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한샘\★ 차민경 업무폴더\8. 예산\2023년 예산편성\이사회\"/>
    </mc:Choice>
  </mc:AlternateContent>
  <bookViews>
    <workbookView xWindow="0" yWindow="0" windowWidth="28800" windowHeight="12285" activeTab="5"/>
  </bookViews>
  <sheets>
    <sheet name="표지" sheetId="2" r:id="rId1"/>
    <sheet name="목차" sheetId="3" r:id="rId2"/>
    <sheet name="1.사업운영계획" sheetId="4" r:id="rId3"/>
    <sheet name="사업운영계획1장" sheetId="5" r:id="rId4"/>
    <sheet name="2.예산총칙" sheetId="6" r:id="rId5"/>
    <sheet name="예산총칙" sheetId="7" r:id="rId6"/>
    <sheet name="3.예산총괄표" sheetId="8" r:id="rId7"/>
    <sheet name="예산총괄표3장" sheetId="9" r:id="rId8"/>
    <sheet name="3-1.사업예산총괄표" sheetId="10" r:id="rId9"/>
    <sheet name="3-2.자본예산총괄표" sheetId="11" r:id="rId10"/>
    <sheet name="가. 수입예산(사업수익+자본적수입)" sheetId="24" r:id="rId11"/>
    <sheet name="(경영본부-기획예산과)지출예산" sheetId="25" r:id="rId12"/>
    <sheet name="(공영주차장-교통과)지출예산" sheetId="14" r:id="rId13"/>
    <sheet name="(돌산주차장-공원과)지출예산" sheetId="15" r:id="rId14"/>
    <sheet name="(봉황산휴양림-산림과)지출예산" sheetId="16" r:id="rId15"/>
    <sheet name="(생활폐기물 운반-도시미화과)지출예산" sheetId="17" r:id="rId16"/>
    <sheet name="(종량제공급-도시미화과)지출예산" sheetId="23" r:id="rId17"/>
    <sheet name="(진남수영장-체육지원과)지출예산" sheetId="19" r:id="rId18"/>
    <sheet name="(망마-체육지원과)지출예산" sheetId="20" r:id="rId19"/>
    <sheet name="(장애인-체육지원과)지출예산" sheetId="21" r:id="rId20"/>
    <sheet name="(도시형폐기물종합처리-도시미화과)지출예산" sheetId="22" r:id="rId21"/>
    <sheet name="4.자금운영계획" sheetId="26" r:id="rId22"/>
    <sheet name="자금운용수입4장" sheetId="27" r:id="rId23"/>
    <sheet name="자금운용지출5장" sheetId="28" r:id="rId24"/>
  </sheets>
  <externalReferences>
    <externalReference r:id="rId25"/>
    <externalReference r:id="rId26"/>
  </externalReferences>
  <definedNames>
    <definedName name="_xlnm._FilterDatabase" localSheetId="11" hidden="1">'(경영본부-기획예산과)지출예산'!$D$11:$F$433</definedName>
    <definedName name="_xlnm._FilterDatabase" localSheetId="20" hidden="1">'(도시형폐기물종합처리-도시미화과)지출예산'!$A$1:$K$155</definedName>
    <definedName name="_xlnm._FilterDatabase" localSheetId="15" hidden="1">'(생활폐기물 운반-도시미화과)지출예산'!$A$1:$K$304</definedName>
    <definedName name="_xlnm._FilterDatabase" localSheetId="16" hidden="1">'(종량제공급-도시미화과)지출예산'!$A$1:$K$152</definedName>
    <definedName name="_xlnm._FilterDatabase" localSheetId="17" hidden="1">'(진남수영장-체육지원과)지출예산'!$A$4:$AA$151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>#REF!</definedName>
    <definedName name="_xlnm.Print_Area" localSheetId="11">'(경영본부-기획예산과)지출예산'!$A$1:$K$503</definedName>
    <definedName name="_xlnm.Print_Area" localSheetId="12">'(공영주차장-교통과)지출예산'!$A$1:$K$110</definedName>
    <definedName name="_xlnm.Print_Area" localSheetId="20">'(도시형폐기물종합처리-도시미화과)지출예산'!$A$1:$K$223</definedName>
    <definedName name="_xlnm.Print_Area" localSheetId="13">'(돌산주차장-공원과)지출예산'!$A$1:$K$46</definedName>
    <definedName name="_xlnm.Print_Area" localSheetId="18">'(망마-체육지원과)지출예산'!$A$1:$K$138</definedName>
    <definedName name="_xlnm.Print_Area" localSheetId="14">'(봉황산휴양림-산림과)지출예산'!$A$1:$K$78</definedName>
    <definedName name="_xlnm.Print_Area" localSheetId="15">'(생활폐기물 운반-도시미화과)지출예산'!$A$1:$K$250</definedName>
    <definedName name="_xlnm.Print_Area" localSheetId="19">'(장애인-체육지원과)지출예산'!$A$1:$K$87</definedName>
    <definedName name="_xlnm.Print_Area" localSheetId="16">'(종량제공급-도시미화과)지출예산'!$A$1:$K$83</definedName>
    <definedName name="_xlnm.Print_Area" localSheetId="17">'(진남수영장-체육지원과)지출예산'!$A$1:$K$150</definedName>
    <definedName name="_xlnm.Print_Area" localSheetId="2">'1.사업운영계획'!$A$1:$K$27</definedName>
    <definedName name="_xlnm.Print_Area" localSheetId="4">'2.예산총칙'!$A$1:$K$19</definedName>
    <definedName name="_xlnm.Print_Area" localSheetId="6">'3.예산총괄표'!$A$1:$K$19</definedName>
    <definedName name="_xlnm.Print_Area" localSheetId="8">'3-1.사업예산총괄표'!$A$1:$F$21</definedName>
    <definedName name="_xlnm.Print_Area" localSheetId="9">'3-2.자본예산총괄표'!$A$1:$F$27</definedName>
    <definedName name="_xlnm.Print_Area" localSheetId="21">'4.자금운영계획'!$A$1:$K$19</definedName>
    <definedName name="_xlnm.Print_Area" localSheetId="1">목차!$A$1:$L$15</definedName>
    <definedName name="_xlnm.Print_Area" localSheetId="3">사업운영계획1장!$A$1:$G$31</definedName>
    <definedName name="_xlnm.Print_Area" localSheetId="7">예산총괄표3장!$A$1:$G$23</definedName>
    <definedName name="_xlnm.Print_Area" localSheetId="5">예산총칙!$A$1:$D$51</definedName>
    <definedName name="_xlnm.Print_Area" localSheetId="22">자금운용수입4장!$A$1:$F$22</definedName>
    <definedName name="_xlnm.Print_Area" localSheetId="23">자금운용지출5장!$A$1:$G$39</definedName>
    <definedName name="_xlnm.Print_Area" localSheetId="0">표지!$A$1:$H$21</definedName>
    <definedName name="_xlnm.Print_Titles" localSheetId="11">'(경영본부-기획예산과)지출예산'!$2:$4</definedName>
    <definedName name="_xlnm.Print_Titles" localSheetId="12">'(공영주차장-교통과)지출예산'!$1:$4</definedName>
    <definedName name="_xlnm.Print_Titles" localSheetId="20">'(도시형폐기물종합처리-도시미화과)지출예산'!$2:$4</definedName>
    <definedName name="_xlnm.Print_Titles" localSheetId="13">'(돌산주차장-공원과)지출예산'!$1:$4</definedName>
    <definedName name="_xlnm.Print_Titles" localSheetId="18">'(망마-체육지원과)지출예산'!$2:$4</definedName>
    <definedName name="_xlnm.Print_Titles" localSheetId="14">'(봉황산휴양림-산림과)지출예산'!$2:$4</definedName>
    <definedName name="_xlnm.Print_Titles" localSheetId="15">'(생활폐기물 운반-도시미화과)지출예산'!$1:$4</definedName>
    <definedName name="_xlnm.Print_Titles" localSheetId="19">'(장애인-체육지원과)지출예산'!$2:$4</definedName>
    <definedName name="_xlnm.Print_Titles" localSheetId="16">'(종량제공급-도시미화과)지출예산'!$1:$4</definedName>
    <definedName name="_xlnm.Print_Titles" localSheetId="17">'(진남수영장-체육지원과)지출예산'!$2:$4</definedName>
    <definedName name="_xlnm.Print_Titles" localSheetId="22">자금운용수입4장!$3:$3</definedName>
    <definedName name="_xlnm.Print_Titles" localSheetId="23">자금운용지출5장!$3:$3</definedName>
    <definedName name="ㄹㄹㄹ" localSheetId="11">#REF!</definedName>
    <definedName name="ㄹㄹㄹ" localSheetId="12">#REF!</definedName>
    <definedName name="ㄹㄹㄹ" localSheetId="13">#REF!</definedName>
    <definedName name="ㄹㄹㄹ" localSheetId="14">#REF!</definedName>
    <definedName name="ㄹㄹㄹ">#REF!</definedName>
    <definedName name="ㅁ1" localSheetId="11">#REF!</definedName>
    <definedName name="ㅁ1" localSheetId="12">#REF!</definedName>
    <definedName name="ㅁ1" localSheetId="20">#REF!</definedName>
    <definedName name="ㅁ1" localSheetId="13">#REF!</definedName>
    <definedName name="ㅁ1" localSheetId="14">#REF!</definedName>
    <definedName name="ㅁ1" localSheetId="15">#REF!</definedName>
    <definedName name="ㅁ1" localSheetId="16">#REF!</definedName>
    <definedName name="ㅁ1" localSheetId="17">#REF!</definedName>
    <definedName name="ㅁ1" localSheetId="0">#REF!</definedName>
    <definedName name="ㅁ1">#REF!</definedName>
  </definedNames>
  <calcPr calcId="162913"/>
</workbook>
</file>

<file path=xl/calcChain.xml><?xml version="1.0" encoding="utf-8"?>
<calcChain xmlns="http://schemas.openxmlformats.org/spreadsheetml/2006/main">
  <c r="R290" i="25" l="1"/>
  <c r="R303" i="25"/>
  <c r="F9" i="25"/>
  <c r="E16" i="5" l="1"/>
  <c r="E17" i="5"/>
  <c r="E18" i="5"/>
  <c r="E19" i="5"/>
  <c r="E20" i="5"/>
  <c r="E21" i="5"/>
  <c r="E22" i="5"/>
  <c r="D17" i="5"/>
  <c r="D18" i="5"/>
  <c r="D19" i="5"/>
  <c r="D20" i="5"/>
  <c r="D21" i="5"/>
  <c r="D22" i="5"/>
  <c r="D15" i="5"/>
  <c r="D16" i="5"/>
  <c r="D14" i="5"/>
  <c r="K15" i="17" l="1"/>
  <c r="H5" i="20" l="1"/>
  <c r="H6" i="20"/>
  <c r="H7" i="20"/>
  <c r="H8" i="20"/>
  <c r="H9" i="20"/>
  <c r="H10" i="20"/>
  <c r="F19" i="24" l="1"/>
  <c r="E10" i="28" s="1"/>
  <c r="F18" i="24"/>
  <c r="F12" i="24"/>
  <c r="F5" i="22"/>
  <c r="F38" i="24" l="1"/>
  <c r="F37" i="24"/>
  <c r="F36" i="24"/>
  <c r="F35" i="24"/>
  <c r="F32" i="24"/>
  <c r="F29" i="24"/>
  <c r="F17" i="24"/>
  <c r="F16" i="24"/>
  <c r="F15" i="24"/>
  <c r="F13" i="24"/>
  <c r="F11" i="24"/>
  <c r="F10" i="24"/>
  <c r="D24" i="28" l="1"/>
  <c r="D12" i="27"/>
  <c r="F39" i="28"/>
  <c r="E38" i="28"/>
  <c r="D38" i="28"/>
  <c r="D37" i="28"/>
  <c r="F37" i="28" s="1"/>
  <c r="E36" i="28"/>
  <c r="F35" i="28"/>
  <c r="E34" i="28"/>
  <c r="D34" i="28"/>
  <c r="F34" i="28" s="1"/>
  <c r="F33" i="28"/>
  <c r="D32" i="28"/>
  <c r="F32" i="28" s="1"/>
  <c r="F31" i="28"/>
  <c r="F30" i="28"/>
  <c r="E29" i="28"/>
  <c r="F29" i="28" s="1"/>
  <c r="D29" i="28"/>
  <c r="D28" i="28"/>
  <c r="D27" i="28" s="1"/>
  <c r="E27" i="28"/>
  <c r="F25" i="28"/>
  <c r="F24" i="28"/>
  <c r="F23" i="28"/>
  <c r="E22" i="28"/>
  <c r="E17" i="28" s="1"/>
  <c r="F21" i="28"/>
  <c r="D20" i="28"/>
  <c r="F20" i="28" s="1"/>
  <c r="D19" i="28"/>
  <c r="F19" i="28" s="1"/>
  <c r="E18" i="28"/>
  <c r="D16" i="28"/>
  <c r="D15" i="28" s="1"/>
  <c r="F15" i="28" s="1"/>
  <c r="E15" i="28"/>
  <c r="D14" i="28"/>
  <c r="F14" i="28" s="1"/>
  <c r="D13" i="28"/>
  <c r="F13" i="28" s="1"/>
  <c r="F12" i="28"/>
  <c r="F11" i="28"/>
  <c r="F8" i="28"/>
  <c r="F7" i="28"/>
  <c r="E22" i="27"/>
  <c r="D21" i="27"/>
  <c r="C21" i="27"/>
  <c r="E21" i="27" s="1"/>
  <c r="E20" i="27"/>
  <c r="E19" i="27" s="1"/>
  <c r="D19" i="27"/>
  <c r="C19" i="27"/>
  <c r="E16" i="27"/>
  <c r="E15" i="27"/>
  <c r="C15" i="27"/>
  <c r="C14" i="27"/>
  <c r="E14" i="27" s="1"/>
  <c r="E11" i="27"/>
  <c r="E8" i="27"/>
  <c r="E7" i="27"/>
  <c r="E6" i="27"/>
  <c r="F28" i="28" l="1"/>
  <c r="F16" i="28"/>
  <c r="C13" i="27"/>
  <c r="E13" i="27" s="1"/>
  <c r="D36" i="28"/>
  <c r="F36" i="28" s="1"/>
  <c r="F38" i="28"/>
  <c r="F27" i="28"/>
  <c r="D18" i="28"/>
  <c r="F18" i="28" s="1"/>
  <c r="D23" i="5"/>
  <c r="D12" i="7"/>
  <c r="F12" i="11"/>
  <c r="E14" i="5"/>
  <c r="E34" i="24"/>
  <c r="G34" i="24" s="1"/>
  <c r="E15" i="5"/>
  <c r="E31" i="24"/>
  <c r="G31" i="24" s="1"/>
  <c r="H9" i="17" l="1"/>
  <c r="H8" i="17"/>
  <c r="H7" i="17"/>
  <c r="H6" i="17"/>
  <c r="H15" i="17"/>
  <c r="G237" i="17"/>
  <c r="G236" i="17" s="1"/>
  <c r="F33" i="24" s="1"/>
  <c r="G238" i="17"/>
  <c r="K241" i="17"/>
  <c r="L241" i="17"/>
  <c r="L242" i="17"/>
  <c r="K242" i="17" s="1"/>
  <c r="L244" i="17"/>
  <c r="K244" i="17" s="1"/>
  <c r="K243" i="17" s="1"/>
  <c r="L245" i="17"/>
  <c r="K245" i="17" s="1"/>
  <c r="L246" i="17"/>
  <c r="K246" i="17" s="1"/>
  <c r="L248" i="17"/>
  <c r="K248" i="17" s="1"/>
  <c r="L249" i="17"/>
  <c r="K249" i="17" s="1"/>
  <c r="L250" i="17"/>
  <c r="K250" i="17" s="1"/>
  <c r="K247" i="17" l="1"/>
  <c r="K240" i="17"/>
  <c r="K239" i="17" s="1"/>
  <c r="F239" i="17" s="1"/>
  <c r="J37" i="24"/>
  <c r="J36" i="24"/>
  <c r="J35" i="24"/>
  <c r="J29" i="24"/>
  <c r="K500" i="25"/>
  <c r="K497" i="25"/>
  <c r="R492" i="25"/>
  <c r="K492" i="25"/>
  <c r="R491" i="25"/>
  <c r="K491" i="25"/>
  <c r="K490" i="25"/>
  <c r="F490" i="25" s="1"/>
  <c r="F489" i="25" s="1"/>
  <c r="F488" i="25" s="1"/>
  <c r="F487" i="25" s="1"/>
  <c r="F486" i="25" s="1"/>
  <c r="K489" i="25"/>
  <c r="K488" i="25"/>
  <c r="K487" i="25"/>
  <c r="F485" i="25"/>
  <c r="F484" i="25" s="1"/>
  <c r="H484" i="25" s="1"/>
  <c r="K484" i="25"/>
  <c r="G484" i="25"/>
  <c r="K482" i="25"/>
  <c r="F482" i="25"/>
  <c r="H482" i="25" s="1"/>
  <c r="K480" i="25"/>
  <c r="F480" i="25"/>
  <c r="H480" i="25" s="1"/>
  <c r="K479" i="25"/>
  <c r="F479" i="25"/>
  <c r="H479" i="25" s="1"/>
  <c r="P478" i="25"/>
  <c r="O477" i="25"/>
  <c r="R477" i="25" s="1"/>
  <c r="O476" i="25"/>
  <c r="R476" i="25" s="1"/>
  <c r="R474" i="25"/>
  <c r="O474" i="25"/>
  <c r="O478" i="25" s="1"/>
  <c r="R478" i="25" s="1"/>
  <c r="R472" i="25"/>
  <c r="K472" i="25" s="1"/>
  <c r="K465" i="25"/>
  <c r="R458" i="25"/>
  <c r="K458" i="25" s="1"/>
  <c r="K457" i="25" s="1"/>
  <c r="K451" i="25"/>
  <c r="F451" i="25" s="1"/>
  <c r="H451" i="25" s="1"/>
  <c r="K449" i="25"/>
  <c r="F449" i="25" s="1"/>
  <c r="K448" i="25"/>
  <c r="G448" i="25"/>
  <c r="R446" i="25"/>
  <c r="K446" i="25" s="1"/>
  <c r="R445" i="25"/>
  <c r="K445" i="25" s="1"/>
  <c r="R444" i="25"/>
  <c r="K444" i="25"/>
  <c r="K443" i="25" s="1"/>
  <c r="F443" i="25" s="1"/>
  <c r="H443" i="25" s="1"/>
  <c r="R443" i="25"/>
  <c r="R442" i="25"/>
  <c r="K442" i="25" s="1"/>
  <c r="G440" i="25"/>
  <c r="R439" i="25"/>
  <c r="K439" i="25"/>
  <c r="R438" i="25"/>
  <c r="K438" i="25" s="1"/>
  <c r="R437" i="25"/>
  <c r="R436" i="25"/>
  <c r="K436" i="25"/>
  <c r="K435" i="25" s="1"/>
  <c r="G434" i="25"/>
  <c r="R433" i="25"/>
  <c r="K433" i="25"/>
  <c r="K432" i="25" s="1"/>
  <c r="K429" i="25"/>
  <c r="H429" i="25"/>
  <c r="F429" i="25"/>
  <c r="H425" i="25"/>
  <c r="F425" i="25"/>
  <c r="K424" i="25"/>
  <c r="F424" i="25"/>
  <c r="H424" i="25" s="1"/>
  <c r="K423" i="25"/>
  <c r="H423" i="25"/>
  <c r="R422" i="25"/>
  <c r="K422" i="25" s="1"/>
  <c r="K420" i="25" s="1"/>
  <c r="R421" i="25"/>
  <c r="K421" i="25"/>
  <c r="R420" i="25"/>
  <c r="G419" i="25"/>
  <c r="R418" i="25"/>
  <c r="K418" i="25" s="1"/>
  <c r="K416" i="25" s="1"/>
  <c r="F416" i="25" s="1"/>
  <c r="H416" i="25" s="1"/>
  <c r="R417" i="25"/>
  <c r="K417" i="25"/>
  <c r="R416" i="25"/>
  <c r="R415" i="25"/>
  <c r="K415" i="25"/>
  <c r="R414" i="25"/>
  <c r="K414" i="25" s="1"/>
  <c r="R413" i="25"/>
  <c r="K413" i="25" s="1"/>
  <c r="R412" i="25"/>
  <c r="K412" i="25"/>
  <c r="R411" i="25"/>
  <c r="K411" i="25"/>
  <c r="R410" i="25"/>
  <c r="K410" i="25" s="1"/>
  <c r="R409" i="25"/>
  <c r="K409" i="25"/>
  <c r="R408" i="25"/>
  <c r="K408" i="25" s="1"/>
  <c r="R407" i="25"/>
  <c r="K407" i="25" s="1"/>
  <c r="K390" i="25"/>
  <c r="R388" i="25"/>
  <c r="K388" i="25" s="1"/>
  <c r="R387" i="25"/>
  <c r="K387" i="25" s="1"/>
  <c r="R386" i="25"/>
  <c r="K386" i="25"/>
  <c r="R385" i="25"/>
  <c r="K385" i="25"/>
  <c r="R384" i="25"/>
  <c r="K384" i="25"/>
  <c r="R383" i="25"/>
  <c r="K383" i="25" s="1"/>
  <c r="R382" i="25"/>
  <c r="K382" i="25" s="1"/>
  <c r="R381" i="25"/>
  <c r="K381" i="25" s="1"/>
  <c r="K376" i="25"/>
  <c r="R370" i="25"/>
  <c r="K370" i="25" s="1"/>
  <c r="R369" i="25"/>
  <c r="K369" i="25" s="1"/>
  <c r="R368" i="25"/>
  <c r="K368" i="25" s="1"/>
  <c r="R367" i="25"/>
  <c r="K367" i="25"/>
  <c r="R366" i="25"/>
  <c r="K366" i="25"/>
  <c r="R365" i="25"/>
  <c r="K365" i="25"/>
  <c r="R364" i="25"/>
  <c r="K364" i="25" s="1"/>
  <c r="R362" i="25"/>
  <c r="K362" i="25" s="1"/>
  <c r="R361" i="25"/>
  <c r="K361" i="25" s="1"/>
  <c r="R360" i="25"/>
  <c r="K360" i="25"/>
  <c r="K359" i="25"/>
  <c r="R358" i="25"/>
  <c r="K358" i="25" s="1"/>
  <c r="R356" i="25"/>
  <c r="K356" i="25" s="1"/>
  <c r="K351" i="25"/>
  <c r="N347" i="25"/>
  <c r="R339" i="25"/>
  <c r="R336" i="25"/>
  <c r="R335" i="25"/>
  <c r="R334" i="25"/>
  <c r="R333" i="25"/>
  <c r="R332" i="25"/>
  <c r="R331" i="25"/>
  <c r="R330" i="25"/>
  <c r="K329" i="25"/>
  <c r="R328" i="25"/>
  <c r="K328" i="25"/>
  <c r="I328" i="25"/>
  <c r="R327" i="25"/>
  <c r="K327" i="25" s="1"/>
  <c r="I327" i="25"/>
  <c r="R326" i="25"/>
  <c r="K326" i="25" s="1"/>
  <c r="K323" i="25" s="1"/>
  <c r="F323" i="25" s="1"/>
  <c r="H323" i="25" s="1"/>
  <c r="I326" i="25"/>
  <c r="R325" i="25"/>
  <c r="K325" i="25"/>
  <c r="I325" i="25"/>
  <c r="R324" i="25"/>
  <c r="K324" i="25"/>
  <c r="I324" i="25"/>
  <c r="K320" i="25"/>
  <c r="K312" i="25"/>
  <c r="R309" i="25"/>
  <c r="K309" i="25" s="1"/>
  <c r="R308" i="25"/>
  <c r="K308" i="25"/>
  <c r="R307" i="25"/>
  <c r="K307" i="25"/>
  <c r="R306" i="25"/>
  <c r="K306" i="25" s="1"/>
  <c r="R305" i="25"/>
  <c r="K305" i="25"/>
  <c r="R304" i="25"/>
  <c r="K304" i="25" s="1"/>
  <c r="R302" i="25"/>
  <c r="K302" i="25"/>
  <c r="R301" i="25"/>
  <c r="K301" i="25"/>
  <c r="R300" i="25"/>
  <c r="K300" i="25" s="1"/>
  <c r="R299" i="25"/>
  <c r="K299" i="25"/>
  <c r="R298" i="25"/>
  <c r="K298" i="25" s="1"/>
  <c r="R297" i="25"/>
  <c r="K297" i="25" s="1"/>
  <c r="R296" i="25"/>
  <c r="K296" i="25"/>
  <c r="R295" i="25"/>
  <c r="K295" i="25"/>
  <c r="R294" i="25"/>
  <c r="K294" i="25" s="1"/>
  <c r="R293" i="25"/>
  <c r="K293" i="25"/>
  <c r="R292" i="25"/>
  <c r="K292" i="25" s="1"/>
  <c r="R291" i="25"/>
  <c r="K291" i="25" s="1"/>
  <c r="R289" i="25"/>
  <c r="K289" i="25"/>
  <c r="R288" i="25"/>
  <c r="K288" i="25" s="1"/>
  <c r="R287" i="25"/>
  <c r="K287" i="25"/>
  <c r="R285" i="25"/>
  <c r="K283" i="25"/>
  <c r="R282" i="25"/>
  <c r="K282" i="25" s="1"/>
  <c r="K281" i="25" s="1"/>
  <c r="F281" i="25" s="1"/>
  <c r="H281" i="25" s="1"/>
  <c r="K278" i="25"/>
  <c r="F278" i="25" s="1"/>
  <c r="H278" i="25" s="1"/>
  <c r="K271" i="25"/>
  <c r="R268" i="25"/>
  <c r="K268" i="25"/>
  <c r="R267" i="25"/>
  <c r="K267" i="25" s="1"/>
  <c r="R265" i="25"/>
  <c r="K265" i="25" s="1"/>
  <c r="R264" i="25"/>
  <c r="K264" i="25" s="1"/>
  <c r="R263" i="25"/>
  <c r="K263" i="25"/>
  <c r="R262" i="25"/>
  <c r="K262" i="25"/>
  <c r="R261" i="25"/>
  <c r="K261" i="25" s="1"/>
  <c r="K260" i="25" s="1"/>
  <c r="R259" i="25"/>
  <c r="K259" i="25" s="1"/>
  <c r="R258" i="25"/>
  <c r="K258" i="25" s="1"/>
  <c r="R257" i="25"/>
  <c r="R256" i="25"/>
  <c r="K256" i="25"/>
  <c r="R255" i="25"/>
  <c r="K255" i="25" s="1"/>
  <c r="R254" i="25"/>
  <c r="K254" i="25"/>
  <c r="K253" i="25" s="1"/>
  <c r="R252" i="25"/>
  <c r="K252" i="25" s="1"/>
  <c r="R251" i="25"/>
  <c r="K251" i="25"/>
  <c r="R248" i="25"/>
  <c r="K248" i="25"/>
  <c r="I248" i="25"/>
  <c r="R247" i="25"/>
  <c r="K247" i="25" s="1"/>
  <c r="I247" i="25"/>
  <c r="R246" i="25"/>
  <c r="K246" i="25" s="1"/>
  <c r="I246" i="25"/>
  <c r="R245" i="25"/>
  <c r="K245" i="25"/>
  <c r="I245" i="25"/>
  <c r="R240" i="25"/>
  <c r="K240" i="25" s="1"/>
  <c r="K239" i="25" s="1"/>
  <c r="R237" i="25"/>
  <c r="K237" i="25" s="1"/>
  <c r="R233" i="25"/>
  <c r="K233" i="25"/>
  <c r="R232" i="25"/>
  <c r="K232" i="25"/>
  <c r="K230" i="25" s="1"/>
  <c r="R231" i="25"/>
  <c r="R228" i="25"/>
  <c r="K228" i="25"/>
  <c r="I228" i="25"/>
  <c r="R227" i="25"/>
  <c r="K227" i="25"/>
  <c r="I227" i="25"/>
  <c r="R226" i="25"/>
  <c r="K226" i="25"/>
  <c r="I226" i="25"/>
  <c r="R225" i="25"/>
  <c r="K225" i="25"/>
  <c r="I225" i="25"/>
  <c r="R224" i="25"/>
  <c r="R223" i="25" s="1"/>
  <c r="K224" i="25"/>
  <c r="K223" i="25" s="1"/>
  <c r="I224" i="25"/>
  <c r="R222" i="25"/>
  <c r="K222" i="25" s="1"/>
  <c r="I222" i="25"/>
  <c r="R221" i="25"/>
  <c r="K221" i="25" s="1"/>
  <c r="I221" i="25"/>
  <c r="R220" i="25"/>
  <c r="K220" i="25" s="1"/>
  <c r="I220" i="25"/>
  <c r="R219" i="25"/>
  <c r="K219" i="25" s="1"/>
  <c r="I219" i="25"/>
  <c r="R218" i="25"/>
  <c r="K218" i="25" s="1"/>
  <c r="R217" i="25"/>
  <c r="K217" i="25" s="1"/>
  <c r="I217" i="25"/>
  <c r="R216" i="25"/>
  <c r="R213" i="25" s="1"/>
  <c r="I216" i="25"/>
  <c r="R215" i="25"/>
  <c r="K215" i="25" s="1"/>
  <c r="I215" i="25"/>
  <c r="R214" i="25"/>
  <c r="K214" i="25" s="1"/>
  <c r="I214" i="25"/>
  <c r="R212" i="25"/>
  <c r="R211" i="25" s="1"/>
  <c r="I212" i="25"/>
  <c r="K211" i="25"/>
  <c r="R210" i="25"/>
  <c r="K210" i="25" s="1"/>
  <c r="I210" i="25"/>
  <c r="R209" i="25"/>
  <c r="K209" i="25" s="1"/>
  <c r="K208" i="25" s="1"/>
  <c r="I209" i="25"/>
  <c r="R208" i="25"/>
  <c r="K204" i="25"/>
  <c r="H204" i="25"/>
  <c r="K201" i="25"/>
  <c r="H201" i="25"/>
  <c r="K200" i="25"/>
  <c r="G200" i="25"/>
  <c r="F200" i="25"/>
  <c r="H200" i="25" s="1"/>
  <c r="R199" i="25"/>
  <c r="K198" i="25"/>
  <c r="F198" i="25" s="1"/>
  <c r="H198" i="25" s="1"/>
  <c r="R197" i="25"/>
  <c r="K197" i="25"/>
  <c r="F197" i="25" s="1"/>
  <c r="H197" i="25" s="1"/>
  <c r="R196" i="25"/>
  <c r="K196" i="25" s="1"/>
  <c r="O196" i="25"/>
  <c r="L196" i="25"/>
  <c r="I196" i="25"/>
  <c r="O195" i="25"/>
  <c r="R195" i="25" s="1"/>
  <c r="K195" i="25" s="1"/>
  <c r="L195" i="25"/>
  <c r="I195" i="25"/>
  <c r="R193" i="25"/>
  <c r="K193" i="25" s="1"/>
  <c r="L193" i="25"/>
  <c r="I193" i="25" s="1"/>
  <c r="R192" i="25"/>
  <c r="K192" i="25" s="1"/>
  <c r="L192" i="25"/>
  <c r="I192" i="25" s="1"/>
  <c r="O190" i="25"/>
  <c r="L190" i="25"/>
  <c r="O189" i="25"/>
  <c r="L189" i="25"/>
  <c r="R187" i="25"/>
  <c r="O187" i="25"/>
  <c r="L187" i="25"/>
  <c r="I187" i="25" s="1"/>
  <c r="K187" i="25"/>
  <c r="O186" i="25"/>
  <c r="R186" i="25" s="1"/>
  <c r="K186" i="25" s="1"/>
  <c r="K185" i="25" s="1"/>
  <c r="L186" i="25"/>
  <c r="I186" i="25" s="1"/>
  <c r="O184" i="25"/>
  <c r="R184" i="25" s="1"/>
  <c r="K184" i="25" s="1"/>
  <c r="N184" i="25"/>
  <c r="L184" i="25"/>
  <c r="I184" i="25" s="1"/>
  <c r="O183" i="25"/>
  <c r="N183" i="25"/>
  <c r="R183" i="25" s="1"/>
  <c r="K183" i="25" s="1"/>
  <c r="L183" i="25"/>
  <c r="I183" i="25" s="1"/>
  <c r="R181" i="25"/>
  <c r="O181" i="25"/>
  <c r="L181" i="25"/>
  <c r="I181" i="25" s="1"/>
  <c r="K181" i="25"/>
  <c r="O180" i="25"/>
  <c r="R180" i="25" s="1"/>
  <c r="K180" i="25" s="1"/>
  <c r="K179" i="25" s="1"/>
  <c r="L180" i="25"/>
  <c r="I180" i="25" s="1"/>
  <c r="R178" i="25"/>
  <c r="K178" i="25"/>
  <c r="I178" i="25"/>
  <c r="R177" i="25"/>
  <c r="K177" i="25"/>
  <c r="K176" i="25" s="1"/>
  <c r="I177" i="25"/>
  <c r="R175" i="25"/>
  <c r="K175" i="25" s="1"/>
  <c r="O175" i="25"/>
  <c r="L175" i="25"/>
  <c r="I175" i="25" s="1"/>
  <c r="O174" i="25"/>
  <c r="R174" i="25" s="1"/>
  <c r="K174" i="25" s="1"/>
  <c r="K173" i="25" s="1"/>
  <c r="L174" i="25"/>
  <c r="I174" i="25"/>
  <c r="O172" i="25"/>
  <c r="L172" i="25"/>
  <c r="O171" i="25"/>
  <c r="L171" i="25"/>
  <c r="R169" i="25"/>
  <c r="K169" i="25" s="1"/>
  <c r="O169" i="25"/>
  <c r="L169" i="25"/>
  <c r="I169" i="25" s="1"/>
  <c r="O168" i="25"/>
  <c r="R168" i="25" s="1"/>
  <c r="K168" i="25" s="1"/>
  <c r="K167" i="25" s="1"/>
  <c r="L168" i="25"/>
  <c r="I168" i="25"/>
  <c r="O166" i="25"/>
  <c r="I166" i="25" s="1"/>
  <c r="R165" i="25"/>
  <c r="K165" i="25" s="1"/>
  <c r="O165" i="25"/>
  <c r="I165" i="25"/>
  <c r="N163" i="25"/>
  <c r="R162" i="25"/>
  <c r="K162" i="25" s="1"/>
  <c r="N162" i="25"/>
  <c r="I162" i="25" s="1"/>
  <c r="R158" i="25"/>
  <c r="K158" i="25" s="1"/>
  <c r="I158" i="25"/>
  <c r="R157" i="25"/>
  <c r="K157" i="25" s="1"/>
  <c r="K154" i="25" s="1"/>
  <c r="I157" i="25"/>
  <c r="R156" i="25"/>
  <c r="K156" i="25" s="1"/>
  <c r="I156" i="25"/>
  <c r="R155" i="25"/>
  <c r="K155" i="25" s="1"/>
  <c r="I155" i="25"/>
  <c r="Q153" i="25"/>
  <c r="O153" i="25"/>
  <c r="L153" i="25"/>
  <c r="Q152" i="25"/>
  <c r="O152" i="25"/>
  <c r="L152" i="25"/>
  <c r="Q151" i="25"/>
  <c r="O151" i="25"/>
  <c r="L151" i="25"/>
  <c r="Q150" i="25"/>
  <c r="O150" i="25"/>
  <c r="L150" i="25"/>
  <c r="Q148" i="25"/>
  <c r="O148" i="25"/>
  <c r="L148" i="25"/>
  <c r="Q147" i="25"/>
  <c r="O147" i="25"/>
  <c r="L147" i="25"/>
  <c r="Q146" i="25"/>
  <c r="O146" i="25"/>
  <c r="L146" i="25"/>
  <c r="Q145" i="25"/>
  <c r="O145" i="25"/>
  <c r="L145" i="25"/>
  <c r="Q143" i="25"/>
  <c r="O143" i="25"/>
  <c r="L143" i="25"/>
  <c r="Q142" i="25"/>
  <c r="O142" i="25"/>
  <c r="L142" i="25"/>
  <c r="Q141" i="25"/>
  <c r="O141" i="25"/>
  <c r="L141" i="25"/>
  <c r="Q140" i="25"/>
  <c r="O140" i="25"/>
  <c r="L140" i="25"/>
  <c r="Q138" i="25"/>
  <c r="O138" i="25"/>
  <c r="L138" i="25"/>
  <c r="Q137" i="25"/>
  <c r="O137" i="25"/>
  <c r="L137" i="25"/>
  <c r="Q136" i="25"/>
  <c r="O136" i="25"/>
  <c r="L136" i="25"/>
  <c r="Q135" i="25"/>
  <c r="O135" i="25"/>
  <c r="L135" i="25"/>
  <c r="R133" i="25"/>
  <c r="K133" i="25" s="1"/>
  <c r="I133" i="25"/>
  <c r="R132" i="25"/>
  <c r="K132" i="25" s="1"/>
  <c r="I132" i="25"/>
  <c r="R131" i="25"/>
  <c r="K131" i="25" s="1"/>
  <c r="I131" i="25"/>
  <c r="O129" i="25"/>
  <c r="N129" i="25"/>
  <c r="R129" i="25" s="1"/>
  <c r="K129" i="25" s="1"/>
  <c r="L129" i="25"/>
  <c r="I129" i="25"/>
  <c r="O128" i="25"/>
  <c r="L128" i="25"/>
  <c r="O127" i="25"/>
  <c r="L127" i="25"/>
  <c r="O126" i="25"/>
  <c r="N126" i="25"/>
  <c r="R126" i="25" s="1"/>
  <c r="K126" i="25" s="1"/>
  <c r="L126" i="25"/>
  <c r="I126" i="25" s="1"/>
  <c r="O124" i="25"/>
  <c r="R124" i="25" s="1"/>
  <c r="N124" i="25"/>
  <c r="L124" i="25"/>
  <c r="I124" i="25" s="1"/>
  <c r="K124" i="25"/>
  <c r="O123" i="25"/>
  <c r="L123" i="25"/>
  <c r="O122" i="25"/>
  <c r="L122" i="25"/>
  <c r="O121" i="25"/>
  <c r="N121" i="25"/>
  <c r="R121" i="25" s="1"/>
  <c r="K121" i="25" s="1"/>
  <c r="L121" i="25"/>
  <c r="I121" i="25" s="1"/>
  <c r="R119" i="25"/>
  <c r="O119" i="25"/>
  <c r="L119" i="25"/>
  <c r="I119" i="25" s="1"/>
  <c r="K119" i="25"/>
  <c r="O118" i="25"/>
  <c r="R118" i="25" s="1"/>
  <c r="K118" i="25" s="1"/>
  <c r="L118" i="25"/>
  <c r="I118" i="25" s="1"/>
  <c r="O117" i="25"/>
  <c r="R117" i="25" s="1"/>
  <c r="K117" i="25" s="1"/>
  <c r="L117" i="25"/>
  <c r="I117" i="25" s="1"/>
  <c r="R116" i="25"/>
  <c r="K116" i="25" s="1"/>
  <c r="O116" i="25"/>
  <c r="L116" i="25"/>
  <c r="I116" i="25"/>
  <c r="R114" i="25"/>
  <c r="O114" i="25"/>
  <c r="L114" i="25"/>
  <c r="I114" i="25" s="1"/>
  <c r="K114" i="25"/>
  <c r="O113" i="25"/>
  <c r="L113" i="25"/>
  <c r="R112" i="25"/>
  <c r="K112" i="25" s="1"/>
  <c r="O112" i="25"/>
  <c r="L112" i="25"/>
  <c r="I112" i="25" s="1"/>
  <c r="R111" i="25"/>
  <c r="O111" i="25"/>
  <c r="L111" i="25"/>
  <c r="I111" i="25" s="1"/>
  <c r="K111" i="25"/>
  <c r="O109" i="25"/>
  <c r="R109" i="25" s="1"/>
  <c r="K109" i="25" s="1"/>
  <c r="L109" i="25"/>
  <c r="I109" i="25" s="1"/>
  <c r="O108" i="25"/>
  <c r="R108" i="25" s="1"/>
  <c r="K108" i="25" s="1"/>
  <c r="L108" i="25"/>
  <c r="I108" i="25"/>
  <c r="O107" i="25"/>
  <c r="R107" i="25" s="1"/>
  <c r="K107" i="25" s="1"/>
  <c r="L107" i="25"/>
  <c r="I107" i="25" s="1"/>
  <c r="R106" i="25"/>
  <c r="O106" i="25"/>
  <c r="L106" i="25"/>
  <c r="I106" i="25" s="1"/>
  <c r="K106" i="25"/>
  <c r="K105" i="25" s="1"/>
  <c r="R104" i="25"/>
  <c r="K104" i="25" s="1"/>
  <c r="O104" i="25"/>
  <c r="L104" i="25"/>
  <c r="I104" i="25"/>
  <c r="R103" i="25"/>
  <c r="K103" i="25" s="1"/>
  <c r="O103" i="25"/>
  <c r="L103" i="25"/>
  <c r="I103" i="25"/>
  <c r="O102" i="25"/>
  <c r="R102" i="25" s="1"/>
  <c r="K102" i="25" s="1"/>
  <c r="L102" i="25"/>
  <c r="I102" i="25" s="1"/>
  <c r="O101" i="25"/>
  <c r="R101" i="25" s="1"/>
  <c r="K101" i="25" s="1"/>
  <c r="L101" i="25"/>
  <c r="I101" i="25" s="1"/>
  <c r="R99" i="25"/>
  <c r="O99" i="25"/>
  <c r="L99" i="25"/>
  <c r="I99" i="25" s="1"/>
  <c r="K99" i="25"/>
  <c r="O98" i="25"/>
  <c r="R98" i="25" s="1"/>
  <c r="K98" i="25" s="1"/>
  <c r="L98" i="25"/>
  <c r="I98" i="25" s="1"/>
  <c r="O97" i="25"/>
  <c r="R97" i="25" s="1"/>
  <c r="K97" i="25" s="1"/>
  <c r="L97" i="25"/>
  <c r="I97" i="25" s="1"/>
  <c r="R96" i="25"/>
  <c r="K96" i="25" s="1"/>
  <c r="O96" i="25"/>
  <c r="L96" i="25"/>
  <c r="I96" i="25"/>
  <c r="R94" i="25"/>
  <c r="K94" i="25" s="1"/>
  <c r="I94" i="25"/>
  <c r="R93" i="25"/>
  <c r="K93" i="25" s="1"/>
  <c r="I93" i="25"/>
  <c r="R92" i="25"/>
  <c r="K92" i="25" s="1"/>
  <c r="I92" i="25"/>
  <c r="R91" i="25"/>
  <c r="K91" i="25"/>
  <c r="I91" i="25"/>
  <c r="R90" i="25"/>
  <c r="K90" i="25" s="1"/>
  <c r="I90" i="25"/>
  <c r="R88" i="25"/>
  <c r="K88" i="25"/>
  <c r="I88" i="25"/>
  <c r="R87" i="25"/>
  <c r="K87" i="25"/>
  <c r="I87" i="25"/>
  <c r="R86" i="25"/>
  <c r="K86" i="25" s="1"/>
  <c r="I86" i="25"/>
  <c r="R85" i="25"/>
  <c r="K85" i="25"/>
  <c r="K84" i="25" s="1"/>
  <c r="I85" i="25"/>
  <c r="O83" i="25"/>
  <c r="M83" i="25"/>
  <c r="O82" i="25"/>
  <c r="M82" i="25"/>
  <c r="O81" i="25"/>
  <c r="M81" i="25"/>
  <c r="O80" i="25"/>
  <c r="M80" i="25"/>
  <c r="R78" i="25"/>
  <c r="K78" i="25" s="1"/>
  <c r="N78" i="25"/>
  <c r="N83" i="25" s="1"/>
  <c r="I78" i="25"/>
  <c r="R77" i="25"/>
  <c r="K77" i="25" s="1"/>
  <c r="N77" i="25"/>
  <c r="N82" i="25" s="1"/>
  <c r="N76" i="25"/>
  <c r="R76" i="25" s="1"/>
  <c r="R75" i="25"/>
  <c r="K75" i="25" s="1"/>
  <c r="N75" i="25"/>
  <c r="N80" i="25" s="1"/>
  <c r="I75" i="25"/>
  <c r="R72" i="25"/>
  <c r="K72" i="25" s="1"/>
  <c r="K71" i="25" s="1"/>
  <c r="I72" i="25"/>
  <c r="Q70" i="25"/>
  <c r="O70" i="25"/>
  <c r="M70" i="25"/>
  <c r="L70" i="25"/>
  <c r="Q69" i="25"/>
  <c r="M69" i="25"/>
  <c r="L69" i="25"/>
  <c r="Q68" i="25"/>
  <c r="O68" i="25"/>
  <c r="M68" i="25"/>
  <c r="L68" i="25"/>
  <c r="Q67" i="25"/>
  <c r="O67" i="25"/>
  <c r="N67" i="25"/>
  <c r="R66" i="25"/>
  <c r="K66" i="25" s="1"/>
  <c r="Q66" i="25"/>
  <c r="O66" i="25"/>
  <c r="N66" i="25"/>
  <c r="I66" i="25"/>
  <c r="Q64" i="25"/>
  <c r="O64" i="25"/>
  <c r="M64" i="25"/>
  <c r="L64" i="25"/>
  <c r="Q63" i="25"/>
  <c r="O63" i="25"/>
  <c r="M63" i="25"/>
  <c r="L63" i="25"/>
  <c r="Q62" i="25"/>
  <c r="O62" i="25"/>
  <c r="M62" i="25"/>
  <c r="L62" i="25"/>
  <c r="O60" i="25"/>
  <c r="M60" i="25"/>
  <c r="L60" i="25"/>
  <c r="O59" i="25"/>
  <c r="N59" i="25"/>
  <c r="R59" i="25" s="1"/>
  <c r="K59" i="25" s="1"/>
  <c r="M59" i="25"/>
  <c r="L59" i="25"/>
  <c r="O58" i="25"/>
  <c r="N58" i="25"/>
  <c r="M58" i="25"/>
  <c r="L58" i="25"/>
  <c r="O56" i="25"/>
  <c r="N56" i="25"/>
  <c r="R56" i="25" s="1"/>
  <c r="K56" i="25" s="1"/>
  <c r="M56" i="25"/>
  <c r="L56" i="25"/>
  <c r="O55" i="25"/>
  <c r="M55" i="25"/>
  <c r="L55" i="25"/>
  <c r="I55" i="25" s="1"/>
  <c r="O54" i="25"/>
  <c r="M54" i="25"/>
  <c r="L54" i="25"/>
  <c r="R52" i="25"/>
  <c r="K52" i="25"/>
  <c r="I52" i="25"/>
  <c r="R51" i="25"/>
  <c r="K51" i="25"/>
  <c r="I51" i="25"/>
  <c r="O49" i="25"/>
  <c r="M49" i="25"/>
  <c r="L49" i="25"/>
  <c r="R48" i="25"/>
  <c r="K48" i="25" s="1"/>
  <c r="O48" i="25"/>
  <c r="M48" i="25"/>
  <c r="L48" i="25"/>
  <c r="I48" i="25" s="1"/>
  <c r="O47" i="25"/>
  <c r="M47" i="25"/>
  <c r="L47" i="25"/>
  <c r="O45" i="25"/>
  <c r="R45" i="25" s="1"/>
  <c r="K45" i="25" s="1"/>
  <c r="M45" i="25"/>
  <c r="L45" i="25"/>
  <c r="I45" i="25"/>
  <c r="R44" i="25"/>
  <c r="K44" i="25" s="1"/>
  <c r="O44" i="25"/>
  <c r="M44" i="25"/>
  <c r="L44" i="25"/>
  <c r="I44" i="25"/>
  <c r="O43" i="25"/>
  <c r="R43" i="25" s="1"/>
  <c r="K43" i="25" s="1"/>
  <c r="M43" i="25"/>
  <c r="L43" i="25"/>
  <c r="I43" i="25"/>
  <c r="K42" i="25"/>
  <c r="R41" i="25"/>
  <c r="O41" i="25"/>
  <c r="M41" i="25"/>
  <c r="L41" i="25"/>
  <c r="I41" i="25" s="1"/>
  <c r="K41" i="25"/>
  <c r="O40" i="25"/>
  <c r="R40" i="25" s="1"/>
  <c r="K40" i="25" s="1"/>
  <c r="M40" i="25"/>
  <c r="L40" i="25"/>
  <c r="I40" i="25"/>
  <c r="R39" i="25"/>
  <c r="O39" i="25"/>
  <c r="M39" i="25"/>
  <c r="L39" i="25"/>
  <c r="I39" i="25" s="1"/>
  <c r="K39" i="25"/>
  <c r="R37" i="25"/>
  <c r="K37" i="25" s="1"/>
  <c r="K36" i="25" s="1"/>
  <c r="I37" i="25"/>
  <c r="R35" i="25"/>
  <c r="K35" i="25" s="1"/>
  <c r="I35" i="25"/>
  <c r="R34" i="25"/>
  <c r="K34" i="25"/>
  <c r="K33" i="25" s="1"/>
  <c r="I34" i="25"/>
  <c r="R32" i="25"/>
  <c r="K32" i="25"/>
  <c r="I32" i="25"/>
  <c r="R31" i="25"/>
  <c r="K31" i="25"/>
  <c r="I31" i="25"/>
  <c r="R30" i="25"/>
  <c r="K30" i="25"/>
  <c r="K29" i="25" s="1"/>
  <c r="I30" i="25"/>
  <c r="R28" i="25"/>
  <c r="K28" i="25" s="1"/>
  <c r="I28" i="25"/>
  <c r="R27" i="25"/>
  <c r="K27" i="25" s="1"/>
  <c r="I27" i="25"/>
  <c r="R26" i="25"/>
  <c r="K26" i="25"/>
  <c r="I26" i="25"/>
  <c r="O24" i="25"/>
  <c r="N24" i="25"/>
  <c r="R24" i="25" s="1"/>
  <c r="K24" i="25" s="1"/>
  <c r="M24" i="25"/>
  <c r="O23" i="25"/>
  <c r="N23" i="25"/>
  <c r="I23" i="25" s="1"/>
  <c r="M23" i="25"/>
  <c r="O22" i="25"/>
  <c r="N22" i="25"/>
  <c r="R22" i="25" s="1"/>
  <c r="K22" i="25" s="1"/>
  <c r="M22" i="25"/>
  <c r="I22" i="25"/>
  <c r="N20" i="25"/>
  <c r="I20" i="25" s="1"/>
  <c r="R19" i="25"/>
  <c r="K19" i="25" s="1"/>
  <c r="N19" i="25"/>
  <c r="N55" i="25" s="1"/>
  <c r="R55" i="25" s="1"/>
  <c r="K55" i="25" s="1"/>
  <c r="I19" i="25"/>
  <c r="N18" i="25"/>
  <c r="R18" i="25" s="1"/>
  <c r="K18" i="25" s="1"/>
  <c r="R16" i="25"/>
  <c r="K16" i="25"/>
  <c r="I16" i="25"/>
  <c r="R15" i="25"/>
  <c r="K15" i="25" s="1"/>
  <c r="I15" i="25"/>
  <c r="R14" i="25"/>
  <c r="K14" i="25" s="1"/>
  <c r="K13" i="25" s="1"/>
  <c r="I14" i="25"/>
  <c r="G10" i="25"/>
  <c r="G9" i="25"/>
  <c r="G8" i="25"/>
  <c r="G7" i="25"/>
  <c r="G6" i="25" s="1"/>
  <c r="G5" i="25" s="1"/>
  <c r="F238" i="17" l="1"/>
  <c r="H239" i="17"/>
  <c r="K38" i="25"/>
  <c r="I58" i="25"/>
  <c r="R58" i="25"/>
  <c r="K58" i="25" s="1"/>
  <c r="R113" i="25"/>
  <c r="K113" i="25" s="1"/>
  <c r="I113" i="25"/>
  <c r="K182" i="25"/>
  <c r="K303" i="25"/>
  <c r="K25" i="25"/>
  <c r="I49" i="25"/>
  <c r="R49" i="25"/>
  <c r="K49" i="25" s="1"/>
  <c r="I59" i="25"/>
  <c r="R80" i="25"/>
  <c r="K80" i="25" s="1"/>
  <c r="I80" i="25"/>
  <c r="F420" i="25"/>
  <c r="K419" i="25"/>
  <c r="N190" i="25"/>
  <c r="R190" i="25" s="1"/>
  <c r="K190" i="25" s="1"/>
  <c r="R163" i="25"/>
  <c r="K163" i="25" s="1"/>
  <c r="K161" i="25" s="1"/>
  <c r="I163" i="25"/>
  <c r="N172" i="25"/>
  <c r="R172" i="25" s="1"/>
  <c r="K172" i="25" s="1"/>
  <c r="I190" i="25"/>
  <c r="F432" i="25"/>
  <c r="K428" i="25"/>
  <c r="I172" i="25"/>
  <c r="K50" i="25"/>
  <c r="I56" i="25"/>
  <c r="K110" i="25"/>
  <c r="K191" i="25"/>
  <c r="F435" i="25"/>
  <c r="K434" i="25"/>
  <c r="K290" i="25"/>
  <c r="K286" i="25" s="1"/>
  <c r="F286" i="25" s="1"/>
  <c r="H286" i="25" s="1"/>
  <c r="H488" i="25"/>
  <c r="H487" i="25"/>
  <c r="H486" i="25"/>
  <c r="H490" i="25"/>
  <c r="H489" i="25"/>
  <c r="K76" i="25"/>
  <c r="K74" i="25" s="1"/>
  <c r="O69" i="25"/>
  <c r="R67" i="25"/>
  <c r="K67" i="25" s="1"/>
  <c r="I67" i="25"/>
  <c r="R82" i="25"/>
  <c r="K82" i="25" s="1"/>
  <c r="I82" i="25"/>
  <c r="K100" i="25"/>
  <c r="K130" i="25"/>
  <c r="K406" i="25"/>
  <c r="F406" i="25" s="1"/>
  <c r="H406" i="25" s="1"/>
  <c r="I47" i="25"/>
  <c r="R47" i="25"/>
  <c r="K47" i="25" s="1"/>
  <c r="K46" i="25" s="1"/>
  <c r="K89" i="25"/>
  <c r="K257" i="25"/>
  <c r="K363" i="25"/>
  <c r="F363" i="25" s="1"/>
  <c r="H363" i="25" s="1"/>
  <c r="H449" i="25"/>
  <c r="H448" i="25" s="1"/>
  <c r="F448" i="25"/>
  <c r="K115" i="25"/>
  <c r="I122" i="25"/>
  <c r="K194" i="25"/>
  <c r="F457" i="25"/>
  <c r="K456" i="25"/>
  <c r="K95" i="25"/>
  <c r="I24" i="25"/>
  <c r="I54" i="25"/>
  <c r="R83" i="25"/>
  <c r="K83" i="25" s="1"/>
  <c r="I83" i="25"/>
  <c r="N138" i="25"/>
  <c r="I138" i="25" s="1"/>
  <c r="K250" i="25"/>
  <c r="K249" i="25" s="1"/>
  <c r="N123" i="25"/>
  <c r="R123" i="25" s="1"/>
  <c r="K123" i="25" s="1"/>
  <c r="N189" i="25"/>
  <c r="R189" i="25" s="1"/>
  <c r="K189" i="25" s="1"/>
  <c r="K188" i="25" s="1"/>
  <c r="R253" i="25"/>
  <c r="N128" i="25"/>
  <c r="R128" i="25" s="1"/>
  <c r="K128" i="25" s="1"/>
  <c r="R166" i="25"/>
  <c r="K166" i="25" s="1"/>
  <c r="K164" i="25" s="1"/>
  <c r="R260" i="25"/>
  <c r="R266" i="25"/>
  <c r="K266" i="25" s="1"/>
  <c r="R281" i="25"/>
  <c r="O475" i="25"/>
  <c r="R475" i="25" s="1"/>
  <c r="K473" i="25" s="1"/>
  <c r="F473" i="25" s="1"/>
  <c r="H473" i="25" s="1"/>
  <c r="R20" i="25"/>
  <c r="N54" i="25"/>
  <c r="R54" i="25" s="1"/>
  <c r="K54" i="25" s="1"/>
  <c r="K53" i="25" s="1"/>
  <c r="N60" i="25"/>
  <c r="R60" i="25" s="1"/>
  <c r="K60" i="25" s="1"/>
  <c r="I18" i="25"/>
  <c r="R23" i="25"/>
  <c r="K23" i="25" s="1"/>
  <c r="K21" i="25" s="1"/>
  <c r="N81" i="25"/>
  <c r="K216" i="25"/>
  <c r="K213" i="25" s="1"/>
  <c r="K207" i="25" s="1"/>
  <c r="F207" i="25" s="1"/>
  <c r="R244" i="25"/>
  <c r="K244" i="25" s="1"/>
  <c r="R406" i="25"/>
  <c r="R471" i="25"/>
  <c r="K471" i="25" s="1"/>
  <c r="I76" i="25"/>
  <c r="N122" i="25"/>
  <c r="R122" i="25" s="1"/>
  <c r="K122" i="25" s="1"/>
  <c r="K120" i="25" s="1"/>
  <c r="N171" i="25"/>
  <c r="R250" i="25"/>
  <c r="R380" i="25"/>
  <c r="K380" i="25" s="1"/>
  <c r="K379" i="25" s="1"/>
  <c r="F379" i="25" s="1"/>
  <c r="H379" i="25" s="1"/>
  <c r="R435" i="25"/>
  <c r="N127" i="25"/>
  <c r="I77" i="25"/>
  <c r="R357" i="25"/>
  <c r="K357" i="25" s="1"/>
  <c r="K355" i="25" s="1"/>
  <c r="F355" i="25" s="1"/>
  <c r="H355" i="25" s="1"/>
  <c r="R441" i="25"/>
  <c r="K441" i="25" s="1"/>
  <c r="F237" i="17" l="1"/>
  <c r="H238" i="17"/>
  <c r="H207" i="25"/>
  <c r="K206" i="25"/>
  <c r="K205" i="25" s="1"/>
  <c r="F206" i="25"/>
  <c r="F205" i="25" s="1"/>
  <c r="F441" i="25"/>
  <c r="K440" i="25"/>
  <c r="R473" i="25"/>
  <c r="K470" i="25"/>
  <c r="K447" i="25" s="1"/>
  <c r="F471" i="25"/>
  <c r="I128" i="25"/>
  <c r="I123" i="25"/>
  <c r="H420" i="25"/>
  <c r="F419" i="25"/>
  <c r="H419" i="25" s="1"/>
  <c r="N137" i="25"/>
  <c r="I60" i="25"/>
  <c r="H435" i="25"/>
  <c r="F434" i="25"/>
  <c r="H434" i="25" s="1"/>
  <c r="R127" i="25"/>
  <c r="K127" i="25" s="1"/>
  <c r="K125" i="25" s="1"/>
  <c r="I127" i="25"/>
  <c r="R81" i="25"/>
  <c r="I81" i="25"/>
  <c r="N63" i="25"/>
  <c r="N135" i="25"/>
  <c r="N143" i="25"/>
  <c r="R138" i="25"/>
  <c r="K138" i="25" s="1"/>
  <c r="H432" i="25"/>
  <c r="F428" i="25"/>
  <c r="H428" i="25" s="1"/>
  <c r="N62" i="25"/>
  <c r="H457" i="25"/>
  <c r="F456" i="25"/>
  <c r="H456" i="25" s="1"/>
  <c r="R171" i="25"/>
  <c r="K171" i="25" s="1"/>
  <c r="K170" i="25" s="1"/>
  <c r="K159" i="25" s="1"/>
  <c r="F159" i="25" s="1"/>
  <c r="H159" i="25" s="1"/>
  <c r="I171" i="25"/>
  <c r="K57" i="25"/>
  <c r="N64" i="25"/>
  <c r="K20" i="25"/>
  <c r="K17" i="25" s="1"/>
  <c r="I189" i="25"/>
  <c r="H237" i="17" l="1"/>
  <c r="F236" i="17"/>
  <c r="H236" i="17" s="1"/>
  <c r="F470" i="25"/>
  <c r="H471" i="25"/>
  <c r="K81" i="25"/>
  <c r="K79" i="25" s="1"/>
  <c r="N136" i="25"/>
  <c r="N68" i="25"/>
  <c r="R62" i="25"/>
  <c r="I62" i="25"/>
  <c r="H441" i="25"/>
  <c r="F440" i="25"/>
  <c r="H440" i="25" s="1"/>
  <c r="N142" i="25"/>
  <c r="R137" i="25"/>
  <c r="K137" i="25" s="1"/>
  <c r="I137" i="25"/>
  <c r="H206" i="25"/>
  <c r="N140" i="25"/>
  <c r="R135" i="25"/>
  <c r="K135" i="25" s="1"/>
  <c r="I135" i="25"/>
  <c r="N148" i="25"/>
  <c r="R143" i="25"/>
  <c r="K143" i="25" s="1"/>
  <c r="I143" i="25"/>
  <c r="R160" i="25"/>
  <c r="R64" i="25"/>
  <c r="K64" i="25" s="1"/>
  <c r="N70" i="25"/>
  <c r="I64" i="25"/>
  <c r="R63" i="25"/>
  <c r="K63" i="25" s="1"/>
  <c r="N69" i="25"/>
  <c r="I63" i="25"/>
  <c r="H470" i="25" l="1"/>
  <c r="H447" i="25" s="1"/>
  <c r="F447" i="25"/>
  <c r="F8" i="25" s="1"/>
  <c r="R142" i="25"/>
  <c r="K142" i="25" s="1"/>
  <c r="N147" i="25"/>
  <c r="I142" i="25"/>
  <c r="R70" i="25"/>
  <c r="K70" i="25" s="1"/>
  <c r="I70" i="25"/>
  <c r="R148" i="25"/>
  <c r="K148" i="25" s="1"/>
  <c r="N153" i="25"/>
  <c r="I148" i="25"/>
  <c r="K62" i="25"/>
  <c r="K61" i="25" s="1"/>
  <c r="R69" i="25"/>
  <c r="K69" i="25" s="1"/>
  <c r="I69" i="25"/>
  <c r="R68" i="25"/>
  <c r="K68" i="25" s="1"/>
  <c r="I68" i="25"/>
  <c r="N145" i="25"/>
  <c r="R140" i="25"/>
  <c r="K140" i="25" s="1"/>
  <c r="I140" i="25"/>
  <c r="R136" i="25"/>
  <c r="K136" i="25" s="1"/>
  <c r="K134" i="25" s="1"/>
  <c r="N141" i="25"/>
  <c r="I136" i="25"/>
  <c r="H205" i="25"/>
  <c r="R153" i="25" l="1"/>
  <c r="K153" i="25" s="1"/>
  <c r="I153" i="25"/>
  <c r="N146" i="25"/>
  <c r="R141" i="25"/>
  <c r="I141" i="25"/>
  <c r="I145" i="25"/>
  <c r="N150" i="25"/>
  <c r="R145" i="25"/>
  <c r="K145" i="25" s="1"/>
  <c r="K65" i="25"/>
  <c r="K12" i="25" s="1"/>
  <c r="N152" i="25"/>
  <c r="R147" i="25"/>
  <c r="K147" i="25" s="1"/>
  <c r="I147" i="25"/>
  <c r="R150" i="25" l="1"/>
  <c r="K150" i="25" s="1"/>
  <c r="I150" i="25"/>
  <c r="K141" i="25"/>
  <c r="K139" i="25" s="1"/>
  <c r="R152" i="25"/>
  <c r="K152" i="25" s="1"/>
  <c r="I152" i="25"/>
  <c r="N151" i="25"/>
  <c r="R146" i="25"/>
  <c r="K146" i="25" s="1"/>
  <c r="K144" i="25" s="1"/>
  <c r="I146" i="25"/>
  <c r="I151" i="25" l="1"/>
  <c r="R151" i="25"/>
  <c r="K151" i="25" l="1"/>
  <c r="K149" i="25" s="1"/>
  <c r="K73" i="25" s="1"/>
  <c r="K11" i="25" s="1"/>
  <c r="R13" i="25"/>
  <c r="K10" i="25" l="1"/>
  <c r="F11" i="25"/>
  <c r="H11" i="25" l="1"/>
  <c r="F10" i="25"/>
  <c r="H10" i="25" l="1"/>
  <c r="H9" i="25" l="1"/>
  <c r="F7" i="25" l="1"/>
  <c r="J20" i="24" s="1"/>
  <c r="H8" i="25"/>
  <c r="F6" i="25" l="1"/>
  <c r="F5" i="25" s="1"/>
  <c r="H7" i="25"/>
  <c r="H6" i="25" l="1"/>
  <c r="H5" i="25"/>
  <c r="G6" i="16" l="1"/>
  <c r="G7" i="16"/>
  <c r="H6" i="16"/>
  <c r="J38" i="24" l="1"/>
  <c r="J33" i="24"/>
  <c r="J32" i="24"/>
  <c r="J18" i="24"/>
  <c r="J17" i="24"/>
  <c r="J16" i="24"/>
  <c r="J15" i="24"/>
  <c r="J13" i="24"/>
  <c r="G5" i="16"/>
  <c r="H5" i="16" s="1"/>
  <c r="F5" i="16"/>
  <c r="J12" i="24"/>
  <c r="J11" i="24"/>
  <c r="J10" i="24"/>
  <c r="F14" i="5" s="1"/>
  <c r="F6" i="22" l="1"/>
  <c r="F126" i="22"/>
  <c r="K126" i="22"/>
  <c r="G5" i="17"/>
  <c r="F5" i="17"/>
  <c r="H5" i="17" s="1"/>
  <c r="K17" i="23" l="1"/>
  <c r="K23" i="14"/>
  <c r="E38" i="24" l="1"/>
  <c r="G38" i="24" s="1"/>
  <c r="E37" i="24"/>
  <c r="G37" i="24" s="1"/>
  <c r="E36" i="24"/>
  <c r="G36" i="24" s="1"/>
  <c r="E35" i="24"/>
  <c r="G35" i="24" s="1"/>
  <c r="E33" i="24"/>
  <c r="G33" i="24" s="1"/>
  <c r="E32" i="24"/>
  <c r="G32" i="24" s="1"/>
  <c r="E30" i="24"/>
  <c r="G30" i="24" s="1"/>
  <c r="E29" i="24"/>
  <c r="E18" i="24"/>
  <c r="G18" i="24" s="1"/>
  <c r="E17" i="24"/>
  <c r="G17" i="24" s="1"/>
  <c r="E16" i="24"/>
  <c r="G16" i="24" s="1"/>
  <c r="E15" i="24"/>
  <c r="G15" i="24" s="1"/>
  <c r="J41" i="24"/>
  <c r="G41" i="24"/>
  <c r="F40" i="24"/>
  <c r="F39" i="24" s="1"/>
  <c r="E40" i="24"/>
  <c r="E39" i="24"/>
  <c r="J28" i="24"/>
  <c r="J26" i="24"/>
  <c r="J23" i="24"/>
  <c r="E22" i="24" s="1"/>
  <c r="F21" i="24"/>
  <c r="J19" i="24"/>
  <c r="E19" i="24" s="1"/>
  <c r="E13" i="24"/>
  <c r="G13" i="24" s="1"/>
  <c r="E12" i="24"/>
  <c r="G12" i="24" s="1"/>
  <c r="E11" i="24"/>
  <c r="G11" i="24" s="1"/>
  <c r="E10" i="24"/>
  <c r="G10" i="24" s="1"/>
  <c r="C12" i="27" l="1"/>
  <c r="F14" i="10"/>
  <c r="C15" i="10"/>
  <c r="E23" i="24"/>
  <c r="G23" i="24" s="1"/>
  <c r="G39" i="24"/>
  <c r="C22" i="11"/>
  <c r="C10" i="10"/>
  <c r="D10" i="28" s="1"/>
  <c r="F10" i="28" s="1"/>
  <c r="F10" i="10"/>
  <c r="G19" i="24"/>
  <c r="E28" i="24"/>
  <c r="E27" i="24" s="1"/>
  <c r="C19" i="11" s="1"/>
  <c r="F10" i="11" s="1"/>
  <c r="F14" i="11" s="1"/>
  <c r="D26" i="28" s="1"/>
  <c r="G22" i="24"/>
  <c r="G21" i="24" s="1"/>
  <c r="E21" i="24"/>
  <c r="G40" i="24"/>
  <c r="C10" i="27" l="1"/>
  <c r="E10" i="27" s="1"/>
  <c r="E12" i="27"/>
  <c r="F26" i="28"/>
  <c r="D22" i="28"/>
  <c r="E26" i="24"/>
  <c r="F22" i="28" l="1"/>
  <c r="D17" i="28"/>
  <c r="F17" i="28" s="1"/>
  <c r="E25" i="24"/>
  <c r="K82" i="23" l="1"/>
  <c r="F82" i="23" s="1"/>
  <c r="G81" i="23"/>
  <c r="K74" i="23"/>
  <c r="K71" i="23"/>
  <c r="K70" i="23" s="1"/>
  <c r="F70" i="23" s="1"/>
  <c r="H70" i="23" s="1"/>
  <c r="K69" i="23"/>
  <c r="K68" i="23"/>
  <c r="K67" i="23"/>
  <c r="K64" i="23" s="1"/>
  <c r="F63" i="23" s="1"/>
  <c r="K66" i="23"/>
  <c r="K65" i="23"/>
  <c r="G62" i="23"/>
  <c r="F60" i="23"/>
  <c r="F59" i="23" s="1"/>
  <c r="H59" i="23" s="1"/>
  <c r="G59" i="23"/>
  <c r="K57" i="23"/>
  <c r="F57" i="23"/>
  <c r="H57" i="23" s="1"/>
  <c r="G56" i="23"/>
  <c r="K53" i="23"/>
  <c r="F53" i="23"/>
  <c r="H53" i="23" s="1"/>
  <c r="K49" i="23"/>
  <c r="K48" i="23"/>
  <c r="K46" i="23" s="1"/>
  <c r="K44" i="23" s="1"/>
  <c r="F44" i="23" s="1"/>
  <c r="H44" i="23" s="1"/>
  <c r="K45" i="23"/>
  <c r="K39" i="23"/>
  <c r="K36" i="23"/>
  <c r="K35" i="23" s="1"/>
  <c r="K32" i="23"/>
  <c r="K31" i="23" s="1"/>
  <c r="F31" i="23" s="1"/>
  <c r="H31" i="23" s="1"/>
  <c r="K28" i="23"/>
  <c r="K26" i="23"/>
  <c r="K25" i="23"/>
  <c r="K24" i="23"/>
  <c r="F24" i="23"/>
  <c r="H24" i="23" s="1"/>
  <c r="K22" i="23"/>
  <c r="K18" i="23"/>
  <c r="F17" i="23" s="1"/>
  <c r="G16" i="23"/>
  <c r="F15" i="23"/>
  <c r="H15" i="23" s="1"/>
  <c r="K14" i="23"/>
  <c r="K13" i="23"/>
  <c r="K12" i="23"/>
  <c r="K11" i="23" s="1"/>
  <c r="F10" i="23" s="1"/>
  <c r="G9" i="23"/>
  <c r="N223" i="22"/>
  <c r="K223" i="22"/>
  <c r="N222" i="22"/>
  <c r="K222" i="22"/>
  <c r="N221" i="22"/>
  <c r="K221" i="22" s="1"/>
  <c r="K220" i="22" s="1"/>
  <c r="N218" i="22"/>
  <c r="K218" i="22" s="1"/>
  <c r="G216" i="22"/>
  <c r="G215" i="22"/>
  <c r="K211" i="22"/>
  <c r="F211" i="22" s="1"/>
  <c r="G210" i="22"/>
  <c r="G209" i="22"/>
  <c r="G208" i="22"/>
  <c r="G207" i="22" s="1"/>
  <c r="N206" i="22"/>
  <c r="K206" i="22" s="1"/>
  <c r="F205" i="22" s="1"/>
  <c r="G204" i="22"/>
  <c r="N203" i="22"/>
  <c r="K203" i="22"/>
  <c r="N202" i="22"/>
  <c r="K202" i="22"/>
  <c r="N201" i="22"/>
  <c r="K201" i="22" s="1"/>
  <c r="K199" i="22" s="1"/>
  <c r="N200" i="22"/>
  <c r="K200" i="22"/>
  <c r="M199" i="22"/>
  <c r="N198" i="22"/>
  <c r="M198" i="22" s="1"/>
  <c r="K198" i="22" s="1"/>
  <c r="N197" i="22"/>
  <c r="K197" i="22" s="1"/>
  <c r="P196" i="22"/>
  <c r="N196" i="22" s="1"/>
  <c r="N193" i="22"/>
  <c r="M190" i="22" s="1"/>
  <c r="K193" i="22"/>
  <c r="N192" i="22"/>
  <c r="K192" i="22"/>
  <c r="N191" i="22"/>
  <c r="K191" i="22" s="1"/>
  <c r="K190" i="22" s="1"/>
  <c r="K189" i="22"/>
  <c r="M188" i="22"/>
  <c r="K188" i="22"/>
  <c r="N187" i="22"/>
  <c r="M187" i="22"/>
  <c r="K187" i="22"/>
  <c r="N186" i="22"/>
  <c r="M186" i="22"/>
  <c r="K186" i="22"/>
  <c r="N185" i="22"/>
  <c r="K185" i="22"/>
  <c r="M184" i="22"/>
  <c r="K184" i="22"/>
  <c r="N183" i="22"/>
  <c r="M181" i="22" s="1"/>
  <c r="K183" i="22"/>
  <c r="N182" i="22"/>
  <c r="K182" i="22"/>
  <c r="K181" i="22" s="1"/>
  <c r="N180" i="22"/>
  <c r="K180" i="22" s="1"/>
  <c r="N179" i="22"/>
  <c r="K179" i="22"/>
  <c r="N178" i="22"/>
  <c r="K178" i="22"/>
  <c r="N177" i="22"/>
  <c r="K177" i="22"/>
  <c r="N176" i="22"/>
  <c r="K176" i="22"/>
  <c r="N175" i="22"/>
  <c r="K175" i="22" s="1"/>
  <c r="N174" i="22"/>
  <c r="K174" i="22" s="1"/>
  <c r="K173" i="22" s="1"/>
  <c r="N172" i="22"/>
  <c r="M172" i="22"/>
  <c r="K172" i="22"/>
  <c r="N171" i="22"/>
  <c r="M171" i="22" s="1"/>
  <c r="N170" i="22"/>
  <c r="K170" i="22" s="1"/>
  <c r="N169" i="22"/>
  <c r="K169" i="22" s="1"/>
  <c r="K168" i="22" s="1"/>
  <c r="N167" i="22"/>
  <c r="K167" i="22"/>
  <c r="M166" i="22"/>
  <c r="K166" i="22"/>
  <c r="N165" i="22"/>
  <c r="K165" i="22"/>
  <c r="K164" i="22" s="1"/>
  <c r="M164" i="22"/>
  <c r="N163" i="22"/>
  <c r="K163" i="22" s="1"/>
  <c r="K162" i="22" s="1"/>
  <c r="N161" i="22"/>
  <c r="K161" i="22"/>
  <c r="M160" i="22"/>
  <c r="K160" i="22"/>
  <c r="N159" i="22"/>
  <c r="K159" i="22"/>
  <c r="K158" i="22" s="1"/>
  <c r="M158" i="22"/>
  <c r="G156" i="22"/>
  <c r="N155" i="22"/>
  <c r="M155" i="22"/>
  <c r="K155" i="22"/>
  <c r="N154" i="22"/>
  <c r="M154" i="22"/>
  <c r="K154" i="22" s="1"/>
  <c r="N153" i="22"/>
  <c r="M153" i="22"/>
  <c r="K153" i="22"/>
  <c r="N152" i="22"/>
  <c r="M152" i="22"/>
  <c r="K152" i="22"/>
  <c r="N151" i="22"/>
  <c r="M151" i="22"/>
  <c r="K151" i="22"/>
  <c r="N150" i="22"/>
  <c r="M150" i="22"/>
  <c r="K150" i="22"/>
  <c r="N149" i="22"/>
  <c r="M149" i="22"/>
  <c r="K149" i="22"/>
  <c r="N148" i="22"/>
  <c r="M148" i="22"/>
  <c r="K148" i="22"/>
  <c r="N147" i="22"/>
  <c r="M147" i="22"/>
  <c r="K147" i="22"/>
  <c r="N146" i="22"/>
  <c r="M146" i="22"/>
  <c r="K146" i="22"/>
  <c r="N145" i="22"/>
  <c r="M145" i="22"/>
  <c r="K145" i="22"/>
  <c r="N144" i="22"/>
  <c r="M144" i="22"/>
  <c r="K144" i="22"/>
  <c r="N143" i="22"/>
  <c r="M143" i="22"/>
  <c r="K143" i="22"/>
  <c r="N142" i="22"/>
  <c r="M142" i="22"/>
  <c r="K142" i="22"/>
  <c r="N141" i="22"/>
  <c r="M141" i="22"/>
  <c r="K141" i="22"/>
  <c r="N140" i="22"/>
  <c r="M140" i="22"/>
  <c r="K140" i="22"/>
  <c r="N139" i="22"/>
  <c r="M139" i="22"/>
  <c r="K139" i="22"/>
  <c r="K137" i="22" s="1"/>
  <c r="N138" i="22"/>
  <c r="M138" i="22"/>
  <c r="M137" i="22" s="1"/>
  <c r="F137" i="22" s="1"/>
  <c r="K138" i="22"/>
  <c r="H136" i="22"/>
  <c r="G135" i="22"/>
  <c r="N134" i="22"/>
  <c r="K134" i="22" s="1"/>
  <c r="N133" i="22"/>
  <c r="K133" i="22" s="1"/>
  <c r="G131" i="22"/>
  <c r="N130" i="22"/>
  <c r="K130" i="22"/>
  <c r="N129" i="22"/>
  <c r="K129" i="22"/>
  <c r="N128" i="22"/>
  <c r="K128" i="22" s="1"/>
  <c r="M126" i="22"/>
  <c r="H126" i="22"/>
  <c r="N125" i="22"/>
  <c r="K125" i="22" s="1"/>
  <c r="N124" i="22"/>
  <c r="M122" i="22" s="1"/>
  <c r="K124" i="22"/>
  <c r="N123" i="22"/>
  <c r="K123" i="22"/>
  <c r="N121" i="22"/>
  <c r="K121" i="22"/>
  <c r="M120" i="22"/>
  <c r="K120" i="22"/>
  <c r="N119" i="22"/>
  <c r="K119" i="22" s="1"/>
  <c r="N118" i="22"/>
  <c r="M117" i="22" s="1"/>
  <c r="K118" i="22"/>
  <c r="N116" i="22"/>
  <c r="K116" i="22" s="1"/>
  <c r="K115" i="22" s="1"/>
  <c r="M115" i="22"/>
  <c r="N114" i="22"/>
  <c r="K114" i="22"/>
  <c r="N113" i="22"/>
  <c r="K113" i="22" s="1"/>
  <c r="K112" i="22" s="1"/>
  <c r="M111" i="22"/>
  <c r="K111" i="22"/>
  <c r="M110" i="22"/>
  <c r="K110" i="22" s="1"/>
  <c r="M109" i="22"/>
  <c r="K109" i="22"/>
  <c r="M108" i="22"/>
  <c r="K108" i="22"/>
  <c r="M107" i="22"/>
  <c r="K107" i="22" s="1"/>
  <c r="M106" i="22"/>
  <c r="K106" i="22"/>
  <c r="M105" i="22"/>
  <c r="K105" i="22"/>
  <c r="N103" i="22"/>
  <c r="K103" i="22"/>
  <c r="K102" i="22" s="1"/>
  <c r="M102" i="22"/>
  <c r="N100" i="22"/>
  <c r="M98" i="22" s="1"/>
  <c r="K100" i="22"/>
  <c r="N99" i="22"/>
  <c r="K99" i="22"/>
  <c r="K98" i="22" s="1"/>
  <c r="N97" i="22"/>
  <c r="K97" i="22"/>
  <c r="N96" i="22"/>
  <c r="K96" i="22"/>
  <c r="N95" i="22"/>
  <c r="K95" i="22" s="1"/>
  <c r="K94" i="22" s="1"/>
  <c r="H92" i="22"/>
  <c r="N91" i="22"/>
  <c r="K91" i="22"/>
  <c r="M90" i="22"/>
  <c r="K90" i="22"/>
  <c r="N89" i="22"/>
  <c r="K89" i="22"/>
  <c r="N88" i="22"/>
  <c r="K88" i="22" s="1"/>
  <c r="K87" i="22" s="1"/>
  <c r="N86" i="22"/>
  <c r="K86" i="22"/>
  <c r="N85" i="22"/>
  <c r="K85" i="22"/>
  <c r="M84" i="22"/>
  <c r="K84" i="22"/>
  <c r="K83" i="22" s="1"/>
  <c r="M82" i="22"/>
  <c r="K82" i="22" s="1"/>
  <c r="N81" i="22"/>
  <c r="K81" i="22"/>
  <c r="N80" i="22"/>
  <c r="K80" i="22"/>
  <c r="N79" i="22"/>
  <c r="K79" i="22"/>
  <c r="N78" i="22"/>
  <c r="K78" i="22"/>
  <c r="N77" i="22"/>
  <c r="K77" i="22" s="1"/>
  <c r="N76" i="22"/>
  <c r="K76" i="22" s="1"/>
  <c r="N74" i="22"/>
  <c r="K74" i="22"/>
  <c r="N73" i="22"/>
  <c r="K73" i="22"/>
  <c r="N72" i="22"/>
  <c r="K72" i="22"/>
  <c r="N71" i="22"/>
  <c r="K71" i="22" s="1"/>
  <c r="K70" i="22" s="1"/>
  <c r="N69" i="22"/>
  <c r="K69" i="22"/>
  <c r="N68" i="22"/>
  <c r="K68" i="22"/>
  <c r="N67" i="22"/>
  <c r="K67" i="22"/>
  <c r="N66" i="22"/>
  <c r="K66" i="22"/>
  <c r="N65" i="22"/>
  <c r="K65" i="22" s="1"/>
  <c r="N64" i="22"/>
  <c r="K64" i="22" s="1"/>
  <c r="N63" i="22"/>
  <c r="K63" i="22"/>
  <c r="N62" i="22"/>
  <c r="K62" i="22"/>
  <c r="N61" i="22"/>
  <c r="M60" i="22" s="1"/>
  <c r="K61" i="22"/>
  <c r="H58" i="22"/>
  <c r="N57" i="22"/>
  <c r="M57" i="22"/>
  <c r="K57" i="22"/>
  <c r="N56" i="22"/>
  <c r="M54" i="22" s="1"/>
  <c r="K56" i="22"/>
  <c r="N55" i="22"/>
  <c r="K55" i="22"/>
  <c r="K54" i="22" s="1"/>
  <c r="N53" i="22"/>
  <c r="K53" i="22" s="1"/>
  <c r="K52" i="22" s="1"/>
  <c r="N51" i="22"/>
  <c r="K51" i="22"/>
  <c r="M50" i="22"/>
  <c r="K50" i="22"/>
  <c r="N49" i="22"/>
  <c r="K49" i="22"/>
  <c r="K48" i="22" s="1"/>
  <c r="M48" i="22"/>
  <c r="N47" i="22"/>
  <c r="K47" i="22" s="1"/>
  <c r="K46" i="22" s="1"/>
  <c r="N45" i="22"/>
  <c r="K45" i="22"/>
  <c r="N44" i="22"/>
  <c r="M42" i="22" s="1"/>
  <c r="K44" i="22"/>
  <c r="N43" i="22"/>
  <c r="K43" i="22"/>
  <c r="K42" i="22" s="1"/>
  <c r="N41" i="22"/>
  <c r="M41" i="22" s="1"/>
  <c r="K41" i="22" s="1"/>
  <c r="N40" i="22"/>
  <c r="K40" i="22"/>
  <c r="N39" i="22"/>
  <c r="K39" i="22"/>
  <c r="K38" i="22" s="1"/>
  <c r="M38" i="22"/>
  <c r="N37" i="22"/>
  <c r="K37" i="22" s="1"/>
  <c r="M37" i="22"/>
  <c r="N36" i="22"/>
  <c r="K36" i="22" s="1"/>
  <c r="K35" i="22" s="1"/>
  <c r="M34" i="22"/>
  <c r="K34" i="22"/>
  <c r="N32" i="22"/>
  <c r="K32" i="22" s="1"/>
  <c r="M32" i="22"/>
  <c r="N31" i="22"/>
  <c r="M29" i="22" s="1"/>
  <c r="K31" i="22"/>
  <c r="N30" i="22"/>
  <c r="K30" i="22"/>
  <c r="K29" i="22" s="1"/>
  <c r="K28" i="22" s="1"/>
  <c r="G27" i="22"/>
  <c r="G26" i="22" s="1"/>
  <c r="N25" i="22"/>
  <c r="M25" i="22" s="1"/>
  <c r="K25" i="22"/>
  <c r="K24" i="22"/>
  <c r="O23" i="22"/>
  <c r="N23" i="22"/>
  <c r="K23" i="22"/>
  <c r="N22" i="22"/>
  <c r="K22" i="22"/>
  <c r="N21" i="22"/>
  <c r="K21" i="22" s="1"/>
  <c r="N20" i="22"/>
  <c r="K20" i="22" s="1"/>
  <c r="N19" i="22"/>
  <c r="K19" i="22"/>
  <c r="H14" i="22"/>
  <c r="H11" i="22"/>
  <c r="G10" i="22"/>
  <c r="G9" i="22"/>
  <c r="G8" i="23" l="1"/>
  <c r="G7" i="23" s="1"/>
  <c r="G6" i="23" s="1"/>
  <c r="F9" i="23"/>
  <c r="H10" i="23"/>
  <c r="H63" i="23"/>
  <c r="F62" i="23"/>
  <c r="H62" i="23" s="1"/>
  <c r="F16" i="23"/>
  <c r="H16" i="23" s="1"/>
  <c r="H17" i="23"/>
  <c r="H82" i="23"/>
  <c r="F81" i="23"/>
  <c r="H81" i="23" s="1"/>
  <c r="H60" i="23"/>
  <c r="F56" i="23"/>
  <c r="H56" i="23" s="1"/>
  <c r="F135" i="22"/>
  <c r="H135" i="22" s="1"/>
  <c r="H137" i="22"/>
  <c r="K17" i="22"/>
  <c r="K16" i="22" s="1"/>
  <c r="H211" i="22"/>
  <c r="F210" i="22"/>
  <c r="K75" i="22"/>
  <c r="M157" i="22"/>
  <c r="K93" i="22"/>
  <c r="K122" i="22"/>
  <c r="K217" i="22"/>
  <c r="F217" i="22" s="1"/>
  <c r="K60" i="22"/>
  <c r="K132" i="22"/>
  <c r="G8" i="22"/>
  <c r="G7" i="22" s="1"/>
  <c r="G6" i="22" s="1"/>
  <c r="G5" i="22" s="1"/>
  <c r="M104" i="22"/>
  <c r="K117" i="22"/>
  <c r="M195" i="22"/>
  <c r="M194" i="22" s="1"/>
  <c r="F194" i="22" s="1"/>
  <c r="H194" i="22" s="1"/>
  <c r="K196" i="22"/>
  <c r="K195" i="22" s="1"/>
  <c r="K194" i="22" s="1"/>
  <c r="F204" i="22"/>
  <c r="H204" i="22" s="1"/>
  <c r="H205" i="22"/>
  <c r="M18" i="22"/>
  <c r="M16" i="22" s="1"/>
  <c r="M35" i="22"/>
  <c r="M28" i="22" s="1"/>
  <c r="F28" i="22" s="1"/>
  <c r="M46" i="22"/>
  <c r="M52" i="22"/>
  <c r="M75" i="22"/>
  <c r="M132" i="22"/>
  <c r="F132" i="22" s="1"/>
  <c r="M162" i="22"/>
  <c r="M168" i="22"/>
  <c r="M173" i="22"/>
  <c r="M205" i="22"/>
  <c r="M204" i="22" s="1"/>
  <c r="N6" i="22"/>
  <c r="M70" i="22"/>
  <c r="M59" i="22" s="1"/>
  <c r="M87" i="22"/>
  <c r="M83" i="22" s="1"/>
  <c r="F83" i="22" s="1"/>
  <c r="H83" i="22" s="1"/>
  <c r="M94" i="22"/>
  <c r="M93" i="22" s="1"/>
  <c r="F93" i="22" s="1"/>
  <c r="H93" i="22" s="1"/>
  <c r="M112" i="22"/>
  <c r="K171" i="22"/>
  <c r="G5" i="23" l="1"/>
  <c r="F14" i="24"/>
  <c r="F8" i="23"/>
  <c r="H9" i="23"/>
  <c r="H28" i="22"/>
  <c r="F216" i="22"/>
  <c r="H217" i="22"/>
  <c r="M156" i="22"/>
  <c r="K157" i="22"/>
  <c r="F157" i="22"/>
  <c r="F104" i="22"/>
  <c r="H104" i="22" s="1"/>
  <c r="K104" i="22"/>
  <c r="F209" i="22"/>
  <c r="H210" i="22"/>
  <c r="F16" i="22"/>
  <c r="M10" i="22"/>
  <c r="F131" i="22"/>
  <c r="H131" i="22" s="1"/>
  <c r="H132" i="22"/>
  <c r="K59" i="22"/>
  <c r="F59" i="22" s="1"/>
  <c r="H59" i="22" s="1"/>
  <c r="F9" i="24" l="1"/>
  <c r="H8" i="23"/>
  <c r="F7" i="23"/>
  <c r="F215" i="22"/>
  <c r="H215" i="22" s="1"/>
  <c r="H216" i="22"/>
  <c r="H16" i="22"/>
  <c r="F10" i="22"/>
  <c r="H27" i="22"/>
  <c r="F208" i="22"/>
  <c r="H209" i="22"/>
  <c r="F156" i="22"/>
  <c r="H156" i="22" s="1"/>
  <c r="H157" i="22"/>
  <c r="F27" i="22"/>
  <c r="F26" i="22" s="1"/>
  <c r="H26" i="22" s="1"/>
  <c r="F8" i="24" l="1"/>
  <c r="E9" i="28"/>
  <c r="E6" i="28" s="1"/>
  <c r="E5" i="28" s="1"/>
  <c r="E4" i="28" s="1"/>
  <c r="H7" i="23"/>
  <c r="F6" i="23"/>
  <c r="J14" i="24" s="1"/>
  <c r="F207" i="22"/>
  <c r="H207" i="22" s="1"/>
  <c r="H208" i="22"/>
  <c r="F9" i="22"/>
  <c r="F8" i="22" s="1"/>
  <c r="H10" i="22"/>
  <c r="H9" i="22" s="1"/>
  <c r="E14" i="24" l="1"/>
  <c r="J9" i="24"/>
  <c r="F7" i="24"/>
  <c r="F6" i="24" s="1"/>
  <c r="D9" i="27"/>
  <c r="D5" i="27" s="1"/>
  <c r="F5" i="23"/>
  <c r="H5" i="23" s="1"/>
  <c r="H6" i="23"/>
  <c r="F7" i="22"/>
  <c r="H8" i="22"/>
  <c r="H7" i="22" s="1"/>
  <c r="G14" i="24" l="1"/>
  <c r="E9" i="24"/>
  <c r="H6" i="22"/>
  <c r="H5" i="22" s="1"/>
  <c r="E8" i="24" l="1"/>
  <c r="C9" i="10"/>
  <c r="D9" i="28" s="1"/>
  <c r="G9" i="24"/>
  <c r="F9" i="10"/>
  <c r="M235" i="17"/>
  <c r="K234" i="17"/>
  <c r="F234" i="17"/>
  <c r="H234" i="17" s="1"/>
  <c r="K233" i="17"/>
  <c r="G233" i="17"/>
  <c r="F233" i="17"/>
  <c r="H233" i="17" s="1"/>
  <c r="K74" i="16"/>
  <c r="F74" i="16" s="1"/>
  <c r="G73" i="16"/>
  <c r="G72" i="16"/>
  <c r="G71" i="16" s="1"/>
  <c r="K32" i="16"/>
  <c r="F32" i="16" s="1"/>
  <c r="H32" i="16" s="1"/>
  <c r="K42" i="16"/>
  <c r="K69" i="16"/>
  <c r="F69" i="16" s="1"/>
  <c r="H69" i="16" s="1"/>
  <c r="K65" i="16"/>
  <c r="F65" i="16" s="1"/>
  <c r="H65" i="16" s="1"/>
  <c r="G64" i="16"/>
  <c r="H63" i="16"/>
  <c r="H62" i="16"/>
  <c r="H61" i="16"/>
  <c r="H60" i="16"/>
  <c r="K57" i="16"/>
  <c r="F57" i="16" s="1"/>
  <c r="Q55" i="16"/>
  <c r="K54" i="16"/>
  <c r="F54" i="16" s="1"/>
  <c r="H54" i="16" s="1"/>
  <c r="K49" i="16"/>
  <c r="F49" i="16"/>
  <c r="H49" i="16" s="1"/>
  <c r="K46" i="16"/>
  <c r="F46" i="16" s="1"/>
  <c r="H46" i="16" s="1"/>
  <c r="S44" i="16"/>
  <c r="S43" i="16"/>
  <c r="S42" i="16"/>
  <c r="F42" i="16"/>
  <c r="H42" i="16" s="1"/>
  <c r="S32" i="16"/>
  <c r="S34" i="16" s="1"/>
  <c r="K30" i="16"/>
  <c r="F30" i="16" s="1"/>
  <c r="H30" i="16" s="1"/>
  <c r="S28" i="16"/>
  <c r="S27" i="16"/>
  <c r="S26" i="16"/>
  <c r="S25" i="16"/>
  <c r="R24" i="16"/>
  <c r="P22" i="16"/>
  <c r="R22" i="16" s="1"/>
  <c r="O21" i="16"/>
  <c r="N21" i="16"/>
  <c r="N20" i="16"/>
  <c r="K19" i="16"/>
  <c r="F19" i="16" s="1"/>
  <c r="P18" i="16"/>
  <c r="R18" i="16" s="1"/>
  <c r="G18" i="16"/>
  <c r="Q17" i="16"/>
  <c r="K16" i="16"/>
  <c r="Q15" i="16"/>
  <c r="Q14" i="16"/>
  <c r="Q13" i="16"/>
  <c r="Q12" i="16"/>
  <c r="Q11" i="16"/>
  <c r="K10" i="16"/>
  <c r="P9" i="16"/>
  <c r="H8" i="16"/>
  <c r="F9" i="28" l="1"/>
  <c r="D6" i="28"/>
  <c r="E7" i="24"/>
  <c r="G8" i="24"/>
  <c r="C9" i="27"/>
  <c r="F73" i="16"/>
  <c r="H74" i="16"/>
  <c r="K9" i="16"/>
  <c r="F9" i="16" s="1"/>
  <c r="H19" i="16"/>
  <c r="F18" i="16"/>
  <c r="H18" i="16" s="1"/>
  <c r="H57" i="16"/>
  <c r="F56" i="16"/>
  <c r="H56" i="16" s="1"/>
  <c r="F7" i="16"/>
  <c r="H9" i="16"/>
  <c r="F64" i="16"/>
  <c r="H64" i="16" s="1"/>
  <c r="F6" i="28" l="1"/>
  <c r="D5" i="28"/>
  <c r="C5" i="27"/>
  <c r="E5" i="27" s="1"/>
  <c r="E9" i="27"/>
  <c r="E6" i="24"/>
  <c r="G7" i="24"/>
  <c r="H73" i="16"/>
  <c r="F72" i="16"/>
  <c r="K7" i="16"/>
  <c r="H7" i="16"/>
  <c r="F6" i="16"/>
  <c r="E5" i="24" l="1"/>
  <c r="G6" i="24"/>
  <c r="D4" i="28"/>
  <c r="F4" i="28" s="1"/>
  <c r="F5" i="28"/>
  <c r="H72" i="16"/>
  <c r="F71" i="16"/>
  <c r="H71" i="16" s="1"/>
  <c r="K45" i="15" l="1"/>
  <c r="F45" i="15" s="1"/>
  <c r="G44" i="15"/>
  <c r="G43" i="15"/>
  <c r="G42" i="15" s="1"/>
  <c r="K40" i="15"/>
  <c r="F40" i="15"/>
  <c r="H40" i="15" s="1"/>
  <c r="K39" i="15"/>
  <c r="L38" i="15"/>
  <c r="K37" i="15"/>
  <c r="F37" i="15"/>
  <c r="F36" i="15" s="1"/>
  <c r="H36" i="15" s="1"/>
  <c r="K36" i="15"/>
  <c r="G36" i="15"/>
  <c r="K33" i="15"/>
  <c r="F33" i="15" s="1"/>
  <c r="L31" i="15"/>
  <c r="L30" i="15"/>
  <c r="K29" i="15"/>
  <c r="F29" i="15" s="1"/>
  <c r="H29" i="15" s="1"/>
  <c r="L28" i="15"/>
  <c r="L27" i="15"/>
  <c r="K26" i="15"/>
  <c r="K25" i="15"/>
  <c r="F25" i="15" s="1"/>
  <c r="H25" i="15" s="1"/>
  <c r="K23" i="15"/>
  <c r="F23" i="15"/>
  <c r="H23" i="15" s="1"/>
  <c r="K21" i="15"/>
  <c r="F21" i="15" s="1"/>
  <c r="H21" i="15" s="1"/>
  <c r="L20" i="15"/>
  <c r="K19" i="15"/>
  <c r="F19" i="15" s="1"/>
  <c r="G18" i="15"/>
  <c r="L17" i="15"/>
  <c r="L16" i="15"/>
  <c r="L15" i="15"/>
  <c r="L14" i="15"/>
  <c r="K13" i="15"/>
  <c r="K12" i="15"/>
  <c r="F12" i="15" s="1"/>
  <c r="H11" i="15"/>
  <c r="F11" i="15"/>
  <c r="H10" i="15"/>
  <c r="G9" i="15"/>
  <c r="G8" i="15" s="1"/>
  <c r="G7" i="15" s="1"/>
  <c r="G6" i="15" s="1"/>
  <c r="G5" i="15" s="1"/>
  <c r="H45" i="15" l="1"/>
  <c r="F44" i="15"/>
  <c r="H19" i="15"/>
  <c r="F18" i="15"/>
  <c r="H18" i="15" s="1"/>
  <c r="H33" i="15"/>
  <c r="F32" i="15"/>
  <c r="H32" i="15" s="1"/>
  <c r="H12" i="15"/>
  <c r="F9" i="15"/>
  <c r="H37" i="15"/>
  <c r="K18" i="15"/>
  <c r="K32" i="15"/>
  <c r="F39" i="15"/>
  <c r="H39" i="15" s="1"/>
  <c r="H44" i="15" l="1"/>
  <c r="F43" i="15"/>
  <c r="F8" i="15"/>
  <c r="H9" i="15"/>
  <c r="H43" i="15" l="1"/>
  <c r="F42" i="15"/>
  <c r="H42" i="15" s="1"/>
  <c r="H8" i="15"/>
  <c r="F7" i="15"/>
  <c r="H7" i="15" l="1"/>
  <c r="F6" i="15"/>
  <c r="H6" i="15" l="1"/>
  <c r="F5" i="15"/>
  <c r="H5" i="15" s="1"/>
  <c r="F110" i="14" l="1"/>
  <c r="H110" i="14" s="1"/>
  <c r="G109" i="14"/>
  <c r="G108" i="14" s="1"/>
  <c r="G107" i="14" s="1"/>
  <c r="F109" i="14"/>
  <c r="H109" i="14" s="1"/>
  <c r="L106" i="14"/>
  <c r="K105" i="14"/>
  <c r="F105" i="14" s="1"/>
  <c r="L103" i="14"/>
  <c r="L102" i="14"/>
  <c r="K101" i="14"/>
  <c r="F101" i="14" s="1"/>
  <c r="L99" i="14"/>
  <c r="L98" i="14"/>
  <c r="L97" i="14"/>
  <c r="K96" i="14"/>
  <c r="L93" i="14"/>
  <c r="L92" i="14"/>
  <c r="K91" i="14"/>
  <c r="F91" i="14" s="1"/>
  <c r="F89" i="14"/>
  <c r="H89" i="14" s="1"/>
  <c r="L87" i="14"/>
  <c r="L86" i="14"/>
  <c r="K85" i="14"/>
  <c r="F85" i="14" s="1"/>
  <c r="L83" i="14"/>
  <c r="K82" i="14"/>
  <c r="F82" i="14" s="1"/>
  <c r="H82" i="14" s="1"/>
  <c r="K80" i="14"/>
  <c r="K75" i="14" s="1"/>
  <c r="F75" i="14" s="1"/>
  <c r="H75" i="14" s="1"/>
  <c r="L79" i="14"/>
  <c r="L78" i="14"/>
  <c r="L77" i="14"/>
  <c r="L76" i="14"/>
  <c r="L74" i="14"/>
  <c r="L73" i="14"/>
  <c r="L72" i="14"/>
  <c r="K71" i="14"/>
  <c r="K69" i="14"/>
  <c r="F69" i="14"/>
  <c r="H69" i="14" s="1"/>
  <c r="K67" i="14"/>
  <c r="L66" i="14"/>
  <c r="L65" i="14"/>
  <c r="L64" i="14"/>
  <c r="L63" i="14"/>
  <c r="L62" i="14"/>
  <c r="L61" i="14"/>
  <c r="K60" i="14"/>
  <c r="L59" i="14"/>
  <c r="L58" i="14"/>
  <c r="L57" i="14"/>
  <c r="L56" i="14"/>
  <c r="L55" i="14"/>
  <c r="K54" i="14"/>
  <c r="L53" i="14"/>
  <c r="L49" i="14"/>
  <c r="K47" i="14"/>
  <c r="L46" i="14"/>
  <c r="L45" i="14"/>
  <c r="K44" i="14"/>
  <c r="L43" i="14"/>
  <c r="L42" i="14"/>
  <c r="L41" i="14"/>
  <c r="L40" i="14"/>
  <c r="L39" i="14"/>
  <c r="K38" i="14"/>
  <c r="L37" i="14"/>
  <c r="K36" i="14"/>
  <c r="L34" i="14"/>
  <c r="L33" i="14"/>
  <c r="L32" i="14"/>
  <c r="L31" i="14"/>
  <c r="L30" i="14"/>
  <c r="L29" i="14"/>
  <c r="L28" i="14"/>
  <c r="L27" i="14"/>
  <c r="L26" i="14"/>
  <c r="L25" i="14"/>
  <c r="K24" i="14"/>
  <c r="F24" i="14" s="1"/>
  <c r="H24" i="14" s="1"/>
  <c r="L22" i="14"/>
  <c r="K21" i="14"/>
  <c r="L20" i="14"/>
  <c r="K19" i="14"/>
  <c r="L18" i="14"/>
  <c r="L17" i="14"/>
  <c r="L16" i="14"/>
  <c r="L15" i="14"/>
  <c r="L14" i="14"/>
  <c r="K13" i="14"/>
  <c r="K12" i="14"/>
  <c r="F12" i="14" s="1"/>
  <c r="F11" i="14"/>
  <c r="H11" i="14" s="1"/>
  <c r="H10" i="14"/>
  <c r="H105" i="14" l="1"/>
  <c r="F104" i="14"/>
  <c r="H104" i="14" s="1"/>
  <c r="K35" i="14"/>
  <c r="F35" i="14" s="1"/>
  <c r="H35" i="14" s="1"/>
  <c r="K104" i="14"/>
  <c r="K52" i="14"/>
  <c r="F52" i="14" s="1"/>
  <c r="H52" i="14" s="1"/>
  <c r="F108" i="14"/>
  <c r="F9" i="14"/>
  <c r="H12" i="14"/>
  <c r="F84" i="14"/>
  <c r="H84" i="14" s="1"/>
  <c r="H85" i="14"/>
  <c r="F90" i="14"/>
  <c r="H90" i="14" s="1"/>
  <c r="H91" i="14"/>
  <c r="F100" i="14"/>
  <c r="H100" i="14" s="1"/>
  <c r="H101" i="14"/>
  <c r="K84" i="14"/>
  <c r="K90" i="14"/>
  <c r="K100" i="14"/>
  <c r="F88" i="14"/>
  <c r="H88" i="14" s="1"/>
  <c r="F23" i="14" l="1"/>
  <c r="H23" i="14" s="1"/>
  <c r="H108" i="14"/>
  <c r="F107" i="14"/>
  <c r="H107" i="14" s="1"/>
  <c r="H9" i="14"/>
  <c r="F8" i="14"/>
  <c r="F7" i="14" l="1"/>
  <c r="H8" i="14"/>
  <c r="H7" i="14" l="1"/>
  <c r="F6" i="14"/>
  <c r="H6" i="14" l="1"/>
  <c r="F5" i="14"/>
  <c r="H5" i="14" s="1"/>
  <c r="E23" i="5" l="1"/>
  <c r="C21" i="11"/>
  <c r="B24" i="7" s="1"/>
  <c r="F26" i="11"/>
  <c r="F25" i="11" s="1"/>
  <c r="C25" i="11"/>
  <c r="C24" i="11" s="1"/>
  <c r="F23" i="11"/>
  <c r="F21" i="11"/>
  <c r="C18" i="11"/>
  <c r="F17" i="11"/>
  <c r="F15" i="11"/>
  <c r="C15" i="11"/>
  <c r="C12" i="11"/>
  <c r="C10" i="11" s="1"/>
  <c r="F9" i="11"/>
  <c r="F6" i="11" s="1"/>
  <c r="C6" i="11"/>
  <c r="F17" i="10"/>
  <c r="C18" i="9" s="1"/>
  <c r="F15" i="10"/>
  <c r="D13" i="7" s="1"/>
  <c r="F13" i="10"/>
  <c r="C8" i="10"/>
  <c r="E22" i="9"/>
  <c r="G22" i="9" s="1"/>
  <c r="E21" i="9"/>
  <c r="G21" i="9" s="1"/>
  <c r="E20" i="9"/>
  <c r="G20" i="9" s="1"/>
  <c r="E19" i="9"/>
  <c r="C19" i="9"/>
  <c r="E17" i="9"/>
  <c r="G14" i="9"/>
  <c r="G11" i="9"/>
  <c r="E11" i="9"/>
  <c r="E9" i="9"/>
  <c r="G9" i="9" s="1"/>
  <c r="E8" i="9"/>
  <c r="B27" i="7"/>
  <c r="B26" i="7" s="1"/>
  <c r="D26" i="7"/>
  <c r="D15" i="7"/>
  <c r="F30" i="5"/>
  <c r="F29" i="5"/>
  <c r="F28" i="5"/>
  <c r="F27" i="5"/>
  <c r="F26" i="5"/>
  <c r="F25" i="5"/>
  <c r="F24" i="5"/>
  <c r="F22" i="5"/>
  <c r="F21" i="5"/>
  <c r="F20" i="5"/>
  <c r="F19" i="5"/>
  <c r="F18" i="5"/>
  <c r="F17" i="5"/>
  <c r="F16" i="5"/>
  <c r="F15" i="5"/>
  <c r="F13" i="5"/>
  <c r="F12" i="5"/>
  <c r="F11" i="5"/>
  <c r="F10" i="5"/>
  <c r="F9" i="5"/>
  <c r="F7" i="5"/>
  <c r="F6" i="5"/>
  <c r="F5" i="5"/>
  <c r="F4" i="5"/>
  <c r="F6" i="10" l="1"/>
  <c r="C13" i="9" s="1"/>
  <c r="G19" i="9"/>
  <c r="D20" i="7" s="1"/>
  <c r="E16" i="9"/>
  <c r="F23" i="5"/>
  <c r="C6" i="10"/>
  <c r="G18" i="9"/>
  <c r="D14" i="7"/>
  <c r="C15" i="9"/>
  <c r="G15" i="9" s="1"/>
  <c r="G17" i="9"/>
  <c r="F5" i="10" l="1"/>
  <c r="G16" i="9"/>
  <c r="E12" i="9"/>
  <c r="F5" i="11"/>
  <c r="C7" i="9"/>
  <c r="B11" i="7" s="1"/>
  <c r="C12" i="9"/>
  <c r="G13" i="9"/>
  <c r="D11" i="7" s="1"/>
  <c r="D9" i="7" s="1"/>
  <c r="C13" i="10"/>
  <c r="C8" i="9" s="1"/>
  <c r="B12" i="7" s="1"/>
  <c r="C17" i="11"/>
  <c r="B10" i="7" l="1"/>
  <c r="B23" i="7"/>
  <c r="C18" i="27"/>
  <c r="C17" i="27" s="1"/>
  <c r="C4" i="27" s="1"/>
  <c r="D18" i="7"/>
  <c r="D17" i="7" s="1"/>
  <c r="D16" i="7" s="1"/>
  <c r="D8" i="7" s="1"/>
  <c r="E10" i="9"/>
  <c r="B17" i="7"/>
  <c r="B16" i="7" s="1"/>
  <c r="C5" i="11"/>
  <c r="F27" i="11" s="1"/>
  <c r="G12" i="9"/>
  <c r="G8" i="9"/>
  <c r="B9" i="7"/>
  <c r="C5" i="10"/>
  <c r="D21" i="10" s="1"/>
  <c r="G7" i="9"/>
  <c r="C6" i="9"/>
  <c r="C23" i="9" s="1"/>
  <c r="G10" i="9" l="1"/>
  <c r="G6" i="9" s="1"/>
  <c r="G23" i="9" s="1"/>
  <c r="E6" i="9"/>
  <c r="E23" i="9" s="1"/>
  <c r="B8" i="7"/>
  <c r="G29" i="24"/>
  <c r="F28" i="24"/>
  <c r="F27" i="24" s="1"/>
  <c r="F26" i="24" l="1"/>
  <c r="D18" i="27" s="1"/>
  <c r="G27" i="24"/>
  <c r="G28" i="24"/>
  <c r="F25" i="24" l="1"/>
  <c r="G26" i="24"/>
  <c r="F5" i="24" l="1"/>
  <c r="G5" i="24" s="1"/>
  <c r="G25" i="24"/>
  <c r="D17" i="27" l="1"/>
  <c r="E18" i="27"/>
  <c r="D4" i="27" l="1"/>
  <c r="E4" i="27" s="1"/>
  <c r="E17" i="27"/>
</calcChain>
</file>

<file path=xl/comments1.xml><?xml version="1.0" encoding="utf-8"?>
<comments xmlns="http://schemas.openxmlformats.org/spreadsheetml/2006/main">
  <authors>
    <author>LG</author>
  </authors>
  <commentList>
    <comment ref="B28" authorId="0" shapeId="0">
      <text>
        <r>
          <rPr>
            <b/>
            <sz val="9"/>
            <color indexed="81"/>
            <rFont val="돋움"/>
            <family val="3"/>
            <charset val="129"/>
          </rPr>
          <t>본예산 편성시 추정치가 입력되나, 1차 추경시결산에 반영된 차기이월액을 반영</t>
        </r>
      </text>
    </comment>
  </commentList>
</comments>
</file>

<file path=xl/comments2.xml><?xml version="1.0" encoding="utf-8"?>
<comments xmlns="http://schemas.openxmlformats.org/spreadsheetml/2006/main">
  <authors>
    <author>도시미화팀</author>
  </authors>
  <commentList>
    <comment ref="I10" authorId="0" shapeId="0">
      <text>
        <r>
          <rPr>
            <b/>
            <sz val="9"/>
            <color indexed="81"/>
            <rFont val="돋움"/>
            <family val="3"/>
            <charset val="129"/>
          </rPr>
          <t>경영기획팀에서 예산 통합하여 수립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4" authorId="0" shapeId="0">
      <text>
        <r>
          <rPr>
            <sz val="9"/>
            <color indexed="81"/>
            <rFont val="돋움"/>
            <family val="3"/>
            <charset val="129"/>
          </rPr>
          <t>기본급+특수업수+작업</t>
        </r>
        <r>
          <rPr>
            <sz val="10"/>
            <color indexed="81"/>
            <rFont val="돋움"/>
            <family val="3"/>
            <charset val="129"/>
          </rPr>
          <t xml:space="preserve">장려+정액급식비+기말수당+체력단련비+목욕비(26일)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5" authorId="0" shapeId="0">
      <text>
        <r>
          <rPr>
            <sz val="9"/>
            <color indexed="81"/>
            <rFont val="돋움"/>
            <family val="3"/>
            <charset val="129"/>
          </rPr>
          <t>기본급+특수업수+작업</t>
        </r>
        <r>
          <rPr>
            <sz val="10"/>
            <color indexed="81"/>
            <rFont val="돋움"/>
            <family val="3"/>
            <charset val="129"/>
          </rPr>
          <t xml:space="preserve">장려+정액급식비+기말수당+체력단련비+목욕비(26일)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6" authorId="0" shapeId="0">
      <text>
        <r>
          <rPr>
            <sz val="9"/>
            <color indexed="81"/>
            <rFont val="돋움"/>
            <family val="3"/>
            <charset val="129"/>
          </rPr>
          <t>기본급+특수업수+작업</t>
        </r>
        <r>
          <rPr>
            <sz val="10"/>
            <color indexed="81"/>
            <rFont val="돋움"/>
            <family val="3"/>
            <charset val="129"/>
          </rPr>
          <t xml:space="preserve">장려+정액급식비+기말수당+체력단련비+목욕비(26일)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0" authorId="0" shapeId="0">
      <text>
        <r>
          <rPr>
            <b/>
            <sz val="9"/>
            <color indexed="81"/>
            <rFont val="돋움"/>
            <family val="3"/>
            <charset val="129"/>
          </rPr>
          <t>도시미화팀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돋움"/>
            <family val="3"/>
            <charset val="129"/>
          </rPr>
          <t>단가변경해야함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I87" authorId="0" shapeId="0">
      <text>
        <r>
          <rPr>
            <b/>
            <sz val="9"/>
            <color indexed="81"/>
            <rFont val="돋움"/>
            <family val="3"/>
            <charset val="129"/>
          </rPr>
          <t>경영기획팀에서 예산 통합하여 수립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8" authorId="0" shapeId="0">
      <text>
        <r>
          <rPr>
            <b/>
            <sz val="9"/>
            <color indexed="81"/>
            <rFont val="돋움"/>
            <family val="3"/>
            <charset val="129"/>
          </rPr>
          <t>경영기획팀에서 예산 통합하여 수립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2" authorId="0" shapeId="0">
      <text>
        <r>
          <rPr>
            <b/>
            <sz val="9"/>
            <color indexed="81"/>
            <rFont val="돋움"/>
            <family val="3"/>
            <charset val="129"/>
          </rPr>
          <t>경영기획팀에서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수립</t>
        </r>
      </text>
    </comment>
    <comment ref="S200" authorId="0" shapeId="0">
      <text>
        <r>
          <rPr>
            <b/>
            <sz val="9"/>
            <color indexed="81"/>
            <rFont val="돋움"/>
            <family val="3"/>
            <charset val="129"/>
          </rPr>
          <t>에너지효율</t>
        </r>
      </text>
    </comment>
  </commentList>
</comments>
</file>

<file path=xl/comments3.xml><?xml version="1.0" encoding="utf-8"?>
<comments xmlns="http://schemas.openxmlformats.org/spreadsheetml/2006/main">
  <authors>
    <author>도시미화팀</author>
  </authors>
  <commentList>
    <comment ref="I10" authorId="0" shapeId="0">
      <text>
        <r>
          <rPr>
            <b/>
            <sz val="9"/>
            <color indexed="81"/>
            <rFont val="돋움"/>
            <family val="3"/>
            <charset val="129"/>
          </rPr>
          <t>경영기획팀에서 예산 통합하여 수립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3" authorId="0" shapeId="0">
      <text>
        <r>
          <rPr>
            <b/>
            <sz val="9"/>
            <color indexed="81"/>
            <rFont val="돋움"/>
            <family val="3"/>
            <charset val="129"/>
          </rPr>
          <t>경영기획팀에서 예산 통합하여 수립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68" authorId="0" shapeId="0">
      <text>
        <r>
          <rPr>
            <b/>
            <sz val="9"/>
            <color indexed="81"/>
            <rFont val="돋움"/>
            <family val="3"/>
            <charset val="129"/>
          </rPr>
          <t>산재보험료요율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LG</author>
    <author>임재윤</author>
    <author>lg</author>
  </authors>
  <commentList>
    <comment ref="O19" authorId="0" shapeId="0">
      <text>
        <r>
          <rPr>
            <b/>
            <sz val="9"/>
            <color indexed="81"/>
            <rFont val="Tahoma"/>
            <family val="2"/>
          </rPr>
          <t>LG:
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최저시급</t>
        </r>
        <r>
          <rPr>
            <b/>
            <sz val="9"/>
            <color indexed="81"/>
            <rFont val="Tahoma"/>
            <family val="2"/>
          </rPr>
          <t xml:space="preserve"> : 9,620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LG:
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최저시급</t>
        </r>
        <r>
          <rPr>
            <b/>
            <sz val="9"/>
            <color indexed="81"/>
            <rFont val="Tahoma"/>
            <family val="2"/>
          </rPr>
          <t xml:space="preserve"> : 9,620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O21" authorId="0" shapeId="0">
      <text>
        <r>
          <rPr>
            <b/>
            <sz val="9"/>
            <color indexed="81"/>
            <rFont val="Tahoma"/>
            <family val="2"/>
          </rPr>
          <t>LG:
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최저시급</t>
        </r>
        <r>
          <rPr>
            <b/>
            <sz val="9"/>
            <color indexed="81"/>
            <rFont val="Tahoma"/>
            <family val="2"/>
          </rPr>
          <t xml:space="preserve"> : 9,620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LG:
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최저시급</t>
        </r>
        <r>
          <rPr>
            <b/>
            <sz val="9"/>
            <color indexed="81"/>
            <rFont val="Tahoma"/>
            <family val="2"/>
          </rPr>
          <t xml:space="preserve"> : 9,620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LG: 80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
52</t>
        </r>
        <r>
          <rPr>
            <b/>
            <sz val="9"/>
            <color indexed="81"/>
            <rFont val="돋움"/>
            <family val="3"/>
            <charset val="129"/>
          </rPr>
          <t>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토요일</t>
        </r>
        <r>
          <rPr>
            <b/>
            <sz val="9"/>
            <color indexed="81"/>
            <rFont val="Tahoma"/>
            <family val="2"/>
          </rPr>
          <t xml:space="preserve"> : 52</t>
        </r>
        <r>
          <rPr>
            <b/>
            <sz val="9"/>
            <color indexed="81"/>
            <rFont val="돋움"/>
            <family val="3"/>
            <charset val="129"/>
          </rPr>
          <t>일
법정공휴일</t>
        </r>
        <r>
          <rPr>
            <b/>
            <sz val="9"/>
            <color indexed="81"/>
            <rFont val="Tahoma"/>
            <family val="2"/>
          </rPr>
          <t xml:space="preserve"> : 12</t>
        </r>
        <r>
          <rPr>
            <b/>
            <sz val="9"/>
            <color indexed="81"/>
            <rFont val="돋움"/>
            <family val="3"/>
            <charset val="129"/>
          </rPr>
          <t xml:space="preserve">일
</t>
        </r>
        <r>
          <rPr>
            <b/>
            <sz val="9"/>
            <color indexed="81"/>
            <rFont val="Tahoma"/>
            <family val="2"/>
          </rPr>
          <t xml:space="preserve">  (</t>
        </r>
        <r>
          <rPr>
            <b/>
            <sz val="9"/>
            <color indexed="81"/>
            <rFont val="돋움"/>
            <family val="3"/>
            <charset val="129"/>
          </rPr>
          <t>적용일수</t>
        </r>
        <r>
          <rPr>
            <b/>
            <sz val="9"/>
            <color indexed="81"/>
            <rFont val="Tahoma"/>
            <family val="2"/>
          </rPr>
          <t xml:space="preserve"> : 16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>-4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토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중복일</t>
        </r>
        <r>
          <rPr>
            <b/>
            <sz val="9"/>
            <color indexed="81"/>
            <rFont val="Tahoma"/>
            <family val="2"/>
          </rPr>
          <t>))</t>
        </r>
        <r>
          <rPr>
            <b/>
            <sz val="9"/>
            <color indexed="81"/>
            <rFont val="돋움"/>
            <family val="3"/>
            <charset val="129"/>
          </rPr>
          <t xml:space="preserve">
대정비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초과일</t>
        </r>
        <r>
          <rPr>
            <b/>
            <sz val="9"/>
            <color indexed="81"/>
            <rFont val="Tahoma"/>
            <family val="2"/>
          </rPr>
          <t xml:space="preserve"> : 7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>(=50</t>
        </r>
        <r>
          <rPr>
            <b/>
            <sz val="9"/>
            <color indexed="81"/>
            <rFont val="돋움"/>
            <family val="3"/>
            <charset val="129"/>
          </rPr>
          <t>시간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비상근무</t>
        </r>
        <r>
          <rPr>
            <b/>
            <sz val="9"/>
            <color indexed="81"/>
            <rFont val="Tahoma"/>
            <family val="2"/>
          </rPr>
          <t xml:space="preserve"> : 9</t>
        </r>
        <r>
          <rPr>
            <b/>
            <sz val="9"/>
            <color indexed="81"/>
            <rFont val="돋움"/>
            <family val="3"/>
            <charset val="129"/>
          </rPr>
          <t>일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- 22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여수시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통상시급</t>
        </r>
        <r>
          <rPr>
            <sz val="9"/>
            <color indexed="81"/>
            <rFont val="Tahoma"/>
            <family val="2"/>
          </rPr>
          <t xml:space="preserve"> 10,000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- 22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통상시급</t>
        </r>
        <r>
          <rPr>
            <sz val="9"/>
            <color indexed="81"/>
            <rFont val="Tahoma"/>
            <family val="2"/>
          </rPr>
          <t xml:space="preserve"> 10,900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인상률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감안한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적용시급</t>
        </r>
        <r>
          <rPr>
            <sz val="9"/>
            <color indexed="81"/>
            <rFont val="Tahoma"/>
            <family val="2"/>
          </rPr>
          <t xml:space="preserve"> 10,502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   = 10,000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5.02% </t>
        </r>
        <r>
          <rPr>
            <sz val="9"/>
            <color indexed="81"/>
            <rFont val="돋움"/>
            <family val="3"/>
            <charset val="129"/>
          </rPr>
          <t>인상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경영지원팀</t>
        </r>
        <r>
          <rPr>
            <sz val="9"/>
            <color indexed="81"/>
            <rFont val="Tahoma"/>
            <family val="2"/>
          </rPr>
          <t>)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여수시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통상시급</t>
        </r>
        <r>
          <rPr>
            <sz val="9"/>
            <color indexed="81"/>
            <rFont val="Tahoma"/>
            <family val="2"/>
          </rPr>
          <t xml:space="preserve"> 10,000</t>
        </r>
        <r>
          <rPr>
            <sz val="9"/>
            <color indexed="81"/>
            <rFont val="돋움"/>
            <family val="3"/>
            <charset val="129"/>
          </rPr>
          <t>원
인상률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감안한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적용시급
</t>
        </r>
        <r>
          <rPr>
            <sz val="9"/>
            <color indexed="81"/>
            <rFont val="Tahoma"/>
            <family val="2"/>
          </rPr>
          <t>10,900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(22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시급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생활임금</t>
        </r>
        <r>
          <rPr>
            <sz val="9"/>
            <color indexed="81"/>
            <rFont val="Tahoma"/>
            <family val="2"/>
          </rPr>
          <t xml:space="preserve"> : 10,600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25" authorId="0" shapeId="0">
      <text>
        <r>
          <rPr>
            <b/>
            <sz val="9"/>
            <color indexed="81"/>
            <rFont val="Tahoma"/>
            <family val="2"/>
          </rPr>
          <t xml:space="preserve">LG: 
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일용근로자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22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
  *15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= 36*40%
</t>
        </r>
        <r>
          <rPr>
            <b/>
            <sz val="9"/>
            <color indexed="81"/>
            <rFont val="돋움"/>
            <family val="3"/>
            <charset val="129"/>
          </rPr>
          <t>일수계산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 xml:space="preserve"> : 36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기간제근로자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운전원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연차</t>
        </r>
        <r>
          <rPr>
            <sz val="9"/>
            <color indexed="81"/>
            <rFont val="Tahoma"/>
            <family val="2"/>
          </rPr>
          <t xml:space="preserve"> : 11</t>
        </r>
        <r>
          <rPr>
            <sz val="9"/>
            <color indexed="81"/>
            <rFont val="돋움"/>
            <family val="3"/>
            <charset val="129"/>
          </rPr>
          <t>일
비상근무</t>
        </r>
        <r>
          <rPr>
            <sz val="9"/>
            <color indexed="81"/>
            <rFont val="Tahoma"/>
            <family val="2"/>
          </rPr>
          <t xml:space="preserve"> : 5</t>
        </r>
        <r>
          <rPr>
            <sz val="9"/>
            <color indexed="81"/>
            <rFont val="돋움"/>
            <family val="3"/>
            <charset val="129"/>
          </rPr>
          <t>일
휴일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</t>
        </r>
        <r>
          <rPr>
            <sz val="9"/>
            <color indexed="81"/>
            <rFont val="Tahoma"/>
            <family val="2"/>
          </rPr>
          <t xml:space="preserve"> : 10</t>
        </r>
        <r>
          <rPr>
            <sz val="9"/>
            <color indexed="81"/>
            <rFont val="돋움"/>
            <family val="3"/>
            <charset val="129"/>
          </rPr>
          <t>일
법정공휴일</t>
        </r>
        <r>
          <rPr>
            <sz val="9"/>
            <color indexed="81"/>
            <rFont val="Tahoma"/>
            <family val="2"/>
          </rPr>
          <t xml:space="preserve"> : 5</t>
        </r>
        <r>
          <rPr>
            <sz val="9"/>
            <color indexed="81"/>
            <rFont val="돋움"/>
            <family val="3"/>
            <charset val="129"/>
          </rPr>
          <t>일
휴일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비상근무</t>
        </r>
        <r>
          <rPr>
            <sz val="9"/>
            <color indexed="81"/>
            <rFont val="Tahoma"/>
            <family val="2"/>
          </rPr>
          <t xml:space="preserve"> : 5</t>
        </r>
        <r>
          <rPr>
            <sz val="9"/>
            <color indexed="81"/>
            <rFont val="돋움"/>
            <family val="3"/>
            <charset val="129"/>
          </rPr>
          <t xml:space="preserve">일
</t>
        </r>
      </text>
    </comment>
    <comment ref="Q30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구매횟수</t>
        </r>
        <r>
          <rPr>
            <sz val="9"/>
            <color indexed="81"/>
            <rFont val="Tahoma"/>
            <family val="2"/>
          </rPr>
          <t xml:space="preserve">  : </t>
        </r>
        <r>
          <rPr>
            <sz val="9"/>
            <color indexed="81"/>
            <rFont val="돋움"/>
            <family val="3"/>
            <charset val="129"/>
          </rPr>
          <t>반기</t>
        </r>
      </text>
    </comment>
    <comment ref="Q31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구매횟수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분기</t>
        </r>
      </text>
    </comment>
    <comment ref="O34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기본</t>
        </r>
        <r>
          <rPr>
            <sz val="9"/>
            <color indexed="81"/>
            <rFont val="Tahoma"/>
            <family val="2"/>
          </rPr>
          <t xml:space="preserve"> : 5,000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초과분</t>
        </r>
        <r>
          <rPr>
            <sz val="9"/>
            <color indexed="81"/>
            <rFont val="Tahoma"/>
            <family val="2"/>
          </rPr>
          <t>(A4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>)</t>
        </r>
      </text>
    </comment>
    <comment ref="P36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(7) : 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 2, </t>
        </r>
        <r>
          <rPr>
            <sz val="9"/>
            <color indexed="81"/>
            <rFont val="돋움"/>
            <family val="3"/>
            <charset val="129"/>
          </rPr>
          <t>소장실</t>
        </r>
        <r>
          <rPr>
            <sz val="9"/>
            <color indexed="81"/>
            <rFont val="Tahoma"/>
            <family val="2"/>
          </rPr>
          <t xml:space="preserve">1, </t>
        </r>
        <r>
          <rPr>
            <sz val="9"/>
            <color indexed="81"/>
            <rFont val="돋움"/>
            <family val="3"/>
            <charset val="129"/>
          </rPr>
          <t>실험실</t>
        </r>
        <r>
          <rPr>
            <sz val="9"/>
            <color indexed="81"/>
            <rFont val="Tahoma"/>
            <family val="2"/>
          </rPr>
          <t xml:space="preserve">1,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3 </t>
        </r>
      </text>
    </comment>
    <comment ref="O39" authorId="0" shapeId="0">
      <text>
        <r>
          <rPr>
            <b/>
            <sz val="9"/>
            <color indexed="81"/>
            <rFont val="Tahoma"/>
            <family val="2"/>
          </rPr>
          <t>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7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  <r>
          <rPr>
            <b/>
            <sz val="9"/>
            <color indexed="81"/>
            <rFont val="Tahoma"/>
            <family val="2"/>
          </rPr>
          <t xml:space="preserve"> 75</t>
        </r>
        <r>
          <rPr>
            <b/>
            <sz val="9"/>
            <color indexed="81"/>
            <rFont val="돋움"/>
            <family val="3"/>
            <charset val="129"/>
          </rPr>
          <t>만원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</text>
    </comment>
    <comment ref="O40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200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240,000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250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완코팅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750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×40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900,000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P41" authorId="0" shapeId="0">
      <text>
        <r>
          <rPr>
            <b/>
            <sz val="9"/>
            <color indexed="81"/>
            <rFont val="돋움"/>
            <family val="3"/>
            <charset val="129"/>
          </rPr>
          <t>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무전기</t>
        </r>
        <r>
          <rPr>
            <b/>
            <sz val="9"/>
            <color indexed="81"/>
            <rFont val="Tahoma"/>
            <family val="2"/>
          </rPr>
          <t xml:space="preserve"> : 3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
21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신규채용</t>
        </r>
        <r>
          <rPr>
            <b/>
            <sz val="9"/>
            <color indexed="81"/>
            <rFont val="Tahoma"/>
            <family val="2"/>
          </rPr>
          <t xml:space="preserve"> 1
</t>
        </r>
        <r>
          <rPr>
            <b/>
            <sz val="9"/>
            <color indexed="81"/>
            <rFont val="돋움"/>
            <family val="3"/>
            <charset val="129"/>
          </rPr>
          <t>고장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교체</t>
        </r>
        <r>
          <rPr>
            <b/>
            <sz val="9"/>
            <color indexed="81"/>
            <rFont val="Tahoma"/>
            <family val="2"/>
          </rPr>
          <t xml:space="preserve"> 2
</t>
        </r>
      </text>
    </comment>
    <comment ref="O44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청소기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디지털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카메라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의자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파티션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</text>
    </comment>
    <comment ref="O45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중앙제어실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의자</t>
        </r>
        <r>
          <rPr>
            <sz val="9"/>
            <color indexed="81"/>
            <rFont val="Tahoma"/>
            <family val="2"/>
          </rPr>
          <t xml:space="preserve"> : 4EA×350,000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= 1,400,000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회의용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의자</t>
        </r>
        <r>
          <rPr>
            <sz val="9"/>
            <color indexed="81"/>
            <rFont val="Tahoma"/>
            <family val="2"/>
          </rPr>
          <t xml:space="preserve"> : 8EA</t>
        </r>
        <r>
          <rPr>
            <sz val="9"/>
            <color indexed="81"/>
            <rFont val="돋움"/>
            <family val="3"/>
            <charset val="129"/>
          </rPr>
          <t>×</t>
        </r>
        <r>
          <rPr>
            <sz val="9"/>
            <color indexed="81"/>
            <rFont val="Tahoma"/>
            <family val="2"/>
          </rPr>
          <t>200,000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=1,600,000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O47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소형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수중펌프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정량펌프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</text>
    </comment>
    <comment ref="O49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수중펌프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약품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펌프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</text>
    </comment>
    <comment ref="P57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COD, BOD, T-P, SS, T-N, </t>
        </r>
        <r>
          <rPr>
            <sz val="9"/>
            <color indexed="81"/>
            <rFont val="돋움"/>
            <family val="3"/>
            <charset val="129"/>
          </rPr>
          <t>알칼리도</t>
        </r>
        <r>
          <rPr>
            <sz val="9"/>
            <color indexed="81"/>
            <rFont val="Tahoma"/>
            <family val="2"/>
          </rPr>
          <t xml:space="preserve">, n-H </t>
        </r>
      </text>
    </comment>
    <comment ref="O61" authorId="1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강찬순
</t>
        </r>
        <r>
          <rPr>
            <b/>
            <sz val="9"/>
            <color indexed="81"/>
            <rFont val="Tahoma"/>
            <family val="2"/>
          </rPr>
          <t>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</t>
        </r>
        <r>
          <rPr>
            <b/>
            <sz val="9"/>
            <color indexed="81"/>
            <rFont val="Tahoma"/>
            <family val="2"/>
          </rPr>
          <t xml:space="preserve"> : 3,000,000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/1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3,600,000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/1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(22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평균값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작업환경측정등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O62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소방시설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설치ㆍ유지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소방시설등의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자체점검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 2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O63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강찬순:
대기자가측정 : 111.419.880원 예정금액
22회 : 27개 자가측정 5,000,000원 * 22회
4회 : TMS전송항목 570,000원 * 4회</t>
        </r>
      </text>
    </comment>
    <comment ref="O64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강찬순:
벤조a피렌 측정 : 1회/년
가격조사 : 2,750천원
적용가격 : 3,000천원</t>
        </r>
      </text>
    </comment>
    <comment ref="O66" authorId="1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강찬순
</t>
        </r>
        <r>
          <rPr>
            <b/>
            <sz val="9"/>
            <color indexed="81"/>
            <rFont val="Tahoma"/>
            <family val="2"/>
          </rPr>
          <t>TMS</t>
        </r>
        <r>
          <rPr>
            <b/>
            <sz val="9"/>
            <color indexed="81"/>
            <rFont val="돋움"/>
            <family val="3"/>
            <charset val="129"/>
          </rPr>
          <t>유지보수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견적가</t>
        </r>
        <r>
          <rPr>
            <b/>
            <sz val="9"/>
            <color indexed="81"/>
            <rFont val="Tahoma"/>
            <family val="2"/>
          </rPr>
          <t xml:space="preserve"> 43.868.000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대기환경보전법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측정기기의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O67" authorId="1" shapeId="0">
      <text>
        <r>
          <rPr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>:
20</t>
        </r>
        <r>
          <rPr>
            <sz val="9"/>
            <color indexed="81"/>
            <rFont val="돋움"/>
            <family val="3"/>
            <charset val="129"/>
          </rPr>
          <t>년단가</t>
        </r>
        <r>
          <rPr>
            <sz val="9"/>
            <color indexed="81"/>
            <rFont val="Tahoma"/>
            <family val="2"/>
          </rPr>
          <t xml:space="preserve"> 198,550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기초가격</t>
        </r>
        <r>
          <rPr>
            <sz val="9"/>
            <color indexed="81"/>
            <rFont val="Tahoma"/>
            <family val="2"/>
          </rPr>
          <t xml:space="preserve"> 210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210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*  110% = 230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승강기시설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17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승강기의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자체점검</t>
        </r>
        <r>
          <rPr>
            <sz val="9"/>
            <color indexed="81"/>
            <rFont val="Tahoma"/>
            <family val="2"/>
          </rPr>
          <t>) 1</t>
        </r>
        <r>
          <rPr>
            <sz val="9"/>
            <color indexed="81"/>
            <rFont val="돋움"/>
            <family val="3"/>
            <charset val="129"/>
          </rPr>
          <t>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O71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환경분야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시험ㆍ검사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11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측정기기의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정도검사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O72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22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시장조사</t>
        </r>
        <r>
          <rPr>
            <b/>
            <sz val="9"/>
            <color indexed="81"/>
            <rFont val="Tahoma"/>
            <family val="2"/>
          </rPr>
          <t xml:space="preserve"> 
 - </t>
        </r>
        <r>
          <rPr>
            <b/>
            <sz val="9"/>
            <color indexed="81"/>
            <rFont val="돋움"/>
            <family val="3"/>
            <charset val="129"/>
          </rPr>
          <t>배출가스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다이옥신</t>
        </r>
        <r>
          <rPr>
            <b/>
            <sz val="9"/>
            <color indexed="81"/>
            <rFont val="Tahoma"/>
            <family val="2"/>
          </rPr>
          <t xml:space="preserve"> : 4,950,000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다이옥신</t>
        </r>
        <r>
          <rPr>
            <b/>
            <sz val="9"/>
            <color indexed="81"/>
            <rFont val="Tahoma"/>
            <family val="2"/>
          </rPr>
          <t xml:space="preserve"> : 1,650,000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적용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배기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다이옥신</t>
        </r>
        <r>
          <rPr>
            <b/>
            <sz val="9"/>
            <color indexed="81"/>
            <rFont val="Tahoma"/>
            <family val="2"/>
          </rPr>
          <t xml:space="preserve"> : 5,000,000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* 2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다이옥신</t>
        </r>
        <r>
          <rPr>
            <b/>
            <sz val="9"/>
            <color indexed="81"/>
            <rFont val="Tahoma"/>
            <family val="2"/>
          </rPr>
          <t xml:space="preserve"> : 1,700,000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* 1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잔류성유기오염물질관리법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19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잔류성유기오염물질의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시행규칙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14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O73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2022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법정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정기검사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수수료</t>
        </r>
        <r>
          <rPr>
            <b/>
            <sz val="9"/>
            <color indexed="81"/>
            <rFont val="Tahoma"/>
            <family val="2"/>
          </rPr>
          <t xml:space="preserve"> : 1,906</t>
        </r>
        <r>
          <rPr>
            <b/>
            <sz val="9"/>
            <color indexed="81"/>
            <rFont val="돋움"/>
            <family val="3"/>
            <charset val="129"/>
          </rPr>
          <t>천원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폐기물처리시설의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국립환경과학원고시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2022-13</t>
        </r>
        <r>
          <rPr>
            <b/>
            <sz val="9"/>
            <color indexed="81"/>
            <rFont val="돋움"/>
            <family val="3"/>
            <charset val="129"/>
          </rPr>
          <t>호</t>
        </r>
      </text>
    </comment>
    <comment ref="O74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36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안전검사</t>
        </r>
        <r>
          <rPr>
            <sz val="9"/>
            <color indexed="81"/>
            <rFont val="Tahoma"/>
            <family val="2"/>
          </rPr>
          <t>) 1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O76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성상분석</t>
        </r>
        <r>
          <rPr>
            <sz val="9"/>
            <color indexed="81"/>
            <rFont val="Tahoma"/>
            <family val="2"/>
          </rPr>
          <t xml:space="preserve"> : 3,200,000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* 12</t>
        </r>
        <r>
          <rPr>
            <sz val="9"/>
            <color indexed="81"/>
            <rFont val="돋움"/>
            <family val="3"/>
            <charset val="129"/>
          </rPr>
          <t>개월
소각재</t>
        </r>
        <r>
          <rPr>
            <sz val="9"/>
            <color indexed="81"/>
            <rFont val="Tahoma"/>
            <family val="2"/>
          </rPr>
          <t xml:space="preserve"> : 270,000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* 12</t>
        </r>
        <r>
          <rPr>
            <sz val="9"/>
            <color indexed="81"/>
            <rFont val="돋움"/>
            <family val="3"/>
            <charset val="129"/>
          </rPr>
          <t>개월
성상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소각재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합하여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개월로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나눈값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>3,300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* 12</t>
        </r>
        <r>
          <rPr>
            <sz val="9"/>
            <color indexed="81"/>
            <rFont val="돋움"/>
            <family val="3"/>
            <charset val="129"/>
          </rPr>
          <t>개월</t>
        </r>
      </text>
    </comment>
    <comment ref="P85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비데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랜트비용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>)</t>
        </r>
      </text>
    </comment>
    <comment ref="P86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</text>
    </comment>
    <comment ref="Q86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 : 
</t>
        </r>
        <r>
          <rPr>
            <b/>
            <sz val="9"/>
            <color indexed="81"/>
            <rFont val="돋움"/>
            <family val="3"/>
            <charset val="129"/>
          </rPr>
          <t>분기납</t>
        </r>
        <r>
          <rPr>
            <b/>
            <sz val="9"/>
            <color indexed="81"/>
            <rFont val="Tahoma"/>
            <family val="2"/>
          </rPr>
          <t xml:space="preserve"> : 4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년</t>
        </r>
      </text>
    </comment>
    <comment ref="O88" authorId="0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준설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기초가격</t>
        </r>
        <r>
          <rPr>
            <sz val="9"/>
            <color indexed="81"/>
            <rFont val="Tahoma"/>
            <family val="2"/>
          </rPr>
          <t xml:space="preserve"> : 1,732,500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/1</t>
        </r>
        <r>
          <rPr>
            <sz val="9"/>
            <color indexed="81"/>
            <rFont val="돋움"/>
            <family val="3"/>
            <charset val="129"/>
          </rPr>
          <t xml:space="preserve">대
</t>
        </r>
        <r>
          <rPr>
            <sz val="9"/>
            <color indexed="81"/>
            <rFont val="Tahoma"/>
            <family val="2"/>
          </rPr>
          <t>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1.800.000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O91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돋움"/>
            <family val="3"/>
            <charset val="129"/>
          </rPr>
          <t>전기차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아이오닉</t>
        </r>
        <r>
          <rPr>
            <b/>
            <sz val="9"/>
            <color indexed="81"/>
            <rFont val="Tahoma"/>
            <family val="2"/>
          </rPr>
          <t xml:space="preserve">5 </t>
        </r>
        <r>
          <rPr>
            <b/>
            <sz val="9"/>
            <color indexed="81"/>
            <rFont val="돋움"/>
            <family val="3"/>
            <charset val="129"/>
          </rPr>
          <t>롱레인지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프레스티지</t>
        </r>
        <r>
          <rPr>
            <b/>
            <sz val="9"/>
            <color indexed="81"/>
            <rFont val="Tahoma"/>
            <family val="2"/>
          </rPr>
          <t xml:space="preserve"> 2WD
</t>
        </r>
        <r>
          <rPr>
            <b/>
            <sz val="9"/>
            <color indexed="81"/>
            <rFont val="돋움"/>
            <family val="3"/>
            <charset val="129"/>
          </rPr>
          <t>롯데렌터카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견적</t>
        </r>
        <r>
          <rPr>
            <b/>
            <sz val="9"/>
            <color indexed="81"/>
            <rFont val="Tahoma"/>
            <family val="2"/>
          </rPr>
          <t xml:space="preserve"> : 981,000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월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년
적용금액</t>
        </r>
        <r>
          <rPr>
            <b/>
            <sz val="9"/>
            <color indexed="81"/>
            <rFont val="Tahoma"/>
            <family val="2"/>
          </rPr>
          <t xml:space="preserve"> : 1,100,000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Q96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 2벌</t>
        </r>
      </text>
    </comment>
    <comment ref="O100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3,000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 xml:space="preserve"> 4,000</t>
        </r>
        <r>
          <rPr>
            <sz val="9"/>
            <color indexed="81"/>
            <rFont val="돋움"/>
            <family val="3"/>
            <charset val="129"/>
          </rPr>
          <t>원
산업안전보건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맞는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안전용품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</text>
    </comment>
    <comment ref="O106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684-0915.0916.0917(3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>, TMS(</t>
        </r>
        <r>
          <rPr>
            <sz val="9"/>
            <color indexed="81"/>
            <rFont val="돋움"/>
            <family val="3"/>
            <charset val="129"/>
          </rPr>
          <t>전용</t>
        </r>
        <r>
          <rPr>
            <sz val="9"/>
            <color indexed="81"/>
            <rFont val="Tahoma"/>
            <family val="2"/>
          </rPr>
          <t>))</t>
        </r>
      </text>
    </comment>
    <comment ref="O108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33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무전기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N111" authorId="0" shapeId="0">
      <text>
        <r>
          <rPr>
            <b/>
            <sz val="9"/>
            <color indexed="81"/>
            <rFont val="Tahoma"/>
            <family val="2"/>
          </rPr>
          <t>22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주민세</t>
        </r>
        <r>
          <rPr>
            <b/>
            <sz val="9"/>
            <color indexed="81"/>
            <rFont val="Tahoma"/>
            <family val="2"/>
          </rPr>
          <t xml:space="preserve"> 355,000</t>
        </r>
        <r>
          <rPr>
            <b/>
            <sz val="9"/>
            <color indexed="81"/>
            <rFont val="돋움"/>
            <family val="3"/>
            <charset val="129"/>
          </rPr>
          <t xml:space="preserve">원
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400,000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O113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돋움"/>
            <family val="3"/>
            <charset val="129"/>
          </rPr>
          <t>협회비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소방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위험물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보일러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에너지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O118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 : 
</t>
        </r>
        <r>
          <rPr>
            <b/>
            <sz val="9"/>
            <color indexed="81"/>
            <rFont val="돋움"/>
            <family val="3"/>
            <charset val="129"/>
          </rPr>
          <t>소각재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고형화재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바닥재
매립량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약</t>
        </r>
        <r>
          <rPr>
            <b/>
            <sz val="9"/>
            <color indexed="81"/>
            <rFont val="Tahoma"/>
            <family val="2"/>
          </rPr>
          <t xml:space="preserve"> 8000</t>
        </r>
        <r>
          <rPr>
            <b/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Tahoma"/>
            <family val="2"/>
          </rPr>
          <t xml:space="preserve">
             </t>
        </r>
        <r>
          <rPr>
            <b/>
            <sz val="9"/>
            <color indexed="81"/>
            <rFont val="돋움"/>
            <family val="3"/>
            <charset val="129"/>
          </rPr>
          <t>안정화처리물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바닥재</t>
        </r>
        <r>
          <rPr>
            <b/>
            <sz val="9"/>
            <color indexed="81"/>
            <rFont val="Tahoma"/>
            <family val="2"/>
          </rPr>
          <t xml:space="preserve"> = 8,000,000 KG/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
            </t>
        </r>
      </text>
    </comment>
    <comment ref="Q118" authorId="0" shapeId="0">
      <text>
        <r>
          <rPr>
            <b/>
            <sz val="9"/>
            <color indexed="81"/>
            <rFont val="Tahoma"/>
            <family val="2"/>
          </rPr>
          <t>2022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산정지수</t>
        </r>
        <r>
          <rPr>
            <b/>
            <sz val="9"/>
            <color indexed="81"/>
            <rFont val="Tahoma"/>
            <family val="2"/>
          </rPr>
          <t xml:space="preserve"> 1.059
</t>
        </r>
        <r>
          <rPr>
            <b/>
            <sz val="9"/>
            <color indexed="81"/>
            <rFont val="돋움"/>
            <family val="3"/>
            <charset val="129"/>
          </rPr>
          <t>예산적용</t>
        </r>
        <r>
          <rPr>
            <b/>
            <sz val="9"/>
            <color indexed="81"/>
            <rFont val="Tahoma"/>
            <family val="2"/>
          </rPr>
          <t xml:space="preserve"> 1.06</t>
        </r>
      </text>
    </comment>
    <comment ref="O119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오니
</t>
        </r>
        <r>
          <rPr>
            <b/>
            <sz val="9"/>
            <color indexed="81"/>
            <rFont val="Tahoma"/>
            <family val="2"/>
          </rPr>
          <t>7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월평균</t>
        </r>
        <r>
          <rPr>
            <b/>
            <sz val="9"/>
            <color indexed="81"/>
            <rFont val="Tahoma"/>
            <family val="2"/>
          </rPr>
          <t xml:space="preserve"> 89.16</t>
        </r>
        <r>
          <rPr>
            <b/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월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1024.2</t>
        </r>
        <r>
          <rPr>
            <b/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년
적용</t>
        </r>
        <r>
          <rPr>
            <b/>
            <sz val="9"/>
            <color indexed="81"/>
            <rFont val="Tahoma"/>
            <family val="2"/>
          </rPr>
          <t xml:space="preserve"> 1100</t>
        </r>
        <r>
          <rPr>
            <b/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년</t>
        </r>
      </text>
    </comment>
    <comment ref="Q119" authorId="0" shapeId="0">
      <text>
        <r>
          <rPr>
            <b/>
            <sz val="9"/>
            <color indexed="81"/>
            <rFont val="Tahoma"/>
            <family val="2"/>
          </rPr>
          <t>2022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산정지수</t>
        </r>
        <r>
          <rPr>
            <b/>
            <sz val="9"/>
            <color indexed="81"/>
            <rFont val="Tahoma"/>
            <family val="2"/>
          </rPr>
          <t xml:space="preserve"> 1.059
</t>
        </r>
        <r>
          <rPr>
            <b/>
            <sz val="9"/>
            <color indexed="81"/>
            <rFont val="돋움"/>
            <family val="3"/>
            <charset val="129"/>
          </rPr>
          <t>예산적용</t>
        </r>
        <r>
          <rPr>
            <b/>
            <sz val="9"/>
            <color indexed="81"/>
            <rFont val="Tahoma"/>
            <family val="2"/>
          </rPr>
          <t xml:space="preserve"> 1.06</t>
        </r>
      </text>
    </comment>
    <comment ref="P121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 : 
</t>
        </r>
        <r>
          <rPr>
            <b/>
            <sz val="9"/>
            <color indexed="81"/>
            <rFont val="돋움"/>
            <family val="3"/>
            <charset val="129"/>
          </rPr>
          <t>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구매량</t>
        </r>
        <r>
          <rPr>
            <b/>
            <sz val="9"/>
            <color indexed="81"/>
            <rFont val="Tahoma"/>
            <family val="2"/>
          </rPr>
          <t xml:space="preserve"> = 3750 kg
20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Nox </t>
        </r>
        <r>
          <rPr>
            <b/>
            <sz val="9"/>
            <color indexed="81"/>
            <rFont val="돋움"/>
            <family val="3"/>
            <charset val="129"/>
          </rPr>
          <t>배출권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구매량</t>
        </r>
        <r>
          <rPr>
            <b/>
            <sz val="9"/>
            <color indexed="81"/>
            <rFont val="Tahoma"/>
            <family val="2"/>
          </rPr>
          <t xml:space="preserve"> : 1,250kg = 1000* 1.25(</t>
        </r>
        <r>
          <rPr>
            <b/>
            <sz val="9"/>
            <color indexed="81"/>
            <rFont val="돋움"/>
            <family val="3"/>
            <charset val="129"/>
          </rPr>
          <t>수분보정</t>
        </r>
        <r>
          <rPr>
            <b/>
            <sz val="9"/>
            <color indexed="81"/>
            <rFont val="Tahoma"/>
            <family val="2"/>
          </rPr>
          <t>)
21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구매량</t>
        </r>
        <r>
          <rPr>
            <b/>
            <sz val="9"/>
            <color indexed="81"/>
            <rFont val="Tahoma"/>
            <family val="2"/>
          </rPr>
          <t xml:space="preserve"> : 2,500kg = 2000 * 1.25
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 xml:space="preserve">LG: </t>
        </r>
        <r>
          <rPr>
            <b/>
            <sz val="9"/>
            <color indexed="81"/>
            <rFont val="돋움"/>
            <family val="3"/>
            <charset val="129"/>
          </rPr>
          <t>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보험료</t>
        </r>
        <r>
          <rPr>
            <b/>
            <sz val="9"/>
            <color indexed="81"/>
            <rFont val="Tahoma"/>
            <family val="2"/>
          </rPr>
          <t xml:space="preserve"> : 1,300,000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:   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/ 1</t>
        </r>
        <r>
          <rPr>
            <sz val="9"/>
            <color indexed="81"/>
            <rFont val="돋움"/>
            <family val="3"/>
            <charset val="129"/>
          </rPr>
          <t>회
암롤차</t>
        </r>
        <r>
          <rPr>
            <sz val="9"/>
            <color indexed="81"/>
            <rFont val="Tahoma"/>
            <family val="2"/>
          </rPr>
          <t xml:space="preserve"> : 1,600,000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 1</t>
        </r>
        <r>
          <rPr>
            <sz val="9"/>
            <color indexed="81"/>
            <rFont val="돋움"/>
            <family val="3"/>
            <charset val="129"/>
          </rPr>
          <t>회</t>
        </r>
      </text>
    </comment>
    <comment ref="O128" authorId="0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차량유지비</t>
        </r>
        <r>
          <rPr>
            <sz val="9"/>
            <color indexed="81"/>
            <rFont val="Tahoma"/>
            <family val="2"/>
          </rPr>
          <t xml:space="preserve"> : 360,000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세차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) : 
  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: 200,000(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100,000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+ </t>
        </r>
        <r>
          <rPr>
            <sz val="9"/>
            <color indexed="81"/>
            <rFont val="돋움"/>
            <family val="3"/>
            <charset val="129"/>
          </rPr>
          <t>암롬차</t>
        </r>
        <r>
          <rPr>
            <sz val="9"/>
            <color indexed="81"/>
            <rFont val="Tahoma"/>
            <family val="2"/>
          </rPr>
          <t xml:space="preserve"> 100,000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)
 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 : 60,000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수리비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: 100,000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O129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
행정장비</t>
        </r>
        <r>
          <rPr>
            <b/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>비품</t>
        </r>
        <r>
          <rPr>
            <b/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돋움"/>
            <family val="3"/>
            <charset val="129"/>
          </rPr>
          <t>소모품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구입단가
경유</t>
        </r>
        <r>
          <rPr>
            <b/>
            <sz val="9"/>
            <color indexed="81"/>
            <rFont val="Tahoma"/>
            <family val="2"/>
          </rPr>
          <t xml:space="preserve"> : 1965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리터</t>
        </r>
      </text>
    </comment>
    <comment ref="R129" authorId="0" shapeId="0">
      <text>
        <r>
          <rPr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 xml:space="preserve">
지게차
암롤차의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주유량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150L 
 (= </t>
        </r>
        <r>
          <rPr>
            <sz val="9"/>
            <color indexed="81"/>
            <rFont val="돋움"/>
            <family val="3"/>
            <charset val="129"/>
          </rPr>
          <t>차량</t>
        </r>
        <r>
          <rPr>
            <sz val="9"/>
            <color indexed="81"/>
            <rFont val="Tahoma"/>
            <family val="2"/>
          </rPr>
          <t xml:space="preserve"> 10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x 2km/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/ 4.0km/L(</t>
        </r>
        <r>
          <rPr>
            <sz val="9"/>
            <color indexed="81"/>
            <rFont val="돋움"/>
            <family val="3"/>
            <charset val="129"/>
          </rPr>
          <t>연비</t>
        </r>
        <r>
          <rPr>
            <sz val="9"/>
            <color indexed="81"/>
            <rFont val="Tahoma"/>
            <family val="2"/>
          </rPr>
          <t>) * 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지게차는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암롤차의</t>
        </r>
        <r>
          <rPr>
            <sz val="9"/>
            <color indexed="81"/>
            <rFont val="Tahoma"/>
            <family val="2"/>
          </rPr>
          <t xml:space="preserve"> 10% </t>
        </r>
        <r>
          <rPr>
            <sz val="9"/>
            <color indexed="81"/>
            <rFont val="돋움"/>
            <family val="3"/>
            <charset val="129"/>
          </rPr>
          <t>계산
적용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주유량</t>
        </r>
        <r>
          <rPr>
            <sz val="9"/>
            <color indexed="81"/>
            <rFont val="Tahoma"/>
            <family val="2"/>
          </rPr>
          <t xml:space="preserve"> : 170L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165L = 150L + 15L)</t>
        </r>
      </text>
    </comment>
    <comment ref="O130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
전기차 급속충전시 가격 
292.9원/kWh
전기차(아이오닉) 연비 : 6.3km/kwh
100km당 연료비 4,650원
1km 당 연료비 46.5원
연비적용 50원/km</t>
        </r>
      </text>
    </comment>
    <comment ref="R130" authorId="0" shapeId="0">
      <text>
        <r>
          <rPr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 xml:space="preserve">
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운행예상거리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km
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31,742 km
(2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개월치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거리</t>
        </r>
        <r>
          <rPr>
            <sz val="9"/>
            <color indexed="81"/>
            <rFont val="Tahoma"/>
            <family val="2"/>
          </rPr>
          <t>)
1</t>
        </r>
        <r>
          <rPr>
            <sz val="9"/>
            <color indexed="81"/>
            <rFont val="돋움"/>
            <family val="3"/>
            <charset val="129"/>
          </rPr>
          <t>개월에</t>
        </r>
        <r>
          <rPr>
            <sz val="9"/>
            <color indexed="81"/>
            <rFont val="Tahoma"/>
            <family val="2"/>
          </rPr>
          <t xml:space="preserve"> 1095 km </t>
        </r>
        <r>
          <rPr>
            <sz val="9"/>
            <color indexed="81"/>
            <rFont val="돋움"/>
            <family val="3"/>
            <charset val="129"/>
          </rPr>
          <t>운영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년에</t>
        </r>
        <r>
          <rPr>
            <sz val="9"/>
            <color indexed="81"/>
            <rFont val="Tahoma"/>
            <family val="2"/>
          </rPr>
          <t xml:space="preserve"> 13,135 km </t>
        </r>
        <r>
          <rPr>
            <sz val="9"/>
            <color indexed="81"/>
            <rFont val="돋움"/>
            <family val="3"/>
            <charset val="129"/>
          </rPr>
          <t>운전
적용</t>
        </r>
        <r>
          <rPr>
            <sz val="9"/>
            <color indexed="81"/>
            <rFont val="Tahoma"/>
            <family val="2"/>
          </rPr>
          <t xml:space="preserve"> km : 20,000 km</t>
        </r>
      </text>
    </comment>
    <comment ref="O134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 : 
</t>
        </r>
        <r>
          <rPr>
            <b/>
            <sz val="9"/>
            <color indexed="81"/>
            <rFont val="돋움"/>
            <family val="3"/>
            <charset val="129"/>
          </rPr>
          <t>관외여비</t>
        </r>
        <r>
          <rPr>
            <b/>
            <sz val="9"/>
            <color indexed="81"/>
            <rFont val="Tahoma"/>
            <family val="2"/>
          </rPr>
          <t xml:space="preserve"> 85,000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>(1</t>
        </r>
        <r>
          <rPr>
            <b/>
            <sz val="9"/>
            <color indexed="81"/>
            <rFont val="돋움"/>
            <family val="3"/>
            <charset val="129"/>
          </rPr>
          <t>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>) -2023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예산편성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P134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 : 
</t>
        </r>
        <r>
          <rPr>
            <b/>
            <sz val="9"/>
            <color indexed="81"/>
            <rFont val="돋움"/>
            <family val="3"/>
            <charset val="129"/>
          </rPr>
          <t>관외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명수</t>
        </r>
        <r>
          <rPr>
            <b/>
            <sz val="9"/>
            <color indexed="81"/>
            <rFont val="Tahoma"/>
            <family val="2"/>
          </rPr>
          <t xml:space="preserve"> : 33</t>
        </r>
        <r>
          <rPr>
            <b/>
            <sz val="9"/>
            <color indexed="81"/>
            <rFont val="돋움"/>
            <family val="3"/>
            <charset val="129"/>
          </rPr>
          <t>명
관리감독자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교육</t>
        </r>
        <r>
          <rPr>
            <b/>
            <sz val="9"/>
            <color indexed="81"/>
            <rFont val="Tahoma"/>
            <family val="2"/>
          </rPr>
          <t xml:space="preserve"> : 8</t>
        </r>
        <r>
          <rPr>
            <b/>
            <sz val="9"/>
            <color indexed="81"/>
            <rFont val="돋움"/>
            <family val="3"/>
            <charset val="129"/>
          </rPr>
          <t>명
벤치마킹</t>
        </r>
        <r>
          <rPr>
            <b/>
            <sz val="9"/>
            <color indexed="81"/>
            <rFont val="Tahoma"/>
            <family val="2"/>
          </rPr>
          <t xml:space="preserve"> : 20</t>
        </r>
        <r>
          <rPr>
            <b/>
            <sz val="9"/>
            <color indexed="81"/>
            <rFont val="돋움"/>
            <family val="3"/>
            <charset val="129"/>
          </rPr>
          <t>명
기타</t>
        </r>
        <r>
          <rPr>
            <b/>
            <sz val="9"/>
            <color indexed="81"/>
            <rFont val="Tahoma"/>
            <family val="2"/>
          </rPr>
          <t xml:space="preserve"> : 5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  <comment ref="O138" authorId="2" shapeId="0">
      <text>
        <r>
          <rPr>
            <sz val="9"/>
            <color indexed="81"/>
            <rFont val="Tahoma"/>
            <family val="2"/>
          </rPr>
          <t>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최저</t>
        </r>
        <r>
          <rPr>
            <sz val="9"/>
            <color indexed="81"/>
            <rFont val="Tahoma"/>
            <family val="2"/>
          </rPr>
          <t xml:space="preserve"> 938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940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P138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110,000 kg
350 = 110,000/315</t>
        </r>
      </text>
    </comment>
    <comment ref="O139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'22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88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90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P139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1,900,000 kg
6100 = 6,031 = 1,900,000/315</t>
        </r>
      </text>
    </comment>
    <comment ref="O140" authorId="2" shapeId="0">
      <text>
        <r>
          <rPr>
            <b/>
            <sz val="9"/>
            <color indexed="81"/>
            <rFont val="Tahoma"/>
            <family val="2"/>
          </rPr>
          <t>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2,430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
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 kg</t>
        </r>
      </text>
    </comment>
    <comment ref="P140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16,000 kg
51 = 16,000/315</t>
        </r>
      </text>
    </comment>
    <comment ref="O141" authorId="2" shapeId="0">
      <text>
        <r>
          <rPr>
            <sz val="9"/>
            <color indexed="81"/>
            <rFont val="Tahoma"/>
            <family val="2"/>
          </rPr>
          <t xml:space="preserve">'22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2,500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P141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6,000 kg
17 = 6,000/365</t>
        </r>
      </text>
    </comment>
    <comment ref="O143" authorId="1" shapeId="0">
      <text>
        <r>
          <rPr>
            <sz val="9"/>
            <color indexed="81"/>
            <rFont val="Tahoma"/>
            <family val="2"/>
          </rPr>
          <t xml:space="preserve">'22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3,125</t>
        </r>
        <r>
          <rPr>
            <sz val="9"/>
            <color indexed="81"/>
            <rFont val="돋움"/>
            <family val="3"/>
            <charset val="129"/>
          </rPr>
          <t>원
적용</t>
        </r>
        <r>
          <rPr>
            <sz val="9"/>
            <color indexed="81"/>
            <rFont val="Tahoma"/>
            <family val="2"/>
          </rPr>
          <t xml:space="preserve"> : 3,200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P143" authorId="0" shape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1,000kg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3.2kg
= 1,000/315</t>
        </r>
      </text>
    </comment>
    <comment ref="O144" authorId="1" shapeId="0">
      <text>
        <r>
          <rPr>
            <b/>
            <sz val="9"/>
            <color indexed="81"/>
            <rFont val="돋움"/>
            <family val="3"/>
            <charset val="129"/>
          </rPr>
          <t>22년 가격조사 : 3,450원/kg
적용 3,500</t>
        </r>
      </text>
    </comment>
    <comment ref="P144" authorId="0" shape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1,000kg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3.2kg
= 1,000/315</t>
        </r>
      </text>
    </comment>
    <comment ref="O145" authorId="1" shapeId="0">
      <text>
        <r>
          <rPr>
            <b/>
            <sz val="9"/>
            <color indexed="81"/>
            <rFont val="돋움"/>
            <family val="3"/>
            <charset val="129"/>
          </rPr>
          <t>22년 가격조사 : 4,438원/kg
적용 : 4,500원</t>
        </r>
      </text>
    </comment>
    <comment ref="P145" authorId="0" shape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500kg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1.6kg
= 500/315</t>
        </r>
      </text>
    </comment>
    <comment ref="O146" authorId="1" shapeId="0">
      <text>
        <r>
          <rPr>
            <b/>
            <sz val="9"/>
            <color indexed="81"/>
            <rFont val="돋움"/>
            <family val="3"/>
            <charset val="129"/>
          </rPr>
          <t>22년 가격조사 : 2,688원/kg
적용 2,700원/kg</t>
        </r>
      </text>
    </comment>
    <comment ref="P146" authorId="0" shapeId="0">
      <text>
        <r>
          <rPr>
            <b/>
            <sz val="9"/>
            <color indexed="81"/>
            <rFont val="돋움"/>
            <family val="3"/>
            <charset val="129"/>
          </rPr>
          <t>23년 예상량 : 55,000kg
적용 : 175kg/일
= 55,000 / 315</t>
        </r>
      </text>
    </comment>
    <comment ref="O147" authorId="1" shapeId="0">
      <text>
        <r>
          <rPr>
            <b/>
            <sz val="9"/>
            <color indexed="81"/>
            <rFont val="돋움"/>
            <family val="3"/>
            <charset val="129"/>
          </rPr>
          <t>22년 가격조사 : 444원/kg
적용 : 450원</t>
        </r>
      </text>
    </comment>
    <comment ref="P147" authorId="2" shape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130,000 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413 kg
= 130,000 / 315</t>
        </r>
      </text>
    </comment>
    <comment ref="O148" authorId="1" shapeId="0">
      <text>
        <r>
          <rPr>
            <b/>
            <sz val="9"/>
            <color indexed="81"/>
            <rFont val="돋움"/>
            <family val="3"/>
            <charset val="129"/>
          </rPr>
          <t>22년 가격조사 : 181원/kg
적용 : 190원</t>
        </r>
      </text>
    </comment>
    <comment ref="P148" authorId="0" shape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60,000kg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170 kg/</t>
        </r>
        <r>
          <rPr>
            <b/>
            <sz val="9"/>
            <color indexed="81"/>
            <rFont val="돋움"/>
            <family val="3"/>
            <charset val="129"/>
          </rPr>
          <t xml:space="preserve">일
</t>
        </r>
        <r>
          <rPr>
            <b/>
            <sz val="9"/>
            <color indexed="81"/>
            <rFont val="Tahoma"/>
            <family val="2"/>
          </rPr>
          <t>167 = 60,000 / 360</t>
        </r>
      </text>
    </comment>
    <comment ref="O149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22 </t>
        </r>
        <r>
          <rPr>
            <sz val="9"/>
            <color indexed="81"/>
            <rFont val="돋움"/>
            <family val="3"/>
            <charset val="129"/>
          </rPr>
          <t>계약단가</t>
        </r>
        <r>
          <rPr>
            <sz val="9"/>
            <color indexed="81"/>
            <rFont val="Tahoma"/>
            <family val="2"/>
          </rPr>
          <t xml:space="preserve">(kg) : </t>
        </r>
        <r>
          <rPr>
            <sz val="9"/>
            <color indexed="81"/>
            <rFont val="돋움"/>
            <family val="3"/>
            <charset val="129"/>
          </rPr>
          <t>나라장터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종합쇼핑몰</t>
        </r>
        <r>
          <rPr>
            <sz val="9"/>
            <color indexed="81"/>
            <rFont val="Tahoma"/>
            <family val="2"/>
          </rPr>
          <t xml:space="preserve"> 4,092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P149" authorId="1" shapeId="0">
      <text>
        <r>
          <rPr>
            <b/>
            <sz val="9"/>
            <color indexed="81"/>
            <rFont val="돋움"/>
            <family val="3"/>
            <charset val="129"/>
          </rPr>
          <t>23년 예상량 : 48,000kg
적용 : 135kg
133.33 = 48,000 / 360</t>
        </r>
      </text>
    </comment>
    <comment ref="O151" authorId="1" shapeId="0">
      <text>
        <r>
          <rPr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 xml:space="preserve"> : 
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2,300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 </t>
        </r>
        <r>
          <rPr>
            <sz val="9"/>
            <color indexed="81"/>
            <rFont val="돋움"/>
            <family val="3"/>
            <charset val="129"/>
          </rPr>
          <t>약품가격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
'20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2,100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P151" authorId="1" shapeId="0">
      <text>
        <r>
          <rPr>
            <b/>
            <sz val="9"/>
            <color indexed="81"/>
            <rFont val="돋움"/>
            <family val="3"/>
            <charset val="129"/>
          </rPr>
          <t>23년 예상량 : 4,000kg
적용 : 12 kg
= 4,000 / 360</t>
        </r>
      </text>
    </comment>
    <comment ref="Q151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~ 10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>)</t>
        </r>
      </text>
    </comment>
    <comment ref="O152" authorId="0" shapeId="0">
      <text>
        <r>
          <rPr>
            <b/>
            <sz val="9"/>
            <color indexed="81"/>
            <rFont val="Tahoma"/>
            <family val="2"/>
          </rPr>
          <t>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625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630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P152" authorId="1" shapeId="0">
      <text>
        <r>
          <rPr>
            <b/>
            <sz val="9"/>
            <color indexed="81"/>
            <rFont val="돋움"/>
            <family val="3"/>
            <charset val="129"/>
          </rPr>
          <t>23년 예상량 : 4,000kg
적용 : 12 kg
= 4,000 / 360</t>
        </r>
      </text>
    </comment>
    <comment ref="Q152" authorId="0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소화조</t>
        </r>
        <r>
          <rPr>
            <sz val="9"/>
            <color indexed="81"/>
            <rFont val="Tahoma"/>
            <family val="2"/>
          </rPr>
          <t xml:space="preserve"> 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완공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예상
</t>
        </r>
      </text>
    </comment>
    <comment ref="P153" authorId="2" shapeId="0">
      <text>
        <r>
          <rPr>
            <b/>
            <sz val="9"/>
            <color indexed="81"/>
            <rFont val="돋움"/>
            <family val="3"/>
            <charset val="129"/>
          </rPr>
          <t>23년 예상량 : 14,000kg
적용 : 39 kg
= 14,000 / 360</t>
        </r>
      </text>
    </comment>
    <comment ref="P154" authorId="2" shapeId="0">
      <text>
        <r>
          <rPr>
            <b/>
            <sz val="9"/>
            <color indexed="81"/>
            <rFont val="돋움"/>
            <family val="3"/>
            <charset val="129"/>
          </rPr>
          <t>23년 예상량 : 5,000kg
적용 : 209 kg
= 5,000 / 2 / 12</t>
        </r>
      </text>
    </comment>
    <comment ref="O155" authorId="0" shapeId="0">
      <text>
        <r>
          <rPr>
            <b/>
            <sz val="9"/>
            <color indexed="81"/>
            <rFont val="Tahoma"/>
            <family val="2"/>
          </rPr>
          <t>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438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440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P155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폐수</t>
        </r>
        <r>
          <rPr>
            <sz val="9"/>
            <color indexed="81"/>
            <rFont val="Tahoma"/>
            <family val="2"/>
          </rPr>
          <t xml:space="preserve"> 10kg + </t>
        </r>
        <r>
          <rPr>
            <sz val="9"/>
            <color indexed="81"/>
            <rFont val="돋움"/>
            <family val="3"/>
            <charset val="129"/>
          </rPr>
          <t>약액세정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약품</t>
        </r>
        <r>
          <rPr>
            <sz val="9"/>
            <color indexed="81"/>
            <rFont val="Tahoma"/>
            <family val="2"/>
          </rPr>
          <t xml:space="preserve"> 5kg</t>
        </r>
      </text>
    </comment>
    <comment ref="O169" authorId="1" shapeId="0">
      <text>
        <r>
          <rPr>
            <sz val="9"/>
            <color indexed="81"/>
            <rFont val="돋움"/>
            <family val="3"/>
            <charset val="129"/>
          </rPr>
          <t xml:space="preserve">강찬순
</t>
        </r>
        <r>
          <rPr>
            <sz val="9"/>
            <color indexed="81"/>
            <rFont val="Tahoma"/>
            <family val="2"/>
          </rPr>
          <t>20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표준가스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  <r>
          <rPr>
            <sz val="9"/>
            <color indexed="81"/>
            <rFont val="Tahoma"/>
            <family val="2"/>
          </rPr>
          <t xml:space="preserve"> 4,200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 * 2</t>
        </r>
        <r>
          <rPr>
            <sz val="9"/>
            <color indexed="81"/>
            <rFont val="돋움"/>
            <family val="3"/>
            <charset val="129"/>
          </rPr>
          <t xml:space="preserve">회
</t>
        </r>
        <r>
          <rPr>
            <sz val="9"/>
            <color indexed="81"/>
            <rFont val="Tahoma"/>
            <family val="2"/>
          </rPr>
          <t>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4,500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sz val="9"/>
            <color indexed="81"/>
            <rFont val="돋움"/>
            <family val="3"/>
            <charset val="129"/>
          </rPr>
          <t xml:space="preserve">관련근거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○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시험</t>
        </r>
        <r>
          <rPr>
            <sz val="9"/>
            <color indexed="81"/>
            <rFont val="Tahoma"/>
            <family val="2"/>
          </rPr>
          <t>․</t>
        </r>
        <r>
          <rPr>
            <sz val="9"/>
            <color indexed="81"/>
            <rFont val="돋움"/>
            <family val="3"/>
            <charset val="129"/>
          </rPr>
          <t>검사등에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시행규칙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돋움"/>
            <family val="3"/>
            <charset val="129"/>
          </rPr>
          <t>조제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항제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의거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○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표준가스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사용연한
품명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 xml:space="preserve">교체주기
</t>
        </r>
        <r>
          <rPr>
            <sz val="9"/>
            <color indexed="81"/>
            <rFont val="Tahoma"/>
            <family val="2"/>
          </rPr>
          <t>NO 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N2       12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CO 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HCL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O2       12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Sox      12</t>
        </r>
        <r>
          <rPr>
            <sz val="9"/>
            <color indexed="81"/>
            <rFont val="돋움"/>
            <family val="3"/>
            <charset val="129"/>
          </rPr>
          <t>개월</t>
        </r>
      </text>
    </comment>
    <comment ref="O170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업그레이드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측정기기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구매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신규교체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>)</t>
        </r>
      </text>
    </comment>
    <comment ref="O175" authorId="2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강찬순
</t>
        </r>
        <r>
          <rPr>
            <b/>
            <sz val="9"/>
            <color indexed="81"/>
            <rFont val="Tahoma"/>
            <family val="2"/>
          </rPr>
          <t>22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온도계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기초단가</t>
        </r>
        <r>
          <rPr>
            <b/>
            <sz val="9"/>
            <color indexed="81"/>
            <rFont val="Tahoma"/>
            <family val="2"/>
          </rPr>
          <t xml:space="preserve"> : 1,848,000</t>
        </r>
        <r>
          <rPr>
            <b/>
            <sz val="9"/>
            <color indexed="81"/>
            <rFont val="돋움"/>
            <family val="3"/>
            <charset val="129"/>
          </rPr>
          <t xml:space="preserve">원
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1,900,000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P176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
톤백은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비산재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고형화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가동으로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
기존</t>
        </r>
        <r>
          <rPr>
            <b/>
            <sz val="9"/>
            <color indexed="81"/>
            <rFont val="Tahoma"/>
            <family val="2"/>
          </rPr>
          <t xml:space="preserve"> 200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Tahoma"/>
            <family val="2"/>
          </rPr>
          <t xml:space="preserve"> 80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계산</t>
        </r>
      </text>
    </comment>
    <comment ref="P177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소석회</t>
        </r>
        <r>
          <rPr>
            <sz val="9"/>
            <color indexed="81"/>
            <rFont val="Tahoma"/>
            <family val="2"/>
          </rPr>
          <t xml:space="preserve"> : 2,  </t>
        </r>
        <r>
          <rPr>
            <sz val="9"/>
            <color indexed="81"/>
            <rFont val="돋움"/>
            <family val="3"/>
            <charset val="129"/>
          </rPr>
          <t>요소수</t>
        </r>
        <r>
          <rPr>
            <sz val="9"/>
            <color indexed="81"/>
            <rFont val="Tahoma"/>
            <family val="2"/>
          </rPr>
          <t xml:space="preserve">  : 2</t>
        </r>
      </text>
    </comment>
    <comment ref="P178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크레인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호기당</t>
        </r>
        <r>
          <rPr>
            <sz val="9"/>
            <color indexed="81"/>
            <rFont val="Tahoma"/>
            <family val="2"/>
          </rPr>
          <t xml:space="preserve"> :  SCOOP(</t>
        </r>
        <r>
          <rPr>
            <sz val="9"/>
            <color indexed="81"/>
            <rFont val="돋움"/>
            <family val="3"/>
            <charset val="129"/>
          </rPr>
          <t>스쿱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6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,
 </t>
        </r>
        <r>
          <rPr>
            <sz val="9"/>
            <color indexed="81"/>
            <rFont val="돋움"/>
            <family val="3"/>
            <charset val="129"/>
          </rPr>
          <t>발톱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P179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A/B </t>
        </r>
        <r>
          <rPr>
            <sz val="9"/>
            <color indexed="81"/>
            <rFont val="돋움"/>
            <family val="3"/>
            <charset val="129"/>
          </rPr>
          <t>각각</t>
        </r>
        <r>
          <rPr>
            <sz val="9"/>
            <color indexed="81"/>
            <rFont val="Tahoma"/>
            <family val="2"/>
          </rPr>
          <t xml:space="preserve"> 2set
'15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교체</t>
        </r>
      </text>
    </comment>
    <comment ref="P180" authorId="1" shapeId="0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A/B </t>
        </r>
        <r>
          <rPr>
            <sz val="9"/>
            <color indexed="81"/>
            <rFont val="돋움"/>
            <family val="3"/>
            <charset val="129"/>
          </rPr>
          <t>각각</t>
        </r>
        <r>
          <rPr>
            <sz val="9"/>
            <color indexed="81"/>
            <rFont val="Tahoma"/>
            <family val="2"/>
          </rPr>
          <t xml:space="preserve"> 2set
'16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교체</t>
        </r>
      </text>
    </comment>
    <comment ref="O185" authorId="0" shapeId="0">
      <text>
        <r>
          <rPr>
            <b/>
            <sz val="9"/>
            <color indexed="81"/>
            <rFont val="Tahoma"/>
            <family val="2"/>
          </rPr>
          <t>LG:
20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 xml:space="preserve"> 0</t>
        </r>
        <r>
          <rPr>
            <b/>
            <sz val="9"/>
            <color indexed="81"/>
            <rFont val="돋움"/>
            <family val="3"/>
            <charset val="129"/>
          </rPr>
          <t xml:space="preserve">원
</t>
        </r>
        <r>
          <rPr>
            <b/>
            <sz val="9"/>
            <color indexed="81"/>
            <rFont val="Tahoma"/>
            <family val="2"/>
          </rPr>
          <t>21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5,000,000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O186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3,000,000 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 xml:space="preserve"> 2,500,000
</t>
        </r>
      </text>
    </comment>
    <comment ref="O187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공구류</t>
        </r>
        <r>
          <rPr>
            <sz val="9"/>
            <color indexed="81"/>
            <rFont val="Tahoma"/>
            <family val="2"/>
          </rPr>
          <t xml:space="preserve"> : 2,000,000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정비기간</t>
        </r>
        <r>
          <rPr>
            <sz val="9"/>
            <color indexed="81"/>
            <rFont val="Tahoma"/>
            <family val="2"/>
          </rPr>
          <t>) = 4,000,000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O188" authorId="2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공구류</t>
        </r>
        <r>
          <rPr>
            <sz val="9"/>
            <color indexed="81"/>
            <rFont val="Tahoma"/>
            <family val="2"/>
          </rPr>
          <t xml:space="preserve"> : 2,000,000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정비기간</t>
        </r>
        <r>
          <rPr>
            <sz val="9"/>
            <color indexed="81"/>
            <rFont val="Tahoma"/>
            <family val="2"/>
          </rPr>
          <t>) = 4,000,000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O189" authorId="0" shapeId="0">
      <text>
        <r>
          <rPr>
            <b/>
            <sz val="9"/>
            <color indexed="81"/>
            <rFont val="Tahoma"/>
            <family val="2"/>
          </rPr>
          <t>2022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154,000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톤
</t>
        </r>
      </text>
    </comment>
    <comment ref="Q189" authorId="0" shape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폐기물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예상량
</t>
        </r>
      </text>
    </comment>
    <comment ref="O191" authorId="0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 : 
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인터넷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관리비</t>
        </r>
        <r>
          <rPr>
            <b/>
            <sz val="9"/>
            <color indexed="81"/>
            <rFont val="Tahoma"/>
            <family val="2"/>
          </rPr>
          <t xml:space="preserve"> 11</t>
        </r>
        <r>
          <rPr>
            <b/>
            <sz val="9"/>
            <color indexed="81"/>
            <rFont val="돋움"/>
            <family val="3"/>
            <charset val="129"/>
          </rPr>
          <t>만원
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상승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만원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O192" authorId="0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근태프로그램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자재관리</t>
        </r>
        <r>
          <rPr>
            <sz val="9"/>
            <color indexed="81"/>
            <rFont val="Tahoma"/>
            <family val="2"/>
          </rPr>
          <t xml:space="preserve">,
</t>
        </r>
        <r>
          <rPr>
            <sz val="9"/>
            <color indexed="81"/>
            <rFont val="돋움"/>
            <family val="3"/>
            <charset val="129"/>
          </rPr>
          <t>회계프로그램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홈페이지</t>
        </r>
      </text>
    </comment>
    <comment ref="O193" authorId="0" shapeId="0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근태프로그램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자재관리</t>
        </r>
        <r>
          <rPr>
            <sz val="9"/>
            <color indexed="81"/>
            <rFont val="Tahoma"/>
            <family val="2"/>
          </rPr>
          <t xml:space="preserve">,
</t>
        </r>
        <r>
          <rPr>
            <sz val="9"/>
            <color indexed="81"/>
            <rFont val="돋움"/>
            <family val="3"/>
            <charset val="129"/>
          </rPr>
          <t>회계프로그램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홈페이지</t>
        </r>
      </text>
    </comment>
    <comment ref="P196" authorId="1" shapeId="0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 xml:space="preserve">
'17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계약단가</t>
        </r>
        <r>
          <rPr>
            <sz val="9"/>
            <color indexed="81"/>
            <rFont val="Tahoma"/>
            <family val="2"/>
          </rPr>
          <t xml:space="preserve"> : 1,650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
'21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평균사용량</t>
        </r>
        <r>
          <rPr>
            <sz val="9"/>
            <color indexed="81"/>
            <rFont val="Tahoma"/>
            <family val="2"/>
          </rPr>
          <t xml:space="preserve"> : 5,800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 (12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최하사용량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>)
'22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스팀판매량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저조하여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응축수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회수량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적음
</t>
        </r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* (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 xml:space="preserve"> 10%)</t>
        </r>
      </text>
    </comment>
    <comment ref="P197" authorId="2" shapeId="0">
      <text>
        <r>
          <rPr>
            <b/>
            <sz val="9"/>
            <color indexed="81"/>
            <rFont val="Tahoma"/>
            <family val="2"/>
          </rPr>
          <t>lg:
'17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 :  383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'22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(7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 : 5,090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(13,645,000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/383/7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>)</t>
        </r>
      </text>
    </comment>
    <comment ref="O198" authorId="0" shapeId="0">
      <text>
        <r>
          <rPr>
            <b/>
            <sz val="9"/>
            <color indexed="81"/>
            <rFont val="돋움"/>
            <family val="3"/>
            <charset val="129"/>
          </rPr>
          <t>전기요금인상폭</t>
        </r>
        <r>
          <rPr>
            <b/>
            <sz val="9"/>
            <color indexed="81"/>
            <rFont val="Tahoma"/>
            <family val="2"/>
          </rPr>
          <t xml:space="preserve"> 4.3%
2022. 7.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발표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P198" authorId="2" shapeId="0">
      <text>
        <r>
          <rPr>
            <b/>
            <sz val="9"/>
            <color indexed="81"/>
            <rFont val="Tahoma"/>
            <family val="2"/>
          </rPr>
          <t>lg:
'22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284,393kwh /</t>
        </r>
        <r>
          <rPr>
            <b/>
            <sz val="9"/>
            <color indexed="81"/>
            <rFont val="돋움"/>
            <family val="3"/>
            <charset val="129"/>
          </rPr>
          <t xml:space="preserve">월
</t>
        </r>
        <r>
          <rPr>
            <b/>
            <sz val="9"/>
            <color indexed="81"/>
            <rFont val="Tahoma"/>
            <family val="2"/>
          </rPr>
          <t>'21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요금</t>
        </r>
        <r>
          <rPr>
            <b/>
            <sz val="9"/>
            <color indexed="81"/>
            <rFont val="Tahoma"/>
            <family val="2"/>
          </rPr>
          <t xml:space="preserve"> : 34,269,169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120.5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/kwh
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141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전력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313,000 kwh/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
                 = 284,393 * 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 xml:space="preserve"> 10%</t>
        </r>
        <r>
          <rPr>
            <sz val="9"/>
            <color indexed="81"/>
            <rFont val="돋움"/>
            <family val="3"/>
            <charset val="129"/>
          </rPr>
          <t xml:space="preserve">
적용단가</t>
        </r>
        <r>
          <rPr>
            <sz val="9"/>
            <color indexed="81"/>
            <rFont val="Tahoma"/>
            <family val="2"/>
          </rPr>
          <t xml:space="preserve"> : 140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00" authorId="2" shapeId="0">
      <text>
        <r>
          <rPr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 xml:space="preserve">
2023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행정장비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>비품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구입단가
경유</t>
        </r>
        <r>
          <rPr>
            <sz val="9"/>
            <color indexed="81"/>
            <rFont val="Tahoma"/>
            <family val="2"/>
          </rPr>
          <t xml:space="preserve"> : 1,965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P218" authorId="2" shapeId="0">
      <text>
        <r>
          <rPr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 xml:space="preserve">
2023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행정장비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>비품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구입단가
컴퓨터</t>
        </r>
        <r>
          <rPr>
            <sz val="9"/>
            <color indexed="81"/>
            <rFont val="Tahoma"/>
            <family val="2"/>
          </rPr>
          <t xml:space="preserve"> 130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대</t>
        </r>
      </text>
    </comment>
    <comment ref="P223" authorId="0" shapeId="0">
      <text>
        <r>
          <rPr>
            <b/>
            <sz val="9"/>
            <color indexed="81"/>
            <rFont val="돋움"/>
            <family val="3"/>
            <charset val="129"/>
          </rPr>
          <t>행정장비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비품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소모품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구입단가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의자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<sst xmlns="http://schemas.openxmlformats.org/spreadsheetml/2006/main" count="4097" uniqueCount="2276">
  <si>
    <t xml:space="preserve">관: (700)사업비용                 항: (710)영업비용                세항: (722)대행사업비   </t>
  </si>
  <si>
    <t xml:space="preserve">  - 일반 채용 신체검사              : 40,000원 * 14명</t>
  </si>
  <si>
    <t>○ 인사 위원회 간담회 및 운영비          : 8,000원 * 10명 * 10회</t>
  </si>
  <si>
    <t>○ 이사회 간담회 및 운영비                : 8,000원 * 15명 * 12회</t>
  </si>
  <si>
    <t xml:space="preserve">○ 업무용 PC유지보수비                   :   250,000원 * 4회 </t>
  </si>
  <si>
    <t>○  폐기대상 기록물 파쇄 수수료             :   500,000원 * 1회</t>
  </si>
  <si>
    <t>○ 택배 및 우편발송 요금               :   15,000원 * 10건 *12월</t>
  </si>
  <si>
    <t>○ 커피머신 임차료                  : 24,000원 * 1대 * 12월</t>
  </si>
  <si>
    <t xml:space="preserve">○ 개인정보보호 및 유출방지 솔루션 클라우드 서버 유지보수비 : 473,000원 * 12월 </t>
  </si>
  <si>
    <t>○ 혁신 과제(우수사례) 선정 위원 참석수당 : 100,000원 * 4명 * 2회</t>
  </si>
  <si>
    <t>○ 복합기(프린터) 유지보수비             :   300,000원 * 4회</t>
  </si>
  <si>
    <t>○ 계약 수입인지세 부담금             :   20,000원 * 90건</t>
  </si>
  <si>
    <t>○ 소프트웨어사업 과업심의원회 간담회 및 운영비 : 8,000원 * 5명 * 4회</t>
  </si>
  <si>
    <t xml:space="preserve">  - 복지포인트(일반직,기능직,공무직,환경사원) : 1,000,000원 * 420명</t>
  </si>
  <si>
    <t>○ 전자결재 서버 임대료                 :  400,000원 * 12월</t>
  </si>
  <si>
    <t>○ 법인균등할주민세                    :  250,000원 * 1회</t>
  </si>
  <si>
    <t xml:space="preserve">  - 관내(경영본부)       : 20,000원 * 10명 * 10일 * 12월</t>
  </si>
  <si>
    <t xml:space="preserve">○ 무인방범 근태관리시스템 수수료           :  70,000원 * 12월 </t>
  </si>
  <si>
    <t xml:space="preserve">  - 이사장실 정수기 임차료        : 31,100원 * 1대 * 12월</t>
  </si>
  <si>
    <t xml:space="preserve">  ○ 2023년(2022년 실적) 경영평가에 따른 평가급(2021년 다등급기준)</t>
  </si>
  <si>
    <t xml:space="preserve">  - 차량유지비(세차,소모품등)     : 100,000원 * 2대 * 12월</t>
  </si>
  <si>
    <t xml:space="preserve">  - 초과(2시간이상) :  50,000원 * 4명 * 6회</t>
  </si>
  <si>
    <t xml:space="preserve">  - 초과(2시간이상) :  50,000원 * 7명 * 3회</t>
  </si>
  <si>
    <t>○ 청년인턴 급여 : 2,357,680원 * 4명 * 2개월</t>
  </si>
  <si>
    <t xml:space="preserve">  - 청렴감사팀(5인이하)   : 100,000원 * 12월</t>
  </si>
  <si>
    <t xml:space="preserve">  - 기본(참석수당)  : 100,000원 * 7명 * 5회</t>
  </si>
  <si>
    <t xml:space="preserve">  - 기획안전팀(10인이하) : 175,000원 * 12월</t>
  </si>
  <si>
    <t>○ 사규위원회 참석수당 : 100,000원 * 3명 * 4회</t>
  </si>
  <si>
    <t xml:space="preserve"> ○ 안전보건경영시스템 사후심사 : 3,000,000원*1식</t>
  </si>
  <si>
    <t>○ 고속도로 통행료, 주차료 및 차고료 : 100,000원*6월</t>
  </si>
  <si>
    <t xml:space="preserve">  - 경영지원팀(10인이하) : 175,000원 * 12월</t>
  </si>
  <si>
    <t xml:space="preserve">  - 초과(2시간이상) :   50,000원 * 3명 * 5회</t>
  </si>
  <si>
    <t>○ 회계감사 수수료       : 12,000,000원 * 1회</t>
  </si>
  <si>
    <t xml:space="preserve">  - 초과(2시간이상) :   50,000원 * 5명 * 2회</t>
  </si>
  <si>
    <t xml:space="preserve">  - 기본(참석수당)   : 100,000원 * 3명 * 2회</t>
  </si>
  <si>
    <t xml:space="preserve">  - 외부위원 원격지 교통비  :   50,000원 * 1명</t>
  </si>
  <si>
    <t xml:space="preserve">  - 노무관련 사건 수임료 : 3,300,000원 * 5회</t>
  </si>
  <si>
    <t xml:space="preserve">  - 기본(참석수당)   : 100,000원 * 5명 * 2회</t>
  </si>
  <si>
    <t xml:space="preserve"> ○ 안전화 : 100,000원*4명*1회</t>
  </si>
  <si>
    <t>○ 시간외근무수당 (연장, 휴일, 야간)</t>
  </si>
  <si>
    <t xml:space="preserve">    - 정원 483명 * 45,000원</t>
  </si>
  <si>
    <t xml:space="preserve">  - 모니터 : 170,000원 * 1대</t>
  </si>
  <si>
    <t>[임원 3명, 팀장 4명, 일반직40명]</t>
  </si>
  <si>
    <t xml:space="preserve">○ 소프트웨어사업 과업심의위원회 참석수당 </t>
  </si>
  <si>
    <t xml:space="preserve"> - 기타선임수당(소방, 보일러) :</t>
  </si>
  <si>
    <t>319 지방공기업최고경영자협의체부담금</t>
  </si>
  <si>
    <t xml:space="preserve"> ○ 소비자중심경영 전문기관 위탁교육비</t>
  </si>
  <si>
    <t xml:space="preserve">    - 2023년도 협의회비 : 3,180,000원 * 1식</t>
  </si>
  <si>
    <t>○ 전남지역문제해결플랫폼 간담회 : 8,000원*5명*4회</t>
  </si>
  <si>
    <t xml:space="preserve">    -  2023년도 출연금 : 21,200,000원*1식</t>
  </si>
  <si>
    <t>○ ESG경영위원회 간담회 및 운영비: 8,000원*3회*7명</t>
  </si>
  <si>
    <t xml:space="preserve">   - 주민참여예산위원회 간담회 : 8,000원*16명*2회</t>
  </si>
  <si>
    <t xml:space="preserve"> - 전문강사 초빙 직원 친절 교육 : 600,000원 * 1명 * 2회</t>
  </si>
  <si>
    <t xml:space="preserve">  - 성과관리 외부위원회 심사수당 : 100,000원 * 4명 * 1회</t>
  </si>
  <si>
    <t>○ 기타 위원회별 간담회 및 운영비   : 8,000원 * 10명 * 10회</t>
  </si>
  <si>
    <t xml:space="preserve">  - 성과관리 외부위원회 참석수당 : 100,000원 * 4명 * 2회</t>
  </si>
  <si>
    <t>○ 개인정보보호 법령 준수 심사 인증비    : 3,300,000원 * 1회</t>
  </si>
  <si>
    <t xml:space="preserve">  - 본부사무실 정수기 임차료     : 49,500원 * 1대 * 12월</t>
  </si>
  <si>
    <t>○ 공단 홈페이지 유지관리보수비      : 2,000,000원 * 12월</t>
  </si>
  <si>
    <t xml:space="preserve">○ 법률 고문 자문료       : 300,000원 * 1명 * 12월 </t>
  </si>
  <si>
    <t>○ 직원 채용 위탁수수료(상.하반기,수시2) : 22,000,000원 * 4회</t>
  </si>
  <si>
    <t>○ 인사급여프로그램 유지관리비       :  450,000원 * 12월</t>
  </si>
  <si>
    <t>개월</t>
  </si>
  <si>
    <t>요율</t>
  </si>
  <si>
    <t>팀장</t>
  </si>
  <si>
    <t>지급율</t>
  </si>
  <si>
    <t>개</t>
  </si>
  <si>
    <t>임원</t>
  </si>
  <si>
    <t>목</t>
  </si>
  <si>
    <t>급수</t>
  </si>
  <si>
    <t>세목</t>
  </si>
  <si>
    <t>호봉</t>
  </si>
  <si>
    <t>인원</t>
  </si>
  <si>
    <t>=</t>
  </si>
  <si>
    <t>○ TV수신료                                 : 8,000원 * 2대 * 12월</t>
  </si>
  <si>
    <t xml:space="preserve">  - 고객 서비스 품질관리 (고객만족도조사) 위탁 수수료 :  10,000,000원 * 1회</t>
  </si>
  <si>
    <t>○ 노사협의회 운영비                        : 8,000원 * 10명 * 6회</t>
  </si>
  <si>
    <t xml:space="preserve">  - 차량유류비                        : 150,000원 * 2대 * 12월 </t>
  </si>
  <si>
    <t>○ 야간근무자 급량비                : 8,000원 * 19명 * 10일 * 12월</t>
  </si>
  <si>
    <t xml:space="preserve">  기본금액(1,200만원)+(사업연도수입액*적용률(20/10,000)*손금한도액(10/100)</t>
  </si>
  <si>
    <t>○ 비데 임차료                        : 17,000원 * 4대 * 12월</t>
  </si>
  <si>
    <t xml:space="preserve">   {(12,000,000원)+(40,000,000,000*20/10,000)*(10/100)}</t>
  </si>
  <si>
    <t>○ 장애인고용부담금                   : 1,149,000원 * 1명 * 12월</t>
  </si>
  <si>
    <t>회</t>
  </si>
  <si>
    <t>부</t>
  </si>
  <si>
    <t>대</t>
  </si>
  <si>
    <t>수량</t>
  </si>
  <si>
    <t>박스</t>
  </si>
  <si>
    <t>보수</t>
  </si>
  <si>
    <t>매</t>
  </si>
  <si>
    <t>명</t>
  </si>
  <si>
    <t>횟수</t>
  </si>
  <si>
    <t>인턴</t>
  </si>
  <si>
    <t>단위</t>
  </si>
  <si>
    <t>○ 중대재해처벌법 자율안전 컨설팅 : 11,000,000원*1식</t>
  </si>
  <si>
    <t xml:space="preserve"> ○ 공공기관 에너지 담당자 교육 : 250,000원*8명</t>
  </si>
  <si>
    <t xml:space="preserve"> - 전화응대 친절직원 : 100,000원 * 1명 * 2회</t>
  </si>
  <si>
    <t xml:space="preserve"> -  송기마스크 SET 4인용 : 3,000,000*1식</t>
  </si>
  <si>
    <t xml:space="preserve"> ○ 환경경영시스템 내부심사원 교육 : 350,000원*2명</t>
  </si>
  <si>
    <t xml:space="preserve"> ○ 안전보건경영시스템 내부심사원 교육 : 350,000원*2명</t>
  </si>
  <si>
    <t xml:space="preserve"> - 고객관리과정 교육비 : 200,000원 * 1명 * 1회</t>
  </si>
  <si>
    <t xml:space="preserve">  - 직업건강협회 사업장회원 연회비 : 250,000*1회</t>
  </si>
  <si>
    <t xml:space="preserve"> ○ 품질경영시스템 내부심사원 교육 : 350,000원*2명</t>
  </si>
  <si>
    <t xml:space="preserve"> - 고객서비스 우수부서 포상 : 300,000원 * 1부서 * 1회</t>
  </si>
  <si>
    <t>○ 법인등기부등본 변경 등 대행업무수수료  : 300,000원 * 4회</t>
  </si>
  <si>
    <t>○ 동호인활동, 체육대회, 생일기념품, 불우직원 지원등 사기진작경비</t>
  </si>
  <si>
    <t>○ 사무실 전기요금 및 상하수도료    : 700,000원 * 12월</t>
  </si>
  <si>
    <t>○ 일반전화 및 인터넷회선요금 등    : 700,000원 * 12월</t>
  </si>
  <si>
    <t xml:space="preserve">  - 소비자중심경영(CCM) 재인증심사비 : 4,500,000원</t>
  </si>
  <si>
    <t>○ 자문 노무사 자문료    : 440,000원 * 2명 * 12월</t>
  </si>
  <si>
    <t>○ 품질경영시스템 인증 컨설팅비 : 10,000,000원 * 1식</t>
  </si>
  <si>
    <t>○ ESG경영마일리지 우수직원 포상금 : 600,000원 * 1회</t>
  </si>
  <si>
    <t xml:space="preserve">  - 환경미화원 채용 신체검사      : 45,000원 * 28명</t>
  </si>
  <si>
    <t>○ 청렴인식 직원 홍보물 제작 : 5,000원 * 500개 * 2회</t>
  </si>
  <si>
    <t xml:space="preserve">     - 연봉(보수월액) * 지급률(인센티브 평가급+자체 평가급)</t>
  </si>
  <si>
    <t xml:space="preserve"> ○ 안전보건관련 정기교육, 전문화교육 강사료  : 400,000*4회</t>
  </si>
  <si>
    <t xml:space="preserve">  - 기본(참석수당)   : 100,000원 * 3명 * 10회</t>
  </si>
  <si>
    <t xml:space="preserve"> - 고객접점직원 직무역량교육비 : 350,000원 * 3명 * 2회</t>
  </si>
  <si>
    <t>○ 주민참여예산위원회 참석수당 : 100,000원 * 5명 * 2회</t>
  </si>
  <si>
    <t>○ ESG경영위원회 참석수당 : 100,000원 * 7명 * 3회</t>
  </si>
  <si>
    <t xml:space="preserve">  - 기본(참석수당)   : 100,000원 * 4명 * 12회</t>
  </si>
  <si>
    <t xml:space="preserve">○ 회계관계직원 재정보증보험료      : 150,000원 * 24명 </t>
  </si>
  <si>
    <t xml:space="preserve">  - 심사수당           : 100,000원 * 7명 * 3회</t>
  </si>
  <si>
    <t xml:space="preserve">   - 고객모니터링단 간담회 : 8,000원 * 12명 * 4회</t>
  </si>
  <si>
    <t>○ 적극행정 지원위원회 참석수당 : 100,000원 * 3명 * 2회</t>
  </si>
  <si>
    <t>○ 법령의 규정에 의거 지방공기업평가원에 출연하는 경비</t>
  </si>
  <si>
    <t>○ 산업안전보건위원회 간담회 : 8,000원*12명*4회</t>
  </si>
  <si>
    <t xml:space="preserve"> ○ 환경경영시스템 사후심사 : 2,992,000원*1식</t>
  </si>
  <si>
    <t xml:space="preserve"> - 예산·결산·계약·감사·노사·경영평가·안전·보건</t>
  </si>
  <si>
    <t xml:space="preserve"> ○ 전국 시군구 지방공기업 협의회비 (출연금*15%)</t>
  </si>
  <si>
    <t xml:space="preserve"> - 복합가스농도 측정기 : 4,000,000*1식</t>
  </si>
  <si>
    <t>[공무직 83명 (가직군 17명, 나직군 66명)]</t>
  </si>
  <si>
    <t xml:space="preserve">  - 홀수 년생 직원 : 300,000원 * 220명</t>
  </si>
  <si>
    <t xml:space="preserve">  - 산업보건의 업무수행 수수료 : 400,000*2회</t>
  </si>
  <si>
    <t xml:space="preserve"> ○ 관리감독자 법정교육 : 208,000원*25명</t>
  </si>
  <si>
    <t>○ 부서평가 포상금 지급 : 1,000,000원 * 1회</t>
  </si>
  <si>
    <t>○ 우수 청년인턴 포상금 : 200,000원 * 2회</t>
  </si>
  <si>
    <t xml:space="preserve"> ○ 작업위험성 평가 실무 교육 : 170,000*9명</t>
  </si>
  <si>
    <t>○ 사업 업무추진비 : 20,000,000원 * 1식</t>
  </si>
  <si>
    <t>○ 위험성평가 우수부서 포상 : 200,000원*1회</t>
  </si>
  <si>
    <t>○ 건강검진 지원비(일반직, 기능직, 공무직, 환경사원)</t>
  </si>
  <si>
    <t xml:space="preserve">  - 기간제근로자 상품권 : 200,000원 * 50명</t>
  </si>
  <si>
    <t xml:space="preserve"> ○ 작업환경측정 수수료 : 5,000,000원*1식</t>
  </si>
  <si>
    <t xml:space="preserve"> ○ 구급약품 및 소모품 구입비 : 500,000*1식</t>
  </si>
  <si>
    <t>○ 혁신 공모전 우수부서 : 800,000원 * 1회</t>
  </si>
  <si>
    <t xml:space="preserve"> ○ 재난안전분야 종사자 교육 : 600,000원*2명</t>
  </si>
  <si>
    <t>○ 표준기록관리시스템 구축비  : 226,000,000원</t>
  </si>
  <si>
    <t xml:space="preserve">  - 환경자원사업소 근무자 : 170,000 *45명</t>
  </si>
  <si>
    <t xml:space="preserve"> ○ 환경사원 파상풍 예방접종 : 50,000*20명</t>
  </si>
  <si>
    <t xml:space="preserve">  - 시설안전보건점검단 하절기 조끼 30,000*7명</t>
  </si>
  <si>
    <t xml:space="preserve">  - 시설안전보건점검단 춘추 점퍼 : 60,000*7명</t>
  </si>
  <si>
    <t xml:space="preserve"> ○ 업무추진교통비</t>
  </si>
  <si>
    <t xml:space="preserve">○ 직급보조비 </t>
  </si>
  <si>
    <t>○ 정근수당가산금</t>
  </si>
  <si>
    <t>○ 기록물 관리</t>
  </si>
  <si>
    <t>203 업무추진비</t>
  </si>
  <si>
    <t>207 연구개발비</t>
  </si>
  <si>
    <t xml:space="preserve">○ 정액급식비 </t>
  </si>
  <si>
    <t xml:space="preserve">○ 영업수당  </t>
  </si>
  <si>
    <t xml:space="preserve">○ 특정업무수행경비 </t>
  </si>
  <si>
    <t>○ 장기근속수당</t>
  </si>
  <si>
    <t>[공공요금및제세]</t>
  </si>
  <si>
    <t xml:space="preserve">○ 가계안정비 </t>
  </si>
  <si>
    <t xml:space="preserve">○ 파견수당  </t>
  </si>
  <si>
    <t xml:space="preserve">○ 명절휴가비 </t>
  </si>
  <si>
    <t>12 수탁자산취득비</t>
  </si>
  <si>
    <t xml:space="preserve">○ 정수기 임차료 </t>
  </si>
  <si>
    <t>22 차량.선박비</t>
  </si>
  <si>
    <t>○ 위험근무수당</t>
  </si>
  <si>
    <t>○ 사무용품 구입</t>
  </si>
  <si>
    <t xml:space="preserve">○ 초과근무수당 </t>
  </si>
  <si>
    <t>○ 휴일근무수당</t>
  </si>
  <si>
    <t>[본부 일괄 편성]</t>
  </si>
  <si>
    <t>02 공공운영비</t>
  </si>
  <si>
    <t>11 지급수수료</t>
  </si>
  <si>
    <t>(단위 : 천원)</t>
  </si>
  <si>
    <t>01 사무관리비</t>
  </si>
  <si>
    <t>당년도예산액
(A)</t>
  </si>
  <si>
    <t>107 
퇴직급여</t>
  </si>
  <si>
    <t>관.  항.  세항</t>
  </si>
  <si>
    <t>710 영업비용</t>
  </si>
  <si>
    <t>722 대행사업비</t>
  </si>
  <si>
    <t>○ 야간근무수당</t>
  </si>
  <si>
    <t>전년도예산액
(B)</t>
  </si>
  <si>
    <t>700 사업비용</t>
  </si>
  <si>
    <t>○ 연차휴가수당</t>
  </si>
  <si>
    <t>01 일반직평가급등</t>
  </si>
  <si>
    <t>15 복리후생비</t>
  </si>
  <si>
    <t>300 경상이전</t>
  </si>
  <si>
    <t>04 기간제근로자보수</t>
  </si>
  <si>
    <t>12 교육훈련비</t>
  </si>
  <si>
    <t>03 국외업무여비</t>
  </si>
  <si>
    <t>02
전산개발비</t>
  </si>
  <si>
    <t>05  수선유지비</t>
  </si>
  <si>
    <t>01 정원가산업무비</t>
  </si>
  <si>
    <t>21 공공요금및제세</t>
  </si>
  <si>
    <t>214 수선유지교체비</t>
  </si>
  <si>
    <t>07 사업업무추진비</t>
  </si>
  <si>
    <t>01
연구용역비</t>
  </si>
  <si>
    <t>201  일반운영비</t>
  </si>
  <si>
    <t>02 부서업무비</t>
  </si>
  <si>
    <t>12 기타보상금</t>
  </si>
  <si>
    <t>03 행사운영비</t>
  </si>
  <si>
    <t>217 관서업무비</t>
  </si>
  <si>
    <t>303  포상금</t>
  </si>
  <si>
    <t>301  일반보전금</t>
  </si>
  <si>
    <t>01 연금부담금</t>
  </si>
  <si>
    <t>09 행사실비지원금</t>
  </si>
  <si>
    <t>405 자산취득비</t>
  </si>
  <si>
    <t>802 반환금 기타</t>
  </si>
  <si>
    <t>200 자본적 지출</t>
  </si>
  <si>
    <t>304 연금부담금등</t>
  </si>
  <si>
    <t>245 수탁자산</t>
  </si>
  <si>
    <t xml:space="preserve"> - 이사장 :</t>
  </si>
  <si>
    <t xml:space="preserve"> - 직계존비속 :</t>
  </si>
  <si>
    <t xml:space="preserve"> - 배우자 : </t>
  </si>
  <si>
    <t xml:space="preserve"> - 본부장 :</t>
  </si>
  <si>
    <t>○ 특수건강진단비용</t>
  </si>
  <si>
    <t xml:space="preserve"> - 둘째자녀 :</t>
  </si>
  <si>
    <t xml:space="preserve"> - 가직군 :</t>
  </si>
  <si>
    <t xml:space="preserve"> - 6등급 :</t>
  </si>
  <si>
    <t xml:space="preserve"> - 9등급 :</t>
  </si>
  <si>
    <t xml:space="preserve"> - 전남매일 :</t>
  </si>
  <si>
    <t xml:space="preserve"> - 7등급 :</t>
  </si>
  <si>
    <t xml:space="preserve"> - 임원실 토너 :</t>
  </si>
  <si>
    <t>○ 업무추진교통비</t>
  </si>
  <si>
    <t xml:space="preserve"> - 팀   장 :</t>
  </si>
  <si>
    <t xml:space="preserve"> - 기사 2급 :</t>
  </si>
  <si>
    <t xml:space="preserve"> - 첫째자녀 :</t>
  </si>
  <si>
    <t xml:space="preserve"> - 기사 1급 :</t>
  </si>
  <si>
    <t xml:space="preserve"> - 8등급 :</t>
  </si>
  <si>
    <t xml:space="preserve"> - 기능장 :</t>
  </si>
  <si>
    <t xml:space="preserve"> - 셋째자녀이상 :</t>
  </si>
  <si>
    <t>○ 조장수당 :</t>
  </si>
  <si>
    <t xml:space="preserve"> - 나직군 :</t>
  </si>
  <si>
    <t xml:space="preserve"> - 무등일보 :</t>
  </si>
  <si>
    <t xml:space="preserve"> - 광주일보 :</t>
  </si>
  <si>
    <t>○ 사이버 교육 :</t>
  </si>
  <si>
    <t xml:space="preserve"> - 전산 소모품 :</t>
  </si>
  <si>
    <t>○ 교육여비 :</t>
  </si>
  <si>
    <t xml:space="preserve"> - 매일경제 :</t>
  </si>
  <si>
    <t xml:space="preserve"> - 경향신문 :</t>
  </si>
  <si>
    <t>○ 안전보건 업무지도</t>
  </si>
  <si>
    <t>○ 신문 구독료</t>
  </si>
  <si>
    <t>○ 전자결재 시스템 유지보수비         :  850,000원 * 12월</t>
  </si>
  <si>
    <t>○ 사무실 전기, 선로설비등 보수비      :   300,000원 * 4회</t>
  </si>
  <si>
    <t>○ 계약 심의위원회 간담회 및 운영비    : 8,000원 * 5명 * 4회</t>
  </si>
  <si>
    <t>○ 본부 사무실 에어컨 수선유지비       : 1,600,000원 * 1회</t>
  </si>
  <si>
    <t xml:space="preserve">  - 관외(벤치마킹 등)   : 85,000원 * 10명 * 2일 * 6회</t>
  </si>
  <si>
    <t>○ 임원추천위원회 간담회 및 운영비     : 8,000원 * 10명 * 5회</t>
  </si>
  <si>
    <t>○ 각종 제증명발급/등기수수료       :   50,000원 * 12월</t>
  </si>
  <si>
    <t>○ 아차사고 제안 우수자 포상 : 100,000원*1명+50,000원*2명</t>
  </si>
  <si>
    <t>○ 성희롱·성폭력 고충심의위원회 참석수당 : 100,000원 * 4명 * 2회</t>
  </si>
  <si>
    <t xml:space="preserve">○ 사무실 임차료 및 관리비        :  3,000,000원 * 12월 </t>
  </si>
  <si>
    <t xml:space="preserve"> - 모니터 요원 활동 우수자 포상금 : 100,000원 * 3명 * 1회</t>
  </si>
  <si>
    <t xml:space="preserve">  - 외부위원 참석수당          : 100,000원 * 2명 * 1회</t>
  </si>
  <si>
    <t>○ 더존ERP 시스템 유지보수비         :  390,000원 * 12월</t>
  </si>
  <si>
    <t>○ 시간외근무수당 (연장)</t>
  </si>
  <si>
    <t>[위원회 등 운영수당]</t>
  </si>
  <si>
    <t>109 평가급 및 성과금 등</t>
  </si>
  <si>
    <t>○ 신용카드 포인트 등</t>
  </si>
  <si>
    <t>○  소비자중심경영 참여예산</t>
  </si>
  <si>
    <t>02 
국민건강보험부담금등</t>
  </si>
  <si>
    <t>13 지방공기업평가원
출연금</t>
  </si>
  <si>
    <t xml:space="preserve"> - 위험물안전관리담당 :</t>
  </si>
  <si>
    <t>02
무기계약근로자평가급등</t>
  </si>
  <si>
    <t xml:space="preserve"> - 파견직원(6급) :</t>
  </si>
  <si>
    <t>03
무기계약근로자보수</t>
  </si>
  <si>
    <t>(공단 경영본부 일괄편성)</t>
  </si>
  <si>
    <t>○ 신규직원 채용 신체검사비</t>
  </si>
  <si>
    <t>지출계(사업비용+자본적지출)</t>
  </si>
  <si>
    <t>○ 기록물평가심의회 참석수당</t>
  </si>
  <si>
    <t>증      감
(A-B)</t>
  </si>
  <si>
    <t xml:space="preserve"> - 복사용지 구입 :</t>
  </si>
  <si>
    <t xml:space="preserve"> - 나직군(6호봉) :</t>
  </si>
  <si>
    <t xml:space="preserve"> - 컬러복합기 렌탈료 :</t>
  </si>
  <si>
    <t xml:space="preserve"> - 사무용품 구입 :</t>
  </si>
  <si>
    <t xml:space="preserve"> ○ 소비자중심경영 품질관리</t>
  </si>
  <si>
    <t xml:space="preserve"> - 컬러복합기 폐토너통 :</t>
  </si>
  <si>
    <t xml:space="preserve"> - 컬러복합기 토너 :</t>
  </si>
  <si>
    <t xml:space="preserve"> - 소각시설법적관리인 :</t>
  </si>
  <si>
    <t xml:space="preserve"> - 전기안전관리담당 :</t>
  </si>
  <si>
    <t xml:space="preserve"> - 흑백복합기 렌탈료 :</t>
  </si>
  <si>
    <t xml:space="preserve">  - 100,000,000 원 * 1.07%</t>
  </si>
  <si>
    <t xml:space="preserve">  - 체육시설팀 기술직 : 100,000 *8명</t>
  </si>
  <si>
    <t xml:space="preserve">  - 370,000,000 원 * 0.48%</t>
  </si>
  <si>
    <t xml:space="preserve">  - 주차장 야간작업자 :45,000 *33명</t>
  </si>
  <si>
    <t>과                      목</t>
  </si>
  <si>
    <t xml:space="preserve"> ○ 간호사 보수교육 : 200,000원*1회</t>
  </si>
  <si>
    <t xml:space="preserve">  - 보건관리자 가운 : 60,000*1명 </t>
  </si>
  <si>
    <t xml:space="preserve"> ○ 공상치료비 등 : 500,000원 * 12월</t>
  </si>
  <si>
    <t xml:space="preserve">  - 950,000,000 원 * 0.76%</t>
  </si>
  <si>
    <t xml:space="preserve">  - 휴양림 시설관리자 : 140,000 *5명</t>
  </si>
  <si>
    <t>○ 소송 수행자 직원 포상금(행정, 민사소송)</t>
  </si>
  <si>
    <t xml:space="preserve">  - 도시미화팀 야간작업 : 40,000 *2명</t>
  </si>
  <si>
    <t xml:space="preserve">  - 도시미화팀 정비고 : 90,000 *3명</t>
  </si>
  <si>
    <t>○ 중앙조달(나라장터) 조달수수료(내자구매 등)</t>
  </si>
  <si>
    <t>13 임차료</t>
  </si>
  <si>
    <t>01 국내여비</t>
  </si>
  <si>
    <t>[지급수수료]</t>
  </si>
  <si>
    <t>[회의비]</t>
  </si>
  <si>
    <t>○ 선임수당</t>
  </si>
  <si>
    <t>01 포상금</t>
  </si>
  <si>
    <t>101 인건비</t>
  </si>
  <si>
    <t>200 물건비</t>
  </si>
  <si>
    <t>[임차료]</t>
  </si>
  <si>
    <t>306 출연금</t>
  </si>
  <si>
    <t>[일반수용비]</t>
  </si>
  <si>
    <t>인원(대수)</t>
  </si>
  <si>
    <t>자본예산</t>
  </si>
  <si>
    <t>금액(원)</t>
  </si>
  <si>
    <t>202 여비</t>
  </si>
  <si>
    <t>수량(대)</t>
  </si>
  <si>
    <t>[차량유지비]</t>
  </si>
  <si>
    <t>○ 장려수당</t>
  </si>
  <si>
    <t>○ 명절휴가비</t>
  </si>
  <si>
    <t xml:space="preserve"> - 3급 :</t>
  </si>
  <si>
    <t>산출액 합계</t>
  </si>
  <si>
    <t>전체정원</t>
  </si>
  <si>
    <t>01 보수</t>
  </si>
  <si>
    <t>인원(명)</t>
  </si>
  <si>
    <t xml:space="preserve">○ 기술수당 </t>
  </si>
  <si>
    <t>공무직 급여</t>
  </si>
  <si>
    <t>[복리후생비]</t>
  </si>
  <si>
    <t>14 회의비</t>
  </si>
  <si>
    <t>4급이하</t>
  </si>
  <si>
    <t>[전산개발비]</t>
  </si>
  <si>
    <t>○ 기본급</t>
  </si>
  <si>
    <t>100 인건비</t>
  </si>
  <si>
    <t>○ 정근수당</t>
  </si>
  <si>
    <t>○ 가족수당</t>
  </si>
  <si>
    <t>○ 사건수임료</t>
  </si>
  <si>
    <t>○ 직무수당</t>
  </si>
  <si>
    <t>인건비 보수</t>
  </si>
  <si>
    <t xml:space="preserve"> - 4급 :</t>
  </si>
  <si>
    <t>○ 정액급식비</t>
  </si>
  <si>
    <t>○ 직급수당</t>
  </si>
  <si>
    <t xml:space="preserve"> - 2급 :</t>
  </si>
  <si>
    <t xml:space="preserve"> - 6급 :</t>
  </si>
  <si>
    <t>○ 부서업무비</t>
  </si>
  <si>
    <t xml:space="preserve"> - 5급 :</t>
  </si>
  <si>
    <t xml:space="preserve"> - 5년이상 ~10년미만 :</t>
  </si>
  <si>
    <t>○ 실무자과정교육(팀장급) :</t>
  </si>
  <si>
    <t xml:space="preserve"> - 15년이상~20년미만 :</t>
  </si>
  <si>
    <t xml:space="preserve">○ 계약 심의위원회 참석/심사수당 </t>
  </si>
  <si>
    <t xml:space="preserve"> - 10년이상~15년미만 :</t>
  </si>
  <si>
    <t>○ 소비자중심경영 소통 확대 관리</t>
  </si>
  <si>
    <t xml:space="preserve">○ 임원추천위원회 참석/심사 수당 </t>
  </si>
  <si>
    <t xml:space="preserve"> - 기록관 환경정비 물품 구입 :</t>
  </si>
  <si>
    <t xml:space="preserve"> - 20년이상~25년미만 :</t>
  </si>
  <si>
    <t xml:space="preserve"> ○ 안전보건 업무수행 피복구입비 </t>
  </si>
  <si>
    <t>○ 맞춤형 복지제도(공단 전 직원)</t>
  </si>
  <si>
    <t>○ 전산소모 비품비(토너, 드럼)</t>
  </si>
  <si>
    <t xml:space="preserve"> - 흑백복합기 추가인쇄료 :</t>
  </si>
  <si>
    <t>○ 기술분야 담당자 직무 교육</t>
  </si>
  <si>
    <t>산     출     기     초</t>
  </si>
  <si>
    <t>○ 관리자과정교육(2급이상) :</t>
  </si>
  <si>
    <t>○ 실무자과정교육(4급이하) :</t>
  </si>
  <si>
    <t>○ 소비자중심경영 서비스 제공 관리</t>
  </si>
  <si>
    <t>○ 소비자중심경영 서비스 품질관리</t>
  </si>
  <si>
    <t>※ 2021년 기본급 기준 작성</t>
  </si>
  <si>
    <t>○ 소프트웨어 구매 및 리스료</t>
  </si>
  <si>
    <t xml:space="preserve">○ 전산소모 비품비(토너, 드럼) </t>
  </si>
  <si>
    <t>[기능직(30명)-환경자원사업소]</t>
  </si>
  <si>
    <t>○ 성과관리 위원회 참석/심사수당</t>
  </si>
  <si>
    <t>○ 인사(징계)위원회 참석수당</t>
  </si>
  <si>
    <t xml:space="preserve"> - 내외부 고객서비스 제안제도 운영 포상 : 350,000원 * 2회</t>
    <phoneticPr fontId="15" type="noConversion"/>
  </si>
  <si>
    <t>"사회적 가치실현으로 시민과 상생하는 공기업"</t>
    <phoneticPr fontId="15" type="noConversion"/>
  </si>
  <si>
    <r>
      <t>세입</t>
    </r>
    <r>
      <rPr>
        <sz val="43"/>
        <rFont val="Calibri"/>
        <family val="1"/>
      </rPr>
      <t>·</t>
    </r>
    <r>
      <rPr>
        <sz val="43"/>
        <rFont val="HY궁서"/>
        <family val="1"/>
        <charset val="129"/>
      </rPr>
      <t>세출 예산서</t>
    </r>
    <phoneticPr fontId="15" type="noConversion"/>
  </si>
  <si>
    <t>목                 차</t>
    <phoneticPr fontId="15" type="noConversion"/>
  </si>
  <si>
    <t>1. 사업운영계획  ………………………………………</t>
    <phoneticPr fontId="15" type="noConversion"/>
  </si>
  <si>
    <t>2. 예산총칙  ………………………………………………………………</t>
    <phoneticPr fontId="15" type="noConversion"/>
  </si>
  <si>
    <t xml:space="preserve">  3-1. 사업예산 총괄표 ………………………</t>
    <phoneticPr fontId="15" type="noConversion"/>
  </si>
  <si>
    <t xml:space="preserve">  3-2. 자본예산 총괄표…………………………</t>
    <phoneticPr fontId="15" type="noConversion"/>
  </si>
  <si>
    <t xml:space="preserve">                               가. 수입예산 ………………………………………………………………</t>
    <phoneticPr fontId="15" type="noConversion"/>
  </si>
  <si>
    <t xml:space="preserve">                               나. 지출예산 ………………………………………………………………</t>
    <phoneticPr fontId="15" type="noConversion"/>
  </si>
  <si>
    <t>4. 자금운영계획  ……………………………………………………</t>
    <phoneticPr fontId="15" type="noConversion"/>
  </si>
  <si>
    <t xml:space="preserve">                              ○ 수입자금 ………………………………………………………………</t>
    <phoneticPr fontId="15" type="noConversion"/>
  </si>
  <si>
    <t xml:space="preserve">                              ○ 지출자금 ………………………………………………………………</t>
    <phoneticPr fontId="15" type="noConversion"/>
  </si>
  <si>
    <t>1.  사 업 운 영 계 획</t>
    <phoneticPr fontId="15" type="noConversion"/>
  </si>
  <si>
    <t>1. 사 업 운 영 계 획</t>
    <phoneticPr fontId="15" type="noConversion"/>
  </si>
  <si>
    <t xml:space="preserve"> 구          분</t>
    <phoneticPr fontId="15" type="noConversion"/>
  </si>
  <si>
    <t>단위</t>
    <phoneticPr fontId="15" type="noConversion"/>
  </si>
  <si>
    <t>당년도</t>
    <phoneticPr fontId="15" type="noConversion"/>
  </si>
  <si>
    <t>전년도</t>
    <phoneticPr fontId="15" type="noConversion"/>
  </si>
  <si>
    <t>증감</t>
    <phoneticPr fontId="15" type="noConversion"/>
  </si>
  <si>
    <t>비고</t>
    <phoneticPr fontId="15" type="noConversion"/>
  </si>
  <si>
    <t>1. 시설현황</t>
    <phoneticPr fontId="15" type="noConversion"/>
  </si>
  <si>
    <t>1) 공영주차장수</t>
    <phoneticPr fontId="15" type="noConversion"/>
  </si>
  <si>
    <t>개소</t>
    <phoneticPr fontId="15" type="noConversion"/>
  </si>
  <si>
    <t>2) 휴양림 관리</t>
    <phoneticPr fontId="15" type="noConversion"/>
  </si>
  <si>
    <t>3) 장애인국민체육센터 관리</t>
    <phoneticPr fontId="15" type="noConversion"/>
  </si>
  <si>
    <t>4) 수영장관리</t>
    <phoneticPr fontId="15" type="noConversion"/>
  </si>
  <si>
    <t>진남/망마수영장</t>
    <phoneticPr fontId="15" type="noConversion"/>
  </si>
  <si>
    <t>2. 업무현황</t>
    <phoneticPr fontId="15" type="noConversion"/>
  </si>
  <si>
    <t>1) 1일주차대수</t>
    <phoneticPr fontId="15" type="noConversion"/>
  </si>
  <si>
    <t>대/일</t>
    <phoneticPr fontId="15" type="noConversion"/>
  </si>
  <si>
    <t>2) 년간 주차요금수입</t>
    <phoneticPr fontId="15" type="noConversion"/>
  </si>
  <si>
    <t>백만원</t>
    <phoneticPr fontId="15" type="noConversion"/>
  </si>
  <si>
    <t>3) 년간 휴양림관리수입</t>
    <phoneticPr fontId="15" type="noConversion"/>
  </si>
  <si>
    <t>5) 년간 수영장관리수입</t>
    <phoneticPr fontId="15" type="noConversion"/>
  </si>
  <si>
    <t>3. 대행사업현황</t>
    <phoneticPr fontId="15" type="noConversion"/>
  </si>
  <si>
    <t>4. 인력관리현황</t>
    <phoneticPr fontId="15" type="noConversion"/>
  </si>
  <si>
    <t>계</t>
    <phoneticPr fontId="15" type="noConversion"/>
  </si>
  <si>
    <t>명</t>
    <phoneticPr fontId="15" type="noConversion"/>
  </si>
  <si>
    <t>1) 임       원</t>
    <phoneticPr fontId="15" type="noConversion"/>
  </si>
  <si>
    <t>이사장포함</t>
    <phoneticPr fontId="15" type="noConversion"/>
  </si>
  <si>
    <t>2) 일  반  직</t>
    <phoneticPr fontId="15" type="noConversion"/>
  </si>
  <si>
    <t>3) 기  능  직</t>
    <phoneticPr fontId="15" type="noConversion"/>
  </si>
  <si>
    <t>4) 환경미화직</t>
    <phoneticPr fontId="15" type="noConversion"/>
  </si>
  <si>
    <t>정원</t>
    <phoneticPr fontId="15" type="noConversion"/>
  </si>
  <si>
    <t>5) 공  무  직</t>
    <phoneticPr fontId="15" type="noConversion"/>
  </si>
  <si>
    <t>"</t>
    <phoneticPr fontId="15" type="noConversion"/>
  </si>
  <si>
    <t>6) 기  타  직</t>
    <phoneticPr fontId="15" type="noConversion"/>
  </si>
  <si>
    <t>市 파견공무원</t>
    <phoneticPr fontId="15" type="noConversion"/>
  </si>
  <si>
    <t>7) 기간제근로자등</t>
    <phoneticPr fontId="15" type="noConversion"/>
  </si>
  <si>
    <t>정원 외</t>
    <phoneticPr fontId="15" type="noConversion"/>
  </si>
  <si>
    <t>5. 자산평가액</t>
    <phoneticPr fontId="15" type="noConversion"/>
  </si>
  <si>
    <t xml:space="preserve"> 출자 자본금</t>
    <phoneticPr fontId="15" type="noConversion"/>
  </si>
  <si>
    <t>500</t>
    <phoneticPr fontId="15" type="noConversion"/>
  </si>
  <si>
    <t>-</t>
    <phoneticPr fontId="15" type="noConversion"/>
  </si>
  <si>
    <t xml:space="preserve">2.  예  산  총  칙 </t>
    <phoneticPr fontId="15" type="noConversion"/>
  </si>
  <si>
    <t>2. 예 산 총 칙</t>
    <phoneticPr fontId="15" type="noConversion"/>
  </si>
  <si>
    <t>제2조 (수입 및 지출) 수입 및 지출의 예정액은 다음과 같이 정한다.</t>
    <phoneticPr fontId="15" type="noConversion"/>
  </si>
  <si>
    <t>(단위 : 천원)</t>
    <phoneticPr fontId="15" type="noConversion"/>
  </si>
  <si>
    <t>수      입</t>
    <phoneticPr fontId="15" type="noConversion"/>
  </si>
  <si>
    <t>지      출</t>
    <phoneticPr fontId="15" type="noConversion"/>
  </si>
  <si>
    <t>과    목</t>
    <phoneticPr fontId="15" type="noConversion"/>
  </si>
  <si>
    <t>금     액</t>
    <phoneticPr fontId="15" type="noConversion"/>
  </si>
  <si>
    <t>합    계</t>
    <phoneticPr fontId="15" type="noConversion"/>
  </si>
  <si>
    <t>소    계</t>
    <phoneticPr fontId="15" type="noConversion"/>
  </si>
  <si>
    <t>1. 사업수익</t>
    <phoneticPr fontId="15" type="noConversion"/>
  </si>
  <si>
    <t>1. 사업비용</t>
    <phoneticPr fontId="15" type="noConversion"/>
  </si>
  <si>
    <t xml:space="preserve">  가. 영업수익</t>
    <phoneticPr fontId="15" type="noConversion"/>
  </si>
  <si>
    <t xml:space="preserve">  가. 영업비용</t>
    <phoneticPr fontId="15" type="noConversion"/>
  </si>
  <si>
    <t xml:space="preserve">  나. 영업외수익</t>
    <phoneticPr fontId="15" type="noConversion"/>
  </si>
  <si>
    <t xml:space="preserve">  나. 영업외비용</t>
    <phoneticPr fontId="15" type="noConversion"/>
  </si>
  <si>
    <t xml:space="preserve">  다. 특별이익</t>
    <phoneticPr fontId="15" type="noConversion"/>
  </si>
  <si>
    <t xml:space="preserve">  다. 특별손실</t>
    <phoneticPr fontId="15" type="noConversion"/>
  </si>
  <si>
    <t xml:space="preserve">  라. 법인세등</t>
    <phoneticPr fontId="15" type="noConversion"/>
  </si>
  <si>
    <t xml:space="preserve">  마. 예비비</t>
    <phoneticPr fontId="15" type="noConversion"/>
  </si>
  <si>
    <t>2. 자본수입</t>
    <phoneticPr fontId="15" type="noConversion"/>
  </si>
  <si>
    <t>2. 자본지출</t>
    <phoneticPr fontId="15" type="noConversion"/>
  </si>
  <si>
    <t xml:space="preserve">  가. 투자자산</t>
    <phoneticPr fontId="15" type="noConversion"/>
  </si>
  <si>
    <t xml:space="preserve">  가. 유형자산</t>
    <phoneticPr fontId="15" type="noConversion"/>
  </si>
  <si>
    <t xml:space="preserve">  나. 고정자산매각수입</t>
    <phoneticPr fontId="15" type="noConversion"/>
  </si>
  <si>
    <t xml:space="preserve">  나. 무형자산및기타비유동자산취득</t>
    <phoneticPr fontId="15" type="noConversion"/>
  </si>
  <si>
    <t xml:space="preserve">  다. 고정부채수입</t>
    <phoneticPr fontId="15" type="noConversion"/>
  </si>
  <si>
    <t xml:space="preserve">  다. 예비비</t>
    <phoneticPr fontId="15" type="noConversion"/>
  </si>
  <si>
    <t xml:space="preserve">  라. 비유동부채수입</t>
    <phoneticPr fontId="15" type="noConversion"/>
  </si>
  <si>
    <t xml:space="preserve">  라.투자자산</t>
    <phoneticPr fontId="15" type="noConversion"/>
  </si>
  <si>
    <t xml:space="preserve">  마. 자본금</t>
    <phoneticPr fontId="15" type="noConversion"/>
  </si>
  <si>
    <t xml:space="preserve">  마. 비유동부채상환금</t>
    <phoneticPr fontId="15" type="noConversion"/>
  </si>
  <si>
    <t xml:space="preserve">  바. 자본잉여금수입</t>
    <phoneticPr fontId="15" type="noConversion"/>
  </si>
  <si>
    <t xml:space="preserve">  바. 기타자본적지출</t>
    <phoneticPr fontId="15" type="noConversion"/>
  </si>
  <si>
    <t xml:space="preserve">  사. 유보자금</t>
    <phoneticPr fontId="15" type="noConversion"/>
  </si>
  <si>
    <t xml:space="preserve">  아. 기타자본수입</t>
    <phoneticPr fontId="15" type="noConversion"/>
  </si>
  <si>
    <t>3. 이월금</t>
    <phoneticPr fontId="15" type="noConversion"/>
  </si>
  <si>
    <t xml:space="preserve">  가. 순세계잉여금</t>
    <phoneticPr fontId="15" type="noConversion"/>
  </si>
  <si>
    <t xml:space="preserve">  나. 미수금</t>
    <phoneticPr fontId="15" type="noConversion"/>
  </si>
  <si>
    <t>가. 추정손익계산서</t>
    <phoneticPr fontId="15" type="noConversion"/>
  </si>
  <si>
    <t>차     변</t>
    <phoneticPr fontId="15" type="noConversion"/>
  </si>
  <si>
    <t>대      변</t>
    <phoneticPr fontId="15" type="noConversion"/>
  </si>
  <si>
    <t>비용</t>
    <phoneticPr fontId="15" type="noConversion"/>
  </si>
  <si>
    <t>순이익</t>
    <phoneticPr fontId="15" type="noConversion"/>
  </si>
  <si>
    <t>수익</t>
    <phoneticPr fontId="15" type="noConversion"/>
  </si>
  <si>
    <t>순손실</t>
    <phoneticPr fontId="15" type="noConversion"/>
  </si>
  <si>
    <t>제3조 사업수입액이 사업지출액에 대하여 부족한 금액은 자본예산 차액으로 보전하는 것으로 한다.</t>
    <phoneticPr fontId="15" type="noConversion"/>
  </si>
  <si>
    <t>제4조(예산전용금지 과목)다음에 게기하는 과목의 경비는 이사회의 의결을 거치지 않고는 그 경비를 전용할 수 없다.</t>
    <phoneticPr fontId="15" type="noConversion"/>
  </si>
  <si>
    <t xml:space="preserve">         (1) 인건비</t>
    <phoneticPr fontId="15" type="noConversion"/>
  </si>
  <si>
    <t xml:space="preserve">         (2) 업무추진비(타 비목으로부터의 전용금지)</t>
    <phoneticPr fontId="15" type="noConversion"/>
  </si>
  <si>
    <t>제5조(일시차입금)이사장은 공단의 자금수급 불균형으로 인하여 자금의 일시적 차입이 필요한 때에는 이사회의 결정으로 예산의 5%이내의 금액을 일시 차입하여 사업을 추진할 수 있다.</t>
    <phoneticPr fontId="15" type="noConversion"/>
  </si>
  <si>
    <t xml:space="preserve">3.  예  산  총  괄  표 </t>
    <phoneticPr fontId="15" type="noConversion"/>
  </si>
  <si>
    <t>3. 예 산 총 괄 표</t>
    <phoneticPr fontId="15" type="noConversion"/>
  </si>
  <si>
    <t>[여수시도시관리공단］</t>
    <phoneticPr fontId="15" type="noConversion"/>
  </si>
  <si>
    <t>[본예산]</t>
    <phoneticPr fontId="15" type="noConversion"/>
  </si>
  <si>
    <t>구분</t>
    <phoneticPr fontId="15" type="noConversion"/>
  </si>
  <si>
    <t>사업예산</t>
    <phoneticPr fontId="15" type="noConversion"/>
  </si>
  <si>
    <t>자본예산</t>
    <phoneticPr fontId="15" type="noConversion"/>
  </si>
  <si>
    <t>예산총계</t>
    <phoneticPr fontId="15" type="noConversion"/>
  </si>
  <si>
    <t>수
입</t>
    <phoneticPr fontId="15" type="noConversion"/>
  </si>
  <si>
    <t>수입계(A)</t>
    <phoneticPr fontId="15" type="noConversion"/>
  </si>
  <si>
    <t>수입계(B)</t>
    <phoneticPr fontId="15" type="noConversion"/>
  </si>
  <si>
    <t>수입계(C)</t>
    <phoneticPr fontId="15" type="noConversion"/>
  </si>
  <si>
    <t>영업수익</t>
    <phoneticPr fontId="15" type="noConversion"/>
  </si>
  <si>
    <t>투자자산</t>
    <phoneticPr fontId="15" type="noConversion"/>
  </si>
  <si>
    <t>영업외수입</t>
    <phoneticPr fontId="15" type="noConversion"/>
  </si>
  <si>
    <t>기타비유동자산처분</t>
    <phoneticPr fontId="15" type="noConversion"/>
  </si>
  <si>
    <t>영업외수익</t>
    <phoneticPr fontId="15" type="noConversion"/>
  </si>
  <si>
    <t>유동부채수입</t>
    <phoneticPr fontId="15" type="noConversion"/>
  </si>
  <si>
    <t>자본잉여금수입</t>
    <phoneticPr fontId="15" type="noConversion"/>
  </si>
  <si>
    <t>유 보 자 금</t>
    <phoneticPr fontId="15" type="noConversion"/>
  </si>
  <si>
    <t>유보자금</t>
    <phoneticPr fontId="15" type="noConversion"/>
  </si>
  <si>
    <t>지
출</t>
    <phoneticPr fontId="15" type="noConversion"/>
  </si>
  <si>
    <t>지출계(A`)</t>
    <phoneticPr fontId="15" type="noConversion"/>
  </si>
  <si>
    <t>지출계(B`)</t>
    <phoneticPr fontId="15" type="noConversion"/>
  </si>
  <si>
    <t>지출계(C`)</t>
    <phoneticPr fontId="15" type="noConversion"/>
  </si>
  <si>
    <t>영업비용</t>
    <phoneticPr fontId="15" type="noConversion"/>
  </si>
  <si>
    <t>영업외비용</t>
    <phoneticPr fontId="15" type="noConversion"/>
  </si>
  <si>
    <t>특별손실</t>
    <phoneticPr fontId="15" type="noConversion"/>
  </si>
  <si>
    <t>유형자산</t>
    <phoneticPr fontId="15" type="noConversion"/>
  </si>
  <si>
    <t>무형자산</t>
    <phoneticPr fontId="15" type="noConversion"/>
  </si>
  <si>
    <t>무형자산 및
기타비유동자산취득</t>
    <phoneticPr fontId="15" type="noConversion"/>
  </si>
  <si>
    <t>법인세등</t>
    <phoneticPr fontId="15" type="noConversion"/>
  </si>
  <si>
    <t>예비비</t>
    <phoneticPr fontId="15" type="noConversion"/>
  </si>
  <si>
    <t xml:space="preserve"> </t>
    <phoneticPr fontId="15" type="noConversion"/>
  </si>
  <si>
    <t>유동부채상환</t>
    <phoneticPr fontId="15" type="noConversion"/>
  </si>
  <si>
    <t>기타자본적지출</t>
    <phoneticPr fontId="15" type="noConversion"/>
  </si>
  <si>
    <t>차인(A-A')</t>
    <phoneticPr fontId="15" type="noConversion"/>
  </si>
  <si>
    <t>차인(B-B')</t>
    <phoneticPr fontId="15" type="noConversion"/>
  </si>
  <si>
    <t>차인(C-C')</t>
    <phoneticPr fontId="15" type="noConversion"/>
  </si>
  <si>
    <t>3-1. 사업예산 총괄표</t>
    <phoneticPr fontId="15" type="noConversion"/>
  </si>
  <si>
    <t>수  입  의  부 (A)</t>
    <phoneticPr fontId="15" type="noConversion"/>
  </si>
  <si>
    <t>비  용  의  부 (B)</t>
    <phoneticPr fontId="15" type="noConversion"/>
  </si>
  <si>
    <t>계  정  과  목</t>
    <phoneticPr fontId="15" type="noConversion"/>
  </si>
  <si>
    <t>금    액</t>
    <phoneticPr fontId="15" type="noConversion"/>
  </si>
  <si>
    <t>합    계  (A)</t>
    <phoneticPr fontId="15" type="noConversion"/>
  </si>
  <si>
    <t>합    계  (B)</t>
    <phoneticPr fontId="15" type="noConversion"/>
  </si>
  <si>
    <t>소   계</t>
    <phoneticPr fontId="15" type="noConversion"/>
  </si>
  <si>
    <t>용지매출수익</t>
    <phoneticPr fontId="15" type="noConversion"/>
  </si>
  <si>
    <t>용  지 매 출 원 가</t>
    <phoneticPr fontId="15" type="noConversion"/>
  </si>
  <si>
    <t>주택판매수익</t>
    <phoneticPr fontId="15" type="noConversion"/>
  </si>
  <si>
    <t>주  택 판 매 원 가</t>
    <phoneticPr fontId="15" type="noConversion"/>
  </si>
  <si>
    <t>대행사업수익(직접)</t>
    <phoneticPr fontId="15" type="noConversion"/>
  </si>
  <si>
    <t>대행사업비(직접)</t>
    <phoneticPr fontId="15" type="noConversion"/>
  </si>
  <si>
    <t>대행사업수익(간접)</t>
    <phoneticPr fontId="15" type="noConversion"/>
  </si>
  <si>
    <t>대행사업비(간접)</t>
    <phoneticPr fontId="15" type="noConversion"/>
  </si>
  <si>
    <t>이자수익</t>
    <phoneticPr fontId="15" type="noConversion"/>
  </si>
  <si>
    <t>기타영업외비용</t>
    <phoneticPr fontId="15" type="noConversion"/>
  </si>
  <si>
    <t>기타영업외수익</t>
    <phoneticPr fontId="15" type="noConversion"/>
  </si>
  <si>
    <t>예  비  비</t>
    <phoneticPr fontId="15" type="noConversion"/>
  </si>
  <si>
    <t>예     비     비</t>
    <phoneticPr fontId="15" type="noConversion"/>
  </si>
  <si>
    <t>수입. 비용차감액 (A-B)</t>
    <phoneticPr fontId="15" type="noConversion"/>
  </si>
  <si>
    <t>3-2. 자본예산 총괄표</t>
    <phoneticPr fontId="15" type="noConversion"/>
  </si>
  <si>
    <t>수입의부 (A)</t>
    <phoneticPr fontId="15" type="noConversion"/>
  </si>
  <si>
    <t>지출의부 (B)</t>
    <phoneticPr fontId="15" type="noConversion"/>
  </si>
  <si>
    <t>투자자산수입</t>
    <phoneticPr fontId="15" type="noConversion"/>
  </si>
  <si>
    <t>소계</t>
    <phoneticPr fontId="15" type="noConversion"/>
  </si>
  <si>
    <t>투   자   자   산</t>
    <phoneticPr fontId="15" type="noConversion"/>
  </si>
  <si>
    <t>미완성주택</t>
    <phoneticPr fontId="15" type="noConversion"/>
  </si>
  <si>
    <t>지급이자등</t>
    <phoneticPr fontId="15" type="noConversion"/>
  </si>
  <si>
    <t>유형자산취득</t>
    <phoneticPr fontId="15" type="noConversion"/>
  </si>
  <si>
    <t>보증금회수수입</t>
    <phoneticPr fontId="15" type="noConversion"/>
  </si>
  <si>
    <t>구    축    물</t>
    <phoneticPr fontId="15" type="noConversion"/>
  </si>
  <si>
    <t>기계장치</t>
    <phoneticPr fontId="15" type="noConversion"/>
  </si>
  <si>
    <t>차량운반구</t>
    <phoneticPr fontId="15" type="noConversion"/>
  </si>
  <si>
    <t>수탁자산취득비</t>
    <phoneticPr fontId="15" type="noConversion"/>
  </si>
  <si>
    <t>기타유동부채수입</t>
    <phoneticPr fontId="15" type="noConversion"/>
  </si>
  <si>
    <t>보증금</t>
    <phoneticPr fontId="15" type="noConversion"/>
  </si>
  <si>
    <t>재고자산</t>
    <phoneticPr fontId="15" type="noConversion"/>
  </si>
  <si>
    <t>차량운반구매각수입</t>
    <phoneticPr fontId="15" type="noConversion"/>
  </si>
  <si>
    <t>수탁자산보조금수입</t>
    <phoneticPr fontId="15" type="noConversion"/>
  </si>
  <si>
    <t>고정부채상환</t>
    <phoneticPr fontId="15" type="noConversion"/>
  </si>
  <si>
    <t>기타유동부채상환</t>
    <phoneticPr fontId="15" type="noConversion"/>
  </si>
  <si>
    <t>기타자본적수입</t>
    <phoneticPr fontId="15" type="noConversion"/>
  </si>
  <si>
    <t>가. 수입예산(사업수익+자본적수입)</t>
    <phoneticPr fontId="15" type="noConversion"/>
  </si>
  <si>
    <t>과                                    목</t>
    <phoneticPr fontId="15" type="noConversion"/>
  </si>
  <si>
    <t>당년도예산액
(A)</t>
    <phoneticPr fontId="15" type="noConversion"/>
  </si>
  <si>
    <t>전년도예산액
(B)</t>
    <phoneticPr fontId="15" type="noConversion"/>
  </si>
  <si>
    <t>증       감
(A-B)</t>
    <phoneticPr fontId="15" type="noConversion"/>
  </si>
  <si>
    <t>산       출       기       초</t>
    <phoneticPr fontId="15" type="noConversion"/>
  </si>
  <si>
    <t>관.  항.  세항</t>
    <phoneticPr fontId="15" type="noConversion"/>
  </si>
  <si>
    <t>목</t>
    <phoneticPr fontId="15" type="noConversion"/>
  </si>
  <si>
    <t>수입계(사업수익+자본적수입)</t>
    <phoneticPr fontId="15" type="noConversion"/>
  </si>
  <si>
    <t>600 사업수익</t>
    <phoneticPr fontId="15" type="noConversion"/>
  </si>
  <si>
    <t>610 영업수익</t>
    <phoneticPr fontId="15" type="noConversion"/>
  </si>
  <si>
    <t>622 대행사업수익</t>
    <phoneticPr fontId="15" type="noConversion"/>
  </si>
  <si>
    <t>623-01
직접관리비수익</t>
    <phoneticPr fontId="17" type="noConversion"/>
  </si>
  <si>
    <t>○ 대행사업 관리비 수입(생활폐기물수집운반)</t>
    <phoneticPr fontId="17" type="noConversion"/>
  </si>
  <si>
    <t>=</t>
    <phoneticPr fontId="17" type="noConversion"/>
  </si>
  <si>
    <t>=</t>
    <phoneticPr fontId="15" type="noConversion"/>
  </si>
  <si>
    <t xml:space="preserve">  ○ 대행사업관리비 수입(종량제물품공급)</t>
    <phoneticPr fontId="15" type="noConversion"/>
  </si>
  <si>
    <t xml:space="preserve">  ○ 대행사업관리비 수입(공영주차장 관리 운영)</t>
    <phoneticPr fontId="15" type="noConversion"/>
  </si>
  <si>
    <t xml:space="preserve">  ○ 대행사업관리비 수입(진남수영장)</t>
    <phoneticPr fontId="15" type="noConversion"/>
  </si>
  <si>
    <t xml:space="preserve">  ○ 대행사업관리비 수입(망마국민체육센터)</t>
    <phoneticPr fontId="15" type="noConversion"/>
  </si>
  <si>
    <t xml:space="preserve">  ○ 대행사업관리비 수입(장애인국민체육센터)</t>
    <phoneticPr fontId="15" type="noConversion"/>
  </si>
  <si>
    <t xml:space="preserve">  ○ 대행사업관리비 수입(돌산공원주차장 운영)</t>
    <phoneticPr fontId="15" type="noConversion"/>
  </si>
  <si>
    <t>623-02
간접관리비수익</t>
    <phoneticPr fontId="15" type="noConversion"/>
  </si>
  <si>
    <t>623-02 간접관리비수익</t>
    <phoneticPr fontId="15" type="noConversion"/>
  </si>
  <si>
    <t xml:space="preserve">  ○ 사업수행에 따른 공통경비등 간접관리비 수입</t>
    <phoneticPr fontId="15" type="noConversion"/>
  </si>
  <si>
    <t>670 영업외수익</t>
    <phoneticPr fontId="15" type="noConversion"/>
  </si>
  <si>
    <t>679 기타영업외수익</t>
    <phoneticPr fontId="15" type="noConversion"/>
  </si>
  <si>
    <t>679-09
기타영업외수익</t>
    <phoneticPr fontId="15" type="noConversion"/>
  </si>
  <si>
    <t>○ 신용카드 포인트 등</t>
    <phoneticPr fontId="15" type="noConversion"/>
  </si>
  <si>
    <t>100
자본적수입</t>
    <phoneticPr fontId="15" type="noConversion"/>
  </si>
  <si>
    <t>170 
자본잉여금수입</t>
    <phoneticPr fontId="15" type="noConversion"/>
  </si>
  <si>
    <t>176
수탁자산보조금수입</t>
    <phoneticPr fontId="15" type="noConversion"/>
  </si>
  <si>
    <t>176-01
수탁자산보조금수입</t>
    <phoneticPr fontId="15" type="noConversion"/>
  </si>
  <si>
    <t>○ 수탁자산취득비(경영본부)</t>
    <phoneticPr fontId="15" type="noConversion"/>
  </si>
  <si>
    <t>○ 수탁자산취득비(공영주차장)</t>
    <phoneticPr fontId="17" type="noConversion"/>
  </si>
  <si>
    <t>○ 수탁자산취득비(봉황산자연휴양림)</t>
    <phoneticPr fontId="17" type="noConversion"/>
  </si>
  <si>
    <t>○ 수탁자산취득비(진남수영장)</t>
    <phoneticPr fontId="15" type="noConversion"/>
  </si>
  <si>
    <t>○ 수탁자산취득비(망마국민체육센터)</t>
    <phoneticPr fontId="17" type="noConversion"/>
  </si>
  <si>
    <t>○ 수탁자산취득비(장애인국민체육센터)</t>
    <phoneticPr fontId="15" type="noConversion"/>
  </si>
  <si>
    <t>180 유보자금</t>
    <phoneticPr fontId="15" type="noConversion"/>
  </si>
  <si>
    <t>181 순세계잉여금</t>
    <phoneticPr fontId="15" type="noConversion"/>
  </si>
  <si>
    <t>181-01
순세계잉여금</t>
    <phoneticPr fontId="15" type="noConversion"/>
  </si>
  <si>
    <t>○ 유보자금</t>
    <phoneticPr fontId="15" type="noConversion"/>
  </si>
  <si>
    <t>2023년도</t>
    <phoneticPr fontId="15" type="noConversion"/>
  </si>
  <si>
    <t>3. 2023년 예산 총괄표  ………………………………………………………………</t>
    <phoneticPr fontId="15" type="noConversion"/>
  </si>
  <si>
    <t>제1조 (총칙) 2023년 여수시도시관리공단의 예산은 다음과 같이 정한다.</t>
    <phoneticPr fontId="15" type="noConversion"/>
  </si>
  <si>
    <t>2022년   월    일</t>
    <phoneticPr fontId="15" type="noConversion"/>
  </si>
  <si>
    <t xml:space="preserve">관: (700)사업비용                 항: (710)영업비용                 세항: (722)대행사업비   </t>
    <phoneticPr fontId="15" type="noConversion"/>
  </si>
  <si>
    <t>과                      목</t>
    <phoneticPr fontId="15" type="noConversion"/>
  </si>
  <si>
    <t>증   감
(A-B)</t>
    <phoneticPr fontId="15" type="noConversion"/>
  </si>
  <si>
    <t>세목</t>
    <phoneticPr fontId="15" type="noConversion"/>
  </si>
  <si>
    <t>합계(사업비용+자본적지출)</t>
    <phoneticPr fontId="15" type="noConversion"/>
  </si>
  <si>
    <t>700
사업비용</t>
    <phoneticPr fontId="15" type="noConversion"/>
  </si>
  <si>
    <t>710
영업비용</t>
    <phoneticPr fontId="15" type="noConversion"/>
  </si>
  <si>
    <t>722
대행사업비</t>
    <phoneticPr fontId="15" type="noConversion"/>
  </si>
  <si>
    <t>101
인건비</t>
    <phoneticPr fontId="15" type="noConversion"/>
  </si>
  <si>
    <t>01
보수</t>
    <phoneticPr fontId="15" type="noConversion"/>
  </si>
  <si>
    <t>01 보수(일반직) 본부 일괄 편성</t>
    <phoneticPr fontId="15" type="noConversion"/>
  </si>
  <si>
    <t>03
무기계약근로자보수</t>
    <phoneticPr fontId="15" type="noConversion"/>
  </si>
  <si>
    <t>03 무기계약직근로자보수(공무직) 본부 일괄 편성</t>
    <phoneticPr fontId="15" type="noConversion"/>
  </si>
  <si>
    <t>04
기간제근로자보수</t>
    <phoneticPr fontId="15" type="noConversion"/>
  </si>
  <si>
    <t>04 기간제근로자 보수</t>
    <phoneticPr fontId="15" type="noConversion"/>
  </si>
  <si>
    <t xml:space="preserve"> ○ 기간제근로자</t>
    <phoneticPr fontId="15" type="noConversion"/>
  </si>
  <si>
    <t xml:space="preserve">   - 기본급: 85,960원*6명*5일*52주</t>
    <phoneticPr fontId="15" type="noConversion"/>
  </si>
  <si>
    <t xml:space="preserve">   - 주휴수당: 85,960원*6명*52주</t>
    <phoneticPr fontId="15" type="noConversion"/>
  </si>
  <si>
    <t xml:space="preserve">   - 초과근무수당: 16,110원*12시간*6명*12월</t>
    <phoneticPr fontId="15" type="noConversion"/>
  </si>
  <si>
    <t xml:space="preserve">   - 휴일근무수당: 85,960원*6명*50일*150%</t>
    <phoneticPr fontId="15" type="noConversion"/>
  </si>
  <si>
    <t xml:space="preserve">   - 연차수당: 85,960원*6명*10일</t>
    <phoneticPr fontId="15" type="noConversion"/>
  </si>
  <si>
    <t xml:space="preserve"> ○ 공영주차장 어르신 사회활동 지원사업</t>
    <phoneticPr fontId="15" type="noConversion"/>
  </si>
  <si>
    <t xml:space="preserve">   - 77,000원*90명*11월</t>
    <phoneticPr fontId="15" type="noConversion"/>
  </si>
  <si>
    <t xml:space="preserve"> ○ 초단시간근로자</t>
    <phoneticPr fontId="15" type="noConversion"/>
  </si>
  <si>
    <t xml:space="preserve">   - 초단시간근로자(기본급): 85,960원*6명*2일*52주</t>
    <phoneticPr fontId="15" type="noConversion"/>
  </si>
  <si>
    <t>201
 일반운영비</t>
    <phoneticPr fontId="15" type="noConversion"/>
  </si>
  <si>
    <t>01
사무관리비</t>
    <phoneticPr fontId="15" type="noConversion"/>
  </si>
  <si>
    <t>○ 공영주차장 홍보 현수막 제작: 80,000원*3회*35개소</t>
    <phoneticPr fontId="15" type="noConversion"/>
  </si>
  <si>
    <t>○ A4용지 구입: 23,000원*5박스*4개소*5회</t>
    <phoneticPr fontId="15" type="noConversion"/>
  </si>
  <si>
    <t>○ 토너 구입: 450,000원*7회</t>
    <phoneticPr fontId="15" type="noConversion"/>
  </si>
  <si>
    <t>○ 사무용품 구입: 300,000원*4개소*12월</t>
    <phoneticPr fontId="15" type="noConversion"/>
  </si>
  <si>
    <t>○ 영수증롤 구입: 5,000원*50롤*2회*35개소</t>
    <phoneticPr fontId="15" type="noConversion"/>
  </si>
  <si>
    <t>○ 화장실 위생용품 구입: 200,000원*11개소*12월</t>
    <phoneticPr fontId="15" type="noConversion"/>
  </si>
  <si>
    <t>○ 쓰레기수거 종량제봉투 구입: 1,200원*35개소*20일*12월</t>
    <phoneticPr fontId="15" type="noConversion"/>
  </si>
  <si>
    <t>○ 청소용품 구입비: 200,000원*35개소*2회</t>
    <phoneticPr fontId="15" type="noConversion"/>
  </si>
  <si>
    <t>○ 생수 구입비: 6,600원*35개소*12월</t>
    <phoneticPr fontId="15" type="noConversion"/>
  </si>
  <si>
    <t>○ 범용S/W 구입비: 한글 90,000원 + 오피스 250,000원 + 알약 250,000원</t>
    <phoneticPr fontId="15" type="noConversion"/>
  </si>
  <si>
    <t>11
지급수수료</t>
    <phoneticPr fontId="15" type="noConversion"/>
  </si>
  <si>
    <t xml:space="preserve"> ○ 소방안전관리 업무대행용역</t>
    <phoneticPr fontId="15" type="noConversion"/>
  </si>
  <si>
    <t xml:space="preserve">  - 오동도, 동백, 서교동, 학동선소상가(1,3), 여문, 여문공원, 진남상가, 향일암 : 
     300,000원*9개소*12월</t>
    <phoneticPr fontId="15" type="noConversion"/>
  </si>
  <si>
    <t xml:space="preserve"> ○ 전기설비 유지관리용역 </t>
    <phoneticPr fontId="15" type="noConversion"/>
  </si>
  <si>
    <t xml:space="preserve">   -  오동도 주차타워: 450,000원*12월</t>
    <phoneticPr fontId="15" type="noConversion"/>
  </si>
  <si>
    <t xml:space="preserve">   -  여문공원 공영주차장: 150,000원*12월</t>
    <phoneticPr fontId="15" type="noConversion"/>
  </si>
  <si>
    <t xml:space="preserve">   - 학동선소상가(1) 공영주차장: 150,000원*12월</t>
    <phoneticPr fontId="15" type="noConversion"/>
  </si>
  <si>
    <t xml:space="preserve">   - 학동선소상가(3) 공영주차장: 150,000원*12월</t>
    <phoneticPr fontId="15" type="noConversion"/>
  </si>
  <si>
    <t xml:space="preserve"> ○ 여문공원 전기차 충전소 유지관리용역: 350,000원*12월</t>
    <phoneticPr fontId="15" type="noConversion"/>
  </si>
  <si>
    <t xml:space="preserve"> ○ 승강기 유지관리용역</t>
    <phoneticPr fontId="15" type="noConversion"/>
  </si>
  <si>
    <t xml:space="preserve">  - 오동도 주차타워 : 800,000원*2대*12월</t>
    <phoneticPr fontId="15" type="noConversion"/>
  </si>
  <si>
    <t xml:space="preserve">  - 진남상가, 서교동, 학동선소상가(1,3): 250,000원*4대*12월</t>
    <phoneticPr fontId="15" type="noConversion"/>
  </si>
  <si>
    <t xml:space="preserve"> ○ 신규수탁 주차장 용역 (소방,전기등)</t>
    <phoneticPr fontId="15" type="noConversion"/>
  </si>
  <si>
    <t xml:space="preserve">  - 4개(수산시장3, 고소동, 신기동, 화장동) * 1식 : 20,000,000원 * 1식</t>
    <phoneticPr fontId="15" type="noConversion"/>
  </si>
  <si>
    <t xml:space="preserve"> ○ 주차요금 신용카드 수수료: 4,000,000원*12월</t>
    <phoneticPr fontId="15" type="noConversion"/>
  </si>
  <si>
    <t xml:space="preserve"> ○ 공영주차장 환경정비(풀베기 및 전정작업) 용역 </t>
    <phoneticPr fontId="15" type="noConversion"/>
  </si>
  <si>
    <t>○ 지문인식기 사용료: 82,500원*3개소*4회</t>
  </si>
  <si>
    <t>13
임차료</t>
    <phoneticPr fontId="15" type="noConversion"/>
  </si>
  <si>
    <t xml:space="preserve"> ○ 주차관리업무 차량임차: 550,000원*3대*12월</t>
    <phoneticPr fontId="15" type="noConversion"/>
  </si>
  <si>
    <t xml:space="preserve"> ○ 복합기 및 냉난방기 임대료</t>
    <phoneticPr fontId="15" type="noConversion"/>
  </si>
  <si>
    <t xml:space="preserve"> - 복합기(학동1, 서교동): 30,000원*2대*12월</t>
    <phoneticPr fontId="15" type="noConversion"/>
  </si>
  <si>
    <t xml:space="preserve"> - 냉난방기(학동1 사무실): 70,000원*1대*12월</t>
    <phoneticPr fontId="15" type="noConversion"/>
  </si>
  <si>
    <t xml:space="preserve"> - 냉난방기(학동1 서버실): 65,000원*1대*12월</t>
    <phoneticPr fontId="15" type="noConversion"/>
  </si>
  <si>
    <t xml:space="preserve"> - 냉난방기(학동3): 50,000원*1대*12월</t>
    <phoneticPr fontId="15" type="noConversion"/>
  </si>
  <si>
    <t xml:space="preserve"> - 냉난방기(수산시장1, 여문공원): 25,000원*2대*12월</t>
    <phoneticPr fontId="15" type="noConversion"/>
  </si>
  <si>
    <t xml:space="preserve"> ○ 정수기 및 비데 관리비</t>
    <phoneticPr fontId="15" type="noConversion"/>
  </si>
  <si>
    <t xml:space="preserve">  - 정수기(학동1): 14,300원*1대*12월</t>
    <phoneticPr fontId="15" type="noConversion"/>
  </si>
  <si>
    <t xml:space="preserve">  - 정수기(여문): 13,200원*1대*12월</t>
    <phoneticPr fontId="15" type="noConversion"/>
  </si>
  <si>
    <t xml:space="preserve">  - 정수기(선원동, 흥국체육관, 이순신광장, 수산시장1, 서교동) :
     11,000원*5대*12월</t>
    <phoneticPr fontId="15" type="noConversion"/>
  </si>
  <si>
    <t xml:space="preserve">  - 정수기(동백): 22,000원*1대*12월</t>
    <phoneticPr fontId="15" type="noConversion"/>
  </si>
  <si>
    <t xml:space="preserve">  - 비데(서교동): 6,600원*1대*12월</t>
    <phoneticPr fontId="15" type="noConversion"/>
  </si>
  <si>
    <t xml:space="preserve"> ○ 승강기 공기살균기 대여료: 27,000원*4개*12월</t>
    <phoneticPr fontId="15" type="noConversion"/>
  </si>
  <si>
    <t xml:space="preserve"> ○ 신규수탁 주차장 임차료 (냉난방기,정수기,비데등)</t>
    <phoneticPr fontId="15" type="noConversion"/>
  </si>
  <si>
    <t xml:space="preserve">  - 4개(수산시장3, 고소동, 신기동, 화장동) * 1식 : 3,000,000원 * 1식</t>
    <phoneticPr fontId="15" type="noConversion"/>
  </si>
  <si>
    <t>15
복리후생비</t>
    <phoneticPr fontId="15" type="noConversion"/>
  </si>
  <si>
    <t xml:space="preserve"> ○ 특수건강검진지원비(본부 일괄 편성)</t>
    <phoneticPr fontId="15" type="noConversion"/>
  </si>
  <si>
    <t xml:space="preserve"> ○ 피복구입비</t>
    <phoneticPr fontId="15" type="noConversion"/>
  </si>
  <si>
    <t xml:space="preserve">   - 춘.추복: 75,000원*45명*2회</t>
    <phoneticPr fontId="15" type="noConversion"/>
  </si>
  <si>
    <t xml:space="preserve">   - 방한복: 300,000원*45명*1회</t>
    <phoneticPr fontId="15" type="noConversion"/>
  </si>
  <si>
    <t xml:space="preserve"> ○ 야간급량비: 8,000원*5명*15일*12월</t>
    <phoneticPr fontId="15" type="noConversion"/>
  </si>
  <si>
    <t>21
공공요금및제세</t>
    <phoneticPr fontId="15" type="noConversion"/>
  </si>
  <si>
    <t>○ 전기요금(보안등 포함): 380,000원*32개소*12월</t>
    <phoneticPr fontId="15" type="noConversion"/>
  </si>
  <si>
    <t>○ 통신요금: 300,000원*15개소*12월</t>
    <phoneticPr fontId="15" type="noConversion"/>
  </si>
  <si>
    <t>○ 무전기 통신요금: 22,000원*18개*12월</t>
    <phoneticPr fontId="15" type="noConversion"/>
  </si>
  <si>
    <t>○ 상하수도요금: 200,000원*14개소*12월</t>
    <phoneticPr fontId="15" type="noConversion"/>
  </si>
  <si>
    <t xml:space="preserve"> ○ 신규수탁 주차장 공공요금 (전기,통신,상하수도등)</t>
    <phoneticPr fontId="15" type="noConversion"/>
  </si>
  <si>
    <t xml:space="preserve">  - 4개(수산시장3, 고소동, 신기동, 화장동) * 1식 : </t>
    <phoneticPr fontId="15" type="noConversion"/>
  </si>
  <si>
    <t>22
차량·선박비</t>
    <phoneticPr fontId="15" type="noConversion"/>
  </si>
  <si>
    <t xml:space="preserve"> ○ 주차관리업무 차량 유류비: 2,100원*150L*3대*12월</t>
    <phoneticPr fontId="15" type="noConversion"/>
  </si>
  <si>
    <t>202
여비</t>
    <phoneticPr fontId="15" type="noConversion"/>
  </si>
  <si>
    <t>01
국내여비</t>
    <phoneticPr fontId="15" type="noConversion"/>
  </si>
  <si>
    <t xml:space="preserve"> ○ 관내 출장여비: 20,000원*5명*10회*12월</t>
    <phoneticPr fontId="15" type="noConversion"/>
  </si>
  <si>
    <t xml:space="preserve"> ○ 관외 출장여비: 85,000원*4명*3일*4회</t>
    <phoneticPr fontId="15" type="noConversion"/>
  </si>
  <si>
    <t>206 
재료비</t>
    <phoneticPr fontId="15" type="noConversion"/>
  </si>
  <si>
    <t>01                               일반재료비</t>
    <phoneticPr fontId="15" type="noConversion"/>
  </si>
  <si>
    <t>214
수선유지교체비</t>
    <phoneticPr fontId="15" type="noConversion"/>
  </si>
  <si>
    <t>05
수선유지비</t>
    <phoneticPr fontId="15" type="noConversion"/>
  </si>
  <si>
    <t xml:space="preserve"> ○ 관제용 CCTV 카메라 유지보수비 : 200,000원 * 35개소 * 3회 </t>
    <phoneticPr fontId="15" type="noConversion"/>
  </si>
  <si>
    <t xml:space="preserve"> ○ 관제시스템 수선유지비: 250,000원*35개소*12월</t>
    <phoneticPr fontId="15" type="noConversion"/>
  </si>
  <si>
    <t xml:space="preserve"> ○ 노후 시설물 유지보수비: 30,000,000원*1식</t>
    <phoneticPr fontId="15" type="noConversion"/>
  </si>
  <si>
    <r>
      <t xml:space="preserve"> ○ 공영주차장 공용화장실 환경 정비</t>
    </r>
    <r>
      <rPr>
        <b/>
        <sz val="10"/>
        <color rgb="FF2A2AFE"/>
        <rFont val="굴림"/>
        <family val="3"/>
        <charset val="129"/>
      </rPr>
      <t>(주민참여)</t>
    </r>
    <r>
      <rPr>
        <sz val="10"/>
        <rFont val="굴림"/>
        <family val="3"/>
        <charset val="129"/>
      </rPr>
      <t xml:space="preserve"> : 30,000,000원 *1식</t>
    </r>
    <phoneticPr fontId="15" type="noConversion"/>
  </si>
  <si>
    <t xml:space="preserve"> ○ 주차통제 예비물품 구입비</t>
    <phoneticPr fontId="15" type="noConversion"/>
  </si>
  <si>
    <t xml:space="preserve">   - 라바콘: 15,000원*100개</t>
    <phoneticPr fontId="15" type="noConversion"/>
  </si>
  <si>
    <t xml:space="preserve">   - 오뚜기 입간판: 25,000원*40개</t>
    <phoneticPr fontId="15" type="noConversion"/>
  </si>
  <si>
    <t xml:space="preserve">   - 사각 입간판: 30,000원*20개</t>
    <phoneticPr fontId="15" type="noConversion"/>
  </si>
  <si>
    <t>217
관서업무비</t>
    <phoneticPr fontId="15" type="noConversion"/>
  </si>
  <si>
    <t>02
부서업무비</t>
    <phoneticPr fontId="15" type="noConversion"/>
  </si>
  <si>
    <t xml:space="preserve"> ○ 부서업무비(부서운영 업무 추진을 위한 제경비, 45인 기준)</t>
    <phoneticPr fontId="15" type="noConversion"/>
  </si>
  <si>
    <t xml:space="preserve">    -  부서운영업무추진비(30인이하): 400,000원*12월</t>
    <phoneticPr fontId="15" type="noConversion"/>
  </si>
  <si>
    <t xml:space="preserve">    -  부서운영업무추진비(30인이상): 5,000원*15명*12월</t>
    <phoneticPr fontId="15" type="noConversion"/>
  </si>
  <si>
    <t>305
배상금등</t>
    <phoneticPr fontId="15" type="noConversion"/>
  </si>
  <si>
    <t>01
배상금등</t>
    <phoneticPr fontId="15" type="noConversion"/>
  </si>
  <si>
    <t xml:space="preserve"> ○ 공영주차장 차량사고보상: 200,000원*35개소*1건</t>
    <phoneticPr fontId="15" type="noConversion"/>
  </si>
  <si>
    <t>200 자본적지출</t>
    <phoneticPr fontId="15" type="noConversion"/>
  </si>
  <si>
    <t>230 유형자산취득</t>
    <phoneticPr fontId="15" type="noConversion"/>
  </si>
  <si>
    <t>245 수탁자산</t>
    <phoneticPr fontId="15" type="noConversion"/>
  </si>
  <si>
    <t>412
수탁자산취득비</t>
    <phoneticPr fontId="15" type="noConversion"/>
  </si>
  <si>
    <t>○ 수탁자산취득비(공영주차장)</t>
    <phoneticPr fontId="15" type="noConversion"/>
  </si>
  <si>
    <t xml:space="preserve"> ○ 기간제근로자(6명)</t>
    <phoneticPr fontId="15" type="noConversion"/>
  </si>
  <si>
    <t>○ 사무용품 등 : 200,000원*12월</t>
    <phoneticPr fontId="15" type="noConversion"/>
  </si>
  <si>
    <t xml:space="preserve"> ○ 지문인식기 사용료 : 82,500원*1개소*4회</t>
  </si>
  <si>
    <t xml:space="preserve"> ○ '市-공원과'에서 납부</t>
  </si>
  <si>
    <t xml:space="preserve">   - 춘.추복: 75,000원*6명*2회</t>
    <phoneticPr fontId="15" type="noConversion"/>
  </si>
  <si>
    <t xml:space="preserve">   - 방한복: 300,000원*6명*1회</t>
    <phoneticPr fontId="15" type="noConversion"/>
  </si>
  <si>
    <t xml:space="preserve"> ○ 전기요금 : 450,000원*12월</t>
    <phoneticPr fontId="15" type="noConversion"/>
  </si>
  <si>
    <t xml:space="preserve"> ○ 통신료 : 100,000원*12월</t>
    <phoneticPr fontId="15" type="noConversion"/>
  </si>
  <si>
    <t xml:space="preserve"> ○ 소규모시설 유지보수비 : 5,000,000원*1식</t>
    <phoneticPr fontId="15" type="noConversion"/>
  </si>
  <si>
    <t xml:space="preserve"> ○ 주차장 관제시스템 유지보수비 : 5,000,000원*1식</t>
    <phoneticPr fontId="15" type="noConversion"/>
  </si>
  <si>
    <t xml:space="preserve"> ○ 부서업무비(부서운영 업무 추진을 위한 제경비, 6인 기준)</t>
    <phoneticPr fontId="15" type="noConversion"/>
  </si>
  <si>
    <t xml:space="preserve">    -  부서운영 업무추진비 : 175,000원*12월</t>
    <phoneticPr fontId="15" type="noConversion"/>
  </si>
  <si>
    <t xml:space="preserve"> ○ 공영주차장 차량사고보상 : 2,000,000원*1개소</t>
    <phoneticPr fontId="15" type="noConversion"/>
  </si>
  <si>
    <t>○ 수탁자산취득비(돌산공원 공영주차장)</t>
    <phoneticPr fontId="15" type="noConversion"/>
  </si>
  <si>
    <t>722 대행사업비</t>
    <phoneticPr fontId="15" type="noConversion"/>
  </si>
  <si>
    <t>101 인건비</t>
    <phoneticPr fontId="15" type="noConversion"/>
  </si>
  <si>
    <t>03 무기계약근로자보수</t>
    <phoneticPr fontId="15" type="noConversion"/>
  </si>
  <si>
    <t>03 무기계약직근로자 보수(본부 통합편성)</t>
    <phoneticPr fontId="15" type="noConversion"/>
  </si>
  <si>
    <t>본부 통합편성</t>
    <phoneticPr fontId="15" type="noConversion"/>
  </si>
  <si>
    <t xml:space="preserve"> ○ 청소원</t>
    <phoneticPr fontId="62" type="noConversion"/>
  </si>
  <si>
    <t xml:space="preserve">   - 인부임 : 76,960원*2명*5일*52주</t>
    <phoneticPr fontId="62" type="noConversion"/>
  </si>
  <si>
    <t xml:space="preserve">   - 휴일근무수당 : 76,960원*2명*12일*150%</t>
    <phoneticPr fontId="62" type="noConversion"/>
  </si>
  <si>
    <t xml:space="preserve">   - 연차휴가수당 : 76,960원*2명*5일</t>
    <phoneticPr fontId="62" type="noConversion"/>
  </si>
  <si>
    <t xml:space="preserve">   - 생활임금보전수당 : 7,200원*2명*5일*52주</t>
    <phoneticPr fontId="15" type="noConversion"/>
  </si>
  <si>
    <t xml:space="preserve"> ○ 성수기 대비 근로자 인부임</t>
    <phoneticPr fontId="62" type="noConversion"/>
  </si>
  <si>
    <t xml:space="preserve">   - 청소원 인부임(공휴일대체) : 76,960원*2명*5일*8주 </t>
    <phoneticPr fontId="15" type="noConversion"/>
  </si>
  <si>
    <t>201 일반운영비</t>
    <phoneticPr fontId="15" type="noConversion"/>
  </si>
  <si>
    <t>01 사무관리비</t>
    <phoneticPr fontId="15" type="noConversion"/>
  </si>
  <si>
    <t>○ 홍보물 제작 : 1,800원*2,000매</t>
    <phoneticPr fontId="15" type="noConversion"/>
  </si>
  <si>
    <t>○ 음식물 스티커 구입(120L) : 4,000원*100매</t>
    <phoneticPr fontId="15" type="noConversion"/>
  </si>
  <si>
    <t>○ 종량제봉투 구입(50L) : 1,200원*1,500매</t>
    <phoneticPr fontId="15" type="noConversion"/>
  </si>
  <si>
    <t>○ 침구류 교체 구입비 : 70,000원*1회*112인(25실)</t>
    <phoneticPr fontId="15" type="noConversion"/>
  </si>
  <si>
    <t>○ 사무용품 구입 : 250,000원*6개월</t>
    <phoneticPr fontId="15" type="noConversion"/>
  </si>
  <si>
    <t>슈퍼테크</t>
    <phoneticPr fontId="15" type="noConversion"/>
  </si>
  <si>
    <t>1개</t>
    <phoneticPr fontId="15" type="noConversion"/>
  </si>
  <si>
    <t>○ 전자제품 수리비(TV 등) : 200,000원*6개월</t>
    <phoneticPr fontId="15" type="noConversion"/>
  </si>
  <si>
    <t>홈스타</t>
    <phoneticPr fontId="15" type="noConversion"/>
  </si>
  <si>
    <t>1박스</t>
    <phoneticPr fontId="15" type="noConversion"/>
  </si>
  <si>
    <t>○ 시설관리 청소용품 : 300,000원*4개월</t>
    <phoneticPr fontId="15" type="noConversion"/>
  </si>
  <si>
    <t>하이퐁</t>
    <phoneticPr fontId="15" type="noConversion"/>
  </si>
  <si>
    <t>1통</t>
    <phoneticPr fontId="15" type="noConversion"/>
  </si>
  <si>
    <t>○ 위생용품 및 화장실 소모품 : 200,000원*4개월</t>
    <phoneticPr fontId="15" type="noConversion"/>
  </si>
  <si>
    <t>샤프란</t>
    <phoneticPr fontId="15" type="noConversion"/>
  </si>
  <si>
    <t>02 공공운영비</t>
    <phoneticPr fontId="15" type="noConversion"/>
  </si>
  <si>
    <t xml:space="preserve"> ○ 구급약품 구입 : 250,000원*2회</t>
    <phoneticPr fontId="15" type="noConversion"/>
  </si>
  <si>
    <t>11 지급수수료</t>
    <phoneticPr fontId="15" type="noConversion"/>
  </si>
  <si>
    <t>비누</t>
    <phoneticPr fontId="15" type="noConversion"/>
  </si>
  <si>
    <t>1곽</t>
    <phoneticPr fontId="15" type="noConversion"/>
  </si>
  <si>
    <t>○ 신용카드 결제수수료 : 600,000원*12월</t>
    <phoneticPr fontId="15" type="noConversion"/>
  </si>
  <si>
    <t>○ 방역(방제), 물탱크 청소 용역 : 400,000원*12월</t>
    <phoneticPr fontId="15" type="noConversion"/>
  </si>
  <si>
    <r>
      <t>○ 수질검사 : 75,000원</t>
    </r>
    <r>
      <rPr>
        <sz val="10"/>
        <color indexed="10"/>
        <rFont val="굴림"/>
        <family val="3"/>
        <charset val="129"/>
      </rPr>
      <t>*2회</t>
    </r>
    <phoneticPr fontId="15" type="noConversion"/>
  </si>
  <si>
    <t>수질검사 2회 수정 예정</t>
    <phoneticPr fontId="15" type="noConversion"/>
  </si>
  <si>
    <t>○ 해충 방제(방역) : 500,000*5회</t>
    <phoneticPr fontId="15" type="noConversion"/>
  </si>
  <si>
    <t>○ 전기설비 안전관리 대행수수료 : 350,000원*12월</t>
    <phoneticPr fontId="15" type="noConversion"/>
  </si>
  <si>
    <t xml:space="preserve"> ○ 소방시설 안전관리 대행수수료 : 300,000원*12월</t>
    <phoneticPr fontId="15" type="noConversion"/>
  </si>
  <si>
    <t xml:space="preserve"> ○ 오수처리시설 위탁관리 대행수수료 : 550,000원*12월</t>
    <phoneticPr fontId="15" type="noConversion"/>
  </si>
  <si>
    <t xml:space="preserve"> ○ 휴양림 조경관리 용역(4,6,8,10월) : 7,000,000원*4회</t>
    <phoneticPr fontId="15" type="noConversion"/>
  </si>
  <si>
    <t>명수</t>
    <phoneticPr fontId="62" type="noConversion"/>
  </si>
  <si>
    <t>일수</t>
    <phoneticPr fontId="62" type="noConversion"/>
  </si>
  <si>
    <t>회수</t>
    <phoneticPr fontId="62" type="noConversion"/>
  </si>
  <si>
    <t>13 임차료</t>
    <phoneticPr fontId="15" type="noConversion"/>
  </si>
  <si>
    <t>특별</t>
    <phoneticPr fontId="62" type="noConversion"/>
  </si>
  <si>
    <t xml:space="preserve"> ○ 사업장 내 화물운송용 차량대여료 : 550,000원*12월</t>
    <phoneticPr fontId="15" type="noConversion"/>
  </si>
  <si>
    <t>보통</t>
    <phoneticPr fontId="62" type="noConversion"/>
  </si>
  <si>
    <t xml:space="preserve"> ○ 사무실 복합기 대여료 : 180,000원*12월</t>
    <phoneticPr fontId="15" type="noConversion"/>
  </si>
  <si>
    <t>김메기</t>
    <phoneticPr fontId="62" type="noConversion"/>
  </si>
  <si>
    <t xml:space="preserve"> ○ 정수기 월임차료 : 35,000원*12월</t>
    <phoneticPr fontId="15" type="noConversion"/>
  </si>
  <si>
    <t xml:space="preserve"> ○ 지문인식기(근태관리) 임차료 : 27,500원*12월</t>
    <phoneticPr fontId="15" type="noConversion"/>
  </si>
  <si>
    <t>15 복리후생비</t>
    <phoneticPr fontId="15" type="noConversion"/>
  </si>
  <si>
    <t xml:space="preserve">  ○ 피복구입비 : 200,000원*9명*1회</t>
    <phoneticPr fontId="62" type="noConversion"/>
  </si>
  <si>
    <t>21 공공요금 및 제세</t>
    <phoneticPr fontId="15" type="noConversion"/>
  </si>
  <si>
    <t>21 공공요금및제세</t>
    <phoneticPr fontId="15" type="noConversion"/>
  </si>
  <si>
    <t xml:space="preserve"> ○ 상수도 요금 : 1,300,000원*12월</t>
    <phoneticPr fontId="15" type="noConversion"/>
  </si>
  <si>
    <t xml:space="preserve"> ○ 전기요금 : 5,500,000원*12월</t>
    <phoneticPr fontId="15" type="noConversion"/>
  </si>
  <si>
    <t>○ 통신요금 : 550,000원*12월</t>
    <phoneticPr fontId="15" type="noConversion"/>
  </si>
  <si>
    <t>○ TV수신료 : 3,000원*12월*26실</t>
    <phoneticPr fontId="15" type="noConversion"/>
  </si>
  <si>
    <t>22 차량·선박비</t>
    <phoneticPr fontId="15" type="noConversion"/>
  </si>
  <si>
    <t xml:space="preserve"> ○ 업무용 차량 유류대 : 2,100원*55L*1.5회*12월</t>
    <phoneticPr fontId="15" type="noConversion"/>
  </si>
  <si>
    <t>202 여비</t>
    <phoneticPr fontId="15" type="noConversion"/>
  </si>
  <si>
    <t>01 국내여비</t>
    <phoneticPr fontId="15" type="noConversion"/>
  </si>
  <si>
    <t xml:space="preserve"> ○ 업무추진 관내여비 : 20,000원*1명*10회*12월</t>
    <phoneticPr fontId="62" type="noConversion"/>
  </si>
  <si>
    <t xml:space="preserve"> ○ 국내여비(관외) : 85,000원*3명*2회</t>
    <phoneticPr fontId="62" type="noConversion"/>
  </si>
  <si>
    <t>212 복리후생비</t>
    <phoneticPr fontId="15" type="noConversion"/>
  </si>
  <si>
    <t>09 기타복리후생비</t>
    <phoneticPr fontId="15" type="noConversion"/>
  </si>
  <si>
    <t>09 기타복리후생비(공공운영비 과목 편성)</t>
    <phoneticPr fontId="15" type="noConversion"/>
  </si>
  <si>
    <t>12 교육훈련비</t>
    <phoneticPr fontId="15" type="noConversion"/>
  </si>
  <si>
    <t>12 교육훈련비(본부통합편성)</t>
    <phoneticPr fontId="15" type="noConversion"/>
  </si>
  <si>
    <t>214 수선유지교체비</t>
    <phoneticPr fontId="15" type="noConversion"/>
  </si>
  <si>
    <t>05 수선유지비</t>
    <phoneticPr fontId="15" type="noConversion"/>
  </si>
  <si>
    <t xml:space="preserve"> ○ 소규모시설물 유지관리 : 2,000,000원*10월</t>
    <phoneticPr fontId="15" type="noConversion"/>
  </si>
  <si>
    <t xml:space="preserve"> ○ 장비(예취기, 기계톱) 유류대 : 2,100원*40리터*8월</t>
    <phoneticPr fontId="15" type="noConversion"/>
  </si>
  <si>
    <t>217 관서업무비</t>
    <phoneticPr fontId="15" type="noConversion"/>
  </si>
  <si>
    <t>02 부서업무비</t>
    <phoneticPr fontId="15" type="noConversion"/>
  </si>
  <si>
    <t xml:space="preserve"> ○ 부서운영 업무추진비 : 175,000원*12월</t>
    <phoneticPr fontId="15" type="noConversion"/>
  </si>
  <si>
    <t xml:space="preserve"> ○ 벽걸이 에어컨 : 1,100,000원*8대(진달래, 편백동)</t>
    <phoneticPr fontId="15" type="noConversion"/>
  </si>
  <si>
    <t xml:space="preserve"> ○ 스탠딩 에어컨 : 2,700,000원*4대(후박, 동백동)</t>
    <phoneticPr fontId="15" type="noConversion"/>
  </si>
  <si>
    <t xml:space="preserve"> ○ 텔레비전(42인치) : 460,000원*12대(숲속의 집)</t>
    <phoneticPr fontId="15" type="noConversion"/>
  </si>
  <si>
    <t xml:space="preserve"> ○ 송풍기 : 750,000원*1대(휴양림 환경정비용)</t>
    <phoneticPr fontId="15" type="noConversion"/>
  </si>
  <si>
    <t>동백 428L</t>
    <phoneticPr fontId="15" type="noConversion"/>
  </si>
  <si>
    <t>8인실</t>
    <phoneticPr fontId="15" type="noConversion"/>
  </si>
  <si>
    <t xml:space="preserve">   - 주휴수당 : 76,960원*2명*52일</t>
    <phoneticPr fontId="62" type="noConversion"/>
  </si>
  <si>
    <t>12 수탁자산취득비(봉황산자연휴양림)</t>
    <phoneticPr fontId="15" type="noConversion"/>
  </si>
  <si>
    <r>
      <t>○ 야영장 및 어린이 놀이시설 벤치 설치비</t>
    </r>
    <r>
      <rPr>
        <b/>
        <sz val="10"/>
        <color rgb="FF00B0F0"/>
        <rFont val="굴림"/>
        <family val="3"/>
        <charset val="129"/>
      </rPr>
      <t>(주민참여)</t>
    </r>
    <r>
      <rPr>
        <sz val="10"/>
        <color theme="1"/>
        <rFont val="굴림"/>
        <family val="3"/>
        <charset val="129"/>
      </rPr>
      <t xml:space="preserve"> : 500,000원 * 6개</t>
    </r>
    <phoneticPr fontId="15" type="noConversion"/>
  </si>
  <si>
    <t xml:space="preserve">관: (700)사업비용                 항: (710)영업비용                 세항: (722)대행사업비   </t>
  </si>
  <si>
    <t>비교증감
(A-B)</t>
  </si>
  <si>
    <t>산       출       기       초</t>
  </si>
  <si>
    <t>700  사업비용</t>
  </si>
  <si>
    <t>710  영업비용</t>
  </si>
  <si>
    <t>722  대행사업비</t>
  </si>
  <si>
    <t>101  인건비</t>
    <phoneticPr fontId="15" type="noConversion"/>
  </si>
  <si>
    <t>시간</t>
  </si>
  <si>
    <t>식</t>
  </si>
  <si>
    <t>○ 도시관리공단 직원 급여</t>
  </si>
  <si>
    <t xml:space="preserve">  - 4급 : 50,000,000원×1명</t>
    <phoneticPr fontId="15" type="noConversion"/>
  </si>
  <si>
    <t xml:space="preserve">  - 5급 : 45,000,000원×1명</t>
    <phoneticPr fontId="15" type="noConversion"/>
  </si>
  <si>
    <t xml:space="preserve">  - 6급 : 35,000,000원×1명</t>
  </si>
  <si>
    <t>03 무기계약근로자보수</t>
  </si>
  <si>
    <t>[반장]</t>
  </si>
  <si>
    <t>1호봉 상승</t>
  </si>
  <si>
    <t>김재곤</t>
  </si>
  <si>
    <t>강덕열</t>
  </si>
  <si>
    <t>김일두</t>
  </si>
  <si>
    <t>김인주</t>
  </si>
  <si>
    <t>○ 상여금</t>
  </si>
  <si>
    <t>단가</t>
  </si>
  <si>
    <t>문태선</t>
  </si>
  <si>
    <t>○ 직급보조비</t>
  </si>
  <si>
    <t>○ 자녀학비보조수당</t>
  </si>
  <si>
    <t xml:space="preserve"> -  고등학교 : 350,000원×4명×4회  </t>
  </si>
  <si>
    <t>○ 초과근무수당</t>
  </si>
  <si>
    <t>일</t>
  </si>
  <si>
    <t>○ 복리후생비</t>
  </si>
  <si>
    <t>[환경사원]</t>
  </si>
  <si>
    <t>구 분</t>
  </si>
  <si>
    <t>(상여금 산정기준 : 기본급+특수업무수당+작업장려수당+정액급식비)</t>
  </si>
  <si>
    <t>1호봉</t>
  </si>
  <si>
    <t>상여금 산정기준</t>
  </si>
  <si>
    <t>(기본급+특수업무수당+작업장려수당+정액급식비)</t>
  </si>
  <si>
    <t>상여금 산정기준액</t>
  </si>
  <si>
    <t xml:space="preserve"> - 배우자 : 40,000원×210명×12월</t>
  </si>
  <si>
    <t>특수업무수당</t>
  </si>
  <si>
    <t xml:space="preserve"> - 둘째 : 60,000원×100명×12월</t>
  </si>
  <si>
    <t>작업장려수당</t>
  </si>
  <si>
    <t>정액급식비</t>
  </si>
  <si>
    <t>개월, 일</t>
  </si>
  <si>
    <t>○ 운전수당</t>
  </si>
  <si>
    <t>107  퇴직급여</t>
  </si>
  <si>
    <t xml:space="preserve">○ 환경사원 퇴직급여 </t>
  </si>
  <si>
    <t>01  사무관리비</t>
  </si>
  <si>
    <t>○ 청소용품 구입비</t>
  </si>
  <si>
    <t>명, 개수</t>
  </si>
  <si>
    <t>일,회</t>
  </si>
  <si>
    <t>○ 리스료</t>
  </si>
  <si>
    <t xml:space="preserve">○ 공유재산 사용료 </t>
  </si>
  <si>
    <t xml:space="preserve"> </t>
  </si>
  <si>
    <t>개소</t>
  </si>
  <si>
    <t>○ 환경사원 피복비</t>
  </si>
  <si>
    <t xml:space="preserve"> - 방독필터 : 13,000원×30명×6회</t>
  </si>
  <si>
    <t>○ 환경사원복지관 공공요금</t>
  </si>
  <si>
    <t>○ 청소차량 유류비</t>
  </si>
  <si>
    <t>거리</t>
  </si>
  <si>
    <t>회,식</t>
  </si>
  <si>
    <t>202  여비</t>
  </si>
  <si>
    <t>01  국내여비</t>
  </si>
  <si>
    <t xml:space="preserve"> ○ 관내여비</t>
  </si>
  <si>
    <t xml:space="preserve"> ○ 관외여비</t>
  </si>
  <si>
    <t>03  국외업무여비</t>
  </si>
  <si>
    <t>214  수선유지교체비</t>
  </si>
  <si>
    <t>05  수선유지비</t>
    <phoneticPr fontId="15" type="noConversion"/>
  </si>
  <si>
    <t>217  관서업무비</t>
  </si>
  <si>
    <t>02  부서업무비</t>
    <phoneticPr fontId="15" type="noConversion"/>
  </si>
  <si>
    <t>○ 부서운영비(30인이하) : 400,000×12월</t>
  </si>
  <si>
    <t>301 일반보전금</t>
    <phoneticPr fontId="15" type="noConversion"/>
  </si>
  <si>
    <t>09 행사실비지원금</t>
    <phoneticPr fontId="15" type="noConversion"/>
  </si>
  <si>
    <t>09 행사실비지원금(경영본부 일괄편성)</t>
    <phoneticPr fontId="15" type="noConversion"/>
  </si>
  <si>
    <t>○ 산업시찰, 견학, 참여를 위한 실비 : 1,000,000×2회</t>
    <phoneticPr fontId="15" type="noConversion"/>
  </si>
  <si>
    <t>400
자본지출</t>
    <phoneticPr fontId="15" type="noConversion"/>
  </si>
  <si>
    <t>405
자산취득비</t>
    <phoneticPr fontId="15" type="noConversion"/>
  </si>
  <si>
    <t>245
수탁자산</t>
    <phoneticPr fontId="15" type="noConversion"/>
  </si>
  <si>
    <t>12
수탁자산취득비</t>
    <phoneticPr fontId="15" type="noConversion"/>
  </si>
  <si>
    <t>수탁자산취득비(생활폐기물)</t>
  </si>
  <si>
    <t>○ 내구연한 교체차량</t>
  </si>
  <si>
    <t xml:space="preserve"> - 생활폐기물 차량 구입(CNG5톤) : 150,000,000원×5대</t>
    <phoneticPr fontId="15" type="noConversion"/>
  </si>
  <si>
    <t xml:space="preserve"> - 포터 차량구입(경유1톤) : 30,000,000원x3대</t>
    <phoneticPr fontId="15" type="noConversion"/>
  </si>
  <si>
    <t>○ 청소차량 스마트 진단장비 구입비(스캐너)</t>
    <phoneticPr fontId="15" type="noConversion"/>
  </si>
  <si>
    <t xml:space="preserve"> - 스마트 진단장비 : 5,000,000원×1대</t>
    <phoneticPr fontId="15" type="noConversion"/>
  </si>
  <si>
    <t>○ 환경사원 휴게실 제빙기 구입비 : 3,500,000원x2대</t>
    <phoneticPr fontId="15" type="noConversion"/>
  </si>
  <si>
    <t>○ 컨테이너 구입비(환경사원 휴게실) : 30,000,000원x1식</t>
    <phoneticPr fontId="15" type="noConversion"/>
  </si>
  <si>
    <t xml:space="preserve"> - 스미스머신 : 2,500,000원×1대</t>
    <phoneticPr fontId="15" type="noConversion"/>
  </si>
  <si>
    <t xml:space="preserve"> - 인클라인벤치 : 550,000원×1대</t>
    <phoneticPr fontId="15" type="noConversion"/>
  </si>
  <si>
    <t xml:space="preserve"> - 아령 25kg : 100,000원×2개</t>
    <phoneticPr fontId="15" type="noConversion"/>
  </si>
  <si>
    <t>지출계(사업비용+자본적지출)</t>
    <phoneticPr fontId="15" type="noConversion"/>
  </si>
  <si>
    <t>101  인건비</t>
  </si>
  <si>
    <t>01 보수(경영지원팀 일괄예산편성)</t>
    <phoneticPr fontId="15" type="noConversion"/>
  </si>
  <si>
    <t>03 무기계약근로자보수(경영지원팀 일괄예산편성)</t>
    <phoneticPr fontId="15" type="noConversion"/>
  </si>
  <si>
    <t xml:space="preserve"> ○ 사무용품구입</t>
    <phoneticPr fontId="15" type="noConversion"/>
  </si>
  <si>
    <t>- 복사용지 및 소모품비(토너) : 150,000원*12개월</t>
    <phoneticPr fontId="15" type="noConversion"/>
  </si>
  <si>
    <t>- 사무용품 구입비 : 150,000원*12월</t>
    <phoneticPr fontId="62" type="noConversion"/>
  </si>
  <si>
    <t xml:space="preserve"> ○ 컴퓨터 및 복사기 수리비 : 150,000원*4대*1회</t>
    <phoneticPr fontId="15" type="noConversion"/>
  </si>
  <si>
    <t xml:space="preserve"> ○ 청소용품 및 장갑 등 : 50,000원*12개월</t>
    <phoneticPr fontId="15" type="noConversion"/>
  </si>
  <si>
    <t xml:space="preserve"> ○ ARS&amp;판매관리시스템 유지관리 수수료 : 362,000원*12개월</t>
    <phoneticPr fontId="15" type="noConversion"/>
  </si>
  <si>
    <t xml:space="preserve"> ○ 무인방범 및 CCTV 관리수수료 : 88,000원*12개월 </t>
    <phoneticPr fontId="15" type="noConversion"/>
  </si>
  <si>
    <t xml:space="preserve"> ○ 신용카드 단말기 사용료 : 11,000원*12개월</t>
    <phoneticPr fontId="62" type="noConversion"/>
  </si>
  <si>
    <t>=</t>
    <phoneticPr fontId="62" type="noConversion"/>
  </si>
  <si>
    <t xml:space="preserve"> ○ 신용카드 결제서비스 대행수수료</t>
    <phoneticPr fontId="15" type="noConversion"/>
  </si>
  <si>
    <t xml:space="preserve">  - 연간판매액*카드결제비율*수수료율=6,100백만원*30%*2.86%</t>
    <phoneticPr fontId="62" type="noConversion"/>
  </si>
  <si>
    <t xml:space="preserve"> ○ 랜섬웨어 방지 서버 구축 유지관리 수수료 : 600,000원*12개월</t>
    <phoneticPr fontId="62" type="noConversion"/>
  </si>
  <si>
    <t>15 임차료</t>
    <phoneticPr fontId="15" type="noConversion"/>
  </si>
  <si>
    <t xml:space="preserve"> ○ 정수기렌탈 : 20,000원*12개월</t>
    <phoneticPr fontId="15" type="noConversion"/>
  </si>
  <si>
    <t xml:space="preserve"> ○ 공기청정기 렌탈료 : 39,000원*12개월*1대</t>
    <phoneticPr fontId="62" type="noConversion"/>
  </si>
  <si>
    <t xml:space="preserve"> ○ 배송차량 임차료 : 800,000원*12개월*1대</t>
    <phoneticPr fontId="15" type="noConversion"/>
  </si>
  <si>
    <t>○ 피복구입비</t>
  </si>
  <si>
    <t xml:space="preserve">  - 근무복(동절기,하절기) : 150,000원*3명*2회</t>
  </si>
  <si>
    <t xml:space="preserve">  - 방한복 : 200,000원*3명*1회</t>
  </si>
  <si>
    <t>○ 야간근무자 급량비</t>
  </si>
  <si>
    <t xml:space="preserve">  - 8,000원*15일*12개월 </t>
  </si>
  <si>
    <r>
      <t>21</t>
    </r>
    <r>
      <rPr>
        <sz val="9"/>
        <color indexed="8"/>
        <rFont val="굴림"/>
        <family val="3"/>
        <charset val="129"/>
      </rPr>
      <t>공공요금및제세공과금</t>
    </r>
    <phoneticPr fontId="15" type="noConversion"/>
  </si>
  <si>
    <t xml:space="preserve"> ○ 일반전화 및 인터넷전용회선요금등 : 250,000원*12개월    </t>
    <phoneticPr fontId="15" type="noConversion"/>
  </si>
  <si>
    <t xml:space="preserve"> ○ 문자메시지 발송비</t>
    <phoneticPr fontId="15" type="noConversion"/>
  </si>
  <si>
    <t>- 종량제물품 주문내역 문자발송 : 330,000원 * 1식</t>
    <phoneticPr fontId="15" type="noConversion"/>
  </si>
  <si>
    <t>- 대량 문자발송(지정판매소 전체) : 44원*1000건*2회*12개월</t>
    <phoneticPr fontId="15" type="noConversion"/>
  </si>
  <si>
    <t xml:space="preserve"> ○ 택배비(도서지역 등기우편) : 90,000원*12개월</t>
    <phoneticPr fontId="15" type="noConversion"/>
  </si>
  <si>
    <t xml:space="preserve"> ○ 전기요금 : 270,000원*12개월</t>
    <phoneticPr fontId="15" type="noConversion"/>
  </si>
  <si>
    <t xml:space="preserve"> ○ 상하수도요금 : 30,000원*12개월</t>
    <phoneticPr fontId="15" type="noConversion"/>
  </si>
  <si>
    <t>○ 화재보험료 : 300,000원</t>
    <phoneticPr fontId="62" type="noConversion"/>
  </si>
  <si>
    <t>22 차량선박비</t>
    <phoneticPr fontId="15" type="noConversion"/>
  </si>
  <si>
    <t xml:space="preserve"> ○ 배송차량유지</t>
    <phoneticPr fontId="15" type="noConversion"/>
  </si>
  <si>
    <t xml:space="preserve">   - 차량유류비 : 600,000원*12개월</t>
    <phoneticPr fontId="15" type="noConversion"/>
  </si>
  <si>
    <t xml:space="preserve"> ○ 관내여비</t>
    <phoneticPr fontId="15" type="noConversion"/>
  </si>
  <si>
    <t xml:space="preserve">   - 관내(일반직) : 20,000원*10일*1명*12개월 </t>
    <phoneticPr fontId="15" type="noConversion"/>
  </si>
  <si>
    <t>207 전산개발비</t>
    <phoneticPr fontId="15" type="noConversion"/>
  </si>
  <si>
    <t>01 연구개발비</t>
    <phoneticPr fontId="15" type="noConversion"/>
  </si>
  <si>
    <t>212  복리후생비</t>
    <phoneticPr fontId="15" type="noConversion"/>
  </si>
  <si>
    <t>01  사회부담금</t>
  </si>
  <si>
    <t>01 사회부담금(경영지원팀 일괄예산편성)</t>
    <phoneticPr fontId="15" type="noConversion"/>
  </si>
  <si>
    <t xml:space="preserve"> ○ 4대보험 사업주 부담금</t>
  </si>
  <si>
    <t xml:space="preserve">   - 국민연금 : 17,391,759,000원×5.0%</t>
    <phoneticPr fontId="15" type="noConversion"/>
  </si>
  <si>
    <t xml:space="preserve">   - 건강보험료 : 17,391,759,000원×2.89%</t>
    <phoneticPr fontId="15" type="noConversion"/>
  </si>
  <si>
    <t xml:space="preserve">   - 건강보험 노인장기요양 보험료 : 502,621,835원×8.51%</t>
    <phoneticPr fontId="15" type="noConversion"/>
  </si>
  <si>
    <t xml:space="preserve">   - 산재보험료 : 17,391,759,000원×1.20%</t>
    <phoneticPr fontId="15" type="noConversion"/>
  </si>
  <si>
    <t xml:space="preserve">   - 고용보험료 : 17,391,759,000원×1.20%</t>
    <phoneticPr fontId="15" type="noConversion"/>
  </si>
  <si>
    <t>02  기타복리후생비</t>
  </si>
  <si>
    <t>○ 피복구입비</t>
    <phoneticPr fontId="15" type="noConversion"/>
  </si>
  <si>
    <t xml:space="preserve">  - 근무복(동절기,하절기) : 150,000원*3명*2회</t>
    <phoneticPr fontId="15" type="noConversion"/>
  </si>
  <si>
    <t xml:space="preserve">  - 방한복 : 200,000원*3명*1회</t>
    <phoneticPr fontId="15" type="noConversion"/>
  </si>
  <si>
    <t>○ 야간근무자 급량비</t>
    <phoneticPr fontId="15" type="noConversion"/>
  </si>
  <si>
    <t xml:space="preserve">  - 8,000원*15일*12개월 </t>
    <phoneticPr fontId="15" type="noConversion"/>
  </si>
  <si>
    <t>○ 맞춤형복지포인트 : 경영지원팀 일괄 편성</t>
    <phoneticPr fontId="62" type="noConversion"/>
  </si>
  <si>
    <t>○ 건강검진 지원비 : 경영지원팀 일괄 편성</t>
    <phoneticPr fontId="62" type="noConversion"/>
  </si>
  <si>
    <t xml:space="preserve">  ○ 급량비 :  8,000원*10일*12월</t>
    <phoneticPr fontId="15" type="noConversion"/>
  </si>
  <si>
    <r>
      <t>나. 지출예산-</t>
    </r>
    <r>
      <rPr>
        <b/>
        <sz val="11"/>
        <color rgb="FFFF0000"/>
        <rFont val="굴림"/>
        <family val="3"/>
        <charset val="129"/>
      </rPr>
      <t>공영주차장 관리운영</t>
    </r>
    <phoneticPr fontId="15" type="noConversion"/>
  </si>
  <si>
    <r>
      <t>나. 지출예산-</t>
    </r>
    <r>
      <rPr>
        <b/>
        <sz val="11"/>
        <color rgb="FFFF0000"/>
        <rFont val="굴림"/>
        <family val="3"/>
        <charset val="129"/>
      </rPr>
      <t>돌산공원 공영주차장 관리운영</t>
    </r>
    <phoneticPr fontId="15" type="noConversion"/>
  </si>
  <si>
    <r>
      <t>나. 지출예산-</t>
    </r>
    <r>
      <rPr>
        <b/>
        <sz val="11"/>
        <color rgb="FFFF0000"/>
        <rFont val="굴림"/>
        <family val="3"/>
        <charset val="129"/>
      </rPr>
      <t>생활폐기물 수집운반 대행사업</t>
    </r>
    <phoneticPr fontId="15" type="noConversion"/>
  </si>
  <si>
    <r>
      <t>나. 지출예산-</t>
    </r>
    <r>
      <rPr>
        <b/>
        <sz val="11"/>
        <color rgb="FFFF0000"/>
        <rFont val="굴림"/>
        <family val="3"/>
        <charset val="129"/>
      </rPr>
      <t>봉황산자연휴양림 관리운영</t>
    </r>
    <phoneticPr fontId="15" type="noConversion"/>
  </si>
  <si>
    <t xml:space="preserve">관: (700)사업비용                 항: (710)영업비용                세항: (753)대행사업비   </t>
  </si>
  <si>
    <t>04 기간제근로자 보수</t>
  </si>
  <si>
    <t xml:space="preserve"> ○ 직원 병가 및 휴직 등 공백발생 시 채용</t>
  </si>
  <si>
    <t>○기타 공구류 구입비</t>
  </si>
  <si>
    <t>○수영장 방향제 구입</t>
  </si>
  <si>
    <t>○쓰레기 종량제 봉투 구입</t>
  </si>
  <si>
    <t>○빗자루, 걸레 등 소모품 구입비</t>
  </si>
  <si>
    <t>○유지보수 관리계약</t>
  </si>
  <si>
    <t>○법적 정기검사 실시</t>
  </si>
  <si>
    <t>○법적 검사 실시</t>
  </si>
  <si>
    <t>○시설관리 전산프로그램 사용 수수료</t>
  </si>
  <si>
    <t>○ 사용중검사, 성능검사 각 연 1회(보일러 3대)</t>
  </si>
  <si>
    <t>○ 신용카드 결제에 따른 카드사 결제대행수수료</t>
  </si>
  <si>
    <t>○법적 전기 연차 점검</t>
  </si>
  <si>
    <t>○법적 소방 점검</t>
  </si>
  <si>
    <t>○승강기시설안전관리법에 의한 안전관리 대행</t>
  </si>
  <si>
    <t>○보일러 관체 내부 약품 세척 용역비</t>
  </si>
  <si>
    <t>○진남수영장 보일러 유지보수 계약비</t>
  </si>
  <si>
    <t>○진남수영장 회원관리 프로그램 용역비</t>
  </si>
  <si>
    <t>○공공체육시설 홈페이지 유지관리 용역비</t>
  </si>
  <si>
    <t>○수영장 회원관리 프로그램 서버 유지관리 용역비</t>
  </si>
  <si>
    <t>○수영장 수질개선을 위한 물탱크 청소</t>
  </si>
  <si>
    <t>○기계실 배수용 펌프 내부 청소 용역비</t>
  </si>
  <si>
    <t>○저수조 청소 용역비</t>
  </si>
  <si>
    <t>○정수기 임대료(5대) 지급</t>
  </si>
  <si>
    <t>○상하수도요금 : 19년 실제 사용요금 대비산정　</t>
  </si>
  <si>
    <t>○도시가스요금 : 19년 실제 사용요금 대비산정</t>
  </si>
  <si>
    <t>○전기요금 : 19년 실제 사용요금 대비산정　</t>
  </si>
  <si>
    <t>○연 1회 법정 책임보험 가입</t>
  </si>
  <si>
    <t>02 부서운영업무비</t>
  </si>
  <si>
    <t>405 자산취득비</t>
    <phoneticPr fontId="15" type="noConversion"/>
  </si>
  <si>
    <t>12 수탁자산취득비</t>
    <phoneticPr fontId="15" type="noConversion"/>
  </si>
  <si>
    <t>101
인건비</t>
  </si>
  <si>
    <t xml:space="preserve"> ○ 수영강사 공무직 전환으로 본부 일괄 편성</t>
  </si>
  <si>
    <t>'- 새벽출근(05:30)에 따른 야간근무</t>
  </si>
  <si>
    <t>○ 카드 결제에 따른 영수증 용지 구입</t>
  </si>
  <si>
    <t>○ 1box 12롤</t>
  </si>
  <si>
    <t>○ 쓰레기수수료종량제 시행지침에 따른 폐기물 처리</t>
  </si>
  <si>
    <t>○ 홍보 및 안내용 제작물 제작</t>
  </si>
  <si>
    <t>○ 전산기기 등 소모품 구입</t>
  </si>
  <si>
    <t>○ 기전설비 유지관리용 공구 구입</t>
  </si>
  <si>
    <t>○ 연 1회 법정점검 실시 / 1대</t>
  </si>
  <si>
    <t>○ 연 1회 법정점검 실시</t>
  </si>
  <si>
    <t>○ 수영장 수질검사 수수료 (분기별 실시)</t>
  </si>
  <si>
    <t>○ 사용료 신용카드 결제에 따른 카드사 결제대행 수수료</t>
  </si>
  <si>
    <t>○ 근태관리 시스템 수수료 : 33,000원*12개월</t>
  </si>
  <si>
    <t>○ 연 2회 법정점검 실시</t>
  </si>
  <si>
    <t>○ 보일러 배관 스케일(녹) 제거</t>
  </si>
  <si>
    <t>○ 보일러 교체 시 해당 항목 삭제</t>
  </si>
  <si>
    <t>○ 연 1회 법정 책임보험 가입대상　</t>
  </si>
  <si>
    <t>○ 수영장 회원에게 등록 안내 및 기간만기, 휴장안내 등 문자 사용료</t>
  </si>
  <si>
    <t>○ 연 1회 법정 주민세(재산분) 납부</t>
  </si>
  <si>
    <t>01 일반재료비</t>
  </si>
  <si>
    <t>○ 보일러 본체 내부 부식방지용 약품 구입</t>
  </si>
  <si>
    <t>○ 수영장 이물질을 응집시켜 여과</t>
  </si>
  <si>
    <t>05 수선유지비</t>
  </si>
  <si>
    <t>○ 수중청소기 2대 수리비</t>
  </si>
  <si>
    <t>○ 수영장, 탈의실 등 전기 사고 예방을 위한 전기설비 보수 필요</t>
  </si>
  <si>
    <t>○ 물 수위 조절 센서 수리</t>
  </si>
  <si>
    <t>○ 24시간 연중무휴 가동으로 정기적인 보수 필요</t>
  </si>
  <si>
    <t>○ 팩스, 복사기 등 사무기기 수리 비용</t>
  </si>
  <si>
    <t>○ 급수 및 스팀배관 등 노후로 인한 밸브류 작동 상태 불량</t>
  </si>
  <si>
    <t>○ 백화현상 및 곰팡이 발생 및 사고(베임) 위험　　</t>
  </si>
  <si>
    <t>○ 수영장 실내 조명등 무전극램프 및 안정기 구입</t>
  </si>
  <si>
    <t>○ (법정) 방역소독비 : 400,000원*12회</t>
  </si>
  <si>
    <t>○ (법정) 저수조 탱크 청소 용역비 : 600,000원*2회</t>
  </si>
  <si>
    <t>○ 저수조 탱크 연 2회 청소 
 - 관련근거 :「수도법」제44조, 시행규칙 제22조 3</t>
  </si>
  <si>
    <t>○ (법정) 승강기유지관리용역비 : 200,000원*12회</t>
  </si>
  <si>
    <t xml:space="preserve">○ 승강기(장애인용) 1대 유지관리용역 </t>
  </si>
  <si>
    <t>○ (법정) 승강기 정기검사 수수료 : 130,000원*1회</t>
  </si>
  <si>
    <t>○ 승강기시설안전관리법에 의한 안전관리 대행
- 관련근거 : 「승강기 안전관리법」 제31조</t>
  </si>
  <si>
    <t>○ (법정) 가스 정기검사 수수료 : 130,000원*1회</t>
  </si>
  <si>
    <t>○ 법적 정기검사 실시
   - 관련근거 : 「도시가스사업법」제17조제1항, 동법시행규칙 제25조제7항</t>
  </si>
  <si>
    <t>○ (법정) 수질검사용역비 : 200,000원*1회</t>
  </si>
  <si>
    <t>○ 법적 검사 실시(목욕수, 레지오넬라균 각 1회 실시)
- 관련근거 : 「수도법」제33조 및 동법시행령 제50조</t>
  </si>
  <si>
    <t>○ 보일러 유지관리 용역비 : 750,000원*2회</t>
  </si>
  <si>
    <t>○ 보일러 2대 유지관리용역</t>
  </si>
  <si>
    <t>○ 무인시설관리 경비 용역비</t>
  </si>
  <si>
    <t>○ 개인정보 프로그램 서버 임대 및 운영 : 700,000원*12월</t>
  </si>
  <si>
    <t>○ 개인정보 프로그램 서버 관리비</t>
  </si>
  <si>
    <t>○ 기존 회원관리프로그램 유지관리 용역비
○ 개인정보 보호 암호화 모듈 관리 용역비</t>
  </si>
  <si>
    <t>21 공공요금 및 제세</t>
  </si>
  <si>
    <t xml:space="preserve">○ 장애인국민체육센터 통신요금 </t>
  </si>
  <si>
    <t xml:space="preserve">○ 장애인국민체육센터 전기요금 </t>
  </si>
  <si>
    <t xml:space="preserve">○ 장애인국민체육센터 상하수도요금 </t>
  </si>
  <si>
    <t xml:space="preserve">○ 문자메시지 사용요금 </t>
  </si>
  <si>
    <t>○ 승강기 사고 배상 책임보험</t>
  </si>
  <si>
    <t>○ 가스사고배상책임보험 : 50,000원*1식</t>
  </si>
  <si>
    <t>○ 공중위생관리법에 의한 목욕수 관리</t>
  </si>
  <si>
    <t>○ 순환여과식 욕수 소독약품</t>
  </si>
  <si>
    <t>○ 보일러 관리용 약제</t>
  </si>
  <si>
    <t>○ 손세정제 및 에탄올 등 소독,방역 관련 용품 구입비</t>
  </si>
  <si>
    <t>○ 연수기용 정제염 소금 구입</t>
  </si>
  <si>
    <r>
      <t xml:space="preserve">○ </t>
    </r>
    <r>
      <rPr>
        <sz val="10"/>
        <color rgb="FF00B0F0"/>
        <rFont val="굴림"/>
        <family val="3"/>
        <charset val="129"/>
      </rPr>
      <t>(주민참여)</t>
    </r>
    <r>
      <rPr>
        <sz val="10"/>
        <rFont val="굴림"/>
        <family val="3"/>
        <charset val="129"/>
      </rPr>
      <t>사물함 구입 : 87,000원*150대</t>
    </r>
    <phoneticPr fontId="15" type="noConversion"/>
  </si>
  <si>
    <t>나. 지출예산-여수시도시형폐기물 종합처리시설 대행사업</t>
    <phoneticPr fontId="15" type="noConversion"/>
  </si>
  <si>
    <t>증      감
(A-B)</t>
    <phoneticPr fontId="15" type="noConversion"/>
  </si>
  <si>
    <t>예       산       설       명</t>
    <phoneticPr fontId="15" type="noConversion"/>
  </si>
  <si>
    <t>700  사업비용</t>
    <phoneticPr fontId="15" type="noConversion"/>
  </si>
  <si>
    <t>710  영업비용</t>
    <phoneticPr fontId="15" type="noConversion"/>
  </si>
  <si>
    <t>722  대행사업비</t>
    <phoneticPr fontId="15" type="noConversion"/>
  </si>
  <si>
    <t>01 보수</t>
    <phoneticPr fontId="15" type="noConversion"/>
  </si>
  <si>
    <t>※보수 : 공단 일괄 처리</t>
    <phoneticPr fontId="15" type="noConversion"/>
  </si>
  <si>
    <t>[일반직]</t>
    <phoneticPr fontId="15" type="noConversion"/>
  </si>
  <si>
    <t>[기능직]</t>
    <phoneticPr fontId="15" type="noConversion"/>
  </si>
  <si>
    <t>※무기계약직 보수 : 공단 일괄 처리</t>
    <phoneticPr fontId="15" type="noConversion"/>
  </si>
  <si>
    <t>[무기계약직]</t>
    <phoneticPr fontId="15" type="noConversion"/>
  </si>
  <si>
    <t>[기간제 근로자] (고형화설비 및 암롤차 운전)</t>
    <phoneticPr fontId="15" type="noConversion"/>
  </si>
  <si>
    <t>○ 기간제 근로자 급여(운전원)</t>
    <phoneticPr fontId="15" type="noConversion"/>
  </si>
  <si>
    <t>○ 사규(무기계약 근로자 관리규정 제28조) 별표1 관련</t>
    <phoneticPr fontId="15" type="noConversion"/>
  </si>
  <si>
    <t>22년 최저시급</t>
    <phoneticPr fontId="15" type="noConversion"/>
  </si>
  <si>
    <t>인원수</t>
    <phoneticPr fontId="15" type="noConversion"/>
  </si>
  <si>
    <t>시간(식)</t>
    <phoneticPr fontId="15" type="noConversion"/>
  </si>
  <si>
    <t>근무일수</t>
    <phoneticPr fontId="15" type="noConversion"/>
  </si>
  <si>
    <t>주/년</t>
    <phoneticPr fontId="15" type="noConversion"/>
  </si>
  <si>
    <t xml:space="preserve"> - 인부임 : 76,960원/일 * 52주 * 1명</t>
    <phoneticPr fontId="15" type="noConversion"/>
  </si>
  <si>
    <t xml:space="preserve"> 청소원 : 연 16,227,000원 </t>
    <phoneticPr fontId="15" type="noConversion"/>
  </si>
  <si>
    <t xml:space="preserve"> - 연차휴가수당 : 76,960원/일*10일*1명</t>
    <phoneticPr fontId="15" type="noConversion"/>
  </si>
  <si>
    <t xml:space="preserve"> - 주휴수당 : 76,960원/일*52주*1명</t>
    <phoneticPr fontId="15" type="noConversion"/>
  </si>
  <si>
    <t xml:space="preserve"> - 시간외수당 : 76,960원/일*80일(주말.휴일+비상근무)*150%</t>
    <phoneticPr fontId="15" type="noConversion"/>
  </si>
  <si>
    <t xml:space="preserve"> - 생활임금보전수당 : 980원/일*6일(주휴포함)/주*52주/년</t>
    <phoneticPr fontId="15" type="noConversion"/>
  </si>
  <si>
    <t>[일시 사역 근로자 -설비 운전자 부재시 등]</t>
    <phoneticPr fontId="15" type="noConversion"/>
  </si>
  <si>
    <t xml:space="preserve"> - 인부임 : 10,600원/시간 * 8시간 * 15일/년</t>
    <phoneticPr fontId="15" type="noConversion"/>
  </si>
  <si>
    <t>○ 사무용품구입</t>
    <phoneticPr fontId="15" type="noConversion"/>
  </si>
  <si>
    <t xml:space="preserve">  - 복사용지구입 : 30,000원*50박스</t>
    <phoneticPr fontId="15" type="noConversion"/>
  </si>
  <si>
    <t xml:space="preserve"> 복사용지(A4) 사용량 : 30박스 × 2회(상,하반기)  </t>
    <phoneticPr fontId="15" type="noConversion"/>
  </si>
  <si>
    <t xml:space="preserve">  - 표준사무용품 : 60,000원*10명*4회</t>
    <phoneticPr fontId="15" type="noConversion"/>
  </si>
  <si>
    <t xml:space="preserve"> 표준사무용품(일근자 : 10명) × 4회(분기)</t>
    <phoneticPr fontId="15" type="noConversion"/>
  </si>
  <si>
    <t xml:space="preserve"> ○ 범용 S/W 구입(캐드,엑셀, 한글 등) : 6,000,000원*1회</t>
    <phoneticPr fontId="15" type="noConversion"/>
  </si>
  <si>
    <t>○ 범용 S/W 구입(캐드5, 한글10,엑셀15, 알약10) -1년갱신형</t>
    <phoneticPr fontId="15" type="noConversion"/>
  </si>
  <si>
    <t>○ 인사급여시스템(40명, 본부운영)</t>
    <phoneticPr fontId="15" type="noConversion"/>
  </si>
  <si>
    <t xml:space="preserve"> ○ 복합기 인쇄비(월 사용) : 70,000원*2식*12월</t>
    <phoneticPr fontId="15" type="noConversion"/>
  </si>
  <si>
    <t xml:space="preserve"> 복합기 월사용료 외 추가분</t>
    <phoneticPr fontId="15" type="noConversion"/>
  </si>
  <si>
    <t xml:space="preserve"> ○ 전산소모비품비(토너, 드럼, 잉크 등)</t>
    <phoneticPr fontId="15" type="noConversion"/>
  </si>
  <si>
    <t>○ 전산 소모품</t>
    <phoneticPr fontId="15" type="noConversion"/>
  </si>
  <si>
    <t xml:space="preserve">  -  토너,드럼,잉크 등 : 115,000원*7대*3회</t>
    <phoneticPr fontId="15" type="noConversion"/>
  </si>
  <si>
    <t xml:space="preserve"> 칼라 프린트 잉크 및 토너(사무실2, 실험실1, 제어실3, 소장실1)</t>
    <phoneticPr fontId="15" type="noConversion"/>
  </si>
  <si>
    <t xml:space="preserve"> ○ 컴퓨터수리비 : 100,000원*16대*1회</t>
    <phoneticPr fontId="15" type="noConversion"/>
  </si>
  <si>
    <t>○ 컴퓨터 수리비 (사무실11, 실험실1, 소장실1, 제어실10,계근대2)</t>
    <phoneticPr fontId="15" type="noConversion"/>
  </si>
  <si>
    <t xml:space="preserve"> ○ 청소용품 구입비</t>
    <phoneticPr fontId="15" type="noConversion"/>
  </si>
  <si>
    <t>○ 청소용품</t>
    <phoneticPr fontId="15" type="noConversion"/>
  </si>
  <si>
    <t xml:space="preserve">  -  청소용품 (세탁세제, 유연제, 화장지 등) : 600,000원*12월</t>
    <phoneticPr fontId="15" type="noConversion"/>
  </si>
  <si>
    <t xml:space="preserve"> 작업복 세탁관련(교대근무자 및 현장 근무자 : 13명)</t>
    <phoneticPr fontId="15" type="noConversion"/>
  </si>
  <si>
    <t xml:space="preserve">  -  작업용 (면, 반코팅, 완코팅 등)장갑 구입 : 1,200,000원*12월</t>
    <phoneticPr fontId="15" type="noConversion"/>
  </si>
  <si>
    <t xml:space="preserve">  면 : 200×40×30 = 240천원, 반코팅 : 250×40×30 = 300천원, 완코팅 : 750×40×30 = 900천원</t>
    <phoneticPr fontId="15" type="noConversion"/>
  </si>
  <si>
    <t xml:space="preserve"> ○  무전기 구입(소각,바이오,기술,관리) : 500,000원 * 3대</t>
    <phoneticPr fontId="15" type="noConversion"/>
  </si>
  <si>
    <t>○ 무전기 구매 : '16년도 무전기 소손(5대), '17년도(4대), '18년도(2대)</t>
    <phoneticPr fontId="15" type="noConversion"/>
  </si>
  <si>
    <t xml:space="preserve"> ○ 기타  운영비품 구입</t>
    <phoneticPr fontId="15" type="noConversion"/>
  </si>
  <si>
    <t>○ 기타 운영비품</t>
    <phoneticPr fontId="15" type="noConversion"/>
  </si>
  <si>
    <t xml:space="preserve">  - 생수 등 구입 : 375,000원*12개월</t>
    <phoneticPr fontId="15" type="noConversion"/>
  </si>
  <si>
    <t xml:space="preserve"> 상수도 없음, 식수구매(사무실, 탕비실, 제어실, 휴게실, 현장2곳, 바이오, 계근대)</t>
    <phoneticPr fontId="15" type="noConversion"/>
  </si>
  <si>
    <t xml:space="preserve">  - 소규모 사무실 비품 구입 등 : 4,000,000원*1식</t>
    <phoneticPr fontId="15" type="noConversion"/>
  </si>
  <si>
    <t xml:space="preserve"> 계근대 청소기, 현장 디지털 카메라, 사무실의자, 파티션 구매 등</t>
    <phoneticPr fontId="15" type="noConversion"/>
  </si>
  <si>
    <t xml:space="preserve">  - 중앙제어실 사무가구 등 구입 : 2,000,000원*1식</t>
    <phoneticPr fontId="15" type="noConversion"/>
  </si>
  <si>
    <t xml:space="preserve"> 제어실 근무의자, 회의용 탁자 구매 등</t>
    <phoneticPr fontId="15" type="noConversion"/>
  </si>
  <si>
    <t xml:space="preserve"> ○ 소각시설  운영비품 구입</t>
    <phoneticPr fontId="15" type="noConversion"/>
  </si>
  <si>
    <t>○ 소각시설 운영비품</t>
    <phoneticPr fontId="15" type="noConversion"/>
  </si>
  <si>
    <t xml:space="preserve">  - 소규모 비품(회전기기류 등) 구입 : 500,000원* 4개월</t>
    <phoneticPr fontId="15" type="noConversion"/>
  </si>
  <si>
    <t xml:space="preserve"> 100만원 이하(수중펌프, 정량펌프, 모터 등) 기타 소모품 구매</t>
    <phoneticPr fontId="15" type="noConversion"/>
  </si>
  <si>
    <t xml:space="preserve"> ○ 바이오및 폐수  운영비품 구입</t>
    <phoneticPr fontId="15" type="noConversion"/>
  </si>
  <si>
    <t>○ 바이오 및 폐수시설 운영비품</t>
    <phoneticPr fontId="15" type="noConversion"/>
  </si>
  <si>
    <t xml:space="preserve"> ○ 정기간행물 등 구독</t>
    <phoneticPr fontId="15" type="noConversion"/>
  </si>
  <si>
    <t>○ 정기 간행물</t>
    <phoneticPr fontId="15" type="noConversion"/>
  </si>
  <si>
    <t xml:space="preserve">  - 기술서적 및 업무용자료 구입 등 : 100,000원*2권*4회</t>
    <phoneticPr fontId="15" type="noConversion"/>
  </si>
  <si>
    <t xml:space="preserve">   물가자료 등 구매</t>
    <phoneticPr fontId="15" type="noConversion"/>
  </si>
  <si>
    <t xml:space="preserve"> ○ 유인물인쇄</t>
    <phoneticPr fontId="15" type="noConversion"/>
  </si>
  <si>
    <t>○ 유인물 인쇄</t>
    <phoneticPr fontId="15" type="noConversion"/>
  </si>
  <si>
    <t xml:space="preserve">  - 도면복사 / 제본,사진인화 등 : 30,000원*5종*10회</t>
    <phoneticPr fontId="15" type="noConversion"/>
  </si>
  <si>
    <t xml:space="preserve">  제본, 사진인화 관련</t>
    <phoneticPr fontId="15" type="noConversion"/>
  </si>
  <si>
    <t xml:space="preserve"> ○ 시설관련</t>
    <phoneticPr fontId="15" type="noConversion"/>
  </si>
  <si>
    <t>○ 시설관련</t>
    <phoneticPr fontId="15" type="noConversion"/>
  </si>
  <si>
    <t xml:space="preserve">  -  견학 기념품 제작 : 10,000원*600개</t>
    <phoneticPr fontId="15" type="noConversion"/>
  </si>
  <si>
    <t xml:space="preserve"> 도시형폐기물 견학자 기념품 제작</t>
    <phoneticPr fontId="15" type="noConversion"/>
  </si>
  <si>
    <t xml:space="preserve">  -  현수막,간판 등의 제작비 : 2,000,000원*1식</t>
    <phoneticPr fontId="15" type="noConversion"/>
  </si>
  <si>
    <t xml:space="preserve"> 안전, 화재 등 현수막 제작</t>
    <phoneticPr fontId="15" type="noConversion"/>
  </si>
  <si>
    <t xml:space="preserve"> ○ 실험실 실험용품(분석키트 및 기자재) 구입 : 250,000원*7종*12월</t>
    <phoneticPr fontId="15" type="noConversion"/>
  </si>
  <si>
    <t>○ 실험실 실험용품 구입 : 분석키트구매(COD, BOD, T-P, SS, T-N, 알칼리도, n-H)</t>
    <phoneticPr fontId="15" type="noConversion"/>
  </si>
  <si>
    <t>03  행사운영비</t>
    <phoneticPr fontId="15" type="noConversion"/>
  </si>
  <si>
    <t>※ 공단 일괄 처리</t>
    <phoneticPr fontId="15" type="noConversion"/>
  </si>
  <si>
    <t xml:space="preserve"> ○ 전문기관 용역비</t>
    <phoneticPr fontId="15" type="noConversion"/>
  </si>
  <si>
    <t>○ 전문기관 용역</t>
    <phoneticPr fontId="15" type="noConversion"/>
  </si>
  <si>
    <t xml:space="preserve">   - 작업환경 측정(특수건강검진 관련) : 3,600,000원*2회(상,하반기)</t>
    <phoneticPr fontId="15" type="noConversion"/>
  </si>
  <si>
    <t xml:space="preserve">  산업안전보건법 제42조(작업환경측정등)제4항 관련, 2회/년</t>
    <phoneticPr fontId="15" type="noConversion"/>
  </si>
  <si>
    <t xml:space="preserve">   - 소방시설 검사(작동기능, 종합점검) : 1,500,000원*2회</t>
    <phoneticPr fontId="15" type="noConversion"/>
  </si>
  <si>
    <t>『소방시설설치유지 및 안전관리에 관한 법률』제25조 관련(작동기능점검, 종합정밀점검)</t>
    <phoneticPr fontId="15" type="noConversion"/>
  </si>
  <si>
    <t xml:space="preserve">   -  대기 자가측정 : 5,000천원*22회(27항목)+570천원*4회(TMS항목)</t>
    <phoneticPr fontId="15" type="noConversion"/>
  </si>
  <si>
    <t xml:space="preserve"> 대기환경보전법 제39조(자가측정) 관련, 1회/2주</t>
    <phoneticPr fontId="15" type="noConversion"/>
  </si>
  <si>
    <t xml:space="preserve">   -  대기(특정물질)측정 : 3,000,000원*1회(벤조a피렌)</t>
    <phoneticPr fontId="15" type="noConversion"/>
  </si>
  <si>
    <t>「자원순환기본법」제21조 의거</t>
    <phoneticPr fontId="15" type="noConversion"/>
  </si>
  <si>
    <t xml:space="preserve">   -  CleanSYS(TMS) 정기점검 : 3,656,000원*12월</t>
    <phoneticPr fontId="15" type="noConversion"/>
  </si>
  <si>
    <t xml:space="preserve"> 대기환경보전법 제32조(측정기기의 부착 등) 4항 관련, 1회/월</t>
    <phoneticPr fontId="15" type="noConversion"/>
  </si>
  <si>
    <t xml:space="preserve">   -  승강기 정기정검 : 240,000원*12월</t>
    <phoneticPr fontId="15" type="noConversion"/>
  </si>
  <si>
    <t xml:space="preserve"> 승강기시설 안전관리법 제17조(승강기의 자체점검) 1함 및 4항 관련, 1회/월</t>
    <phoneticPr fontId="15" type="noConversion"/>
  </si>
  <si>
    <t xml:space="preserve">   - 병해충 방역 : 500,000원*12월</t>
    <phoneticPr fontId="15" type="noConversion"/>
  </si>
  <si>
    <t xml:space="preserve"> 도시형폐기물 내 예초작업(3회)</t>
    <phoneticPr fontId="15" type="noConversion"/>
  </si>
  <si>
    <t xml:space="preserve">   -  환경정비(예초 등) : 2,000,000원*3회</t>
    <phoneticPr fontId="15" type="noConversion"/>
  </si>
  <si>
    <t xml:space="preserve"> ○ 법정정기검사수수료</t>
    <phoneticPr fontId="15" type="noConversion"/>
  </si>
  <si>
    <t>○ 법정검사 수수료</t>
    <phoneticPr fontId="15" type="noConversion"/>
  </si>
  <si>
    <t xml:space="preserve">  -  CleanSYS(TMS) 정도검사 : 4,500,000원*1회</t>
    <phoneticPr fontId="15" type="noConversion"/>
  </si>
  <si>
    <t>환경분야 시험ㆍ검사 등에 관한 법률 제11조(측정기기의 정도검사) 제 1항 및 4항 관련, 1회/년</t>
    <phoneticPr fontId="15" type="noConversion"/>
  </si>
  <si>
    <t xml:space="preserve">  -  다이옥신(대기, 수질) 검사 : 6,000,000원*2회</t>
    <phoneticPr fontId="15" type="noConversion"/>
  </si>
  <si>
    <t>잔류성유기오염물질관리법 제19조(잔류성유기오염물질의 측정) 및 동법 시행규칙 제14조 관련</t>
    <phoneticPr fontId="15" type="noConversion"/>
  </si>
  <si>
    <t xml:space="preserve">  -  음식물폐기물처리시설(혐기성분해) 정기검사 : 2,000,000원*1회</t>
    <phoneticPr fontId="15" type="noConversion"/>
  </si>
  <si>
    <t xml:space="preserve">  -  기타(보일러,압력용기,호이스트 등) : 5,000,000원*1회</t>
    <phoneticPr fontId="15" type="noConversion"/>
  </si>
  <si>
    <t>산업안전보건법 제36조(안전검사) 1항 관련</t>
    <phoneticPr fontId="15" type="noConversion"/>
  </si>
  <si>
    <t xml:space="preserve"> ○ 에너지 회수 및 온실가스 관련 분석(소각시설 / 바이오 / 폐수 등)</t>
    <phoneticPr fontId="15" type="noConversion"/>
  </si>
  <si>
    <t>○ 에너지 회수 및 온실가스 관련 분석</t>
    <phoneticPr fontId="15" type="noConversion"/>
  </si>
  <si>
    <t xml:space="preserve">  - 쓰레기(바닥재 포함) 성상분석 : 3,300,000원*12회(월)</t>
    <phoneticPr fontId="15" type="noConversion"/>
  </si>
  <si>
    <t xml:space="preserve"> 반입폐기물 성상분석, 1회/월</t>
    <phoneticPr fontId="15" type="noConversion"/>
  </si>
  <si>
    <t xml:space="preserve">  - 비점오염원  분석 : 500,000원 * 2개소 * 4지점</t>
    <phoneticPr fontId="15" type="noConversion"/>
  </si>
  <si>
    <t xml:space="preserve"> (우수)비점오염원 관리규정</t>
    <phoneticPr fontId="15" type="noConversion"/>
  </si>
  <si>
    <t xml:space="preserve">  - 유입 / 방류수 : 550,000원* 2지점 * 12월</t>
    <phoneticPr fontId="15" type="noConversion"/>
  </si>
  <si>
    <t xml:space="preserve"> 바이오 및 폐수 운영관련</t>
    <phoneticPr fontId="15" type="noConversion"/>
  </si>
  <si>
    <t xml:space="preserve">  - 기타 공정(소화조, 폭기조 등) : 550,000원* 2지점 * 12월</t>
    <phoneticPr fontId="15" type="noConversion"/>
  </si>
  <si>
    <t xml:space="preserve"> 바이오시설 운영관련</t>
    <phoneticPr fontId="15" type="noConversion"/>
  </si>
  <si>
    <t xml:space="preserve">  - 각 계측기 검교정(에너지 회수관련)  : 1,000,000원 *1회*15지점</t>
    <phoneticPr fontId="15" type="noConversion"/>
  </si>
  <si>
    <t xml:space="preserve"> 자원순환법 에너지 회수 부분관련 자료(측정기기는 1년 1회이상 검교정을 실시)</t>
    <phoneticPr fontId="15" type="noConversion"/>
  </si>
  <si>
    <t xml:space="preserve">  - 차량(지계차 등) 정기검사  : 50,000원 *2대</t>
    <phoneticPr fontId="15" type="noConversion"/>
  </si>
  <si>
    <t xml:space="preserve"> ○  공개입찰(나라장터) 수수료 등 : 100,000원*6월</t>
    <phoneticPr fontId="15" type="noConversion"/>
  </si>
  <si>
    <t xml:space="preserve"> 나라장터 물품구매 수수료</t>
    <phoneticPr fontId="15" type="noConversion"/>
  </si>
  <si>
    <t xml:space="preserve"> ○ 렌트비용</t>
    <phoneticPr fontId="15" type="noConversion"/>
  </si>
  <si>
    <t>○ 렌트비용</t>
    <phoneticPr fontId="15" type="noConversion"/>
  </si>
  <si>
    <t xml:space="preserve"> 비데(화장실3곳)</t>
    <phoneticPr fontId="15" type="noConversion"/>
  </si>
  <si>
    <t xml:space="preserve">  -  복합기 렌트비용 : 400,000원*2대*4회(분기납)</t>
    <phoneticPr fontId="15" type="noConversion"/>
  </si>
  <si>
    <t xml:space="preserve"> 복합기(사무실, 계근대)</t>
    <phoneticPr fontId="15" type="noConversion"/>
  </si>
  <si>
    <t xml:space="preserve">  ○ 장비임대료</t>
    <phoneticPr fontId="15" type="noConversion"/>
  </si>
  <si>
    <t>○ 장비임대료</t>
    <phoneticPr fontId="15" type="noConversion"/>
  </si>
  <si>
    <t xml:space="preserve">   - 준설(정화조 및 비점오염원 등) : 1,800,000원* 5회</t>
    <phoneticPr fontId="15" type="noConversion"/>
  </si>
  <si>
    <t xml:space="preserve">  슬러지 준설(비점오염원 퇴적물 등)</t>
    <phoneticPr fontId="15" type="noConversion"/>
  </si>
  <si>
    <t xml:space="preserve">  -  중장비(지게차, 카고크레인 등) 임대료 : 500,000원*2회</t>
    <phoneticPr fontId="15" type="noConversion"/>
  </si>
  <si>
    <t xml:space="preserve"> 지게차 ,포크레인 등 시설운영관련 임대</t>
    <phoneticPr fontId="15" type="noConversion"/>
  </si>
  <si>
    <t xml:space="preserve"> ○ 업무용 차량임차료(렌터카)</t>
    <phoneticPr fontId="15" type="noConversion"/>
  </si>
  <si>
    <t>○ 차량유지비</t>
    <phoneticPr fontId="15" type="noConversion"/>
  </si>
  <si>
    <t xml:space="preserve">  - 차량임대비 : 1,100,000원*1대*12월</t>
    <phoneticPr fontId="15" type="noConversion"/>
  </si>
  <si>
    <t xml:space="preserve"> 환경사업소 공영차량 운영(카니발 9인승)</t>
    <phoneticPr fontId="15" type="noConversion"/>
  </si>
  <si>
    <t>14 회의비</t>
    <phoneticPr fontId="15" type="noConversion"/>
  </si>
  <si>
    <t>[삭제]</t>
    <phoneticPr fontId="15" type="noConversion"/>
  </si>
  <si>
    <t>15  기타복리후생비</t>
    <phoneticPr fontId="15" type="noConversion"/>
  </si>
  <si>
    <t>○ 피복구입</t>
    <phoneticPr fontId="15" type="noConversion"/>
  </si>
  <si>
    <t xml:space="preserve">  - 동복(방한복) : 140,000원*43명*2벌*1회</t>
    <phoneticPr fontId="15" type="noConversion"/>
  </si>
  <si>
    <t xml:space="preserve">  동복 지급(2벌)</t>
    <phoneticPr fontId="15" type="noConversion"/>
  </si>
  <si>
    <t xml:space="preserve">  - 하복(작업조끼) 등 : 80,000원*43명*2벌*1회</t>
    <phoneticPr fontId="15" type="noConversion"/>
  </si>
  <si>
    <t xml:space="preserve">  하복 지급(3벌 : 하절기 고온에 의한 수시 환복)</t>
    <phoneticPr fontId="15" type="noConversion"/>
  </si>
  <si>
    <t xml:space="preserve">  - 춘,추복 등 : 80,000원*43명*2벌*1회</t>
    <phoneticPr fontId="15" type="noConversion"/>
  </si>
  <si>
    <t xml:space="preserve">  춘추복 지급(2벌)</t>
    <phoneticPr fontId="15" type="noConversion"/>
  </si>
  <si>
    <t>○ 개인 안전장구 구입비</t>
    <phoneticPr fontId="15" type="noConversion"/>
  </si>
  <si>
    <t>○ 개인안전 장구 구입</t>
    <phoneticPr fontId="15" type="noConversion"/>
  </si>
  <si>
    <t xml:space="preserve">  - 안전모, 안전화, 작업화 등 : 100,000원*43명*3회</t>
    <phoneticPr fontId="15" type="noConversion"/>
  </si>
  <si>
    <t xml:space="preserve">  안전화, 안전모 지급(2회/년)</t>
    <phoneticPr fontId="15" type="noConversion"/>
  </si>
  <si>
    <t xml:space="preserve">  - 안전용품(마스크, 필터, 방진복) 등 : 40,000원*43명*12회</t>
    <phoneticPr fontId="15" type="noConversion"/>
  </si>
  <si>
    <t xml:space="preserve">  유해가스(바이오, 폐수) 및 비산먼지 제거용 마스크, 방진복 지급(매월)</t>
    <phoneticPr fontId="15" type="noConversion"/>
  </si>
  <si>
    <t>○ 특수건강검진비</t>
    <phoneticPr fontId="15" type="noConversion"/>
  </si>
  <si>
    <t>○ 급량비</t>
    <phoneticPr fontId="15" type="noConversion"/>
  </si>
  <si>
    <t xml:space="preserve">  - 8,000원*5명*10일*12개월 </t>
    <phoneticPr fontId="15" type="noConversion"/>
  </si>
  <si>
    <t xml:space="preserve">  시간외근무자 급식비 지급</t>
    <phoneticPr fontId="15" type="noConversion"/>
  </si>
  <si>
    <t xml:space="preserve"> ○ 우편요금 : 2,000원*10건*12월</t>
    <phoneticPr fontId="15" type="noConversion"/>
  </si>
  <si>
    <t xml:space="preserve"> 전화(0915,0916,0917) fax(0919)</t>
    <phoneticPr fontId="15" type="noConversion"/>
  </si>
  <si>
    <t xml:space="preserve"> ○  일반전화 및 인터넷 요금 : 70,000원*6회선*12월</t>
    <phoneticPr fontId="15" type="noConversion"/>
  </si>
  <si>
    <t xml:space="preserve"> 인터넷 3회선(TMS실, 사무실, 계근대시설)</t>
    <phoneticPr fontId="15" type="noConversion"/>
  </si>
  <si>
    <t xml:space="preserve"> ○  택배비 : 5,000원*3회*12월</t>
    <phoneticPr fontId="15" type="noConversion"/>
  </si>
  <si>
    <t>『전파법』제67조(전파사용료)에 의거 무전기 전파 사용료 납부(20대)</t>
    <phoneticPr fontId="15" type="noConversion"/>
  </si>
  <si>
    <t xml:space="preserve"> ○  업무용 무선장비 전파 사용료 : 3,500원*36대*4회</t>
    <phoneticPr fontId="15" type="noConversion"/>
  </si>
  <si>
    <t xml:space="preserve"> 계약관련 문서 등기발송(협력업체)</t>
    <phoneticPr fontId="15" type="noConversion"/>
  </si>
  <si>
    <t xml:space="preserve"> ○  회계관계직원 재정보증보험료 : 200,000원*3명</t>
    <phoneticPr fontId="15" type="noConversion"/>
  </si>
  <si>
    <t xml:space="preserve">  회계 관련 직원 재정보증 보험 등록(환경사업소장, 관리과장, 김승현)</t>
    <phoneticPr fontId="15" type="noConversion"/>
  </si>
  <si>
    <t xml:space="preserve"> ○ 주민세</t>
    <phoneticPr fontId="15" type="noConversion"/>
  </si>
  <si>
    <t xml:space="preserve"> ○ 협회비</t>
    <phoneticPr fontId="15" type="noConversion"/>
  </si>
  <si>
    <t>○ 협회비</t>
    <phoneticPr fontId="15" type="noConversion"/>
  </si>
  <si>
    <t xml:space="preserve">  - 산업안전관리협회 외 : 500,000원*1회</t>
    <phoneticPr fontId="15" type="noConversion"/>
  </si>
  <si>
    <t xml:space="preserve"> 산업안전관리 협회 등록</t>
    <phoneticPr fontId="15" type="noConversion"/>
  </si>
  <si>
    <t xml:space="preserve">  -  기타협회비(전국 생활폐기물 자원회수 운영협회) : 300,000원*1회</t>
    <phoneticPr fontId="15" type="noConversion"/>
  </si>
  <si>
    <t xml:space="preserve"> 전국 생활폐기물 자원회수시설 운영협회(소장단)</t>
    <phoneticPr fontId="15" type="noConversion"/>
  </si>
  <si>
    <t xml:space="preserve"> ○ 환경책임보험료</t>
    <phoneticPr fontId="15" type="noConversion"/>
  </si>
  <si>
    <t>○ 환경책임보험료</t>
    <phoneticPr fontId="15" type="noConversion"/>
  </si>
  <si>
    <t xml:space="preserve">  - 환경책임보험(소각시설) : 12,000,000원*1회</t>
    <phoneticPr fontId="15" type="noConversion"/>
  </si>
  <si>
    <t>「환경오염피해배상책임 및 구제에 관한 법률」제17조 의거 환경책임보험의무 가입</t>
    <phoneticPr fontId="15" type="noConversion"/>
  </si>
  <si>
    <t xml:space="preserve"> ○ 폐기물처분 분담금</t>
    <phoneticPr fontId="15" type="noConversion"/>
  </si>
  <si>
    <t>○ 폐기물처분 분담금</t>
    <phoneticPr fontId="15" type="noConversion"/>
  </si>
  <si>
    <t>발생량</t>
    <phoneticPr fontId="15" type="noConversion"/>
  </si>
  <si>
    <t>요율</t>
    <phoneticPr fontId="15" type="noConversion"/>
  </si>
  <si>
    <t>산정지수</t>
    <phoneticPr fontId="15" type="noConversion"/>
  </si>
  <si>
    <t xml:space="preserve">  - 소각재(소각시설) : 8,000톤/년 * 10,000원/톤 *산정지수(1.06)</t>
    <phoneticPr fontId="15" type="noConversion"/>
  </si>
  <si>
    <t xml:space="preserve">  - 오니(폐수처리시설) :1,100톤/년 * 25,000원/톤 *산정지수(1.06)</t>
    <phoneticPr fontId="15" type="noConversion"/>
  </si>
  <si>
    <t xml:space="preserve">  - NOx 구매량 없음</t>
    <phoneticPr fontId="15" type="noConversion"/>
  </si>
  <si>
    <t xml:space="preserve"> ○ 차량유지 공공요금(지게차)</t>
    <phoneticPr fontId="15" type="noConversion"/>
  </si>
  <si>
    <t>○ 차량유지 공공요금(지게차)</t>
    <phoneticPr fontId="15" type="noConversion"/>
  </si>
  <si>
    <t xml:space="preserve">  - 자동차세 : 100,000원*1대*1회</t>
    <phoneticPr fontId="15" type="noConversion"/>
  </si>
  <si>
    <t xml:space="preserve"> 지게차 자동차세(2회/년)</t>
    <phoneticPr fontId="15" type="noConversion"/>
  </si>
  <si>
    <t xml:space="preserve">  - 환경개선부담금 : 150,000원*1대*2회</t>
    <phoneticPr fontId="15" type="noConversion"/>
  </si>
  <si>
    <t xml:space="preserve"> 경유차량 환경개선부담금</t>
    <phoneticPr fontId="15" type="noConversion"/>
  </si>
  <si>
    <t xml:space="preserve">  - 차량보험료 : 1,900,000원*1식(지게차+암롤차)*1회</t>
    <phoneticPr fontId="15" type="noConversion"/>
  </si>
  <si>
    <t xml:space="preserve"> 지게차 보험료</t>
    <phoneticPr fontId="15" type="noConversion"/>
  </si>
  <si>
    <t>22 차량.선박비</t>
    <phoneticPr fontId="15" type="noConversion"/>
  </si>
  <si>
    <t>○ 차량선박비(렌터카, 지게차)</t>
    <phoneticPr fontId="15" type="noConversion"/>
  </si>
  <si>
    <t xml:space="preserve"> ○ 렌터카, 지게차, 암롤차 유지비</t>
    <phoneticPr fontId="15" type="noConversion"/>
  </si>
  <si>
    <t xml:space="preserve">  - 차량유지비(세차,소모품,엔진오일 등) : 360,000원*2대*6월</t>
    <phoneticPr fontId="15" type="noConversion"/>
  </si>
  <si>
    <t xml:space="preserve"> 소모품(엔진오일 등) 교체</t>
    <phoneticPr fontId="15" type="noConversion"/>
  </si>
  <si>
    <t xml:space="preserve">  - 차량유류비 : 170리터/(암롤,지게)*2,000원*12월</t>
    <phoneticPr fontId="15" type="noConversion"/>
  </si>
  <si>
    <t xml:space="preserve"> 연료(경유) 구입</t>
    <phoneticPr fontId="15" type="noConversion"/>
  </si>
  <si>
    <t xml:space="preserve">  - 전기차량충전비 : 2만km/년*50원/km</t>
    <phoneticPr fontId="15" type="noConversion"/>
  </si>
  <si>
    <t>01  국내여비</t>
    <phoneticPr fontId="15" type="noConversion"/>
  </si>
  <si>
    <t xml:space="preserve"> ○ 관내 여비 : 10,000원*5명*1일*12월</t>
    <phoneticPr fontId="15" type="noConversion"/>
  </si>
  <si>
    <t>○ 사규(여비규정) 관련</t>
    <phoneticPr fontId="15" type="noConversion"/>
  </si>
  <si>
    <t xml:space="preserve"> ○ 관외 여비 : 85,000원*11명*3일*3회</t>
    <phoneticPr fontId="15" type="noConversion"/>
  </si>
  <si>
    <t xml:space="preserve"> 관내 : 출장여비(2만원/4시간), 관외 : 숙박비(서울특별시 : 70,000원 기준)</t>
    <phoneticPr fontId="15" type="noConversion"/>
  </si>
  <si>
    <t>206  재료비</t>
    <phoneticPr fontId="15" type="noConversion"/>
  </si>
  <si>
    <t>01  일반재료비</t>
    <phoneticPr fontId="15" type="noConversion"/>
  </si>
  <si>
    <t>※수선유지에 필요한 재료구입으로 수선유지비로 편성</t>
    <phoneticPr fontId="15" type="noConversion"/>
  </si>
  <si>
    <t>02  약품비</t>
    <phoneticPr fontId="15" type="noConversion"/>
  </si>
  <si>
    <t xml:space="preserve"> ○ 요소수(40%) : 940원*350kg*320일</t>
    <phoneticPr fontId="15" type="noConversion"/>
  </si>
  <si>
    <t xml:space="preserve">○ 요소수 : '18 계약단가(272.71원), 일평균사용량(379kg) </t>
    <phoneticPr fontId="15" type="noConversion"/>
  </si>
  <si>
    <t xml:space="preserve"> ○ 소석회슬러리 : 90원*6,100kg*320일</t>
    <phoneticPr fontId="15" type="noConversion"/>
  </si>
  <si>
    <t>○ 소석회슬러리 : '18 계약단가(46.85원), 일평균사용량(5,912kg)</t>
    <phoneticPr fontId="15" type="noConversion"/>
  </si>
  <si>
    <t xml:space="preserve"> ○ 활성탄(소각) : 2,500원*51kg*320일</t>
    <phoneticPr fontId="15" type="noConversion"/>
  </si>
  <si>
    <t>○활성탄 : '18 계약단가(1,595원), 일평균사용량(67.59kg)</t>
    <phoneticPr fontId="15" type="noConversion"/>
  </si>
  <si>
    <t xml:space="preserve"> ○ 탈취제(반입장) : 2,500원*17L*365일</t>
    <phoneticPr fontId="15" type="noConversion"/>
  </si>
  <si>
    <t>○ 탈취제 : '18 계약단가(1,881원), 일평균사용량(17L)</t>
    <phoneticPr fontId="15" type="noConversion"/>
  </si>
  <si>
    <t xml:space="preserve"> ○ 살충제(반입장) : 2,000원*2L*365일</t>
    <phoneticPr fontId="15" type="noConversion"/>
  </si>
  <si>
    <t>○ 살충제 : '17 계약단가(23,750원), 일평균사용량(1L)</t>
    <phoneticPr fontId="15" type="noConversion"/>
  </si>
  <si>
    <t xml:space="preserve"> ○ 청관제 : 3,200원*3.2kg*320일</t>
    <phoneticPr fontId="15" type="noConversion"/>
  </si>
  <si>
    <t>○ 청관제 : '18 계약단가(2,660원), 일평균사용량(1kg)</t>
    <phoneticPr fontId="15" type="noConversion"/>
  </si>
  <si>
    <t>○ 탈산제 : '18 계약단가(3,705원), 일평균사용량(1L)</t>
    <phoneticPr fontId="15" type="noConversion"/>
  </si>
  <si>
    <t>○ 부식방지제 : '18 계약단가(3,610원), 일평균사용량(1L)</t>
    <phoneticPr fontId="15" type="noConversion"/>
  </si>
  <si>
    <t xml:space="preserve"> ○ 고형화제(킬레이트) : 2,700원*175kg/일*320일</t>
    <phoneticPr fontId="15" type="noConversion"/>
  </si>
  <si>
    <t>○ 살균제 : '17 계약단가(427.5원), 일평균사용량(10L)</t>
    <phoneticPr fontId="15" type="noConversion"/>
  </si>
  <si>
    <t xml:space="preserve"> ○ 암모니아수(9%) : 450원/kg*413kg*320일</t>
    <phoneticPr fontId="15" type="noConversion"/>
  </si>
  <si>
    <t>○ 원심탈수기 사용</t>
    <phoneticPr fontId="15" type="noConversion"/>
  </si>
  <si>
    <t xml:space="preserve"> ○ 가성소다(4.5%) : 190원*170kg*360일</t>
    <phoneticPr fontId="15" type="noConversion"/>
  </si>
  <si>
    <t>○ 가성소다 : '18 계약단가(233.7원), 일평균사용량(500kg), 시설개선시 약품량 증가</t>
    <phoneticPr fontId="15" type="noConversion"/>
  </si>
  <si>
    <t xml:space="preserve"> ○ 응집제(바이오,폐수) : 4,100원*135kg*360일</t>
    <phoneticPr fontId="15" type="noConversion"/>
  </si>
  <si>
    <t>○ 응집제 : '18 계약단가(3,212원), 일평균사용량(120kg), 탈수기 변경에 따른 약품사용량 증가</t>
    <phoneticPr fontId="15" type="noConversion"/>
  </si>
  <si>
    <t xml:space="preserve"> ○ 인산 : 1,500원*5kg*360일</t>
    <phoneticPr fontId="15" type="noConversion"/>
  </si>
  <si>
    <t>○ 인산 : '17년 견적가(1,500원), 일평균사용량(15kg), 가성소다 사용량 증가에 따른 사용</t>
    <phoneticPr fontId="15" type="noConversion"/>
  </si>
  <si>
    <t xml:space="preserve"> ○ 소포제(폐수) : 2,400원*12kg/일*360일</t>
    <phoneticPr fontId="15" type="noConversion"/>
  </si>
  <si>
    <t>○ 소포제 : '17 계약단가(2,640원), 하절기(5월~10월) 거품 발생시 사용</t>
    <phoneticPr fontId="15" type="noConversion"/>
  </si>
  <si>
    <t xml:space="preserve"> ○ 염화 제2철 : 630원*12kg*360일</t>
    <phoneticPr fontId="15" type="noConversion"/>
  </si>
  <si>
    <t>○ 염화제2철 : '18 계약단가(142.5원), 일평균사용량(199kg)</t>
    <phoneticPr fontId="15" type="noConversion"/>
  </si>
  <si>
    <t xml:space="preserve"> ○ 황산(9%) : 190원*39kg/일*360일</t>
    <phoneticPr fontId="15" type="noConversion"/>
  </si>
  <si>
    <t>○ 구연산 : '17년 견적가(2,400원), 일평균사용량(5kg)</t>
    <phoneticPr fontId="15" type="noConversion"/>
  </si>
  <si>
    <t xml:space="preserve"> ○ 구연산 : 5,000원*209kg*2회/월*12개월</t>
    <phoneticPr fontId="15" type="noConversion"/>
  </si>
  <si>
    <t xml:space="preserve"> ○ 차아염소산나트륨(12%) : 440원*14kg*360일</t>
    <phoneticPr fontId="15" type="noConversion"/>
  </si>
  <si>
    <t>214  수선유지교체비</t>
    <phoneticPr fontId="15" type="noConversion"/>
  </si>
  <si>
    <t>○ 소각시설물  정기 수선유지비(시설투자비의 0.6% 적용)</t>
    <phoneticPr fontId="15" type="noConversion"/>
  </si>
  <si>
    <t>○ 보수 및 운영비</t>
    <phoneticPr fontId="15" type="noConversion"/>
  </si>
  <si>
    <t xml:space="preserve"> - 35,889,672,000원*0.6%(12개월)</t>
    <phoneticPr fontId="15" type="noConversion"/>
  </si>
  <si>
    <t xml:space="preserve">  소각시설 설치 운영지침 해설서(201210최종본) : 유지관리비 산출내역 참조</t>
    <phoneticPr fontId="15" type="noConversion"/>
  </si>
  <si>
    <t>○ 소각시설 정기유지보수비용(시설투자비의 0.6% 적용)</t>
    <phoneticPr fontId="15" type="noConversion"/>
  </si>
  <si>
    <t xml:space="preserve">  보수 및 운영비 : 추청공사비의 1.0%</t>
    <phoneticPr fontId="15" type="noConversion"/>
  </si>
  <si>
    <t xml:space="preserve"> - 35,889,672,000원 * 0.6% (2회*1년)</t>
    <phoneticPr fontId="15" type="noConversion"/>
  </si>
  <si>
    <t xml:space="preserve">  소각시설 총 공사비 : 35,889,672천원</t>
    <phoneticPr fontId="15" type="noConversion"/>
  </si>
  <si>
    <t>○ 바이오시설물등 수선유지비(시설투자비의  0.8 % 적용)</t>
    <phoneticPr fontId="15" type="noConversion"/>
  </si>
  <si>
    <t xml:space="preserve">  바이오시설 총 공사비 : 6,613,000천원</t>
    <phoneticPr fontId="15" type="noConversion"/>
  </si>
  <si>
    <t xml:space="preserve"> - 6,613,000,000원 * 0.8%</t>
    <phoneticPr fontId="15" type="noConversion"/>
  </si>
  <si>
    <t>○ 바이오시설 정기유지보수비용(시설투자비의 0.8% 적용)</t>
    <phoneticPr fontId="15" type="noConversion"/>
  </si>
  <si>
    <t>○ 기타(비점오염원) 시설물 유지보수</t>
    <phoneticPr fontId="15" type="noConversion"/>
  </si>
  <si>
    <t>○ 기타 시설물 유지보수</t>
    <phoneticPr fontId="15" type="noConversion"/>
  </si>
  <si>
    <t xml:space="preserve"> - 비점오염원 내 여재 교체비 등 : 12,000,000 * 1식</t>
    <phoneticPr fontId="15" type="noConversion"/>
  </si>
  <si>
    <t xml:space="preserve">  비점오염원, 세차동, 태양광발전 설비 등</t>
    <phoneticPr fontId="15" type="noConversion"/>
  </si>
  <si>
    <t>○ CleanSYS(TMS)소모품 구매 등</t>
    <phoneticPr fontId="15" type="noConversion"/>
  </si>
  <si>
    <t>○ CleanSYS(대기측정기기) 소모품구매</t>
    <phoneticPr fontId="15" type="noConversion"/>
  </si>
  <si>
    <t xml:space="preserve"> - CleanSYS(TMS) 표준가스 구매 :  6,000,000 * 1식</t>
    <phoneticPr fontId="15" type="noConversion"/>
  </si>
  <si>
    <t xml:space="preserve">  환경분야 시험․검사등에 관한법률 시행규칙 제9조제1항제1호에 의거 </t>
    <phoneticPr fontId="15" type="noConversion"/>
  </si>
  <si>
    <t xml:space="preserve"> - CleanSYS(TMS)유지관리 부품 구매 :  4,000,000 * 1식</t>
    <phoneticPr fontId="15" type="noConversion"/>
  </si>
  <si>
    <t xml:space="preserve">  표준가스 교체주기 준수(CO, HCL, NOx, SOx, O2 등), 기타 소모품 구매</t>
    <phoneticPr fontId="15" type="noConversion"/>
  </si>
  <si>
    <t>○ 윤활유 : 3,500원*30L*1회</t>
    <phoneticPr fontId="15" type="noConversion"/>
  </si>
  <si>
    <t>○ 윤활유 구매 : 크레인 및 유압장치 등 유압유 교체용</t>
    <phoneticPr fontId="15" type="noConversion"/>
  </si>
  <si>
    <t>○ 그리스 : 6,000원*10L*4회</t>
    <phoneticPr fontId="15" type="noConversion"/>
  </si>
  <si>
    <t>○ 그리스 구매 : 회전기기류 및 유압설비 그리스 교체용</t>
    <phoneticPr fontId="15" type="noConversion"/>
  </si>
  <si>
    <t>○ 소각시설 관련 구매</t>
    <phoneticPr fontId="15" type="noConversion"/>
  </si>
  <si>
    <t xml:space="preserve"> - 소각로 투시창 : 20,000원 * 20개</t>
    <phoneticPr fontId="15" type="noConversion"/>
  </si>
  <si>
    <t xml:space="preserve">  소각로 내부 확인용 강화유리 구매</t>
    <phoneticPr fontId="15" type="noConversion"/>
  </si>
  <si>
    <t xml:space="preserve"> - 소각로 온도계 : 1,900,000원 * 5개</t>
    <phoneticPr fontId="15" type="noConversion"/>
  </si>
  <si>
    <t xml:space="preserve">  소각로 출구 법적온도(850℃) 측정용 온도계 구매('18년도 교체 : 15개)</t>
    <phoneticPr fontId="15" type="noConversion"/>
  </si>
  <si>
    <t xml:space="preserve"> - 톤백 : 7,000원 * 40개 * 12월</t>
    <phoneticPr fontId="15" type="noConversion"/>
  </si>
  <si>
    <t xml:space="preserve">  지정폐기물(비산재) 보관용기(톤백) 구매</t>
    <phoneticPr fontId="15" type="noConversion"/>
  </si>
  <si>
    <t xml:space="preserve"> - 약품 관련 분사 노즐(팁포함) 구매 : 3,500,000원*2set</t>
    <phoneticPr fontId="15" type="noConversion"/>
  </si>
  <si>
    <t xml:space="preserve">  액상소석회 요소수 분무용 노즐 및 팁 구매(각 2EA)</t>
    <phoneticPr fontId="15" type="noConversion"/>
  </si>
  <si>
    <t xml:space="preserve"> - 크레인 버켓 SCOOP(발톱 포함)구매 : 2,000,000원*6개</t>
    <phoneticPr fontId="15" type="noConversion"/>
  </si>
  <si>
    <t xml:space="preserve">  크레인 버켓 예비품 구매(6발톱/1버켓)</t>
    <phoneticPr fontId="15" type="noConversion"/>
  </si>
  <si>
    <t xml:space="preserve"> - 크레인 와이어 구매 : 600,000원* 4set</t>
    <phoneticPr fontId="15" type="noConversion"/>
  </si>
  <si>
    <t xml:space="preserve">  크레인 버켓 예비품 구매(2와이어(S,Z)/1버켓) - 2호기</t>
    <phoneticPr fontId="15" type="noConversion"/>
  </si>
  <si>
    <t xml:space="preserve"> - 크레인 전선 케이블 구매 : 1,100,000원* 2set</t>
    <phoneticPr fontId="15" type="noConversion"/>
  </si>
  <si>
    <t xml:space="preserve">  크레인 버켓 예비품 구매(1전선케이블/1버켓) - 2호기</t>
    <phoneticPr fontId="15" type="noConversion"/>
  </si>
  <si>
    <t>○ 건축설비 관련 구매</t>
    <phoneticPr fontId="15" type="noConversion"/>
  </si>
  <si>
    <t xml:space="preserve"> - CCTV 모니터 구매 : 300,000원*2개</t>
    <phoneticPr fontId="15" type="noConversion"/>
  </si>
  <si>
    <t xml:space="preserve">  시설기기 감시용  CCTV 모니터 구매(24시간 연속가동에 따른 소모) </t>
    <phoneticPr fontId="15" type="noConversion"/>
  </si>
  <si>
    <t xml:space="preserve"> - 스팀관련 (게이트, 볼)밸브류 구매 : 10,000,000원 * 1식</t>
    <phoneticPr fontId="15" type="noConversion"/>
  </si>
  <si>
    <t xml:space="preserve">  소각시설 스팀밸브류 구매(연속가동 및 고온에 의한 고착)</t>
    <phoneticPr fontId="15" type="noConversion"/>
  </si>
  <si>
    <t>○ 소방시설 관련 구매</t>
    <phoneticPr fontId="15" type="noConversion"/>
  </si>
  <si>
    <t xml:space="preserve"> - 소화기, 소방호스, 각종감지기 등 : 1,000,000원*1식</t>
    <phoneticPr fontId="15" type="noConversion"/>
  </si>
  <si>
    <t xml:space="preserve"> 소방 시설점검에 따른 교체(노후화, 사용기한 등)</t>
    <phoneticPr fontId="15" type="noConversion"/>
  </si>
  <si>
    <t>○ 기타 잡자재, 소모자재(베어링,실,벨트 등) : 5,000,000원*12월</t>
    <phoneticPr fontId="15" type="noConversion"/>
  </si>
  <si>
    <t>○ 기타 소모자제구매 : 각시설에 필요한 잡자제 구매</t>
    <phoneticPr fontId="15" type="noConversion"/>
  </si>
  <si>
    <t>○ 작업도구(공구 등) 구입 : 2,000,000원*2회</t>
    <phoneticPr fontId="15" type="noConversion"/>
  </si>
  <si>
    <t>○ 작업도구(공구 등) 구매 : 유지보수기간에 필요한 공구 구입</t>
    <phoneticPr fontId="15" type="noConversion"/>
  </si>
  <si>
    <t>○ 폐기물 위탁처리비 [신규]</t>
    <phoneticPr fontId="15" type="noConversion"/>
  </si>
  <si>
    <t xml:space="preserve"> - 폐기물(바닥재,안정화처리물,오니) 8,701톤 * 154천원/톤</t>
    <phoneticPr fontId="15" type="noConversion"/>
  </si>
  <si>
    <t>○ 시설(시스템) 유지 관리</t>
    <phoneticPr fontId="15" type="noConversion"/>
  </si>
  <si>
    <t xml:space="preserve"> -  자재관리(관리프로그램)  : 350,000원*12월</t>
    <phoneticPr fontId="15" type="noConversion"/>
  </si>
  <si>
    <t xml:space="preserve"> -  근태관리(관리프로그램)  : 35,000원*12월</t>
    <phoneticPr fontId="15" type="noConversion"/>
  </si>
  <si>
    <t>215  동력비</t>
    <phoneticPr fontId="15" type="noConversion"/>
  </si>
  <si>
    <t>○ 공업용수 사용요금</t>
    <phoneticPr fontId="15" type="noConversion"/>
  </si>
  <si>
    <t xml:space="preserve"> - 보일러용수(demi-water) : 1,650원*6,380톤*12개월</t>
    <phoneticPr fontId="15" type="noConversion"/>
  </si>
  <si>
    <t xml:space="preserve">  보일러 용수 : 년간 계약단가(1,500원), 사용량(4,586톤/월) </t>
    <phoneticPr fontId="15" type="noConversion"/>
  </si>
  <si>
    <t xml:space="preserve"> - 공업용수 : 400원*5,300톤*12월</t>
    <phoneticPr fontId="15" type="noConversion"/>
  </si>
  <si>
    <t xml:space="preserve">  공업용수 : 년간 계약단가(383원), 사용량(2,436톤/월) </t>
    <phoneticPr fontId="15" type="noConversion"/>
  </si>
  <si>
    <t>○ 전기요금 : 140원*313,000kwh*12월</t>
    <phoneticPr fontId="15" type="noConversion"/>
  </si>
  <si>
    <t>○ 전기요금 : '17년도 평균단가(118원/kwh), 월평균 사용량(298,743kwh), 월평균 사용금액 : 35,482천원</t>
    <phoneticPr fontId="15" type="noConversion"/>
  </si>
  <si>
    <t>○ 연료비</t>
    <phoneticPr fontId="15" type="noConversion"/>
  </si>
  <si>
    <t xml:space="preserve"> - 보조버너(정기유지보수 승온) : 2,000원*5,000L*2회</t>
    <phoneticPr fontId="15" type="noConversion"/>
  </si>
  <si>
    <t xml:space="preserve"> '18.8월 전남지역 경유단가 : 1,389.7원</t>
    <phoneticPr fontId="15" type="noConversion"/>
  </si>
  <si>
    <t xml:space="preserve"> - 보조버너(비상정지 승온) : 2,000원*3,000L*5회</t>
    <phoneticPr fontId="15" type="noConversion"/>
  </si>
  <si>
    <t xml:space="preserve">  정기유지보수 : 2회(상반기/4월, 하반기/10월)</t>
    <phoneticPr fontId="15" type="noConversion"/>
  </si>
  <si>
    <t xml:space="preserve"> - 보조보일러 : 2,000원*200L*3월</t>
    <phoneticPr fontId="15" type="noConversion"/>
  </si>
  <si>
    <t xml:space="preserve">  '17년도 시설이상 관련 비상정지 : 4회</t>
    <phoneticPr fontId="15" type="noConversion"/>
  </si>
  <si>
    <t xml:space="preserve"> - 비상발전기 : 2,000원*50L*12월</t>
    <phoneticPr fontId="15" type="noConversion"/>
  </si>
  <si>
    <t xml:space="preserve">  기타 난방용(보조 보일러) 및 비상발전기용 경유 구입</t>
    <phoneticPr fontId="15" type="noConversion"/>
  </si>
  <si>
    <t>217  관서업무비</t>
    <phoneticPr fontId="15" type="noConversion"/>
  </si>
  <si>
    <t>기본액(30명기준)</t>
    <phoneticPr fontId="15" type="noConversion"/>
  </si>
  <si>
    <t>월</t>
    <phoneticPr fontId="15" type="noConversion"/>
  </si>
  <si>
    <t>추가금액</t>
    <phoneticPr fontId="15" type="noConversion"/>
  </si>
  <si>
    <t>추가명</t>
    <phoneticPr fontId="15" type="noConversion"/>
  </si>
  <si>
    <t>○ 부서운영업무비 : (400,000원*12월)+(5,000원*13명*12월)</t>
    <phoneticPr fontId="15" type="noConversion"/>
  </si>
  <si>
    <t xml:space="preserve">  부서업무비 : 30인 이하(350천원),1명추가시(5,000천원/월)</t>
    <phoneticPr fontId="15" type="noConversion"/>
  </si>
  <si>
    <t>235 기계장치</t>
    <phoneticPr fontId="15" type="noConversion"/>
  </si>
  <si>
    <t>401 시설비 및 부대비</t>
    <phoneticPr fontId="15" type="noConversion"/>
  </si>
  <si>
    <t>01 시설비</t>
    <phoneticPr fontId="15" type="noConversion"/>
  </si>
  <si>
    <t>○ 바이오가스화시설 악취저감시설 교체 * 1식</t>
    <phoneticPr fontId="15" type="noConversion"/>
  </si>
  <si>
    <t>○ 바이오가스화시설 시설 개선공사 * 1식</t>
    <phoneticPr fontId="15" type="noConversion"/>
  </si>
  <si>
    <t>○ 바닥재 크레인 버켓 제작 구매 * 1식</t>
    <phoneticPr fontId="15" type="noConversion"/>
  </si>
  <si>
    <t>○ 업무용 컴퓨터 구매 * 11 대</t>
    <phoneticPr fontId="15" type="noConversion"/>
  </si>
  <si>
    <t xml:space="preserve">   - 컴퓨터 1,300,000원/대 * 11대</t>
    <phoneticPr fontId="15" type="noConversion"/>
  </si>
  <si>
    <t>○ 사무용 가구 구매 * 1식</t>
    <phoneticPr fontId="15" type="noConversion"/>
  </si>
  <si>
    <t xml:space="preserve">   - 탈의용 사물함 : 240,000원/개* 42개</t>
    <phoneticPr fontId="15" type="noConversion"/>
  </si>
  <si>
    <t xml:space="preserve">   - 샤워실 빨래 보관함 * 1식</t>
    <phoneticPr fontId="15" type="noConversion"/>
  </si>
  <si>
    <t xml:space="preserve">   - 사무용 의자 * 13개</t>
    <phoneticPr fontId="15" type="noConversion"/>
  </si>
  <si>
    <t xml:space="preserve"> ○ 수선유지비</t>
    <phoneticPr fontId="15" type="noConversion"/>
  </si>
  <si>
    <t xml:space="preserve">    - 종량제물품공급센터 수리비 : 250,000원*12개월</t>
    <phoneticPr fontId="15" type="noConversion"/>
  </si>
  <si>
    <t xml:space="preserve"> ○ 부서업무비</t>
    <phoneticPr fontId="15" type="noConversion"/>
  </si>
  <si>
    <t xml:space="preserve">   - 부서업무비(5인이하) : 100,000원*12월</t>
    <phoneticPr fontId="62" type="noConversion"/>
  </si>
  <si>
    <r>
      <t>나. 지출예산-</t>
    </r>
    <r>
      <rPr>
        <b/>
        <sz val="10"/>
        <color rgb="FFFF0000"/>
        <rFont val="굴림"/>
        <family val="3"/>
        <charset val="129"/>
      </rPr>
      <t>종량제물품공급센터</t>
    </r>
    <phoneticPr fontId="15" type="noConversion"/>
  </si>
  <si>
    <t xml:space="preserve">  ○ 대행사업관리비 수입(봉황산자연휴양림 운영)</t>
    <phoneticPr fontId="15" type="noConversion"/>
  </si>
  <si>
    <t xml:space="preserve">  ○ 대행사업관리비 수입(도시형폐기물처리시설)</t>
    <phoneticPr fontId="15" type="noConversion"/>
  </si>
  <si>
    <t xml:space="preserve"> ○ 수탁자산취득비(생활폐기물수집운반)</t>
    <phoneticPr fontId="15" type="noConversion"/>
  </si>
  <si>
    <t xml:space="preserve"> ○ 시설비및부대비,수탁자산취득비(도시형폐기물처리시설)</t>
    <phoneticPr fontId="15" type="noConversion"/>
  </si>
  <si>
    <t xml:space="preserve">  - 건설기계(지게차) 교육 : 300,000원 * 4명</t>
    <phoneticPr fontId="15" type="noConversion"/>
  </si>
  <si>
    <t xml:space="preserve">  - 목욕업 위생교육 : 60,000원 * 1명</t>
    <phoneticPr fontId="15" type="noConversion"/>
  </si>
  <si>
    <t xml:space="preserve">  - 소방안전 관리자 보수교육 : 55,000원 * 20명</t>
    <phoneticPr fontId="15" type="noConversion"/>
  </si>
  <si>
    <t xml:space="preserve">  - 전기안전관리자 : 150,000원 * 2명</t>
    <phoneticPr fontId="15" type="noConversion"/>
  </si>
  <si>
    <t xml:space="preserve"> - 고압가스사용자자동차운전자(온라인) 교육 : 21,000원 * 10명 </t>
    <phoneticPr fontId="15" type="noConversion"/>
  </si>
  <si>
    <t>49</t>
    <phoneticPr fontId="15" type="noConversion"/>
  </si>
  <si>
    <t>○ 연봉제급여</t>
    <phoneticPr fontId="15" type="noConversion"/>
  </si>
  <si>
    <t>○ 환경사원 체력단련실 물품 구입비</t>
    <phoneticPr fontId="15" type="noConversion"/>
  </si>
  <si>
    <t>○ 차량 임차료(사무실용 승용)   : 1,300,000원 * 2대 * 12월</t>
    <phoneticPr fontId="15" type="noConversion"/>
  </si>
  <si>
    <t xml:space="preserve">  - 컴퓨터(재정관리 및 출퇴근 서버용)  : 1,300,000원 * 1대</t>
    <phoneticPr fontId="15" type="noConversion"/>
  </si>
  <si>
    <t xml:space="preserve">○ 재정관리 및 출퇴근 서버 컴퓨터 교체 </t>
    <phoneticPr fontId="15" type="noConversion"/>
  </si>
  <si>
    <t>○ 임원실 프린터 구입 : 700,000원*2개</t>
    <phoneticPr fontId="15" type="noConversion"/>
  </si>
  <si>
    <t xml:space="preserve"> - 흑백복합기 추가인쇄료 : 11원 * 132,000매</t>
    <phoneticPr fontId="15" type="noConversion"/>
  </si>
  <si>
    <t xml:space="preserve"> - 한글 2022 : </t>
    <phoneticPr fontId="15" type="noConversion"/>
  </si>
  <si>
    <t xml:space="preserve"> - SNS 서포터즈 운영에 따른 원고료(활동비) : 100,000원*3명*2회(상,하반기)</t>
    <phoneticPr fontId="15" type="noConversion"/>
  </si>
  <si>
    <t xml:space="preserve"> - SNS 서포터즈 우수활동자포상 : 100,000원*1명*2회(상,하반기)</t>
    <phoneticPr fontId="15" type="noConversion"/>
  </si>
  <si>
    <t>○ 적극행정 우수직원 선정에 따른 포상금 : 300,000원*1명*2회*2명</t>
    <phoneticPr fontId="15" type="noConversion"/>
  </si>
  <si>
    <t xml:space="preserve"> ○ 탈산제 : 3,500원*3.2kg*320일</t>
    <phoneticPr fontId="15" type="noConversion"/>
  </si>
  <si>
    <t xml:space="preserve"> ○ 부식방지제 : 4,500원*1.6kg*320일</t>
    <phoneticPr fontId="15" type="noConversion"/>
  </si>
  <si>
    <t>○ 비치용품 및 세탁물 세제 : 31,800원*5종*4개*12주</t>
    <phoneticPr fontId="15" type="noConversion"/>
  </si>
  <si>
    <t xml:space="preserve">   -  폐수처리분담금 : 20,000,000원/월 * 12개월 [신규]</t>
    <phoneticPr fontId="15" type="noConversion"/>
  </si>
  <si>
    <t xml:space="preserve">  -  비데 렌트비용 : 22,000원*6대*12월</t>
    <phoneticPr fontId="15" type="noConversion"/>
  </si>
  <si>
    <t xml:space="preserve"> ○  공증 및 각종 제증명발급/등기수수료 등 : 50,000원*12월</t>
    <phoneticPr fontId="15" type="noConversion"/>
  </si>
  <si>
    <t>지출계(사업비용+자본적지출)</t>
    <phoneticPr fontId="15" type="noConversion"/>
  </si>
  <si>
    <t>※ 인건비 산출 방법 : 기본급(현원 평균호봉+1)+인상분2.8%(일반직, 기능직, 공무직)</t>
    <phoneticPr fontId="15" type="noConversion"/>
  </si>
  <si>
    <t>호봉인상</t>
    <phoneticPr fontId="15" type="noConversion"/>
  </si>
  <si>
    <t>처우개선</t>
    <phoneticPr fontId="15" type="noConversion"/>
  </si>
  <si>
    <t xml:space="preserve"> - 4급(18호봉) :</t>
    <phoneticPr fontId="15" type="noConversion"/>
  </si>
  <si>
    <t xml:space="preserve"> - 5급(9호봉) :</t>
    <phoneticPr fontId="15" type="noConversion"/>
  </si>
  <si>
    <t xml:space="preserve"> - 6급(6호봉) :</t>
    <phoneticPr fontId="15" type="noConversion"/>
  </si>
  <si>
    <t xml:space="preserve"> - 6등급(18호봉) :</t>
    <phoneticPr fontId="15" type="noConversion"/>
  </si>
  <si>
    <t xml:space="preserve"> - 7등급(16호봉) :</t>
    <phoneticPr fontId="15" type="noConversion"/>
  </si>
  <si>
    <t xml:space="preserve"> - 8등급(14호봉) :</t>
    <phoneticPr fontId="15" type="noConversion"/>
  </si>
  <si>
    <t xml:space="preserve"> - 가직군(5호봉) :</t>
    <phoneticPr fontId="15" type="noConversion"/>
  </si>
  <si>
    <t>○ 기록물 관리(신규)</t>
    <phoneticPr fontId="15" type="noConversion"/>
  </si>
  <si>
    <t xml:space="preserve">○ 이사회 참석수당 </t>
    <phoneticPr fontId="15" type="noConversion"/>
  </si>
  <si>
    <t xml:space="preserve">  - 심사수당            : 100,000원 * 5명 * 5회</t>
    <phoneticPr fontId="15" type="noConversion"/>
  </si>
  <si>
    <t>○ 체육대회, 창립기념일 행사 등 비용  : 5,000,000원 * 2회</t>
    <phoneticPr fontId="15" type="noConversion"/>
  </si>
  <si>
    <t xml:space="preserve">○ 직원 워크숍                    : 5,000,000원 * 1회 </t>
    <phoneticPr fontId="15" type="noConversion"/>
  </si>
  <si>
    <t>○ 전남지역문제해결플랫폼 시민참여 행사 : 5,000,000원 * 1회</t>
    <phoneticPr fontId="15" type="noConversion"/>
  </si>
  <si>
    <t xml:space="preserve">  - 변호사 사건 수임료    : 5,500,000원 * 5회</t>
    <phoneticPr fontId="15" type="noConversion"/>
  </si>
  <si>
    <t>○ 신속집행 시스템 유지관리비         : 1,400,000원 * 1회</t>
    <phoneticPr fontId="15" type="noConversion"/>
  </si>
  <si>
    <t>○ ISO 9001(품질경영시스템) 인증심사비 : 10,000,000원*1회</t>
    <phoneticPr fontId="15" type="noConversion"/>
  </si>
  <si>
    <t>○ 공정채용우수기관 인증 갱신 심사비 : 6,820,000원*1회</t>
    <phoneticPr fontId="15" type="noConversion"/>
  </si>
  <si>
    <t xml:space="preserve"> ○ 지역사회공헌인정제 재인정 심사비 : 440,000원 * 1식</t>
    <phoneticPr fontId="15" type="noConversion"/>
  </si>
  <si>
    <t>○ 코로나19 자가진단키트 :3,000*500명*3회</t>
    <phoneticPr fontId="15" type="noConversion"/>
  </si>
  <si>
    <t xml:space="preserve"> ○ 현장 근로자 독감 예방접종 :35,000*430명(환경사원274+공무직80+기능직30+기간제49=436명)</t>
    <phoneticPr fontId="15" type="noConversion"/>
  </si>
  <si>
    <t xml:space="preserve">  - 공무직:환경자원사업소3, 종량제2, 주차장41, 봉황산6, 진남14, 망마9, 장애인5)</t>
    <phoneticPr fontId="15" type="noConversion"/>
  </si>
  <si>
    <t xml:space="preserve">  - 기능직 환경자원사업소30 / 기간제: 교통휴양14, 도시미화 8, 체육시설26, 환경자원사업소 1)</t>
    <phoneticPr fontId="15" type="noConversion"/>
  </si>
  <si>
    <t>[국내여비](2022년 예산 편성과 산출 근거 동일, 2022년 계산 오류)</t>
    <phoneticPr fontId="15" type="noConversion"/>
  </si>
  <si>
    <t xml:space="preserve"> - 시민 제안 공모전 운영에 따른 민간인 포상금 : 1,200,000원 * 1회 </t>
    <phoneticPr fontId="15" type="noConversion"/>
  </si>
  <si>
    <t xml:space="preserve">  - 고용보험(고안직능) : 27,044,933,160원 * 0.85%</t>
    <phoneticPr fontId="15" type="noConversion"/>
  </si>
  <si>
    <t xml:space="preserve">  - 산재보험              : 27,044,933,160원 * (31/1,000)</t>
    <phoneticPr fontId="15" type="noConversion"/>
  </si>
  <si>
    <t>800 예비비및기타</t>
    <phoneticPr fontId="15" type="noConversion"/>
  </si>
  <si>
    <t>○ 기록물 보관용 선반 구입 : 215,000원 * 4개</t>
    <phoneticPr fontId="15" type="noConversion"/>
  </si>
  <si>
    <t>○ 감사업무 수행 노트북 구입 : 1,500,000원 * 1개</t>
    <phoneticPr fontId="15" type="noConversion"/>
  </si>
  <si>
    <t>○ 내용연수 경과 컴퓨터 교체</t>
    <phoneticPr fontId="15" type="noConversion"/>
  </si>
  <si>
    <t xml:space="preserve">  - 모니터 : 170,000원 * 3대</t>
    <phoneticPr fontId="15" type="noConversion"/>
  </si>
  <si>
    <t xml:space="preserve">  - 컴퓨터 : 1,300,000원*7대</t>
    <phoneticPr fontId="15" type="noConversion"/>
  </si>
  <si>
    <t>○ 밀폐공간 작업장비</t>
    <phoneticPr fontId="15" type="noConversion"/>
  </si>
  <si>
    <r>
      <t>나. 지출예산-</t>
    </r>
    <r>
      <rPr>
        <b/>
        <sz val="11"/>
        <color rgb="FFFF0000"/>
        <rFont val="굴림"/>
        <family val="3"/>
        <charset val="129"/>
      </rPr>
      <t>경영본부</t>
    </r>
    <phoneticPr fontId="15" type="noConversion"/>
  </si>
  <si>
    <t xml:space="preserve"> - 9등급(9호봉) :</t>
    <phoneticPr fontId="15" type="noConversion"/>
  </si>
  <si>
    <t>○ 퇴직연금(DB) 운영 사용자 부담금
  - 2020년 : 15억원 = 불용액 15억원 적립 완료
  - 2021년 : 25억원 = 불용액 25억원 적립 완료
  - 2022년 : 38억원 = 38억원 필요
  - 2023년 : 46억원 = 46억원 필요</t>
    <phoneticPr fontId="15" type="noConversion"/>
  </si>
  <si>
    <t>○ 사무실 위생용품(종량제봉투 등) 구입 :</t>
  </si>
  <si>
    <t>○ 현수막, 간판, 상패 등 홍보물 제작 :</t>
  </si>
  <si>
    <t>○ 신문구독료</t>
  </si>
  <si>
    <t xml:space="preserve">○ 기술서적 및 업무용 자료 구입 : 50,000원*1권*6월 </t>
  </si>
  <si>
    <t xml:space="preserve">○ 유인물인쇄 </t>
  </si>
  <si>
    <t xml:space="preserve">  - 이사회 부의자료 : 200,000원*4회 </t>
  </si>
  <si>
    <t xml:space="preserve">  - 예,결산서 유인 : 5,000원*50부*2종*2회 </t>
  </si>
  <si>
    <t xml:space="preserve">  - 내부경영성과 평가 결과보고 : 5,000원*20부</t>
  </si>
  <si>
    <t xml:space="preserve">  - 내부경영성과 평가 편람: 5,000원*20부</t>
  </si>
  <si>
    <t xml:space="preserve">  - 경영평가실적보고서 : 8,000원*20부</t>
  </si>
  <si>
    <t xml:space="preserve">  - 복사/제본 : 10,000원*5종*10회 </t>
  </si>
  <si>
    <t xml:space="preserve">  - 고객정보제공 및 수요분석 설문조사(홈페이지) : 10,000원 * 20명 * 1회</t>
  </si>
  <si>
    <t xml:space="preserve">○ 고객응대표준매뉴얼 인쇄물 제작 : 15,000원 * 30권 * 1회 </t>
  </si>
  <si>
    <t xml:space="preserve">○ 공단 규정집 제작 : 80,000원 * 10부 * 1회 </t>
  </si>
  <si>
    <t>○ TV,신문,잡지등에 의한 공고료 :  6,600,000원*1식</t>
  </si>
  <si>
    <t>○ 소프트웨어 구매 및 리스료(2022년 지급수수료에 편성, 예산운영기준 반영 사무관리비 이동)</t>
    <phoneticPr fontId="15" type="noConversion"/>
  </si>
  <si>
    <t xml:space="preserve"> - Microsoft Office :</t>
    <phoneticPr fontId="15" type="noConversion"/>
  </si>
  <si>
    <t xml:space="preserve"> - 알약 :</t>
    <phoneticPr fontId="15" type="noConversion"/>
  </si>
  <si>
    <t>○ 공단 업무용 수첩 제작 :</t>
  </si>
  <si>
    <t xml:space="preserve">  - 기계설비유지 직무교육 : 300,000원 * 1명</t>
    <phoneticPr fontId="15" type="noConversion"/>
  </si>
  <si>
    <t xml:space="preserve">  - 대기,수질,폐기물처리 환경관리인 : 100,000원 * 1명</t>
    <phoneticPr fontId="15" type="noConversion"/>
  </si>
  <si>
    <t xml:space="preserve">  - 보일러 검사기기대상 관리자 : 100,000원 * 3명</t>
    <phoneticPr fontId="15" type="noConversion"/>
  </si>
  <si>
    <t xml:space="preserve">  - 수도시설 관리자 : 100,000원 * 1명</t>
    <phoneticPr fontId="15" type="noConversion"/>
  </si>
  <si>
    <t xml:space="preserve">  - 승강기 안전관리자 : 100,000원 * 2명</t>
    <phoneticPr fontId="15" type="noConversion"/>
  </si>
  <si>
    <t xml:space="preserve">  - 국민연금       : 27,044,933,160원 * 9.0% * 1/2</t>
    <phoneticPr fontId="15" type="noConversion"/>
  </si>
  <si>
    <t xml:space="preserve">  - 건강보험       : 27,044,933,160원 * 7.09% * 1/2</t>
    <phoneticPr fontId="15" type="noConversion"/>
  </si>
  <si>
    <t xml:space="preserve">  - 장기요양보험 :  987,140,060원 * 12.81% * 1/2</t>
    <phoneticPr fontId="15" type="noConversion"/>
  </si>
  <si>
    <t xml:space="preserve">  - 고용보험(실업급여) : 27,044,933,160원 * 1.1% * 1/2</t>
    <phoneticPr fontId="15" type="noConversion"/>
  </si>
  <si>
    <t>나. 지출예산-진남수영장 관리운영</t>
  </si>
  <si>
    <t>증   감
(A-B)</t>
  </si>
  <si>
    <t>설   명  내  용</t>
  </si>
  <si>
    <t>합계(사업비용+자본적지출)</t>
  </si>
  <si>
    <t xml:space="preserve"> ○ 수영장 수영강사 인부임(10명)</t>
  </si>
  <si>
    <t xml:space="preserve"> ○ 수영강사 10</t>
  </si>
  <si>
    <t xml:space="preserve">   - 기본급 :   94,030원*10명*5일*52주</t>
  </si>
  <si>
    <t xml:space="preserve">   - 초과근무수당 : 94,030원*150%*4명*52주</t>
  </si>
  <si>
    <t xml:space="preserve"> ○ 수영강사 4(토요일 근무)</t>
  </si>
  <si>
    <t xml:space="preserve">   - 야간근무수당 : 11,633원*50%*5명*0.5시간*5일*52주</t>
  </si>
  <si>
    <t xml:space="preserve"> ○ 수영강사 5(새벽근무자 수당 지급05:30~14:30) </t>
  </si>
  <si>
    <t xml:space="preserve">   - 연차휴가수당 :  94,030원*10명*10일</t>
  </si>
  <si>
    <r>
      <t xml:space="preserve"> </t>
    </r>
    <r>
      <rPr>
        <sz val="10"/>
        <rFont val="굴림"/>
        <family val="3"/>
        <charset val="129"/>
      </rPr>
      <t>○ 수영강사 10(연차 미소진 지급분)</t>
    </r>
  </si>
  <si>
    <t xml:space="preserve">   - 실버반수당 : 400,000원*4명*12월</t>
  </si>
  <si>
    <t xml:space="preserve"> ○ 수영강사 4(실버수당 지급분)</t>
  </si>
  <si>
    <t xml:space="preserve">   - 주휴수당 : 94,030원*10명*52주</t>
  </si>
  <si>
    <t xml:space="preserve">   - 안전자격수당 : 50,000원*10명*12월</t>
  </si>
  <si>
    <t xml:space="preserve"> ○ 수영강사 10(자격수당)</t>
  </si>
  <si>
    <t xml:space="preserve">   - 평일 안전근무수당 : 9,000원*2회*10명*5일*52주</t>
  </si>
  <si>
    <t xml:space="preserve"> ○ 수영강사 10(평일 안전근무수당)</t>
  </si>
  <si>
    <t xml:space="preserve">   - 토요일 안전근무수당 : 9,000원*4회*4명*52주</t>
  </si>
  <si>
    <t xml:space="preserve"> ○ 수영강사 4(토요일 안전근무수당)</t>
  </si>
  <si>
    <t xml:space="preserve"> ○  (신규)매표,환경, 수상안전요원 일용근로자 인부임(대체인력)</t>
  </si>
  <si>
    <t xml:space="preserve">   - 기본급  : 10,000원*8시간*3명*90일</t>
  </si>
  <si>
    <t xml:space="preserve">   - 초과근무수당  : 9,620원*150%*3명*12주</t>
  </si>
  <si>
    <t xml:space="preserve">   - 야간근무수당  : 9,620원*50%*3명*0.5시간*60일</t>
  </si>
  <si>
    <t xml:space="preserve">   - 연차휴가수당  : 10,000원*8명*3명*3일</t>
  </si>
  <si>
    <t xml:space="preserve">   - 주휴수당  : 10,000원*8명*3명*12주</t>
  </si>
  <si>
    <t>○ 회원카드제작 : 1,000장 *400원</t>
  </si>
  <si>
    <t>○회원카드 분실 대비 구매</t>
  </si>
  <si>
    <t xml:space="preserve">○ 영수증 용지 구입 : 80,000원*6박스*2회 </t>
  </si>
  <si>
    <r>
      <t>○수영장 영수증 용지 구입</t>
    </r>
    <r>
      <rPr>
        <sz val="10"/>
        <color rgb="FF000000"/>
        <rFont val="돋움"/>
        <family val="3"/>
        <charset val="129"/>
      </rPr>
      <t>(</t>
    </r>
    <r>
      <rPr>
        <sz val="10"/>
        <color rgb="FF000000"/>
        <rFont val="한양신명조"/>
        <family val="3"/>
        <charset val="129"/>
      </rPr>
      <t>친환경용지</t>
    </r>
    <r>
      <rPr>
        <sz val="10"/>
        <color rgb="FF000000"/>
        <rFont val="돋움"/>
        <family val="3"/>
        <charset val="129"/>
      </rPr>
      <t>)</t>
    </r>
  </si>
  <si>
    <t>○ 무인발권기 입장권 용지 구입 : 80,000원*3박스*2회</t>
  </si>
  <si>
    <r>
      <t>○무인 발권기 용지 구입</t>
    </r>
    <r>
      <rPr>
        <sz val="10"/>
        <color rgb="FF000000"/>
        <rFont val="돋움"/>
        <family val="3"/>
        <charset val="129"/>
      </rPr>
      <t>(</t>
    </r>
    <r>
      <rPr>
        <sz val="10"/>
        <color rgb="FF000000"/>
        <rFont val="한양신명조"/>
        <family val="3"/>
        <charset val="129"/>
      </rPr>
      <t>친환경용지</t>
    </r>
    <r>
      <rPr>
        <sz val="10"/>
        <color rgb="FF000000"/>
        <rFont val="돋움"/>
        <family val="3"/>
        <charset val="129"/>
      </rPr>
      <t>)</t>
    </r>
  </si>
  <si>
    <t>○ 사무용품 구입비 : 300,000원*12월</t>
  </si>
  <si>
    <t>○기타 사무용품 구입</t>
  </si>
  <si>
    <t xml:space="preserve">○ 공구류 구입 : 500,000원*1회 </t>
  </si>
  <si>
    <t>○ 수영장 방향제 구입 : 10,000원*12회*5개소</t>
  </si>
  <si>
    <t>○ 쓰레기 종량제 봉투 75L : 100장*1,800원*12월</t>
  </si>
  <si>
    <t>○ 프린터 토너 구입</t>
  </si>
  <si>
    <t>○사무실1, 사무실2, 카운터1, 카운터2, 강사실</t>
  </si>
  <si>
    <t xml:space="preserve">     - 블랙 : 250,000원*5대*2개</t>
  </si>
  <si>
    <t xml:space="preserve">     - 칼라 : 400,000원*3대*2개</t>
  </si>
  <si>
    <t xml:space="preserve">     - 드럼 : 350,000원*5대*2개</t>
  </si>
  <si>
    <t xml:space="preserve">     - 회수통 : 100,000원*1대*2개</t>
  </si>
  <si>
    <t>○ 리플릿 및 현수막 제작비 : 66,000원*2회*12월</t>
  </si>
  <si>
    <t>○리플릿, 현수막 제작비</t>
  </si>
  <si>
    <t>○ 위생용품 및 화장실 청소용품 : 1,500,000원*6회</t>
  </si>
  <si>
    <t xml:space="preserve">○점보롤휴지 ,핸드타올, 면봉, 락스, 세정제 </t>
  </si>
  <si>
    <t>○ 시설관리 청소용품 : 300,000원*4회</t>
  </si>
  <si>
    <t>○ 전산소모품 구입비 : 50,000원*19대*1회</t>
  </si>
  <si>
    <t>○ 자동심장충격기 카트리지 구입 : 300,000원*1회*2대</t>
  </si>
  <si>
    <t>○AED카트리지 구입(2022.2.8. 유효기간 만료)</t>
  </si>
  <si>
    <t>○ (신규)실내공기질 재인증 용역비 : 1,200,000원*1회</t>
  </si>
  <si>
    <t>02 공공운영비(복리후생비로 편성)</t>
  </si>
  <si>
    <t>○ (법정)보일러 대기배출시설 자가측정 용역비 : 2,000,000원*2회</t>
  </si>
  <si>
    <t>○법적 대기배출시설 자가측정 용역비(연1회)</t>
  </si>
  <si>
    <t>○ 승강기 유지보수 비용 : 150,000원*12회</t>
  </si>
  <si>
    <t>○ (법정)방역 소독비 :880,000원*5회</t>
  </si>
  <si>
    <t>○법적 방역소독 5회 / 수목 소독 2회</t>
  </si>
  <si>
    <t>○ (법정)도시가스 정기점검 수수료 : 500,000원*1회</t>
  </si>
  <si>
    <t>○ (법정)수영장 수질검사 수수료 : 50,000원*4회</t>
  </si>
  <si>
    <t>○ 무인경비 시스템 수수료 : 285,000원*12월</t>
  </si>
  <si>
    <t>○무인경비(에스원) 수수료 지불(분기별)</t>
  </si>
  <si>
    <t>○ 설비 유지관리 시스템 관리 : 350,000원*12월</t>
  </si>
  <si>
    <t>○ 보일러 정기검사비 : 1,200,000원*1식</t>
  </si>
  <si>
    <t>○ 신용카드 결제대행수수료 : 1,700,000원*12월</t>
  </si>
  <si>
    <t>○ (법정)정기안전점검 용역비 : 4,500,000원*2회</t>
  </si>
  <si>
    <t>○법적 정기정검 2회</t>
  </si>
  <si>
    <t>○ (법정)전기연차점검 : 3,800,000원*1회</t>
  </si>
  <si>
    <t>○ (법정)소방작동기능점검 : 1,000,000원*2회</t>
  </si>
  <si>
    <t>○ (법정)승강기 정기검사 수수료 : 130,000원*1회</t>
  </si>
  <si>
    <t>○ (법정)보일러 세관 용역비 : 7,700,000원*1회</t>
  </si>
  <si>
    <t>○ 보일러 유지관리 용역비 : 2,000,000원*1식</t>
  </si>
  <si>
    <t xml:space="preserve">○ 통합회원관리 시스템 유지관리 용역비 : 1,000,000원*4회 </t>
  </si>
  <si>
    <t>○ 냉난방기 유지관리 용역비 : 900,000원*4회</t>
  </si>
  <si>
    <r>
      <t xml:space="preserve">○부품비 별도 관리(수선유지비) </t>
    </r>
    <r>
      <rPr>
        <sz val="9"/>
        <rFont val="굴림"/>
        <family val="3"/>
        <charset val="129"/>
      </rPr>
      <t>* 실외기 3대 / 실내기 31대</t>
    </r>
  </si>
  <si>
    <t xml:space="preserve">○ 홈페이지 유지관리 용역비 : 121,000원*12월 </t>
  </si>
  <si>
    <t xml:space="preserve">○ 서버 유지관리 용역비 : 750,000원*12월 </t>
  </si>
  <si>
    <t>○ 수영장 발란싱 탱크 청소 용역비 : 1,400,000원*1회</t>
  </si>
  <si>
    <t xml:space="preserve">○ 기계실 집수정 내부 청소 용역비 : 300,000원*4대*1회 </t>
  </si>
  <si>
    <t>○ 저수조 탱크 청소 용역비 : 1,200,000원*2회</t>
  </si>
  <si>
    <t>○ 수영장 바닥타일 청소 용역비 : 1,300,000원*13회</t>
  </si>
  <si>
    <t>○월1회 수영장 내부 바닥청소 용역비(하계 월2회)</t>
  </si>
  <si>
    <t xml:space="preserve"> ○ 수영장 주변 화단 조경 및 제초 용역비 : 6,500,000원*2회</t>
  </si>
  <si>
    <t xml:space="preserve"> ○ 년 2회 수영장 제초작업 용역비 </t>
  </si>
  <si>
    <t xml:space="preserve"> ○ (신규)수영장 에어컨 청소 용역비 : 34대 *1회</t>
  </si>
  <si>
    <t xml:space="preserve"> ○ 년 1회 에어컨청소  용역비 </t>
  </si>
  <si>
    <t>○ (신규)공기청정기 임차료 : 42,000원*4대*12월</t>
  </si>
  <si>
    <t>○공기청정기 임차료(4대) 납부(3대추가)</t>
  </si>
  <si>
    <t>○ 정수기 임차료 : 45,000원*5대*12월</t>
  </si>
  <si>
    <t>○ (신규)커피머신 임차료 : 30,000원*1대*12월</t>
  </si>
  <si>
    <t>○커피머신 임대료(1대) 지급</t>
  </si>
  <si>
    <t xml:space="preserve"> ○ 피복비(체육시설팀)</t>
  </si>
  <si>
    <t xml:space="preserve">   - 매표 : 150,000원*1회*8명</t>
  </si>
  <si>
    <t>○매표원(진남 4, 망마 4)    * 동복·하복(격년제 지급)</t>
  </si>
  <si>
    <t xml:space="preserve">   - 관리, 청소, 안전 : 150,000원*1회*34명</t>
  </si>
  <si>
    <r>
      <t>○관리</t>
    </r>
    <r>
      <rPr>
        <sz val="6"/>
        <color rgb="FF000000"/>
        <rFont val="돋움"/>
        <family val="3"/>
        <charset val="129"/>
      </rPr>
      <t>(</t>
    </r>
    <r>
      <rPr>
        <sz val="6"/>
        <color rgb="FF000000"/>
        <rFont val="한양신명조"/>
        <family val="3"/>
        <charset val="129"/>
      </rPr>
      <t xml:space="preserve">진남 </t>
    </r>
    <r>
      <rPr>
        <sz val="6"/>
        <color rgb="FF000000"/>
        <rFont val="돋움"/>
        <family val="3"/>
        <charset val="129"/>
      </rPr>
      <t xml:space="preserve">6, </t>
    </r>
    <r>
      <rPr>
        <sz val="6"/>
        <color rgb="FF000000"/>
        <rFont val="한양신명조"/>
        <family val="3"/>
        <charset val="129"/>
      </rPr>
      <t xml:space="preserve">망마 </t>
    </r>
    <r>
      <rPr>
        <sz val="6"/>
        <color rgb="FF000000"/>
        <rFont val="돋움"/>
        <family val="3"/>
        <charset val="129"/>
      </rPr>
      <t xml:space="preserve">4, </t>
    </r>
    <r>
      <rPr>
        <sz val="6"/>
        <color rgb="FF000000"/>
        <rFont val="한양신명조"/>
        <family val="3"/>
        <charset val="129"/>
      </rPr>
      <t>장애인</t>
    </r>
    <r>
      <rPr>
        <sz val="6"/>
        <color rgb="FF000000"/>
        <rFont val="돋움"/>
        <family val="3"/>
        <charset val="129"/>
      </rPr>
      <t xml:space="preserve">3), </t>
    </r>
    <r>
      <rPr>
        <sz val="6"/>
        <color rgb="FF000000"/>
        <rFont val="한양신명조"/>
        <family val="3"/>
        <charset val="129"/>
      </rPr>
      <t>청소</t>
    </r>
    <r>
      <rPr>
        <sz val="6"/>
        <color rgb="FF000000"/>
        <rFont val="돋움"/>
        <family val="3"/>
        <charset val="129"/>
      </rPr>
      <t>(</t>
    </r>
    <r>
      <rPr>
        <sz val="6"/>
        <color rgb="FF000000"/>
        <rFont val="한양신명조"/>
        <family val="3"/>
        <charset val="129"/>
      </rPr>
      <t xml:space="preserve">진남 </t>
    </r>
    <r>
      <rPr>
        <sz val="6"/>
        <color rgb="FF000000"/>
        <rFont val="돋움"/>
        <family val="3"/>
        <charset val="129"/>
      </rPr>
      <t xml:space="preserve">6, </t>
    </r>
    <r>
      <rPr>
        <sz val="6"/>
        <color rgb="FF000000"/>
        <rFont val="한양신명조"/>
        <family val="3"/>
        <charset val="129"/>
      </rPr>
      <t xml:space="preserve">망마 </t>
    </r>
    <r>
      <rPr>
        <sz val="6"/>
        <color rgb="FF000000"/>
        <rFont val="돋움"/>
        <family val="3"/>
        <charset val="129"/>
      </rPr>
      <t xml:space="preserve">4, </t>
    </r>
    <r>
      <rPr>
        <sz val="6"/>
        <color rgb="FF000000"/>
        <rFont val="한양신명조"/>
        <family val="3"/>
        <charset val="129"/>
      </rPr>
      <t xml:space="preserve">장애인 </t>
    </r>
    <r>
      <rPr>
        <sz val="6"/>
        <color rgb="FF000000"/>
        <rFont val="돋움"/>
        <family val="3"/>
        <charset val="129"/>
      </rPr>
      <t xml:space="preserve">5), </t>
    </r>
    <r>
      <rPr>
        <sz val="6"/>
        <color rgb="FF000000"/>
        <rFont val="한양신명조"/>
        <family val="3"/>
        <charset val="129"/>
      </rPr>
      <t>안전</t>
    </r>
    <r>
      <rPr>
        <sz val="6"/>
        <color rgb="FF000000"/>
        <rFont val="돋움"/>
        <family val="3"/>
        <charset val="129"/>
      </rPr>
      <t>(</t>
    </r>
    <r>
      <rPr>
        <sz val="6"/>
        <color rgb="FF000000"/>
        <rFont val="한양신명조"/>
        <family val="3"/>
        <charset val="129"/>
      </rPr>
      <t xml:space="preserve">진남 </t>
    </r>
    <r>
      <rPr>
        <sz val="6"/>
        <color rgb="FF000000"/>
        <rFont val="돋움"/>
        <family val="3"/>
        <charset val="129"/>
      </rPr>
      <t xml:space="preserve">2, </t>
    </r>
    <r>
      <rPr>
        <sz val="6"/>
        <color rgb="FF000000"/>
        <rFont val="한양신명조"/>
        <family val="3"/>
        <charset val="129"/>
      </rPr>
      <t xml:space="preserve">망마 </t>
    </r>
    <r>
      <rPr>
        <sz val="6"/>
        <color rgb="FF000000"/>
        <rFont val="돋움"/>
        <family val="3"/>
        <charset val="129"/>
      </rPr>
      <t xml:space="preserve">2) * </t>
    </r>
    <r>
      <rPr>
        <sz val="6"/>
        <color rgb="FF000000"/>
        <rFont val="한양신명조"/>
        <family val="3"/>
        <charset val="129"/>
      </rPr>
      <t>신규</t>
    </r>
    <r>
      <rPr>
        <sz val="6"/>
        <color rgb="FF000000"/>
        <rFont val="돋움"/>
        <family val="3"/>
        <charset val="129"/>
      </rPr>
      <t>2</t>
    </r>
  </si>
  <si>
    <t xml:space="preserve"> ○ 강습용 개인장비(수영복 등) 구입비(체육시설팀)</t>
  </si>
  <si>
    <t xml:space="preserve">   - 수영강사 작업복 등 : 300,000원*2회*18명</t>
  </si>
  <si>
    <t>○수영장(진남,망마) 수영강사 강습관련 장비 구입</t>
  </si>
  <si>
    <t xml:space="preserve">   - 안전근무복 : 30,000원*1회*22명</t>
  </si>
  <si>
    <t>○수영장(진남,망마) 수영강사, 안전근무자 근무복 구입</t>
  </si>
  <si>
    <t xml:space="preserve"> ○ 급량비(체육시설팀)</t>
  </si>
  <si>
    <t xml:space="preserve">   - 8,000원 * 5명 * 15일 * 12월 </t>
  </si>
  <si>
    <t>○진남 2, 망마 2, 장애인 1</t>
  </si>
  <si>
    <t xml:space="preserve"> ○ 간식비</t>
  </si>
  <si>
    <t xml:space="preserve">  - 수영강사 : 3,000원*10명*5일*52주</t>
  </si>
  <si>
    <t>○수영강사 10명 간식비</t>
  </si>
  <si>
    <t xml:space="preserve"> ○ 안전용품(안전화,안전모 등) 구입비</t>
  </si>
  <si>
    <t xml:space="preserve">   - 150,000원 * 4명</t>
  </si>
  <si>
    <t>○안전장구류 안전화, 안전모 등 안전에 관한 개인장구류 구입</t>
  </si>
  <si>
    <t>○ 수영장 응급의약품 구입비 : 300,000원*1회</t>
  </si>
  <si>
    <t>○의약품 구입비</t>
  </si>
  <si>
    <t>○ 주민세 : 250원*6,496㎡</t>
  </si>
  <si>
    <t>○ 상하수도 요금 : 19,000,000원*12월</t>
  </si>
  <si>
    <t xml:space="preserve">○ 도시가스 요금 : 15,500,000원*12월 </t>
  </si>
  <si>
    <t xml:space="preserve">○ 전기 요금 : 7,000,000원*12월 </t>
  </si>
  <si>
    <t xml:space="preserve">○ 통신요금(전화기,인터넷) : 360,000원*12월 </t>
  </si>
  <si>
    <t>○22년 사용분(1월~7월분) 평균</t>
  </si>
  <si>
    <t xml:space="preserve">○ (법정)도시가스사고배상책임보험 : 20,000원*1회 </t>
  </si>
  <si>
    <t xml:space="preserve">○ (법정)승강기사고배상책임보험 : 35,000원*1회 </t>
  </si>
  <si>
    <t xml:space="preserve">○ 문자메시지 요금 : 300,000원*12월 </t>
  </si>
  <si>
    <t>○문자메시지 발송요금</t>
  </si>
  <si>
    <t>01 국내여비(체육시설팀)</t>
  </si>
  <si>
    <t xml:space="preserve"> ○ 관내여비 : 20,000원*8명*11일*12월</t>
  </si>
  <si>
    <t>○팀장1, 진남3, 망마4, 장애인2</t>
  </si>
  <si>
    <t xml:space="preserve"> ○ 관외여비 : 85,000원*6명*3일*2회</t>
  </si>
  <si>
    <t>○팀장1, 진남4, 망마4, 장애인2</t>
  </si>
  <si>
    <t xml:space="preserve"> ○ (신규)유공직원 선진지 견학 : 500,000원*4명*2회</t>
  </si>
  <si>
    <t>○유공직원 선진지 견학(연 2회)</t>
  </si>
  <si>
    <t>206 재료비</t>
  </si>
  <si>
    <t>○ 방역소독약품 구입 : 500,000원*2회</t>
  </si>
  <si>
    <t xml:space="preserve">○수영장내/외부벌레퇴치약품살포/감염병예방약품 </t>
  </si>
  <si>
    <t>02 약품비</t>
  </si>
  <si>
    <t>○ 정제염 소금 구입 : 8,800원*15포*12월</t>
  </si>
  <si>
    <t>○차염소산나트륨 발생기 소금 투입</t>
  </si>
  <si>
    <t>○ 보일러 청관제 구입 : 60,000원*3통*12월</t>
  </si>
  <si>
    <t>○보일러 내부 관체 윤활제 구입</t>
  </si>
  <si>
    <t>○ 응집제 구입 : 22,000원(1L)*12통*12월</t>
  </si>
  <si>
    <t>○수영장 수질개선 응집제 구입</t>
  </si>
  <si>
    <t>○ PH조절제 구입 : 33,000원*10통*1회</t>
  </si>
  <si>
    <t>○수영장 수질개선 PH조절제 구입</t>
  </si>
  <si>
    <t>○ 탁도개선제 : 22,000원*8통*12월</t>
  </si>
  <si>
    <t>○수영장 수질개선 탁도개선제 구입</t>
  </si>
  <si>
    <t>02 수선유지비</t>
  </si>
  <si>
    <t xml:space="preserve"> ○ 수영장 내부 대정비 타일청소 : 3,000,000원*1식</t>
  </si>
  <si>
    <t xml:space="preserve"> ○ 연 1회 대정비 타일청소(수영조 내/외부)</t>
  </si>
  <si>
    <t xml:space="preserve"> ○ 냉난방기 유지보수 부품 구입 : 150,000원*31대(실내기)</t>
  </si>
  <si>
    <t xml:space="preserve"> ○ 에어컨 유지관리 부품비</t>
  </si>
  <si>
    <t xml:space="preserve"> ○ 수중청소기 유지관리비 : 1,000,000원*2회</t>
  </si>
  <si>
    <t xml:space="preserve"> ○ 수중청소기 2대 수리비</t>
  </si>
  <si>
    <t xml:space="preserve"> ○ 소방설비 유지관리비 : 200,000원*12월</t>
  </si>
  <si>
    <t xml:space="preserve"> ○ 소방설비 유지관리비(화재감지기, 소화기 등)</t>
  </si>
  <si>
    <t xml:space="preserve"> ○ 전기설비 유지관리비 : 300,000원*12월</t>
  </si>
  <si>
    <t xml:space="preserve"> ○ 전기설비 유지관리비(차단기, 휴즈 등)</t>
  </si>
  <si>
    <t xml:space="preserve"> ○ 고압세척기 유지관리비 : 400,000원*2대</t>
  </si>
  <si>
    <t xml:space="preserve"> ○ 청소용 고압세척기 수리비</t>
  </si>
  <si>
    <t xml:space="preserve"> ○ 수영장 네트워크 시스템 수리비 : 2,000,000원*1식</t>
  </si>
  <si>
    <t xml:space="preserve"> ○ 수영장 인터넷, 발권기 포스 수리비</t>
  </si>
  <si>
    <t xml:space="preserve"> ○ 기계실 센서류 구입비 : 2,000,000원*1식</t>
  </si>
  <si>
    <t xml:space="preserve"> ○ 저수조탱크, 응축수탱크, 발란싱탱크 센서 구입비</t>
  </si>
  <si>
    <t xml:space="preserve"> ○ 기계실 장비 및 배관 유지보수 : 3,000,000원*1식</t>
  </si>
  <si>
    <t xml:space="preserve"> ○ 기계실 설비 배관 유지관리비</t>
  </si>
  <si>
    <t xml:space="preserve"> ○ 수영장 및 로비 전광판 수리비 : 3,000,000원*1식</t>
  </si>
  <si>
    <t xml:space="preserve"> ○ 수영장 내부 및 로비 전광판 수리비</t>
  </si>
  <si>
    <t xml:space="preserve"> ○ 샤워실 및 수영장 내부 소모성 자재 구입 : 3,000,000원*1식</t>
  </si>
  <si>
    <t xml:space="preserve"> ○ 샤워기 헤드, 수영장 트렌치커버 등 수리비</t>
  </si>
  <si>
    <t xml:space="preserve"> ○ (신규)로비 타일 보수 및 교체 : 7,000,000원*1식</t>
  </si>
  <si>
    <t xml:space="preserve"> ○ 수영장 로비 타일 보수</t>
  </si>
  <si>
    <t xml:space="preserve"> ○ (신규)수영장 내,외부 수선 공사(블라인드 및 필름지)  : 18,000,000원*1식</t>
  </si>
  <si>
    <t xml:space="preserve"> ○ 수영장 외부 필름지 부착(정면 9,000천원 / 측면 9,000천원)</t>
  </si>
  <si>
    <t xml:space="preserve"> ○ (신규)기계실 순환펌프 체크밸브 교체 : 2,200,000원*3식</t>
  </si>
  <si>
    <t xml:space="preserve"> ○ 기계실 순환라인 체크밸브 교체 </t>
  </si>
  <si>
    <t>※ 2023년 지방공기업 예산편성기준</t>
  </si>
  <si>
    <t>○ 회의개최 시 음식물 및 다과, 체육대회 식대 포함
   (1년이상 근로계약을 체결하는 비정규직 포함)</t>
  </si>
  <si>
    <t xml:space="preserve"> ○ 부서운영비(체육시설팀)</t>
  </si>
  <si>
    <t xml:space="preserve">    - 진남수영장(28명) : 400,000원 * 12월</t>
  </si>
  <si>
    <t>○30인이하 400,000원</t>
  </si>
  <si>
    <t xml:space="preserve">    - 망마국민체육센터(27명) : 400,000원 * 12월</t>
  </si>
  <si>
    <t xml:space="preserve">    - 장애인국민체육센터(8명) : 175,000원 * 12월</t>
  </si>
  <si>
    <t>○10인이하 175,000원</t>
  </si>
  <si>
    <t>200 자본적지출</t>
  </si>
  <si>
    <t>230 유형자산취득</t>
  </si>
  <si>
    <t>12 수탁자산취득비(진남수영장)</t>
  </si>
  <si>
    <t>○ (신규) 노트북 구입</t>
  </si>
  <si>
    <t xml:space="preserve"> ○ 회의용 노트북 구입(기존 노트북 여수시 반납)</t>
  </si>
  <si>
    <t>○ (신규) (주민참여)사물함 구입 : 87,000원*150대</t>
  </si>
  <si>
    <t xml:space="preserve"> ○ 규격 : 350*480*360mm / 주민참여예산</t>
  </si>
  <si>
    <t>○ (신규) (주민참여) 디지털 시계 구입</t>
  </si>
  <si>
    <t xml:space="preserve"> ○ 규격 : 1,200*800mm / 주민참여예산</t>
  </si>
  <si>
    <t>○ (신규) 휴게시설 조성(산업안전보건법 제128조의 2 휴게시설의 설치)</t>
  </si>
  <si>
    <t xml:space="preserve">   - 간이침대 : 250,000원*4식</t>
  </si>
  <si>
    <t xml:space="preserve"> ○ 간이침대</t>
  </si>
  <si>
    <t xml:space="preserve">   - 쇼파 및 테이블 : 1,000,000원*1식</t>
  </si>
  <si>
    <t xml:space="preserve"> ○ 쇼파 및 테이블</t>
  </si>
  <si>
    <t xml:space="preserve">   - 칸막이 및 창문설치 등</t>
  </si>
  <si>
    <t xml:space="preserve"> ○ 칸막이, 석고보드, 출입문, 창문, 페인트공사, 인건비 등</t>
  </si>
  <si>
    <t xml:space="preserve">   - 텔레비전(32인치) : 400,000원*1식</t>
  </si>
  <si>
    <t xml:space="preserve"> ○ 텔레비전(행정장비,비품,소모품 등 구입단가 적용)</t>
  </si>
  <si>
    <t>나. 수익적지출(망마국민체육센터)</t>
  </si>
  <si>
    <t>700
사업비용</t>
  </si>
  <si>
    <t>710
영업비용</t>
  </si>
  <si>
    <t>722
대행사업비</t>
  </si>
  <si>
    <t>04
기간제근로자등보수</t>
  </si>
  <si>
    <t>04 기간제근로자등보수</t>
  </si>
  <si>
    <t>○ 수영장 수영강사 인건비(9명)</t>
  </si>
  <si>
    <t>○ 수영강사(9) : 남4, 여4, 아쿠아로빅1(단시간)</t>
  </si>
  <si>
    <t>- 기본급 : 94,030원*8명*5일*52주</t>
  </si>
  <si>
    <t>- 일급 94,030원</t>
  </si>
  <si>
    <t>- 주휴수당 : 94,030원*8명*52주</t>
  </si>
  <si>
    <t>- 초과근무수당 :  94,030원(일급)*4명*150%*52주</t>
  </si>
  <si>
    <t>- 토요일 수영장 운영에 따른 초과근무</t>
  </si>
  <si>
    <t>- 야간근무수당 : 11,633원(시급)*4명*50%*0.5시간*5일*52주</t>
  </si>
  <si>
    <t>- 새벽출근(05:30)에 따른 야간근무</t>
  </si>
  <si>
    <t>- 연차휴가수당 : 94,030원*8명*10일</t>
  </si>
  <si>
    <t>- 실버반수당 : 400,000원*2명*12개월</t>
  </si>
  <si>
    <t>- 실버반 단가 : 월 400,000원 / 2개반 운영</t>
  </si>
  <si>
    <t>- 자격수당 : 50,000원*8명*12개월</t>
  </si>
  <si>
    <t>- 평일안전근무수당 : 9,000원*8명*2회*5일*52주</t>
  </si>
  <si>
    <t>- 안전근무 단가: 시간당 9,000원</t>
  </si>
  <si>
    <t>- 토요일안전근무수당 : 9,000원*4명*4회*52주</t>
  </si>
  <si>
    <t>- 아쿠아로빅 강사 인건비 : 1,000,000원*1명*12개월</t>
  </si>
  <si>
    <t>- 아쿠아로빅 월 정액 급여 : 1,000,000원</t>
  </si>
  <si>
    <t xml:space="preserve"> ○  매표,환경,수상안전요원 일용근로자 인부임(대체인력)</t>
  </si>
  <si>
    <t>- 기본급  : 80,000원*3명*90일</t>
  </si>
  <si>
    <t>- 초과근무수당  : 9,620원*150%*3명*12주</t>
  </si>
  <si>
    <t>- 야간근무수당  : 9,620원*50%*3명*0.5시간*60일</t>
  </si>
  <si>
    <t>- 연차휴가수당  : 80,000원*3명*3일</t>
  </si>
  <si>
    <t>- 주휴수당  : 80,000원*3명*12주</t>
  </si>
  <si>
    <t>○ 환경미화 기간제근로자 인건비(5명)</t>
  </si>
  <si>
    <t>○ 환경미화(5) : 남2, 여2, 휴일전담1</t>
  </si>
  <si>
    <t>- 기본급 : 80,000원*5일*52주*3명</t>
  </si>
  <si>
    <t>- 일급 80,000원(10,000원*8시간)</t>
  </si>
  <si>
    <t>- 주휴수당 : 80,000원*52주*3명</t>
  </si>
  <si>
    <t>- 단시간근로자 기본급 : 60,000원*5일*52주*1명</t>
  </si>
  <si>
    <t>- 일급 60,000원(10,000원*6시간) / 6시간 근무자</t>
  </si>
  <si>
    <t>- 단시간근로자 주휴수당 : 60,000원*52주*1명</t>
  </si>
  <si>
    <t>- 초과근무수당 : 9,620원(시급)*150%*16시간*12개월*4명</t>
  </si>
  <si>
    <t>'- 토요일 수영장 운영에 따른 초과근무</t>
  </si>
  <si>
    <t>- 야간근무수당 : 9,620원(시급)*50%*0.5시간*5일*52주*2명</t>
  </si>
  <si>
    <t>- 연차휴가수당 : 80,000원*10일*3명</t>
  </si>
  <si>
    <t>- 단시간근로자 연차휴가수당 : 60,000원*10일*1명</t>
  </si>
  <si>
    <t>- 환경미화 대체근무자 인건비 : 80,000원*12일*1명</t>
  </si>
  <si>
    <t>- 근무자 연차 등 공백 발생 시 대체근무자 투입</t>
  </si>
  <si>
    <t>- 휴일전담 단시간근로자 인건비 : 80,000원*67일*1명</t>
  </si>
  <si>
    <t>- 2023년 일요일 및 공휴일 : 67일</t>
  </si>
  <si>
    <t>○ 숙직전담 기간제근로자 인건비(2명)</t>
  </si>
  <si>
    <t>- 기본급 : 80,000원*15일*12개월*2명</t>
  </si>
  <si>
    <t>- 주휴수당 : 80,000원*5일*12개월*2명</t>
  </si>
  <si>
    <t>- 초과근무수당 : 9,620원(시급)*150%*2시간*15일*12개월*2명</t>
  </si>
  <si>
    <t>- 야간근무수당 : 9,620원(시급)*50%*6시간*15일*12개월*2명</t>
  </si>
  <si>
    <t>201
일반운영비</t>
  </si>
  <si>
    <t>01
사무관리비</t>
  </si>
  <si>
    <t>○ 영수증 용지 구입 : 80,000원*6박스*2회(1박스/50롤)</t>
  </si>
  <si>
    <t>○ 무인발매기 용지 구입 : 300,000원*2박스</t>
  </si>
  <si>
    <t>○ 종량제봉투(75L) 구입 : 1,800원*3개소*23일*12개월</t>
  </si>
  <si>
    <t>○ 복사기 카트리지 구입 : 1,200,000원*3회</t>
  </si>
  <si>
    <t>○ 복사기 잉크, 폐토너통, 드럼 등 구입</t>
  </si>
  <si>
    <t>○ 일·숙직 수당 : 60,000원*15회*12개월</t>
  </si>
  <si>
    <t>○ 기계설비 24시간 가동에 따른 주말 일·숙직근무 수당</t>
  </si>
  <si>
    <t>○ 리플릿 및 현수막 제작 : 66,000원*2회*12개월</t>
  </si>
  <si>
    <t>○ 화장실 위생용품 구입 : 400,000원*12개월</t>
  </si>
  <si>
    <t>○ 점보롤화장지, 면봉, 세정제, 핸드타올 등 구입</t>
  </si>
  <si>
    <t>○ 시설관리 청소용품 구입 : 100,000원*6개월*2회</t>
  </si>
  <si>
    <t>○ 청소 도구, 용품(타올, 비누 등) 구입</t>
  </si>
  <si>
    <t>○ 소규모 전자제품 구입 : 500,000원*4회</t>
  </si>
  <si>
    <t xml:space="preserve">○ 벽걸이 선풍기, 헤어 드라이기,  탈수기  구입 </t>
  </si>
  <si>
    <t>○ (신규)수영장 시설 용품 등 구입 : 200,000원*5회</t>
  </si>
  <si>
    <t>○ 수영 보조 도구(킥판,구명조끼) 등 구입</t>
  </si>
  <si>
    <t>○ 탈의실 내부 락커 키밴드 , 자물쇠 등 구입 : 15,000원*100개</t>
  </si>
  <si>
    <t>○ 탈의실 내부 락커 키 등 분실 및 노후화 교체</t>
  </si>
  <si>
    <t>○ 다목적체육관 시설 용품 등 구입 : 200,000원*5회</t>
  </si>
  <si>
    <t>○ 배드민턴 네트, 배구 용품 등 구입</t>
  </si>
  <si>
    <t>○ 전산소모품 구입 : 50,000원*13대</t>
  </si>
  <si>
    <t>○ 공구류 구입비 : 500,000원*1회</t>
  </si>
  <si>
    <t>○ 사무용품(복사용지 등) 구입 : 270,000원*12개월</t>
  </si>
  <si>
    <t>○ 사무용품, 복사용지 등 구입</t>
  </si>
  <si>
    <t>11
지급수수료</t>
  </si>
  <si>
    <t>○ (법정) 도시가스 시설 정기검사 수수료 : 210,000원*1회</t>
  </si>
  <si>
    <t>○ (법정) 수영장 수질검사 수수료 : 50,000원*4회</t>
  </si>
  <si>
    <t>○ 신용카드 결제대행수수료 : 1,700,000원*12개월</t>
  </si>
  <si>
    <t>○ 직원 근태관리 프로그램</t>
  </si>
  <si>
    <t>○ (법정) 저수조 수질검사 수수료 : 60,000원*1회</t>
  </si>
  <si>
    <t>○ (법정) 기계실 저수조 청소 용역비 : 1,000,000원*2회</t>
  </si>
  <si>
    <t>○ 저수조 매년 2회 청소(수도법 33조)</t>
  </si>
  <si>
    <t>○ 밸런싱탱크 청소 용역비 : 500,000원*1회</t>
  </si>
  <si>
    <t>○ 대정비 기간 중 내부 오염 청소</t>
  </si>
  <si>
    <t>○ (법정) 전기 연차 점검 용역비 : 1,600,000원*1회</t>
  </si>
  <si>
    <t>○ (법정) 소방시설 정기 점검 용역비 : 1,000,000원*2회</t>
  </si>
  <si>
    <t>○ 승강기 유지관리 용역비 : 150,000원*12개월</t>
  </si>
  <si>
    <t>○ 승강기 유지보수 관리계약</t>
  </si>
  <si>
    <t>○ 보일러 세관 청소 용역비 : 6,000,000원*1회</t>
  </si>
  <si>
    <t>○ (신규)수영장 경영풀, 유아풀, 스파 청소 용역비 : 3,000,000원*1식</t>
  </si>
  <si>
    <t>○ 대정비기간 수영장 내부 전체 청소 실시</t>
  </si>
  <si>
    <t>○ 보일러 설비 유지관리 용역비 : 550,000원*4개월</t>
  </si>
  <si>
    <t>○ 통합회원관리 시스템 유지보수 용역비 : 1,000,000원*4회(분기별)</t>
  </si>
  <si>
    <t>○ 통합 회원관리 프로그램 유지보수 계약</t>
  </si>
  <si>
    <t>○ 수영장 바닥 청소 용역비 : 1,000,000원*14회</t>
  </si>
  <si>
    <t>○ 수영장 바닥 청소 월 1회(하계 월 2회)</t>
  </si>
  <si>
    <t>○ (법정) 체육센터 내·외부 방역 용역비 : 600,000원*5회</t>
  </si>
  <si>
    <t>○ 센터 내부 및 주차장 방역 실시</t>
  </si>
  <si>
    <t>○ (법정) 대출배기시설 자가측정 용역비 : 1,500,000원*1회</t>
  </si>
  <si>
    <t>○ 연 1회 법정 점검 실시 (대기 환경 보존법 제39조)</t>
  </si>
  <si>
    <t>13
임차료</t>
  </si>
  <si>
    <t>○ 공기청정기 임차 : 42,000원*3대*12회</t>
  </si>
  <si>
    <t>○ 공기청정기 3대 임차</t>
  </si>
  <si>
    <t>○ 정수기 임차 : 50,000원*6대*12회</t>
  </si>
  <si>
    <t>○ 정수기 6대 임차</t>
  </si>
  <si>
    <t>15
복리후생비</t>
  </si>
  <si>
    <r>
      <rPr>
        <sz val="10"/>
        <color theme="1"/>
        <rFont val="굴림"/>
        <family val="3"/>
        <charset val="129"/>
      </rPr>
      <t>○</t>
    </r>
    <r>
      <rPr>
        <b/>
        <sz val="10"/>
        <color theme="1"/>
        <rFont val="굴림"/>
        <family val="3"/>
        <charset val="129"/>
      </rPr>
      <t xml:space="preserve"> (신규) </t>
    </r>
    <r>
      <rPr>
        <sz val="10"/>
        <color theme="1"/>
        <rFont val="굴림"/>
        <family val="3"/>
        <charset val="129"/>
      </rPr>
      <t>자가진단키트 구입</t>
    </r>
    <r>
      <rPr>
        <b/>
        <sz val="10"/>
        <color theme="1"/>
        <rFont val="굴림"/>
        <family val="3"/>
        <charset val="129"/>
      </rPr>
      <t xml:space="preserve"> : </t>
    </r>
    <r>
      <rPr>
        <sz val="10"/>
        <color theme="1"/>
        <rFont val="굴림"/>
        <family val="3"/>
        <charset val="129"/>
      </rPr>
      <t>5,000원*200개</t>
    </r>
  </si>
  <si>
    <t>○ 코로나19 대비 자가진단키트 구입</t>
  </si>
  <si>
    <r>
      <rPr>
        <sz val="10"/>
        <color theme="1"/>
        <rFont val="굴림"/>
        <family val="3"/>
        <charset val="129"/>
      </rPr>
      <t>○</t>
    </r>
    <r>
      <rPr>
        <b/>
        <sz val="10"/>
        <color theme="1"/>
        <rFont val="굴림"/>
        <family val="3"/>
        <charset val="129"/>
      </rPr>
      <t xml:space="preserve"> (신규) </t>
    </r>
    <r>
      <rPr>
        <sz val="10"/>
        <color theme="1"/>
        <rFont val="굴림"/>
        <family val="3"/>
        <charset val="129"/>
      </rPr>
      <t>마스크 구입</t>
    </r>
    <r>
      <rPr>
        <b/>
        <sz val="10"/>
        <color theme="1"/>
        <rFont val="굴림"/>
        <family val="3"/>
        <charset val="129"/>
      </rPr>
      <t xml:space="preserve"> : </t>
    </r>
    <r>
      <rPr>
        <sz val="10"/>
        <color theme="1"/>
        <rFont val="굴림"/>
        <family val="3"/>
        <charset val="129"/>
      </rPr>
      <t>500원*5,000개</t>
    </r>
  </si>
  <si>
    <t>○ 직원 방역 마스크 구입(1인당 월16개 지급)</t>
  </si>
  <si>
    <r>
      <rPr>
        <sz val="10"/>
        <color theme="1"/>
        <rFont val="굴림"/>
        <family val="3"/>
        <charset val="129"/>
      </rPr>
      <t>○</t>
    </r>
    <r>
      <rPr>
        <b/>
        <sz val="10"/>
        <color theme="1"/>
        <rFont val="굴림"/>
        <family val="3"/>
        <charset val="129"/>
      </rPr>
      <t xml:space="preserve"> (신규) </t>
    </r>
    <r>
      <rPr>
        <sz val="10"/>
        <color theme="1"/>
        <rFont val="굴림"/>
        <family val="3"/>
        <charset val="129"/>
      </rPr>
      <t>안전용품구입 : 200,000원*3회</t>
    </r>
  </si>
  <si>
    <t>○ 안전 보호구, 안전용품 등 구입</t>
  </si>
  <si>
    <r>
      <rPr>
        <sz val="10"/>
        <color theme="1"/>
        <rFont val="굴림"/>
        <family val="3"/>
        <charset val="129"/>
      </rPr>
      <t>○</t>
    </r>
    <r>
      <rPr>
        <b/>
        <sz val="10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수영장 응급의약품 구입 : 300,000원*2회</t>
    </r>
  </si>
  <si>
    <t>○ 과목변경(공공운영비 &gt; 복리후생비)</t>
  </si>
  <si>
    <t>○ 수영강사 간식비 : 3,000원*5일*52주*8명</t>
  </si>
  <si>
    <t>○ 수영강사 간식 구입</t>
  </si>
  <si>
    <t>21
공공요금및제세</t>
  </si>
  <si>
    <t>○ 도시가스 요금 : 13,000,000원*12개월</t>
  </si>
  <si>
    <t>○ 상하수도 요금 : 13,000,000원*12개월</t>
  </si>
  <si>
    <t>○ 전기요금 : 5,000,000원*12개월</t>
  </si>
  <si>
    <t>○ 통신요금 : 260,000원*12개월</t>
  </si>
  <si>
    <t>○ (법정) 도시가스사고배상책임보험 : 20,000원*1회</t>
  </si>
  <si>
    <t>○ (법정) 승강기책임보험 : 35,000원*1회</t>
  </si>
  <si>
    <t>○ 문자메세지 사용요금 : 150,000원*12개월</t>
  </si>
  <si>
    <t>○ (법정) 주민세 : 280원*3,299㎡*1회</t>
  </si>
  <si>
    <t>206
재료비</t>
  </si>
  <si>
    <t>01
일반재료비</t>
  </si>
  <si>
    <t>○ (신규) 비상발전기 연료 구입 : 1,800원*70L</t>
  </si>
  <si>
    <t>○ 경유 구입</t>
  </si>
  <si>
    <t>○ 방역약품 구입 : 400,000원*2회</t>
  </si>
  <si>
    <t>○ 자체 방역 및 소독 약품, 손소독제 구입</t>
  </si>
  <si>
    <t>02
약품비</t>
  </si>
  <si>
    <t>○ 탁도개선제 구입 : 22,000원*8통*12개월</t>
  </si>
  <si>
    <t>○ 매주 2통씩 탁도개선 약품 사용</t>
  </si>
  <si>
    <t>○ 보일러 청관제 구입 : 60,000원*5통*12개월</t>
  </si>
  <si>
    <t>○ 정제염 구입 : 8,800원(25kg)*10포대*12개월</t>
  </si>
  <si>
    <t>○ 차아염소산나트륨 생성기에 이용</t>
  </si>
  <si>
    <t>○ 응집제 구입 : 22,000원*6통*12개월</t>
  </si>
  <si>
    <t>214
수선유지교체비</t>
  </si>
  <si>
    <t>05
수선유지비</t>
  </si>
  <si>
    <t>○ 보일러 설비 유지보수비 : 200,000원*12개월</t>
  </si>
  <si>
    <t>○ 보일러 유지보수용역 서비스 외 고장 부품 수리</t>
  </si>
  <si>
    <t>○ 시스템 냉난방기 유지보수비 : 200,000원*12대*1회</t>
  </si>
  <si>
    <t>○ 냉난방기 실내기, 실외기 고장 등 부속 교체수리</t>
  </si>
  <si>
    <t>○ 독립형 냉난방기 유지보수비 : 300,000원*9대*1회</t>
  </si>
  <si>
    <t>○ 수중청소기 유지비 : 1,500,000원*2회</t>
  </si>
  <si>
    <t>○ 소방시설 유지보수비 : 200,000원*12개월</t>
  </si>
  <si>
    <t>○ 시설 내 각종 소방설비 교체 및 수리</t>
  </si>
  <si>
    <t>○ 전기설비 유지보수비 : 150,000원*12개월</t>
  </si>
  <si>
    <t>○ 수영장 고압세척기 유지관리비 : 500,000원*2종</t>
  </si>
  <si>
    <t>○ 월 1회 이상 수영장 청소 등 잦은 사용으로 고장 발생 시 정비 필요</t>
  </si>
  <si>
    <t>○ 저수조 밸런싱탱크 수위계 센서 정비 : 700,000원*3개소</t>
  </si>
  <si>
    <t>○ 수질자동측정 센서, 배관 온도 센서 관리 : 450,000원*5종*1회</t>
  </si>
  <si>
    <t>○ 수질측정센서,배관온도계 노후 및 고장으로 인한 교체</t>
  </si>
  <si>
    <t>○ 수처리 순환펌프 유지보수 : 800,000원*5대*1회</t>
  </si>
  <si>
    <t>○ (신규) 샤워실, 화장실 보수 정비 : 3,700,000원*1식</t>
  </si>
  <si>
    <t>○ 샤워기, 타일, 수전 등 보수</t>
  </si>
  <si>
    <t>○ 사무기기 유지관리비 : 2,000,000원*1식　</t>
  </si>
  <si>
    <t>○ 무인발매기, 감시장비 유지보수비 : 2,500,000원*1식</t>
  </si>
  <si>
    <t>○ 무인발매기, 감시장비 정상 운영을 위한 유지보수비</t>
  </si>
  <si>
    <t>○ 노후 기계설비(밸브, 배관) 보수 및 보강 : 3,300,000원*3회</t>
  </si>
  <si>
    <t>○ (신규) 수영장(경영풀, 스파풀) 줄눈 보수 : 3,000,000원*1식</t>
  </si>
  <si>
    <t>○ 샤워실 및 수영장 내부 소모성 자재 구입 : 5,000,000원*1식</t>
  </si>
  <si>
    <t>○ 샤워기 수전 부품, 수영장 오버풀 트랜치커버 등 교체</t>
  </si>
  <si>
    <t>○ 수영장 조명등(무전극램프) 유지보수 : 350,000원*5개소</t>
  </si>
  <si>
    <t>○ 주차장 카스토퍼 교체 : 50,000원*40개</t>
  </si>
  <si>
    <t>○ 주차장 파손 카스토퍼 교체</t>
  </si>
  <si>
    <t>○ (신규) 출입문 자동문 설치 공사(2개소)</t>
  </si>
  <si>
    <t>○ 사업위치 : 망마국민체육센터 1층 로비 출입문
 - 사 업 량 : 출입문 우측 2개소 자동문 설치
 - 사 업 비 : 6,000천원
 - 사업내용 : 자동문 설치로 장애인 이동 통로 개선</t>
  </si>
  <si>
    <t>○ (신규) 저수조 탱크 내부 누수부 보수</t>
  </si>
  <si>
    <t>○ 사업위치 : 망마국민체육센터 지하 기계실
 - 사 업 비 : 3,000천원
 - 사업내용 : 저수조탱크 내부 누수 발생 보수</t>
  </si>
  <si>
    <t xml:space="preserve">○ (신규) 여자샤워실 내부 채광창 보수 공사
</t>
  </si>
  <si>
    <t>○ 사업위치 : 망마국민체육센터 1층 여자 샤워장
 - 사 업 량 : 10m*1.5m 벽체 채광창
 - 사 업 비 : 2,000천원
 - 사업내용 : 채광창 크랙 유지 보수</t>
  </si>
  <si>
    <t>수탁자산취득비(망마국민체육센터)</t>
  </si>
  <si>
    <t>○ (신규)개인사물함 추가 설치(48개)</t>
  </si>
  <si>
    <t>○ (주민참여예산) 이용객 편의제공 개인 사물함 설치</t>
  </si>
  <si>
    <t xml:space="preserve">○ (신규)자동심장충격기 1대 구매 </t>
  </si>
  <si>
    <t xml:space="preserve">○ 기존 AED(2011년구입) 교체(내용연수:10년) </t>
  </si>
  <si>
    <t>○ (신규)CCTV 신규 설치(2개소)</t>
  </si>
  <si>
    <t>○ 시설 사각지대 감시장비 설치</t>
  </si>
  <si>
    <t>○ (신규)에어컴프레샤 1대 구매(3마력)</t>
  </si>
  <si>
    <t>○ 분전반, 자동제어판넬, MCC 등 내부 먼지 청소</t>
  </si>
  <si>
    <t>다. 수익적지출(장애인국민체육센터)</t>
  </si>
  <si>
    <t>증 감
(A-B)</t>
  </si>
  <si>
    <t>201 일반운영비</t>
  </si>
  <si>
    <t>○ 사무용품 구입비</t>
  </si>
  <si>
    <t xml:space="preserve">  - (신규) 복사용지 구입 : 28,000원*2박스*12개월</t>
  </si>
  <si>
    <t>○ 복사용지(A4, A3) 구입</t>
  </si>
  <si>
    <t xml:space="preserve">  - 사무용품 구입 : 150,000*12개월</t>
  </si>
  <si>
    <t xml:space="preserve">○ 사무용 잡품비 </t>
  </si>
  <si>
    <t xml:space="preserve">  - 복사기 카트리지 구입 : 1,000,000원*2개소*1회</t>
  </si>
  <si>
    <t>○ 2층 사무실, 체력측정실 복사기 카트리지 구입</t>
  </si>
  <si>
    <t xml:space="preserve">  - 전산 소모품 구입(마우스, 키보드 등) : 50,000원*12대*1회</t>
  </si>
  <si>
    <t>○ 컴퓨터 소모품(마우스, 키보드, 메인보드 등) 구입</t>
  </si>
  <si>
    <t>○ 시설 위생 및 청소 용품 구입비</t>
  </si>
  <si>
    <t xml:space="preserve">  - 종량제 봉투 구입(20L, 50L) : 20,000원*4묶음*12회</t>
  </si>
  <si>
    <t>○ 쓰레기 종량제 봉투(20L, 50L) 구입</t>
  </si>
  <si>
    <t xml:space="preserve">  - 목욕탕, 화장실 소모품 구입 : 430,000원*12월</t>
  </si>
  <si>
    <t xml:space="preserve">○ 핸드타올, 화장지, 청소용품, 비누, 로션, 발매트, 방향제 등 소모품 구입비 </t>
  </si>
  <si>
    <t xml:space="preserve">  - (신규) 청소용품(청소도구, 세제 등) 구입 : 400,000원*4회</t>
  </si>
  <si>
    <t>○ 청소도구(수세미, 솔 등), 세제(샤워실, 화장실 청소용) 구입</t>
  </si>
  <si>
    <t>○ 팸플릿 및 각종 서식 제작 : 1,000,000원*2회</t>
  </si>
  <si>
    <t>○ 시설안내 팸플릿, 안전 현황판 등 제작</t>
  </si>
  <si>
    <t>○ 현수막 제작 : 66,000원*2회*12월</t>
  </si>
  <si>
    <t>○ 휴관이나 센터 특이사항 발생 시 현수막 제작</t>
  </si>
  <si>
    <t>○ 체육관 용품 구입(탁구공, 배드민턴네트 등) : 500,000원*12월</t>
  </si>
  <si>
    <t>○ 체육 프로그램 소모용품 구입(탁구공, 당구천, 배드민턴네트, 탁구 네트 등)</t>
  </si>
  <si>
    <t xml:space="preserve">○ 시설 보수용 공구류 구입비 </t>
  </si>
  <si>
    <t>○ (신규) 안전용품(안전화, 장갑 등) 구입비 : 500,000원*1회</t>
  </si>
  <si>
    <t>○ 시설물 점검 시 필요 안전용품 구입비</t>
  </si>
  <si>
    <t>○ (신규) 역도실 스쿼트 발판(우드) 구입비 : 500,000원*1대</t>
  </si>
  <si>
    <t>○ 역도 전용 발판</t>
  </si>
  <si>
    <t>02
공공운영비</t>
  </si>
  <si>
    <t>○ 비상발전기 유류비 : 150,000원*1회</t>
  </si>
  <si>
    <t>○ (법정) 전기시설 정기 연차점검 용역비 : 3,000,000원*연1회</t>
  </si>
  <si>
    <t>○ 법정 전기시설 연차점검
  - 관련근거 : 「전기안전관리법 시행규칙」 제30조</t>
  </si>
  <si>
    <t>○ (법정) 소방시설 정기 안전점검 용역비 : 1,000,000원*2회</t>
  </si>
  <si>
    <t xml:space="preserve">○ 법적 소방 점검
 - 관련근거 :「화재예방,소방시설 설치·유지 및 안전관리에 관한 법률」제25조 </t>
  </si>
  <si>
    <t>○ 전체소독 5회 + 목욕시설 매월 소독
 - 관련근거 :공중위생관리법 제4조, 시행규칙 제7조</t>
  </si>
  <si>
    <t>○ 신용카드 전자결제대행수수료 : 10,000원*12월</t>
  </si>
  <si>
    <t xml:space="preserve">○ 신용카드 결제 수수료 </t>
  </si>
  <si>
    <t>○ 무인경비용역 : 150,000원*12월</t>
  </si>
  <si>
    <t>○ 회원관리프로그램 유지관리 용역 : 600,000원*12월</t>
  </si>
  <si>
    <t>○ (신규) 녹색건축물인증 유효기간 연장 수수료 : 1,450,000원*1회</t>
  </si>
  <si>
    <t>○ 녹색건축물인증 유효기간 연장 수수료</t>
  </si>
  <si>
    <t>○ (신규) 센터 주변 제초 및 가지치기 용역 : 800,000원*1회</t>
  </si>
  <si>
    <t>○ 장애인국민체육센터 주변 제초 및 가지치기작업 용역</t>
  </si>
  <si>
    <t>○ 정수기 임차료 : 50,000원*5대*12월</t>
  </si>
  <si>
    <t>○ 정수기 5대 임차료</t>
  </si>
  <si>
    <t>○ (신규) 공기청정기 임차료 : 42,000원*2대*12월</t>
  </si>
  <si>
    <t>○ 공기청정기 2대 임차료</t>
  </si>
  <si>
    <t>○ (신규) 의약품 구입비 : 300,000원*2회</t>
  </si>
  <si>
    <t>21
공공요금 및 제세</t>
  </si>
  <si>
    <t xml:space="preserve">○ 주민세(재산분) : 250원*4,249㎡ </t>
  </si>
  <si>
    <t>○ 장애인국민체육센터 주민세(재산분)</t>
  </si>
  <si>
    <t>○ 통신요금 : 200,000원*12월</t>
  </si>
  <si>
    <t>○ 전기요금 : 2,500,000원*12월</t>
  </si>
  <si>
    <t>○ 상하수도요금 : 2,500,000원*12월</t>
  </si>
  <si>
    <t>○ 도시가스요금 : 4,500,000원*12월</t>
  </si>
  <si>
    <t xml:space="preserve">○ 장애인국민체육센터 도시가스 요금 </t>
  </si>
  <si>
    <t xml:space="preserve">○ 주최자배상책임보험 : 200,000원*2식 </t>
  </si>
  <si>
    <t>○ 겨울방학프로그램 주최자 배상책임공제 
- 관련근거 : 생활체육진흥법 제 12조 및  체육시설의 설치·이용에 관한 법률 제 26조</t>
  </si>
  <si>
    <t>○ 문자 메시지 사용요금 : 480,000원*1식</t>
  </si>
  <si>
    <t>○ 승강기책임보험 : 50,000원*1식</t>
  </si>
  <si>
    <t xml:space="preserve">○ 특정가스사용시설 가스사고 배상책임보험료 </t>
  </si>
  <si>
    <t xml:space="preserve"> ○ (신규) 염소농도측정기 시약 구입비 : 60,000*2개소</t>
  </si>
  <si>
    <t xml:space="preserve"> ○ (신규) 자동염소투입기 약품 구입비 : 20,000원*2회*12월</t>
  </si>
  <si>
    <t xml:space="preserve"> ○ (신규) 보일러 청관제 구입비 : 60,000원*1회*6월</t>
  </si>
  <si>
    <t xml:space="preserve"> ○ 소독방역용품 구입비 : 100,000원*6회</t>
  </si>
  <si>
    <t>○ (신규)정제염 소금 구입비 : 8,800원*1포*5월</t>
  </si>
  <si>
    <t>05 
수선유지비</t>
  </si>
  <si>
    <t>○ 기계실 설비 수리 및 교체비</t>
  </si>
  <si>
    <t xml:space="preserve">  - 소방설비 수리 및 교체비 : 200,000원*12월</t>
  </si>
  <si>
    <t>○ 소방설비(화재감지기, 소화기 등) 수리 및 교체비</t>
  </si>
  <si>
    <t xml:space="preserve">  - 전기설비 수리 및 교체비 : 200,000원*12월</t>
  </si>
  <si>
    <t>○ 전기설비(전등, ELB, 퓨즈 등) 수리 및 교체비</t>
  </si>
  <si>
    <t xml:space="preserve">  - (신규) 기계설비 수리 및 교체비 : 200,000원*12월</t>
  </si>
  <si>
    <t>○ 기계설비(펌프, 밸브 등) 수리 및 교체비</t>
  </si>
  <si>
    <t xml:space="preserve">  - (신규) 연수기 배관라인 변경 공사 : 2,000,000원*1개소</t>
  </si>
  <si>
    <t>○ 보일러 온수라인 변경 필요(온수 역류로 연수기 파손)</t>
  </si>
  <si>
    <t xml:space="preserve">  - (신규) 기계실 지하 PIT실 방수작업 : 6,000,000원*1개소</t>
  </si>
  <si>
    <t>○ PIT실 누수로 인한 방수작업</t>
  </si>
  <si>
    <t>○ 시설 전반 수리 및 교체비</t>
  </si>
  <si>
    <t xml:space="preserve">  - 건물 유지관리비 : 1,000원*4,249㎡</t>
  </si>
  <si>
    <t>○ 5년 이하 체육시설물 시설 유지관리비</t>
  </si>
  <si>
    <t xml:space="preserve">  - 냉난방기 부품 교체비 : 500,000원*7대</t>
  </si>
  <si>
    <t>○ 엔진오일, 타임밸트, 점화플러그 등 부품 교체</t>
  </si>
  <si>
    <t xml:space="preserve">  - 사무기기(사무실, 안내데스크 등) 수리 및 교체비 : 200,000원*12월</t>
  </si>
  <si>
    <t>○ 컴퓨터, 복합기 등 수리 및 소모성 부품 교체비</t>
  </si>
  <si>
    <t xml:space="preserve">  - 무인발권 시스템 프로그램 유지비 : 1,000,000원*1대</t>
  </si>
  <si>
    <t>○ 무인발권기 프로그램 유지관리비</t>
  </si>
  <si>
    <t>○ 시설전반 대정비</t>
  </si>
  <si>
    <t xml:space="preserve">  - (신규) 에어컨 오버홀 세척 작업 : 150,000원*35대</t>
  </si>
  <si>
    <t>○ 에어컨 실내기 오버홀 및 세척작업</t>
  </si>
  <si>
    <t xml:space="preserve">  - (신규) (주민참여) 대중탕 수조 내부 타일 교체 : 500,000원*2개소</t>
  </si>
  <si>
    <t>○ 남녀대중탕 수조 안 사람이 앉는 부분 타일 교체</t>
  </si>
  <si>
    <t>200
자본지출</t>
  </si>
  <si>
    <t>12 
수탁자산취득비</t>
  </si>
  <si>
    <t>12 수탁자산취득비(장애인국민체육센터)</t>
  </si>
  <si>
    <t>○ (신규) 재활운동용 평행봉 구입 : 1,000,000원*1대</t>
  </si>
  <si>
    <t>○ 장애인 재활 운동용 평행봉(P-Bar) 구입</t>
  </si>
  <si>
    <t>○ (신규) 가족탕 내 에어컨 설치 : 3,500,000원*2대</t>
  </si>
  <si>
    <t>○ (주민참여예산) 여름철 목욕 후 덥고 습한 공기로 이용 불편</t>
  </si>
  <si>
    <t>01 보수(경영기획팀 일괄예산편성)</t>
  </si>
  <si>
    <t>21년도 기본 인상금</t>
  </si>
  <si>
    <t xml:space="preserve">  - 4급 : 50,000,000원×1명</t>
  </si>
  <si>
    <t xml:space="preserve">  - 5급 : 45,000,000원×1명</t>
  </si>
  <si>
    <t>21년도 기본 인상금(추정)</t>
  </si>
  <si>
    <t>인상분(2%)</t>
  </si>
  <si>
    <t>22년도 기본급(추정)</t>
  </si>
  <si>
    <t xml:space="preserve"> - 별정 6급(29호봉) : 4,246,771원×1명×12월</t>
  </si>
  <si>
    <t xml:space="preserve"> - 별정 7급(31호봉) : 4,051,860원×1명×12월</t>
  </si>
  <si>
    <t xml:space="preserve"> - 별정 7급(28호봉) : 4,027,570원×2명×12월</t>
  </si>
  <si>
    <t xml:space="preserve"> - 별정 8급(25호봉) : 3,526,750원×1명×12월</t>
  </si>
  <si>
    <t xml:space="preserve"> - 정근수당 : 138,982,680원×100% / 12월</t>
  </si>
  <si>
    <t xml:space="preserve"> -  배우자 : 40,000원×3명×12월</t>
  </si>
  <si>
    <t xml:space="preserve"> -  둘째 : 60,000원×1명×12월</t>
  </si>
  <si>
    <t xml:space="preserve"> -  25년이상 : 130,000원×3명×12월</t>
  </si>
  <si>
    <t xml:space="preserve"> -  20~25년미만 : 110,000원×1명×12월</t>
  </si>
  <si>
    <t xml:space="preserve"> -  별정 7급 : 155,000원×2명×12월</t>
  </si>
  <si>
    <t xml:space="preserve"> -  별정 8급 : 145,000원×1명×12월</t>
  </si>
  <si>
    <t>○ 장려수당 : 70,000원×3명×12월</t>
  </si>
  <si>
    <t>초과단가</t>
  </si>
  <si>
    <t xml:space="preserve"> - 시간외근무수당 : 23,430원×150%×5시간×3명×12월</t>
  </si>
  <si>
    <t xml:space="preserve"> - 휴일근무수당 : 23,430원×150%×8시간×3명×75일</t>
  </si>
  <si>
    <t xml:space="preserve"> - 야간근무수당 : 23,430원×50%×1시간×3명×313일</t>
  </si>
  <si>
    <t>○ 연차유급휴가수당 :187,480원×3명×18일</t>
  </si>
  <si>
    <t xml:space="preserve"> - 정액급식비 : 180,000원×3명×12월</t>
  </si>
  <si>
    <t xml:space="preserve"> - 명절휴가비 : 138,982,680원×120%/12월</t>
  </si>
  <si>
    <t>21년도 기본급</t>
  </si>
  <si>
    <t>인상분(2.8%)</t>
  </si>
  <si>
    <t>17호봉</t>
  </si>
  <si>
    <t>기본급(17호봉)</t>
  </si>
  <si>
    <t>기본급(4호봉)</t>
  </si>
  <si>
    <t xml:space="preserve"> - 셋째,넷째 : 100,000원×60명×12월</t>
  </si>
  <si>
    <t>○ 특수업무수당</t>
  </si>
  <si>
    <t>○ 작업장려수당</t>
  </si>
  <si>
    <t xml:space="preserve"> - 고등학교 : 350,000원×5명×4회 </t>
  </si>
  <si>
    <t>초과단가(17호봉기준)</t>
  </si>
  <si>
    <t>기말</t>
  </si>
  <si>
    <t>체력</t>
  </si>
  <si>
    <t>정근</t>
  </si>
  <si>
    <t>○ 연차유급휴가수당</t>
  </si>
  <si>
    <t>목욕</t>
  </si>
  <si>
    <t xml:space="preserve"> - 정액급식비 : 180,000원×271명×12월</t>
  </si>
  <si>
    <t>○ 탑승수당</t>
  </si>
  <si>
    <t xml:space="preserve"> - 월 16일이상 차량탑승자 : 10,000원×210명×12월</t>
  </si>
  <si>
    <t>○ 조장수당</t>
  </si>
  <si>
    <t xml:space="preserve"> - 차량반, 가로청소반 조장 : 100,000원×11명×12월</t>
  </si>
  <si>
    <t xml:space="preserve"> - 청소차 운전원 : 40,000원×52명×12월</t>
  </si>
  <si>
    <t>[당직전담원]</t>
  </si>
  <si>
    <t>○ 일당 : 168,000원 x 16일 x 2명 x 12월</t>
  </si>
  <si>
    <t>○ 연차유급휴가수당 : 168,000원 x 2명 x 12일</t>
  </si>
  <si>
    <t>[환경미화원]</t>
  </si>
  <si>
    <t>○ 일당 : 92,370원x23일x6명x12월</t>
  </si>
  <si>
    <t>○ 휴일수당 : 92,370원x150%x5일x6명x12월</t>
  </si>
  <si>
    <t>○ 주차수당 : 92,370원x5일x6명x12월</t>
  </si>
  <si>
    <t>○ 연차유급휴가수당 : 92,370원x6명x12일</t>
  </si>
  <si>
    <t>107 퇴직급여(경영기획팀 일괄예산편성)</t>
  </si>
  <si>
    <t xml:space="preserve"> - 상반기 퇴직급여 : 197,826,032원×7명</t>
  </si>
  <si>
    <t xml:space="preserve"> - 하반기 퇴직급여 : 183,156,082원×15명</t>
  </si>
  <si>
    <t xml:space="preserve"> - 수시퇴직 및 퇴직금 중간정산 급여 : 153,000,000원×5명(15년)</t>
  </si>
  <si>
    <t xml:space="preserve">  - 대비 : 3,000원×100명×2회×12월</t>
  </si>
  <si>
    <t xml:space="preserve">  - 나일론비 : 2,000원 x 100개 x 2회 x 12월</t>
  </si>
  <si>
    <t xml:space="preserve">  - 쓰레받이(대): 10,000원×40개x4회</t>
  </si>
  <si>
    <t xml:space="preserve">  - 쓰레받이(소) : 8,000원×100개×4회</t>
  </si>
  <si>
    <t xml:space="preserve">  - 삽 : 6,000원×100명×3회</t>
  </si>
  <si>
    <t xml:space="preserve">  - 음식물 수거용기(120ℓ) : 50,000원×60개×2회</t>
  </si>
  <si>
    <t xml:space="preserve">  - 음식물 수거용기 바퀴교체 : 10,000원×60개×2개×2회</t>
  </si>
  <si>
    <t xml:space="preserve">  - 청소차비산방지덮개(진개덤프) : 50,000원×16대×1회</t>
  </si>
  <si>
    <t xml:space="preserve">  - 기타소모품비(비품, 차류 등) :500,000원×1회×12월</t>
  </si>
  <si>
    <t>○ 사무용품 등 구입비</t>
  </si>
  <si>
    <t xml:space="preserve">  - 복사용지 구입(A4) : 25,000원×10박스×6회</t>
  </si>
  <si>
    <t xml:space="preserve">  - 사무용품구입비 : 500,000원×12회</t>
  </si>
  <si>
    <t xml:space="preserve">  - 복사용지 구입(A3) : 30,000원×5박스×12회</t>
  </si>
  <si>
    <t xml:space="preserve">  - PC 유지보수 및 소모품 구입 : 250,000원×10대×1회</t>
  </si>
  <si>
    <t xml:space="preserve">  - 각종 서식 인쇄 및 제작(차량운행일지 등) : 1,000,000원×4회</t>
  </si>
  <si>
    <t xml:space="preserve">  - 복지관위생용품(화장지,방향제) 구입 : 350,000원×12회</t>
  </si>
  <si>
    <t>○ 공공기관 유류 공동구매 등 나라장터 이용 수수료 : 300,000원 x 2회</t>
  </si>
  <si>
    <t>○ 시민 홍보물품 제작 구입비 : 15,000원×100개×2회</t>
  </si>
  <si>
    <t>○ 불법배출 수거거부 스티커제작구입비 : 150원×15,000매×4회</t>
  </si>
  <si>
    <t>○ 경미한 부상(공상)에 따른 치료비 및 약제비 : 500,000원x12개월</t>
  </si>
  <si>
    <t>○ 청소차량 및 사무실 구급약품구입 : 300,000원×4회</t>
  </si>
  <si>
    <t>명.개수</t>
  </si>
  <si>
    <t>○ 각종 행사 현수막 제작비 : 70,000원×13회</t>
  </si>
  <si>
    <t>○ 퇴임식관련 행사물품 구입 : 600,000원×2회</t>
  </si>
  <si>
    <t>○ 근로자의날 및 창립기념일 행사 비용 등 : 2,000,000원×1식</t>
  </si>
  <si>
    <t>○ 지급수수료</t>
  </si>
  <si>
    <t xml:space="preserve">  - 청소차량 정기검사 : 50,000원×70대×1.5회</t>
  </si>
  <si>
    <t xml:space="preserve">  - CNG청소차량 내압용기 검사 : 385,000원×20대×1회</t>
  </si>
  <si>
    <t xml:space="preserve">  - 환경사원인사급여프로그램 유지 보수 : 121,000원×12월</t>
  </si>
  <si>
    <t xml:space="preserve">  - 복지관 및 정비동 무인경비용역비 : 121,000원×12월</t>
  </si>
  <si>
    <t xml:space="preserve">  - 환경사원 휴게실 및 식당 정수기 소독비 : 30,000원×3대×4회</t>
  </si>
  <si>
    <t xml:space="preserve"> ○ 공단홈페이지 내 배출신고 예약 시스템 유지보수 수수료 </t>
  </si>
  <si>
    <t xml:space="preserve">  - 유지보수수수료 : 580,000원x12개월</t>
  </si>
  <si>
    <t xml:space="preserve">  - 서버임차위탁운영수수료 : 760,000원x12개월</t>
  </si>
  <si>
    <t xml:space="preserve">  - 휴대폰 본인인증 수수료 : 3,300,000x1식</t>
  </si>
  <si>
    <t xml:space="preserve">  - 서버구간 암호화작업 수수료 : 405,350x1식</t>
  </si>
  <si>
    <t>○ 청소 수거구간 조정 용역비 : 20,000,000원×1식</t>
  </si>
  <si>
    <t>○ 신규 공동주택 폐플라스틱류 재활용품 민간위탁 용역비</t>
  </si>
  <si>
    <t xml:space="preserve">  - 폐플라스틱류 수집운반선별처리 : 800원×4,656세대×6개월</t>
  </si>
  <si>
    <t>12 교육훈련비(경영본부 일괄편성)</t>
  </si>
  <si>
    <t>○ 환경사원 산업안전보건교육비 : 570,000원×4회</t>
  </si>
  <si>
    <t>○ 실무자 과정교육(3급이하) : 400,000원×5명×2회</t>
  </si>
  <si>
    <t>○ 교육여비 : 400,000원×5명×2회</t>
  </si>
  <si>
    <t>○ 법정의무교육 외래 강사료 등 : 480,000원*4회</t>
  </si>
  <si>
    <t xml:space="preserve">  - 환경사원복지관 정수기 임대 : 120,000원×12월</t>
  </si>
  <si>
    <t xml:space="preserve">  - 환경사원복지관 비데임대 : 17,900원×7개×12월</t>
  </si>
  <si>
    <t xml:space="preserve">  - 환경사원복지관 공기청정기임대 : 40,000원×2개×12월</t>
  </si>
  <si>
    <t xml:space="preserve">  - 사무실 복합기 임대 : 300,000원×1대×12월</t>
  </si>
  <si>
    <t xml:space="preserve">  - 복지관 CCTV 월보수료 : 77,000원×12월</t>
  </si>
  <si>
    <t xml:space="preserve">  - 소프트웨어 구매비(알약) 25,000원×15대</t>
  </si>
  <si>
    <t xml:space="preserve">  - 소프트웨어 유지비(어도비) : 1,200,000원×1개</t>
  </si>
  <si>
    <t xml:space="preserve">  - 환경사원복지관 외 2필지 : 65,000,000원x1회</t>
  </si>
  <si>
    <t>○ 예비운전원 실기시험장 대여료 : 550,000원×3회</t>
  </si>
  <si>
    <t>15  복리후생비</t>
  </si>
  <si>
    <t xml:space="preserve"> - 춘추 작업복 : 150,000원×274명×1회 </t>
  </si>
  <si>
    <t xml:space="preserve"> - 하계 작업복 : 70,000원×274명×1회</t>
  </si>
  <si>
    <t xml:space="preserve"> - 동절기 작업복 : 165,000원×274명×1회 </t>
  </si>
  <si>
    <t xml:space="preserve"> - 방한복 : 135,000원×274명×1회</t>
  </si>
  <si>
    <t xml:space="preserve"> - 우의 : 55,000원×274명×1회</t>
  </si>
  <si>
    <t xml:space="preserve"> - 안전장화 : 35,000원×274명×1회</t>
  </si>
  <si>
    <t xml:space="preserve"> - 안전화 : 65,000원×274명×3회</t>
  </si>
  <si>
    <t xml:space="preserve"> - 춘추작업모 :  7,500원×274명×1회</t>
  </si>
  <si>
    <t xml:space="preserve"> - 하계작업모 : 15,000×274명×1회</t>
  </si>
  <si>
    <t xml:space="preserve"> - 방한모 : 20,000원×274명×1회</t>
  </si>
  <si>
    <t xml:space="preserve"> - 안전모 : 12,000원×274명×1회</t>
  </si>
  <si>
    <t xml:space="preserve"> - 안전조끼 : 32,000원×274명×2회</t>
  </si>
  <si>
    <t xml:space="preserve"> - 보안경 : 10,000원×274명×1회</t>
  </si>
  <si>
    <t xml:space="preserve"> - 방한용 넥워머구입 : 15,000원×274명×1회</t>
  </si>
  <si>
    <t xml:space="preserve"> - 하절기 쿨토시구입 : 11,000원×274명×1회</t>
  </si>
  <si>
    <t xml:space="preserve"> - 방진복 : 8,000원x85개x12회</t>
  </si>
  <si>
    <t xml:space="preserve"> - 안전벨트(탑승원) : 25,000원×10명×4회</t>
  </si>
  <si>
    <t xml:space="preserve"> - 작업용 장갑 :1,100원×280명×10개×12월</t>
  </si>
  <si>
    <t xml:space="preserve"> - 작업용 관절 보호대 구입 : 35,000×230개×1회</t>
  </si>
  <si>
    <t xml:space="preserve"> - 베임방지 장갑 : 8,000원 x 72명 x 24회</t>
  </si>
  <si>
    <t xml:space="preserve"> - 캡 라이트(헤드렌턴)배터리포함 : 14,000원×230명×1회</t>
  </si>
  <si>
    <t xml:space="preserve"> - 황사마스크 : 1,600원×274명×12회</t>
  </si>
  <si>
    <t xml:space="preserve"> - KF94마스크 : 600원×274명×160회</t>
  </si>
  <si>
    <t xml:space="preserve"> - KFAD(비말)마스크 : 500원×274명×96회</t>
  </si>
  <si>
    <t xml:space="preserve"> - 방독마스크 : 14,000원×30명×6회</t>
  </si>
  <si>
    <t>○ 환경사원 목욕비 : 4,000원×271명×26회×12월</t>
  </si>
  <si>
    <t>○ 환경사원 맞춤형 복지비 : 1,000,000원×275명×0.98</t>
  </si>
  <si>
    <t>○ 휴게실 모포 세탁비 : 8,000원x50개x4회</t>
  </si>
  <si>
    <t>○ 벌레물림약 구입비 : 10,000원x100개</t>
  </si>
  <si>
    <t>○ 폭염대비 식염포도당 구입비 : 15,000원x20개</t>
  </si>
  <si>
    <t>○ 급량비 : 8,000원×6명×12회×12월</t>
  </si>
  <si>
    <t>21  공공요금및제세</t>
  </si>
  <si>
    <t>○ 지방소득세(종업원분) : 18,785,484,000원×0.5%</t>
  </si>
  <si>
    <t>반장및환경사원 임금</t>
  </si>
  <si>
    <t>○ 자동차세 : 90,000원×70대×2회</t>
  </si>
  <si>
    <t>○ 경유차 환경개선부담금 : 80,000원×15대×2회</t>
  </si>
  <si>
    <t xml:space="preserve">  - 환경사원복지관 전기요금 : 1,200,000원×12월</t>
  </si>
  <si>
    <t xml:space="preserve">  - 환경사원복지관 수도요금 : 450,000원×12월</t>
  </si>
  <si>
    <t xml:space="preserve">  - 환경사원복지관 전화요금 : 800,000원×12월</t>
  </si>
  <si>
    <t>○ 청소차량 보험료 : 2,000,000원×70대×1회</t>
  </si>
  <si>
    <t>22 차량 · 선박비</t>
  </si>
  <si>
    <t>○ 도서지역 폐기물 운반 선박비 : 2,000,000원×60회</t>
  </si>
  <si>
    <t>연비</t>
  </si>
  <si>
    <t xml:space="preserve">  - 8000cc(경유) : 40,000km×22대×1,965원×0.3</t>
  </si>
  <si>
    <t xml:space="preserve">  - 6000cc(CNG) : 43,000km×38대×1,089원×0.41</t>
  </si>
  <si>
    <t xml:space="preserve">  - 1000cc(경유) : 26,000km×8대×1,965원×0.3</t>
  </si>
  <si>
    <t>○ 청소차량 GPS 운영비 : 16,500원×70대×12월</t>
  </si>
  <si>
    <t xml:space="preserve">  - 청소업무 수행 : 20,000원×6명×15일×12월</t>
  </si>
  <si>
    <t xml:space="preserve">  - 청소차량 유지보수업무 수행 : 85,000원×2명×10회</t>
  </si>
  <si>
    <t xml:space="preserve">  - 청소업무 유공직원 선진지 견학 : 500,000원×15명×1회</t>
  </si>
  <si>
    <t xml:space="preserve">  - 청소대행사업 관련 벤치마킹 방문 : 85,000원×3명×3회×3일</t>
  </si>
  <si>
    <t xml:space="preserve">  - 산업안전보건 강조주간 행사참여 : 85,000원×10명×2회</t>
  </si>
  <si>
    <t>예산삭감</t>
  </si>
  <si>
    <t>○ 코로나19 전신살균기 방역약품 : 100,000원×12개월</t>
  </si>
  <si>
    <t>02 전산개발비</t>
  </si>
  <si>
    <t xml:space="preserve"> ○ 대행폐기물 배출신고 시스템 개발</t>
  </si>
  <si>
    <t xml:space="preserve">  -  공단홈페이지 내 배출신고 예약 시스템 개발 : 40,000,000원×1식</t>
  </si>
  <si>
    <t>○ 환경사원 복지관 수선유지비 : 10,000,000원×1개소</t>
  </si>
  <si>
    <t>○ 청소차량 수리비 : 7,000,000원×52대</t>
  </si>
  <si>
    <t>○ 노면 청소차 유지비(소형포함) : 25,000,000원×1식</t>
  </si>
  <si>
    <t>○ 청소차량 리프트 설치비 : 4,500,000원×4대</t>
  </si>
  <si>
    <t>02  부서업무비</t>
  </si>
  <si>
    <t>○ 부서운영비(30인이상) : 5,000×251명×12월</t>
  </si>
  <si>
    <t>1) 공영주차장 관리 운영</t>
    <phoneticPr fontId="15" type="noConversion"/>
  </si>
  <si>
    <t>2) 돌산공원주차장 운영</t>
    <phoneticPr fontId="15" type="noConversion"/>
  </si>
  <si>
    <t>3) 봉황산자연휴양림 운영</t>
    <phoneticPr fontId="15" type="noConversion"/>
  </si>
  <si>
    <t>4) 생활폐기물수집운반</t>
    <phoneticPr fontId="15" type="noConversion"/>
  </si>
  <si>
    <t>5) 종량제물품공급</t>
    <phoneticPr fontId="15" type="noConversion"/>
  </si>
  <si>
    <t>6) 진남수영장</t>
    <phoneticPr fontId="15" type="noConversion"/>
  </si>
  <si>
    <t>7) 망마국민체육센터</t>
    <phoneticPr fontId="15" type="noConversion"/>
  </si>
  <si>
    <t>8) 장애인국민체육센터</t>
    <phoneticPr fontId="15" type="noConversion"/>
  </si>
  <si>
    <t>9) 도시형폐기물처리시설</t>
    <phoneticPr fontId="15" type="noConversion"/>
  </si>
  <si>
    <t>○ 수탁자산취득비(돌산공원주차장)</t>
    <phoneticPr fontId="17" type="noConversion"/>
  </si>
  <si>
    <t>○ 수탁자산취득비(종량제물품공급)</t>
    <phoneticPr fontId="15" type="noConversion"/>
  </si>
  <si>
    <t>흥국로 등 노상6개 제외
수산시장(3) 신규</t>
    <phoneticPr fontId="15" type="noConversion"/>
  </si>
  <si>
    <t>6) 년간 장애인국민체육센터관리수입</t>
    <phoneticPr fontId="15" type="noConversion"/>
  </si>
  <si>
    <t>4) 년간 종량제물품판매수입</t>
    <phoneticPr fontId="15" type="noConversion"/>
  </si>
  <si>
    <t>47</t>
    <phoneticPr fontId="15" type="noConversion"/>
  </si>
  <si>
    <r>
      <t>여수시도시관리공단 이사장   김  유  화</t>
    </r>
    <r>
      <rPr>
        <b/>
        <sz val="16"/>
        <rFont val="굴림"/>
        <family val="3"/>
        <charset val="129"/>
      </rPr>
      <t xml:space="preserve">  </t>
    </r>
    <phoneticPr fontId="15" type="noConversion"/>
  </si>
  <si>
    <t>4.  자  금  운  영  계  획</t>
    <phoneticPr fontId="15" type="noConversion"/>
  </si>
  <si>
    <t>○ 자금운영계획</t>
    <phoneticPr fontId="15" type="noConversion"/>
  </si>
  <si>
    <t>가.수입자금</t>
    <phoneticPr fontId="15" type="noConversion"/>
  </si>
  <si>
    <t>(단위:천원)</t>
  </si>
  <si>
    <t>구분</t>
  </si>
  <si>
    <t>당년도 예산
(A)</t>
    <phoneticPr fontId="15" type="noConversion"/>
  </si>
  <si>
    <t>전년도 예산
(B)</t>
    <phoneticPr fontId="15" type="noConversion"/>
  </si>
  <si>
    <t>증 감
(A-B)</t>
    <phoneticPr fontId="15" type="noConversion"/>
  </si>
  <si>
    <t>수입자금</t>
    <phoneticPr fontId="15" type="noConversion"/>
  </si>
  <si>
    <t>임대사업수익</t>
    <phoneticPr fontId="15" type="noConversion"/>
  </si>
  <si>
    <t>대행사업수익</t>
    <phoneticPr fontId="15" type="noConversion"/>
  </si>
  <si>
    <t>이자수익</t>
  </si>
  <si>
    <t>기타영업외수익</t>
  </si>
  <si>
    <t>비유동자산처분수입</t>
    <phoneticPr fontId="15" type="noConversion"/>
  </si>
  <si>
    <t>유동부채수입</t>
    <phoneticPr fontId="15" type="noConversion"/>
  </si>
  <si>
    <t>자본잉여금수입</t>
    <phoneticPr fontId="15" type="noConversion"/>
  </si>
  <si>
    <t>계</t>
    <phoneticPr fontId="15" type="noConversion"/>
  </si>
  <si>
    <t>전년이월금</t>
    <phoneticPr fontId="15" type="noConversion"/>
  </si>
  <si>
    <t>사 고 이 월 금</t>
    <phoneticPr fontId="15" type="noConversion"/>
  </si>
  <si>
    <t>나. 지출자금</t>
    <phoneticPr fontId="15" type="noConversion"/>
  </si>
  <si>
    <t xml:space="preserve">     (단위 : 천원)</t>
    <phoneticPr fontId="15" type="noConversion"/>
  </si>
  <si>
    <t>구   분</t>
    <phoneticPr fontId="15" type="noConversion"/>
  </si>
  <si>
    <t>당년도 예산
(A)</t>
    <phoneticPr fontId="15" type="noConversion"/>
  </si>
  <si>
    <t>전년도 예산
(B)</t>
    <phoneticPr fontId="15" type="noConversion"/>
  </si>
  <si>
    <t>증 감
(A-B)</t>
    <phoneticPr fontId="15" type="noConversion"/>
  </si>
  <si>
    <t>비고</t>
    <phoneticPr fontId="15" type="noConversion"/>
  </si>
  <si>
    <t>지출자금</t>
    <phoneticPr fontId="15" type="noConversion"/>
  </si>
  <si>
    <t>사업비용</t>
    <phoneticPr fontId="15" type="noConversion"/>
  </si>
  <si>
    <t>영업비용</t>
    <phoneticPr fontId="15" type="noConversion"/>
  </si>
  <si>
    <t>용지매출원가</t>
    <phoneticPr fontId="15" type="noConversion"/>
  </si>
  <si>
    <t>주택판매원가</t>
    <phoneticPr fontId="15" type="noConversion"/>
  </si>
  <si>
    <t>대행사업비</t>
    <phoneticPr fontId="15" type="noConversion"/>
  </si>
  <si>
    <t>대행사업비(본사)</t>
    <phoneticPr fontId="15" type="noConversion"/>
  </si>
  <si>
    <t>성과급</t>
    <phoneticPr fontId="15" type="noConversion"/>
  </si>
  <si>
    <t>일반예비비</t>
    <phoneticPr fontId="15" type="noConversion"/>
  </si>
  <si>
    <t>영업외비용</t>
    <phoneticPr fontId="15" type="noConversion"/>
  </si>
  <si>
    <t>법인세등</t>
    <phoneticPr fontId="15" type="noConversion"/>
  </si>
  <si>
    <t>자본적비용</t>
    <phoneticPr fontId="15" type="noConversion"/>
  </si>
  <si>
    <t>재고자산</t>
    <phoneticPr fontId="15" type="noConversion"/>
  </si>
  <si>
    <t>미완성토지</t>
    <phoneticPr fontId="15" type="noConversion"/>
  </si>
  <si>
    <t>미완성주택</t>
    <phoneticPr fontId="15" type="noConversion"/>
  </si>
  <si>
    <t>지급이자</t>
    <phoneticPr fontId="15" type="noConversion"/>
  </si>
  <si>
    <t>건     물</t>
    <phoneticPr fontId="15" type="noConversion"/>
  </si>
  <si>
    <t>기계장치</t>
    <phoneticPr fontId="15" type="noConversion"/>
  </si>
  <si>
    <t>차량운반구</t>
    <phoneticPr fontId="15" type="noConversion"/>
  </si>
  <si>
    <t>수탁자산취득비</t>
    <phoneticPr fontId="15" type="noConversion"/>
  </si>
  <si>
    <t>무형자산및기타비유동자산취득</t>
    <phoneticPr fontId="15" type="noConversion"/>
  </si>
  <si>
    <t>보증금</t>
    <phoneticPr fontId="15" type="noConversion"/>
  </si>
  <si>
    <t>유동부채상환</t>
    <phoneticPr fontId="15" type="noConversion"/>
  </si>
  <si>
    <t>선수금상환</t>
    <phoneticPr fontId="15" type="noConversion"/>
  </si>
  <si>
    <t>기타유동부채상환</t>
    <phoneticPr fontId="15" type="noConversion"/>
  </si>
  <si>
    <t>기타자본적지출</t>
    <phoneticPr fontId="15" type="noConversion"/>
  </si>
  <si>
    <t>투자자산</t>
    <phoneticPr fontId="15" type="noConversion"/>
  </si>
  <si>
    <t>예비비</t>
    <phoneticPr fontId="15" type="noConversion"/>
  </si>
  <si>
    <t>자본예비비</t>
    <phoneticPr fontId="15" type="noConversion"/>
  </si>
  <si>
    <t>전년이월금</t>
    <phoneticPr fontId="15" type="noConversion"/>
  </si>
  <si>
    <t>사고이월금</t>
    <phoneticPr fontId="15" type="noConversion"/>
  </si>
  <si>
    <t xml:space="preserve"> -  직계존비속 : 20,000원×1명×12월</t>
  </si>
  <si>
    <t xml:space="preserve"> - 3년 이상~4년 미만 : 1,848,070원×271명×12월</t>
  </si>
  <si>
    <t xml:space="preserve"> - 기말수당(4호봉) : 2,188,070원×200%×271명</t>
  </si>
  <si>
    <t xml:space="preserve"> - 정근수당(4호봉): 2,188,070원×90%×271명</t>
  </si>
  <si>
    <t xml:space="preserve"> - 체력단련비(4호봉) : 2,188,070원×250%×271명</t>
  </si>
  <si>
    <t xml:space="preserve"> - 직계존비속 : 20,000원×209명×12월</t>
  </si>
  <si>
    <t xml:space="preserve"> - 특수업무수당(4호봉) : 90,000원×271명×12월</t>
  </si>
  <si>
    <t xml:space="preserve"> - 작업장려수당(4호봉) : 70,000원×271명×12월</t>
  </si>
  <si>
    <t xml:space="preserve"> - 시간외근무수당(4호봉) : 15,760원×150%×4시간×75명×12월</t>
  </si>
  <si>
    <t xml:space="preserve"> - 휴일근무수당(4호봉) : 15,760원×150%×8시간×271명×70일</t>
  </si>
  <si>
    <t xml:space="preserve"> - 야간근무수당(4호봉) : 15,760원×50%×1시간×271명×313일</t>
  </si>
  <si>
    <t xml:space="preserve"> - 4호봉 : 126,120원×271명×18일</t>
  </si>
  <si>
    <t xml:space="preserve"> - 명절휴가비 : 2,188,070원×271명×120%</t>
  </si>
  <si>
    <t>1.5만대/1일</t>
    <phoneticPr fontId="15" type="noConversion"/>
  </si>
  <si>
    <t>1.6만대/1</t>
    <phoneticPr fontId="15" type="noConversion"/>
  </si>
  <si>
    <r>
      <t xml:space="preserve"> ○ 인사급여시스템 유지 관리</t>
    </r>
    <r>
      <rPr>
        <b/>
        <sz val="10"/>
        <color theme="1"/>
        <rFont val="굴림"/>
        <family val="3"/>
        <charset val="129"/>
      </rPr>
      <t xml:space="preserve"> [공단 일괄 처리]</t>
    </r>
    <phoneticPr fontId="15" type="noConversion"/>
  </si>
  <si>
    <r>
      <t xml:space="preserve">03 </t>
    </r>
    <r>
      <rPr>
        <sz val="9"/>
        <color theme="1"/>
        <rFont val="굴림"/>
        <family val="3"/>
        <charset val="129"/>
      </rPr>
      <t>무기계약직 보수</t>
    </r>
    <phoneticPr fontId="15" type="noConversion"/>
  </si>
  <si>
    <r>
      <t>○ 특수건강검진비(2차대상 포함)</t>
    </r>
    <r>
      <rPr>
        <b/>
        <sz val="10"/>
        <color theme="1"/>
        <rFont val="굴림"/>
        <family val="3"/>
        <charset val="129"/>
      </rPr>
      <t xml:space="preserve"> [공단일괄 편성]</t>
    </r>
    <phoneticPr fontId="15" type="noConversion"/>
  </si>
  <si>
    <r>
      <t xml:space="preserve"> ○ 대기오염 총량제 배출권 구매</t>
    </r>
    <r>
      <rPr>
        <b/>
        <sz val="10"/>
        <color theme="1"/>
        <rFont val="굴림"/>
        <family val="3"/>
        <charset val="129"/>
      </rPr>
      <t>[SCR운영에 따라 삭제]</t>
    </r>
    <phoneticPr fontId="15" type="noConversion"/>
  </si>
  <si>
    <r>
      <t xml:space="preserve"> -  홈페이지 관리</t>
    </r>
    <r>
      <rPr>
        <b/>
        <sz val="10"/>
        <color theme="1"/>
        <rFont val="굴림"/>
        <family val="3"/>
        <charset val="129"/>
      </rPr>
      <t xml:space="preserve"> [시설 홈페이지를 공단 홈페이지에 삽입]</t>
    </r>
    <phoneticPr fontId="15" type="noConversion"/>
  </si>
  <si>
    <t xml:space="preserve">  - 업무보고자료 : 5,000원*80부*2회  </t>
    <phoneticPr fontId="15" type="noConversion"/>
  </si>
  <si>
    <r>
      <t xml:space="preserve">○ 식목일 및 ESG 경영 기념 식수 행사 : 1,500,000원 </t>
    </r>
    <r>
      <rPr>
        <b/>
        <sz val="10"/>
        <color theme="1"/>
        <rFont val="굴림"/>
        <family val="3"/>
        <charset val="129"/>
      </rPr>
      <t xml:space="preserve"> (주민참여예산 반영)</t>
    </r>
    <phoneticPr fontId="15" type="noConversion"/>
  </si>
  <si>
    <r>
      <t xml:space="preserve">  </t>
    </r>
    <r>
      <rPr>
        <sz val="10"/>
        <color theme="1"/>
        <rFont val="굴림"/>
        <family val="3"/>
        <charset val="129"/>
      </rPr>
      <t>○ 부패방지 및 준법경영시스템(ISO37001, ISO37301) 사후심사비</t>
    </r>
  </si>
  <si>
    <r>
      <rPr>
        <sz val="10"/>
        <color theme="1"/>
        <rFont val="Calibri"/>
        <family val="2"/>
      </rPr>
      <t xml:space="preserve"> </t>
    </r>
    <r>
      <rPr>
        <sz val="10"/>
        <color theme="1"/>
        <rFont val="굴림"/>
        <family val="3"/>
        <charset val="129"/>
      </rPr>
      <t>○ 부패방지(청렴) 교육 외부 강사료 : 600,000원 * 1명 * 3회</t>
    </r>
  </si>
  <si>
    <r>
      <rPr>
        <sz val="10"/>
        <color theme="1"/>
        <rFont val="Calibri"/>
        <family val="2"/>
      </rPr>
      <t xml:space="preserve"> </t>
    </r>
    <r>
      <rPr>
        <sz val="10"/>
        <color theme="1"/>
        <rFont val="굴림"/>
        <family val="3"/>
        <charset val="129"/>
      </rPr>
      <t>○ 부패방지 및 준법경영시스템 내부심사원 교육비 : 350,000원*2인*1회</t>
    </r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</si>
  <si>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사규위원회 간담회 : 8,000원 * 3명 * 4회</t>
    </r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</si>
  <si>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적극행정 지원위원회 간담회 : 8,000원 * 3명 * 2회</t>
    </r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</si>
  <si>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고객 모니터링단 활동비 : 10,000원 * 12명 * 12월</t>
    </r>
  </si>
  <si>
    <r>
      <t xml:space="preserve">○ 태블릿 pc 구입비 : 310,000원 * 3대 = 930,000원 </t>
    </r>
    <r>
      <rPr>
        <b/>
        <sz val="10"/>
        <color theme="1"/>
        <rFont val="굴림"/>
        <family val="3"/>
        <charset val="129"/>
      </rPr>
      <t>(주민참여예산제안 반영)</t>
    </r>
    <phoneticPr fontId="15" type="noConversion"/>
  </si>
  <si>
    <t>2022.  12.</t>
    <phoneticPr fontId="15" type="noConversion"/>
  </si>
  <si>
    <t>49,581,723천원</t>
    <phoneticPr fontId="15" type="noConversion"/>
  </si>
  <si>
    <t>49,581,723천원</t>
    <phoneticPr fontId="15" type="noConversion"/>
  </si>
  <si>
    <t>49,581,723천원</t>
    <phoneticPr fontId="15" type="noConversion"/>
  </si>
  <si>
    <t>49,581,723천원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</si>
</sst>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[Red]&quot;△&quot;#,##0;0"/>
    <numFmt numFmtId="177" formatCode="#,##0_ ;[Red]\-#,##0\ "/>
    <numFmt numFmtId="178" formatCode="#,##0_);[Red]\(#,##0\)"/>
    <numFmt numFmtId="179" formatCode="0_);[Red]\(0\)"/>
    <numFmt numFmtId="180" formatCode="_-* #,##0_-;\-* #,##0_-;_-* &quot;-&quot;??_-;_-@_-"/>
    <numFmt numFmtId="181" formatCode="#,##0;[Red]&quot;△&quot;#,##0"/>
    <numFmt numFmtId="182" formatCode="#,##0;[Red]&quot;△&quot;#,##0;\-"/>
    <numFmt numFmtId="183" formatCode="#,##0_);&quot;△&quot;#,##0"/>
    <numFmt numFmtId="184" formatCode="#,##0;&quot;△&quot;#,##0"/>
    <numFmt numFmtId="185" formatCode="#,###"/>
    <numFmt numFmtId="186" formatCode="000\-000"/>
    <numFmt numFmtId="187" formatCode="#,##0_ "/>
    <numFmt numFmtId="188" formatCode="#,##0.00_ ;[Red]\-#,##0.00\ "/>
    <numFmt numFmtId="189" formatCode="#,##0.0000_);[Red]\(#,##0.0000\)"/>
    <numFmt numFmtId="190" formatCode="#,##0.0_);[Red]\(#,##0.0\)"/>
    <numFmt numFmtId="191" formatCode="_-* #,##0.0_-;\-* #,##0.0_-;_-* &quot;-&quot;?_-;_-@_-"/>
    <numFmt numFmtId="192" formatCode="#,##0;[Red]\△#,##0"/>
    <numFmt numFmtId="193" formatCode="0.0%"/>
    <numFmt numFmtId="194" formatCode="0_ "/>
    <numFmt numFmtId="195" formatCode="_-* #,##0_-;\-* #,##0_-;_-* &quot;-&quot;?_-;_-@_-"/>
    <numFmt numFmtId="196" formatCode="#,##0.00_);[Red]\(#,##0.00\)"/>
    <numFmt numFmtId="197" formatCode="#,##0;[Red]#,##0"/>
    <numFmt numFmtId="198" formatCode="_-* #,##0.0_-;\-* #,##0.0_-;_-* &quot;-&quot;??_-;_-@_-"/>
    <numFmt numFmtId="199" formatCode="#,##0.0_ ;[Red]\-#,##0.0\ "/>
    <numFmt numFmtId="200" formatCode="#,##0.000_);[Red]\(#,##0.000\)"/>
    <numFmt numFmtId="201" formatCode="_-* #,##0_-;&quot;₩&quot;\!\-* #,##0_-;_-* &quot;-&quot;_-;_-@_-"/>
    <numFmt numFmtId="202" formatCode="mm&quot;월&quot;\ dd&quot;일&quot;"/>
  </numFmts>
  <fonts count="158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sz val="11"/>
      <color rgb="FF0066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0"/>
      <color rgb="FFFF0000"/>
      <name val="굴림"/>
      <family val="3"/>
      <charset val="129"/>
    </font>
    <font>
      <b/>
      <sz val="10"/>
      <color rgb="FF00B0F0"/>
      <name val="굴림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굴림"/>
      <family val="3"/>
      <charset val="129"/>
    </font>
    <font>
      <sz val="11"/>
      <name val="돋움"/>
      <family val="3"/>
      <charset val="129"/>
    </font>
    <font>
      <sz val="12"/>
      <name val="HY궁서"/>
      <family val="1"/>
      <charset val="129"/>
    </font>
    <font>
      <sz val="11"/>
      <name val="HY궁서"/>
      <family val="1"/>
      <charset val="129"/>
    </font>
    <font>
      <b/>
      <sz val="24"/>
      <name val="HY궁서"/>
      <family val="1"/>
      <charset val="129"/>
    </font>
    <font>
      <sz val="14"/>
      <name val="HY궁서"/>
      <family val="1"/>
      <charset val="129"/>
    </font>
    <font>
      <b/>
      <sz val="36"/>
      <name val="한양해서"/>
      <family val="1"/>
      <charset val="129"/>
    </font>
    <font>
      <sz val="43"/>
      <name val="HY궁서"/>
      <family val="1"/>
      <charset val="129"/>
    </font>
    <font>
      <sz val="43"/>
      <name val="Calibri"/>
      <family val="1"/>
    </font>
    <font>
      <sz val="24"/>
      <name val="HY궁서"/>
      <family val="1"/>
      <charset val="129"/>
    </font>
    <font>
      <b/>
      <sz val="18"/>
      <name val="HY궁서"/>
      <family val="1"/>
      <charset val="129"/>
    </font>
    <font>
      <sz val="20"/>
      <name val="HY궁서"/>
      <family val="1"/>
      <charset val="129"/>
    </font>
    <font>
      <b/>
      <sz val="28"/>
      <name val="HY궁서"/>
      <family val="1"/>
      <charset val="129"/>
    </font>
    <font>
      <b/>
      <sz val="24"/>
      <name val="HY신명조"/>
      <family val="1"/>
      <charset val="129"/>
    </font>
    <font>
      <sz val="12"/>
      <name val="HY신명조"/>
      <family val="1"/>
      <charset val="129"/>
    </font>
    <font>
      <b/>
      <sz val="14"/>
      <name val="HY신명조"/>
      <family val="1"/>
      <charset val="129"/>
    </font>
    <font>
      <b/>
      <sz val="36"/>
      <name val="바탕"/>
      <family val="1"/>
      <charset val="129"/>
    </font>
    <font>
      <sz val="36"/>
      <name val="HY궁서"/>
      <family val="1"/>
      <charset val="129"/>
    </font>
    <font>
      <b/>
      <sz val="36"/>
      <name val="HY궁서"/>
      <family val="1"/>
      <charset val="129"/>
    </font>
    <font>
      <b/>
      <sz val="24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1"/>
      <name val="HY궁서"/>
      <family val="1"/>
      <charset val="129"/>
    </font>
    <font>
      <b/>
      <sz val="20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14"/>
      <name val="굴림"/>
      <family val="3"/>
      <charset val="129"/>
    </font>
    <font>
      <b/>
      <sz val="16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rgb="FF0408BC"/>
      <name val="굴림"/>
      <family val="3"/>
      <charset val="129"/>
    </font>
    <font>
      <b/>
      <sz val="11"/>
      <name val="돋움"/>
      <family val="3"/>
      <charset val="129"/>
    </font>
    <font>
      <b/>
      <sz val="12"/>
      <color rgb="FF0408BC"/>
      <name val="굴림"/>
      <family val="3"/>
      <charset val="129"/>
    </font>
    <font>
      <sz val="12"/>
      <color rgb="FF0000FF"/>
      <name val="굴림"/>
      <family val="3"/>
      <charset val="129"/>
    </font>
    <font>
      <sz val="12"/>
      <color rgb="FF0408BC"/>
      <name val="굴림"/>
      <family val="3"/>
      <charset val="129"/>
    </font>
    <font>
      <sz val="9"/>
      <name val="굴림"/>
      <family val="3"/>
      <charset val="129"/>
    </font>
    <font>
      <b/>
      <sz val="36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rgb="FFFF0000"/>
      <name val="돋움"/>
      <family val="3"/>
      <charset val="129"/>
    </font>
    <font>
      <b/>
      <sz val="10"/>
      <color rgb="FF2A2AFE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10"/>
      <name val="굴림"/>
      <family val="3"/>
      <charset val="129"/>
    </font>
    <font>
      <sz val="11"/>
      <color rgb="FF0070C0"/>
      <name val="돋움"/>
      <family val="3"/>
      <charset val="129"/>
    </font>
    <font>
      <sz val="10"/>
      <color rgb="FF0000FF"/>
      <name val="굴림"/>
      <family val="3"/>
      <charset val="129"/>
    </font>
    <font>
      <sz val="10"/>
      <color rgb="FF0070C0"/>
      <name val="굴림"/>
      <family val="3"/>
      <charset val="129"/>
    </font>
    <font>
      <sz val="11"/>
      <color indexed="64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rgb="FF0070C0"/>
      <name val="굴림"/>
      <family val="3"/>
      <charset val="129"/>
    </font>
    <font>
      <sz val="10"/>
      <color indexed="64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12"/>
      <name val="굴림"/>
      <family val="3"/>
      <charset val="129"/>
    </font>
    <font>
      <b/>
      <sz val="10"/>
      <color indexed="64"/>
      <name val="굴림"/>
      <family val="3"/>
      <charset val="129"/>
    </font>
    <font>
      <sz val="10"/>
      <color rgb="FFCA56A7"/>
      <name val="굴림"/>
      <family val="3"/>
      <charset val="129"/>
    </font>
    <font>
      <sz val="10"/>
      <color rgb="FF92D050"/>
      <name val="굴림"/>
      <family val="3"/>
      <charset val="129"/>
    </font>
    <font>
      <sz val="10"/>
      <color rgb="FF2236F6"/>
      <name val="굴림"/>
      <family val="3"/>
      <charset val="129"/>
    </font>
    <font>
      <sz val="9"/>
      <color indexed="12"/>
      <name val="굴림"/>
      <family val="3"/>
      <charset val="129"/>
    </font>
    <font>
      <b/>
      <sz val="10"/>
      <color indexed="12"/>
      <name val="굴림"/>
      <family val="3"/>
      <charset val="129"/>
    </font>
    <font>
      <sz val="10"/>
      <color rgb="FF3333FF"/>
      <name val="굴림"/>
      <family val="3"/>
      <charset val="129"/>
    </font>
    <font>
      <sz val="9"/>
      <color indexed="64"/>
      <name val="굴림"/>
      <family val="3"/>
      <charset val="129"/>
    </font>
    <font>
      <sz val="10"/>
      <color indexed="64"/>
      <name val="Arial Narrow"/>
      <family val="2"/>
    </font>
    <font>
      <b/>
      <sz val="10"/>
      <color indexed="64"/>
      <name val="Arial Narrow"/>
      <family val="2"/>
    </font>
    <font>
      <b/>
      <sz val="12"/>
      <color indexed="64"/>
      <name val="Arial Narrow"/>
      <family val="2"/>
    </font>
    <font>
      <sz val="12"/>
      <color indexed="64"/>
      <name val="Arial Narrow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6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12"/>
      <name val="굴림"/>
      <family val="3"/>
      <charset val="129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1"/>
      <color indexed="64"/>
      <name val="굴림"/>
      <family val="3"/>
      <charset val="129"/>
    </font>
    <font>
      <sz val="8"/>
      <color indexed="64"/>
      <name val="굴림"/>
      <family val="3"/>
      <charset val="129"/>
    </font>
    <font>
      <sz val="9.5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FF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0"/>
      <color indexed="8"/>
      <name val="굴림"/>
      <family val="3"/>
      <charset val="129"/>
    </font>
    <font>
      <sz val="6"/>
      <color rgb="FF000000"/>
      <name val="굴림"/>
      <family val="3"/>
      <charset val="129"/>
    </font>
    <font>
      <sz val="6"/>
      <color rgb="FF000000"/>
      <name val="돋움"/>
      <family val="3"/>
      <charset val="129"/>
    </font>
    <font>
      <sz val="6"/>
      <color rgb="FF000000"/>
      <name val="한양신명조"/>
      <family val="3"/>
      <charset val="129"/>
    </font>
    <font>
      <sz val="9.5"/>
      <color indexed="64"/>
      <name val="굴림"/>
      <family val="3"/>
      <charset val="129"/>
    </font>
    <font>
      <sz val="9.1999999999999993"/>
      <name val="굴림"/>
      <family val="3"/>
      <charset val="129"/>
    </font>
    <font>
      <sz val="9"/>
      <color theme="1"/>
      <name val="굴림"/>
      <family val="3"/>
      <charset val="129"/>
    </font>
    <font>
      <sz val="9.5"/>
      <color theme="1"/>
      <name val="굴림"/>
      <family val="3"/>
      <charset val="129"/>
    </font>
    <font>
      <sz val="9.5"/>
      <name val="굴림"/>
      <family val="3"/>
      <charset val="129"/>
    </font>
    <font>
      <sz val="12"/>
      <color theme="1"/>
      <name val="굴림"/>
      <family val="3"/>
      <charset val="129"/>
    </font>
    <font>
      <sz val="12"/>
      <color indexed="64"/>
      <name val="굴림"/>
      <family val="3"/>
      <charset val="129"/>
    </font>
    <font>
      <sz val="12"/>
      <color rgb="FFFF0000"/>
      <name val="굴림"/>
      <family val="3"/>
      <charset val="129"/>
    </font>
    <font>
      <sz val="12"/>
      <color rgb="FF00B050"/>
      <name val="굴림"/>
      <family val="3"/>
      <charset val="129"/>
    </font>
    <font>
      <sz val="10"/>
      <color rgb="FF00B050"/>
      <name val="굴림"/>
      <family val="3"/>
      <charset val="129"/>
    </font>
    <font>
      <sz val="12"/>
      <color theme="1"/>
      <name val="한양신명조"/>
      <family val="3"/>
      <charset val="129"/>
    </font>
    <font>
      <sz val="11"/>
      <color rgb="FFFF0000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1.5"/>
      <color theme="1"/>
      <name val="굴림"/>
      <family val="3"/>
      <charset val="129"/>
    </font>
    <font>
      <sz val="12"/>
      <color indexed="8"/>
      <name val="굴림"/>
      <family val="3"/>
      <charset val="129"/>
    </font>
    <font>
      <sz val="10"/>
      <color rgb="FF00B0F0"/>
      <name val="굴림"/>
      <family val="3"/>
      <charset val="129"/>
    </font>
    <font>
      <sz val="11"/>
      <color rgb="FF000000"/>
      <name val="한양신명조"/>
      <family val="3"/>
      <charset val="129"/>
    </font>
    <font>
      <b/>
      <sz val="9"/>
      <color rgb="FFFF0000"/>
      <name val="굴림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C3D62"/>
      <name val="맑은 고딕"/>
      <family val="3"/>
      <charset val="129"/>
    </font>
    <font>
      <b/>
      <sz val="15"/>
      <color rgb="FF1C3D62"/>
      <name val="맑은 고딕"/>
      <family val="3"/>
      <charset val="129"/>
    </font>
    <font>
      <b/>
      <sz val="13"/>
      <color rgb="FF1C3D62"/>
      <name val="맑은 고딕"/>
      <family val="3"/>
      <charset val="129"/>
    </font>
    <font>
      <b/>
      <sz val="11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7.5"/>
      <name val="굴림"/>
      <family val="3"/>
      <charset val="129"/>
    </font>
    <font>
      <sz val="20"/>
      <name val="굴림"/>
      <family val="3"/>
      <charset val="129"/>
    </font>
    <font>
      <sz val="13"/>
      <color rgb="FF000000"/>
      <name val="돋움"/>
      <family val="3"/>
      <charset val="129"/>
    </font>
    <font>
      <b/>
      <sz val="10"/>
      <color rgb="FF0408BC"/>
      <name val="굴림"/>
      <family val="3"/>
      <charset val="129"/>
    </font>
    <font>
      <b/>
      <sz val="16"/>
      <name val="돋움체"/>
      <family val="3"/>
      <charset val="129"/>
    </font>
    <font>
      <sz val="11"/>
      <name val="돋움체"/>
      <family val="3"/>
      <charset val="129"/>
    </font>
    <font>
      <b/>
      <sz val="12"/>
      <name val="돋움체"/>
      <family val="3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0"/>
      <color rgb="FF0408BC"/>
      <name val="굴림"/>
      <family val="3"/>
      <charset val="129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맑은 고딕"/>
      <family val="3"/>
      <charset val="129"/>
    </font>
    <font>
      <sz val="10"/>
      <color theme="1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7F7A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2"/>
      </bottom>
      <diagonal/>
    </border>
    <border>
      <left style="thin">
        <color theme="0" tint="-0.14999847407452621"/>
      </left>
      <right/>
      <top style="thin">
        <color theme="2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9">
    <xf numFmtId="0" fontId="0" fillId="0" borderId="0">
      <alignment vertical="center"/>
    </xf>
    <xf numFmtId="41" fontId="14" fillId="0" borderId="0">
      <alignment vertical="center"/>
    </xf>
    <xf numFmtId="0" fontId="3" fillId="0" borderId="0"/>
    <xf numFmtId="41" fontId="3" fillId="0" borderId="0"/>
    <xf numFmtId="41" fontId="14" fillId="0" borderId="0">
      <alignment vertical="center"/>
    </xf>
    <xf numFmtId="0" fontId="14" fillId="0" borderId="0">
      <alignment vertical="center"/>
    </xf>
    <xf numFmtId="41" fontId="3" fillId="0" borderId="0"/>
    <xf numFmtId="0" fontId="14" fillId="0" borderId="0">
      <alignment vertical="center"/>
    </xf>
    <xf numFmtId="9" fontId="3" fillId="0" borderId="0"/>
    <xf numFmtId="0" fontId="17" fillId="0" borderId="0"/>
    <xf numFmtId="41" fontId="17" fillId="0" borderId="0" applyFont="0" applyFill="0" applyBorder="0" applyAlignment="0" applyProtection="0"/>
    <xf numFmtId="0" fontId="17" fillId="0" borderId="0"/>
    <xf numFmtId="41" fontId="17" fillId="0" borderId="0" applyFont="0" applyFill="0" applyBorder="0" applyAlignment="0" applyProtection="0"/>
    <xf numFmtId="0" fontId="63" fillId="0" borderId="0">
      <alignment vertical="center"/>
    </xf>
    <xf numFmtId="41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17" fillId="0" borderId="0"/>
    <xf numFmtId="0" fontId="100" fillId="0" borderId="0">
      <alignment vertical="center"/>
    </xf>
    <xf numFmtId="0" fontId="2" fillId="0" borderId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201" fontId="17" fillId="0" borderId="0" applyFont="0" applyFill="0" applyBorder="0" applyAlignment="0" applyProtection="0"/>
    <xf numFmtId="0" fontId="17" fillId="0" borderId="0"/>
    <xf numFmtId="0" fontId="17" fillId="0" borderId="0"/>
    <xf numFmtId="0" fontId="100" fillId="8" borderId="0" applyNumberFormat="0" applyBorder="0" applyAlignment="0" applyProtection="0">
      <alignment vertical="center"/>
    </xf>
    <xf numFmtId="0" fontId="100" fillId="18" borderId="0" applyNumberFormat="0" applyBorder="0" applyAlignment="0" applyProtection="0">
      <alignment vertical="center"/>
    </xf>
    <xf numFmtId="0" fontId="100" fillId="19" borderId="0" applyNumberFormat="0" applyBorder="0" applyAlignment="0" applyProtection="0">
      <alignment vertical="center"/>
    </xf>
    <xf numFmtId="0" fontId="100" fillId="20" borderId="0" applyNumberFormat="0" applyBorder="0" applyAlignment="0" applyProtection="0">
      <alignment vertical="center"/>
    </xf>
    <xf numFmtId="0" fontId="100" fillId="21" borderId="0" applyNumberFormat="0" applyBorder="0" applyAlignment="0" applyProtection="0">
      <alignment vertical="center"/>
    </xf>
    <xf numFmtId="0" fontId="100" fillId="22" borderId="0" applyNumberFormat="0" applyBorder="0" applyAlignment="0" applyProtection="0">
      <alignment vertical="center"/>
    </xf>
    <xf numFmtId="0" fontId="100" fillId="23" borderId="0" applyNumberFormat="0" applyBorder="0" applyAlignment="0" applyProtection="0">
      <alignment vertical="center"/>
    </xf>
    <xf numFmtId="0" fontId="100" fillId="24" borderId="0" applyNumberFormat="0" applyBorder="0" applyAlignment="0" applyProtection="0">
      <alignment vertical="center"/>
    </xf>
    <xf numFmtId="0" fontId="100" fillId="25" borderId="0" applyNumberFormat="0" applyBorder="0" applyAlignment="0" applyProtection="0">
      <alignment vertical="center"/>
    </xf>
    <xf numFmtId="0" fontId="100" fillId="26" borderId="0" applyNumberFormat="0" applyBorder="0" applyAlignment="0" applyProtection="0">
      <alignment vertical="center"/>
    </xf>
    <xf numFmtId="0" fontId="100" fillId="27" borderId="0" applyNumberFormat="0" applyBorder="0" applyAlignment="0" applyProtection="0">
      <alignment vertical="center"/>
    </xf>
    <xf numFmtId="0" fontId="100" fillId="11" borderId="0" applyNumberFormat="0" applyBorder="0" applyAlignment="0" applyProtection="0">
      <alignment vertical="center"/>
    </xf>
    <xf numFmtId="0" fontId="128" fillId="28" borderId="0" applyNumberFormat="0" applyBorder="0" applyAlignment="0" applyProtection="0">
      <alignment vertical="center"/>
    </xf>
    <xf numFmtId="0" fontId="128" fillId="29" borderId="0" applyNumberFormat="0" applyBorder="0" applyAlignment="0" applyProtection="0">
      <alignment vertical="center"/>
    </xf>
    <xf numFmtId="0" fontId="128" fillId="30" borderId="0" applyNumberFormat="0" applyBorder="0" applyAlignment="0" applyProtection="0">
      <alignment vertical="center"/>
    </xf>
    <xf numFmtId="0" fontId="128" fillId="31" borderId="0" applyNumberFormat="0" applyBorder="0" applyAlignment="0" applyProtection="0">
      <alignment vertical="center"/>
    </xf>
    <xf numFmtId="0" fontId="128" fillId="32" borderId="0" applyNumberFormat="0" applyBorder="0" applyAlignment="0" applyProtection="0">
      <alignment vertical="center"/>
    </xf>
    <xf numFmtId="0" fontId="128" fillId="33" borderId="0" applyNumberFormat="0" applyBorder="0" applyAlignment="0" applyProtection="0">
      <alignment vertical="center"/>
    </xf>
    <xf numFmtId="0" fontId="128" fillId="34" borderId="0" applyNumberFormat="0" applyBorder="0" applyAlignment="0" applyProtection="0">
      <alignment vertical="center"/>
    </xf>
    <xf numFmtId="0" fontId="128" fillId="35" borderId="0" applyNumberFormat="0" applyBorder="0" applyAlignment="0" applyProtection="0">
      <alignment vertical="center"/>
    </xf>
    <xf numFmtId="0" fontId="128" fillId="36" borderId="0" applyNumberFormat="0" applyBorder="0" applyAlignment="0" applyProtection="0">
      <alignment vertical="center"/>
    </xf>
    <xf numFmtId="0" fontId="128" fillId="37" borderId="0" applyNumberFormat="0" applyBorder="0" applyAlignment="0" applyProtection="0">
      <alignment vertical="center"/>
    </xf>
    <xf numFmtId="0" fontId="128" fillId="38" borderId="0" applyNumberFormat="0" applyBorder="0" applyAlignment="0" applyProtection="0">
      <alignment vertical="center"/>
    </xf>
    <xf numFmtId="0" fontId="128" fillId="39" borderId="0" applyNumberFormat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32" fillId="15" borderId="189" applyNumberFormat="0" applyAlignment="0" applyProtection="0">
      <alignment vertical="center"/>
    </xf>
    <xf numFmtId="0" fontId="133" fillId="40" borderId="0" applyNumberFormat="0" applyBorder="0" applyAlignment="0" applyProtection="0">
      <alignment vertical="center"/>
    </xf>
    <xf numFmtId="0" fontId="17" fillId="16" borderId="193" applyNumberFormat="0" applyFont="0" applyAlignment="0" applyProtection="0">
      <alignment vertical="center"/>
    </xf>
    <xf numFmtId="0" fontId="134" fillId="41" borderId="0" applyNumberFormat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0" fillId="42" borderId="192" applyNumberFormat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136" fillId="0" borderId="191" applyNumberFormat="0" applyFill="0" applyAlignment="0" applyProtection="0">
      <alignment vertical="center"/>
    </xf>
    <xf numFmtId="0" fontId="131" fillId="0" borderId="194" applyNumberFormat="0" applyFill="0" applyAlignment="0" applyProtection="0">
      <alignment vertical="center"/>
    </xf>
    <xf numFmtId="0" fontId="137" fillId="17" borderId="189" applyNumberFormat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0" borderId="195" applyNumberFormat="0" applyFill="0" applyAlignment="0" applyProtection="0">
      <alignment vertical="center"/>
    </xf>
    <xf numFmtId="0" fontId="140" fillId="0" borderId="196" applyNumberFormat="0" applyFill="0" applyAlignment="0" applyProtection="0">
      <alignment vertical="center"/>
    </xf>
    <xf numFmtId="0" fontId="141" fillId="0" borderId="197" applyNumberFormat="0" applyFill="0" applyAlignment="0" applyProtection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42" fillId="43" borderId="0" applyNumberFormat="0" applyBorder="0" applyAlignment="0" applyProtection="0">
      <alignment vertical="center"/>
    </xf>
    <xf numFmtId="0" fontId="143" fillId="15" borderId="190" applyNumberFormat="0" applyAlignment="0" applyProtection="0">
      <alignment vertical="center"/>
    </xf>
    <xf numFmtId="0" fontId="10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202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100" fillId="0" borderId="0">
      <alignment vertical="center"/>
    </xf>
    <xf numFmtId="0" fontId="17" fillId="0" borderId="0">
      <alignment vertical="center"/>
    </xf>
    <xf numFmtId="0" fontId="63" fillId="0" borderId="0">
      <alignment vertical="center"/>
    </xf>
  </cellStyleXfs>
  <cellXfs count="3684">
    <xf numFmtId="0" fontId="0" fillId="0" borderId="0" xfId="0" applyNumberFormat="1">
      <alignment vertical="center"/>
    </xf>
    <xf numFmtId="0" fontId="4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0" xfId="3" applyNumberFormat="1" applyFont="1" applyFill="1" applyBorder="1" applyAlignment="1">
      <alignment horizontal="center" vertical="center"/>
    </xf>
    <xf numFmtId="0" fontId="4" fillId="0" borderId="0" xfId="3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2" borderId="0" xfId="3" applyNumberFormat="1" applyFont="1" applyFill="1" applyBorder="1" applyAlignment="1">
      <alignment horizontal="center" vertical="center"/>
    </xf>
    <xf numFmtId="9" fontId="4" fillId="0" borderId="0" xfId="2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shrinkToFit="1"/>
    </xf>
    <xf numFmtId="0" fontId="4" fillId="0" borderId="0" xfId="4" applyNumberFormat="1" applyFont="1" applyFill="1" applyBorder="1" applyAlignment="1">
      <alignment horizontal="center" vertical="center"/>
    </xf>
    <xf numFmtId="41" fontId="4" fillId="0" borderId="0" xfId="3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 shrinkToFit="1"/>
    </xf>
    <xf numFmtId="10" fontId="4" fillId="0" borderId="0" xfId="3" applyNumberFormat="1" applyFont="1" applyFill="1" applyBorder="1" applyAlignment="1">
      <alignment horizontal="center" vertical="center"/>
    </xf>
    <xf numFmtId="41" fontId="4" fillId="0" borderId="0" xfId="2" applyNumberFormat="1" applyFont="1" applyFill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 vertical="center"/>
    </xf>
    <xf numFmtId="41" fontId="4" fillId="0" borderId="0" xfId="4" applyNumberFormat="1" applyFont="1" applyFill="1" applyBorder="1" applyAlignment="1">
      <alignment horizontal="right" vertical="center"/>
    </xf>
    <xf numFmtId="0" fontId="6" fillId="0" borderId="0" xfId="3" applyNumberFormat="1" applyFont="1" applyFill="1" applyBorder="1" applyAlignment="1">
      <alignment horizontal="left" vertical="center" shrinkToFit="1"/>
    </xf>
    <xf numFmtId="0" fontId="7" fillId="0" borderId="0" xfId="2" applyNumberFormat="1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horizontal="right" vertical="center"/>
    </xf>
    <xf numFmtId="0" fontId="5" fillId="0" borderId="0" xfId="6" applyNumberFormat="1" applyFont="1" applyFill="1" applyBorder="1" applyAlignment="1">
      <alignment horizontal="left" vertical="center" shrinkToFit="1"/>
    </xf>
    <xf numFmtId="176" fontId="4" fillId="0" borderId="0" xfId="3" applyNumberFormat="1" applyFont="1" applyFill="1" applyBorder="1" applyAlignment="1">
      <alignment horizontal="right" vertical="center"/>
    </xf>
    <xf numFmtId="41" fontId="4" fillId="0" borderId="0" xfId="2" applyNumberFormat="1" applyFont="1" applyFill="1" applyBorder="1" applyAlignment="1">
      <alignment vertical="center"/>
    </xf>
    <xf numFmtId="41" fontId="4" fillId="0" borderId="0" xfId="3" applyNumberFormat="1" applyFont="1" applyFill="1" applyBorder="1" applyAlignment="1">
      <alignment vertical="center"/>
    </xf>
    <xf numFmtId="41" fontId="5" fillId="0" borderId="0" xfId="2" applyNumberFormat="1" applyFont="1" applyBorder="1" applyAlignment="1">
      <alignment vertical="center"/>
    </xf>
    <xf numFmtId="0" fontId="5" fillId="0" borderId="2" xfId="2" applyNumberFormat="1" applyFont="1" applyFill="1" applyBorder="1" applyAlignment="1">
      <alignment horizontal="center" vertical="center" wrapText="1"/>
    </xf>
    <xf numFmtId="176" fontId="5" fillId="0" borderId="2" xfId="3" applyNumberFormat="1" applyFont="1" applyFill="1" applyBorder="1" applyAlignment="1">
      <alignment horizontal="right" vertical="center"/>
    </xf>
    <xf numFmtId="41" fontId="5" fillId="0" borderId="2" xfId="3" applyNumberFormat="1" applyFont="1" applyFill="1" applyBorder="1" applyAlignment="1">
      <alignment horizontal="right" vertical="center"/>
    </xf>
    <xf numFmtId="0" fontId="5" fillId="0" borderId="2" xfId="2" applyNumberFormat="1" applyFont="1" applyFill="1" applyBorder="1" applyAlignment="1">
      <alignment vertical="center"/>
    </xf>
    <xf numFmtId="0" fontId="5" fillId="0" borderId="2" xfId="2" applyNumberFormat="1" applyFont="1" applyFill="1" applyBorder="1" applyAlignment="1">
      <alignment vertical="center" wrapText="1"/>
    </xf>
    <xf numFmtId="0" fontId="5" fillId="0" borderId="2" xfId="2" applyNumberFormat="1" applyFont="1" applyFill="1" applyBorder="1" applyAlignment="1">
      <alignment vertical="top" wrapText="1"/>
    </xf>
    <xf numFmtId="0" fontId="5" fillId="0" borderId="3" xfId="2" applyNumberFormat="1" applyFont="1" applyFill="1" applyBorder="1" applyAlignment="1">
      <alignment vertical="center"/>
    </xf>
    <xf numFmtId="176" fontId="5" fillId="0" borderId="3" xfId="3" applyNumberFormat="1" applyFont="1" applyFill="1" applyBorder="1" applyAlignment="1">
      <alignment horizontal="right" vertical="center"/>
    </xf>
    <xf numFmtId="0" fontId="5" fillId="0" borderId="2" xfId="2" applyNumberFormat="1" applyFont="1" applyFill="1" applyBorder="1" applyAlignment="1">
      <alignment vertical="top"/>
    </xf>
    <xf numFmtId="0" fontId="7" fillId="0" borderId="3" xfId="2" applyNumberFormat="1" applyFont="1" applyFill="1" applyBorder="1" applyAlignment="1">
      <alignment vertical="center"/>
    </xf>
    <xf numFmtId="0" fontId="7" fillId="0" borderId="2" xfId="2" applyNumberFormat="1" applyFont="1" applyFill="1" applyBorder="1" applyAlignment="1">
      <alignment vertical="center"/>
    </xf>
    <xf numFmtId="0" fontId="8" fillId="0" borderId="2" xfId="2" applyNumberFormat="1" applyFont="1" applyFill="1" applyBorder="1" applyAlignment="1">
      <alignment vertical="top"/>
    </xf>
    <xf numFmtId="0" fontId="5" fillId="0" borderId="2" xfId="2" applyNumberFormat="1" applyFont="1" applyFill="1" applyBorder="1" applyAlignment="1">
      <alignment horizontal="center" vertical="top" wrapText="1"/>
    </xf>
    <xf numFmtId="0" fontId="5" fillId="0" borderId="2" xfId="2" applyNumberFormat="1" applyFont="1" applyFill="1" applyBorder="1" applyAlignment="1">
      <alignment horizontal="center" vertical="top"/>
    </xf>
    <xf numFmtId="0" fontId="5" fillId="0" borderId="2" xfId="2" applyNumberFormat="1" applyFont="1" applyFill="1" applyBorder="1" applyAlignment="1">
      <alignment horizontal="left" vertical="center" wrapText="1"/>
    </xf>
    <xf numFmtId="0" fontId="5" fillId="0" borderId="2" xfId="2" applyNumberFormat="1" applyFont="1" applyFill="1" applyBorder="1" applyAlignment="1">
      <alignment horizontal="left" vertical="top" wrapText="1"/>
    </xf>
    <xf numFmtId="0" fontId="5" fillId="0" borderId="2" xfId="5" applyNumberFormat="1" applyFont="1" applyFill="1" applyBorder="1" applyAlignment="1">
      <alignment horizontal="left" vertical="center" wrapText="1"/>
    </xf>
    <xf numFmtId="0" fontId="5" fillId="0" borderId="2" xfId="5" applyNumberFormat="1" applyFont="1" applyFill="1" applyBorder="1" applyAlignment="1">
      <alignment horizontal="left" vertical="center"/>
    </xf>
    <xf numFmtId="176" fontId="5" fillId="0" borderId="2" xfId="4" applyNumberFormat="1" applyFont="1" applyFill="1" applyBorder="1" applyAlignment="1">
      <alignment horizontal="right" vertical="center"/>
    </xf>
    <xf numFmtId="0" fontId="5" fillId="0" borderId="2" xfId="5" applyNumberFormat="1" applyFont="1" applyFill="1" applyBorder="1" applyAlignment="1">
      <alignment vertical="center" wrapText="1"/>
    </xf>
    <xf numFmtId="0" fontId="5" fillId="0" borderId="2" xfId="5" applyNumberFormat="1" applyFont="1" applyFill="1" applyBorder="1" applyAlignment="1">
      <alignment vertical="top" wrapText="1"/>
    </xf>
    <xf numFmtId="0" fontId="5" fillId="0" borderId="2" xfId="5" applyNumberFormat="1" applyFont="1" applyFill="1" applyBorder="1" applyAlignment="1">
      <alignment vertical="top"/>
    </xf>
    <xf numFmtId="0" fontId="8" fillId="0" borderId="2" xfId="2" applyNumberFormat="1" applyFont="1" applyFill="1" applyBorder="1" applyAlignment="1">
      <alignment vertical="center"/>
    </xf>
    <xf numFmtId="0" fontId="7" fillId="0" borderId="2" xfId="2" applyNumberFormat="1" applyFont="1" applyFill="1" applyBorder="1" applyAlignment="1">
      <alignment vertical="top"/>
    </xf>
    <xf numFmtId="0" fontId="5" fillId="0" borderId="4" xfId="2" applyNumberFormat="1" applyFont="1" applyFill="1" applyBorder="1" applyAlignment="1">
      <alignment vertical="center" wrapText="1"/>
    </xf>
    <xf numFmtId="177" fontId="4" fillId="0" borderId="0" xfId="1" applyNumberFormat="1" applyFont="1" applyFill="1" applyBorder="1" applyAlignment="1">
      <alignment horizontal="center" vertical="center"/>
    </xf>
    <xf numFmtId="177" fontId="4" fillId="2" borderId="0" xfId="1" applyNumberFormat="1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>
      <alignment horizontal="center" vertical="center"/>
    </xf>
    <xf numFmtId="41" fontId="4" fillId="2" borderId="0" xfId="2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>
      <alignment vertical="center"/>
    </xf>
    <xf numFmtId="0" fontId="9" fillId="0" borderId="0" xfId="5" applyNumberFormat="1" applyFont="1" applyBorder="1">
      <alignment vertical="center"/>
    </xf>
    <xf numFmtId="180" fontId="5" fillId="0" borderId="0" xfId="2" applyNumberFormat="1" applyFont="1" applyBorder="1" applyAlignment="1">
      <alignment vertical="center"/>
    </xf>
    <xf numFmtId="41" fontId="4" fillId="0" borderId="0" xfId="4" applyNumberFormat="1" applyFont="1" applyFill="1" applyBorder="1" applyAlignment="1">
      <alignment vertical="center"/>
    </xf>
    <xf numFmtId="41" fontId="5" fillId="0" borderId="0" xfId="3" applyNumberFormat="1" applyFont="1" applyBorder="1" applyAlignment="1">
      <alignment vertical="center"/>
    </xf>
    <xf numFmtId="41" fontId="4" fillId="0" borderId="0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Border="1" applyAlignment="1">
      <alignment vertical="center"/>
    </xf>
    <xf numFmtId="178" fontId="4" fillId="0" borderId="0" xfId="2" applyNumberFormat="1" applyFont="1" applyFill="1" applyBorder="1" applyAlignment="1">
      <alignment horizontal="center" vertical="center" shrinkToFit="1"/>
    </xf>
    <xf numFmtId="178" fontId="4" fillId="0" borderId="0" xfId="2" applyNumberFormat="1" applyFont="1" applyFill="1" applyBorder="1" applyAlignment="1">
      <alignment vertical="center"/>
    </xf>
    <xf numFmtId="41" fontId="4" fillId="0" borderId="0" xfId="2" applyNumberFormat="1" applyFont="1" applyFill="1" applyBorder="1" applyAlignment="1">
      <alignment horizontal="right" vertical="center" shrinkToFit="1"/>
    </xf>
    <xf numFmtId="178" fontId="4" fillId="0" borderId="0" xfId="2" applyNumberFormat="1" applyFont="1" applyFill="1" applyBorder="1" applyAlignment="1">
      <alignment horizontal="center" vertical="center"/>
    </xf>
    <xf numFmtId="0" fontId="10" fillId="0" borderId="0" xfId="2" applyNumberFormat="1" applyFont="1" applyBorder="1" applyAlignment="1">
      <alignment vertical="center"/>
    </xf>
    <xf numFmtId="176" fontId="5" fillId="0" borderId="7" xfId="3" applyNumberFormat="1" applyFont="1" applyFill="1" applyBorder="1" applyAlignment="1">
      <alignment horizontal="right" vertical="center"/>
    </xf>
    <xf numFmtId="176" fontId="6" fillId="0" borderId="7" xfId="3" applyNumberFormat="1" applyFont="1" applyFill="1" applyBorder="1" applyAlignment="1">
      <alignment horizontal="right" vertical="center"/>
    </xf>
    <xf numFmtId="0" fontId="5" fillId="0" borderId="7" xfId="2" applyNumberFormat="1" applyFont="1" applyFill="1" applyBorder="1" applyAlignment="1">
      <alignment vertical="center"/>
    </xf>
    <xf numFmtId="0" fontId="5" fillId="0" borderId="3" xfId="2" applyNumberFormat="1" applyFont="1" applyFill="1" applyBorder="1" applyAlignment="1">
      <alignment vertical="top"/>
    </xf>
    <xf numFmtId="0" fontId="5" fillId="0" borderId="3" xfId="5" applyNumberFormat="1" applyFont="1" applyFill="1" applyBorder="1" applyAlignment="1">
      <alignment horizontal="left" vertical="center"/>
    </xf>
    <xf numFmtId="0" fontId="5" fillId="0" borderId="8" xfId="2" applyNumberFormat="1" applyFont="1" applyFill="1" applyBorder="1" applyAlignment="1">
      <alignment vertical="center"/>
    </xf>
    <xf numFmtId="0" fontId="6" fillId="0" borderId="7" xfId="2" applyNumberFormat="1" applyFont="1" applyFill="1" applyBorder="1" applyAlignment="1">
      <alignment vertical="center"/>
    </xf>
    <xf numFmtId="0" fontId="5" fillId="0" borderId="7" xfId="2" applyNumberFormat="1" applyFont="1" applyFill="1" applyBorder="1" applyAlignment="1">
      <alignment vertical="top" wrapText="1"/>
    </xf>
    <xf numFmtId="0" fontId="5" fillId="0" borderId="7" xfId="2" applyNumberFormat="1" applyFont="1" applyFill="1" applyBorder="1" applyAlignment="1">
      <alignment vertical="top"/>
    </xf>
    <xf numFmtId="0" fontId="5" fillId="0" borderId="9" xfId="2" applyNumberFormat="1" applyFont="1" applyFill="1" applyBorder="1" applyAlignment="1">
      <alignment vertical="center" wrapText="1"/>
    </xf>
    <xf numFmtId="176" fontId="5" fillId="0" borderId="8" xfId="3" applyNumberFormat="1" applyFont="1" applyFill="1" applyBorder="1" applyAlignment="1">
      <alignment horizontal="right" vertical="center"/>
    </xf>
    <xf numFmtId="176" fontId="5" fillId="0" borderId="7" xfId="4" applyNumberFormat="1" applyFont="1" applyFill="1" applyBorder="1" applyAlignment="1">
      <alignment horizontal="right" vertical="center"/>
    </xf>
    <xf numFmtId="179" fontId="5" fillId="0" borderId="7" xfId="3" applyNumberFormat="1" applyFont="1" applyFill="1" applyBorder="1" applyAlignment="1">
      <alignment horizontal="right" vertical="center"/>
    </xf>
    <xf numFmtId="0" fontId="5" fillId="0" borderId="0" xfId="2" applyNumberFormat="1" applyFont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/>
    </xf>
    <xf numFmtId="177" fontId="4" fillId="0" borderId="0" xfId="1" applyNumberFormat="1" applyFont="1" applyFill="1" applyBorder="1" applyAlignment="1">
      <alignment horizontal="center" vertical="center" shrinkToFit="1"/>
    </xf>
    <xf numFmtId="0" fontId="5" fillId="0" borderId="2" xfId="2" applyNumberFormat="1" applyFont="1" applyFill="1" applyBorder="1" applyAlignment="1">
      <alignment horizontal="center" vertical="center"/>
    </xf>
    <xf numFmtId="0" fontId="5" fillId="0" borderId="3" xfId="2" applyNumberFormat="1" applyFont="1" applyFill="1" applyBorder="1" applyAlignment="1">
      <alignment horizontal="left" vertical="center"/>
    </xf>
    <xf numFmtId="0" fontId="5" fillId="0" borderId="8" xfId="2" applyNumberFormat="1" applyFont="1" applyFill="1" applyBorder="1" applyAlignment="1">
      <alignment vertical="top"/>
    </xf>
    <xf numFmtId="176" fontId="5" fillId="3" borderId="0" xfId="3" applyNumberFormat="1" applyFont="1" applyFill="1" applyBorder="1" applyAlignment="1">
      <alignment horizontal="right" vertical="center"/>
    </xf>
    <xf numFmtId="0" fontId="11" fillId="0" borderId="13" xfId="2" applyNumberFormat="1" applyFont="1" applyFill="1" applyBorder="1" applyAlignment="1">
      <alignment vertical="center"/>
    </xf>
    <xf numFmtId="0" fontId="11" fillId="0" borderId="14" xfId="2" applyNumberFormat="1" applyFont="1" applyFill="1" applyBorder="1" applyAlignment="1">
      <alignment vertical="center"/>
    </xf>
    <xf numFmtId="0" fontId="7" fillId="0" borderId="14" xfId="2" applyNumberFormat="1" applyFont="1" applyFill="1" applyBorder="1" applyAlignment="1">
      <alignment vertical="center"/>
    </xf>
    <xf numFmtId="0" fontId="5" fillId="0" borderId="17" xfId="2" applyNumberFormat="1" applyFont="1" applyFill="1" applyBorder="1" applyAlignment="1">
      <alignment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>
      <alignment vertical="center"/>
    </xf>
    <xf numFmtId="0" fontId="5" fillId="0" borderId="20" xfId="2" applyNumberFormat="1" applyFont="1" applyFill="1" applyBorder="1" applyAlignment="1">
      <alignment vertical="center"/>
    </xf>
    <xf numFmtId="0" fontId="11" fillId="0" borderId="26" xfId="2" applyNumberFormat="1" applyFont="1" applyFill="1" applyBorder="1" applyAlignment="1">
      <alignment vertical="center"/>
    </xf>
    <xf numFmtId="0" fontId="4" fillId="0" borderId="27" xfId="2" applyNumberFormat="1" applyFont="1" applyFill="1" applyBorder="1" applyAlignment="1">
      <alignment vertical="center"/>
    </xf>
    <xf numFmtId="0" fontId="4" fillId="0" borderId="28" xfId="2" applyNumberFormat="1" applyFont="1" applyFill="1" applyBorder="1" applyAlignment="1">
      <alignment vertical="center"/>
    </xf>
    <xf numFmtId="0" fontId="4" fillId="0" borderId="21" xfId="2" applyNumberFormat="1" applyFont="1" applyFill="1" applyBorder="1" applyAlignment="1">
      <alignment vertical="center"/>
    </xf>
    <xf numFmtId="176" fontId="4" fillId="0" borderId="21" xfId="2" applyNumberFormat="1" applyFont="1" applyFill="1" applyBorder="1" applyAlignment="1">
      <alignment horizontal="right" vertical="center"/>
    </xf>
    <xf numFmtId="0" fontId="5" fillId="0" borderId="29" xfId="2" applyNumberFormat="1" applyFont="1" applyFill="1" applyBorder="1" applyAlignment="1">
      <alignment vertical="center" wrapText="1"/>
    </xf>
    <xf numFmtId="177" fontId="5" fillId="0" borderId="0" xfId="1" applyNumberFormat="1" applyFont="1" applyFill="1" applyBorder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2" borderId="0" xfId="3" applyNumberFormat="1" applyFont="1" applyFill="1" applyBorder="1" applyAlignment="1">
      <alignment horizontal="center" vertical="center"/>
    </xf>
    <xf numFmtId="177" fontId="5" fillId="2" borderId="0" xfId="1" applyNumberFormat="1" applyFont="1" applyFill="1" applyBorder="1" applyAlignment="1">
      <alignment horizontal="center" vertical="center"/>
    </xf>
    <xf numFmtId="0" fontId="5" fillId="2" borderId="0" xfId="2" applyNumberFormat="1" applyFont="1" applyFill="1" applyAlignment="1">
      <alignment horizontal="center" vertical="center"/>
    </xf>
    <xf numFmtId="41" fontId="5" fillId="2" borderId="0" xfId="2" applyNumberFormat="1" applyFont="1" applyFill="1" applyAlignment="1">
      <alignment horizontal="center" vertical="center"/>
    </xf>
    <xf numFmtId="0" fontId="5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/>
    </xf>
    <xf numFmtId="41" fontId="5" fillId="0" borderId="0" xfId="4" applyNumberFormat="1" applyFont="1" applyFill="1" applyBorder="1" applyAlignment="1">
      <alignment horizontal="right" vertical="center"/>
    </xf>
    <xf numFmtId="41" fontId="5" fillId="0" borderId="0" xfId="2" applyNumberFormat="1" applyFont="1" applyAlignment="1">
      <alignment horizontal="right" vertical="center"/>
    </xf>
    <xf numFmtId="9" fontId="5" fillId="0" borderId="0" xfId="2" applyNumberFormat="1" applyFont="1" applyAlignment="1">
      <alignment horizontal="center" vertical="center"/>
    </xf>
    <xf numFmtId="41" fontId="5" fillId="0" borderId="0" xfId="3" applyNumberFormat="1" applyFont="1" applyFill="1" applyBorder="1" applyAlignment="1">
      <alignment horizontal="right" vertical="center"/>
    </xf>
    <xf numFmtId="0" fontId="5" fillId="0" borderId="0" xfId="2" applyNumberFormat="1" applyFont="1" applyAlignment="1">
      <alignment horizontal="left" vertical="center" shrinkToFit="1"/>
    </xf>
    <xf numFmtId="179" fontId="5" fillId="0" borderId="0" xfId="2" applyNumberFormat="1" applyFont="1" applyAlignment="1">
      <alignment horizontal="center" vertical="center"/>
    </xf>
    <xf numFmtId="41" fontId="5" fillId="0" borderId="0" xfId="4" applyNumberFormat="1" applyFont="1" applyFill="1" applyBorder="1" applyAlignment="1">
      <alignment vertical="center"/>
    </xf>
    <xf numFmtId="0" fontId="5" fillId="0" borderId="0" xfId="6" applyNumberFormat="1" applyFont="1" applyFill="1" applyBorder="1" applyAlignment="1">
      <alignment horizontal="center" vertical="center"/>
    </xf>
    <xf numFmtId="41" fontId="6" fillId="0" borderId="0" xfId="2" applyNumberFormat="1" applyFont="1" applyAlignment="1">
      <alignment horizontal="center" vertical="center"/>
    </xf>
    <xf numFmtId="0" fontId="6" fillId="0" borderId="0" xfId="2" applyNumberFormat="1" applyFont="1" applyAlignment="1">
      <alignment horizontal="left" vertical="center" shrinkToFit="1"/>
    </xf>
    <xf numFmtId="0" fontId="5" fillId="2" borderId="0" xfId="3" applyNumberFormat="1" applyFont="1" applyFill="1" applyBorder="1" applyAlignment="1">
      <alignment horizontal="left" vertical="center" shrinkToFit="1"/>
    </xf>
    <xf numFmtId="41" fontId="6" fillId="0" borderId="0" xfId="2" applyNumberFormat="1" applyFont="1" applyAlignment="1">
      <alignment horizontal="right" vertical="center"/>
    </xf>
    <xf numFmtId="0" fontId="5" fillId="0" borderId="0" xfId="3" applyNumberFormat="1" applyFont="1" applyFill="1" applyBorder="1" applyAlignment="1">
      <alignment horizontal="left" vertical="center" shrinkToFit="1"/>
    </xf>
    <xf numFmtId="41" fontId="6" fillId="0" borderId="0" xfId="3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center"/>
    </xf>
    <xf numFmtId="0" fontId="6" fillId="0" borderId="0" xfId="5" applyNumberFormat="1" applyFont="1" applyAlignment="1">
      <alignment horizontal="left" vertical="center" shrinkToFit="1"/>
    </xf>
    <xf numFmtId="0" fontId="5" fillId="0" borderId="0" xfId="4" applyNumberFormat="1" applyFont="1" applyFill="1" applyBorder="1" applyAlignment="1">
      <alignment horizontal="center" vertical="center"/>
    </xf>
    <xf numFmtId="0" fontId="5" fillId="0" borderId="0" xfId="4" applyNumberFormat="1" applyFont="1" applyFill="1" applyBorder="1" applyAlignment="1">
      <alignment horizontal="left" vertical="center" shrinkToFit="1"/>
    </xf>
    <xf numFmtId="0" fontId="6" fillId="0" borderId="0" xfId="4" applyNumberFormat="1" applyFont="1" applyFill="1" applyBorder="1" applyAlignment="1">
      <alignment horizontal="left" vertical="center" shrinkToFit="1"/>
    </xf>
    <xf numFmtId="0" fontId="4" fillId="0" borderId="0" xfId="3" applyNumberFormat="1" applyFont="1" applyFill="1" applyBorder="1" applyAlignment="1">
      <alignment horizontal="left" vertical="center"/>
    </xf>
    <xf numFmtId="0" fontId="4" fillId="0" borderId="0" xfId="2" applyNumberFormat="1" applyFont="1" applyFill="1" applyBorder="1" applyAlignment="1">
      <alignment horizontal="left" vertical="center"/>
    </xf>
    <xf numFmtId="0" fontId="4" fillId="2" borderId="0" xfId="3" applyNumberFormat="1" applyFont="1" applyFill="1" applyBorder="1" applyAlignment="1">
      <alignment horizontal="left" vertical="center"/>
    </xf>
    <xf numFmtId="0" fontId="5" fillId="0" borderId="0" xfId="2" applyNumberFormat="1" applyFont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 shrinkToFit="1"/>
    </xf>
    <xf numFmtId="0" fontId="4" fillId="0" borderId="0" xfId="4" applyNumberFormat="1" applyFont="1" applyFill="1" applyBorder="1" applyAlignment="1">
      <alignment horizontal="left" vertical="center"/>
    </xf>
    <xf numFmtId="0" fontId="4" fillId="0" borderId="0" xfId="2" applyNumberFormat="1" applyFont="1" applyFill="1" applyBorder="1" applyAlignment="1">
      <alignment horizontal="left" vertical="center" shrinkToFit="1"/>
    </xf>
    <xf numFmtId="0" fontId="4" fillId="0" borderId="0" xfId="2" applyNumberFormat="1" applyFont="1" applyBorder="1" applyAlignment="1">
      <alignment horizontal="left" vertical="center"/>
    </xf>
    <xf numFmtId="0" fontId="5" fillId="0" borderId="0" xfId="2" applyNumberFormat="1" applyFont="1" applyFill="1" applyAlignment="1">
      <alignment horizontal="center" vertical="center"/>
    </xf>
    <xf numFmtId="0" fontId="19" fillId="0" borderId="0" xfId="9" applyFont="1"/>
    <xf numFmtId="0" fontId="18" fillId="0" borderId="41" xfId="9" applyFont="1" applyBorder="1" applyAlignment="1">
      <alignment horizontal="right" vertical="center"/>
    </xf>
    <xf numFmtId="0" fontId="18" fillId="0" borderId="0" xfId="9" applyFont="1" applyAlignment="1">
      <alignment horizontal="center" vertical="center"/>
    </xf>
    <xf numFmtId="0" fontId="20" fillId="0" borderId="0" xfId="9" applyFont="1" applyAlignment="1">
      <alignment horizontal="center" vertical="center"/>
    </xf>
    <xf numFmtId="0" fontId="21" fillId="0" borderId="0" xfId="9" applyFont="1" applyAlignment="1">
      <alignment horizontal="right"/>
    </xf>
    <xf numFmtId="0" fontId="25" fillId="0" borderId="0" xfId="9" applyFont="1"/>
    <xf numFmtId="0" fontId="17" fillId="0" borderId="0" xfId="9"/>
    <xf numFmtId="0" fontId="17" fillId="0" borderId="0" xfId="9" applyAlignment="1">
      <alignment vertical="center"/>
    </xf>
    <xf numFmtId="0" fontId="30" fillId="0" borderId="0" xfId="9" applyFont="1" applyAlignment="1">
      <alignment vertical="center"/>
    </xf>
    <xf numFmtId="0" fontId="30" fillId="0" borderId="0" xfId="9" applyFont="1" applyAlignment="1">
      <alignment horizontal="right" vertical="center"/>
    </xf>
    <xf numFmtId="0" fontId="31" fillId="0" borderId="0" xfId="9" applyFont="1" applyAlignment="1">
      <alignment horizontal="left" vertical="center"/>
    </xf>
    <xf numFmtId="0" fontId="31" fillId="0" borderId="0" xfId="9" applyFont="1" applyAlignment="1">
      <alignment vertical="center"/>
    </xf>
    <xf numFmtId="0" fontId="32" fillId="0" borderId="0" xfId="9" applyFont="1"/>
    <xf numFmtId="0" fontId="30" fillId="0" borderId="0" xfId="9" applyFont="1" applyAlignment="1">
      <alignment horizontal="left" vertical="center"/>
    </xf>
    <xf numFmtId="0" fontId="19" fillId="0" borderId="0" xfId="9" applyFont="1" applyAlignment="1">
      <alignment vertical="center"/>
    </xf>
    <xf numFmtId="0" fontId="34" fillId="0" borderId="0" xfId="9" applyFont="1"/>
    <xf numFmtId="0" fontId="36" fillId="0" borderId="0" xfId="9" applyFont="1" applyAlignment="1">
      <alignment vertical="center"/>
    </xf>
    <xf numFmtId="0" fontId="36" fillId="0" borderId="21" xfId="9" applyFont="1" applyBorder="1" applyAlignment="1">
      <alignment vertical="center"/>
    </xf>
    <xf numFmtId="178" fontId="36" fillId="0" borderId="21" xfId="9" applyNumberFormat="1" applyFont="1" applyBorder="1" applyAlignment="1">
      <alignment horizontal="center" vertical="center"/>
    </xf>
    <xf numFmtId="0" fontId="36" fillId="0" borderId="21" xfId="9" applyFont="1" applyBorder="1" applyAlignment="1">
      <alignment horizontal="center" vertical="center"/>
    </xf>
    <xf numFmtId="0" fontId="37" fillId="0" borderId="21" xfId="9" applyFont="1" applyBorder="1" applyAlignment="1">
      <alignment horizontal="right" vertical="center"/>
    </xf>
    <xf numFmtId="178" fontId="38" fillId="4" borderId="43" xfId="9" applyNumberFormat="1" applyFont="1" applyFill="1" applyBorder="1" applyAlignment="1">
      <alignment horizontal="center" vertical="center"/>
    </xf>
    <xf numFmtId="0" fontId="38" fillId="4" borderId="43" xfId="9" applyFont="1" applyFill="1" applyBorder="1" applyAlignment="1">
      <alignment horizontal="center" vertical="center"/>
    </xf>
    <xf numFmtId="0" fontId="38" fillId="4" borderId="43" xfId="9" applyFont="1" applyFill="1" applyBorder="1" applyAlignment="1">
      <alignment horizontal="center" vertical="center" wrapText="1"/>
    </xf>
    <xf numFmtId="0" fontId="38" fillId="4" borderId="44" xfId="9" applyFont="1" applyFill="1" applyBorder="1" applyAlignment="1">
      <alignment horizontal="center" vertical="center"/>
    </xf>
    <xf numFmtId="0" fontId="38" fillId="0" borderId="0" xfId="9" applyFont="1" applyAlignment="1">
      <alignment horizontal="center" vertical="center"/>
    </xf>
    <xf numFmtId="41" fontId="36" fillId="0" borderId="46" xfId="10" applyFont="1" applyBorder="1" applyAlignment="1">
      <alignment vertical="center"/>
    </xf>
    <xf numFmtId="178" fontId="36" fillId="0" borderId="46" xfId="9" applyNumberFormat="1" applyFont="1" applyBorder="1" applyAlignment="1">
      <alignment horizontal="center" vertical="center"/>
    </xf>
    <xf numFmtId="0" fontId="36" fillId="0" borderId="46" xfId="9" applyFont="1" applyBorder="1" applyAlignment="1">
      <alignment horizontal="center" vertical="center"/>
    </xf>
    <xf numFmtId="41" fontId="36" fillId="0" borderId="46" xfId="9" applyNumberFormat="1" applyFont="1" applyBorder="1" applyAlignment="1">
      <alignment horizontal="center" vertical="center"/>
    </xf>
    <xf numFmtId="179" fontId="36" fillId="0" borderId="47" xfId="9" applyNumberFormat="1" applyFont="1" applyBorder="1" applyAlignment="1">
      <alignment horizontal="right" vertical="center"/>
    </xf>
    <xf numFmtId="0" fontId="37" fillId="0" borderId="0" xfId="9" applyFont="1" applyAlignment="1">
      <alignment vertical="center"/>
    </xf>
    <xf numFmtId="41" fontId="36" fillId="0" borderId="50" xfId="10" applyFont="1" applyBorder="1" applyAlignment="1">
      <alignment vertical="center"/>
    </xf>
    <xf numFmtId="0" fontId="36" fillId="0" borderId="50" xfId="9" applyFont="1" applyBorder="1" applyAlignment="1">
      <alignment horizontal="center" vertical="center"/>
    </xf>
    <xf numFmtId="41" fontId="36" fillId="0" borderId="50" xfId="9" applyNumberFormat="1" applyFont="1" applyBorder="1" applyAlignment="1">
      <alignment horizontal="center" vertical="center"/>
    </xf>
    <xf numFmtId="179" fontId="36" fillId="0" borderId="50" xfId="9" applyNumberFormat="1" applyFont="1" applyBorder="1" applyAlignment="1">
      <alignment horizontal="right" vertical="center"/>
    </xf>
    <xf numFmtId="0" fontId="36" fillId="0" borderId="51" xfId="9" applyFont="1" applyBorder="1" applyAlignment="1">
      <alignment vertical="center"/>
    </xf>
    <xf numFmtId="41" fontId="36" fillId="0" borderId="50" xfId="10" applyFont="1" applyBorder="1" applyAlignment="1" applyProtection="1">
      <alignment vertical="center"/>
    </xf>
    <xf numFmtId="178" fontId="36" fillId="0" borderId="50" xfId="9" applyNumberFormat="1" applyFont="1" applyBorder="1" applyAlignment="1">
      <alignment horizontal="center" vertical="center"/>
    </xf>
    <xf numFmtId="41" fontId="36" fillId="0" borderId="52" xfId="10" applyFont="1" applyBorder="1" applyAlignment="1">
      <alignment vertical="center"/>
    </xf>
    <xf numFmtId="0" fontId="36" fillId="0" borderId="52" xfId="9" applyFont="1" applyBorder="1" applyAlignment="1">
      <alignment horizontal="center" vertical="center"/>
    </xf>
    <xf numFmtId="179" fontId="36" fillId="0" borderId="53" xfId="9" applyNumberFormat="1" applyFont="1" applyBorder="1" applyAlignment="1">
      <alignment horizontal="right" vertical="center"/>
    </xf>
    <xf numFmtId="179" fontId="36" fillId="0" borderId="46" xfId="9" applyNumberFormat="1" applyFont="1" applyBorder="1" applyAlignment="1">
      <alignment horizontal="right" vertical="center"/>
    </xf>
    <xf numFmtId="0" fontId="36" fillId="0" borderId="48" xfId="9" applyFont="1" applyBorder="1" applyAlignment="1">
      <alignment vertical="center"/>
    </xf>
    <xf numFmtId="41" fontId="36" fillId="0" borderId="50" xfId="9" applyNumberFormat="1" applyFont="1" applyBorder="1" applyAlignment="1">
      <alignment horizontal="right" vertical="center"/>
    </xf>
    <xf numFmtId="176" fontId="36" fillId="0" borderId="50" xfId="9" applyNumberFormat="1" applyFont="1" applyBorder="1" applyAlignment="1">
      <alignment horizontal="right" vertical="center"/>
    </xf>
    <xf numFmtId="0" fontId="36" fillId="0" borderId="51" xfId="9" quotePrefix="1" applyFont="1" applyBorder="1" applyAlignment="1">
      <alignment horizontal="center" vertical="center" wrapText="1"/>
    </xf>
    <xf numFmtId="0" fontId="39" fillId="0" borderId="51" xfId="9" applyFont="1" applyBorder="1" applyAlignment="1">
      <alignment horizontal="center" vertical="center"/>
    </xf>
    <xf numFmtId="0" fontId="36" fillId="0" borderId="51" xfId="9" applyFont="1" applyBorder="1" applyAlignment="1">
      <alignment horizontal="center" vertical="center"/>
    </xf>
    <xf numFmtId="178" fontId="36" fillId="0" borderId="52" xfId="9" applyNumberFormat="1" applyFont="1" applyBorder="1" applyAlignment="1">
      <alignment horizontal="center" vertical="center"/>
    </xf>
    <xf numFmtId="41" fontId="36" fillId="0" borderId="52" xfId="9" applyNumberFormat="1" applyFont="1" applyBorder="1" applyAlignment="1">
      <alignment horizontal="right" vertical="center"/>
    </xf>
    <xf numFmtId="182" fontId="36" fillId="0" borderId="52" xfId="9" applyNumberFormat="1" applyFont="1" applyBorder="1" applyAlignment="1">
      <alignment horizontal="right" vertical="center"/>
    </xf>
    <xf numFmtId="0" fontId="36" fillId="0" borderId="55" xfId="9" applyFont="1" applyBorder="1" applyAlignment="1">
      <alignment horizontal="center" vertical="center"/>
    </xf>
    <xf numFmtId="41" fontId="36" fillId="0" borderId="46" xfId="10" applyFont="1" applyBorder="1" applyAlignment="1">
      <alignment horizontal="right" vertical="center" indent="1"/>
    </xf>
    <xf numFmtId="179" fontId="36" fillId="0" borderId="46" xfId="9" applyNumberFormat="1" applyFont="1" applyBorder="1" applyAlignment="1">
      <alignment vertical="center"/>
    </xf>
    <xf numFmtId="41" fontId="36" fillId="0" borderId="50" xfId="10" applyFont="1" applyBorder="1" applyAlignment="1">
      <alignment horizontal="right" vertical="center" indent="1"/>
    </xf>
    <xf numFmtId="181" fontId="36" fillId="0" borderId="50" xfId="9" applyNumberFormat="1" applyFont="1" applyBorder="1" applyAlignment="1">
      <alignment vertical="center"/>
    </xf>
    <xf numFmtId="177" fontId="36" fillId="0" borderId="51" xfId="9" applyNumberFormat="1" applyFont="1" applyBorder="1" applyAlignment="1">
      <alignment vertical="center"/>
    </xf>
    <xf numFmtId="177" fontId="36" fillId="0" borderId="55" xfId="9" applyNumberFormat="1" applyFont="1" applyBorder="1" applyAlignment="1">
      <alignment vertical="center"/>
    </xf>
    <xf numFmtId="181" fontId="36" fillId="0" borderId="52" xfId="9" applyNumberFormat="1" applyFont="1" applyBorder="1" applyAlignment="1">
      <alignment vertical="center"/>
    </xf>
    <xf numFmtId="41" fontId="36" fillId="0" borderId="59" xfId="10" applyFont="1" applyBorder="1" applyAlignment="1">
      <alignment vertical="center"/>
    </xf>
    <xf numFmtId="178" fontId="36" fillId="0" borderId="59" xfId="9" applyNumberFormat="1" applyFont="1" applyBorder="1" applyAlignment="1">
      <alignment horizontal="center" vertical="center"/>
    </xf>
    <xf numFmtId="181" fontId="36" fillId="0" borderId="59" xfId="9" applyNumberFormat="1" applyFont="1" applyBorder="1" applyAlignment="1">
      <alignment vertical="center"/>
    </xf>
    <xf numFmtId="177" fontId="36" fillId="0" borderId="60" xfId="9" applyNumberFormat="1" applyFont="1" applyBorder="1" applyAlignment="1">
      <alignment vertical="center"/>
    </xf>
    <xf numFmtId="178" fontId="36" fillId="0" borderId="46" xfId="9" applyNumberFormat="1" applyFont="1" applyBorder="1" applyAlignment="1">
      <alignment horizontal="right" vertical="center"/>
    </xf>
    <xf numFmtId="183" fontId="36" fillId="0" borderId="48" xfId="9" applyNumberFormat="1" applyFont="1" applyBorder="1" applyAlignment="1">
      <alignment horizontal="center" vertical="center"/>
    </xf>
    <xf numFmtId="41" fontId="36" fillId="0" borderId="50" xfId="10" applyFont="1" applyFill="1" applyBorder="1" applyAlignment="1">
      <alignment vertical="center" wrapText="1"/>
    </xf>
    <xf numFmtId="178" fontId="36" fillId="0" borderId="50" xfId="9" applyNumberFormat="1" applyFont="1" applyBorder="1" applyAlignment="1">
      <alignment horizontal="right" vertical="center"/>
    </xf>
    <xf numFmtId="179" fontId="36" fillId="0" borderId="50" xfId="9" applyNumberFormat="1" applyFont="1" applyBorder="1" applyAlignment="1">
      <alignment vertical="center"/>
    </xf>
    <xf numFmtId="183" fontId="36" fillId="0" borderId="51" xfId="9" applyNumberFormat="1" applyFont="1" applyBorder="1" applyAlignment="1">
      <alignment horizontal="center" vertical="center"/>
    </xf>
    <xf numFmtId="0" fontId="36" fillId="0" borderId="0" xfId="9" applyFont="1"/>
    <xf numFmtId="41" fontId="36" fillId="0" borderId="59" xfId="10" applyFont="1" applyFill="1" applyBorder="1" applyAlignment="1">
      <alignment vertical="center" wrapText="1"/>
    </xf>
    <xf numFmtId="49" fontId="36" fillId="0" borderId="59" xfId="10" applyNumberFormat="1" applyFont="1" applyBorder="1" applyAlignment="1">
      <alignment horizontal="right" vertical="center"/>
    </xf>
    <xf numFmtId="179" fontId="36" fillId="0" borderId="59" xfId="9" applyNumberFormat="1" applyFont="1" applyBorder="1" applyAlignment="1">
      <alignment vertical="center"/>
    </xf>
    <xf numFmtId="0" fontId="36" fillId="0" borderId="60" xfId="9" applyFont="1" applyBorder="1" applyAlignment="1">
      <alignment horizontal="center" vertical="center"/>
    </xf>
    <xf numFmtId="0" fontId="36" fillId="0" borderId="61" xfId="9" applyFont="1" applyBorder="1" applyAlignment="1">
      <alignment vertical="center"/>
    </xf>
    <xf numFmtId="178" fontId="36" fillId="0" borderId="61" xfId="9" applyNumberFormat="1" applyFont="1" applyBorder="1" applyAlignment="1">
      <alignment horizontal="center" vertical="center"/>
    </xf>
    <xf numFmtId="49" fontId="36" fillId="0" borderId="61" xfId="9" applyNumberFormat="1" applyFont="1" applyBorder="1" applyAlignment="1">
      <alignment horizontal="center" vertical="center"/>
    </xf>
    <xf numFmtId="0" fontId="36" fillId="0" borderId="62" xfId="9" applyFont="1" applyBorder="1" applyAlignment="1">
      <alignment vertical="center"/>
    </xf>
    <xf numFmtId="178" fontId="36" fillId="0" borderId="0" xfId="9" applyNumberFormat="1" applyFont="1" applyAlignment="1">
      <alignment horizontal="center"/>
    </xf>
    <xf numFmtId="0" fontId="36" fillId="0" borderId="0" xfId="9" applyFont="1" applyAlignment="1">
      <alignment horizontal="center"/>
    </xf>
    <xf numFmtId="0" fontId="33" fillId="0" borderId="0" xfId="9" applyFont="1"/>
    <xf numFmtId="0" fontId="40" fillId="0" borderId="0" xfId="9" applyFont="1"/>
    <xf numFmtId="41" fontId="36" fillId="0" borderId="0" xfId="10" applyFont="1"/>
    <xf numFmtId="41" fontId="36" fillId="0" borderId="0" xfId="10" applyFont="1" applyAlignment="1">
      <alignment vertical="center"/>
    </xf>
    <xf numFmtId="0" fontId="36" fillId="0" borderId="0" xfId="10" applyNumberFormat="1" applyFont="1" applyAlignment="1">
      <alignment horizontal="right"/>
    </xf>
    <xf numFmtId="0" fontId="36" fillId="4" borderId="67" xfId="9" applyFont="1" applyFill="1" applyBorder="1" applyAlignment="1">
      <alignment horizontal="center" vertical="center"/>
    </xf>
    <xf numFmtId="41" fontId="36" fillId="4" borderId="68" xfId="10" applyFont="1" applyFill="1" applyBorder="1" applyAlignment="1">
      <alignment horizontal="center" vertical="center"/>
    </xf>
    <xf numFmtId="0" fontId="36" fillId="4" borderId="9" xfId="9" applyFont="1" applyFill="1" applyBorder="1" applyAlignment="1">
      <alignment horizontal="center" vertical="center"/>
    </xf>
    <xf numFmtId="41" fontId="36" fillId="4" borderId="11" xfId="10" applyFont="1" applyFill="1" applyBorder="1" applyAlignment="1">
      <alignment horizontal="center" vertical="center"/>
    </xf>
    <xf numFmtId="0" fontId="38" fillId="0" borderId="67" xfId="9" applyFont="1" applyBorder="1" applyAlignment="1">
      <alignment horizontal="center" vertical="center"/>
    </xf>
    <xf numFmtId="41" fontId="38" fillId="0" borderId="68" xfId="10" applyFont="1" applyBorder="1" applyAlignment="1">
      <alignment horizontal="right" vertical="center" indent="2"/>
    </xf>
    <xf numFmtId="0" fontId="38" fillId="0" borderId="9" xfId="9" applyFont="1" applyBorder="1" applyAlignment="1">
      <alignment horizontal="center" vertical="center"/>
    </xf>
    <xf numFmtId="182" fontId="38" fillId="0" borderId="11" xfId="10" applyNumberFormat="1" applyFont="1" applyBorder="1" applyAlignment="1">
      <alignment horizontal="right" vertical="center" indent="2"/>
    </xf>
    <xf numFmtId="41" fontId="36" fillId="0" borderId="0" xfId="9" applyNumberFormat="1" applyFont="1"/>
    <xf numFmtId="0" fontId="36" fillId="0" borderId="69" xfId="9" applyFont="1" applyBorder="1" applyAlignment="1">
      <alignment horizontal="center" vertical="center"/>
    </xf>
    <xf numFmtId="41" fontId="36" fillId="0" borderId="70" xfId="10" applyFont="1" applyBorder="1" applyAlignment="1">
      <alignment horizontal="right" vertical="center" indent="2"/>
    </xf>
    <xf numFmtId="0" fontId="36" fillId="0" borderId="71" xfId="9" applyFont="1" applyBorder="1" applyAlignment="1">
      <alignment horizontal="center" vertical="center"/>
    </xf>
    <xf numFmtId="182" fontId="36" fillId="0" borderId="72" xfId="10" applyNumberFormat="1" applyFont="1" applyBorder="1" applyAlignment="1">
      <alignment horizontal="right" vertical="center" indent="2"/>
    </xf>
    <xf numFmtId="0" fontId="36" fillId="0" borderId="17" xfId="9" applyFont="1" applyBorder="1" applyAlignment="1">
      <alignment vertical="center"/>
    </xf>
    <xf numFmtId="41" fontId="36" fillId="0" borderId="73" xfId="10" applyFont="1" applyBorder="1" applyAlignment="1">
      <alignment horizontal="right" vertical="center" indent="2"/>
    </xf>
    <xf numFmtId="0" fontId="36" fillId="0" borderId="29" xfId="9" applyFont="1" applyBorder="1" applyAlignment="1">
      <alignment vertical="center"/>
    </xf>
    <xf numFmtId="182" fontId="36" fillId="0" borderId="10" xfId="10" applyNumberFormat="1" applyFont="1" applyBorder="1" applyAlignment="1">
      <alignment horizontal="right" vertical="center" indent="2"/>
    </xf>
    <xf numFmtId="182" fontId="36" fillId="0" borderId="10" xfId="10" applyNumberFormat="1" applyFont="1" applyFill="1" applyBorder="1" applyAlignment="1">
      <alignment horizontal="right" vertical="center" indent="2"/>
    </xf>
    <xf numFmtId="0" fontId="36" fillId="0" borderId="19" xfId="9" applyFont="1" applyBorder="1" applyAlignment="1">
      <alignment vertical="center"/>
    </xf>
    <xf numFmtId="41" fontId="36" fillId="0" borderId="74" xfId="10" applyFont="1" applyBorder="1" applyAlignment="1">
      <alignment horizontal="right" vertical="center" indent="2"/>
    </xf>
    <xf numFmtId="0" fontId="36" fillId="0" borderId="75" xfId="9" applyFont="1" applyBorder="1" applyAlignment="1">
      <alignment vertical="center"/>
    </xf>
    <xf numFmtId="182" fontId="36" fillId="0" borderId="31" xfId="10" applyNumberFormat="1" applyFont="1" applyBorder="1" applyAlignment="1">
      <alignment horizontal="right" vertical="center" indent="2"/>
    </xf>
    <xf numFmtId="0" fontId="36" fillId="0" borderId="76" xfId="9" applyFont="1" applyBorder="1" applyAlignment="1">
      <alignment horizontal="center" vertical="center"/>
    </xf>
    <xf numFmtId="41" fontId="36" fillId="0" borderId="77" xfId="10" applyFont="1" applyBorder="1" applyAlignment="1">
      <alignment vertical="center"/>
    </xf>
    <xf numFmtId="0" fontId="36" fillId="0" borderId="78" xfId="9" applyFont="1" applyBorder="1" applyAlignment="1">
      <alignment horizontal="center" vertical="center"/>
    </xf>
    <xf numFmtId="41" fontId="36" fillId="0" borderId="79" xfId="10" applyFont="1" applyBorder="1" applyAlignment="1">
      <alignment horizontal="right" vertical="center" indent="2"/>
    </xf>
    <xf numFmtId="41" fontId="36" fillId="0" borderId="73" xfId="10" applyFont="1" applyBorder="1" applyAlignment="1">
      <alignment vertical="center"/>
    </xf>
    <xf numFmtId="41" fontId="36" fillId="0" borderId="10" xfId="10" applyFont="1" applyBorder="1" applyAlignment="1">
      <alignment horizontal="right" vertical="center" indent="2"/>
    </xf>
    <xf numFmtId="0" fontId="36" fillId="0" borderId="80" xfId="9" applyFont="1" applyBorder="1" applyAlignment="1">
      <alignment vertical="center"/>
    </xf>
    <xf numFmtId="41" fontId="36" fillId="0" borderId="31" xfId="10" applyFont="1" applyBorder="1" applyAlignment="1">
      <alignment horizontal="right" vertical="center" indent="2"/>
    </xf>
    <xf numFmtId="0" fontId="43" fillId="0" borderId="40" xfId="9" applyFont="1" applyBorder="1" applyAlignment="1">
      <alignment horizontal="center" vertical="center"/>
    </xf>
    <xf numFmtId="41" fontId="43" fillId="0" borderId="81" xfId="10" applyFont="1" applyBorder="1" applyAlignment="1">
      <alignment horizontal="center" vertical="center"/>
    </xf>
    <xf numFmtId="0" fontId="43" fillId="0" borderId="32" xfId="9" applyFont="1" applyBorder="1" applyAlignment="1">
      <alignment horizontal="center" vertical="center"/>
    </xf>
    <xf numFmtId="41" fontId="43" fillId="0" borderId="39" xfId="10" applyFont="1" applyBorder="1" applyAlignment="1">
      <alignment horizontal="center" vertical="center"/>
    </xf>
    <xf numFmtId="0" fontId="43" fillId="0" borderId="82" xfId="9" applyFont="1" applyBorder="1" applyAlignment="1">
      <alignment horizontal="center" vertical="center"/>
    </xf>
    <xf numFmtId="41" fontId="43" fillId="0" borderId="83" xfId="10" applyFont="1" applyBorder="1" applyAlignment="1">
      <alignment horizontal="center" vertical="center"/>
    </xf>
    <xf numFmtId="41" fontId="43" fillId="0" borderId="84" xfId="10" applyFont="1" applyBorder="1" applyAlignment="1">
      <alignment horizontal="center" vertical="center"/>
    </xf>
    <xf numFmtId="41" fontId="36" fillId="0" borderId="0" xfId="10" applyFont="1" applyBorder="1" applyAlignment="1">
      <alignment horizontal="right" vertical="center" indent="2"/>
    </xf>
    <xf numFmtId="0" fontId="36" fillId="0" borderId="0" xfId="9" applyFont="1" applyAlignment="1">
      <alignment horizontal="left"/>
    </xf>
    <xf numFmtId="0" fontId="44" fillId="0" borderId="0" xfId="9" applyFont="1"/>
    <xf numFmtId="41" fontId="44" fillId="0" borderId="0" xfId="10" applyFont="1"/>
    <xf numFmtId="41" fontId="36" fillId="0" borderId="0" xfId="10" applyFont="1" applyAlignment="1"/>
    <xf numFmtId="0" fontId="41" fillId="0" borderId="0" xfId="9" applyFont="1"/>
    <xf numFmtId="0" fontId="36" fillId="0" borderId="21" xfId="9" applyFont="1" applyBorder="1"/>
    <xf numFmtId="41" fontId="36" fillId="0" borderId="21" xfId="10" applyFont="1" applyBorder="1" applyAlignment="1"/>
    <xf numFmtId="0" fontId="36" fillId="0" borderId="85" xfId="9" applyFont="1" applyFill="1" applyBorder="1" applyAlignment="1">
      <alignment horizontal="center" vertical="center"/>
    </xf>
    <xf numFmtId="0" fontId="38" fillId="0" borderId="86" xfId="9" applyFont="1" applyBorder="1" applyAlignment="1">
      <alignment horizontal="center" vertical="center"/>
    </xf>
    <xf numFmtId="41" fontId="38" fillId="0" borderId="87" xfId="10" applyFont="1" applyBorder="1" applyAlignment="1">
      <alignment vertical="center"/>
    </xf>
    <xf numFmtId="0" fontId="38" fillId="0" borderId="87" xfId="9" applyFont="1" applyBorder="1" applyAlignment="1">
      <alignment horizontal="center" vertical="center"/>
    </xf>
    <xf numFmtId="41" fontId="38" fillId="0" borderId="88" xfId="10" applyFont="1" applyBorder="1" applyAlignment="1">
      <alignment vertical="center"/>
    </xf>
    <xf numFmtId="41" fontId="38" fillId="0" borderId="89" xfId="10" applyFont="1" applyBorder="1" applyAlignment="1">
      <alignment horizontal="center" vertical="center"/>
    </xf>
    <xf numFmtId="0" fontId="36" fillId="0" borderId="90" xfId="9" applyFont="1" applyBorder="1" applyAlignment="1">
      <alignment horizontal="center" vertical="center"/>
    </xf>
    <xf numFmtId="41" fontId="36" fillId="0" borderId="91" xfId="10" applyFont="1" applyBorder="1" applyAlignment="1">
      <alignment vertical="center"/>
    </xf>
    <xf numFmtId="0" fontId="36" fillId="0" borderId="91" xfId="9" applyFont="1" applyBorder="1" applyAlignment="1">
      <alignment horizontal="center" vertical="center"/>
    </xf>
    <xf numFmtId="41" fontId="36" fillId="0" borderId="92" xfId="10" applyFont="1" applyBorder="1" applyAlignment="1">
      <alignment vertical="center"/>
    </xf>
    <xf numFmtId="41" fontId="36" fillId="0" borderId="93" xfId="10" applyFont="1" applyBorder="1" applyAlignment="1">
      <alignment horizontal="center" vertical="center"/>
    </xf>
    <xf numFmtId="0" fontId="36" fillId="0" borderId="57" xfId="9" applyFont="1" applyBorder="1" applyAlignment="1">
      <alignment horizontal="center" vertical="center"/>
    </xf>
    <xf numFmtId="41" fontId="36" fillId="0" borderId="94" xfId="10" applyFont="1" applyBorder="1" applyAlignment="1">
      <alignment vertical="center"/>
    </xf>
    <xf numFmtId="0" fontId="36" fillId="0" borderId="94" xfId="9" applyFont="1" applyBorder="1" applyAlignment="1">
      <alignment horizontal="center" vertical="center"/>
    </xf>
    <xf numFmtId="41" fontId="36" fillId="0" borderId="95" xfId="10" applyFont="1" applyBorder="1" applyAlignment="1">
      <alignment vertical="center"/>
    </xf>
    <xf numFmtId="41" fontId="36" fillId="0" borderId="96" xfId="10" applyFont="1" applyBorder="1" applyAlignment="1">
      <alignment horizontal="center" vertical="center"/>
    </xf>
    <xf numFmtId="0" fontId="36" fillId="0" borderId="27" xfId="9" applyFont="1" applyBorder="1" applyAlignment="1">
      <alignment horizontal="center" vertical="center"/>
    </xf>
    <xf numFmtId="0" fontId="36" fillId="0" borderId="58" xfId="9" applyFont="1" applyBorder="1" applyAlignment="1">
      <alignment horizontal="center" vertical="center"/>
    </xf>
    <xf numFmtId="41" fontId="36" fillId="0" borderId="61" xfId="10" applyFont="1" applyBorder="1" applyAlignment="1">
      <alignment vertical="center"/>
    </xf>
    <xf numFmtId="0" fontId="36" fillId="0" borderId="61" xfId="9" applyFont="1" applyBorder="1" applyAlignment="1">
      <alignment horizontal="center" vertical="center"/>
    </xf>
    <xf numFmtId="41" fontId="36" fillId="0" borderId="62" xfId="10" applyFont="1" applyBorder="1" applyAlignment="1">
      <alignment vertical="center"/>
    </xf>
    <xf numFmtId="41" fontId="36" fillId="0" borderId="98" xfId="10" applyFont="1" applyBorder="1" applyAlignment="1">
      <alignment horizontal="center" vertical="center"/>
    </xf>
    <xf numFmtId="41" fontId="36" fillId="0" borderId="94" xfId="10" applyFont="1" applyFill="1" applyBorder="1" applyAlignment="1">
      <alignment horizontal="right" vertical="center"/>
    </xf>
    <xf numFmtId="41" fontId="36" fillId="0" borderId="94" xfId="10" applyFont="1" applyBorder="1" applyAlignment="1">
      <alignment horizontal="right" vertical="center"/>
    </xf>
    <xf numFmtId="41" fontId="36" fillId="0" borderId="96" xfId="10" applyFont="1" applyBorder="1" applyAlignment="1">
      <alignment horizontal="center" vertical="center" wrapText="1"/>
    </xf>
    <xf numFmtId="41" fontId="36" fillId="0" borderId="95" xfId="10" applyFont="1" applyBorder="1" applyAlignment="1">
      <alignment horizontal="right" vertical="center"/>
    </xf>
    <xf numFmtId="181" fontId="36" fillId="0" borderId="99" xfId="9" applyNumberFormat="1" applyFont="1" applyBorder="1" applyAlignment="1">
      <alignment vertical="center"/>
    </xf>
    <xf numFmtId="181" fontId="47" fillId="0" borderId="58" xfId="9" applyNumberFormat="1" applyFont="1" applyBorder="1" applyAlignment="1">
      <alignment horizontal="center" vertical="center"/>
    </xf>
    <xf numFmtId="181" fontId="47" fillId="0" borderId="61" xfId="10" applyNumberFormat="1" applyFont="1" applyBorder="1" applyAlignment="1">
      <alignment vertical="center"/>
    </xf>
    <xf numFmtId="181" fontId="38" fillId="0" borderId="61" xfId="9" applyNumberFormat="1" applyFont="1" applyBorder="1" applyAlignment="1">
      <alignment horizontal="center" vertical="center"/>
    </xf>
    <xf numFmtId="181" fontId="38" fillId="0" borderId="62" xfId="10" applyNumberFormat="1" applyFont="1" applyBorder="1" applyAlignment="1">
      <alignment vertical="center"/>
    </xf>
    <xf numFmtId="181" fontId="47" fillId="0" borderId="98" xfId="10" applyNumberFormat="1" applyFont="1" applyBorder="1" applyAlignment="1">
      <alignment horizontal="center" vertical="center"/>
    </xf>
    <xf numFmtId="181" fontId="47" fillId="0" borderId="62" xfId="10" applyNumberFormat="1" applyFont="1" applyBorder="1" applyAlignment="1">
      <alignment vertical="center"/>
    </xf>
    <xf numFmtId="181" fontId="36" fillId="0" borderId="0" xfId="9" applyNumberFormat="1" applyFont="1" applyAlignment="1">
      <alignment vertical="center"/>
    </xf>
    <xf numFmtId="0" fontId="41" fillId="0" borderId="0" xfId="9" applyFont="1" applyAlignment="1">
      <alignment vertical="center"/>
    </xf>
    <xf numFmtId="41" fontId="43" fillId="0" borderId="0" xfId="10" applyFont="1" applyAlignment="1">
      <alignment vertical="center"/>
    </xf>
    <xf numFmtId="0" fontId="43" fillId="0" borderId="0" xfId="9" applyFont="1" applyAlignment="1">
      <alignment vertical="center"/>
    </xf>
    <xf numFmtId="0" fontId="36" fillId="0" borderId="0" xfId="10" applyNumberFormat="1" applyFont="1" applyAlignment="1">
      <alignment horizontal="right" vertical="center"/>
    </xf>
    <xf numFmtId="41" fontId="42" fillId="0" borderId="101" xfId="10" applyFont="1" applyBorder="1" applyAlignment="1">
      <alignment horizontal="center" vertical="center"/>
    </xf>
    <xf numFmtId="41" fontId="42" fillId="0" borderId="88" xfId="10" applyFont="1" applyBorder="1" applyAlignment="1">
      <alignment horizontal="center" vertical="center"/>
    </xf>
    <xf numFmtId="41" fontId="49" fillId="0" borderId="104" xfId="10" applyFont="1" applyBorder="1" applyAlignment="1">
      <alignment horizontal="right" vertical="center"/>
    </xf>
    <xf numFmtId="41" fontId="49" fillId="0" borderId="106" xfId="10" applyFont="1" applyBorder="1" applyAlignment="1">
      <alignment vertical="center"/>
    </xf>
    <xf numFmtId="184" fontId="42" fillId="0" borderId="107" xfId="9" applyNumberFormat="1" applyFont="1" applyBorder="1" applyAlignment="1">
      <alignment horizontal="distributed" vertical="center"/>
    </xf>
    <xf numFmtId="184" fontId="50" fillId="0" borderId="108" xfId="9" applyNumberFormat="1" applyFont="1" applyBorder="1" applyAlignment="1">
      <alignment horizontal="center" vertical="center"/>
    </xf>
    <xf numFmtId="41" fontId="50" fillId="0" borderId="109" xfId="10" applyFont="1" applyBorder="1" applyAlignment="1">
      <alignment vertical="center"/>
    </xf>
    <xf numFmtId="184" fontId="42" fillId="0" borderId="110" xfId="9" applyNumberFormat="1" applyFont="1" applyBorder="1" applyAlignment="1">
      <alignment horizontal="distributed" vertical="center"/>
    </xf>
    <xf numFmtId="184" fontId="43" fillId="0" borderId="108" xfId="9" applyNumberFormat="1" applyFont="1" applyBorder="1" applyAlignment="1">
      <alignment horizontal="center" vertical="center"/>
    </xf>
    <xf numFmtId="41" fontId="43" fillId="0" borderId="111" xfId="10" applyFont="1" applyBorder="1" applyAlignment="1">
      <alignment vertical="center"/>
    </xf>
    <xf numFmtId="184" fontId="43" fillId="0" borderId="17" xfId="9" applyNumberFormat="1" applyFont="1" applyBorder="1" applyAlignment="1">
      <alignment horizontal="distributed" vertical="center"/>
    </xf>
    <xf numFmtId="184" fontId="43" fillId="0" borderId="112" xfId="9" applyNumberFormat="1" applyFont="1" applyBorder="1" applyAlignment="1">
      <alignment horizontal="distributed" vertical="center"/>
    </xf>
    <xf numFmtId="41" fontId="43" fillId="0" borderId="113" xfId="10" applyFont="1" applyBorder="1" applyAlignment="1">
      <alignment vertical="center"/>
    </xf>
    <xf numFmtId="184" fontId="43" fillId="0" borderId="114" xfId="9" applyNumberFormat="1" applyFont="1" applyBorder="1" applyAlignment="1">
      <alignment horizontal="distributed" vertical="center"/>
    </xf>
    <xf numFmtId="41" fontId="43" fillId="0" borderId="112" xfId="10" applyFont="1" applyBorder="1" applyAlignment="1">
      <alignment horizontal="distributed" vertical="center" justifyLastLine="1"/>
    </xf>
    <xf numFmtId="41" fontId="43" fillId="0" borderId="51" xfId="10" applyFont="1" applyBorder="1" applyAlignment="1">
      <alignment vertical="center"/>
    </xf>
    <xf numFmtId="184" fontId="43" fillId="0" borderId="115" xfId="9" applyNumberFormat="1" applyFont="1" applyBorder="1" applyAlignment="1">
      <alignment horizontal="distributed" vertical="center"/>
    </xf>
    <xf numFmtId="41" fontId="36" fillId="0" borderId="0" xfId="9" applyNumberFormat="1" applyFont="1" applyAlignment="1">
      <alignment vertical="center"/>
    </xf>
    <xf numFmtId="41" fontId="43" fillId="0" borderId="116" xfId="10" applyFont="1" applyBorder="1" applyAlignment="1">
      <alignment vertical="center"/>
    </xf>
    <xf numFmtId="184" fontId="43" fillId="0" borderId="117" xfId="9" applyNumberFormat="1" applyFont="1" applyBorder="1" applyAlignment="1">
      <alignment horizontal="distributed" vertical="center"/>
    </xf>
    <xf numFmtId="184" fontId="43" fillId="0" borderId="115" xfId="9" applyNumberFormat="1" applyFont="1" applyBorder="1" applyAlignment="1">
      <alignment horizontal="center" vertical="center"/>
    </xf>
    <xf numFmtId="41" fontId="43" fillId="0" borderId="55" xfId="10" applyFont="1" applyBorder="1" applyAlignment="1">
      <alignment vertical="center"/>
    </xf>
    <xf numFmtId="184" fontId="43" fillId="0" borderId="67" xfId="9" applyNumberFormat="1" applyFont="1" applyBorder="1" applyAlignment="1">
      <alignment horizontal="distributed" vertical="center"/>
    </xf>
    <xf numFmtId="184" fontId="43" fillId="0" borderId="96" xfId="9" applyNumberFormat="1" applyFont="1" applyBorder="1" applyAlignment="1">
      <alignment horizontal="distributed" vertical="center"/>
    </xf>
    <xf numFmtId="41" fontId="43" fillId="0" borderId="118" xfId="10" applyFont="1" applyBorder="1" applyAlignment="1">
      <alignment vertical="center"/>
    </xf>
    <xf numFmtId="184" fontId="43" fillId="0" borderId="119" xfId="9" applyNumberFormat="1" applyFont="1" applyBorder="1" applyAlignment="1">
      <alignment horizontal="distributed" vertical="center"/>
    </xf>
    <xf numFmtId="41" fontId="43" fillId="0" borderId="95" xfId="10" applyFont="1" applyBorder="1" applyAlignment="1">
      <alignment vertical="center"/>
    </xf>
    <xf numFmtId="184" fontId="51" fillId="0" borderId="120" xfId="9" applyNumberFormat="1" applyFont="1" applyBorder="1" applyAlignment="1">
      <alignment horizontal="center" vertical="center"/>
    </xf>
    <xf numFmtId="41" fontId="51" fillId="0" borderId="121" xfId="10" applyFont="1" applyBorder="1" applyAlignment="1">
      <alignment vertical="center"/>
    </xf>
    <xf numFmtId="41" fontId="51" fillId="0" borderId="122" xfId="10" applyFont="1" applyBorder="1" applyAlignment="1">
      <alignment vertical="center"/>
    </xf>
    <xf numFmtId="184" fontId="43" fillId="0" borderId="114" xfId="9" applyNumberFormat="1" applyFont="1" applyBorder="1" applyAlignment="1">
      <alignment vertical="center"/>
    </xf>
    <xf numFmtId="41" fontId="43" fillId="0" borderId="55" xfId="10" applyFont="1" applyFill="1" applyBorder="1" applyAlignment="1">
      <alignment vertical="center"/>
    </xf>
    <xf numFmtId="184" fontId="43" fillId="0" borderId="120" xfId="9" applyNumberFormat="1" applyFont="1" applyBorder="1" applyAlignment="1">
      <alignment horizontal="center" vertical="center"/>
    </xf>
    <xf numFmtId="41" fontId="43" fillId="0" borderId="122" xfId="10" applyFont="1" applyBorder="1" applyAlignment="1">
      <alignment vertical="center"/>
    </xf>
    <xf numFmtId="184" fontId="51" fillId="0" borderId="112" xfId="9" applyNumberFormat="1" applyFont="1" applyBorder="1" applyAlignment="1">
      <alignment horizontal="distributed" vertical="center"/>
    </xf>
    <xf numFmtId="41" fontId="51" fillId="0" borderId="113" xfId="10" applyFont="1" applyBorder="1" applyAlignment="1">
      <alignment vertical="center"/>
    </xf>
    <xf numFmtId="41" fontId="43" fillId="0" borderId="120" xfId="10" applyFont="1" applyBorder="1" applyAlignment="1">
      <alignment horizontal="center" vertical="center"/>
    </xf>
    <xf numFmtId="184" fontId="43" fillId="0" borderId="67" xfId="9" applyNumberFormat="1" applyFont="1" applyBorder="1" applyAlignment="1">
      <alignment vertical="center"/>
    </xf>
    <xf numFmtId="184" fontId="43" fillId="0" borderId="123" xfId="9" applyNumberFormat="1" applyFont="1" applyBorder="1" applyAlignment="1">
      <alignment vertical="center"/>
    </xf>
    <xf numFmtId="41" fontId="43" fillId="0" borderId="124" xfId="10" applyFont="1" applyBorder="1" applyAlignment="1">
      <alignment vertical="center"/>
    </xf>
    <xf numFmtId="184" fontId="43" fillId="0" borderId="123" xfId="9" applyNumberFormat="1" applyFont="1" applyBorder="1" applyAlignment="1">
      <alignment horizontal="distributed" vertical="center"/>
    </xf>
    <xf numFmtId="41" fontId="43" fillId="0" borderId="125" xfId="10" applyFont="1" applyBorder="1" applyAlignment="1">
      <alignment vertical="center"/>
    </xf>
    <xf numFmtId="41" fontId="36" fillId="0" borderId="0" xfId="10" applyFont="1" applyBorder="1" applyAlignment="1">
      <alignment vertical="center"/>
    </xf>
    <xf numFmtId="0" fontId="42" fillId="0" borderId="0" xfId="9" applyFont="1" applyAlignment="1">
      <alignment horizontal="left" vertical="center"/>
    </xf>
    <xf numFmtId="41" fontId="43" fillId="0" borderId="0" xfId="10" applyFont="1" applyAlignment="1">
      <alignment horizontal="right" vertical="center"/>
    </xf>
    <xf numFmtId="0" fontId="43" fillId="0" borderId="0" xfId="9" applyFont="1"/>
    <xf numFmtId="41" fontId="36" fillId="4" borderId="16" xfId="10" applyFont="1" applyFill="1" applyBorder="1" applyAlignment="1">
      <alignment horizontal="center" vertical="center"/>
    </xf>
    <xf numFmtId="41" fontId="38" fillId="0" borderId="16" xfId="10" applyFont="1" applyBorder="1" applyAlignment="1">
      <alignment horizontal="right" vertical="center"/>
    </xf>
    <xf numFmtId="41" fontId="38" fillId="0" borderId="39" xfId="10" applyFont="1" applyBorder="1" applyAlignment="1">
      <alignment vertical="center"/>
    </xf>
    <xf numFmtId="184" fontId="36" fillId="0" borderId="107" xfId="9" applyNumberFormat="1" applyFont="1" applyBorder="1" applyAlignment="1">
      <alignment horizontal="distributed" vertical="center" justifyLastLine="1"/>
    </xf>
    <xf numFmtId="184" fontId="36" fillId="0" borderId="7" xfId="9" applyNumberFormat="1" applyFont="1" applyBorder="1" applyAlignment="1">
      <alignment horizontal="distributed" vertical="center" justifyLastLine="1"/>
    </xf>
    <xf numFmtId="41" fontId="36" fillId="0" borderId="16" xfId="10" applyFont="1" applyBorder="1" applyAlignment="1">
      <alignment horizontal="right" vertical="center"/>
    </xf>
    <xf numFmtId="184" fontId="36" fillId="0" borderId="17" xfId="9" applyNumberFormat="1" applyFont="1" applyBorder="1" applyAlignment="1">
      <alignment horizontal="distributed" vertical="center" justifyLastLine="1"/>
    </xf>
    <xf numFmtId="41" fontId="36" fillId="0" borderId="16" xfId="10" applyFont="1" applyBorder="1" applyAlignment="1">
      <alignment vertical="center"/>
    </xf>
    <xf numFmtId="184" fontId="36" fillId="0" borderId="3" xfId="9" applyNumberFormat="1" applyFont="1" applyBorder="1" applyAlignment="1">
      <alignment horizontal="distributed" vertical="center" justifyLastLine="1"/>
    </xf>
    <xf numFmtId="41" fontId="36" fillId="0" borderId="18" xfId="10" applyFont="1" applyBorder="1" applyAlignment="1">
      <alignment horizontal="right" vertical="center"/>
    </xf>
    <xf numFmtId="184" fontId="36" fillId="0" borderId="2" xfId="9" applyNumberFormat="1" applyFont="1" applyBorder="1" applyAlignment="1">
      <alignment horizontal="distributed" vertical="center" justifyLastLine="1"/>
    </xf>
    <xf numFmtId="41" fontId="36" fillId="0" borderId="10" xfId="10" applyFont="1" applyBorder="1" applyAlignment="1">
      <alignment vertical="center"/>
    </xf>
    <xf numFmtId="41" fontId="36" fillId="0" borderId="10" xfId="10" applyFont="1" applyBorder="1" applyAlignment="1">
      <alignment horizontal="right" vertical="center"/>
    </xf>
    <xf numFmtId="184" fontId="36" fillId="0" borderId="67" xfId="9" applyNumberFormat="1" applyFont="1" applyBorder="1" applyAlignment="1">
      <alignment horizontal="distributed" vertical="center" justifyLastLine="1"/>
    </xf>
    <xf numFmtId="184" fontId="36" fillId="0" borderId="8" xfId="9" applyNumberFormat="1" applyFont="1" applyBorder="1" applyAlignment="1">
      <alignment horizontal="distributed" vertical="center" justifyLastLine="1"/>
    </xf>
    <xf numFmtId="41" fontId="36" fillId="0" borderId="11" xfId="10" applyFont="1" applyBorder="1" applyAlignment="1">
      <alignment horizontal="right" vertical="center"/>
    </xf>
    <xf numFmtId="41" fontId="36" fillId="0" borderId="11" xfId="10" applyFont="1" applyBorder="1" applyAlignment="1">
      <alignment vertical="center"/>
    </xf>
    <xf numFmtId="184" fontId="52" fillId="0" borderId="107" xfId="9" applyNumberFormat="1" applyFont="1" applyBorder="1" applyAlignment="1">
      <alignment horizontal="distributed" vertical="center" justifyLastLine="1"/>
    </xf>
    <xf numFmtId="0" fontId="53" fillId="0" borderId="0" xfId="9" applyFont="1"/>
    <xf numFmtId="41" fontId="36" fillId="0" borderId="128" xfId="10" applyFont="1" applyBorder="1" applyAlignment="1">
      <alignment horizontal="right" vertical="center"/>
    </xf>
    <xf numFmtId="184" fontId="36" fillId="0" borderId="129" xfId="9" applyNumberFormat="1" applyFont="1" applyBorder="1" applyAlignment="1">
      <alignment horizontal="distributed" vertical="center" justifyLastLine="1"/>
    </xf>
    <xf numFmtId="184" fontId="36" fillId="0" borderId="129" xfId="9" applyNumberFormat="1" applyFont="1" applyBorder="1" applyAlignment="1">
      <alignment vertical="center"/>
    </xf>
    <xf numFmtId="0" fontId="36" fillId="0" borderId="67" xfId="9" applyFont="1" applyBorder="1" applyAlignment="1">
      <alignment vertical="center"/>
    </xf>
    <xf numFmtId="0" fontId="36" fillId="0" borderId="8" xfId="9" applyFont="1" applyBorder="1" applyAlignment="1">
      <alignment vertical="center"/>
    </xf>
    <xf numFmtId="41" fontId="36" fillId="0" borderId="130" xfId="10" applyFont="1" applyBorder="1" applyAlignment="1">
      <alignment vertical="center"/>
    </xf>
    <xf numFmtId="41" fontId="36" fillId="0" borderId="131" xfId="10" applyFont="1" applyBorder="1" applyAlignment="1">
      <alignment horizontal="right" vertical="center"/>
    </xf>
    <xf numFmtId="41" fontId="36" fillId="0" borderId="130" xfId="10" applyFont="1" applyBorder="1" applyAlignment="1">
      <alignment horizontal="right" vertical="center"/>
    </xf>
    <xf numFmtId="41" fontId="36" fillId="0" borderId="39" xfId="10" applyFont="1" applyBorder="1" applyAlignment="1">
      <alignment horizontal="right" vertical="center"/>
    </xf>
    <xf numFmtId="184" fontId="36" fillId="0" borderId="19" xfId="9" applyNumberFormat="1" applyFont="1" applyBorder="1" applyAlignment="1">
      <alignment horizontal="distributed" vertical="center" justifyLastLine="1"/>
    </xf>
    <xf numFmtId="184" fontId="36" fillId="0" borderId="20" xfId="9" applyNumberFormat="1" applyFont="1" applyBorder="1" applyAlignment="1">
      <alignment horizontal="distributed" vertical="center" justifyLastLine="1"/>
    </xf>
    <xf numFmtId="41" fontId="36" fillId="0" borderId="31" xfId="10" applyFont="1" applyBorder="1" applyAlignment="1">
      <alignment horizontal="right" vertical="center"/>
    </xf>
    <xf numFmtId="41" fontId="36" fillId="0" borderId="31" xfId="10" applyFont="1" applyBorder="1" applyAlignment="1">
      <alignment vertical="center"/>
    </xf>
    <xf numFmtId="181" fontId="36" fillId="0" borderId="31" xfId="10" applyNumberFormat="1" applyFont="1" applyBorder="1" applyAlignment="1">
      <alignment vertical="center"/>
    </xf>
    <xf numFmtId="177" fontId="37" fillId="0" borderId="0" xfId="11" applyNumberFormat="1" applyFont="1" applyAlignment="1">
      <alignment vertical="center"/>
    </xf>
    <xf numFmtId="0" fontId="37" fillId="0" borderId="5" xfId="11" applyFont="1" applyBorder="1" applyAlignment="1">
      <alignment vertical="center"/>
    </xf>
    <xf numFmtId="0" fontId="37" fillId="0" borderId="9" xfId="11" applyFont="1" applyBorder="1" applyAlignment="1">
      <alignment vertical="center"/>
    </xf>
    <xf numFmtId="0" fontId="37" fillId="0" borderId="17" xfId="11" applyFont="1" applyBorder="1" applyAlignment="1">
      <alignment vertical="center"/>
    </xf>
    <xf numFmtId="0" fontId="37" fillId="0" borderId="129" xfId="11" applyFont="1" applyBorder="1" applyAlignment="1">
      <alignment vertical="center"/>
    </xf>
    <xf numFmtId="0" fontId="37" fillId="0" borderId="3" xfId="11" applyFont="1" applyBorder="1" applyAlignment="1">
      <alignment vertical="center"/>
    </xf>
    <xf numFmtId="0" fontId="37" fillId="0" borderId="2" xfId="11" applyFont="1" applyBorder="1" applyAlignment="1">
      <alignment vertical="center"/>
    </xf>
    <xf numFmtId="0" fontId="37" fillId="0" borderId="12" xfId="11" applyFont="1" applyBorder="1" applyAlignment="1">
      <alignment vertical="center"/>
    </xf>
    <xf numFmtId="0" fontId="37" fillId="0" borderId="2" xfId="11" applyFont="1" applyBorder="1" applyAlignment="1">
      <alignment vertical="center" wrapText="1"/>
    </xf>
    <xf numFmtId="0" fontId="52" fillId="0" borderId="2" xfId="11" applyFont="1" applyBorder="1" applyAlignment="1">
      <alignment vertical="center" wrapText="1"/>
    </xf>
    <xf numFmtId="0" fontId="36" fillId="0" borderId="58" xfId="9" applyFont="1" applyBorder="1" applyAlignment="1">
      <alignment horizontal="left" vertical="center"/>
    </xf>
    <xf numFmtId="0" fontId="38" fillId="0" borderId="0" xfId="11" applyFont="1" applyAlignment="1">
      <alignment vertical="center"/>
    </xf>
    <xf numFmtId="0" fontId="38" fillId="0" borderId="139" xfId="11" applyFont="1" applyBorder="1" applyAlignment="1">
      <alignment vertical="center"/>
    </xf>
    <xf numFmtId="0" fontId="52" fillId="0" borderId="0" xfId="11" applyFont="1" applyAlignment="1">
      <alignment vertical="center"/>
    </xf>
    <xf numFmtId="41" fontId="52" fillId="6" borderId="140" xfId="12" applyFont="1" applyFill="1" applyBorder="1" applyAlignment="1">
      <alignment vertical="center"/>
    </xf>
    <xf numFmtId="41" fontId="52" fillId="0" borderId="0" xfId="12" applyFont="1" applyAlignment="1">
      <alignment vertical="center"/>
    </xf>
    <xf numFmtId="176" fontId="52" fillId="0" borderId="0" xfId="12" applyNumberFormat="1" applyFont="1" applyAlignment="1">
      <alignment vertical="center"/>
    </xf>
    <xf numFmtId="41" fontId="36" fillId="0" borderId="0" xfId="12" applyNumberFormat="1" applyFont="1" applyAlignment="1">
      <alignment vertical="center"/>
    </xf>
    <xf numFmtId="41" fontId="36" fillId="0" borderId="0" xfId="12" applyNumberFormat="1" applyFont="1" applyAlignment="1">
      <alignment horizontal="center" vertical="center"/>
    </xf>
    <xf numFmtId="41" fontId="16" fillId="0" borderId="0" xfId="12" applyFont="1" applyBorder="1" applyAlignment="1">
      <alignment vertical="center"/>
    </xf>
    <xf numFmtId="41" fontId="36" fillId="0" borderId="0" xfId="12" applyFont="1" applyBorder="1" applyAlignment="1">
      <alignment vertical="center" shrinkToFit="1"/>
    </xf>
    <xf numFmtId="188" fontId="36" fillId="0" borderId="0" xfId="11" applyNumberFormat="1" applyFont="1" applyBorder="1" applyAlignment="1">
      <alignment vertical="center" shrinkToFit="1"/>
    </xf>
    <xf numFmtId="41" fontId="36" fillId="0" borderId="0" xfId="12" applyNumberFormat="1" applyFont="1" applyBorder="1" applyAlignment="1">
      <alignment vertical="center" shrinkToFit="1"/>
    </xf>
    <xf numFmtId="188" fontId="36" fillId="0" borderId="0" xfId="11" applyNumberFormat="1" applyFont="1" applyBorder="1" applyAlignment="1">
      <alignment vertical="center"/>
    </xf>
    <xf numFmtId="0" fontId="36" fillId="0" borderId="0" xfId="11" applyFont="1" applyBorder="1" applyAlignment="1">
      <alignment vertical="center"/>
    </xf>
    <xf numFmtId="0" fontId="36" fillId="0" borderId="0" xfId="11" applyFont="1" applyAlignment="1">
      <alignment vertical="center"/>
    </xf>
    <xf numFmtId="0" fontId="17" fillId="0" borderId="0" xfId="11"/>
    <xf numFmtId="0" fontId="36" fillId="0" borderId="0" xfId="11" applyFont="1" applyFill="1" applyAlignment="1">
      <alignment vertical="center"/>
    </xf>
    <xf numFmtId="0" fontId="36" fillId="6" borderId="0" xfId="11" applyFont="1" applyFill="1" applyAlignment="1">
      <alignment vertical="center"/>
    </xf>
    <xf numFmtId="176" fontId="36" fillId="0" borderId="0" xfId="11" applyNumberFormat="1" applyFont="1" applyAlignment="1">
      <alignment vertical="center"/>
    </xf>
    <xf numFmtId="0" fontId="36" fillId="0" borderId="21" xfId="12" applyNumberFormat="1" applyFont="1" applyBorder="1" applyAlignment="1">
      <alignment vertical="center"/>
    </xf>
    <xf numFmtId="41" fontId="56" fillId="0" borderId="0" xfId="12" applyFont="1" applyBorder="1" applyAlignment="1">
      <alignment vertical="center"/>
    </xf>
    <xf numFmtId="41" fontId="37" fillId="0" borderId="0" xfId="12" applyFont="1" applyBorder="1" applyAlignment="1">
      <alignment vertical="center" shrinkToFit="1"/>
    </xf>
    <xf numFmtId="188" fontId="37" fillId="0" borderId="0" xfId="11" applyNumberFormat="1" applyFont="1" applyBorder="1" applyAlignment="1">
      <alignment vertical="center" shrinkToFit="1"/>
    </xf>
    <xf numFmtId="41" fontId="37" fillId="0" borderId="0" xfId="12" applyNumberFormat="1" applyFont="1" applyBorder="1" applyAlignment="1">
      <alignment vertical="center" shrinkToFit="1"/>
    </xf>
    <xf numFmtId="188" fontId="37" fillId="0" borderId="0" xfId="11" applyNumberFormat="1" applyFont="1" applyBorder="1" applyAlignment="1">
      <alignment vertical="center"/>
    </xf>
    <xf numFmtId="0" fontId="37" fillId="0" borderId="0" xfId="11" applyFont="1" applyBorder="1" applyAlignment="1">
      <alignment vertical="center"/>
    </xf>
    <xf numFmtId="0" fontId="37" fillId="0" borderId="0" xfId="11" applyFont="1" applyAlignment="1">
      <alignment vertical="center"/>
    </xf>
    <xf numFmtId="0" fontId="37" fillId="7" borderId="136" xfId="11" applyFont="1" applyFill="1" applyBorder="1" applyAlignment="1">
      <alignment horizontal="center" vertical="center" wrapText="1"/>
    </xf>
    <xf numFmtId="41" fontId="56" fillId="0" borderId="0" xfId="12" applyFont="1" applyFill="1" applyBorder="1" applyAlignment="1">
      <alignment vertical="center"/>
    </xf>
    <xf numFmtId="41" fontId="37" fillId="0" borderId="0" xfId="12" applyFont="1" applyFill="1" applyBorder="1" applyAlignment="1">
      <alignment vertical="center" shrinkToFit="1"/>
    </xf>
    <xf numFmtId="188" fontId="37" fillId="0" borderId="0" xfId="11" applyNumberFormat="1" applyFont="1" applyFill="1" applyBorder="1" applyAlignment="1">
      <alignment vertical="center" shrinkToFit="1"/>
    </xf>
    <xf numFmtId="41" fontId="54" fillId="7" borderId="2" xfId="12" applyFont="1" applyFill="1" applyBorder="1" applyAlignment="1">
      <alignment horizontal="right" vertical="center" wrapText="1"/>
    </xf>
    <xf numFmtId="176" fontId="54" fillId="7" borderId="2" xfId="12" applyNumberFormat="1" applyFont="1" applyFill="1" applyBorder="1" applyAlignment="1">
      <alignment horizontal="right" vertical="center" wrapText="1"/>
    </xf>
    <xf numFmtId="0" fontId="37" fillId="7" borderId="12" xfId="11" applyFont="1" applyFill="1" applyBorder="1" applyAlignment="1">
      <alignment horizontal="center" vertical="center"/>
    </xf>
    <xf numFmtId="0" fontId="37" fillId="7" borderId="0" xfId="11" applyFont="1" applyFill="1" applyBorder="1" applyAlignment="1">
      <alignment horizontal="center" vertical="center"/>
    </xf>
    <xf numFmtId="0" fontId="37" fillId="7" borderId="10" xfId="11" applyFont="1" applyFill="1" applyBorder="1" applyAlignment="1">
      <alignment horizontal="center" vertical="center"/>
    </xf>
    <xf numFmtId="176" fontId="37" fillId="6" borderId="23" xfId="12" applyNumberFormat="1" applyFont="1" applyFill="1" applyBorder="1" applyAlignment="1">
      <alignment horizontal="right" vertical="center"/>
    </xf>
    <xf numFmtId="176" fontId="37" fillId="0" borderId="23" xfId="12" applyNumberFormat="1" applyFont="1" applyBorder="1" applyAlignment="1">
      <alignment horizontal="right" vertical="center"/>
    </xf>
    <xf numFmtId="176" fontId="54" fillId="0" borderId="23" xfId="12" applyNumberFormat="1" applyFont="1" applyBorder="1" applyAlignment="1">
      <alignment horizontal="right" vertical="center"/>
    </xf>
    <xf numFmtId="41" fontId="37" fillId="0" borderId="37" xfId="12" applyFont="1" applyBorder="1" applyAlignment="1">
      <alignment vertical="center"/>
    </xf>
    <xf numFmtId="41" fontId="37" fillId="0" borderId="22" xfId="12" applyFont="1" applyBorder="1" applyAlignment="1">
      <alignment horizontal="center" vertical="center"/>
    </xf>
    <xf numFmtId="41" fontId="37" fillId="0" borderId="24" xfId="12" applyFont="1" applyBorder="1" applyAlignment="1">
      <alignment horizontal="right" vertical="center"/>
    </xf>
    <xf numFmtId="0" fontId="52" fillId="0" borderId="107" xfId="11" applyFont="1" applyBorder="1" applyAlignment="1">
      <alignment vertical="center"/>
    </xf>
    <xf numFmtId="176" fontId="37" fillId="6" borderId="3" xfId="12" applyNumberFormat="1" applyFont="1" applyFill="1" applyBorder="1" applyAlignment="1">
      <alignment horizontal="right" vertical="center"/>
    </xf>
    <xf numFmtId="176" fontId="37" fillId="0" borderId="3" xfId="12" applyNumberFormat="1" applyFont="1" applyBorder="1" applyAlignment="1">
      <alignment horizontal="right" vertical="center"/>
    </xf>
    <xf numFmtId="176" fontId="54" fillId="0" borderId="3" xfId="12" applyNumberFormat="1" applyFont="1" applyBorder="1" applyAlignment="1">
      <alignment horizontal="right" vertical="center"/>
    </xf>
    <xf numFmtId="41" fontId="37" fillId="0" borderId="25" xfId="12" applyFont="1" applyBorder="1" applyAlignment="1">
      <alignment vertical="center"/>
    </xf>
    <xf numFmtId="41" fontId="37" fillId="0" borderId="6" xfId="12" applyFont="1" applyBorder="1" applyAlignment="1">
      <alignment horizontal="center" vertical="center"/>
    </xf>
    <xf numFmtId="41" fontId="37" fillId="0" borderId="16" xfId="12" applyFont="1" applyBorder="1" applyAlignment="1">
      <alignment horizontal="right" vertical="center"/>
    </xf>
    <xf numFmtId="0" fontId="52" fillId="0" borderId="17" xfId="11" applyFont="1" applyBorder="1" applyAlignment="1">
      <alignment vertical="center"/>
    </xf>
    <xf numFmtId="176" fontId="37" fillId="6" borderId="32" xfId="12" applyNumberFormat="1" applyFont="1" applyFill="1" applyBorder="1" applyAlignment="1">
      <alignment horizontal="right" vertical="center"/>
    </xf>
    <xf numFmtId="176" fontId="37" fillId="0" borderId="32" xfId="12" applyNumberFormat="1" applyFont="1" applyBorder="1" applyAlignment="1">
      <alignment horizontal="right" vertical="center"/>
    </xf>
    <xf numFmtId="176" fontId="54" fillId="0" borderId="7" xfId="12" applyNumberFormat="1" applyFont="1" applyBorder="1" applyAlignment="1">
      <alignment horizontal="right" vertical="center"/>
    </xf>
    <xf numFmtId="41" fontId="37" fillId="0" borderId="25" xfId="12" applyNumberFormat="1" applyFont="1" applyBorder="1" applyAlignment="1">
      <alignment vertical="center"/>
    </xf>
    <xf numFmtId="41" fontId="37" fillId="0" borderId="6" xfId="12" applyNumberFormat="1" applyFont="1" applyBorder="1" applyAlignment="1">
      <alignment horizontal="center" vertical="center"/>
    </xf>
    <xf numFmtId="0" fontId="52" fillId="0" borderId="12" xfId="11" applyFont="1" applyFill="1" applyBorder="1" applyAlignment="1">
      <alignment vertical="center" wrapText="1"/>
    </xf>
    <xf numFmtId="176" fontId="37" fillId="6" borderId="0" xfId="12" applyNumberFormat="1" applyFont="1" applyFill="1" applyBorder="1" applyAlignment="1">
      <alignment horizontal="right" vertical="center"/>
    </xf>
    <xf numFmtId="176" fontId="37" fillId="0" borderId="7" xfId="12" applyNumberFormat="1" applyFont="1" applyFill="1" applyBorder="1" applyAlignment="1">
      <alignment horizontal="right" vertical="center"/>
    </xf>
    <xf numFmtId="176" fontId="54" fillId="0" borderId="7" xfId="12" applyNumberFormat="1" applyFont="1" applyFill="1" applyBorder="1" applyAlignment="1">
      <alignment horizontal="right" vertical="center"/>
    </xf>
    <xf numFmtId="0" fontId="37" fillId="0" borderId="0" xfId="12" applyNumberFormat="1" applyFont="1" applyFill="1" applyBorder="1" applyAlignment="1">
      <alignment horizontal="left" vertical="center"/>
    </xf>
    <xf numFmtId="0" fontId="37" fillId="0" borderId="0" xfId="12" applyNumberFormat="1" applyFont="1" applyFill="1" applyBorder="1" applyAlignment="1">
      <alignment horizontal="center" vertical="center"/>
    </xf>
    <xf numFmtId="41" fontId="54" fillId="0" borderId="10" xfId="12" applyFont="1" applyFill="1" applyBorder="1" applyAlignment="1">
      <alignment vertical="center"/>
    </xf>
    <xf numFmtId="41" fontId="54" fillId="0" borderId="0" xfId="12" applyFont="1" applyFill="1" applyBorder="1" applyAlignment="1">
      <alignment vertical="center" shrinkToFit="1"/>
    </xf>
    <xf numFmtId="41" fontId="54" fillId="0" borderId="0" xfId="12" applyNumberFormat="1" applyFont="1" applyBorder="1" applyAlignment="1">
      <alignment vertical="center" shrinkToFit="1"/>
    </xf>
    <xf numFmtId="0" fontId="37" fillId="0" borderId="12" xfId="11" applyFont="1" applyFill="1" applyBorder="1" applyAlignment="1">
      <alignment vertical="center"/>
    </xf>
    <xf numFmtId="0" fontId="55" fillId="0" borderId="7" xfId="11" applyFont="1" applyFill="1" applyBorder="1" applyAlignment="1">
      <alignment vertical="center" wrapText="1"/>
    </xf>
    <xf numFmtId="0" fontId="54" fillId="0" borderId="25" xfId="12" applyNumberFormat="1" applyFont="1" applyFill="1" applyBorder="1" applyAlignment="1">
      <alignment horizontal="left" vertical="center"/>
    </xf>
    <xf numFmtId="0" fontId="37" fillId="0" borderId="6" xfId="11" applyFont="1" applyFill="1" applyBorder="1" applyAlignment="1">
      <alignment horizontal="center" vertical="center"/>
    </xf>
    <xf numFmtId="41" fontId="54" fillId="0" borderId="16" xfId="12" applyFont="1" applyFill="1" applyBorder="1" applyAlignment="1">
      <alignment horizontal="left" vertical="center"/>
    </xf>
    <xf numFmtId="178" fontId="54" fillId="0" borderId="0" xfId="11" applyNumberFormat="1" applyFont="1" applyFill="1" applyBorder="1" applyAlignment="1">
      <alignment vertical="center" shrinkToFit="1"/>
    </xf>
    <xf numFmtId="178" fontId="37" fillId="0" borderId="0" xfId="11" applyNumberFormat="1" applyFont="1" applyFill="1" applyBorder="1" applyAlignment="1">
      <alignment vertical="center" shrinkToFit="1"/>
    </xf>
    <xf numFmtId="178" fontId="37" fillId="0" borderId="0" xfId="11" applyNumberFormat="1" applyFont="1" applyBorder="1" applyAlignment="1">
      <alignment vertical="center" shrinkToFit="1"/>
    </xf>
    <xf numFmtId="178" fontId="37" fillId="0" borderId="0" xfId="11" applyNumberFormat="1" applyFont="1" applyBorder="1" applyAlignment="1">
      <alignment vertical="center"/>
    </xf>
    <xf numFmtId="177" fontId="37" fillId="0" borderId="0" xfId="11" applyNumberFormat="1" applyFont="1" applyBorder="1" applyAlignment="1">
      <alignment vertical="center"/>
    </xf>
    <xf numFmtId="176" fontId="37" fillId="6" borderId="7" xfId="12" applyNumberFormat="1" applyFont="1" applyFill="1" applyBorder="1" applyAlignment="1">
      <alignment horizontal="right" vertical="center"/>
    </xf>
    <xf numFmtId="41" fontId="56" fillId="0" borderId="1" xfId="12" applyFont="1" applyFill="1" applyBorder="1" applyAlignment="1">
      <alignment vertical="center"/>
    </xf>
    <xf numFmtId="41" fontId="37" fillId="0" borderId="1" xfId="12" applyFont="1" applyFill="1" applyBorder="1" applyAlignment="1">
      <alignment vertical="center"/>
    </xf>
    <xf numFmtId="189" fontId="37" fillId="0" borderId="1" xfId="11" applyNumberFormat="1" applyFont="1" applyFill="1" applyBorder="1" applyAlignment="1">
      <alignment vertical="center" shrinkToFit="1"/>
    </xf>
    <xf numFmtId="190" fontId="37" fillId="0" borderId="1" xfId="11" applyNumberFormat="1" applyFont="1" applyFill="1" applyBorder="1" applyAlignment="1">
      <alignment vertical="center" shrinkToFit="1"/>
    </xf>
    <xf numFmtId="178" fontId="37" fillId="0" borderId="1" xfId="11" applyNumberFormat="1" applyFont="1" applyBorder="1" applyAlignment="1">
      <alignment vertical="center" shrinkToFit="1"/>
    </xf>
    <xf numFmtId="178" fontId="37" fillId="0" borderId="1" xfId="11" applyNumberFormat="1" applyFont="1" applyBorder="1" applyAlignment="1">
      <alignment vertical="center"/>
    </xf>
    <xf numFmtId="0" fontId="37" fillId="0" borderId="1" xfId="11" applyFont="1" applyBorder="1" applyAlignment="1">
      <alignment vertical="center"/>
    </xf>
    <xf numFmtId="177" fontId="37" fillId="0" borderId="1" xfId="11" applyNumberFormat="1" applyFont="1" applyBorder="1" applyAlignment="1">
      <alignment vertical="center"/>
    </xf>
    <xf numFmtId="0" fontId="17" fillId="0" borderId="1" xfId="11" applyBorder="1"/>
    <xf numFmtId="176" fontId="37" fillId="0" borderId="3" xfId="12" applyNumberFormat="1" applyFont="1" applyFill="1" applyBorder="1" applyAlignment="1">
      <alignment horizontal="right" vertical="center"/>
    </xf>
    <xf numFmtId="176" fontId="54" fillId="0" borderId="30" xfId="12" applyNumberFormat="1" applyFont="1" applyFill="1" applyBorder="1" applyAlignment="1">
      <alignment horizontal="right" vertical="center"/>
    </xf>
    <xf numFmtId="0" fontId="54" fillId="0" borderId="30" xfId="12" applyNumberFormat="1" applyFont="1" applyFill="1" applyBorder="1" applyAlignment="1">
      <alignment horizontal="left" vertical="center"/>
    </xf>
    <xf numFmtId="0" fontId="37" fillId="0" borderId="1" xfId="11" applyFont="1" applyFill="1" applyBorder="1" applyAlignment="1">
      <alignment horizontal="center" vertical="center"/>
    </xf>
    <xf numFmtId="41" fontId="54" fillId="0" borderId="18" xfId="12" applyFont="1" applyFill="1" applyBorder="1" applyAlignment="1">
      <alignment horizontal="left" vertical="center"/>
    </xf>
    <xf numFmtId="191" fontId="37" fillId="0" borderId="0" xfId="12" applyNumberFormat="1" applyFont="1" applyFill="1" applyBorder="1" applyAlignment="1">
      <alignment vertical="center" shrinkToFit="1"/>
    </xf>
    <xf numFmtId="0" fontId="55" fillId="0" borderId="2" xfId="11" applyFont="1" applyFill="1" applyBorder="1" applyAlignment="1">
      <alignment vertical="center" wrapText="1"/>
    </xf>
    <xf numFmtId="176" fontId="37" fillId="0" borderId="2" xfId="12" applyNumberFormat="1" applyFont="1" applyFill="1" applyBorder="1" applyAlignment="1">
      <alignment horizontal="right" vertical="center"/>
    </xf>
    <xf numFmtId="176" fontId="54" fillId="0" borderId="12" xfId="12" applyNumberFormat="1" applyFont="1" applyFill="1" applyBorder="1" applyAlignment="1">
      <alignment horizontal="right" vertical="center"/>
    </xf>
    <xf numFmtId="0" fontId="37" fillId="0" borderId="12" xfId="12" applyNumberFormat="1" applyFont="1" applyFill="1" applyBorder="1" applyAlignment="1">
      <alignment vertical="center"/>
    </xf>
    <xf numFmtId="0" fontId="37" fillId="0" borderId="0" xfId="11" applyFont="1" applyFill="1" applyBorder="1" applyAlignment="1">
      <alignment horizontal="center" vertical="center"/>
    </xf>
    <xf numFmtId="41" fontId="54" fillId="0" borderId="10" xfId="12" applyFont="1" applyFill="1" applyBorder="1" applyAlignment="1">
      <alignment horizontal="left" vertical="center"/>
    </xf>
    <xf numFmtId="41" fontId="37" fillId="0" borderId="10" xfId="12" applyFont="1" applyFill="1" applyBorder="1" applyAlignment="1">
      <alignment horizontal="left" vertical="center"/>
    </xf>
    <xf numFmtId="43" fontId="37" fillId="0" borderId="0" xfId="12" applyNumberFormat="1" applyFont="1" applyFill="1" applyBorder="1" applyAlignment="1">
      <alignment vertical="center" shrinkToFit="1"/>
    </xf>
    <xf numFmtId="0" fontId="37" fillId="0" borderId="12" xfId="12" applyNumberFormat="1" applyFont="1" applyFill="1" applyBorder="1" applyAlignment="1">
      <alignment horizontal="left" vertical="center"/>
    </xf>
    <xf numFmtId="176" fontId="37" fillId="6" borderId="7" xfId="12" applyNumberFormat="1" applyFont="1" applyFill="1" applyBorder="1" applyAlignment="1">
      <alignment vertical="center"/>
    </xf>
    <xf numFmtId="176" fontId="37" fillId="0" borderId="7" xfId="12" applyNumberFormat="1" applyFont="1" applyFill="1" applyBorder="1" applyAlignment="1">
      <alignment vertical="center"/>
    </xf>
    <xf numFmtId="41" fontId="37" fillId="0" borderId="25" xfId="12" applyNumberFormat="1" applyFont="1" applyFill="1" applyBorder="1" applyAlignment="1">
      <alignment vertical="center" shrinkToFit="1"/>
    </xf>
    <xf numFmtId="41" fontId="37" fillId="0" borderId="6" xfId="12" applyNumberFormat="1" applyFont="1" applyFill="1" applyBorder="1" applyAlignment="1">
      <alignment horizontal="center" vertical="center" shrinkToFit="1"/>
    </xf>
    <xf numFmtId="41" fontId="54" fillId="0" borderId="16" xfId="12" applyFont="1" applyFill="1" applyBorder="1" applyAlignment="1">
      <alignment horizontal="right" vertical="center"/>
    </xf>
    <xf numFmtId="41" fontId="16" fillId="0" borderId="0" xfId="12" applyFont="1" applyFill="1" applyBorder="1" applyAlignment="1">
      <alignment vertical="center"/>
    </xf>
    <xf numFmtId="41" fontId="36" fillId="0" borderId="0" xfId="12" applyFont="1" applyFill="1" applyBorder="1" applyAlignment="1">
      <alignment vertical="center" shrinkToFit="1"/>
    </xf>
    <xf numFmtId="188" fontId="36" fillId="0" borderId="0" xfId="11" applyNumberFormat="1" applyFont="1" applyFill="1" applyBorder="1" applyAlignment="1">
      <alignment vertical="center" shrinkToFit="1"/>
    </xf>
    <xf numFmtId="0" fontId="52" fillId="0" borderId="3" xfId="11" applyFont="1" applyFill="1" applyBorder="1" applyAlignment="1">
      <alignment vertical="top" wrapText="1"/>
    </xf>
    <xf numFmtId="0" fontId="52" fillId="6" borderId="3" xfId="11" applyFont="1" applyFill="1" applyBorder="1" applyAlignment="1">
      <alignment vertical="top" wrapText="1"/>
    </xf>
    <xf numFmtId="176" fontId="37" fillId="6" borderId="142" xfId="12" applyNumberFormat="1" applyFont="1" applyFill="1" applyBorder="1" applyAlignment="1">
      <alignment vertical="center"/>
    </xf>
    <xf numFmtId="176" fontId="37" fillId="0" borderId="3" xfId="12" applyNumberFormat="1" applyFont="1" applyFill="1" applyBorder="1" applyAlignment="1">
      <alignment vertical="center"/>
    </xf>
    <xf numFmtId="176" fontId="54" fillId="0" borderId="3" xfId="12" applyNumberFormat="1" applyFont="1" applyFill="1" applyBorder="1" applyAlignment="1">
      <alignment vertical="center"/>
    </xf>
    <xf numFmtId="0" fontId="54" fillId="0" borderId="30" xfId="11" applyFont="1" applyFill="1" applyBorder="1" applyAlignment="1">
      <alignment vertical="center" shrinkToFit="1"/>
    </xf>
    <xf numFmtId="0" fontId="37" fillId="0" borderId="1" xfId="11" applyFont="1" applyFill="1" applyBorder="1" applyAlignment="1">
      <alignment horizontal="center" vertical="center" shrinkToFit="1"/>
    </xf>
    <xf numFmtId="41" fontId="54" fillId="0" borderId="18" xfId="12" applyFont="1" applyFill="1" applyBorder="1" applyAlignment="1">
      <alignment horizontal="right" vertical="center"/>
    </xf>
    <xf numFmtId="0" fontId="52" fillId="0" borderId="2" xfId="11" applyFont="1" applyFill="1" applyBorder="1" applyAlignment="1">
      <alignment vertical="top" wrapText="1"/>
    </xf>
    <xf numFmtId="0" fontId="52" fillId="0" borderId="143" xfId="11" applyFont="1" applyFill="1" applyBorder="1" applyAlignment="1">
      <alignment vertical="top" wrapText="1"/>
    </xf>
    <xf numFmtId="176" fontId="37" fillId="6" borderId="144" xfId="12" applyNumberFormat="1" applyFont="1" applyFill="1" applyBorder="1" applyAlignment="1">
      <alignment vertical="center"/>
    </xf>
    <xf numFmtId="176" fontId="37" fillId="0" borderId="2" xfId="12" applyNumberFormat="1" applyFont="1" applyFill="1" applyBorder="1" applyAlignment="1">
      <alignment vertical="center"/>
    </xf>
    <xf numFmtId="176" fontId="54" fillId="0" borderId="2" xfId="12" applyNumberFormat="1" applyFont="1" applyFill="1" applyBorder="1" applyAlignment="1">
      <alignment vertical="center"/>
    </xf>
    <xf numFmtId="41" fontId="37" fillId="0" borderId="0" xfId="12" applyFont="1" applyFill="1" applyBorder="1" applyAlignment="1">
      <alignment vertical="center"/>
    </xf>
    <xf numFmtId="0" fontId="37" fillId="0" borderId="0" xfId="11" applyFont="1" applyFill="1" applyBorder="1" applyAlignment="1">
      <alignment horizontal="center" vertical="center" shrinkToFit="1"/>
    </xf>
    <xf numFmtId="41" fontId="54" fillId="0" borderId="10" xfId="12" applyFont="1" applyFill="1" applyBorder="1" applyAlignment="1">
      <alignment horizontal="right" vertical="center"/>
    </xf>
    <xf numFmtId="176" fontId="37" fillId="6" borderId="2" xfId="12" applyNumberFormat="1" applyFont="1" applyFill="1" applyBorder="1" applyAlignment="1">
      <alignment vertical="center"/>
    </xf>
    <xf numFmtId="176" fontId="37" fillId="6" borderId="143" xfId="12" applyNumberFormat="1" applyFont="1" applyFill="1" applyBorder="1" applyAlignment="1">
      <alignment vertical="center"/>
    </xf>
    <xf numFmtId="41" fontId="37" fillId="0" borderId="0" xfId="12" applyNumberFormat="1" applyFont="1" applyFill="1" applyBorder="1" applyAlignment="1">
      <alignment horizontal="left" vertical="center" shrinkToFit="1"/>
    </xf>
    <xf numFmtId="176" fontId="37" fillId="6" borderId="145" xfId="12" applyNumberFormat="1" applyFont="1" applyFill="1" applyBorder="1" applyAlignment="1">
      <alignment vertical="center"/>
    </xf>
    <xf numFmtId="0" fontId="37" fillId="6" borderId="12" xfId="11" applyFont="1" applyFill="1" applyBorder="1" applyAlignment="1">
      <alignment vertical="center"/>
    </xf>
    <xf numFmtId="176" fontId="37" fillId="6" borderId="3" xfId="12" applyNumberFormat="1" applyFont="1" applyFill="1" applyBorder="1" applyAlignment="1">
      <alignment vertical="center"/>
    </xf>
    <xf numFmtId="0" fontId="58" fillId="0" borderId="1" xfId="11" applyFont="1" applyFill="1" applyBorder="1" applyAlignment="1">
      <alignment vertical="center" shrinkToFit="1"/>
    </xf>
    <xf numFmtId="0" fontId="17" fillId="0" borderId="0" xfId="11" applyAlignment="1">
      <alignment vertical="center"/>
    </xf>
    <xf numFmtId="0" fontId="37" fillId="6" borderId="143" xfId="11" applyFont="1" applyFill="1" applyBorder="1" applyAlignment="1">
      <alignment vertical="center"/>
    </xf>
    <xf numFmtId="0" fontId="37" fillId="0" borderId="12" xfId="11" applyFont="1" applyFill="1" applyBorder="1" applyAlignment="1">
      <alignment vertical="center" shrinkToFit="1"/>
    </xf>
    <xf numFmtId="41" fontId="17" fillId="0" borderId="0" xfId="11" applyNumberFormat="1" applyAlignment="1">
      <alignment vertical="center"/>
    </xf>
    <xf numFmtId="0" fontId="37" fillId="0" borderId="12" xfId="11" applyFont="1" applyFill="1" applyBorder="1" applyAlignment="1">
      <alignment vertical="center" wrapText="1" shrinkToFit="1"/>
    </xf>
    <xf numFmtId="41" fontId="37" fillId="0" borderId="10" xfId="12" applyFont="1" applyFill="1" applyBorder="1" applyAlignment="1">
      <alignment horizontal="right" vertical="center"/>
    </xf>
    <xf numFmtId="43" fontId="17" fillId="0" borderId="0" xfId="11" applyNumberFormat="1" applyAlignment="1">
      <alignment vertical="center"/>
    </xf>
    <xf numFmtId="0" fontId="37" fillId="6" borderId="144" xfId="11" applyFont="1" applyFill="1" applyBorder="1" applyAlignment="1">
      <alignment vertical="center"/>
    </xf>
    <xf numFmtId="0" fontId="37" fillId="6" borderId="17" xfId="11" applyFont="1" applyFill="1" applyBorder="1" applyAlignment="1">
      <alignment vertical="center"/>
    </xf>
    <xf numFmtId="0" fontId="37" fillId="6" borderId="149" xfId="11" applyFont="1" applyFill="1" applyBorder="1" applyAlignment="1">
      <alignment vertical="center"/>
    </xf>
    <xf numFmtId="0" fontId="54" fillId="0" borderId="0" xfId="11" applyFont="1" applyFill="1" applyBorder="1" applyAlignment="1">
      <alignment horizontal="center" vertical="center" shrinkToFit="1"/>
    </xf>
    <xf numFmtId="176" fontId="37" fillId="6" borderId="150" xfId="12" applyNumberFormat="1" applyFont="1" applyFill="1" applyBorder="1" applyAlignment="1">
      <alignment vertical="center"/>
    </xf>
    <xf numFmtId="176" fontId="37" fillId="6" borderId="151" xfId="12" applyNumberFormat="1" applyFont="1" applyFill="1" applyBorder="1" applyAlignment="1">
      <alignment vertical="center"/>
    </xf>
    <xf numFmtId="0" fontId="37" fillId="0" borderId="152" xfId="11" applyFont="1" applyFill="1" applyBorder="1" applyAlignment="1">
      <alignment vertical="center" shrinkToFit="1"/>
    </xf>
    <xf numFmtId="0" fontId="54" fillId="0" borderId="153" xfId="11" applyFont="1" applyFill="1" applyBorder="1" applyAlignment="1">
      <alignment horizontal="center" vertical="center" shrinkToFit="1"/>
    </xf>
    <xf numFmtId="0" fontId="37" fillId="6" borderId="12" xfId="11" applyFont="1" applyFill="1" applyBorder="1" applyAlignment="1">
      <alignment vertical="center" shrinkToFit="1"/>
    </xf>
    <xf numFmtId="0" fontId="54" fillId="6" borderId="154" xfId="11" applyFont="1" applyFill="1" applyBorder="1" applyAlignment="1">
      <alignment horizontal="center" vertical="center" shrinkToFit="1"/>
    </xf>
    <xf numFmtId="41" fontId="54" fillId="6" borderId="155" xfId="12" applyFont="1" applyFill="1" applyBorder="1" applyAlignment="1">
      <alignment horizontal="right" vertical="center"/>
    </xf>
    <xf numFmtId="0" fontId="58" fillId="0" borderId="30" xfId="11" applyFont="1" applyFill="1" applyBorder="1" applyAlignment="1">
      <alignment vertical="center" shrinkToFit="1"/>
    </xf>
    <xf numFmtId="43" fontId="17" fillId="0" borderId="0" xfId="11" applyNumberFormat="1"/>
    <xf numFmtId="176" fontId="54" fillId="0" borderId="12" xfId="12" applyNumberFormat="1" applyFont="1" applyFill="1" applyBorder="1" applyAlignment="1">
      <alignment vertical="center"/>
    </xf>
    <xf numFmtId="0" fontId="37" fillId="6" borderId="156" xfId="11" applyFont="1" applyFill="1" applyBorder="1" applyAlignment="1">
      <alignment vertical="center"/>
    </xf>
    <xf numFmtId="176" fontId="37" fillId="6" borderId="149" xfId="12" applyNumberFormat="1" applyFont="1" applyFill="1" applyBorder="1" applyAlignment="1">
      <alignment vertical="center"/>
    </xf>
    <xf numFmtId="0" fontId="52" fillId="0" borderId="150" xfId="11" applyFont="1" applyFill="1" applyBorder="1" applyAlignment="1">
      <alignment vertical="top" wrapText="1"/>
    </xf>
    <xf numFmtId="41" fontId="17" fillId="0" borderId="0" xfId="11" applyNumberFormat="1"/>
    <xf numFmtId="176" fontId="37" fillId="6" borderId="157" xfId="12" applyNumberFormat="1" applyFont="1" applyFill="1" applyBorder="1" applyAlignment="1">
      <alignment vertical="center"/>
    </xf>
    <xf numFmtId="0" fontId="37" fillId="0" borderId="0" xfId="11" applyFont="1" applyFill="1" applyBorder="1" applyAlignment="1">
      <alignment vertical="center" shrinkToFit="1"/>
    </xf>
    <xf numFmtId="176" fontId="37" fillId="6" borderId="158" xfId="12" applyNumberFormat="1" applyFont="1" applyFill="1" applyBorder="1" applyAlignment="1">
      <alignment vertical="center"/>
    </xf>
    <xf numFmtId="0" fontId="52" fillId="0" borderId="145" xfId="11" applyFont="1" applyFill="1" applyBorder="1" applyAlignment="1">
      <alignment vertical="top" wrapText="1"/>
    </xf>
    <xf numFmtId="176" fontId="54" fillId="0" borderId="7" xfId="12" applyNumberFormat="1" applyFont="1" applyFill="1" applyBorder="1" applyAlignment="1">
      <alignment vertical="center"/>
    </xf>
    <xf numFmtId="0" fontId="37" fillId="0" borderId="25" xfId="12" applyNumberFormat="1" applyFont="1" applyFill="1" applyBorder="1" applyAlignment="1">
      <alignment vertical="center" shrinkToFit="1"/>
    </xf>
    <xf numFmtId="0" fontId="37" fillId="0" borderId="6" xfId="12" applyNumberFormat="1" applyFont="1" applyFill="1" applyBorder="1" applyAlignment="1">
      <alignment horizontal="center" vertical="center" shrinkToFit="1"/>
    </xf>
    <xf numFmtId="41" fontId="54" fillId="0" borderId="16" xfId="12" applyFont="1" applyFill="1" applyBorder="1" applyAlignment="1">
      <alignment vertical="center"/>
    </xf>
    <xf numFmtId="0" fontId="54" fillId="0" borderId="30" xfId="12" applyNumberFormat="1" applyFont="1" applyFill="1" applyBorder="1" applyAlignment="1">
      <alignment vertical="center" shrinkToFit="1"/>
    </xf>
    <xf numFmtId="0" fontId="37" fillId="0" borderId="1" xfId="12" applyNumberFormat="1" applyFont="1" applyFill="1" applyBorder="1" applyAlignment="1">
      <alignment horizontal="center" vertical="center" shrinkToFit="1"/>
    </xf>
    <xf numFmtId="41" fontId="54" fillId="0" borderId="18" xfId="12" applyFont="1" applyFill="1" applyBorder="1" applyAlignment="1">
      <alignment vertical="center"/>
    </xf>
    <xf numFmtId="0" fontId="37" fillId="0" borderId="12" xfId="12" applyNumberFormat="1" applyFont="1" applyFill="1" applyBorder="1" applyAlignment="1">
      <alignment vertical="center" shrinkToFit="1"/>
    </xf>
    <xf numFmtId="0" fontId="54" fillId="0" borderId="0" xfId="12" applyNumberFormat="1" applyFont="1" applyFill="1" applyBorder="1" applyAlignment="1">
      <alignment horizontal="center" vertical="center" shrinkToFit="1"/>
    </xf>
    <xf numFmtId="0" fontId="58" fillId="0" borderId="25" xfId="12" applyNumberFormat="1" applyFont="1" applyFill="1" applyBorder="1" applyAlignment="1">
      <alignment horizontal="left" vertical="center"/>
    </xf>
    <xf numFmtId="41" fontId="37" fillId="0" borderId="18" xfId="12" applyFont="1" applyFill="1" applyBorder="1" applyAlignment="1">
      <alignment vertical="center"/>
    </xf>
    <xf numFmtId="41" fontId="59" fillId="0" borderId="0" xfId="12" applyFont="1"/>
    <xf numFmtId="0" fontId="37" fillId="6" borderId="2" xfId="11" applyFont="1" applyFill="1" applyBorder="1" applyAlignment="1">
      <alignment vertical="center"/>
    </xf>
    <xf numFmtId="178" fontId="37" fillId="0" borderId="25" xfId="11" applyNumberFormat="1" applyFont="1" applyFill="1" applyBorder="1" applyAlignment="1">
      <alignment vertical="center" shrinkToFit="1"/>
    </xf>
    <xf numFmtId="178" fontId="37" fillId="0" borderId="6" xfId="11" applyNumberFormat="1" applyFont="1" applyFill="1" applyBorder="1" applyAlignment="1">
      <alignment horizontal="center" vertical="center"/>
    </xf>
    <xf numFmtId="178" fontId="54" fillId="0" borderId="16" xfId="12" applyNumberFormat="1" applyFont="1" applyFill="1" applyBorder="1" applyAlignment="1">
      <alignment horizontal="right" vertical="center"/>
    </xf>
    <xf numFmtId="0" fontId="52" fillId="0" borderId="3" xfId="11" applyFont="1" applyFill="1" applyBorder="1" applyAlignment="1">
      <alignment vertical="center"/>
    </xf>
    <xf numFmtId="0" fontId="52" fillId="6" borderId="3" xfId="11" applyFont="1" applyFill="1" applyBorder="1" applyAlignment="1">
      <alignment vertical="center" wrapText="1"/>
    </xf>
    <xf numFmtId="176" fontId="54" fillId="0" borderId="3" xfId="12" applyNumberFormat="1" applyFont="1" applyFill="1" applyBorder="1" applyAlignment="1">
      <alignment horizontal="right" vertical="center"/>
    </xf>
    <xf numFmtId="178" fontId="54" fillId="0" borderId="30" xfId="11" applyNumberFormat="1" applyFont="1" applyFill="1" applyBorder="1" applyAlignment="1">
      <alignment vertical="center" wrapText="1" shrinkToFit="1"/>
    </xf>
    <xf numFmtId="178" fontId="37" fillId="0" borderId="1" xfId="11" applyNumberFormat="1" applyFont="1" applyFill="1" applyBorder="1" applyAlignment="1">
      <alignment horizontal="center" vertical="center"/>
    </xf>
    <xf numFmtId="178" fontId="54" fillId="0" borderId="18" xfId="12" applyNumberFormat="1" applyFont="1" applyFill="1" applyBorder="1" applyAlignment="1">
      <alignment horizontal="right" vertical="center"/>
    </xf>
    <xf numFmtId="0" fontId="52" fillId="0" borderId="12" xfId="11" applyFont="1" applyFill="1" applyBorder="1" applyAlignment="1">
      <alignment vertical="center"/>
    </xf>
    <xf numFmtId="0" fontId="52" fillId="6" borderId="144" xfId="11" applyFont="1" applyFill="1" applyBorder="1" applyAlignment="1">
      <alignment vertical="center" wrapText="1"/>
    </xf>
    <xf numFmtId="176" fontId="54" fillId="0" borderId="2" xfId="12" applyNumberFormat="1" applyFont="1" applyFill="1" applyBorder="1" applyAlignment="1">
      <alignment horizontal="right" vertical="center"/>
    </xf>
    <xf numFmtId="178" fontId="37" fillId="0" borderId="12" xfId="11" applyNumberFormat="1" applyFont="1" applyFill="1" applyBorder="1" applyAlignment="1">
      <alignment vertical="center" wrapText="1" shrinkToFit="1"/>
    </xf>
    <xf numFmtId="178" fontId="54" fillId="0" borderId="0" xfId="11" applyNumberFormat="1" applyFont="1" applyFill="1" applyBorder="1" applyAlignment="1">
      <alignment horizontal="center" vertical="center"/>
    </xf>
    <xf numFmtId="178" fontId="54" fillId="0" borderId="10" xfId="12" applyNumberFormat="1" applyFont="1" applyFill="1" applyBorder="1" applyAlignment="1">
      <alignment horizontal="right" vertical="center"/>
    </xf>
    <xf numFmtId="0" fontId="52" fillId="0" borderId="143" xfId="11" applyFont="1" applyFill="1" applyBorder="1" applyAlignment="1">
      <alignment vertical="center" wrapText="1"/>
    </xf>
    <xf numFmtId="0" fontId="52" fillId="0" borderId="2" xfId="11" applyFont="1" applyFill="1" applyBorder="1" applyAlignment="1">
      <alignment vertical="center" wrapText="1"/>
    </xf>
    <xf numFmtId="178" fontId="37" fillId="0" borderId="0" xfId="11" applyNumberFormat="1" applyFont="1" applyFill="1" applyBorder="1" applyAlignment="1">
      <alignment horizontal="center" vertical="center"/>
    </xf>
    <xf numFmtId="178" fontId="37" fillId="0" borderId="10" xfId="12" applyNumberFormat="1" applyFont="1" applyFill="1" applyBorder="1" applyAlignment="1">
      <alignment horizontal="right" vertical="center"/>
    </xf>
    <xf numFmtId="0" fontId="52" fillId="6" borderId="142" xfId="11" applyFont="1" applyFill="1" applyBorder="1" applyAlignment="1">
      <alignment vertical="center" wrapText="1"/>
    </xf>
    <xf numFmtId="178" fontId="54" fillId="0" borderId="1" xfId="11" applyNumberFormat="1" applyFont="1" applyFill="1" applyBorder="1" applyAlignment="1">
      <alignment horizontal="center" vertical="center"/>
    </xf>
    <xf numFmtId="0" fontId="52" fillId="0" borderId="2" xfId="11" applyFont="1" applyFill="1" applyBorder="1" applyAlignment="1">
      <alignment vertical="center"/>
    </xf>
    <xf numFmtId="178" fontId="54" fillId="0" borderId="25" xfId="11" applyNumberFormat="1" applyFont="1" applyFill="1" applyBorder="1" applyAlignment="1">
      <alignment vertical="center" shrinkToFit="1"/>
    </xf>
    <xf numFmtId="178" fontId="54" fillId="0" borderId="6" xfId="11" applyNumberFormat="1" applyFont="1" applyFill="1" applyBorder="1" applyAlignment="1">
      <alignment horizontal="center" vertical="center"/>
    </xf>
    <xf numFmtId="178" fontId="54" fillId="0" borderId="30" xfId="11" applyNumberFormat="1" applyFont="1" applyFill="1" applyBorder="1" applyAlignment="1">
      <alignment vertical="center" shrinkToFit="1"/>
    </xf>
    <xf numFmtId="178" fontId="37" fillId="0" borderId="12" xfId="11" applyNumberFormat="1" applyFont="1" applyFill="1" applyBorder="1" applyAlignment="1">
      <alignment vertical="center" shrinkToFit="1"/>
    </xf>
    <xf numFmtId="41" fontId="52" fillId="6" borderId="0" xfId="12" applyFont="1" applyFill="1" applyAlignment="1">
      <alignment vertical="center"/>
    </xf>
    <xf numFmtId="177" fontId="37" fillId="0" borderId="137" xfId="0" applyNumberFormat="1" applyFont="1" applyBorder="1" applyAlignment="1">
      <alignment vertical="center" wrapText="1"/>
    </xf>
    <xf numFmtId="41" fontId="37" fillId="0" borderId="3" xfId="12" applyFont="1" applyBorder="1" applyAlignment="1">
      <alignment vertical="center"/>
    </xf>
    <xf numFmtId="184" fontId="37" fillId="0" borderId="3" xfId="12" applyNumberFormat="1" applyFont="1" applyBorder="1" applyAlignment="1">
      <alignment vertical="center"/>
    </xf>
    <xf numFmtId="177" fontId="37" fillId="0" borderId="12" xfId="12" applyNumberFormat="1" applyFont="1" applyBorder="1" applyAlignment="1">
      <alignment vertical="center"/>
    </xf>
    <xf numFmtId="177" fontId="37" fillId="0" borderId="0" xfId="12" applyNumberFormat="1" applyFont="1" applyBorder="1" applyAlignment="1">
      <alignment horizontal="center" vertical="center"/>
    </xf>
    <xf numFmtId="177" fontId="37" fillId="0" borderId="18" xfId="0" applyNumberFormat="1" applyFont="1" applyBorder="1" applyAlignment="1">
      <alignment vertical="center"/>
    </xf>
    <xf numFmtId="177" fontId="37" fillId="0" borderId="13" xfId="0" applyNumberFormat="1" applyFont="1" applyBorder="1" applyAlignment="1">
      <alignment vertical="center" wrapText="1"/>
    </xf>
    <xf numFmtId="177" fontId="37" fillId="0" borderId="26" xfId="0" applyNumberFormat="1" applyFont="1" applyBorder="1" applyAlignment="1">
      <alignment horizontal="left" vertical="center" wrapText="1"/>
    </xf>
    <xf numFmtId="41" fontId="37" fillId="0" borderId="23" xfId="12" applyFont="1" applyBorder="1" applyAlignment="1">
      <alignment vertical="center"/>
    </xf>
    <xf numFmtId="184" fontId="37" fillId="0" borderId="23" xfId="12" applyNumberFormat="1" applyFont="1" applyBorder="1" applyAlignment="1">
      <alignment vertical="center"/>
    </xf>
    <xf numFmtId="177" fontId="37" fillId="0" borderId="37" xfId="12" applyNumberFormat="1" applyFont="1" applyBorder="1" applyAlignment="1">
      <alignment vertical="center"/>
    </xf>
    <xf numFmtId="177" fontId="37" fillId="0" borderId="22" xfId="12" applyNumberFormat="1" applyFont="1" applyBorder="1" applyAlignment="1">
      <alignment horizontal="center" vertical="center"/>
    </xf>
    <xf numFmtId="177" fontId="37" fillId="0" borderId="24" xfId="0" applyNumberFormat="1" applyFont="1" applyBorder="1" applyAlignment="1">
      <alignment vertical="center"/>
    </xf>
    <xf numFmtId="177" fontId="37" fillId="0" borderId="3" xfId="0" applyNumberFormat="1" applyFont="1" applyBorder="1" applyAlignment="1">
      <alignment vertical="center"/>
    </xf>
    <xf numFmtId="177" fontId="37" fillId="0" borderId="3" xfId="0" applyNumberFormat="1" applyFont="1" applyBorder="1" applyAlignment="1">
      <alignment vertical="center" wrapText="1"/>
    </xf>
    <xf numFmtId="0" fontId="52" fillId="0" borderId="129" xfId="11" applyFont="1" applyBorder="1" applyAlignment="1">
      <alignment vertical="center"/>
    </xf>
    <xf numFmtId="0" fontId="52" fillId="0" borderId="27" xfId="11" applyFont="1" applyBorder="1" applyAlignment="1">
      <alignment vertical="center"/>
    </xf>
    <xf numFmtId="177" fontId="37" fillId="0" borderId="19" xfId="0" applyNumberFormat="1" applyFont="1" applyBorder="1" applyAlignment="1">
      <alignment vertical="center"/>
    </xf>
    <xf numFmtId="177" fontId="37" fillId="0" borderId="28" xfId="0" applyNumberFormat="1" applyFont="1" applyBorder="1" applyAlignment="1">
      <alignment vertical="center"/>
    </xf>
    <xf numFmtId="177" fontId="37" fillId="0" borderId="136" xfId="0" applyNumberFormat="1" applyFont="1" applyBorder="1" applyAlignment="1">
      <alignment vertical="center"/>
    </xf>
    <xf numFmtId="177" fontId="37" fillId="0" borderId="136" xfId="0" applyNumberFormat="1" applyFont="1" applyBorder="1" applyAlignment="1">
      <alignment vertical="center" wrapText="1"/>
    </xf>
    <xf numFmtId="41" fontId="37" fillId="0" borderId="136" xfId="12" applyFont="1" applyBorder="1" applyAlignment="1">
      <alignment vertical="center"/>
    </xf>
    <xf numFmtId="184" fontId="37" fillId="0" borderId="136" xfId="12" applyNumberFormat="1" applyFont="1" applyBorder="1" applyAlignment="1">
      <alignment vertical="center"/>
    </xf>
    <xf numFmtId="177" fontId="54" fillId="0" borderId="21" xfId="0" applyNumberFormat="1" applyFont="1" applyBorder="1" applyAlignment="1">
      <alignment vertical="center"/>
    </xf>
    <xf numFmtId="177" fontId="37" fillId="0" borderId="134" xfId="0" applyNumberFormat="1" applyFont="1" applyBorder="1" applyAlignment="1">
      <alignment horizontal="center" vertical="center"/>
    </xf>
    <xf numFmtId="177" fontId="54" fillId="0" borderId="159" xfId="12" applyNumberFormat="1" applyFont="1" applyBorder="1" applyAlignment="1">
      <alignment vertical="center"/>
    </xf>
    <xf numFmtId="0" fontId="37" fillId="0" borderId="2" xfId="11" applyFont="1" applyFill="1" applyBorder="1" applyAlignment="1">
      <alignment vertical="center"/>
    </xf>
    <xf numFmtId="0" fontId="52" fillId="0" borderId="13" xfId="11" applyFont="1" applyBorder="1" applyAlignment="1">
      <alignment vertical="center"/>
    </xf>
    <xf numFmtId="177" fontId="37" fillId="0" borderId="34" xfId="0" applyNumberFormat="1" applyFont="1" applyBorder="1" applyAlignment="1">
      <alignment vertical="center"/>
    </xf>
    <xf numFmtId="176" fontId="37" fillId="0" borderId="0" xfId="12" applyNumberFormat="1" applyFont="1" applyFill="1" applyBorder="1" applyAlignment="1">
      <alignment horizontal="right" vertical="center"/>
    </xf>
    <xf numFmtId="0" fontId="55" fillId="0" borderId="12" xfId="11" applyFont="1" applyFill="1" applyBorder="1" applyAlignment="1">
      <alignment vertical="center"/>
    </xf>
    <xf numFmtId="176" fontId="37" fillId="0" borderId="32" xfId="12" applyNumberFormat="1" applyFont="1" applyFill="1" applyBorder="1" applyAlignment="1">
      <alignment horizontal="right" vertical="center"/>
    </xf>
    <xf numFmtId="0" fontId="55" fillId="6" borderId="3" xfId="11" applyFont="1" applyFill="1" applyBorder="1" applyAlignment="1">
      <alignment vertical="center" wrapText="1"/>
    </xf>
    <xf numFmtId="0" fontId="55" fillId="0" borderId="143" xfId="11" applyFont="1" applyFill="1" applyBorder="1" applyAlignment="1">
      <alignment vertical="top" wrapText="1"/>
    </xf>
    <xf numFmtId="0" fontId="55" fillId="0" borderId="2" xfId="11" applyFont="1" applyFill="1" applyBorder="1" applyAlignment="1">
      <alignment vertical="top" wrapText="1"/>
    </xf>
    <xf numFmtId="0" fontId="58" fillId="0" borderId="0" xfId="11" applyFont="1" applyFill="1" applyBorder="1" applyAlignment="1">
      <alignment vertical="center" shrinkToFit="1"/>
    </xf>
    <xf numFmtId="0" fontId="61" fillId="0" borderId="12" xfId="11" applyFont="1" applyFill="1" applyBorder="1" applyAlignment="1">
      <alignment vertical="center" shrinkToFit="1"/>
    </xf>
    <xf numFmtId="0" fontId="55" fillId="0" borderId="3" xfId="11" applyFont="1" applyFill="1" applyBorder="1" applyAlignment="1">
      <alignment vertical="center"/>
    </xf>
    <xf numFmtId="0" fontId="55" fillId="0" borderId="2" xfId="11" applyFont="1" applyFill="1" applyBorder="1" applyAlignment="1">
      <alignment vertical="center"/>
    </xf>
    <xf numFmtId="177" fontId="37" fillId="0" borderId="2" xfId="0" applyNumberFormat="1" applyFont="1" applyBorder="1" applyAlignment="1">
      <alignment vertical="center"/>
    </xf>
    <xf numFmtId="177" fontId="37" fillId="0" borderId="2" xfId="0" applyNumberFormat="1" applyFont="1" applyBorder="1" applyAlignment="1">
      <alignment vertical="center" wrapText="1"/>
    </xf>
    <xf numFmtId="41" fontId="37" fillId="0" borderId="2" xfId="12" applyFont="1" applyBorder="1" applyAlignment="1">
      <alignment vertical="center"/>
    </xf>
    <xf numFmtId="184" fontId="37" fillId="0" borderId="2" xfId="12" applyNumberFormat="1" applyFont="1" applyBorder="1" applyAlignment="1">
      <alignment vertical="center"/>
    </xf>
    <xf numFmtId="176" fontId="37" fillId="0" borderId="0" xfId="12" applyNumberFormat="1" applyFont="1" applyAlignment="1">
      <alignment vertical="center"/>
    </xf>
    <xf numFmtId="176" fontId="37" fillId="0" borderId="0" xfId="11" applyNumberFormat="1" applyFont="1" applyAlignment="1">
      <alignment vertical="center"/>
    </xf>
    <xf numFmtId="181" fontId="54" fillId="0" borderId="7" xfId="12" applyNumberFormat="1" applyFont="1" applyBorder="1" applyAlignment="1">
      <alignment horizontal="right" vertical="center"/>
    </xf>
    <xf numFmtId="0" fontId="37" fillId="0" borderId="29" xfId="11" applyFont="1" applyBorder="1" applyAlignment="1">
      <alignment vertical="center" wrapText="1"/>
    </xf>
    <xf numFmtId="0" fontId="37" fillId="0" borderId="25" xfId="12" applyNumberFormat="1" applyFont="1" applyBorder="1" applyAlignment="1">
      <alignment horizontal="left" vertical="center"/>
    </xf>
    <xf numFmtId="0" fontId="37" fillId="0" borderId="6" xfId="12" applyNumberFormat="1" applyFont="1" applyBorder="1" applyAlignment="1">
      <alignment horizontal="center" vertical="center"/>
    </xf>
    <xf numFmtId="41" fontId="54" fillId="0" borderId="16" xfId="12" applyFont="1" applyBorder="1" applyAlignment="1">
      <alignment vertical="center"/>
    </xf>
    <xf numFmtId="0" fontId="37" fillId="0" borderId="29" xfId="11" applyFont="1" applyBorder="1" applyAlignment="1">
      <alignment vertical="center"/>
    </xf>
    <xf numFmtId="0" fontId="61" fillId="0" borderId="2" xfId="11" applyFont="1" applyBorder="1" applyAlignment="1">
      <alignment vertical="center" wrapText="1"/>
    </xf>
    <xf numFmtId="178" fontId="61" fillId="0" borderId="2" xfId="12" applyNumberFormat="1" applyFont="1" applyBorder="1" applyAlignment="1">
      <alignment horizontal="right" vertical="center"/>
    </xf>
    <xf numFmtId="181" fontId="61" fillId="0" borderId="2" xfId="12" applyNumberFormat="1" applyFont="1" applyBorder="1" applyAlignment="1">
      <alignment horizontal="right" vertical="center"/>
    </xf>
    <xf numFmtId="0" fontId="58" fillId="0" borderId="12" xfId="12" applyNumberFormat="1" applyFont="1" applyBorder="1" applyAlignment="1">
      <alignment horizontal="left" vertical="center"/>
    </xf>
    <xf numFmtId="0" fontId="12" fillId="0" borderId="0" xfId="11" applyFont="1" applyBorder="1" applyAlignment="1">
      <alignment horizontal="center" vertical="center"/>
    </xf>
    <xf numFmtId="41" fontId="54" fillId="0" borderId="10" xfId="12" applyFont="1" applyBorder="1" applyAlignment="1">
      <alignment horizontal="left" vertical="center"/>
    </xf>
    <xf numFmtId="0" fontId="37" fillId="0" borderId="3" xfId="11" applyFont="1" applyBorder="1" applyAlignment="1">
      <alignment vertical="center" wrapText="1"/>
    </xf>
    <xf numFmtId="192" fontId="37" fillId="0" borderId="3" xfId="12" applyNumberFormat="1" applyFont="1" applyBorder="1" applyAlignment="1">
      <alignment horizontal="right" vertical="center"/>
    </xf>
    <xf numFmtId="0" fontId="58" fillId="0" borderId="30" xfId="12" applyNumberFormat="1" applyFont="1" applyBorder="1" applyAlignment="1">
      <alignment horizontal="left" vertical="center"/>
    </xf>
    <xf numFmtId="0" fontId="61" fillId="0" borderId="1" xfId="11" applyFont="1" applyBorder="1" applyAlignment="1">
      <alignment horizontal="center" vertical="center"/>
    </xf>
    <xf numFmtId="41" fontId="58" fillId="0" borderId="18" xfId="12" applyFont="1" applyBorder="1" applyAlignment="1">
      <alignment horizontal="left" vertical="center"/>
    </xf>
    <xf numFmtId="41" fontId="37" fillId="0" borderId="0" xfId="12" applyFont="1" applyBorder="1" applyAlignment="1">
      <alignment vertical="center"/>
    </xf>
    <xf numFmtId="41" fontId="37" fillId="0" borderId="0" xfId="11" applyNumberFormat="1" applyFont="1" applyBorder="1" applyAlignment="1">
      <alignment vertical="center"/>
    </xf>
    <xf numFmtId="0" fontId="37" fillId="0" borderId="2" xfId="11" applyFont="1" applyBorder="1" applyAlignment="1">
      <alignment vertical="top" wrapText="1"/>
    </xf>
    <xf numFmtId="41" fontId="37" fillId="0" borderId="2" xfId="12" applyFont="1" applyBorder="1" applyAlignment="1">
      <alignment horizontal="right" vertical="center"/>
    </xf>
    <xf numFmtId="0" fontId="61" fillId="0" borderId="12" xfId="12" applyNumberFormat="1" applyFont="1" applyBorder="1" applyAlignment="1">
      <alignment vertical="center"/>
    </xf>
    <xf numFmtId="0" fontId="61" fillId="0" borderId="0" xfId="12" applyNumberFormat="1" applyFont="1" applyBorder="1" applyAlignment="1">
      <alignment horizontal="center" vertical="center"/>
    </xf>
    <xf numFmtId="41" fontId="58" fillId="0" borderId="10" xfId="12" applyFont="1" applyBorder="1" applyAlignment="1">
      <alignment vertical="center"/>
    </xf>
    <xf numFmtId="0" fontId="61" fillId="0" borderId="12" xfId="13" applyFont="1" applyBorder="1" applyAlignment="1">
      <alignment vertical="center"/>
    </xf>
    <xf numFmtId="41" fontId="61" fillId="0" borderId="10" xfId="12" applyFont="1" applyBorder="1" applyAlignment="1">
      <alignment vertical="center"/>
    </xf>
    <xf numFmtId="41" fontId="54" fillId="0" borderId="0" xfId="12" applyFont="1" applyBorder="1" applyAlignment="1">
      <alignment vertical="center"/>
    </xf>
    <xf numFmtId="9" fontId="37" fillId="0" borderId="0" xfId="11" applyNumberFormat="1" applyFont="1" applyBorder="1" applyAlignment="1">
      <alignment vertical="center"/>
    </xf>
    <xf numFmtId="0" fontId="61" fillId="0" borderId="0" xfId="11" applyFont="1" applyBorder="1" applyAlignment="1">
      <alignment horizontal="center" vertical="center"/>
    </xf>
    <xf numFmtId="0" fontId="37" fillId="0" borderId="29" xfId="11" applyFont="1" applyBorder="1" applyAlignment="1">
      <alignment vertical="top" wrapText="1"/>
    </xf>
    <xf numFmtId="0" fontId="61" fillId="0" borderId="12" xfId="13" applyFont="1" applyBorder="1" applyAlignment="1">
      <alignment horizontal="left" vertical="center" shrinkToFit="1"/>
    </xf>
    <xf numFmtId="41" fontId="36" fillId="0" borderId="0" xfId="12" applyFont="1" applyAlignment="1">
      <alignment vertical="center"/>
    </xf>
    <xf numFmtId="41" fontId="38" fillId="0" borderId="0" xfId="12" applyFont="1" applyAlignment="1">
      <alignment vertical="center"/>
    </xf>
    <xf numFmtId="41" fontId="61" fillId="0" borderId="25" xfId="12" applyNumberFormat="1" applyFont="1" applyBorder="1" applyAlignment="1">
      <alignment vertical="center" shrinkToFit="1"/>
    </xf>
    <xf numFmtId="41" fontId="61" fillId="0" borderId="6" xfId="12" applyNumberFormat="1" applyFont="1" applyBorder="1" applyAlignment="1">
      <alignment horizontal="center" vertical="center" shrinkToFit="1"/>
    </xf>
    <xf numFmtId="41" fontId="58" fillId="0" borderId="16" xfId="12" applyFont="1" applyBorder="1" applyAlignment="1">
      <alignment horizontal="right" vertical="center"/>
    </xf>
    <xf numFmtId="181" fontId="37" fillId="0" borderId="3" xfId="12" applyNumberFormat="1" applyFont="1" applyBorder="1" applyAlignment="1">
      <alignment vertical="center"/>
    </xf>
    <xf numFmtId="0" fontId="58" fillId="0" borderId="1" xfId="11" applyFont="1" applyBorder="1" applyAlignment="1">
      <alignment vertical="center" shrinkToFit="1"/>
    </xf>
    <xf numFmtId="0" fontId="61" fillId="0" borderId="1" xfId="11" applyFont="1" applyBorder="1" applyAlignment="1">
      <alignment horizontal="center" vertical="center" shrinkToFit="1"/>
    </xf>
    <xf numFmtId="41" fontId="58" fillId="0" borderId="18" xfId="12" applyFont="1" applyBorder="1" applyAlignment="1">
      <alignment horizontal="right" vertical="center"/>
    </xf>
    <xf numFmtId="9" fontId="36" fillId="0" borderId="0" xfId="11" applyNumberFormat="1" applyFont="1" applyAlignment="1">
      <alignment vertical="center"/>
    </xf>
    <xf numFmtId="41" fontId="37" fillId="0" borderId="29" xfId="12" applyFont="1" applyBorder="1" applyAlignment="1">
      <alignment vertical="center"/>
    </xf>
    <xf numFmtId="41" fontId="61" fillId="0" borderId="0" xfId="12" applyNumberFormat="1" applyFont="1" applyBorder="1" applyAlignment="1">
      <alignment horizontal="left" vertical="center" shrinkToFit="1"/>
    </xf>
    <xf numFmtId="41" fontId="61" fillId="0" borderId="10" xfId="12" applyFont="1" applyBorder="1" applyAlignment="1">
      <alignment horizontal="right" vertical="center"/>
    </xf>
    <xf numFmtId="41" fontId="61" fillId="0" borderId="0" xfId="12" applyNumberFormat="1" applyFont="1" applyFill="1" applyBorder="1" applyAlignment="1">
      <alignment horizontal="left" vertical="center" shrinkToFit="1"/>
    </xf>
    <xf numFmtId="0" fontId="61" fillId="0" borderId="0" xfId="11" applyFont="1" applyFill="1" applyBorder="1" applyAlignment="1">
      <alignment horizontal="center" vertical="center"/>
    </xf>
    <xf numFmtId="41" fontId="61" fillId="0" borderId="10" xfId="12" applyFont="1" applyFill="1" applyBorder="1" applyAlignment="1">
      <alignment horizontal="right" vertical="center"/>
    </xf>
    <xf numFmtId="41" fontId="36" fillId="0" borderId="0" xfId="11" applyNumberFormat="1" applyFont="1" applyAlignment="1">
      <alignment vertical="center"/>
    </xf>
    <xf numFmtId="0" fontId="61" fillId="0" borderId="3" xfId="11" applyFont="1" applyFill="1" applyBorder="1" applyAlignment="1">
      <alignment vertical="center"/>
    </xf>
    <xf numFmtId="178" fontId="61" fillId="0" borderId="3" xfId="12" applyNumberFormat="1" applyFont="1" applyFill="1" applyBorder="1" applyAlignment="1">
      <alignment vertical="center"/>
    </xf>
    <xf numFmtId="181" fontId="61" fillId="0" borderId="3" xfId="12" applyNumberFormat="1" applyFont="1" applyFill="1" applyBorder="1" applyAlignment="1">
      <alignment horizontal="right" vertical="center"/>
    </xf>
    <xf numFmtId="178" fontId="58" fillId="0" borderId="30" xfId="12" applyNumberFormat="1" applyFont="1" applyFill="1" applyBorder="1" applyAlignment="1">
      <alignment vertical="center"/>
    </xf>
    <xf numFmtId="178" fontId="61" fillId="0" borderId="1" xfId="11" quotePrefix="1" applyNumberFormat="1" applyFont="1" applyFill="1" applyBorder="1" applyAlignment="1">
      <alignment horizontal="center" vertical="center"/>
    </xf>
    <xf numFmtId="178" fontId="58" fillId="0" borderId="18" xfId="12" applyNumberFormat="1" applyFont="1" applyFill="1" applyBorder="1" applyAlignment="1">
      <alignment vertical="center"/>
    </xf>
    <xf numFmtId="0" fontId="61" fillId="0" borderId="2" xfId="11" applyFont="1" applyFill="1" applyBorder="1" applyAlignment="1">
      <alignment vertical="center"/>
    </xf>
    <xf numFmtId="178" fontId="61" fillId="0" borderId="2" xfId="12" applyNumberFormat="1" applyFont="1" applyFill="1" applyBorder="1" applyAlignment="1">
      <alignment vertical="center"/>
    </xf>
    <xf numFmtId="181" fontId="61" fillId="0" borderId="2" xfId="12" applyNumberFormat="1" applyFont="1" applyFill="1" applyBorder="1" applyAlignment="1">
      <alignment horizontal="right" vertical="center"/>
    </xf>
    <xf numFmtId="0" fontId="61" fillId="0" borderId="0" xfId="11" applyFont="1" applyBorder="1" applyAlignment="1">
      <alignment vertical="center" shrinkToFit="1"/>
    </xf>
    <xf numFmtId="0" fontId="37" fillId="0" borderId="3" xfId="11" applyFont="1" applyBorder="1" applyAlignment="1">
      <alignment vertical="top" wrapText="1"/>
    </xf>
    <xf numFmtId="41" fontId="37" fillId="0" borderId="35" xfId="12" applyFont="1" applyBorder="1" applyAlignment="1">
      <alignment vertical="center"/>
    </xf>
    <xf numFmtId="41" fontId="58" fillId="0" borderId="1" xfId="12" applyNumberFormat="1" applyFont="1" applyBorder="1" applyAlignment="1">
      <alignment horizontal="left" vertical="center" shrinkToFit="1"/>
    </xf>
    <xf numFmtId="41" fontId="61" fillId="0" borderId="12" xfId="12" applyNumberFormat="1" applyFont="1" applyBorder="1" applyAlignment="1">
      <alignment horizontal="left" vertical="center" shrinkToFit="1"/>
    </xf>
    <xf numFmtId="0" fontId="61" fillId="0" borderId="12" xfId="11" applyFont="1" applyBorder="1" applyAlignment="1">
      <alignment horizontal="left" vertical="center" shrinkToFit="1"/>
    </xf>
    <xf numFmtId="0" fontId="61" fillId="0" borderId="0" xfId="11" applyFont="1" applyBorder="1" applyAlignment="1">
      <alignment horizontal="center" vertical="center" shrinkToFit="1"/>
    </xf>
    <xf numFmtId="0" fontId="61" fillId="0" borderId="12" xfId="11" applyFont="1" applyBorder="1" applyAlignment="1">
      <alignment horizontal="left" vertical="center" wrapText="1" shrinkToFit="1"/>
    </xf>
    <xf numFmtId="0" fontId="65" fillId="0" borderId="0" xfId="11" applyFont="1" applyAlignment="1">
      <alignment horizontal="center" vertical="center"/>
    </xf>
    <xf numFmtId="181" fontId="37" fillId="0" borderId="3" xfId="12" applyNumberFormat="1" applyFont="1" applyBorder="1" applyAlignment="1">
      <alignment horizontal="right" vertical="center"/>
    </xf>
    <xf numFmtId="0" fontId="58" fillId="0" borderId="30" xfId="11" applyFont="1" applyBorder="1" applyAlignment="1">
      <alignment horizontal="left" vertical="center" shrinkToFit="1"/>
    </xf>
    <xf numFmtId="41" fontId="58" fillId="0" borderId="18" xfId="12" applyFont="1" applyBorder="1" applyAlignment="1">
      <alignment vertical="center"/>
    </xf>
    <xf numFmtId="41" fontId="65" fillId="0" borderId="0" xfId="12" applyFont="1" applyAlignment="1">
      <alignment horizontal="center" vertical="center"/>
    </xf>
    <xf numFmtId="41" fontId="65" fillId="0" borderId="0" xfId="11" applyNumberFormat="1" applyFont="1" applyAlignment="1">
      <alignment horizontal="center" vertical="center"/>
    </xf>
    <xf numFmtId="0" fontId="61" fillId="0" borderId="0" xfId="11" applyFont="1" applyBorder="1" applyAlignment="1">
      <alignment horizontal="justify" vertical="center" wrapText="1"/>
    </xf>
    <xf numFmtId="0" fontId="61" fillId="0" borderId="4" xfId="12" applyNumberFormat="1" applyFont="1" applyFill="1" applyBorder="1" applyAlignment="1">
      <alignment vertical="center"/>
    </xf>
    <xf numFmtId="0" fontId="61" fillId="0" borderId="5" xfId="11" applyFont="1" applyBorder="1" applyAlignment="1">
      <alignment horizontal="center" vertical="center"/>
    </xf>
    <xf numFmtId="41" fontId="61" fillId="0" borderId="11" xfId="12" applyFont="1" applyBorder="1" applyAlignment="1">
      <alignment horizontal="right" vertical="center"/>
    </xf>
    <xf numFmtId="0" fontId="58" fillId="0" borderId="12" xfId="11" applyFont="1" applyBorder="1" applyAlignment="1">
      <alignment horizontal="left" vertical="center" shrinkToFit="1"/>
    </xf>
    <xf numFmtId="0" fontId="54" fillId="0" borderId="30" xfId="11" applyFont="1" applyBorder="1" applyAlignment="1">
      <alignment vertical="center"/>
    </xf>
    <xf numFmtId="181" fontId="54" fillId="0" borderId="7" xfId="12" applyNumberFormat="1" applyFont="1" applyBorder="1" applyAlignment="1">
      <alignment vertical="center"/>
    </xf>
    <xf numFmtId="0" fontId="61" fillId="0" borderId="6" xfId="11" applyFont="1" applyBorder="1" applyAlignment="1">
      <alignment vertical="center" shrinkToFit="1"/>
    </xf>
    <xf numFmtId="0" fontId="61" fillId="0" borderId="6" xfId="11" applyFont="1" applyBorder="1" applyAlignment="1">
      <alignment horizontal="center" vertical="center"/>
    </xf>
    <xf numFmtId="181" fontId="37" fillId="0" borderId="2" xfId="12" applyNumberFormat="1" applyFont="1" applyBorder="1" applyAlignment="1">
      <alignment vertical="center"/>
    </xf>
    <xf numFmtId="0" fontId="58" fillId="0" borderId="0" xfId="11" applyFont="1" applyBorder="1" applyAlignment="1">
      <alignment vertical="center" shrinkToFit="1"/>
    </xf>
    <xf numFmtId="41" fontId="58" fillId="0" borderId="10" xfId="12" applyFont="1" applyBorder="1" applyAlignment="1">
      <alignment horizontal="right" vertical="center"/>
    </xf>
    <xf numFmtId="0" fontId="61" fillId="0" borderId="12" xfId="12" applyNumberFormat="1" applyFont="1" applyFill="1" applyBorder="1" applyAlignment="1">
      <alignment vertical="center"/>
    </xf>
    <xf numFmtId="0" fontId="61" fillId="0" borderId="0" xfId="12" applyNumberFormat="1" applyFont="1" applyFill="1" applyBorder="1" applyAlignment="1">
      <alignment horizontal="center" vertical="center"/>
    </xf>
    <xf numFmtId="41" fontId="61" fillId="0" borderId="10" xfId="12" applyFont="1" applyFill="1" applyBorder="1" applyAlignment="1">
      <alignment vertical="center"/>
    </xf>
    <xf numFmtId="0" fontId="37" fillId="0" borderId="4" xfId="11" applyFont="1" applyBorder="1" applyAlignment="1">
      <alignment vertical="center"/>
    </xf>
    <xf numFmtId="0" fontId="37" fillId="0" borderId="8" xfId="11" applyFont="1" applyBorder="1" applyAlignment="1">
      <alignment vertical="center" wrapText="1"/>
    </xf>
    <xf numFmtId="41" fontId="37" fillId="0" borderId="9" xfId="12" applyFont="1" applyBorder="1" applyAlignment="1">
      <alignment vertical="center"/>
    </xf>
    <xf numFmtId="181" fontId="37" fillId="0" borderId="8" xfId="12" applyNumberFormat="1" applyFont="1" applyBorder="1" applyAlignment="1">
      <alignment vertical="center"/>
    </xf>
    <xf numFmtId="0" fontId="61" fillId="0" borderId="5" xfId="12" applyNumberFormat="1" applyFont="1" applyFill="1" applyBorder="1" applyAlignment="1">
      <alignment horizontal="center" vertical="center"/>
    </xf>
    <xf numFmtId="41" fontId="61" fillId="0" borderId="11" xfId="12" applyFont="1" applyFill="1" applyBorder="1" applyAlignment="1">
      <alignment vertical="center"/>
    </xf>
    <xf numFmtId="0" fontId="37" fillId="0" borderId="9" xfId="11" applyFont="1" applyBorder="1" applyAlignment="1">
      <alignment vertical="center" wrapText="1"/>
    </xf>
    <xf numFmtId="0" fontId="37" fillId="0" borderId="7" xfId="11" applyFont="1" applyBorder="1" applyAlignment="1">
      <alignment vertical="center" wrapText="1"/>
    </xf>
    <xf numFmtId="181" fontId="37" fillId="0" borderId="7" xfId="12" applyNumberFormat="1" applyFont="1" applyBorder="1" applyAlignment="1">
      <alignment vertical="center"/>
    </xf>
    <xf numFmtId="0" fontId="58" fillId="0" borderId="4" xfId="12" applyNumberFormat="1" applyFont="1" applyFill="1" applyBorder="1" applyAlignment="1">
      <alignment vertical="center"/>
    </xf>
    <xf numFmtId="178" fontId="58" fillId="0" borderId="7" xfId="12" applyNumberFormat="1" applyFont="1" applyFill="1" applyBorder="1" applyAlignment="1">
      <alignment vertical="center"/>
    </xf>
    <xf numFmtId="178" fontId="58" fillId="6" borderId="7" xfId="12" applyNumberFormat="1" applyFont="1" applyFill="1" applyBorder="1" applyAlignment="1">
      <alignment vertical="center"/>
    </xf>
    <xf numFmtId="181" fontId="58" fillId="0" borderId="7" xfId="12" applyNumberFormat="1" applyFont="1" applyFill="1" applyBorder="1" applyAlignment="1">
      <alignment horizontal="right" vertical="center"/>
    </xf>
    <xf numFmtId="178" fontId="61" fillId="0" borderId="25" xfId="12" applyNumberFormat="1" applyFont="1" applyFill="1" applyBorder="1" applyAlignment="1">
      <alignment vertical="center"/>
    </xf>
    <xf numFmtId="178" fontId="61" fillId="0" borderId="6" xfId="11" quotePrefix="1" applyNumberFormat="1" applyFont="1" applyFill="1" applyBorder="1" applyAlignment="1">
      <alignment horizontal="center" vertical="center"/>
    </xf>
    <xf numFmtId="178" fontId="61" fillId="0" borderId="16" xfId="12" applyNumberFormat="1" applyFont="1" applyFill="1" applyBorder="1" applyAlignment="1">
      <alignment vertical="center"/>
    </xf>
    <xf numFmtId="0" fontId="61" fillId="0" borderId="12" xfId="11" applyFont="1" applyFill="1" applyBorder="1" applyAlignment="1">
      <alignment vertical="center"/>
    </xf>
    <xf numFmtId="178" fontId="58" fillId="0" borderId="12" xfId="12" applyNumberFormat="1" applyFont="1" applyFill="1" applyBorder="1" applyAlignment="1">
      <alignment vertical="center"/>
    </xf>
    <xf numFmtId="178" fontId="61" fillId="0" borderId="0" xfId="11" quotePrefix="1" applyNumberFormat="1" applyFont="1" applyFill="1" applyBorder="1" applyAlignment="1">
      <alignment horizontal="center" vertical="center"/>
    </xf>
    <xf numFmtId="178" fontId="58" fillId="0" borderId="10" xfId="12" applyNumberFormat="1" applyFont="1" applyFill="1" applyBorder="1" applyAlignment="1">
      <alignment vertical="center"/>
    </xf>
    <xf numFmtId="0" fontId="61" fillId="0" borderId="8" xfId="11" applyFont="1" applyFill="1" applyBorder="1" applyAlignment="1">
      <alignment vertical="center"/>
    </xf>
    <xf numFmtId="0" fontId="58" fillId="0" borderId="30" xfId="11" applyFont="1" applyFill="1" applyBorder="1" applyAlignment="1">
      <alignment vertical="center"/>
    </xf>
    <xf numFmtId="177" fontId="54" fillId="0" borderId="30" xfId="0" applyNumberFormat="1" applyFont="1" applyBorder="1" applyAlignment="1">
      <alignment vertical="center"/>
    </xf>
    <xf numFmtId="177" fontId="37" fillId="0" borderId="163" xfId="0" applyNumberFormat="1" applyFont="1" applyBorder="1" applyAlignment="1">
      <alignment horizontal="center" vertical="center"/>
    </xf>
    <xf numFmtId="177" fontId="54" fillId="0" borderId="164" xfId="12" applyNumberFormat="1" applyFont="1" applyBorder="1" applyAlignment="1">
      <alignment vertical="center"/>
    </xf>
    <xf numFmtId="0" fontId="37" fillId="0" borderId="12" xfId="0" applyFont="1" applyBorder="1" applyAlignment="1">
      <alignment vertical="center" shrinkToFit="1"/>
    </xf>
    <xf numFmtId="0" fontId="37" fillId="0" borderId="165" xfId="0" applyFont="1" applyBorder="1" applyAlignment="1">
      <alignment horizontal="center" vertical="center"/>
    </xf>
    <xf numFmtId="41" fontId="37" fillId="0" borderId="166" xfId="12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41" fontId="36" fillId="0" borderId="2" xfId="12" applyFont="1" applyBorder="1" applyAlignment="1">
      <alignment vertical="center"/>
    </xf>
    <xf numFmtId="0" fontId="37" fillId="0" borderId="167" xfId="0" applyFont="1" applyBorder="1" applyAlignment="1">
      <alignment horizontal="center" vertical="center"/>
    </xf>
    <xf numFmtId="0" fontId="37" fillId="0" borderId="168" xfId="0" applyFont="1" applyBorder="1" applyAlignment="1">
      <alignment horizontal="center" vertical="center"/>
    </xf>
    <xf numFmtId="0" fontId="36" fillId="0" borderId="20" xfId="0" applyFont="1" applyBorder="1" applyAlignment="1">
      <alignment vertical="center"/>
    </xf>
    <xf numFmtId="41" fontId="36" fillId="0" borderId="20" xfId="12" applyFont="1" applyBorder="1" applyAlignment="1">
      <alignment vertical="center"/>
    </xf>
    <xf numFmtId="0" fontId="37" fillId="0" borderId="28" xfId="0" applyFont="1" applyBorder="1" applyAlignment="1">
      <alignment vertical="center" shrinkToFit="1"/>
    </xf>
    <xf numFmtId="0" fontId="37" fillId="0" borderId="169" xfId="0" applyFont="1" applyBorder="1" applyAlignment="1">
      <alignment horizontal="center" vertical="center"/>
    </xf>
    <xf numFmtId="41" fontId="37" fillId="0" borderId="170" xfId="12" applyFont="1" applyBorder="1" applyAlignment="1">
      <alignment vertical="center"/>
    </xf>
    <xf numFmtId="177" fontId="37" fillId="0" borderId="135" xfId="0" applyNumberFormat="1" applyFont="1" applyBorder="1" applyAlignment="1">
      <alignment vertical="center" wrapText="1"/>
    </xf>
    <xf numFmtId="177" fontId="37" fillId="0" borderId="100" xfId="0" applyNumberFormat="1" applyFont="1" applyBorder="1" applyAlignment="1">
      <alignment vertical="center" wrapText="1"/>
    </xf>
    <xf numFmtId="177" fontId="37" fillId="0" borderId="29" xfId="0" applyNumberFormat="1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36" fillId="0" borderId="75" xfId="0" applyFont="1" applyBorder="1" applyAlignment="1">
      <alignment vertical="center"/>
    </xf>
    <xf numFmtId="0" fontId="37" fillId="0" borderId="171" xfId="11" applyFont="1" applyBorder="1" applyAlignment="1">
      <alignment vertical="center"/>
    </xf>
    <xf numFmtId="0" fontId="52" fillId="0" borderId="19" xfId="11" applyFont="1" applyBorder="1" applyAlignment="1">
      <alignment vertical="center"/>
    </xf>
    <xf numFmtId="41" fontId="68" fillId="0" borderId="0" xfId="12" applyNumberFormat="1" applyFont="1" applyFill="1" applyAlignment="1">
      <alignment vertical="center"/>
    </xf>
    <xf numFmtId="176" fontId="68" fillId="0" borderId="0" xfId="12" applyNumberFormat="1" applyFont="1" applyFill="1" applyAlignment="1">
      <alignment vertical="center"/>
    </xf>
    <xf numFmtId="41" fontId="68" fillId="0" borderId="0" xfId="12" applyNumberFormat="1" applyFont="1" applyFill="1" applyAlignment="1">
      <alignment horizontal="center" vertical="center"/>
    </xf>
    <xf numFmtId="178" fontId="69" fillId="0" borderId="0" xfId="11" applyNumberFormat="1" applyFont="1" applyFill="1" applyBorder="1" applyAlignment="1">
      <alignment vertical="center"/>
    </xf>
    <xf numFmtId="177" fontId="70" fillId="0" borderId="0" xfId="11" applyNumberFormat="1" applyFont="1" applyFill="1" applyBorder="1" applyAlignment="1">
      <alignment vertical="center" shrinkToFit="1"/>
    </xf>
    <xf numFmtId="191" fontId="68" fillId="0" borderId="0" xfId="12" applyNumberFormat="1" applyFont="1" applyFill="1" applyBorder="1" applyAlignment="1">
      <alignment vertical="center" shrinkToFit="1"/>
    </xf>
    <xf numFmtId="178" fontId="68" fillId="0" borderId="0" xfId="11" applyNumberFormat="1" applyFont="1" applyFill="1" applyBorder="1" applyAlignment="1">
      <alignment vertical="center" shrinkToFit="1"/>
    </xf>
    <xf numFmtId="41" fontId="68" fillId="0" borderId="0" xfId="12" applyNumberFormat="1" applyFont="1" applyFill="1" applyBorder="1" applyAlignment="1">
      <alignment vertical="center" shrinkToFit="1"/>
    </xf>
    <xf numFmtId="188" fontId="68" fillId="0" borderId="0" xfId="11" applyNumberFormat="1" applyFont="1" applyFill="1" applyBorder="1" applyAlignment="1">
      <alignment vertical="center"/>
    </xf>
    <xf numFmtId="0" fontId="68" fillId="0" borderId="0" xfId="11" applyNumberFormat="1" applyFont="1" applyFill="1" applyBorder="1" applyAlignment="1">
      <alignment vertical="center"/>
    </xf>
    <xf numFmtId="0" fontId="68" fillId="0" borderId="0" xfId="11" applyNumberFormat="1" applyFont="1" applyFill="1" applyAlignment="1">
      <alignment vertical="center"/>
    </xf>
    <xf numFmtId="0" fontId="71" fillId="0" borderId="0" xfId="11" applyNumberFormat="1" applyFont="1" applyFill="1" applyAlignment="1">
      <alignment vertical="center"/>
    </xf>
    <xf numFmtId="176" fontId="71" fillId="0" borderId="0" xfId="11" applyNumberFormat="1" applyFont="1" applyFill="1" applyAlignment="1">
      <alignment vertical="center"/>
    </xf>
    <xf numFmtId="0" fontId="71" fillId="0" borderId="21" xfId="12" applyNumberFormat="1" applyFont="1" applyFill="1" applyBorder="1" applyAlignment="1">
      <alignment vertical="center"/>
    </xf>
    <xf numFmtId="0" fontId="71" fillId="0" borderId="0" xfId="12" applyNumberFormat="1" applyFont="1" applyFill="1" applyBorder="1" applyAlignment="1">
      <alignment horizontal="right" vertical="center"/>
    </xf>
    <xf numFmtId="0" fontId="71" fillId="8" borderId="0" xfId="11" applyNumberFormat="1" applyFont="1" applyFill="1" applyBorder="1" applyAlignment="1">
      <alignment horizontal="center" vertical="center"/>
    </xf>
    <xf numFmtId="178" fontId="72" fillId="0" borderId="0" xfId="11" applyNumberFormat="1" applyFont="1" applyFill="1" applyBorder="1" applyAlignment="1">
      <alignment vertical="center"/>
    </xf>
    <xf numFmtId="177" fontId="67" fillId="0" borderId="0" xfId="11" applyNumberFormat="1" applyFont="1" applyFill="1" applyBorder="1" applyAlignment="1">
      <alignment vertical="center" shrinkToFit="1"/>
    </xf>
    <xf numFmtId="191" fontId="71" fillId="0" borderId="0" xfId="12" applyNumberFormat="1" applyFont="1" applyFill="1" applyBorder="1" applyAlignment="1">
      <alignment vertical="center" shrinkToFit="1"/>
    </xf>
    <xf numFmtId="178" fontId="71" fillId="0" borderId="0" xfId="11" applyNumberFormat="1" applyFont="1" applyFill="1" applyBorder="1" applyAlignment="1">
      <alignment vertical="center" shrinkToFit="1"/>
    </xf>
    <xf numFmtId="41" fontId="71" fillId="0" borderId="0" xfId="12" applyNumberFormat="1" applyFont="1" applyFill="1" applyBorder="1" applyAlignment="1">
      <alignment vertical="center" shrinkToFit="1"/>
    </xf>
    <xf numFmtId="188" fontId="71" fillId="0" borderId="0" xfId="11" applyNumberFormat="1" applyFont="1" applyFill="1" applyBorder="1" applyAlignment="1">
      <alignment vertical="center"/>
    </xf>
    <xf numFmtId="0" fontId="71" fillId="0" borderId="0" xfId="11" applyNumberFormat="1" applyFont="1" applyFill="1" applyBorder="1" applyAlignment="1">
      <alignment vertical="center"/>
    </xf>
    <xf numFmtId="0" fontId="71" fillId="8" borderId="136" xfId="11" applyNumberFormat="1" applyFont="1" applyFill="1" applyBorder="1" applyAlignment="1">
      <alignment horizontal="center" vertical="center" wrapText="1"/>
    </xf>
    <xf numFmtId="182" fontId="71" fillId="0" borderId="2" xfId="12" applyNumberFormat="1" applyFont="1" applyFill="1" applyBorder="1" applyAlignment="1">
      <alignment horizontal="right" vertical="center"/>
    </xf>
    <xf numFmtId="41" fontId="71" fillId="0" borderId="0" xfId="12" applyNumberFormat="1" applyFont="1" applyFill="1" applyBorder="1" applyAlignment="1">
      <alignment horizontal="right" vertical="center"/>
    </xf>
    <xf numFmtId="177" fontId="71" fillId="0" borderId="0" xfId="11" applyNumberFormat="1" applyFont="1" applyFill="1" applyBorder="1" applyAlignment="1">
      <alignment vertical="center" shrinkToFit="1"/>
    </xf>
    <xf numFmtId="0" fontId="71" fillId="0" borderId="107" xfId="11" applyNumberFormat="1" applyFont="1" applyFill="1" applyBorder="1" applyAlignment="1">
      <alignment vertical="center"/>
    </xf>
    <xf numFmtId="182" fontId="71" fillId="0" borderId="3" xfId="12" applyNumberFormat="1" applyFont="1" applyFill="1" applyBorder="1" applyAlignment="1">
      <alignment horizontal="right" vertical="center"/>
    </xf>
    <xf numFmtId="41" fontId="71" fillId="0" borderId="25" xfId="12" applyNumberFormat="1" applyFont="1" applyFill="1" applyBorder="1" applyAlignment="1">
      <alignment vertical="center"/>
    </xf>
    <xf numFmtId="41" fontId="71" fillId="0" borderId="6" xfId="12" applyNumberFormat="1" applyFont="1" applyFill="1" applyBorder="1" applyAlignment="1">
      <alignment horizontal="center" vertical="center"/>
    </xf>
    <xf numFmtId="41" fontId="71" fillId="0" borderId="16" xfId="12" applyNumberFormat="1" applyFont="1" applyFill="1" applyBorder="1" applyAlignment="1">
      <alignment horizontal="right" vertical="center"/>
    </xf>
    <xf numFmtId="0" fontId="71" fillId="0" borderId="17" xfId="11" applyNumberFormat="1" applyFont="1" applyFill="1" applyBorder="1" applyAlignment="1">
      <alignment vertical="center"/>
    </xf>
    <xf numFmtId="0" fontId="71" fillId="0" borderId="2" xfId="11" applyNumberFormat="1" applyFont="1" applyFill="1" applyBorder="1" applyAlignment="1">
      <alignment vertical="center" wrapText="1"/>
    </xf>
    <xf numFmtId="182" fontId="71" fillId="0" borderId="7" xfId="12" applyNumberFormat="1" applyFont="1" applyFill="1" applyBorder="1" applyAlignment="1">
      <alignment horizontal="right" vertical="center"/>
    </xf>
    <xf numFmtId="0" fontId="71" fillId="0" borderId="29" xfId="11" applyNumberFormat="1" applyFont="1" applyFill="1" applyBorder="1" applyAlignment="1">
      <alignment vertical="center" wrapText="1"/>
    </xf>
    <xf numFmtId="0" fontId="71" fillId="0" borderId="32" xfId="11" applyNumberFormat="1" applyFont="1" applyFill="1" applyBorder="1" applyAlignment="1">
      <alignment horizontal="left" vertical="center" wrapText="1"/>
    </xf>
    <xf numFmtId="182" fontId="71" fillId="0" borderId="8" xfId="12" applyNumberFormat="1" applyFont="1" applyFill="1" applyBorder="1" applyAlignment="1">
      <alignment horizontal="right" vertical="center"/>
    </xf>
    <xf numFmtId="0" fontId="71" fillId="0" borderId="25" xfId="12" applyNumberFormat="1" applyFont="1" applyFill="1" applyBorder="1" applyAlignment="1">
      <alignment horizontal="left" vertical="center"/>
    </xf>
    <xf numFmtId="0" fontId="71" fillId="0" borderId="6" xfId="12" applyNumberFormat="1" applyFont="1" applyFill="1" applyBorder="1" applyAlignment="1">
      <alignment horizontal="center" vertical="center"/>
    </xf>
    <xf numFmtId="41" fontId="71" fillId="0" borderId="16" xfId="12" applyNumberFormat="1" applyFont="1" applyFill="1" applyBorder="1" applyAlignment="1">
      <alignment vertical="center"/>
    </xf>
    <xf numFmtId="41" fontId="71" fillId="0" borderId="0" xfId="12" applyNumberFormat="1" applyFont="1" applyFill="1" applyBorder="1" applyAlignment="1">
      <alignment vertical="center"/>
    </xf>
    <xf numFmtId="191" fontId="74" fillId="0" borderId="0" xfId="12" applyNumberFormat="1" applyFont="1" applyFill="1" applyBorder="1" applyAlignment="1">
      <alignment vertical="center" shrinkToFit="1"/>
    </xf>
    <xf numFmtId="0" fontId="71" fillId="0" borderId="3" xfId="11" applyNumberFormat="1" applyFont="1" applyFill="1" applyBorder="1" applyAlignment="1">
      <alignment horizontal="left" vertical="center" wrapText="1"/>
    </xf>
    <xf numFmtId="0" fontId="71" fillId="0" borderId="1" xfId="12" applyNumberFormat="1" applyFont="1" applyFill="1" applyBorder="1" applyAlignment="1">
      <alignment horizontal="center" vertical="center"/>
    </xf>
    <xf numFmtId="41" fontId="71" fillId="0" borderId="18" xfId="12" applyNumberFormat="1" applyFont="1" applyFill="1" applyBorder="1" applyAlignment="1">
      <alignment vertical="center"/>
    </xf>
    <xf numFmtId="178" fontId="66" fillId="0" borderId="0" xfId="11" applyNumberFormat="1" applyFont="1" applyFill="1" applyBorder="1" applyAlignment="1">
      <alignment vertical="center"/>
    </xf>
    <xf numFmtId="191" fontId="37" fillId="0" borderId="0" xfId="12" applyNumberFormat="1" applyFont="1" applyFill="1" applyBorder="1" applyAlignment="1">
      <alignment horizontal="center" vertical="center" shrinkToFit="1"/>
    </xf>
    <xf numFmtId="0" fontId="37" fillId="0" borderId="0" xfId="11" applyNumberFormat="1" applyFont="1" applyFill="1" applyBorder="1" applyAlignment="1">
      <alignment horizontal="right" vertical="center"/>
    </xf>
    <xf numFmtId="178" fontId="37" fillId="0" borderId="0" xfId="11" applyNumberFormat="1" applyFont="1" applyFill="1" applyBorder="1" applyAlignment="1">
      <alignment horizontal="right" vertical="center" shrinkToFit="1"/>
    </xf>
    <xf numFmtId="41" fontId="71" fillId="0" borderId="0" xfId="12" applyNumberFormat="1" applyFont="1" applyFill="1" applyBorder="1" applyAlignment="1">
      <alignment horizontal="center" vertical="center" shrinkToFit="1"/>
    </xf>
    <xf numFmtId="0" fontId="71" fillId="0" borderId="0" xfId="11" applyNumberFormat="1" applyFont="1" applyFill="1" applyBorder="1" applyAlignment="1">
      <alignment horizontal="center" vertical="center"/>
    </xf>
    <xf numFmtId="0" fontId="71" fillId="0" borderId="2" xfId="11" applyNumberFormat="1" applyFont="1" applyFill="1" applyBorder="1" applyAlignment="1">
      <alignment horizontal="left" vertical="center" wrapText="1"/>
    </xf>
    <xf numFmtId="0" fontId="71" fillId="0" borderId="0" xfId="12" applyNumberFormat="1" applyFont="1" applyFill="1" applyBorder="1" applyAlignment="1">
      <alignment horizontal="center" vertical="center"/>
    </xf>
    <xf numFmtId="41" fontId="71" fillId="0" borderId="10" xfId="12" applyNumberFormat="1" applyFont="1" applyFill="1" applyBorder="1" applyAlignment="1">
      <alignment vertical="center" shrinkToFit="1"/>
    </xf>
    <xf numFmtId="177" fontId="66" fillId="0" borderId="0" xfId="11" applyNumberFormat="1" applyFont="1" applyFill="1" applyBorder="1" applyAlignment="1">
      <alignment vertical="center" shrinkToFit="1"/>
    </xf>
    <xf numFmtId="0" fontId="71" fillId="0" borderId="0" xfId="12" quotePrefix="1" applyNumberFormat="1" applyFont="1" applyFill="1" applyBorder="1" applyAlignment="1">
      <alignment horizontal="center" vertical="center"/>
    </xf>
    <xf numFmtId="41" fontId="73" fillId="0" borderId="0" xfId="12" applyNumberFormat="1" applyFont="1" applyFill="1" applyBorder="1" applyAlignment="1">
      <alignment vertical="center" shrinkToFit="1"/>
    </xf>
    <xf numFmtId="0" fontId="71" fillId="0" borderId="2" xfId="11" applyNumberFormat="1" applyFont="1" applyFill="1" applyBorder="1" applyAlignment="1">
      <alignment vertical="top" wrapText="1"/>
    </xf>
    <xf numFmtId="0" fontId="71" fillId="0" borderId="3" xfId="11" applyNumberFormat="1" applyFont="1" applyFill="1" applyBorder="1" applyAlignment="1">
      <alignment vertical="center" shrinkToFit="1"/>
    </xf>
    <xf numFmtId="0" fontId="37" fillId="0" borderId="0" xfId="12" quotePrefix="1" applyNumberFormat="1" applyFont="1" applyFill="1" applyBorder="1" applyAlignment="1">
      <alignment horizontal="center" vertical="center"/>
    </xf>
    <xf numFmtId="177" fontId="73" fillId="0" borderId="0" xfId="11" applyNumberFormat="1" applyFont="1" applyFill="1" applyBorder="1" applyAlignment="1">
      <alignment vertical="center" shrinkToFit="1"/>
    </xf>
    <xf numFmtId="177" fontId="71" fillId="0" borderId="0" xfId="11" applyNumberFormat="1" applyFont="1" applyFill="1" applyBorder="1" applyAlignment="1">
      <alignment horizontal="right" vertical="center" shrinkToFit="1"/>
    </xf>
    <xf numFmtId="178" fontId="73" fillId="0" borderId="0" xfId="11" applyNumberFormat="1" applyFont="1" applyFill="1" applyBorder="1" applyAlignment="1">
      <alignment vertical="center"/>
    </xf>
    <xf numFmtId="178" fontId="73" fillId="0" borderId="0" xfId="11" applyNumberFormat="1" applyFont="1" applyFill="1" applyBorder="1" applyAlignment="1">
      <alignment vertical="center" shrinkToFit="1"/>
    </xf>
    <xf numFmtId="0" fontId="73" fillId="0" borderId="0" xfId="11" applyNumberFormat="1" applyFont="1" applyFill="1" applyBorder="1" applyAlignment="1">
      <alignment vertical="center"/>
    </xf>
    <xf numFmtId="0" fontId="71" fillId="0" borderId="67" xfId="11" applyNumberFormat="1" applyFont="1" applyFill="1" applyBorder="1" applyAlignment="1">
      <alignment vertical="center"/>
    </xf>
    <xf numFmtId="0" fontId="71" fillId="0" borderId="8" xfId="11" applyNumberFormat="1" applyFont="1" applyFill="1" applyBorder="1" applyAlignment="1">
      <alignment vertical="center" wrapText="1"/>
    </xf>
    <xf numFmtId="0" fontId="71" fillId="0" borderId="9" xfId="11" applyNumberFormat="1" applyFont="1" applyFill="1" applyBorder="1" applyAlignment="1">
      <alignment vertical="center" wrapText="1"/>
    </xf>
    <xf numFmtId="178" fontId="71" fillId="0" borderId="0" xfId="11" applyNumberFormat="1" applyFont="1" applyFill="1" applyBorder="1" applyAlignment="1">
      <alignment horizontal="right" vertical="center" shrinkToFit="1"/>
    </xf>
    <xf numFmtId="178" fontId="80" fillId="0" borderId="0" xfId="11" applyNumberFormat="1" applyFont="1" applyFill="1" applyBorder="1" applyAlignment="1">
      <alignment vertical="center"/>
    </xf>
    <xf numFmtId="191" fontId="73" fillId="0" borderId="0" xfId="12" applyNumberFormat="1" applyFont="1" applyFill="1" applyBorder="1" applyAlignment="1">
      <alignment vertical="center" shrinkToFit="1"/>
    </xf>
    <xf numFmtId="177" fontId="71" fillId="0" borderId="2" xfId="12" applyNumberFormat="1" applyFont="1" applyFill="1" applyBorder="1" applyAlignment="1">
      <alignment horizontal="right" vertical="center"/>
    </xf>
    <xf numFmtId="177" fontId="71" fillId="0" borderId="8" xfId="12" applyNumberFormat="1" applyFont="1" applyFill="1" applyBorder="1" applyAlignment="1">
      <alignment horizontal="right" vertical="center"/>
    </xf>
    <xf numFmtId="176" fontId="71" fillId="0" borderId="8" xfId="12" applyNumberFormat="1" applyFont="1" applyFill="1" applyBorder="1" applyAlignment="1">
      <alignment horizontal="right" vertical="center"/>
    </xf>
    <xf numFmtId="176" fontId="71" fillId="0" borderId="2" xfId="12" applyNumberFormat="1" applyFont="1" applyFill="1" applyBorder="1" applyAlignment="1">
      <alignment horizontal="right" vertical="center"/>
    </xf>
    <xf numFmtId="0" fontId="37" fillId="0" borderId="6" xfId="11" applyNumberFormat="1" applyFont="1" applyFill="1" applyBorder="1" applyAlignment="1">
      <alignment vertical="center"/>
    </xf>
    <xf numFmtId="0" fontId="37" fillId="0" borderId="6" xfId="11" applyNumberFormat="1" applyFont="1" applyFill="1" applyBorder="1" applyAlignment="1">
      <alignment horizontal="center" vertical="center"/>
    </xf>
    <xf numFmtId="41" fontId="37" fillId="0" borderId="16" xfId="12" applyNumberFormat="1" applyFont="1" applyFill="1" applyBorder="1" applyAlignment="1">
      <alignment horizontal="left" vertical="center" shrinkToFit="1"/>
    </xf>
    <xf numFmtId="41" fontId="71" fillId="0" borderId="0" xfId="12" applyNumberFormat="1" applyFont="1" applyFill="1" applyBorder="1" applyAlignment="1">
      <alignment horizontal="left" vertical="center" shrinkToFit="1"/>
    </xf>
    <xf numFmtId="0" fontId="71" fillId="0" borderId="3" xfId="11" applyNumberFormat="1" applyFont="1" applyFill="1" applyBorder="1" applyAlignment="1">
      <alignment vertical="center" wrapText="1"/>
    </xf>
    <xf numFmtId="176" fontId="71" fillId="0" borderId="3" xfId="12" applyNumberFormat="1" applyFont="1" applyFill="1" applyBorder="1" applyAlignment="1">
      <alignment horizontal="right" vertical="center"/>
    </xf>
    <xf numFmtId="191" fontId="71" fillId="0" borderId="0" xfId="12" applyNumberFormat="1" applyFont="1" applyFill="1" applyBorder="1" applyAlignment="1">
      <alignment horizontal="right" vertical="center" shrinkToFit="1"/>
    </xf>
    <xf numFmtId="41" fontId="71" fillId="0" borderId="0" xfId="12" applyNumberFormat="1" applyFont="1" applyFill="1" applyBorder="1" applyAlignment="1">
      <alignment horizontal="right" vertical="center" shrinkToFit="1"/>
    </xf>
    <xf numFmtId="0" fontId="71" fillId="0" borderId="2" xfId="11" applyNumberFormat="1" applyFont="1" applyFill="1" applyBorder="1" applyAlignment="1">
      <alignment vertical="center"/>
    </xf>
    <xf numFmtId="0" fontId="71" fillId="0" borderId="29" xfId="11" applyNumberFormat="1" applyFont="1" applyFill="1" applyBorder="1" applyAlignment="1">
      <alignment vertical="center"/>
    </xf>
    <xf numFmtId="178" fontId="71" fillId="0" borderId="2" xfId="12" applyNumberFormat="1" applyFont="1" applyFill="1" applyBorder="1" applyAlignment="1">
      <alignment horizontal="right" vertical="center"/>
    </xf>
    <xf numFmtId="178" fontId="71" fillId="0" borderId="0" xfId="12" applyNumberFormat="1" applyFont="1" applyFill="1" applyBorder="1" applyAlignment="1">
      <alignment vertical="center" shrinkToFit="1"/>
    </xf>
    <xf numFmtId="177" fontId="71" fillId="0" borderId="0" xfId="11" applyNumberFormat="1" applyFont="1" applyFill="1" applyBorder="1" applyAlignment="1">
      <alignment vertical="center"/>
    </xf>
    <xf numFmtId="41" fontId="71" fillId="0" borderId="0" xfId="12" applyFont="1" applyFill="1" applyBorder="1" applyAlignment="1">
      <alignment vertical="center"/>
    </xf>
    <xf numFmtId="0" fontId="71" fillId="0" borderId="3" xfId="11" applyNumberFormat="1" applyFont="1" applyFill="1" applyBorder="1" applyAlignment="1">
      <alignment vertical="center"/>
    </xf>
    <xf numFmtId="178" fontId="71" fillId="0" borderId="0" xfId="12" applyNumberFormat="1" applyFont="1" applyFill="1" applyBorder="1" applyAlignment="1">
      <alignment horizontal="right" vertical="center" shrinkToFit="1"/>
    </xf>
    <xf numFmtId="0" fontId="71" fillId="0" borderId="8" xfId="11" applyNumberFormat="1" applyFont="1" applyFill="1" applyBorder="1" applyAlignment="1">
      <alignment vertical="center"/>
    </xf>
    <xf numFmtId="0" fontId="71" fillId="0" borderId="1" xfId="11" applyNumberFormat="1" applyFont="1" applyFill="1" applyBorder="1" applyAlignment="1">
      <alignment vertical="center"/>
    </xf>
    <xf numFmtId="178" fontId="71" fillId="0" borderId="2" xfId="11" applyNumberFormat="1" applyFont="1" applyFill="1" applyBorder="1" applyAlignment="1">
      <alignment vertical="center"/>
    </xf>
    <xf numFmtId="177" fontId="73" fillId="0" borderId="0" xfId="11" applyNumberFormat="1" applyFont="1" applyFill="1" applyBorder="1" applyAlignment="1">
      <alignment vertical="center"/>
    </xf>
    <xf numFmtId="193" fontId="71" fillId="0" borderId="0" xfId="12" applyNumberFormat="1" applyFont="1" applyFill="1" applyBorder="1" applyAlignment="1">
      <alignment vertical="center" shrinkToFit="1"/>
    </xf>
    <xf numFmtId="43" fontId="73" fillId="0" borderId="0" xfId="12" applyNumberFormat="1" applyFont="1" applyFill="1" applyBorder="1" applyAlignment="1">
      <alignment vertical="center" shrinkToFit="1"/>
    </xf>
    <xf numFmtId="0" fontId="71" fillId="0" borderId="12" xfId="11" applyNumberFormat="1" applyFont="1" applyFill="1" applyBorder="1" applyAlignment="1">
      <alignment vertical="center" wrapText="1"/>
    </xf>
    <xf numFmtId="0" fontId="71" fillId="0" borderId="4" xfId="11" applyNumberFormat="1" applyFont="1" applyFill="1" applyBorder="1" applyAlignment="1">
      <alignment vertical="center" wrapText="1"/>
    </xf>
    <xf numFmtId="181" fontId="71" fillId="0" borderId="3" xfId="12" applyNumberFormat="1" applyFont="1" applyFill="1" applyBorder="1" applyAlignment="1">
      <alignment horizontal="right" vertical="center"/>
    </xf>
    <xf numFmtId="181" fontId="71" fillId="0" borderId="7" xfId="12" applyNumberFormat="1" applyFont="1" applyFill="1" applyBorder="1" applyAlignment="1">
      <alignment vertical="center"/>
    </xf>
    <xf numFmtId="181" fontId="71" fillId="0" borderId="35" xfId="12" applyNumberFormat="1" applyFont="1" applyFill="1" applyBorder="1" applyAlignment="1">
      <alignment horizontal="right" vertical="center"/>
    </xf>
    <xf numFmtId="0" fontId="71" fillId="0" borderId="19" xfId="11" applyNumberFormat="1" applyFont="1" applyFill="1" applyBorder="1" applyAlignment="1">
      <alignment vertical="center"/>
    </xf>
    <xf numFmtId="0" fontId="71" fillId="0" borderId="20" xfId="11" applyNumberFormat="1" applyFont="1" applyFill="1" applyBorder="1" applyAlignment="1">
      <alignment vertical="center"/>
    </xf>
    <xf numFmtId="181" fontId="71" fillId="0" borderId="75" xfId="12" applyNumberFormat="1" applyFont="1" applyFill="1" applyBorder="1" applyAlignment="1">
      <alignment horizontal="right" vertical="center"/>
    </xf>
    <xf numFmtId="178" fontId="37" fillId="0" borderId="21" xfId="11" applyNumberFormat="1" applyFont="1" applyFill="1" applyBorder="1" applyAlignment="1">
      <alignment horizontal="center" vertical="center"/>
    </xf>
    <xf numFmtId="41" fontId="37" fillId="0" borderId="31" xfId="12" applyNumberFormat="1" applyFont="1" applyFill="1" applyBorder="1" applyAlignment="1">
      <alignment vertical="center" shrinkToFit="1"/>
    </xf>
    <xf numFmtId="181" fontId="71" fillId="0" borderId="8" xfId="12" applyNumberFormat="1" applyFont="1" applyFill="1" applyBorder="1" applyAlignment="1">
      <alignment vertical="center"/>
    </xf>
    <xf numFmtId="178" fontId="37" fillId="0" borderId="4" xfId="11" applyNumberFormat="1" applyFont="1" applyFill="1" applyBorder="1" applyAlignment="1">
      <alignment vertical="center" shrinkToFit="1"/>
    </xf>
    <xf numFmtId="178" fontId="37" fillId="0" borderId="5" xfId="11" applyNumberFormat="1" applyFont="1" applyFill="1" applyBorder="1" applyAlignment="1">
      <alignment horizontal="center" vertical="center" shrinkToFit="1"/>
    </xf>
    <xf numFmtId="178" fontId="54" fillId="0" borderId="11" xfId="12" applyNumberFormat="1" applyFont="1" applyFill="1" applyBorder="1" applyAlignment="1">
      <alignment horizontal="right" vertical="center" shrinkToFit="1"/>
    </xf>
    <xf numFmtId="0" fontId="37" fillId="0" borderId="7" xfId="11" applyNumberFormat="1" applyFont="1" applyFill="1" applyBorder="1" applyAlignment="1">
      <alignment vertical="center"/>
    </xf>
    <xf numFmtId="181" fontId="71" fillId="0" borderId="32" xfId="12" applyNumberFormat="1" applyFont="1" applyFill="1" applyBorder="1" applyAlignment="1">
      <alignment horizontal="right" vertical="center"/>
    </xf>
    <xf numFmtId="178" fontId="54" fillId="0" borderId="25" xfId="12" applyNumberFormat="1" applyFont="1" applyFill="1" applyBorder="1" applyAlignment="1">
      <alignment vertical="center"/>
    </xf>
    <xf numFmtId="178" fontId="37" fillId="0" borderId="16" xfId="12" applyNumberFormat="1" applyFont="1" applyFill="1" applyBorder="1" applyAlignment="1">
      <alignment vertical="center" shrinkToFit="1"/>
    </xf>
    <xf numFmtId="178" fontId="37" fillId="0" borderId="21" xfId="12" applyNumberFormat="1" applyFont="1" applyFill="1" applyBorder="1" applyAlignment="1">
      <alignment vertical="center"/>
    </xf>
    <xf numFmtId="0" fontId="82" fillId="0" borderId="0" xfId="11" applyNumberFormat="1" applyFont="1" applyFill="1" applyAlignment="1">
      <alignment vertical="center"/>
    </xf>
    <xf numFmtId="41" fontId="82" fillId="0" borderId="0" xfId="12" applyNumberFormat="1" applyFont="1" applyFill="1" applyAlignment="1">
      <alignment vertical="center"/>
    </xf>
    <xf numFmtId="176" fontId="82" fillId="0" borderId="0" xfId="12" applyNumberFormat="1" applyFont="1" applyFill="1" applyAlignment="1">
      <alignment vertical="center"/>
    </xf>
    <xf numFmtId="41" fontId="83" fillId="0" borderId="0" xfId="12" applyNumberFormat="1" applyFont="1" applyFill="1" applyAlignment="1">
      <alignment vertical="center"/>
    </xf>
    <xf numFmtId="41" fontId="82" fillId="0" borderId="0" xfId="12" applyNumberFormat="1" applyFont="1" applyFill="1" applyAlignment="1">
      <alignment horizontal="center" vertical="center"/>
    </xf>
    <xf numFmtId="177" fontId="68" fillId="0" borderId="0" xfId="11" applyNumberFormat="1" applyFont="1" applyFill="1" applyBorder="1" applyAlignment="1">
      <alignment vertical="center" shrinkToFit="1"/>
    </xf>
    <xf numFmtId="0" fontId="71" fillId="0" borderId="5" xfId="11" applyNumberFormat="1" applyFont="1" applyFill="1" applyBorder="1" applyAlignment="1">
      <alignment vertical="center"/>
    </xf>
    <xf numFmtId="0" fontId="10" fillId="0" borderId="0" xfId="11" applyNumberFormat="1" applyFont="1" applyFill="1" applyBorder="1" applyAlignment="1">
      <alignment vertical="center"/>
    </xf>
    <xf numFmtId="41" fontId="84" fillId="0" borderId="0" xfId="12" applyNumberFormat="1" applyFont="1" applyFill="1" applyAlignment="1">
      <alignment vertical="center"/>
    </xf>
    <xf numFmtId="41" fontId="85" fillId="0" borderId="0" xfId="12" applyNumberFormat="1" applyFont="1" applyFill="1" applyAlignment="1">
      <alignment horizontal="center" vertical="center"/>
    </xf>
    <xf numFmtId="0" fontId="71" fillId="0" borderId="34" xfId="0" applyNumberFormat="1" applyFont="1" applyFill="1" applyBorder="1" applyAlignment="1">
      <alignment vertical="center"/>
    </xf>
    <xf numFmtId="182" fontId="71" fillId="0" borderId="23" xfId="12" applyNumberFormat="1" applyFont="1" applyFill="1" applyBorder="1" applyAlignment="1">
      <alignment vertical="center"/>
    </xf>
    <xf numFmtId="41" fontId="71" fillId="0" borderId="37" xfId="12" applyNumberFormat="1" applyFont="1" applyFill="1" applyBorder="1" applyAlignment="1">
      <alignment vertical="center"/>
    </xf>
    <xf numFmtId="41" fontId="71" fillId="0" borderId="22" xfId="12" applyNumberFormat="1" applyFont="1" applyFill="1" applyBorder="1" applyAlignment="1">
      <alignment horizontal="center" vertical="center"/>
    </xf>
    <xf numFmtId="182" fontId="71" fillId="0" borderId="24" xfId="0" applyNumberFormat="1" applyFont="1" applyFill="1" applyBorder="1" applyAlignment="1">
      <alignment vertical="center"/>
    </xf>
    <xf numFmtId="0" fontId="71" fillId="0" borderId="17" xfId="0" applyNumberFormat="1" applyFont="1" applyFill="1" applyBorder="1" applyAlignment="1">
      <alignment vertical="center"/>
    </xf>
    <xf numFmtId="182" fontId="71" fillId="0" borderId="8" xfId="12" applyNumberFormat="1" applyFont="1" applyFill="1" applyBorder="1" applyAlignment="1">
      <alignment vertical="center"/>
    </xf>
    <xf numFmtId="0" fontId="71" fillId="0" borderId="4" xfId="0" applyNumberFormat="1" applyFont="1" applyFill="1" applyBorder="1" applyAlignment="1">
      <alignment vertical="center"/>
    </xf>
    <xf numFmtId="0" fontId="71" fillId="0" borderId="5" xfId="0" applyNumberFormat="1" applyFont="1" applyFill="1" applyBorder="1" applyAlignment="1">
      <alignment horizontal="center" vertical="center"/>
    </xf>
    <xf numFmtId="182" fontId="74" fillId="0" borderId="11" xfId="12" applyNumberFormat="1" applyFont="1" applyFill="1" applyBorder="1" applyAlignment="1">
      <alignment horizontal="left" vertical="center"/>
    </xf>
    <xf numFmtId="0" fontId="71" fillId="0" borderId="129" xfId="0" applyNumberFormat="1" applyFont="1" applyFill="1" applyBorder="1" applyAlignment="1">
      <alignment vertical="center"/>
    </xf>
    <xf numFmtId="0" fontId="71" fillId="0" borderId="3" xfId="0" applyNumberFormat="1" applyFont="1" applyFill="1" applyBorder="1" applyAlignment="1">
      <alignment vertical="center"/>
    </xf>
    <xf numFmtId="0" fontId="71" fillId="0" borderId="29" xfId="0" applyNumberFormat="1" applyFont="1" applyFill="1" applyBorder="1" applyAlignment="1">
      <alignment vertical="center"/>
    </xf>
    <xf numFmtId="0" fontId="71" fillId="0" borderId="2" xfId="0" applyNumberFormat="1" applyFont="1" applyFill="1" applyBorder="1" applyAlignment="1">
      <alignment vertical="center" wrapText="1"/>
    </xf>
    <xf numFmtId="182" fontId="71" fillId="0" borderId="2" xfId="12" applyNumberFormat="1" applyFont="1" applyFill="1" applyBorder="1" applyAlignment="1">
      <alignment vertical="center"/>
    </xf>
    <xf numFmtId="0" fontId="74" fillId="0" borderId="12" xfId="12" applyNumberFormat="1" applyFont="1" applyFill="1" applyBorder="1" applyAlignment="1">
      <alignment horizontal="left" vertical="center"/>
    </xf>
    <xf numFmtId="0" fontId="74" fillId="0" borderId="0" xfId="12" quotePrefix="1" applyNumberFormat="1" applyFont="1" applyFill="1" applyBorder="1" applyAlignment="1">
      <alignment horizontal="center" vertical="center"/>
    </xf>
    <xf numFmtId="41" fontId="74" fillId="0" borderId="18" xfId="12" applyNumberFormat="1" applyFont="1" applyFill="1" applyBorder="1" applyAlignment="1">
      <alignment vertical="center"/>
    </xf>
    <xf numFmtId="41" fontId="37" fillId="0" borderId="10" xfId="12" applyNumberFormat="1" applyFont="1" applyFill="1" applyBorder="1" applyAlignment="1">
      <alignment vertical="center"/>
    </xf>
    <xf numFmtId="0" fontId="71" fillId="0" borderId="2" xfId="0" applyNumberFormat="1" applyFont="1" applyFill="1" applyBorder="1" applyAlignment="1">
      <alignment vertical="center"/>
    </xf>
    <xf numFmtId="0" fontId="71" fillId="0" borderId="12" xfId="12" applyNumberFormat="1" applyFont="1" applyFill="1" applyBorder="1" applyAlignment="1">
      <alignment horizontal="left" vertical="center"/>
    </xf>
    <xf numFmtId="0" fontId="71" fillId="0" borderId="12" xfId="12" quotePrefix="1" applyNumberFormat="1" applyFont="1" applyFill="1" applyBorder="1" applyAlignment="1">
      <alignment horizontal="left" vertical="center"/>
    </xf>
    <xf numFmtId="0" fontId="71" fillId="0" borderId="27" xfId="0" applyNumberFormat="1" applyFont="1" applyFill="1" applyBorder="1" applyAlignment="1">
      <alignment vertical="center"/>
    </xf>
    <xf numFmtId="0" fontId="71" fillId="0" borderId="75" xfId="0" applyNumberFormat="1" applyFont="1" applyFill="1" applyBorder="1" applyAlignment="1">
      <alignment vertical="center"/>
    </xf>
    <xf numFmtId="0" fontId="71" fillId="0" borderId="20" xfId="0" applyNumberFormat="1" applyFont="1" applyFill="1" applyBorder="1" applyAlignment="1">
      <alignment vertical="center"/>
    </xf>
    <xf numFmtId="182" fontId="71" fillId="0" borderId="20" xfId="12" applyNumberFormat="1" applyFont="1" applyFill="1" applyBorder="1" applyAlignment="1">
      <alignment vertical="center"/>
    </xf>
    <xf numFmtId="0" fontId="71" fillId="0" borderId="28" xfId="12" quotePrefix="1" applyNumberFormat="1" applyFont="1" applyFill="1" applyBorder="1" applyAlignment="1">
      <alignment horizontal="left" vertical="center"/>
    </xf>
    <xf numFmtId="0" fontId="37" fillId="0" borderId="21" xfId="12" quotePrefix="1" applyNumberFormat="1" applyFont="1" applyFill="1" applyBorder="1" applyAlignment="1">
      <alignment horizontal="center" vertical="center"/>
    </xf>
    <xf numFmtId="41" fontId="71" fillId="0" borderId="31" xfId="12" applyNumberFormat="1" applyFont="1" applyFill="1" applyBorder="1" applyAlignment="1">
      <alignment vertical="center" shrinkToFit="1"/>
    </xf>
    <xf numFmtId="0" fontId="71" fillId="0" borderId="0" xfId="0" applyNumberFormat="1" applyFont="1" applyFill="1" applyBorder="1" applyAlignment="1">
      <alignment vertical="center"/>
    </xf>
    <xf numFmtId="187" fontId="71" fillId="0" borderId="0" xfId="0" applyNumberFormat="1" applyFont="1" applyFill="1" applyBorder="1" applyAlignment="1">
      <alignment vertical="center"/>
    </xf>
    <xf numFmtId="0" fontId="71" fillId="0" borderId="0" xfId="0" applyNumberFormat="1" applyFont="1" applyFill="1" applyAlignment="1">
      <alignment vertical="center"/>
    </xf>
    <xf numFmtId="178" fontId="71" fillId="0" borderId="0" xfId="0" applyNumberFormat="1" applyFont="1" applyFill="1" applyBorder="1" applyAlignment="1">
      <alignment vertical="center"/>
    </xf>
    <xf numFmtId="41" fontId="71" fillId="0" borderId="0" xfId="12" applyNumberFormat="1" applyFont="1" applyFill="1" applyAlignment="1">
      <alignment vertical="center"/>
    </xf>
    <xf numFmtId="0" fontId="68" fillId="0" borderId="0" xfId="0" applyNumberFormat="1" applyFont="1" applyFill="1" applyAlignment="1">
      <alignment vertical="center"/>
    </xf>
    <xf numFmtId="178" fontId="68" fillId="0" borderId="0" xfId="0" applyNumberFormat="1" applyFont="1" applyFill="1" applyBorder="1" applyAlignment="1">
      <alignment vertical="center"/>
    </xf>
    <xf numFmtId="41" fontId="68" fillId="0" borderId="0" xfId="12" applyNumberFormat="1" applyFont="1" applyFill="1" applyBorder="1" applyAlignment="1">
      <alignment vertical="center"/>
    </xf>
    <xf numFmtId="187" fontId="68" fillId="0" borderId="0" xfId="0" applyNumberFormat="1" applyFont="1" applyFill="1" applyBorder="1" applyAlignment="1">
      <alignment vertical="center"/>
    </xf>
    <xf numFmtId="0" fontId="71" fillId="0" borderId="7" xfId="0" applyNumberFormat="1" applyFont="1" applyFill="1" applyBorder="1" applyAlignment="1">
      <alignment vertical="center" wrapText="1"/>
    </xf>
    <xf numFmtId="182" fontId="71" fillId="0" borderId="7" xfId="12" applyNumberFormat="1" applyFont="1" applyFill="1" applyBorder="1" applyAlignment="1">
      <alignment vertical="center"/>
    </xf>
    <xf numFmtId="181" fontId="74" fillId="8" borderId="2" xfId="12" applyNumberFormat="1" applyFont="1" applyFill="1" applyBorder="1" applyAlignment="1">
      <alignment horizontal="right" vertical="center"/>
    </xf>
    <xf numFmtId="0" fontId="71" fillId="8" borderId="12" xfId="11" applyNumberFormat="1" applyFont="1" applyFill="1" applyBorder="1" applyAlignment="1">
      <alignment horizontal="center" vertical="center"/>
    </xf>
    <xf numFmtId="0" fontId="71" fillId="8" borderId="10" xfId="11" applyNumberFormat="1" applyFont="1" applyFill="1" applyBorder="1" applyAlignment="1">
      <alignment horizontal="center" vertical="center"/>
    </xf>
    <xf numFmtId="178" fontId="61" fillId="0" borderId="7" xfId="12" applyNumberFormat="1" applyFont="1" applyFill="1" applyBorder="1" applyAlignment="1">
      <alignment horizontal="right" vertical="center" shrinkToFit="1"/>
    </xf>
    <xf numFmtId="187" fontId="61" fillId="0" borderId="7" xfId="12" applyNumberFormat="1" applyFont="1" applyFill="1" applyBorder="1" applyAlignment="1">
      <alignment horizontal="right" vertical="center" shrinkToFit="1"/>
    </xf>
    <xf numFmtId="178" fontId="61" fillId="0" borderId="3" xfId="12" applyNumberFormat="1" applyFont="1" applyFill="1" applyBorder="1" applyAlignment="1">
      <alignment horizontal="right" vertical="center" shrinkToFit="1"/>
    </xf>
    <xf numFmtId="197" fontId="71" fillId="0" borderId="3" xfId="12" applyNumberFormat="1" applyFont="1" applyFill="1" applyBorder="1" applyAlignment="1">
      <alignment horizontal="right" vertical="center"/>
    </xf>
    <xf numFmtId="178" fontId="61" fillId="0" borderId="2" xfId="12" applyNumberFormat="1" applyFont="1" applyFill="1" applyBorder="1" applyAlignment="1">
      <alignment horizontal="right" vertical="center" shrinkToFit="1"/>
    </xf>
    <xf numFmtId="0" fontId="58" fillId="0" borderId="30" xfId="12" applyNumberFormat="1" applyFont="1" applyFill="1" applyBorder="1" applyAlignment="1">
      <alignment horizontal="left" vertical="center"/>
    </xf>
    <xf numFmtId="0" fontId="61" fillId="0" borderId="1" xfId="12" applyNumberFormat="1" applyFont="1" applyFill="1" applyBorder="1" applyAlignment="1">
      <alignment horizontal="center" vertical="center"/>
    </xf>
    <xf numFmtId="41" fontId="58" fillId="0" borderId="18" xfId="12" applyNumberFormat="1" applyFont="1" applyFill="1" applyBorder="1" applyAlignment="1">
      <alignment vertical="center" shrinkToFit="1"/>
    </xf>
    <xf numFmtId="183" fontId="61" fillId="0" borderId="3" xfId="12" applyNumberFormat="1" applyFont="1" applyFill="1" applyBorder="1" applyAlignment="1">
      <alignment horizontal="right" vertical="center"/>
    </xf>
    <xf numFmtId="0" fontId="54" fillId="0" borderId="1" xfId="11" applyFont="1" applyBorder="1" applyAlignment="1">
      <alignment vertical="center" shrinkToFit="1"/>
    </xf>
    <xf numFmtId="0" fontId="12" fillId="0" borderId="1" xfId="11" applyFont="1" applyBorder="1" applyAlignment="1">
      <alignment horizontal="center" vertical="center" shrinkToFit="1"/>
    </xf>
    <xf numFmtId="41" fontId="54" fillId="0" borderId="18" xfId="12" applyFont="1" applyBorder="1" applyAlignment="1">
      <alignment horizontal="right" vertical="center"/>
    </xf>
    <xf numFmtId="0" fontId="61" fillId="0" borderId="0" xfId="11" applyFont="1" applyFill="1" applyBorder="1" applyAlignment="1">
      <alignment vertical="center" shrinkToFit="1"/>
    </xf>
    <xf numFmtId="0" fontId="61" fillId="0" borderId="0" xfId="11" applyFont="1" applyFill="1" applyBorder="1" applyAlignment="1">
      <alignment horizontal="center" vertical="center" shrinkToFit="1"/>
    </xf>
    <xf numFmtId="41" fontId="61" fillId="0" borderId="0" xfId="12" quotePrefix="1" applyNumberFormat="1" applyFont="1" applyFill="1" applyBorder="1" applyAlignment="1">
      <alignment horizontal="left" vertical="center" shrinkToFit="1"/>
    </xf>
    <xf numFmtId="0" fontId="61" fillId="0" borderId="0" xfId="11" applyFont="1" applyFill="1" applyBorder="1" applyAlignment="1">
      <alignment horizontal="left" vertical="center" shrinkToFit="1"/>
    </xf>
    <xf numFmtId="0" fontId="58" fillId="0" borderId="0" xfId="11" applyFont="1" applyFill="1" applyBorder="1" applyAlignment="1">
      <alignment horizontal="center" vertical="center" shrinkToFit="1"/>
    </xf>
    <xf numFmtId="0" fontId="58" fillId="0" borderId="1" xfId="11" applyFont="1" applyFill="1" applyBorder="1" applyAlignment="1">
      <alignment horizontal="center" vertical="center" shrinkToFit="1"/>
    </xf>
    <xf numFmtId="41" fontId="58" fillId="0" borderId="18" xfId="12" applyFont="1" applyFill="1" applyBorder="1" applyAlignment="1">
      <alignment vertical="center"/>
    </xf>
    <xf numFmtId="0" fontId="71" fillId="0" borderId="129" xfId="11" applyNumberFormat="1" applyFont="1" applyFill="1" applyBorder="1" applyAlignment="1">
      <alignment vertical="center"/>
    </xf>
    <xf numFmtId="0" fontId="61" fillId="0" borderId="12" xfId="11" applyFont="1" applyFill="1" applyBorder="1" applyAlignment="1">
      <alignment horizontal="left" vertical="center" shrinkToFit="1"/>
    </xf>
    <xf numFmtId="0" fontId="91" fillId="0" borderId="0" xfId="11" applyFont="1" applyFill="1" applyBorder="1" applyAlignment="1">
      <alignment vertical="center"/>
    </xf>
    <xf numFmtId="0" fontId="58" fillId="0" borderId="0" xfId="11" applyFont="1" applyFill="1" applyBorder="1" applyAlignment="1">
      <alignment horizontal="center" vertical="center"/>
    </xf>
    <xf numFmtId="178" fontId="61" fillId="0" borderId="8" xfId="12" applyNumberFormat="1" applyFont="1" applyFill="1" applyBorder="1" applyAlignment="1">
      <alignment horizontal="right" vertical="center" shrinkToFit="1"/>
    </xf>
    <xf numFmtId="0" fontId="61" fillId="0" borderId="5" xfId="11" applyFont="1" applyFill="1" applyBorder="1" applyAlignment="1">
      <alignment horizontal="left" vertical="center" shrinkToFit="1"/>
    </xf>
    <xf numFmtId="0" fontId="61" fillId="0" borderId="5" xfId="11" applyFont="1" applyFill="1" applyBorder="1" applyAlignment="1">
      <alignment horizontal="center" vertical="center"/>
    </xf>
    <xf numFmtId="41" fontId="58" fillId="0" borderId="10" xfId="12" applyFont="1" applyFill="1" applyBorder="1" applyAlignment="1">
      <alignment horizontal="right" vertical="center"/>
    </xf>
    <xf numFmtId="0" fontId="68" fillId="0" borderId="17" xfId="11" applyNumberFormat="1" applyFont="1" applyFill="1" applyBorder="1" applyAlignment="1">
      <alignment vertical="center"/>
    </xf>
    <xf numFmtId="0" fontId="68" fillId="0" borderId="2" xfId="11" applyNumberFormat="1" applyFont="1" applyFill="1" applyBorder="1" applyAlignment="1">
      <alignment vertical="center" wrapText="1"/>
    </xf>
    <xf numFmtId="0" fontId="68" fillId="0" borderId="29" xfId="11" applyNumberFormat="1" applyFont="1" applyFill="1" applyBorder="1" applyAlignment="1">
      <alignment vertical="center" wrapText="1"/>
    </xf>
    <xf numFmtId="0" fontId="68" fillId="0" borderId="12" xfId="11" applyNumberFormat="1" applyFont="1" applyFill="1" applyBorder="1" applyAlignment="1">
      <alignment vertical="center" wrapText="1"/>
    </xf>
    <xf numFmtId="0" fontId="68" fillId="0" borderId="3" xfId="11" applyNumberFormat="1" applyFont="1" applyFill="1" applyBorder="1" applyAlignment="1">
      <alignment vertical="center" wrapText="1"/>
    </xf>
    <xf numFmtId="178" fontId="93" fillId="0" borderId="3" xfId="12" applyNumberFormat="1" applyFont="1" applyFill="1" applyBorder="1" applyAlignment="1">
      <alignment horizontal="right" vertical="center" shrinkToFit="1"/>
    </xf>
    <xf numFmtId="177" fontId="68" fillId="0" borderId="3" xfId="12" applyNumberFormat="1" applyFont="1" applyFill="1" applyBorder="1" applyAlignment="1">
      <alignment horizontal="right" vertical="center"/>
    </xf>
    <xf numFmtId="0" fontId="94" fillId="0" borderId="30" xfId="11" applyFont="1" applyFill="1" applyBorder="1" applyAlignment="1">
      <alignment vertical="center" shrinkToFit="1"/>
    </xf>
    <xf numFmtId="0" fontId="95" fillId="0" borderId="1" xfId="11" applyFont="1" applyFill="1" applyBorder="1" applyAlignment="1">
      <alignment vertical="center" shrinkToFit="1"/>
    </xf>
    <xf numFmtId="41" fontId="95" fillId="0" borderId="18" xfId="11" applyNumberFormat="1" applyFont="1" applyFill="1" applyBorder="1" applyAlignment="1">
      <alignment vertical="center" shrinkToFit="1"/>
    </xf>
    <xf numFmtId="178" fontId="92" fillId="0" borderId="0" xfId="11" applyNumberFormat="1" applyFont="1" applyFill="1" applyBorder="1" applyAlignment="1">
      <alignment vertical="center"/>
    </xf>
    <xf numFmtId="177" fontId="92" fillId="0" borderId="0" xfId="11" applyNumberFormat="1" applyFont="1" applyFill="1" applyBorder="1" applyAlignment="1">
      <alignment vertical="center" shrinkToFit="1"/>
    </xf>
    <xf numFmtId="191" fontId="92" fillId="0" borderId="0" xfId="12" applyNumberFormat="1" applyFont="1" applyFill="1" applyBorder="1" applyAlignment="1">
      <alignment vertical="center" shrinkToFit="1"/>
    </xf>
    <xf numFmtId="178" fontId="92" fillId="0" borderId="0" xfId="11" applyNumberFormat="1" applyFont="1" applyFill="1" applyBorder="1" applyAlignment="1">
      <alignment vertical="center" shrinkToFit="1"/>
    </xf>
    <xf numFmtId="0" fontId="81" fillId="0" borderId="3" xfId="11" applyNumberFormat="1" applyFont="1" applyFill="1" applyBorder="1" applyAlignment="1">
      <alignment vertical="center" shrinkToFit="1"/>
    </xf>
    <xf numFmtId="181" fontId="37" fillId="0" borderId="3" xfId="12" applyNumberFormat="1" applyFont="1" applyFill="1" applyBorder="1" applyAlignment="1">
      <alignment horizontal="right" vertical="center"/>
    </xf>
    <xf numFmtId="0" fontId="61" fillId="0" borderId="1" xfId="11" quotePrefix="1" applyNumberFormat="1" applyFont="1" applyFill="1" applyBorder="1" applyAlignment="1">
      <alignment horizontal="center" vertical="center"/>
    </xf>
    <xf numFmtId="41" fontId="58" fillId="0" borderId="18" xfId="12" applyFont="1" applyFill="1" applyBorder="1" applyAlignment="1">
      <alignment vertical="center" shrinkToFit="1"/>
    </xf>
    <xf numFmtId="0" fontId="61" fillId="0" borderId="1" xfId="11" applyFont="1" applyFill="1" applyBorder="1" applyAlignment="1">
      <alignment horizontal="center" vertical="center" shrinkToFit="1"/>
    </xf>
    <xf numFmtId="41" fontId="58" fillId="0" borderId="18" xfId="12" applyFont="1" applyFill="1" applyBorder="1" applyAlignment="1">
      <alignment horizontal="right" vertical="center"/>
    </xf>
    <xf numFmtId="0" fontId="61" fillId="0" borderId="5" xfId="11" applyFont="1" applyFill="1" applyBorder="1" applyAlignment="1">
      <alignment vertical="center" shrinkToFit="1"/>
    </xf>
    <xf numFmtId="0" fontId="58" fillId="0" borderId="5" xfId="11" applyFont="1" applyFill="1" applyBorder="1" applyAlignment="1">
      <alignment horizontal="center" vertical="center"/>
    </xf>
    <xf numFmtId="197" fontId="71" fillId="0" borderId="8" xfId="12" applyNumberFormat="1" applyFont="1" applyFill="1" applyBorder="1" applyAlignment="1">
      <alignment horizontal="right" vertical="center"/>
    </xf>
    <xf numFmtId="0" fontId="61" fillId="0" borderId="5" xfId="11" applyNumberFormat="1" applyFont="1" applyFill="1" applyBorder="1" applyAlignment="1">
      <alignment vertical="center" shrinkToFit="1"/>
    </xf>
    <xf numFmtId="0" fontId="61" fillId="0" borderId="5" xfId="11" quotePrefix="1" applyNumberFormat="1" applyFont="1" applyFill="1" applyBorder="1" applyAlignment="1">
      <alignment horizontal="center" vertical="center"/>
    </xf>
    <xf numFmtId="41" fontId="61" fillId="0" borderId="11" xfId="12" applyNumberFormat="1" applyFont="1" applyFill="1" applyBorder="1" applyAlignment="1">
      <alignment vertical="center" shrinkToFit="1"/>
    </xf>
    <xf numFmtId="0" fontId="61" fillId="0" borderId="0" xfId="11" applyNumberFormat="1" applyFont="1" applyFill="1" applyBorder="1" applyAlignment="1">
      <alignment vertical="center" shrinkToFit="1"/>
    </xf>
    <xf numFmtId="0" fontId="61" fillId="0" borderId="0" xfId="11" quotePrefix="1" applyNumberFormat="1" applyFont="1" applyFill="1" applyBorder="1" applyAlignment="1">
      <alignment horizontal="center" vertical="center"/>
    </xf>
    <xf numFmtId="41" fontId="61" fillId="0" borderId="10" xfId="12" applyNumberFormat="1" applyFont="1" applyFill="1" applyBorder="1" applyAlignment="1">
      <alignment vertical="center" shrinkToFit="1"/>
    </xf>
    <xf numFmtId="0" fontId="61" fillId="0" borderId="25" xfId="11" applyNumberFormat="1" applyFont="1" applyFill="1" applyBorder="1" applyAlignment="1">
      <alignment vertical="center" shrinkToFit="1"/>
    </xf>
    <xf numFmtId="0" fontId="61" fillId="0" borderId="6" xfId="11" quotePrefix="1" applyNumberFormat="1" applyFont="1" applyFill="1" applyBorder="1" applyAlignment="1">
      <alignment horizontal="center" vertical="center"/>
    </xf>
    <xf numFmtId="41" fontId="61" fillId="0" borderId="16" xfId="12" applyNumberFormat="1" applyFont="1" applyFill="1" applyBorder="1" applyAlignment="1">
      <alignment vertical="center" shrinkToFit="1"/>
    </xf>
    <xf numFmtId="178" fontId="61" fillId="0" borderId="30" xfId="12" applyNumberFormat="1" applyFont="1" applyFill="1" applyBorder="1" applyAlignment="1">
      <alignment horizontal="right" vertical="center" shrinkToFit="1"/>
    </xf>
    <xf numFmtId="0" fontId="61" fillId="0" borderId="0" xfId="11" applyNumberFormat="1" applyFont="1" applyFill="1" applyBorder="1" applyAlignment="1">
      <alignment horizontal="center" vertical="center"/>
    </xf>
    <xf numFmtId="197" fontId="61" fillId="0" borderId="10" xfId="12" applyNumberFormat="1" applyFont="1" applyFill="1" applyBorder="1" applyAlignment="1">
      <alignment vertical="center" shrinkToFit="1"/>
    </xf>
    <xf numFmtId="178" fontId="61" fillId="0" borderId="4" xfId="12" applyNumberFormat="1" applyFont="1" applyFill="1" applyBorder="1" applyAlignment="1">
      <alignment horizontal="right" vertical="center" shrinkToFit="1"/>
    </xf>
    <xf numFmtId="41" fontId="61" fillId="0" borderId="7" xfId="12" applyNumberFormat="1" applyFont="1" applyFill="1" applyBorder="1" applyAlignment="1">
      <alignment vertical="center" shrinkToFit="1"/>
    </xf>
    <xf numFmtId="178" fontId="61" fillId="0" borderId="25" xfId="12" applyNumberFormat="1" applyFont="1" applyFill="1" applyBorder="1" applyAlignment="1">
      <alignment vertical="center" shrinkToFit="1"/>
    </xf>
    <xf numFmtId="178" fontId="61" fillId="0" borderId="6" xfId="12" applyNumberFormat="1" applyFont="1" applyFill="1" applyBorder="1" applyAlignment="1">
      <alignment horizontal="center" vertical="center" shrinkToFit="1"/>
    </xf>
    <xf numFmtId="178" fontId="61" fillId="0" borderId="16" xfId="12" applyNumberFormat="1" applyFont="1" applyFill="1" applyBorder="1" applyAlignment="1">
      <alignment horizontal="right" vertical="center" shrinkToFit="1"/>
    </xf>
    <xf numFmtId="0" fontId="71" fillId="0" borderId="3" xfId="11" applyNumberFormat="1" applyFont="1" applyFill="1" applyBorder="1" applyAlignment="1">
      <alignment vertical="top" wrapText="1"/>
    </xf>
    <xf numFmtId="187" fontId="61" fillId="0" borderId="3" xfId="12" applyNumberFormat="1" applyFont="1" applyFill="1" applyBorder="1" applyAlignment="1">
      <alignment vertical="center" shrinkToFit="1"/>
    </xf>
    <xf numFmtId="178" fontId="61" fillId="0" borderId="1" xfId="11" applyNumberFormat="1" applyFont="1" applyFill="1" applyBorder="1" applyAlignment="1">
      <alignment horizontal="center" vertical="center" shrinkToFit="1"/>
    </xf>
    <xf numFmtId="178" fontId="58" fillId="0" borderId="18" xfId="12" applyNumberFormat="1" applyFont="1" applyFill="1" applyBorder="1" applyAlignment="1">
      <alignment horizontal="right" vertical="center" shrinkToFit="1"/>
    </xf>
    <xf numFmtId="41" fontId="61" fillId="0" borderId="2" xfId="12" applyNumberFormat="1" applyFont="1" applyFill="1" applyBorder="1" applyAlignment="1">
      <alignment vertical="center" shrinkToFit="1"/>
    </xf>
    <xf numFmtId="178" fontId="61" fillId="0" borderId="0" xfId="11" applyNumberFormat="1" applyFont="1" applyFill="1" applyBorder="1" applyAlignment="1">
      <alignment vertical="center" shrinkToFit="1"/>
    </xf>
    <xf numFmtId="178" fontId="61" fillId="0" borderId="0" xfId="11" applyNumberFormat="1" applyFont="1" applyFill="1" applyBorder="1" applyAlignment="1">
      <alignment horizontal="center" vertical="center" shrinkToFit="1"/>
    </xf>
    <xf numFmtId="178" fontId="61" fillId="0" borderId="10" xfId="12" applyNumberFormat="1" applyFont="1" applyFill="1" applyBorder="1" applyAlignment="1">
      <alignment horizontal="right" vertical="center" shrinkToFit="1"/>
    </xf>
    <xf numFmtId="178" fontId="61" fillId="0" borderId="0" xfId="11" applyNumberFormat="1" applyFont="1" applyFill="1" applyBorder="1" applyAlignment="1">
      <alignment horizontal="center" vertical="center"/>
    </xf>
    <xf numFmtId="178" fontId="71" fillId="2" borderId="0" xfId="12" applyNumberFormat="1" applyFont="1" applyFill="1" applyBorder="1" applyAlignment="1">
      <alignment horizontal="right" vertical="center" shrinkToFit="1"/>
    </xf>
    <xf numFmtId="10" fontId="73" fillId="0" borderId="0" xfId="12" applyNumberFormat="1" applyFont="1" applyFill="1" applyBorder="1" applyAlignment="1">
      <alignment vertical="center"/>
    </xf>
    <xf numFmtId="10" fontId="71" fillId="0" borderId="0" xfId="15" applyNumberFormat="1" applyFont="1" applyFill="1" applyBorder="1" applyAlignment="1">
      <alignment vertical="center" shrinkToFit="1"/>
    </xf>
    <xf numFmtId="41" fontId="71" fillId="0" borderId="7" xfId="12" applyNumberFormat="1" applyFont="1" applyFill="1" applyBorder="1" applyAlignment="1">
      <alignment horizontal="center" vertical="center" shrinkToFit="1"/>
    </xf>
    <xf numFmtId="177" fontId="71" fillId="0" borderId="7" xfId="11" applyNumberFormat="1" applyFont="1" applyFill="1" applyBorder="1" applyAlignment="1">
      <alignment horizontal="center" vertical="center"/>
    </xf>
    <xf numFmtId="0" fontId="71" fillId="0" borderId="7" xfId="11" applyNumberFormat="1" applyFont="1" applyFill="1" applyBorder="1" applyAlignment="1">
      <alignment horizontal="left" vertical="center"/>
    </xf>
    <xf numFmtId="189" fontId="71" fillId="0" borderId="7" xfId="11" applyNumberFormat="1" applyFont="1" applyFill="1" applyBorder="1" applyAlignment="1">
      <alignment horizontal="center" vertical="center" shrinkToFit="1"/>
    </xf>
    <xf numFmtId="189" fontId="64" fillId="0" borderId="7" xfId="11" applyNumberFormat="1" applyFont="1" applyFill="1" applyBorder="1" applyAlignment="1">
      <alignment horizontal="center" vertical="center" shrinkToFit="1"/>
    </xf>
    <xf numFmtId="177" fontId="64" fillId="11" borderId="7" xfId="11" applyNumberFormat="1" applyFont="1" applyFill="1" applyBorder="1" applyAlignment="1">
      <alignment horizontal="center" vertical="center"/>
    </xf>
    <xf numFmtId="10" fontId="12" fillId="2" borderId="0" xfId="12" applyNumberFormat="1" applyFont="1" applyFill="1" applyBorder="1" applyAlignment="1">
      <alignment vertical="center"/>
    </xf>
    <xf numFmtId="196" fontId="71" fillId="0" borderId="0" xfId="11" applyNumberFormat="1" applyFont="1" applyFill="1" applyBorder="1" applyAlignment="1">
      <alignment vertical="center" shrinkToFit="1"/>
    </xf>
    <xf numFmtId="189" fontId="71" fillId="0" borderId="0" xfId="11" applyNumberFormat="1" applyFont="1" applyFill="1" applyBorder="1" applyAlignment="1">
      <alignment vertical="center" shrinkToFit="1"/>
    </xf>
    <xf numFmtId="190" fontId="71" fillId="0" borderId="0" xfId="11" applyNumberFormat="1" applyFont="1" applyFill="1" applyBorder="1" applyAlignment="1">
      <alignment vertical="center" shrinkToFit="1"/>
    </xf>
    <xf numFmtId="41" fontId="61" fillId="0" borderId="3" xfId="12" applyNumberFormat="1" applyFont="1" applyFill="1" applyBorder="1" applyAlignment="1">
      <alignment vertical="center" shrinkToFit="1"/>
    </xf>
    <xf numFmtId="0" fontId="61" fillId="0" borderId="1" xfId="11" applyFont="1" applyFill="1" applyBorder="1" applyAlignment="1">
      <alignment horizontal="center" vertical="center"/>
    </xf>
    <xf numFmtId="178" fontId="61" fillId="0" borderId="12" xfId="12" applyNumberFormat="1" applyFont="1" applyFill="1" applyBorder="1" applyAlignment="1">
      <alignment vertical="center"/>
    </xf>
    <xf numFmtId="178" fontId="61" fillId="0" borderId="10" xfId="12" applyNumberFormat="1" applyFont="1" applyFill="1" applyBorder="1" applyAlignment="1">
      <alignment vertical="center"/>
    </xf>
    <xf numFmtId="178" fontId="61" fillId="0" borderId="12" xfId="11" applyNumberFormat="1" applyFont="1" applyFill="1" applyBorder="1" applyAlignment="1">
      <alignment vertical="center" shrinkToFit="1"/>
    </xf>
    <xf numFmtId="178" fontId="61" fillId="0" borderId="10" xfId="12" applyNumberFormat="1" applyFont="1" applyFill="1" applyBorder="1" applyAlignment="1">
      <alignment horizontal="right" vertical="center"/>
    </xf>
    <xf numFmtId="178" fontId="61" fillId="0" borderId="25" xfId="11" applyNumberFormat="1" applyFont="1" applyFill="1" applyBorder="1" applyAlignment="1">
      <alignment vertical="center" shrinkToFit="1"/>
    </xf>
    <xf numFmtId="178" fontId="61" fillId="0" borderId="6" xfId="11" applyNumberFormat="1" applyFont="1" applyFill="1" applyBorder="1" applyAlignment="1">
      <alignment horizontal="center" vertical="center" shrinkToFit="1"/>
    </xf>
    <xf numFmtId="178" fontId="58" fillId="0" borderId="16" xfId="12" applyNumberFormat="1" applyFont="1" applyFill="1" applyBorder="1" applyAlignment="1">
      <alignment horizontal="right" vertical="center" shrinkToFit="1"/>
    </xf>
    <xf numFmtId="41" fontId="61" fillId="0" borderId="20" xfId="12" applyNumberFormat="1" applyFont="1" applyFill="1" applyBorder="1" applyAlignment="1">
      <alignment vertical="center" shrinkToFit="1"/>
    </xf>
    <xf numFmtId="178" fontId="61" fillId="0" borderId="21" xfId="12" applyNumberFormat="1" applyFont="1" applyFill="1" applyBorder="1" applyAlignment="1">
      <alignment vertical="center" shrinkToFit="1"/>
    </xf>
    <xf numFmtId="178" fontId="61" fillId="0" borderId="21" xfId="11" applyNumberFormat="1" applyFont="1" applyFill="1" applyBorder="1" applyAlignment="1">
      <alignment horizontal="center" vertical="center"/>
    </xf>
    <xf numFmtId="178" fontId="61" fillId="0" borderId="31" xfId="12" applyNumberFormat="1" applyFont="1" applyFill="1" applyBorder="1" applyAlignment="1">
      <alignment horizontal="right" vertical="center"/>
    </xf>
    <xf numFmtId="176" fontId="5" fillId="0" borderId="20" xfId="3" applyNumberFormat="1" applyFont="1" applyFill="1" applyBorder="1" applyAlignment="1">
      <alignment horizontal="right" vertical="center"/>
    </xf>
    <xf numFmtId="0" fontId="5" fillId="7" borderId="3" xfId="2" applyNumberFormat="1" applyFont="1" applyFill="1" applyBorder="1" applyAlignment="1">
      <alignment horizontal="center" vertical="center" wrapText="1"/>
    </xf>
    <xf numFmtId="0" fontId="17" fillId="0" borderId="0" xfId="11" applyNumberFormat="1" applyFill="1"/>
    <xf numFmtId="0" fontId="68" fillId="0" borderId="0" xfId="11" applyFont="1" applyAlignment="1">
      <alignment vertical="center"/>
    </xf>
    <xf numFmtId="0" fontId="71" fillId="0" borderId="0" xfId="11" applyFont="1" applyAlignment="1">
      <alignment vertical="center"/>
    </xf>
    <xf numFmtId="0" fontId="71" fillId="6" borderId="0" xfId="11" applyNumberFormat="1" applyFont="1" applyFill="1" applyAlignment="1">
      <alignment vertical="center"/>
    </xf>
    <xf numFmtId="178" fontId="36" fillId="0" borderId="0" xfId="11" applyNumberFormat="1" applyFont="1" applyBorder="1" applyAlignment="1">
      <alignment vertical="center"/>
    </xf>
    <xf numFmtId="0" fontId="36" fillId="0" borderId="0" xfId="11" applyNumberFormat="1" applyFont="1" applyAlignment="1">
      <alignment vertical="center"/>
    </xf>
    <xf numFmtId="0" fontId="17" fillId="0" borderId="0" xfId="11" applyFill="1"/>
    <xf numFmtId="41" fontId="61" fillId="6" borderId="10" xfId="12" applyFont="1" applyFill="1" applyBorder="1" applyAlignment="1">
      <alignment horizontal="right" vertical="center"/>
    </xf>
    <xf numFmtId="0" fontId="104" fillId="0" borderId="0" xfId="11" applyFont="1" applyFill="1"/>
    <xf numFmtId="0" fontId="17" fillId="0" borderId="21" xfId="11" applyFill="1" applyBorder="1"/>
    <xf numFmtId="0" fontId="37" fillId="0" borderId="0" xfId="11" applyFont="1" applyBorder="1" applyAlignment="1">
      <alignment horizontal="center" vertical="center"/>
    </xf>
    <xf numFmtId="181" fontId="37" fillId="0" borderId="7" xfId="12" applyNumberFormat="1" applyFont="1" applyBorder="1" applyAlignment="1">
      <alignment horizontal="right" vertical="center"/>
    </xf>
    <xf numFmtId="181" fontId="37" fillId="0" borderId="2" xfId="12" applyNumberFormat="1" applyFont="1" applyBorder="1" applyAlignment="1">
      <alignment horizontal="right" vertical="center"/>
    </xf>
    <xf numFmtId="0" fontId="37" fillId="6" borderId="29" xfId="11" applyFont="1" applyFill="1" applyBorder="1" applyAlignment="1">
      <alignment vertical="center"/>
    </xf>
    <xf numFmtId="181" fontId="37" fillId="6" borderId="7" xfId="12" applyNumberFormat="1" applyFont="1" applyFill="1" applyBorder="1" applyAlignment="1">
      <alignment horizontal="right" vertical="center"/>
    </xf>
    <xf numFmtId="0" fontId="104" fillId="0" borderId="0" xfId="11" applyFont="1"/>
    <xf numFmtId="0" fontId="37" fillId="6" borderId="20" xfId="11" applyFont="1" applyFill="1" applyBorder="1" applyAlignment="1">
      <alignment vertical="center"/>
    </xf>
    <xf numFmtId="176" fontId="68" fillId="0" borderId="0" xfId="16" applyNumberFormat="1" applyFont="1" applyFill="1" applyAlignment="1">
      <alignment vertical="center"/>
    </xf>
    <xf numFmtId="41" fontId="68" fillId="0" borderId="0" xfId="12" applyFont="1" applyFill="1" applyAlignment="1">
      <alignment vertical="center"/>
    </xf>
    <xf numFmtId="41" fontId="68" fillId="0" borderId="0" xfId="12" applyFont="1" applyFill="1" applyAlignment="1">
      <alignment horizontal="center" vertical="center"/>
    </xf>
    <xf numFmtId="0" fontId="68" fillId="6" borderId="0" xfId="11" applyFont="1" applyFill="1" applyAlignment="1">
      <alignment vertical="center"/>
    </xf>
    <xf numFmtId="0" fontId="81" fillId="0" borderId="0" xfId="11" applyFont="1" applyAlignment="1">
      <alignment vertical="center"/>
    </xf>
    <xf numFmtId="41" fontId="81" fillId="0" borderId="0" xfId="12" applyFont="1" applyFill="1" applyAlignment="1">
      <alignment vertical="center"/>
    </xf>
    <xf numFmtId="176" fontId="81" fillId="0" borderId="0" xfId="12" applyNumberFormat="1" applyFont="1" applyFill="1" applyAlignment="1">
      <alignment vertical="center"/>
    </xf>
    <xf numFmtId="0" fontId="61" fillId="0" borderId="0" xfId="11" applyFont="1" applyBorder="1" applyAlignment="1">
      <alignment vertical="center"/>
    </xf>
    <xf numFmtId="178" fontId="37" fillId="0" borderId="0" xfId="11" applyNumberFormat="1" applyFont="1" applyAlignment="1">
      <alignment vertical="center"/>
    </xf>
    <xf numFmtId="178" fontId="71" fillId="0" borderId="7" xfId="12" applyNumberFormat="1" applyFont="1" applyFill="1" applyBorder="1" applyAlignment="1">
      <alignment horizontal="right" vertical="center"/>
    </xf>
    <xf numFmtId="0" fontId="61" fillId="0" borderId="0" xfId="11" applyFont="1" applyAlignment="1">
      <alignment vertical="center"/>
    </xf>
    <xf numFmtId="41" fontId="61" fillId="0" borderId="0" xfId="12" applyFont="1" applyAlignment="1">
      <alignment vertical="center"/>
    </xf>
    <xf numFmtId="176" fontId="61" fillId="0" borderId="0" xfId="12" applyNumberFormat="1" applyFont="1" applyAlignment="1">
      <alignment vertical="center"/>
    </xf>
    <xf numFmtId="41" fontId="61" fillId="0" borderId="0" xfId="12" applyNumberFormat="1" applyFont="1" applyAlignment="1">
      <alignment vertical="center"/>
    </xf>
    <xf numFmtId="41" fontId="61" fillId="0" borderId="0" xfId="12" applyNumberFormat="1" applyFont="1" applyBorder="1" applyAlignment="1">
      <alignment horizontal="center" vertical="center"/>
    </xf>
    <xf numFmtId="0" fontId="112" fillId="0" borderId="0" xfId="11" applyFont="1" applyAlignment="1">
      <alignment vertical="center"/>
    </xf>
    <xf numFmtId="41" fontId="112" fillId="0" borderId="0" xfId="12" applyFont="1" applyAlignment="1">
      <alignment vertical="center"/>
    </xf>
    <xf numFmtId="176" fontId="112" fillId="0" borderId="0" xfId="12" applyNumberFormat="1" applyFont="1" applyAlignment="1">
      <alignment vertical="center"/>
    </xf>
    <xf numFmtId="41" fontId="93" fillId="0" borderId="0" xfId="12" applyNumberFormat="1" applyFont="1" applyAlignment="1">
      <alignment vertical="center"/>
    </xf>
    <xf numFmtId="41" fontId="93" fillId="0" borderId="0" xfId="12" applyNumberFormat="1" applyFont="1" applyBorder="1" applyAlignment="1">
      <alignment horizontal="center" vertical="center"/>
    </xf>
    <xf numFmtId="0" fontId="17" fillId="0" borderId="0" xfId="11" applyAlignment="1"/>
    <xf numFmtId="0" fontId="17" fillId="0" borderId="0" xfId="11" applyFont="1"/>
    <xf numFmtId="0" fontId="12" fillId="0" borderId="0" xfId="11" applyFont="1" applyBorder="1" applyAlignment="1">
      <alignment vertical="center"/>
    </xf>
    <xf numFmtId="0" fontId="37" fillId="0" borderId="0" xfId="11" applyFont="1" applyFill="1" applyBorder="1" applyAlignment="1">
      <alignment vertical="center"/>
    </xf>
    <xf numFmtId="0" fontId="119" fillId="0" borderId="0" xfId="11" applyFont="1" applyBorder="1" applyAlignment="1">
      <alignment vertical="center"/>
    </xf>
    <xf numFmtId="41" fontId="36" fillId="0" borderId="0" xfId="12" applyNumberFormat="1" applyFont="1" applyBorder="1" applyAlignment="1">
      <alignment vertical="center"/>
    </xf>
    <xf numFmtId="41" fontId="36" fillId="0" borderId="0" xfId="12" applyNumberFormat="1" applyFont="1" applyBorder="1" applyAlignment="1">
      <alignment horizontal="center" vertical="center"/>
    </xf>
    <xf numFmtId="178" fontId="52" fillId="0" borderId="0" xfId="12" applyNumberFormat="1" applyFont="1" applyAlignment="1">
      <alignment vertical="center"/>
    </xf>
    <xf numFmtId="41" fontId="37" fillId="0" borderId="0" xfId="12" applyNumberFormat="1" applyFont="1" applyAlignment="1">
      <alignment vertical="center"/>
    </xf>
    <xf numFmtId="177" fontId="42" fillId="0" borderId="0" xfId="11" applyNumberFormat="1" applyFont="1" applyAlignment="1">
      <alignment vertical="center"/>
    </xf>
    <xf numFmtId="178" fontId="93" fillId="0" borderId="0" xfId="11" applyNumberFormat="1" applyFont="1" applyBorder="1" applyAlignment="1">
      <alignment vertical="center"/>
    </xf>
    <xf numFmtId="177" fontId="70" fillId="0" borderId="0" xfId="11" applyNumberFormat="1" applyFont="1" applyBorder="1" applyAlignment="1">
      <alignment vertical="center" shrinkToFit="1"/>
    </xf>
    <xf numFmtId="191" fontId="36" fillId="0" borderId="0" xfId="12" applyNumberFormat="1" applyFont="1" applyBorder="1" applyAlignment="1">
      <alignment vertical="center" shrinkToFit="1"/>
    </xf>
    <xf numFmtId="178" fontId="36" fillId="0" borderId="0" xfId="11" applyNumberFormat="1" applyFont="1" applyBorder="1" applyAlignment="1">
      <alignment vertical="center" shrinkToFit="1"/>
    </xf>
    <xf numFmtId="0" fontId="36" fillId="0" borderId="0" xfId="12" applyNumberFormat="1" applyFont="1" applyBorder="1" applyAlignment="1">
      <alignment horizontal="right" vertical="center"/>
    </xf>
    <xf numFmtId="178" fontId="61" fillId="0" borderId="0" xfId="11" applyNumberFormat="1" applyFont="1" applyBorder="1" applyAlignment="1">
      <alignment vertical="center"/>
    </xf>
    <xf numFmtId="177" fontId="67" fillId="0" borderId="0" xfId="11" applyNumberFormat="1" applyFont="1" applyBorder="1" applyAlignment="1">
      <alignment vertical="center" shrinkToFit="1"/>
    </xf>
    <xf numFmtId="191" fontId="37" fillId="0" borderId="0" xfId="12" applyNumberFormat="1" applyFont="1" applyBorder="1" applyAlignment="1">
      <alignment vertical="center" shrinkToFit="1"/>
    </xf>
    <xf numFmtId="0" fontId="37" fillId="4" borderId="136" xfId="11" applyFont="1" applyFill="1" applyBorder="1" applyAlignment="1">
      <alignment horizontal="center" vertical="center" wrapText="1"/>
    </xf>
    <xf numFmtId="177" fontId="36" fillId="0" borderId="7" xfId="11" applyNumberFormat="1" applyFont="1" applyBorder="1" applyAlignment="1">
      <alignment horizontal="center" vertical="center"/>
    </xf>
    <xf numFmtId="181" fontId="37" fillId="4" borderId="2" xfId="12" applyNumberFormat="1" applyFont="1" applyFill="1" applyBorder="1" applyAlignment="1">
      <alignment horizontal="right" vertical="center"/>
    </xf>
    <xf numFmtId="0" fontId="37" fillId="4" borderId="10" xfId="11" applyFont="1" applyFill="1" applyBorder="1" applyAlignment="1">
      <alignment horizontal="center" vertical="center"/>
    </xf>
    <xf numFmtId="177" fontId="36" fillId="0" borderId="0" xfId="11" applyNumberFormat="1" applyFont="1" applyBorder="1" applyAlignment="1">
      <alignment horizontal="center" vertical="center"/>
    </xf>
    <xf numFmtId="181" fontId="37" fillId="6" borderId="23" xfId="12" applyNumberFormat="1" applyFont="1" applyFill="1" applyBorder="1" applyAlignment="1">
      <alignment horizontal="right" vertical="center"/>
    </xf>
    <xf numFmtId="41" fontId="37" fillId="6" borderId="37" xfId="12" applyFont="1" applyFill="1" applyBorder="1" applyAlignment="1">
      <alignment vertical="center"/>
    </xf>
    <xf numFmtId="41" fontId="37" fillId="6" borderId="22" xfId="12" applyFont="1" applyFill="1" applyBorder="1" applyAlignment="1">
      <alignment horizontal="center" vertical="center"/>
    </xf>
    <xf numFmtId="41" fontId="37" fillId="6" borderId="10" xfId="12" applyFont="1" applyFill="1" applyBorder="1" applyAlignment="1">
      <alignment horizontal="right" vertical="center"/>
    </xf>
    <xf numFmtId="177" fontId="37" fillId="0" borderId="0" xfId="11" applyNumberFormat="1" applyFont="1" applyBorder="1" applyAlignment="1">
      <alignment vertical="center" shrinkToFit="1"/>
    </xf>
    <xf numFmtId="0" fontId="37" fillId="6" borderId="107" xfId="11" applyFont="1" applyFill="1" applyBorder="1" applyAlignment="1">
      <alignment vertical="center"/>
    </xf>
    <xf numFmtId="0" fontId="37" fillId="6" borderId="2" xfId="11" applyFont="1" applyFill="1" applyBorder="1" applyAlignment="1">
      <alignment vertical="center" wrapText="1"/>
    </xf>
    <xf numFmtId="0" fontId="52" fillId="6" borderId="29" xfId="11" applyFont="1" applyFill="1" applyBorder="1" applyAlignment="1">
      <alignment vertical="center" wrapText="1"/>
    </xf>
    <xf numFmtId="41" fontId="37" fillId="6" borderId="10" xfId="12" applyFont="1" applyFill="1" applyBorder="1" applyAlignment="1">
      <alignment vertical="center"/>
    </xf>
    <xf numFmtId="178" fontId="12" fillId="0" borderId="0" xfId="11" applyNumberFormat="1" applyFont="1" applyBorder="1" applyAlignment="1">
      <alignment vertical="center"/>
    </xf>
    <xf numFmtId="191" fontId="54" fillId="0" borderId="0" xfId="12" applyNumberFormat="1" applyFont="1" applyBorder="1" applyAlignment="1">
      <alignment vertical="center" shrinkToFit="1"/>
    </xf>
    <xf numFmtId="0" fontId="37" fillId="6" borderId="29" xfId="11" applyFont="1" applyFill="1" applyBorder="1" applyAlignment="1">
      <alignment vertical="center" wrapText="1"/>
    </xf>
    <xf numFmtId="0" fontId="37" fillId="6" borderId="2" xfId="11" applyFont="1" applyFill="1" applyBorder="1" applyAlignment="1">
      <alignment vertical="top" wrapText="1"/>
    </xf>
    <xf numFmtId="181" fontId="12" fillId="6" borderId="2" xfId="12" applyNumberFormat="1" applyFont="1" applyFill="1" applyBorder="1" applyAlignment="1">
      <alignment horizontal="right" vertical="center"/>
    </xf>
    <xf numFmtId="178" fontId="61" fillId="2" borderId="0" xfId="11" applyNumberFormat="1" applyFont="1" applyFill="1" applyBorder="1" applyAlignment="1">
      <alignment vertical="center"/>
    </xf>
    <xf numFmtId="181" fontId="37" fillId="6" borderId="2" xfId="12" applyNumberFormat="1" applyFont="1" applyFill="1" applyBorder="1" applyAlignment="1">
      <alignment horizontal="right" vertical="center"/>
    </xf>
    <xf numFmtId="41" fontId="12" fillId="6" borderId="10" xfId="12" applyFont="1" applyFill="1" applyBorder="1" applyAlignment="1">
      <alignment vertical="center"/>
    </xf>
    <xf numFmtId="178" fontId="58" fillId="0" borderId="0" xfId="11" applyNumberFormat="1" applyFont="1" applyBorder="1" applyAlignment="1">
      <alignment vertical="center"/>
    </xf>
    <xf numFmtId="181" fontId="12" fillId="6" borderId="3" xfId="12" applyNumberFormat="1" applyFont="1" applyFill="1" applyBorder="1" applyAlignment="1">
      <alignment horizontal="right" vertical="center"/>
    </xf>
    <xf numFmtId="178" fontId="58" fillId="2" borderId="0" xfId="11" applyNumberFormat="1" applyFont="1" applyFill="1" applyBorder="1" applyAlignment="1">
      <alignment vertical="center"/>
    </xf>
    <xf numFmtId="0" fontId="37" fillId="6" borderId="8" xfId="11" applyFont="1" applyFill="1" applyBorder="1" applyAlignment="1">
      <alignment vertical="top" wrapText="1"/>
    </xf>
    <xf numFmtId="181" fontId="37" fillId="6" borderId="8" xfId="12" applyNumberFormat="1" applyFont="1" applyFill="1" applyBorder="1" applyAlignment="1">
      <alignment horizontal="right" vertical="center"/>
    </xf>
    <xf numFmtId="41" fontId="12" fillId="6" borderId="11" xfId="12" applyFont="1" applyFill="1" applyBorder="1" applyAlignment="1">
      <alignment vertical="center"/>
    </xf>
    <xf numFmtId="178" fontId="37" fillId="6" borderId="10" xfId="12" applyNumberFormat="1" applyFont="1" applyFill="1" applyBorder="1" applyAlignment="1">
      <alignment horizontal="right" vertical="center"/>
    </xf>
    <xf numFmtId="41" fontId="67" fillId="6" borderId="10" xfId="12" applyFont="1" applyFill="1" applyBorder="1" applyAlignment="1">
      <alignment vertical="center"/>
    </xf>
    <xf numFmtId="0" fontId="37" fillId="0" borderId="0" xfId="11" applyFont="1" applyAlignment="1">
      <alignment horizontal="center" vertical="center"/>
    </xf>
    <xf numFmtId="41" fontId="37" fillId="0" borderId="0" xfId="12" applyNumberFormat="1" applyFont="1" applyBorder="1" applyAlignment="1">
      <alignment horizontal="center" vertical="center" shrinkToFit="1"/>
    </xf>
    <xf numFmtId="41" fontId="37" fillId="6" borderId="18" xfId="12" applyFont="1" applyFill="1" applyBorder="1" applyAlignment="1">
      <alignment vertical="center"/>
    </xf>
    <xf numFmtId="43" fontId="37" fillId="0" borderId="0" xfId="12" applyNumberFormat="1" applyFont="1" applyBorder="1" applyAlignment="1">
      <alignment vertical="center" shrinkToFit="1"/>
    </xf>
    <xf numFmtId="193" fontId="37" fillId="0" borderId="0" xfId="12" applyNumberFormat="1" applyFont="1" applyBorder="1" applyAlignment="1">
      <alignment vertical="center" shrinkToFit="1"/>
    </xf>
    <xf numFmtId="198" fontId="37" fillId="0" borderId="0" xfId="11" applyNumberFormat="1" applyFont="1" applyBorder="1" applyAlignment="1">
      <alignment vertical="center"/>
    </xf>
    <xf numFmtId="187" fontId="36" fillId="0" borderId="0" xfId="11" applyNumberFormat="1" applyFont="1" applyBorder="1" applyAlignment="1">
      <alignment vertical="center"/>
    </xf>
    <xf numFmtId="0" fontId="37" fillId="6" borderId="67" xfId="11" applyFont="1" applyFill="1" applyBorder="1" applyAlignment="1">
      <alignment vertical="center"/>
    </xf>
    <xf numFmtId="0" fontId="37" fillId="6" borderId="8" xfId="11" applyFont="1" applyFill="1" applyBorder="1" applyAlignment="1">
      <alignment vertical="center" wrapText="1"/>
    </xf>
    <xf numFmtId="41" fontId="37" fillId="6" borderId="11" xfId="12" applyFont="1" applyFill="1" applyBorder="1" applyAlignment="1">
      <alignment vertical="center"/>
    </xf>
    <xf numFmtId="199" fontId="37" fillId="0" borderId="0" xfId="11" applyNumberFormat="1" applyFont="1" applyBorder="1" applyAlignment="1">
      <alignment vertical="center"/>
    </xf>
    <xf numFmtId="178" fontId="37" fillId="6" borderId="10" xfId="12" applyNumberFormat="1" applyFont="1" applyFill="1" applyBorder="1" applyAlignment="1">
      <alignment horizontal="left" vertical="center"/>
    </xf>
    <xf numFmtId="0" fontId="37" fillId="6" borderId="12" xfId="11" applyFont="1" applyFill="1" applyBorder="1" applyAlignment="1">
      <alignment vertical="center" wrapText="1"/>
    </xf>
    <xf numFmtId="178" fontId="37" fillId="2" borderId="0" xfId="11" applyNumberFormat="1" applyFont="1" applyFill="1" applyBorder="1" applyAlignment="1">
      <alignment vertical="center"/>
    </xf>
    <xf numFmtId="177" fontId="37" fillId="2" borderId="0" xfId="11" applyNumberFormat="1" applyFont="1" applyFill="1" applyBorder="1" applyAlignment="1">
      <alignment vertical="center" shrinkToFit="1"/>
    </xf>
    <xf numFmtId="191" fontId="37" fillId="2" borderId="0" xfId="12" applyNumberFormat="1" applyFont="1" applyFill="1" applyBorder="1" applyAlignment="1">
      <alignment vertical="center" shrinkToFit="1"/>
    </xf>
    <xf numFmtId="178" fontId="37" fillId="2" borderId="0" xfId="11" applyNumberFormat="1" applyFont="1" applyFill="1" applyBorder="1" applyAlignment="1">
      <alignment vertical="center" shrinkToFit="1"/>
    </xf>
    <xf numFmtId="0" fontId="37" fillId="6" borderId="9" xfId="11" applyFont="1" applyFill="1" applyBorder="1" applyAlignment="1">
      <alignment vertical="center" wrapText="1"/>
    </xf>
    <xf numFmtId="41" fontId="67" fillId="6" borderId="18" xfId="12" applyFont="1" applyFill="1" applyBorder="1" applyAlignment="1">
      <alignment vertical="center"/>
    </xf>
    <xf numFmtId="0" fontId="37" fillId="6" borderId="12" xfId="11" applyFont="1" applyFill="1" applyBorder="1" applyAlignment="1">
      <alignment vertical="top" wrapText="1"/>
    </xf>
    <xf numFmtId="181" fontId="37" fillId="6" borderId="9" xfId="12" applyNumberFormat="1" applyFont="1" applyFill="1" applyBorder="1" applyAlignment="1">
      <alignment horizontal="right" vertical="center"/>
    </xf>
    <xf numFmtId="178" fontId="61" fillId="12" borderId="0" xfId="11" applyNumberFormat="1" applyFont="1" applyFill="1" applyBorder="1" applyAlignment="1">
      <alignment vertical="center"/>
    </xf>
    <xf numFmtId="177" fontId="37" fillId="12" borderId="0" xfId="11" applyNumberFormat="1" applyFont="1" applyFill="1" applyBorder="1" applyAlignment="1">
      <alignment vertical="center" shrinkToFit="1"/>
    </xf>
    <xf numFmtId="191" fontId="37" fillId="12" borderId="0" xfId="12" applyNumberFormat="1" applyFont="1" applyFill="1" applyBorder="1" applyAlignment="1">
      <alignment vertical="center" shrinkToFit="1"/>
    </xf>
    <xf numFmtId="178" fontId="37" fillId="12" borderId="0" xfId="11" applyNumberFormat="1" applyFont="1" applyFill="1" applyBorder="1" applyAlignment="1">
      <alignment vertical="center" shrinkToFit="1"/>
    </xf>
    <xf numFmtId="0" fontId="37" fillId="12" borderId="0" xfId="11" applyFont="1" applyFill="1" applyBorder="1" applyAlignment="1">
      <alignment vertical="center"/>
    </xf>
    <xf numFmtId="181" fontId="12" fillId="6" borderId="7" xfId="12" applyNumberFormat="1" applyFont="1" applyFill="1" applyBorder="1" applyAlignment="1">
      <alignment horizontal="right" vertical="center"/>
    </xf>
    <xf numFmtId="41" fontId="37" fillId="6" borderId="0" xfId="12" applyFont="1" applyFill="1" applyBorder="1" applyAlignment="1">
      <alignment vertical="center"/>
    </xf>
    <xf numFmtId="181" fontId="37" fillId="6" borderId="29" xfId="12" applyNumberFormat="1" applyFont="1" applyFill="1" applyBorder="1" applyAlignment="1">
      <alignment horizontal="right" vertical="center"/>
    </xf>
    <xf numFmtId="41" fontId="37" fillId="6" borderId="10" xfId="12" applyFont="1" applyFill="1" applyBorder="1" applyAlignment="1">
      <alignment horizontal="left" vertical="center"/>
    </xf>
    <xf numFmtId="189" fontId="37" fillId="0" borderId="0" xfId="11" applyNumberFormat="1" applyFont="1" applyAlignment="1">
      <alignment vertical="center" shrinkToFit="1"/>
    </xf>
    <xf numFmtId="178" fontId="37" fillId="0" borderId="0" xfId="11" applyNumberFormat="1" applyFont="1" applyAlignment="1">
      <alignment vertical="center" shrinkToFit="1"/>
    </xf>
    <xf numFmtId="177" fontId="37" fillId="0" borderId="0" xfId="11" applyNumberFormat="1" applyFont="1" applyAlignment="1">
      <alignment vertical="center" shrinkToFit="1"/>
    </xf>
    <xf numFmtId="188" fontId="37" fillId="0" borderId="0" xfId="11" applyNumberFormat="1" applyFont="1" applyAlignment="1">
      <alignment vertical="center"/>
    </xf>
    <xf numFmtId="178" fontId="54" fillId="6" borderId="10" xfId="12" applyNumberFormat="1" applyFont="1" applyFill="1" applyBorder="1" applyAlignment="1">
      <alignment horizontal="right" vertical="center"/>
    </xf>
    <xf numFmtId="178" fontId="37" fillId="6" borderId="10" xfId="12" applyNumberFormat="1" applyFont="1" applyFill="1" applyBorder="1" applyAlignment="1">
      <alignment vertical="center"/>
    </xf>
    <xf numFmtId="178" fontId="61" fillId="13" borderId="0" xfId="11" applyNumberFormat="1" applyFont="1" applyFill="1" applyBorder="1" applyAlignment="1">
      <alignment vertical="center"/>
    </xf>
    <xf numFmtId="178" fontId="61" fillId="14" borderId="0" xfId="11" applyNumberFormat="1" applyFont="1" applyFill="1" applyBorder="1" applyAlignment="1">
      <alignment vertical="center"/>
    </xf>
    <xf numFmtId="178" fontId="37" fillId="6" borderId="0" xfId="11" applyNumberFormat="1" applyFont="1" applyFill="1" applyBorder="1" applyAlignment="1">
      <alignment vertical="center" shrinkToFit="1"/>
    </xf>
    <xf numFmtId="178" fontId="54" fillId="0" borderId="0" xfId="11" applyNumberFormat="1" applyFont="1" applyBorder="1" applyAlignment="1">
      <alignment vertical="center" shrinkToFit="1"/>
    </xf>
    <xf numFmtId="0" fontId="37" fillId="6" borderId="8" xfId="11" applyFont="1" applyFill="1" applyBorder="1" applyAlignment="1">
      <alignment vertical="center"/>
    </xf>
    <xf numFmtId="178" fontId="37" fillId="6" borderId="11" xfId="12" applyNumberFormat="1" applyFont="1" applyFill="1" applyBorder="1" applyAlignment="1">
      <alignment horizontal="left" vertical="center"/>
    </xf>
    <xf numFmtId="178" fontId="58" fillId="0" borderId="0" xfId="11" applyNumberFormat="1" applyFont="1" applyAlignment="1">
      <alignment vertical="center"/>
    </xf>
    <xf numFmtId="177" fontId="54" fillId="0" borderId="0" xfId="11" applyNumberFormat="1" applyFont="1" applyAlignment="1">
      <alignment vertical="center" shrinkToFit="1"/>
    </xf>
    <xf numFmtId="178" fontId="61" fillId="0" borderId="0" xfId="11" applyNumberFormat="1" applyFont="1" applyAlignment="1">
      <alignment vertical="center"/>
    </xf>
    <xf numFmtId="0" fontId="37" fillId="6" borderId="9" xfId="11" applyFont="1" applyFill="1" applyBorder="1" applyAlignment="1">
      <alignment vertical="center"/>
    </xf>
    <xf numFmtId="0" fontId="37" fillId="6" borderId="4" xfId="11" applyFont="1" applyFill="1" applyBorder="1" applyAlignment="1">
      <alignment vertical="top" wrapText="1"/>
    </xf>
    <xf numFmtId="178" fontId="54" fillId="0" borderId="0" xfId="11" applyNumberFormat="1" applyFont="1" applyAlignment="1">
      <alignment vertical="center"/>
    </xf>
    <xf numFmtId="177" fontId="61" fillId="0" borderId="0" xfId="11" applyNumberFormat="1" applyFont="1" applyAlignment="1">
      <alignment vertical="center" shrinkToFit="1"/>
    </xf>
    <xf numFmtId="191" fontId="61" fillId="0" borderId="0" xfId="12" applyNumberFormat="1" applyFont="1" applyBorder="1" applyAlignment="1">
      <alignment horizontal="right" vertical="center" shrinkToFit="1"/>
    </xf>
    <xf numFmtId="178" fontId="61" fillId="0" borderId="0" xfId="11" applyNumberFormat="1" applyFont="1" applyAlignment="1">
      <alignment horizontal="center" vertical="center" shrinkToFit="1"/>
    </xf>
    <xf numFmtId="0" fontId="61" fillId="6" borderId="12" xfId="11" applyFont="1" applyFill="1" applyBorder="1" applyAlignment="1">
      <alignment vertical="center" shrinkToFit="1"/>
    </xf>
    <xf numFmtId="178" fontId="54" fillId="0" borderId="0" xfId="11" applyNumberFormat="1" applyFont="1" applyBorder="1" applyAlignment="1">
      <alignment vertical="center"/>
    </xf>
    <xf numFmtId="177" fontId="12" fillId="0" borderId="0" xfId="11" applyNumberFormat="1" applyFont="1" applyAlignment="1">
      <alignment vertical="center" shrinkToFit="1"/>
    </xf>
    <xf numFmtId="191" fontId="12" fillId="0" borderId="0" xfId="12" applyNumberFormat="1" applyFont="1" applyBorder="1" applyAlignment="1">
      <alignment vertical="center" shrinkToFit="1"/>
    </xf>
    <xf numFmtId="178" fontId="12" fillId="0" borderId="0" xfId="11" applyNumberFormat="1" applyFont="1" applyAlignment="1">
      <alignment vertical="center" shrinkToFit="1"/>
    </xf>
    <xf numFmtId="187" fontId="37" fillId="0" borderId="0" xfId="11" applyNumberFormat="1" applyFont="1" applyBorder="1" applyAlignment="1">
      <alignment vertical="center" shrinkToFit="1"/>
    </xf>
    <xf numFmtId="0" fontId="37" fillId="6" borderId="6" xfId="11" applyFont="1" applyFill="1" applyBorder="1" applyAlignment="1">
      <alignment vertical="center" shrinkToFit="1"/>
    </xf>
    <xf numFmtId="0" fontId="37" fillId="6" borderId="3" xfId="11" applyFont="1" applyFill="1" applyBorder="1" applyAlignment="1">
      <alignment vertical="center" wrapText="1"/>
    </xf>
    <xf numFmtId="181" fontId="37" fillId="6" borderId="3" xfId="12" applyNumberFormat="1" applyFont="1" applyFill="1" applyBorder="1" applyAlignment="1">
      <alignment horizontal="right" vertical="center"/>
    </xf>
    <xf numFmtId="0" fontId="37" fillId="6" borderId="1" xfId="11" applyFont="1" applyFill="1" applyBorder="1" applyAlignment="1">
      <alignment vertical="center" shrinkToFit="1"/>
    </xf>
    <xf numFmtId="0" fontId="37" fillId="6" borderId="30" xfId="11" applyFont="1" applyFill="1" applyBorder="1" applyAlignment="1">
      <alignment vertical="center" wrapText="1"/>
    </xf>
    <xf numFmtId="41" fontId="37" fillId="6" borderId="11" xfId="12" applyFont="1" applyFill="1" applyBorder="1" applyAlignment="1">
      <alignment horizontal="left" vertical="center"/>
    </xf>
    <xf numFmtId="178" fontId="37" fillId="6" borderId="0" xfId="11" applyNumberFormat="1" applyFont="1" applyFill="1" applyAlignment="1">
      <alignment vertical="center"/>
    </xf>
    <xf numFmtId="177" fontId="37" fillId="6" borderId="0" xfId="11" applyNumberFormat="1" applyFont="1" applyFill="1" applyAlignment="1">
      <alignment vertical="center" shrinkToFit="1"/>
    </xf>
    <xf numFmtId="178" fontId="37" fillId="6" borderId="0" xfId="11" applyNumberFormat="1" applyFont="1" applyFill="1" applyAlignment="1">
      <alignment vertical="center" shrinkToFit="1"/>
    </xf>
    <xf numFmtId="41" fontId="37" fillId="6" borderId="0" xfId="12" applyFont="1" applyFill="1" applyBorder="1" applyAlignment="1">
      <alignment vertical="center" shrinkToFit="1"/>
    </xf>
    <xf numFmtId="178" fontId="37" fillId="6" borderId="0" xfId="11" applyNumberFormat="1" applyFont="1" applyFill="1" applyBorder="1" applyAlignment="1">
      <alignment vertical="center"/>
    </xf>
    <xf numFmtId="177" fontId="37" fillId="6" borderId="0" xfId="11" applyNumberFormat="1" applyFont="1" applyFill="1" applyBorder="1" applyAlignment="1">
      <alignment vertical="center" shrinkToFit="1"/>
    </xf>
    <xf numFmtId="191" fontId="37" fillId="6" borderId="0" xfId="12" applyNumberFormat="1" applyFont="1" applyFill="1" applyBorder="1" applyAlignment="1">
      <alignment vertical="center" shrinkToFit="1"/>
    </xf>
    <xf numFmtId="41" fontId="37" fillId="6" borderId="0" xfId="12" applyNumberFormat="1" applyFont="1" applyFill="1" applyBorder="1" applyAlignment="1">
      <alignment vertical="center" shrinkToFit="1"/>
    </xf>
    <xf numFmtId="0" fontId="37" fillId="6" borderId="3" xfId="11" applyFont="1" applyFill="1" applyBorder="1" applyAlignment="1">
      <alignment vertical="top" wrapText="1"/>
    </xf>
    <xf numFmtId="200" fontId="37" fillId="0" borderId="0" xfId="11" applyNumberFormat="1" applyFont="1" applyAlignment="1">
      <alignment vertical="center" shrinkToFit="1"/>
    </xf>
    <xf numFmtId="0" fontId="126" fillId="0" borderId="0" xfId="11" applyFont="1" applyAlignment="1">
      <alignment horizontal="justify"/>
    </xf>
    <xf numFmtId="196" fontId="37" fillId="0" borderId="0" xfId="11" applyNumberFormat="1" applyFont="1" applyAlignment="1">
      <alignment vertical="center" shrinkToFit="1"/>
    </xf>
    <xf numFmtId="0" fontId="37" fillId="6" borderId="12" xfId="11" applyFont="1" applyFill="1" applyBorder="1" applyAlignment="1">
      <alignment horizontal="left" vertical="top" wrapText="1"/>
    </xf>
    <xf numFmtId="0" fontId="37" fillId="6" borderId="4" xfId="11" applyFont="1" applyFill="1" applyBorder="1" applyAlignment="1">
      <alignment horizontal="left" vertical="top" wrapText="1"/>
    </xf>
    <xf numFmtId="41" fontId="54" fillId="6" borderId="10" xfId="12" applyFont="1" applyFill="1" applyBorder="1" applyAlignment="1">
      <alignment horizontal="right" vertical="center"/>
    </xf>
    <xf numFmtId="0" fontId="54" fillId="6" borderId="12" xfId="11" applyFont="1" applyFill="1" applyBorder="1" applyAlignment="1">
      <alignment horizontal="left" vertical="center" wrapText="1"/>
    </xf>
    <xf numFmtId="43" fontId="37" fillId="0" borderId="0" xfId="11" applyNumberFormat="1" applyFont="1" applyBorder="1" applyAlignment="1">
      <alignment vertical="center" shrinkToFit="1"/>
    </xf>
    <xf numFmtId="0" fontId="37" fillId="6" borderId="3" xfId="11" applyFont="1" applyFill="1" applyBorder="1" applyAlignment="1">
      <alignment vertical="center"/>
    </xf>
    <xf numFmtId="181" fontId="37" fillId="6" borderId="35" xfId="12" applyNumberFormat="1" applyFont="1" applyFill="1" applyBorder="1" applyAlignment="1">
      <alignment horizontal="right" vertical="center"/>
    </xf>
    <xf numFmtId="178" fontId="58" fillId="13" borderId="0" xfId="11" applyNumberFormat="1" applyFont="1" applyFill="1" applyBorder="1" applyAlignment="1">
      <alignment vertical="center"/>
    </xf>
    <xf numFmtId="191" fontId="37" fillId="0" borderId="0" xfId="12" applyNumberFormat="1" applyFont="1" applyBorder="1" applyAlignment="1">
      <alignment horizontal="center" vertical="center" shrinkToFit="1"/>
    </xf>
    <xf numFmtId="178" fontId="37" fillId="0" borderId="0" xfId="11" applyNumberFormat="1" applyFont="1" applyBorder="1" applyAlignment="1">
      <alignment horizontal="center" vertical="center" shrinkToFit="1"/>
    </xf>
    <xf numFmtId="177" fontId="37" fillId="0" borderId="0" xfId="11" applyNumberFormat="1" applyFont="1" applyBorder="1" applyAlignment="1">
      <alignment horizontal="center" vertical="center"/>
    </xf>
    <xf numFmtId="177" fontId="36" fillId="0" borderId="0" xfId="11" applyNumberFormat="1" applyFont="1" applyBorder="1" applyAlignment="1">
      <alignment vertical="center" shrinkToFit="1"/>
    </xf>
    <xf numFmtId="177" fontId="37" fillId="0" borderId="137" xfId="11" applyNumberFormat="1" applyFont="1" applyBorder="1" applyAlignment="1">
      <alignment vertical="center" wrapText="1"/>
    </xf>
    <xf numFmtId="177" fontId="37" fillId="0" borderId="129" xfId="11" applyNumberFormat="1" applyFont="1" applyBorder="1" applyAlignment="1">
      <alignment vertical="center" wrapText="1"/>
    </xf>
    <xf numFmtId="177" fontId="37" fillId="0" borderId="12" xfId="11" applyNumberFormat="1" applyFont="1" applyBorder="1" applyAlignment="1">
      <alignment horizontal="left" vertical="center" wrapText="1"/>
    </xf>
    <xf numFmtId="177" fontId="37" fillId="6" borderId="3" xfId="11" applyNumberFormat="1" applyFont="1" applyFill="1" applyBorder="1" applyAlignment="1">
      <alignment vertical="center"/>
    </xf>
    <xf numFmtId="177" fontId="37" fillId="6" borderId="2" xfId="11" applyNumberFormat="1" applyFont="1" applyFill="1" applyBorder="1" applyAlignment="1">
      <alignment vertical="center"/>
    </xf>
    <xf numFmtId="177" fontId="37" fillId="6" borderId="30" xfId="11" applyNumberFormat="1" applyFont="1" applyFill="1" applyBorder="1" applyAlignment="1">
      <alignment horizontal="left" vertical="center" wrapText="1"/>
    </xf>
    <xf numFmtId="177" fontId="37" fillId="6" borderId="3" xfId="11" applyNumberFormat="1" applyFont="1" applyFill="1" applyBorder="1" applyAlignment="1">
      <alignment horizontal="center" vertical="center" wrapText="1"/>
    </xf>
    <xf numFmtId="177" fontId="37" fillId="6" borderId="0" xfId="11" applyNumberFormat="1" applyFont="1" applyFill="1" applyBorder="1" applyAlignment="1">
      <alignment vertical="center"/>
    </xf>
    <xf numFmtId="177" fontId="37" fillId="6" borderId="10" xfId="12" applyNumberFormat="1" applyFont="1" applyFill="1" applyBorder="1" applyAlignment="1">
      <alignment vertical="center"/>
    </xf>
    <xf numFmtId="177" fontId="37" fillId="6" borderId="2" xfId="11" applyNumberFormat="1" applyFont="1" applyFill="1" applyBorder="1" applyAlignment="1">
      <alignment vertical="center" wrapText="1"/>
    </xf>
    <xf numFmtId="177" fontId="37" fillId="6" borderId="8" xfId="11" applyNumberFormat="1" applyFont="1" applyFill="1" applyBorder="1" applyAlignment="1">
      <alignment vertical="center" wrapText="1"/>
    </xf>
    <xf numFmtId="177" fontId="36" fillId="0" borderId="129" xfId="11" applyNumberFormat="1" applyFont="1" applyBorder="1" applyAlignment="1">
      <alignment vertical="center"/>
    </xf>
    <xf numFmtId="177" fontId="36" fillId="0" borderId="2" xfId="11" applyNumberFormat="1" applyFont="1" applyBorder="1" applyAlignment="1">
      <alignment vertical="center"/>
    </xf>
    <xf numFmtId="177" fontId="37" fillId="6" borderId="2" xfId="11" applyNumberFormat="1" applyFont="1" applyFill="1" applyBorder="1" applyAlignment="1">
      <alignment horizontal="left" vertical="center"/>
    </xf>
    <xf numFmtId="177" fontId="37" fillId="6" borderId="12" xfId="11" applyNumberFormat="1" applyFont="1" applyFill="1" applyBorder="1" applyAlignment="1">
      <alignment horizontal="left" vertical="center" wrapText="1"/>
    </xf>
    <xf numFmtId="177" fontId="37" fillId="0" borderId="2" xfId="11" applyNumberFormat="1" applyFont="1" applyBorder="1" applyAlignment="1">
      <alignment vertical="center"/>
    </xf>
    <xf numFmtId="181" fontId="52" fillId="0" borderId="2" xfId="12" applyNumberFormat="1" applyFont="1" applyBorder="1" applyAlignment="1">
      <alignment horizontal="right" vertical="center"/>
    </xf>
    <xf numFmtId="41" fontId="52" fillId="0" borderId="2" xfId="12" applyFont="1" applyBorder="1" applyAlignment="1">
      <alignment vertical="center"/>
    </xf>
    <xf numFmtId="177" fontId="36" fillId="0" borderId="138" xfId="11" applyNumberFormat="1" applyFont="1" applyBorder="1" applyAlignment="1">
      <alignment vertical="center"/>
    </xf>
    <xf numFmtId="177" fontId="36" fillId="0" borderId="8" xfId="11" applyNumberFormat="1" applyFont="1" applyBorder="1" applyAlignment="1">
      <alignment vertical="center"/>
    </xf>
    <xf numFmtId="177" fontId="37" fillId="6" borderId="8" xfId="11" applyNumberFormat="1" applyFont="1" applyFill="1" applyBorder="1" applyAlignment="1">
      <alignment vertical="center"/>
    </xf>
    <xf numFmtId="177" fontId="37" fillId="0" borderId="8" xfId="11" applyNumberFormat="1" applyFont="1" applyBorder="1" applyAlignment="1">
      <alignment vertical="center"/>
    </xf>
    <xf numFmtId="41" fontId="52" fillId="0" borderId="8" xfId="12" applyFont="1" applyBorder="1" applyAlignment="1">
      <alignment vertical="center"/>
    </xf>
    <xf numFmtId="176" fontId="37" fillId="0" borderId="23" xfId="12" applyNumberFormat="1" applyFont="1" applyFill="1" applyBorder="1" applyAlignment="1">
      <alignment horizontal="right" vertical="center"/>
    </xf>
    <xf numFmtId="176" fontId="54" fillId="0" borderId="23" xfId="12" applyNumberFormat="1" applyFont="1" applyFill="1" applyBorder="1" applyAlignment="1">
      <alignment horizontal="right" vertical="center"/>
    </xf>
    <xf numFmtId="41" fontId="37" fillId="0" borderId="37" xfId="12" applyFont="1" applyFill="1" applyBorder="1" applyAlignment="1">
      <alignment vertical="center"/>
    </xf>
    <xf numFmtId="41" fontId="37" fillId="0" borderId="22" xfId="12" applyFont="1" applyFill="1" applyBorder="1" applyAlignment="1">
      <alignment horizontal="center" vertical="center"/>
    </xf>
    <xf numFmtId="41" fontId="37" fillId="0" borderId="24" xfId="12" applyFont="1" applyFill="1" applyBorder="1" applyAlignment="1">
      <alignment horizontal="right" vertical="center"/>
    </xf>
    <xf numFmtId="0" fontId="55" fillId="0" borderId="107" xfId="11" applyFont="1" applyFill="1" applyBorder="1" applyAlignment="1">
      <alignment vertical="center"/>
    </xf>
    <xf numFmtId="41" fontId="37" fillId="0" borderId="25" xfId="12" applyFont="1" applyFill="1" applyBorder="1" applyAlignment="1">
      <alignment vertical="center"/>
    </xf>
    <xf numFmtId="41" fontId="37" fillId="0" borderId="6" xfId="12" applyFont="1" applyFill="1" applyBorder="1" applyAlignment="1">
      <alignment horizontal="center" vertical="center"/>
    </xf>
    <xf numFmtId="41" fontId="37" fillId="0" borderId="16" xfId="12" applyFont="1" applyFill="1" applyBorder="1" applyAlignment="1">
      <alignment horizontal="right" vertical="center"/>
    </xf>
    <xf numFmtId="0" fontId="55" fillId="0" borderId="17" xfId="11" applyFont="1" applyFill="1" applyBorder="1" applyAlignment="1">
      <alignment vertical="center"/>
    </xf>
    <xf numFmtId="41" fontId="37" fillId="0" borderId="25" xfId="12" applyNumberFormat="1" applyFont="1" applyFill="1" applyBorder="1" applyAlignment="1">
      <alignment vertical="center"/>
    </xf>
    <xf numFmtId="41" fontId="37" fillId="0" borderId="6" xfId="12" applyNumberFormat="1" applyFont="1" applyFill="1" applyBorder="1" applyAlignment="1">
      <alignment horizontal="center" vertical="center"/>
    </xf>
    <xf numFmtId="0" fontId="55" fillId="0" borderId="143" xfId="11" applyFont="1" applyFill="1" applyBorder="1" applyAlignment="1">
      <alignment vertical="center"/>
    </xf>
    <xf numFmtId="0" fontId="55" fillId="0" borderId="144" xfId="11" applyFont="1" applyFill="1" applyBorder="1" applyAlignment="1">
      <alignment vertical="center"/>
    </xf>
    <xf numFmtId="0" fontId="55" fillId="0" borderId="3" xfId="11" applyFont="1" applyFill="1" applyBorder="1" applyAlignment="1">
      <alignment vertical="center" wrapText="1"/>
    </xf>
    <xf numFmtId="0" fontId="55" fillId="0" borderId="143" xfId="11" applyFont="1" applyFill="1" applyBorder="1" applyAlignment="1">
      <alignment vertical="center" wrapText="1"/>
    </xf>
    <xf numFmtId="0" fontId="55" fillId="0" borderId="144" xfId="11" applyFont="1" applyFill="1" applyBorder="1" applyAlignment="1">
      <alignment vertical="center" wrapText="1"/>
    </xf>
    <xf numFmtId="0" fontId="55" fillId="0" borderId="145" xfId="11" applyFont="1" applyFill="1" applyBorder="1" applyAlignment="1">
      <alignment vertical="center" wrapText="1"/>
    </xf>
    <xf numFmtId="0" fontId="55" fillId="0" borderId="142" xfId="11" applyFont="1" applyFill="1" applyBorder="1" applyAlignment="1">
      <alignment vertical="top" wrapText="1"/>
    </xf>
    <xf numFmtId="0" fontId="55" fillId="0" borderId="3" xfId="11" applyFont="1" applyFill="1" applyBorder="1" applyAlignment="1">
      <alignment vertical="top" wrapText="1"/>
    </xf>
    <xf numFmtId="0" fontId="55" fillId="0" borderId="145" xfId="11" applyFont="1" applyFill="1" applyBorder="1" applyAlignment="1">
      <alignment vertical="top" wrapText="1"/>
    </xf>
    <xf numFmtId="0" fontId="55" fillId="0" borderId="146" xfId="11" applyFont="1" applyFill="1" applyBorder="1" applyAlignment="1">
      <alignment vertical="center"/>
    </xf>
    <xf numFmtId="0" fontId="55" fillId="0" borderId="147" xfId="11" applyFont="1" applyFill="1" applyBorder="1" applyAlignment="1">
      <alignment vertical="center"/>
    </xf>
    <xf numFmtId="0" fontId="37" fillId="0" borderId="160" xfId="11" applyFont="1" applyFill="1" applyBorder="1" applyAlignment="1">
      <alignment vertical="center" shrinkToFit="1"/>
    </xf>
    <xf numFmtId="0" fontId="37" fillId="0" borderId="161" xfId="11" applyFont="1" applyFill="1" applyBorder="1" applyAlignment="1">
      <alignment horizontal="center" vertical="center" shrinkToFit="1"/>
    </xf>
    <xf numFmtId="41" fontId="37" fillId="0" borderId="162" xfId="12" applyFont="1" applyFill="1" applyBorder="1" applyAlignment="1">
      <alignment horizontal="right" vertical="center"/>
    </xf>
    <xf numFmtId="0" fontId="55" fillId="0" borderId="144" xfId="11" applyFont="1" applyFill="1" applyBorder="1" applyAlignment="1">
      <alignment vertical="top" wrapText="1"/>
    </xf>
    <xf numFmtId="0" fontId="55" fillId="0" borderId="142" xfId="11" applyFont="1" applyFill="1" applyBorder="1" applyAlignment="1">
      <alignment vertical="center" wrapText="1"/>
    </xf>
    <xf numFmtId="0" fontId="55" fillId="0" borderId="148" xfId="11" applyFont="1" applyFill="1" applyBorder="1" applyAlignment="1">
      <alignment vertical="center"/>
    </xf>
    <xf numFmtId="0" fontId="55" fillId="0" borderId="149" xfId="11" applyFont="1" applyFill="1" applyBorder="1" applyAlignment="1">
      <alignment vertical="center"/>
    </xf>
    <xf numFmtId="0" fontId="52" fillId="0" borderId="13" xfId="11" applyFont="1" applyFill="1" applyBorder="1" applyAlignment="1">
      <alignment vertical="center"/>
    </xf>
    <xf numFmtId="177" fontId="37" fillId="0" borderId="34" xfId="0" applyNumberFormat="1" applyFont="1" applyFill="1" applyBorder="1" applyAlignment="1">
      <alignment vertical="center"/>
    </xf>
    <xf numFmtId="41" fontId="37" fillId="0" borderId="23" xfId="12" applyFont="1" applyFill="1" applyBorder="1" applyAlignment="1">
      <alignment vertical="center"/>
    </xf>
    <xf numFmtId="184" fontId="37" fillId="0" borderId="23" xfId="12" applyNumberFormat="1" applyFont="1" applyFill="1" applyBorder="1" applyAlignment="1">
      <alignment vertical="center"/>
    </xf>
    <xf numFmtId="177" fontId="37" fillId="0" borderId="37" xfId="12" applyNumberFormat="1" applyFont="1" applyFill="1" applyBorder="1" applyAlignment="1">
      <alignment vertical="center"/>
    </xf>
    <xf numFmtId="177" fontId="37" fillId="0" borderId="22" xfId="12" applyNumberFormat="1" applyFont="1" applyFill="1" applyBorder="1" applyAlignment="1">
      <alignment horizontal="center" vertical="center"/>
    </xf>
    <xf numFmtId="177" fontId="37" fillId="0" borderId="24" xfId="0" applyNumberFormat="1" applyFont="1" applyFill="1" applyBorder="1" applyAlignment="1">
      <alignment vertical="center"/>
    </xf>
    <xf numFmtId="0" fontId="52" fillId="0" borderId="129" xfId="11" applyFont="1" applyFill="1" applyBorder="1" applyAlignment="1">
      <alignment vertical="center"/>
    </xf>
    <xf numFmtId="177" fontId="37" fillId="0" borderId="137" xfId="0" applyNumberFormat="1" applyFont="1" applyFill="1" applyBorder="1" applyAlignment="1">
      <alignment vertical="center" wrapText="1"/>
    </xf>
    <xf numFmtId="41" fontId="37" fillId="0" borderId="3" xfId="12" applyFont="1" applyFill="1" applyBorder="1" applyAlignment="1">
      <alignment vertical="center"/>
    </xf>
    <xf numFmtId="184" fontId="37" fillId="0" borderId="3" xfId="12" applyNumberFormat="1" applyFont="1" applyFill="1" applyBorder="1" applyAlignment="1">
      <alignment vertical="center"/>
    </xf>
    <xf numFmtId="177" fontId="37" fillId="0" borderId="12" xfId="12" applyNumberFormat="1" applyFont="1" applyFill="1" applyBorder="1" applyAlignment="1">
      <alignment vertical="center"/>
    </xf>
    <xf numFmtId="177" fontId="37" fillId="0" borderId="0" xfId="12" applyNumberFormat="1" applyFont="1" applyFill="1" applyBorder="1" applyAlignment="1">
      <alignment horizontal="center" vertical="center"/>
    </xf>
    <xf numFmtId="177" fontId="37" fillId="0" borderId="18" xfId="0" applyNumberFormat="1" applyFont="1" applyFill="1" applyBorder="1" applyAlignment="1">
      <alignment vertical="center"/>
    </xf>
    <xf numFmtId="177" fontId="37" fillId="0" borderId="13" xfId="0" applyNumberFormat="1" applyFont="1" applyFill="1" applyBorder="1" applyAlignment="1">
      <alignment vertical="center" wrapText="1"/>
    </xf>
    <xf numFmtId="177" fontId="37" fillId="0" borderId="26" xfId="0" applyNumberFormat="1" applyFont="1" applyFill="1" applyBorder="1" applyAlignment="1">
      <alignment horizontal="left" vertical="center" wrapText="1"/>
    </xf>
    <xf numFmtId="177" fontId="37" fillId="0" borderId="17" xfId="0" applyNumberFormat="1" applyFont="1" applyFill="1" applyBorder="1" applyAlignment="1">
      <alignment vertical="center"/>
    </xf>
    <xf numFmtId="177" fontId="37" fillId="0" borderId="12" xfId="0" applyNumberFormat="1" applyFont="1" applyFill="1" applyBorder="1" applyAlignment="1">
      <alignment vertical="center"/>
    </xf>
    <xf numFmtId="177" fontId="37" fillId="0" borderId="3" xfId="0" applyNumberFormat="1" applyFont="1" applyFill="1" applyBorder="1" applyAlignment="1">
      <alignment vertical="center"/>
    </xf>
    <xf numFmtId="177" fontId="37" fillId="0" borderId="3" xfId="0" applyNumberFormat="1" applyFont="1" applyFill="1" applyBorder="1" applyAlignment="1">
      <alignment vertical="center" wrapText="1"/>
    </xf>
    <xf numFmtId="177" fontId="54" fillId="0" borderId="0" xfId="0" applyNumberFormat="1" applyFont="1" applyFill="1" applyBorder="1" applyAlignment="1">
      <alignment vertical="center"/>
    </xf>
    <xf numFmtId="177" fontId="37" fillId="0" borderId="1" xfId="0" applyNumberFormat="1" applyFont="1" applyFill="1" applyBorder="1" applyAlignment="1">
      <alignment horizontal="center" vertical="center"/>
    </xf>
    <xf numFmtId="177" fontId="54" fillId="0" borderId="18" xfId="12" applyNumberFormat="1" applyFont="1" applyFill="1" applyBorder="1" applyAlignment="1">
      <alignment vertical="center"/>
    </xf>
    <xf numFmtId="0" fontId="52" fillId="0" borderId="27" xfId="11" applyFont="1" applyFill="1" applyBorder="1" applyAlignment="1">
      <alignment vertical="center"/>
    </xf>
    <xf numFmtId="177" fontId="37" fillId="0" borderId="19" xfId="0" applyNumberFormat="1" applyFont="1" applyFill="1" applyBorder="1" applyAlignment="1">
      <alignment vertical="center"/>
    </xf>
    <xf numFmtId="177" fontId="37" fillId="0" borderId="28" xfId="0" applyNumberFormat="1" applyFont="1" applyFill="1" applyBorder="1" applyAlignment="1">
      <alignment vertical="center"/>
    </xf>
    <xf numFmtId="177" fontId="37" fillId="0" borderId="20" xfId="0" applyNumberFormat="1" applyFont="1" applyFill="1" applyBorder="1" applyAlignment="1">
      <alignment vertical="center"/>
    </xf>
    <xf numFmtId="177" fontId="37" fillId="0" borderId="20" xfId="0" applyNumberFormat="1" applyFont="1" applyFill="1" applyBorder="1" applyAlignment="1">
      <alignment vertical="center" wrapText="1"/>
    </xf>
    <xf numFmtId="41" fontId="37" fillId="0" borderId="20" xfId="12" applyFont="1" applyFill="1" applyBorder="1" applyAlignment="1">
      <alignment vertical="center"/>
    </xf>
    <xf numFmtId="184" fontId="37" fillId="0" borderId="20" xfId="12" applyNumberFormat="1" applyFont="1" applyFill="1" applyBorder="1" applyAlignment="1">
      <alignment vertical="center"/>
    </xf>
    <xf numFmtId="177" fontId="37" fillId="0" borderId="21" xfId="0" applyNumberFormat="1" applyFont="1" applyFill="1" applyBorder="1" applyAlignment="1">
      <alignment horizontal="center" vertical="center"/>
    </xf>
    <xf numFmtId="177" fontId="37" fillId="0" borderId="31" xfId="12" applyNumberFormat="1" applyFont="1" applyFill="1" applyBorder="1" applyAlignment="1">
      <alignment vertical="center"/>
    </xf>
    <xf numFmtId="0" fontId="55" fillId="0" borderId="20" xfId="11" applyFont="1" applyFill="1" applyBorder="1" applyAlignment="1">
      <alignment vertical="center"/>
    </xf>
    <xf numFmtId="0" fontId="38" fillId="0" borderId="13" xfId="11" applyFont="1" applyBorder="1" applyAlignment="1">
      <alignment vertical="center"/>
    </xf>
    <xf numFmtId="0" fontId="38" fillId="0" borderId="14" xfId="11" applyFont="1" applyBorder="1" applyAlignment="1">
      <alignment vertical="center"/>
    </xf>
    <xf numFmtId="0" fontId="52" fillId="0" borderId="14" xfId="11" applyFont="1" applyBorder="1" applyAlignment="1">
      <alignment vertical="center"/>
    </xf>
    <xf numFmtId="41" fontId="52" fillId="0" borderId="14" xfId="12" applyFont="1" applyBorder="1" applyAlignment="1">
      <alignment vertical="center"/>
    </xf>
    <xf numFmtId="176" fontId="52" fillId="0" borderId="14" xfId="12" applyNumberFormat="1" applyFont="1" applyBorder="1" applyAlignment="1">
      <alignment vertical="center"/>
    </xf>
    <xf numFmtId="41" fontId="36" fillId="0" borderId="14" xfId="12" applyNumberFormat="1" applyFont="1" applyBorder="1" applyAlignment="1">
      <alignment vertical="center"/>
    </xf>
    <xf numFmtId="41" fontId="36" fillId="0" borderId="14" xfId="12" applyNumberFormat="1" applyFont="1" applyBorder="1" applyAlignment="1">
      <alignment horizontal="center" vertical="center"/>
    </xf>
    <xf numFmtId="41" fontId="52" fillId="0" borderId="15" xfId="12" applyFont="1" applyBorder="1" applyAlignment="1">
      <alignment vertical="center"/>
    </xf>
    <xf numFmtId="0" fontId="36" fillId="0" borderId="129" xfId="11" applyFont="1" applyFill="1" applyBorder="1" applyAlignment="1">
      <alignment vertical="center"/>
    </xf>
    <xf numFmtId="176" fontId="36" fillId="0" borderId="0" xfId="11" applyNumberFormat="1" applyFont="1" applyBorder="1" applyAlignment="1">
      <alignment vertical="center"/>
    </xf>
    <xf numFmtId="0" fontId="55" fillId="0" borderId="19" xfId="11" applyFont="1" applyFill="1" applyBorder="1" applyAlignment="1">
      <alignment vertical="center"/>
    </xf>
    <xf numFmtId="0" fontId="61" fillId="0" borderId="1" xfId="11" applyFont="1" applyFill="1" applyBorder="1" applyAlignment="1">
      <alignment vertical="center" shrinkToFit="1"/>
    </xf>
    <xf numFmtId="0" fontId="37" fillId="6" borderId="184" xfId="11" applyFont="1" applyFill="1" applyBorder="1" applyAlignment="1">
      <alignment vertical="center"/>
    </xf>
    <xf numFmtId="0" fontId="37" fillId="6" borderId="129" xfId="11" applyFont="1" applyFill="1" applyBorder="1" applyAlignment="1">
      <alignment vertical="center"/>
    </xf>
    <xf numFmtId="0" fontId="37" fillId="6" borderId="185" xfId="11" applyFont="1" applyFill="1" applyBorder="1" applyAlignment="1">
      <alignment vertical="center"/>
    </xf>
    <xf numFmtId="0" fontId="52" fillId="0" borderId="3" xfId="11" applyFont="1" applyBorder="1" applyAlignment="1">
      <alignment vertical="center" wrapText="1"/>
    </xf>
    <xf numFmtId="0" fontId="37" fillId="6" borderId="186" xfId="11" applyFont="1" applyFill="1" applyBorder="1" applyAlignment="1">
      <alignment vertical="center"/>
    </xf>
    <xf numFmtId="176" fontId="37" fillId="6" borderId="182" xfId="12" applyNumberFormat="1" applyFont="1" applyFill="1" applyBorder="1" applyAlignment="1">
      <alignment horizontal="right" vertical="center"/>
    </xf>
    <xf numFmtId="176" fontId="37" fillId="6" borderId="183" xfId="12" applyNumberFormat="1" applyFont="1" applyFill="1" applyBorder="1" applyAlignment="1">
      <alignment horizontal="right" vertical="center"/>
    </xf>
    <xf numFmtId="176" fontId="37" fillId="6" borderId="29" xfId="12" applyNumberFormat="1" applyFont="1" applyFill="1" applyBorder="1" applyAlignment="1">
      <alignment horizontal="right" vertical="center"/>
    </xf>
    <xf numFmtId="176" fontId="37" fillId="6" borderId="187" xfId="12" applyNumberFormat="1" applyFont="1" applyFill="1" applyBorder="1" applyAlignment="1">
      <alignment horizontal="right" vertical="center"/>
    </xf>
    <xf numFmtId="0" fontId="55" fillId="0" borderId="8" xfId="11" applyFont="1" applyFill="1" applyBorder="1" applyAlignment="1">
      <alignment vertical="center" wrapText="1"/>
    </xf>
    <xf numFmtId="0" fontId="52" fillId="0" borderId="8" xfId="11" applyFont="1" applyFill="1" applyBorder="1" applyAlignment="1">
      <alignment vertical="top" wrapText="1"/>
    </xf>
    <xf numFmtId="176" fontId="37" fillId="0" borderId="8" xfId="12" applyNumberFormat="1" applyFont="1" applyFill="1" applyBorder="1" applyAlignment="1">
      <alignment vertical="center"/>
    </xf>
    <xf numFmtId="176" fontId="54" fillId="0" borderId="8" xfId="12" applyNumberFormat="1" applyFont="1" applyFill="1" applyBorder="1" applyAlignment="1">
      <alignment vertical="center"/>
    </xf>
    <xf numFmtId="0" fontId="37" fillId="0" borderId="4" xfId="12" applyNumberFormat="1" applyFont="1" applyFill="1" applyBorder="1" applyAlignment="1">
      <alignment vertical="center" shrinkToFit="1"/>
    </xf>
    <xf numFmtId="0" fontId="54" fillId="0" borderId="5" xfId="12" applyNumberFormat="1" applyFont="1" applyFill="1" applyBorder="1" applyAlignment="1">
      <alignment horizontal="center" vertical="center" shrinkToFit="1"/>
    </xf>
    <xf numFmtId="41" fontId="54" fillId="0" borderId="11" xfId="12" applyFont="1" applyFill="1" applyBorder="1" applyAlignment="1">
      <alignment vertical="center"/>
    </xf>
    <xf numFmtId="0" fontId="37" fillId="6" borderId="138" xfId="11" applyFont="1" applyFill="1" applyBorder="1" applyAlignment="1">
      <alignment vertical="center"/>
    </xf>
    <xf numFmtId="0" fontId="37" fillId="6" borderId="145" xfId="11" applyFont="1" applyFill="1" applyBorder="1" applyAlignment="1">
      <alignment vertical="center"/>
    </xf>
    <xf numFmtId="0" fontId="37" fillId="0" borderId="4" xfId="11" applyFont="1" applyFill="1" applyBorder="1" applyAlignment="1">
      <alignment vertical="center"/>
    </xf>
    <xf numFmtId="0" fontId="55" fillId="0" borderId="8" xfId="11" applyFont="1" applyFill="1" applyBorder="1" applyAlignment="1">
      <alignment vertical="top" wrapText="1"/>
    </xf>
    <xf numFmtId="0" fontId="55" fillId="0" borderId="149" xfId="11" applyFont="1" applyFill="1" applyBorder="1" applyAlignment="1">
      <alignment vertical="top" wrapText="1"/>
    </xf>
    <xf numFmtId="0" fontId="55" fillId="0" borderId="188" xfId="11" applyFont="1" applyFill="1" applyBorder="1" applyAlignment="1">
      <alignment vertical="center"/>
    </xf>
    <xf numFmtId="0" fontId="55" fillId="0" borderId="145" xfId="11" applyFont="1" applyFill="1" applyBorder="1" applyAlignment="1">
      <alignment vertical="center"/>
    </xf>
    <xf numFmtId="0" fontId="55" fillId="0" borderId="8" xfId="11" applyFont="1" applyFill="1" applyBorder="1" applyAlignment="1">
      <alignment vertical="center"/>
    </xf>
    <xf numFmtId="0" fontId="55" fillId="0" borderId="7" xfId="11" applyFont="1" applyFill="1" applyBorder="1" applyAlignment="1">
      <alignment vertical="center"/>
    </xf>
    <xf numFmtId="0" fontId="37" fillId="0" borderId="67" xfId="11" applyFont="1" applyBorder="1" applyAlignment="1">
      <alignment vertical="center"/>
    </xf>
    <xf numFmtId="0" fontId="37" fillId="0" borderId="8" xfId="11" applyFont="1" applyBorder="1" applyAlignment="1">
      <alignment vertical="center"/>
    </xf>
    <xf numFmtId="0" fontId="37" fillId="0" borderId="8" xfId="11" applyFont="1" applyBorder="1" applyAlignment="1">
      <alignment vertical="top" wrapText="1"/>
    </xf>
    <xf numFmtId="41" fontId="61" fillId="0" borderId="5" xfId="12" applyNumberFormat="1" applyFont="1" applyBorder="1" applyAlignment="1">
      <alignment horizontal="left" vertical="center" shrinkToFit="1"/>
    </xf>
    <xf numFmtId="0" fontId="37" fillId="0" borderId="138" xfId="11" applyFont="1" applyBorder="1" applyAlignment="1">
      <alignment vertical="center"/>
    </xf>
    <xf numFmtId="41" fontId="37" fillId="0" borderId="8" xfId="12" applyFont="1" applyBorder="1" applyAlignment="1">
      <alignment vertical="center"/>
    </xf>
    <xf numFmtId="178" fontId="58" fillId="0" borderId="2" xfId="12" applyNumberFormat="1" applyFont="1" applyFill="1" applyBorder="1" applyAlignment="1">
      <alignment vertical="center"/>
    </xf>
    <xf numFmtId="181" fontId="58" fillId="0" borderId="2" xfId="12" applyNumberFormat="1" applyFont="1" applyFill="1" applyBorder="1" applyAlignment="1">
      <alignment horizontal="right" vertical="center"/>
    </xf>
    <xf numFmtId="0" fontId="61" fillId="0" borderId="4" xfId="11" applyFont="1" applyFill="1" applyBorder="1" applyAlignment="1">
      <alignment vertical="center"/>
    </xf>
    <xf numFmtId="178" fontId="61" fillId="0" borderId="8" xfId="12" applyNumberFormat="1" applyFont="1" applyFill="1" applyBorder="1" applyAlignment="1">
      <alignment vertical="center"/>
    </xf>
    <xf numFmtId="181" fontId="61" fillId="0" borderId="8" xfId="12" applyNumberFormat="1" applyFont="1" applyFill="1" applyBorder="1" applyAlignment="1">
      <alignment horizontal="right" vertical="center"/>
    </xf>
    <xf numFmtId="0" fontId="61" fillId="0" borderId="5" xfId="11" applyFont="1" applyBorder="1" applyAlignment="1">
      <alignment vertical="center" shrinkToFit="1"/>
    </xf>
    <xf numFmtId="41" fontId="61" fillId="0" borderId="11" xfId="12" applyFont="1" applyBorder="1" applyAlignment="1">
      <alignment vertical="center"/>
    </xf>
    <xf numFmtId="177" fontId="42" fillId="0" borderId="0" xfId="0" applyNumberFormat="1" applyFont="1" applyAlignment="1">
      <alignment vertical="center"/>
    </xf>
    <xf numFmtId="177" fontId="43" fillId="0" borderId="0" xfId="0" applyNumberFormat="1" applyFont="1" applyAlignment="1">
      <alignment vertical="center"/>
    </xf>
    <xf numFmtId="177" fontId="43" fillId="0" borderId="0" xfId="12" applyNumberFormat="1" applyFont="1" applyAlignment="1">
      <alignment vertical="center"/>
    </xf>
    <xf numFmtId="177" fontId="43" fillId="0" borderId="0" xfId="12" applyNumberFormat="1" applyFont="1" applyAlignment="1">
      <alignment horizontal="center" vertical="center"/>
    </xf>
    <xf numFmtId="177" fontId="43" fillId="0" borderId="0" xfId="0" applyNumberFormat="1" applyFont="1" applyAlignment="1">
      <alignment horizontal="right" vertical="center"/>
    </xf>
    <xf numFmtId="177" fontId="36" fillId="0" borderId="21" xfId="0" applyNumberFormat="1" applyFont="1" applyBorder="1" applyAlignment="1">
      <alignment vertical="center"/>
    </xf>
    <xf numFmtId="177" fontId="36" fillId="0" borderId="0" xfId="0" applyNumberFormat="1" applyFont="1" applyAlignment="1">
      <alignment horizontal="center" vertical="center"/>
    </xf>
    <xf numFmtId="177" fontId="36" fillId="0" borderId="0" xfId="12" applyNumberFormat="1" applyFont="1" applyAlignment="1">
      <alignment horizontal="right" vertical="center"/>
    </xf>
    <xf numFmtId="177" fontId="37" fillId="6" borderId="0" xfId="0" quotePrefix="1" applyNumberFormat="1" applyFont="1" applyFill="1" applyBorder="1" applyAlignment="1">
      <alignment horizontal="center" vertical="center"/>
    </xf>
    <xf numFmtId="177" fontId="54" fillId="6" borderId="10" xfId="12" applyNumberFormat="1" applyFont="1" applyFill="1" applyBorder="1" applyAlignment="1">
      <alignment vertical="center"/>
    </xf>
    <xf numFmtId="177" fontId="37" fillId="7" borderId="136" xfId="0" applyNumberFormat="1" applyFont="1" applyFill="1" applyBorder="1" applyAlignment="1">
      <alignment horizontal="center" vertical="center"/>
    </xf>
    <xf numFmtId="41" fontId="54" fillId="7" borderId="173" xfId="12" applyFont="1" applyFill="1" applyBorder="1" applyAlignment="1">
      <alignment horizontal="right" vertical="center" wrapText="1"/>
    </xf>
    <xf numFmtId="176" fontId="54" fillId="7" borderId="173" xfId="12" applyNumberFormat="1" applyFont="1" applyFill="1" applyBorder="1" applyAlignment="1">
      <alignment horizontal="right" vertical="center" wrapText="1"/>
    </xf>
    <xf numFmtId="177" fontId="37" fillId="7" borderId="181" xfId="0" applyNumberFormat="1" applyFont="1" applyFill="1" applyBorder="1" applyAlignment="1">
      <alignment horizontal="center" vertical="center"/>
    </xf>
    <xf numFmtId="177" fontId="37" fillId="7" borderId="65" xfId="0" applyNumberFormat="1" applyFont="1" applyFill="1" applyBorder="1" applyAlignment="1">
      <alignment horizontal="center" vertical="center"/>
    </xf>
    <xf numFmtId="177" fontId="37" fillId="7" borderId="66" xfId="0" applyNumberFormat="1" applyFont="1" applyFill="1" applyBorder="1" applyAlignment="1">
      <alignment horizontal="center" vertical="center"/>
    </xf>
    <xf numFmtId="177" fontId="37" fillId="6" borderId="137" xfId="0" applyNumberFormat="1" applyFont="1" applyFill="1" applyBorder="1" applyAlignment="1">
      <alignment vertical="center" wrapText="1"/>
    </xf>
    <xf numFmtId="177" fontId="37" fillId="6" borderId="129" xfId="0" applyNumberFormat="1" applyFont="1" applyFill="1" applyBorder="1" applyAlignment="1">
      <alignment vertical="center" wrapText="1"/>
    </xf>
    <xf numFmtId="177" fontId="37" fillId="6" borderId="17" xfId="0" applyNumberFormat="1" applyFont="1" applyFill="1" applyBorder="1" applyAlignment="1">
      <alignment vertical="center"/>
    </xf>
    <xf numFmtId="177" fontId="37" fillId="6" borderId="67" xfId="0" applyNumberFormat="1" applyFont="1" applyFill="1" applyBorder="1" applyAlignment="1">
      <alignment vertical="center" wrapText="1"/>
    </xf>
    <xf numFmtId="177" fontId="37" fillId="6" borderId="12" xfId="0" applyNumberFormat="1" applyFont="1" applyFill="1" applyBorder="1" applyAlignment="1">
      <alignment horizontal="left" vertical="center" wrapText="1"/>
    </xf>
    <xf numFmtId="177" fontId="37" fillId="6" borderId="12" xfId="0" applyNumberFormat="1" applyFont="1" applyFill="1" applyBorder="1" applyAlignment="1">
      <alignment vertical="center"/>
    </xf>
    <xf numFmtId="177" fontId="37" fillId="6" borderId="12" xfId="0" applyNumberFormat="1" applyFont="1" applyFill="1" applyBorder="1" applyAlignment="1">
      <alignment horizontal="center" vertical="center" wrapText="1"/>
    </xf>
    <xf numFmtId="177" fontId="37" fillId="6" borderId="2" xfId="0" applyNumberFormat="1" applyFont="1" applyFill="1" applyBorder="1" applyAlignment="1">
      <alignment vertical="center"/>
    </xf>
    <xf numFmtId="177" fontId="37" fillId="6" borderId="3" xfId="0" applyNumberFormat="1" applyFont="1" applyFill="1" applyBorder="1" applyAlignment="1">
      <alignment vertical="center" wrapText="1"/>
    </xf>
    <xf numFmtId="177" fontId="37" fillId="6" borderId="2" xfId="0" applyNumberFormat="1" applyFont="1" applyFill="1" applyBorder="1" applyAlignment="1">
      <alignment vertical="center" wrapText="1"/>
    </xf>
    <xf numFmtId="177" fontId="37" fillId="6" borderId="2" xfId="0" applyNumberFormat="1" applyFont="1" applyFill="1" applyBorder="1" applyAlignment="1">
      <alignment horizontal="center" vertical="center" wrapText="1"/>
    </xf>
    <xf numFmtId="177" fontId="37" fillId="6" borderId="8" xfId="0" applyNumberFormat="1" applyFont="1" applyFill="1" applyBorder="1" applyAlignment="1">
      <alignment horizontal="center" vertical="center" wrapText="1"/>
    </xf>
    <xf numFmtId="185" fontId="37" fillId="6" borderId="3" xfId="12" applyNumberFormat="1" applyFont="1" applyFill="1" applyBorder="1" applyAlignment="1">
      <alignment vertical="center"/>
    </xf>
    <xf numFmtId="176" fontId="37" fillId="6" borderId="3" xfId="12" applyNumberFormat="1" applyFont="1" applyFill="1" applyBorder="1" applyAlignment="1">
      <alignment horizontal="right" vertical="center" shrinkToFit="1"/>
    </xf>
    <xf numFmtId="177" fontId="54" fillId="6" borderId="30" xfId="0" applyNumberFormat="1" applyFont="1" applyFill="1" applyBorder="1" applyAlignment="1">
      <alignment vertical="center"/>
    </xf>
    <xf numFmtId="177" fontId="54" fillId="6" borderId="1" xfId="0" applyNumberFormat="1" applyFont="1" applyFill="1" applyBorder="1" applyAlignment="1">
      <alignment horizontal="center" vertical="center"/>
    </xf>
    <xf numFmtId="177" fontId="54" fillId="6" borderId="18" xfId="12" applyNumberFormat="1" applyFont="1" applyFill="1" applyBorder="1" applyAlignment="1">
      <alignment vertical="center"/>
    </xf>
    <xf numFmtId="185" fontId="37" fillId="6" borderId="2" xfId="12" applyNumberFormat="1" applyFont="1" applyFill="1" applyBorder="1" applyAlignment="1">
      <alignment vertical="center"/>
    </xf>
    <xf numFmtId="176" fontId="37" fillId="6" borderId="2" xfId="12" applyNumberFormat="1" applyFont="1" applyFill="1" applyBorder="1" applyAlignment="1">
      <alignment horizontal="right" vertical="center" shrinkToFit="1"/>
    </xf>
    <xf numFmtId="41" fontId="37" fillId="6" borderId="12" xfId="12" applyFont="1" applyFill="1" applyBorder="1" applyAlignment="1">
      <alignment vertical="center"/>
    </xf>
    <xf numFmtId="186" fontId="37" fillId="6" borderId="12" xfId="0" applyNumberFormat="1" applyFont="1" applyFill="1" applyBorder="1" applyAlignment="1">
      <alignment vertical="center"/>
    </xf>
    <xf numFmtId="187" fontId="37" fillId="6" borderId="2" xfId="12" applyNumberFormat="1" applyFont="1" applyFill="1" applyBorder="1" applyAlignment="1">
      <alignment vertical="center"/>
    </xf>
    <xf numFmtId="176" fontId="37" fillId="6" borderId="8" xfId="12" applyNumberFormat="1" applyFont="1" applyFill="1" applyBorder="1" applyAlignment="1">
      <alignment vertical="center"/>
    </xf>
    <xf numFmtId="177" fontId="37" fillId="6" borderId="4" xfId="12" applyNumberFormat="1" applyFont="1" applyFill="1" applyBorder="1" applyAlignment="1">
      <alignment vertical="center"/>
    </xf>
    <xf numFmtId="177" fontId="37" fillId="6" borderId="5" xfId="12" applyNumberFormat="1" applyFont="1" applyFill="1" applyBorder="1" applyAlignment="1">
      <alignment horizontal="center" vertical="center"/>
    </xf>
    <xf numFmtId="176" fontId="37" fillId="6" borderId="7" xfId="12" applyNumberFormat="1" applyFont="1" applyFill="1" applyBorder="1" applyAlignment="1">
      <alignment horizontal="right" vertical="center" shrinkToFit="1"/>
    </xf>
    <xf numFmtId="177" fontId="37" fillId="6" borderId="16" xfId="0" applyNumberFormat="1" applyFont="1" applyFill="1" applyBorder="1" applyAlignment="1">
      <alignment vertical="center"/>
    </xf>
    <xf numFmtId="177" fontId="37" fillId="6" borderId="25" xfId="12" applyNumberFormat="1" applyFont="1" applyFill="1" applyBorder="1" applyAlignment="1">
      <alignment vertical="center"/>
    </xf>
    <xf numFmtId="177" fontId="37" fillId="6" borderId="6" xfId="12" applyNumberFormat="1" applyFont="1" applyFill="1" applyBorder="1" applyAlignment="1">
      <alignment horizontal="center" vertical="center"/>
    </xf>
    <xf numFmtId="181" fontId="37" fillId="6" borderId="3" xfId="12" applyNumberFormat="1" applyFont="1" applyFill="1" applyBorder="1" applyAlignment="1">
      <alignment vertical="center"/>
    </xf>
    <xf numFmtId="181" fontId="37" fillId="6" borderId="2" xfId="12" applyNumberFormat="1" applyFont="1" applyFill="1" applyBorder="1" applyAlignment="1">
      <alignment vertical="center"/>
    </xf>
    <xf numFmtId="177" fontId="37" fillId="6" borderId="0" xfId="0" applyNumberFormat="1" applyFont="1" applyFill="1" applyBorder="1" applyAlignment="1">
      <alignment horizontal="center" vertical="center"/>
    </xf>
    <xf numFmtId="181" fontId="37" fillId="6" borderId="7" xfId="12" applyNumberFormat="1" applyFont="1" applyFill="1" applyBorder="1" applyAlignment="1">
      <alignment vertical="center"/>
    </xf>
    <xf numFmtId="177" fontId="37" fillId="6" borderId="16" xfId="0" applyNumberFormat="1" applyFont="1" applyFill="1" applyBorder="1" applyAlignment="1">
      <alignment horizontal="right" vertical="center"/>
    </xf>
    <xf numFmtId="177" fontId="37" fillId="6" borderId="17" xfId="0" applyNumberFormat="1" applyFont="1" applyFill="1" applyBorder="1" applyAlignment="1">
      <alignment vertical="center" wrapText="1"/>
    </xf>
    <xf numFmtId="177" fontId="37" fillId="6" borderId="29" xfId="0" applyNumberFormat="1" applyFont="1" applyFill="1" applyBorder="1" applyAlignment="1">
      <alignment vertical="center"/>
    </xf>
    <xf numFmtId="181" fontId="37" fillId="6" borderId="8" xfId="12" applyNumberFormat="1" applyFont="1" applyFill="1" applyBorder="1" applyAlignment="1">
      <alignment vertical="center"/>
    </xf>
    <xf numFmtId="177" fontId="37" fillId="6" borderId="11" xfId="0" applyNumberFormat="1" applyFont="1" applyFill="1" applyBorder="1" applyAlignment="1">
      <alignment horizontal="right" vertical="center"/>
    </xf>
    <xf numFmtId="176" fontId="37" fillId="6" borderId="30" xfId="12" applyNumberFormat="1" applyFont="1" applyFill="1" applyBorder="1" applyAlignment="1">
      <alignment vertical="center"/>
    </xf>
    <xf numFmtId="177" fontId="54" fillId="6" borderId="30" xfId="12" applyNumberFormat="1" applyFont="1" applyFill="1" applyBorder="1" applyAlignment="1">
      <alignment vertical="center"/>
    </xf>
    <xf numFmtId="177" fontId="37" fillId="6" borderId="1" xfId="12" applyNumberFormat="1" applyFont="1" applyFill="1" applyBorder="1" applyAlignment="1">
      <alignment horizontal="center" vertical="center"/>
    </xf>
    <xf numFmtId="177" fontId="54" fillId="6" borderId="18" xfId="0" applyNumberFormat="1" applyFont="1" applyFill="1" applyBorder="1" applyAlignment="1">
      <alignment horizontal="right" vertical="center"/>
    </xf>
    <xf numFmtId="182" fontId="37" fillId="6" borderId="3" xfId="12" applyNumberFormat="1" applyFont="1" applyFill="1" applyBorder="1" applyAlignment="1">
      <alignment vertical="center"/>
    </xf>
    <xf numFmtId="0" fontId="37" fillId="6" borderId="1" xfId="11" applyFont="1" applyFill="1" applyBorder="1" applyAlignment="1">
      <alignment horizontal="center" vertical="center" shrinkToFit="1"/>
    </xf>
    <xf numFmtId="182" fontId="37" fillId="6" borderId="18" xfId="11" applyNumberFormat="1" applyFont="1" applyFill="1" applyBorder="1" applyAlignment="1">
      <alignment vertical="center" shrinkToFit="1"/>
    </xf>
    <xf numFmtId="182" fontId="37" fillId="6" borderId="7" xfId="12" applyNumberFormat="1" applyFont="1" applyFill="1" applyBorder="1" applyAlignment="1">
      <alignment vertical="center"/>
    </xf>
    <xf numFmtId="0" fontId="37" fillId="6" borderId="25" xfId="11" applyFont="1" applyFill="1" applyBorder="1" applyAlignment="1">
      <alignment vertical="center" shrinkToFit="1"/>
    </xf>
    <xf numFmtId="0" fontId="37" fillId="6" borderId="6" xfId="11" applyFont="1" applyFill="1" applyBorder="1" applyAlignment="1">
      <alignment horizontal="center" vertical="center" shrinkToFit="1"/>
    </xf>
    <xf numFmtId="182" fontId="37" fillId="6" borderId="16" xfId="11" applyNumberFormat="1" applyFont="1" applyFill="1" applyBorder="1" applyAlignment="1">
      <alignment vertical="center" shrinkToFit="1"/>
    </xf>
    <xf numFmtId="0" fontId="55" fillId="6" borderId="2" xfId="11" applyFont="1" applyFill="1" applyBorder="1" applyAlignment="1">
      <alignment vertical="center" wrapText="1"/>
    </xf>
    <xf numFmtId="182" fontId="37" fillId="6" borderId="2" xfId="12" applyNumberFormat="1" applyFont="1" applyFill="1" applyBorder="1" applyAlignment="1">
      <alignment vertical="center"/>
    </xf>
    <xf numFmtId="0" fontId="54" fillId="6" borderId="12" xfId="11" applyFont="1" applyFill="1" applyBorder="1" applyAlignment="1">
      <alignment vertical="center" shrinkToFit="1"/>
    </xf>
    <xf numFmtId="177" fontId="54" fillId="6" borderId="18" xfId="11" applyNumberFormat="1" applyFont="1" applyFill="1" applyBorder="1" applyAlignment="1">
      <alignment vertical="center" shrinkToFit="1"/>
    </xf>
    <xf numFmtId="177" fontId="54" fillId="6" borderId="10" xfId="11" applyNumberFormat="1" applyFont="1" applyFill="1" applyBorder="1" applyAlignment="1">
      <alignment vertical="center" shrinkToFit="1"/>
    </xf>
    <xf numFmtId="0" fontId="55" fillId="6" borderId="29" xfId="11" applyFont="1" applyFill="1" applyBorder="1" applyAlignment="1">
      <alignment vertical="center" wrapText="1"/>
    </xf>
    <xf numFmtId="177" fontId="37" fillId="6" borderId="16" xfId="11" applyNumberFormat="1" applyFont="1" applyFill="1" applyBorder="1" applyAlignment="1">
      <alignment vertical="center" shrinkToFit="1"/>
    </xf>
    <xf numFmtId="0" fontId="52" fillId="6" borderId="2" xfId="11" applyFont="1" applyFill="1" applyBorder="1" applyAlignment="1">
      <alignment vertical="center" wrapText="1"/>
    </xf>
    <xf numFmtId="0" fontId="37" fillId="6" borderId="27" xfId="11" applyFont="1" applyFill="1" applyBorder="1" applyAlignment="1">
      <alignment vertical="center"/>
    </xf>
    <xf numFmtId="0" fontId="37" fillId="6" borderId="28" xfId="11" applyFont="1" applyFill="1" applyBorder="1" applyAlignment="1">
      <alignment vertical="center" wrapText="1"/>
    </xf>
    <xf numFmtId="0" fontId="37" fillId="6" borderId="20" xfId="11" applyFont="1" applyFill="1" applyBorder="1" applyAlignment="1">
      <alignment vertical="center" wrapText="1"/>
    </xf>
    <xf numFmtId="182" fontId="37" fillId="6" borderId="20" xfId="12" applyNumberFormat="1" applyFont="1" applyFill="1" applyBorder="1" applyAlignment="1">
      <alignment vertical="center"/>
    </xf>
    <xf numFmtId="176" fontId="37" fillId="6" borderId="20" xfId="12" applyNumberFormat="1" applyFont="1" applyFill="1" applyBorder="1" applyAlignment="1">
      <alignment vertical="center"/>
    </xf>
    <xf numFmtId="0" fontId="37" fillId="6" borderId="21" xfId="11" applyFont="1" applyFill="1" applyBorder="1" applyAlignment="1">
      <alignment vertical="center" shrinkToFit="1"/>
    </xf>
    <xf numFmtId="0" fontId="37" fillId="6" borderId="21" xfId="11" applyFont="1" applyFill="1" applyBorder="1" applyAlignment="1">
      <alignment horizontal="center" vertical="center" shrinkToFit="1"/>
    </xf>
    <xf numFmtId="177" fontId="37" fillId="6" borderId="31" xfId="11" applyNumberFormat="1" applyFont="1" applyFill="1" applyBorder="1" applyAlignment="1">
      <alignment vertical="center" shrinkToFit="1"/>
    </xf>
    <xf numFmtId="177" fontId="37" fillId="6" borderId="34" xfId="0" applyNumberFormat="1" applyFont="1" applyFill="1" applyBorder="1" applyAlignment="1">
      <alignment vertical="center"/>
    </xf>
    <xf numFmtId="176" fontId="37" fillId="6" borderId="23" xfId="12" applyNumberFormat="1" applyFont="1" applyFill="1" applyBorder="1" applyAlignment="1">
      <alignment vertical="center"/>
    </xf>
    <xf numFmtId="176" fontId="37" fillId="6" borderId="23" xfId="12" applyNumberFormat="1" applyFont="1" applyFill="1" applyBorder="1" applyAlignment="1">
      <alignment horizontal="right" vertical="center" shrinkToFit="1"/>
    </xf>
    <xf numFmtId="177" fontId="37" fillId="6" borderId="37" xfId="12" applyNumberFormat="1" applyFont="1" applyFill="1" applyBorder="1" applyAlignment="1">
      <alignment vertical="center"/>
    </xf>
    <xf numFmtId="177" fontId="37" fillId="6" borderId="22" xfId="12" applyNumberFormat="1" applyFont="1" applyFill="1" applyBorder="1" applyAlignment="1">
      <alignment horizontal="center" vertical="center"/>
    </xf>
    <xf numFmtId="177" fontId="37" fillId="6" borderId="24" xfId="0" applyNumberFormat="1" applyFont="1" applyFill="1" applyBorder="1" applyAlignment="1">
      <alignment vertical="center"/>
    </xf>
    <xf numFmtId="186" fontId="37" fillId="6" borderId="0" xfId="0" applyNumberFormat="1" applyFont="1" applyFill="1" applyBorder="1" applyAlignment="1">
      <alignment vertical="center"/>
    </xf>
    <xf numFmtId="0" fontId="54" fillId="6" borderId="0" xfId="11" applyFont="1" applyFill="1" applyBorder="1" applyAlignment="1">
      <alignment horizontal="center" vertical="center" shrinkToFit="1"/>
    </xf>
    <xf numFmtId="0" fontId="54" fillId="6" borderId="0" xfId="11" applyNumberFormat="1" applyFont="1" applyFill="1" applyBorder="1" applyAlignment="1">
      <alignment horizontal="center" vertical="center" shrinkToFit="1"/>
    </xf>
    <xf numFmtId="0" fontId="37" fillId="6" borderId="34" xfId="11" applyFont="1" applyFill="1" applyBorder="1" applyAlignment="1">
      <alignment vertical="center"/>
    </xf>
    <xf numFmtId="182" fontId="37" fillId="6" borderId="23" xfId="12" applyNumberFormat="1" applyFont="1" applyFill="1" applyBorder="1" applyAlignment="1">
      <alignment vertical="center"/>
    </xf>
    <xf numFmtId="182" fontId="37" fillId="6" borderId="24" xfId="11" applyNumberFormat="1" applyFont="1" applyFill="1" applyBorder="1" applyAlignment="1">
      <alignment vertical="center"/>
    </xf>
    <xf numFmtId="177" fontId="37" fillId="6" borderId="19" xfId="0" applyNumberFormat="1" applyFont="1" applyFill="1" applyBorder="1" applyAlignment="1">
      <alignment vertical="center" wrapText="1"/>
    </xf>
    <xf numFmtId="177" fontId="37" fillId="6" borderId="75" xfId="0" applyNumberFormat="1" applyFont="1" applyFill="1" applyBorder="1" applyAlignment="1">
      <alignment vertical="center"/>
    </xf>
    <xf numFmtId="177" fontId="37" fillId="6" borderId="20" xfId="0" applyNumberFormat="1" applyFont="1" applyFill="1" applyBorder="1" applyAlignment="1">
      <alignment vertical="center"/>
    </xf>
    <xf numFmtId="177" fontId="37" fillId="6" borderId="20" xfId="0" applyNumberFormat="1" applyFont="1" applyFill="1" applyBorder="1" applyAlignment="1">
      <alignment vertical="center" wrapText="1"/>
    </xf>
    <xf numFmtId="181" fontId="37" fillId="6" borderId="20" xfId="12" applyNumberFormat="1" applyFont="1" applyFill="1" applyBorder="1" applyAlignment="1">
      <alignment vertical="center"/>
    </xf>
    <xf numFmtId="177" fontId="37" fillId="6" borderId="21" xfId="0" applyNumberFormat="1" applyFont="1" applyFill="1" applyBorder="1" applyAlignment="1">
      <alignment vertical="center" shrinkToFit="1"/>
    </xf>
    <xf numFmtId="177" fontId="37" fillId="6" borderId="21" xfId="0" applyNumberFormat="1" applyFont="1" applyFill="1" applyBorder="1" applyAlignment="1">
      <alignment horizontal="center" vertical="center"/>
    </xf>
    <xf numFmtId="177" fontId="37" fillId="6" borderId="31" xfId="0" applyNumberFormat="1" applyFont="1" applyFill="1" applyBorder="1" applyAlignment="1">
      <alignment horizontal="right" vertical="center"/>
    </xf>
    <xf numFmtId="0" fontId="5" fillId="0" borderId="0" xfId="0" applyNumberFormat="1" applyFont="1">
      <alignment vertical="center"/>
    </xf>
    <xf numFmtId="41" fontId="4" fillId="6" borderId="10" xfId="1" applyFont="1" applyFill="1" applyBorder="1">
      <alignment vertical="center"/>
    </xf>
    <xf numFmtId="3" fontId="5" fillId="0" borderId="0" xfId="2" applyNumberFormat="1" applyFont="1" applyAlignment="1">
      <alignment horizontal="center" vertical="center"/>
    </xf>
    <xf numFmtId="181" fontId="54" fillId="0" borderId="8" xfId="12" applyNumberFormat="1" applyFont="1" applyBorder="1" applyAlignment="1">
      <alignment horizontal="right" vertical="center"/>
    </xf>
    <xf numFmtId="41" fontId="37" fillId="0" borderId="4" xfId="12" applyNumberFormat="1" applyFont="1" applyBorder="1" applyAlignment="1">
      <alignment vertical="center"/>
    </xf>
    <xf numFmtId="41" fontId="37" fillId="0" borderId="5" xfId="12" applyNumberFormat="1" applyFont="1" applyBorder="1" applyAlignment="1">
      <alignment horizontal="center" vertical="center"/>
    </xf>
    <xf numFmtId="41" fontId="37" fillId="0" borderId="11" xfId="12" applyFont="1" applyBorder="1" applyAlignment="1">
      <alignment horizontal="right" vertical="center"/>
    </xf>
    <xf numFmtId="0" fontId="37" fillId="7" borderId="181" xfId="11" applyFont="1" applyFill="1" applyBorder="1" applyAlignment="1">
      <alignment horizontal="center" vertical="center"/>
    </xf>
    <xf numFmtId="0" fontId="37" fillId="7" borderId="65" xfId="11" applyFont="1" applyFill="1" applyBorder="1" applyAlignment="1">
      <alignment horizontal="center" vertical="center"/>
    </xf>
    <xf numFmtId="0" fontId="37" fillId="7" borderId="66" xfId="11" applyFont="1" applyFill="1" applyBorder="1" applyAlignment="1">
      <alignment horizontal="center" vertical="center"/>
    </xf>
    <xf numFmtId="176" fontId="54" fillId="7" borderId="173" xfId="12" applyNumberFormat="1" applyFont="1" applyFill="1" applyBorder="1" applyAlignment="1">
      <alignment horizontal="center" vertical="center" wrapText="1"/>
    </xf>
    <xf numFmtId="176" fontId="56" fillId="7" borderId="173" xfId="3" applyNumberFormat="1" applyFont="1" applyFill="1" applyBorder="1" applyAlignment="1">
      <alignment horizontal="right" vertical="center" wrapText="1"/>
    </xf>
    <xf numFmtId="176" fontId="37" fillId="0" borderId="8" xfId="3" applyNumberFormat="1" applyFont="1" applyFill="1" applyBorder="1" applyAlignment="1">
      <alignment horizontal="right" vertical="center"/>
    </xf>
    <xf numFmtId="176" fontId="37" fillId="0" borderId="25" xfId="3" applyNumberFormat="1" applyFont="1" applyFill="1" applyBorder="1" applyAlignment="1">
      <alignment horizontal="right" vertical="center"/>
    </xf>
    <xf numFmtId="0" fontId="11" fillId="0" borderId="0" xfId="3" applyNumberFormat="1" applyFont="1" applyFill="1" applyBorder="1" applyAlignment="1">
      <alignment vertical="center"/>
    </xf>
    <xf numFmtId="0" fontId="5" fillId="2" borderId="36" xfId="2" applyNumberFormat="1" applyFont="1" applyFill="1" applyBorder="1" applyAlignment="1">
      <alignment horizontal="center" vertical="center"/>
    </xf>
    <xf numFmtId="0" fontId="5" fillId="2" borderId="38" xfId="2" applyNumberFormat="1" applyFont="1" applyFill="1" applyBorder="1" applyAlignment="1">
      <alignment horizontal="center" vertical="center"/>
    </xf>
    <xf numFmtId="41" fontId="37" fillId="0" borderId="2" xfId="3" applyNumberFormat="1" applyFont="1" applyFill="1" applyBorder="1" applyAlignment="1">
      <alignment horizontal="right" vertical="center"/>
    </xf>
    <xf numFmtId="176" fontId="37" fillId="0" borderId="2" xfId="3" applyNumberFormat="1" applyFont="1" applyFill="1" applyBorder="1" applyAlignment="1">
      <alignment horizontal="right" vertical="center"/>
    </xf>
    <xf numFmtId="41" fontId="58" fillId="0" borderId="10" xfId="3" applyNumberFormat="1" applyFont="1" applyFill="1" applyBorder="1" applyAlignment="1">
      <alignment vertical="center"/>
    </xf>
    <xf numFmtId="10" fontId="5" fillId="2" borderId="82" xfId="2" applyNumberFormat="1" applyFont="1" applyFill="1" applyBorder="1" applyAlignment="1">
      <alignment horizontal="center" vertical="center"/>
    </xf>
    <xf numFmtId="10" fontId="5" fillId="2" borderId="84" xfId="2" applyNumberFormat="1" applyFont="1" applyFill="1" applyBorder="1" applyAlignment="1">
      <alignment horizontal="center" vertical="center"/>
    </xf>
    <xf numFmtId="178" fontId="14" fillId="0" borderId="0" xfId="1" applyNumberFormat="1">
      <alignment vertical="center"/>
    </xf>
    <xf numFmtId="176" fontId="37" fillId="0" borderId="3" xfId="3" applyNumberFormat="1" applyFont="1" applyFill="1" applyBorder="1" applyAlignment="1">
      <alignment horizontal="right" vertical="center"/>
    </xf>
    <xf numFmtId="176" fontId="37" fillId="0" borderId="7" xfId="3" applyNumberFormat="1" applyFont="1" applyFill="1" applyBorder="1" applyAlignment="1">
      <alignment horizontal="right" vertical="center"/>
    </xf>
    <xf numFmtId="0" fontId="14" fillId="0" borderId="0" xfId="5" applyNumberFormat="1" applyFont="1" applyFill="1" applyBorder="1" applyAlignment="1"/>
    <xf numFmtId="0" fontId="14" fillId="0" borderId="0" xfId="5" applyNumberFormat="1" applyBorder="1" applyAlignment="1"/>
    <xf numFmtId="0" fontId="4" fillId="0" borderId="0" xfId="5" applyNumberFormat="1" applyFont="1" applyFill="1" applyBorder="1" applyAlignment="1">
      <alignment horizontal="center"/>
    </xf>
    <xf numFmtId="41" fontId="4" fillId="0" borderId="0" xfId="5" applyNumberFormat="1" applyFont="1" applyFill="1" applyBorder="1" applyAlignment="1">
      <alignment horizontal="right"/>
    </xf>
    <xf numFmtId="41" fontId="4" fillId="0" borderId="0" xfId="3" applyNumberFormat="1" applyFont="1" applyFill="1" applyBorder="1" applyAlignment="1">
      <alignment horizontal="left" vertical="center"/>
    </xf>
    <xf numFmtId="0" fontId="54" fillId="0" borderId="7" xfId="2" applyNumberFormat="1" applyFont="1" applyFill="1" applyBorder="1" applyAlignment="1">
      <alignment vertical="center"/>
    </xf>
    <xf numFmtId="0" fontId="127" fillId="0" borderId="7" xfId="2" applyNumberFormat="1" applyFont="1" applyFill="1" applyBorder="1" applyAlignment="1">
      <alignment vertical="center"/>
    </xf>
    <xf numFmtId="0" fontId="12" fillId="0" borderId="7" xfId="2" applyNumberFormat="1" applyFont="1" applyFill="1" applyBorder="1" applyAlignment="1">
      <alignment vertical="top" wrapText="1"/>
    </xf>
    <xf numFmtId="0" fontId="37" fillId="0" borderId="7" xfId="2" applyNumberFormat="1" applyFont="1" applyFill="1" applyBorder="1" applyAlignment="1">
      <alignment vertical="top"/>
    </xf>
    <xf numFmtId="176" fontId="54" fillId="0" borderId="23" xfId="3" applyNumberFormat="1" applyFont="1" applyFill="1" applyBorder="1" applyAlignment="1">
      <alignment horizontal="right" vertical="center"/>
    </xf>
    <xf numFmtId="0" fontId="14" fillId="0" borderId="0" xfId="5" applyNumberFormat="1" applyFill="1" applyBorder="1" applyAlignment="1"/>
    <xf numFmtId="0" fontId="5" fillId="7" borderId="3" xfId="2" applyNumberFormat="1" applyFont="1" applyFill="1" applyBorder="1" applyAlignment="1">
      <alignment horizontal="center" vertical="center"/>
    </xf>
    <xf numFmtId="176" fontId="7" fillId="0" borderId="14" xfId="3" applyNumberFormat="1" applyFont="1" applyFill="1" applyBorder="1" applyAlignment="1">
      <alignment horizontal="right" vertical="center"/>
    </xf>
    <xf numFmtId="0" fontId="5" fillId="0" borderId="0" xfId="0" applyNumberFormat="1" applyFont="1" applyAlignment="1">
      <alignment horizontal="center"/>
    </xf>
    <xf numFmtId="0" fontId="0" fillId="0" borderId="0" xfId="0" applyNumberFormat="1" applyFont="1" applyFill="1" applyBorder="1" applyAlignment="1"/>
    <xf numFmtId="0" fontId="0" fillId="0" borderId="0" xfId="0" applyNumberFormat="1" applyBorder="1" applyAlignment="1"/>
    <xf numFmtId="0" fontId="4" fillId="0" borderId="0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right"/>
    </xf>
    <xf numFmtId="0" fontId="0" fillId="0" borderId="19" xfId="0" applyNumberFormat="1" applyFill="1" applyBorder="1" applyAlignment="1"/>
    <xf numFmtId="0" fontId="0" fillId="0" borderId="20" xfId="0" applyNumberFormat="1" applyFill="1" applyBorder="1" applyAlignment="1"/>
    <xf numFmtId="0" fontId="68" fillId="0" borderId="0" xfId="11" applyFont="1" applyAlignment="1">
      <alignment vertical="center"/>
    </xf>
    <xf numFmtId="0" fontId="71" fillId="0" borderId="0" xfId="11" applyFont="1" applyAlignment="1">
      <alignment vertical="center"/>
    </xf>
    <xf numFmtId="0" fontId="17" fillId="0" borderId="0" xfId="11"/>
    <xf numFmtId="0" fontId="71" fillId="0" borderId="0" xfId="11" applyNumberFormat="1" applyFont="1" applyFill="1" applyAlignment="1">
      <alignment vertical="center"/>
    </xf>
    <xf numFmtId="0" fontId="71" fillId="0" borderId="0" xfId="11" applyNumberFormat="1" applyFont="1" applyFill="1" applyBorder="1" applyAlignment="1">
      <alignment vertical="center"/>
    </xf>
    <xf numFmtId="0" fontId="17" fillId="0" borderId="0" xfId="11" applyFill="1"/>
    <xf numFmtId="0" fontId="104" fillId="0" borderId="0" xfId="11" applyFont="1"/>
    <xf numFmtId="0" fontId="71" fillId="6" borderId="0" xfId="11" applyNumberFormat="1" applyFont="1" applyFill="1" applyAlignment="1">
      <alignment vertical="center"/>
    </xf>
    <xf numFmtId="0" fontId="17" fillId="0" borderId="0" xfId="11"/>
    <xf numFmtId="0" fontId="36" fillId="0" borderId="0" xfId="11" applyFont="1" applyBorder="1" applyAlignment="1">
      <alignment vertical="center"/>
    </xf>
    <xf numFmtId="0" fontId="37" fillId="0" borderId="2" xfId="11" applyFont="1" applyBorder="1" applyAlignment="1">
      <alignment vertical="center"/>
    </xf>
    <xf numFmtId="0" fontId="61" fillId="0" borderId="0" xfId="17" applyFont="1" applyBorder="1" applyAlignment="1">
      <alignment horizontal="center" vertical="center" shrinkToFit="1"/>
    </xf>
    <xf numFmtId="0" fontId="37" fillId="0" borderId="12" xfId="11" applyFont="1" applyBorder="1" applyAlignment="1">
      <alignment vertical="top" wrapText="1"/>
    </xf>
    <xf numFmtId="38" fontId="36" fillId="0" borderId="0" xfId="11" applyNumberFormat="1" applyFont="1" applyBorder="1" applyAlignment="1">
      <alignment vertical="center"/>
    </xf>
    <xf numFmtId="181" fontId="37" fillId="6" borderId="7" xfId="65" applyNumberFormat="1" applyFont="1" applyFill="1" applyBorder="1" applyAlignment="1">
      <alignment horizontal="right" vertical="center"/>
    </xf>
    <xf numFmtId="0" fontId="71" fillId="0" borderId="30" xfId="65" applyNumberFormat="1" applyFont="1" applyFill="1" applyBorder="1" applyAlignment="1">
      <alignment horizontal="left" vertical="center"/>
    </xf>
    <xf numFmtId="0" fontId="71" fillId="0" borderId="1" xfId="65" applyNumberFormat="1" applyFont="1" applyFill="1" applyBorder="1" applyAlignment="1">
      <alignment horizontal="center" vertical="center"/>
    </xf>
    <xf numFmtId="0" fontId="58" fillId="0" borderId="30" xfId="65" applyNumberFormat="1" applyFont="1" applyFill="1" applyBorder="1" applyAlignment="1">
      <alignment horizontal="left" vertical="center"/>
    </xf>
    <xf numFmtId="0" fontId="61" fillId="0" borderId="12" xfId="65" applyNumberFormat="1" applyFont="1" applyFill="1" applyBorder="1" applyAlignment="1">
      <alignment horizontal="left" vertical="center"/>
    </xf>
    <xf numFmtId="0" fontId="37" fillId="0" borderId="0" xfId="65" applyNumberFormat="1" applyFont="1" applyFill="1" applyBorder="1" applyAlignment="1">
      <alignment horizontal="center" vertical="center"/>
    </xf>
    <xf numFmtId="181" fontId="71" fillId="0" borderId="7" xfId="65" applyNumberFormat="1" applyFont="1" applyFill="1" applyBorder="1" applyAlignment="1">
      <alignment horizontal="right" vertical="center"/>
    </xf>
    <xf numFmtId="41" fontId="58" fillId="0" borderId="18" xfId="65" applyFont="1" applyFill="1" applyBorder="1" applyAlignment="1">
      <alignment horizontal="right" vertical="center"/>
    </xf>
    <xf numFmtId="41" fontId="61" fillId="6" borderId="10" xfId="65" applyFont="1" applyFill="1" applyBorder="1" applyAlignment="1">
      <alignment horizontal="right" vertical="center"/>
    </xf>
    <xf numFmtId="41" fontId="58" fillId="0" borderId="16" xfId="65" applyFont="1" applyFill="1" applyBorder="1" applyAlignment="1">
      <alignment vertical="center"/>
    </xf>
    <xf numFmtId="41" fontId="61" fillId="0" borderId="10" xfId="65" applyFont="1" applyFill="1" applyBorder="1" applyAlignment="1">
      <alignment horizontal="right" vertical="center"/>
    </xf>
    <xf numFmtId="0" fontId="61" fillId="0" borderId="6" xfId="65" applyNumberFormat="1" applyFont="1" applyFill="1" applyBorder="1" applyAlignment="1">
      <alignment horizontal="center" vertical="center" shrinkToFit="1"/>
    </xf>
    <xf numFmtId="181" fontId="71" fillId="0" borderId="2" xfId="65" applyNumberFormat="1" applyFont="1" applyFill="1" applyBorder="1" applyAlignment="1">
      <alignment vertical="center"/>
    </xf>
    <xf numFmtId="0" fontId="58" fillId="0" borderId="30" xfId="65" applyNumberFormat="1" applyFont="1" applyFill="1" applyBorder="1" applyAlignment="1">
      <alignment vertical="center" shrinkToFit="1"/>
    </xf>
    <xf numFmtId="0" fontId="61" fillId="0" borderId="1" xfId="65" applyNumberFormat="1" applyFont="1" applyFill="1" applyBorder="1" applyAlignment="1">
      <alignment horizontal="center" vertical="center" shrinkToFit="1"/>
    </xf>
    <xf numFmtId="41" fontId="58" fillId="0" borderId="18" xfId="65" applyFont="1" applyFill="1" applyBorder="1" applyAlignment="1">
      <alignment vertical="center"/>
    </xf>
    <xf numFmtId="0" fontId="37" fillId="0" borderId="29" xfId="11" applyFont="1" applyBorder="1" applyAlignment="1">
      <alignment vertical="center"/>
    </xf>
    <xf numFmtId="180" fontId="61" fillId="9" borderId="10" xfId="65" applyNumberFormat="1" applyFont="1" applyFill="1" applyBorder="1" applyAlignment="1">
      <alignment vertical="center"/>
    </xf>
    <xf numFmtId="0" fontId="61" fillId="0" borderId="0" xfId="65" applyNumberFormat="1" applyFont="1" applyFill="1" applyBorder="1" applyAlignment="1">
      <alignment horizontal="left" vertical="center"/>
    </xf>
    <xf numFmtId="41" fontId="61" fillId="0" borderId="10" xfId="65" applyFont="1" applyBorder="1" applyAlignment="1">
      <alignment horizontal="right" vertical="center"/>
    </xf>
    <xf numFmtId="38" fontId="54" fillId="0" borderId="16" xfId="65" applyNumberFormat="1" applyFont="1" applyFill="1" applyBorder="1" applyAlignment="1">
      <alignment horizontal="right" vertical="center"/>
    </xf>
    <xf numFmtId="41" fontId="54" fillId="0" borderId="10" xfId="65" applyFont="1" applyFill="1" applyBorder="1" applyAlignment="1">
      <alignment horizontal="right" vertical="center"/>
    </xf>
    <xf numFmtId="0" fontId="37" fillId="0" borderId="2" xfId="11" applyFont="1" applyBorder="1" applyAlignment="1">
      <alignment vertical="top" wrapText="1"/>
    </xf>
    <xf numFmtId="181" fontId="72" fillId="0" borderId="7" xfId="65" applyNumberFormat="1" applyFont="1" applyFill="1" applyBorder="1" applyAlignment="1">
      <alignment horizontal="right" vertical="center"/>
    </xf>
    <xf numFmtId="0" fontId="36" fillId="0" borderId="0" xfId="11" applyFont="1" applyAlignment="1">
      <alignment vertical="center"/>
    </xf>
    <xf numFmtId="181" fontId="71" fillId="0" borderId="3" xfId="65" applyNumberFormat="1" applyFont="1" applyFill="1" applyBorder="1" applyAlignment="1">
      <alignment horizontal="right" vertical="center"/>
    </xf>
    <xf numFmtId="0" fontId="17" fillId="0" borderId="0" xfId="11"/>
    <xf numFmtId="41" fontId="37" fillId="0" borderId="10" xfId="65" applyFont="1" applyBorder="1" applyAlignment="1">
      <alignment horizontal="right" vertical="center"/>
    </xf>
    <xf numFmtId="181" fontId="37" fillId="0" borderId="7" xfId="65" applyNumberFormat="1" applyFont="1" applyBorder="1" applyAlignment="1">
      <alignment horizontal="right" vertical="center"/>
    </xf>
    <xf numFmtId="0" fontId="37" fillId="0" borderId="12" xfId="11" applyFont="1" applyBorder="1" applyAlignment="1">
      <alignment vertical="center" shrinkToFit="1"/>
    </xf>
    <xf numFmtId="38" fontId="37" fillId="0" borderId="6" xfId="11" applyNumberFormat="1" applyFont="1" applyFill="1" applyBorder="1" applyAlignment="1">
      <alignment horizontal="center" vertical="center"/>
    </xf>
    <xf numFmtId="41" fontId="71" fillId="0" borderId="25" xfId="65" applyNumberFormat="1" applyFont="1" applyFill="1" applyBorder="1" applyAlignment="1">
      <alignment vertical="center"/>
    </xf>
    <xf numFmtId="41" fontId="71" fillId="0" borderId="6" xfId="65" applyNumberFormat="1" applyFont="1" applyFill="1" applyBorder="1" applyAlignment="1">
      <alignment horizontal="center" vertical="center"/>
    </xf>
    <xf numFmtId="41" fontId="71" fillId="0" borderId="16" xfId="65" applyNumberFormat="1" applyFont="1" applyFill="1" applyBorder="1" applyAlignment="1">
      <alignment horizontal="right" vertical="center"/>
    </xf>
    <xf numFmtId="0" fontId="71" fillId="0" borderId="8" xfId="11" applyNumberFormat="1" applyFont="1" applyFill="1" applyBorder="1" applyAlignment="1">
      <alignment vertical="center" wrapText="1"/>
    </xf>
    <xf numFmtId="0" fontId="71" fillId="0" borderId="9" xfId="11" applyNumberFormat="1" applyFont="1" applyFill="1" applyBorder="1" applyAlignment="1">
      <alignment vertical="center" wrapText="1"/>
    </xf>
    <xf numFmtId="38" fontId="37" fillId="0" borderId="25" xfId="11" applyNumberFormat="1" applyFont="1" applyFill="1" applyBorder="1" applyAlignment="1">
      <alignment vertical="center" shrinkToFit="1"/>
    </xf>
    <xf numFmtId="181" fontId="71" fillId="0" borderId="29" xfId="65" applyNumberFormat="1" applyFont="1" applyFill="1" applyBorder="1" applyAlignment="1">
      <alignment horizontal="right" vertical="center"/>
    </xf>
    <xf numFmtId="0" fontId="68" fillId="0" borderId="0" xfId="11" applyNumberFormat="1" applyFont="1" applyFill="1" applyBorder="1" applyAlignment="1">
      <alignment vertical="center"/>
    </xf>
    <xf numFmtId="41" fontId="71" fillId="0" borderId="0" xfId="65" applyNumberFormat="1" applyFont="1" applyFill="1" applyBorder="1" applyAlignment="1">
      <alignment vertical="center"/>
    </xf>
    <xf numFmtId="181" fontId="37" fillId="0" borderId="2" xfId="65" applyNumberFormat="1" applyFont="1" applyBorder="1" applyAlignment="1">
      <alignment horizontal="right" vertical="center"/>
    </xf>
    <xf numFmtId="181" fontId="37" fillId="0" borderId="3" xfId="65" applyNumberFormat="1" applyFont="1" applyFill="1" applyBorder="1" applyAlignment="1">
      <alignment horizontal="right" vertical="center"/>
    </xf>
    <xf numFmtId="0" fontId="52" fillId="0" borderId="12" xfId="11" applyFont="1" applyBorder="1" applyAlignment="1">
      <alignment vertical="center" wrapText="1"/>
    </xf>
    <xf numFmtId="0" fontId="36" fillId="0" borderId="0" xfId="11" applyNumberFormat="1" applyFont="1" applyAlignment="1">
      <alignment vertical="center"/>
    </xf>
    <xf numFmtId="0" fontId="61" fillId="0" borderId="12" xfId="11" quotePrefix="1" applyFont="1" applyBorder="1" applyAlignment="1">
      <alignment horizontal="justify" vertical="center" wrapText="1"/>
    </xf>
    <xf numFmtId="0" fontId="61" fillId="0" borderId="12" xfId="11" quotePrefix="1" applyFont="1" applyFill="1" applyBorder="1" applyAlignment="1">
      <alignment horizontal="justify" vertical="center" wrapText="1"/>
    </xf>
    <xf numFmtId="0" fontId="99" fillId="0" borderId="0" xfId="11" quotePrefix="1" applyFont="1" applyFill="1" applyBorder="1" applyAlignment="1">
      <alignment horizontal="justify" vertical="center"/>
    </xf>
    <xf numFmtId="41" fontId="74" fillId="0" borderId="10" xfId="65" applyNumberFormat="1" applyFont="1" applyFill="1" applyBorder="1" applyAlignment="1">
      <alignment horizontal="right" vertical="center"/>
    </xf>
    <xf numFmtId="41" fontId="61" fillId="0" borderId="10" xfId="65" applyNumberFormat="1" applyFont="1" applyFill="1" applyBorder="1" applyAlignment="1">
      <alignment horizontal="right" vertical="center"/>
    </xf>
    <xf numFmtId="41" fontId="71" fillId="0" borderId="10" xfId="65" applyNumberFormat="1" applyFont="1" applyFill="1" applyBorder="1" applyAlignment="1">
      <alignment horizontal="right" vertical="center"/>
    </xf>
    <xf numFmtId="41" fontId="74" fillId="0" borderId="18" xfId="65" applyNumberFormat="1" applyFont="1" applyFill="1" applyBorder="1" applyAlignment="1">
      <alignment horizontal="right" vertical="center"/>
    </xf>
    <xf numFmtId="41" fontId="61" fillId="0" borderId="11" xfId="65" applyNumberFormat="1" applyFont="1" applyFill="1" applyBorder="1" applyAlignment="1">
      <alignment horizontal="left" vertical="center"/>
    </xf>
    <xf numFmtId="41" fontId="37" fillId="6" borderId="4" xfId="65" applyNumberFormat="1" applyFont="1" applyFill="1" applyBorder="1" applyAlignment="1">
      <alignment horizontal="left" vertical="center" shrinkToFit="1"/>
    </xf>
    <xf numFmtId="41" fontId="37" fillId="6" borderId="12" xfId="65" applyNumberFormat="1" applyFont="1" applyFill="1" applyBorder="1" applyAlignment="1">
      <alignment horizontal="left" vertical="center" shrinkToFit="1"/>
    </xf>
    <xf numFmtId="41" fontId="61" fillId="6" borderId="12" xfId="65" applyNumberFormat="1" applyFont="1" applyFill="1" applyBorder="1" applyAlignment="1">
      <alignment horizontal="left" vertical="center" wrapText="1" shrinkToFit="1"/>
    </xf>
    <xf numFmtId="41" fontId="61" fillId="6" borderId="12" xfId="65" applyNumberFormat="1" applyFont="1" applyFill="1" applyBorder="1" applyAlignment="1">
      <alignment horizontal="left" vertical="center" shrinkToFit="1"/>
    </xf>
    <xf numFmtId="41" fontId="61" fillId="0" borderId="10" xfId="65" applyNumberFormat="1" applyFont="1" applyFill="1" applyBorder="1" applyAlignment="1">
      <alignment horizontal="left" vertical="center"/>
    </xf>
    <xf numFmtId="41" fontId="58" fillId="0" borderId="18" xfId="65" applyNumberFormat="1" applyFont="1" applyFill="1" applyBorder="1" applyAlignment="1">
      <alignment horizontal="left" vertical="center"/>
    </xf>
    <xf numFmtId="41" fontId="71" fillId="0" borderId="0" xfId="65" applyNumberFormat="1" applyFont="1" applyFill="1" applyAlignment="1">
      <alignment vertical="center"/>
    </xf>
    <xf numFmtId="41" fontId="74" fillId="0" borderId="16" xfId="65" applyNumberFormat="1" applyFont="1" applyFill="1" applyBorder="1" applyAlignment="1">
      <alignment vertical="center"/>
    </xf>
    <xf numFmtId="0" fontId="17" fillId="0" borderId="0" xfId="11" applyNumberFormat="1" applyFill="1"/>
    <xf numFmtId="0" fontId="68" fillId="0" borderId="0" xfId="11" applyNumberFormat="1" applyFont="1" applyFill="1" applyAlignment="1">
      <alignment vertical="center"/>
    </xf>
    <xf numFmtId="0" fontId="71" fillId="0" borderId="0" xfId="11" applyNumberFormat="1" applyFont="1" applyFill="1" applyAlignment="1">
      <alignment vertical="center"/>
    </xf>
    <xf numFmtId="0" fontId="68" fillId="0" borderId="21" xfId="65" applyNumberFormat="1" applyFont="1" applyFill="1" applyBorder="1" applyAlignment="1">
      <alignment vertical="center"/>
    </xf>
    <xf numFmtId="0" fontId="97" fillId="0" borderId="0" xfId="11" applyNumberFormat="1" applyFont="1" applyFill="1" applyAlignment="1">
      <alignment vertical="center"/>
    </xf>
    <xf numFmtId="176" fontId="68" fillId="0" borderId="0" xfId="11" applyNumberFormat="1" applyFont="1" applyFill="1" applyAlignment="1">
      <alignment vertical="center"/>
    </xf>
    <xf numFmtId="0" fontId="71" fillId="0" borderId="2" xfId="11" applyNumberFormat="1" applyFont="1" applyFill="1" applyBorder="1" applyAlignment="1">
      <alignment vertical="top" wrapText="1"/>
    </xf>
    <xf numFmtId="0" fontId="71" fillId="0" borderId="3" xfId="11" applyNumberFormat="1" applyFont="1" applyFill="1" applyBorder="1" applyAlignment="1">
      <alignment vertical="center" wrapText="1"/>
    </xf>
    <xf numFmtId="0" fontId="71" fillId="0" borderId="2" xfId="11" applyNumberFormat="1" applyFont="1" applyFill="1" applyBorder="1" applyAlignment="1">
      <alignment vertical="center" wrapText="1"/>
    </xf>
    <xf numFmtId="0" fontId="71" fillId="0" borderId="0" xfId="11" applyNumberFormat="1" applyFont="1" applyFill="1" applyBorder="1" applyAlignment="1">
      <alignment vertical="center"/>
    </xf>
    <xf numFmtId="0" fontId="71" fillId="0" borderId="17" xfId="11" applyNumberFormat="1" applyFont="1" applyFill="1" applyBorder="1" applyAlignment="1">
      <alignment vertical="center"/>
    </xf>
    <xf numFmtId="0" fontId="71" fillId="0" borderId="1" xfId="11" applyNumberFormat="1" applyFont="1" applyFill="1" applyBorder="1" applyAlignment="1">
      <alignment horizontal="center" vertical="center"/>
    </xf>
    <xf numFmtId="0" fontId="71" fillId="0" borderId="2" xfId="11" applyNumberFormat="1" applyFont="1" applyFill="1" applyBorder="1" applyAlignment="1">
      <alignment vertical="center"/>
    </xf>
    <xf numFmtId="0" fontId="71" fillId="0" borderId="0" xfId="11" applyNumberFormat="1" applyFont="1" applyFill="1" applyBorder="1" applyAlignment="1">
      <alignment horizontal="center" vertical="center"/>
    </xf>
    <xf numFmtId="0" fontId="71" fillId="0" borderId="29" xfId="11" applyNumberFormat="1" applyFont="1" applyFill="1" applyBorder="1" applyAlignment="1">
      <alignment vertical="center"/>
    </xf>
    <xf numFmtId="0" fontId="71" fillId="0" borderId="107" xfId="11" applyNumberFormat="1" applyFont="1" applyFill="1" applyBorder="1" applyAlignment="1">
      <alignment vertical="center"/>
    </xf>
    <xf numFmtId="0" fontId="71" fillId="0" borderId="29" xfId="11" applyNumberFormat="1" applyFont="1" applyFill="1" applyBorder="1" applyAlignment="1">
      <alignment vertical="center" wrapText="1"/>
    </xf>
    <xf numFmtId="0" fontId="71" fillId="0" borderId="19" xfId="11" applyNumberFormat="1" applyFont="1" applyFill="1" applyBorder="1" applyAlignment="1">
      <alignment vertical="center"/>
    </xf>
    <xf numFmtId="0" fontId="71" fillId="0" borderId="6" xfId="11" applyNumberFormat="1" applyFont="1" applyFill="1" applyBorder="1" applyAlignment="1">
      <alignment horizontal="center" vertical="center"/>
    </xf>
    <xf numFmtId="0" fontId="71" fillId="0" borderId="12" xfId="11" applyNumberFormat="1" applyFont="1" applyFill="1" applyBorder="1" applyAlignment="1">
      <alignment vertical="center" wrapText="1"/>
    </xf>
    <xf numFmtId="0" fontId="71" fillId="0" borderId="12" xfId="11" applyNumberFormat="1" applyFont="1" applyFill="1" applyBorder="1" applyAlignment="1">
      <alignment vertical="top" wrapText="1"/>
    </xf>
    <xf numFmtId="0" fontId="71" fillId="0" borderId="6" xfId="11" applyNumberFormat="1" applyFont="1" applyFill="1" applyBorder="1" applyAlignment="1">
      <alignment vertical="center" shrinkToFit="1"/>
    </xf>
    <xf numFmtId="0" fontId="74" fillId="0" borderId="0" xfId="11" applyNumberFormat="1" applyFont="1" applyFill="1" applyBorder="1" applyAlignment="1">
      <alignment vertical="center" shrinkToFit="1"/>
    </xf>
    <xf numFmtId="0" fontId="71" fillId="0" borderId="29" xfId="11" applyNumberFormat="1" applyFont="1" applyFill="1" applyBorder="1" applyAlignment="1">
      <alignment vertical="top" wrapText="1"/>
    </xf>
    <xf numFmtId="0" fontId="17" fillId="0" borderId="0" xfId="11" applyFill="1"/>
    <xf numFmtId="0" fontId="71" fillId="0" borderId="17" xfId="11" applyFont="1" applyFill="1" applyBorder="1" applyAlignment="1">
      <alignment vertical="center"/>
    </xf>
    <xf numFmtId="0" fontId="71" fillId="0" borderId="2" xfId="11" applyFont="1" applyFill="1" applyBorder="1" applyAlignment="1">
      <alignment vertical="center"/>
    </xf>
    <xf numFmtId="0" fontId="71" fillId="9" borderId="29" xfId="11" applyFont="1" applyFill="1" applyBorder="1" applyAlignment="1">
      <alignment vertical="center"/>
    </xf>
    <xf numFmtId="0" fontId="71" fillId="9" borderId="17" xfId="11" applyFont="1" applyFill="1" applyBorder="1" applyAlignment="1">
      <alignment vertical="center"/>
    </xf>
    <xf numFmtId="0" fontId="71" fillId="9" borderId="2" xfId="11" applyFont="1" applyFill="1" applyBorder="1" applyAlignment="1">
      <alignment vertical="center"/>
    </xf>
    <xf numFmtId="0" fontId="37" fillId="6" borderId="17" xfId="11" applyFont="1" applyFill="1" applyBorder="1" applyAlignment="1">
      <alignment vertical="center"/>
    </xf>
    <xf numFmtId="0" fontId="37" fillId="6" borderId="2" xfId="11" applyFont="1" applyFill="1" applyBorder="1" applyAlignment="1">
      <alignment vertical="center"/>
    </xf>
    <xf numFmtId="0" fontId="37" fillId="0" borderId="0" xfId="11" applyFont="1" applyFill="1" applyBorder="1" applyAlignment="1">
      <alignment horizontal="center" vertical="center"/>
    </xf>
    <xf numFmtId="0" fontId="54" fillId="0" borderId="0" xfId="11" applyFont="1" applyFill="1" applyBorder="1" applyAlignment="1">
      <alignment vertical="center" shrinkToFit="1"/>
    </xf>
    <xf numFmtId="0" fontId="37" fillId="6" borderId="29" xfId="11" applyFont="1" applyFill="1" applyBorder="1" applyAlignment="1">
      <alignment vertical="center"/>
    </xf>
    <xf numFmtId="0" fontId="52" fillId="6" borderId="25" xfId="11" applyFont="1" applyFill="1" applyBorder="1" applyAlignment="1">
      <alignment vertical="center"/>
    </xf>
    <xf numFmtId="0" fontId="52" fillId="6" borderId="32" xfId="11" applyFont="1" applyFill="1" applyBorder="1" applyAlignment="1">
      <alignment vertical="center"/>
    </xf>
    <xf numFmtId="0" fontId="61" fillId="0" borderId="0" xfId="11" applyFont="1" applyFill="1" applyBorder="1" applyAlignment="1">
      <alignment horizontal="center" vertical="center"/>
    </xf>
    <xf numFmtId="0" fontId="61" fillId="6" borderId="0" xfId="11" applyFont="1" applyFill="1" applyBorder="1" applyAlignment="1">
      <alignment horizontal="left" vertical="center" shrinkToFit="1"/>
    </xf>
    <xf numFmtId="0" fontId="61" fillId="6" borderId="12" xfId="11" applyFont="1" applyFill="1" applyBorder="1" applyAlignment="1">
      <alignment horizontal="left" vertical="center" shrinkToFit="1"/>
    </xf>
    <xf numFmtId="0" fontId="61" fillId="0" borderId="0" xfId="11" applyNumberFormat="1" applyFont="1" applyFill="1" applyBorder="1" applyAlignment="1">
      <alignment vertical="center" shrinkToFit="1"/>
    </xf>
    <xf numFmtId="0" fontId="106" fillId="0" borderId="1" xfId="11" applyNumberFormat="1" applyFont="1" applyFill="1" applyBorder="1" applyAlignment="1">
      <alignment vertical="center" shrinkToFit="1"/>
    </xf>
    <xf numFmtId="0" fontId="61" fillId="0" borderId="1" xfId="11" applyNumberFormat="1" applyFont="1" applyFill="1" applyBorder="1" applyAlignment="1">
      <alignment horizontal="center" vertical="center"/>
    </xf>
    <xf numFmtId="0" fontId="61" fillId="0" borderId="0" xfId="11" applyNumberFormat="1" applyFont="1" applyFill="1" applyBorder="1" applyAlignment="1">
      <alignment horizontal="center" vertical="center"/>
    </xf>
    <xf numFmtId="0" fontId="61" fillId="9" borderId="0" xfId="11" applyNumberFormat="1" applyFont="1" applyFill="1" applyBorder="1" applyAlignment="1">
      <alignment horizontal="center" vertical="center"/>
    </xf>
    <xf numFmtId="0" fontId="58" fillId="0" borderId="1" xfId="11" applyFont="1" applyFill="1" applyBorder="1" applyAlignment="1">
      <alignment vertical="center" shrinkToFit="1"/>
    </xf>
    <xf numFmtId="0" fontId="61" fillId="0" borderId="1" xfId="11" applyFont="1" applyFill="1" applyBorder="1" applyAlignment="1">
      <alignment horizontal="center" vertical="center" shrinkToFit="1"/>
    </xf>
    <xf numFmtId="0" fontId="61" fillId="6" borderId="0" xfId="11" applyFont="1" applyFill="1" applyBorder="1" applyAlignment="1">
      <alignment horizontal="center" vertical="center"/>
    </xf>
    <xf numFmtId="0" fontId="58" fillId="0" borderId="6" xfId="11" applyFont="1" applyFill="1" applyBorder="1" applyAlignment="1">
      <alignment vertical="center" shrinkToFit="1"/>
    </xf>
    <xf numFmtId="0" fontId="61" fillId="0" borderId="0" xfId="11" applyFont="1" applyBorder="1" applyAlignment="1">
      <alignment horizontal="center" vertical="center"/>
    </xf>
    <xf numFmtId="0" fontId="61" fillId="0" borderId="12" xfId="11" applyFont="1" applyBorder="1" applyAlignment="1">
      <alignment vertical="center" shrinkToFit="1"/>
    </xf>
    <xf numFmtId="0" fontId="37" fillId="0" borderId="0" xfId="11" applyNumberFormat="1" applyFont="1" applyFill="1" applyBorder="1" applyAlignment="1">
      <alignment horizontal="center" vertical="center"/>
    </xf>
    <xf numFmtId="0" fontId="54" fillId="0" borderId="0" xfId="11" applyNumberFormat="1" applyFont="1" applyFill="1" applyBorder="1" applyAlignment="1">
      <alignment horizontal="center" vertical="center"/>
    </xf>
    <xf numFmtId="0" fontId="101" fillId="0" borderId="0" xfId="11" applyFont="1" applyFill="1"/>
    <xf numFmtId="0" fontId="37" fillId="0" borderId="0" xfId="11" applyFont="1" applyFill="1"/>
    <xf numFmtId="3" fontId="37" fillId="0" borderId="0" xfId="11" applyNumberFormat="1" applyFont="1" applyFill="1"/>
    <xf numFmtId="0" fontId="101" fillId="0" borderId="0" xfId="11" applyFont="1"/>
    <xf numFmtId="187" fontId="101" fillId="0" borderId="0" xfId="11" applyNumberFormat="1" applyFont="1"/>
    <xf numFmtId="0" fontId="54" fillId="0" borderId="5" xfId="11" applyNumberFormat="1" applyFont="1" applyFill="1" applyBorder="1" applyAlignment="1">
      <alignment horizontal="center" vertical="center"/>
    </xf>
    <xf numFmtId="3" fontId="17" fillId="0" borderId="0" xfId="11" applyNumberFormat="1"/>
    <xf numFmtId="0" fontId="71" fillId="0" borderId="20" xfId="11" applyNumberFormat="1" applyFont="1" applyFill="1" applyBorder="1" applyAlignment="1">
      <alignment vertical="center" wrapText="1"/>
    </xf>
    <xf numFmtId="0" fontId="71" fillId="0" borderId="75" xfId="11" applyNumberFormat="1" applyFont="1" applyFill="1" applyBorder="1" applyAlignment="1">
      <alignment vertical="center" wrapText="1"/>
    </xf>
    <xf numFmtId="0" fontId="71" fillId="9" borderId="12" xfId="11" applyFont="1" applyFill="1" applyBorder="1" applyAlignment="1">
      <alignment vertical="center"/>
    </xf>
    <xf numFmtId="0" fontId="71" fillId="6" borderId="174" xfId="11" applyNumberFormat="1" applyFont="1" applyFill="1" applyBorder="1" applyAlignment="1">
      <alignment vertical="center"/>
    </xf>
    <xf numFmtId="0" fontId="71" fillId="6" borderId="175" xfId="11" applyNumberFormat="1" applyFont="1" applyFill="1" applyBorder="1" applyAlignment="1">
      <alignment vertical="center"/>
    </xf>
    <xf numFmtId="0" fontId="71" fillId="6" borderId="176" xfId="11" applyNumberFormat="1" applyFont="1" applyFill="1" applyBorder="1" applyAlignment="1">
      <alignment vertical="center"/>
    </xf>
    <xf numFmtId="0" fontId="37" fillId="6" borderId="174" xfId="11" applyNumberFormat="1" applyFont="1" applyFill="1" applyBorder="1" applyAlignment="1">
      <alignment vertical="center"/>
    </xf>
    <xf numFmtId="0" fontId="71" fillId="6" borderId="175" xfId="11" applyFont="1" applyFill="1" applyBorder="1" applyAlignment="1">
      <alignment vertical="center"/>
    </xf>
    <xf numFmtId="0" fontId="37" fillId="6" borderId="174" xfId="11" applyFont="1" applyFill="1" applyBorder="1" applyAlignment="1">
      <alignment vertical="center"/>
    </xf>
    <xf numFmtId="0" fontId="17" fillId="0" borderId="174" xfId="11" applyFill="1" applyBorder="1"/>
    <xf numFmtId="0" fontId="5" fillId="0" borderId="174" xfId="11" applyNumberFormat="1" applyFont="1" applyFill="1" applyBorder="1" applyAlignment="1">
      <alignment horizontal="left" vertical="center" wrapText="1"/>
    </xf>
    <xf numFmtId="0" fontId="107" fillId="0" borderId="174" xfId="11" applyNumberFormat="1" applyFont="1" applyFill="1" applyBorder="1" applyAlignment="1">
      <alignment horizontal="left" vertical="center" wrapText="1"/>
    </xf>
    <xf numFmtId="0" fontId="12" fillId="6" borderId="175" xfId="11" applyFont="1" applyFill="1" applyBorder="1" applyAlignment="1">
      <alignment vertical="center"/>
    </xf>
    <xf numFmtId="0" fontId="37" fillId="6" borderId="175" xfId="11" applyFont="1" applyFill="1" applyBorder="1" applyAlignment="1">
      <alignment vertical="center"/>
    </xf>
    <xf numFmtId="0" fontId="36" fillId="6" borderId="175" xfId="11" applyFont="1" applyFill="1" applyBorder="1" applyAlignment="1">
      <alignment vertical="center"/>
    </xf>
    <xf numFmtId="0" fontId="71" fillId="6" borderId="99" xfId="11" applyNumberFormat="1" applyFont="1" applyFill="1" applyBorder="1" applyAlignment="1">
      <alignment vertical="center"/>
    </xf>
    <xf numFmtId="0" fontId="55" fillId="6" borderId="174" xfId="11" applyFont="1" applyFill="1" applyBorder="1" applyAlignment="1">
      <alignment vertical="center" shrinkToFit="1"/>
    </xf>
    <xf numFmtId="3" fontId="101" fillId="0" borderId="0" xfId="11" applyNumberFormat="1" applyFont="1"/>
    <xf numFmtId="0" fontId="37" fillId="6" borderId="177" xfId="11" applyFont="1" applyFill="1" applyBorder="1" applyAlignment="1">
      <alignment vertical="center"/>
    </xf>
    <xf numFmtId="0" fontId="81" fillId="0" borderId="2" xfId="11" applyFont="1" applyFill="1" applyBorder="1" applyAlignment="1">
      <alignment vertical="center" wrapText="1"/>
    </xf>
    <xf numFmtId="0" fontId="71" fillId="0" borderId="2" xfId="11" applyFont="1" applyFill="1" applyBorder="1" applyAlignment="1">
      <alignment vertical="center" wrapText="1"/>
    </xf>
    <xf numFmtId="0" fontId="71" fillId="0" borderId="8" xfId="11" applyFont="1" applyFill="1" applyBorder="1" applyAlignment="1">
      <alignment vertical="center" wrapText="1"/>
    </xf>
    <xf numFmtId="0" fontId="52" fillId="0" borderId="2" xfId="11" applyFont="1" applyBorder="1" applyAlignment="1">
      <alignment vertical="center" wrapText="1"/>
    </xf>
    <xf numFmtId="0" fontId="37" fillId="0" borderId="136" xfId="11" applyFont="1" applyFill="1" applyBorder="1" applyAlignment="1">
      <alignment horizontal="center" vertical="center" wrapText="1"/>
    </xf>
    <xf numFmtId="0" fontId="71" fillId="0" borderId="2" xfId="11" applyFont="1" applyFill="1" applyBorder="1" applyAlignment="1">
      <alignment vertical="top" wrapText="1"/>
    </xf>
    <xf numFmtId="3" fontId="101" fillId="0" borderId="0" xfId="11" applyNumberFormat="1" applyFont="1" applyFill="1"/>
    <xf numFmtId="0" fontId="58" fillId="0" borderId="0" xfId="11" applyNumberFormat="1" applyFont="1" applyFill="1" applyBorder="1" applyAlignment="1">
      <alignment horizontal="center" vertical="center"/>
    </xf>
    <xf numFmtId="0" fontId="61" fillId="6" borderId="174" xfId="11" applyFont="1" applyFill="1" applyBorder="1" applyAlignment="1">
      <alignment vertical="center"/>
    </xf>
    <xf numFmtId="0" fontId="61" fillId="0" borderId="0" xfId="65" applyNumberFormat="1" applyFont="1" applyFill="1" applyBorder="1" applyAlignment="1">
      <alignment vertical="center"/>
    </xf>
    <xf numFmtId="41" fontId="37" fillId="0" borderId="10" xfId="65" applyNumberFormat="1" applyFont="1" applyFill="1" applyBorder="1" applyAlignment="1">
      <alignment horizontal="left" vertical="center"/>
    </xf>
    <xf numFmtId="0" fontId="37" fillId="0" borderId="174" xfId="11" applyNumberFormat="1" applyFont="1" applyFill="1" applyBorder="1" applyAlignment="1">
      <alignment horizontal="left" vertical="center" wrapText="1"/>
    </xf>
    <xf numFmtId="0" fontId="37" fillId="0" borderId="174" xfId="11" applyNumberFormat="1" applyFont="1" applyFill="1" applyBorder="1" applyAlignment="1">
      <alignment vertical="center" wrapText="1"/>
    </xf>
    <xf numFmtId="0" fontId="37" fillId="0" borderId="174" xfId="11" applyNumberFormat="1" applyFont="1" applyFill="1" applyBorder="1" applyAlignment="1">
      <alignment horizontal="justify" vertical="center" wrapText="1"/>
    </xf>
    <xf numFmtId="0" fontId="12" fillId="9" borderId="17" xfId="11" applyFont="1" applyFill="1" applyBorder="1" applyAlignment="1">
      <alignment vertical="center"/>
    </xf>
    <xf numFmtId="0" fontId="12" fillId="9" borderId="2" xfId="11" applyFont="1" applyFill="1" applyBorder="1" applyAlignment="1">
      <alignment vertical="center"/>
    </xf>
    <xf numFmtId="0" fontId="12" fillId="0" borderId="2" xfId="11" applyFont="1" applyFill="1" applyBorder="1" applyAlignment="1">
      <alignment vertical="top" wrapText="1"/>
    </xf>
    <xf numFmtId="0" fontId="12" fillId="0" borderId="29" xfId="11" applyNumberFormat="1" applyFont="1" applyFill="1" applyBorder="1" applyAlignment="1">
      <alignment vertical="top" wrapText="1"/>
    </xf>
    <xf numFmtId="0" fontId="104" fillId="0" borderId="0" xfId="11" applyFont="1" applyFill="1"/>
    <xf numFmtId="41" fontId="12" fillId="0" borderId="0" xfId="65" applyNumberFormat="1" applyFont="1" applyFill="1" applyAlignment="1">
      <alignment vertical="center"/>
    </xf>
    <xf numFmtId="0" fontId="12" fillId="0" borderId="0" xfId="11" applyNumberFormat="1" applyFont="1" applyFill="1" applyAlignment="1">
      <alignment vertical="center"/>
    </xf>
    <xf numFmtId="0" fontId="105" fillId="0" borderId="0" xfId="11" applyFont="1" applyFill="1"/>
    <xf numFmtId="0" fontId="61" fillId="0" borderId="174" xfId="11" applyNumberFormat="1" applyFont="1" applyFill="1" applyBorder="1" applyAlignment="1">
      <alignment horizontal="left" vertical="center" wrapText="1"/>
    </xf>
    <xf numFmtId="180" fontId="37" fillId="9" borderId="10" xfId="65" applyNumberFormat="1" applyFont="1" applyFill="1" applyBorder="1" applyAlignment="1">
      <alignment vertical="center"/>
    </xf>
    <xf numFmtId="0" fontId="37" fillId="6" borderId="12" xfId="11" applyFont="1" applyFill="1" applyBorder="1" applyAlignment="1">
      <alignment horizontal="left" vertical="center" shrinkToFit="1"/>
    </xf>
    <xf numFmtId="0" fontId="12" fillId="6" borderId="17" xfId="11" applyFont="1" applyFill="1" applyBorder="1" applyAlignment="1">
      <alignment vertical="center"/>
    </xf>
    <xf numFmtId="0" fontId="12" fillId="6" borderId="2" xfId="11" applyFont="1" applyFill="1" applyBorder="1" applyAlignment="1">
      <alignment vertical="center"/>
    </xf>
    <xf numFmtId="0" fontId="12" fillId="6" borderId="29" xfId="11" applyFont="1" applyFill="1" applyBorder="1" applyAlignment="1">
      <alignment vertical="center"/>
    </xf>
    <xf numFmtId="41" fontId="68" fillId="0" borderId="0" xfId="65" applyNumberFormat="1" applyFont="1" applyFill="1" applyBorder="1" applyAlignment="1">
      <alignment horizontal="center" vertical="center"/>
    </xf>
    <xf numFmtId="0" fontId="61" fillId="0" borderId="12" xfId="11" applyNumberFormat="1" applyFont="1" applyFill="1" applyBorder="1" applyAlignment="1">
      <alignment vertical="center" shrinkToFit="1"/>
    </xf>
    <xf numFmtId="3" fontId="71" fillId="0" borderId="0" xfId="11" applyNumberFormat="1" applyFont="1" applyFill="1" applyAlignment="1">
      <alignment vertical="center"/>
    </xf>
    <xf numFmtId="181" fontId="72" fillId="0" borderId="2" xfId="65" applyNumberFormat="1" applyFont="1" applyFill="1" applyBorder="1" applyAlignment="1">
      <alignment horizontal="right" vertical="center"/>
    </xf>
    <xf numFmtId="0" fontId="37" fillId="0" borderId="12" xfId="65" applyNumberFormat="1" applyFont="1" applyFill="1" applyBorder="1" applyAlignment="1">
      <alignment horizontal="left" vertical="center"/>
    </xf>
    <xf numFmtId="0" fontId="71" fillId="0" borderId="129" xfId="11" applyNumberFormat="1" applyFont="1" applyFill="1" applyBorder="1" applyAlignment="1">
      <alignment vertical="center"/>
    </xf>
    <xf numFmtId="0" fontId="37" fillId="6" borderId="0" xfId="11" applyFont="1" applyFill="1" applyBorder="1" applyAlignment="1">
      <alignment vertical="center" shrinkToFit="1"/>
    </xf>
    <xf numFmtId="0" fontId="37" fillId="0" borderId="0" xfId="11" applyFont="1" applyBorder="1" applyAlignment="1">
      <alignment horizontal="center" vertical="center"/>
    </xf>
    <xf numFmtId="0" fontId="52" fillId="0" borderId="174" xfId="11" applyNumberFormat="1" applyFont="1" applyFill="1" applyBorder="1" applyAlignment="1">
      <alignment horizontal="left" vertical="center" wrapText="1"/>
    </xf>
    <xf numFmtId="41" fontId="71" fillId="0" borderId="4" xfId="65" applyNumberFormat="1" applyFont="1" applyFill="1" applyBorder="1" applyAlignment="1">
      <alignment vertical="center"/>
    </xf>
    <xf numFmtId="41" fontId="71" fillId="0" borderId="5" xfId="65" applyNumberFormat="1" applyFont="1" applyFill="1" applyBorder="1" applyAlignment="1">
      <alignment horizontal="center" vertical="center"/>
    </xf>
    <xf numFmtId="41" fontId="71" fillId="0" borderId="11" xfId="65" applyNumberFormat="1" applyFont="1" applyFill="1" applyBorder="1" applyAlignment="1">
      <alignment horizontal="right" vertical="center"/>
    </xf>
    <xf numFmtId="181" fontId="71" fillId="15" borderId="23" xfId="65" applyNumberFormat="1" applyFont="1" applyFill="1" applyBorder="1" applyAlignment="1">
      <alignment horizontal="right" vertical="center" wrapText="1"/>
    </xf>
    <xf numFmtId="0" fontId="71" fillId="15" borderId="37" xfId="11" applyNumberFormat="1" applyFont="1" applyFill="1" applyBorder="1" applyAlignment="1">
      <alignment horizontal="center" vertical="center"/>
    </xf>
    <xf numFmtId="0" fontId="71" fillId="15" borderId="22" xfId="11" applyNumberFormat="1" applyFont="1" applyFill="1" applyBorder="1" applyAlignment="1">
      <alignment horizontal="center" vertical="center"/>
    </xf>
    <xf numFmtId="0" fontId="71" fillId="15" borderId="24" xfId="11" applyNumberFormat="1" applyFont="1" applyFill="1" applyBorder="1" applyAlignment="1">
      <alignment horizontal="center" vertical="center"/>
    </xf>
    <xf numFmtId="0" fontId="71" fillId="0" borderId="19" xfId="11" applyFont="1" applyFill="1" applyBorder="1" applyAlignment="1">
      <alignment vertical="center"/>
    </xf>
    <xf numFmtId="0" fontId="71" fillId="0" borderId="20" xfId="11" applyFont="1" applyFill="1" applyBorder="1" applyAlignment="1">
      <alignment vertical="center"/>
    </xf>
    <xf numFmtId="0" fontId="71" fillId="0" borderId="20" xfId="11" applyFont="1" applyFill="1" applyBorder="1" applyAlignment="1">
      <alignment vertical="top" wrapText="1"/>
    </xf>
    <xf numFmtId="181" fontId="71" fillId="0" borderId="75" xfId="65" applyNumberFormat="1" applyFont="1" applyFill="1" applyBorder="1" applyAlignment="1">
      <alignment horizontal="right" vertical="center"/>
    </xf>
    <xf numFmtId="0" fontId="71" fillId="9" borderId="19" xfId="11" applyFont="1" applyFill="1" applyBorder="1" applyAlignment="1">
      <alignment vertical="center"/>
    </xf>
    <xf numFmtId="0" fontId="71" fillId="9" borderId="20" xfId="11" applyFont="1" applyFill="1" applyBorder="1" applyAlignment="1">
      <alignment vertical="center"/>
    </xf>
    <xf numFmtId="181" fontId="71" fillId="0" borderId="20" xfId="65" applyNumberFormat="1" applyFont="1" applyFill="1" applyBorder="1" applyAlignment="1">
      <alignment horizontal="right" vertical="center"/>
    </xf>
    <xf numFmtId="41" fontId="37" fillId="6" borderId="28" xfId="65" applyNumberFormat="1" applyFont="1" applyFill="1" applyBorder="1" applyAlignment="1">
      <alignment horizontal="left" vertical="center" shrinkToFit="1"/>
    </xf>
    <xf numFmtId="0" fontId="37" fillId="0" borderId="21" xfId="11" applyNumberFormat="1" applyFont="1" applyFill="1" applyBorder="1" applyAlignment="1">
      <alignment horizontal="center" vertical="center"/>
    </xf>
    <xf numFmtId="41" fontId="37" fillId="0" borderId="31" xfId="65" applyNumberFormat="1" applyFont="1" applyFill="1" applyBorder="1" applyAlignment="1">
      <alignment horizontal="left" vertical="center"/>
    </xf>
    <xf numFmtId="0" fontId="17" fillId="0" borderId="0" xfId="11" applyFill="1" applyBorder="1"/>
    <xf numFmtId="0" fontId="101" fillId="0" borderId="0" xfId="11" applyFont="1" applyFill="1" applyBorder="1"/>
    <xf numFmtId="41" fontId="71" fillId="0" borderId="10" xfId="65" applyNumberFormat="1" applyFont="1" applyFill="1" applyBorder="1" applyAlignment="1">
      <alignment vertical="center"/>
    </xf>
    <xf numFmtId="181" fontId="72" fillId="0" borderId="20" xfId="65" applyNumberFormat="1" applyFont="1" applyFill="1" applyBorder="1" applyAlignment="1">
      <alignment horizontal="right" vertical="center"/>
    </xf>
    <xf numFmtId="0" fontId="37" fillId="0" borderId="21" xfId="65" applyNumberFormat="1" applyFont="1" applyFill="1" applyBorder="1" applyAlignment="1">
      <alignment horizontal="center" vertical="center"/>
    </xf>
    <xf numFmtId="0" fontId="71" fillId="0" borderId="20" xfId="11" applyFont="1" applyFill="1" applyBorder="1" applyAlignment="1">
      <alignment vertical="center" wrapText="1"/>
    </xf>
    <xf numFmtId="181" fontId="71" fillId="0" borderId="8" xfId="65" applyNumberFormat="1" applyFont="1" applyFill="1" applyBorder="1" applyAlignment="1">
      <alignment vertical="center"/>
    </xf>
    <xf numFmtId="181" fontId="71" fillId="0" borderId="2" xfId="65" applyNumberFormat="1" applyFont="1" applyFill="1" applyBorder="1" applyAlignment="1">
      <alignment horizontal="right" vertical="center"/>
    </xf>
    <xf numFmtId="181" fontId="71" fillId="0" borderId="8" xfId="65" applyNumberFormat="1" applyFont="1" applyFill="1" applyBorder="1" applyAlignment="1">
      <alignment horizontal="right" vertical="center"/>
    </xf>
    <xf numFmtId="0" fontId="81" fillId="0" borderId="35" xfId="11" applyNumberFormat="1" applyFont="1" applyFill="1" applyBorder="1" applyAlignment="1">
      <alignment vertical="center" wrapText="1"/>
    </xf>
    <xf numFmtId="0" fontId="98" fillId="0" borderId="29" xfId="11" applyNumberFormat="1" applyFont="1" applyFill="1" applyBorder="1" applyAlignment="1">
      <alignment vertical="center" wrapText="1"/>
    </xf>
    <xf numFmtId="0" fontId="71" fillId="0" borderId="3" xfId="11" applyNumberFormat="1" applyFont="1" applyFill="1" applyBorder="1" applyAlignment="1">
      <alignment vertical="top" wrapText="1"/>
    </xf>
    <xf numFmtId="0" fontId="37" fillId="0" borderId="99" xfId="11" applyNumberFormat="1" applyFont="1" applyFill="1" applyBorder="1" applyAlignment="1">
      <alignment horizontal="left" vertical="center" wrapText="1"/>
    </xf>
    <xf numFmtId="0" fontId="52" fillId="6" borderId="99" xfId="11" applyFont="1" applyFill="1" applyBorder="1" applyAlignment="1">
      <alignment vertical="center"/>
    </xf>
    <xf numFmtId="0" fontId="110" fillId="0" borderId="3" xfId="11" applyNumberFormat="1" applyFont="1" applyFill="1" applyBorder="1" applyAlignment="1">
      <alignment vertical="center" wrapText="1"/>
    </xf>
    <xf numFmtId="181" fontId="37" fillId="0" borderId="2" xfId="65" applyNumberFormat="1" applyFont="1" applyFill="1" applyBorder="1" applyAlignment="1">
      <alignment horizontal="right" vertical="center"/>
    </xf>
    <xf numFmtId="181" fontId="37" fillId="0" borderId="20" xfId="65" applyNumberFormat="1" applyFont="1" applyFill="1" applyBorder="1" applyAlignment="1">
      <alignment horizontal="right" vertical="center"/>
    </xf>
    <xf numFmtId="0" fontId="98" fillId="0" borderId="0" xfId="11" applyNumberFormat="1" applyFont="1" applyFill="1" applyBorder="1" applyAlignment="1">
      <alignment vertical="center" wrapText="1"/>
    </xf>
    <xf numFmtId="41" fontId="71" fillId="0" borderId="2" xfId="65" applyNumberFormat="1" applyFont="1" applyFill="1" applyBorder="1" applyAlignment="1">
      <alignment horizontal="right" vertical="center"/>
    </xf>
    <xf numFmtId="0" fontId="71" fillId="6" borderId="17" xfId="11" applyNumberFormat="1" applyFont="1" applyFill="1" applyBorder="1" applyAlignment="1">
      <alignment vertical="center"/>
    </xf>
    <xf numFmtId="0" fontId="71" fillId="6" borderId="2" xfId="11" applyNumberFormat="1" applyFont="1" applyFill="1" applyBorder="1" applyAlignment="1">
      <alignment vertical="center" wrapText="1"/>
    </xf>
    <xf numFmtId="0" fontId="71" fillId="6" borderId="29" xfId="11" applyNumberFormat="1" applyFont="1" applyFill="1" applyBorder="1" applyAlignment="1">
      <alignment vertical="center" wrapText="1"/>
    </xf>
    <xf numFmtId="0" fontId="71" fillId="6" borderId="2" xfId="11" applyNumberFormat="1" applyFont="1" applyFill="1" applyBorder="1" applyAlignment="1">
      <alignment vertical="top" wrapText="1"/>
    </xf>
    <xf numFmtId="0" fontId="98" fillId="6" borderId="0" xfId="11" applyNumberFormat="1" applyFont="1" applyFill="1" applyBorder="1" applyAlignment="1">
      <alignment vertical="center" wrapText="1"/>
    </xf>
    <xf numFmtId="41" fontId="71" fillId="6" borderId="2" xfId="65" applyNumberFormat="1" applyFont="1" applyFill="1" applyBorder="1" applyAlignment="1">
      <alignment horizontal="right" vertical="center"/>
    </xf>
    <xf numFmtId="0" fontId="71" fillId="6" borderId="0" xfId="11" applyNumberFormat="1" applyFont="1" applyFill="1" applyAlignment="1">
      <alignment vertical="center"/>
    </xf>
    <xf numFmtId="41" fontId="71" fillId="6" borderId="0" xfId="65" applyNumberFormat="1" applyFont="1" applyFill="1" applyAlignment="1">
      <alignment vertical="center"/>
    </xf>
    <xf numFmtId="0" fontId="61" fillId="6" borderId="0" xfId="11" applyFont="1" applyFill="1" applyBorder="1" applyAlignment="1">
      <alignment vertical="center" shrinkToFit="1"/>
    </xf>
    <xf numFmtId="0" fontId="71" fillId="0" borderId="12" xfId="11" applyNumberFormat="1" applyFont="1" applyFill="1" applyBorder="1" applyAlignment="1">
      <alignment vertical="center"/>
    </xf>
    <xf numFmtId="0" fontId="71" fillId="0" borderId="8" xfId="11" applyNumberFormat="1" applyFont="1" applyFill="1" applyBorder="1" applyAlignment="1">
      <alignment vertical="center"/>
    </xf>
    <xf numFmtId="0" fontId="61" fillId="6" borderId="174" xfId="11" applyNumberFormat="1" applyFont="1" applyFill="1" applyBorder="1" applyAlignment="1">
      <alignment vertical="center"/>
    </xf>
    <xf numFmtId="0" fontId="61" fillId="6" borderId="12" xfId="65" applyNumberFormat="1" applyFont="1" applyFill="1" applyBorder="1" applyAlignment="1">
      <alignment horizontal="left" vertical="center"/>
    </xf>
    <xf numFmtId="0" fontId="61" fillId="6" borderId="0" xfId="11" applyNumberFormat="1" applyFont="1" applyFill="1" applyBorder="1" applyAlignment="1">
      <alignment horizontal="center" vertical="center"/>
    </xf>
    <xf numFmtId="41" fontId="61" fillId="6" borderId="10" xfId="65" applyNumberFormat="1" applyFont="1" applyFill="1" applyBorder="1" applyAlignment="1">
      <alignment horizontal="left" vertical="center"/>
    </xf>
    <xf numFmtId="0" fontId="54" fillId="6" borderId="174" xfId="11" applyNumberFormat="1" applyFont="1" applyFill="1" applyBorder="1" applyAlignment="1">
      <alignment vertical="center"/>
    </xf>
    <xf numFmtId="0" fontId="58" fillId="0" borderId="12" xfId="65" applyNumberFormat="1" applyFont="1" applyFill="1" applyBorder="1" applyAlignment="1">
      <alignment horizontal="left" vertical="center"/>
    </xf>
    <xf numFmtId="41" fontId="58" fillId="0" borderId="10" xfId="65" applyNumberFormat="1" applyFont="1" applyFill="1" applyBorder="1" applyAlignment="1">
      <alignment horizontal="left" vertical="center"/>
    </xf>
    <xf numFmtId="41" fontId="61" fillId="0" borderId="2" xfId="65" applyNumberFormat="1" applyFont="1" applyFill="1" applyBorder="1" applyAlignment="1">
      <alignment horizontal="left" vertical="center"/>
    </xf>
    <xf numFmtId="41" fontId="37" fillId="0" borderId="0" xfId="65" applyNumberFormat="1" applyFont="1" applyFill="1" applyBorder="1" applyAlignment="1">
      <alignment horizontal="left" vertical="center"/>
    </xf>
    <xf numFmtId="41" fontId="37" fillId="0" borderId="21" xfId="65" applyNumberFormat="1" applyFont="1" applyFill="1" applyBorder="1" applyAlignment="1">
      <alignment horizontal="left" vertical="center"/>
    </xf>
    <xf numFmtId="0" fontId="6" fillId="6" borderId="175" xfId="11" applyNumberFormat="1" applyFont="1" applyFill="1" applyBorder="1" applyAlignment="1">
      <alignment horizontal="left" vertical="center" wrapText="1"/>
    </xf>
    <xf numFmtId="0" fontId="37" fillId="0" borderId="0" xfId="11" applyFont="1" applyBorder="1" applyAlignment="1">
      <alignment vertical="center"/>
    </xf>
    <xf numFmtId="0" fontId="37" fillId="0" borderId="0" xfId="11" applyNumberFormat="1" applyFont="1" applyBorder="1" applyAlignment="1">
      <alignment vertical="center"/>
    </xf>
    <xf numFmtId="0" fontId="58" fillId="6" borderId="12" xfId="11" applyFont="1" applyFill="1" applyBorder="1" applyAlignment="1">
      <alignment horizontal="justify" vertical="center" wrapText="1"/>
    </xf>
    <xf numFmtId="0" fontId="71" fillId="6" borderId="177" xfId="11" applyNumberFormat="1" applyFont="1" applyFill="1" applyBorder="1" applyAlignment="1">
      <alignment vertical="center"/>
    </xf>
    <xf numFmtId="0" fontId="71" fillId="0" borderId="20" xfId="11" applyNumberFormat="1" applyFont="1" applyFill="1" applyBorder="1" applyAlignment="1">
      <alignment vertical="top" wrapText="1"/>
    </xf>
    <xf numFmtId="41" fontId="58" fillId="0" borderId="10" xfId="65" applyNumberFormat="1" applyFont="1" applyFill="1" applyBorder="1" applyAlignment="1">
      <alignment horizontal="right" vertical="center"/>
    </xf>
    <xf numFmtId="0" fontId="74" fillId="0" borderId="12" xfId="65" applyNumberFormat="1" applyFont="1" applyFill="1" applyBorder="1" applyAlignment="1">
      <alignment horizontal="left" vertical="center"/>
    </xf>
    <xf numFmtId="0" fontId="71" fillId="0" borderId="0" xfId="65" applyNumberFormat="1" applyFont="1" applyFill="1" applyBorder="1" applyAlignment="1">
      <alignment horizontal="center" vertical="center"/>
    </xf>
    <xf numFmtId="41" fontId="74" fillId="0" borderId="0" xfId="65" applyNumberFormat="1" applyFont="1" applyFill="1" applyBorder="1" applyAlignment="1">
      <alignment vertical="center"/>
    </xf>
    <xf numFmtId="0" fontId="71" fillId="0" borderId="29" xfId="11" applyNumberFormat="1" applyFont="1" applyFill="1" applyBorder="1" applyAlignment="1">
      <alignment horizontal="left" vertical="center" wrapText="1"/>
    </xf>
    <xf numFmtId="0" fontId="106" fillId="0" borderId="0" xfId="11" applyNumberFormat="1" applyFont="1" applyFill="1" applyBorder="1" applyAlignment="1">
      <alignment vertical="center" shrinkToFit="1"/>
    </xf>
    <xf numFmtId="0" fontId="58" fillId="6" borderId="0" xfId="11" applyFont="1" applyFill="1" applyBorder="1" applyAlignment="1">
      <alignment horizontal="justify" vertical="center" wrapText="1"/>
    </xf>
    <xf numFmtId="3" fontId="58" fillId="6" borderId="10" xfId="11" applyNumberFormat="1" applyFont="1" applyFill="1" applyBorder="1" applyAlignment="1">
      <alignment horizontal="right" vertical="center" wrapText="1"/>
    </xf>
    <xf numFmtId="0" fontId="37" fillId="6" borderId="0" xfId="11" applyNumberFormat="1" applyFont="1" applyFill="1" applyBorder="1" applyAlignment="1">
      <alignment horizontal="center" vertical="center"/>
    </xf>
    <xf numFmtId="41" fontId="37" fillId="6" borderId="10" xfId="65" applyFont="1" applyFill="1" applyBorder="1" applyAlignment="1">
      <alignment horizontal="right" vertical="center"/>
    </xf>
    <xf numFmtId="41" fontId="37" fillId="6" borderId="10" xfId="65" applyNumberFormat="1" applyFont="1" applyFill="1" applyBorder="1" applyAlignment="1">
      <alignment horizontal="left" vertical="center"/>
    </xf>
    <xf numFmtId="0" fontId="37" fillId="6" borderId="177" xfId="11" applyNumberFormat="1" applyFont="1" applyFill="1" applyBorder="1" applyAlignment="1">
      <alignment vertical="center"/>
    </xf>
    <xf numFmtId="0" fontId="5" fillId="6" borderId="174" xfId="11" applyNumberFormat="1" applyFont="1" applyFill="1" applyBorder="1" applyAlignment="1">
      <alignment horizontal="left" vertical="center" wrapText="1"/>
    </xf>
    <xf numFmtId="41" fontId="37" fillId="6" borderId="0" xfId="65" applyNumberFormat="1" applyFont="1" applyFill="1" applyBorder="1" applyAlignment="1">
      <alignment horizontal="left" vertical="center" shrinkToFit="1"/>
    </xf>
    <xf numFmtId="0" fontId="54" fillId="6" borderId="0" xfId="11" applyNumberFormat="1" applyFont="1" applyFill="1" applyBorder="1" applyAlignment="1">
      <alignment horizontal="center" vertical="center"/>
    </xf>
    <xf numFmtId="0" fontId="12" fillId="6" borderId="12" xfId="11" applyFont="1" applyFill="1" applyBorder="1" applyAlignment="1">
      <alignment vertical="top" wrapText="1"/>
    </xf>
    <xf numFmtId="0" fontId="12" fillId="6" borderId="2" xfId="11" applyFont="1" applyFill="1" applyBorder="1" applyAlignment="1">
      <alignment vertical="top" wrapText="1"/>
    </xf>
    <xf numFmtId="181" fontId="37" fillId="6" borderId="2" xfId="65" applyNumberFormat="1" applyFont="1" applyFill="1" applyBorder="1" applyAlignment="1">
      <alignment horizontal="right" vertical="center"/>
    </xf>
    <xf numFmtId="0" fontId="37" fillId="6" borderId="0" xfId="11" applyFont="1" applyFill="1" applyBorder="1" applyAlignment="1">
      <alignment horizontal="center" vertical="center"/>
    </xf>
    <xf numFmtId="3" fontId="104" fillId="6" borderId="0" xfId="11" applyNumberFormat="1" applyFont="1" applyFill="1"/>
    <xf numFmtId="0" fontId="105" fillId="6" borderId="0" xfId="11" applyFont="1" applyFill="1"/>
    <xf numFmtId="3" fontId="105" fillId="6" borderId="0" xfId="11" applyNumberFormat="1" applyFont="1" applyFill="1"/>
    <xf numFmtId="0" fontId="37" fillId="6" borderId="12" xfId="11" applyFont="1" applyFill="1" applyBorder="1" applyAlignment="1">
      <alignment vertical="top" wrapText="1"/>
    </xf>
    <xf numFmtId="0" fontId="37" fillId="6" borderId="2" xfId="11" applyFont="1" applyFill="1" applyBorder="1" applyAlignment="1">
      <alignment vertical="top" wrapText="1"/>
    </xf>
    <xf numFmtId="0" fontId="111" fillId="6" borderId="174" xfId="11" applyFont="1" applyFill="1" applyBorder="1" applyAlignment="1">
      <alignment vertical="center"/>
    </xf>
    <xf numFmtId="3" fontId="17" fillId="6" borderId="0" xfId="11" applyNumberFormat="1" applyFill="1"/>
    <xf numFmtId="0" fontId="101" fillId="6" borderId="0" xfId="11" applyFont="1" applyFill="1"/>
    <xf numFmtId="187" fontId="37" fillId="6" borderId="0" xfId="11" applyNumberFormat="1" applyFont="1" applyFill="1" applyBorder="1" applyAlignment="1">
      <alignment vertical="center" shrinkToFit="1"/>
    </xf>
    <xf numFmtId="0" fontId="37" fillId="6" borderId="0" xfId="65" applyNumberFormat="1" applyFont="1" applyFill="1" applyBorder="1" applyAlignment="1">
      <alignment horizontal="center" vertical="center"/>
    </xf>
    <xf numFmtId="41" fontId="37" fillId="6" borderId="0" xfId="65" applyNumberFormat="1" applyFont="1" applyFill="1" applyBorder="1" applyAlignment="1">
      <alignment horizontal="left" vertical="center"/>
    </xf>
    <xf numFmtId="41" fontId="37" fillId="6" borderId="0" xfId="65" applyNumberFormat="1" applyFont="1" applyFill="1" applyBorder="1" applyAlignment="1">
      <alignment vertical="center"/>
    </xf>
    <xf numFmtId="0" fontId="71" fillId="0" borderId="67" xfId="11" applyNumberFormat="1" applyFont="1" applyFill="1" applyBorder="1" applyAlignment="1">
      <alignment vertical="center"/>
    </xf>
    <xf numFmtId="0" fontId="71" fillId="0" borderId="9" xfId="11" applyNumberFormat="1" applyFont="1" applyFill="1" applyBorder="1" applyAlignment="1">
      <alignment vertical="center"/>
    </xf>
    <xf numFmtId="0" fontId="61" fillId="0" borderId="4" xfId="11" applyNumberFormat="1" applyFont="1" applyFill="1" applyBorder="1" applyAlignment="1">
      <alignment vertical="center" shrinkToFit="1"/>
    </xf>
    <xf numFmtId="41" fontId="68" fillId="0" borderId="5" xfId="65" applyNumberFormat="1" applyFont="1" applyFill="1" applyBorder="1" applyAlignment="1">
      <alignment horizontal="center" vertical="center"/>
    </xf>
    <xf numFmtId="41" fontId="71" fillId="0" borderId="11" xfId="65" applyNumberFormat="1" applyFont="1" applyFill="1" applyBorder="1" applyAlignment="1">
      <alignment vertical="center"/>
    </xf>
    <xf numFmtId="0" fontId="61" fillId="0" borderId="30" xfId="18" applyFont="1" applyFill="1" applyBorder="1" applyAlignment="1">
      <alignment horizontal="left" vertical="center" shrinkToFit="1"/>
    </xf>
    <xf numFmtId="0" fontId="61" fillId="0" borderId="1" xfId="11" applyFont="1" applyFill="1" applyBorder="1" applyAlignment="1">
      <alignment horizontal="center" vertical="center"/>
    </xf>
    <xf numFmtId="41" fontId="61" fillId="0" borderId="18" xfId="65" applyFont="1" applyFill="1" applyBorder="1" applyAlignment="1">
      <alignment vertical="center"/>
    </xf>
    <xf numFmtId="0" fontId="71" fillId="0" borderId="12" xfId="11" applyFont="1" applyFill="1" applyBorder="1" applyAlignment="1">
      <alignment vertical="center"/>
    </xf>
    <xf numFmtId="0" fontId="71" fillId="9" borderId="75" xfId="11" applyFont="1" applyFill="1" applyBorder="1" applyAlignment="1">
      <alignment vertical="center"/>
    </xf>
    <xf numFmtId="0" fontId="61" fillId="6" borderId="21" xfId="11" applyFont="1" applyFill="1" applyBorder="1" applyAlignment="1">
      <alignment horizontal="center" vertical="center"/>
    </xf>
    <xf numFmtId="41" fontId="61" fillId="0" borderId="31" xfId="65" applyNumberFormat="1" applyFont="1" applyFill="1" applyBorder="1" applyAlignment="1">
      <alignment horizontal="left" vertical="center"/>
    </xf>
    <xf numFmtId="0" fontId="17" fillId="0" borderId="99" xfId="11" applyFill="1" applyBorder="1"/>
    <xf numFmtId="0" fontId="58" fillId="0" borderId="12" xfId="65" applyNumberFormat="1" applyFont="1" applyFill="1" applyBorder="1" applyAlignment="1">
      <alignment vertical="center" shrinkToFit="1"/>
    </xf>
    <xf numFmtId="0" fontId="61" fillId="0" borderId="0" xfId="65" applyNumberFormat="1" applyFont="1" applyFill="1" applyBorder="1" applyAlignment="1">
      <alignment horizontal="center" vertical="center" shrinkToFit="1"/>
    </xf>
    <xf numFmtId="41" fontId="58" fillId="0" borderId="10" xfId="65" applyFont="1" applyFill="1" applyBorder="1" applyAlignment="1">
      <alignment vertical="center"/>
    </xf>
    <xf numFmtId="0" fontId="37" fillId="6" borderId="99" xfId="11" applyNumberFormat="1" applyFont="1" applyFill="1" applyBorder="1" applyAlignment="1">
      <alignment vertical="center"/>
    </xf>
    <xf numFmtId="0" fontId="71" fillId="0" borderId="0" xfId="11" applyNumberFormat="1" applyFont="1" applyFill="1" applyBorder="1" applyAlignment="1">
      <alignment vertical="center" wrapText="1"/>
    </xf>
    <xf numFmtId="0" fontId="68" fillId="0" borderId="129" xfId="11" applyNumberFormat="1" applyFont="1" applyFill="1" applyBorder="1" applyAlignment="1">
      <alignment vertical="center"/>
    </xf>
    <xf numFmtId="0" fontId="37" fillId="0" borderId="21" xfId="11" applyFont="1" applyFill="1" applyBorder="1" applyAlignment="1">
      <alignment horizontal="center" vertical="center"/>
    </xf>
    <xf numFmtId="181" fontId="72" fillId="0" borderId="8" xfId="65" applyNumberFormat="1" applyFont="1" applyFill="1" applyBorder="1" applyAlignment="1">
      <alignment horizontal="right" vertical="center"/>
    </xf>
    <xf numFmtId="0" fontId="71" fillId="0" borderId="4" xfId="65" applyNumberFormat="1" applyFont="1" applyFill="1" applyBorder="1" applyAlignment="1">
      <alignment horizontal="left" vertical="center"/>
    </xf>
    <xf numFmtId="0" fontId="71" fillId="0" borderId="5" xfId="65" applyNumberFormat="1" applyFont="1" applyFill="1" applyBorder="1" applyAlignment="1">
      <alignment horizontal="center" vertical="center"/>
    </xf>
    <xf numFmtId="41" fontId="74" fillId="0" borderId="11" xfId="65" applyNumberFormat="1" applyFont="1" applyFill="1" applyBorder="1" applyAlignment="1">
      <alignment vertical="center"/>
    </xf>
    <xf numFmtId="0" fontId="71" fillId="6" borderId="138" xfId="11" applyNumberFormat="1" applyFont="1" applyFill="1" applyBorder="1" applyAlignment="1">
      <alignment vertical="center"/>
    </xf>
    <xf numFmtId="41" fontId="58" fillId="6" borderId="10" xfId="65" applyFont="1" applyFill="1" applyBorder="1" applyAlignment="1">
      <alignment horizontal="right" vertical="center"/>
    </xf>
    <xf numFmtId="0" fontId="81" fillId="0" borderId="2" xfId="11" applyFont="1" applyFill="1" applyBorder="1" applyAlignment="1">
      <alignment vertical="top" wrapText="1"/>
    </xf>
    <xf numFmtId="0" fontId="61" fillId="0" borderId="12" xfId="65" applyNumberFormat="1" applyFont="1" applyFill="1" applyBorder="1" applyAlignment="1">
      <alignment vertical="center"/>
    </xf>
    <xf numFmtId="41" fontId="71" fillId="0" borderId="30" xfId="65" applyNumberFormat="1" applyFont="1" applyFill="1" applyBorder="1" applyAlignment="1">
      <alignment vertical="center"/>
    </xf>
    <xf numFmtId="41" fontId="71" fillId="0" borderId="1" xfId="65" applyNumberFormat="1" applyFont="1" applyFill="1" applyBorder="1" applyAlignment="1">
      <alignment horizontal="center" vertical="center"/>
    </xf>
    <xf numFmtId="41" fontId="71" fillId="0" borderId="18" xfId="65" applyNumberFormat="1" applyFont="1" applyFill="1" applyBorder="1" applyAlignment="1">
      <alignment horizontal="right" vertical="center"/>
    </xf>
    <xf numFmtId="0" fontId="37" fillId="6" borderId="21" xfId="65" applyNumberFormat="1" applyFont="1" applyFill="1" applyBorder="1" applyAlignment="1">
      <alignment horizontal="center" vertical="center"/>
    </xf>
    <xf numFmtId="41" fontId="37" fillId="6" borderId="31" xfId="65" applyNumberFormat="1" applyFont="1" applyFill="1" applyBorder="1" applyAlignment="1">
      <alignment horizontal="left" vertical="center"/>
    </xf>
    <xf numFmtId="0" fontId="37" fillId="6" borderId="19" xfId="11" applyFont="1" applyFill="1" applyBorder="1" applyAlignment="1">
      <alignment vertical="center"/>
    </xf>
    <xf numFmtId="0" fontId="37" fillId="6" borderId="20" xfId="11" applyFont="1" applyFill="1" applyBorder="1" applyAlignment="1">
      <alignment vertical="center"/>
    </xf>
    <xf numFmtId="0" fontId="37" fillId="6" borderId="75" xfId="11" applyFont="1" applyFill="1" applyBorder="1" applyAlignment="1">
      <alignment vertical="center"/>
    </xf>
    <xf numFmtId="0" fontId="37" fillId="0" borderId="28" xfId="11" applyFont="1" applyBorder="1" applyAlignment="1">
      <alignment vertical="top" wrapText="1"/>
    </xf>
    <xf numFmtId="0" fontId="37" fillId="0" borderId="20" xfId="11" applyFont="1" applyBorder="1" applyAlignment="1">
      <alignment vertical="top" wrapText="1"/>
    </xf>
    <xf numFmtId="181" fontId="37" fillId="0" borderId="20" xfId="65" applyNumberFormat="1" applyFont="1" applyBorder="1" applyAlignment="1">
      <alignment horizontal="right" vertical="center"/>
    </xf>
    <xf numFmtId="0" fontId="61" fillId="6" borderId="21" xfId="11" applyFont="1" applyFill="1" applyBorder="1" applyAlignment="1">
      <alignment horizontal="left" vertical="center" shrinkToFit="1"/>
    </xf>
    <xf numFmtId="0" fontId="58" fillId="0" borderId="0" xfId="11" applyFont="1" applyFill="1" applyBorder="1" applyAlignment="1">
      <alignment vertical="center" shrinkToFit="1"/>
    </xf>
    <xf numFmtId="0" fontId="61" fillId="0" borderId="180" xfId="11" applyNumberFormat="1" applyFont="1" applyFill="1" applyBorder="1" applyAlignment="1">
      <alignment vertical="center"/>
    </xf>
    <xf numFmtId="0" fontId="61" fillId="0" borderId="134" xfId="11" applyNumberFormat="1" applyFont="1" applyFill="1" applyBorder="1" applyAlignment="1">
      <alignment horizontal="center" vertical="center"/>
    </xf>
    <xf numFmtId="41" fontId="58" fillId="0" borderId="159" xfId="65" applyNumberFormat="1" applyFont="1" applyFill="1" applyBorder="1" applyAlignment="1">
      <alignment vertical="center"/>
    </xf>
    <xf numFmtId="0" fontId="37" fillId="6" borderId="21" xfId="11" applyNumberFormat="1" applyFont="1" applyFill="1" applyBorder="1" applyAlignment="1">
      <alignment horizontal="center" vertical="center"/>
    </xf>
    <xf numFmtId="41" fontId="61" fillId="6" borderId="31" xfId="65" applyNumberFormat="1" applyFont="1" applyFill="1" applyBorder="1" applyAlignment="1">
      <alignment horizontal="left" vertical="center"/>
    </xf>
    <xf numFmtId="0" fontId="12" fillId="9" borderId="19" xfId="11" applyFont="1" applyFill="1" applyBorder="1" applyAlignment="1">
      <alignment vertical="center"/>
    </xf>
    <xf numFmtId="0" fontId="12" fillId="9" borderId="20" xfId="11" applyFont="1" applyFill="1" applyBorder="1" applyAlignment="1">
      <alignment vertical="center"/>
    </xf>
    <xf numFmtId="0" fontId="12" fillId="0" borderId="20" xfId="11" applyFont="1" applyFill="1" applyBorder="1" applyAlignment="1">
      <alignment vertical="top" wrapText="1"/>
    </xf>
    <xf numFmtId="0" fontId="12" fillId="0" borderId="75" xfId="11" applyNumberFormat="1" applyFont="1" applyFill="1" applyBorder="1" applyAlignment="1">
      <alignment vertical="top" wrapText="1"/>
    </xf>
    <xf numFmtId="41" fontId="61" fillId="6" borderId="28" xfId="65" applyNumberFormat="1" applyFont="1" applyFill="1" applyBorder="1" applyAlignment="1">
      <alignment horizontal="left" vertical="center" wrapText="1" shrinkToFit="1"/>
    </xf>
    <xf numFmtId="41" fontId="61" fillId="6" borderId="31" xfId="65" applyFont="1" applyFill="1" applyBorder="1" applyAlignment="1">
      <alignment horizontal="right" vertical="center"/>
    </xf>
    <xf numFmtId="0" fontId="98" fillId="0" borderId="75" xfId="11" applyNumberFormat="1" applyFont="1" applyFill="1" applyBorder="1" applyAlignment="1">
      <alignment vertical="center" wrapText="1"/>
    </xf>
    <xf numFmtId="0" fontId="61" fillId="0" borderId="28" xfId="11" quotePrefix="1" applyNumberFormat="1" applyFont="1" applyFill="1" applyBorder="1" applyAlignment="1">
      <alignment horizontal="justify" vertical="center" wrapText="1"/>
    </xf>
    <xf numFmtId="0" fontId="61" fillId="0" borderId="21" xfId="17" applyFont="1" applyBorder="1" applyAlignment="1">
      <alignment horizontal="center" vertical="center" shrinkToFit="1"/>
    </xf>
    <xf numFmtId="0" fontId="58" fillId="6" borderId="0" xfId="11" applyFont="1" applyFill="1" applyBorder="1" applyAlignment="1">
      <alignment vertical="center" shrinkToFit="1"/>
    </xf>
    <xf numFmtId="0" fontId="61" fillId="6" borderId="0" xfId="11" applyFont="1" applyFill="1" applyBorder="1" applyAlignment="1">
      <alignment horizontal="center" vertical="center" shrinkToFit="1"/>
    </xf>
    <xf numFmtId="0" fontId="71" fillId="0" borderId="8" xfId="11" applyNumberFormat="1" applyFont="1" applyFill="1" applyBorder="1" applyAlignment="1">
      <alignment vertical="top" wrapText="1"/>
    </xf>
    <xf numFmtId="0" fontId="37" fillId="6" borderId="4" xfId="65" applyNumberFormat="1" applyFont="1" applyFill="1" applyBorder="1" applyAlignment="1">
      <alignment horizontal="left" vertical="center"/>
    </xf>
    <xf numFmtId="0" fontId="37" fillId="6" borderId="5" xfId="11" applyNumberFormat="1" applyFont="1" applyFill="1" applyBorder="1" applyAlignment="1">
      <alignment horizontal="center" vertical="center"/>
    </xf>
    <xf numFmtId="41" fontId="37" fillId="6" borderId="11" xfId="65" applyNumberFormat="1" applyFont="1" applyFill="1" applyBorder="1" applyAlignment="1">
      <alignment horizontal="left" vertical="center"/>
    </xf>
    <xf numFmtId="0" fontId="17" fillId="0" borderId="0" xfId="11"/>
    <xf numFmtId="0" fontId="37" fillId="0" borderId="0" xfId="11" applyFont="1" applyAlignment="1">
      <alignment vertical="center"/>
    </xf>
    <xf numFmtId="0" fontId="61" fillId="0" borderId="0" xfId="17" applyFont="1" applyBorder="1" applyAlignment="1">
      <alignment horizontal="center" vertical="center" shrinkToFit="1"/>
    </xf>
    <xf numFmtId="38" fontId="36" fillId="0" borderId="0" xfId="11" applyNumberFormat="1" applyFont="1" applyBorder="1" applyAlignment="1">
      <alignment vertical="center"/>
    </xf>
    <xf numFmtId="38" fontId="37" fillId="0" borderId="0" xfId="11" applyNumberFormat="1" applyFont="1" applyAlignment="1">
      <alignment vertical="center"/>
    </xf>
    <xf numFmtId="0" fontId="71" fillId="0" borderId="30" xfId="65" applyNumberFormat="1" applyFont="1" applyFill="1" applyBorder="1" applyAlignment="1">
      <alignment horizontal="left" vertical="center"/>
    </xf>
    <xf numFmtId="0" fontId="71" fillId="0" borderId="1" xfId="65" applyNumberFormat="1" applyFont="1" applyFill="1" applyBorder="1" applyAlignment="1">
      <alignment horizontal="center" vertical="center"/>
    </xf>
    <xf numFmtId="41" fontId="71" fillId="0" borderId="25" xfId="65" applyNumberFormat="1" applyFont="1" applyFill="1" applyBorder="1" applyAlignment="1">
      <alignment vertical="center"/>
    </xf>
    <xf numFmtId="41" fontId="71" fillId="0" borderId="6" xfId="65" applyNumberFormat="1" applyFont="1" applyFill="1" applyBorder="1" applyAlignment="1">
      <alignment horizontal="center" vertical="center"/>
    </xf>
    <xf numFmtId="0" fontId="36" fillId="0" borderId="0" xfId="11" applyNumberFormat="1" applyFont="1" applyAlignment="1">
      <alignment vertical="center"/>
    </xf>
    <xf numFmtId="0" fontId="61" fillId="0" borderId="12" xfId="11" quotePrefix="1" applyNumberFormat="1" applyFont="1" applyFill="1" applyBorder="1" applyAlignment="1">
      <alignment horizontal="justify" vertical="center" wrapText="1"/>
    </xf>
    <xf numFmtId="0" fontId="61" fillId="0" borderId="12" xfId="11" quotePrefix="1" applyFont="1" applyBorder="1" applyAlignment="1">
      <alignment horizontal="justify" vertical="center" wrapText="1"/>
    </xf>
    <xf numFmtId="0" fontId="61" fillId="0" borderId="12" xfId="11" quotePrefix="1" applyFont="1" applyFill="1" applyBorder="1" applyAlignment="1">
      <alignment horizontal="justify" vertical="center" wrapText="1"/>
    </xf>
    <xf numFmtId="0" fontId="99" fillId="0" borderId="0" xfId="11" quotePrefix="1" applyFont="1" applyFill="1" applyBorder="1" applyAlignment="1">
      <alignment horizontal="justify" vertical="center"/>
    </xf>
    <xf numFmtId="41" fontId="71" fillId="0" borderId="10" xfId="65" applyNumberFormat="1" applyFont="1" applyFill="1" applyBorder="1" applyAlignment="1">
      <alignment horizontal="right" vertical="center"/>
    </xf>
    <xf numFmtId="0" fontId="71" fillId="0" borderId="2" xfId="11" applyNumberFormat="1" applyFont="1" applyFill="1" applyBorder="1" applyAlignment="1">
      <alignment vertical="center" wrapText="1"/>
    </xf>
    <xf numFmtId="0" fontId="71" fillId="0" borderId="17" xfId="11" applyNumberFormat="1" applyFont="1" applyFill="1" applyBorder="1" applyAlignment="1">
      <alignment vertical="center"/>
    </xf>
    <xf numFmtId="0" fontId="71" fillId="0" borderId="29" xfId="11" applyNumberFormat="1" applyFont="1" applyFill="1" applyBorder="1" applyAlignment="1">
      <alignment vertical="center" wrapText="1"/>
    </xf>
    <xf numFmtId="0" fontId="71" fillId="6" borderId="175" xfId="11" applyNumberFormat="1" applyFont="1" applyFill="1" applyBorder="1" applyAlignment="1">
      <alignment vertical="center"/>
    </xf>
    <xf numFmtId="0" fontId="61" fillId="6" borderId="174" xfId="11" applyFont="1" applyFill="1" applyBorder="1" applyAlignment="1">
      <alignment vertical="center"/>
    </xf>
    <xf numFmtId="41" fontId="71" fillId="0" borderId="4" xfId="65" applyNumberFormat="1" applyFont="1" applyFill="1" applyBorder="1" applyAlignment="1">
      <alignment vertical="center"/>
    </xf>
    <xf numFmtId="41" fontId="71" fillId="0" borderId="5" xfId="65" applyNumberFormat="1" applyFont="1" applyFill="1" applyBorder="1" applyAlignment="1">
      <alignment horizontal="center" vertical="center"/>
    </xf>
    <xf numFmtId="41" fontId="71" fillId="0" borderId="11" xfId="65" applyNumberFormat="1" applyFont="1" applyFill="1" applyBorder="1" applyAlignment="1">
      <alignment horizontal="right" vertical="center"/>
    </xf>
    <xf numFmtId="0" fontId="71" fillId="6" borderId="17" xfId="11" applyNumberFormat="1" applyFont="1" applyFill="1" applyBorder="1" applyAlignment="1">
      <alignment vertical="center"/>
    </xf>
    <xf numFmtId="0" fontId="71" fillId="6" borderId="2" xfId="11" applyNumberFormat="1" applyFont="1" applyFill="1" applyBorder="1" applyAlignment="1">
      <alignment vertical="center" wrapText="1"/>
    </xf>
    <xf numFmtId="0" fontId="71" fillId="6" borderId="29" xfId="11" applyNumberFormat="1" applyFont="1" applyFill="1" applyBorder="1" applyAlignment="1">
      <alignment vertical="center" wrapText="1"/>
    </xf>
    <xf numFmtId="0" fontId="12" fillId="0" borderId="0" xfId="11" applyFont="1" applyBorder="1" applyAlignment="1">
      <alignment vertical="center"/>
    </xf>
    <xf numFmtId="0" fontId="37" fillId="0" borderId="0" xfId="11" applyFont="1" applyFill="1" applyBorder="1" applyAlignment="1">
      <alignment vertical="center"/>
    </xf>
    <xf numFmtId="0" fontId="37" fillId="0" borderId="0" xfId="11" applyFont="1" applyBorder="1" applyAlignment="1">
      <alignment vertical="center"/>
    </xf>
    <xf numFmtId="0" fontId="95" fillId="0" borderId="0" xfId="11" applyFont="1" applyBorder="1" applyAlignment="1">
      <alignment vertical="center"/>
    </xf>
    <xf numFmtId="0" fontId="112" fillId="0" borderId="0" xfId="11" applyFont="1" applyBorder="1" applyAlignment="1">
      <alignment vertical="center"/>
    </xf>
    <xf numFmtId="41" fontId="112" fillId="0" borderId="0" xfId="65" applyFont="1" applyBorder="1" applyAlignment="1">
      <alignment vertical="center"/>
    </xf>
    <xf numFmtId="176" fontId="112" fillId="0" borderId="0" xfId="65" applyNumberFormat="1" applyFont="1" applyBorder="1" applyAlignment="1">
      <alignment vertical="center"/>
    </xf>
    <xf numFmtId="41" fontId="93" fillId="0" borderId="0" xfId="65" applyNumberFormat="1" applyFont="1" applyBorder="1" applyAlignment="1">
      <alignment vertical="center"/>
    </xf>
    <xf numFmtId="0" fontId="61" fillId="0" borderId="0" xfId="11" applyFont="1" applyBorder="1" applyAlignment="1">
      <alignment vertical="center"/>
    </xf>
    <xf numFmtId="0" fontId="93" fillId="0" borderId="0" xfId="11" applyFont="1" applyFill="1" applyBorder="1" applyAlignment="1">
      <alignment vertical="center"/>
    </xf>
    <xf numFmtId="0" fontId="93" fillId="0" borderId="0" xfId="11" applyFont="1" applyBorder="1" applyAlignment="1">
      <alignment vertical="center"/>
    </xf>
    <xf numFmtId="176" fontId="93" fillId="0" borderId="0" xfId="11" applyNumberFormat="1" applyFont="1" applyBorder="1" applyAlignment="1">
      <alignment vertical="center"/>
    </xf>
    <xf numFmtId="0" fontId="93" fillId="0" borderId="0" xfId="65" applyNumberFormat="1" applyFont="1" applyBorder="1" applyAlignment="1">
      <alignment vertical="center"/>
    </xf>
    <xf numFmtId="38" fontId="37" fillId="0" borderId="0" xfId="11" applyNumberFormat="1" applyFont="1" applyBorder="1" applyAlignment="1">
      <alignment vertical="center"/>
    </xf>
    <xf numFmtId="0" fontId="37" fillId="0" borderId="0" xfId="11" applyNumberFormat="1" applyFont="1" applyAlignment="1">
      <alignment vertical="center"/>
    </xf>
    <xf numFmtId="0" fontId="61" fillId="0" borderId="136" xfId="11" applyFont="1" applyFill="1" applyBorder="1" applyAlignment="1">
      <alignment horizontal="center" vertical="center" wrapText="1"/>
    </xf>
    <xf numFmtId="41" fontId="58" fillId="6" borderId="23" xfId="65" applyFont="1" applyFill="1" applyBorder="1" applyAlignment="1">
      <alignment horizontal="center" vertical="center" wrapText="1"/>
    </xf>
    <xf numFmtId="181" fontId="58" fillId="0" borderId="8" xfId="65" applyNumberFormat="1" applyFont="1" applyBorder="1" applyAlignment="1">
      <alignment vertical="center"/>
    </xf>
    <xf numFmtId="0" fontId="61" fillId="6" borderId="198" xfId="11" applyFont="1" applyFill="1" applyBorder="1" applyAlignment="1">
      <alignment horizontal="center" vertical="center"/>
    </xf>
    <xf numFmtId="38" fontId="61" fillId="0" borderId="8" xfId="65" applyNumberFormat="1" applyFont="1" applyBorder="1" applyAlignment="1">
      <alignment horizontal="right" vertical="center"/>
    </xf>
    <xf numFmtId="41" fontId="61" fillId="0" borderId="4" xfId="65" applyFont="1" applyBorder="1" applyAlignment="1">
      <alignment vertical="center"/>
    </xf>
    <xf numFmtId="41" fontId="61" fillId="0" borderId="5" xfId="65" applyFont="1" applyBorder="1" applyAlignment="1">
      <alignment horizontal="center" vertical="center"/>
    </xf>
    <xf numFmtId="0" fontId="61" fillId="0" borderId="177" xfId="11" applyFont="1" applyBorder="1" applyAlignment="1">
      <alignment vertical="center"/>
    </xf>
    <xf numFmtId="0" fontId="37" fillId="0" borderId="0" xfId="11" applyNumberFormat="1" applyFont="1" applyBorder="1" applyAlignment="1">
      <alignment vertical="center"/>
    </xf>
    <xf numFmtId="0" fontId="61" fillId="0" borderId="107" xfId="11" applyFont="1" applyBorder="1" applyAlignment="1">
      <alignment vertical="center"/>
    </xf>
    <xf numFmtId="38" fontId="61" fillId="0" borderId="7" xfId="65" applyNumberFormat="1" applyFont="1" applyBorder="1" applyAlignment="1">
      <alignment horizontal="right" vertical="center"/>
    </xf>
    <xf numFmtId="38" fontId="61" fillId="6" borderId="7" xfId="65" applyNumberFormat="1" applyFont="1" applyFill="1" applyBorder="1" applyAlignment="1">
      <alignment horizontal="right" vertical="center"/>
    </xf>
    <xf numFmtId="41" fontId="61" fillId="0" borderId="25" xfId="65" applyFont="1" applyBorder="1" applyAlignment="1">
      <alignment vertical="center"/>
    </xf>
    <xf numFmtId="41" fontId="61" fillId="0" borderId="6" xfId="65" applyFont="1" applyBorder="1" applyAlignment="1">
      <alignment horizontal="center" vertical="center"/>
    </xf>
    <xf numFmtId="0" fontId="61" fillId="0" borderId="176" xfId="11" applyFont="1" applyBorder="1" applyAlignment="1">
      <alignment vertical="center"/>
    </xf>
    <xf numFmtId="0" fontId="61" fillId="0" borderId="17" xfId="11" applyFont="1" applyBorder="1" applyAlignment="1">
      <alignment vertical="center"/>
    </xf>
    <xf numFmtId="0" fontId="61" fillId="0" borderId="29" xfId="11" applyFont="1" applyBorder="1" applyAlignment="1">
      <alignment vertical="center" wrapText="1"/>
    </xf>
    <xf numFmtId="38" fontId="61" fillId="0" borderId="7" xfId="65" applyNumberFormat="1" applyFont="1" applyFill="1" applyBorder="1" applyAlignment="1">
      <alignment horizontal="right" vertical="center"/>
    </xf>
    <xf numFmtId="41" fontId="61" fillId="0" borderId="25" xfId="65" applyNumberFormat="1" applyFont="1" applyBorder="1" applyAlignment="1">
      <alignment vertical="center"/>
    </xf>
    <xf numFmtId="41" fontId="61" fillId="0" borderId="6" xfId="65" applyNumberFormat="1" applyFont="1" applyBorder="1" applyAlignment="1">
      <alignment horizontal="center" vertical="center"/>
    </xf>
    <xf numFmtId="38" fontId="61" fillId="0" borderId="7" xfId="21" applyNumberFormat="1" applyFont="1" applyBorder="1" applyAlignment="1">
      <alignment horizontal="right" vertical="center"/>
    </xf>
    <xf numFmtId="181" fontId="61" fillId="0" borderId="7" xfId="21" applyNumberFormat="1" applyFont="1" applyBorder="1" applyAlignment="1">
      <alignment horizontal="right" vertical="center"/>
    </xf>
    <xf numFmtId="0" fontId="61" fillId="0" borderId="25" xfId="21" applyNumberFormat="1" applyFont="1" applyBorder="1" applyAlignment="1">
      <alignment horizontal="left" vertical="center"/>
    </xf>
    <xf numFmtId="0" fontId="61" fillId="0" borderId="6" xfId="21" applyNumberFormat="1" applyFont="1" applyBorder="1" applyAlignment="1">
      <alignment horizontal="center" vertical="center"/>
    </xf>
    <xf numFmtId="0" fontId="61" fillId="0" borderId="29" xfId="11" applyFont="1" applyBorder="1" applyAlignment="1">
      <alignment vertical="center"/>
    </xf>
    <xf numFmtId="0" fontId="61" fillId="6" borderId="29" xfId="11" applyFont="1" applyFill="1" applyBorder="1" applyAlignment="1">
      <alignment vertical="center"/>
    </xf>
    <xf numFmtId="0" fontId="61" fillId="0" borderId="2" xfId="17" applyFont="1" applyBorder="1" applyAlignment="1">
      <alignment vertical="center"/>
    </xf>
    <xf numFmtId="0" fontId="61" fillId="0" borderId="7" xfId="17" applyFont="1" applyBorder="1" applyAlignment="1">
      <alignment vertical="center" wrapText="1"/>
    </xf>
    <xf numFmtId="38" fontId="61" fillId="6" borderId="7" xfId="21" applyNumberFormat="1" applyFont="1" applyFill="1" applyBorder="1" applyAlignment="1">
      <alignment horizontal="right" vertical="center"/>
    </xf>
    <xf numFmtId="0" fontId="58" fillId="0" borderId="25" xfId="21" applyNumberFormat="1" applyFont="1" applyBorder="1" applyAlignment="1">
      <alignment horizontal="left" vertical="center"/>
    </xf>
    <xf numFmtId="0" fontId="61" fillId="0" borderId="6" xfId="17" applyFont="1" applyBorder="1" applyAlignment="1">
      <alignment horizontal="center" vertical="center"/>
    </xf>
    <xf numFmtId="49" fontId="61" fillId="0" borderId="176" xfId="11" applyNumberFormat="1" applyFont="1" applyBorder="1" applyAlignment="1">
      <alignment vertical="center"/>
    </xf>
    <xf numFmtId="38" fontId="61" fillId="0" borderId="2" xfId="21" applyNumberFormat="1" applyFont="1" applyBorder="1" applyAlignment="1">
      <alignment horizontal="right" vertical="center"/>
    </xf>
    <xf numFmtId="181" fontId="61" fillId="0" borderId="2" xfId="21" applyNumberFormat="1" applyFont="1" applyBorder="1" applyAlignment="1">
      <alignment horizontal="right" vertical="center"/>
    </xf>
    <xf numFmtId="0" fontId="58" fillId="0" borderId="12" xfId="11" applyFont="1" applyBorder="1" applyAlignment="1">
      <alignment horizontal="justify" vertical="center" wrapText="1"/>
    </xf>
    <xf numFmtId="0" fontId="61" fillId="0" borderId="0" xfId="11" applyFont="1" applyBorder="1" applyAlignment="1">
      <alignment horizontal="justify" vertical="center" wrapText="1"/>
    </xf>
    <xf numFmtId="49" fontId="61" fillId="0" borderId="174" xfId="11" applyNumberFormat="1" applyFont="1" applyBorder="1" applyAlignment="1">
      <alignment vertical="center"/>
    </xf>
    <xf numFmtId="0" fontId="61" fillId="0" borderId="174" xfId="11" quotePrefix="1" applyFont="1" applyBorder="1" applyAlignment="1">
      <alignment horizontal="justify" vertical="center"/>
    </xf>
    <xf numFmtId="0" fontId="61" fillId="0" borderId="174" xfId="11" applyFont="1" applyBorder="1" applyAlignment="1">
      <alignment vertical="center"/>
    </xf>
    <xf numFmtId="0" fontId="61" fillId="0" borderId="174" xfId="11" quotePrefix="1" applyFont="1" applyBorder="1" applyAlignment="1">
      <alignment vertical="center" wrapText="1"/>
    </xf>
    <xf numFmtId="9" fontId="36" fillId="0" borderId="0" xfId="11" applyNumberFormat="1" applyFont="1" applyAlignment="1">
      <alignment vertical="center"/>
    </xf>
    <xf numFmtId="0" fontId="113" fillId="0" borderId="0" xfId="11" quotePrefix="1" applyFont="1" applyFill="1" applyBorder="1" applyAlignment="1">
      <alignment horizontal="justify" vertical="center"/>
    </xf>
    <xf numFmtId="0" fontId="61" fillId="0" borderId="174" xfId="11" quotePrefix="1" applyFont="1" applyBorder="1" applyAlignment="1">
      <alignment vertical="center"/>
    </xf>
    <xf numFmtId="0" fontId="61" fillId="0" borderId="174" xfId="11" applyFont="1" applyBorder="1" applyAlignment="1">
      <alignment vertical="center" shrinkToFit="1"/>
    </xf>
    <xf numFmtId="0" fontId="61" fillId="0" borderId="0" xfId="11" quotePrefix="1" applyFont="1" applyBorder="1" applyAlignment="1">
      <alignment horizontal="justify" vertical="center"/>
    </xf>
    <xf numFmtId="0" fontId="61" fillId="0" borderId="174" xfId="11" applyFont="1" applyBorder="1" applyAlignment="1">
      <alignment horizontal="justify" vertical="center"/>
    </xf>
    <xf numFmtId="0" fontId="61" fillId="0" borderId="0" xfId="11" quotePrefix="1" applyFont="1" applyBorder="1" applyAlignment="1">
      <alignment horizontal="justify" vertical="center" wrapText="1"/>
    </xf>
    <xf numFmtId="0" fontId="61" fillId="0" borderId="2" xfId="11" applyFont="1" applyBorder="1" applyAlignment="1">
      <alignment vertical="center"/>
    </xf>
    <xf numFmtId="0" fontId="61" fillId="0" borderId="29" xfId="17" applyFont="1" applyBorder="1" applyAlignment="1">
      <alignment vertical="center"/>
    </xf>
    <xf numFmtId="181" fontId="61" fillId="0" borderId="2" xfId="21" applyNumberFormat="1" applyFont="1" applyBorder="1" applyAlignment="1">
      <alignment vertical="center"/>
    </xf>
    <xf numFmtId="0" fontId="61" fillId="0" borderId="0" xfId="11" quotePrefix="1" applyNumberFormat="1" applyFont="1" applyFill="1" applyBorder="1" applyAlignment="1">
      <alignment horizontal="justify" vertical="center" wrapText="1"/>
    </xf>
    <xf numFmtId="181" fontId="61" fillId="0" borderId="29" xfId="21" applyNumberFormat="1" applyFont="1" applyBorder="1" applyAlignment="1">
      <alignment vertical="center"/>
    </xf>
    <xf numFmtId="0" fontId="58" fillId="6" borderId="12" xfId="11" applyFont="1" applyFill="1" applyBorder="1" applyAlignment="1">
      <alignment horizontal="justify" vertical="center" wrapText="1"/>
    </xf>
    <xf numFmtId="0" fontId="61" fillId="6" borderId="0" xfId="17" applyFont="1" applyFill="1" applyBorder="1" applyAlignment="1">
      <alignment horizontal="center" vertical="center" shrinkToFit="1"/>
    </xf>
    <xf numFmtId="0" fontId="61" fillId="6" borderId="174" xfId="11" quotePrefix="1" applyFont="1" applyFill="1" applyBorder="1" applyAlignment="1">
      <alignment vertical="center" wrapText="1"/>
    </xf>
    <xf numFmtId="38" fontId="36" fillId="2" borderId="0" xfId="11" applyNumberFormat="1" applyFont="1" applyFill="1" applyBorder="1" applyAlignment="1">
      <alignment vertical="center"/>
    </xf>
    <xf numFmtId="0" fontId="61" fillId="6" borderId="174" xfId="11" quotePrefix="1" applyFont="1" applyFill="1" applyBorder="1" applyAlignment="1">
      <alignment vertical="center"/>
    </xf>
    <xf numFmtId="0" fontId="61" fillId="6" borderId="174" xfId="11" applyFont="1" applyFill="1" applyBorder="1" applyAlignment="1">
      <alignment vertical="center" wrapText="1"/>
    </xf>
    <xf numFmtId="0" fontId="61" fillId="6" borderId="174" xfId="11" applyFont="1" applyFill="1" applyBorder="1" applyAlignment="1">
      <alignment vertical="center" shrinkToFit="1"/>
    </xf>
    <xf numFmtId="0" fontId="61" fillId="6" borderId="0" xfId="11" applyFont="1" applyFill="1" applyBorder="1" applyAlignment="1">
      <alignment horizontal="center" vertical="center" wrapText="1"/>
    </xf>
    <xf numFmtId="0" fontId="61" fillId="6" borderId="174" xfId="11" quotePrefix="1" applyFont="1" applyFill="1" applyBorder="1" applyAlignment="1">
      <alignment vertical="center" shrinkToFit="1"/>
    </xf>
    <xf numFmtId="38" fontId="61" fillId="0" borderId="0" xfId="21" applyNumberFormat="1" applyFont="1" applyBorder="1" applyAlignment="1">
      <alignment horizontal="right" vertical="center"/>
    </xf>
    <xf numFmtId="0" fontId="61" fillId="6" borderId="2" xfId="11" applyFont="1" applyFill="1" applyBorder="1" applyAlignment="1">
      <alignment vertical="center"/>
    </xf>
    <xf numFmtId="0" fontId="113" fillId="6" borderId="0" xfId="11" quotePrefix="1" applyFont="1" applyFill="1" applyBorder="1" applyAlignment="1">
      <alignment horizontal="justify" vertical="center"/>
    </xf>
    <xf numFmtId="0" fontId="61" fillId="0" borderId="8" xfId="17" applyFont="1" applyBorder="1" applyAlignment="1">
      <alignment vertical="center"/>
    </xf>
    <xf numFmtId="0" fontId="61" fillId="0" borderId="9" xfId="17" applyFont="1" applyBorder="1" applyAlignment="1">
      <alignment vertical="center"/>
    </xf>
    <xf numFmtId="38" fontId="61" fillId="0" borderId="8" xfId="21" applyNumberFormat="1" applyFont="1" applyBorder="1" applyAlignment="1">
      <alignment horizontal="right" vertical="center"/>
    </xf>
    <xf numFmtId="181" fontId="61" fillId="0" borderId="8" xfId="21" applyNumberFormat="1" applyFont="1" applyBorder="1" applyAlignment="1">
      <alignment vertical="center"/>
    </xf>
    <xf numFmtId="0" fontId="113" fillId="6" borderId="4" xfId="11" quotePrefix="1" applyFont="1" applyFill="1" applyBorder="1" applyAlignment="1">
      <alignment horizontal="justify" vertical="center"/>
    </xf>
    <xf numFmtId="0" fontId="61" fillId="6" borderId="5" xfId="11" applyFont="1" applyFill="1" applyBorder="1" applyAlignment="1">
      <alignment horizontal="center" vertical="center" wrapText="1"/>
    </xf>
    <xf numFmtId="0" fontId="61" fillId="6" borderId="17" xfId="11" applyFont="1" applyFill="1" applyBorder="1" applyAlignment="1">
      <alignment vertical="center"/>
    </xf>
    <xf numFmtId="38" fontId="61" fillId="0" borderId="8" xfId="65" applyNumberFormat="1" applyFont="1" applyBorder="1" applyAlignment="1">
      <alignment vertical="center"/>
    </xf>
    <xf numFmtId="176" fontId="61" fillId="0" borderId="8" xfId="65" applyNumberFormat="1" applyFont="1" applyBorder="1" applyAlignment="1">
      <alignment horizontal="right" vertical="center"/>
    </xf>
    <xf numFmtId="41" fontId="61" fillId="6" borderId="4" xfId="65" applyNumberFormat="1" applyFont="1" applyFill="1" applyBorder="1" applyAlignment="1">
      <alignment vertical="center" shrinkToFit="1"/>
    </xf>
    <xf numFmtId="41" fontId="61" fillId="6" borderId="5" xfId="65" applyNumberFormat="1" applyFont="1" applyFill="1" applyBorder="1" applyAlignment="1">
      <alignment horizontal="center" vertical="center" shrinkToFit="1"/>
    </xf>
    <xf numFmtId="0" fontId="61" fillId="6" borderId="176" xfId="11" applyFont="1" applyFill="1" applyBorder="1" applyAlignment="1">
      <alignment vertical="center"/>
    </xf>
    <xf numFmtId="0" fontId="61" fillId="0" borderId="2" xfId="11" applyFont="1" applyBorder="1" applyAlignment="1">
      <alignment vertical="center" wrapText="1"/>
    </xf>
    <xf numFmtId="0" fontId="61" fillId="0" borderId="7" xfId="11" applyFont="1" applyBorder="1" applyAlignment="1">
      <alignment vertical="top" wrapText="1"/>
    </xf>
    <xf numFmtId="38" fontId="61" fillId="0" borderId="7" xfId="65" applyNumberFormat="1" applyFont="1" applyBorder="1" applyAlignment="1">
      <alignment vertical="center"/>
    </xf>
    <xf numFmtId="38" fontId="61" fillId="6" borderId="7" xfId="65" applyNumberFormat="1" applyFont="1" applyFill="1" applyBorder="1" applyAlignment="1">
      <alignment vertical="center"/>
    </xf>
    <xf numFmtId="176" fontId="61" fillId="0" borderId="7" xfId="65" applyNumberFormat="1" applyFont="1" applyBorder="1" applyAlignment="1">
      <alignment vertical="center"/>
    </xf>
    <xf numFmtId="0" fontId="58" fillId="6" borderId="25" xfId="11" applyFont="1" applyFill="1" applyBorder="1" applyAlignment="1">
      <alignment vertical="center" shrinkToFit="1"/>
    </xf>
    <xf numFmtId="0" fontId="61" fillId="6" borderId="6" xfId="11" applyFont="1" applyFill="1" applyBorder="1" applyAlignment="1">
      <alignment horizontal="center" vertical="center" shrinkToFit="1"/>
    </xf>
    <xf numFmtId="0" fontId="61" fillId="0" borderId="2" xfId="11" applyFont="1" applyBorder="1" applyAlignment="1">
      <alignment vertical="top" wrapText="1"/>
    </xf>
    <xf numFmtId="38" fontId="61" fillId="0" borderId="29" xfId="65" applyNumberFormat="1" applyFont="1" applyBorder="1" applyAlignment="1">
      <alignment vertical="center"/>
    </xf>
    <xf numFmtId="176" fontId="61" fillId="0" borderId="29" xfId="65" applyNumberFormat="1" applyFont="1" applyBorder="1" applyAlignment="1">
      <alignment vertical="center"/>
    </xf>
    <xf numFmtId="0" fontId="61" fillId="6" borderId="12" xfId="11" applyFont="1" applyFill="1" applyBorder="1" applyAlignment="1">
      <alignment horizontal="justify" vertical="center" wrapText="1"/>
    </xf>
    <xf numFmtId="0" fontId="61" fillId="6" borderId="174" xfId="11" applyFont="1" applyFill="1" applyBorder="1" applyAlignment="1">
      <alignment horizontal="justify" vertical="center" wrapText="1"/>
    </xf>
    <xf numFmtId="0" fontId="37" fillId="6" borderId="12" xfId="11" applyFont="1" applyFill="1" applyBorder="1" applyAlignment="1">
      <alignment horizontal="justify" vertical="center" wrapText="1"/>
    </xf>
    <xf numFmtId="0" fontId="37" fillId="6" borderId="0" xfId="17" applyFont="1" applyFill="1" applyBorder="1" applyAlignment="1">
      <alignment horizontal="center" vertical="center" shrinkToFit="1"/>
    </xf>
    <xf numFmtId="0" fontId="37" fillId="6" borderId="174" xfId="11" applyFont="1" applyFill="1" applyBorder="1" applyAlignment="1">
      <alignment horizontal="justify" vertical="center" wrapText="1"/>
    </xf>
    <xf numFmtId="0" fontId="61" fillId="0" borderId="17" xfId="11" applyFont="1" applyFill="1" applyBorder="1" applyAlignment="1">
      <alignment vertical="center"/>
    </xf>
    <xf numFmtId="0" fontId="61" fillId="0" borderId="29" xfId="11" applyFont="1" applyFill="1" applyBorder="1" applyAlignment="1">
      <alignment vertical="center"/>
    </xf>
    <xf numFmtId="0" fontId="61" fillId="0" borderId="2" xfId="11" applyFont="1" applyFill="1" applyBorder="1" applyAlignment="1">
      <alignment vertical="center"/>
    </xf>
    <xf numFmtId="0" fontId="113" fillId="6" borderId="12" xfId="11" applyFont="1" applyFill="1" applyBorder="1" applyAlignment="1">
      <alignment horizontal="justify" vertical="center"/>
    </xf>
    <xf numFmtId="38" fontId="61" fillId="0" borderId="0" xfId="65" applyNumberFormat="1" applyFont="1" applyBorder="1" applyAlignment="1">
      <alignment vertical="center"/>
    </xf>
    <xf numFmtId="176" fontId="61" fillId="0" borderId="12" xfId="65" applyNumberFormat="1" applyFont="1" applyBorder="1" applyAlignment="1">
      <alignment vertical="center"/>
    </xf>
    <xf numFmtId="176" fontId="61" fillId="0" borderId="2" xfId="65" applyNumberFormat="1" applyFont="1" applyBorder="1" applyAlignment="1">
      <alignment vertical="center"/>
    </xf>
    <xf numFmtId="38" fontId="61" fillId="6" borderId="10" xfId="11" applyNumberFormat="1" applyFont="1" applyFill="1" applyBorder="1" applyAlignment="1">
      <alignment horizontal="right" vertical="center" wrapText="1"/>
    </xf>
    <xf numFmtId="38" fontId="61" fillId="6" borderId="2" xfId="65" applyNumberFormat="1" applyFont="1" applyFill="1" applyBorder="1" applyAlignment="1">
      <alignment vertical="center"/>
    </xf>
    <xf numFmtId="38" fontId="61" fillId="6" borderId="29" xfId="65" applyNumberFormat="1" applyFont="1" applyFill="1" applyBorder="1" applyAlignment="1">
      <alignment vertical="center"/>
    </xf>
    <xf numFmtId="0" fontId="61" fillId="0" borderId="174" xfId="11" applyFont="1" applyBorder="1" applyAlignment="1">
      <alignment horizontal="justify" vertical="center" wrapText="1"/>
    </xf>
    <xf numFmtId="0" fontId="112" fillId="0" borderId="17" xfId="11" applyFont="1" applyBorder="1" applyAlignment="1">
      <alignment vertical="center"/>
    </xf>
    <xf numFmtId="0" fontId="112" fillId="0" borderId="29" xfId="11" applyFont="1" applyBorder="1" applyAlignment="1">
      <alignment vertical="center"/>
    </xf>
    <xf numFmtId="0" fontId="112" fillId="0" borderId="2" xfId="11" applyFont="1" applyBorder="1" applyAlignment="1">
      <alignment vertical="center"/>
    </xf>
    <xf numFmtId="38" fontId="61" fillId="6" borderId="32" xfId="65" applyNumberFormat="1" applyFont="1" applyFill="1" applyBorder="1" applyAlignment="1">
      <alignment vertical="center"/>
    </xf>
    <xf numFmtId="0" fontId="58" fillId="6" borderId="25" xfId="11" applyFont="1" applyFill="1" applyBorder="1" applyAlignment="1">
      <alignment horizontal="justify" vertical="center" wrapText="1"/>
    </xf>
    <xf numFmtId="0" fontId="61" fillId="6" borderId="6" xfId="17" applyFont="1" applyFill="1" applyBorder="1" applyAlignment="1">
      <alignment horizontal="center" vertical="center" shrinkToFit="1"/>
    </xf>
    <xf numFmtId="0" fontId="61" fillId="0" borderId="12" xfId="11" applyFont="1" applyBorder="1" applyAlignment="1">
      <alignment horizontal="justify" vertical="center" wrapText="1"/>
    </xf>
    <xf numFmtId="0" fontId="61" fillId="0" borderId="12" xfId="11" applyFont="1" applyBorder="1" applyAlignment="1">
      <alignment vertical="top" wrapText="1"/>
    </xf>
    <xf numFmtId="0" fontId="37" fillId="0" borderId="174" xfId="11" applyFont="1" applyBorder="1" applyAlignment="1">
      <alignment horizontal="justify" vertical="center" wrapText="1"/>
    </xf>
    <xf numFmtId="0" fontId="61" fillId="0" borderId="29" xfId="11" applyFont="1" applyBorder="1" applyAlignment="1">
      <alignment vertical="top" wrapText="1"/>
    </xf>
    <xf numFmtId="0" fontId="61" fillId="0" borderId="0" xfId="11" applyFont="1" applyBorder="1" applyAlignment="1">
      <alignment vertical="top" wrapText="1"/>
    </xf>
    <xf numFmtId="176" fontId="61" fillId="0" borderId="0" xfId="65" applyNumberFormat="1" applyFont="1" applyBorder="1" applyAlignment="1">
      <alignment vertical="center"/>
    </xf>
    <xf numFmtId="176" fontId="61" fillId="0" borderId="8" xfId="65" applyNumberFormat="1" applyFont="1" applyBorder="1" applyAlignment="1">
      <alignment vertical="center"/>
    </xf>
    <xf numFmtId="0" fontId="61" fillId="6" borderId="176" xfId="11" applyFont="1" applyFill="1" applyBorder="1" applyAlignment="1">
      <alignment horizontal="justify" vertical="center" wrapText="1"/>
    </xf>
    <xf numFmtId="0" fontId="61" fillId="0" borderId="8" xfId="11" applyFont="1" applyBorder="1" applyAlignment="1">
      <alignment vertical="top" wrapText="1"/>
    </xf>
    <xf numFmtId="0" fontId="61" fillId="6" borderId="4" xfId="11" applyFont="1" applyFill="1" applyBorder="1" applyAlignment="1">
      <alignment horizontal="justify" vertical="center" wrapText="1"/>
    </xf>
    <xf numFmtId="0" fontId="61" fillId="6" borderId="5" xfId="17" applyFont="1" applyFill="1" applyBorder="1" applyAlignment="1">
      <alignment horizontal="center" vertical="center" shrinkToFit="1"/>
    </xf>
    <xf numFmtId="0" fontId="61" fillId="6" borderId="177" xfId="11" applyFont="1" applyFill="1" applyBorder="1" applyAlignment="1">
      <alignment horizontal="justify" vertical="center" wrapText="1"/>
    </xf>
    <xf numFmtId="38" fontId="61" fillId="0" borderId="32" xfId="65" applyNumberFormat="1" applyFont="1" applyBorder="1" applyAlignment="1">
      <alignment vertical="center"/>
    </xf>
    <xf numFmtId="0" fontId="61" fillId="6" borderId="4" xfId="11" quotePrefix="1" applyFont="1" applyFill="1" applyBorder="1" applyAlignment="1">
      <alignment horizontal="justify" vertical="center" wrapText="1"/>
    </xf>
    <xf numFmtId="0" fontId="61" fillId="6" borderId="5" xfId="11" applyFont="1" applyFill="1" applyBorder="1" applyAlignment="1">
      <alignment horizontal="center" vertical="center"/>
    </xf>
    <xf numFmtId="0" fontId="61" fillId="0" borderId="7" xfId="11" applyFont="1" applyBorder="1" applyAlignment="1">
      <alignment vertical="center" wrapText="1"/>
    </xf>
    <xf numFmtId="0" fontId="61" fillId="6" borderId="6" xfId="11" applyFont="1" applyFill="1" applyBorder="1" applyAlignment="1">
      <alignment horizontal="center" vertical="center" wrapText="1"/>
    </xf>
    <xf numFmtId="38" fontId="61" fillId="0" borderId="2" xfId="65" applyNumberFormat="1" applyFont="1" applyBorder="1" applyAlignment="1">
      <alignment vertical="center"/>
    </xf>
    <xf numFmtId="176" fontId="61" fillId="0" borderId="2" xfId="65" applyNumberFormat="1" applyFont="1" applyBorder="1" applyAlignment="1">
      <alignment vertical="center"/>
    </xf>
    <xf numFmtId="38" fontId="61" fillId="0" borderId="12" xfId="65" applyNumberFormat="1" applyFont="1" applyBorder="1" applyAlignment="1">
      <alignment vertical="center"/>
    </xf>
    <xf numFmtId="176" fontId="61" fillId="0" borderId="0" xfId="65" applyNumberFormat="1" applyFont="1" applyBorder="1" applyAlignment="1">
      <alignment vertical="center"/>
    </xf>
    <xf numFmtId="0" fontId="91" fillId="0" borderId="2" xfId="11" applyFont="1" applyBorder="1" applyAlignment="1">
      <alignment vertical="center"/>
    </xf>
    <xf numFmtId="38" fontId="61" fillId="0" borderId="2" xfId="11" applyNumberFormat="1" applyFont="1" applyBorder="1" applyAlignment="1">
      <alignment vertical="center"/>
    </xf>
    <xf numFmtId="38" fontId="61" fillId="0" borderId="0" xfId="11" applyNumberFormat="1" applyFont="1" applyBorder="1" applyAlignment="1">
      <alignment vertical="center"/>
    </xf>
    <xf numFmtId="0" fontId="113" fillId="6" borderId="12" xfId="11" applyFont="1" applyFill="1" applyBorder="1" applyAlignment="1">
      <alignment horizontal="justify" vertical="center" wrapText="1"/>
    </xf>
    <xf numFmtId="38" fontId="61" fillId="0" borderId="0" xfId="11" applyNumberFormat="1" applyFont="1" applyFill="1" applyBorder="1" applyAlignment="1">
      <alignment vertical="center"/>
    </xf>
    <xf numFmtId="0" fontId="61" fillId="6" borderId="174" xfId="11" applyFont="1" applyFill="1" applyBorder="1" applyAlignment="1">
      <alignment horizontal="left" vertical="center" wrapText="1"/>
    </xf>
    <xf numFmtId="0" fontId="114" fillId="6" borderId="12" xfId="11" applyFont="1" applyFill="1" applyBorder="1" applyAlignment="1">
      <alignment horizontal="justify" vertical="center" wrapText="1"/>
    </xf>
    <xf numFmtId="0" fontId="61" fillId="6" borderId="0" xfId="11" applyFont="1" applyFill="1" applyBorder="1" applyAlignment="1">
      <alignment horizontal="justify" vertical="center" wrapText="1"/>
    </xf>
    <xf numFmtId="0" fontId="91" fillId="0" borderId="0" xfId="11" applyFont="1" applyBorder="1" applyAlignment="1">
      <alignment vertical="center"/>
    </xf>
    <xf numFmtId="0" fontId="112" fillId="0" borderId="67" xfId="11" applyFont="1" applyBorder="1" applyAlignment="1">
      <alignment vertical="center"/>
    </xf>
    <xf numFmtId="0" fontId="112" fillId="0" borderId="8" xfId="11" applyFont="1" applyBorder="1" applyAlignment="1">
      <alignment vertical="center"/>
    </xf>
    <xf numFmtId="0" fontId="91" fillId="0" borderId="8" xfId="11" applyFont="1" applyBorder="1" applyAlignment="1">
      <alignment vertical="center"/>
    </xf>
    <xf numFmtId="38" fontId="61" fillId="0" borderId="8" xfId="11" applyNumberFormat="1" applyFont="1" applyBorder="1" applyAlignment="1">
      <alignment vertical="center"/>
    </xf>
    <xf numFmtId="38" fontId="61" fillId="0" borderId="5" xfId="11" applyNumberFormat="1" applyFont="1" applyBorder="1" applyAlignment="1">
      <alignment vertical="center"/>
    </xf>
    <xf numFmtId="176" fontId="61" fillId="0" borderId="8" xfId="65" applyNumberFormat="1" applyFont="1" applyBorder="1" applyAlignment="1">
      <alignment vertical="center"/>
    </xf>
    <xf numFmtId="0" fontId="61" fillId="0" borderId="177" xfId="11" applyFont="1" applyBorder="1" applyAlignment="1">
      <alignment horizontal="justify" vertical="center" wrapText="1"/>
    </xf>
    <xf numFmtId="176" fontId="71" fillId="0" borderId="8" xfId="65" applyNumberFormat="1" applyFont="1" applyFill="1" applyBorder="1" applyAlignment="1">
      <alignment horizontal="right" vertical="center"/>
    </xf>
    <xf numFmtId="0" fontId="71" fillId="6" borderId="177" xfId="11" applyNumberFormat="1" applyFont="1" applyFill="1" applyBorder="1" applyAlignment="1">
      <alignment vertical="center"/>
    </xf>
    <xf numFmtId="176" fontId="72" fillId="0" borderId="7" xfId="65" applyNumberFormat="1" applyFont="1" applyFill="1" applyBorder="1" applyAlignment="1">
      <alignment horizontal="right" vertical="center"/>
    </xf>
    <xf numFmtId="0" fontId="61" fillId="6" borderId="99" xfId="11" applyFont="1" applyFill="1" applyBorder="1" applyAlignment="1">
      <alignment horizontal="justify" vertical="center" wrapText="1"/>
    </xf>
    <xf numFmtId="3" fontId="58" fillId="6" borderId="10" xfId="11" applyNumberFormat="1" applyFont="1" applyFill="1" applyBorder="1" applyAlignment="1">
      <alignment horizontal="right" vertical="center" wrapText="1"/>
    </xf>
    <xf numFmtId="0" fontId="61" fillId="6" borderId="21" xfId="11" applyFont="1" applyFill="1" applyBorder="1" applyAlignment="1">
      <alignment horizontal="center" vertical="center"/>
    </xf>
    <xf numFmtId="0" fontId="71" fillId="6" borderId="12" xfId="11" applyNumberFormat="1" applyFont="1" applyFill="1" applyBorder="1" applyAlignment="1">
      <alignment vertical="center" wrapText="1"/>
    </xf>
    <xf numFmtId="183" fontId="72" fillId="6" borderId="12" xfId="65" applyNumberFormat="1" applyFont="1" applyFill="1" applyBorder="1" applyAlignment="1">
      <alignment horizontal="right" vertical="center"/>
    </xf>
    <xf numFmtId="0" fontId="61" fillId="6" borderId="0" xfId="65" applyNumberFormat="1" applyFont="1" applyFill="1" applyBorder="1" applyAlignment="1">
      <alignment horizontal="center" vertical="center"/>
    </xf>
    <xf numFmtId="0" fontId="36" fillId="6" borderId="0" xfId="11" applyFont="1" applyFill="1" applyBorder="1" applyAlignment="1">
      <alignment vertical="center"/>
    </xf>
    <xf numFmtId="38" fontId="36" fillId="6" borderId="0" xfId="11" applyNumberFormat="1" applyFont="1" applyFill="1" applyBorder="1" applyAlignment="1">
      <alignment vertical="center"/>
    </xf>
    <xf numFmtId="0" fontId="36" fillId="6" borderId="0" xfId="11" applyNumberFormat="1" applyFont="1" applyFill="1" applyAlignment="1">
      <alignment vertical="center"/>
    </xf>
    <xf numFmtId="0" fontId="36" fillId="6" borderId="0" xfId="11" applyFont="1" applyFill="1" applyAlignment="1">
      <alignment vertical="center"/>
    </xf>
    <xf numFmtId="0" fontId="112" fillId="0" borderId="9" xfId="11" applyFont="1" applyBorder="1" applyAlignment="1">
      <alignment vertical="center"/>
    </xf>
    <xf numFmtId="0" fontId="61" fillId="6" borderId="5" xfId="11" applyFont="1" applyFill="1" applyBorder="1" applyAlignment="1">
      <alignment horizontal="justify" vertical="center" wrapText="1"/>
    </xf>
    <xf numFmtId="0" fontId="61" fillId="0" borderId="19" xfId="11" applyFont="1" applyBorder="1" applyAlignment="1">
      <alignment vertical="center"/>
    </xf>
    <xf numFmtId="0" fontId="61" fillId="0" borderId="75" xfId="11" applyFont="1" applyBorder="1" applyAlignment="1">
      <alignment vertical="center"/>
    </xf>
    <xf numFmtId="0" fontId="61" fillId="6" borderId="75" xfId="11" applyFont="1" applyFill="1" applyBorder="1" applyAlignment="1">
      <alignment vertical="center"/>
    </xf>
    <xf numFmtId="0" fontId="61" fillId="0" borderId="20" xfId="17" applyFont="1" applyBorder="1" applyAlignment="1">
      <alignment vertical="center"/>
    </xf>
    <xf numFmtId="38" fontId="61" fillId="0" borderId="20" xfId="21" applyNumberFormat="1" applyFont="1" applyBorder="1" applyAlignment="1">
      <alignment horizontal="right" vertical="center"/>
    </xf>
    <xf numFmtId="0" fontId="61" fillId="6" borderId="21" xfId="17" applyFont="1" applyFill="1" applyBorder="1" applyAlignment="1">
      <alignment horizontal="center" vertical="center" shrinkToFit="1"/>
    </xf>
    <xf numFmtId="0" fontId="61" fillId="0" borderId="75" xfId="11" applyFont="1" applyFill="1" applyBorder="1" applyAlignment="1">
      <alignment vertical="center"/>
    </xf>
    <xf numFmtId="0" fontId="61" fillId="0" borderId="20" xfId="11" applyFont="1" applyBorder="1" applyAlignment="1">
      <alignment vertical="center"/>
    </xf>
    <xf numFmtId="38" fontId="61" fillId="0" borderId="20" xfId="65" applyNumberFormat="1" applyFont="1" applyBorder="1" applyAlignment="1">
      <alignment vertical="center"/>
    </xf>
    <xf numFmtId="38" fontId="61" fillId="0" borderId="75" xfId="65" applyNumberFormat="1" applyFont="1" applyBorder="1" applyAlignment="1">
      <alignment vertical="center"/>
    </xf>
    <xf numFmtId="0" fontId="112" fillId="0" borderId="19" xfId="11" applyFont="1" applyBorder="1" applyAlignment="1">
      <alignment vertical="center"/>
    </xf>
    <xf numFmtId="0" fontId="112" fillId="0" borderId="75" xfId="11" applyFont="1" applyBorder="1" applyAlignment="1">
      <alignment vertical="center"/>
    </xf>
    <xf numFmtId="0" fontId="112" fillId="0" borderId="20" xfId="11" applyFont="1" applyBorder="1" applyAlignment="1">
      <alignment vertical="center"/>
    </xf>
    <xf numFmtId="0" fontId="61" fillId="0" borderId="20" xfId="11" applyFont="1" applyBorder="1" applyAlignment="1">
      <alignment vertical="top" wrapText="1"/>
    </xf>
    <xf numFmtId="0" fontId="61" fillId="6" borderId="28" xfId="11" applyFont="1" applyFill="1" applyBorder="1" applyAlignment="1">
      <alignment horizontal="justify" vertical="center" wrapText="1"/>
    </xf>
    <xf numFmtId="181" fontId="61" fillId="0" borderId="20" xfId="21" applyNumberFormat="1" applyFont="1" applyBorder="1" applyAlignment="1">
      <alignment vertical="center"/>
    </xf>
    <xf numFmtId="0" fontId="61" fillId="6" borderId="99" xfId="11" quotePrefix="1" applyFont="1" applyFill="1" applyBorder="1" applyAlignment="1">
      <alignment vertical="center" wrapText="1"/>
    </xf>
    <xf numFmtId="0" fontId="71" fillId="6" borderId="19" xfId="11" applyNumberFormat="1" applyFont="1" applyFill="1" applyBorder="1" applyAlignment="1">
      <alignment vertical="center"/>
    </xf>
    <xf numFmtId="0" fontId="71" fillId="6" borderId="20" xfId="11" applyNumberFormat="1" applyFont="1" applyFill="1" applyBorder="1" applyAlignment="1">
      <alignment vertical="center" wrapText="1"/>
    </xf>
    <xf numFmtId="0" fontId="71" fillId="6" borderId="75" xfId="11" applyNumberFormat="1" applyFont="1" applyFill="1" applyBorder="1" applyAlignment="1">
      <alignment vertical="center" wrapText="1"/>
    </xf>
    <xf numFmtId="0" fontId="71" fillId="6" borderId="28" xfId="11" applyNumberFormat="1" applyFont="1" applyFill="1" applyBorder="1" applyAlignment="1">
      <alignment vertical="center" wrapText="1"/>
    </xf>
    <xf numFmtId="183" fontId="72" fillId="6" borderId="20" xfId="65" applyNumberFormat="1" applyFont="1" applyFill="1" applyBorder="1" applyAlignment="1">
      <alignment horizontal="right" vertical="center"/>
    </xf>
    <xf numFmtId="0" fontId="61" fillId="6" borderId="21" xfId="65" applyNumberFormat="1" applyFont="1" applyFill="1" applyBorder="1" applyAlignment="1">
      <alignment horizontal="center" vertical="center"/>
    </xf>
    <xf numFmtId="0" fontId="61" fillId="6" borderId="22" xfId="11" applyFont="1" applyFill="1" applyBorder="1" applyAlignment="1">
      <alignment horizontal="center" vertical="center"/>
    </xf>
    <xf numFmtId="0" fontId="61" fillId="6" borderId="24" xfId="11" applyFont="1" applyFill="1" applyBorder="1" applyAlignment="1">
      <alignment horizontal="center" vertical="center"/>
    </xf>
    <xf numFmtId="41" fontId="61" fillId="0" borderId="11" xfId="65" applyFont="1" applyBorder="1" applyAlignment="1">
      <alignment horizontal="right" vertical="center"/>
    </xf>
    <xf numFmtId="41" fontId="61" fillId="0" borderId="16" xfId="65" applyFont="1" applyBorder="1" applyAlignment="1">
      <alignment horizontal="right" vertical="center"/>
    </xf>
    <xf numFmtId="41" fontId="58" fillId="0" borderId="16" xfId="21" applyFont="1" applyBorder="1" applyAlignment="1">
      <alignment vertical="center"/>
    </xf>
    <xf numFmtId="41" fontId="58" fillId="0" borderId="16" xfId="21" applyFont="1" applyBorder="1" applyAlignment="1">
      <alignment horizontal="right" vertical="center"/>
    </xf>
    <xf numFmtId="3" fontId="58" fillId="0" borderId="10" xfId="11" applyNumberFormat="1" applyFont="1" applyBorder="1" applyAlignment="1">
      <alignment horizontal="right" vertical="center" wrapText="1"/>
    </xf>
    <xf numFmtId="3" fontId="61" fillId="0" borderId="10" xfId="11" applyNumberFormat="1" applyFont="1" applyBorder="1" applyAlignment="1">
      <alignment horizontal="right" vertical="center" wrapText="1"/>
    </xf>
    <xf numFmtId="3" fontId="61" fillId="6" borderId="10" xfId="11" applyNumberFormat="1" applyFont="1" applyFill="1" applyBorder="1" applyAlignment="1">
      <alignment horizontal="right" vertical="center" wrapText="1"/>
    </xf>
    <xf numFmtId="3" fontId="61" fillId="6" borderId="31" xfId="11" applyNumberFormat="1" applyFont="1" applyFill="1" applyBorder="1" applyAlignment="1">
      <alignment horizontal="right" vertical="center" wrapText="1"/>
    </xf>
    <xf numFmtId="3" fontId="61" fillId="6" borderId="11" xfId="11" applyNumberFormat="1" applyFont="1" applyFill="1" applyBorder="1" applyAlignment="1">
      <alignment horizontal="right" vertical="center" wrapText="1"/>
    </xf>
    <xf numFmtId="41" fontId="58" fillId="6" borderId="11" xfId="65" applyFont="1" applyFill="1" applyBorder="1" applyAlignment="1">
      <alignment horizontal="right" vertical="center"/>
    </xf>
    <xf numFmtId="41" fontId="58" fillId="6" borderId="16" xfId="65" applyFont="1" applyFill="1" applyBorder="1" applyAlignment="1">
      <alignment horizontal="right" vertical="center"/>
    </xf>
    <xf numFmtId="0" fontId="61" fillId="6" borderId="10" xfId="11" applyFont="1" applyFill="1" applyBorder="1" applyAlignment="1">
      <alignment horizontal="right" vertical="center" wrapText="1"/>
    </xf>
    <xf numFmtId="3" fontId="37" fillId="6" borderId="10" xfId="11" applyNumberFormat="1" applyFont="1" applyFill="1" applyBorder="1" applyAlignment="1">
      <alignment horizontal="right" vertical="center" wrapText="1"/>
    </xf>
    <xf numFmtId="38" fontId="61" fillId="6" borderId="31" xfId="11" applyNumberFormat="1" applyFont="1" applyFill="1" applyBorder="1" applyAlignment="1">
      <alignment horizontal="right" vertical="center" wrapText="1"/>
    </xf>
    <xf numFmtId="38" fontId="61" fillId="0" borderId="10" xfId="11" applyNumberFormat="1" applyFont="1" applyBorder="1" applyAlignment="1">
      <alignment horizontal="right" vertical="center" wrapText="1"/>
    </xf>
    <xf numFmtId="38" fontId="37" fillId="6" borderId="10" xfId="11" applyNumberFormat="1" applyFont="1" applyFill="1" applyBorder="1" applyAlignment="1">
      <alignment horizontal="right" vertical="center" wrapText="1"/>
    </xf>
    <xf numFmtId="187" fontId="37" fillId="6" borderId="10" xfId="11" applyNumberFormat="1" applyFont="1" applyFill="1" applyBorder="1" applyAlignment="1">
      <alignment horizontal="right" vertical="center" wrapText="1"/>
    </xf>
    <xf numFmtId="3" fontId="58" fillId="6" borderId="16" xfId="11" applyNumberFormat="1" applyFont="1" applyFill="1" applyBorder="1" applyAlignment="1">
      <alignment horizontal="right" vertical="center" wrapText="1"/>
    </xf>
    <xf numFmtId="0" fontId="61" fillId="6" borderId="11" xfId="11" applyFont="1" applyFill="1" applyBorder="1" applyAlignment="1">
      <alignment horizontal="right" vertical="center" wrapText="1"/>
    </xf>
    <xf numFmtId="41" fontId="74" fillId="0" borderId="18" xfId="65" applyNumberFormat="1" applyFont="1" applyFill="1" applyBorder="1" applyAlignment="1">
      <alignment vertical="center"/>
    </xf>
    <xf numFmtId="41" fontId="61" fillId="6" borderId="10" xfId="65" applyNumberFormat="1" applyFont="1" applyFill="1" applyBorder="1" applyAlignment="1">
      <alignment vertical="center"/>
    </xf>
    <xf numFmtId="41" fontId="61" fillId="6" borderId="31" xfId="65" applyNumberFormat="1" applyFont="1" applyFill="1" applyBorder="1" applyAlignment="1">
      <alignment vertical="center"/>
    </xf>
    <xf numFmtId="38" fontId="61" fillId="6" borderId="8" xfId="65" applyNumberFormat="1" applyFont="1" applyFill="1" applyBorder="1" applyAlignment="1">
      <alignment vertical="center"/>
    </xf>
    <xf numFmtId="0" fontId="61" fillId="0" borderId="8" xfId="11" applyFont="1" applyBorder="1" applyAlignment="1">
      <alignment vertical="center" wrapText="1"/>
    </xf>
    <xf numFmtId="0" fontId="58" fillId="6" borderId="4" xfId="11" applyFont="1" applyFill="1" applyBorder="1" applyAlignment="1">
      <alignment vertical="center" shrinkToFit="1"/>
    </xf>
    <xf numFmtId="0" fontId="61" fillId="6" borderId="5" xfId="11" applyFont="1" applyFill="1" applyBorder="1" applyAlignment="1">
      <alignment horizontal="center" vertical="center" shrinkToFit="1"/>
    </xf>
    <xf numFmtId="3" fontId="58" fillId="6" borderId="11" xfId="65" applyNumberFormat="1" applyFont="1" applyFill="1" applyBorder="1" applyAlignment="1">
      <alignment horizontal="right" vertical="center"/>
    </xf>
    <xf numFmtId="0" fontId="61" fillId="6" borderId="177" xfId="11" applyFont="1" applyFill="1" applyBorder="1" applyAlignment="1">
      <alignment vertical="center"/>
    </xf>
    <xf numFmtId="0" fontId="61" fillId="6" borderId="129" xfId="11" applyFont="1" applyFill="1" applyBorder="1" applyAlignment="1">
      <alignment horizontal="justify" vertical="center" wrapText="1"/>
    </xf>
    <xf numFmtId="0" fontId="61" fillId="6" borderId="175" xfId="11" applyFont="1" applyFill="1" applyBorder="1" applyAlignment="1">
      <alignment vertical="center"/>
    </xf>
    <xf numFmtId="0" fontId="71" fillId="0" borderId="3" xfId="11" applyNumberFormat="1" applyFont="1" applyFill="1" applyBorder="1" applyAlignment="1">
      <alignment horizontal="left" vertical="center" wrapText="1"/>
    </xf>
    <xf numFmtId="176" fontId="72" fillId="0" borderId="30" xfId="65" applyNumberFormat="1" applyFont="1" applyFill="1" applyBorder="1" applyAlignment="1">
      <alignment horizontal="right" vertical="center"/>
    </xf>
    <xf numFmtId="0" fontId="5" fillId="6" borderId="30" xfId="11" applyFont="1" applyFill="1" applyBorder="1" applyAlignment="1">
      <alignment horizontal="justify" vertical="center"/>
    </xf>
    <xf numFmtId="0" fontId="71" fillId="6" borderId="1" xfId="65" applyNumberFormat="1" applyFont="1" applyFill="1" applyBorder="1" applyAlignment="1">
      <alignment horizontal="center" vertical="center"/>
    </xf>
    <xf numFmtId="41" fontId="74" fillId="6" borderId="18" xfId="65" applyNumberFormat="1" applyFont="1" applyFill="1" applyBorder="1" applyAlignment="1">
      <alignment vertical="center"/>
    </xf>
    <xf numFmtId="0" fontId="5" fillId="6" borderId="175" xfId="11" applyFont="1" applyFill="1" applyBorder="1" applyAlignment="1">
      <alignment horizontal="justify" vertical="center"/>
    </xf>
    <xf numFmtId="0" fontId="71" fillId="6" borderId="29" xfId="11" applyNumberFormat="1" applyFont="1" applyFill="1" applyBorder="1" applyAlignment="1">
      <alignment vertical="center"/>
    </xf>
    <xf numFmtId="0" fontId="61" fillId="0" borderId="40" xfId="11" applyFont="1" applyBorder="1" applyAlignment="1">
      <alignment horizontal="justify" vertical="center" wrapText="1"/>
    </xf>
    <xf numFmtId="38" fontId="61" fillId="0" borderId="9" xfId="65" applyNumberFormat="1" applyFont="1" applyBorder="1" applyAlignment="1">
      <alignment vertical="center"/>
    </xf>
    <xf numFmtId="38" fontId="61" fillId="6" borderId="5" xfId="65" applyNumberFormat="1" applyFont="1" applyFill="1" applyBorder="1" applyAlignment="1">
      <alignment vertical="center"/>
    </xf>
    <xf numFmtId="41" fontId="58" fillId="6" borderId="11" xfId="65" applyFont="1" applyFill="1" applyBorder="1" applyAlignment="1">
      <alignment horizontal="right" vertical="center"/>
    </xf>
    <xf numFmtId="0" fontId="61" fillId="0" borderId="199" xfId="11" applyFont="1" applyBorder="1" applyAlignment="1">
      <alignment vertical="center"/>
    </xf>
    <xf numFmtId="0" fontId="61" fillId="0" borderId="75" xfId="17" applyFont="1" applyBorder="1" applyAlignment="1">
      <alignment vertical="center"/>
    </xf>
    <xf numFmtId="181" fontId="61" fillId="0" borderId="20" xfId="21" applyNumberFormat="1" applyFont="1" applyBorder="1" applyAlignment="1">
      <alignment horizontal="right" vertical="center"/>
    </xf>
    <xf numFmtId="0" fontId="58" fillId="0" borderId="21" xfId="11" applyFont="1" applyBorder="1" applyAlignment="1">
      <alignment horizontal="justify" vertical="center" wrapText="1"/>
    </xf>
    <xf numFmtId="0" fontId="61" fillId="0" borderId="21" xfId="11" applyFont="1" applyBorder="1" applyAlignment="1">
      <alignment horizontal="justify" vertical="center" wrapText="1"/>
    </xf>
    <xf numFmtId="3" fontId="58" fillId="0" borderId="31" xfId="11" applyNumberFormat="1" applyFont="1" applyBorder="1" applyAlignment="1">
      <alignment horizontal="right" vertical="center" wrapText="1"/>
    </xf>
    <xf numFmtId="38" fontId="61" fillId="6" borderId="3" xfId="65" applyNumberFormat="1" applyFont="1" applyFill="1" applyBorder="1" applyAlignment="1">
      <alignment vertical="center"/>
    </xf>
    <xf numFmtId="176" fontId="61" fillId="6" borderId="3" xfId="65" applyNumberFormat="1" applyFont="1" applyFill="1" applyBorder="1" applyAlignment="1">
      <alignment horizontal="right" vertical="center"/>
    </xf>
    <xf numFmtId="38" fontId="61" fillId="0" borderId="30" xfId="11" applyNumberFormat="1" applyFont="1" applyFill="1" applyBorder="1" applyAlignment="1">
      <alignment vertical="center" shrinkToFit="1"/>
    </xf>
    <xf numFmtId="38" fontId="61" fillId="0" borderId="1" xfId="11" applyNumberFormat="1" applyFont="1" applyFill="1" applyBorder="1" applyAlignment="1">
      <alignment horizontal="center" vertical="center"/>
    </xf>
    <xf numFmtId="38" fontId="58" fillId="0" borderId="18" xfId="65" applyNumberFormat="1" applyFont="1" applyFill="1" applyBorder="1" applyAlignment="1">
      <alignment horizontal="right" vertical="center"/>
    </xf>
    <xf numFmtId="0" fontId="71" fillId="0" borderId="137" xfId="11" applyNumberFormat="1" applyFont="1" applyFill="1" applyBorder="1" applyAlignment="1">
      <alignment vertical="center"/>
    </xf>
    <xf numFmtId="0" fontId="71" fillId="6" borderId="159" xfId="11" applyNumberFormat="1" applyFont="1" applyFill="1" applyBorder="1" applyAlignment="1">
      <alignment vertical="center"/>
    </xf>
    <xf numFmtId="176" fontId="71" fillId="0" borderId="2" xfId="65" applyNumberFormat="1" applyFont="1" applyFill="1" applyBorder="1" applyAlignment="1">
      <alignment horizontal="right" vertical="center"/>
    </xf>
    <xf numFmtId="41" fontId="71" fillId="0" borderId="12" xfId="65" applyNumberFormat="1" applyFont="1" applyFill="1" applyBorder="1" applyAlignment="1">
      <alignment vertical="center"/>
    </xf>
    <xf numFmtId="41" fontId="71" fillId="0" borderId="0" xfId="65" applyNumberFormat="1" applyFont="1" applyFill="1" applyBorder="1" applyAlignment="1">
      <alignment horizontal="center" vertical="center"/>
    </xf>
    <xf numFmtId="176" fontId="71" fillId="0" borderId="7" xfId="65" applyNumberFormat="1" applyFont="1" applyFill="1" applyBorder="1" applyAlignment="1">
      <alignment horizontal="right" vertical="center"/>
    </xf>
    <xf numFmtId="41" fontId="71" fillId="0" borderId="32" xfId="65" applyNumberFormat="1" applyFont="1" applyFill="1" applyBorder="1" applyAlignment="1">
      <alignment horizontal="right" vertical="center"/>
    </xf>
    <xf numFmtId="0" fontId="36" fillId="0" borderId="129" xfId="11" applyFont="1" applyBorder="1" applyAlignment="1">
      <alignment vertical="center"/>
    </xf>
    <xf numFmtId="38" fontId="61" fillId="0" borderId="135" xfId="65" applyNumberFormat="1" applyFont="1" applyFill="1" applyBorder="1" applyAlignment="1">
      <alignment vertical="center"/>
    </xf>
    <xf numFmtId="176" fontId="61" fillId="0" borderId="136" xfId="65" applyNumberFormat="1" applyFont="1" applyBorder="1" applyAlignment="1">
      <alignment vertical="center"/>
    </xf>
    <xf numFmtId="0" fontId="61" fillId="6" borderId="28" xfId="11" applyFont="1" applyFill="1" applyBorder="1" applyAlignment="1">
      <alignment vertical="center" shrinkToFit="1"/>
    </xf>
    <xf numFmtId="41" fontId="58" fillId="6" borderId="31" xfId="65" applyFont="1" applyFill="1" applyBorder="1" applyAlignment="1">
      <alignment horizontal="right" vertical="center"/>
    </xf>
    <xf numFmtId="0" fontId="58" fillId="6" borderId="4" xfId="11" applyFont="1" applyFill="1" applyBorder="1" applyAlignment="1">
      <alignment horizontal="justify" vertical="center" wrapText="1"/>
    </xf>
    <xf numFmtId="3" fontId="58" fillId="6" borderId="11" xfId="11" applyNumberFormat="1" applyFont="1" applyFill="1" applyBorder="1" applyAlignment="1">
      <alignment horizontal="right" vertical="center" wrapText="1"/>
    </xf>
    <xf numFmtId="0" fontId="61" fillId="0" borderId="28" xfId="11" applyFont="1" applyBorder="1" applyAlignment="1">
      <alignment vertical="top" wrapText="1"/>
    </xf>
    <xf numFmtId="176" fontId="61" fillId="0" borderId="20" xfId="65" applyNumberFormat="1" applyFont="1" applyBorder="1" applyAlignment="1">
      <alignment vertical="center"/>
    </xf>
    <xf numFmtId="41" fontId="58" fillId="6" borderId="11" xfId="11" applyNumberFormat="1" applyFont="1" applyFill="1" applyBorder="1" applyAlignment="1">
      <alignment horizontal="right" vertical="center" wrapText="1"/>
    </xf>
    <xf numFmtId="0" fontId="61" fillId="0" borderId="27" xfId="11" applyFont="1" applyFill="1" applyBorder="1" applyAlignment="1">
      <alignment vertical="center"/>
    </xf>
    <xf numFmtId="0" fontId="61" fillId="0" borderId="20" xfId="11" applyFont="1" applyFill="1" applyBorder="1" applyAlignment="1">
      <alignment vertical="center"/>
    </xf>
    <xf numFmtId="0" fontId="61" fillId="6" borderId="20" xfId="11" applyFont="1" applyFill="1" applyBorder="1" applyAlignment="1">
      <alignment vertical="center"/>
    </xf>
    <xf numFmtId="38" fontId="61" fillId="0" borderId="21" xfId="21" applyNumberFormat="1" applyFont="1" applyBorder="1" applyAlignment="1">
      <alignment horizontal="right" vertical="center"/>
    </xf>
    <xf numFmtId="0" fontId="61" fillId="0" borderId="21" xfId="11" quotePrefix="1" applyFont="1" applyBorder="1" applyAlignment="1">
      <alignment horizontal="justify" vertical="center" wrapText="1"/>
    </xf>
    <xf numFmtId="0" fontId="61" fillId="6" borderId="21" xfId="11" applyFont="1" applyFill="1" applyBorder="1" applyAlignment="1">
      <alignment horizontal="center" vertical="center" wrapText="1"/>
    </xf>
    <xf numFmtId="0" fontId="91" fillId="0" borderId="20" xfId="11" applyFont="1" applyBorder="1" applyAlignment="1">
      <alignment vertical="center"/>
    </xf>
    <xf numFmtId="38" fontId="61" fillId="0" borderId="20" xfId="11" applyNumberFormat="1" applyFont="1" applyBorder="1" applyAlignment="1">
      <alignment vertical="center"/>
    </xf>
    <xf numFmtId="38" fontId="61" fillId="0" borderId="21" xfId="11" applyNumberFormat="1" applyFont="1" applyBorder="1" applyAlignment="1">
      <alignment vertical="center"/>
    </xf>
    <xf numFmtId="176" fontId="61" fillId="0" borderId="20" xfId="65" applyNumberFormat="1" applyFont="1" applyBorder="1" applyAlignment="1">
      <alignment vertical="center"/>
    </xf>
    <xf numFmtId="0" fontId="113" fillId="6" borderId="28" xfId="11" applyFont="1" applyFill="1" applyBorder="1" applyAlignment="1">
      <alignment horizontal="justify" vertical="center" wrapText="1"/>
    </xf>
    <xf numFmtId="0" fontId="17" fillId="0" borderId="0" xfId="11"/>
    <xf numFmtId="0" fontId="36" fillId="0" borderId="0" xfId="11" applyFont="1" applyBorder="1" applyAlignment="1">
      <alignment vertical="center"/>
    </xf>
    <xf numFmtId="0" fontId="36" fillId="0" borderId="0" xfId="11" applyFont="1" applyAlignment="1">
      <alignment vertical="center"/>
    </xf>
    <xf numFmtId="0" fontId="37" fillId="0" borderId="0" xfId="11" applyFont="1" applyAlignment="1">
      <alignment vertical="center"/>
    </xf>
    <xf numFmtId="0" fontId="71" fillId="0" borderId="0" xfId="11" applyFont="1" applyAlignment="1">
      <alignment vertical="center"/>
    </xf>
    <xf numFmtId="0" fontId="71" fillId="0" borderId="0" xfId="11" applyNumberFormat="1" applyFont="1" applyFill="1" applyAlignment="1">
      <alignment vertical="center"/>
    </xf>
    <xf numFmtId="0" fontId="104" fillId="0" borderId="0" xfId="11" applyFont="1"/>
    <xf numFmtId="0" fontId="115" fillId="0" borderId="31" xfId="11" applyFont="1" applyBorder="1" applyAlignment="1">
      <alignment horizontal="justify" vertical="center" wrapText="1"/>
    </xf>
    <xf numFmtId="38" fontId="115" fillId="0" borderId="31" xfId="79" applyNumberFormat="1" applyFont="1" applyBorder="1" applyAlignment="1">
      <alignment horizontal="right" vertical="center" wrapText="1"/>
    </xf>
    <xf numFmtId="0" fontId="115" fillId="0" borderId="21" xfId="79" applyFont="1" applyBorder="1" applyAlignment="1">
      <alignment horizontal="center" vertical="center" wrapText="1"/>
    </xf>
    <xf numFmtId="0" fontId="115" fillId="0" borderId="21" xfId="11" applyFont="1" applyBorder="1" applyAlignment="1">
      <alignment horizontal="justify" vertical="center" wrapText="1"/>
    </xf>
    <xf numFmtId="181" fontId="115" fillId="0" borderId="20" xfId="65" applyNumberFormat="1" applyFont="1" applyBorder="1" applyAlignment="1">
      <alignment vertical="center"/>
    </xf>
    <xf numFmtId="41" fontId="115" fillId="0" borderId="20" xfId="65" applyFont="1" applyBorder="1" applyAlignment="1">
      <alignment vertical="center"/>
    </xf>
    <xf numFmtId="0" fontId="115" fillId="0" borderId="75" xfId="11" applyFont="1" applyBorder="1" applyAlignment="1">
      <alignment vertical="center"/>
    </xf>
    <xf numFmtId="0" fontId="115" fillId="0" borderId="28" xfId="11" applyFont="1" applyBorder="1" applyAlignment="1">
      <alignment vertical="center"/>
    </xf>
    <xf numFmtId="0" fontId="115" fillId="0" borderId="20" xfId="11" applyFont="1" applyBorder="1" applyAlignment="1">
      <alignment vertical="center"/>
    </xf>
    <xf numFmtId="0" fontId="115" fillId="6" borderId="19" xfId="11" applyFont="1" applyFill="1" applyBorder="1" applyAlignment="1">
      <alignment vertical="center"/>
    </xf>
    <xf numFmtId="0" fontId="17" fillId="0" borderId="0" xfId="11" applyFont="1"/>
    <xf numFmtId="0" fontId="115" fillId="0" borderId="10" xfId="11" applyFont="1" applyBorder="1" applyAlignment="1">
      <alignment horizontal="justify" vertical="center" wrapText="1"/>
    </xf>
    <xf numFmtId="38" fontId="115" fillId="0" borderId="10" xfId="79" applyNumberFormat="1" applyFont="1" applyBorder="1" applyAlignment="1">
      <alignment horizontal="right" vertical="center" wrapText="1"/>
    </xf>
    <xf numFmtId="0" fontId="115" fillId="0" borderId="0" xfId="79" applyFont="1" applyBorder="1" applyAlignment="1">
      <alignment horizontal="center" vertical="center" wrapText="1"/>
    </xf>
    <xf numFmtId="0" fontId="124" fillId="0" borderId="0" xfId="11" applyFont="1" applyBorder="1" applyAlignment="1">
      <alignment horizontal="justify" vertical="center" wrapText="1"/>
    </xf>
    <xf numFmtId="181" fontId="115" fillId="0" borderId="2" xfId="65" applyNumberFormat="1" applyFont="1" applyBorder="1" applyAlignment="1">
      <alignment vertical="center"/>
    </xf>
    <xf numFmtId="41" fontId="115" fillId="0" borderId="2" xfId="65" applyFont="1" applyBorder="1" applyAlignment="1">
      <alignment vertical="center"/>
    </xf>
    <xf numFmtId="0" fontId="117" fillId="0" borderId="29" xfId="11" applyFont="1" applyBorder="1" applyAlignment="1">
      <alignment vertical="center"/>
    </xf>
    <xf numFmtId="0" fontId="117" fillId="0" borderId="12" xfId="11" applyFont="1" applyBorder="1" applyAlignment="1">
      <alignment vertical="center"/>
    </xf>
    <xf numFmtId="0" fontId="117" fillId="0" borderId="2" xfId="11" applyFont="1" applyBorder="1" applyAlignment="1">
      <alignment vertical="center"/>
    </xf>
    <xf numFmtId="0" fontId="117" fillId="6" borderId="17" xfId="11" applyFont="1" applyFill="1" applyBorder="1" applyAlignment="1">
      <alignment vertical="center"/>
    </xf>
    <xf numFmtId="38" fontId="94" fillId="0" borderId="18" xfId="79" applyNumberFormat="1" applyFont="1" applyBorder="1" applyAlignment="1">
      <alignment horizontal="right" vertical="center" wrapText="1"/>
    </xf>
    <xf numFmtId="0" fontId="43" fillId="0" borderId="1" xfId="79" applyFont="1" applyBorder="1" applyAlignment="1">
      <alignment horizontal="center" vertical="center" wrapText="1"/>
    </xf>
    <xf numFmtId="0" fontId="94" fillId="0" borderId="30" xfId="11" applyFont="1" applyBorder="1" applyAlignment="1">
      <alignment vertical="center" wrapText="1"/>
    </xf>
    <xf numFmtId="181" fontId="115" fillId="0" borderId="3" xfId="65" applyNumberFormat="1" applyFont="1" applyBorder="1" applyAlignment="1">
      <alignment vertical="center"/>
    </xf>
    <xf numFmtId="41" fontId="115" fillId="0" borderId="3" xfId="65" applyFont="1" applyBorder="1" applyAlignment="1">
      <alignment vertical="center"/>
    </xf>
    <xf numFmtId="41" fontId="115" fillId="0" borderId="35" xfId="65" applyFont="1" applyBorder="1" applyAlignment="1">
      <alignment vertical="center"/>
    </xf>
    <xf numFmtId="0" fontId="115" fillId="0" borderId="29" xfId="11" applyFont="1" applyBorder="1" applyAlignment="1">
      <alignment vertical="center"/>
    </xf>
    <xf numFmtId="0" fontId="115" fillId="0" borderId="2" xfId="11" applyFont="1" applyBorder="1" applyAlignment="1">
      <alignment vertical="center"/>
    </xf>
    <xf numFmtId="0" fontId="115" fillId="6" borderId="17" xfId="11" applyFont="1" applyFill="1" applyBorder="1" applyAlignment="1">
      <alignment vertical="center"/>
    </xf>
    <xf numFmtId="0" fontId="115" fillId="0" borderId="16" xfId="11" applyFont="1" applyBorder="1" applyAlignment="1">
      <alignment horizontal="justify" vertical="center" wrapText="1"/>
    </xf>
    <xf numFmtId="38" fontId="94" fillId="0" borderId="11" xfId="79" applyNumberFormat="1" applyFont="1" applyBorder="1" applyAlignment="1">
      <alignment horizontal="right" vertical="center" wrapText="1"/>
    </xf>
    <xf numFmtId="0" fontId="115" fillId="0" borderId="5" xfId="79" applyFont="1" applyBorder="1" applyAlignment="1">
      <alignment horizontal="center" vertical="center" wrapText="1"/>
    </xf>
    <xf numFmtId="0" fontId="115" fillId="0" borderId="5" xfId="11" applyFont="1" applyBorder="1" applyAlignment="1">
      <alignment horizontal="justify" vertical="center" wrapText="1"/>
    </xf>
    <xf numFmtId="181" fontId="115" fillId="0" borderId="8" xfId="65" applyNumberFormat="1" applyFont="1" applyBorder="1" applyAlignment="1">
      <alignment vertical="center"/>
    </xf>
    <xf numFmtId="41" fontId="115" fillId="0" borderId="5" xfId="65" applyFont="1" applyBorder="1" applyAlignment="1">
      <alignment vertical="center"/>
    </xf>
    <xf numFmtId="41" fontId="115" fillId="0" borderId="8" xfId="65" applyFont="1" applyBorder="1" applyAlignment="1">
      <alignment vertical="center"/>
    </xf>
    <xf numFmtId="0" fontId="115" fillId="0" borderId="2" xfId="11" applyFont="1" applyBorder="1" applyAlignment="1">
      <alignment horizontal="left" vertical="center" wrapText="1"/>
    </xf>
    <xf numFmtId="0" fontId="115" fillId="6" borderId="129" xfId="11" applyFont="1" applyFill="1" applyBorder="1" applyAlignment="1">
      <alignment vertical="center" wrapText="1"/>
    </xf>
    <xf numFmtId="38" fontId="94" fillId="0" borderId="16" xfId="79" applyNumberFormat="1" applyFont="1" applyBorder="1" applyAlignment="1">
      <alignment horizontal="right" vertical="center" wrapText="1"/>
    </xf>
    <xf numFmtId="0" fontId="115" fillId="0" borderId="6" xfId="79" applyFont="1" applyBorder="1" applyAlignment="1">
      <alignment horizontal="center" vertical="center" wrapText="1"/>
    </xf>
    <xf numFmtId="0" fontId="115" fillId="0" borderId="6" xfId="11" applyFont="1" applyBorder="1" applyAlignment="1">
      <alignment horizontal="justify" vertical="center" wrapText="1"/>
    </xf>
    <xf numFmtId="181" fontId="115" fillId="0" borderId="7" xfId="65" applyNumberFormat="1" applyFont="1" applyBorder="1" applyAlignment="1">
      <alignment vertical="center"/>
    </xf>
    <xf numFmtId="41" fontId="115" fillId="0" borderId="6" xfId="65" applyFont="1" applyBorder="1" applyAlignment="1">
      <alignment vertical="center"/>
    </xf>
    <xf numFmtId="41" fontId="115" fillId="0" borderId="32" xfId="65" applyFont="1" applyBorder="1" applyAlignment="1">
      <alignment vertical="center"/>
    </xf>
    <xf numFmtId="38" fontId="115" fillId="0" borderId="10" xfId="79" applyNumberFormat="1" applyFont="1" applyFill="1" applyBorder="1" applyAlignment="1">
      <alignment vertical="center" wrapText="1"/>
    </xf>
    <xf numFmtId="0" fontId="115" fillId="0" borderId="0" xfId="11" applyFont="1" applyBorder="1" applyAlignment="1">
      <alignment horizontal="justify" vertical="center" wrapText="1"/>
    </xf>
    <xf numFmtId="181" fontId="115" fillId="0" borderId="29" xfId="65" applyNumberFormat="1" applyFont="1" applyBorder="1" applyAlignment="1">
      <alignment vertical="center"/>
    </xf>
    <xf numFmtId="41" fontId="115" fillId="0" borderId="29" xfId="65" applyFont="1" applyBorder="1" applyAlignment="1">
      <alignment vertical="center"/>
    </xf>
    <xf numFmtId="0" fontId="117" fillId="0" borderId="20" xfId="11" applyFont="1" applyBorder="1" applyAlignment="1">
      <alignment vertical="center"/>
    </xf>
    <xf numFmtId="0" fontId="117" fillId="0" borderId="19" xfId="11" applyFont="1" applyBorder="1" applyAlignment="1">
      <alignment vertical="center"/>
    </xf>
    <xf numFmtId="0" fontId="117" fillId="0" borderId="2" xfId="11" applyFont="1" applyBorder="1" applyAlignment="1">
      <alignment vertical="top" wrapText="1"/>
    </xf>
    <xf numFmtId="0" fontId="117" fillId="0" borderId="17" xfId="11" applyFont="1" applyBorder="1" applyAlignment="1">
      <alignment vertical="center"/>
    </xf>
    <xf numFmtId="0" fontId="115" fillId="0" borderId="178" xfId="11" applyFont="1" applyBorder="1" applyAlignment="1">
      <alignment horizontal="justify" vertical="center" wrapText="1"/>
    </xf>
    <xf numFmtId="0" fontId="123" fillId="0" borderId="178" xfId="11" applyFont="1" applyBorder="1" applyAlignment="1">
      <alignment horizontal="justify" vertical="center" wrapText="1"/>
    </xf>
    <xf numFmtId="41" fontId="117" fillId="0" borderId="29" xfId="65" applyFont="1" applyBorder="1" applyAlignment="1">
      <alignment vertical="center"/>
    </xf>
    <xf numFmtId="38" fontId="42" fillId="0" borderId="18" xfId="65" applyNumberFormat="1" applyFont="1" applyBorder="1" applyAlignment="1">
      <alignment horizontal="right" vertical="center"/>
    </xf>
    <xf numFmtId="0" fontId="42" fillId="0" borderId="30" xfId="11" applyFont="1" applyBorder="1" applyAlignment="1">
      <alignment vertical="center" shrinkToFit="1"/>
    </xf>
    <xf numFmtId="0" fontId="115" fillId="0" borderId="2" xfId="11" applyFont="1" applyBorder="1" applyAlignment="1">
      <alignment vertical="top" wrapText="1"/>
    </xf>
    <xf numFmtId="0" fontId="115" fillId="0" borderId="12" xfId="11" applyFont="1" applyBorder="1" applyAlignment="1">
      <alignment vertical="top" wrapText="1"/>
    </xf>
    <xf numFmtId="38" fontId="94" fillId="6" borderId="16" xfId="65" applyNumberFormat="1" applyFont="1" applyFill="1" applyBorder="1" applyAlignment="1">
      <alignment horizontal="right" vertical="center"/>
    </xf>
    <xf numFmtId="0" fontId="122" fillId="0" borderId="6" xfId="79" applyFont="1" applyBorder="1" applyAlignment="1">
      <alignment horizontal="center" vertical="center" wrapText="1"/>
    </xf>
    <xf numFmtId="0" fontId="94" fillId="6" borderId="25" xfId="11" applyFont="1" applyFill="1" applyBorder="1" applyAlignment="1">
      <alignment vertical="center"/>
    </xf>
    <xf numFmtId="38" fontId="115" fillId="6" borderId="6" xfId="65" applyNumberFormat="1" applyFont="1" applyFill="1" applyBorder="1" applyAlignment="1">
      <alignment vertical="center"/>
    </xf>
    <xf numFmtId="0" fontId="115" fillId="6" borderId="7" xfId="11" applyFont="1" applyFill="1" applyBorder="1" applyAlignment="1">
      <alignment vertical="center"/>
    </xf>
    <xf numFmtId="0" fontId="115" fillId="6" borderId="25" xfId="11" applyFont="1" applyFill="1" applyBorder="1" applyAlignment="1">
      <alignment vertical="center"/>
    </xf>
    <xf numFmtId="0" fontId="121" fillId="0" borderId="0" xfId="11" applyFont="1" applyAlignment="1">
      <alignment vertical="center"/>
    </xf>
    <xf numFmtId="0" fontId="121" fillId="0" borderId="0" xfId="11" applyFont="1" applyBorder="1" applyAlignment="1">
      <alignment vertical="center"/>
    </xf>
    <xf numFmtId="41" fontId="115" fillId="0" borderId="10" xfId="65" applyFont="1" applyBorder="1" applyAlignment="1">
      <alignment horizontal="right" vertical="center"/>
    </xf>
    <xf numFmtId="0" fontId="115" fillId="0" borderId="0" xfId="11" applyFont="1" applyBorder="1" applyAlignment="1">
      <alignment horizontal="center" vertical="center"/>
    </xf>
    <xf numFmtId="0" fontId="115" fillId="0" borderId="12" xfId="11" applyFont="1" applyBorder="1" applyAlignment="1">
      <alignment horizontal="left" vertical="center" shrinkToFit="1"/>
    </xf>
    <xf numFmtId="176" fontId="115" fillId="0" borderId="2" xfId="65" applyNumberFormat="1" applyFont="1" applyBorder="1" applyAlignment="1">
      <alignment horizontal="right" vertical="center"/>
    </xf>
    <xf numFmtId="41" fontId="115" fillId="0" borderId="29" xfId="65" applyFont="1" applyBorder="1" applyAlignment="1">
      <alignment horizontal="right" vertical="center"/>
    </xf>
    <xf numFmtId="41" fontId="115" fillId="0" borderId="10" xfId="65" applyFont="1" applyFill="1" applyBorder="1" applyAlignment="1">
      <alignment horizontal="right" vertical="center"/>
    </xf>
    <xf numFmtId="0" fontId="115" fillId="0" borderId="0" xfId="11" applyFont="1" applyFill="1" applyBorder="1" applyAlignment="1">
      <alignment horizontal="center" vertical="center"/>
    </xf>
    <xf numFmtId="0" fontId="115" fillId="0" borderId="12" xfId="11" applyFont="1" applyFill="1" applyBorder="1" applyAlignment="1">
      <alignment horizontal="left" vertical="center" shrinkToFit="1"/>
    </xf>
    <xf numFmtId="0" fontId="43" fillId="0" borderId="2" xfId="11" applyFont="1" applyBorder="1" applyAlignment="1">
      <alignment vertical="center"/>
    </xf>
    <xf numFmtId="0" fontId="43" fillId="0" borderId="17" xfId="11" applyFont="1" applyBorder="1" applyAlignment="1">
      <alignment vertical="center"/>
    </xf>
    <xf numFmtId="0" fontId="120" fillId="0" borderId="10" xfId="11" applyFont="1" applyBorder="1" applyAlignment="1">
      <alignment horizontal="justify" vertical="center" wrapText="1"/>
    </xf>
    <xf numFmtId="38" fontId="115" fillId="0" borderId="10" xfId="79" applyNumberFormat="1" applyFont="1" applyBorder="1" applyAlignment="1">
      <alignment vertical="center" wrapText="1"/>
    </xf>
    <xf numFmtId="0" fontId="115" fillId="0" borderId="12" xfId="11" applyFont="1" applyBorder="1" applyAlignment="1">
      <alignment horizontal="justify" vertical="center" wrapText="1"/>
    </xf>
    <xf numFmtId="181" fontId="115" fillId="0" borderId="29" xfId="65" applyNumberFormat="1" applyFont="1" applyBorder="1" applyAlignment="1">
      <alignment horizontal="right" vertical="center"/>
    </xf>
    <xf numFmtId="0" fontId="119" fillId="0" borderId="0" xfId="11" applyFont="1" applyBorder="1" applyAlignment="1">
      <alignment vertical="center"/>
    </xf>
    <xf numFmtId="0" fontId="118" fillId="0" borderId="2" xfId="11" applyFont="1" applyBorder="1" applyAlignment="1">
      <alignment vertical="top" wrapText="1"/>
    </xf>
    <xf numFmtId="0" fontId="118" fillId="0" borderId="29" xfId="11" applyFont="1" applyBorder="1" applyAlignment="1">
      <alignment vertical="center"/>
    </xf>
    <xf numFmtId="0" fontId="118" fillId="0" borderId="2" xfId="11" applyFont="1" applyBorder="1" applyAlignment="1">
      <alignment vertical="center"/>
    </xf>
    <xf numFmtId="0" fontId="118" fillId="0" borderId="17" xfId="11" applyFont="1" applyBorder="1" applyAlignment="1">
      <alignment vertical="center"/>
    </xf>
    <xf numFmtId="0" fontId="12" fillId="0" borderId="0" xfId="11" applyFont="1" applyBorder="1" applyAlignment="1">
      <alignment vertical="center"/>
    </xf>
    <xf numFmtId="181" fontId="115" fillId="0" borderId="12" xfId="65" applyNumberFormat="1" applyFont="1" applyBorder="1" applyAlignment="1">
      <alignment horizontal="right" vertical="center"/>
    </xf>
    <xf numFmtId="41" fontId="115" fillId="0" borderId="2" xfId="65" applyFont="1" applyBorder="1" applyAlignment="1">
      <alignment horizontal="right" vertical="center"/>
    </xf>
    <xf numFmtId="38" fontId="42" fillId="0" borderId="18" xfId="79" applyNumberFormat="1" applyFont="1" applyBorder="1" applyAlignment="1">
      <alignment horizontal="right" vertical="center" wrapText="1"/>
    </xf>
    <xf numFmtId="0" fontId="42" fillId="0" borderId="30" xfId="11" applyFont="1" applyBorder="1" applyAlignment="1">
      <alignment horizontal="justify" vertical="center"/>
    </xf>
    <xf numFmtId="181" fontId="43" fillId="0" borderId="3" xfId="65" applyNumberFormat="1" applyFont="1" applyBorder="1" applyAlignment="1">
      <alignment horizontal="right" vertical="center"/>
    </xf>
    <xf numFmtId="41" fontId="115" fillId="0" borderId="3" xfId="65" applyFont="1" applyBorder="1" applyAlignment="1">
      <alignment horizontal="right" vertical="center"/>
    </xf>
    <xf numFmtId="0" fontId="115" fillId="0" borderId="3" xfId="11" applyFont="1" applyBorder="1" applyAlignment="1">
      <alignment vertical="top" wrapText="1"/>
    </xf>
    <xf numFmtId="0" fontId="115" fillId="0" borderId="17" xfId="11" applyFont="1" applyBorder="1" applyAlignment="1">
      <alignment vertical="center"/>
    </xf>
    <xf numFmtId="0" fontId="115" fillId="0" borderId="18" xfId="11" applyFont="1" applyBorder="1" applyAlignment="1">
      <alignment horizontal="justify" vertical="center" wrapText="1"/>
    </xf>
    <xf numFmtId="38" fontId="94" fillId="0" borderId="18" xfId="79" applyNumberFormat="1" applyFont="1" applyBorder="1" applyAlignment="1">
      <alignment vertical="center" wrapText="1"/>
    </xf>
    <xf numFmtId="0" fontId="94" fillId="0" borderId="1" xfId="79" applyFont="1" applyBorder="1" applyAlignment="1">
      <alignment horizontal="center" vertical="center" wrapText="1"/>
    </xf>
    <xf numFmtId="0" fontId="94" fillId="0" borderId="30" xfId="11" applyFont="1" applyBorder="1" applyAlignment="1">
      <alignment horizontal="justify" vertical="center" wrapText="1"/>
    </xf>
    <xf numFmtId="181" fontId="115" fillId="0" borderId="35" xfId="65" applyNumberFormat="1" applyFont="1" applyBorder="1" applyAlignment="1">
      <alignment horizontal="right" vertical="center"/>
    </xf>
    <xf numFmtId="41" fontId="115" fillId="0" borderId="35" xfId="65" applyFont="1" applyBorder="1" applyAlignment="1">
      <alignment horizontal="right" vertical="center"/>
    </xf>
    <xf numFmtId="0" fontId="115" fillId="0" borderId="3" xfId="11" applyFont="1" applyBorder="1" applyAlignment="1">
      <alignment vertical="center" wrapText="1"/>
    </xf>
    <xf numFmtId="38" fontId="94" fillId="0" borderId="18" xfId="79" applyNumberFormat="1" applyFont="1" applyFill="1" applyBorder="1" applyAlignment="1">
      <alignment horizontal="right" vertical="center" wrapText="1"/>
    </xf>
    <xf numFmtId="0" fontId="115" fillId="0" borderId="1" xfId="79" applyFont="1" applyBorder="1" applyAlignment="1">
      <alignment horizontal="center" vertical="center" wrapText="1"/>
    </xf>
    <xf numFmtId="181" fontId="115" fillId="0" borderId="3" xfId="65" applyNumberFormat="1" applyFont="1" applyBorder="1" applyAlignment="1">
      <alignment horizontal="right" vertical="center"/>
    </xf>
    <xf numFmtId="41" fontId="115" fillId="0" borderId="1" xfId="65" applyFont="1" applyBorder="1" applyAlignment="1">
      <alignment horizontal="right" vertical="center"/>
    </xf>
    <xf numFmtId="38" fontId="115" fillId="0" borderId="10" xfId="79" applyNumberFormat="1" applyFont="1" applyFill="1" applyBorder="1" applyAlignment="1">
      <alignment horizontal="right" vertical="center" wrapText="1"/>
    </xf>
    <xf numFmtId="181" fontId="115" fillId="0" borderId="2" xfId="65" applyNumberFormat="1" applyFont="1" applyBorder="1" applyAlignment="1">
      <alignment horizontal="right" vertical="center"/>
    </xf>
    <xf numFmtId="41" fontId="115" fillId="0" borderId="0" xfId="65" applyFont="1" applyBorder="1" applyAlignment="1">
      <alignment horizontal="right" vertical="center"/>
    </xf>
    <xf numFmtId="0" fontId="115" fillId="0" borderId="10" xfId="11" applyFont="1" applyFill="1" applyBorder="1" applyAlignment="1">
      <alignment horizontal="justify" vertical="center" wrapText="1"/>
    </xf>
    <xf numFmtId="0" fontId="115" fillId="0" borderId="0" xfId="79" applyFont="1" applyFill="1" applyBorder="1" applyAlignment="1">
      <alignment horizontal="center" vertical="center" wrapText="1"/>
    </xf>
    <xf numFmtId="0" fontId="115" fillId="0" borderId="12" xfId="11" applyFont="1" applyFill="1" applyBorder="1" applyAlignment="1">
      <alignment horizontal="justify" vertical="center" wrapText="1"/>
    </xf>
    <xf numFmtId="181" fontId="115" fillId="0" borderId="2" xfId="65" applyNumberFormat="1" applyFont="1" applyFill="1" applyBorder="1" applyAlignment="1">
      <alignment horizontal="right" vertical="center"/>
    </xf>
    <xf numFmtId="41" fontId="115" fillId="0" borderId="0" xfId="65" applyFont="1" applyFill="1" applyBorder="1" applyAlignment="1">
      <alignment horizontal="right" vertical="center"/>
    </xf>
    <xf numFmtId="41" fontId="115" fillId="0" borderId="2" xfId="65" applyFont="1" applyFill="1" applyBorder="1" applyAlignment="1">
      <alignment horizontal="right" vertical="center"/>
    </xf>
    <xf numFmtId="0" fontId="43" fillId="0" borderId="2" xfId="11" applyFont="1" applyFill="1" applyBorder="1" applyAlignment="1">
      <alignment vertical="center"/>
    </xf>
    <xf numFmtId="0" fontId="43" fillId="0" borderId="29" xfId="11" applyFont="1" applyFill="1" applyBorder="1" applyAlignment="1">
      <alignment vertical="center"/>
    </xf>
    <xf numFmtId="0" fontId="43" fillId="0" borderId="17" xfId="11" applyFont="1" applyFill="1" applyBorder="1" applyAlignment="1">
      <alignment vertical="center"/>
    </xf>
    <xf numFmtId="38" fontId="115" fillId="0" borderId="31" xfId="79" applyNumberFormat="1" applyFont="1" applyFill="1" applyBorder="1" applyAlignment="1">
      <alignment horizontal="right" vertical="center" wrapText="1"/>
    </xf>
    <xf numFmtId="0" fontId="115" fillId="0" borderId="28" xfId="11" applyFont="1" applyBorder="1" applyAlignment="1">
      <alignment horizontal="justify" vertical="center" wrapText="1"/>
    </xf>
    <xf numFmtId="181" fontId="115" fillId="0" borderId="20" xfId="65" applyNumberFormat="1" applyFont="1" applyBorder="1" applyAlignment="1">
      <alignment horizontal="right" vertical="center"/>
    </xf>
    <xf numFmtId="41" fontId="115" fillId="0" borderId="21" xfId="65" applyFont="1" applyBorder="1" applyAlignment="1">
      <alignment horizontal="right" vertical="center"/>
    </xf>
    <xf numFmtId="41" fontId="115" fillId="0" borderId="20" xfId="65" applyFont="1" applyBorder="1" applyAlignment="1">
      <alignment horizontal="right" vertical="center"/>
    </xf>
    <xf numFmtId="0" fontId="117" fillId="0" borderId="75" xfId="11" applyFont="1" applyBorder="1" applyAlignment="1">
      <alignment vertical="center"/>
    </xf>
    <xf numFmtId="0" fontId="37" fillId="0" borderId="0" xfId="11" applyFont="1" applyBorder="1" applyAlignment="1">
      <alignment vertical="center"/>
    </xf>
    <xf numFmtId="38" fontId="42" fillId="0" borderId="18" xfId="79" applyNumberFormat="1" applyFont="1" applyFill="1" applyBorder="1" applyAlignment="1">
      <alignment horizontal="right" vertical="center" wrapText="1"/>
    </xf>
    <xf numFmtId="0" fontId="42" fillId="0" borderId="1" xfId="79" applyFont="1" applyBorder="1" applyAlignment="1">
      <alignment horizontal="center" vertical="center" wrapText="1"/>
    </xf>
    <xf numFmtId="0" fontId="42" fillId="0" borderId="30" xfId="11" applyFont="1" applyBorder="1" applyAlignment="1">
      <alignment vertical="center" wrapText="1"/>
    </xf>
    <xf numFmtId="0" fontId="43" fillId="0" borderId="3" xfId="11" applyFont="1" applyBorder="1" applyAlignment="1">
      <alignment vertical="center" wrapText="1"/>
    </xf>
    <xf numFmtId="0" fontId="43" fillId="0" borderId="29" xfId="11" applyFont="1" applyBorder="1" applyAlignment="1">
      <alignment vertical="center"/>
    </xf>
    <xf numFmtId="38" fontId="43" fillId="0" borderId="10" xfId="65" applyNumberFormat="1" applyFont="1" applyBorder="1" applyAlignment="1">
      <alignment horizontal="right" vertical="center"/>
    </xf>
    <xf numFmtId="0" fontId="115" fillId="0" borderId="0" xfId="11" applyFont="1" applyBorder="1" applyAlignment="1">
      <alignment horizontal="center" vertical="center" shrinkToFit="1"/>
    </xf>
    <xf numFmtId="0" fontId="115" fillId="0" borderId="12" xfId="11" applyFont="1" applyBorder="1" applyAlignment="1">
      <alignment vertical="center" wrapText="1"/>
    </xf>
    <xf numFmtId="181" fontId="43" fillId="0" borderId="29" xfId="65" applyNumberFormat="1" applyFont="1" applyBorder="1" applyAlignment="1">
      <alignment horizontal="right" vertical="center"/>
    </xf>
    <xf numFmtId="38" fontId="42" fillId="0" borderId="18" xfId="79" applyNumberFormat="1" applyFont="1" applyBorder="1" applyAlignment="1">
      <alignment vertical="center" wrapText="1"/>
    </xf>
    <xf numFmtId="0" fontId="43" fillId="0" borderId="2" xfId="11" applyFont="1" applyBorder="1" applyAlignment="1">
      <alignment vertical="top" wrapText="1"/>
    </xf>
    <xf numFmtId="38" fontId="115" fillId="0" borderId="10" xfId="65" applyNumberFormat="1" applyFont="1" applyBorder="1" applyAlignment="1">
      <alignment horizontal="right" vertical="center"/>
    </xf>
    <xf numFmtId="0" fontId="117" fillId="0" borderId="0" xfId="11" applyFont="1" applyBorder="1" applyAlignment="1">
      <alignment horizontal="center" vertical="center" shrinkToFit="1"/>
    </xf>
    <xf numFmtId="0" fontId="117" fillId="0" borderId="1" xfId="11" applyFont="1" applyBorder="1" applyAlignment="1">
      <alignment horizontal="center" vertical="center" shrinkToFit="1"/>
    </xf>
    <xf numFmtId="38" fontId="94" fillId="0" borderId="11" xfId="65" applyNumberFormat="1" applyFont="1" applyFill="1" applyBorder="1" applyAlignment="1">
      <alignment vertical="center"/>
    </xf>
    <xf numFmtId="0" fontId="94" fillId="0" borderId="6" xfId="11" applyFont="1" applyBorder="1" applyAlignment="1">
      <alignment vertical="center" wrapText="1"/>
    </xf>
    <xf numFmtId="0" fontId="94" fillId="0" borderId="25" xfId="11" applyFont="1" applyBorder="1" applyAlignment="1">
      <alignment vertical="center" wrapText="1"/>
    </xf>
    <xf numFmtId="181" fontId="43" fillId="0" borderId="7" xfId="65" applyNumberFormat="1" applyFont="1" applyBorder="1" applyAlignment="1">
      <alignment horizontal="right" vertical="center"/>
    </xf>
    <xf numFmtId="41" fontId="115" fillId="0" borderId="8" xfId="65" applyFont="1" applyBorder="1" applyAlignment="1">
      <alignment horizontal="right" vertical="center"/>
    </xf>
    <xf numFmtId="38" fontId="115" fillId="0" borderId="16" xfId="65" applyNumberFormat="1" applyFont="1" applyBorder="1" applyAlignment="1">
      <alignment horizontal="right" vertical="center"/>
    </xf>
    <xf numFmtId="41" fontId="115" fillId="0" borderId="1" xfId="65" applyNumberFormat="1" applyFont="1" applyBorder="1" applyAlignment="1">
      <alignment horizontal="center" vertical="center"/>
    </xf>
    <xf numFmtId="41" fontId="115" fillId="0" borderId="25" xfId="65" applyNumberFormat="1" applyFont="1" applyBorder="1" applyAlignment="1">
      <alignment vertical="center"/>
    </xf>
    <xf numFmtId="41" fontId="115" fillId="0" borderId="7" xfId="65" applyNumberFormat="1" applyFont="1" applyBorder="1" applyAlignment="1">
      <alignment horizontal="right" vertical="center"/>
    </xf>
    <xf numFmtId="38" fontId="115" fillId="0" borderId="7" xfId="65" applyNumberFormat="1" applyFont="1" applyBorder="1" applyAlignment="1">
      <alignment horizontal="right" vertical="center"/>
    </xf>
    <xf numFmtId="0" fontId="115" fillId="0" borderId="2" xfId="11" applyFont="1" applyBorder="1" applyAlignment="1">
      <alignment vertical="center" wrapText="1"/>
    </xf>
    <xf numFmtId="41" fontId="115" fillId="0" borderId="6" xfId="65" applyFont="1" applyBorder="1" applyAlignment="1">
      <alignment horizontal="center" vertical="center"/>
    </xf>
    <xf numFmtId="41" fontId="115" fillId="0" borderId="25" xfId="65" applyFont="1" applyBorder="1" applyAlignment="1">
      <alignment vertical="center"/>
    </xf>
    <xf numFmtId="0" fontId="115" fillId="0" borderId="107" xfId="11" applyFont="1" applyBorder="1" applyAlignment="1">
      <alignment vertical="center"/>
    </xf>
    <xf numFmtId="38" fontId="115" fillId="0" borderId="11" xfId="65" applyNumberFormat="1" applyFont="1" applyBorder="1" applyAlignment="1">
      <alignment horizontal="right" vertical="center"/>
    </xf>
    <xf numFmtId="41" fontId="115" fillId="0" borderId="5" xfId="65" applyFont="1" applyBorder="1" applyAlignment="1">
      <alignment horizontal="center" vertical="center"/>
    </xf>
    <xf numFmtId="41" fontId="115" fillId="0" borderId="4" xfId="65" applyFont="1" applyBorder="1" applyAlignment="1">
      <alignment vertical="center"/>
    </xf>
    <xf numFmtId="181" fontId="43" fillId="0" borderId="2" xfId="65" applyNumberFormat="1" applyFont="1" applyBorder="1" applyAlignment="1">
      <alignment horizontal="right" vertical="center"/>
    </xf>
    <xf numFmtId="38" fontId="115" fillId="0" borderId="8" xfId="65" applyNumberFormat="1" applyFont="1" applyBorder="1" applyAlignment="1">
      <alignment horizontal="right" vertical="center"/>
    </xf>
    <xf numFmtId="0" fontId="116" fillId="0" borderId="24" xfId="11" applyNumberFormat="1" applyFont="1" applyFill="1" applyBorder="1" applyAlignment="1">
      <alignment vertical="center"/>
    </xf>
    <xf numFmtId="0" fontId="116" fillId="0" borderId="22" xfId="11" applyNumberFormat="1" applyFont="1" applyFill="1" applyBorder="1" applyAlignment="1">
      <alignment vertical="center"/>
    </xf>
    <xf numFmtId="0" fontId="116" fillId="0" borderId="37" xfId="11" applyNumberFormat="1" applyFont="1" applyFill="1" applyBorder="1" applyAlignment="1">
      <alignment vertical="center"/>
    </xf>
    <xf numFmtId="181" fontId="43" fillId="0" borderId="23" xfId="65" applyNumberFormat="1" applyFont="1" applyBorder="1" applyAlignment="1">
      <alignment horizontal="right" vertical="center"/>
    </xf>
    <xf numFmtId="38" fontId="43" fillId="0" borderId="21" xfId="65" applyNumberFormat="1" applyFont="1" applyBorder="1" applyAlignment="1">
      <alignment vertical="center"/>
    </xf>
    <xf numFmtId="41" fontId="43" fillId="0" borderId="21" xfId="65" applyNumberFormat="1" applyFont="1" applyBorder="1" applyAlignment="1">
      <alignment horizontal="center" vertical="center"/>
    </xf>
    <xf numFmtId="0" fontId="43" fillId="0" borderId="21" xfId="65" applyNumberFormat="1" applyFont="1" applyBorder="1" applyAlignment="1">
      <alignment vertical="center"/>
    </xf>
    <xf numFmtId="176" fontId="43" fillId="0" borderId="21" xfId="11" applyNumberFormat="1" applyFont="1" applyBorder="1" applyAlignment="1">
      <alignment vertical="center"/>
    </xf>
    <xf numFmtId="0" fontId="43" fillId="0" borderId="21" xfId="11" applyFont="1" applyBorder="1" applyAlignment="1">
      <alignment vertical="center"/>
    </xf>
    <xf numFmtId="41" fontId="115" fillId="0" borderId="12" xfId="65" applyFont="1" applyBorder="1" applyAlignment="1">
      <alignment horizontal="right" vertical="center"/>
    </xf>
    <xf numFmtId="176" fontId="43" fillId="0" borderId="2" xfId="65" applyNumberFormat="1" applyFont="1" applyBorder="1" applyAlignment="1">
      <alignment horizontal="right" vertical="center"/>
    </xf>
    <xf numFmtId="0" fontId="42" fillId="0" borderId="12" xfId="65" applyNumberFormat="1" applyFont="1" applyBorder="1" applyAlignment="1">
      <alignment vertical="center" shrinkToFit="1"/>
    </xf>
    <xf numFmtId="0" fontId="43" fillId="0" borderId="0" xfId="79" applyFont="1" applyBorder="1" applyAlignment="1">
      <alignment horizontal="center" vertical="center" wrapText="1"/>
    </xf>
    <xf numFmtId="38" fontId="42" fillId="0" borderId="10" xfId="65" applyNumberFormat="1" applyFont="1" applyBorder="1" applyAlignment="1">
      <alignment vertical="center"/>
    </xf>
    <xf numFmtId="0" fontId="43" fillId="6" borderId="136" xfId="11" applyFont="1" applyFill="1" applyBorder="1" applyAlignment="1">
      <alignment horizontal="center" vertical="center" wrapText="1"/>
    </xf>
    <xf numFmtId="41" fontId="43" fillId="0" borderId="0" xfId="65" applyFont="1" applyBorder="1" applyAlignment="1">
      <alignment vertical="center"/>
    </xf>
    <xf numFmtId="176" fontId="43" fillId="0" borderId="0" xfId="65" applyNumberFormat="1" applyFont="1" applyBorder="1" applyAlignment="1">
      <alignment vertical="center"/>
    </xf>
    <xf numFmtId="41" fontId="43" fillId="0" borderId="0" xfId="65" applyNumberFormat="1" applyFont="1" applyBorder="1" applyAlignment="1">
      <alignment vertical="center"/>
    </xf>
    <xf numFmtId="41" fontId="43" fillId="0" borderId="0" xfId="65" applyNumberFormat="1" applyFont="1" applyBorder="1" applyAlignment="1">
      <alignment horizontal="center" vertical="center"/>
    </xf>
    <xf numFmtId="38" fontId="43" fillId="0" borderId="0" xfId="65" applyNumberFormat="1" applyFont="1" applyBorder="1" applyAlignment="1">
      <alignment vertical="center"/>
    </xf>
    <xf numFmtId="0" fontId="43" fillId="0" borderId="21" xfId="65" applyNumberFormat="1" applyFont="1" applyBorder="1" applyAlignment="1">
      <alignment horizontal="right" vertical="center"/>
    </xf>
    <xf numFmtId="0" fontId="71" fillId="6" borderId="24" xfId="11" applyNumberFormat="1" applyFont="1" applyFill="1" applyBorder="1" applyAlignment="1">
      <alignment vertical="center" wrapText="1"/>
    </xf>
    <xf numFmtId="42" fontId="115" fillId="0" borderId="10" xfId="65" applyNumberFormat="1" applyFont="1" applyBorder="1" applyAlignment="1">
      <alignment horizontal="right" vertical="center" wrapText="1"/>
    </xf>
    <xf numFmtId="42" fontId="115" fillId="0" borderId="16" xfId="65" applyNumberFormat="1" applyFont="1" applyBorder="1" applyAlignment="1">
      <alignment horizontal="right" vertical="center" wrapText="1"/>
    </xf>
    <xf numFmtId="42" fontId="115" fillId="0" borderId="16" xfId="65" applyNumberFormat="1" applyFont="1" applyFill="1" applyBorder="1" applyAlignment="1">
      <alignment horizontal="left" vertical="center" wrapText="1"/>
    </xf>
    <xf numFmtId="42" fontId="115" fillId="0" borderId="18" xfId="65" applyNumberFormat="1" applyFont="1" applyBorder="1" applyAlignment="1">
      <alignment horizontal="left" vertical="center" wrapText="1"/>
    </xf>
    <xf numFmtId="42" fontId="115" fillId="0" borderId="10" xfId="65" applyNumberFormat="1" applyFont="1" applyBorder="1" applyAlignment="1">
      <alignment horizontal="left" vertical="center" wrapText="1"/>
    </xf>
    <xf numFmtId="42" fontId="43" fillId="0" borderId="18" xfId="65" applyNumberFormat="1" applyFont="1" applyBorder="1" applyAlignment="1">
      <alignment horizontal="left" vertical="center" wrapText="1"/>
    </xf>
    <xf numFmtId="42" fontId="43" fillId="0" borderId="18" xfId="65" applyNumberFormat="1" applyFont="1" applyFill="1" applyBorder="1" applyAlignment="1">
      <alignment horizontal="left" vertical="center" wrapText="1"/>
    </xf>
    <xf numFmtId="42" fontId="43" fillId="0" borderId="10" xfId="65" applyNumberFormat="1" applyFont="1" applyBorder="1" applyAlignment="1">
      <alignment horizontal="left" vertical="center" wrapText="1"/>
    </xf>
    <xf numFmtId="42" fontId="115" fillId="0" borderId="174" xfId="65" applyNumberFormat="1" applyFont="1" applyFill="1" applyBorder="1" applyAlignment="1">
      <alignment horizontal="left" vertical="center" wrapText="1"/>
    </xf>
    <xf numFmtId="42" fontId="117" fillId="6" borderId="16" xfId="65" applyNumberFormat="1" applyFont="1" applyFill="1" applyBorder="1" applyAlignment="1">
      <alignment horizontal="left" vertical="center" wrapText="1"/>
    </xf>
    <xf numFmtId="0" fontId="93" fillId="0" borderId="10" xfId="11" applyFont="1" applyBorder="1" applyAlignment="1">
      <alignment horizontal="justify" vertical="center" wrapText="1"/>
    </xf>
    <xf numFmtId="0" fontId="117" fillId="0" borderId="18" xfId="11" applyFont="1" applyBorder="1" applyAlignment="1">
      <alignment vertical="center" wrapText="1" shrinkToFit="1"/>
    </xf>
    <xf numFmtId="0" fontId="93" fillId="0" borderId="31" xfId="11" applyFont="1" applyBorder="1" applyAlignment="1">
      <alignment horizontal="justify" vertical="center" wrapText="1"/>
    </xf>
    <xf numFmtId="0" fontId="118" fillId="0" borderId="19" xfId="11" applyFont="1" applyBorder="1" applyAlignment="1">
      <alignment vertical="center"/>
    </xf>
    <xf numFmtId="0" fontId="118" fillId="0" borderId="20" xfId="11" applyFont="1" applyBorder="1" applyAlignment="1">
      <alignment vertical="center"/>
    </xf>
    <xf numFmtId="0" fontId="118" fillId="0" borderId="75" xfId="11" applyFont="1" applyBorder="1" applyAlignment="1">
      <alignment vertical="center"/>
    </xf>
    <xf numFmtId="0" fontId="118" fillId="0" borderId="20" xfId="11" applyFont="1" applyBorder="1" applyAlignment="1">
      <alignment vertical="top" wrapText="1"/>
    </xf>
    <xf numFmtId="41" fontId="115" fillId="0" borderId="75" xfId="65" applyFont="1" applyBorder="1" applyAlignment="1">
      <alignment horizontal="right" vertical="center"/>
    </xf>
    <xf numFmtId="181" fontId="115" fillId="0" borderId="75" xfId="65" applyNumberFormat="1" applyFont="1" applyBorder="1" applyAlignment="1">
      <alignment horizontal="right" vertical="center"/>
    </xf>
    <xf numFmtId="38" fontId="115" fillId="0" borderId="31" xfId="79" applyNumberFormat="1" applyFont="1" applyBorder="1" applyAlignment="1">
      <alignment vertical="center" wrapText="1"/>
    </xf>
    <xf numFmtId="0" fontId="120" fillId="0" borderId="31" xfId="11" applyFont="1" applyBorder="1" applyAlignment="1">
      <alignment horizontal="justify" vertical="center" wrapText="1"/>
    </xf>
    <xf numFmtId="41" fontId="115" fillId="0" borderId="9" xfId="65" applyFont="1" applyBorder="1" applyAlignment="1">
      <alignment vertical="center"/>
    </xf>
    <xf numFmtId="0" fontId="115" fillId="0" borderId="159" xfId="11" applyFont="1" applyBorder="1" applyAlignment="1">
      <alignment horizontal="justify" vertical="center" wrapText="1"/>
    </xf>
    <xf numFmtId="41" fontId="115" fillId="0" borderId="7" xfId="65" applyFont="1" applyBorder="1" applyAlignment="1">
      <alignment horizontal="right" vertical="center"/>
    </xf>
    <xf numFmtId="176" fontId="43" fillId="0" borderId="7" xfId="65" applyNumberFormat="1" applyFont="1" applyBorder="1" applyAlignment="1">
      <alignment horizontal="right" vertical="center"/>
    </xf>
    <xf numFmtId="0" fontId="42" fillId="0" borderId="25" xfId="11" applyFont="1" applyBorder="1" applyAlignment="1">
      <alignment vertical="center" shrinkToFit="1"/>
    </xf>
    <xf numFmtId="38" fontId="42" fillId="0" borderId="16" xfId="65" applyNumberFormat="1" applyFont="1" applyBorder="1" applyAlignment="1">
      <alignment vertical="center"/>
    </xf>
    <xf numFmtId="0" fontId="117" fillId="0" borderId="20" xfId="11" applyFont="1" applyBorder="1" applyAlignment="1">
      <alignment vertical="top" wrapText="1"/>
    </xf>
    <xf numFmtId="41" fontId="115" fillId="0" borderId="75" xfId="65" applyFont="1" applyBorder="1" applyAlignment="1">
      <alignment vertical="center"/>
    </xf>
    <xf numFmtId="181" fontId="115" fillId="0" borderId="75" xfId="65" applyNumberFormat="1" applyFont="1" applyBorder="1" applyAlignment="1">
      <alignment vertical="center"/>
    </xf>
    <xf numFmtId="0" fontId="115" fillId="0" borderId="179" xfId="11" applyFont="1" applyBorder="1" applyAlignment="1">
      <alignment horizontal="justify" vertical="center" wrapText="1"/>
    </xf>
    <xf numFmtId="38" fontId="115" fillId="0" borderId="31" xfId="79" applyNumberFormat="1" applyFont="1" applyFill="1" applyBorder="1" applyAlignment="1">
      <alignment vertical="center" wrapText="1"/>
    </xf>
    <xf numFmtId="0" fontId="115" fillId="0" borderId="19" xfId="11" applyFont="1" applyBorder="1" applyAlignment="1">
      <alignment vertical="center"/>
    </xf>
    <xf numFmtId="0" fontId="115" fillId="0" borderId="20" xfId="11" applyFont="1" applyBorder="1" applyAlignment="1">
      <alignment vertical="top" wrapText="1"/>
    </xf>
    <xf numFmtId="176" fontId="74" fillId="8" borderId="2" xfId="12" applyNumberFormat="1" applyFont="1" applyFill="1" applyBorder="1" applyAlignment="1">
      <alignment horizontal="right" vertical="center"/>
    </xf>
    <xf numFmtId="0" fontId="71" fillId="0" borderId="0" xfId="11" applyNumberFormat="1" applyFont="1" applyFill="1" applyAlignment="1">
      <alignment vertical="center"/>
    </xf>
    <xf numFmtId="0" fontId="71" fillId="0" borderId="2" xfId="11" applyNumberFormat="1" applyFont="1" applyFill="1" applyBorder="1" applyAlignment="1">
      <alignment vertical="top" wrapText="1"/>
    </xf>
    <xf numFmtId="0" fontId="71" fillId="0" borderId="2" xfId="11" applyNumberFormat="1" applyFont="1" applyFill="1" applyBorder="1" applyAlignment="1">
      <alignment vertical="center" wrapText="1"/>
    </xf>
    <xf numFmtId="0" fontId="71" fillId="0" borderId="0" xfId="11" applyNumberFormat="1" applyFont="1" applyFill="1" applyBorder="1" applyAlignment="1">
      <alignment vertical="center" shrinkToFit="1"/>
    </xf>
    <xf numFmtId="41" fontId="71" fillId="0" borderId="0" xfId="80" applyNumberFormat="1" applyFont="1" applyFill="1" applyBorder="1" applyAlignment="1">
      <alignment vertical="center"/>
    </xf>
    <xf numFmtId="0" fontId="71" fillId="0" borderId="0" xfId="11" applyNumberFormat="1" applyFont="1" applyFill="1" applyBorder="1" applyAlignment="1">
      <alignment vertical="center"/>
    </xf>
    <xf numFmtId="0" fontId="71" fillId="0" borderId="17" xfId="11" applyNumberFormat="1" applyFont="1" applyFill="1" applyBorder="1" applyAlignment="1">
      <alignment vertical="center"/>
    </xf>
    <xf numFmtId="0" fontId="71" fillId="0" borderId="3" xfId="11" applyNumberFormat="1" applyFont="1" applyFill="1" applyBorder="1" applyAlignment="1">
      <alignment vertical="center"/>
    </xf>
    <xf numFmtId="0" fontId="71" fillId="0" borderId="2" xfId="11" applyNumberFormat="1" applyFont="1" applyFill="1" applyBorder="1" applyAlignment="1">
      <alignment vertical="center"/>
    </xf>
    <xf numFmtId="0" fontId="71" fillId="0" borderId="0" xfId="11" applyNumberFormat="1" applyFont="1" applyFill="1" applyBorder="1" applyAlignment="1">
      <alignment horizontal="center" vertical="center"/>
    </xf>
    <xf numFmtId="0" fontId="71" fillId="0" borderId="8" xfId="11" applyNumberFormat="1" applyFont="1" applyFill="1" applyBorder="1" applyAlignment="1">
      <alignment vertical="center"/>
    </xf>
    <xf numFmtId="0" fontId="71" fillId="0" borderId="8" xfId="11" applyNumberFormat="1" applyFont="1" applyFill="1" applyBorder="1" applyAlignment="1">
      <alignment vertical="center" wrapText="1"/>
    </xf>
    <xf numFmtId="0" fontId="71" fillId="0" borderId="29" xfId="11" applyNumberFormat="1" applyFont="1" applyFill="1" applyBorder="1" applyAlignment="1">
      <alignment vertical="center"/>
    </xf>
    <xf numFmtId="0" fontId="71" fillId="0" borderId="20" xfId="11" applyNumberFormat="1" applyFont="1" applyFill="1" applyBorder="1" applyAlignment="1">
      <alignment vertical="center"/>
    </xf>
    <xf numFmtId="41" fontId="71" fillId="0" borderId="25" xfId="80" applyNumberFormat="1" applyFont="1" applyFill="1" applyBorder="1" applyAlignment="1">
      <alignment vertical="center"/>
    </xf>
    <xf numFmtId="41" fontId="71" fillId="0" borderId="6" xfId="80" applyNumberFormat="1" applyFont="1" applyFill="1" applyBorder="1" applyAlignment="1">
      <alignment horizontal="center" vertical="center"/>
    </xf>
    <xf numFmtId="41" fontId="71" fillId="0" borderId="16" xfId="80" applyNumberFormat="1" applyFont="1" applyFill="1" applyBorder="1" applyAlignment="1">
      <alignment horizontal="right" vertical="center"/>
    </xf>
    <xf numFmtId="177" fontId="71" fillId="0" borderId="0" xfId="11" applyNumberFormat="1" applyFont="1" applyFill="1" applyBorder="1" applyAlignment="1">
      <alignment vertical="center"/>
    </xf>
    <xf numFmtId="0" fontId="71" fillId="0" borderId="107" xfId="11" applyNumberFormat="1" applyFont="1" applyFill="1" applyBorder="1" applyAlignment="1">
      <alignment vertical="center"/>
    </xf>
    <xf numFmtId="41" fontId="71" fillId="0" borderId="11" xfId="80" applyNumberFormat="1" applyFont="1" applyFill="1" applyBorder="1" applyAlignment="1">
      <alignment horizontal="right" vertical="center"/>
    </xf>
    <xf numFmtId="0" fontId="71" fillId="0" borderId="29" xfId="11" applyNumberFormat="1" applyFont="1" applyFill="1" applyBorder="1" applyAlignment="1">
      <alignment vertical="center" wrapText="1"/>
    </xf>
    <xf numFmtId="38" fontId="71" fillId="0" borderId="2" xfId="80" applyNumberFormat="1" applyFont="1" applyFill="1" applyBorder="1" applyAlignment="1">
      <alignment horizontal="right" vertical="center"/>
    </xf>
    <xf numFmtId="0" fontId="71" fillId="0" borderId="19" xfId="11" applyNumberFormat="1" applyFont="1" applyFill="1" applyBorder="1" applyAlignment="1">
      <alignment vertical="center"/>
    </xf>
    <xf numFmtId="0" fontId="71" fillId="0" borderId="2" xfId="11" applyNumberFormat="1" applyFont="1" applyFill="1" applyBorder="1" applyAlignment="1">
      <alignment horizontal="left" vertical="top" wrapText="1"/>
    </xf>
    <xf numFmtId="41" fontId="71" fillId="0" borderId="4" xfId="80" applyNumberFormat="1" applyFont="1" applyFill="1" applyBorder="1" applyAlignment="1">
      <alignment vertical="center"/>
    </xf>
    <xf numFmtId="38" fontId="71" fillId="0" borderId="0" xfId="11" applyNumberFormat="1" applyFont="1" applyFill="1" applyBorder="1" applyAlignment="1">
      <alignment vertical="center"/>
    </xf>
    <xf numFmtId="41" fontId="71" fillId="0" borderId="5" xfId="80" applyNumberFormat="1" applyFont="1" applyFill="1" applyBorder="1" applyAlignment="1">
      <alignment horizontal="center" vertical="center"/>
    </xf>
    <xf numFmtId="188" fontId="71" fillId="0" borderId="0" xfId="11" applyNumberFormat="1" applyFont="1" applyFill="1" applyBorder="1" applyAlignment="1">
      <alignment vertical="center"/>
    </xf>
    <xf numFmtId="0" fontId="71" fillId="0" borderId="67" xfId="11" applyNumberFormat="1" applyFont="1" applyFill="1" applyBorder="1" applyAlignment="1">
      <alignment vertical="center"/>
    </xf>
    <xf numFmtId="176" fontId="71" fillId="0" borderId="3" xfId="80" applyNumberFormat="1" applyFont="1" applyFill="1" applyBorder="1" applyAlignment="1">
      <alignment vertical="center"/>
    </xf>
    <xf numFmtId="176" fontId="71" fillId="0" borderId="2" xfId="80" applyNumberFormat="1" applyFont="1" applyFill="1" applyBorder="1" applyAlignment="1">
      <alignment vertical="center"/>
    </xf>
    <xf numFmtId="177" fontId="71" fillId="0" borderId="0" xfId="11" applyNumberFormat="1" applyFont="1" applyFill="1" applyBorder="1" applyAlignment="1">
      <alignment vertical="center" shrinkToFit="1"/>
    </xf>
    <xf numFmtId="41" fontId="71" fillId="0" borderId="0" xfId="80" applyNumberFormat="1" applyFont="1" applyFill="1" applyBorder="1" applyAlignment="1">
      <alignment vertical="center" shrinkToFit="1"/>
    </xf>
    <xf numFmtId="38" fontId="71" fillId="0" borderId="0" xfId="11" applyNumberFormat="1" applyFont="1" applyFill="1" applyBorder="1" applyAlignment="1">
      <alignment vertical="center" shrinkToFit="1"/>
    </xf>
    <xf numFmtId="0" fontId="71" fillId="0" borderId="1" xfId="80" applyNumberFormat="1" applyFont="1" applyFill="1" applyBorder="1" applyAlignment="1">
      <alignment horizontal="center" vertical="center"/>
    </xf>
    <xf numFmtId="0" fontId="71" fillId="0" borderId="0" xfId="80" applyNumberFormat="1" applyFont="1" applyFill="1" applyBorder="1" applyAlignment="1">
      <alignment horizontal="center" vertical="center"/>
    </xf>
    <xf numFmtId="182" fontId="71" fillId="0" borderId="3" xfId="80" applyNumberFormat="1" applyFont="1" applyFill="1" applyBorder="1" applyAlignment="1">
      <alignment horizontal="right" vertical="center"/>
    </xf>
    <xf numFmtId="182" fontId="71" fillId="0" borderId="2" xfId="80" applyNumberFormat="1" applyFont="1" applyFill="1" applyBorder="1" applyAlignment="1">
      <alignment horizontal="right" vertical="center"/>
    </xf>
    <xf numFmtId="0" fontId="71" fillId="0" borderId="12" xfId="11" applyNumberFormat="1" applyFont="1" applyFill="1" applyBorder="1" applyAlignment="1">
      <alignment vertical="center" wrapText="1"/>
    </xf>
    <xf numFmtId="41" fontId="71" fillId="0" borderId="0" xfId="80" applyNumberFormat="1" applyFont="1" applyFill="1" applyBorder="1" applyAlignment="1">
      <alignment horizontal="center" vertical="center" shrinkToFit="1"/>
    </xf>
    <xf numFmtId="0" fontId="71" fillId="0" borderId="9" xfId="11" applyNumberFormat="1" applyFont="1" applyFill="1" applyBorder="1" applyAlignment="1">
      <alignment vertical="center" wrapText="1"/>
    </xf>
    <xf numFmtId="176" fontId="71" fillId="0" borderId="7" xfId="80" applyNumberFormat="1" applyFont="1" applyFill="1" applyBorder="1" applyAlignment="1">
      <alignment vertical="center"/>
    </xf>
    <xf numFmtId="176" fontId="71" fillId="0" borderId="8" xfId="80" applyNumberFormat="1" applyFont="1" applyFill="1" applyBorder="1" applyAlignment="1">
      <alignment vertical="center"/>
    </xf>
    <xf numFmtId="38" fontId="72" fillId="0" borderId="0" xfId="11" applyNumberFormat="1" applyFont="1" applyFill="1" applyBorder="1" applyAlignment="1">
      <alignment vertical="center"/>
    </xf>
    <xf numFmtId="191" fontId="71" fillId="0" borderId="0" xfId="80" applyNumberFormat="1" applyFont="1" applyFill="1" applyBorder="1" applyAlignment="1">
      <alignment vertical="center" shrinkToFit="1"/>
    </xf>
    <xf numFmtId="191" fontId="74" fillId="0" borderId="0" xfId="80" applyNumberFormat="1" applyFont="1" applyFill="1" applyBorder="1" applyAlignment="1">
      <alignment vertical="center" shrinkToFit="1"/>
    </xf>
    <xf numFmtId="38" fontId="71" fillId="0" borderId="0" xfId="80" applyNumberFormat="1" applyFont="1" applyFill="1" applyBorder="1" applyAlignment="1">
      <alignment vertical="center" shrinkToFit="1"/>
    </xf>
    <xf numFmtId="0" fontId="71" fillId="0" borderId="12" xfId="11" applyNumberFormat="1" applyFont="1" applyFill="1" applyBorder="1" applyAlignment="1">
      <alignment vertical="top" wrapText="1"/>
    </xf>
    <xf numFmtId="0" fontId="71" fillId="0" borderId="29" xfId="11" applyNumberFormat="1" applyFont="1" applyFill="1" applyBorder="1" applyAlignment="1">
      <alignment vertical="top" wrapText="1"/>
    </xf>
    <xf numFmtId="0" fontId="71" fillId="0" borderId="4" xfId="11" applyNumberFormat="1" applyFont="1" applyFill="1" applyBorder="1" applyAlignment="1">
      <alignment vertical="center" wrapText="1"/>
    </xf>
    <xf numFmtId="0" fontId="71" fillId="0" borderId="29" xfId="11" applyNumberFormat="1" applyFont="1" applyFill="1" applyBorder="1" applyAlignment="1">
      <alignment horizontal="left" vertical="center" wrapText="1"/>
    </xf>
    <xf numFmtId="0" fontId="71" fillId="0" borderId="25" xfId="80" applyNumberFormat="1" applyFont="1" applyFill="1" applyBorder="1" applyAlignment="1">
      <alignment horizontal="left" vertical="center"/>
    </xf>
    <xf numFmtId="0" fontId="71" fillId="0" borderId="6" xfId="80" applyNumberFormat="1" applyFont="1" applyFill="1" applyBorder="1" applyAlignment="1">
      <alignment horizontal="center" vertical="center"/>
    </xf>
    <xf numFmtId="41" fontId="71" fillId="0" borderId="16" xfId="80" applyNumberFormat="1" applyFont="1" applyFill="1" applyBorder="1" applyAlignment="1">
      <alignment vertical="center"/>
    </xf>
    <xf numFmtId="0" fontId="71" fillId="0" borderId="0" xfId="80" quotePrefix="1" applyNumberFormat="1" applyFont="1" applyFill="1" applyBorder="1" applyAlignment="1">
      <alignment horizontal="center" vertical="center"/>
    </xf>
    <xf numFmtId="182" fontId="71" fillId="0" borderId="7" xfId="80" applyNumberFormat="1" applyFont="1" applyFill="1" applyBorder="1" applyAlignment="1">
      <alignment horizontal="right" vertical="center"/>
    </xf>
    <xf numFmtId="176" fontId="71" fillId="0" borderId="2" xfId="80" applyNumberFormat="1" applyFont="1" applyFill="1" applyBorder="1" applyAlignment="1">
      <alignment horizontal="right" vertical="center"/>
    </xf>
    <xf numFmtId="177" fontId="71" fillId="0" borderId="2" xfId="80" applyNumberFormat="1" applyFont="1" applyFill="1" applyBorder="1" applyAlignment="1">
      <alignment horizontal="right" vertical="center"/>
    </xf>
    <xf numFmtId="176" fontId="71" fillId="0" borderId="7" xfId="80" applyNumberFormat="1" applyFont="1" applyFill="1" applyBorder="1" applyAlignment="1">
      <alignment horizontal="right" vertical="center"/>
    </xf>
    <xf numFmtId="0" fontId="71" fillId="0" borderId="32" xfId="11" applyNumberFormat="1" applyFont="1" applyFill="1" applyBorder="1" applyAlignment="1">
      <alignment horizontal="left" vertical="center" wrapText="1"/>
    </xf>
    <xf numFmtId="0" fontId="71" fillId="0" borderId="9" xfId="11" applyNumberFormat="1" applyFont="1" applyFill="1" applyBorder="1" applyAlignment="1">
      <alignment horizontal="left" vertical="center" wrapText="1"/>
    </xf>
    <xf numFmtId="0" fontId="71" fillId="9" borderId="29" xfId="11" applyNumberFormat="1" applyFont="1" applyFill="1" applyBorder="1" applyAlignment="1">
      <alignment vertical="center" wrapText="1"/>
    </xf>
    <xf numFmtId="0" fontId="71" fillId="9" borderId="2" xfId="11" applyNumberFormat="1" applyFont="1" applyFill="1" applyBorder="1" applyAlignment="1">
      <alignment vertical="center" wrapText="1"/>
    </xf>
    <xf numFmtId="0" fontId="82" fillId="0" borderId="0" xfId="11" applyNumberFormat="1" applyFont="1" applyFill="1" applyAlignment="1">
      <alignment vertical="center"/>
    </xf>
    <xf numFmtId="0" fontId="71" fillId="9" borderId="17" xfId="11" applyNumberFormat="1" applyFont="1" applyFill="1" applyBorder="1" applyAlignment="1">
      <alignment vertical="center"/>
    </xf>
    <xf numFmtId="182" fontId="71" fillId="0" borderId="8" xfId="80" applyNumberFormat="1" applyFont="1" applyFill="1" applyBorder="1" applyAlignment="1">
      <alignment horizontal="right" vertical="center"/>
    </xf>
    <xf numFmtId="0" fontId="71" fillId="0" borderId="3" xfId="11" applyNumberFormat="1" applyFont="1" applyFill="1" applyBorder="1" applyAlignment="1">
      <alignment horizontal="left" vertical="center" wrapText="1"/>
    </xf>
    <xf numFmtId="0" fontId="71" fillId="0" borderId="2" xfId="11" applyNumberFormat="1" applyFont="1" applyFill="1" applyBorder="1" applyAlignment="1">
      <alignment horizontal="left" vertical="center" wrapText="1"/>
    </xf>
    <xf numFmtId="41" fontId="71" fillId="0" borderId="10" xfId="80" applyNumberFormat="1" applyFont="1" applyFill="1" applyBorder="1" applyAlignment="1">
      <alignment vertical="center" shrinkToFit="1"/>
    </xf>
    <xf numFmtId="38" fontId="71" fillId="0" borderId="2" xfId="11" applyNumberFormat="1" applyFont="1" applyFill="1" applyBorder="1" applyAlignment="1">
      <alignment vertical="center"/>
    </xf>
    <xf numFmtId="0" fontId="71" fillId="0" borderId="29" xfId="11" applyNumberFormat="1" applyFont="1" applyFill="1" applyBorder="1" applyAlignment="1">
      <alignment horizontal="left" vertical="top" wrapText="1"/>
    </xf>
    <xf numFmtId="38" fontId="71" fillId="0" borderId="29" xfId="11" applyNumberFormat="1" applyFont="1" applyFill="1" applyBorder="1" applyAlignment="1">
      <alignment horizontal="left" vertical="top" wrapText="1"/>
    </xf>
    <xf numFmtId="181" fontId="71" fillId="0" borderId="7" xfId="80" applyNumberFormat="1" applyFont="1" applyFill="1" applyBorder="1" applyAlignment="1">
      <alignment vertical="center"/>
    </xf>
    <xf numFmtId="176" fontId="71" fillId="0" borderId="8" xfId="80" applyNumberFormat="1" applyFont="1" applyFill="1" applyBorder="1" applyAlignment="1">
      <alignment horizontal="right" vertical="center"/>
    </xf>
    <xf numFmtId="41" fontId="71" fillId="0" borderId="18" xfId="80" applyNumberFormat="1" applyFont="1" applyFill="1" applyBorder="1" applyAlignment="1">
      <alignment vertical="center"/>
    </xf>
    <xf numFmtId="0" fontId="71" fillId="0" borderId="7" xfId="11" applyNumberFormat="1" applyFont="1" applyFill="1" applyBorder="1" applyAlignment="1">
      <alignment vertical="center" wrapText="1"/>
    </xf>
    <xf numFmtId="181" fontId="71" fillId="0" borderId="75" xfId="80" applyNumberFormat="1" applyFont="1" applyFill="1" applyBorder="1" applyAlignment="1">
      <alignment horizontal="right" vertical="center"/>
    </xf>
    <xf numFmtId="0" fontId="71" fillId="0" borderId="9" xfId="11" applyNumberFormat="1" applyFont="1" applyFill="1" applyBorder="1" applyAlignment="1">
      <alignment vertical="top" wrapText="1"/>
    </xf>
    <xf numFmtId="181" fontId="71" fillId="0" borderId="35" xfId="80" applyNumberFormat="1" applyFont="1" applyFill="1" applyBorder="1" applyAlignment="1">
      <alignment horizontal="right" vertical="center"/>
    </xf>
    <xf numFmtId="193" fontId="71" fillId="0" borderId="0" xfId="80" applyNumberFormat="1" applyFont="1" applyFill="1" applyBorder="1" applyAlignment="1">
      <alignment vertical="center" shrinkToFit="1"/>
    </xf>
    <xf numFmtId="177" fontId="71" fillId="0" borderId="8" xfId="80" applyNumberFormat="1" applyFont="1" applyFill="1" applyBorder="1" applyAlignment="1">
      <alignment horizontal="right" vertical="center"/>
    </xf>
    <xf numFmtId="0" fontId="71" fillId="0" borderId="3" xfId="11" applyNumberFormat="1" applyFont="1" applyFill="1" applyBorder="1" applyAlignment="1">
      <alignment vertical="center" wrapText="1"/>
    </xf>
    <xf numFmtId="176" fontId="71" fillId="0" borderId="3" xfId="80" applyNumberFormat="1" applyFont="1" applyFill="1" applyBorder="1" applyAlignment="1">
      <alignment horizontal="right" vertical="center"/>
    </xf>
    <xf numFmtId="181" fontId="71" fillId="0" borderId="2" xfId="80" applyNumberFormat="1" applyFont="1" applyFill="1" applyBorder="1" applyAlignment="1">
      <alignment horizontal="right" vertical="center"/>
    </xf>
    <xf numFmtId="181" fontId="71" fillId="0" borderId="3" xfId="80" applyNumberFormat="1" applyFont="1" applyFill="1" applyBorder="1" applyAlignment="1">
      <alignment horizontal="right" vertical="center"/>
    </xf>
    <xf numFmtId="41" fontId="71" fillId="0" borderId="0" xfId="80" applyNumberFormat="1" applyFont="1" applyFill="1" applyBorder="1" applyAlignment="1">
      <alignment horizontal="left" vertical="center" shrinkToFit="1"/>
    </xf>
    <xf numFmtId="0" fontId="71" fillId="0" borderId="2" xfId="11" applyNumberFormat="1" applyFont="1" applyFill="1" applyBorder="1" applyAlignment="1">
      <alignment vertical="center" shrinkToFit="1"/>
    </xf>
    <xf numFmtId="41" fontId="67" fillId="9" borderId="10" xfId="80" applyNumberFormat="1" applyFont="1" applyFill="1" applyBorder="1" applyAlignment="1">
      <alignment vertical="center"/>
    </xf>
    <xf numFmtId="41" fontId="71" fillId="0" borderId="0" xfId="80" applyNumberFormat="1" applyFont="1" applyFill="1" applyBorder="1" applyAlignment="1">
      <alignment horizontal="right" vertical="center"/>
    </xf>
    <xf numFmtId="38" fontId="71" fillId="0" borderId="0" xfId="80" applyNumberFormat="1" applyFont="1" applyFill="1" applyBorder="1" applyAlignment="1">
      <alignment horizontal="right" vertical="center" shrinkToFit="1"/>
    </xf>
    <xf numFmtId="41" fontId="71" fillId="0" borderId="0" xfId="80" applyNumberFormat="1" applyFont="1" applyFill="1" applyBorder="1" applyAlignment="1">
      <alignment horizontal="right" vertical="center" shrinkToFit="1"/>
    </xf>
    <xf numFmtId="0" fontId="73" fillId="0" borderId="0" xfId="11" applyNumberFormat="1" applyFont="1" applyFill="1" applyAlignment="1">
      <alignment vertical="center"/>
    </xf>
    <xf numFmtId="38" fontId="71" fillId="0" borderId="0" xfId="11" applyNumberFormat="1" applyFont="1" applyFill="1" applyBorder="1" applyAlignment="1">
      <alignment horizontal="right" vertical="center" shrinkToFit="1"/>
    </xf>
    <xf numFmtId="38" fontId="73" fillId="0" borderId="0" xfId="11" applyNumberFormat="1" applyFont="1" applyFill="1" applyBorder="1" applyAlignment="1">
      <alignment vertical="center"/>
    </xf>
    <xf numFmtId="41" fontId="73" fillId="0" borderId="0" xfId="80" applyNumberFormat="1" applyFont="1" applyFill="1" applyBorder="1" applyAlignment="1">
      <alignment vertical="center" shrinkToFit="1"/>
    </xf>
    <xf numFmtId="177" fontId="73" fillId="0" borderId="0" xfId="11" applyNumberFormat="1" applyFont="1" applyFill="1" applyBorder="1" applyAlignment="1">
      <alignment vertical="center" shrinkToFit="1"/>
    </xf>
    <xf numFmtId="0" fontId="73" fillId="0" borderId="0" xfId="11" applyNumberFormat="1" applyFont="1" applyFill="1" applyBorder="1" applyAlignment="1">
      <alignment horizontal="center" vertical="center"/>
    </xf>
    <xf numFmtId="191" fontId="73" fillId="0" borderId="0" xfId="80" applyNumberFormat="1" applyFont="1" applyFill="1" applyBorder="1" applyAlignment="1">
      <alignment vertical="center" shrinkToFit="1"/>
    </xf>
    <xf numFmtId="38" fontId="73" fillId="0" borderId="0" xfId="11" applyNumberFormat="1" applyFont="1" applyFill="1" applyBorder="1" applyAlignment="1">
      <alignment vertical="center" shrinkToFit="1"/>
    </xf>
    <xf numFmtId="41" fontId="73" fillId="0" borderId="0" xfId="80" applyNumberFormat="1" applyFont="1" applyFill="1" applyBorder="1" applyAlignment="1">
      <alignment horizontal="right" vertical="center" shrinkToFit="1"/>
    </xf>
    <xf numFmtId="38" fontId="73" fillId="0" borderId="0" xfId="11" applyNumberFormat="1" applyFont="1" applyFill="1" applyBorder="1" applyAlignment="1">
      <alignment horizontal="right" vertical="center" shrinkToFit="1"/>
    </xf>
    <xf numFmtId="9" fontId="73" fillId="0" borderId="0" xfId="11" applyNumberFormat="1" applyFont="1" applyFill="1" applyBorder="1" applyAlignment="1">
      <alignment vertical="center" shrinkToFit="1"/>
    </xf>
    <xf numFmtId="195" fontId="73" fillId="0" borderId="0" xfId="80" applyNumberFormat="1" applyFont="1" applyFill="1" applyBorder="1" applyAlignment="1">
      <alignment vertical="center" shrinkToFit="1"/>
    </xf>
    <xf numFmtId="0" fontId="73" fillId="0" borderId="0" xfId="11" applyNumberFormat="1" applyFont="1" applyFill="1" applyBorder="1" applyAlignment="1">
      <alignment vertical="center" shrinkToFit="1"/>
    </xf>
    <xf numFmtId="43" fontId="73" fillId="0" borderId="0" xfId="11" applyNumberFormat="1" applyFont="1" applyFill="1" applyAlignment="1">
      <alignment vertical="center"/>
    </xf>
    <xf numFmtId="0" fontId="73" fillId="0" borderId="0" xfId="11" applyNumberFormat="1" applyFont="1" applyFill="1" applyBorder="1" applyAlignment="1">
      <alignment vertical="center"/>
    </xf>
    <xf numFmtId="0" fontId="75" fillId="0" borderId="0" xfId="11" applyNumberFormat="1" applyFont="1" applyFill="1" applyAlignment="1">
      <alignment vertical="center"/>
    </xf>
    <xf numFmtId="38" fontId="80" fillId="0" borderId="0" xfId="11" applyNumberFormat="1" applyFont="1" applyFill="1" applyBorder="1" applyAlignment="1">
      <alignment vertical="center"/>
    </xf>
    <xf numFmtId="41" fontId="80" fillId="0" borderId="0" xfId="80" applyNumberFormat="1" applyFont="1" applyFill="1" applyBorder="1" applyAlignment="1">
      <alignment vertical="center" shrinkToFit="1"/>
    </xf>
    <xf numFmtId="0" fontId="76" fillId="9" borderId="0" xfId="11" applyNumberFormat="1" applyFont="1" applyFill="1" applyAlignment="1">
      <alignment horizontal="center" vertical="center"/>
    </xf>
    <xf numFmtId="0" fontId="76" fillId="9" borderId="0" xfId="11" applyNumberFormat="1" applyFont="1" applyFill="1" applyBorder="1" applyAlignment="1">
      <alignment horizontal="center" vertical="center"/>
    </xf>
    <xf numFmtId="0" fontId="72" fillId="0" borderId="0" xfId="11" applyNumberFormat="1" applyFont="1" applyFill="1" applyBorder="1" applyAlignment="1">
      <alignment horizontal="right" vertical="center"/>
    </xf>
    <xf numFmtId="38" fontId="72" fillId="0" borderId="0" xfId="11" applyNumberFormat="1" applyFont="1" applyFill="1" applyBorder="1" applyAlignment="1">
      <alignment horizontal="right" vertical="center" shrinkToFit="1"/>
    </xf>
    <xf numFmtId="0" fontId="72" fillId="0" borderId="0" xfId="11" applyNumberFormat="1" applyFont="1" applyFill="1" applyBorder="1" applyAlignment="1">
      <alignment vertical="center"/>
    </xf>
    <xf numFmtId="177" fontId="71" fillId="0" borderId="0" xfId="11" applyNumberFormat="1" applyFont="1" applyFill="1" applyBorder="1" applyAlignment="1">
      <alignment horizontal="right" vertical="center" shrinkToFit="1"/>
    </xf>
    <xf numFmtId="191" fontId="71" fillId="0" borderId="0" xfId="80" applyNumberFormat="1" applyFont="1" applyFill="1" applyBorder="1" applyAlignment="1">
      <alignment horizontal="right" vertical="center" shrinkToFit="1"/>
    </xf>
    <xf numFmtId="0" fontId="80" fillId="0" borderId="0" xfId="11" applyNumberFormat="1" applyFont="1" applyFill="1" applyBorder="1" applyAlignment="1">
      <alignment vertical="center" shrinkToFit="1"/>
    </xf>
    <xf numFmtId="0" fontId="80" fillId="0" borderId="0" xfId="11" applyNumberFormat="1" applyFont="1" applyFill="1" applyBorder="1" applyAlignment="1">
      <alignment vertical="center"/>
    </xf>
    <xf numFmtId="190" fontId="73" fillId="0" borderId="0" xfId="11" applyNumberFormat="1" applyFont="1" applyFill="1" applyBorder="1" applyAlignment="1">
      <alignment vertical="center" shrinkToFit="1"/>
    </xf>
    <xf numFmtId="43" fontId="73" fillId="0" borderId="0" xfId="80" applyNumberFormat="1" applyFont="1" applyFill="1" applyBorder="1" applyAlignment="1">
      <alignment vertical="center" shrinkToFit="1"/>
    </xf>
    <xf numFmtId="40" fontId="73" fillId="0" borderId="0" xfId="11" applyNumberFormat="1" applyFont="1" applyFill="1" applyBorder="1" applyAlignment="1">
      <alignment vertical="center" shrinkToFit="1"/>
    </xf>
    <xf numFmtId="38" fontId="73" fillId="0" borderId="0" xfId="11" quotePrefix="1" applyNumberFormat="1" applyFont="1" applyFill="1" applyBorder="1" applyAlignment="1">
      <alignment horizontal="center" vertical="center"/>
    </xf>
    <xf numFmtId="38" fontId="73" fillId="0" borderId="0" xfId="80" applyNumberFormat="1" applyFont="1" applyFill="1" applyBorder="1" applyAlignment="1">
      <alignment vertical="center"/>
    </xf>
    <xf numFmtId="38" fontId="73" fillId="0" borderId="0" xfId="11" applyNumberFormat="1" applyFont="1" applyFill="1" applyBorder="1" applyAlignment="1">
      <alignment horizontal="right" vertical="center"/>
    </xf>
    <xf numFmtId="188" fontId="73" fillId="0" borderId="0" xfId="11" applyNumberFormat="1" applyFont="1" applyFill="1" applyBorder="1" applyAlignment="1">
      <alignment vertical="center"/>
    </xf>
    <xf numFmtId="177" fontId="73" fillId="0" borderId="0" xfId="11" applyNumberFormat="1" applyFont="1" applyFill="1" applyBorder="1" applyAlignment="1">
      <alignment vertical="center"/>
    </xf>
    <xf numFmtId="191" fontId="79" fillId="0" borderId="0" xfId="80" applyNumberFormat="1" applyFont="1" applyFill="1" applyBorder="1" applyAlignment="1">
      <alignment vertical="center" shrinkToFit="1"/>
    </xf>
    <xf numFmtId="38" fontId="80" fillId="0" borderId="0" xfId="80" applyNumberFormat="1" applyFont="1" applyFill="1" applyBorder="1" applyAlignment="1">
      <alignment vertical="center" shrinkToFit="1"/>
    </xf>
    <xf numFmtId="0" fontId="80" fillId="9" borderId="8" xfId="11" applyNumberFormat="1" applyFont="1" applyFill="1" applyBorder="1" applyAlignment="1">
      <alignment vertical="center" wrapText="1"/>
    </xf>
    <xf numFmtId="181" fontId="80" fillId="9" borderId="8" xfId="80" applyNumberFormat="1" applyFont="1" applyFill="1" applyBorder="1" applyAlignment="1">
      <alignment horizontal="right" vertical="center"/>
    </xf>
    <xf numFmtId="181" fontId="71" fillId="0" borderId="29" xfId="80" applyNumberFormat="1" applyFont="1" applyFill="1" applyBorder="1" applyAlignment="1">
      <alignment horizontal="right" vertical="center"/>
    </xf>
    <xf numFmtId="0" fontId="71" fillId="0" borderId="3" xfId="11" applyNumberFormat="1" applyFont="1" applyFill="1" applyBorder="1" applyAlignment="1">
      <alignment vertical="center" shrinkToFit="1"/>
    </xf>
    <xf numFmtId="0" fontId="71" fillId="0" borderId="0" xfId="11" applyNumberFormat="1" applyFont="1" applyFill="1" applyBorder="1" applyAlignment="1">
      <alignment horizontal="right" vertical="center"/>
    </xf>
    <xf numFmtId="0" fontId="73" fillId="9" borderId="7" xfId="11" applyNumberFormat="1" applyFont="1" applyFill="1" applyBorder="1" applyAlignment="1">
      <alignment horizontal="center" vertical="center"/>
    </xf>
    <xf numFmtId="0" fontId="78" fillId="9" borderId="7" xfId="11" applyNumberFormat="1" applyFont="1" applyFill="1" applyBorder="1" applyAlignment="1">
      <alignment horizontal="center" vertical="center"/>
    </xf>
    <xf numFmtId="177" fontId="73" fillId="0" borderId="0" xfId="11" applyNumberFormat="1" applyFont="1" applyFill="1" applyBorder="1" applyAlignment="1">
      <alignment horizontal="right" vertical="center" shrinkToFit="1"/>
    </xf>
    <xf numFmtId="38" fontId="66" fillId="0" borderId="0" xfId="11" applyNumberFormat="1" applyFont="1" applyFill="1" applyBorder="1" applyAlignment="1">
      <alignment vertical="center"/>
    </xf>
    <xf numFmtId="177" fontId="66" fillId="0" borderId="0" xfId="11" applyNumberFormat="1" applyFont="1" applyFill="1" applyBorder="1" applyAlignment="1">
      <alignment vertical="center" shrinkToFit="1"/>
    </xf>
    <xf numFmtId="191" fontId="66" fillId="0" borderId="0" xfId="80" applyNumberFormat="1" applyFont="1" applyFill="1" applyBorder="1" applyAlignment="1">
      <alignment vertical="center" shrinkToFit="1"/>
    </xf>
    <xf numFmtId="38" fontId="66" fillId="0" borderId="0" xfId="11" applyNumberFormat="1" applyFont="1" applyFill="1" applyBorder="1" applyAlignment="1">
      <alignment vertical="center" shrinkToFit="1"/>
    </xf>
    <xf numFmtId="41" fontId="73" fillId="0" borderId="0" xfId="11" applyNumberFormat="1" applyFont="1" applyFill="1" applyAlignment="1">
      <alignment vertical="center"/>
    </xf>
    <xf numFmtId="191" fontId="37" fillId="0" borderId="0" xfId="80" applyNumberFormat="1" applyFont="1" applyFill="1" applyBorder="1" applyAlignment="1">
      <alignment horizontal="center" vertical="center" shrinkToFit="1"/>
    </xf>
    <xf numFmtId="0" fontId="37" fillId="0" borderId="0" xfId="11" applyNumberFormat="1" applyFont="1" applyFill="1" applyBorder="1" applyAlignment="1">
      <alignment horizontal="right" vertical="center"/>
    </xf>
    <xf numFmtId="38" fontId="37" fillId="0" borderId="0" xfId="11" applyNumberFormat="1" applyFont="1" applyFill="1" applyBorder="1" applyAlignment="1">
      <alignment horizontal="right" vertical="center" shrinkToFit="1"/>
    </xf>
    <xf numFmtId="0" fontId="37" fillId="0" borderId="0" xfId="11" applyNumberFormat="1" applyFont="1" applyFill="1" applyBorder="1" applyAlignment="1">
      <alignment vertical="center"/>
    </xf>
    <xf numFmtId="177" fontId="54" fillId="0" borderId="0" xfId="11" applyNumberFormat="1" applyFont="1" applyFill="1" applyBorder="1" applyAlignment="1">
      <alignment vertical="center" shrinkToFit="1"/>
    </xf>
    <xf numFmtId="0" fontId="37" fillId="0" borderId="0" xfId="80" applyNumberFormat="1" applyFont="1" applyFill="1" applyBorder="1" applyAlignment="1">
      <alignment vertical="center"/>
    </xf>
    <xf numFmtId="0" fontId="37" fillId="0" borderId="12" xfId="80" applyNumberFormat="1" applyFont="1" applyFill="1" applyBorder="1" applyAlignment="1">
      <alignment horizontal="left" vertical="center"/>
    </xf>
    <xf numFmtId="0" fontId="37" fillId="0" borderId="0" xfId="80" quotePrefix="1" applyNumberFormat="1" applyFont="1" applyFill="1" applyBorder="1" applyAlignment="1">
      <alignment horizontal="center" vertical="center"/>
    </xf>
    <xf numFmtId="0" fontId="37" fillId="0" borderId="0" xfId="80" applyNumberFormat="1" applyFont="1" applyFill="1" applyBorder="1" applyAlignment="1">
      <alignment horizontal="center" vertical="center"/>
    </xf>
    <xf numFmtId="38" fontId="37" fillId="0" borderId="0" xfId="11" quotePrefix="1" applyNumberFormat="1" applyFont="1" applyFill="1" applyBorder="1" applyAlignment="1">
      <alignment horizontal="center" vertical="center"/>
    </xf>
    <xf numFmtId="0" fontId="66" fillId="9" borderId="0" xfId="11" applyNumberFormat="1" applyFont="1" applyFill="1" applyAlignment="1">
      <alignment horizontal="center" vertical="center"/>
    </xf>
    <xf numFmtId="41" fontId="66" fillId="9" borderId="0" xfId="80" applyNumberFormat="1" applyFont="1" applyFill="1" applyBorder="1" applyAlignment="1">
      <alignment horizontal="center" vertical="center" shrinkToFit="1"/>
    </xf>
    <xf numFmtId="0" fontId="66" fillId="9" borderId="0" xfId="11" applyNumberFormat="1" applyFont="1" applyFill="1" applyBorder="1" applyAlignment="1">
      <alignment horizontal="center" vertical="center"/>
    </xf>
    <xf numFmtId="0" fontId="66" fillId="9" borderId="0" xfId="11" applyNumberFormat="1" applyFont="1" applyFill="1" applyBorder="1" applyAlignment="1">
      <alignment vertical="center"/>
    </xf>
    <xf numFmtId="41" fontId="66" fillId="9" borderId="7" xfId="11" applyNumberFormat="1" applyFont="1" applyFill="1" applyBorder="1" applyAlignment="1">
      <alignment vertical="center"/>
    </xf>
    <xf numFmtId="38" fontId="66" fillId="9" borderId="0" xfId="11" applyNumberFormat="1" applyFont="1" applyFill="1" applyBorder="1" applyAlignment="1">
      <alignment vertical="center" shrinkToFit="1"/>
    </xf>
    <xf numFmtId="41" fontId="12" fillId="9" borderId="7" xfId="80" applyNumberFormat="1" applyFont="1" applyFill="1" applyBorder="1" applyAlignment="1">
      <alignment vertical="center" shrinkToFit="1"/>
    </xf>
    <xf numFmtId="193" fontId="12" fillId="9" borderId="7" xfId="80" applyNumberFormat="1" applyFont="1" applyFill="1" applyBorder="1" applyAlignment="1">
      <alignment vertical="center" shrinkToFit="1"/>
    </xf>
    <xf numFmtId="41" fontId="12" fillId="9" borderId="7" xfId="11" applyNumberFormat="1" applyFont="1" applyFill="1" applyBorder="1" applyAlignment="1">
      <alignment vertical="center"/>
    </xf>
    <xf numFmtId="38" fontId="12" fillId="9" borderId="0" xfId="11" applyNumberFormat="1" applyFont="1" applyFill="1" applyBorder="1" applyAlignment="1">
      <alignment vertical="center" shrinkToFit="1"/>
    </xf>
    <xf numFmtId="177" fontId="73" fillId="2" borderId="0" xfId="11" applyNumberFormat="1" applyFont="1" applyFill="1" applyBorder="1" applyAlignment="1">
      <alignment vertical="center" shrinkToFit="1"/>
    </xf>
    <xf numFmtId="38" fontId="73" fillId="2" borderId="0" xfId="11" applyNumberFormat="1" applyFont="1" applyFill="1" applyBorder="1" applyAlignment="1">
      <alignment vertical="center" shrinkToFit="1"/>
    </xf>
    <xf numFmtId="190" fontId="73" fillId="0" borderId="0" xfId="11" applyNumberFormat="1" applyFont="1" applyFill="1" applyBorder="1" applyAlignment="1">
      <alignment horizontal="right" vertical="center" shrinkToFit="1"/>
    </xf>
    <xf numFmtId="40" fontId="73" fillId="0" borderId="0" xfId="11" applyNumberFormat="1" applyFont="1" applyFill="1" applyBorder="1" applyAlignment="1">
      <alignment horizontal="right" vertical="center" shrinkToFit="1"/>
    </xf>
    <xf numFmtId="41" fontId="73" fillId="0" borderId="0" xfId="11" applyNumberFormat="1" applyFont="1" applyFill="1" applyBorder="1" applyAlignment="1">
      <alignment vertical="center"/>
    </xf>
    <xf numFmtId="38" fontId="37" fillId="0" borderId="0" xfId="11" applyNumberFormat="1" applyFont="1" applyFill="1" applyBorder="1" applyAlignment="1">
      <alignment vertical="center" shrinkToFit="1"/>
    </xf>
    <xf numFmtId="38" fontId="37" fillId="0" borderId="12" xfId="80" applyNumberFormat="1" applyFont="1" applyFill="1" applyBorder="1" applyAlignment="1">
      <alignment vertical="center"/>
    </xf>
    <xf numFmtId="38" fontId="37" fillId="0" borderId="0" xfId="80" applyNumberFormat="1" applyFont="1" applyFill="1" applyBorder="1" applyAlignment="1">
      <alignment vertical="center"/>
    </xf>
    <xf numFmtId="0" fontId="37" fillId="0" borderId="0" xfId="11" applyNumberFormat="1" applyFont="1" applyFill="1" applyBorder="1" applyAlignment="1">
      <alignment vertical="center" shrinkToFit="1"/>
    </xf>
    <xf numFmtId="187" fontId="37" fillId="0" borderId="0" xfId="11" applyNumberFormat="1" applyFont="1" applyFill="1" applyBorder="1" applyAlignment="1">
      <alignment vertical="center" shrinkToFit="1"/>
    </xf>
    <xf numFmtId="0" fontId="37" fillId="0" borderId="3" xfId="11" applyNumberFormat="1" applyFont="1" applyFill="1" applyBorder="1" applyAlignment="1">
      <alignment vertical="center"/>
    </xf>
    <xf numFmtId="41" fontId="37" fillId="0" borderId="10" xfId="80" applyNumberFormat="1" applyFont="1" applyFill="1" applyBorder="1" applyAlignment="1">
      <alignment vertical="center" shrinkToFit="1"/>
    </xf>
    <xf numFmtId="0" fontId="37" fillId="0" borderId="0" xfId="11" applyNumberFormat="1" applyFont="1" applyFill="1" applyBorder="1" applyAlignment="1">
      <alignment horizontal="center" vertical="center"/>
    </xf>
    <xf numFmtId="41" fontId="54" fillId="0" borderId="10" xfId="80" applyNumberFormat="1" applyFont="1" applyFill="1" applyBorder="1" applyAlignment="1">
      <alignment vertical="center" shrinkToFit="1"/>
    </xf>
    <xf numFmtId="41" fontId="37" fillId="0" borderId="16" xfId="80" applyNumberFormat="1" applyFont="1" applyFill="1" applyBorder="1" applyAlignment="1">
      <alignment vertical="center" shrinkToFit="1"/>
    </xf>
    <xf numFmtId="0" fontId="37" fillId="0" borderId="5" xfId="11" applyNumberFormat="1" applyFont="1" applyFill="1" applyBorder="1" applyAlignment="1">
      <alignment vertical="center"/>
    </xf>
    <xf numFmtId="0" fontId="37" fillId="0" borderId="5" xfId="11" applyNumberFormat="1" applyFont="1" applyFill="1" applyBorder="1" applyAlignment="1">
      <alignment horizontal="center" vertical="center"/>
    </xf>
    <xf numFmtId="41" fontId="37" fillId="0" borderId="11" xfId="80" applyNumberFormat="1" applyFont="1" applyFill="1" applyBorder="1" applyAlignment="1">
      <alignment vertical="center" shrinkToFit="1"/>
    </xf>
    <xf numFmtId="0" fontId="37" fillId="0" borderId="6" xfId="11" applyNumberFormat="1" applyFont="1" applyFill="1" applyBorder="1" applyAlignment="1">
      <alignment vertical="center"/>
    </xf>
    <xf numFmtId="0" fontId="37" fillId="0" borderId="6" xfId="11" applyNumberFormat="1" applyFont="1" applyFill="1" applyBorder="1" applyAlignment="1">
      <alignment horizontal="center" vertical="center"/>
    </xf>
    <xf numFmtId="41" fontId="37" fillId="0" borderId="16" xfId="80" applyNumberFormat="1" applyFont="1" applyFill="1" applyBorder="1" applyAlignment="1">
      <alignment horizontal="left" vertical="center" shrinkToFit="1"/>
    </xf>
    <xf numFmtId="0" fontId="37" fillId="0" borderId="6" xfId="11" quotePrefix="1" applyNumberFormat="1" applyFont="1" applyFill="1" applyBorder="1" applyAlignment="1">
      <alignment horizontal="center" vertical="center"/>
    </xf>
    <xf numFmtId="0" fontId="37" fillId="0" borderId="0" xfId="11" quotePrefix="1" applyNumberFormat="1" applyFont="1" applyFill="1" applyBorder="1" applyAlignment="1">
      <alignment horizontal="center" vertical="center"/>
    </xf>
    <xf numFmtId="0" fontId="37" fillId="0" borderId="5" xfId="80" applyNumberFormat="1" applyFont="1" applyFill="1" applyBorder="1" applyAlignment="1">
      <alignment vertical="center"/>
    </xf>
    <xf numFmtId="0" fontId="37" fillId="0" borderId="30" xfId="11" applyNumberFormat="1" applyFont="1" applyFill="1" applyBorder="1" applyAlignment="1">
      <alignment vertical="center" shrinkToFit="1"/>
    </xf>
    <xf numFmtId="0" fontId="37" fillId="0" borderId="1" xfId="11" quotePrefix="1" applyNumberFormat="1" applyFont="1" applyFill="1" applyBorder="1" applyAlignment="1">
      <alignment horizontal="center" vertical="center"/>
    </xf>
    <xf numFmtId="41" fontId="54" fillId="0" borderId="18" xfId="80" applyNumberFormat="1" applyFont="1" applyFill="1" applyBorder="1" applyAlignment="1">
      <alignment vertical="center" shrinkToFit="1"/>
    </xf>
    <xf numFmtId="0" fontId="37" fillId="0" borderId="12" xfId="11" applyNumberFormat="1" applyFont="1" applyFill="1" applyBorder="1" applyAlignment="1">
      <alignment vertical="center" shrinkToFit="1"/>
    </xf>
    <xf numFmtId="38" fontId="37" fillId="0" borderId="1" xfId="11" applyNumberFormat="1" applyFont="1" applyFill="1" applyBorder="1" applyAlignment="1">
      <alignment vertical="center" shrinkToFit="1"/>
    </xf>
    <xf numFmtId="38" fontId="54" fillId="0" borderId="18" xfId="80" applyNumberFormat="1" applyFont="1" applyFill="1" applyBorder="1" applyAlignment="1">
      <alignment horizontal="right" vertical="center" shrinkToFit="1"/>
    </xf>
    <xf numFmtId="38" fontId="37" fillId="0" borderId="0" xfId="11" applyNumberFormat="1" applyFont="1" applyFill="1" applyBorder="1" applyAlignment="1">
      <alignment horizontal="center" vertical="center"/>
    </xf>
    <xf numFmtId="38" fontId="37" fillId="0" borderId="30" xfId="11" applyNumberFormat="1" applyFont="1" applyFill="1" applyBorder="1" applyAlignment="1">
      <alignment vertical="center" shrinkToFit="1"/>
    </xf>
    <xf numFmtId="38" fontId="37" fillId="0" borderId="1" xfId="11" applyNumberFormat="1" applyFont="1" applyFill="1" applyBorder="1" applyAlignment="1">
      <alignment horizontal="center" vertical="center"/>
    </xf>
    <xf numFmtId="38" fontId="37" fillId="0" borderId="10" xfId="80" applyNumberFormat="1" applyFont="1" applyFill="1" applyBorder="1" applyAlignment="1">
      <alignment vertical="center" shrinkToFit="1"/>
    </xf>
    <xf numFmtId="0" fontId="37" fillId="0" borderId="25" xfId="11" applyNumberFormat="1" applyFont="1" applyFill="1" applyBorder="1" applyAlignment="1">
      <alignment vertical="center" shrinkToFit="1"/>
    </xf>
    <xf numFmtId="0" fontId="37" fillId="0" borderId="6" xfId="11" applyNumberFormat="1" applyFont="1" applyFill="1" applyBorder="1" applyAlignment="1">
      <alignment horizontal="center" vertical="center" shrinkToFit="1"/>
    </xf>
    <xf numFmtId="41" fontId="54" fillId="0" borderId="16" xfId="80" applyNumberFormat="1" applyFont="1" applyFill="1" applyBorder="1" applyAlignment="1">
      <alignment horizontal="right" vertical="center" shrinkToFit="1"/>
    </xf>
    <xf numFmtId="38" fontId="37" fillId="0" borderId="25" xfId="11" applyNumberFormat="1" applyFont="1" applyFill="1" applyBorder="1" applyAlignment="1">
      <alignment vertical="center" shrinkToFit="1"/>
    </xf>
    <xf numFmtId="38" fontId="37" fillId="0" borderId="6" xfId="11" applyNumberFormat="1" applyFont="1" applyFill="1" applyBorder="1" applyAlignment="1">
      <alignment horizontal="center" vertical="center" shrinkToFit="1"/>
    </xf>
    <xf numFmtId="38" fontId="54" fillId="0" borderId="16" xfId="80" applyNumberFormat="1" applyFont="1" applyFill="1" applyBorder="1" applyAlignment="1">
      <alignment horizontal="right" vertical="center" shrinkToFit="1"/>
    </xf>
    <xf numFmtId="38" fontId="37" fillId="0" borderId="30" xfId="80" applyNumberFormat="1" applyFont="1" applyFill="1" applyBorder="1" applyAlignment="1">
      <alignment vertical="center"/>
    </xf>
    <xf numFmtId="38" fontId="37" fillId="0" borderId="21" xfId="11" applyNumberFormat="1" applyFont="1" applyFill="1" applyBorder="1" applyAlignment="1">
      <alignment horizontal="center" vertical="center"/>
    </xf>
    <xf numFmtId="41" fontId="37" fillId="0" borderId="31" xfId="80" applyNumberFormat="1" applyFont="1" applyFill="1" applyBorder="1" applyAlignment="1">
      <alignment vertical="center" shrinkToFit="1"/>
    </xf>
    <xf numFmtId="0" fontId="54" fillId="0" borderId="30" xfId="80" applyNumberFormat="1" applyFont="1" applyFill="1" applyBorder="1" applyAlignment="1">
      <alignment horizontal="left" vertical="center"/>
    </xf>
    <xf numFmtId="0" fontId="37" fillId="0" borderId="0" xfId="80" applyNumberFormat="1" applyFont="1" applyFill="1" applyBorder="1" applyAlignment="1">
      <alignment horizontal="left" vertical="center"/>
    </xf>
    <xf numFmtId="0" fontId="37" fillId="0" borderId="5" xfId="11" quotePrefix="1" applyNumberFormat="1" applyFont="1" applyFill="1" applyBorder="1" applyAlignment="1">
      <alignment horizontal="center" vertical="center"/>
    </xf>
    <xf numFmtId="0" fontId="71" fillId="0" borderId="2" xfId="80" applyNumberFormat="1" applyFont="1" applyFill="1" applyBorder="1" applyAlignment="1">
      <alignment horizontal="right" vertical="center"/>
    </xf>
    <xf numFmtId="41" fontId="37" fillId="0" borderId="10" xfId="80" applyFont="1" applyFill="1" applyBorder="1" applyAlignment="1">
      <alignment vertical="center" shrinkToFit="1"/>
    </xf>
    <xf numFmtId="41" fontId="71" fillId="0" borderId="0" xfId="80" applyFont="1" applyFill="1" applyBorder="1" applyAlignment="1">
      <alignment vertical="center"/>
    </xf>
    <xf numFmtId="0" fontId="37" fillId="0" borderId="5" xfId="11" applyNumberFormat="1" applyFont="1" applyFill="1" applyBorder="1" applyAlignment="1">
      <alignment vertical="center" shrinkToFit="1"/>
    </xf>
    <xf numFmtId="0" fontId="71" fillId="0" borderId="30" xfId="11" applyNumberFormat="1" applyFont="1" applyFill="1" applyBorder="1" applyAlignment="1">
      <alignment horizontal="left" vertical="center" wrapText="1"/>
    </xf>
    <xf numFmtId="177" fontId="71" fillId="0" borderId="3" xfId="80" applyNumberFormat="1" applyFont="1" applyFill="1" applyBorder="1" applyAlignment="1">
      <alignment horizontal="right" vertical="center"/>
    </xf>
    <xf numFmtId="0" fontId="71" fillId="0" borderId="8" xfId="11" applyNumberFormat="1" applyFont="1" applyFill="1" applyBorder="1" applyAlignment="1">
      <alignment vertical="top" wrapText="1"/>
    </xf>
    <xf numFmtId="0" fontId="80" fillId="9" borderId="2" xfId="11" applyNumberFormat="1" applyFont="1" applyFill="1" applyBorder="1" applyAlignment="1">
      <alignment vertical="center" wrapText="1"/>
    </xf>
    <xf numFmtId="0" fontId="37" fillId="0" borderId="29" xfId="11" applyNumberFormat="1" applyFont="1" applyFill="1" applyBorder="1" applyAlignment="1">
      <alignment vertical="center"/>
    </xf>
    <xf numFmtId="0" fontId="37" fillId="0" borderId="30" xfId="80" applyNumberFormat="1" applyFont="1" applyFill="1" applyBorder="1" applyAlignment="1">
      <alignment vertical="center"/>
    </xf>
    <xf numFmtId="0" fontId="37" fillId="0" borderId="1" xfId="11" applyNumberFormat="1" applyFont="1" applyFill="1" applyBorder="1" applyAlignment="1">
      <alignment horizontal="center" vertical="center"/>
    </xf>
    <xf numFmtId="0" fontId="37" fillId="0" borderId="1" xfId="11" applyNumberFormat="1" applyFont="1" applyFill="1" applyBorder="1" applyAlignment="1">
      <alignment vertical="center"/>
    </xf>
    <xf numFmtId="0" fontId="37" fillId="0" borderId="12" xfId="80" applyNumberFormat="1" applyFont="1" applyFill="1" applyBorder="1" applyAlignment="1">
      <alignment vertical="center"/>
    </xf>
    <xf numFmtId="41" fontId="71" fillId="0" borderId="0" xfId="11" applyNumberFormat="1" applyFont="1" applyFill="1" applyBorder="1" applyAlignment="1">
      <alignment vertical="center"/>
    </xf>
    <xf numFmtId="182" fontId="71" fillId="0" borderId="2" xfId="85" applyNumberFormat="1" applyFont="1" applyFill="1" applyBorder="1" applyAlignment="1">
      <alignment horizontal="right" vertical="center"/>
    </xf>
    <xf numFmtId="0" fontId="37" fillId="0" borderId="0" xfId="85" quotePrefix="1" applyNumberFormat="1" applyFont="1" applyFill="1" applyBorder="1" applyAlignment="1">
      <alignment horizontal="center" vertical="center"/>
    </xf>
    <xf numFmtId="41" fontId="71" fillId="0" borderId="0" xfId="85" applyNumberFormat="1" applyFont="1" applyFill="1" applyBorder="1" applyAlignment="1">
      <alignment vertical="center" shrinkToFit="1"/>
    </xf>
    <xf numFmtId="41" fontId="73" fillId="0" borderId="0" xfId="85" applyNumberFormat="1" applyFont="1" applyFill="1" applyBorder="1" applyAlignment="1">
      <alignment vertical="center" shrinkToFit="1"/>
    </xf>
    <xf numFmtId="41" fontId="66" fillId="9" borderId="7" xfId="85" applyNumberFormat="1" applyFont="1" applyFill="1" applyBorder="1" applyAlignment="1">
      <alignment vertical="center" shrinkToFit="1"/>
    </xf>
    <xf numFmtId="193" fontId="66" fillId="9" borderId="7" xfId="85" applyNumberFormat="1" applyFont="1" applyFill="1" applyBorder="1" applyAlignment="1">
      <alignment vertical="center" shrinkToFit="1"/>
    </xf>
    <xf numFmtId="41" fontId="73" fillId="0" borderId="0" xfId="85" applyNumberFormat="1" applyFont="1" applyFill="1" applyBorder="1" applyAlignment="1">
      <alignment vertical="center"/>
    </xf>
    <xf numFmtId="177" fontId="71" fillId="0" borderId="2" xfId="85" applyNumberFormat="1" applyFont="1" applyFill="1" applyBorder="1" applyAlignment="1">
      <alignment horizontal="right" vertical="center"/>
    </xf>
    <xf numFmtId="191" fontId="73" fillId="0" borderId="0" xfId="85" applyNumberFormat="1" applyFont="1" applyFill="1" applyBorder="1" applyAlignment="1">
      <alignment vertical="center" shrinkToFit="1"/>
    </xf>
    <xf numFmtId="177" fontId="71" fillId="0" borderId="8" xfId="85" applyNumberFormat="1" applyFont="1" applyFill="1" applyBorder="1" applyAlignment="1">
      <alignment horizontal="right" vertical="center"/>
    </xf>
    <xf numFmtId="41" fontId="73" fillId="0" borderId="0" xfId="85" applyNumberFormat="1" applyFont="1" applyFill="1" applyAlignment="1">
      <alignment vertical="center"/>
    </xf>
    <xf numFmtId="38" fontId="73" fillId="0" borderId="0" xfId="85" applyNumberFormat="1" applyFont="1" applyFill="1" applyBorder="1" applyAlignment="1">
      <alignment vertical="center" shrinkToFit="1"/>
    </xf>
    <xf numFmtId="191" fontId="74" fillId="0" borderId="0" xfId="85" applyNumberFormat="1" applyFont="1" applyFill="1" applyBorder="1" applyAlignment="1">
      <alignment vertical="center" shrinkToFit="1"/>
    </xf>
    <xf numFmtId="191" fontId="71" fillId="0" borderId="0" xfId="85" applyNumberFormat="1" applyFont="1" applyFill="1" applyBorder="1" applyAlignment="1">
      <alignment horizontal="center" vertical="center" shrinkToFit="1"/>
    </xf>
    <xf numFmtId="41" fontId="73" fillId="0" borderId="0" xfId="85" applyNumberFormat="1" applyFont="1" applyFill="1" applyBorder="1" applyAlignment="1">
      <alignment horizontal="center" vertical="center" shrinkToFit="1"/>
    </xf>
    <xf numFmtId="41" fontId="73" fillId="0" borderId="0" xfId="85" applyNumberFormat="1" applyFont="1" applyFill="1" applyBorder="1" applyAlignment="1">
      <alignment horizontal="right" vertical="center" shrinkToFit="1"/>
    </xf>
    <xf numFmtId="41" fontId="76" fillId="9" borderId="0" xfId="85" applyNumberFormat="1" applyFont="1" applyFill="1" applyBorder="1" applyAlignment="1">
      <alignment horizontal="center" vertical="center" shrinkToFit="1"/>
    </xf>
    <xf numFmtId="191" fontId="71" fillId="0" borderId="0" xfId="85" applyNumberFormat="1" applyFont="1" applyFill="1" applyBorder="1" applyAlignment="1">
      <alignment vertical="center" shrinkToFit="1"/>
    </xf>
    <xf numFmtId="9" fontId="73" fillId="0" borderId="0" xfId="85" applyNumberFormat="1" applyFont="1" applyFill="1" applyBorder="1" applyAlignment="1">
      <alignment vertical="center" shrinkToFit="1"/>
    </xf>
    <xf numFmtId="193" fontId="73" fillId="0" borderId="0" xfId="85" applyNumberFormat="1" applyFont="1" applyFill="1" applyBorder="1" applyAlignment="1">
      <alignment vertical="center" shrinkToFit="1"/>
    </xf>
    <xf numFmtId="38" fontId="71" fillId="0" borderId="2" xfId="85" applyNumberFormat="1" applyFont="1" applyFill="1" applyBorder="1" applyAlignment="1">
      <alignment horizontal="right" vertical="center"/>
    </xf>
    <xf numFmtId="41" fontId="79" fillId="9" borderId="7" xfId="85" applyNumberFormat="1" applyFont="1" applyFill="1" applyBorder="1" applyAlignment="1">
      <alignment horizontal="center" vertical="center"/>
    </xf>
    <xf numFmtId="41" fontId="73" fillId="9" borderId="7" xfId="85" applyNumberFormat="1" applyFont="1" applyFill="1" applyBorder="1" applyAlignment="1">
      <alignment horizontal="center" vertical="center"/>
    </xf>
    <xf numFmtId="195" fontId="73" fillId="0" borderId="0" xfId="85" applyNumberFormat="1" applyFont="1" applyFill="1" applyBorder="1" applyAlignment="1">
      <alignment vertical="center" shrinkToFit="1"/>
    </xf>
    <xf numFmtId="38" fontId="73" fillId="0" borderId="0" xfId="85" applyNumberFormat="1" applyFont="1" applyFill="1" applyBorder="1" applyAlignment="1">
      <alignment horizontal="right" vertical="center" shrinkToFit="1"/>
    </xf>
    <xf numFmtId="41" fontId="80" fillId="0" borderId="0" xfId="85" applyNumberFormat="1" applyFont="1" applyFill="1" applyBorder="1" applyAlignment="1">
      <alignment vertical="center" shrinkToFit="1"/>
    </xf>
    <xf numFmtId="41" fontId="54" fillId="0" borderId="18" xfId="80" applyFont="1" applyFill="1" applyBorder="1" applyAlignment="1">
      <alignment vertical="center" shrinkToFit="1"/>
    </xf>
    <xf numFmtId="38" fontId="54" fillId="0" borderId="10" xfId="80" applyNumberFormat="1" applyFont="1" applyFill="1" applyBorder="1" applyAlignment="1">
      <alignment vertical="center" shrinkToFit="1"/>
    </xf>
    <xf numFmtId="41" fontId="37" fillId="0" borderId="30" xfId="11" applyNumberFormat="1" applyFont="1" applyFill="1" applyBorder="1" applyAlignment="1">
      <alignment vertical="center"/>
    </xf>
    <xf numFmtId="0" fontId="37" fillId="0" borderId="8" xfId="11" applyNumberFormat="1" applyFont="1" applyFill="1" applyBorder="1" applyAlignment="1">
      <alignment vertical="center"/>
    </xf>
    <xf numFmtId="38" fontId="73" fillId="2" borderId="0" xfId="11" applyNumberFormat="1" applyFont="1" applyFill="1" applyBorder="1" applyAlignment="1">
      <alignment vertical="center"/>
    </xf>
    <xf numFmtId="177" fontId="56" fillId="0" borderId="0" xfId="11" applyNumberFormat="1" applyFont="1" applyFill="1" applyBorder="1" applyAlignment="1">
      <alignment horizontal="right" vertical="center" shrinkToFit="1"/>
    </xf>
    <xf numFmtId="0" fontId="54" fillId="0" borderId="1" xfId="80" quotePrefix="1" applyNumberFormat="1" applyFont="1" applyFill="1" applyBorder="1" applyAlignment="1">
      <alignment horizontal="center" vertical="center"/>
    </xf>
    <xf numFmtId="38" fontId="73" fillId="10" borderId="0" xfId="11" applyNumberFormat="1" applyFont="1" applyFill="1" applyBorder="1" applyAlignment="1">
      <alignment vertical="center" shrinkToFit="1"/>
    </xf>
    <xf numFmtId="41" fontId="71" fillId="2" borderId="0" xfId="80" applyFont="1" applyFill="1" applyBorder="1" applyAlignment="1">
      <alignment vertical="center"/>
    </xf>
    <xf numFmtId="0" fontId="54" fillId="0" borderId="25" xfId="11" applyNumberFormat="1" applyFont="1" applyFill="1" applyBorder="1" applyAlignment="1">
      <alignment vertical="center" shrinkToFit="1"/>
    </xf>
    <xf numFmtId="0" fontId="71" fillId="0" borderId="35" xfId="11" applyNumberFormat="1" applyFont="1" applyFill="1" applyBorder="1" applyAlignment="1">
      <alignment vertical="center" wrapText="1"/>
    </xf>
    <xf numFmtId="0" fontId="81" fillId="0" borderId="35" xfId="11" applyNumberFormat="1" applyFont="1" applyFill="1" applyBorder="1" applyAlignment="1">
      <alignment vertical="center" shrinkToFit="1"/>
    </xf>
    <xf numFmtId="38" fontId="71" fillId="0" borderId="1" xfId="80" applyNumberFormat="1" applyFont="1" applyFill="1" applyBorder="1" applyAlignment="1">
      <alignment vertical="center" shrinkToFit="1"/>
    </xf>
    <xf numFmtId="38" fontId="73" fillId="0" borderId="1" xfId="11" applyNumberFormat="1" applyFont="1" applyFill="1" applyBorder="1" applyAlignment="1">
      <alignment vertical="center"/>
    </xf>
    <xf numFmtId="177" fontId="73" fillId="0" borderId="1" xfId="11" applyNumberFormat="1" applyFont="1" applyFill="1" applyBorder="1" applyAlignment="1">
      <alignment vertical="center" shrinkToFit="1"/>
    </xf>
    <xf numFmtId="191" fontId="73" fillId="0" borderId="1" xfId="80" applyNumberFormat="1" applyFont="1" applyFill="1" applyBorder="1" applyAlignment="1">
      <alignment vertical="center" shrinkToFit="1"/>
    </xf>
    <xf numFmtId="38" fontId="73" fillId="0" borderId="1" xfId="11" applyNumberFormat="1" applyFont="1" applyFill="1" applyBorder="1" applyAlignment="1">
      <alignment vertical="center" shrinkToFit="1"/>
    </xf>
    <xf numFmtId="177" fontId="71" fillId="0" borderId="1" xfId="11" applyNumberFormat="1" applyFont="1" applyFill="1" applyBorder="1" applyAlignment="1">
      <alignment vertical="center"/>
    </xf>
    <xf numFmtId="0" fontId="71" fillId="0" borderId="1" xfId="11" applyNumberFormat="1" applyFont="1" applyFill="1" applyBorder="1" applyAlignment="1">
      <alignment vertical="center"/>
    </xf>
    <xf numFmtId="41" fontId="77" fillId="0" borderId="7" xfId="85" applyNumberFormat="1" applyFont="1" applyFill="1" applyBorder="1" applyAlignment="1">
      <alignment horizontal="center" vertical="center" shrinkToFit="1"/>
    </xf>
    <xf numFmtId="10" fontId="77" fillId="0" borderId="7" xfId="85" applyNumberFormat="1" applyFont="1" applyFill="1" applyBorder="1" applyAlignment="1">
      <alignment vertical="center" shrinkToFit="1"/>
    </xf>
    <xf numFmtId="41" fontId="77" fillId="0" borderId="7" xfId="85" applyNumberFormat="1" applyFont="1" applyFill="1" applyBorder="1" applyAlignment="1">
      <alignment vertical="center"/>
    </xf>
    <xf numFmtId="41" fontId="77" fillId="0" borderId="7" xfId="80" applyFont="1" applyFill="1" applyBorder="1" applyAlignment="1">
      <alignment vertical="center" shrinkToFit="1"/>
    </xf>
    <xf numFmtId="0" fontId="73" fillId="9" borderId="0" xfId="11" applyNumberFormat="1" applyFont="1" applyFill="1" applyBorder="1" applyAlignment="1">
      <alignment horizontal="center" vertical="center"/>
    </xf>
    <xf numFmtId="41" fontId="73" fillId="9" borderId="0" xfId="85" applyNumberFormat="1" applyFont="1" applyFill="1" applyBorder="1" applyAlignment="1">
      <alignment horizontal="center" vertical="center"/>
    </xf>
    <xf numFmtId="0" fontId="37" fillId="0" borderId="5" xfId="85" quotePrefix="1" applyNumberFormat="1" applyFont="1" applyFill="1" applyBorder="1" applyAlignment="1">
      <alignment horizontal="center" vertical="center"/>
    </xf>
    <xf numFmtId="0" fontId="54" fillId="0" borderId="12" xfId="80" applyNumberFormat="1" applyFont="1" applyFill="1" applyBorder="1" applyAlignment="1">
      <alignment horizontal="left" vertical="center"/>
    </xf>
    <xf numFmtId="0" fontId="37" fillId="0" borderId="5" xfId="80" applyNumberFormat="1" applyFont="1" applyFill="1" applyBorder="1" applyAlignment="1">
      <alignment horizontal="center" vertical="center"/>
    </xf>
    <xf numFmtId="0" fontId="37" fillId="0" borderId="4" xfId="80" applyNumberFormat="1" applyFont="1" applyFill="1" applyBorder="1" applyAlignment="1">
      <alignment horizontal="left" vertical="center"/>
    </xf>
    <xf numFmtId="0" fontId="37" fillId="0" borderId="25" xfId="80" applyNumberFormat="1" applyFont="1" applyFill="1" applyBorder="1" applyAlignment="1">
      <alignment vertical="center"/>
    </xf>
    <xf numFmtId="41" fontId="54" fillId="0" borderId="16" xfId="80" applyFont="1" applyFill="1" applyBorder="1" applyAlignment="1">
      <alignment vertical="center" shrinkToFit="1"/>
    </xf>
    <xf numFmtId="0" fontId="71" fillId="0" borderId="9" xfId="11" applyNumberFormat="1" applyFont="1" applyFill="1" applyBorder="1" applyAlignment="1">
      <alignment vertical="center"/>
    </xf>
    <xf numFmtId="38" fontId="71" fillId="0" borderId="8" xfId="80" applyNumberFormat="1" applyFont="1" applyFill="1" applyBorder="1" applyAlignment="1">
      <alignment horizontal="right" vertical="center"/>
    </xf>
    <xf numFmtId="38" fontId="37" fillId="0" borderId="5" xfId="11" applyNumberFormat="1" applyFont="1" applyFill="1" applyBorder="1" applyAlignment="1">
      <alignment vertical="center" shrinkToFit="1"/>
    </xf>
    <xf numFmtId="38" fontId="37" fillId="0" borderId="5" xfId="11" quotePrefix="1" applyNumberFormat="1" applyFont="1" applyFill="1" applyBorder="1" applyAlignment="1">
      <alignment horizontal="center" vertical="center"/>
    </xf>
    <xf numFmtId="41" fontId="73" fillId="2" borderId="0" xfId="85" applyNumberFormat="1" applyFont="1" applyFill="1" applyBorder="1" applyAlignment="1">
      <alignment horizontal="right" vertical="center" shrinkToFit="1"/>
    </xf>
    <xf numFmtId="194" fontId="73" fillId="2" borderId="0" xfId="11" applyNumberFormat="1" applyFont="1" applyFill="1" applyBorder="1" applyAlignment="1">
      <alignment vertical="center"/>
    </xf>
    <xf numFmtId="187" fontId="74" fillId="0" borderId="0" xfId="11" applyNumberFormat="1" applyFont="1" applyFill="1" applyBorder="1" applyAlignment="1">
      <alignment vertical="center"/>
    </xf>
    <xf numFmtId="38" fontId="37" fillId="0" borderId="28" xfId="85" applyNumberFormat="1" applyFont="1" applyFill="1" applyBorder="1" applyAlignment="1">
      <alignment vertical="center"/>
    </xf>
    <xf numFmtId="38" fontId="71" fillId="0" borderId="129" xfId="80" applyNumberFormat="1" applyFont="1" applyFill="1" applyBorder="1" applyAlignment="1">
      <alignment horizontal="right" vertical="center" shrinkToFit="1"/>
    </xf>
    <xf numFmtId="38" fontId="37" fillId="0" borderId="4" xfId="80" applyNumberFormat="1" applyFont="1" applyFill="1" applyBorder="1" applyAlignment="1">
      <alignment vertical="center"/>
    </xf>
    <xf numFmtId="38" fontId="37" fillId="0" borderId="12" xfId="11" applyNumberFormat="1" applyFont="1" applyFill="1" applyBorder="1" applyAlignment="1">
      <alignment vertical="center" shrinkToFit="1"/>
    </xf>
    <xf numFmtId="176" fontId="36" fillId="0" borderId="46" xfId="9" applyNumberFormat="1" applyFont="1" applyBorder="1" applyAlignment="1">
      <alignment vertical="center"/>
    </xf>
    <xf numFmtId="0" fontId="144" fillId="0" borderId="48" xfId="9" applyFont="1" applyBorder="1" applyAlignment="1">
      <alignment horizontal="center" vertical="center" wrapText="1"/>
    </xf>
    <xf numFmtId="0" fontId="32" fillId="0" borderId="0" xfId="11" applyFont="1"/>
    <xf numFmtId="0" fontId="41" fillId="0" borderId="0" xfId="11" applyFont="1" applyAlignment="1">
      <alignment vertical="center"/>
    </xf>
    <xf numFmtId="41" fontId="145" fillId="0" borderId="1" xfId="12" applyFont="1" applyBorder="1"/>
    <xf numFmtId="0" fontId="145" fillId="0" borderId="0" xfId="11" applyFont="1"/>
    <xf numFmtId="0" fontId="42" fillId="0" borderId="21" xfId="11" applyFont="1" applyBorder="1" applyAlignment="1">
      <alignment vertical="center"/>
    </xf>
    <xf numFmtId="41" fontId="43" fillId="0" borderId="0" xfId="12" applyFont="1" applyAlignment="1">
      <alignment horizontal="center"/>
    </xf>
    <xf numFmtId="0" fontId="37" fillId="0" borderId="0" xfId="11" applyFont="1" applyAlignment="1">
      <alignment horizontal="right" vertical="center"/>
    </xf>
    <xf numFmtId="41" fontId="43" fillId="0" borderId="0" xfId="12" applyFont="1" applyBorder="1"/>
    <xf numFmtId="0" fontId="43" fillId="0" borderId="0" xfId="11" applyFont="1"/>
    <xf numFmtId="41" fontId="37" fillId="4" borderId="173" xfId="12" applyFont="1" applyFill="1" applyBorder="1" applyAlignment="1">
      <alignment horizontal="center" vertical="center" wrapText="1"/>
    </xf>
    <xf numFmtId="41" fontId="37" fillId="4" borderId="200" xfId="12" applyFont="1" applyFill="1" applyBorder="1" applyAlignment="1">
      <alignment horizontal="center" vertical="center" wrapText="1"/>
    </xf>
    <xf numFmtId="41" fontId="37" fillId="0" borderId="0" xfId="12" applyFont="1" applyBorder="1" applyAlignment="1">
      <alignment horizontal="center" vertical="center"/>
    </xf>
    <xf numFmtId="3" fontId="37" fillId="0" borderId="0" xfId="11" applyNumberFormat="1" applyFont="1" applyAlignment="1">
      <alignment horizontal="center" vertical="center"/>
    </xf>
    <xf numFmtId="0" fontId="146" fillId="0" borderId="0" xfId="11" applyFont="1" applyAlignment="1">
      <alignment horizontal="justify" vertical="center"/>
    </xf>
    <xf numFmtId="0" fontId="147" fillId="0" borderId="36" xfId="11" applyFont="1" applyBorder="1" applyAlignment="1">
      <alignment horizontal="center" vertical="center"/>
    </xf>
    <xf numFmtId="0" fontId="147" fillId="0" borderId="34" xfId="11" applyFont="1" applyBorder="1" applyAlignment="1">
      <alignment vertical="center"/>
    </xf>
    <xf numFmtId="182" fontId="147" fillId="0" borderId="8" xfId="12" applyNumberFormat="1" applyFont="1" applyBorder="1" applyAlignment="1">
      <alignment horizontal="right" vertical="center" indent="1"/>
    </xf>
    <xf numFmtId="41" fontId="37" fillId="0" borderId="130" xfId="12" applyFont="1" applyBorder="1" applyAlignment="1">
      <alignment vertical="center"/>
    </xf>
    <xf numFmtId="41" fontId="37" fillId="0" borderId="0" xfId="12" applyFont="1" applyAlignment="1">
      <alignment vertical="center"/>
    </xf>
    <xf numFmtId="0" fontId="146" fillId="0" borderId="0" xfId="11" applyFont="1" applyAlignment="1">
      <alignment horizontal="left" vertical="center"/>
    </xf>
    <xf numFmtId="0" fontId="66" fillId="0" borderId="32" xfId="11" applyFont="1" applyBorder="1" applyAlignment="1">
      <alignment horizontal="center" vertical="center"/>
    </xf>
    <xf numFmtId="182" fontId="61" fillId="0" borderId="7" xfId="12" applyNumberFormat="1" applyFont="1" applyBorder="1" applyAlignment="1">
      <alignment horizontal="right" vertical="center" indent="1"/>
    </xf>
    <xf numFmtId="182" fontId="37" fillId="0" borderId="7" xfId="12" applyNumberFormat="1" applyFont="1" applyBorder="1" applyAlignment="1">
      <alignment horizontal="right" vertical="center" indent="1"/>
    </xf>
    <xf numFmtId="41" fontId="37" fillId="0" borderId="39" xfId="12" applyFont="1" applyBorder="1" applyAlignment="1">
      <alignment vertical="center"/>
    </xf>
    <xf numFmtId="0" fontId="37" fillId="0" borderId="71" xfId="11" applyFont="1" applyBorder="1" applyAlignment="1">
      <alignment horizontal="center" vertical="center"/>
    </xf>
    <xf numFmtId="182" fontId="37" fillId="0" borderId="201" xfId="12" applyNumberFormat="1" applyFont="1" applyBorder="1" applyAlignment="1">
      <alignment horizontal="right" vertical="center" indent="1"/>
    </xf>
    <xf numFmtId="182" fontId="37" fillId="0" borderId="3" xfId="12" applyNumberFormat="1" applyFont="1" applyBorder="1" applyAlignment="1">
      <alignment horizontal="right" vertical="center" indent="1"/>
    </xf>
    <xf numFmtId="41" fontId="37" fillId="0" borderId="202" xfId="12" applyFont="1" applyBorder="1" applyAlignment="1">
      <alignment vertical="center"/>
    </xf>
    <xf numFmtId="0" fontId="37" fillId="0" borderId="203" xfId="11" applyFont="1" applyBorder="1" applyAlignment="1">
      <alignment horizontal="center" vertical="center"/>
    </xf>
    <xf numFmtId="182" fontId="37" fillId="0" borderId="204" xfId="12" applyNumberFormat="1" applyFont="1" applyBorder="1" applyAlignment="1">
      <alignment horizontal="right" vertical="center" indent="1"/>
    </xf>
    <xf numFmtId="41" fontId="37" fillId="0" borderId="205" xfId="12" applyFont="1" applyBorder="1" applyAlignment="1">
      <alignment vertical="center"/>
    </xf>
    <xf numFmtId="182" fontId="37" fillId="0" borderId="0" xfId="11" applyNumberFormat="1" applyFont="1" applyAlignment="1">
      <alignment vertical="center"/>
    </xf>
    <xf numFmtId="0" fontId="37" fillId="0" borderId="206" xfId="11" applyFont="1" applyBorder="1" applyAlignment="1">
      <alignment horizontal="center" vertical="center"/>
    </xf>
    <xf numFmtId="182" fontId="37" fillId="0" borderId="207" xfId="12" applyNumberFormat="1" applyFont="1" applyBorder="1" applyAlignment="1">
      <alignment horizontal="right" vertical="center" indent="1"/>
    </xf>
    <xf numFmtId="182" fontId="37" fillId="0" borderId="8" xfId="12" applyNumberFormat="1" applyFont="1" applyBorder="1" applyAlignment="1">
      <alignment horizontal="right" vertical="center" indent="1"/>
    </xf>
    <xf numFmtId="41" fontId="37" fillId="0" borderId="208" xfId="12" applyFont="1" applyBorder="1" applyAlignment="1">
      <alignment vertical="center"/>
    </xf>
    <xf numFmtId="0" fontId="66" fillId="0" borderId="35" xfId="11" applyFont="1" applyBorder="1" applyAlignment="1">
      <alignment horizontal="center" vertical="center"/>
    </xf>
    <xf numFmtId="182" fontId="61" fillId="0" borderId="3" xfId="12" applyNumberFormat="1" applyFont="1" applyBorder="1" applyAlignment="1">
      <alignment horizontal="right" vertical="center" indent="1"/>
    </xf>
    <xf numFmtId="41" fontId="37" fillId="0" borderId="128" xfId="12" applyFont="1" applyBorder="1" applyAlignment="1">
      <alignment vertical="center"/>
    </xf>
    <xf numFmtId="0" fontId="37" fillId="0" borderId="204" xfId="11" applyFont="1" applyBorder="1" applyAlignment="1">
      <alignment horizontal="center" vertical="center"/>
    </xf>
    <xf numFmtId="3" fontId="37" fillId="0" borderId="0" xfId="11" applyNumberFormat="1" applyFont="1" applyAlignment="1">
      <alignment vertical="center"/>
    </xf>
    <xf numFmtId="0" fontId="37" fillId="0" borderId="207" xfId="11" applyFont="1" applyBorder="1" applyAlignment="1">
      <alignment horizontal="center" vertical="center"/>
    </xf>
    <xf numFmtId="0" fontId="66" fillId="0" borderId="201" xfId="11" applyFont="1" applyBorder="1" applyAlignment="1">
      <alignment horizontal="center" vertical="center"/>
    </xf>
    <xf numFmtId="182" fontId="61" fillId="0" borderId="201" xfId="12" applyNumberFormat="1" applyFont="1" applyBorder="1" applyAlignment="1">
      <alignment horizontal="right" vertical="center" indent="1"/>
    </xf>
    <xf numFmtId="41" fontId="66" fillId="0" borderId="202" xfId="12" applyFont="1" applyBorder="1" applyAlignment="1">
      <alignment vertical="center"/>
    </xf>
    <xf numFmtId="0" fontId="37" fillId="0" borderId="209" xfId="11" applyFont="1" applyBorder="1" applyAlignment="1">
      <alignment horizontal="center" vertical="center"/>
    </xf>
    <xf numFmtId="182" fontId="37" fillId="0" borderId="210" xfId="12" applyNumberFormat="1" applyFont="1" applyBorder="1" applyAlignment="1">
      <alignment horizontal="right" vertical="center" indent="1"/>
    </xf>
    <xf numFmtId="41" fontId="37" fillId="0" borderId="211" xfId="12" applyFont="1" applyBorder="1" applyAlignment="1">
      <alignment vertical="center"/>
    </xf>
    <xf numFmtId="182" fontId="37" fillId="0" borderId="2" xfId="12" applyNumberFormat="1" applyFont="1" applyBorder="1" applyAlignment="1">
      <alignment horizontal="right" vertical="center" indent="1"/>
    </xf>
    <xf numFmtId="41" fontId="37" fillId="0" borderId="131" xfId="12" applyFont="1" applyBorder="1" applyAlignment="1">
      <alignment vertical="center"/>
    </xf>
    <xf numFmtId="0" fontId="37" fillId="0" borderId="210" xfId="11" applyFont="1" applyBorder="1" applyAlignment="1">
      <alignment horizontal="center" vertical="center"/>
    </xf>
    <xf numFmtId="0" fontId="37" fillId="0" borderId="213" xfId="11" applyFont="1" applyBorder="1" applyAlignment="1">
      <alignment horizontal="center" vertical="center"/>
    </xf>
    <xf numFmtId="182" fontId="37" fillId="0" borderId="213" xfId="12" applyNumberFormat="1" applyFont="1" applyBorder="1" applyAlignment="1">
      <alignment horizontal="right" vertical="center" indent="1"/>
    </xf>
    <xf numFmtId="41" fontId="37" fillId="0" borderId="214" xfId="12" applyFont="1" applyBorder="1" applyAlignment="1">
      <alignment vertical="center"/>
    </xf>
    <xf numFmtId="0" fontId="66" fillId="0" borderId="215" xfId="11" applyFont="1" applyBorder="1" applyAlignment="1">
      <alignment horizontal="center" vertical="center"/>
    </xf>
    <xf numFmtId="182" fontId="61" fillId="0" borderId="215" xfId="12" applyNumberFormat="1" applyFont="1" applyFill="1" applyBorder="1" applyAlignment="1">
      <alignment horizontal="right" vertical="center" indent="1"/>
    </xf>
    <xf numFmtId="182" fontId="61" fillId="0" borderId="215" xfId="12" applyNumberFormat="1" applyFont="1" applyBorder="1" applyAlignment="1">
      <alignment horizontal="right" vertical="center" indent="1"/>
    </xf>
    <xf numFmtId="182" fontId="37" fillId="0" borderId="215" xfId="12" applyNumberFormat="1" applyFont="1" applyBorder="1" applyAlignment="1">
      <alignment horizontal="right" vertical="center" indent="1"/>
    </xf>
    <xf numFmtId="41" fontId="66" fillId="0" borderId="79" xfId="12" applyFont="1" applyBorder="1" applyAlignment="1">
      <alignment vertical="center"/>
    </xf>
    <xf numFmtId="0" fontId="37" fillId="0" borderId="75" xfId="11" applyFont="1" applyBorder="1" applyAlignment="1">
      <alignment horizontal="center" vertical="center"/>
    </xf>
    <xf numFmtId="182" fontId="37" fillId="0" borderId="20" xfId="12" applyNumberFormat="1" applyFont="1" applyFill="1" applyBorder="1" applyAlignment="1">
      <alignment horizontal="right" vertical="center" indent="1"/>
    </xf>
    <xf numFmtId="182" fontId="61" fillId="0" borderId="20" xfId="12" applyNumberFormat="1" applyFont="1" applyBorder="1" applyAlignment="1">
      <alignment horizontal="right" vertical="center" indent="1"/>
    </xf>
    <xf numFmtId="0" fontId="43" fillId="0" borderId="31" xfId="11" applyFont="1" applyBorder="1" applyAlignment="1">
      <alignment horizontal="center"/>
    </xf>
    <xf numFmtId="0" fontId="36" fillId="0" borderId="0" xfId="11" applyFont="1"/>
    <xf numFmtId="41" fontId="36" fillId="0" borderId="0" xfId="12" applyFont="1"/>
    <xf numFmtId="41" fontId="149" fillId="0" borderId="1" xfId="12" applyFont="1" applyBorder="1"/>
    <xf numFmtId="0" fontId="149" fillId="0" borderId="0" xfId="11" applyFont="1"/>
    <xf numFmtId="178" fontId="151" fillId="0" borderId="0" xfId="11" applyNumberFormat="1" applyFont="1" applyAlignment="1">
      <alignment horizontal="center"/>
    </xf>
    <xf numFmtId="41" fontId="151" fillId="0" borderId="0" xfId="12" applyFont="1" applyAlignment="1">
      <alignment horizontal="center"/>
    </xf>
    <xf numFmtId="181" fontId="151" fillId="0" borderId="0" xfId="12" applyNumberFormat="1" applyFont="1" applyAlignment="1">
      <alignment horizontal="center"/>
    </xf>
    <xf numFmtId="0" fontId="152" fillId="0" borderId="0" xfId="11" applyFont="1" applyAlignment="1">
      <alignment horizontal="right" vertical="center"/>
    </xf>
    <xf numFmtId="41" fontId="151" fillId="0" borderId="0" xfId="12" applyFont="1" applyBorder="1"/>
    <xf numFmtId="0" fontId="151" fillId="0" borderId="0" xfId="11" applyFont="1"/>
    <xf numFmtId="182" fontId="54" fillId="0" borderId="132" xfId="12" applyNumberFormat="1" applyFont="1" applyBorder="1" applyAlignment="1">
      <alignment horizontal="right" vertical="center"/>
    </xf>
    <xf numFmtId="41" fontId="37" fillId="0" borderId="216" xfId="12" applyFont="1" applyBorder="1" applyAlignment="1">
      <alignment vertical="center"/>
    </xf>
    <xf numFmtId="0" fontId="54" fillId="0" borderId="171" xfId="11" applyFont="1" applyBorder="1" applyAlignment="1">
      <alignment horizontal="center" vertical="center"/>
    </xf>
    <xf numFmtId="0" fontId="147" fillId="0" borderId="22" xfId="11" applyFont="1" applyBorder="1" applyAlignment="1">
      <alignment horizontal="left" vertical="center"/>
    </xf>
    <xf numFmtId="0" fontId="147" fillId="0" borderId="34" xfId="11" applyFont="1" applyBorder="1" applyAlignment="1">
      <alignment horizontal="center" vertical="center"/>
    </xf>
    <xf numFmtId="182" fontId="147" fillId="0" borderId="23" xfId="12" applyNumberFormat="1" applyFont="1" applyBorder="1" applyAlignment="1">
      <alignment horizontal="right" vertical="center"/>
    </xf>
    <xf numFmtId="41" fontId="37" fillId="0" borderId="38" xfId="12" applyFont="1" applyBorder="1" applyAlignment="1">
      <alignment vertical="center"/>
    </xf>
    <xf numFmtId="182" fontId="37" fillId="0" borderId="7" xfId="12" applyNumberFormat="1" applyFont="1" applyBorder="1" applyAlignment="1">
      <alignment horizontal="right" vertical="center"/>
    </xf>
    <xf numFmtId="0" fontId="37" fillId="0" borderId="30" xfId="11" applyFont="1" applyBorder="1" applyAlignment="1">
      <alignment vertical="center"/>
    </xf>
    <xf numFmtId="0" fontId="37" fillId="0" borderId="217" xfId="11" applyFont="1" applyBorder="1" applyAlignment="1">
      <alignment horizontal="left" vertical="center"/>
    </xf>
    <xf numFmtId="182" fontId="37" fillId="0" borderId="201" xfId="12" applyNumberFormat="1" applyFont="1" applyBorder="1" applyAlignment="1">
      <alignment horizontal="right" vertical="center"/>
    </xf>
    <xf numFmtId="0" fontId="37" fillId="0" borderId="218" xfId="11" applyFont="1" applyBorder="1" applyAlignment="1">
      <alignment horizontal="left" vertical="center"/>
    </xf>
    <xf numFmtId="182" fontId="37" fillId="0" borderId="204" xfId="12" applyNumberFormat="1" applyFont="1" applyBorder="1" applyAlignment="1">
      <alignment horizontal="right" vertical="center"/>
    </xf>
    <xf numFmtId="0" fontId="37" fillId="0" borderId="219" xfId="11" applyFont="1" applyBorder="1" applyAlignment="1">
      <alignment horizontal="left" vertical="center"/>
    </xf>
    <xf numFmtId="182" fontId="37" fillId="0" borderId="207" xfId="12" applyNumberFormat="1" applyFont="1" applyBorder="1" applyAlignment="1">
      <alignment horizontal="right" vertical="center"/>
    </xf>
    <xf numFmtId="182" fontId="153" fillId="0" borderId="7" xfId="12" applyNumberFormat="1" applyFont="1" applyBorder="1" applyAlignment="1">
      <alignment horizontal="right" vertical="center"/>
    </xf>
    <xf numFmtId="182" fontId="54" fillId="0" borderId="8" xfId="12" applyNumberFormat="1" applyFont="1" applyBorder="1" applyAlignment="1">
      <alignment horizontal="right" vertical="center"/>
    </xf>
    <xf numFmtId="0" fontId="37" fillId="0" borderId="25" xfId="11" applyFont="1" applyBorder="1" applyAlignment="1">
      <alignment horizontal="left" vertical="center"/>
    </xf>
    <xf numFmtId="0" fontId="37" fillId="0" borderId="7" xfId="11" applyFont="1" applyBorder="1" applyAlignment="1">
      <alignment horizontal="left" vertical="center"/>
    </xf>
    <xf numFmtId="0" fontId="147" fillId="0" borderId="5" xfId="11" applyFont="1" applyBorder="1" applyAlignment="1">
      <alignment horizontal="left" vertical="center"/>
    </xf>
    <xf numFmtId="0" fontId="37" fillId="0" borderId="9" xfId="11" applyFont="1" applyBorder="1" applyAlignment="1">
      <alignment horizontal="left" vertical="center"/>
    </xf>
    <xf numFmtId="182" fontId="37" fillId="0" borderId="8" xfId="12" applyNumberFormat="1" applyFont="1" applyBorder="1" applyAlignment="1">
      <alignment horizontal="right" vertical="center"/>
    </xf>
    <xf numFmtId="0" fontId="37" fillId="0" borderId="3" xfId="11" applyFont="1" applyBorder="1" applyAlignment="1">
      <alignment horizontal="left" vertical="center"/>
    </xf>
    <xf numFmtId="0" fontId="37" fillId="0" borderId="71" xfId="11" applyFont="1" applyBorder="1" applyAlignment="1">
      <alignment horizontal="left" vertical="center"/>
    </xf>
    <xf numFmtId="0" fontId="37" fillId="0" borderId="2" xfId="11" applyFont="1" applyBorder="1" applyAlignment="1">
      <alignment horizontal="left" vertical="center"/>
    </xf>
    <xf numFmtId="0" fontId="37" fillId="0" borderId="203" xfId="11" applyFont="1" applyBorder="1" applyAlignment="1">
      <alignment horizontal="left" vertical="center"/>
    </xf>
    <xf numFmtId="182" fontId="54" fillId="0" borderId="201" xfId="12" applyNumberFormat="1" applyFont="1" applyBorder="1" applyAlignment="1">
      <alignment horizontal="right" vertical="center"/>
    </xf>
    <xf numFmtId="182" fontId="54" fillId="0" borderId="2" xfId="12" applyNumberFormat="1" applyFont="1" applyBorder="1" applyAlignment="1">
      <alignment horizontal="right" vertical="center"/>
    </xf>
    <xf numFmtId="0" fontId="37" fillId="0" borderId="8" xfId="11" applyFont="1" applyBorder="1" applyAlignment="1">
      <alignment horizontal="left" vertical="center"/>
    </xf>
    <xf numFmtId="0" fontId="37" fillId="0" borderId="206" xfId="11" applyFont="1" applyBorder="1" applyAlignment="1">
      <alignment horizontal="left" vertical="center"/>
    </xf>
    <xf numFmtId="41" fontId="54" fillId="0" borderId="39" xfId="12" applyFont="1" applyBorder="1" applyAlignment="1">
      <alignment vertical="center"/>
    </xf>
    <xf numFmtId="0" fontId="37" fillId="0" borderId="30" xfId="11" applyFont="1" applyBorder="1" applyAlignment="1">
      <alignment horizontal="left" vertical="center"/>
    </xf>
    <xf numFmtId="0" fontId="37" fillId="0" borderId="12" xfId="11" applyFont="1" applyBorder="1" applyAlignment="1">
      <alignment horizontal="left" vertical="center"/>
    </xf>
    <xf numFmtId="182" fontId="54" fillId="0" borderId="7" xfId="12" applyNumberFormat="1" applyFont="1" applyBorder="1" applyAlignment="1">
      <alignment horizontal="right" vertical="center"/>
    </xf>
    <xf numFmtId="0" fontId="37" fillId="0" borderId="19" xfId="11" applyFont="1" applyBorder="1" applyAlignment="1">
      <alignment vertical="center"/>
    </xf>
    <xf numFmtId="0" fontId="37" fillId="0" borderId="136" xfId="11" applyFont="1" applyBorder="1" applyAlignment="1">
      <alignment horizontal="left" vertical="center"/>
    </xf>
    <xf numFmtId="182" fontId="37" fillId="0" borderId="136" xfId="12" applyNumberFormat="1" applyFont="1" applyBorder="1" applyAlignment="1">
      <alignment horizontal="right" vertical="center"/>
    </xf>
    <xf numFmtId="182" fontId="54" fillId="0" borderId="20" xfId="12" applyNumberFormat="1" applyFont="1" applyBorder="1" applyAlignment="1">
      <alignment horizontal="right" vertical="center"/>
    </xf>
    <xf numFmtId="41" fontId="37" fillId="0" borderId="84" xfId="12" applyFont="1" applyBorder="1" applyAlignment="1">
      <alignment vertical="center"/>
    </xf>
    <xf numFmtId="178" fontId="149" fillId="0" borderId="0" xfId="11" applyNumberFormat="1" applyFont="1"/>
    <xf numFmtId="41" fontId="149" fillId="0" borderId="0" xfId="12" applyFont="1"/>
    <xf numFmtId="181" fontId="149" fillId="0" borderId="0" xfId="12" applyNumberFormat="1" applyFont="1"/>
    <xf numFmtId="181" fontId="61" fillId="0" borderId="7" xfId="3" applyNumberFormat="1" applyFont="1" applyFill="1" applyBorder="1" applyAlignment="1">
      <alignment horizontal="right" vertical="center"/>
    </xf>
    <xf numFmtId="0" fontId="74" fillId="0" borderId="30" xfId="12" applyNumberFormat="1" applyFont="1" applyFill="1" applyBorder="1" applyAlignment="1">
      <alignment horizontal="left" vertical="center"/>
    </xf>
    <xf numFmtId="41" fontId="74" fillId="0" borderId="18" xfId="12" applyNumberFormat="1" applyFont="1" applyFill="1" applyBorder="1" applyAlignment="1">
      <alignment vertical="center" shrinkToFit="1"/>
    </xf>
    <xf numFmtId="0" fontId="71" fillId="0" borderId="12" xfId="12" applyNumberFormat="1" applyFont="1" applyFill="1" applyBorder="1" applyAlignment="1">
      <alignment vertical="center"/>
    </xf>
    <xf numFmtId="41" fontId="74" fillId="0" borderId="10" xfId="12" applyNumberFormat="1" applyFont="1" applyFill="1" applyBorder="1" applyAlignment="1">
      <alignment vertical="center" shrinkToFit="1"/>
    </xf>
    <xf numFmtId="41" fontId="37" fillId="9" borderId="10" xfId="12" applyNumberFormat="1" applyFont="1" applyFill="1" applyBorder="1" applyAlignment="1">
      <alignment vertical="center" shrinkToFit="1"/>
    </xf>
    <xf numFmtId="0" fontId="37" fillId="2" borderId="12" xfId="12" applyNumberFormat="1" applyFont="1" applyFill="1" applyBorder="1" applyAlignment="1">
      <alignment horizontal="left" vertical="center"/>
    </xf>
    <xf numFmtId="41" fontId="37" fillId="0" borderId="10" xfId="12" applyNumberFormat="1" applyFont="1" applyFill="1" applyBorder="1" applyAlignment="1">
      <alignment vertical="center" shrinkToFit="1"/>
    </xf>
    <xf numFmtId="0" fontId="37" fillId="0" borderId="12" xfId="14" applyNumberFormat="1" applyFont="1" applyFill="1" applyBorder="1" applyAlignment="1">
      <alignment horizontal="left" vertical="center"/>
    </xf>
    <xf numFmtId="0" fontId="37" fillId="0" borderId="0" xfId="14" quotePrefix="1" applyNumberFormat="1" applyFont="1" applyFill="1" applyBorder="1" applyAlignment="1">
      <alignment horizontal="center" vertical="center"/>
    </xf>
    <xf numFmtId="41" fontId="37" fillId="0" borderId="10" xfId="14" applyNumberFormat="1" applyFont="1" applyFill="1" applyBorder="1" applyAlignment="1">
      <alignment vertical="center" shrinkToFit="1"/>
    </xf>
    <xf numFmtId="0" fontId="37" fillId="0" borderId="0" xfId="14" applyNumberFormat="1" applyFont="1" applyFill="1" applyBorder="1" applyAlignment="1">
      <alignment horizontal="center" vertical="center"/>
    </xf>
    <xf numFmtId="0" fontId="37" fillId="0" borderId="12" xfId="0" applyNumberFormat="1" applyFont="1" applyFill="1" applyBorder="1" applyAlignment="1">
      <alignment vertical="center"/>
    </xf>
    <xf numFmtId="0" fontId="37" fillId="0" borderId="4" xfId="14" applyNumberFormat="1" applyFont="1" applyFill="1" applyBorder="1" applyAlignment="1">
      <alignment horizontal="left" vertical="center"/>
    </xf>
    <xf numFmtId="0" fontId="37" fillId="0" borderId="5" xfId="0" applyNumberFormat="1" applyFont="1" applyFill="1" applyBorder="1" applyAlignment="1">
      <alignment horizontal="center" vertical="center"/>
    </xf>
    <xf numFmtId="41" fontId="37" fillId="0" borderId="11" xfId="14" applyNumberFormat="1" applyFont="1" applyFill="1" applyBorder="1" applyAlignment="1">
      <alignment vertical="center" shrinkToFit="1"/>
    </xf>
    <xf numFmtId="0" fontId="37" fillId="0" borderId="0" xfId="0" applyNumberFormat="1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vertical="center"/>
    </xf>
    <xf numFmtId="41" fontId="37" fillId="0" borderId="10" xfId="0" applyNumberFormat="1" applyFont="1" applyFill="1" applyBorder="1" applyAlignment="1">
      <alignment vertical="center"/>
    </xf>
    <xf numFmtId="0" fontId="54" fillId="0" borderId="12" xfId="14" applyNumberFormat="1" applyFont="1" applyFill="1" applyBorder="1" applyAlignment="1">
      <alignment vertical="center"/>
    </xf>
    <xf numFmtId="41" fontId="54" fillId="0" borderId="10" xfId="14" applyNumberFormat="1" applyFont="1" applyFill="1" applyBorder="1" applyAlignment="1">
      <alignment vertical="center" shrinkToFit="1"/>
    </xf>
    <xf numFmtId="41" fontId="37" fillId="0" borderId="12" xfId="12" applyFont="1" applyFill="1" applyBorder="1" applyAlignment="1">
      <alignment horizontal="left" vertical="center"/>
    </xf>
    <xf numFmtId="0" fontId="37" fillId="0" borderId="12" xfId="14" applyNumberFormat="1" applyFont="1" applyFill="1" applyBorder="1" applyAlignment="1">
      <alignment horizontal="left" vertical="center" wrapText="1"/>
    </xf>
    <xf numFmtId="0" fontId="37" fillId="0" borderId="4" xfId="0" applyNumberFormat="1" applyFont="1" applyFill="1" applyBorder="1" applyAlignment="1">
      <alignment vertical="center"/>
    </xf>
    <xf numFmtId="0" fontId="37" fillId="0" borderId="5" xfId="14" quotePrefix="1" applyNumberFormat="1" applyFont="1" applyFill="1" applyBorder="1" applyAlignment="1">
      <alignment horizontal="center" vertical="center"/>
    </xf>
    <xf numFmtId="41" fontId="37" fillId="0" borderId="10" xfId="14" applyNumberFormat="1" applyFont="1" applyFill="1" applyBorder="1" applyAlignment="1">
      <alignment horizontal="right" vertical="center" shrinkToFit="1"/>
    </xf>
    <xf numFmtId="38" fontId="61" fillId="0" borderId="8" xfId="80" applyNumberFormat="1" applyFont="1" applyFill="1" applyBorder="1" applyAlignment="1">
      <alignment horizontal="right" vertical="center" shrinkToFit="1"/>
    </xf>
    <xf numFmtId="38" fontId="61" fillId="0" borderId="7" xfId="80" applyNumberFormat="1" applyFont="1" applyFill="1" applyBorder="1" applyAlignment="1">
      <alignment horizontal="right" vertical="center" shrinkToFit="1"/>
    </xf>
    <xf numFmtId="187" fontId="61" fillId="0" borderId="7" xfId="80" applyNumberFormat="1" applyFont="1" applyFill="1" applyBorder="1" applyAlignment="1">
      <alignment horizontal="right" vertical="center" shrinkToFit="1"/>
    </xf>
    <xf numFmtId="38" fontId="61" fillId="0" borderId="3" xfId="80" applyNumberFormat="1" applyFont="1" applyFill="1" applyBorder="1" applyAlignment="1">
      <alignment horizontal="right" vertical="center" shrinkToFit="1"/>
    </xf>
    <xf numFmtId="38" fontId="61" fillId="0" borderId="2" xfId="80" applyNumberFormat="1" applyFont="1" applyFill="1" applyBorder="1" applyAlignment="1">
      <alignment horizontal="right" vertical="center" shrinkToFit="1"/>
    </xf>
    <xf numFmtId="0" fontId="93" fillId="0" borderId="0" xfId="11" applyFont="1" applyAlignment="1">
      <alignment vertical="center"/>
    </xf>
    <xf numFmtId="41" fontId="58" fillId="7" borderId="173" xfId="12" applyFont="1" applyFill="1" applyBorder="1" applyAlignment="1">
      <alignment horizontal="center" vertical="center" wrapText="1"/>
    </xf>
    <xf numFmtId="178" fontId="58" fillId="0" borderId="8" xfId="12" applyNumberFormat="1" applyFont="1" applyBorder="1" applyAlignment="1">
      <alignment horizontal="right" vertical="center"/>
    </xf>
    <xf numFmtId="178" fontId="58" fillId="0" borderId="7" xfId="12" applyNumberFormat="1" applyFont="1" applyBorder="1" applyAlignment="1">
      <alignment horizontal="right" vertical="center"/>
    </xf>
    <xf numFmtId="178" fontId="61" fillId="0" borderId="3" xfId="12" applyNumberFormat="1" applyFont="1" applyBorder="1" applyAlignment="1">
      <alignment horizontal="right" vertical="center"/>
    </xf>
    <xf numFmtId="41" fontId="58" fillId="0" borderId="7" xfId="12" applyFont="1" applyBorder="1" applyAlignment="1">
      <alignment vertical="center"/>
    </xf>
    <xf numFmtId="41" fontId="61" fillId="0" borderId="3" xfId="12" applyFont="1" applyBorder="1" applyAlignment="1">
      <alignment vertical="center"/>
    </xf>
    <xf numFmtId="41" fontId="61" fillId="0" borderId="29" xfId="12" applyFont="1" applyBorder="1" applyAlignment="1">
      <alignment vertical="center"/>
    </xf>
    <xf numFmtId="41" fontId="61" fillId="0" borderId="9" xfId="12" applyFont="1" applyBorder="1" applyAlignment="1">
      <alignment vertical="center"/>
    </xf>
    <xf numFmtId="41" fontId="61" fillId="0" borderId="35" xfId="12" applyFont="1" applyBorder="1" applyAlignment="1">
      <alignment vertical="center"/>
    </xf>
    <xf numFmtId="41" fontId="61" fillId="0" borderId="2" xfId="12" applyFont="1" applyBorder="1" applyAlignment="1">
      <alignment vertical="center"/>
    </xf>
    <xf numFmtId="41" fontId="61" fillId="0" borderId="2" xfId="12" applyFont="1" applyFill="1" applyBorder="1" applyAlignment="1">
      <alignment vertical="center"/>
    </xf>
    <xf numFmtId="41" fontId="61" fillId="0" borderId="8" xfId="12" applyFont="1" applyBorder="1" applyAlignment="1">
      <alignment vertical="center"/>
    </xf>
    <xf numFmtId="41" fontId="58" fillId="0" borderId="32" xfId="12" applyFont="1" applyFill="1" applyBorder="1" applyAlignment="1">
      <alignment vertical="center"/>
    </xf>
    <xf numFmtId="41" fontId="58" fillId="0" borderId="9" xfId="12" applyFont="1" applyBorder="1" applyAlignment="1">
      <alignment vertical="center"/>
    </xf>
    <xf numFmtId="41" fontId="61" fillId="0" borderId="23" xfId="12" applyFont="1" applyBorder="1" applyAlignment="1">
      <alignment vertical="center"/>
    </xf>
    <xf numFmtId="0" fontId="93" fillId="0" borderId="2" xfId="0" applyFont="1" applyBorder="1" applyAlignment="1">
      <alignment vertical="center"/>
    </xf>
    <xf numFmtId="0" fontId="93" fillId="0" borderId="20" xfId="0" applyFont="1" applyBorder="1" applyAlignment="1">
      <alignment vertical="center"/>
    </xf>
    <xf numFmtId="41" fontId="93" fillId="0" borderId="0" xfId="12" applyNumberFormat="1" applyFont="1" applyFill="1" applyAlignment="1">
      <alignment vertical="center"/>
    </xf>
    <xf numFmtId="0" fontId="61" fillId="0" borderId="0" xfId="11" applyNumberFormat="1" applyFont="1" applyFill="1" applyAlignment="1">
      <alignment vertical="center"/>
    </xf>
    <xf numFmtId="41" fontId="58" fillId="8" borderId="2" xfId="12" applyNumberFormat="1" applyFont="1" applyFill="1" applyBorder="1" applyAlignment="1">
      <alignment horizontal="right" vertical="center" wrapText="1"/>
    </xf>
    <xf numFmtId="38" fontId="61" fillId="0" borderId="2" xfId="85" applyNumberFormat="1" applyFont="1" applyFill="1" applyBorder="1" applyAlignment="1">
      <alignment horizontal="right" vertical="center" shrinkToFit="1"/>
    </xf>
    <xf numFmtId="38" fontId="61" fillId="0" borderId="8" xfId="85" applyNumberFormat="1" applyFont="1" applyFill="1" applyBorder="1" applyAlignment="1">
      <alignment horizontal="right" vertical="center" shrinkToFit="1"/>
    </xf>
    <xf numFmtId="38" fontId="61" fillId="0" borderId="35" xfId="80" applyNumberFormat="1" applyFont="1" applyFill="1" applyBorder="1" applyAlignment="1">
      <alignment horizontal="right" vertical="center" shrinkToFit="1"/>
    </xf>
    <xf numFmtId="38" fontId="61" fillId="0" borderId="9" xfId="80" applyNumberFormat="1" applyFont="1" applyFill="1" applyBorder="1" applyAlignment="1">
      <alignment horizontal="right" vertical="center" shrinkToFit="1"/>
    </xf>
    <xf numFmtId="0" fontId="61" fillId="0" borderId="2" xfId="80" applyNumberFormat="1" applyFont="1" applyFill="1" applyBorder="1" applyAlignment="1">
      <alignment horizontal="right" vertical="center" shrinkToFit="1"/>
    </xf>
    <xf numFmtId="41" fontId="61" fillId="0" borderId="2" xfId="80" applyNumberFormat="1" applyFont="1" applyFill="1" applyBorder="1" applyAlignment="1">
      <alignment vertical="center" shrinkToFit="1"/>
    </xf>
    <xf numFmtId="38" fontId="61" fillId="9" borderId="8" xfId="80" applyNumberFormat="1" applyFont="1" applyFill="1" applyBorder="1" applyAlignment="1">
      <alignment horizontal="right" vertical="center"/>
    </xf>
    <xf numFmtId="41" fontId="61" fillId="0" borderId="8" xfId="80" applyNumberFormat="1" applyFont="1" applyFill="1" applyBorder="1" applyAlignment="1">
      <alignment vertical="center" shrinkToFit="1"/>
    </xf>
    <xf numFmtId="41" fontId="61" fillId="0" borderId="3" xfId="80" applyNumberFormat="1" applyFont="1" applyFill="1" applyBorder="1" applyAlignment="1">
      <alignment vertical="center" shrinkToFit="1"/>
    </xf>
    <xf numFmtId="41" fontId="61" fillId="0" borderId="7" xfId="80" applyNumberFormat="1" applyFont="1" applyFill="1" applyBorder="1" applyAlignment="1">
      <alignment vertical="center" shrinkToFit="1"/>
    </xf>
    <xf numFmtId="41" fontId="61" fillId="0" borderId="0" xfId="80" applyNumberFormat="1" applyFont="1" applyFill="1" applyBorder="1" applyAlignment="1">
      <alignment vertical="center" shrinkToFit="1"/>
    </xf>
    <xf numFmtId="41" fontId="61" fillId="0" borderId="20" xfId="80" applyNumberFormat="1" applyFont="1" applyFill="1" applyBorder="1" applyAlignment="1">
      <alignment vertical="center" shrinkToFit="1"/>
    </xf>
    <xf numFmtId="41" fontId="61" fillId="0" borderId="8" xfId="12" applyNumberFormat="1" applyFont="1" applyFill="1" applyBorder="1" applyAlignment="1">
      <alignment vertical="center" shrinkToFit="1"/>
    </xf>
    <xf numFmtId="182" fontId="61" fillId="0" borderId="23" xfId="12" applyNumberFormat="1" applyFont="1" applyFill="1" applyBorder="1" applyAlignment="1">
      <alignment vertical="center"/>
    </xf>
    <xf numFmtId="182" fontId="61" fillId="0" borderId="8" xfId="12" applyNumberFormat="1" applyFont="1" applyFill="1" applyBorder="1" applyAlignment="1">
      <alignment vertical="center"/>
    </xf>
    <xf numFmtId="176" fontId="61" fillId="0" borderId="8" xfId="12" applyNumberFormat="1" applyFont="1" applyFill="1" applyBorder="1" applyAlignment="1">
      <alignment vertical="center"/>
    </xf>
    <xf numFmtId="182" fontId="61" fillId="0" borderId="7" xfId="12" applyNumberFormat="1" applyFont="1" applyFill="1" applyBorder="1" applyAlignment="1">
      <alignment vertical="center"/>
    </xf>
    <xf numFmtId="176" fontId="61" fillId="0" borderId="7" xfId="12" applyNumberFormat="1" applyFont="1" applyFill="1" applyBorder="1" applyAlignment="1">
      <alignment vertical="center"/>
    </xf>
    <xf numFmtId="182" fontId="61" fillId="0" borderId="2" xfId="12" applyNumberFormat="1" applyFont="1" applyFill="1" applyBorder="1" applyAlignment="1">
      <alignment vertical="center"/>
    </xf>
    <xf numFmtId="176" fontId="61" fillId="0" borderId="2" xfId="12" applyNumberFormat="1" applyFont="1" applyFill="1" applyBorder="1" applyAlignment="1">
      <alignment vertical="center"/>
    </xf>
    <xf numFmtId="182" fontId="61" fillId="0" borderId="20" xfId="12" applyNumberFormat="1" applyFont="1" applyFill="1" applyBorder="1" applyAlignment="1">
      <alignment vertical="center"/>
    </xf>
    <xf numFmtId="176" fontId="61" fillId="0" borderId="20" xfId="12" applyNumberFormat="1" applyFont="1" applyFill="1" applyBorder="1" applyAlignment="1">
      <alignment vertical="center"/>
    </xf>
    <xf numFmtId="41" fontId="154" fillId="0" borderId="0" xfId="12" applyNumberFormat="1" applyFont="1" applyFill="1" applyAlignment="1">
      <alignment vertical="center"/>
    </xf>
    <xf numFmtId="41" fontId="155" fillId="0" borderId="0" xfId="12" applyNumberFormat="1" applyFont="1" applyFill="1" applyAlignment="1">
      <alignment vertical="center"/>
    </xf>
    <xf numFmtId="41" fontId="58" fillId="8" borderId="2" xfId="12" applyNumberFormat="1" applyFont="1" applyFill="1" applyBorder="1" applyAlignment="1">
      <alignment horizontal="center" vertical="center" wrapText="1"/>
    </xf>
    <xf numFmtId="0" fontId="91" fillId="0" borderId="0" xfId="11" applyNumberFormat="1" applyFont="1" applyFill="1"/>
    <xf numFmtId="0" fontId="93" fillId="0" borderId="0" xfId="11" applyNumberFormat="1" applyFont="1" applyFill="1" applyAlignment="1">
      <alignment vertical="center"/>
    </xf>
    <xf numFmtId="181" fontId="58" fillId="15" borderId="23" xfId="65" applyNumberFormat="1" applyFont="1" applyFill="1" applyBorder="1" applyAlignment="1">
      <alignment horizontal="right" vertical="center" wrapText="1"/>
    </xf>
    <xf numFmtId="181" fontId="61" fillId="15" borderId="23" xfId="65" applyNumberFormat="1" applyFont="1" applyFill="1" applyBorder="1" applyAlignment="1">
      <alignment horizontal="right" vertical="center" wrapText="1"/>
    </xf>
    <xf numFmtId="181" fontId="58" fillId="0" borderId="8" xfId="65" applyNumberFormat="1" applyFont="1" applyFill="1" applyBorder="1" applyAlignment="1">
      <alignment horizontal="right" vertical="center"/>
    </xf>
    <xf numFmtId="181" fontId="61" fillId="0" borderId="8" xfId="65" applyNumberFormat="1" applyFont="1" applyFill="1" applyBorder="1" applyAlignment="1">
      <alignment horizontal="right" vertical="center"/>
    </xf>
    <xf numFmtId="181" fontId="61" fillId="0" borderId="7" xfId="65" applyNumberFormat="1" applyFont="1" applyFill="1" applyBorder="1" applyAlignment="1">
      <alignment horizontal="right" vertical="center"/>
    </xf>
    <xf numFmtId="181" fontId="58" fillId="0" borderId="3" xfId="65" applyNumberFormat="1" applyFont="1" applyFill="1" applyBorder="1" applyAlignment="1">
      <alignment horizontal="right" vertical="center"/>
    </xf>
    <xf numFmtId="181" fontId="61" fillId="0" borderId="3" xfId="65" applyNumberFormat="1" applyFont="1" applyFill="1" applyBorder="1" applyAlignment="1">
      <alignment horizontal="right" vertical="center"/>
    </xf>
    <xf numFmtId="38" fontId="61" fillId="0" borderId="29" xfId="65" applyNumberFormat="1" applyFont="1" applyFill="1" applyBorder="1" applyAlignment="1">
      <alignment horizontal="right" vertical="center"/>
    </xf>
    <xf numFmtId="38" fontId="61" fillId="0" borderId="2" xfId="65" applyNumberFormat="1" applyFont="1" applyFill="1" applyBorder="1" applyAlignment="1">
      <alignment horizontal="right" vertical="center"/>
    </xf>
    <xf numFmtId="38" fontId="61" fillId="6" borderId="2" xfId="65" applyNumberFormat="1" applyFont="1" applyFill="1" applyBorder="1" applyAlignment="1">
      <alignment horizontal="right" vertical="center"/>
    </xf>
    <xf numFmtId="181" fontId="61" fillId="0" borderId="2" xfId="65" applyNumberFormat="1" applyFont="1" applyFill="1" applyBorder="1" applyAlignment="1">
      <alignment horizontal="right" vertical="center"/>
    </xf>
    <xf numFmtId="181" fontId="61" fillId="0" borderId="20" xfId="65" applyNumberFormat="1" applyFont="1" applyFill="1" applyBorder="1" applyAlignment="1">
      <alignment horizontal="right" vertical="center"/>
    </xf>
    <xf numFmtId="181" fontId="61" fillId="0" borderId="35" xfId="65" applyNumberFormat="1" applyFont="1" applyFill="1" applyBorder="1" applyAlignment="1">
      <alignment horizontal="right" vertical="center"/>
    </xf>
    <xf numFmtId="181" fontId="61" fillId="0" borderId="29" xfId="65" applyNumberFormat="1" applyFont="1" applyFill="1" applyBorder="1" applyAlignment="1">
      <alignment horizontal="right" vertical="center"/>
    </xf>
    <xf numFmtId="181" fontId="61" fillId="0" borderId="75" xfId="65" applyNumberFormat="1" applyFont="1" applyFill="1" applyBorder="1" applyAlignment="1">
      <alignment horizontal="right" vertical="center"/>
    </xf>
    <xf numFmtId="181" fontId="61" fillId="0" borderId="2" xfId="65" applyNumberFormat="1" applyFont="1" applyFill="1" applyBorder="1" applyAlignment="1">
      <alignment vertical="center"/>
    </xf>
    <xf numFmtId="181" fontId="61" fillId="0" borderId="8" xfId="65" applyNumberFormat="1" applyFont="1" applyFill="1" applyBorder="1" applyAlignment="1">
      <alignment vertical="center"/>
    </xf>
    <xf numFmtId="181" fontId="58" fillId="0" borderId="2" xfId="65" applyNumberFormat="1" applyFont="1" applyFill="1" applyBorder="1" applyAlignment="1">
      <alignment horizontal="right" vertical="center"/>
    </xf>
    <xf numFmtId="181" fontId="61" fillId="6" borderId="2" xfId="65" applyNumberFormat="1" applyFont="1" applyFill="1" applyBorder="1" applyAlignment="1">
      <alignment horizontal="right" vertical="center"/>
    </xf>
    <xf numFmtId="181" fontId="61" fillId="6" borderId="3" xfId="65" applyNumberFormat="1" applyFont="1" applyFill="1" applyBorder="1" applyAlignment="1">
      <alignment horizontal="right" vertical="center"/>
    </xf>
    <xf numFmtId="181" fontId="61" fillId="0" borderId="9" xfId="65" applyNumberFormat="1" applyFont="1" applyFill="1" applyBorder="1" applyAlignment="1">
      <alignment horizontal="right" vertical="center"/>
    </xf>
    <xf numFmtId="181" fontId="61" fillId="0" borderId="20" xfId="11" applyNumberFormat="1" applyFont="1" applyFill="1" applyBorder="1" applyAlignment="1">
      <alignment horizontal="right" vertical="center"/>
    </xf>
    <xf numFmtId="181" fontId="61" fillId="0" borderId="7" xfId="65" applyNumberFormat="1" applyFont="1" applyBorder="1" applyAlignment="1">
      <alignment horizontal="right" vertical="center"/>
    </xf>
    <xf numFmtId="181" fontId="58" fillId="0" borderId="29" xfId="65" applyNumberFormat="1" applyFont="1" applyFill="1" applyBorder="1" applyAlignment="1">
      <alignment horizontal="right" vertical="center"/>
    </xf>
    <xf numFmtId="181" fontId="61" fillId="0" borderId="0" xfId="65" applyNumberFormat="1" applyFont="1" applyFill="1" applyBorder="1" applyAlignment="1">
      <alignment horizontal="right" vertical="center"/>
    </xf>
    <xf numFmtId="181" fontId="61" fillId="0" borderId="29" xfId="65" applyNumberFormat="1" applyFont="1" applyBorder="1" applyAlignment="1">
      <alignment horizontal="right" vertical="center"/>
    </xf>
    <xf numFmtId="181" fontId="61" fillId="6" borderId="7" xfId="65" applyNumberFormat="1" applyFont="1" applyFill="1" applyBorder="1" applyAlignment="1">
      <alignment horizontal="right" vertical="center"/>
    </xf>
    <xf numFmtId="181" fontId="58" fillId="0" borderId="29" xfId="65" applyNumberFormat="1" applyFont="1" applyBorder="1" applyAlignment="1">
      <alignment horizontal="right" vertical="center"/>
    </xf>
    <xf numFmtId="181" fontId="61" fillId="0" borderId="0" xfId="65" applyNumberFormat="1" applyFont="1" applyBorder="1" applyAlignment="1">
      <alignment horizontal="right" vertical="center"/>
    </xf>
    <xf numFmtId="181" fontId="61" fillId="0" borderId="75" xfId="65" applyNumberFormat="1" applyFont="1" applyBorder="1" applyAlignment="1">
      <alignment horizontal="right" vertical="center"/>
    </xf>
    <xf numFmtId="181" fontId="61" fillId="0" borderId="21" xfId="65" applyNumberFormat="1" applyFont="1" applyBorder="1" applyAlignment="1">
      <alignment horizontal="right" vertical="center"/>
    </xf>
    <xf numFmtId="181" fontId="61" fillId="6" borderId="29" xfId="65" applyNumberFormat="1" applyFont="1" applyFill="1" applyBorder="1" applyAlignment="1">
      <alignment horizontal="right" vertical="center"/>
    </xf>
    <xf numFmtId="181" fontId="61" fillId="6" borderId="0" xfId="65" applyNumberFormat="1" applyFont="1" applyFill="1" applyBorder="1" applyAlignment="1">
      <alignment horizontal="right" vertical="center"/>
    </xf>
    <xf numFmtId="181" fontId="61" fillId="0" borderId="32" xfId="65" applyNumberFormat="1" applyFont="1" applyFill="1" applyBorder="1" applyAlignment="1">
      <alignment horizontal="right" vertical="center"/>
    </xf>
    <xf numFmtId="181" fontId="61" fillId="0" borderId="12" xfId="65" applyNumberFormat="1" applyFont="1" applyFill="1" applyBorder="1" applyAlignment="1">
      <alignment horizontal="right" vertical="center"/>
    </xf>
    <xf numFmtId="181" fontId="61" fillId="0" borderId="4" xfId="65" applyNumberFormat="1" applyFont="1" applyFill="1" applyBorder="1" applyAlignment="1">
      <alignment horizontal="right" vertical="center"/>
    </xf>
    <xf numFmtId="41" fontId="93" fillId="0" borderId="0" xfId="16" applyNumberFormat="1" applyFont="1" applyFill="1" applyAlignment="1">
      <alignment vertical="center"/>
    </xf>
    <xf numFmtId="41" fontId="93" fillId="0" borderId="0" xfId="12" applyFont="1" applyFill="1" applyAlignment="1">
      <alignment vertical="center"/>
    </xf>
    <xf numFmtId="41" fontId="112" fillId="0" borderId="0" xfId="12" applyFont="1" applyFill="1" applyAlignment="1">
      <alignment vertical="center"/>
    </xf>
    <xf numFmtId="38" fontId="61" fillId="0" borderId="8" xfId="65" applyNumberFormat="1" applyFont="1" applyFill="1" applyBorder="1" applyAlignment="1">
      <alignment horizontal="right" vertical="center"/>
    </xf>
    <xf numFmtId="38" fontId="61" fillId="6" borderId="8" xfId="65" applyNumberFormat="1" applyFont="1" applyFill="1" applyBorder="1" applyAlignment="1">
      <alignment horizontal="right" vertical="center"/>
    </xf>
    <xf numFmtId="38" fontId="61" fillId="0" borderId="3" xfId="65" applyNumberFormat="1" applyFont="1" applyFill="1" applyBorder="1" applyAlignment="1">
      <alignment horizontal="right" vertical="center"/>
    </xf>
    <xf numFmtId="38" fontId="61" fillId="6" borderId="20" xfId="65" applyNumberFormat="1" applyFont="1" applyFill="1" applyBorder="1" applyAlignment="1">
      <alignment horizontal="right" vertical="center"/>
    </xf>
    <xf numFmtId="41" fontId="115" fillId="0" borderId="0" xfId="65" applyFont="1" applyBorder="1" applyAlignment="1">
      <alignment vertical="center"/>
    </xf>
    <xf numFmtId="0" fontId="115" fillId="0" borderId="21" xfId="11" applyFont="1" applyBorder="1" applyAlignment="1">
      <alignment vertical="center"/>
    </xf>
    <xf numFmtId="180" fontId="61" fillId="4" borderId="2" xfId="12" applyNumberFormat="1" applyFont="1" applyFill="1" applyBorder="1" applyAlignment="1">
      <alignment horizontal="center" vertical="center" wrapText="1"/>
    </xf>
    <xf numFmtId="181" fontId="61" fillId="4" borderId="2" xfId="12" applyNumberFormat="1" applyFont="1" applyFill="1" applyBorder="1" applyAlignment="1">
      <alignment horizontal="right" vertical="center"/>
    </xf>
    <xf numFmtId="178" fontId="61" fillId="6" borderId="23" xfId="12" applyNumberFormat="1" applyFont="1" applyFill="1" applyBorder="1" applyAlignment="1">
      <alignment horizontal="right" vertical="center"/>
    </xf>
    <xf numFmtId="181" fontId="61" fillId="6" borderId="23" xfId="12" applyNumberFormat="1" applyFont="1" applyFill="1" applyBorder="1" applyAlignment="1">
      <alignment horizontal="right" vertical="center"/>
    </xf>
    <xf numFmtId="178" fontId="61" fillId="6" borderId="7" xfId="12" applyNumberFormat="1" applyFont="1" applyFill="1" applyBorder="1" applyAlignment="1">
      <alignment horizontal="right" vertical="center"/>
    </xf>
    <xf numFmtId="181" fontId="61" fillId="6" borderId="7" xfId="12" applyNumberFormat="1" applyFont="1" applyFill="1" applyBorder="1" applyAlignment="1">
      <alignment horizontal="right" vertical="center"/>
    </xf>
    <xf numFmtId="178" fontId="61" fillId="6" borderId="2" xfId="12" applyNumberFormat="1" applyFont="1" applyFill="1" applyBorder="1" applyAlignment="1">
      <alignment horizontal="right" vertical="center"/>
    </xf>
    <xf numFmtId="181" fontId="61" fillId="6" borderId="2" xfId="12" applyNumberFormat="1" applyFont="1" applyFill="1" applyBorder="1" applyAlignment="1">
      <alignment horizontal="right" vertical="center"/>
    </xf>
    <xf numFmtId="178" fontId="61" fillId="6" borderId="3" xfId="12" applyNumberFormat="1" applyFont="1" applyFill="1" applyBorder="1" applyAlignment="1">
      <alignment horizontal="right" vertical="center"/>
    </xf>
    <xf numFmtId="178" fontId="61" fillId="6" borderId="8" xfId="12" applyNumberFormat="1" applyFont="1" applyFill="1" applyBorder="1" applyAlignment="1">
      <alignment horizontal="right" vertical="center"/>
    </xf>
    <xf numFmtId="181" fontId="61" fillId="6" borderId="8" xfId="12" applyNumberFormat="1" applyFont="1" applyFill="1" applyBorder="1" applyAlignment="1">
      <alignment horizontal="right" vertical="center"/>
    </xf>
    <xf numFmtId="181" fontId="61" fillId="6" borderId="0" xfId="12" applyNumberFormat="1" applyFont="1" applyFill="1" applyBorder="1" applyAlignment="1">
      <alignment horizontal="right" vertical="center"/>
    </xf>
    <xf numFmtId="178" fontId="61" fillId="6" borderId="9" xfId="12" applyNumberFormat="1" applyFont="1" applyFill="1" applyBorder="1" applyAlignment="1">
      <alignment vertical="center"/>
    </xf>
    <xf numFmtId="178" fontId="61" fillId="6" borderId="7" xfId="12" applyNumberFormat="1" applyFont="1" applyFill="1" applyBorder="1" applyAlignment="1">
      <alignment vertical="center"/>
    </xf>
    <xf numFmtId="178" fontId="61" fillId="6" borderId="29" xfId="12" applyNumberFormat="1" applyFont="1" applyFill="1" applyBorder="1" applyAlignment="1">
      <alignment vertical="center"/>
    </xf>
    <xf numFmtId="178" fontId="61" fillId="6" borderId="2" xfId="12" applyNumberFormat="1" applyFont="1" applyFill="1" applyBorder="1" applyAlignment="1">
      <alignment vertical="center"/>
    </xf>
    <xf numFmtId="41" fontId="61" fillId="6" borderId="29" xfId="12" applyFont="1" applyFill="1" applyBorder="1" applyAlignment="1">
      <alignment vertical="center"/>
    </xf>
    <xf numFmtId="178" fontId="61" fillId="6" borderId="8" xfId="12" applyNumberFormat="1" applyFont="1" applyFill="1" applyBorder="1" applyAlignment="1">
      <alignment vertical="center"/>
    </xf>
    <xf numFmtId="181" fontId="61" fillId="6" borderId="3" xfId="12" applyNumberFormat="1" applyFont="1" applyFill="1" applyBorder="1" applyAlignment="1">
      <alignment horizontal="right" vertical="center"/>
    </xf>
    <xf numFmtId="178" fontId="61" fillId="6" borderId="3" xfId="12" applyNumberFormat="1" applyFont="1" applyFill="1" applyBorder="1" applyAlignment="1">
      <alignment vertical="center"/>
    </xf>
    <xf numFmtId="181" fontId="61" fillId="6" borderId="5" xfId="12" applyNumberFormat="1" applyFont="1" applyFill="1" applyBorder="1" applyAlignment="1">
      <alignment horizontal="right" vertical="center"/>
    </xf>
    <xf numFmtId="181" fontId="61" fillId="6" borderId="29" xfId="12" applyNumberFormat="1" applyFont="1" applyFill="1" applyBorder="1" applyAlignment="1">
      <alignment horizontal="right" vertical="center"/>
    </xf>
    <xf numFmtId="41" fontId="61" fillId="0" borderId="6" xfId="12" applyFont="1" applyBorder="1" applyAlignment="1">
      <alignment vertical="center"/>
    </xf>
    <xf numFmtId="181" fontId="61" fillId="0" borderId="7" xfId="12" applyNumberFormat="1" applyFont="1" applyBorder="1" applyAlignment="1">
      <alignment horizontal="right" vertical="center"/>
    </xf>
    <xf numFmtId="41" fontId="61" fillId="0" borderId="0" xfId="12" applyFont="1" applyBorder="1" applyAlignment="1">
      <alignment vertical="center"/>
    </xf>
    <xf numFmtId="41" fontId="112" fillId="0" borderId="0" xfId="12" applyFont="1" applyBorder="1" applyAlignment="1">
      <alignment vertical="center"/>
    </xf>
    <xf numFmtId="181" fontId="112" fillId="0" borderId="2" xfId="12" applyNumberFormat="1" applyFont="1" applyBorder="1" applyAlignment="1">
      <alignment horizontal="right" vertical="center"/>
    </xf>
    <xf numFmtId="41" fontId="112" fillId="0" borderId="2" xfId="12" applyFont="1" applyBorder="1" applyAlignment="1">
      <alignment vertical="center"/>
    </xf>
    <xf numFmtId="41" fontId="112" fillId="0" borderId="5" xfId="12" applyFont="1" applyBorder="1" applyAlignment="1">
      <alignment vertical="center"/>
    </xf>
    <xf numFmtId="41" fontId="112" fillId="0" borderId="8" xfId="12" applyFont="1" applyBorder="1" applyAlignment="1">
      <alignment vertical="center"/>
    </xf>
    <xf numFmtId="0" fontId="61" fillId="6" borderId="25" xfId="12" applyNumberFormat="1" applyFont="1" applyFill="1" applyBorder="1" applyAlignment="1">
      <alignment horizontal="left" vertical="center"/>
    </xf>
    <xf numFmtId="0" fontId="61" fillId="6" borderId="6" xfId="12" applyNumberFormat="1" applyFont="1" applyFill="1" applyBorder="1" applyAlignment="1">
      <alignment horizontal="center" vertical="center"/>
    </xf>
    <xf numFmtId="41" fontId="61" fillId="6" borderId="16" xfId="12" applyFont="1" applyFill="1" applyBorder="1" applyAlignment="1">
      <alignment vertical="center"/>
    </xf>
    <xf numFmtId="0" fontId="61" fillId="6" borderId="2" xfId="11" applyFont="1" applyFill="1" applyBorder="1" applyAlignment="1">
      <alignment vertical="top" wrapText="1"/>
    </xf>
    <xf numFmtId="0" fontId="58" fillId="6" borderId="1" xfId="11" applyFont="1" applyFill="1" applyBorder="1" applyAlignment="1">
      <alignment vertical="center" shrinkToFit="1"/>
    </xf>
    <xf numFmtId="0" fontId="61" fillId="6" borderId="0" xfId="12" applyNumberFormat="1" applyFont="1" applyFill="1" applyBorder="1" applyAlignment="1">
      <alignment horizontal="center" vertical="center"/>
    </xf>
    <xf numFmtId="41" fontId="61" fillId="6" borderId="10" xfId="12" applyFont="1" applyFill="1" applyBorder="1" applyAlignment="1">
      <alignment vertical="center"/>
    </xf>
    <xf numFmtId="0" fontId="61" fillId="6" borderId="12" xfId="12" applyNumberFormat="1" applyFont="1" applyFill="1" applyBorder="1" applyAlignment="1">
      <alignment horizontal="left" vertical="center"/>
    </xf>
    <xf numFmtId="0" fontId="61" fillId="6" borderId="3" xfId="11" applyFont="1" applyFill="1" applyBorder="1" applyAlignment="1">
      <alignment vertical="top" wrapText="1"/>
    </xf>
    <xf numFmtId="0" fontId="61" fillId="6" borderId="1" xfId="12" applyNumberFormat="1" applyFont="1" applyFill="1" applyBorder="1" applyAlignment="1">
      <alignment horizontal="center" vertical="center"/>
    </xf>
    <xf numFmtId="41" fontId="61" fillId="6" borderId="18" xfId="12" applyFont="1" applyFill="1" applyBorder="1" applyAlignment="1">
      <alignment vertical="center"/>
    </xf>
    <xf numFmtId="0" fontId="61" fillId="6" borderId="8" xfId="11" applyFont="1" applyFill="1" applyBorder="1" applyAlignment="1">
      <alignment vertical="top" wrapText="1"/>
    </xf>
    <xf numFmtId="0" fontId="61" fillId="6" borderId="4" xfId="12" applyNumberFormat="1" applyFont="1" applyFill="1" applyBorder="1" applyAlignment="1">
      <alignment horizontal="left" vertical="center"/>
    </xf>
    <xf numFmtId="0" fontId="61" fillId="6" borderId="5" xfId="12" applyNumberFormat="1" applyFont="1" applyFill="1" applyBorder="1" applyAlignment="1">
      <alignment horizontal="center" vertical="center"/>
    </xf>
    <xf numFmtId="41" fontId="61" fillId="6" borderId="11" xfId="12" applyFont="1" applyFill="1" applyBorder="1" applyAlignment="1">
      <alignment vertical="center"/>
    </xf>
    <xf numFmtId="0" fontId="61" fillId="4" borderId="136" xfId="11" applyFont="1" applyFill="1" applyBorder="1" applyAlignment="1">
      <alignment horizontal="center" vertical="center" wrapText="1"/>
    </xf>
    <xf numFmtId="0" fontId="61" fillId="6" borderId="34" xfId="11" applyFont="1" applyFill="1" applyBorder="1" applyAlignment="1">
      <alignment horizontal="left" vertical="center" wrapText="1"/>
    </xf>
    <xf numFmtId="0" fontId="61" fillId="6" borderId="32" xfId="11" applyFont="1" applyFill="1" applyBorder="1" applyAlignment="1">
      <alignment horizontal="left" vertical="center" wrapText="1"/>
    </xf>
    <xf numFmtId="0" fontId="61" fillId="6" borderId="2" xfId="11" applyFont="1" applyFill="1" applyBorder="1" applyAlignment="1">
      <alignment vertical="top" shrinkToFit="1"/>
    </xf>
    <xf numFmtId="0" fontId="61" fillId="6" borderId="9" xfId="11" applyFont="1" applyFill="1" applyBorder="1" applyAlignment="1">
      <alignment vertical="top" wrapText="1"/>
    </xf>
    <xf numFmtId="0" fontId="61" fillId="6" borderId="29" xfId="11" applyFont="1" applyFill="1" applyBorder="1" applyAlignment="1">
      <alignment vertical="center" wrapText="1"/>
    </xf>
    <xf numFmtId="0" fontId="61" fillId="6" borderId="2" xfId="11" applyFont="1" applyFill="1" applyBorder="1" applyAlignment="1">
      <alignment vertical="center" wrapText="1"/>
    </xf>
    <xf numFmtId="0" fontId="61" fillId="6" borderId="9" xfId="11" applyFont="1" applyFill="1" applyBorder="1" applyAlignment="1">
      <alignment vertical="center" wrapText="1"/>
    </xf>
    <xf numFmtId="0" fontId="61" fillId="6" borderId="7" xfId="11" applyFont="1" applyFill="1" applyBorder="1" applyAlignment="1">
      <alignment vertical="center"/>
    </xf>
    <xf numFmtId="0" fontId="61" fillId="6" borderId="29" xfId="11" applyFont="1" applyFill="1" applyBorder="1" applyAlignment="1">
      <alignment vertical="top" wrapText="1"/>
    </xf>
    <xf numFmtId="0" fontId="61" fillId="6" borderId="8" xfId="11" applyFont="1" applyFill="1" applyBorder="1" applyAlignment="1">
      <alignment vertical="center" wrapText="1"/>
    </xf>
    <xf numFmtId="0" fontId="61" fillId="6" borderId="7" xfId="11" applyFont="1" applyFill="1" applyBorder="1" applyAlignment="1">
      <alignment vertical="center" wrapText="1"/>
    </xf>
    <xf numFmtId="0" fontId="61" fillId="6" borderId="8" xfId="11" applyFont="1" applyFill="1" applyBorder="1" applyAlignment="1">
      <alignment vertical="center"/>
    </xf>
    <xf numFmtId="0" fontId="61" fillId="6" borderId="35" xfId="11" applyFont="1" applyFill="1" applyBorder="1" applyAlignment="1">
      <alignment vertical="center" wrapText="1"/>
    </xf>
    <xf numFmtId="0" fontId="61" fillId="6" borderId="3" xfId="11" applyFont="1" applyFill="1" applyBorder="1" applyAlignment="1">
      <alignment vertical="center"/>
    </xf>
    <xf numFmtId="0" fontId="61" fillId="6" borderId="2" xfId="11" applyFont="1" applyFill="1" applyBorder="1" applyAlignment="1">
      <alignment horizontal="left" vertical="top" wrapText="1"/>
    </xf>
    <xf numFmtId="0" fontId="61" fillId="6" borderId="8" xfId="11" applyFont="1" applyFill="1" applyBorder="1" applyAlignment="1">
      <alignment horizontal="left" vertical="top" wrapText="1"/>
    </xf>
    <xf numFmtId="0" fontId="58" fillId="6" borderId="29" xfId="11" applyFont="1" applyFill="1" applyBorder="1" applyAlignment="1">
      <alignment horizontal="left" vertical="center" wrapText="1"/>
    </xf>
    <xf numFmtId="0" fontId="61" fillId="6" borderId="29" xfId="11" applyFont="1" applyFill="1" applyBorder="1" applyAlignment="1">
      <alignment horizontal="left" vertical="top" wrapText="1"/>
    </xf>
    <xf numFmtId="0" fontId="58" fillId="6" borderId="9" xfId="11" applyFont="1" applyFill="1" applyBorder="1" applyAlignment="1">
      <alignment vertical="center"/>
    </xf>
    <xf numFmtId="177" fontId="61" fillId="6" borderId="25" xfId="11" applyNumberFormat="1" applyFont="1" applyFill="1" applyBorder="1" applyAlignment="1">
      <alignment horizontal="left" vertical="center" wrapText="1"/>
    </xf>
    <xf numFmtId="177" fontId="61" fillId="6" borderId="0" xfId="11" applyNumberFormat="1" applyFont="1" applyFill="1" applyBorder="1" applyAlignment="1">
      <alignment horizontal="center" vertical="center" wrapText="1"/>
    </xf>
    <xf numFmtId="0" fontId="112" fillId="0" borderId="5" xfId="11" applyFont="1" applyBorder="1" applyAlignment="1">
      <alignment vertical="center"/>
    </xf>
    <xf numFmtId="0" fontId="61" fillId="0" borderId="21" xfId="12" applyNumberFormat="1" applyFont="1" applyBorder="1" applyAlignment="1">
      <alignment vertical="center"/>
    </xf>
    <xf numFmtId="0" fontId="61" fillId="4" borderId="12" xfId="11" applyFont="1" applyFill="1" applyBorder="1" applyAlignment="1">
      <alignment horizontal="center" vertical="center"/>
    </xf>
    <xf numFmtId="41" fontId="61" fillId="6" borderId="37" xfId="12" applyFont="1" applyFill="1" applyBorder="1" applyAlignment="1">
      <alignment vertical="center"/>
    </xf>
    <xf numFmtId="41" fontId="61" fillId="6" borderId="25" xfId="12" applyFont="1" applyFill="1" applyBorder="1" applyAlignment="1">
      <alignment vertical="center"/>
    </xf>
    <xf numFmtId="41" fontId="61" fillId="6" borderId="25" xfId="12" applyNumberFormat="1" applyFont="1" applyFill="1" applyBorder="1" applyAlignment="1">
      <alignment vertical="center"/>
    </xf>
    <xf numFmtId="0" fontId="61" fillId="6" borderId="12" xfId="12" applyNumberFormat="1" applyFont="1" applyFill="1" applyBorder="1" applyAlignment="1">
      <alignment horizontal="left" vertical="center" shrinkToFit="1"/>
    </xf>
    <xf numFmtId="0" fontId="61" fillId="6" borderId="5" xfId="12" applyNumberFormat="1" applyFont="1" applyFill="1" applyBorder="1" applyAlignment="1">
      <alignment horizontal="left" vertical="center"/>
    </xf>
    <xf numFmtId="0" fontId="61" fillId="6" borderId="5" xfId="11" applyFont="1" applyFill="1" applyBorder="1" applyAlignment="1">
      <alignment vertical="center" shrinkToFit="1"/>
    </xf>
    <xf numFmtId="178" fontId="61" fillId="6" borderId="12" xfId="12" applyNumberFormat="1" applyFont="1" applyFill="1" applyBorder="1" applyAlignment="1">
      <alignment vertical="center"/>
    </xf>
    <xf numFmtId="0" fontId="61" fillId="6" borderId="4" xfId="11" applyFont="1" applyFill="1" applyBorder="1" applyAlignment="1">
      <alignment vertical="center" shrinkToFit="1"/>
    </xf>
    <xf numFmtId="0" fontId="58" fillId="6" borderId="6" xfId="11" applyFont="1" applyFill="1" applyBorder="1" applyAlignment="1">
      <alignment vertical="center" shrinkToFit="1"/>
    </xf>
    <xf numFmtId="178" fontId="61" fillId="6" borderId="0" xfId="12" applyNumberFormat="1" applyFont="1" applyFill="1" applyBorder="1" applyAlignment="1">
      <alignment vertical="center" shrinkToFit="1"/>
    </xf>
    <xf numFmtId="178" fontId="61" fillId="6" borderId="0" xfId="12" applyNumberFormat="1" applyFont="1" applyFill="1" applyBorder="1" applyAlignment="1">
      <alignment vertical="center"/>
    </xf>
    <xf numFmtId="49" fontId="61" fillId="6" borderId="0" xfId="12" applyNumberFormat="1" applyFont="1" applyFill="1" applyBorder="1" applyAlignment="1">
      <alignment vertical="center"/>
    </xf>
    <xf numFmtId="178" fontId="61" fillId="6" borderId="0" xfId="11" applyNumberFormat="1" applyFont="1" applyFill="1" applyBorder="1" applyAlignment="1">
      <alignment vertical="center" shrinkToFit="1"/>
    </xf>
    <xf numFmtId="178" fontId="61" fillId="6" borderId="4" xfId="11" applyNumberFormat="1" applyFont="1" applyFill="1" applyBorder="1" applyAlignment="1">
      <alignment vertical="center" shrinkToFit="1"/>
    </xf>
    <xf numFmtId="0" fontId="61" fillId="6" borderId="0" xfId="11" applyFont="1" applyFill="1" applyAlignment="1">
      <alignment vertical="center" shrinkToFit="1"/>
    </xf>
    <xf numFmtId="0" fontId="61" fillId="6" borderId="6" xfId="11" applyFont="1" applyFill="1" applyBorder="1" applyAlignment="1">
      <alignment vertical="center" shrinkToFit="1"/>
    </xf>
    <xf numFmtId="0" fontId="61" fillId="6" borderId="1" xfId="11" applyFont="1" applyFill="1" applyBorder="1" applyAlignment="1">
      <alignment vertical="center" shrinkToFit="1"/>
    </xf>
    <xf numFmtId="0" fontId="61" fillId="6" borderId="0" xfId="0" applyFont="1" applyFill="1" applyBorder="1" applyAlignment="1">
      <alignment vertical="center" shrinkToFit="1"/>
    </xf>
    <xf numFmtId="178" fontId="61" fillId="6" borderId="12" xfId="11" applyNumberFormat="1" applyFont="1" applyFill="1" applyBorder="1" applyAlignment="1">
      <alignment vertical="center" shrinkToFit="1"/>
    </xf>
    <xf numFmtId="178" fontId="61" fillId="6" borderId="12" xfId="12" applyNumberFormat="1" applyFont="1" applyFill="1" applyBorder="1" applyAlignment="1">
      <alignment vertical="center" shrinkToFit="1"/>
    </xf>
    <xf numFmtId="178" fontId="61" fillId="6" borderId="12" xfId="12" applyNumberFormat="1" applyFont="1" applyFill="1" applyBorder="1" applyAlignment="1">
      <alignment horizontal="left" vertical="center" shrinkToFit="1"/>
    </xf>
    <xf numFmtId="178" fontId="61" fillId="6" borderId="4" xfId="12" applyNumberFormat="1" applyFont="1" applyFill="1" applyBorder="1" applyAlignment="1">
      <alignment vertical="center"/>
    </xf>
    <xf numFmtId="178" fontId="61" fillId="6" borderId="5" xfId="11" applyNumberFormat="1" applyFont="1" applyFill="1" applyBorder="1" applyAlignment="1">
      <alignment vertical="center" shrinkToFit="1"/>
    </xf>
    <xf numFmtId="178" fontId="61" fillId="6" borderId="1" xfId="12" applyNumberFormat="1" applyFont="1" applyFill="1" applyBorder="1" applyAlignment="1">
      <alignment horizontal="left" vertical="center" shrinkToFit="1"/>
    </xf>
    <xf numFmtId="178" fontId="61" fillId="6" borderId="5" xfId="12" applyNumberFormat="1" applyFont="1" applyFill="1" applyBorder="1" applyAlignment="1">
      <alignment vertical="center" shrinkToFit="1"/>
    </xf>
    <xf numFmtId="41" fontId="61" fillId="0" borderId="6" xfId="12" applyNumberFormat="1" applyFont="1" applyBorder="1" applyAlignment="1">
      <alignment vertical="center"/>
    </xf>
    <xf numFmtId="41" fontId="61" fillId="0" borderId="0" xfId="12" applyNumberFormat="1" applyFont="1" applyBorder="1" applyAlignment="1">
      <alignment vertical="center"/>
    </xf>
    <xf numFmtId="177" fontId="61" fillId="6" borderId="6" xfId="11" applyNumberFormat="1" applyFont="1" applyFill="1" applyBorder="1" applyAlignment="1">
      <alignment vertical="center"/>
    </xf>
    <xf numFmtId="177" fontId="61" fillId="6" borderId="0" xfId="11" applyNumberFormat="1" applyFont="1" applyFill="1" applyBorder="1" applyAlignment="1">
      <alignment vertical="center"/>
    </xf>
    <xf numFmtId="177" fontId="61" fillId="6" borderId="5" xfId="11" applyNumberFormat="1" applyFont="1" applyFill="1" applyBorder="1" applyAlignment="1">
      <alignment vertical="center"/>
    </xf>
    <xf numFmtId="0" fontId="61" fillId="4" borderId="10" xfId="11" applyFont="1" applyFill="1" applyBorder="1" applyAlignment="1">
      <alignment horizontal="center" vertical="center"/>
    </xf>
    <xf numFmtId="41" fontId="61" fillId="6" borderId="24" xfId="12" applyFont="1" applyFill="1" applyBorder="1" applyAlignment="1">
      <alignment horizontal="right" vertical="center"/>
    </xf>
    <xf numFmtId="41" fontId="61" fillId="6" borderId="16" xfId="12" applyFont="1" applyFill="1" applyBorder="1" applyAlignment="1">
      <alignment horizontal="right" vertical="center"/>
    </xf>
    <xf numFmtId="178" fontId="61" fillId="6" borderId="10" xfId="12" applyNumberFormat="1" applyFont="1" applyFill="1" applyBorder="1" applyAlignment="1">
      <alignment horizontal="right" vertical="center"/>
    </xf>
    <xf numFmtId="178" fontId="61" fillId="6" borderId="11" xfId="12" applyNumberFormat="1" applyFont="1" applyFill="1" applyBorder="1" applyAlignment="1">
      <alignment vertical="center"/>
    </xf>
    <xf numFmtId="41" fontId="58" fillId="6" borderId="10" xfId="12" applyFont="1" applyFill="1" applyBorder="1" applyAlignment="1">
      <alignment horizontal="right" vertical="center"/>
    </xf>
    <xf numFmtId="41" fontId="58" fillId="6" borderId="16" xfId="12" applyFont="1" applyFill="1" applyBorder="1" applyAlignment="1">
      <alignment horizontal="right" vertical="center"/>
    </xf>
    <xf numFmtId="178" fontId="58" fillId="6" borderId="10" xfId="12" applyNumberFormat="1" applyFont="1" applyFill="1" applyBorder="1" applyAlignment="1">
      <alignment horizontal="right" vertical="center"/>
    </xf>
    <xf numFmtId="178" fontId="61" fillId="6" borderId="10" xfId="12" applyNumberFormat="1" applyFont="1" applyFill="1" applyBorder="1" applyAlignment="1">
      <alignment vertical="center"/>
    </xf>
    <xf numFmtId="178" fontId="61" fillId="6" borderId="11" xfId="12" applyNumberFormat="1" applyFont="1" applyFill="1" applyBorder="1" applyAlignment="1">
      <alignment horizontal="right" vertical="center"/>
    </xf>
    <xf numFmtId="41" fontId="61" fillId="6" borderId="11" xfId="12" applyFont="1" applyFill="1" applyBorder="1" applyAlignment="1">
      <alignment horizontal="right" vertical="center"/>
    </xf>
    <xf numFmtId="178" fontId="58" fillId="6" borderId="18" xfId="12" applyNumberFormat="1" applyFont="1" applyFill="1" applyBorder="1" applyAlignment="1">
      <alignment horizontal="right" vertical="center"/>
    </xf>
    <xf numFmtId="178" fontId="61" fillId="6" borderId="18" xfId="12" applyNumberFormat="1" applyFont="1" applyFill="1" applyBorder="1" applyAlignment="1">
      <alignment horizontal="right" vertical="center"/>
    </xf>
    <xf numFmtId="41" fontId="112" fillId="0" borderId="16" xfId="12" applyFont="1" applyBorder="1" applyAlignment="1">
      <alignment vertical="center"/>
    </xf>
    <xf numFmtId="41" fontId="112" fillId="0" borderId="10" xfId="12" applyFont="1" applyBorder="1" applyAlignment="1">
      <alignment vertical="center"/>
    </xf>
    <xf numFmtId="177" fontId="61" fillId="6" borderId="16" xfId="12" applyNumberFormat="1" applyFont="1" applyFill="1" applyBorder="1" applyAlignment="1">
      <alignment vertical="center"/>
    </xf>
    <xf numFmtId="177" fontId="58" fillId="6" borderId="16" xfId="12" applyNumberFormat="1" applyFont="1" applyFill="1" applyBorder="1" applyAlignment="1">
      <alignment vertical="center"/>
    </xf>
    <xf numFmtId="177" fontId="61" fillId="6" borderId="10" xfId="12" applyNumberFormat="1" applyFont="1" applyFill="1" applyBorder="1" applyAlignment="1">
      <alignment vertical="center"/>
    </xf>
    <xf numFmtId="41" fontId="58" fillId="0" borderId="16" xfId="12" applyFont="1" applyBorder="1" applyAlignment="1">
      <alignment vertical="center"/>
    </xf>
    <xf numFmtId="41" fontId="93" fillId="0" borderId="0" xfId="12" applyNumberFormat="1" applyFont="1" applyAlignment="1">
      <alignment horizontal="center" vertical="center"/>
    </xf>
    <xf numFmtId="0" fontId="61" fillId="4" borderId="0" xfId="11" applyFont="1" applyFill="1" applyBorder="1" applyAlignment="1">
      <alignment horizontal="center" vertical="center"/>
    </xf>
    <xf numFmtId="41" fontId="61" fillId="6" borderId="22" xfId="12" applyFont="1" applyFill="1" applyBorder="1" applyAlignment="1">
      <alignment horizontal="center" vertical="center"/>
    </xf>
    <xf numFmtId="41" fontId="61" fillId="6" borderId="6" xfId="12" applyFont="1" applyFill="1" applyBorder="1" applyAlignment="1">
      <alignment horizontal="center" vertical="center"/>
    </xf>
    <xf numFmtId="41" fontId="61" fillId="6" borderId="6" xfId="12" applyNumberFormat="1" applyFont="1" applyFill="1" applyBorder="1" applyAlignment="1">
      <alignment horizontal="center" vertical="center"/>
    </xf>
    <xf numFmtId="0" fontId="61" fillId="6" borderId="0" xfId="12" quotePrefix="1" applyNumberFormat="1" applyFont="1" applyFill="1" applyBorder="1" applyAlignment="1">
      <alignment horizontal="center" vertical="center"/>
    </xf>
    <xf numFmtId="0" fontId="61" fillId="6" borderId="5" xfId="12" quotePrefix="1" applyNumberFormat="1" applyFont="1" applyFill="1" applyBorder="1" applyAlignment="1">
      <alignment horizontal="center" vertical="center"/>
    </xf>
    <xf numFmtId="0" fontId="61" fillId="6" borderId="5" xfId="11" quotePrefix="1" applyFont="1" applyFill="1" applyBorder="1" applyAlignment="1">
      <alignment horizontal="center" vertical="center"/>
    </xf>
    <xf numFmtId="0" fontId="61" fillId="6" borderId="0" xfId="11" quotePrefix="1" applyFont="1" applyFill="1" applyBorder="1" applyAlignment="1">
      <alignment horizontal="center" vertical="center"/>
    </xf>
    <xf numFmtId="178" fontId="61" fillId="6" borderId="0" xfId="11" applyNumberFormat="1" applyFont="1" applyFill="1" applyBorder="1" applyAlignment="1">
      <alignment horizontal="center" vertical="center"/>
    </xf>
    <xf numFmtId="178" fontId="61" fillId="6" borderId="6" xfId="11" applyNumberFormat="1" applyFont="1" applyFill="1" applyBorder="1" applyAlignment="1">
      <alignment horizontal="center" vertical="center"/>
    </xf>
    <xf numFmtId="0" fontId="61" fillId="6" borderId="6" xfId="11" quotePrefix="1" applyFont="1" applyFill="1" applyBorder="1" applyAlignment="1">
      <alignment horizontal="center" vertical="center"/>
    </xf>
    <xf numFmtId="178" fontId="61" fillId="6" borderId="0" xfId="11" quotePrefix="1" applyNumberFormat="1" applyFont="1" applyFill="1" applyBorder="1" applyAlignment="1">
      <alignment horizontal="center" vertical="center"/>
    </xf>
    <xf numFmtId="178" fontId="61" fillId="6" borderId="5" xfId="11" applyNumberFormat="1" applyFont="1" applyFill="1" applyBorder="1" applyAlignment="1">
      <alignment horizontal="center" vertical="center"/>
    </xf>
    <xf numFmtId="0" fontId="61" fillId="6" borderId="1" xfId="11" quotePrefix="1" applyFont="1" applyFill="1" applyBorder="1" applyAlignment="1">
      <alignment horizontal="center" vertical="center"/>
    </xf>
    <xf numFmtId="0" fontId="61" fillId="6" borderId="0" xfId="11" quotePrefix="1" applyFont="1" applyFill="1" applyAlignment="1">
      <alignment horizontal="center" vertical="center"/>
    </xf>
    <xf numFmtId="0" fontId="61" fillId="6" borderId="0" xfId="11" applyFont="1" applyFill="1" applyAlignment="1">
      <alignment horizontal="center" vertical="center"/>
    </xf>
    <xf numFmtId="178" fontId="61" fillId="6" borderId="1" xfId="11" applyNumberFormat="1" applyFont="1" applyFill="1" applyBorder="1" applyAlignment="1">
      <alignment horizontal="center" vertical="center"/>
    </xf>
    <xf numFmtId="178" fontId="61" fillId="6" borderId="0" xfId="11" applyNumberFormat="1" applyFont="1" applyFill="1" applyAlignment="1">
      <alignment horizontal="center" vertical="center"/>
    </xf>
    <xf numFmtId="178" fontId="61" fillId="6" borderId="0" xfId="11" quotePrefix="1" applyNumberFormat="1" applyFont="1" applyFill="1" applyAlignment="1">
      <alignment horizontal="center" vertical="center"/>
    </xf>
    <xf numFmtId="178" fontId="61" fillId="6" borderId="5" xfId="11" quotePrefix="1" applyNumberFormat="1" applyFont="1" applyFill="1" applyBorder="1" applyAlignment="1">
      <alignment horizontal="center" vertical="center"/>
    </xf>
    <xf numFmtId="178" fontId="61" fillId="6" borderId="5" xfId="11" applyNumberFormat="1" applyFont="1" applyFill="1" applyBorder="1" applyAlignment="1">
      <alignment horizontal="center" vertical="center" shrinkToFit="1"/>
    </xf>
    <xf numFmtId="41" fontId="93" fillId="0" borderId="6" xfId="12" applyNumberFormat="1" applyFont="1" applyBorder="1" applyAlignment="1">
      <alignment horizontal="center" vertical="center"/>
    </xf>
    <xf numFmtId="177" fontId="61" fillId="6" borderId="6" xfId="11" applyNumberFormat="1" applyFont="1" applyFill="1" applyBorder="1" applyAlignment="1">
      <alignment horizontal="center" vertical="center"/>
    </xf>
    <xf numFmtId="177" fontId="58" fillId="6" borderId="6" xfId="11" applyNumberFormat="1" applyFont="1" applyFill="1" applyBorder="1" applyAlignment="1">
      <alignment horizontal="center" vertical="center"/>
    </xf>
    <xf numFmtId="177" fontId="61" fillId="6" borderId="0" xfId="11" applyNumberFormat="1" applyFont="1" applyFill="1" applyBorder="1" applyAlignment="1">
      <alignment horizontal="center" vertical="center"/>
    </xf>
    <xf numFmtId="182" fontId="61" fillId="0" borderId="7" xfId="12" applyNumberFormat="1" applyFont="1" applyBorder="1" applyAlignment="1">
      <alignment horizontal="right" vertical="center"/>
    </xf>
    <xf numFmtId="41" fontId="112" fillId="0" borderId="14" xfId="3" applyNumberFormat="1" applyFont="1" applyFill="1" applyBorder="1" applyAlignment="1">
      <alignment vertical="center"/>
    </xf>
    <xf numFmtId="0" fontId="93" fillId="0" borderId="21" xfId="2" applyNumberFormat="1" applyFont="1" applyFill="1" applyBorder="1" applyAlignment="1">
      <alignment vertical="center"/>
    </xf>
    <xf numFmtId="176" fontId="58" fillId="7" borderId="65" xfId="3" applyNumberFormat="1" applyFont="1" applyFill="1" applyBorder="1" applyAlignment="1">
      <alignment horizontal="right" vertical="center" wrapText="1"/>
    </xf>
    <xf numFmtId="176" fontId="61" fillId="0" borderId="5" xfId="3" applyNumberFormat="1" applyFont="1" applyFill="1" applyBorder="1" applyAlignment="1">
      <alignment horizontal="right" vertical="center"/>
    </xf>
    <xf numFmtId="176" fontId="61" fillId="0" borderId="6" xfId="3" applyNumberFormat="1" applyFont="1" applyFill="1" applyBorder="1" applyAlignment="1">
      <alignment horizontal="right" vertical="center"/>
    </xf>
    <xf numFmtId="176" fontId="61" fillId="0" borderId="0" xfId="3" applyNumberFormat="1" applyFont="1" applyFill="1" applyBorder="1" applyAlignment="1">
      <alignment horizontal="right" vertical="center"/>
    </xf>
    <xf numFmtId="178" fontId="61" fillId="0" borderId="0" xfId="3" applyNumberFormat="1" applyFont="1" applyFill="1" applyBorder="1" applyAlignment="1">
      <alignment horizontal="right" vertical="center"/>
    </xf>
    <xf numFmtId="41" fontId="61" fillId="0" borderId="0" xfId="3" applyNumberFormat="1" applyFont="1" applyFill="1" applyBorder="1" applyAlignment="1">
      <alignment vertical="center"/>
    </xf>
    <xf numFmtId="176" fontId="61" fillId="0" borderId="1" xfId="3" applyNumberFormat="1" applyFont="1" applyFill="1" applyBorder="1" applyAlignment="1">
      <alignment horizontal="right" vertical="center"/>
    </xf>
    <xf numFmtId="178" fontId="61" fillId="0" borderId="5" xfId="2" applyNumberFormat="1" applyFont="1" applyFill="1" applyBorder="1" applyAlignment="1">
      <alignment horizontal="right" vertical="center"/>
    </xf>
    <xf numFmtId="176" fontId="61" fillId="0" borderId="0" xfId="3" applyNumberFormat="1" applyFont="1" applyFill="1" applyBorder="1" applyAlignment="1">
      <alignment horizontal="right" vertical="top"/>
    </xf>
    <xf numFmtId="0" fontId="93" fillId="0" borderId="0" xfId="0" applyNumberFormat="1" applyFont="1" applyFill="1" applyBorder="1" applyAlignment="1"/>
    <xf numFmtId="176" fontId="61" fillId="0" borderId="1" xfId="3" applyNumberFormat="1" applyFont="1" applyFill="1" applyBorder="1" applyAlignment="1">
      <alignment vertical="center"/>
    </xf>
    <xf numFmtId="176" fontId="61" fillId="0" borderId="0" xfId="3" applyNumberFormat="1" applyFont="1" applyFill="1" applyBorder="1" applyAlignment="1">
      <alignment vertical="center"/>
    </xf>
    <xf numFmtId="176" fontId="61" fillId="0" borderId="5" xfId="3" applyNumberFormat="1" applyFont="1" applyFill="1" applyBorder="1" applyAlignment="1">
      <alignment vertical="center"/>
    </xf>
    <xf numFmtId="176" fontId="61" fillId="0" borderId="1" xfId="4" applyNumberFormat="1" applyFont="1" applyFill="1" applyBorder="1" applyAlignment="1">
      <alignment horizontal="right" vertical="center"/>
    </xf>
    <xf numFmtId="176" fontId="61" fillId="0" borderId="0" xfId="4" applyNumberFormat="1" applyFont="1" applyFill="1" applyBorder="1" applyAlignment="1">
      <alignment horizontal="right" vertical="center"/>
    </xf>
    <xf numFmtId="176" fontId="61" fillId="0" borderId="6" xfId="4" applyNumberFormat="1" applyFont="1" applyFill="1" applyBorder="1" applyAlignment="1">
      <alignment horizontal="right" vertical="center"/>
    </xf>
    <xf numFmtId="41" fontId="61" fillId="0" borderId="6" xfId="3" applyNumberFormat="1" applyFont="1" applyFill="1" applyBorder="1" applyAlignment="1">
      <alignment vertical="center"/>
    </xf>
    <xf numFmtId="41" fontId="61" fillId="0" borderId="21" xfId="3" applyNumberFormat="1" applyFont="1" applyFill="1" applyBorder="1" applyAlignment="1">
      <alignment vertical="center"/>
    </xf>
    <xf numFmtId="176" fontId="61" fillId="0" borderId="22" xfId="3" applyNumberFormat="1" applyFont="1" applyFill="1" applyBorder="1" applyAlignment="1">
      <alignment horizontal="right" vertical="center"/>
    </xf>
    <xf numFmtId="176" fontId="61" fillId="0" borderId="0" xfId="3" applyNumberFormat="1" applyFont="1" applyFill="1" applyBorder="1" applyAlignment="1">
      <alignment horizontal="right" vertical="center" wrapText="1"/>
    </xf>
    <xf numFmtId="0" fontId="156" fillId="0" borderId="20" xfId="0" applyNumberFormat="1" applyFont="1" applyFill="1" applyBorder="1" applyAlignment="1"/>
    <xf numFmtId="0" fontId="156" fillId="0" borderId="0" xfId="5" applyNumberFormat="1" applyFont="1" applyFill="1" applyBorder="1" applyAlignment="1"/>
    <xf numFmtId="41" fontId="93" fillId="0" borderId="0" xfId="3" applyNumberFormat="1" applyFont="1" applyFill="1" applyBorder="1" applyAlignment="1">
      <alignment vertical="center"/>
    </xf>
    <xf numFmtId="41" fontId="112" fillId="0" borderId="0" xfId="3" applyNumberFormat="1" applyFont="1" applyFill="1" applyBorder="1" applyAlignment="1">
      <alignment vertical="center"/>
    </xf>
    <xf numFmtId="41" fontId="61" fillId="0" borderId="14" xfId="3" applyNumberFormat="1" applyFont="1" applyFill="1" applyBorder="1" applyAlignment="1">
      <alignment horizontal="left" vertical="center"/>
    </xf>
    <xf numFmtId="41" fontId="93" fillId="0" borderId="14" xfId="3" applyNumberFormat="1" applyFont="1" applyFill="1" applyBorder="1" applyAlignment="1">
      <alignment horizontal="center" vertical="center"/>
    </xf>
    <xf numFmtId="41" fontId="112" fillId="0" borderId="15" xfId="3" applyNumberFormat="1" applyFont="1" applyFill="1" applyBorder="1" applyAlignment="1">
      <alignment vertical="center"/>
    </xf>
    <xf numFmtId="0" fontId="61" fillId="0" borderId="21" xfId="3" applyNumberFormat="1" applyFont="1" applyFill="1" applyBorder="1" applyAlignment="1">
      <alignment horizontal="left" vertical="center"/>
    </xf>
    <xf numFmtId="0" fontId="61" fillId="7" borderId="65" xfId="2" applyNumberFormat="1" applyFont="1" applyFill="1" applyBorder="1" applyAlignment="1">
      <alignment horizontal="left" vertical="center"/>
    </xf>
    <xf numFmtId="0" fontId="61" fillId="7" borderId="65" xfId="2" applyNumberFormat="1" applyFont="1" applyFill="1" applyBorder="1" applyAlignment="1">
      <alignment horizontal="center" vertical="center"/>
    </xf>
    <xf numFmtId="0" fontId="61" fillId="7" borderId="66" xfId="2" applyNumberFormat="1" applyFont="1" applyFill="1" applyBorder="1" applyAlignment="1">
      <alignment horizontal="center" vertical="center"/>
    </xf>
    <xf numFmtId="41" fontId="61" fillId="0" borderId="5" xfId="3" applyNumberFormat="1" applyFont="1" applyFill="1" applyBorder="1" applyAlignment="1">
      <alignment horizontal="left" vertical="center"/>
    </xf>
    <xf numFmtId="41" fontId="61" fillId="0" borderId="5" xfId="3" applyNumberFormat="1" applyFont="1" applyFill="1" applyBorder="1" applyAlignment="1">
      <alignment horizontal="center" vertical="center"/>
    </xf>
    <xf numFmtId="41" fontId="61" fillId="0" borderId="11" xfId="3" applyNumberFormat="1" applyFont="1" applyFill="1" applyBorder="1" applyAlignment="1">
      <alignment horizontal="right" vertical="center"/>
    </xf>
    <xf numFmtId="0" fontId="58" fillId="0" borderId="5" xfId="3" applyNumberFormat="1" applyFont="1" applyFill="1" applyBorder="1" applyAlignment="1">
      <alignment horizontal="left" vertical="center"/>
    </xf>
    <xf numFmtId="0" fontId="61" fillId="0" borderId="5" xfId="3" applyNumberFormat="1" applyFont="1" applyFill="1" applyBorder="1" applyAlignment="1">
      <alignment horizontal="center" vertical="center"/>
    </xf>
    <xf numFmtId="41" fontId="58" fillId="0" borderId="11" xfId="3" applyNumberFormat="1" applyFont="1" applyFill="1" applyBorder="1" applyAlignment="1">
      <alignment vertical="center"/>
    </xf>
    <xf numFmtId="0" fontId="58" fillId="0" borderId="0" xfId="3" applyNumberFormat="1" applyFont="1" applyFill="1" applyBorder="1" applyAlignment="1">
      <alignment horizontal="left" vertical="center"/>
    </xf>
    <xf numFmtId="0" fontId="61" fillId="0" borderId="0" xfId="3" applyNumberFormat="1" applyFont="1" applyFill="1" applyBorder="1" applyAlignment="1">
      <alignment horizontal="center" vertical="center"/>
    </xf>
    <xf numFmtId="0" fontId="61" fillId="0" borderId="0" xfId="3" applyNumberFormat="1" applyFont="1" applyFill="1" applyBorder="1" applyAlignment="1">
      <alignment horizontal="left" vertical="center"/>
    </xf>
    <xf numFmtId="41" fontId="61" fillId="0" borderId="10" xfId="3" applyNumberFormat="1" applyFont="1" applyFill="1" applyBorder="1" applyAlignment="1">
      <alignment vertical="center"/>
    </xf>
    <xf numFmtId="0" fontId="61" fillId="0" borderId="0" xfId="2" applyNumberFormat="1" applyFont="1" applyBorder="1" applyAlignment="1">
      <alignment horizontal="center" vertical="center"/>
    </xf>
    <xf numFmtId="0" fontId="61" fillId="0" borderId="0" xfId="2" applyNumberFormat="1" applyFont="1" applyFill="1" applyBorder="1" applyAlignment="1">
      <alignment horizontal="left" vertical="center"/>
    </xf>
    <xf numFmtId="0" fontId="61" fillId="0" borderId="0" xfId="2" quotePrefix="1" applyNumberFormat="1" applyFont="1" applyBorder="1" applyAlignment="1">
      <alignment horizontal="center" vertical="center"/>
    </xf>
    <xf numFmtId="0" fontId="61" fillId="0" borderId="0" xfId="2" applyNumberFormat="1" applyFont="1" applyFill="1" applyBorder="1" applyAlignment="1">
      <alignment horizontal="left" vertical="center" shrinkToFit="1"/>
    </xf>
    <xf numFmtId="0" fontId="61" fillId="0" borderId="0" xfId="2" applyNumberFormat="1" applyFont="1" applyBorder="1" applyAlignment="1">
      <alignment horizontal="center" vertical="center" shrinkToFit="1"/>
    </xf>
    <xf numFmtId="0" fontId="61" fillId="0" borderId="0" xfId="2" applyNumberFormat="1" applyFont="1" applyBorder="1" applyAlignment="1">
      <alignment vertical="center"/>
    </xf>
    <xf numFmtId="0" fontId="61" fillId="0" borderId="0" xfId="6" quotePrefix="1" applyNumberFormat="1" applyFont="1" applyFill="1" applyBorder="1" applyAlignment="1">
      <alignment horizontal="center" vertical="center"/>
    </xf>
    <xf numFmtId="0" fontId="61" fillId="0" borderId="0" xfId="6" applyNumberFormat="1" applyFont="1" applyFill="1" applyBorder="1" applyAlignment="1">
      <alignment horizontal="left" vertical="center"/>
    </xf>
    <xf numFmtId="0" fontId="58" fillId="0" borderId="1" xfId="2" applyNumberFormat="1" applyFont="1" applyFill="1" applyBorder="1" applyAlignment="1">
      <alignment horizontal="left" vertical="center"/>
    </xf>
    <xf numFmtId="0" fontId="61" fillId="0" borderId="1" xfId="2" applyNumberFormat="1" applyFont="1" applyBorder="1" applyAlignment="1">
      <alignment horizontal="center" vertical="center"/>
    </xf>
    <xf numFmtId="41" fontId="58" fillId="0" borderId="18" xfId="3" applyNumberFormat="1" applyFont="1" applyFill="1" applyBorder="1" applyAlignment="1">
      <alignment vertical="center"/>
    </xf>
    <xf numFmtId="0" fontId="58" fillId="0" borderId="0" xfId="2" applyNumberFormat="1" applyFont="1" applyFill="1" applyBorder="1" applyAlignment="1">
      <alignment horizontal="left" vertical="center"/>
    </xf>
    <xf numFmtId="0" fontId="61" fillId="0" borderId="0" xfId="7" applyNumberFormat="1" applyFont="1" applyFill="1" applyBorder="1" applyAlignment="1">
      <alignment horizontal="left" vertical="center"/>
    </xf>
    <xf numFmtId="0" fontId="61" fillId="0" borderId="25" xfId="3" applyNumberFormat="1" applyFont="1" applyFill="1" applyBorder="1" applyAlignment="1">
      <alignment horizontal="left" vertical="center"/>
    </xf>
    <xf numFmtId="0" fontId="61" fillId="0" borderId="6" xfId="3" applyNumberFormat="1" applyFont="1" applyFill="1" applyBorder="1" applyAlignment="1">
      <alignment horizontal="center" vertical="center"/>
    </xf>
    <xf numFmtId="180" fontId="58" fillId="0" borderId="16" xfId="3" applyNumberFormat="1" applyFont="1" applyFill="1" applyBorder="1" applyAlignment="1">
      <alignment vertical="center"/>
    </xf>
    <xf numFmtId="0" fontId="58" fillId="0" borderId="6" xfId="2" applyNumberFormat="1" applyFont="1" applyFill="1" applyBorder="1" applyAlignment="1">
      <alignment horizontal="left" vertical="center"/>
    </xf>
    <xf numFmtId="0" fontId="61" fillId="0" borderId="6" xfId="2" applyNumberFormat="1" applyFont="1" applyFill="1" applyBorder="1" applyAlignment="1">
      <alignment horizontal="center" vertical="center"/>
    </xf>
    <xf numFmtId="41" fontId="58" fillId="0" borderId="16" xfId="3" applyNumberFormat="1" applyFont="1" applyFill="1" applyBorder="1" applyAlignment="1">
      <alignment vertical="center"/>
    </xf>
    <xf numFmtId="0" fontId="61" fillId="0" borderId="5" xfId="2" applyNumberFormat="1" applyFont="1" applyFill="1" applyBorder="1" applyAlignment="1">
      <alignment horizontal="left" vertical="center" wrapText="1"/>
    </xf>
    <xf numFmtId="0" fontId="61" fillId="0" borderId="5" xfId="2" applyNumberFormat="1" applyFont="1" applyFill="1" applyBorder="1" applyAlignment="1">
      <alignment horizontal="center" vertical="center"/>
    </xf>
    <xf numFmtId="41" fontId="61" fillId="0" borderId="11" xfId="3" applyNumberFormat="1" applyFont="1" applyFill="1" applyBorder="1" applyAlignment="1">
      <alignment vertical="center"/>
    </xf>
    <xf numFmtId="0" fontId="61" fillId="0" borderId="6" xfId="2" applyNumberFormat="1" applyFont="1" applyFill="1" applyBorder="1" applyAlignment="1">
      <alignment horizontal="left" vertical="center" shrinkToFit="1"/>
    </xf>
    <xf numFmtId="41" fontId="61" fillId="0" borderId="16" xfId="3" applyNumberFormat="1" applyFont="1" applyFill="1" applyBorder="1" applyAlignment="1">
      <alignment vertical="center"/>
    </xf>
    <xf numFmtId="0" fontId="61" fillId="0" borderId="0" xfId="2" applyNumberFormat="1" applyFont="1" applyFill="1" applyBorder="1" applyAlignment="1">
      <alignment vertical="center" shrinkToFit="1"/>
    </xf>
    <xf numFmtId="0" fontId="61" fillId="0" borderId="0" xfId="2" applyNumberFormat="1" applyFont="1" applyFill="1" applyBorder="1" applyAlignment="1">
      <alignment horizontal="center" vertical="center"/>
    </xf>
    <xf numFmtId="41" fontId="61" fillId="0" borderId="10" xfId="3" applyNumberFormat="1" applyFont="1" applyFill="1" applyBorder="1" applyAlignment="1">
      <alignment horizontal="right" vertical="center"/>
    </xf>
    <xf numFmtId="0" fontId="61" fillId="0" borderId="5" xfId="2" applyNumberFormat="1" applyFont="1" applyFill="1" applyBorder="1" applyAlignment="1">
      <alignment vertical="center" shrinkToFit="1"/>
    </xf>
    <xf numFmtId="0" fontId="58" fillId="0" borderId="0" xfId="2" applyNumberFormat="1" applyFont="1" applyFill="1" applyBorder="1" applyAlignment="1">
      <alignment horizontal="left" vertical="center" shrinkToFit="1"/>
    </xf>
    <xf numFmtId="0" fontId="61" fillId="0" borderId="5" xfId="7" applyNumberFormat="1" applyFont="1" applyFill="1" applyBorder="1" applyAlignment="1">
      <alignment horizontal="left" vertical="center" shrinkToFit="1"/>
    </xf>
    <xf numFmtId="0" fontId="58" fillId="0" borderId="0" xfId="2" applyNumberFormat="1" applyFont="1" applyBorder="1" applyAlignment="1">
      <alignment horizontal="left" vertical="center" shrinkToFit="1"/>
    </xf>
    <xf numFmtId="0" fontId="61" fillId="0" borderId="0" xfId="3" quotePrefix="1" applyNumberFormat="1" applyFont="1" applyFill="1" applyBorder="1" applyAlignment="1">
      <alignment horizontal="left" vertical="center" shrinkToFit="1"/>
    </xf>
    <xf numFmtId="0" fontId="61" fillId="0" borderId="0" xfId="2" applyNumberFormat="1" applyFont="1" applyFill="1" applyBorder="1" applyAlignment="1">
      <alignment horizontal="center" vertical="center" shrinkToFit="1"/>
    </xf>
    <xf numFmtId="41" fontId="58" fillId="0" borderId="10" xfId="3" applyNumberFormat="1" applyFont="1" applyFill="1" applyBorder="1" applyAlignment="1">
      <alignment horizontal="left" vertical="center"/>
    </xf>
    <xf numFmtId="0" fontId="61" fillId="0" borderId="0" xfId="5" applyNumberFormat="1" applyFont="1" applyFill="1" applyBorder="1" applyAlignment="1">
      <alignment horizontal="left" vertical="center" shrinkToFit="1"/>
    </xf>
    <xf numFmtId="0" fontId="61" fillId="0" borderId="0" xfId="5" applyNumberFormat="1" applyFont="1" applyBorder="1" applyAlignment="1">
      <alignment horizontal="center" vertical="center"/>
    </xf>
    <xf numFmtId="0" fontId="61" fillId="0" borderId="0" xfId="2" quotePrefix="1" applyNumberFormat="1" applyFont="1" applyFill="1" applyBorder="1" applyAlignment="1">
      <alignment horizontal="center" vertical="center" shrinkToFit="1"/>
    </xf>
    <xf numFmtId="0" fontId="61" fillId="0" borderId="0" xfId="2" quotePrefix="1" applyNumberFormat="1" applyFont="1" applyFill="1" applyBorder="1" applyAlignment="1">
      <alignment horizontal="center" vertical="center"/>
    </xf>
    <xf numFmtId="49" fontId="61" fillId="0" borderId="0" xfId="2" applyNumberFormat="1" applyFont="1" applyFill="1" applyBorder="1" applyAlignment="1">
      <alignment vertical="center" shrinkToFit="1"/>
    </xf>
    <xf numFmtId="49" fontId="61" fillId="0" borderId="0" xfId="2" applyNumberFormat="1" applyFont="1" applyFill="1" applyBorder="1" applyAlignment="1">
      <alignment horizontal="center" vertical="center" shrinkToFit="1"/>
    </xf>
    <xf numFmtId="0" fontId="61" fillId="0" borderId="0" xfId="0" applyNumberFormat="1" applyFont="1" applyFill="1" applyBorder="1" applyAlignment="1">
      <alignment horizontal="left" vertical="center"/>
    </xf>
    <xf numFmtId="0" fontId="61" fillId="0" borderId="0" xfId="0" applyNumberFormat="1" applyFont="1" applyFill="1" applyBorder="1" applyAlignment="1">
      <alignment horizontal="justify" vertical="center" wrapText="1"/>
    </xf>
    <xf numFmtId="41" fontId="58" fillId="0" borderId="10" xfId="3" applyNumberFormat="1" applyFont="1" applyFill="1" applyBorder="1" applyAlignment="1">
      <alignment horizontal="right" vertical="center"/>
    </xf>
    <xf numFmtId="0" fontId="61" fillId="0" borderId="12" xfId="0" applyNumberFormat="1" applyFont="1" applyFill="1" applyBorder="1" applyAlignment="1">
      <alignment horizontal="justify" vertical="center" wrapText="1"/>
    </xf>
    <xf numFmtId="0" fontId="58" fillId="0" borderId="0" xfId="0" applyNumberFormat="1" applyFont="1" applyFill="1" applyBorder="1" applyAlignment="1">
      <alignment horizontal="justify" vertical="center" wrapText="1"/>
    </xf>
    <xf numFmtId="0" fontId="61" fillId="0" borderId="12" xfId="2" applyNumberFormat="1" applyFont="1" applyFill="1" applyBorder="1" applyAlignment="1">
      <alignment vertical="center" shrinkToFit="1"/>
    </xf>
    <xf numFmtId="0" fontId="61" fillId="0" borderId="0" xfId="5" applyNumberFormat="1" applyFont="1" applyFill="1" applyBorder="1" applyAlignment="1">
      <alignment vertical="center" shrinkToFit="1"/>
    </xf>
    <xf numFmtId="0" fontId="61" fillId="0" borderId="0" xfId="5" quotePrefix="1" applyNumberFormat="1" applyFont="1" applyFill="1" applyBorder="1" applyAlignment="1">
      <alignment horizontal="center" vertical="center" shrinkToFit="1"/>
    </xf>
    <xf numFmtId="41" fontId="58" fillId="0" borderId="10" xfId="4" applyNumberFormat="1" applyFont="1" applyFill="1" applyBorder="1" applyAlignment="1">
      <alignment horizontal="right" vertical="center"/>
    </xf>
    <xf numFmtId="0" fontId="61" fillId="0" borderId="1" xfId="2" quotePrefix="1" applyNumberFormat="1" applyFont="1" applyFill="1" applyBorder="1" applyAlignment="1">
      <alignment horizontal="center" vertical="center" shrinkToFit="1"/>
    </xf>
    <xf numFmtId="0" fontId="61" fillId="0" borderId="12" xfId="0" applyNumberFormat="1" applyFont="1" applyFill="1" applyBorder="1" applyAlignment="1">
      <alignment horizontal="left" vertical="center"/>
    </xf>
    <xf numFmtId="0" fontId="61" fillId="0" borderId="5" xfId="0" applyNumberFormat="1" applyFont="1" applyFill="1" applyBorder="1" applyAlignment="1">
      <alignment horizontal="left" vertical="center"/>
    </xf>
    <xf numFmtId="0" fontId="61" fillId="0" borderId="5" xfId="2" quotePrefix="1" applyNumberFormat="1" applyFont="1" applyFill="1" applyBorder="1" applyAlignment="1">
      <alignment horizontal="center" vertical="center" shrinkToFit="1"/>
    </xf>
    <xf numFmtId="0" fontId="61" fillId="0" borderId="1" xfId="2" applyNumberFormat="1" applyFont="1" applyFill="1" applyBorder="1" applyAlignment="1">
      <alignment horizontal="center" vertical="center"/>
    </xf>
    <xf numFmtId="0" fontId="61" fillId="0" borderId="4" xfId="2" applyNumberFormat="1" applyFont="1" applyFill="1" applyBorder="1" applyAlignment="1">
      <alignment vertical="center"/>
    </xf>
    <xf numFmtId="0" fontId="61" fillId="0" borderId="5" xfId="2" applyNumberFormat="1" applyFont="1" applyBorder="1" applyAlignment="1">
      <alignment horizontal="center" vertical="center"/>
    </xf>
    <xf numFmtId="41" fontId="61" fillId="0" borderId="0" xfId="1" applyFont="1">
      <alignment vertical="center"/>
    </xf>
    <xf numFmtId="0" fontId="58" fillId="0" borderId="1" xfId="2" applyNumberFormat="1" applyFont="1" applyFill="1" applyBorder="1" applyAlignment="1">
      <alignment horizontal="left" vertical="center" shrinkToFit="1"/>
    </xf>
    <xf numFmtId="0" fontId="61" fillId="0" borderId="0" xfId="5" applyNumberFormat="1" applyFont="1" applyFill="1" applyBorder="1" applyAlignment="1">
      <alignment horizontal="center" vertical="center"/>
    </xf>
    <xf numFmtId="0" fontId="61" fillId="0" borderId="0" xfId="0" quotePrefix="1" applyNumberFormat="1" applyFont="1" applyFill="1" applyBorder="1" applyAlignment="1">
      <alignment horizontal="center" vertical="center"/>
    </xf>
    <xf numFmtId="0" fontId="61" fillId="0" borderId="12" xfId="0" applyNumberFormat="1" applyFont="1" applyFill="1" applyBorder="1" applyAlignment="1">
      <alignment vertical="center" shrinkToFit="1"/>
    </xf>
    <xf numFmtId="0" fontId="58" fillId="0" borderId="12" xfId="2" applyNumberFormat="1" applyFont="1" applyFill="1" applyBorder="1" applyAlignment="1">
      <alignment vertical="center"/>
    </xf>
    <xf numFmtId="0" fontId="61" fillId="0" borderId="12" xfId="2" applyNumberFormat="1" applyFont="1" applyFill="1" applyBorder="1" applyAlignment="1">
      <alignment horizontal="left" vertical="center" shrinkToFit="1"/>
    </xf>
    <xf numFmtId="0" fontId="157" fillId="0" borderId="0" xfId="2" applyNumberFormat="1" applyFont="1" applyFill="1" applyBorder="1" applyAlignment="1">
      <alignment vertical="center" shrinkToFit="1"/>
    </xf>
    <xf numFmtId="0" fontId="58" fillId="0" borderId="0" xfId="2" applyNumberFormat="1" applyFont="1" applyFill="1" applyBorder="1" applyAlignment="1">
      <alignment vertical="center" shrinkToFit="1"/>
    </xf>
    <xf numFmtId="0" fontId="61" fillId="0" borderId="1" xfId="2" applyNumberFormat="1" applyFont="1" applyFill="1" applyBorder="1" applyAlignment="1">
      <alignment horizontal="center" vertical="center" shrinkToFit="1"/>
    </xf>
    <xf numFmtId="49" fontId="61" fillId="0" borderId="12" xfId="0" applyNumberFormat="1" applyFont="1" applyFill="1" applyBorder="1" applyAlignment="1">
      <alignment horizontal="left" vertical="center"/>
    </xf>
    <xf numFmtId="41" fontId="61" fillId="0" borderId="0" xfId="12" applyFont="1" applyFill="1" applyBorder="1" applyAlignment="1">
      <alignment horizontal="right" vertical="center"/>
    </xf>
    <xf numFmtId="41" fontId="58" fillId="0" borderId="0" xfId="3" applyNumberFormat="1" applyFont="1" applyFill="1" applyBorder="1" applyAlignment="1">
      <alignment horizontal="right" vertical="center"/>
    </xf>
    <xf numFmtId="0" fontId="61" fillId="0" borderId="0" xfId="2" applyNumberFormat="1" applyFont="1" applyFill="1" applyBorder="1" applyAlignment="1">
      <alignment vertical="center"/>
    </xf>
    <xf numFmtId="3" fontId="58" fillId="0" borderId="10" xfId="2" applyNumberFormat="1" applyFont="1" applyBorder="1" applyAlignment="1">
      <alignment vertical="center"/>
    </xf>
    <xf numFmtId="41" fontId="58" fillId="0" borderId="10" xfId="2" applyNumberFormat="1" applyFont="1" applyFill="1" applyBorder="1" applyAlignment="1">
      <alignment horizontal="right" vertical="center" shrinkToFit="1"/>
    </xf>
    <xf numFmtId="41" fontId="61" fillId="0" borderId="10" xfId="2" applyNumberFormat="1" applyFont="1" applyFill="1" applyBorder="1" applyAlignment="1">
      <alignment horizontal="right" vertical="center" shrinkToFit="1"/>
    </xf>
    <xf numFmtId="0" fontId="61" fillId="0" borderId="0" xfId="5" applyNumberFormat="1" applyFont="1" applyFill="1" applyBorder="1" applyAlignment="1">
      <alignment horizontal="center" vertical="center" shrinkToFit="1"/>
    </xf>
    <xf numFmtId="0" fontId="58" fillId="0" borderId="12" xfId="2" applyNumberFormat="1" applyFont="1" applyFill="1" applyBorder="1" applyAlignment="1">
      <alignment horizontal="left" vertical="center" wrapText="1" shrinkToFit="1"/>
    </xf>
    <xf numFmtId="0" fontId="61" fillId="0" borderId="0" xfId="2" applyNumberFormat="1" applyFont="1" applyFill="1" applyBorder="1" applyAlignment="1">
      <alignment horizontal="center" vertical="top" wrapText="1"/>
    </xf>
    <xf numFmtId="41" fontId="58" fillId="0" borderId="10" xfId="3" applyNumberFormat="1" applyFont="1" applyFill="1" applyBorder="1" applyAlignment="1">
      <alignment horizontal="right" vertical="center" wrapText="1"/>
    </xf>
    <xf numFmtId="41" fontId="61" fillId="0" borderId="10" xfId="3" applyNumberFormat="1" applyFont="1" applyFill="1" applyBorder="1" applyAlignment="1">
      <alignment horizontal="left" vertical="center"/>
    </xf>
    <xf numFmtId="0" fontId="61" fillId="0" borderId="6" xfId="3" applyNumberFormat="1" applyFont="1" applyFill="1" applyBorder="1" applyAlignment="1">
      <alignment horizontal="left" vertical="center" shrinkToFit="1"/>
    </xf>
    <xf numFmtId="0" fontId="61" fillId="0" borderId="6" xfId="3" applyNumberFormat="1" applyFont="1" applyFill="1" applyBorder="1" applyAlignment="1">
      <alignment horizontal="center" vertical="center" shrinkToFit="1"/>
    </xf>
    <xf numFmtId="0" fontId="58" fillId="0" borderId="0" xfId="3" applyNumberFormat="1" applyFont="1" applyFill="1" applyBorder="1" applyAlignment="1">
      <alignment horizontal="left" vertical="center" shrinkToFit="1"/>
    </xf>
    <xf numFmtId="0" fontId="61" fillId="0" borderId="0" xfId="3" applyNumberFormat="1" applyFont="1" applyFill="1" applyBorder="1" applyAlignment="1">
      <alignment horizontal="center" vertical="center" shrinkToFit="1"/>
    </xf>
    <xf numFmtId="0" fontId="58" fillId="0" borderId="6" xfId="2" applyNumberFormat="1" applyFont="1" applyFill="1" applyBorder="1" applyAlignment="1">
      <alignment horizontal="left" vertical="center" shrinkToFit="1"/>
    </xf>
    <xf numFmtId="0" fontId="61" fillId="0" borderId="6" xfId="2" applyNumberFormat="1" applyFont="1" applyFill="1" applyBorder="1" applyAlignment="1">
      <alignment horizontal="center" vertical="center" shrinkToFit="1"/>
    </xf>
    <xf numFmtId="0" fontId="61" fillId="0" borderId="4" xfId="5" applyNumberFormat="1" applyFont="1" applyFill="1" applyBorder="1" applyAlignment="1">
      <alignment horizontal="left" vertical="center" shrinkToFit="1"/>
    </xf>
    <xf numFmtId="0" fontId="58" fillId="0" borderId="5" xfId="2" applyNumberFormat="1" applyFont="1" applyFill="1" applyBorder="1" applyAlignment="1">
      <alignment horizontal="center" vertical="center" shrinkToFit="1"/>
    </xf>
    <xf numFmtId="0" fontId="58" fillId="0" borderId="0" xfId="2" applyNumberFormat="1" applyFont="1" applyFill="1" applyBorder="1" applyAlignment="1">
      <alignment horizontal="center" vertical="center" shrinkToFit="1"/>
    </xf>
    <xf numFmtId="0" fontId="61" fillId="0" borderId="5" xfId="2" applyNumberFormat="1" applyFont="1" applyFill="1" applyBorder="1" applyAlignment="1">
      <alignment horizontal="left" vertical="center" shrinkToFit="1"/>
    </xf>
    <xf numFmtId="0" fontId="58" fillId="0" borderId="30" xfId="5" applyNumberFormat="1" applyFont="1" applyFill="1" applyBorder="1" applyAlignment="1">
      <alignment vertical="center" shrinkToFit="1"/>
    </xf>
    <xf numFmtId="41" fontId="58" fillId="0" borderId="18" xfId="3" applyNumberFormat="1" applyFont="1" applyFill="1" applyBorder="1" applyAlignment="1">
      <alignment horizontal="right" vertical="center"/>
    </xf>
    <xf numFmtId="0" fontId="61" fillId="0" borderId="12" xfId="5" applyNumberFormat="1" applyFont="1" applyFill="1" applyBorder="1" applyAlignment="1">
      <alignment vertical="center" shrinkToFit="1"/>
    </xf>
    <xf numFmtId="0" fontId="61" fillId="0" borderId="12" xfId="5" applyNumberFormat="1" applyFont="1" applyFill="1" applyBorder="1" applyAlignment="1">
      <alignment vertical="center" wrapText="1" shrinkToFit="1"/>
    </xf>
    <xf numFmtId="0" fontId="61" fillId="0" borderId="6" xfId="7" applyNumberFormat="1" applyFont="1" applyFill="1" applyBorder="1" applyAlignment="1">
      <alignment horizontal="left" vertical="center" shrinkToFit="1"/>
    </xf>
    <xf numFmtId="0" fontId="61" fillId="0" borderId="6" xfId="5" applyNumberFormat="1" applyFont="1" applyFill="1" applyBorder="1" applyAlignment="1">
      <alignment horizontal="center" vertical="center"/>
    </xf>
    <xf numFmtId="0" fontId="58" fillId="0" borderId="0" xfId="5" applyNumberFormat="1" applyFont="1" applyFill="1" applyBorder="1" applyAlignment="1">
      <alignment horizontal="left" vertical="center" shrinkToFit="1"/>
    </xf>
    <xf numFmtId="0" fontId="61" fillId="0" borderId="0" xfId="5" applyNumberFormat="1" applyFont="1" applyFill="1" applyBorder="1" applyAlignment="1">
      <alignment vertical="center" wrapText="1" shrinkToFit="1"/>
    </xf>
    <xf numFmtId="0" fontId="61" fillId="0" borderId="0" xfId="5" applyNumberFormat="1" applyFont="1" applyFill="1" applyBorder="1">
      <alignment vertical="center"/>
    </xf>
    <xf numFmtId="0" fontId="58" fillId="0" borderId="0" xfId="5" applyNumberFormat="1" applyFont="1" applyFill="1" applyBorder="1">
      <alignment vertical="center"/>
    </xf>
    <xf numFmtId="41" fontId="61" fillId="0" borderId="10" xfId="4" applyNumberFormat="1" applyFont="1" applyFill="1" applyBorder="1" applyAlignment="1">
      <alignment horizontal="right" vertical="center"/>
    </xf>
    <xf numFmtId="0" fontId="58" fillId="0" borderId="0" xfId="2" applyNumberFormat="1" applyFont="1" applyFill="1" applyBorder="1" applyAlignment="1">
      <alignment horizontal="center" vertical="center"/>
    </xf>
    <xf numFmtId="0" fontId="58" fillId="0" borderId="30" xfId="2" applyNumberFormat="1" applyFont="1" applyFill="1" applyBorder="1" applyAlignment="1">
      <alignment vertical="center" shrinkToFit="1"/>
    </xf>
    <xf numFmtId="49" fontId="61" fillId="0" borderId="12" xfId="2" applyNumberFormat="1" applyFont="1" applyFill="1" applyBorder="1" applyAlignment="1">
      <alignment vertical="center" shrinkToFit="1"/>
    </xf>
    <xf numFmtId="178" fontId="61" fillId="0" borderId="6" xfId="2" applyNumberFormat="1" applyFont="1" applyFill="1" applyBorder="1" applyAlignment="1">
      <alignment horizontal="center" vertical="center"/>
    </xf>
    <xf numFmtId="0" fontId="61" fillId="0" borderId="21" xfId="2" applyNumberFormat="1" applyFont="1" applyFill="1" applyBorder="1" applyAlignment="1">
      <alignment horizontal="left" vertical="center" shrinkToFit="1"/>
    </xf>
    <xf numFmtId="177" fontId="61" fillId="0" borderId="21" xfId="2" applyNumberFormat="1" applyFont="1" applyFill="1" applyBorder="1" applyAlignment="1">
      <alignment horizontal="center" vertical="center"/>
    </xf>
    <xf numFmtId="41" fontId="58" fillId="0" borderId="31" xfId="3" applyNumberFormat="1" applyFont="1" applyFill="1" applyBorder="1" applyAlignment="1">
      <alignment vertical="center"/>
    </xf>
    <xf numFmtId="0" fontId="61" fillId="0" borderId="22" xfId="2" applyNumberFormat="1" applyFont="1" applyFill="1" applyBorder="1" applyAlignment="1">
      <alignment horizontal="left" vertical="center" shrinkToFit="1"/>
    </xf>
    <xf numFmtId="0" fontId="61" fillId="0" borderId="22" xfId="2" applyNumberFormat="1" applyFont="1" applyFill="1" applyBorder="1" applyAlignment="1">
      <alignment horizontal="center" vertical="center"/>
    </xf>
    <xf numFmtId="41" fontId="61" fillId="0" borderId="24" xfId="3" applyNumberFormat="1" applyFont="1" applyFill="1" applyBorder="1" applyAlignment="1">
      <alignment vertical="center"/>
    </xf>
    <xf numFmtId="0" fontId="61" fillId="0" borderId="21" xfId="2" applyNumberFormat="1" applyFont="1" applyFill="1" applyBorder="1" applyAlignment="1">
      <alignment horizontal="center" vertical="center"/>
    </xf>
    <xf numFmtId="41" fontId="93" fillId="0" borderId="0" xfId="3" applyNumberFormat="1" applyFont="1" applyFill="1" applyBorder="1" applyAlignment="1">
      <alignment horizontal="center" vertical="center"/>
    </xf>
    <xf numFmtId="41" fontId="93" fillId="0" borderId="21" xfId="2" applyNumberFormat="1" applyFont="1" applyFill="1" applyBorder="1" applyAlignment="1">
      <alignment vertical="center"/>
    </xf>
    <xf numFmtId="176" fontId="58" fillId="7" borderId="173" xfId="3" applyNumberFormat="1" applyFont="1" applyFill="1" applyBorder="1" applyAlignment="1">
      <alignment horizontal="right" vertical="center" wrapText="1"/>
    </xf>
    <xf numFmtId="41" fontId="61" fillId="0" borderId="8" xfId="3" applyNumberFormat="1" applyFont="1" applyFill="1" applyBorder="1" applyAlignment="1">
      <alignment horizontal="right" vertical="center"/>
    </xf>
    <xf numFmtId="41" fontId="61" fillId="0" borderId="7" xfId="3" applyNumberFormat="1" applyFont="1" applyFill="1" applyBorder="1" applyAlignment="1">
      <alignment horizontal="right" vertical="center"/>
    </xf>
    <xf numFmtId="41" fontId="61" fillId="0" borderId="2" xfId="3" applyNumberFormat="1" applyFont="1" applyFill="1" applyBorder="1" applyAlignment="1">
      <alignment horizontal="right" vertical="center"/>
    </xf>
    <xf numFmtId="41" fontId="61" fillId="0" borderId="2" xfId="3" applyNumberFormat="1" applyFont="1" applyFill="1" applyBorder="1" applyAlignment="1">
      <alignment vertical="center"/>
    </xf>
    <xf numFmtId="41" fontId="61" fillId="0" borderId="3" xfId="3" applyNumberFormat="1" applyFont="1" applyFill="1" applyBorder="1" applyAlignment="1">
      <alignment horizontal="right" vertical="center"/>
    </xf>
    <xf numFmtId="41" fontId="61" fillId="0" borderId="8" xfId="2" applyNumberFormat="1" applyFont="1" applyFill="1" applyBorder="1" applyAlignment="1">
      <alignment horizontal="right" vertical="center"/>
    </xf>
    <xf numFmtId="41" fontId="61" fillId="0" borderId="2" xfId="3" applyNumberFormat="1" applyFont="1" applyFill="1" applyBorder="1" applyAlignment="1">
      <alignment horizontal="center" vertical="center"/>
    </xf>
    <xf numFmtId="41" fontId="61" fillId="0" borderId="2" xfId="3" applyNumberFormat="1" applyFont="1" applyFill="1" applyBorder="1" applyAlignment="1">
      <alignment horizontal="left" vertical="center"/>
    </xf>
    <xf numFmtId="41" fontId="61" fillId="0" borderId="2" xfId="3" applyNumberFormat="1" applyFont="1" applyFill="1" applyBorder="1" applyAlignment="1">
      <alignment vertical="center" wrapText="1"/>
    </xf>
    <xf numFmtId="41" fontId="61" fillId="0" borderId="3" xfId="3" applyNumberFormat="1" applyFont="1" applyFill="1" applyBorder="1" applyAlignment="1">
      <alignment vertical="center"/>
    </xf>
    <xf numFmtId="41" fontId="61" fillId="0" borderId="8" xfId="3" applyNumberFormat="1" applyFont="1" applyFill="1" applyBorder="1" applyAlignment="1">
      <alignment vertical="center"/>
    </xf>
    <xf numFmtId="41" fontId="61" fillId="0" borderId="7" xfId="4" applyNumberFormat="1" applyFont="1" applyFill="1" applyBorder="1" applyAlignment="1">
      <alignment horizontal="right" vertical="center"/>
    </xf>
    <xf numFmtId="41" fontId="61" fillId="0" borderId="2" xfId="4" applyNumberFormat="1" applyFont="1" applyFill="1" applyBorder="1" applyAlignment="1">
      <alignment horizontal="right" vertical="center"/>
    </xf>
    <xf numFmtId="41" fontId="61" fillId="0" borderId="7" xfId="3" applyNumberFormat="1" applyFont="1" applyFill="1" applyBorder="1" applyAlignment="1">
      <alignment vertical="center"/>
    </xf>
    <xf numFmtId="41" fontId="61" fillId="0" borderId="20" xfId="3" applyNumberFormat="1" applyFont="1" applyFill="1" applyBorder="1" applyAlignment="1">
      <alignment vertical="center"/>
    </xf>
    <xf numFmtId="41" fontId="61" fillId="0" borderId="23" xfId="3" applyNumberFormat="1" applyFont="1" applyFill="1" applyBorder="1" applyAlignment="1">
      <alignment horizontal="right" vertical="center"/>
    </xf>
    <xf numFmtId="41" fontId="61" fillId="0" borderId="2" xfId="3" applyNumberFormat="1" applyFont="1" applyFill="1" applyBorder="1" applyAlignment="1">
      <alignment horizontal="right" vertical="top"/>
    </xf>
    <xf numFmtId="41" fontId="156" fillId="0" borderId="20" xfId="0" applyNumberFormat="1" applyFont="1" applyFill="1" applyBorder="1" applyAlignment="1"/>
    <xf numFmtId="41" fontId="156" fillId="0" borderId="0" xfId="5" applyNumberFormat="1" applyFont="1" applyFill="1" applyBorder="1" applyAlignment="1"/>
    <xf numFmtId="0" fontId="28" fillId="0" borderId="0" xfId="9" applyFont="1" applyAlignment="1">
      <alignment horizontal="center"/>
    </xf>
    <xf numFmtId="0" fontId="18" fillId="0" borderId="0" xfId="9" applyFont="1" applyAlignment="1">
      <alignment horizontal="right" vertical="center"/>
    </xf>
    <xf numFmtId="0" fontId="22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26" fillId="0" borderId="0" xfId="9" applyFont="1" applyAlignment="1">
      <alignment horizontal="center"/>
    </xf>
    <xf numFmtId="0" fontId="27" fillId="0" borderId="0" xfId="9" applyFont="1" applyAlignment="1">
      <alignment horizontal="center"/>
    </xf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left" vertical="center"/>
    </xf>
    <xf numFmtId="0" fontId="30" fillId="0" borderId="0" xfId="9" applyFont="1" applyAlignment="1">
      <alignment horizontal="center" vertical="center"/>
    </xf>
    <xf numFmtId="0" fontId="30" fillId="0" borderId="0" xfId="9" applyFont="1" applyAlignment="1">
      <alignment horizontal="left" vertical="center"/>
    </xf>
    <xf numFmtId="0" fontId="33" fillId="0" borderId="0" xfId="9" applyFont="1" applyAlignment="1">
      <alignment horizontal="center"/>
    </xf>
    <xf numFmtId="0" fontId="36" fillId="0" borderId="56" xfId="9" applyFont="1" applyBorder="1" applyAlignment="1">
      <alignment horizontal="left" vertical="center"/>
    </xf>
    <xf numFmtId="0" fontId="36" fillId="0" borderId="57" xfId="9" applyFont="1" applyBorder="1" applyAlignment="1">
      <alignment horizontal="left" vertical="center"/>
    </xf>
    <xf numFmtId="0" fontId="36" fillId="0" borderId="58" xfId="9" applyFont="1" applyBorder="1" applyAlignment="1">
      <alignment horizontal="left" vertical="center"/>
    </xf>
    <xf numFmtId="0" fontId="35" fillId="0" borderId="0" xfId="9" applyFont="1" applyAlignment="1">
      <alignment horizontal="left" vertical="center"/>
    </xf>
    <xf numFmtId="0" fontId="38" fillId="4" borderId="42" xfId="9" applyFont="1" applyFill="1" applyBorder="1" applyAlignment="1">
      <alignment horizontal="center" vertical="center"/>
    </xf>
    <xf numFmtId="0" fontId="38" fillId="4" borderId="43" xfId="9" applyFont="1" applyFill="1" applyBorder="1" applyAlignment="1">
      <alignment horizontal="center" vertical="center"/>
    </xf>
    <xf numFmtId="0" fontId="36" fillId="0" borderId="45" xfId="9" applyFont="1" applyBorder="1" applyAlignment="1">
      <alignment horizontal="left" vertical="center" wrapText="1"/>
    </xf>
    <xf numFmtId="0" fontId="36" fillId="0" borderId="49" xfId="9" applyFont="1" applyBorder="1" applyAlignment="1">
      <alignment horizontal="left" vertical="center" wrapText="1"/>
    </xf>
    <xf numFmtId="0" fontId="36" fillId="0" borderId="54" xfId="9" applyFont="1" applyBorder="1" applyAlignment="1">
      <alignment horizontal="left" vertical="center" wrapText="1"/>
    </xf>
    <xf numFmtId="0" fontId="36" fillId="0" borderId="56" xfId="9" applyFont="1" applyBorder="1" applyAlignment="1">
      <alignment horizontal="left" vertical="center" wrapText="1"/>
    </xf>
    <xf numFmtId="0" fontId="36" fillId="0" borderId="57" xfId="9" applyFont="1" applyBorder="1" applyAlignment="1">
      <alignment horizontal="left" vertical="center" wrapText="1"/>
    </xf>
    <xf numFmtId="0" fontId="36" fillId="0" borderId="58" xfId="9" applyFont="1" applyBorder="1" applyAlignment="1">
      <alignment horizontal="left" vertical="center" wrapText="1"/>
    </xf>
    <xf numFmtId="0" fontId="36" fillId="0" borderId="0" xfId="9" applyFont="1" applyAlignment="1">
      <alignment horizontal="left"/>
    </xf>
    <xf numFmtId="0" fontId="44" fillId="0" borderId="0" xfId="9" applyFont="1" applyAlignment="1">
      <alignment horizontal="right"/>
    </xf>
    <xf numFmtId="41" fontId="45" fillId="0" borderId="0" xfId="10" applyFont="1" applyAlignment="1">
      <alignment horizontal="right"/>
    </xf>
    <xf numFmtId="0" fontId="36" fillId="0" borderId="0" xfId="9" applyFont="1" applyAlignment="1">
      <alignment horizontal="left" wrapText="1"/>
    </xf>
    <xf numFmtId="0" fontId="41" fillId="0" borderId="0" xfId="9" applyFont="1" applyAlignment="1">
      <alignment horizontal="left"/>
    </xf>
    <xf numFmtId="0" fontId="42" fillId="0" borderId="63" xfId="9" applyFont="1" applyFill="1" applyBorder="1" applyAlignment="1">
      <alignment horizontal="center" vertical="center"/>
    </xf>
    <xf numFmtId="0" fontId="42" fillId="0" borderId="64" xfId="9" applyFont="1" applyFill="1" applyBorder="1" applyAlignment="1">
      <alignment horizontal="center" vertical="center"/>
    </xf>
    <xf numFmtId="0" fontId="42" fillId="0" borderId="65" xfId="9" applyFont="1" applyFill="1" applyBorder="1" applyAlignment="1">
      <alignment horizontal="center" vertical="center"/>
    </xf>
    <xf numFmtId="0" fontId="42" fillId="0" borderId="66" xfId="9" applyFont="1" applyFill="1" applyBorder="1" applyAlignment="1">
      <alignment horizontal="center" vertical="center"/>
    </xf>
    <xf numFmtId="0" fontId="42" fillId="5" borderId="63" xfId="9" applyFont="1" applyFill="1" applyBorder="1" applyAlignment="1">
      <alignment horizontal="center" vertical="center"/>
    </xf>
    <xf numFmtId="0" fontId="42" fillId="5" borderId="64" xfId="9" applyFont="1" applyFill="1" applyBorder="1" applyAlignment="1">
      <alignment horizontal="center" vertical="center"/>
    </xf>
    <xf numFmtId="0" fontId="42" fillId="5" borderId="65" xfId="9" applyFont="1" applyFill="1" applyBorder="1" applyAlignment="1">
      <alignment horizontal="center" vertical="center"/>
    </xf>
    <xf numFmtId="0" fontId="42" fillId="5" borderId="66" xfId="9" applyFont="1" applyFill="1" applyBorder="1" applyAlignment="1">
      <alignment horizontal="center" vertical="center"/>
    </xf>
    <xf numFmtId="0" fontId="36" fillId="0" borderId="0" xfId="9" applyFont="1" applyAlignment="1">
      <alignment horizontal="left" vertical="center" wrapText="1"/>
    </xf>
    <xf numFmtId="0" fontId="36" fillId="0" borderId="85" xfId="9" applyFont="1" applyBorder="1" applyAlignment="1">
      <alignment horizontal="center" vertical="center" wrapText="1"/>
    </xf>
    <xf numFmtId="0" fontId="36" fillId="0" borderId="85" xfId="9" applyFont="1" applyBorder="1" applyAlignment="1">
      <alignment horizontal="center" vertical="center"/>
    </xf>
    <xf numFmtId="0" fontId="36" fillId="0" borderId="21" xfId="9" applyFont="1" applyBorder="1" applyAlignment="1">
      <alignment horizontal="center"/>
    </xf>
    <xf numFmtId="0" fontId="38" fillId="0" borderId="42" xfId="9" applyFont="1" applyFill="1" applyBorder="1" applyAlignment="1">
      <alignment horizontal="center" vertical="center"/>
    </xf>
    <xf numFmtId="0" fontId="38" fillId="0" borderId="43" xfId="9" applyFont="1" applyFill="1" applyBorder="1" applyAlignment="1">
      <alignment vertical="center"/>
    </xf>
    <xf numFmtId="0" fontId="38" fillId="0" borderId="43" xfId="9" applyFont="1" applyFill="1" applyBorder="1" applyAlignment="1">
      <alignment horizontal="center" vertical="center"/>
    </xf>
    <xf numFmtId="0" fontId="38" fillId="0" borderId="44" xfId="9" applyFont="1" applyFill="1" applyBorder="1" applyAlignment="1">
      <alignment vertical="center"/>
    </xf>
    <xf numFmtId="0" fontId="38" fillId="0" borderId="65" xfId="9" applyFont="1" applyFill="1" applyBorder="1" applyAlignment="1">
      <alignment horizontal="center" vertical="center"/>
    </xf>
    <xf numFmtId="0" fontId="38" fillId="0" borderId="66" xfId="9" applyFont="1" applyFill="1" applyBorder="1" applyAlignment="1">
      <alignment vertical="center"/>
    </xf>
    <xf numFmtId="0" fontId="36" fillId="0" borderId="97" xfId="9" applyFont="1" applyBorder="1" applyAlignment="1">
      <alignment horizontal="center" vertical="center"/>
    </xf>
    <xf numFmtId="184" fontId="43" fillId="0" borderId="58" xfId="9" applyNumberFormat="1" applyFont="1" applyBorder="1" applyAlignment="1">
      <alignment horizontal="center" vertical="center"/>
    </xf>
    <xf numFmtId="184" fontId="43" fillId="0" borderId="61" xfId="9" applyNumberFormat="1" applyFont="1" applyBorder="1" applyAlignment="1">
      <alignment horizontal="center" vertical="center"/>
    </xf>
    <xf numFmtId="184" fontId="43" fillId="0" borderId="126" xfId="9" applyNumberFormat="1" applyFont="1" applyBorder="1" applyAlignment="1">
      <alignment horizontal="center" vertical="center"/>
    </xf>
    <xf numFmtId="181" fontId="43" fillId="0" borderId="98" xfId="9" applyNumberFormat="1" applyFont="1" applyBorder="1" applyAlignment="1">
      <alignment horizontal="right" vertical="center"/>
    </xf>
    <xf numFmtId="181" fontId="43" fillId="0" borderId="61" xfId="9" applyNumberFormat="1" applyFont="1" applyBorder="1" applyAlignment="1">
      <alignment horizontal="right" vertical="center"/>
    </xf>
    <xf numFmtId="181" fontId="43" fillId="0" borderId="62" xfId="9" applyNumberFormat="1" applyFont="1" applyBorder="1" applyAlignment="1">
      <alignment horizontal="right" vertical="center"/>
    </xf>
    <xf numFmtId="0" fontId="42" fillId="0" borderId="0" xfId="9" applyFont="1" applyAlignment="1">
      <alignment horizontal="left" vertical="center"/>
    </xf>
    <xf numFmtId="0" fontId="42" fillId="0" borderId="13" xfId="9" applyFont="1" applyFill="1" applyBorder="1" applyAlignment="1">
      <alignment horizontal="center" vertical="center"/>
    </xf>
    <xf numFmtId="0" fontId="42" fillId="0" borderId="14" xfId="9" applyFont="1" applyFill="1" applyBorder="1" applyAlignment="1">
      <alignment horizontal="center" vertical="center"/>
    </xf>
    <xf numFmtId="0" fontId="42" fillId="0" borderId="100" xfId="9" applyFont="1" applyFill="1" applyBorder="1" applyAlignment="1">
      <alignment horizontal="center" vertical="center"/>
    </xf>
    <xf numFmtId="0" fontId="42" fillId="0" borderId="26" xfId="9" applyFont="1" applyFill="1" applyBorder="1" applyAlignment="1">
      <alignment horizontal="center" vertical="center"/>
    </xf>
    <xf numFmtId="0" fontId="42" fillId="0" borderId="15" xfId="9" applyFont="1" applyFill="1" applyBorder="1" applyAlignment="1">
      <alignment horizontal="center" vertical="center"/>
    </xf>
    <xf numFmtId="184" fontId="42" fillId="0" borderId="86" xfId="9" applyNumberFormat="1" applyFont="1" applyBorder="1" applyAlignment="1">
      <alignment horizontal="center" vertical="center"/>
    </xf>
    <xf numFmtId="0" fontId="48" fillId="0" borderId="87" xfId="9" applyFont="1" applyBorder="1"/>
    <xf numFmtId="184" fontId="42" fillId="0" borderId="89" xfId="9" applyNumberFormat="1" applyFont="1" applyBorder="1" applyAlignment="1">
      <alignment horizontal="center" vertical="center"/>
    </xf>
    <xf numFmtId="184" fontId="42" fillId="0" borderId="87" xfId="9" applyNumberFormat="1" applyFont="1" applyBorder="1" applyAlignment="1">
      <alignment horizontal="center" vertical="center"/>
    </xf>
    <xf numFmtId="184" fontId="49" fillId="0" borderId="102" xfId="9" applyNumberFormat="1" applyFont="1" applyBorder="1" applyAlignment="1">
      <alignment horizontal="center" vertical="center"/>
    </xf>
    <xf numFmtId="184" fontId="49" fillId="0" borderId="103" xfId="9" applyNumberFormat="1" applyFont="1" applyBorder="1" applyAlignment="1">
      <alignment horizontal="center" vertical="center"/>
    </xf>
    <xf numFmtId="184" fontId="49" fillId="0" borderId="105" xfId="9" applyNumberFormat="1" applyFont="1" applyBorder="1" applyAlignment="1">
      <alignment horizontal="center" vertical="center"/>
    </xf>
    <xf numFmtId="184" fontId="36" fillId="0" borderId="107" xfId="9" applyNumberFormat="1" applyFont="1" applyBorder="1" applyAlignment="1">
      <alignment horizontal="center" vertical="center" wrapText="1" justifyLastLine="1"/>
    </xf>
    <xf numFmtId="184" fontId="36" fillId="0" borderId="67" xfId="9" applyNumberFormat="1" applyFont="1" applyBorder="1" applyAlignment="1">
      <alignment horizontal="center" vertical="center" justifyLastLine="1"/>
    </xf>
    <xf numFmtId="184" fontId="36" fillId="0" borderId="27" xfId="9" applyNumberFormat="1" applyFont="1" applyBorder="1" applyAlignment="1">
      <alignment horizontal="center" vertical="center"/>
    </xf>
    <xf numFmtId="184" fontId="36" fillId="0" borderId="21" xfId="9" applyNumberFormat="1" applyFont="1" applyBorder="1" applyAlignment="1">
      <alignment horizontal="center" vertical="center"/>
    </xf>
    <xf numFmtId="184" fontId="36" fillId="0" borderId="75" xfId="9" applyNumberFormat="1" applyFont="1" applyBorder="1" applyAlignment="1">
      <alignment horizontal="center" vertical="center"/>
    </xf>
    <xf numFmtId="0" fontId="36" fillId="4" borderId="33" xfId="9" applyFont="1" applyFill="1" applyBorder="1" applyAlignment="1">
      <alignment horizontal="distributed" vertical="distributed" justifyLastLine="1"/>
    </xf>
    <xf numFmtId="0" fontId="36" fillId="4" borderId="22" xfId="9" applyFont="1" applyFill="1" applyBorder="1" applyAlignment="1">
      <alignment horizontal="distributed" vertical="distributed" justifyLastLine="1"/>
    </xf>
    <xf numFmtId="0" fontId="36" fillId="4" borderId="24" xfId="9" applyFont="1" applyFill="1" applyBorder="1" applyAlignment="1">
      <alignment horizontal="distributed" vertical="distributed" justifyLastLine="1"/>
    </xf>
    <xf numFmtId="0" fontId="36" fillId="4" borderId="127" xfId="9" applyFont="1" applyFill="1" applyBorder="1" applyAlignment="1">
      <alignment horizontal="center" vertical="center"/>
    </xf>
    <xf numFmtId="0" fontId="36" fillId="4" borderId="32" xfId="9" applyFont="1" applyFill="1" applyBorder="1" applyAlignment="1">
      <alignment horizontal="center" vertical="center"/>
    </xf>
    <xf numFmtId="184" fontId="38" fillId="0" borderId="127" xfId="9" applyNumberFormat="1" applyFont="1" applyBorder="1" applyAlignment="1">
      <alignment horizontal="center" vertical="center"/>
    </xf>
    <xf numFmtId="184" fontId="38" fillId="0" borderId="32" xfId="9" applyNumberFormat="1" applyFont="1" applyBorder="1" applyAlignment="1">
      <alignment horizontal="center" vertical="center"/>
    </xf>
    <xf numFmtId="0" fontId="37" fillId="6" borderId="25" xfId="11" applyFont="1" applyFill="1" applyBorder="1" applyAlignment="1">
      <alignment horizontal="left" vertical="center" wrapText="1"/>
    </xf>
    <xf numFmtId="0" fontId="37" fillId="6" borderId="32" xfId="11" applyFont="1" applyFill="1" applyBorder="1" applyAlignment="1">
      <alignment horizontal="left" vertical="center" wrapText="1"/>
    </xf>
    <xf numFmtId="177" fontId="37" fillId="6" borderId="25" xfId="0" applyNumberFormat="1" applyFont="1" applyFill="1" applyBorder="1" applyAlignment="1">
      <alignment horizontal="left" vertical="center" wrapText="1"/>
    </xf>
    <xf numFmtId="177" fontId="37" fillId="6" borderId="6" xfId="0" applyNumberFormat="1" applyFont="1" applyFill="1" applyBorder="1" applyAlignment="1">
      <alignment horizontal="left" vertical="center" wrapText="1"/>
    </xf>
    <xf numFmtId="177" fontId="37" fillId="6" borderId="32" xfId="0" applyNumberFormat="1" applyFont="1" applyFill="1" applyBorder="1" applyAlignment="1">
      <alignment horizontal="left" vertical="center" wrapText="1"/>
    </xf>
    <xf numFmtId="177" fontId="37" fillId="6" borderId="4" xfId="0" applyNumberFormat="1" applyFont="1" applyFill="1" applyBorder="1" applyAlignment="1">
      <alignment horizontal="left" vertical="center" wrapText="1"/>
    </xf>
    <xf numFmtId="177" fontId="37" fillId="6" borderId="9" xfId="0" applyNumberFormat="1" applyFont="1" applyFill="1" applyBorder="1" applyAlignment="1">
      <alignment horizontal="left" vertical="center"/>
    </xf>
    <xf numFmtId="0" fontId="37" fillId="6" borderId="33" xfId="11" applyFont="1" applyFill="1" applyBorder="1" applyAlignment="1">
      <alignment vertical="center" wrapText="1"/>
    </xf>
    <xf numFmtId="0" fontId="37" fillId="6" borderId="22" xfId="11" applyFont="1" applyFill="1" applyBorder="1" applyAlignment="1">
      <alignment vertical="center"/>
    </xf>
    <xf numFmtId="0" fontId="37" fillId="6" borderId="1" xfId="11" applyFont="1" applyFill="1" applyBorder="1" applyAlignment="1">
      <alignment horizontal="left" vertical="center" wrapText="1"/>
    </xf>
    <xf numFmtId="0" fontId="37" fillId="6" borderId="35" xfId="11" applyFont="1" applyFill="1" applyBorder="1" applyAlignment="1">
      <alignment horizontal="left" vertical="center" wrapText="1"/>
    </xf>
    <xf numFmtId="0" fontId="37" fillId="6" borderId="6" xfId="11" applyFont="1" applyFill="1" applyBorder="1" applyAlignment="1">
      <alignment horizontal="left" vertical="center" wrapText="1"/>
    </xf>
    <xf numFmtId="177" fontId="54" fillId="7" borderId="63" xfId="0" applyNumberFormat="1" applyFont="1" applyFill="1" applyBorder="1" applyAlignment="1">
      <alignment horizontal="center" vertical="center"/>
    </xf>
    <xf numFmtId="177" fontId="54" fillId="7" borderId="65" xfId="0" applyNumberFormat="1" applyFont="1" applyFill="1" applyBorder="1" applyAlignment="1">
      <alignment horizontal="center" vertical="center"/>
    </xf>
    <xf numFmtId="177" fontId="54" fillId="7" borderId="141" xfId="0" applyNumberFormat="1" applyFont="1" applyFill="1" applyBorder="1" applyAlignment="1">
      <alignment horizontal="center" vertical="center"/>
    </xf>
    <xf numFmtId="177" fontId="37" fillId="6" borderId="33" xfId="0" applyNumberFormat="1" applyFont="1" applyFill="1" applyBorder="1" applyAlignment="1">
      <alignment vertical="center" wrapText="1"/>
    </xf>
    <xf numFmtId="177" fontId="37" fillId="6" borderId="22" xfId="0" applyNumberFormat="1" applyFont="1" applyFill="1" applyBorder="1" applyAlignment="1">
      <alignment vertical="center"/>
    </xf>
    <xf numFmtId="177" fontId="37" fillId="6" borderId="32" xfId="0" applyNumberFormat="1" applyFont="1" applyFill="1" applyBorder="1" applyAlignment="1">
      <alignment horizontal="left" vertical="center"/>
    </xf>
    <xf numFmtId="177" fontId="37" fillId="6" borderId="30" xfId="0" applyNumberFormat="1" applyFont="1" applyFill="1" applyBorder="1" applyAlignment="1">
      <alignment horizontal="center" vertical="center" wrapText="1"/>
    </xf>
    <xf numFmtId="177" fontId="37" fillId="6" borderId="12" xfId="0" applyNumberFormat="1" applyFont="1" applyFill="1" applyBorder="1" applyAlignment="1">
      <alignment horizontal="center" vertical="center" wrapText="1"/>
    </xf>
    <xf numFmtId="177" fontId="37" fillId="6" borderId="2" xfId="0" applyNumberFormat="1" applyFont="1" applyFill="1" applyBorder="1" applyAlignment="1">
      <alignment horizontal="center" vertical="center" wrapText="1"/>
    </xf>
    <xf numFmtId="177" fontId="37" fillId="7" borderId="33" xfId="0" applyNumberFormat="1" applyFont="1" applyFill="1" applyBorder="1" applyAlignment="1">
      <alignment horizontal="center" vertical="center"/>
    </xf>
    <xf numFmtId="177" fontId="37" fillId="7" borderId="22" xfId="0" applyNumberFormat="1" applyFont="1" applyFill="1" applyBorder="1" applyAlignment="1">
      <alignment horizontal="center" vertical="center"/>
    </xf>
    <xf numFmtId="177" fontId="37" fillId="7" borderId="34" xfId="0" applyNumberFormat="1" applyFont="1" applyFill="1" applyBorder="1" applyAlignment="1">
      <alignment horizontal="center" vertical="center"/>
    </xf>
    <xf numFmtId="41" fontId="37" fillId="7" borderId="132" xfId="12" applyFont="1" applyFill="1" applyBorder="1" applyAlignment="1">
      <alignment horizontal="center" vertical="center" wrapText="1"/>
    </xf>
    <xf numFmtId="41" fontId="37" fillId="7" borderId="20" xfId="12" applyFont="1" applyFill="1" applyBorder="1" applyAlignment="1">
      <alignment horizontal="center" vertical="center" wrapText="1"/>
    </xf>
    <xf numFmtId="177" fontId="37" fillId="7" borderId="23" xfId="12" applyNumberFormat="1" applyFont="1" applyFill="1" applyBorder="1" applyAlignment="1">
      <alignment horizontal="center" vertical="center" wrapText="1"/>
    </xf>
    <xf numFmtId="177" fontId="37" fillId="7" borderId="136" xfId="12" applyNumberFormat="1" applyFont="1" applyFill="1" applyBorder="1" applyAlignment="1">
      <alignment horizontal="center" vertical="center"/>
    </xf>
    <xf numFmtId="177" fontId="37" fillId="7" borderId="26" xfId="0" applyNumberFormat="1" applyFont="1" applyFill="1" applyBorder="1" applyAlignment="1">
      <alignment horizontal="center" vertical="center" wrapText="1"/>
    </xf>
    <xf numFmtId="177" fontId="37" fillId="7" borderId="14" xfId="0" applyNumberFormat="1" applyFont="1" applyFill="1" applyBorder="1" applyAlignment="1">
      <alignment horizontal="center" vertical="center" wrapText="1"/>
    </xf>
    <xf numFmtId="177" fontId="37" fillId="7" borderId="15" xfId="0" applyNumberFormat="1" applyFont="1" applyFill="1" applyBorder="1" applyAlignment="1">
      <alignment horizontal="center" vertical="center"/>
    </xf>
    <xf numFmtId="177" fontId="37" fillId="7" borderId="28" xfId="0" applyNumberFormat="1" applyFont="1" applyFill="1" applyBorder="1" applyAlignment="1">
      <alignment horizontal="center" vertical="center"/>
    </xf>
    <xf numFmtId="177" fontId="37" fillId="7" borderId="21" xfId="0" applyNumberFormat="1" applyFont="1" applyFill="1" applyBorder="1" applyAlignment="1">
      <alignment horizontal="center" vertical="center"/>
    </xf>
    <xf numFmtId="177" fontId="37" fillId="7" borderId="31" xfId="0" applyNumberFormat="1" applyFont="1" applyFill="1" applyBorder="1" applyAlignment="1">
      <alignment horizontal="center" vertical="center"/>
    </xf>
    <xf numFmtId="177" fontId="37" fillId="7" borderId="133" xfId="0" applyNumberFormat="1" applyFont="1" applyFill="1" applyBorder="1" applyAlignment="1">
      <alignment horizontal="center" vertical="center"/>
    </xf>
    <xf numFmtId="177" fontId="37" fillId="7" borderId="134" xfId="0" applyNumberFormat="1" applyFont="1" applyFill="1" applyBorder="1" applyAlignment="1">
      <alignment horizontal="center" vertical="center"/>
    </xf>
    <xf numFmtId="177" fontId="37" fillId="7" borderId="135" xfId="0" applyNumberFormat="1" applyFont="1" applyFill="1" applyBorder="1" applyAlignment="1">
      <alignment horizontal="center" vertical="center"/>
    </xf>
    <xf numFmtId="0" fontId="5" fillId="0" borderId="25" xfId="2" applyNumberFormat="1" applyFont="1" applyFill="1" applyBorder="1" applyAlignment="1">
      <alignment horizontal="left" vertical="center" wrapText="1"/>
    </xf>
    <xf numFmtId="0" fontId="5" fillId="0" borderId="6" xfId="2" applyNumberFormat="1" applyFont="1" applyFill="1" applyBorder="1" applyAlignment="1">
      <alignment horizontal="left" vertical="center" wrapText="1"/>
    </xf>
    <xf numFmtId="0" fontId="5" fillId="0" borderId="32" xfId="2" applyNumberFormat="1" applyFont="1" applyFill="1" applyBorder="1" applyAlignment="1">
      <alignment horizontal="left" vertical="center" wrapText="1"/>
    </xf>
    <xf numFmtId="0" fontId="5" fillId="0" borderId="7" xfId="2" applyNumberFormat="1" applyFont="1" applyFill="1" applyBorder="1" applyAlignment="1">
      <alignment horizontal="left" vertical="center" wrapText="1"/>
    </xf>
    <xf numFmtId="0" fontId="7" fillId="0" borderId="30" xfId="2" applyNumberFormat="1" applyFont="1" applyFill="1" applyBorder="1" applyAlignment="1">
      <alignment horizontal="left" vertical="top" wrapText="1"/>
    </xf>
    <xf numFmtId="0" fontId="7" fillId="0" borderId="35" xfId="2" applyNumberFormat="1" applyFont="1" applyFill="1" applyBorder="1" applyAlignment="1">
      <alignment horizontal="left" vertical="top" wrapText="1"/>
    </xf>
    <xf numFmtId="0" fontId="7" fillId="0" borderId="4" xfId="2" applyNumberFormat="1" applyFont="1" applyFill="1" applyBorder="1" applyAlignment="1">
      <alignment horizontal="left" vertical="top" wrapText="1"/>
    </xf>
    <xf numFmtId="0" fontId="7" fillId="0" borderId="9" xfId="2" applyNumberFormat="1" applyFont="1" applyFill="1" applyBorder="1" applyAlignment="1">
      <alignment horizontal="left" vertical="top" wrapText="1"/>
    </xf>
    <xf numFmtId="0" fontId="5" fillId="0" borderId="20" xfId="2" applyNumberFormat="1" applyFont="1" applyFill="1" applyBorder="1" applyAlignment="1">
      <alignment horizontal="left" vertical="center" wrapText="1"/>
    </xf>
    <xf numFmtId="0" fontId="6" fillId="0" borderId="33" xfId="2" applyNumberFormat="1" applyFont="1" applyFill="1" applyBorder="1" applyAlignment="1">
      <alignment horizontal="left" vertical="center"/>
    </xf>
    <xf numFmtId="0" fontId="6" fillId="0" borderId="22" xfId="2" applyNumberFormat="1" applyFont="1" applyFill="1" applyBorder="1" applyAlignment="1">
      <alignment horizontal="left" vertical="center"/>
    </xf>
    <xf numFmtId="0" fontId="6" fillId="0" borderId="34" xfId="2" applyNumberFormat="1" applyFont="1" applyFill="1" applyBorder="1" applyAlignment="1">
      <alignment horizontal="left" vertical="center"/>
    </xf>
    <xf numFmtId="0" fontId="5" fillId="0" borderId="25" xfId="2" applyNumberFormat="1" applyFont="1" applyFill="1" applyBorder="1" applyAlignment="1">
      <alignment horizontal="left" vertical="center"/>
    </xf>
    <xf numFmtId="0" fontId="5" fillId="0" borderId="6" xfId="2" applyNumberFormat="1" applyFont="1" applyFill="1" applyBorder="1" applyAlignment="1">
      <alignment horizontal="left" vertical="center"/>
    </xf>
    <xf numFmtId="0" fontId="5" fillId="0" borderId="32" xfId="2" applyNumberFormat="1" applyFont="1" applyFill="1" applyBorder="1" applyAlignment="1">
      <alignment horizontal="left" vertical="center"/>
    </xf>
    <xf numFmtId="0" fontId="11" fillId="0" borderId="129" xfId="3" applyNumberFormat="1" applyFont="1" applyFill="1" applyBorder="1" applyAlignment="1">
      <alignment horizontal="left" vertical="center"/>
    </xf>
    <xf numFmtId="0" fontId="11" fillId="0" borderId="0" xfId="3" applyNumberFormat="1" applyFont="1" applyFill="1" applyBorder="1" applyAlignment="1">
      <alignment horizontal="left" vertical="center"/>
    </xf>
    <xf numFmtId="0" fontId="5" fillId="0" borderId="7" xfId="5" applyNumberFormat="1" applyFont="1" applyFill="1" applyBorder="1" applyAlignment="1">
      <alignment horizontal="left" vertical="center" wrapText="1"/>
    </xf>
    <xf numFmtId="0" fontId="5" fillId="0" borderId="8" xfId="2" applyNumberFormat="1" applyFont="1" applyFill="1" applyBorder="1" applyAlignment="1">
      <alignment horizontal="left" vertical="center" wrapText="1"/>
    </xf>
    <xf numFmtId="0" fontId="5" fillId="0" borderId="7" xfId="2" applyNumberFormat="1" applyFont="1" applyFill="1" applyBorder="1" applyAlignment="1">
      <alignment horizontal="left" vertical="center"/>
    </xf>
    <xf numFmtId="0" fontId="5" fillId="0" borderId="7" xfId="2" applyNumberFormat="1" applyFont="1" applyFill="1" applyBorder="1" applyAlignment="1">
      <alignment horizontal="left" vertical="top"/>
    </xf>
    <xf numFmtId="0" fontId="5" fillId="0" borderId="7" xfId="2" applyNumberFormat="1" applyFont="1" applyFill="1" applyBorder="1" applyAlignment="1">
      <alignment horizontal="left" vertical="top" wrapText="1"/>
    </xf>
    <xf numFmtId="0" fontId="6" fillId="0" borderId="25" xfId="2" applyNumberFormat="1" applyFont="1" applyFill="1" applyBorder="1" applyAlignment="1">
      <alignment horizontal="left" vertical="center" wrapText="1"/>
    </xf>
    <xf numFmtId="0" fontId="6" fillId="0" borderId="6" xfId="2" applyNumberFormat="1" applyFont="1" applyFill="1" applyBorder="1" applyAlignment="1">
      <alignment horizontal="left" vertical="center" wrapText="1"/>
    </xf>
    <xf numFmtId="0" fontId="6" fillId="0" borderId="32" xfId="2" applyNumberFormat="1" applyFont="1" applyFill="1" applyBorder="1" applyAlignment="1">
      <alignment horizontal="left" vertical="center" wrapText="1"/>
    </xf>
    <xf numFmtId="0" fontId="5" fillId="0" borderId="8" xfId="5" applyNumberFormat="1" applyFont="1" applyFill="1" applyBorder="1" applyAlignment="1">
      <alignment horizontal="left" vertical="center" wrapText="1"/>
    </xf>
    <xf numFmtId="0" fontId="58" fillId="0" borderId="7" xfId="3" applyNumberFormat="1" applyFont="1" applyFill="1" applyBorder="1" applyAlignment="1">
      <alignment horizontal="left" vertical="center"/>
    </xf>
    <xf numFmtId="0" fontId="6" fillId="7" borderId="172" xfId="2" applyNumberFormat="1" applyFont="1" applyFill="1" applyBorder="1" applyAlignment="1">
      <alignment horizontal="center" vertical="center"/>
    </xf>
    <xf numFmtId="0" fontId="6" fillId="7" borderId="173" xfId="2" applyNumberFormat="1" applyFont="1" applyFill="1" applyBorder="1" applyAlignment="1">
      <alignment horizontal="center" vertical="center"/>
    </xf>
    <xf numFmtId="0" fontId="6" fillId="0" borderId="67" xfId="2" applyNumberFormat="1" applyFont="1" applyFill="1" applyBorder="1" applyAlignment="1">
      <alignment horizontal="left" vertical="center" wrapText="1"/>
    </xf>
    <xf numFmtId="0" fontId="6" fillId="0" borderId="8" xfId="2" applyNumberFormat="1" applyFont="1" applyFill="1" applyBorder="1" applyAlignment="1">
      <alignment horizontal="left" vertical="center" wrapText="1"/>
    </xf>
    <xf numFmtId="0" fontId="93" fillId="0" borderId="21" xfId="3" applyNumberFormat="1" applyFont="1" applyFill="1" applyBorder="1" applyAlignment="1">
      <alignment horizontal="right" vertical="center"/>
    </xf>
    <xf numFmtId="0" fontId="93" fillId="0" borderId="31" xfId="3" applyNumberFormat="1" applyFont="1" applyFill="1" applyBorder="1" applyAlignment="1">
      <alignment horizontal="right" vertical="center"/>
    </xf>
    <xf numFmtId="0" fontId="5" fillId="7" borderId="36" xfId="2" applyNumberFormat="1" applyFont="1" applyFill="1" applyBorder="1" applyAlignment="1">
      <alignment horizontal="center" vertical="center"/>
    </xf>
    <xf numFmtId="0" fontId="5" fillId="7" borderId="23" xfId="2" applyNumberFormat="1" applyFont="1" applyFill="1" applyBorder="1" applyAlignment="1">
      <alignment horizontal="center" vertical="center"/>
    </xf>
    <xf numFmtId="41" fontId="61" fillId="7" borderId="37" xfId="3" applyNumberFormat="1" applyFont="1" applyFill="1" applyBorder="1" applyAlignment="1">
      <alignment horizontal="center" vertical="center" wrapText="1"/>
    </xf>
    <xf numFmtId="41" fontId="61" fillId="7" borderId="30" xfId="3" applyNumberFormat="1" applyFont="1" applyFill="1" applyBorder="1" applyAlignment="1">
      <alignment horizontal="center" vertical="center" wrapText="1"/>
    </xf>
    <xf numFmtId="41" fontId="61" fillId="7" borderId="23" xfId="3" applyNumberFormat="1" applyFont="1" applyFill="1" applyBorder="1" applyAlignment="1">
      <alignment horizontal="center" vertical="center" wrapText="1"/>
    </xf>
    <xf numFmtId="41" fontId="61" fillId="7" borderId="3" xfId="3" applyNumberFormat="1" applyFont="1" applyFill="1" applyBorder="1" applyAlignment="1">
      <alignment horizontal="center" vertical="center" wrapText="1"/>
    </xf>
    <xf numFmtId="176" fontId="5" fillId="7" borderId="23" xfId="3" applyNumberFormat="1" applyFont="1" applyFill="1" applyBorder="1" applyAlignment="1">
      <alignment horizontal="center" vertical="center" wrapText="1"/>
    </xf>
    <xf numFmtId="176" fontId="5" fillId="7" borderId="3" xfId="3" applyNumberFormat="1" applyFont="1" applyFill="1" applyBorder="1" applyAlignment="1">
      <alignment horizontal="center" vertical="center" wrapText="1"/>
    </xf>
    <xf numFmtId="0" fontId="61" fillId="7" borderId="34" xfId="2" applyNumberFormat="1" applyFont="1" applyFill="1" applyBorder="1" applyAlignment="1">
      <alignment horizontal="center" vertical="center"/>
    </xf>
    <xf numFmtId="0" fontId="61" fillId="7" borderId="23" xfId="2" applyNumberFormat="1" applyFont="1" applyFill="1" applyBorder="1" applyAlignment="1">
      <alignment horizontal="center" vertical="center"/>
    </xf>
    <xf numFmtId="0" fontId="61" fillId="7" borderId="38" xfId="2" applyNumberFormat="1" applyFont="1" applyFill="1" applyBorder="1" applyAlignment="1">
      <alignment horizontal="center" vertical="center"/>
    </xf>
    <xf numFmtId="0" fontId="61" fillId="7" borderId="35" xfId="2" applyNumberFormat="1" applyFont="1" applyFill="1" applyBorder="1" applyAlignment="1">
      <alignment horizontal="center" vertical="center"/>
    </xf>
    <xf numFmtId="0" fontId="61" fillId="7" borderId="3" xfId="2" applyNumberFormat="1" applyFont="1" applyFill="1" applyBorder="1" applyAlignment="1">
      <alignment horizontal="center" vertical="center"/>
    </xf>
    <xf numFmtId="0" fontId="61" fillId="7" borderId="128" xfId="2" applyNumberFormat="1" applyFont="1" applyFill="1" applyBorder="1" applyAlignment="1">
      <alignment horizontal="center" vertical="center"/>
    </xf>
    <xf numFmtId="0" fontId="5" fillId="7" borderId="107" xfId="2" applyNumberFormat="1" applyFont="1" applyFill="1" applyBorder="1" applyAlignment="1">
      <alignment horizontal="center" vertical="center"/>
    </xf>
    <xf numFmtId="0" fontId="5" fillId="7" borderId="3" xfId="2" applyNumberFormat="1" applyFont="1" applyFill="1" applyBorder="1" applyAlignment="1">
      <alignment horizontal="center" vertical="center"/>
    </xf>
    <xf numFmtId="0" fontId="52" fillId="0" borderId="25" xfId="11" applyFont="1" applyFill="1" applyBorder="1" applyAlignment="1">
      <alignment horizontal="left" vertical="center" wrapText="1"/>
    </xf>
    <xf numFmtId="0" fontId="52" fillId="0" borderId="9" xfId="11" applyFont="1" applyFill="1" applyBorder="1" applyAlignment="1">
      <alignment horizontal="left" vertical="center" wrapText="1"/>
    </xf>
    <xf numFmtId="0" fontId="36" fillId="0" borderId="21" xfId="12" applyNumberFormat="1" applyFont="1" applyBorder="1" applyAlignment="1">
      <alignment horizontal="right" vertical="center"/>
    </xf>
    <xf numFmtId="0" fontId="37" fillId="7" borderId="33" xfId="11" applyFont="1" applyFill="1" applyBorder="1" applyAlignment="1">
      <alignment horizontal="center" vertical="center"/>
    </xf>
    <xf numFmtId="0" fontId="37" fillId="7" borderId="22" xfId="11" applyFont="1" applyFill="1" applyBorder="1" applyAlignment="1">
      <alignment horizontal="center" vertical="center"/>
    </xf>
    <xf numFmtId="0" fontId="37" fillId="7" borderId="34" xfId="11" applyFont="1" applyFill="1" applyBorder="1" applyAlignment="1">
      <alignment horizontal="center" vertical="center"/>
    </xf>
    <xf numFmtId="176" fontId="37" fillId="7" borderId="132" xfId="12" applyNumberFormat="1" applyFont="1" applyFill="1" applyBorder="1" applyAlignment="1">
      <alignment horizontal="center" vertical="center" wrapText="1"/>
    </xf>
    <xf numFmtId="176" fontId="37" fillId="7" borderId="20" xfId="12" applyNumberFormat="1" applyFont="1" applyFill="1" applyBorder="1" applyAlignment="1">
      <alignment horizontal="center" vertical="center" wrapText="1"/>
    </xf>
    <xf numFmtId="0" fontId="37" fillId="7" borderId="26" xfId="11" applyFont="1" applyFill="1" applyBorder="1" applyAlignment="1">
      <alignment horizontal="center" vertical="center"/>
    </xf>
    <xf numFmtId="0" fontId="37" fillId="7" borderId="14" xfId="11" applyFont="1" applyFill="1" applyBorder="1" applyAlignment="1">
      <alignment horizontal="center" vertical="center"/>
    </xf>
    <xf numFmtId="0" fontId="37" fillId="7" borderId="15" xfId="11" applyFont="1" applyFill="1" applyBorder="1" applyAlignment="1">
      <alignment horizontal="center" vertical="center"/>
    </xf>
    <xf numFmtId="0" fontId="37" fillId="7" borderId="28" xfId="11" applyFont="1" applyFill="1" applyBorder="1" applyAlignment="1">
      <alignment horizontal="center" vertical="center"/>
    </xf>
    <xf numFmtId="0" fontId="37" fillId="7" borderId="21" xfId="11" applyFont="1" applyFill="1" applyBorder="1" applyAlignment="1">
      <alignment horizontal="center" vertical="center"/>
    </xf>
    <xf numFmtId="0" fontId="37" fillId="7" borderId="31" xfId="11" applyFont="1" applyFill="1" applyBorder="1" applyAlignment="1">
      <alignment horizontal="center" vertical="center"/>
    </xf>
    <xf numFmtId="0" fontId="37" fillId="7" borderId="133" xfId="11" applyFont="1" applyFill="1" applyBorder="1" applyAlignment="1">
      <alignment horizontal="center" vertical="center"/>
    </xf>
    <xf numFmtId="0" fontId="37" fillId="7" borderId="134" xfId="11" applyFont="1" applyFill="1" applyBorder="1" applyAlignment="1">
      <alignment horizontal="center" vertical="center"/>
    </xf>
    <xf numFmtId="0" fontId="37" fillId="7" borderId="135" xfId="11" applyFont="1" applyFill="1" applyBorder="1" applyAlignment="1">
      <alignment horizontal="center" vertical="center"/>
    </xf>
    <xf numFmtId="0" fontId="54" fillId="7" borderId="63" xfId="11" applyFont="1" applyFill="1" applyBorder="1" applyAlignment="1">
      <alignment horizontal="center" vertical="center"/>
    </xf>
    <xf numFmtId="0" fontId="54" fillId="7" borderId="65" xfId="11" applyFont="1" applyFill="1" applyBorder="1" applyAlignment="1">
      <alignment horizontal="center" vertical="center"/>
    </xf>
    <xf numFmtId="0" fontId="54" fillId="7" borderId="141" xfId="11" applyFont="1" applyFill="1" applyBorder="1" applyAlignment="1">
      <alignment horizontal="center" vertical="center"/>
    </xf>
    <xf numFmtId="0" fontId="57" fillId="0" borderId="33" xfId="11" applyFont="1" applyBorder="1" applyAlignment="1">
      <alignment horizontal="left" vertical="center" wrapText="1"/>
    </xf>
    <xf numFmtId="0" fontId="57" fillId="0" borderId="22" xfId="11" applyFont="1" applyBorder="1" applyAlignment="1">
      <alignment horizontal="left" vertical="center" wrapText="1"/>
    </xf>
    <xf numFmtId="0" fontId="57" fillId="0" borderId="34" xfId="11" applyFont="1" applyBorder="1" applyAlignment="1">
      <alignment horizontal="left" vertical="center" wrapText="1"/>
    </xf>
    <xf numFmtId="0" fontId="57" fillId="0" borderId="25" xfId="11" applyFont="1" applyBorder="1" applyAlignment="1">
      <alignment horizontal="left" vertical="center" wrapText="1"/>
    </xf>
    <xf numFmtId="0" fontId="57" fillId="0" borderId="1" xfId="11" applyFont="1" applyBorder="1" applyAlignment="1">
      <alignment horizontal="left" vertical="center" wrapText="1"/>
    </xf>
    <xf numFmtId="0" fontId="57" fillId="0" borderId="35" xfId="11" applyFont="1" applyBorder="1" applyAlignment="1">
      <alignment horizontal="left" vertical="center" wrapText="1"/>
    </xf>
    <xf numFmtId="0" fontId="52" fillId="0" borderId="7" xfId="11" applyFont="1" applyBorder="1" applyAlignment="1">
      <alignment horizontal="left" vertical="center" wrapText="1"/>
    </xf>
    <xf numFmtId="0" fontId="52" fillId="0" borderId="25" xfId="11" applyFont="1" applyFill="1" applyBorder="1" applyAlignment="1">
      <alignment horizontal="left" vertical="top" wrapText="1"/>
    </xf>
    <xf numFmtId="0" fontId="52" fillId="0" borderId="32" xfId="11" applyFont="1" applyFill="1" applyBorder="1" applyAlignment="1">
      <alignment horizontal="left" vertical="top" wrapText="1"/>
    </xf>
    <xf numFmtId="177" fontId="37" fillId="0" borderId="30" xfId="0" applyNumberFormat="1" applyFont="1" applyBorder="1" applyAlignment="1">
      <alignment horizontal="left" vertical="center" wrapText="1"/>
    </xf>
    <xf numFmtId="177" fontId="37" fillId="0" borderId="1" xfId="0" applyNumberFormat="1" applyFont="1" applyBorder="1" applyAlignment="1">
      <alignment horizontal="left" vertical="center" wrapText="1"/>
    </xf>
    <xf numFmtId="177" fontId="37" fillId="0" borderId="35" xfId="0" applyNumberFormat="1" applyFont="1" applyBorder="1" applyAlignment="1">
      <alignment horizontal="left" vertical="center" wrapText="1"/>
    </xf>
    <xf numFmtId="177" fontId="37" fillId="0" borderId="37" xfId="0" applyNumberFormat="1" applyFont="1" applyBorder="1" applyAlignment="1">
      <alignment horizontal="left" vertical="center" wrapText="1"/>
    </xf>
    <xf numFmtId="177" fontId="37" fillId="0" borderId="34" xfId="0" applyNumberFormat="1" applyFont="1" applyBorder="1" applyAlignment="1">
      <alignment horizontal="left" vertical="center"/>
    </xf>
    <xf numFmtId="0" fontId="52" fillId="0" borderId="4" xfId="11" applyFont="1" applyFill="1" applyBorder="1" applyAlignment="1">
      <alignment vertical="top" wrapText="1"/>
    </xf>
    <xf numFmtId="0" fontId="52" fillId="0" borderId="32" xfId="11" applyFont="1" applyFill="1" applyBorder="1" applyAlignment="1">
      <alignment vertical="top" wrapText="1"/>
    </xf>
    <xf numFmtId="0" fontId="52" fillId="0" borderId="32" xfId="11" applyFont="1" applyFill="1" applyBorder="1" applyAlignment="1">
      <alignment horizontal="left" vertical="center"/>
    </xf>
    <xf numFmtId="0" fontId="52" fillId="0" borderId="32" xfId="11" applyFont="1" applyFill="1" applyBorder="1" applyAlignment="1">
      <alignment horizontal="left" vertical="center" wrapText="1"/>
    </xf>
    <xf numFmtId="177" fontId="37" fillId="0" borderId="33" xfId="0" applyNumberFormat="1" applyFont="1" applyBorder="1" applyAlignment="1">
      <alignment vertical="center" wrapText="1"/>
    </xf>
    <xf numFmtId="177" fontId="37" fillId="0" borderId="22" xfId="0" applyNumberFormat="1" applyFont="1" applyBorder="1" applyAlignment="1">
      <alignment vertical="center"/>
    </xf>
    <xf numFmtId="0" fontId="36" fillId="0" borderId="31" xfId="12" applyNumberFormat="1" applyFont="1" applyBorder="1" applyAlignment="1">
      <alignment horizontal="right" vertical="center"/>
    </xf>
    <xf numFmtId="177" fontId="37" fillId="0" borderId="37" xfId="0" applyNumberFormat="1" applyFont="1" applyFill="1" applyBorder="1" applyAlignment="1">
      <alignment horizontal="left" vertical="center" wrapText="1"/>
    </xf>
    <xf numFmtId="177" fontId="37" fillId="0" borderId="34" xfId="0" applyNumberFormat="1" applyFont="1" applyFill="1" applyBorder="1" applyAlignment="1">
      <alignment horizontal="left" vertical="center"/>
    </xf>
    <xf numFmtId="0" fontId="39" fillId="0" borderId="33" xfId="11" applyFont="1" applyFill="1" applyBorder="1" applyAlignment="1">
      <alignment horizontal="left" vertical="center" wrapText="1"/>
    </xf>
    <xf numFmtId="0" fontId="39" fillId="0" borderId="22" xfId="11" applyFont="1" applyFill="1" applyBorder="1" applyAlignment="1">
      <alignment horizontal="left" vertical="center" wrapText="1"/>
    </xf>
    <xf numFmtId="0" fontId="39" fillId="0" borderId="34" xfId="11" applyFont="1" applyFill="1" applyBorder="1" applyAlignment="1">
      <alignment horizontal="left" vertical="center" wrapText="1"/>
    </xf>
    <xf numFmtId="0" fontId="39" fillId="0" borderId="6" xfId="11" applyFont="1" applyFill="1" applyBorder="1" applyAlignment="1">
      <alignment horizontal="left" vertical="center" wrapText="1"/>
    </xf>
    <xf numFmtId="0" fontId="39" fillId="0" borderId="1" xfId="11" applyFont="1" applyFill="1" applyBorder="1" applyAlignment="1">
      <alignment horizontal="left" vertical="center" wrapText="1"/>
    </xf>
    <xf numFmtId="0" fontId="39" fillId="0" borderId="35" xfId="11" applyFont="1" applyFill="1" applyBorder="1" applyAlignment="1">
      <alignment horizontal="left" vertical="center" wrapText="1"/>
    </xf>
    <xf numFmtId="0" fontId="55" fillId="0" borderId="7" xfId="11" applyFont="1" applyFill="1" applyBorder="1" applyAlignment="1">
      <alignment horizontal="left" vertical="center" wrapText="1"/>
    </xf>
    <xf numFmtId="0" fontId="55" fillId="0" borderId="25" xfId="11" applyFont="1" applyFill="1" applyBorder="1" applyAlignment="1">
      <alignment horizontal="left" vertical="top" wrapText="1"/>
    </xf>
    <xf numFmtId="0" fontId="55" fillId="0" borderId="32" xfId="11" applyFont="1" applyFill="1" applyBorder="1" applyAlignment="1">
      <alignment horizontal="left" vertical="top" wrapText="1"/>
    </xf>
    <xf numFmtId="0" fontId="55" fillId="0" borderId="25" xfId="11" applyFont="1" applyFill="1" applyBorder="1" applyAlignment="1">
      <alignment horizontal="left" vertical="center" wrapText="1"/>
    </xf>
    <xf numFmtId="0" fontId="55" fillId="0" borderId="32" xfId="11" applyFont="1" applyFill="1" applyBorder="1" applyAlignment="1">
      <alignment horizontal="left" vertical="center" wrapText="1"/>
    </xf>
    <xf numFmtId="0" fontId="55" fillId="0" borderId="32" xfId="11" applyFont="1" applyFill="1" applyBorder="1" applyAlignment="1">
      <alignment horizontal="left" vertical="center"/>
    </xf>
    <xf numFmtId="177" fontId="37" fillId="0" borderId="33" xfId="0" applyNumberFormat="1" applyFont="1" applyFill="1" applyBorder="1" applyAlignment="1">
      <alignment vertical="center" wrapText="1"/>
    </xf>
    <xf numFmtId="177" fontId="37" fillId="0" borderId="22" xfId="0" applyNumberFormat="1" applyFont="1" applyFill="1" applyBorder="1" applyAlignment="1">
      <alignment vertical="center"/>
    </xf>
    <xf numFmtId="177" fontId="37" fillId="0" borderId="30" xfId="0" applyNumberFormat="1" applyFont="1" applyFill="1" applyBorder="1" applyAlignment="1">
      <alignment horizontal="left" vertical="center" wrapText="1"/>
    </xf>
    <xf numFmtId="177" fontId="37" fillId="0" borderId="1" xfId="0" applyNumberFormat="1" applyFont="1" applyFill="1" applyBorder="1" applyAlignment="1">
      <alignment horizontal="left" vertical="center" wrapText="1"/>
    </xf>
    <xf numFmtId="177" fontId="37" fillId="0" borderId="35" xfId="0" applyNumberFormat="1" applyFont="1" applyFill="1" applyBorder="1" applyAlignment="1">
      <alignment horizontal="left" vertical="center" wrapText="1"/>
    </xf>
    <xf numFmtId="41" fontId="61" fillId="7" borderId="132" xfId="12" applyFont="1" applyFill="1" applyBorder="1" applyAlignment="1">
      <alignment horizontal="center" vertical="center" wrapText="1"/>
    </xf>
    <xf numFmtId="41" fontId="61" fillId="7" borderId="20" xfId="12" applyFont="1" applyFill="1" applyBorder="1" applyAlignment="1">
      <alignment horizontal="center" vertical="center" wrapText="1"/>
    </xf>
    <xf numFmtId="177" fontId="54" fillId="0" borderId="22" xfId="0" applyNumberFormat="1" applyFont="1" applyBorder="1" applyAlignment="1">
      <alignment vertical="center" wrapText="1"/>
    </xf>
    <xf numFmtId="177" fontId="54" fillId="0" borderId="22" xfId="0" applyNumberFormat="1" applyFont="1" applyBorder="1" applyAlignment="1">
      <alignment vertical="center"/>
    </xf>
    <xf numFmtId="177" fontId="54" fillId="0" borderId="30" xfId="0" applyNumberFormat="1" applyFont="1" applyBorder="1" applyAlignment="1">
      <alignment horizontal="left" vertical="center" wrapText="1"/>
    </xf>
    <xf numFmtId="177" fontId="54" fillId="0" borderId="1" xfId="0" applyNumberFormat="1" applyFont="1" applyBorder="1" applyAlignment="1">
      <alignment horizontal="left" vertical="center" wrapText="1"/>
    </xf>
    <xf numFmtId="177" fontId="54" fillId="0" borderId="35" xfId="0" applyNumberFormat="1" applyFont="1" applyBorder="1" applyAlignment="1">
      <alignment horizontal="left" vertical="center" wrapText="1"/>
    </xf>
    <xf numFmtId="177" fontId="54" fillId="0" borderId="37" xfId="0" applyNumberFormat="1" applyFont="1" applyBorder="1" applyAlignment="1">
      <alignment horizontal="left" vertical="center" wrapText="1"/>
    </xf>
    <xf numFmtId="177" fontId="54" fillId="0" borderId="34" xfId="0" applyNumberFormat="1" applyFont="1" applyBorder="1" applyAlignment="1">
      <alignment horizontal="left" vertical="center"/>
    </xf>
    <xf numFmtId="0" fontId="54" fillId="0" borderId="4" xfId="11" applyFont="1" applyBorder="1" applyAlignment="1">
      <alignment horizontal="left" vertical="center" wrapText="1"/>
    </xf>
    <xf numFmtId="0" fontId="54" fillId="0" borderId="5" xfId="11" applyFont="1" applyBorder="1" applyAlignment="1">
      <alignment horizontal="left" vertical="center" wrapText="1"/>
    </xf>
    <xf numFmtId="0" fontId="54" fillId="0" borderId="9" xfId="11" applyFont="1" applyBorder="1" applyAlignment="1">
      <alignment horizontal="left" vertical="center" wrapText="1"/>
    </xf>
    <xf numFmtId="0" fontId="54" fillId="0" borderId="25" xfId="11" applyFont="1" applyBorder="1" applyAlignment="1">
      <alignment horizontal="left" vertical="top" wrapText="1"/>
    </xf>
    <xf numFmtId="0" fontId="54" fillId="0" borderId="32" xfId="11" applyFont="1" applyBorder="1" applyAlignment="1">
      <alignment horizontal="left" vertical="top" wrapText="1"/>
    </xf>
    <xf numFmtId="0" fontId="54" fillId="0" borderId="25" xfId="11" applyFont="1" applyBorder="1" applyAlignment="1">
      <alignment horizontal="left" vertical="center" wrapText="1"/>
    </xf>
    <xf numFmtId="0" fontId="54" fillId="0" borderId="32" xfId="11" applyFont="1" applyBorder="1" applyAlignment="1">
      <alignment horizontal="left" vertical="center" wrapText="1"/>
    </xf>
    <xf numFmtId="0" fontId="58" fillId="0" borderId="25" xfId="11" applyFont="1" applyFill="1" applyBorder="1" applyAlignment="1">
      <alignment horizontal="left" vertical="center" wrapText="1"/>
    </xf>
    <xf numFmtId="0" fontId="58" fillId="0" borderId="32" xfId="11" applyFont="1" applyFill="1" applyBorder="1" applyAlignment="1">
      <alignment horizontal="left" vertical="center" wrapText="1"/>
    </xf>
    <xf numFmtId="0" fontId="58" fillId="0" borderId="4" xfId="11" applyFont="1" applyFill="1" applyBorder="1" applyAlignment="1">
      <alignment horizontal="left" vertical="center" wrapText="1"/>
    </xf>
    <xf numFmtId="0" fontId="58" fillId="0" borderId="29" xfId="11" applyFont="1" applyFill="1" applyBorder="1" applyAlignment="1">
      <alignment horizontal="left" vertical="center" wrapText="1"/>
    </xf>
    <xf numFmtId="0" fontId="71" fillId="0" borderId="25" xfId="11" applyNumberFormat="1" applyFont="1" applyFill="1" applyBorder="1" applyAlignment="1">
      <alignment horizontal="left" vertical="center" wrapText="1"/>
    </xf>
    <xf numFmtId="0" fontId="71" fillId="0" borderId="32" xfId="11" applyNumberFormat="1" applyFont="1" applyFill="1" applyBorder="1" applyAlignment="1">
      <alignment horizontal="left" vertical="center" wrapText="1"/>
    </xf>
    <xf numFmtId="0" fontId="71" fillId="0" borderId="21" xfId="12" applyNumberFormat="1" applyFont="1" applyFill="1" applyBorder="1" applyAlignment="1">
      <alignment horizontal="right" vertical="center"/>
    </xf>
    <xf numFmtId="0" fontId="71" fillId="8" borderId="13" xfId="11" applyNumberFormat="1" applyFont="1" applyFill="1" applyBorder="1" applyAlignment="1">
      <alignment horizontal="center" vertical="center"/>
    </xf>
    <xf numFmtId="0" fontId="71" fillId="8" borderId="14" xfId="11" applyNumberFormat="1" applyFont="1" applyFill="1" applyBorder="1" applyAlignment="1">
      <alignment horizontal="center" vertical="center"/>
    </xf>
    <xf numFmtId="0" fontId="71" fillId="8" borderId="100" xfId="11" applyNumberFormat="1" applyFont="1" applyFill="1" applyBorder="1" applyAlignment="1">
      <alignment horizontal="center" vertical="center"/>
    </xf>
    <xf numFmtId="41" fontId="61" fillId="8" borderId="132" xfId="12" applyNumberFormat="1" applyFont="1" applyFill="1" applyBorder="1" applyAlignment="1">
      <alignment horizontal="center" vertical="center" wrapText="1"/>
    </xf>
    <xf numFmtId="41" fontId="61" fillId="8" borderId="20" xfId="12" applyNumberFormat="1" applyFont="1" applyFill="1" applyBorder="1" applyAlignment="1">
      <alignment horizontal="center" vertical="center" wrapText="1"/>
    </xf>
    <xf numFmtId="177" fontId="71" fillId="8" borderId="23" xfId="12" applyNumberFormat="1" applyFont="1" applyFill="1" applyBorder="1" applyAlignment="1">
      <alignment horizontal="center" vertical="center" wrapText="1"/>
    </xf>
    <xf numFmtId="177" fontId="71" fillId="8" borderId="136" xfId="12" applyNumberFormat="1" applyFont="1" applyFill="1" applyBorder="1" applyAlignment="1">
      <alignment horizontal="center" vertical="center"/>
    </xf>
    <xf numFmtId="0" fontId="71" fillId="8" borderId="26" xfId="11" applyNumberFormat="1" applyFont="1" applyFill="1" applyBorder="1" applyAlignment="1">
      <alignment horizontal="center" vertical="center"/>
    </xf>
    <xf numFmtId="0" fontId="71" fillId="8" borderId="15" xfId="11" applyNumberFormat="1" applyFont="1" applyFill="1" applyBorder="1" applyAlignment="1">
      <alignment horizontal="center" vertical="center"/>
    </xf>
    <xf numFmtId="0" fontId="71" fillId="8" borderId="28" xfId="11" applyNumberFormat="1" applyFont="1" applyFill="1" applyBorder="1" applyAlignment="1">
      <alignment horizontal="center" vertical="center"/>
    </xf>
    <xf numFmtId="0" fontId="71" fillId="8" borderId="21" xfId="11" applyNumberFormat="1" applyFont="1" applyFill="1" applyBorder="1" applyAlignment="1">
      <alignment horizontal="center" vertical="center"/>
    </xf>
    <xf numFmtId="0" fontId="71" fillId="8" borderId="31" xfId="11" applyNumberFormat="1" applyFont="1" applyFill="1" applyBorder="1" applyAlignment="1">
      <alignment horizontal="center" vertical="center"/>
    </xf>
    <xf numFmtId="0" fontId="71" fillId="8" borderId="133" xfId="11" applyNumberFormat="1" applyFont="1" applyFill="1" applyBorder="1" applyAlignment="1">
      <alignment horizontal="center" vertical="center"/>
    </xf>
    <xf numFmtId="0" fontId="71" fillId="8" borderId="134" xfId="11" applyNumberFormat="1" applyFont="1" applyFill="1" applyBorder="1" applyAlignment="1">
      <alignment horizontal="center" vertical="center"/>
    </xf>
    <xf numFmtId="0" fontId="71" fillId="8" borderId="135" xfId="11" applyNumberFormat="1" applyFont="1" applyFill="1" applyBorder="1" applyAlignment="1">
      <alignment horizontal="center" vertical="center"/>
    </xf>
    <xf numFmtId="0" fontId="71" fillId="0" borderId="4" xfId="11" applyNumberFormat="1" applyFont="1" applyFill="1" applyBorder="1" applyAlignment="1">
      <alignment horizontal="left" vertical="center" wrapText="1"/>
    </xf>
    <xf numFmtId="0" fontId="71" fillId="0" borderId="9" xfId="11" applyNumberFormat="1" applyFont="1" applyFill="1" applyBorder="1" applyAlignment="1">
      <alignment horizontal="left" vertical="center" wrapText="1"/>
    </xf>
    <xf numFmtId="0" fontId="71" fillId="0" borderId="33" xfId="0" applyNumberFormat="1" applyFont="1" applyFill="1" applyBorder="1" applyAlignment="1">
      <alignment vertical="center" wrapText="1"/>
    </xf>
    <xf numFmtId="0" fontId="71" fillId="0" borderId="22" xfId="0" applyNumberFormat="1" applyFont="1" applyFill="1" applyBorder="1" applyAlignment="1">
      <alignment vertical="center" wrapText="1"/>
    </xf>
    <xf numFmtId="0" fontId="71" fillId="0" borderId="25" xfId="0" applyNumberFormat="1" applyFont="1" applyFill="1" applyBorder="1" applyAlignment="1">
      <alignment horizontal="left" vertical="center" wrapText="1"/>
    </xf>
    <xf numFmtId="0" fontId="71" fillId="0" borderId="6" xfId="0" applyNumberFormat="1" applyFont="1" applyFill="1" applyBorder="1" applyAlignment="1">
      <alignment horizontal="left" vertical="center" wrapText="1"/>
    </xf>
    <xf numFmtId="0" fontId="71" fillId="0" borderId="32" xfId="0" applyNumberFormat="1" applyFont="1" applyFill="1" applyBorder="1" applyAlignment="1">
      <alignment horizontal="left" vertical="center" wrapText="1"/>
    </xf>
    <xf numFmtId="177" fontId="97" fillId="0" borderId="0" xfId="11" applyNumberFormat="1" applyFont="1" applyFill="1" applyAlignment="1">
      <alignment horizontal="left" vertical="center"/>
    </xf>
    <xf numFmtId="0" fontId="37" fillId="0" borderId="4" xfId="11" applyNumberFormat="1" applyFont="1" applyFill="1" applyBorder="1" applyAlignment="1">
      <alignment horizontal="left" vertical="center" wrapText="1"/>
    </xf>
    <xf numFmtId="0" fontId="37" fillId="0" borderId="9" xfId="11" applyNumberFormat="1" applyFont="1" applyFill="1" applyBorder="1" applyAlignment="1">
      <alignment horizontal="left" vertical="center" wrapText="1"/>
    </xf>
    <xf numFmtId="0" fontId="74" fillId="8" borderId="13" xfId="11" applyNumberFormat="1" applyFont="1" applyFill="1" applyBorder="1" applyAlignment="1">
      <alignment horizontal="center" vertical="center"/>
    </xf>
    <xf numFmtId="0" fontId="74" fillId="8" borderId="14" xfId="11" applyNumberFormat="1" applyFont="1" applyFill="1" applyBorder="1" applyAlignment="1">
      <alignment horizontal="center" vertical="center"/>
    </xf>
    <xf numFmtId="0" fontId="74" fillId="8" borderId="100" xfId="11" applyNumberFormat="1" applyFont="1" applyFill="1" applyBorder="1" applyAlignment="1">
      <alignment horizontal="center" vertical="center"/>
    </xf>
    <xf numFmtId="0" fontId="71" fillId="0" borderId="138" xfId="11" applyNumberFormat="1" applyFont="1" applyFill="1" applyBorder="1" applyAlignment="1">
      <alignment horizontal="left" vertical="center" wrapText="1"/>
    </xf>
    <xf numFmtId="0" fontId="71" fillId="0" borderId="5" xfId="11" applyNumberFormat="1" applyFont="1" applyFill="1" applyBorder="1" applyAlignment="1">
      <alignment horizontal="left" vertical="center" wrapText="1"/>
    </xf>
    <xf numFmtId="0" fontId="71" fillId="0" borderId="6" xfId="11" applyNumberFormat="1" applyFont="1" applyFill="1" applyBorder="1" applyAlignment="1">
      <alignment horizontal="left" vertical="center" wrapText="1"/>
    </xf>
    <xf numFmtId="0" fontId="71" fillId="0" borderId="7" xfId="11" applyNumberFormat="1" applyFont="1" applyFill="1" applyBorder="1" applyAlignment="1">
      <alignment horizontal="center" vertical="center"/>
    </xf>
    <xf numFmtId="178" fontId="71" fillId="0" borderId="3" xfId="11" applyNumberFormat="1" applyFont="1" applyFill="1" applyBorder="1" applyAlignment="1">
      <alignment horizontal="left" vertical="center"/>
    </xf>
    <xf numFmtId="178" fontId="71" fillId="0" borderId="8" xfId="11" applyNumberFormat="1" applyFont="1" applyFill="1" applyBorder="1" applyAlignment="1">
      <alignment horizontal="left" vertical="center"/>
    </xf>
    <xf numFmtId="0" fontId="61" fillId="0" borderId="30" xfId="11" applyFont="1" applyFill="1" applyBorder="1" applyAlignment="1">
      <alignment horizontal="left" vertical="center" shrinkToFit="1"/>
    </xf>
    <xf numFmtId="0" fontId="61" fillId="0" borderId="12" xfId="11" applyFont="1" applyFill="1" applyBorder="1" applyAlignment="1">
      <alignment horizontal="left" vertical="center" shrinkToFit="1"/>
    </xf>
    <xf numFmtId="41" fontId="58" fillId="0" borderId="18" xfId="12" applyFont="1" applyFill="1" applyBorder="1" applyAlignment="1">
      <alignment horizontal="center" vertical="center"/>
    </xf>
    <xf numFmtId="41" fontId="58" fillId="0" borderId="10" xfId="12" applyFont="1" applyFill="1" applyBorder="1" applyAlignment="1">
      <alignment horizontal="center" vertical="center"/>
    </xf>
    <xf numFmtId="0" fontId="71" fillId="0" borderId="7" xfId="11" applyNumberFormat="1" applyFont="1" applyFill="1" applyBorder="1" applyAlignment="1">
      <alignment horizontal="left" vertical="center"/>
    </xf>
    <xf numFmtId="178" fontId="61" fillId="0" borderId="7" xfId="11" applyNumberFormat="1" applyFont="1" applyFill="1" applyBorder="1" applyAlignment="1">
      <alignment horizontal="center" vertical="center" shrinkToFit="1"/>
    </xf>
    <xf numFmtId="0" fontId="71" fillId="0" borderId="35" xfId="11" applyNumberFormat="1" applyFont="1" applyFill="1" applyBorder="1" applyAlignment="1">
      <alignment horizontal="left" vertical="center" wrapText="1"/>
    </xf>
    <xf numFmtId="177" fontId="74" fillId="0" borderId="0" xfId="11" applyNumberFormat="1" applyFont="1" applyFill="1" applyAlignment="1">
      <alignment horizontal="left" vertical="center"/>
    </xf>
    <xf numFmtId="0" fontId="71" fillId="0" borderId="127" xfId="11" applyNumberFormat="1" applyFont="1" applyFill="1" applyBorder="1" applyAlignment="1">
      <alignment horizontal="left" vertical="center" wrapText="1"/>
    </xf>
    <xf numFmtId="0" fontId="71" fillId="6" borderId="97" xfId="11" applyNumberFormat="1" applyFont="1" applyFill="1" applyBorder="1" applyAlignment="1">
      <alignment horizontal="center" vertical="center"/>
    </xf>
    <xf numFmtId="0" fontId="71" fillId="6" borderId="99" xfId="11" applyNumberFormat="1" applyFont="1" applyFill="1" applyBorder="1" applyAlignment="1">
      <alignment horizontal="center" vertical="center"/>
    </xf>
    <xf numFmtId="0" fontId="61" fillId="6" borderId="33" xfId="11" applyFont="1" applyFill="1" applyBorder="1" applyAlignment="1">
      <alignment horizontal="center" vertical="center"/>
    </xf>
    <xf numFmtId="0" fontId="61" fillId="6" borderId="22" xfId="11" applyFont="1" applyFill="1" applyBorder="1" applyAlignment="1">
      <alignment horizontal="center" vertical="center"/>
    </xf>
    <xf numFmtId="0" fontId="61" fillId="6" borderId="34" xfId="11" applyFont="1" applyFill="1" applyBorder="1" applyAlignment="1">
      <alignment horizontal="center" vertical="center"/>
    </xf>
    <xf numFmtId="0" fontId="68" fillId="0" borderId="21" xfId="65" applyNumberFormat="1" applyFont="1" applyFill="1" applyBorder="1" applyAlignment="1">
      <alignment horizontal="right" vertical="center"/>
    </xf>
    <xf numFmtId="0" fontId="37" fillId="0" borderId="33" xfId="11" applyFont="1" applyFill="1" applyBorder="1" applyAlignment="1">
      <alignment horizontal="center" vertical="center"/>
    </xf>
    <xf numFmtId="0" fontId="37" fillId="0" borderId="22" xfId="11" applyFont="1" applyFill="1" applyBorder="1" applyAlignment="1">
      <alignment horizontal="center" vertical="center"/>
    </xf>
    <xf numFmtId="0" fontId="37" fillId="0" borderId="34" xfId="11" applyFont="1" applyFill="1" applyBorder="1" applyAlignment="1">
      <alignment horizontal="center" vertical="center"/>
    </xf>
    <xf numFmtId="41" fontId="61" fillId="0" borderId="132" xfId="65" applyFont="1" applyFill="1" applyBorder="1" applyAlignment="1">
      <alignment horizontal="center" vertical="center" wrapText="1"/>
    </xf>
    <xf numFmtId="41" fontId="61" fillId="0" borderId="20" xfId="65" applyFont="1" applyFill="1" applyBorder="1" applyAlignment="1">
      <alignment horizontal="center" vertical="center" wrapText="1"/>
    </xf>
    <xf numFmtId="176" fontId="37" fillId="0" borderId="132" xfId="65" applyNumberFormat="1" applyFont="1" applyFill="1" applyBorder="1" applyAlignment="1">
      <alignment horizontal="center" vertical="center" wrapText="1"/>
    </xf>
    <xf numFmtId="176" fontId="37" fillId="0" borderId="20" xfId="65" applyNumberFormat="1" applyFont="1" applyFill="1" applyBorder="1" applyAlignment="1">
      <alignment horizontal="center" vertical="center" wrapText="1"/>
    </xf>
    <xf numFmtId="0" fontId="37" fillId="0" borderId="26" xfId="11" applyFont="1" applyFill="1" applyBorder="1" applyAlignment="1">
      <alignment horizontal="center" vertical="center"/>
    </xf>
    <xf numFmtId="0" fontId="37" fillId="0" borderId="14" xfId="11" applyFont="1" applyFill="1" applyBorder="1" applyAlignment="1">
      <alignment horizontal="center" vertical="center"/>
    </xf>
    <xf numFmtId="0" fontId="37" fillId="0" borderId="15" xfId="11" applyFont="1" applyFill="1" applyBorder="1" applyAlignment="1">
      <alignment horizontal="center" vertical="center"/>
    </xf>
    <xf numFmtId="0" fontId="37" fillId="0" borderId="28" xfId="11" applyFont="1" applyFill="1" applyBorder="1" applyAlignment="1">
      <alignment horizontal="center" vertical="center"/>
    </xf>
    <xf numFmtId="0" fontId="37" fillId="0" borderId="21" xfId="11" applyFont="1" applyFill="1" applyBorder="1" applyAlignment="1">
      <alignment horizontal="center" vertical="center"/>
    </xf>
    <xf numFmtId="0" fontId="37" fillId="0" borderId="31" xfId="11" applyFont="1" applyFill="1" applyBorder="1" applyAlignment="1">
      <alignment horizontal="center" vertical="center"/>
    </xf>
    <xf numFmtId="0" fontId="37" fillId="0" borderId="133" xfId="11" applyFont="1" applyFill="1" applyBorder="1" applyAlignment="1">
      <alignment horizontal="center" vertical="center"/>
    </xf>
    <xf numFmtId="0" fontId="37" fillId="0" borderId="134" xfId="11" applyFont="1" applyFill="1" applyBorder="1" applyAlignment="1">
      <alignment horizontal="center" vertical="center"/>
    </xf>
    <xf numFmtId="0" fontId="37" fillId="0" borderId="135" xfId="11" applyFont="1" applyFill="1" applyBorder="1" applyAlignment="1">
      <alignment horizontal="center" vertical="center"/>
    </xf>
    <xf numFmtId="0" fontId="71" fillId="6" borderId="174" xfId="11" applyNumberFormat="1" applyFont="1" applyFill="1" applyBorder="1" applyAlignment="1">
      <alignment horizontal="left" vertical="center" wrapText="1"/>
    </xf>
    <xf numFmtId="0" fontId="71" fillId="0" borderId="28" xfId="11" applyNumberFormat="1" applyFont="1" applyFill="1" applyBorder="1" applyAlignment="1">
      <alignment horizontal="left" vertical="center" wrapText="1"/>
    </xf>
    <xf numFmtId="0" fontId="71" fillId="0" borderId="75" xfId="11" applyNumberFormat="1" applyFont="1" applyFill="1" applyBorder="1" applyAlignment="1">
      <alignment horizontal="left" vertical="center" wrapText="1"/>
    </xf>
    <xf numFmtId="0" fontId="74" fillId="0" borderId="138" xfId="11" applyNumberFormat="1" applyFont="1" applyFill="1" applyBorder="1" applyAlignment="1">
      <alignment horizontal="left" vertical="center" wrapText="1"/>
    </xf>
    <xf numFmtId="0" fontId="74" fillId="0" borderId="5" xfId="11" applyNumberFormat="1" applyFont="1" applyFill="1" applyBorder="1" applyAlignment="1">
      <alignment horizontal="left" vertical="center" wrapText="1"/>
    </xf>
    <xf numFmtId="0" fontId="74" fillId="0" borderId="9" xfId="11" applyNumberFormat="1" applyFont="1" applyFill="1" applyBorder="1" applyAlignment="1">
      <alignment horizontal="left" vertical="center" wrapText="1"/>
    </xf>
    <xf numFmtId="0" fontId="74" fillId="0" borderId="25" xfId="11" applyNumberFormat="1" applyFont="1" applyFill="1" applyBorder="1" applyAlignment="1">
      <alignment horizontal="left" vertical="center" wrapText="1"/>
    </xf>
    <xf numFmtId="0" fontId="74" fillId="0" borderId="6" xfId="11" applyNumberFormat="1" applyFont="1" applyFill="1" applyBorder="1" applyAlignment="1">
      <alignment horizontal="left" vertical="center" wrapText="1"/>
    </xf>
    <xf numFmtId="0" fontId="74" fillId="0" borderId="32" xfId="11" applyNumberFormat="1" applyFont="1" applyFill="1" applyBorder="1" applyAlignment="1">
      <alignment horizontal="left" vertical="center" wrapText="1"/>
    </xf>
    <xf numFmtId="0" fontId="71" fillId="0" borderId="30" xfId="11" applyNumberFormat="1" applyFont="1" applyFill="1" applyBorder="1" applyAlignment="1">
      <alignment horizontal="left" vertical="center" wrapText="1"/>
    </xf>
    <xf numFmtId="0" fontId="71" fillId="0" borderId="1" xfId="11" applyNumberFormat="1" applyFont="1" applyFill="1" applyBorder="1" applyAlignment="1">
      <alignment horizontal="left" vertical="center" wrapText="1"/>
    </xf>
    <xf numFmtId="0" fontId="61" fillId="0" borderId="97" xfId="11" applyFont="1" applyFill="1" applyBorder="1" applyAlignment="1">
      <alignment horizontal="center" vertical="center"/>
    </xf>
    <xf numFmtId="0" fontId="61" fillId="0" borderId="99" xfId="11" applyFont="1" applyFill="1" applyBorder="1" applyAlignment="1">
      <alignment horizontal="center" vertical="center"/>
    </xf>
    <xf numFmtId="0" fontId="61" fillId="0" borderId="133" xfId="11" applyFont="1" applyFill="1" applyBorder="1" applyAlignment="1">
      <alignment horizontal="center" vertical="center"/>
    </xf>
    <xf numFmtId="0" fontId="61" fillId="0" borderId="134" xfId="11" applyFont="1" applyFill="1" applyBorder="1" applyAlignment="1">
      <alignment horizontal="center" vertical="center"/>
    </xf>
    <xf numFmtId="0" fontId="61" fillId="0" borderId="135" xfId="11" applyFont="1" applyFill="1" applyBorder="1" applyAlignment="1">
      <alignment horizontal="center" vertical="center"/>
    </xf>
    <xf numFmtId="0" fontId="58" fillId="6" borderId="33" xfId="11" applyFont="1" applyFill="1" applyBorder="1" applyAlignment="1">
      <alignment horizontal="center" vertical="center"/>
    </xf>
    <xf numFmtId="0" fontId="58" fillId="6" borderId="22" xfId="11" applyFont="1" applyFill="1" applyBorder="1" applyAlignment="1">
      <alignment horizontal="center" vertical="center"/>
    </xf>
    <xf numFmtId="0" fontId="58" fillId="6" borderId="34" xfId="11" applyFont="1" applyFill="1" applyBorder="1" applyAlignment="1">
      <alignment horizontal="center" vertical="center"/>
    </xf>
    <xf numFmtId="0" fontId="58" fillId="0" borderId="138" xfId="11" applyFont="1" applyBorder="1" applyAlignment="1">
      <alignment horizontal="left" vertical="center" wrapText="1"/>
    </xf>
    <xf numFmtId="0" fontId="58" fillId="0" borderId="5" xfId="11" applyFont="1" applyBorder="1" applyAlignment="1">
      <alignment horizontal="left" vertical="center" wrapText="1"/>
    </xf>
    <xf numFmtId="0" fontId="58" fillId="0" borderId="9" xfId="11" applyFont="1" applyBorder="1" applyAlignment="1">
      <alignment horizontal="left" vertical="center" wrapText="1"/>
    </xf>
    <xf numFmtId="0" fontId="58" fillId="0" borderId="6" xfId="11" applyFont="1" applyBorder="1" applyAlignment="1">
      <alignment horizontal="left" vertical="center" wrapText="1"/>
    </xf>
    <xf numFmtId="0" fontId="58" fillId="0" borderId="32" xfId="11" applyFont="1" applyBorder="1" applyAlignment="1">
      <alignment horizontal="left" vertical="center" wrapText="1"/>
    </xf>
    <xf numFmtId="0" fontId="61" fillId="0" borderId="33" xfId="11" applyFont="1" applyFill="1" applyBorder="1" applyAlignment="1">
      <alignment horizontal="center" vertical="center"/>
    </xf>
    <xf numFmtId="0" fontId="61" fillId="0" borderId="22" xfId="11" applyFont="1" applyFill="1" applyBorder="1" applyAlignment="1">
      <alignment horizontal="center" vertical="center"/>
    </xf>
    <xf numFmtId="0" fontId="61" fillId="0" borderId="34" xfId="11" applyFont="1" applyFill="1" applyBorder="1" applyAlignment="1">
      <alignment horizontal="center" vertical="center"/>
    </xf>
    <xf numFmtId="176" fontId="61" fillId="0" borderId="26" xfId="65" applyNumberFormat="1" applyFont="1" applyFill="1" applyBorder="1" applyAlignment="1">
      <alignment horizontal="center" vertical="center" wrapText="1"/>
    </xf>
    <xf numFmtId="176" fontId="61" fillId="0" borderId="28" xfId="65" applyNumberFormat="1" applyFont="1" applyFill="1" applyBorder="1" applyAlignment="1">
      <alignment horizontal="center" vertical="center" wrapText="1"/>
    </xf>
    <xf numFmtId="0" fontId="61" fillId="0" borderId="26" xfId="11" applyFont="1" applyFill="1" applyBorder="1" applyAlignment="1">
      <alignment horizontal="center" vertical="center"/>
    </xf>
    <xf numFmtId="0" fontId="61" fillId="0" borderId="14" xfId="11" applyFont="1" applyFill="1" applyBorder="1" applyAlignment="1">
      <alignment horizontal="center" vertical="center"/>
    </xf>
    <xf numFmtId="0" fontId="61" fillId="0" borderId="15" xfId="11" applyFont="1" applyFill="1" applyBorder="1" applyAlignment="1">
      <alignment horizontal="center" vertical="center"/>
    </xf>
    <xf numFmtId="0" fontId="61" fillId="0" borderId="28" xfId="11" applyFont="1" applyFill="1" applyBorder="1" applyAlignment="1">
      <alignment horizontal="center" vertical="center"/>
    </xf>
    <xf numFmtId="0" fontId="61" fillId="0" borderId="21" xfId="11" applyFont="1" applyFill="1" applyBorder="1" applyAlignment="1">
      <alignment horizontal="center" vertical="center"/>
    </xf>
    <xf numFmtId="0" fontId="61" fillId="0" borderId="31" xfId="11" applyFont="1" applyFill="1" applyBorder="1" applyAlignment="1">
      <alignment horizontal="center" vertical="center"/>
    </xf>
    <xf numFmtId="0" fontId="93" fillId="0" borderId="0" xfId="65" applyNumberFormat="1" applyFont="1" applyBorder="1" applyAlignment="1">
      <alignment horizontal="right" vertical="center"/>
    </xf>
    <xf numFmtId="0" fontId="61" fillId="0" borderId="4" xfId="17" applyFont="1" applyBorder="1" applyAlignment="1">
      <alignment horizontal="left" vertical="top" wrapText="1"/>
    </xf>
    <xf numFmtId="0" fontId="61" fillId="0" borderId="9" xfId="17" applyFont="1" applyBorder="1" applyAlignment="1">
      <alignment horizontal="left" vertical="top" wrapText="1"/>
    </xf>
    <xf numFmtId="0" fontId="61" fillId="0" borderId="4" xfId="11" applyFont="1" applyBorder="1" applyAlignment="1">
      <alignment horizontal="left" vertical="center" wrapText="1"/>
    </xf>
    <xf numFmtId="0" fontId="61" fillId="0" borderId="9" xfId="11" applyFont="1" applyBorder="1" applyAlignment="1">
      <alignment horizontal="left" vertical="center" wrapText="1"/>
    </xf>
    <xf numFmtId="0" fontId="61" fillId="0" borderId="180" xfId="11" applyFont="1" applyBorder="1" applyAlignment="1">
      <alignment horizontal="left" vertical="top" wrapText="1"/>
    </xf>
    <xf numFmtId="0" fontId="61" fillId="0" borderId="135" xfId="11" applyFont="1" applyBorder="1" applyAlignment="1">
      <alignment horizontal="left" vertical="top" wrapText="1"/>
    </xf>
    <xf numFmtId="0" fontId="61" fillId="6" borderId="30" xfId="11" applyFont="1" applyFill="1" applyBorder="1" applyAlignment="1">
      <alignment horizontal="left" vertical="center" wrapText="1"/>
    </xf>
    <xf numFmtId="0" fontId="61" fillId="6" borderId="35" xfId="11" applyFont="1" applyFill="1" applyBorder="1" applyAlignment="1">
      <alignment horizontal="left" vertical="center" wrapText="1"/>
    </xf>
    <xf numFmtId="0" fontId="74" fillId="0" borderId="0" xfId="11" applyNumberFormat="1" applyFont="1" applyFill="1" applyBorder="1" applyAlignment="1">
      <alignment horizontal="left" vertical="center" wrapText="1"/>
    </xf>
    <xf numFmtId="0" fontId="74" fillId="0" borderId="29" xfId="11" applyNumberFormat="1" applyFont="1" applyFill="1" applyBorder="1" applyAlignment="1">
      <alignment horizontal="left" vertical="center" wrapText="1"/>
    </xf>
    <xf numFmtId="0" fontId="112" fillId="0" borderId="17" xfId="11" applyFont="1" applyBorder="1" applyAlignment="1">
      <alignment horizontal="center" vertical="center"/>
    </xf>
    <xf numFmtId="0" fontId="112" fillId="0" borderId="29" xfId="11" applyFont="1" applyBorder="1" applyAlignment="1">
      <alignment horizontal="center" vertical="center"/>
    </xf>
    <xf numFmtId="0" fontId="112" fillId="0" borderId="2" xfId="11" applyFont="1" applyBorder="1" applyAlignment="1">
      <alignment horizontal="center" vertical="center"/>
    </xf>
    <xf numFmtId="0" fontId="61" fillId="0" borderId="2" xfId="11" applyFont="1" applyBorder="1" applyAlignment="1">
      <alignment horizontal="center" vertical="center"/>
    </xf>
    <xf numFmtId="0" fontId="61" fillId="0" borderId="25" xfId="11" applyFont="1" applyBorder="1" applyAlignment="1">
      <alignment horizontal="left" vertical="center" wrapText="1"/>
    </xf>
    <xf numFmtId="0" fontId="61" fillId="0" borderId="6" xfId="11" applyFont="1" applyBorder="1" applyAlignment="1">
      <alignment horizontal="left" vertical="center" wrapText="1"/>
    </xf>
    <xf numFmtId="0" fontId="61" fillId="0" borderId="32" xfId="11" applyFont="1" applyBorder="1" applyAlignment="1">
      <alignment horizontal="left" vertical="center" wrapText="1"/>
    </xf>
    <xf numFmtId="0" fontId="94" fillId="6" borderId="127" xfId="11" applyFont="1" applyFill="1" applyBorder="1" applyAlignment="1">
      <alignment horizontal="left" vertical="center" wrapText="1"/>
    </xf>
    <xf numFmtId="0" fontId="94" fillId="6" borderId="6" xfId="11" applyFont="1" applyFill="1" applyBorder="1" applyAlignment="1">
      <alignment horizontal="left" vertical="center" wrapText="1"/>
    </xf>
    <xf numFmtId="0" fontId="94" fillId="6" borderId="32" xfId="11" applyFont="1" applyFill="1" applyBorder="1" applyAlignment="1">
      <alignment horizontal="left" vertical="center" wrapText="1"/>
    </xf>
    <xf numFmtId="0" fontId="115" fillId="0" borderId="4" xfId="11" applyFont="1" applyBorder="1" applyAlignment="1">
      <alignment horizontal="left" vertical="center" wrapText="1"/>
    </xf>
    <xf numFmtId="0" fontId="115" fillId="0" borderId="5" xfId="11" applyFont="1" applyBorder="1" applyAlignment="1">
      <alignment horizontal="left" vertical="center"/>
    </xf>
    <xf numFmtId="0" fontId="115" fillId="0" borderId="9" xfId="11" applyFont="1" applyBorder="1" applyAlignment="1">
      <alignment horizontal="left" vertical="center"/>
    </xf>
    <xf numFmtId="0" fontId="115" fillId="0" borderId="4" xfId="11" applyFont="1" applyBorder="1" applyAlignment="1">
      <alignment horizontal="left" vertical="center"/>
    </xf>
    <xf numFmtId="0" fontId="115" fillId="0" borderId="0" xfId="11" applyFont="1" applyBorder="1" applyAlignment="1">
      <alignment horizontal="left" vertical="center"/>
    </xf>
    <xf numFmtId="0" fontId="115" fillId="0" borderId="29" xfId="11" applyFont="1" applyBorder="1" applyAlignment="1">
      <alignment horizontal="left" vertical="center"/>
    </xf>
    <xf numFmtId="0" fontId="115" fillId="0" borderId="30" xfId="11" applyFont="1" applyBorder="1" applyAlignment="1">
      <alignment horizontal="left" vertical="top" wrapText="1"/>
    </xf>
    <xf numFmtId="0" fontId="115" fillId="0" borderId="35" xfId="11" applyFont="1" applyBorder="1" applyAlignment="1">
      <alignment horizontal="left" vertical="top" wrapText="1"/>
    </xf>
    <xf numFmtId="0" fontId="43" fillId="6" borderId="138" xfId="11" applyFont="1" applyFill="1" applyBorder="1" applyAlignment="1">
      <alignment horizontal="center" vertical="center"/>
    </xf>
    <xf numFmtId="0" fontId="43" fillId="6" borderId="5" xfId="11" applyFont="1" applyFill="1" applyBorder="1" applyAlignment="1">
      <alignment horizontal="center" vertical="center"/>
    </xf>
    <xf numFmtId="0" fontId="43" fillId="6" borderId="9" xfId="11" applyFont="1" applyFill="1" applyBorder="1" applyAlignment="1">
      <alignment horizontal="center" vertical="center"/>
    </xf>
    <xf numFmtId="0" fontId="115" fillId="0" borderId="25" xfId="11" applyFont="1" applyBorder="1" applyAlignment="1">
      <alignment horizontal="left" vertical="center" wrapText="1"/>
    </xf>
    <xf numFmtId="0" fontId="115" fillId="0" borderId="6" xfId="11" applyFont="1" applyBorder="1" applyAlignment="1">
      <alignment horizontal="left" vertical="center" wrapText="1"/>
    </xf>
    <xf numFmtId="0" fontId="115" fillId="0" borderId="32" xfId="11" applyFont="1" applyBorder="1" applyAlignment="1">
      <alignment horizontal="left" vertical="center" wrapText="1"/>
    </xf>
    <xf numFmtId="0" fontId="94" fillId="6" borderId="36" xfId="11" applyFont="1" applyFill="1" applyBorder="1" applyAlignment="1">
      <alignment horizontal="center" vertical="center"/>
    </xf>
    <xf numFmtId="0" fontId="94" fillId="6" borderId="23" xfId="11" applyFont="1" applyFill="1" applyBorder="1" applyAlignment="1">
      <alignment horizontal="center" vertical="center"/>
    </xf>
    <xf numFmtId="0" fontId="94" fillId="0" borderId="138" xfId="11" applyFont="1" applyBorder="1" applyAlignment="1">
      <alignment horizontal="left" vertical="center" wrapText="1"/>
    </xf>
    <xf numFmtId="0" fontId="94" fillId="0" borderId="5" xfId="11" applyFont="1" applyBorder="1" applyAlignment="1">
      <alignment horizontal="left" vertical="center" wrapText="1"/>
    </xf>
    <xf numFmtId="0" fontId="94" fillId="0" borderId="9" xfId="11" applyFont="1" applyBorder="1" applyAlignment="1">
      <alignment horizontal="left" vertical="center" wrapText="1"/>
    </xf>
    <xf numFmtId="0" fontId="94" fillId="0" borderId="25" xfId="11" applyFont="1" applyBorder="1" applyAlignment="1">
      <alignment horizontal="left" vertical="center" wrapText="1"/>
    </xf>
    <xf numFmtId="0" fontId="94" fillId="0" borderId="6" xfId="11" applyFont="1" applyBorder="1" applyAlignment="1">
      <alignment horizontal="left" vertical="center" wrapText="1"/>
    </xf>
    <xf numFmtId="0" fontId="94" fillId="0" borderId="32" xfId="11" applyFont="1" applyBorder="1" applyAlignment="1">
      <alignment horizontal="left" vertical="center" wrapText="1"/>
    </xf>
    <xf numFmtId="0" fontId="43" fillId="0" borderId="7" xfId="11" applyFont="1" applyBorder="1" applyAlignment="1">
      <alignment horizontal="left" vertical="center" wrapText="1"/>
    </xf>
    <xf numFmtId="0" fontId="43" fillId="6" borderId="10" xfId="11" applyFont="1" applyFill="1" applyBorder="1" applyAlignment="1">
      <alignment horizontal="center" vertical="center"/>
    </xf>
    <xf numFmtId="0" fontId="43" fillId="6" borderId="31" xfId="11" applyFont="1" applyFill="1" applyBorder="1" applyAlignment="1">
      <alignment horizontal="center" vertical="center"/>
    </xf>
    <xf numFmtId="0" fontId="43" fillId="6" borderId="133" xfId="11" applyFont="1" applyFill="1" applyBorder="1" applyAlignment="1">
      <alignment horizontal="center" vertical="center"/>
    </xf>
    <xf numFmtId="0" fontId="43" fillId="6" borderId="134" xfId="11" applyFont="1" applyFill="1" applyBorder="1" applyAlignment="1">
      <alignment horizontal="center" vertical="center"/>
    </xf>
    <xf numFmtId="0" fontId="43" fillId="6" borderId="135" xfId="11" applyFont="1" applyFill="1" applyBorder="1" applyAlignment="1">
      <alignment horizontal="center" vertical="center"/>
    </xf>
    <xf numFmtId="176" fontId="43" fillId="6" borderId="2" xfId="65" applyNumberFormat="1" applyFont="1" applyFill="1" applyBorder="1" applyAlignment="1">
      <alignment horizontal="center" vertical="center" wrapText="1"/>
    </xf>
    <xf numFmtId="176" fontId="43" fillId="6" borderId="20" xfId="65" applyNumberFormat="1" applyFont="1" applyFill="1" applyBorder="1" applyAlignment="1">
      <alignment horizontal="center" vertical="center" wrapText="1"/>
    </xf>
    <xf numFmtId="0" fontId="42" fillId="0" borderId="0" xfId="11" applyFont="1" applyBorder="1" applyAlignment="1">
      <alignment horizontal="left" vertical="center"/>
    </xf>
    <xf numFmtId="0" fontId="43" fillId="6" borderId="12" xfId="11" applyFont="1" applyFill="1" applyBorder="1" applyAlignment="1">
      <alignment horizontal="center" vertical="center"/>
    </xf>
    <xf numFmtId="0" fontId="43" fillId="6" borderId="0" xfId="11" applyFont="1" applyFill="1" applyBorder="1" applyAlignment="1">
      <alignment horizontal="center" vertical="center"/>
    </xf>
    <xf numFmtId="0" fontId="43" fillId="6" borderId="28" xfId="11" applyFont="1" applyFill="1" applyBorder="1" applyAlignment="1">
      <alignment horizontal="center" vertical="center"/>
    </xf>
    <xf numFmtId="0" fontId="43" fillId="6" borderId="21" xfId="11" applyFont="1" applyFill="1" applyBorder="1" applyAlignment="1">
      <alignment horizontal="center" vertical="center"/>
    </xf>
    <xf numFmtId="41" fontId="115" fillId="6" borderId="2" xfId="65" applyFont="1" applyFill="1" applyBorder="1" applyAlignment="1">
      <alignment horizontal="center" vertical="center" wrapText="1"/>
    </xf>
    <xf numFmtId="41" fontId="115" fillId="6" borderId="20" xfId="65" applyFont="1" applyFill="1" applyBorder="1" applyAlignment="1">
      <alignment horizontal="center" vertical="center" wrapText="1"/>
    </xf>
    <xf numFmtId="177" fontId="37" fillId="6" borderId="25" xfId="11" applyNumberFormat="1" applyFont="1" applyFill="1" applyBorder="1" applyAlignment="1">
      <alignment horizontal="left" vertical="center" wrapText="1"/>
    </xf>
    <xf numFmtId="177" fontId="37" fillId="6" borderId="6" xfId="11" applyNumberFormat="1" applyFont="1" applyFill="1" applyBorder="1" applyAlignment="1">
      <alignment horizontal="left" vertical="center" wrapText="1"/>
    </xf>
    <xf numFmtId="177" fontId="37" fillId="6" borderId="25" xfId="11" applyNumberFormat="1" applyFont="1" applyFill="1" applyBorder="1" applyAlignment="1">
      <alignment horizontal="left" vertical="center"/>
    </xf>
    <xf numFmtId="177" fontId="37" fillId="6" borderId="6" xfId="11" applyNumberFormat="1" applyFont="1" applyFill="1" applyBorder="1" applyAlignment="1">
      <alignment horizontal="left" vertical="center"/>
    </xf>
    <xf numFmtId="0" fontId="37" fillId="6" borderId="4" xfId="11" applyFont="1" applyFill="1" applyBorder="1" applyAlignment="1">
      <alignment horizontal="left" vertical="center" wrapText="1"/>
    </xf>
    <xf numFmtId="0" fontId="37" fillId="6" borderId="9" xfId="11" applyFont="1" applyFill="1" applyBorder="1" applyAlignment="1">
      <alignment horizontal="left" vertical="center" wrapText="1"/>
    </xf>
    <xf numFmtId="0" fontId="37" fillId="6" borderId="12" xfId="11" applyFont="1" applyFill="1" applyBorder="1" applyAlignment="1">
      <alignment horizontal="left" vertical="center" wrapText="1"/>
    </xf>
    <xf numFmtId="0" fontId="37" fillId="6" borderId="29" xfId="11" applyFont="1" applyFill="1" applyBorder="1" applyAlignment="1">
      <alignment horizontal="left" vertical="center" wrapText="1"/>
    </xf>
    <xf numFmtId="177" fontId="37" fillId="0" borderId="127" xfId="11" applyNumberFormat="1" applyFont="1" applyBorder="1" applyAlignment="1">
      <alignment horizontal="left" vertical="center" wrapText="1"/>
    </xf>
    <xf numFmtId="177" fontId="37" fillId="0" borderId="6" xfId="11" applyNumberFormat="1" applyFont="1" applyBorder="1" applyAlignment="1">
      <alignment horizontal="left" vertical="center" wrapText="1"/>
    </xf>
    <xf numFmtId="177" fontId="37" fillId="0" borderId="25" xfId="11" applyNumberFormat="1" applyFont="1" applyBorder="1" applyAlignment="1">
      <alignment horizontal="left" vertical="center" wrapText="1"/>
    </xf>
    <xf numFmtId="0" fontId="37" fillId="4" borderId="15" xfId="11" applyFont="1" applyFill="1" applyBorder="1" applyAlignment="1">
      <alignment horizontal="center" vertical="center"/>
    </xf>
    <xf numFmtId="0" fontId="37" fillId="4" borderId="31" xfId="11" applyFont="1" applyFill="1" applyBorder="1" applyAlignment="1">
      <alignment horizontal="center" vertical="center"/>
    </xf>
    <xf numFmtId="0" fontId="37" fillId="4" borderId="133" xfId="11" applyFont="1" applyFill="1" applyBorder="1" applyAlignment="1">
      <alignment horizontal="center" vertical="center"/>
    </xf>
    <xf numFmtId="0" fontId="37" fillId="4" borderId="134" xfId="11" applyFont="1" applyFill="1" applyBorder="1" applyAlignment="1">
      <alignment horizontal="center" vertical="center"/>
    </xf>
    <xf numFmtId="0" fontId="37" fillId="4" borderId="135" xfId="11" applyFont="1" applyFill="1" applyBorder="1" applyAlignment="1">
      <alignment horizontal="center" vertical="center"/>
    </xf>
    <xf numFmtId="177" fontId="36" fillId="0" borderId="25" xfId="11" applyNumberFormat="1" applyFont="1" applyBorder="1" applyAlignment="1">
      <alignment horizontal="center" vertical="center"/>
    </xf>
    <xf numFmtId="177" fontId="36" fillId="0" borderId="32" xfId="11" applyNumberFormat="1" applyFont="1" applyBorder="1" applyAlignment="1">
      <alignment horizontal="center" vertical="center"/>
    </xf>
    <xf numFmtId="0" fontId="37" fillId="4" borderId="63" xfId="11" applyFont="1" applyFill="1" applyBorder="1" applyAlignment="1">
      <alignment horizontal="center" vertical="center"/>
    </xf>
    <xf numFmtId="0" fontId="37" fillId="4" borderId="65" xfId="11" applyFont="1" applyFill="1" applyBorder="1" applyAlignment="1">
      <alignment horizontal="center" vertical="center"/>
    </xf>
    <xf numFmtId="0" fontId="37" fillId="4" borderId="141" xfId="11" applyFont="1" applyFill="1" applyBorder="1" applyAlignment="1">
      <alignment horizontal="center" vertical="center"/>
    </xf>
    <xf numFmtId="0" fontId="37" fillId="6" borderId="33" xfId="11" applyFont="1" applyFill="1" applyBorder="1" applyAlignment="1">
      <alignment horizontal="left" vertical="center" wrapText="1"/>
    </xf>
    <xf numFmtId="0" fontId="37" fillId="6" borderId="22" xfId="11" applyFont="1" applyFill="1" applyBorder="1" applyAlignment="1">
      <alignment horizontal="left" vertical="center" wrapText="1"/>
    </xf>
    <xf numFmtId="0" fontId="37" fillId="6" borderId="25" xfId="11" applyFont="1" applyFill="1" applyBorder="1" applyAlignment="1">
      <alignment horizontal="center" vertical="center" wrapText="1"/>
    </xf>
    <xf numFmtId="0" fontId="37" fillId="6" borderId="6" xfId="11" applyFont="1" applyFill="1" applyBorder="1" applyAlignment="1">
      <alignment horizontal="center" vertical="center" wrapText="1"/>
    </xf>
    <xf numFmtId="0" fontId="61" fillId="6" borderId="4" xfId="11" applyFont="1" applyFill="1" applyBorder="1" applyAlignment="1">
      <alignment horizontal="left" vertical="center" wrapText="1"/>
    </xf>
    <xf numFmtId="0" fontId="61" fillId="6" borderId="32" xfId="11" applyFont="1" applyFill="1" applyBorder="1" applyAlignment="1">
      <alignment horizontal="left" vertical="center" wrapText="1"/>
    </xf>
    <xf numFmtId="0" fontId="37" fillId="6" borderId="4" xfId="11" applyFont="1" applyFill="1" applyBorder="1" applyAlignment="1">
      <alignment horizontal="center" vertical="center" wrapText="1"/>
    </xf>
    <xf numFmtId="0" fontId="37" fillId="6" borderId="5" xfId="11" applyFont="1" applyFill="1" applyBorder="1" applyAlignment="1">
      <alignment horizontal="center" vertical="center" wrapText="1"/>
    </xf>
    <xf numFmtId="0" fontId="37" fillId="4" borderId="13" xfId="11" applyFont="1" applyFill="1" applyBorder="1" applyAlignment="1">
      <alignment horizontal="center" vertical="center"/>
    </xf>
    <xf numFmtId="0" fontId="37" fillId="4" borderId="14" xfId="11" applyFont="1" applyFill="1" applyBorder="1" applyAlignment="1">
      <alignment horizontal="center" vertical="center"/>
    </xf>
    <xf numFmtId="0" fontId="37" fillId="4" borderId="100" xfId="11" applyFont="1" applyFill="1" applyBorder="1" applyAlignment="1">
      <alignment horizontal="center" vertical="center"/>
    </xf>
    <xf numFmtId="41" fontId="61" fillId="4" borderId="132" xfId="12" applyFont="1" applyFill="1" applyBorder="1" applyAlignment="1">
      <alignment horizontal="center" vertical="center" wrapText="1"/>
    </xf>
    <xf numFmtId="41" fontId="61" fillId="4" borderId="20" xfId="12" applyFont="1" applyFill="1" applyBorder="1" applyAlignment="1">
      <alignment horizontal="center" vertical="center" wrapText="1"/>
    </xf>
    <xf numFmtId="41" fontId="37" fillId="4" borderId="132" xfId="12" applyFont="1" applyFill="1" applyBorder="1" applyAlignment="1">
      <alignment horizontal="center" vertical="center" wrapText="1"/>
    </xf>
    <xf numFmtId="41" fontId="37" fillId="4" borderId="20" xfId="12" applyFont="1" applyFill="1" applyBorder="1" applyAlignment="1">
      <alignment horizontal="center" vertical="center" wrapText="1"/>
    </xf>
    <xf numFmtId="0" fontId="37" fillId="4" borderId="26" xfId="11" applyFont="1" applyFill="1" applyBorder="1" applyAlignment="1">
      <alignment horizontal="center" vertical="center"/>
    </xf>
    <xf numFmtId="0" fontId="37" fillId="4" borderId="28" xfId="11" applyFont="1" applyFill="1" applyBorder="1" applyAlignment="1">
      <alignment horizontal="center" vertical="center"/>
    </xf>
    <xf numFmtId="0" fontId="37" fillId="4" borderId="21" xfId="11" applyFont="1" applyFill="1" applyBorder="1" applyAlignment="1">
      <alignment horizontal="center" vertical="center"/>
    </xf>
    <xf numFmtId="0" fontId="34" fillId="0" borderId="0" xfId="11" applyFont="1" applyAlignment="1">
      <alignment horizontal="center"/>
    </xf>
    <xf numFmtId="0" fontId="37" fillId="0" borderId="69" xfId="11" applyFont="1" applyBorder="1" applyAlignment="1">
      <alignment horizontal="center" vertical="center"/>
    </xf>
    <xf numFmtId="0" fontId="37" fillId="0" borderId="212" xfId="11" applyFont="1" applyBorder="1" applyAlignment="1">
      <alignment horizontal="center" vertical="center"/>
    </xf>
    <xf numFmtId="0" fontId="37" fillId="0" borderId="17" xfId="11" applyFont="1" applyBorder="1" applyAlignment="1">
      <alignment horizontal="center" vertical="center"/>
    </xf>
    <xf numFmtId="0" fontId="37" fillId="0" borderId="19" xfId="11" applyFont="1" applyBorder="1" applyAlignment="1">
      <alignment horizontal="center" vertical="center"/>
    </xf>
    <xf numFmtId="0" fontId="37" fillId="0" borderId="107" xfId="11" applyFont="1" applyBorder="1" applyAlignment="1">
      <alignment horizontal="center" vertical="center"/>
    </xf>
    <xf numFmtId="0" fontId="37" fillId="0" borderId="67" xfId="11" applyFont="1" applyBorder="1" applyAlignment="1">
      <alignment horizontal="center" vertical="center"/>
    </xf>
    <xf numFmtId="0" fontId="37" fillId="0" borderId="25" xfId="11" applyFont="1" applyBorder="1" applyAlignment="1">
      <alignment horizontal="left" vertical="center"/>
    </xf>
    <xf numFmtId="0" fontId="37" fillId="0" borderId="32" xfId="11" applyFont="1" applyBorder="1" applyAlignment="1">
      <alignment horizontal="left" vertical="center"/>
    </xf>
    <xf numFmtId="0" fontId="148" fillId="0" borderId="0" xfId="11" applyFont="1" applyAlignment="1">
      <alignment horizontal="center"/>
    </xf>
    <xf numFmtId="0" fontId="150" fillId="0" borderId="0" xfId="11" applyFont="1" applyAlignment="1">
      <alignment horizontal="left" vertical="center"/>
    </xf>
    <xf numFmtId="0" fontId="54" fillId="0" borderId="63" xfId="11" applyFont="1" applyBorder="1" applyAlignment="1">
      <alignment horizontal="left" vertical="center"/>
    </xf>
    <xf numFmtId="0" fontId="54" fillId="0" borderId="65" xfId="11" applyFont="1" applyBorder="1" applyAlignment="1">
      <alignment horizontal="left" vertical="center"/>
    </xf>
    <xf numFmtId="0" fontId="54" fillId="0" borderId="141" xfId="11" applyFont="1" applyBorder="1" applyAlignment="1">
      <alignment horizontal="left" vertical="center"/>
    </xf>
    <xf numFmtId="0" fontId="37" fillId="0" borderId="4" xfId="11" applyFont="1" applyBorder="1" applyAlignment="1">
      <alignment horizontal="left" vertical="center"/>
    </xf>
    <xf numFmtId="0" fontId="37" fillId="0" borderId="9" xfId="11" applyFont="1" applyBorder="1" applyAlignment="1">
      <alignment horizontal="left" vertical="center"/>
    </xf>
    <xf numFmtId="0" fontId="153" fillId="0" borderId="25" xfId="11" applyFont="1" applyBorder="1" applyAlignment="1">
      <alignment horizontal="left" vertical="center"/>
    </xf>
    <xf numFmtId="0" fontId="153" fillId="0" borderId="32" xfId="11" applyFont="1" applyBorder="1" applyAlignment="1">
      <alignment horizontal="left" vertical="center"/>
    </xf>
  </cellXfs>
  <cellStyles count="89">
    <cellStyle name="20% - 강조색1 2" xfId="33"/>
    <cellStyle name="20% - 강조색2 2" xfId="34"/>
    <cellStyle name="20% - 강조색3 2" xfId="35"/>
    <cellStyle name="20% - 강조색4 2" xfId="36"/>
    <cellStyle name="20% - 강조색5 2" xfId="37"/>
    <cellStyle name="20% - 강조색6 2" xfId="38"/>
    <cellStyle name="40% - 강조색1 2" xfId="39"/>
    <cellStyle name="40% - 강조색2 2" xfId="40"/>
    <cellStyle name="40% - 강조색3 2" xfId="41"/>
    <cellStyle name="40% - 강조색4 2" xfId="42"/>
    <cellStyle name="40% - 강조색5 2" xfId="43"/>
    <cellStyle name="40% - 강조색6 2" xfId="44"/>
    <cellStyle name="60% - 강조색1 2" xfId="45"/>
    <cellStyle name="60% - 강조색2 2" xfId="46"/>
    <cellStyle name="60% - 강조색3 2" xfId="47"/>
    <cellStyle name="60% - 강조색4 2" xfId="48"/>
    <cellStyle name="60% - 강조색5 2" xfId="49"/>
    <cellStyle name="60% - 강조색6 2" xfId="50"/>
    <cellStyle name="강조색1 2" xfId="51"/>
    <cellStyle name="강조색2 2" xfId="52"/>
    <cellStyle name="강조색3 2" xfId="53"/>
    <cellStyle name="강조색4 2" xfId="54"/>
    <cellStyle name="강조색5 2" xfId="55"/>
    <cellStyle name="강조색6 2" xfId="56"/>
    <cellStyle name="경고문 2" xfId="57"/>
    <cellStyle name="계산 2" xfId="58"/>
    <cellStyle name="나쁨 2" xfId="59"/>
    <cellStyle name="메모 2" xfId="60"/>
    <cellStyle name="백분율 2" xfId="8"/>
    <cellStyle name="백분율 2 2" xfId="25"/>
    <cellStyle name="백분율 3" xfId="15"/>
    <cellStyle name="보통 2" xfId="61"/>
    <cellStyle name="설명 텍스트 2" xfId="62"/>
    <cellStyle name="셀 확인 2" xfId="63"/>
    <cellStyle name="쉼표 [0]" xfId="1" builtinId="6"/>
    <cellStyle name="쉼표 [0] 2" xfId="3"/>
    <cellStyle name="쉼표 [0] 2 2" xfId="12"/>
    <cellStyle name="쉼표 [0] 2 2 2" xfId="28"/>
    <cellStyle name="쉼표 [0] 2 2 3" xfId="82"/>
    <cellStyle name="쉼표 [0] 2 3" xfId="16"/>
    <cellStyle name="쉼표 [0] 2 3 2" xfId="65"/>
    <cellStyle name="쉼표 [0] 2 4" xfId="22"/>
    <cellStyle name="쉼표 [0] 2 5" xfId="81"/>
    <cellStyle name="쉼표 [0] 3" xfId="10"/>
    <cellStyle name="쉼표 [0] 3 2" xfId="30"/>
    <cellStyle name="쉼표 [0] 3 3" xfId="21"/>
    <cellStyle name="쉼표 [0] 3 4" xfId="83"/>
    <cellStyle name="쉼표 [0] 4" xfId="4"/>
    <cellStyle name="쉼표 [0] 4 2" xfId="24"/>
    <cellStyle name="쉼표 [0] 4 3" xfId="84"/>
    <cellStyle name="쉼표 [0] 5" xfId="14"/>
    <cellStyle name="쉼표 [0] 5 2" xfId="26"/>
    <cellStyle name="쉼표 [0] 5 3" xfId="85"/>
    <cellStyle name="쉼표 [0] 6" xfId="6"/>
    <cellStyle name="쉼표 [0] 6 2" xfId="27"/>
    <cellStyle name="쉼표 [0] 7" xfId="64"/>
    <cellStyle name="쉼표 [0] 8" xfId="20"/>
    <cellStyle name="쉼표 [0] 9" xfId="80"/>
    <cellStyle name="연결된 셀 2" xfId="66"/>
    <cellStyle name="요약 2" xfId="67"/>
    <cellStyle name="입력 2" xfId="68"/>
    <cellStyle name="제목 1 2" xfId="70"/>
    <cellStyle name="제목 2 2" xfId="71"/>
    <cellStyle name="제목 3 2" xfId="72"/>
    <cellStyle name="제목 4 2" xfId="73"/>
    <cellStyle name="제목 5" xfId="69"/>
    <cellStyle name="좋음 2" xfId="74"/>
    <cellStyle name="출력 2" xfId="75"/>
    <cellStyle name="표준" xfId="0" builtinId="0"/>
    <cellStyle name="표준 2" xfId="5"/>
    <cellStyle name="표준 2 2" xfId="2"/>
    <cellStyle name="표준 2 2 2" xfId="11"/>
    <cellStyle name="표준 2 3" xfId="29"/>
    <cellStyle name="표준 2 4" xfId="76"/>
    <cellStyle name="표준 2 5" xfId="19"/>
    <cellStyle name="표준 2 5 2" xfId="78"/>
    <cellStyle name="표준 2 5 2 2" xfId="79"/>
    <cellStyle name="표준 2 5 3" xfId="77"/>
    <cellStyle name="표준 2 6" xfId="23"/>
    <cellStyle name="표준 3" xfId="7"/>
    <cellStyle name="표준 3 2" xfId="13"/>
    <cellStyle name="표준 3 2 2" xfId="18"/>
    <cellStyle name="표준 3 3" xfId="31"/>
    <cellStyle name="표준 4" xfId="9"/>
    <cellStyle name="표준 4 2" xfId="86"/>
    <cellStyle name="표준 5" xfId="17"/>
    <cellStyle name="표준 5 2" xfId="87"/>
    <cellStyle name="표준 6" xfId="32"/>
    <cellStyle name="표준 7" xfId="88"/>
  </cellStyles>
  <dxfs count="36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447114</xdr:colOff>
      <xdr:row>12</xdr:row>
      <xdr:rowOff>80124</xdr:rowOff>
    </xdr:from>
    <xdr:to>
      <xdr:col>6</xdr:col>
      <xdr:colOff>1319492</xdr:colOff>
      <xdr:row>16</xdr:row>
      <xdr:rowOff>161926</xdr:rowOff>
    </xdr:to>
    <xdr:pic>
      <xdr:nvPicPr>
        <xdr:cNvPr id="2" name="_x118233016" descr="EMB00002d0449d9">
          <a:extLst>
            <a:ext uri="{FF2B5EF4-FFF2-40B4-BE49-F238E27FC236}">
              <a16:creationId xmlns:a16="http://schemas.microsoft.com/office/drawing/2014/main" id="{8D84229E-9EB4-48C1-86DB-ADDF6586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014" y="4071099"/>
          <a:ext cx="3844178" cy="881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K\Desktop\2021&#49324;&#50629;&#45380;&#46020;%20&#46020;&#49884;&#44288;&#47532;&#44277;&#45800;%20&#50696;&#49328;(&#50504;)-&#52572;&#5133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620;&#49368;/&#50696;&#49328;%20&#44288;&#47144;%20&#51088;&#47308;_20221031/&#52572;&#51333;-2022&#49324;&#50629;&#50672;&#46020;%20&#46020;&#49884;&#44288;&#47532;&#44277;&#45800;%20&#50696;&#49328;&#50504;(&#51060;&#49324;&#54924;11.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내용설명서"/>
      <sheetName val="표지"/>
      <sheetName val="목차"/>
      <sheetName val="1.사업운영계획"/>
      <sheetName val="사업운영계획1장"/>
      <sheetName val="2.예산총칙"/>
      <sheetName val="예산총칙"/>
      <sheetName val="3.예산총괄표"/>
      <sheetName val="예산총괄표3장"/>
      <sheetName val="4.사업예산"/>
      <sheetName val="가.사업예산총괄표"/>
      <sheetName val="나.수익적수입(본부)"/>
      <sheetName val="나.수익적수입(청소)"/>
      <sheetName val="나.수익적수입(폐기물)"/>
      <sheetName val="나.수익적수입(종량제)"/>
      <sheetName val="나.수익적수입(장애인)"/>
      <sheetName val="수익적수입(주차장)"/>
      <sheetName val="수익적수입(봉황산)"/>
      <sheetName val="수익적수입(망마)"/>
      <sheetName val="수익적수입(진남)"/>
      <sheetName val="다.수익적지출 종합(본부)"/>
      <sheetName val="다.수익적지출 종합(청소)"/>
      <sheetName val="다.수익적지출 종합(폐기물)"/>
      <sheetName val="다.수익적지출(종량제)"/>
      <sheetName val="다.수익적지출(장애인)"/>
      <sheetName val="다.수익적지출(주차장)"/>
      <sheetName val="다.수익적지출(봉황산)"/>
      <sheetName val="다.수익적지출(망마)"/>
      <sheetName val="다.수익적지출(진남)"/>
      <sheetName val="5.자본예산"/>
      <sheetName val="자본예산총괄표"/>
      <sheetName val="자본적수입"/>
      <sheetName val="자본적수입(청소)"/>
      <sheetName val="자본적수입(폐기물)"/>
      <sheetName val="자본적수입(장애인)"/>
      <sheetName val="자본적수입(주차장)"/>
      <sheetName val="자본적수입(봉황산)"/>
      <sheetName val="자본적수입(망마)"/>
      <sheetName val="자본적수입(진남)"/>
      <sheetName val="자본적지출5번(본부)"/>
      <sheetName val="자본적지출5번(청소)"/>
      <sheetName val="자본적지출5번(폐기물)"/>
      <sheetName val="자본적지출5번(장애인)"/>
      <sheetName val="자본적지출5번(주차장)"/>
      <sheetName val="자본적지출5번(봉황산)"/>
      <sheetName val="자본적지출5번(망마)"/>
      <sheetName val="자본적지출5번(진남)"/>
      <sheetName val="6.이월금예산"/>
      <sheetName val="이월금예산총괄표"/>
      <sheetName val="6.자금운영계획"/>
      <sheetName val="자금운용수입4장"/>
      <sheetName val="자금운용지출5장"/>
      <sheetName val="Sheet1"/>
      <sheetName val="신속집행대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C6">
            <v>38507115</v>
          </cell>
        </row>
        <row r="17">
          <cell r="F17">
            <v>0</v>
          </cell>
        </row>
        <row r="19">
          <cell r="F1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6">
          <cell r="F6">
            <v>0</v>
          </cell>
        </row>
        <row r="8">
          <cell r="F8">
            <v>0</v>
          </cell>
        </row>
        <row r="10">
          <cell r="C10">
            <v>0</v>
          </cell>
        </row>
        <row r="14">
          <cell r="C14">
            <v>0</v>
          </cell>
        </row>
        <row r="15">
          <cell r="F15">
            <v>0</v>
          </cell>
        </row>
        <row r="17">
          <cell r="F17">
            <v>0</v>
          </cell>
        </row>
        <row r="21">
          <cell r="C21">
            <v>500000</v>
          </cell>
          <cell r="F21">
            <v>0</v>
          </cell>
        </row>
        <row r="25">
          <cell r="F25">
            <v>500000</v>
          </cell>
        </row>
      </sheetData>
      <sheetData sheetId="31" refreshError="1"/>
      <sheetData sheetId="32" refreshError="1">
        <row r="5">
          <cell r="E5">
            <v>1053250</v>
          </cell>
        </row>
        <row r="6">
          <cell r="E6">
            <v>0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8">
          <cell r="F8">
            <v>11900</v>
          </cell>
        </row>
        <row r="15">
          <cell r="F15">
            <v>500000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5">
          <cell r="C5">
            <v>500000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1.사업운영계획"/>
      <sheetName val="사업운영계획1장"/>
      <sheetName val="2.예산총칙"/>
      <sheetName val="예산총칙"/>
      <sheetName val="3.예산총괄표"/>
      <sheetName val="예산총괄표3장"/>
      <sheetName val="3-1.사업예산총괄표"/>
      <sheetName val="3-2.자본예산총괄표"/>
      <sheetName val="가.수입예산(사업수익+자본적수입))"/>
      <sheetName val="나.수익적수입(청소)"/>
      <sheetName val="나.수익적수입(폐기물)"/>
      <sheetName val="나.수익적수입(종량제)"/>
      <sheetName val="나.수익적수입(장애인)"/>
      <sheetName val="수익적수입(주차장)"/>
      <sheetName val="수익적수입(봉황산)"/>
      <sheetName val="수익적수입(망마)"/>
      <sheetName val="수익적수입(진남)"/>
      <sheetName val="예산세목 총계"/>
      <sheetName val="(본부)지출예산"/>
      <sheetName val="(청소)지출예산"/>
      <sheetName val="(도시형폐기물 종합처리시설)지출예산"/>
      <sheetName val="(종량제)지출예산"/>
      <sheetName val="(주차장)지출예산"/>
      <sheetName val="(봉황산)수익적지출"/>
      <sheetName val="(진남수영장)지출예산"/>
      <sheetName val="(망마국민체육센터)지출예산"/>
      <sheetName val="(장애인국민체육센터)지출예산"/>
      <sheetName val="(주차장)수익적자본적수입"/>
      <sheetName val="(주차장)자본적지출"/>
      <sheetName val="(돌산공원주차장)지출예산"/>
      <sheetName val="4.자금운영계획"/>
      <sheetName val="자금운용수입4장"/>
      <sheetName val="자금운용지출5장"/>
      <sheetName val="별첨"/>
      <sheetName val="사고이월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F14">
            <v>5000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6" sqref="A6:H6"/>
    </sheetView>
  </sheetViews>
  <sheetFormatPr defaultRowHeight="13.5"/>
  <cols>
    <col min="1" max="2" width="12.25" style="136" customWidth="1"/>
    <col min="3" max="3" width="10.875" style="136" customWidth="1"/>
    <col min="4" max="4" width="10.125" style="136" customWidth="1"/>
    <col min="5" max="6" width="9" style="136"/>
    <col min="7" max="7" width="33.5" style="136" customWidth="1"/>
    <col min="8" max="8" width="16.25" style="136" customWidth="1"/>
    <col min="9" max="256" width="9" style="136"/>
    <col min="257" max="258" width="12.25" style="136" customWidth="1"/>
    <col min="259" max="259" width="10.875" style="136" customWidth="1"/>
    <col min="260" max="260" width="10.125" style="136" customWidth="1"/>
    <col min="261" max="262" width="9" style="136"/>
    <col min="263" max="263" width="48.25" style="136" customWidth="1"/>
    <col min="264" max="512" width="9" style="136"/>
    <col min="513" max="514" width="12.25" style="136" customWidth="1"/>
    <col min="515" max="515" width="10.875" style="136" customWidth="1"/>
    <col min="516" max="516" width="10.125" style="136" customWidth="1"/>
    <col min="517" max="518" width="9" style="136"/>
    <col min="519" max="519" width="48.25" style="136" customWidth="1"/>
    <col min="520" max="768" width="9" style="136"/>
    <col min="769" max="770" width="12.25" style="136" customWidth="1"/>
    <col min="771" max="771" width="10.875" style="136" customWidth="1"/>
    <col min="772" max="772" width="10.125" style="136" customWidth="1"/>
    <col min="773" max="774" width="9" style="136"/>
    <col min="775" max="775" width="48.25" style="136" customWidth="1"/>
    <col min="776" max="1024" width="9" style="136"/>
    <col min="1025" max="1026" width="12.25" style="136" customWidth="1"/>
    <col min="1027" max="1027" width="10.875" style="136" customWidth="1"/>
    <col min="1028" max="1028" width="10.125" style="136" customWidth="1"/>
    <col min="1029" max="1030" width="9" style="136"/>
    <col min="1031" max="1031" width="48.25" style="136" customWidth="1"/>
    <col min="1032" max="1280" width="9" style="136"/>
    <col min="1281" max="1282" width="12.25" style="136" customWidth="1"/>
    <col min="1283" max="1283" width="10.875" style="136" customWidth="1"/>
    <col min="1284" max="1284" width="10.125" style="136" customWidth="1"/>
    <col min="1285" max="1286" width="9" style="136"/>
    <col min="1287" max="1287" width="48.25" style="136" customWidth="1"/>
    <col min="1288" max="1536" width="9" style="136"/>
    <col min="1537" max="1538" width="12.25" style="136" customWidth="1"/>
    <col min="1539" max="1539" width="10.875" style="136" customWidth="1"/>
    <col min="1540" max="1540" width="10.125" style="136" customWidth="1"/>
    <col min="1541" max="1542" width="9" style="136"/>
    <col min="1543" max="1543" width="48.25" style="136" customWidth="1"/>
    <col min="1544" max="1792" width="9" style="136"/>
    <col min="1793" max="1794" width="12.25" style="136" customWidth="1"/>
    <col min="1795" max="1795" width="10.875" style="136" customWidth="1"/>
    <col min="1796" max="1796" width="10.125" style="136" customWidth="1"/>
    <col min="1797" max="1798" width="9" style="136"/>
    <col min="1799" max="1799" width="48.25" style="136" customWidth="1"/>
    <col min="1800" max="2048" width="9" style="136"/>
    <col min="2049" max="2050" width="12.25" style="136" customWidth="1"/>
    <col min="2051" max="2051" width="10.875" style="136" customWidth="1"/>
    <col min="2052" max="2052" width="10.125" style="136" customWidth="1"/>
    <col min="2053" max="2054" width="9" style="136"/>
    <col min="2055" max="2055" width="48.25" style="136" customWidth="1"/>
    <col min="2056" max="2304" width="9" style="136"/>
    <col min="2305" max="2306" width="12.25" style="136" customWidth="1"/>
    <col min="2307" max="2307" width="10.875" style="136" customWidth="1"/>
    <col min="2308" max="2308" width="10.125" style="136" customWidth="1"/>
    <col min="2309" max="2310" width="9" style="136"/>
    <col min="2311" max="2311" width="48.25" style="136" customWidth="1"/>
    <col min="2312" max="2560" width="9" style="136"/>
    <col min="2561" max="2562" width="12.25" style="136" customWidth="1"/>
    <col min="2563" max="2563" width="10.875" style="136" customWidth="1"/>
    <col min="2564" max="2564" width="10.125" style="136" customWidth="1"/>
    <col min="2565" max="2566" width="9" style="136"/>
    <col min="2567" max="2567" width="48.25" style="136" customWidth="1"/>
    <col min="2568" max="2816" width="9" style="136"/>
    <col min="2817" max="2818" width="12.25" style="136" customWidth="1"/>
    <col min="2819" max="2819" width="10.875" style="136" customWidth="1"/>
    <col min="2820" max="2820" width="10.125" style="136" customWidth="1"/>
    <col min="2821" max="2822" width="9" style="136"/>
    <col min="2823" max="2823" width="48.25" style="136" customWidth="1"/>
    <col min="2824" max="3072" width="9" style="136"/>
    <col min="3073" max="3074" width="12.25" style="136" customWidth="1"/>
    <col min="3075" max="3075" width="10.875" style="136" customWidth="1"/>
    <col min="3076" max="3076" width="10.125" style="136" customWidth="1"/>
    <col min="3077" max="3078" width="9" style="136"/>
    <col min="3079" max="3079" width="48.25" style="136" customWidth="1"/>
    <col min="3080" max="3328" width="9" style="136"/>
    <col min="3329" max="3330" width="12.25" style="136" customWidth="1"/>
    <col min="3331" max="3331" width="10.875" style="136" customWidth="1"/>
    <col min="3332" max="3332" width="10.125" style="136" customWidth="1"/>
    <col min="3333" max="3334" width="9" style="136"/>
    <col min="3335" max="3335" width="48.25" style="136" customWidth="1"/>
    <col min="3336" max="3584" width="9" style="136"/>
    <col min="3585" max="3586" width="12.25" style="136" customWidth="1"/>
    <col min="3587" max="3587" width="10.875" style="136" customWidth="1"/>
    <col min="3588" max="3588" width="10.125" style="136" customWidth="1"/>
    <col min="3589" max="3590" width="9" style="136"/>
    <col min="3591" max="3591" width="48.25" style="136" customWidth="1"/>
    <col min="3592" max="3840" width="9" style="136"/>
    <col min="3841" max="3842" width="12.25" style="136" customWidth="1"/>
    <col min="3843" max="3843" width="10.875" style="136" customWidth="1"/>
    <col min="3844" max="3844" width="10.125" style="136" customWidth="1"/>
    <col min="3845" max="3846" width="9" style="136"/>
    <col min="3847" max="3847" width="48.25" style="136" customWidth="1"/>
    <col min="3848" max="4096" width="9" style="136"/>
    <col min="4097" max="4098" width="12.25" style="136" customWidth="1"/>
    <col min="4099" max="4099" width="10.875" style="136" customWidth="1"/>
    <col min="4100" max="4100" width="10.125" style="136" customWidth="1"/>
    <col min="4101" max="4102" width="9" style="136"/>
    <col min="4103" max="4103" width="48.25" style="136" customWidth="1"/>
    <col min="4104" max="4352" width="9" style="136"/>
    <col min="4353" max="4354" width="12.25" style="136" customWidth="1"/>
    <col min="4355" max="4355" width="10.875" style="136" customWidth="1"/>
    <col min="4356" max="4356" width="10.125" style="136" customWidth="1"/>
    <col min="4357" max="4358" width="9" style="136"/>
    <col min="4359" max="4359" width="48.25" style="136" customWidth="1"/>
    <col min="4360" max="4608" width="9" style="136"/>
    <col min="4609" max="4610" width="12.25" style="136" customWidth="1"/>
    <col min="4611" max="4611" width="10.875" style="136" customWidth="1"/>
    <col min="4612" max="4612" width="10.125" style="136" customWidth="1"/>
    <col min="4613" max="4614" width="9" style="136"/>
    <col min="4615" max="4615" width="48.25" style="136" customWidth="1"/>
    <col min="4616" max="4864" width="9" style="136"/>
    <col min="4865" max="4866" width="12.25" style="136" customWidth="1"/>
    <col min="4867" max="4867" width="10.875" style="136" customWidth="1"/>
    <col min="4868" max="4868" width="10.125" style="136" customWidth="1"/>
    <col min="4869" max="4870" width="9" style="136"/>
    <col min="4871" max="4871" width="48.25" style="136" customWidth="1"/>
    <col min="4872" max="5120" width="9" style="136"/>
    <col min="5121" max="5122" width="12.25" style="136" customWidth="1"/>
    <col min="5123" max="5123" width="10.875" style="136" customWidth="1"/>
    <col min="5124" max="5124" width="10.125" style="136" customWidth="1"/>
    <col min="5125" max="5126" width="9" style="136"/>
    <col min="5127" max="5127" width="48.25" style="136" customWidth="1"/>
    <col min="5128" max="5376" width="9" style="136"/>
    <col min="5377" max="5378" width="12.25" style="136" customWidth="1"/>
    <col min="5379" max="5379" width="10.875" style="136" customWidth="1"/>
    <col min="5380" max="5380" width="10.125" style="136" customWidth="1"/>
    <col min="5381" max="5382" width="9" style="136"/>
    <col min="5383" max="5383" width="48.25" style="136" customWidth="1"/>
    <col min="5384" max="5632" width="9" style="136"/>
    <col min="5633" max="5634" width="12.25" style="136" customWidth="1"/>
    <col min="5635" max="5635" width="10.875" style="136" customWidth="1"/>
    <col min="5636" max="5636" width="10.125" style="136" customWidth="1"/>
    <col min="5637" max="5638" width="9" style="136"/>
    <col min="5639" max="5639" width="48.25" style="136" customWidth="1"/>
    <col min="5640" max="5888" width="9" style="136"/>
    <col min="5889" max="5890" width="12.25" style="136" customWidth="1"/>
    <col min="5891" max="5891" width="10.875" style="136" customWidth="1"/>
    <col min="5892" max="5892" width="10.125" style="136" customWidth="1"/>
    <col min="5893" max="5894" width="9" style="136"/>
    <col min="5895" max="5895" width="48.25" style="136" customWidth="1"/>
    <col min="5896" max="6144" width="9" style="136"/>
    <col min="6145" max="6146" width="12.25" style="136" customWidth="1"/>
    <col min="6147" max="6147" width="10.875" style="136" customWidth="1"/>
    <col min="6148" max="6148" width="10.125" style="136" customWidth="1"/>
    <col min="6149" max="6150" width="9" style="136"/>
    <col min="6151" max="6151" width="48.25" style="136" customWidth="1"/>
    <col min="6152" max="6400" width="9" style="136"/>
    <col min="6401" max="6402" width="12.25" style="136" customWidth="1"/>
    <col min="6403" max="6403" width="10.875" style="136" customWidth="1"/>
    <col min="6404" max="6404" width="10.125" style="136" customWidth="1"/>
    <col min="6405" max="6406" width="9" style="136"/>
    <col min="6407" max="6407" width="48.25" style="136" customWidth="1"/>
    <col min="6408" max="6656" width="9" style="136"/>
    <col min="6657" max="6658" width="12.25" style="136" customWidth="1"/>
    <col min="6659" max="6659" width="10.875" style="136" customWidth="1"/>
    <col min="6660" max="6660" width="10.125" style="136" customWidth="1"/>
    <col min="6661" max="6662" width="9" style="136"/>
    <col min="6663" max="6663" width="48.25" style="136" customWidth="1"/>
    <col min="6664" max="6912" width="9" style="136"/>
    <col min="6913" max="6914" width="12.25" style="136" customWidth="1"/>
    <col min="6915" max="6915" width="10.875" style="136" customWidth="1"/>
    <col min="6916" max="6916" width="10.125" style="136" customWidth="1"/>
    <col min="6917" max="6918" width="9" style="136"/>
    <col min="6919" max="6919" width="48.25" style="136" customWidth="1"/>
    <col min="6920" max="7168" width="9" style="136"/>
    <col min="7169" max="7170" width="12.25" style="136" customWidth="1"/>
    <col min="7171" max="7171" width="10.875" style="136" customWidth="1"/>
    <col min="7172" max="7172" width="10.125" style="136" customWidth="1"/>
    <col min="7173" max="7174" width="9" style="136"/>
    <col min="7175" max="7175" width="48.25" style="136" customWidth="1"/>
    <col min="7176" max="7424" width="9" style="136"/>
    <col min="7425" max="7426" width="12.25" style="136" customWidth="1"/>
    <col min="7427" max="7427" width="10.875" style="136" customWidth="1"/>
    <col min="7428" max="7428" width="10.125" style="136" customWidth="1"/>
    <col min="7429" max="7430" width="9" style="136"/>
    <col min="7431" max="7431" width="48.25" style="136" customWidth="1"/>
    <col min="7432" max="7680" width="9" style="136"/>
    <col min="7681" max="7682" width="12.25" style="136" customWidth="1"/>
    <col min="7683" max="7683" width="10.875" style="136" customWidth="1"/>
    <col min="7684" max="7684" width="10.125" style="136" customWidth="1"/>
    <col min="7685" max="7686" width="9" style="136"/>
    <col min="7687" max="7687" width="48.25" style="136" customWidth="1"/>
    <col min="7688" max="7936" width="9" style="136"/>
    <col min="7937" max="7938" width="12.25" style="136" customWidth="1"/>
    <col min="7939" max="7939" width="10.875" style="136" customWidth="1"/>
    <col min="7940" max="7940" width="10.125" style="136" customWidth="1"/>
    <col min="7941" max="7942" width="9" style="136"/>
    <col min="7943" max="7943" width="48.25" style="136" customWidth="1"/>
    <col min="7944" max="8192" width="9" style="136"/>
    <col min="8193" max="8194" width="12.25" style="136" customWidth="1"/>
    <col min="8195" max="8195" width="10.875" style="136" customWidth="1"/>
    <col min="8196" max="8196" width="10.125" style="136" customWidth="1"/>
    <col min="8197" max="8198" width="9" style="136"/>
    <col min="8199" max="8199" width="48.25" style="136" customWidth="1"/>
    <col min="8200" max="8448" width="9" style="136"/>
    <col min="8449" max="8450" width="12.25" style="136" customWidth="1"/>
    <col min="8451" max="8451" width="10.875" style="136" customWidth="1"/>
    <col min="8452" max="8452" width="10.125" style="136" customWidth="1"/>
    <col min="8453" max="8454" width="9" style="136"/>
    <col min="8455" max="8455" width="48.25" style="136" customWidth="1"/>
    <col min="8456" max="8704" width="9" style="136"/>
    <col min="8705" max="8706" width="12.25" style="136" customWidth="1"/>
    <col min="8707" max="8707" width="10.875" style="136" customWidth="1"/>
    <col min="8708" max="8708" width="10.125" style="136" customWidth="1"/>
    <col min="8709" max="8710" width="9" style="136"/>
    <col min="8711" max="8711" width="48.25" style="136" customWidth="1"/>
    <col min="8712" max="8960" width="9" style="136"/>
    <col min="8961" max="8962" width="12.25" style="136" customWidth="1"/>
    <col min="8963" max="8963" width="10.875" style="136" customWidth="1"/>
    <col min="8964" max="8964" width="10.125" style="136" customWidth="1"/>
    <col min="8965" max="8966" width="9" style="136"/>
    <col min="8967" max="8967" width="48.25" style="136" customWidth="1"/>
    <col min="8968" max="9216" width="9" style="136"/>
    <col min="9217" max="9218" width="12.25" style="136" customWidth="1"/>
    <col min="9219" max="9219" width="10.875" style="136" customWidth="1"/>
    <col min="9220" max="9220" width="10.125" style="136" customWidth="1"/>
    <col min="9221" max="9222" width="9" style="136"/>
    <col min="9223" max="9223" width="48.25" style="136" customWidth="1"/>
    <col min="9224" max="9472" width="9" style="136"/>
    <col min="9473" max="9474" width="12.25" style="136" customWidth="1"/>
    <col min="9475" max="9475" width="10.875" style="136" customWidth="1"/>
    <col min="9476" max="9476" width="10.125" style="136" customWidth="1"/>
    <col min="9477" max="9478" width="9" style="136"/>
    <col min="9479" max="9479" width="48.25" style="136" customWidth="1"/>
    <col min="9480" max="9728" width="9" style="136"/>
    <col min="9729" max="9730" width="12.25" style="136" customWidth="1"/>
    <col min="9731" max="9731" width="10.875" style="136" customWidth="1"/>
    <col min="9732" max="9732" width="10.125" style="136" customWidth="1"/>
    <col min="9733" max="9734" width="9" style="136"/>
    <col min="9735" max="9735" width="48.25" style="136" customWidth="1"/>
    <col min="9736" max="9984" width="9" style="136"/>
    <col min="9985" max="9986" width="12.25" style="136" customWidth="1"/>
    <col min="9987" max="9987" width="10.875" style="136" customWidth="1"/>
    <col min="9988" max="9988" width="10.125" style="136" customWidth="1"/>
    <col min="9989" max="9990" width="9" style="136"/>
    <col min="9991" max="9991" width="48.25" style="136" customWidth="1"/>
    <col min="9992" max="10240" width="9" style="136"/>
    <col min="10241" max="10242" width="12.25" style="136" customWidth="1"/>
    <col min="10243" max="10243" width="10.875" style="136" customWidth="1"/>
    <col min="10244" max="10244" width="10.125" style="136" customWidth="1"/>
    <col min="10245" max="10246" width="9" style="136"/>
    <col min="10247" max="10247" width="48.25" style="136" customWidth="1"/>
    <col min="10248" max="10496" width="9" style="136"/>
    <col min="10497" max="10498" width="12.25" style="136" customWidth="1"/>
    <col min="10499" max="10499" width="10.875" style="136" customWidth="1"/>
    <col min="10500" max="10500" width="10.125" style="136" customWidth="1"/>
    <col min="10501" max="10502" width="9" style="136"/>
    <col min="10503" max="10503" width="48.25" style="136" customWidth="1"/>
    <col min="10504" max="10752" width="9" style="136"/>
    <col min="10753" max="10754" width="12.25" style="136" customWidth="1"/>
    <col min="10755" max="10755" width="10.875" style="136" customWidth="1"/>
    <col min="10756" max="10756" width="10.125" style="136" customWidth="1"/>
    <col min="10757" max="10758" width="9" style="136"/>
    <col min="10759" max="10759" width="48.25" style="136" customWidth="1"/>
    <col min="10760" max="11008" width="9" style="136"/>
    <col min="11009" max="11010" width="12.25" style="136" customWidth="1"/>
    <col min="11011" max="11011" width="10.875" style="136" customWidth="1"/>
    <col min="11012" max="11012" width="10.125" style="136" customWidth="1"/>
    <col min="11013" max="11014" width="9" style="136"/>
    <col min="11015" max="11015" width="48.25" style="136" customWidth="1"/>
    <col min="11016" max="11264" width="9" style="136"/>
    <col min="11265" max="11266" width="12.25" style="136" customWidth="1"/>
    <col min="11267" max="11267" width="10.875" style="136" customWidth="1"/>
    <col min="11268" max="11268" width="10.125" style="136" customWidth="1"/>
    <col min="11269" max="11270" width="9" style="136"/>
    <col min="11271" max="11271" width="48.25" style="136" customWidth="1"/>
    <col min="11272" max="11520" width="9" style="136"/>
    <col min="11521" max="11522" width="12.25" style="136" customWidth="1"/>
    <col min="11523" max="11523" width="10.875" style="136" customWidth="1"/>
    <col min="11524" max="11524" width="10.125" style="136" customWidth="1"/>
    <col min="11525" max="11526" width="9" style="136"/>
    <col min="11527" max="11527" width="48.25" style="136" customWidth="1"/>
    <col min="11528" max="11776" width="9" style="136"/>
    <col min="11777" max="11778" width="12.25" style="136" customWidth="1"/>
    <col min="11779" max="11779" width="10.875" style="136" customWidth="1"/>
    <col min="11780" max="11780" width="10.125" style="136" customWidth="1"/>
    <col min="11781" max="11782" width="9" style="136"/>
    <col min="11783" max="11783" width="48.25" style="136" customWidth="1"/>
    <col min="11784" max="12032" width="9" style="136"/>
    <col min="12033" max="12034" width="12.25" style="136" customWidth="1"/>
    <col min="12035" max="12035" width="10.875" style="136" customWidth="1"/>
    <col min="12036" max="12036" width="10.125" style="136" customWidth="1"/>
    <col min="12037" max="12038" width="9" style="136"/>
    <col min="12039" max="12039" width="48.25" style="136" customWidth="1"/>
    <col min="12040" max="12288" width="9" style="136"/>
    <col min="12289" max="12290" width="12.25" style="136" customWidth="1"/>
    <col min="12291" max="12291" width="10.875" style="136" customWidth="1"/>
    <col min="12292" max="12292" width="10.125" style="136" customWidth="1"/>
    <col min="12293" max="12294" width="9" style="136"/>
    <col min="12295" max="12295" width="48.25" style="136" customWidth="1"/>
    <col min="12296" max="12544" width="9" style="136"/>
    <col min="12545" max="12546" width="12.25" style="136" customWidth="1"/>
    <col min="12547" max="12547" width="10.875" style="136" customWidth="1"/>
    <col min="12548" max="12548" width="10.125" style="136" customWidth="1"/>
    <col min="12549" max="12550" width="9" style="136"/>
    <col min="12551" max="12551" width="48.25" style="136" customWidth="1"/>
    <col min="12552" max="12800" width="9" style="136"/>
    <col min="12801" max="12802" width="12.25" style="136" customWidth="1"/>
    <col min="12803" max="12803" width="10.875" style="136" customWidth="1"/>
    <col min="12804" max="12804" width="10.125" style="136" customWidth="1"/>
    <col min="12805" max="12806" width="9" style="136"/>
    <col min="12807" max="12807" width="48.25" style="136" customWidth="1"/>
    <col min="12808" max="13056" width="9" style="136"/>
    <col min="13057" max="13058" width="12.25" style="136" customWidth="1"/>
    <col min="13059" max="13059" width="10.875" style="136" customWidth="1"/>
    <col min="13060" max="13060" width="10.125" style="136" customWidth="1"/>
    <col min="13061" max="13062" width="9" style="136"/>
    <col min="13063" max="13063" width="48.25" style="136" customWidth="1"/>
    <col min="13064" max="13312" width="9" style="136"/>
    <col min="13313" max="13314" width="12.25" style="136" customWidth="1"/>
    <col min="13315" max="13315" width="10.875" style="136" customWidth="1"/>
    <col min="13316" max="13316" width="10.125" style="136" customWidth="1"/>
    <col min="13317" max="13318" width="9" style="136"/>
    <col min="13319" max="13319" width="48.25" style="136" customWidth="1"/>
    <col min="13320" max="13568" width="9" style="136"/>
    <col min="13569" max="13570" width="12.25" style="136" customWidth="1"/>
    <col min="13571" max="13571" width="10.875" style="136" customWidth="1"/>
    <col min="13572" max="13572" width="10.125" style="136" customWidth="1"/>
    <col min="13573" max="13574" width="9" style="136"/>
    <col min="13575" max="13575" width="48.25" style="136" customWidth="1"/>
    <col min="13576" max="13824" width="9" style="136"/>
    <col min="13825" max="13826" width="12.25" style="136" customWidth="1"/>
    <col min="13827" max="13827" width="10.875" style="136" customWidth="1"/>
    <col min="13828" max="13828" width="10.125" style="136" customWidth="1"/>
    <col min="13829" max="13830" width="9" style="136"/>
    <col min="13831" max="13831" width="48.25" style="136" customWidth="1"/>
    <col min="13832" max="14080" width="9" style="136"/>
    <col min="14081" max="14082" width="12.25" style="136" customWidth="1"/>
    <col min="14083" max="14083" width="10.875" style="136" customWidth="1"/>
    <col min="14084" max="14084" width="10.125" style="136" customWidth="1"/>
    <col min="14085" max="14086" width="9" style="136"/>
    <col min="14087" max="14087" width="48.25" style="136" customWidth="1"/>
    <col min="14088" max="14336" width="9" style="136"/>
    <col min="14337" max="14338" width="12.25" style="136" customWidth="1"/>
    <col min="14339" max="14339" width="10.875" style="136" customWidth="1"/>
    <col min="14340" max="14340" width="10.125" style="136" customWidth="1"/>
    <col min="14341" max="14342" width="9" style="136"/>
    <col min="14343" max="14343" width="48.25" style="136" customWidth="1"/>
    <col min="14344" max="14592" width="9" style="136"/>
    <col min="14593" max="14594" width="12.25" style="136" customWidth="1"/>
    <col min="14595" max="14595" width="10.875" style="136" customWidth="1"/>
    <col min="14596" max="14596" width="10.125" style="136" customWidth="1"/>
    <col min="14597" max="14598" width="9" style="136"/>
    <col min="14599" max="14599" width="48.25" style="136" customWidth="1"/>
    <col min="14600" max="14848" width="9" style="136"/>
    <col min="14849" max="14850" width="12.25" style="136" customWidth="1"/>
    <col min="14851" max="14851" width="10.875" style="136" customWidth="1"/>
    <col min="14852" max="14852" width="10.125" style="136" customWidth="1"/>
    <col min="14853" max="14854" width="9" style="136"/>
    <col min="14855" max="14855" width="48.25" style="136" customWidth="1"/>
    <col min="14856" max="15104" width="9" style="136"/>
    <col min="15105" max="15106" width="12.25" style="136" customWidth="1"/>
    <col min="15107" max="15107" width="10.875" style="136" customWidth="1"/>
    <col min="15108" max="15108" width="10.125" style="136" customWidth="1"/>
    <col min="15109" max="15110" width="9" style="136"/>
    <col min="15111" max="15111" width="48.25" style="136" customWidth="1"/>
    <col min="15112" max="15360" width="9" style="136"/>
    <col min="15361" max="15362" width="12.25" style="136" customWidth="1"/>
    <col min="15363" max="15363" width="10.875" style="136" customWidth="1"/>
    <col min="15364" max="15364" width="10.125" style="136" customWidth="1"/>
    <col min="15365" max="15366" width="9" style="136"/>
    <col min="15367" max="15367" width="48.25" style="136" customWidth="1"/>
    <col min="15368" max="15616" width="9" style="136"/>
    <col min="15617" max="15618" width="12.25" style="136" customWidth="1"/>
    <col min="15619" max="15619" width="10.875" style="136" customWidth="1"/>
    <col min="15620" max="15620" width="10.125" style="136" customWidth="1"/>
    <col min="15621" max="15622" width="9" style="136"/>
    <col min="15623" max="15623" width="48.25" style="136" customWidth="1"/>
    <col min="15624" max="15872" width="9" style="136"/>
    <col min="15873" max="15874" width="12.25" style="136" customWidth="1"/>
    <col min="15875" max="15875" width="10.875" style="136" customWidth="1"/>
    <col min="15876" max="15876" width="10.125" style="136" customWidth="1"/>
    <col min="15877" max="15878" width="9" style="136"/>
    <col min="15879" max="15879" width="48.25" style="136" customWidth="1"/>
    <col min="15880" max="16128" width="9" style="136"/>
    <col min="16129" max="16130" width="12.25" style="136" customWidth="1"/>
    <col min="16131" max="16131" width="10.875" style="136" customWidth="1"/>
    <col min="16132" max="16132" width="10.125" style="136" customWidth="1"/>
    <col min="16133" max="16134" width="9" style="136"/>
    <col min="16135" max="16135" width="48.25" style="136" customWidth="1"/>
    <col min="16136" max="16384" width="9" style="136"/>
  </cols>
  <sheetData>
    <row r="1" spans="1:8" ht="28.5" customHeight="1">
      <c r="A1" s="3223"/>
      <c r="B1" s="3223"/>
      <c r="C1" s="3223"/>
      <c r="D1" s="3223"/>
      <c r="E1" s="3223"/>
      <c r="F1" s="3223"/>
      <c r="G1" s="3223"/>
      <c r="H1" s="3223"/>
    </row>
    <row r="2" spans="1:8" ht="28.5" customHeight="1" thickBot="1">
      <c r="A2" s="137"/>
      <c r="B2" s="137"/>
      <c r="C2" s="137"/>
      <c r="D2" s="137"/>
      <c r="E2" s="137"/>
      <c r="F2" s="137"/>
      <c r="G2" s="137"/>
      <c r="H2" s="137" t="s">
        <v>367</v>
      </c>
    </row>
    <row r="3" spans="1:8" ht="34.5" customHeight="1" thickTop="1">
      <c r="A3" s="138"/>
      <c r="B3" s="139"/>
    </row>
    <row r="5" spans="1:8" ht="22.5" customHeight="1">
      <c r="H5" s="140" t="s">
        <v>2271</v>
      </c>
    </row>
    <row r="6" spans="1:8" ht="39" customHeight="1">
      <c r="A6" s="3224" t="s">
        <v>598</v>
      </c>
      <c r="B6" s="3224"/>
      <c r="C6" s="3224"/>
      <c r="D6" s="3224"/>
      <c r="E6" s="3224"/>
      <c r="F6" s="3224"/>
      <c r="G6" s="3224"/>
      <c r="H6" s="3224"/>
    </row>
    <row r="7" spans="1:8" ht="11.25" customHeight="1"/>
    <row r="8" spans="1:8" ht="50.25" customHeight="1">
      <c r="A8" s="3225" t="s">
        <v>368</v>
      </c>
      <c r="B8" s="3225"/>
      <c r="C8" s="3225"/>
      <c r="D8" s="3225"/>
      <c r="E8" s="3225"/>
      <c r="F8" s="3225"/>
      <c r="G8" s="3225"/>
      <c r="H8" s="3225"/>
    </row>
    <row r="9" spans="1:8" ht="27.75" customHeight="1">
      <c r="A9" s="141"/>
      <c r="B9" s="3226"/>
      <c r="C9" s="3226"/>
      <c r="D9" s="3226"/>
      <c r="E9" s="3226"/>
      <c r="F9" s="3226"/>
      <c r="G9" s="3226"/>
    </row>
    <row r="10" spans="1:8" ht="16.5" customHeight="1">
      <c r="A10" s="141"/>
      <c r="B10" s="141"/>
      <c r="C10" s="141"/>
      <c r="D10" s="141"/>
      <c r="E10" s="141"/>
      <c r="F10" s="141"/>
      <c r="G10" s="141"/>
    </row>
    <row r="11" spans="1:8" ht="16.5" customHeight="1">
      <c r="A11" s="141"/>
      <c r="B11" s="141"/>
      <c r="C11" s="141"/>
      <c r="D11" s="141"/>
      <c r="E11" s="141"/>
      <c r="F11" s="141"/>
      <c r="G11" s="141"/>
    </row>
    <row r="12" spans="1:8" ht="25.5">
      <c r="A12" s="3227"/>
      <c r="B12" s="3227"/>
      <c r="C12" s="3227"/>
      <c r="D12" s="3227"/>
      <c r="E12" s="3227"/>
      <c r="F12" s="3227"/>
      <c r="G12" s="3227"/>
      <c r="H12" s="3227"/>
    </row>
    <row r="13" spans="1:8" ht="16.5" customHeight="1">
      <c r="A13" s="141"/>
      <c r="B13" s="141"/>
      <c r="C13" s="141"/>
      <c r="D13" s="141"/>
      <c r="E13" s="141"/>
      <c r="F13" s="141"/>
      <c r="G13" s="141"/>
    </row>
    <row r="14" spans="1:8" ht="16.5" customHeight="1">
      <c r="A14" s="141"/>
      <c r="B14" s="142"/>
      <c r="C14" s="141"/>
      <c r="D14" s="141"/>
      <c r="E14" s="141"/>
      <c r="F14" s="141"/>
      <c r="G14" s="141"/>
    </row>
    <row r="15" spans="1:8" ht="16.5" customHeight="1">
      <c r="A15" s="141"/>
      <c r="B15" s="141"/>
      <c r="C15" s="141"/>
      <c r="D15" s="141"/>
      <c r="E15" s="141"/>
      <c r="F15" s="141"/>
      <c r="G15" s="141"/>
    </row>
    <row r="17" spans="1:8" ht="35.25">
      <c r="A17" s="3222"/>
      <c r="B17" s="3222"/>
      <c r="C17" s="3222"/>
      <c r="D17" s="3222"/>
      <c r="E17" s="3222"/>
      <c r="F17" s="3222"/>
      <c r="G17" s="3222"/>
      <c r="H17" s="3222"/>
    </row>
    <row r="18" spans="1:8">
      <c r="E18" s="142"/>
    </row>
  </sheetData>
  <mergeCells count="6">
    <mergeCell ref="A17:H17"/>
    <mergeCell ref="A1:H1"/>
    <mergeCell ref="A6:H6"/>
    <mergeCell ref="A8:H8"/>
    <mergeCell ref="B9:G9"/>
    <mergeCell ref="A12:H12"/>
  </mergeCells>
  <phoneticPr fontId="15" type="noConversion"/>
  <pageMargins left="0.94488188976377963" right="0.78740157480314965" top="0.6692913385826772" bottom="0.98425196850393704" header="0.51181102362204722" footer="0.51181102362204722"/>
  <pageSetup paperSize="9" orientation="landscape" r:id="rId1"/>
  <headerFooter alignWithMargins="0">
    <oddHeader xml:space="preserve">&amp;L&amp;"돋움,굵게"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57"/>
  <sheetViews>
    <sheetView view="pageLayout" zoomScaleNormal="100" workbookViewId="0">
      <selection activeCell="I14" sqref="I14"/>
    </sheetView>
  </sheetViews>
  <sheetFormatPr defaultRowHeight="13.5"/>
  <cols>
    <col min="1" max="1" width="16.125" style="152" customWidth="1"/>
    <col min="2" max="2" width="22.25" style="152" customWidth="1"/>
    <col min="3" max="3" width="22" style="220" customWidth="1"/>
    <col min="4" max="4" width="20.625" style="152" customWidth="1"/>
    <col min="5" max="5" width="22.375" style="152" customWidth="1"/>
    <col min="6" max="6" width="23.5" style="220" customWidth="1"/>
    <col min="7" max="7" width="11" style="152" bestFit="1" customWidth="1"/>
    <col min="8" max="256" width="9" style="152"/>
    <col min="257" max="257" width="16.125" style="152" customWidth="1"/>
    <col min="258" max="258" width="22.25" style="152" customWidth="1"/>
    <col min="259" max="259" width="22" style="152" customWidth="1"/>
    <col min="260" max="260" width="20.625" style="152" customWidth="1"/>
    <col min="261" max="261" width="22.375" style="152" customWidth="1"/>
    <col min="262" max="262" width="23.5" style="152" customWidth="1"/>
    <col min="263" max="263" width="11" style="152" bestFit="1" customWidth="1"/>
    <col min="264" max="512" width="9" style="152"/>
    <col min="513" max="513" width="16.125" style="152" customWidth="1"/>
    <col min="514" max="514" width="22.25" style="152" customWidth="1"/>
    <col min="515" max="515" width="22" style="152" customWidth="1"/>
    <col min="516" max="516" width="20.625" style="152" customWidth="1"/>
    <col min="517" max="517" width="22.375" style="152" customWidth="1"/>
    <col min="518" max="518" width="23.5" style="152" customWidth="1"/>
    <col min="519" max="519" width="11" style="152" bestFit="1" customWidth="1"/>
    <col min="520" max="768" width="9" style="152"/>
    <col min="769" max="769" width="16.125" style="152" customWidth="1"/>
    <col min="770" max="770" width="22.25" style="152" customWidth="1"/>
    <col min="771" max="771" width="22" style="152" customWidth="1"/>
    <col min="772" max="772" width="20.625" style="152" customWidth="1"/>
    <col min="773" max="773" width="22.375" style="152" customWidth="1"/>
    <col min="774" max="774" width="23.5" style="152" customWidth="1"/>
    <col min="775" max="775" width="11" style="152" bestFit="1" customWidth="1"/>
    <col min="776" max="1024" width="9" style="152"/>
    <col min="1025" max="1025" width="16.125" style="152" customWidth="1"/>
    <col min="1026" max="1026" width="22.25" style="152" customWidth="1"/>
    <col min="1027" max="1027" width="22" style="152" customWidth="1"/>
    <col min="1028" max="1028" width="20.625" style="152" customWidth="1"/>
    <col min="1029" max="1029" width="22.375" style="152" customWidth="1"/>
    <col min="1030" max="1030" width="23.5" style="152" customWidth="1"/>
    <col min="1031" max="1031" width="11" style="152" bestFit="1" customWidth="1"/>
    <col min="1032" max="1280" width="9" style="152"/>
    <col min="1281" max="1281" width="16.125" style="152" customWidth="1"/>
    <col min="1282" max="1282" width="22.25" style="152" customWidth="1"/>
    <col min="1283" max="1283" width="22" style="152" customWidth="1"/>
    <col min="1284" max="1284" width="20.625" style="152" customWidth="1"/>
    <col min="1285" max="1285" width="22.375" style="152" customWidth="1"/>
    <col min="1286" max="1286" width="23.5" style="152" customWidth="1"/>
    <col min="1287" max="1287" width="11" style="152" bestFit="1" customWidth="1"/>
    <col min="1288" max="1536" width="9" style="152"/>
    <col min="1537" max="1537" width="16.125" style="152" customWidth="1"/>
    <col min="1538" max="1538" width="22.25" style="152" customWidth="1"/>
    <col min="1539" max="1539" width="22" style="152" customWidth="1"/>
    <col min="1540" max="1540" width="20.625" style="152" customWidth="1"/>
    <col min="1541" max="1541" width="22.375" style="152" customWidth="1"/>
    <col min="1542" max="1542" width="23.5" style="152" customWidth="1"/>
    <col min="1543" max="1543" width="11" style="152" bestFit="1" customWidth="1"/>
    <col min="1544" max="1792" width="9" style="152"/>
    <col min="1793" max="1793" width="16.125" style="152" customWidth="1"/>
    <col min="1794" max="1794" width="22.25" style="152" customWidth="1"/>
    <col min="1795" max="1795" width="22" style="152" customWidth="1"/>
    <col min="1796" max="1796" width="20.625" style="152" customWidth="1"/>
    <col min="1797" max="1797" width="22.375" style="152" customWidth="1"/>
    <col min="1798" max="1798" width="23.5" style="152" customWidth="1"/>
    <col min="1799" max="1799" width="11" style="152" bestFit="1" customWidth="1"/>
    <col min="1800" max="2048" width="9" style="152"/>
    <col min="2049" max="2049" width="16.125" style="152" customWidth="1"/>
    <col min="2050" max="2050" width="22.25" style="152" customWidth="1"/>
    <col min="2051" max="2051" width="22" style="152" customWidth="1"/>
    <col min="2052" max="2052" width="20.625" style="152" customWidth="1"/>
    <col min="2053" max="2053" width="22.375" style="152" customWidth="1"/>
    <col min="2054" max="2054" width="23.5" style="152" customWidth="1"/>
    <col min="2055" max="2055" width="11" style="152" bestFit="1" customWidth="1"/>
    <col min="2056" max="2304" width="9" style="152"/>
    <col min="2305" max="2305" width="16.125" style="152" customWidth="1"/>
    <col min="2306" max="2306" width="22.25" style="152" customWidth="1"/>
    <col min="2307" max="2307" width="22" style="152" customWidth="1"/>
    <col min="2308" max="2308" width="20.625" style="152" customWidth="1"/>
    <col min="2309" max="2309" width="22.375" style="152" customWidth="1"/>
    <col min="2310" max="2310" width="23.5" style="152" customWidth="1"/>
    <col min="2311" max="2311" width="11" style="152" bestFit="1" customWidth="1"/>
    <col min="2312" max="2560" width="9" style="152"/>
    <col min="2561" max="2561" width="16.125" style="152" customWidth="1"/>
    <col min="2562" max="2562" width="22.25" style="152" customWidth="1"/>
    <col min="2563" max="2563" width="22" style="152" customWidth="1"/>
    <col min="2564" max="2564" width="20.625" style="152" customWidth="1"/>
    <col min="2565" max="2565" width="22.375" style="152" customWidth="1"/>
    <col min="2566" max="2566" width="23.5" style="152" customWidth="1"/>
    <col min="2567" max="2567" width="11" style="152" bestFit="1" customWidth="1"/>
    <col min="2568" max="2816" width="9" style="152"/>
    <col min="2817" max="2817" width="16.125" style="152" customWidth="1"/>
    <col min="2818" max="2818" width="22.25" style="152" customWidth="1"/>
    <col min="2819" max="2819" width="22" style="152" customWidth="1"/>
    <col min="2820" max="2820" width="20.625" style="152" customWidth="1"/>
    <col min="2821" max="2821" width="22.375" style="152" customWidth="1"/>
    <col min="2822" max="2822" width="23.5" style="152" customWidth="1"/>
    <col min="2823" max="2823" width="11" style="152" bestFit="1" customWidth="1"/>
    <col min="2824" max="3072" width="9" style="152"/>
    <col min="3073" max="3073" width="16.125" style="152" customWidth="1"/>
    <col min="3074" max="3074" width="22.25" style="152" customWidth="1"/>
    <col min="3075" max="3075" width="22" style="152" customWidth="1"/>
    <col min="3076" max="3076" width="20.625" style="152" customWidth="1"/>
    <col min="3077" max="3077" width="22.375" style="152" customWidth="1"/>
    <col min="3078" max="3078" width="23.5" style="152" customWidth="1"/>
    <col min="3079" max="3079" width="11" style="152" bestFit="1" customWidth="1"/>
    <col min="3080" max="3328" width="9" style="152"/>
    <col min="3329" max="3329" width="16.125" style="152" customWidth="1"/>
    <col min="3330" max="3330" width="22.25" style="152" customWidth="1"/>
    <col min="3331" max="3331" width="22" style="152" customWidth="1"/>
    <col min="3332" max="3332" width="20.625" style="152" customWidth="1"/>
    <col min="3333" max="3333" width="22.375" style="152" customWidth="1"/>
    <col min="3334" max="3334" width="23.5" style="152" customWidth="1"/>
    <col min="3335" max="3335" width="11" style="152" bestFit="1" customWidth="1"/>
    <col min="3336" max="3584" width="9" style="152"/>
    <col min="3585" max="3585" width="16.125" style="152" customWidth="1"/>
    <col min="3586" max="3586" width="22.25" style="152" customWidth="1"/>
    <col min="3587" max="3587" width="22" style="152" customWidth="1"/>
    <col min="3588" max="3588" width="20.625" style="152" customWidth="1"/>
    <col min="3589" max="3589" width="22.375" style="152" customWidth="1"/>
    <col min="3590" max="3590" width="23.5" style="152" customWidth="1"/>
    <col min="3591" max="3591" width="11" style="152" bestFit="1" customWidth="1"/>
    <col min="3592" max="3840" width="9" style="152"/>
    <col min="3841" max="3841" width="16.125" style="152" customWidth="1"/>
    <col min="3842" max="3842" width="22.25" style="152" customWidth="1"/>
    <col min="3843" max="3843" width="22" style="152" customWidth="1"/>
    <col min="3844" max="3844" width="20.625" style="152" customWidth="1"/>
    <col min="3845" max="3845" width="22.375" style="152" customWidth="1"/>
    <col min="3846" max="3846" width="23.5" style="152" customWidth="1"/>
    <col min="3847" max="3847" width="11" style="152" bestFit="1" customWidth="1"/>
    <col min="3848" max="4096" width="9" style="152"/>
    <col min="4097" max="4097" width="16.125" style="152" customWidth="1"/>
    <col min="4098" max="4098" width="22.25" style="152" customWidth="1"/>
    <col min="4099" max="4099" width="22" style="152" customWidth="1"/>
    <col min="4100" max="4100" width="20.625" style="152" customWidth="1"/>
    <col min="4101" max="4101" width="22.375" style="152" customWidth="1"/>
    <col min="4102" max="4102" width="23.5" style="152" customWidth="1"/>
    <col min="4103" max="4103" width="11" style="152" bestFit="1" customWidth="1"/>
    <col min="4104" max="4352" width="9" style="152"/>
    <col min="4353" max="4353" width="16.125" style="152" customWidth="1"/>
    <col min="4354" max="4354" width="22.25" style="152" customWidth="1"/>
    <col min="4355" max="4355" width="22" style="152" customWidth="1"/>
    <col min="4356" max="4356" width="20.625" style="152" customWidth="1"/>
    <col min="4357" max="4357" width="22.375" style="152" customWidth="1"/>
    <col min="4358" max="4358" width="23.5" style="152" customWidth="1"/>
    <col min="4359" max="4359" width="11" style="152" bestFit="1" customWidth="1"/>
    <col min="4360" max="4608" width="9" style="152"/>
    <col min="4609" max="4609" width="16.125" style="152" customWidth="1"/>
    <col min="4610" max="4610" width="22.25" style="152" customWidth="1"/>
    <col min="4611" max="4611" width="22" style="152" customWidth="1"/>
    <col min="4612" max="4612" width="20.625" style="152" customWidth="1"/>
    <col min="4613" max="4613" width="22.375" style="152" customWidth="1"/>
    <col min="4614" max="4614" width="23.5" style="152" customWidth="1"/>
    <col min="4615" max="4615" width="11" style="152" bestFit="1" customWidth="1"/>
    <col min="4616" max="4864" width="9" style="152"/>
    <col min="4865" max="4865" width="16.125" style="152" customWidth="1"/>
    <col min="4866" max="4866" width="22.25" style="152" customWidth="1"/>
    <col min="4867" max="4867" width="22" style="152" customWidth="1"/>
    <col min="4868" max="4868" width="20.625" style="152" customWidth="1"/>
    <col min="4869" max="4869" width="22.375" style="152" customWidth="1"/>
    <col min="4870" max="4870" width="23.5" style="152" customWidth="1"/>
    <col min="4871" max="4871" width="11" style="152" bestFit="1" customWidth="1"/>
    <col min="4872" max="5120" width="9" style="152"/>
    <col min="5121" max="5121" width="16.125" style="152" customWidth="1"/>
    <col min="5122" max="5122" width="22.25" style="152" customWidth="1"/>
    <col min="5123" max="5123" width="22" style="152" customWidth="1"/>
    <col min="5124" max="5124" width="20.625" style="152" customWidth="1"/>
    <col min="5125" max="5125" width="22.375" style="152" customWidth="1"/>
    <col min="5126" max="5126" width="23.5" style="152" customWidth="1"/>
    <col min="5127" max="5127" width="11" style="152" bestFit="1" customWidth="1"/>
    <col min="5128" max="5376" width="9" style="152"/>
    <col min="5377" max="5377" width="16.125" style="152" customWidth="1"/>
    <col min="5378" max="5378" width="22.25" style="152" customWidth="1"/>
    <col min="5379" max="5379" width="22" style="152" customWidth="1"/>
    <col min="5380" max="5380" width="20.625" style="152" customWidth="1"/>
    <col min="5381" max="5381" width="22.375" style="152" customWidth="1"/>
    <col min="5382" max="5382" width="23.5" style="152" customWidth="1"/>
    <col min="5383" max="5383" width="11" style="152" bestFit="1" customWidth="1"/>
    <col min="5384" max="5632" width="9" style="152"/>
    <col min="5633" max="5633" width="16.125" style="152" customWidth="1"/>
    <col min="5634" max="5634" width="22.25" style="152" customWidth="1"/>
    <col min="5635" max="5635" width="22" style="152" customWidth="1"/>
    <col min="5636" max="5636" width="20.625" style="152" customWidth="1"/>
    <col min="5637" max="5637" width="22.375" style="152" customWidth="1"/>
    <col min="5638" max="5638" width="23.5" style="152" customWidth="1"/>
    <col min="5639" max="5639" width="11" style="152" bestFit="1" customWidth="1"/>
    <col min="5640" max="5888" width="9" style="152"/>
    <col min="5889" max="5889" width="16.125" style="152" customWidth="1"/>
    <col min="5890" max="5890" width="22.25" style="152" customWidth="1"/>
    <col min="5891" max="5891" width="22" style="152" customWidth="1"/>
    <col min="5892" max="5892" width="20.625" style="152" customWidth="1"/>
    <col min="5893" max="5893" width="22.375" style="152" customWidth="1"/>
    <col min="5894" max="5894" width="23.5" style="152" customWidth="1"/>
    <col min="5895" max="5895" width="11" style="152" bestFit="1" customWidth="1"/>
    <col min="5896" max="6144" width="9" style="152"/>
    <col min="6145" max="6145" width="16.125" style="152" customWidth="1"/>
    <col min="6146" max="6146" width="22.25" style="152" customWidth="1"/>
    <col min="6147" max="6147" width="22" style="152" customWidth="1"/>
    <col min="6148" max="6148" width="20.625" style="152" customWidth="1"/>
    <col min="6149" max="6149" width="22.375" style="152" customWidth="1"/>
    <col min="6150" max="6150" width="23.5" style="152" customWidth="1"/>
    <col min="6151" max="6151" width="11" style="152" bestFit="1" customWidth="1"/>
    <col min="6152" max="6400" width="9" style="152"/>
    <col min="6401" max="6401" width="16.125" style="152" customWidth="1"/>
    <col min="6402" max="6402" width="22.25" style="152" customWidth="1"/>
    <col min="6403" max="6403" width="22" style="152" customWidth="1"/>
    <col min="6404" max="6404" width="20.625" style="152" customWidth="1"/>
    <col min="6405" max="6405" width="22.375" style="152" customWidth="1"/>
    <col min="6406" max="6406" width="23.5" style="152" customWidth="1"/>
    <col min="6407" max="6407" width="11" style="152" bestFit="1" customWidth="1"/>
    <col min="6408" max="6656" width="9" style="152"/>
    <col min="6657" max="6657" width="16.125" style="152" customWidth="1"/>
    <col min="6658" max="6658" width="22.25" style="152" customWidth="1"/>
    <col min="6659" max="6659" width="22" style="152" customWidth="1"/>
    <col min="6660" max="6660" width="20.625" style="152" customWidth="1"/>
    <col min="6661" max="6661" width="22.375" style="152" customWidth="1"/>
    <col min="6662" max="6662" width="23.5" style="152" customWidth="1"/>
    <col min="6663" max="6663" width="11" style="152" bestFit="1" customWidth="1"/>
    <col min="6664" max="6912" width="9" style="152"/>
    <col min="6913" max="6913" width="16.125" style="152" customWidth="1"/>
    <col min="6914" max="6914" width="22.25" style="152" customWidth="1"/>
    <col min="6915" max="6915" width="22" style="152" customWidth="1"/>
    <col min="6916" max="6916" width="20.625" style="152" customWidth="1"/>
    <col min="6917" max="6917" width="22.375" style="152" customWidth="1"/>
    <col min="6918" max="6918" width="23.5" style="152" customWidth="1"/>
    <col min="6919" max="6919" width="11" style="152" bestFit="1" customWidth="1"/>
    <col min="6920" max="7168" width="9" style="152"/>
    <col min="7169" max="7169" width="16.125" style="152" customWidth="1"/>
    <col min="7170" max="7170" width="22.25" style="152" customWidth="1"/>
    <col min="7171" max="7171" width="22" style="152" customWidth="1"/>
    <col min="7172" max="7172" width="20.625" style="152" customWidth="1"/>
    <col min="7173" max="7173" width="22.375" style="152" customWidth="1"/>
    <col min="7174" max="7174" width="23.5" style="152" customWidth="1"/>
    <col min="7175" max="7175" width="11" style="152" bestFit="1" customWidth="1"/>
    <col min="7176" max="7424" width="9" style="152"/>
    <col min="7425" max="7425" width="16.125" style="152" customWidth="1"/>
    <col min="7426" max="7426" width="22.25" style="152" customWidth="1"/>
    <col min="7427" max="7427" width="22" style="152" customWidth="1"/>
    <col min="7428" max="7428" width="20.625" style="152" customWidth="1"/>
    <col min="7429" max="7429" width="22.375" style="152" customWidth="1"/>
    <col min="7430" max="7430" width="23.5" style="152" customWidth="1"/>
    <col min="7431" max="7431" width="11" style="152" bestFit="1" customWidth="1"/>
    <col min="7432" max="7680" width="9" style="152"/>
    <col min="7681" max="7681" width="16.125" style="152" customWidth="1"/>
    <col min="7682" max="7682" width="22.25" style="152" customWidth="1"/>
    <col min="7683" max="7683" width="22" style="152" customWidth="1"/>
    <col min="7684" max="7684" width="20.625" style="152" customWidth="1"/>
    <col min="7685" max="7685" width="22.375" style="152" customWidth="1"/>
    <col min="7686" max="7686" width="23.5" style="152" customWidth="1"/>
    <col min="7687" max="7687" width="11" style="152" bestFit="1" customWidth="1"/>
    <col min="7688" max="7936" width="9" style="152"/>
    <col min="7937" max="7937" width="16.125" style="152" customWidth="1"/>
    <col min="7938" max="7938" width="22.25" style="152" customWidth="1"/>
    <col min="7939" max="7939" width="22" style="152" customWidth="1"/>
    <col min="7940" max="7940" width="20.625" style="152" customWidth="1"/>
    <col min="7941" max="7941" width="22.375" style="152" customWidth="1"/>
    <col min="7942" max="7942" width="23.5" style="152" customWidth="1"/>
    <col min="7943" max="7943" width="11" style="152" bestFit="1" customWidth="1"/>
    <col min="7944" max="8192" width="9" style="152"/>
    <col min="8193" max="8193" width="16.125" style="152" customWidth="1"/>
    <col min="8194" max="8194" width="22.25" style="152" customWidth="1"/>
    <col min="8195" max="8195" width="22" style="152" customWidth="1"/>
    <col min="8196" max="8196" width="20.625" style="152" customWidth="1"/>
    <col min="8197" max="8197" width="22.375" style="152" customWidth="1"/>
    <col min="8198" max="8198" width="23.5" style="152" customWidth="1"/>
    <col min="8199" max="8199" width="11" style="152" bestFit="1" customWidth="1"/>
    <col min="8200" max="8448" width="9" style="152"/>
    <col min="8449" max="8449" width="16.125" style="152" customWidth="1"/>
    <col min="8450" max="8450" width="22.25" style="152" customWidth="1"/>
    <col min="8451" max="8451" width="22" style="152" customWidth="1"/>
    <col min="8452" max="8452" width="20.625" style="152" customWidth="1"/>
    <col min="8453" max="8453" width="22.375" style="152" customWidth="1"/>
    <col min="8454" max="8454" width="23.5" style="152" customWidth="1"/>
    <col min="8455" max="8455" width="11" style="152" bestFit="1" customWidth="1"/>
    <col min="8456" max="8704" width="9" style="152"/>
    <col min="8705" max="8705" width="16.125" style="152" customWidth="1"/>
    <col min="8706" max="8706" width="22.25" style="152" customWidth="1"/>
    <col min="8707" max="8707" width="22" style="152" customWidth="1"/>
    <col min="8708" max="8708" width="20.625" style="152" customWidth="1"/>
    <col min="8709" max="8709" width="22.375" style="152" customWidth="1"/>
    <col min="8710" max="8710" width="23.5" style="152" customWidth="1"/>
    <col min="8711" max="8711" width="11" style="152" bestFit="1" customWidth="1"/>
    <col min="8712" max="8960" width="9" style="152"/>
    <col min="8961" max="8961" width="16.125" style="152" customWidth="1"/>
    <col min="8962" max="8962" width="22.25" style="152" customWidth="1"/>
    <col min="8963" max="8963" width="22" style="152" customWidth="1"/>
    <col min="8964" max="8964" width="20.625" style="152" customWidth="1"/>
    <col min="8965" max="8965" width="22.375" style="152" customWidth="1"/>
    <col min="8966" max="8966" width="23.5" style="152" customWidth="1"/>
    <col min="8967" max="8967" width="11" style="152" bestFit="1" customWidth="1"/>
    <col min="8968" max="9216" width="9" style="152"/>
    <col min="9217" max="9217" width="16.125" style="152" customWidth="1"/>
    <col min="9218" max="9218" width="22.25" style="152" customWidth="1"/>
    <col min="9219" max="9219" width="22" style="152" customWidth="1"/>
    <col min="9220" max="9220" width="20.625" style="152" customWidth="1"/>
    <col min="9221" max="9221" width="22.375" style="152" customWidth="1"/>
    <col min="9222" max="9222" width="23.5" style="152" customWidth="1"/>
    <col min="9223" max="9223" width="11" style="152" bestFit="1" customWidth="1"/>
    <col min="9224" max="9472" width="9" style="152"/>
    <col min="9473" max="9473" width="16.125" style="152" customWidth="1"/>
    <col min="9474" max="9474" width="22.25" style="152" customWidth="1"/>
    <col min="9475" max="9475" width="22" style="152" customWidth="1"/>
    <col min="9476" max="9476" width="20.625" style="152" customWidth="1"/>
    <col min="9477" max="9477" width="22.375" style="152" customWidth="1"/>
    <col min="9478" max="9478" width="23.5" style="152" customWidth="1"/>
    <col min="9479" max="9479" width="11" style="152" bestFit="1" customWidth="1"/>
    <col min="9480" max="9728" width="9" style="152"/>
    <col min="9729" max="9729" width="16.125" style="152" customWidth="1"/>
    <col min="9730" max="9730" width="22.25" style="152" customWidth="1"/>
    <col min="9731" max="9731" width="22" style="152" customWidth="1"/>
    <col min="9732" max="9732" width="20.625" style="152" customWidth="1"/>
    <col min="9733" max="9733" width="22.375" style="152" customWidth="1"/>
    <col min="9734" max="9734" width="23.5" style="152" customWidth="1"/>
    <col min="9735" max="9735" width="11" style="152" bestFit="1" customWidth="1"/>
    <col min="9736" max="9984" width="9" style="152"/>
    <col min="9985" max="9985" width="16.125" style="152" customWidth="1"/>
    <col min="9986" max="9986" width="22.25" style="152" customWidth="1"/>
    <col min="9987" max="9987" width="22" style="152" customWidth="1"/>
    <col min="9988" max="9988" width="20.625" style="152" customWidth="1"/>
    <col min="9989" max="9989" width="22.375" style="152" customWidth="1"/>
    <col min="9990" max="9990" width="23.5" style="152" customWidth="1"/>
    <col min="9991" max="9991" width="11" style="152" bestFit="1" customWidth="1"/>
    <col min="9992" max="10240" width="9" style="152"/>
    <col min="10241" max="10241" width="16.125" style="152" customWidth="1"/>
    <col min="10242" max="10242" width="22.25" style="152" customWidth="1"/>
    <col min="10243" max="10243" width="22" style="152" customWidth="1"/>
    <col min="10244" max="10244" width="20.625" style="152" customWidth="1"/>
    <col min="10245" max="10245" width="22.375" style="152" customWidth="1"/>
    <col min="10246" max="10246" width="23.5" style="152" customWidth="1"/>
    <col min="10247" max="10247" width="11" style="152" bestFit="1" customWidth="1"/>
    <col min="10248" max="10496" width="9" style="152"/>
    <col min="10497" max="10497" width="16.125" style="152" customWidth="1"/>
    <col min="10498" max="10498" width="22.25" style="152" customWidth="1"/>
    <col min="10499" max="10499" width="22" style="152" customWidth="1"/>
    <col min="10500" max="10500" width="20.625" style="152" customWidth="1"/>
    <col min="10501" max="10501" width="22.375" style="152" customWidth="1"/>
    <col min="10502" max="10502" width="23.5" style="152" customWidth="1"/>
    <col min="10503" max="10503" width="11" style="152" bestFit="1" customWidth="1"/>
    <col min="10504" max="10752" width="9" style="152"/>
    <col min="10753" max="10753" width="16.125" style="152" customWidth="1"/>
    <col min="10754" max="10754" width="22.25" style="152" customWidth="1"/>
    <col min="10755" max="10755" width="22" style="152" customWidth="1"/>
    <col min="10756" max="10756" width="20.625" style="152" customWidth="1"/>
    <col min="10757" max="10757" width="22.375" style="152" customWidth="1"/>
    <col min="10758" max="10758" width="23.5" style="152" customWidth="1"/>
    <col min="10759" max="10759" width="11" style="152" bestFit="1" customWidth="1"/>
    <col min="10760" max="11008" width="9" style="152"/>
    <col min="11009" max="11009" width="16.125" style="152" customWidth="1"/>
    <col min="11010" max="11010" width="22.25" style="152" customWidth="1"/>
    <col min="11011" max="11011" width="22" style="152" customWidth="1"/>
    <col min="11012" max="11012" width="20.625" style="152" customWidth="1"/>
    <col min="11013" max="11013" width="22.375" style="152" customWidth="1"/>
    <col min="11014" max="11014" width="23.5" style="152" customWidth="1"/>
    <col min="11015" max="11015" width="11" style="152" bestFit="1" customWidth="1"/>
    <col min="11016" max="11264" width="9" style="152"/>
    <col min="11265" max="11265" width="16.125" style="152" customWidth="1"/>
    <col min="11266" max="11266" width="22.25" style="152" customWidth="1"/>
    <col min="11267" max="11267" width="22" style="152" customWidth="1"/>
    <col min="11268" max="11268" width="20.625" style="152" customWidth="1"/>
    <col min="11269" max="11269" width="22.375" style="152" customWidth="1"/>
    <col min="11270" max="11270" width="23.5" style="152" customWidth="1"/>
    <col min="11271" max="11271" width="11" style="152" bestFit="1" customWidth="1"/>
    <col min="11272" max="11520" width="9" style="152"/>
    <col min="11521" max="11521" width="16.125" style="152" customWidth="1"/>
    <col min="11522" max="11522" width="22.25" style="152" customWidth="1"/>
    <col min="11523" max="11523" width="22" style="152" customWidth="1"/>
    <col min="11524" max="11524" width="20.625" style="152" customWidth="1"/>
    <col min="11525" max="11525" width="22.375" style="152" customWidth="1"/>
    <col min="11526" max="11526" width="23.5" style="152" customWidth="1"/>
    <col min="11527" max="11527" width="11" style="152" bestFit="1" customWidth="1"/>
    <col min="11528" max="11776" width="9" style="152"/>
    <col min="11777" max="11777" width="16.125" style="152" customWidth="1"/>
    <col min="11778" max="11778" width="22.25" style="152" customWidth="1"/>
    <col min="11779" max="11779" width="22" style="152" customWidth="1"/>
    <col min="11780" max="11780" width="20.625" style="152" customWidth="1"/>
    <col min="11781" max="11781" width="22.375" style="152" customWidth="1"/>
    <col min="11782" max="11782" width="23.5" style="152" customWidth="1"/>
    <col min="11783" max="11783" width="11" style="152" bestFit="1" customWidth="1"/>
    <col min="11784" max="12032" width="9" style="152"/>
    <col min="12033" max="12033" width="16.125" style="152" customWidth="1"/>
    <col min="12034" max="12034" width="22.25" style="152" customWidth="1"/>
    <col min="12035" max="12035" width="22" style="152" customWidth="1"/>
    <col min="12036" max="12036" width="20.625" style="152" customWidth="1"/>
    <col min="12037" max="12037" width="22.375" style="152" customWidth="1"/>
    <col min="12038" max="12038" width="23.5" style="152" customWidth="1"/>
    <col min="12039" max="12039" width="11" style="152" bestFit="1" customWidth="1"/>
    <col min="12040" max="12288" width="9" style="152"/>
    <col min="12289" max="12289" width="16.125" style="152" customWidth="1"/>
    <col min="12290" max="12290" width="22.25" style="152" customWidth="1"/>
    <col min="12291" max="12291" width="22" style="152" customWidth="1"/>
    <col min="12292" max="12292" width="20.625" style="152" customWidth="1"/>
    <col min="12293" max="12293" width="22.375" style="152" customWidth="1"/>
    <col min="12294" max="12294" width="23.5" style="152" customWidth="1"/>
    <col min="12295" max="12295" width="11" style="152" bestFit="1" customWidth="1"/>
    <col min="12296" max="12544" width="9" style="152"/>
    <col min="12545" max="12545" width="16.125" style="152" customWidth="1"/>
    <col min="12546" max="12546" width="22.25" style="152" customWidth="1"/>
    <col min="12547" max="12547" width="22" style="152" customWidth="1"/>
    <col min="12548" max="12548" width="20.625" style="152" customWidth="1"/>
    <col min="12549" max="12549" width="22.375" style="152" customWidth="1"/>
    <col min="12550" max="12550" width="23.5" style="152" customWidth="1"/>
    <col min="12551" max="12551" width="11" style="152" bestFit="1" customWidth="1"/>
    <col min="12552" max="12800" width="9" style="152"/>
    <col min="12801" max="12801" width="16.125" style="152" customWidth="1"/>
    <col min="12802" max="12802" width="22.25" style="152" customWidth="1"/>
    <col min="12803" max="12803" width="22" style="152" customWidth="1"/>
    <col min="12804" max="12804" width="20.625" style="152" customWidth="1"/>
    <col min="12805" max="12805" width="22.375" style="152" customWidth="1"/>
    <col min="12806" max="12806" width="23.5" style="152" customWidth="1"/>
    <col min="12807" max="12807" width="11" style="152" bestFit="1" customWidth="1"/>
    <col min="12808" max="13056" width="9" style="152"/>
    <col min="13057" max="13057" width="16.125" style="152" customWidth="1"/>
    <col min="13058" max="13058" width="22.25" style="152" customWidth="1"/>
    <col min="13059" max="13059" width="22" style="152" customWidth="1"/>
    <col min="13060" max="13060" width="20.625" style="152" customWidth="1"/>
    <col min="13061" max="13061" width="22.375" style="152" customWidth="1"/>
    <col min="13062" max="13062" width="23.5" style="152" customWidth="1"/>
    <col min="13063" max="13063" width="11" style="152" bestFit="1" customWidth="1"/>
    <col min="13064" max="13312" width="9" style="152"/>
    <col min="13313" max="13313" width="16.125" style="152" customWidth="1"/>
    <col min="13314" max="13314" width="22.25" style="152" customWidth="1"/>
    <col min="13315" max="13315" width="22" style="152" customWidth="1"/>
    <col min="13316" max="13316" width="20.625" style="152" customWidth="1"/>
    <col min="13317" max="13317" width="22.375" style="152" customWidth="1"/>
    <col min="13318" max="13318" width="23.5" style="152" customWidth="1"/>
    <col min="13319" max="13319" width="11" style="152" bestFit="1" customWidth="1"/>
    <col min="13320" max="13568" width="9" style="152"/>
    <col min="13569" max="13569" width="16.125" style="152" customWidth="1"/>
    <col min="13570" max="13570" width="22.25" style="152" customWidth="1"/>
    <col min="13571" max="13571" width="22" style="152" customWidth="1"/>
    <col min="13572" max="13572" width="20.625" style="152" customWidth="1"/>
    <col min="13573" max="13573" width="22.375" style="152" customWidth="1"/>
    <col min="13574" max="13574" width="23.5" style="152" customWidth="1"/>
    <col min="13575" max="13575" width="11" style="152" bestFit="1" customWidth="1"/>
    <col min="13576" max="13824" width="9" style="152"/>
    <col min="13825" max="13825" width="16.125" style="152" customWidth="1"/>
    <col min="13826" max="13826" width="22.25" style="152" customWidth="1"/>
    <col min="13827" max="13827" width="22" style="152" customWidth="1"/>
    <col min="13828" max="13828" width="20.625" style="152" customWidth="1"/>
    <col min="13829" max="13829" width="22.375" style="152" customWidth="1"/>
    <col min="13830" max="13830" width="23.5" style="152" customWidth="1"/>
    <col min="13831" max="13831" width="11" style="152" bestFit="1" customWidth="1"/>
    <col min="13832" max="14080" width="9" style="152"/>
    <col min="14081" max="14081" width="16.125" style="152" customWidth="1"/>
    <col min="14082" max="14082" width="22.25" style="152" customWidth="1"/>
    <col min="14083" max="14083" width="22" style="152" customWidth="1"/>
    <col min="14084" max="14084" width="20.625" style="152" customWidth="1"/>
    <col min="14085" max="14085" width="22.375" style="152" customWidth="1"/>
    <col min="14086" max="14086" width="23.5" style="152" customWidth="1"/>
    <col min="14087" max="14087" width="11" style="152" bestFit="1" customWidth="1"/>
    <col min="14088" max="14336" width="9" style="152"/>
    <col min="14337" max="14337" width="16.125" style="152" customWidth="1"/>
    <col min="14338" max="14338" width="22.25" style="152" customWidth="1"/>
    <col min="14339" max="14339" width="22" style="152" customWidth="1"/>
    <col min="14340" max="14340" width="20.625" style="152" customWidth="1"/>
    <col min="14341" max="14341" width="22.375" style="152" customWidth="1"/>
    <col min="14342" max="14342" width="23.5" style="152" customWidth="1"/>
    <col min="14343" max="14343" width="11" style="152" bestFit="1" customWidth="1"/>
    <col min="14344" max="14592" width="9" style="152"/>
    <col min="14593" max="14593" width="16.125" style="152" customWidth="1"/>
    <col min="14594" max="14594" width="22.25" style="152" customWidth="1"/>
    <col min="14595" max="14595" width="22" style="152" customWidth="1"/>
    <col min="14596" max="14596" width="20.625" style="152" customWidth="1"/>
    <col min="14597" max="14597" width="22.375" style="152" customWidth="1"/>
    <col min="14598" max="14598" width="23.5" style="152" customWidth="1"/>
    <col min="14599" max="14599" width="11" style="152" bestFit="1" customWidth="1"/>
    <col min="14600" max="14848" width="9" style="152"/>
    <col min="14849" max="14849" width="16.125" style="152" customWidth="1"/>
    <col min="14850" max="14850" width="22.25" style="152" customWidth="1"/>
    <col min="14851" max="14851" width="22" style="152" customWidth="1"/>
    <col min="14852" max="14852" width="20.625" style="152" customWidth="1"/>
    <col min="14853" max="14853" width="22.375" style="152" customWidth="1"/>
    <col min="14854" max="14854" width="23.5" style="152" customWidth="1"/>
    <col min="14855" max="14855" width="11" style="152" bestFit="1" customWidth="1"/>
    <col min="14856" max="15104" width="9" style="152"/>
    <col min="15105" max="15105" width="16.125" style="152" customWidth="1"/>
    <col min="15106" max="15106" width="22.25" style="152" customWidth="1"/>
    <col min="15107" max="15107" width="22" style="152" customWidth="1"/>
    <col min="15108" max="15108" width="20.625" style="152" customWidth="1"/>
    <col min="15109" max="15109" width="22.375" style="152" customWidth="1"/>
    <col min="15110" max="15110" width="23.5" style="152" customWidth="1"/>
    <col min="15111" max="15111" width="11" style="152" bestFit="1" customWidth="1"/>
    <col min="15112" max="15360" width="9" style="152"/>
    <col min="15361" max="15361" width="16.125" style="152" customWidth="1"/>
    <col min="15362" max="15362" width="22.25" style="152" customWidth="1"/>
    <col min="15363" max="15363" width="22" style="152" customWidth="1"/>
    <col min="15364" max="15364" width="20.625" style="152" customWidth="1"/>
    <col min="15365" max="15365" width="22.375" style="152" customWidth="1"/>
    <col min="15366" max="15366" width="23.5" style="152" customWidth="1"/>
    <col min="15367" max="15367" width="11" style="152" bestFit="1" customWidth="1"/>
    <col min="15368" max="15616" width="9" style="152"/>
    <col min="15617" max="15617" width="16.125" style="152" customWidth="1"/>
    <col min="15618" max="15618" width="22.25" style="152" customWidth="1"/>
    <col min="15619" max="15619" width="22" style="152" customWidth="1"/>
    <col min="15620" max="15620" width="20.625" style="152" customWidth="1"/>
    <col min="15621" max="15621" width="22.375" style="152" customWidth="1"/>
    <col min="15622" max="15622" width="23.5" style="152" customWidth="1"/>
    <col min="15623" max="15623" width="11" style="152" bestFit="1" customWidth="1"/>
    <col min="15624" max="15872" width="9" style="152"/>
    <col min="15873" max="15873" width="16.125" style="152" customWidth="1"/>
    <col min="15874" max="15874" width="22.25" style="152" customWidth="1"/>
    <col min="15875" max="15875" width="22" style="152" customWidth="1"/>
    <col min="15876" max="15876" width="20.625" style="152" customWidth="1"/>
    <col min="15877" max="15877" width="22.375" style="152" customWidth="1"/>
    <col min="15878" max="15878" width="23.5" style="152" customWidth="1"/>
    <col min="15879" max="15879" width="11" style="152" bestFit="1" customWidth="1"/>
    <col min="15880" max="16128" width="9" style="152"/>
    <col min="16129" max="16129" width="16.125" style="152" customWidth="1"/>
    <col min="16130" max="16130" width="22.25" style="152" customWidth="1"/>
    <col min="16131" max="16131" width="22" style="152" customWidth="1"/>
    <col min="16132" max="16132" width="20.625" style="152" customWidth="1"/>
    <col min="16133" max="16133" width="22.375" style="152" customWidth="1"/>
    <col min="16134" max="16134" width="23.5" style="152" customWidth="1"/>
    <col min="16135" max="16135" width="11" style="152" bestFit="1" customWidth="1"/>
    <col min="16136" max="16384" width="9" style="152"/>
  </cols>
  <sheetData>
    <row r="1" spans="1:13" ht="36.75" customHeight="1">
      <c r="A1" s="301" t="s">
        <v>533</v>
      </c>
      <c r="G1" s="206"/>
      <c r="H1" s="206"/>
      <c r="I1" s="206"/>
      <c r="J1" s="206"/>
      <c r="K1" s="206"/>
      <c r="L1" s="206"/>
      <c r="M1" s="206"/>
    </row>
    <row r="2" spans="1:13" s="303" customFormat="1" ht="21" customHeight="1" thickBot="1">
      <c r="A2" s="348"/>
      <c r="C2" s="302"/>
      <c r="F2" s="349" t="s">
        <v>424</v>
      </c>
      <c r="G2" s="350"/>
      <c r="H2" s="350"/>
      <c r="I2" s="350"/>
      <c r="J2" s="350"/>
      <c r="K2" s="350"/>
      <c r="L2" s="350"/>
      <c r="M2" s="350"/>
    </row>
    <row r="3" spans="1:13" ht="15.75" customHeight="1">
      <c r="A3" s="3293" t="s">
        <v>534</v>
      </c>
      <c r="B3" s="3294"/>
      <c r="C3" s="3295"/>
      <c r="D3" s="3293" t="s">
        <v>535</v>
      </c>
      <c r="E3" s="3294"/>
      <c r="F3" s="3295"/>
      <c r="G3" s="206"/>
      <c r="H3" s="206"/>
      <c r="I3" s="206"/>
      <c r="J3" s="206"/>
      <c r="K3" s="206"/>
      <c r="L3" s="206"/>
      <c r="M3" s="206"/>
    </row>
    <row r="4" spans="1:13" ht="15.75" customHeight="1">
      <c r="A4" s="3296" t="s">
        <v>514</v>
      </c>
      <c r="B4" s="3297"/>
      <c r="C4" s="351" t="s">
        <v>515</v>
      </c>
      <c r="D4" s="3296" t="s">
        <v>514</v>
      </c>
      <c r="E4" s="3297"/>
      <c r="F4" s="351" t="s">
        <v>515</v>
      </c>
      <c r="G4" s="206"/>
      <c r="H4" s="206"/>
      <c r="I4" s="206"/>
      <c r="J4" s="206"/>
      <c r="K4" s="206"/>
      <c r="L4" s="206"/>
      <c r="M4" s="206"/>
    </row>
    <row r="5" spans="1:13" ht="15.75" customHeight="1">
      <c r="A5" s="3298" t="s">
        <v>516</v>
      </c>
      <c r="B5" s="3299"/>
      <c r="C5" s="352">
        <f>C6+C10+C15+C17+C21+C24</f>
        <v>2777270</v>
      </c>
      <c r="D5" s="3298" t="s">
        <v>517</v>
      </c>
      <c r="E5" s="3299"/>
      <c r="F5" s="353">
        <f>F6+F10+F15+F17+F19+F21+F23+F25</f>
        <v>2777270</v>
      </c>
      <c r="G5" s="206"/>
      <c r="H5" s="206"/>
      <c r="I5" s="206"/>
      <c r="J5" s="206"/>
      <c r="K5" s="206"/>
      <c r="L5" s="206"/>
      <c r="M5" s="206"/>
    </row>
    <row r="6" spans="1:13" ht="15.75" customHeight="1">
      <c r="A6" s="354" t="s">
        <v>536</v>
      </c>
      <c r="B6" s="355" t="s">
        <v>537</v>
      </c>
      <c r="C6" s="356">
        <f>SUM(C7:C9)</f>
        <v>0</v>
      </c>
      <c r="D6" s="357" t="s">
        <v>538</v>
      </c>
      <c r="E6" s="355" t="s">
        <v>537</v>
      </c>
      <c r="F6" s="358">
        <f>SUM(F7:F9)</f>
        <v>0</v>
      </c>
      <c r="G6" s="206"/>
      <c r="H6" s="206"/>
      <c r="I6" s="206"/>
      <c r="J6" s="206"/>
      <c r="K6" s="206"/>
      <c r="L6" s="206"/>
      <c r="M6" s="206"/>
    </row>
    <row r="7" spans="1:13" ht="15.75" customHeight="1">
      <c r="A7" s="357"/>
      <c r="B7" s="359" t="s">
        <v>485</v>
      </c>
      <c r="C7" s="360">
        <v>0</v>
      </c>
      <c r="D7" s="357"/>
      <c r="E7" s="361"/>
      <c r="F7" s="362"/>
      <c r="G7" s="206"/>
      <c r="H7" s="206"/>
      <c r="I7" s="206"/>
      <c r="J7" s="206"/>
      <c r="K7" s="206"/>
      <c r="L7" s="206"/>
      <c r="M7" s="206"/>
    </row>
    <row r="8" spans="1:13" ht="15.75" customHeight="1">
      <c r="A8" s="357"/>
      <c r="B8" s="361"/>
      <c r="C8" s="363">
        <v>0</v>
      </c>
      <c r="D8" s="357"/>
      <c r="E8" s="361" t="s">
        <v>539</v>
      </c>
      <c r="F8" s="362">
        <v>0</v>
      </c>
      <c r="G8" s="206"/>
      <c r="H8" s="206"/>
      <c r="I8" s="206"/>
      <c r="J8" s="206"/>
      <c r="K8" s="206"/>
      <c r="L8" s="206"/>
      <c r="M8" s="206"/>
    </row>
    <row r="9" spans="1:13" ht="15.75" customHeight="1">
      <c r="A9" s="364"/>
      <c r="B9" s="365"/>
      <c r="C9" s="366"/>
      <c r="D9" s="357"/>
      <c r="E9" s="365" t="s">
        <v>540</v>
      </c>
      <c r="F9" s="367">
        <f>F36+F63</f>
        <v>0</v>
      </c>
      <c r="G9" s="206"/>
      <c r="H9" s="206"/>
      <c r="I9" s="206"/>
      <c r="J9" s="206"/>
      <c r="K9" s="206"/>
      <c r="L9" s="206"/>
      <c r="M9" s="206"/>
    </row>
    <row r="10" spans="1:13" ht="15.75" customHeight="1">
      <c r="A10" s="368" t="s">
        <v>487</v>
      </c>
      <c r="B10" s="355" t="s">
        <v>537</v>
      </c>
      <c r="C10" s="356">
        <f>SUM(C11:C13)</f>
        <v>0</v>
      </c>
      <c r="D10" s="354" t="s">
        <v>541</v>
      </c>
      <c r="E10" s="355" t="s">
        <v>430</v>
      </c>
      <c r="F10" s="367">
        <f>C19</f>
        <v>2277270</v>
      </c>
      <c r="G10" s="369"/>
      <c r="H10" s="369"/>
      <c r="I10" s="369"/>
      <c r="K10" s="369"/>
      <c r="L10" s="369"/>
      <c r="M10" s="206"/>
    </row>
    <row r="11" spans="1:13" ht="15.75" customHeight="1">
      <c r="A11" s="357"/>
      <c r="B11" s="359" t="s">
        <v>542</v>
      </c>
      <c r="C11" s="370">
        <v>0</v>
      </c>
      <c r="E11" s="361" t="s">
        <v>543</v>
      </c>
      <c r="F11" s="362"/>
      <c r="G11" s="206"/>
      <c r="H11" s="206"/>
      <c r="I11" s="206"/>
      <c r="J11" s="206"/>
      <c r="K11" s="206"/>
      <c r="L11" s="206"/>
      <c r="M11" s="206"/>
    </row>
    <row r="12" spans="1:13" ht="15.75" customHeight="1">
      <c r="A12" s="357"/>
      <c r="B12" s="361"/>
      <c r="C12" s="363">
        <f>+C39+C66</f>
        <v>0</v>
      </c>
      <c r="D12" s="371"/>
      <c r="E12" s="361" t="s">
        <v>544</v>
      </c>
      <c r="F12" s="362">
        <f>'(도시형폐기물종합처리-도시미화과)지출예산'!F209</f>
        <v>1275000</v>
      </c>
      <c r="G12" s="206"/>
      <c r="H12" s="206"/>
      <c r="I12" s="206"/>
      <c r="J12" s="206"/>
      <c r="K12" s="206"/>
      <c r="L12" s="206"/>
      <c r="M12" s="206"/>
    </row>
    <row r="13" spans="1:13" ht="15.75" customHeight="1">
      <c r="A13" s="357"/>
      <c r="B13" s="361"/>
      <c r="C13" s="363">
        <v>0</v>
      </c>
      <c r="D13" s="372"/>
      <c r="E13" s="361" t="s">
        <v>545</v>
      </c>
      <c r="F13" s="362"/>
      <c r="G13" s="230"/>
      <c r="H13" s="206"/>
      <c r="I13" s="206"/>
      <c r="J13" s="206"/>
      <c r="K13" s="206"/>
      <c r="L13" s="206"/>
      <c r="M13" s="206"/>
    </row>
    <row r="14" spans="1:13" ht="15.75" customHeight="1">
      <c r="A14" s="373"/>
      <c r="B14" s="374"/>
      <c r="C14" s="375"/>
      <c r="D14" s="364"/>
      <c r="E14" s="365" t="s">
        <v>546</v>
      </c>
      <c r="F14" s="367">
        <f>F10-F12</f>
        <v>1002270</v>
      </c>
      <c r="G14" s="206"/>
      <c r="H14" s="206"/>
      <c r="I14" s="206"/>
      <c r="J14" s="206"/>
      <c r="K14" s="206"/>
      <c r="L14" s="206"/>
      <c r="M14" s="206"/>
    </row>
    <row r="15" spans="1:13" ht="15.75" customHeight="1">
      <c r="A15" s="354" t="s">
        <v>489</v>
      </c>
      <c r="B15" s="355" t="s">
        <v>537</v>
      </c>
      <c r="C15" s="356">
        <f>C16</f>
        <v>0</v>
      </c>
      <c r="D15" s="3288" t="s">
        <v>502</v>
      </c>
      <c r="E15" s="365" t="s">
        <v>537</v>
      </c>
      <c r="F15" s="367">
        <f>F16</f>
        <v>0</v>
      </c>
      <c r="G15" s="206"/>
      <c r="H15" s="206"/>
      <c r="I15" s="206"/>
      <c r="J15" s="206"/>
      <c r="K15" s="206"/>
      <c r="L15" s="206"/>
      <c r="M15" s="206"/>
    </row>
    <row r="16" spans="1:13" ht="15.75" customHeight="1">
      <c r="A16" s="357"/>
      <c r="B16" s="359" t="s">
        <v>547</v>
      </c>
      <c r="C16" s="370"/>
      <c r="D16" s="3289"/>
      <c r="E16" s="365" t="s">
        <v>548</v>
      </c>
      <c r="F16" s="367">
        <v>0</v>
      </c>
      <c r="G16" s="206"/>
      <c r="H16" s="206"/>
      <c r="I16" s="206"/>
      <c r="J16" s="206"/>
      <c r="K16" s="206"/>
      <c r="L16" s="206"/>
      <c r="M16" s="206"/>
    </row>
    <row r="17" spans="1:13" ht="15.75" customHeight="1">
      <c r="A17" s="354" t="s">
        <v>490</v>
      </c>
      <c r="B17" s="355" t="s">
        <v>537</v>
      </c>
      <c r="C17" s="356">
        <f>C18+C19</f>
        <v>2277270</v>
      </c>
      <c r="D17" s="357" t="s">
        <v>549</v>
      </c>
      <c r="E17" s="365" t="s">
        <v>537</v>
      </c>
      <c r="F17" s="367">
        <f>F18</f>
        <v>0</v>
      </c>
      <c r="G17" s="206"/>
      <c r="H17" s="206"/>
      <c r="I17" s="206"/>
      <c r="J17" s="206"/>
      <c r="K17" s="206"/>
      <c r="L17" s="206"/>
      <c r="M17" s="206"/>
    </row>
    <row r="18" spans="1:13" ht="15.75" customHeight="1">
      <c r="A18" s="357"/>
      <c r="B18" s="359" t="s">
        <v>550</v>
      </c>
      <c r="C18" s="370">
        <f>'[1]자본적수입(청소)'!E6</f>
        <v>0</v>
      </c>
      <c r="D18" s="364"/>
      <c r="E18" s="365" t="s">
        <v>485</v>
      </c>
      <c r="F18" s="367"/>
      <c r="G18" s="206"/>
      <c r="H18" s="206"/>
      <c r="I18" s="206"/>
      <c r="J18" s="206"/>
      <c r="K18" s="206"/>
      <c r="L18" s="206"/>
      <c r="M18" s="206"/>
    </row>
    <row r="19" spans="1:13" ht="15.75" customHeight="1">
      <c r="A19" s="357"/>
      <c r="B19" s="361" t="s">
        <v>551</v>
      </c>
      <c r="C19" s="376">
        <f>'가. 수입예산(사업수익+자본적수입)'!E27</f>
        <v>2277270</v>
      </c>
      <c r="D19" s="357" t="s">
        <v>552</v>
      </c>
      <c r="E19" s="365" t="s">
        <v>430</v>
      </c>
      <c r="F19" s="367"/>
      <c r="G19" s="206"/>
      <c r="H19" s="206"/>
      <c r="I19" s="206"/>
      <c r="J19" s="206"/>
      <c r="K19" s="206"/>
      <c r="L19" s="206"/>
      <c r="M19" s="206"/>
    </row>
    <row r="20" spans="1:13" ht="15.75" customHeight="1">
      <c r="A20" s="364"/>
      <c r="B20" s="365"/>
      <c r="C20" s="377">
        <v>0</v>
      </c>
      <c r="D20" s="364"/>
      <c r="E20" s="365" t="s">
        <v>553</v>
      </c>
      <c r="F20" s="367"/>
      <c r="G20" s="206"/>
      <c r="H20" s="206"/>
      <c r="I20" s="206"/>
      <c r="J20" s="206"/>
      <c r="K20" s="206"/>
      <c r="L20" s="206"/>
      <c r="M20" s="206"/>
    </row>
    <row r="21" spans="1:13" ht="15.75" customHeight="1">
      <c r="A21" s="357" t="s">
        <v>492</v>
      </c>
      <c r="B21" s="365" t="s">
        <v>537</v>
      </c>
      <c r="C21" s="378">
        <f>C22</f>
        <v>500000</v>
      </c>
      <c r="D21" s="354" t="s">
        <v>506</v>
      </c>
      <c r="E21" s="365" t="s">
        <v>537</v>
      </c>
      <c r="F21" s="367">
        <f>F22</f>
        <v>0</v>
      </c>
      <c r="G21" s="206"/>
      <c r="H21" s="206"/>
      <c r="I21" s="206"/>
      <c r="J21" s="206"/>
      <c r="K21" s="206"/>
      <c r="L21" s="206"/>
      <c r="M21" s="206"/>
    </row>
    <row r="22" spans="1:13" ht="15.75" customHeight="1">
      <c r="A22" s="357"/>
      <c r="B22" s="361" t="s">
        <v>492</v>
      </c>
      <c r="C22" s="363">
        <f>'가. 수입예산(사업수익+자본적수입)'!E39</f>
        <v>500000</v>
      </c>
      <c r="D22" s="364"/>
      <c r="E22" s="365" t="s">
        <v>553</v>
      </c>
      <c r="F22" s="367"/>
      <c r="G22" s="206"/>
      <c r="H22" s="206"/>
      <c r="I22" s="206"/>
      <c r="J22" s="206"/>
      <c r="K22" s="206"/>
      <c r="L22" s="206"/>
      <c r="M22" s="206"/>
    </row>
    <row r="23" spans="1:13" ht="15.75" customHeight="1">
      <c r="A23" s="357"/>
      <c r="B23" s="361"/>
      <c r="C23" s="366"/>
      <c r="D23" s="357" t="s">
        <v>507</v>
      </c>
      <c r="E23" s="365" t="s">
        <v>537</v>
      </c>
      <c r="F23" s="367">
        <f>F24</f>
        <v>0</v>
      </c>
      <c r="G23" s="206"/>
      <c r="H23" s="206"/>
      <c r="I23" s="206"/>
      <c r="J23" s="206"/>
      <c r="K23" s="206"/>
      <c r="L23" s="206"/>
      <c r="M23" s="206"/>
    </row>
    <row r="24" spans="1:13" ht="15.75" customHeight="1">
      <c r="A24" s="354" t="s">
        <v>554</v>
      </c>
      <c r="B24" s="355" t="s">
        <v>537</v>
      </c>
      <c r="C24" s="356">
        <f>SUM(C25:C26)</f>
        <v>0</v>
      </c>
      <c r="D24" s="357"/>
      <c r="E24" s="365" t="s">
        <v>507</v>
      </c>
      <c r="F24" s="367"/>
      <c r="G24" s="206"/>
      <c r="H24" s="206"/>
      <c r="I24" s="206"/>
      <c r="J24" s="206"/>
      <c r="K24" s="206"/>
      <c r="L24" s="206"/>
      <c r="M24" s="206"/>
    </row>
    <row r="25" spans="1:13" ht="15.75" customHeight="1">
      <c r="A25" s="357"/>
      <c r="B25" s="359" t="s">
        <v>554</v>
      </c>
      <c r="C25" s="360">
        <f>+C52+C79</f>
        <v>0</v>
      </c>
      <c r="D25" s="354" t="s">
        <v>504</v>
      </c>
      <c r="E25" s="365" t="s">
        <v>537</v>
      </c>
      <c r="F25" s="367">
        <f>F26</f>
        <v>500000</v>
      </c>
      <c r="G25" s="206"/>
      <c r="H25" s="206"/>
      <c r="I25" s="206"/>
      <c r="J25" s="206"/>
      <c r="K25" s="206"/>
      <c r="L25" s="206"/>
      <c r="M25" s="206"/>
    </row>
    <row r="26" spans="1:13" ht="15.75" customHeight="1" thickBot="1">
      <c r="A26" s="379"/>
      <c r="B26" s="380"/>
      <c r="C26" s="381"/>
      <c r="D26" s="379"/>
      <c r="E26" s="380" t="s">
        <v>504</v>
      </c>
      <c r="F26" s="382">
        <f>'[1]자본적지출5번(본부)'!F15</f>
        <v>500000</v>
      </c>
      <c r="G26" s="206"/>
      <c r="H26" s="206"/>
      <c r="I26" s="206"/>
      <c r="J26" s="206"/>
      <c r="K26" s="206"/>
      <c r="L26" s="206"/>
      <c r="M26" s="206"/>
    </row>
    <row r="27" spans="1:13" ht="15.75" customHeight="1" thickBot="1">
      <c r="A27" s="3290" t="s">
        <v>532</v>
      </c>
      <c r="B27" s="3291"/>
      <c r="C27" s="3291"/>
      <c r="D27" s="3291"/>
      <c r="E27" s="3292"/>
      <c r="F27" s="383">
        <f>C5-F5</f>
        <v>0</v>
      </c>
      <c r="G27" s="206"/>
      <c r="H27" s="206"/>
      <c r="I27" s="206"/>
      <c r="J27" s="206"/>
      <c r="K27" s="206"/>
      <c r="L27" s="206"/>
      <c r="M27" s="206"/>
    </row>
    <row r="28" spans="1:13">
      <c r="A28" s="206"/>
      <c r="B28" s="206"/>
      <c r="C28" s="219"/>
      <c r="D28" s="206"/>
      <c r="E28" s="206"/>
      <c r="F28" s="219"/>
      <c r="G28" s="206"/>
      <c r="H28" s="206"/>
      <c r="I28" s="206"/>
      <c r="J28" s="206"/>
      <c r="K28" s="206"/>
      <c r="L28" s="206"/>
      <c r="M28" s="206"/>
    </row>
    <row r="29" spans="1:13">
      <c r="A29" s="206"/>
      <c r="B29" s="206"/>
      <c r="C29" s="219"/>
      <c r="D29" s="206"/>
      <c r="E29" s="206"/>
      <c r="F29" s="219"/>
      <c r="G29" s="206"/>
      <c r="H29" s="206"/>
      <c r="I29" s="206"/>
      <c r="J29" s="206"/>
      <c r="K29" s="206"/>
      <c r="L29" s="206"/>
      <c r="M29" s="206"/>
    </row>
    <row r="30" spans="1:13">
      <c r="A30" s="206"/>
      <c r="B30" s="206"/>
      <c r="C30" s="219"/>
      <c r="D30" s="206"/>
      <c r="E30" s="206"/>
      <c r="F30" s="219"/>
      <c r="G30" s="206"/>
      <c r="H30" s="206"/>
      <c r="I30" s="206"/>
      <c r="J30" s="206"/>
      <c r="K30" s="206"/>
      <c r="L30" s="206"/>
      <c r="M30" s="206"/>
    </row>
    <row r="31" spans="1:13">
      <c r="A31" s="206"/>
      <c r="B31" s="206"/>
      <c r="C31" s="219"/>
      <c r="D31" s="206"/>
      <c r="E31" s="206"/>
      <c r="F31" s="219"/>
      <c r="G31" s="206"/>
      <c r="H31" s="206"/>
      <c r="I31" s="206"/>
      <c r="J31" s="206"/>
      <c r="K31" s="206"/>
      <c r="L31" s="206"/>
      <c r="M31" s="206"/>
    </row>
    <row r="32" spans="1:13">
      <c r="A32" s="206"/>
      <c r="B32" s="206"/>
      <c r="C32" s="219"/>
      <c r="D32" s="206"/>
      <c r="E32" s="206"/>
      <c r="F32" s="219"/>
      <c r="G32" s="206"/>
      <c r="H32" s="206"/>
      <c r="I32" s="206"/>
      <c r="J32" s="206"/>
      <c r="K32" s="206"/>
      <c r="L32" s="206"/>
      <c r="M32" s="206"/>
    </row>
    <row r="33" spans="1:13">
      <c r="A33" s="206"/>
      <c r="B33" s="206"/>
      <c r="C33" s="219"/>
      <c r="D33" s="206"/>
      <c r="E33" s="206"/>
      <c r="F33" s="219"/>
      <c r="G33" s="206"/>
      <c r="H33" s="206"/>
      <c r="I33" s="206"/>
      <c r="J33" s="206"/>
      <c r="K33" s="206"/>
      <c r="L33" s="206"/>
      <c r="M33" s="206"/>
    </row>
    <row r="34" spans="1:13">
      <c r="A34" s="206"/>
      <c r="B34" s="206"/>
      <c r="C34" s="219"/>
      <c r="D34" s="206"/>
      <c r="E34" s="206"/>
      <c r="F34" s="219"/>
      <c r="G34" s="206"/>
      <c r="H34" s="206"/>
      <c r="I34" s="206"/>
      <c r="J34" s="206"/>
      <c r="K34" s="206"/>
      <c r="L34" s="206"/>
      <c r="M34" s="206"/>
    </row>
    <row r="35" spans="1:13">
      <c r="A35" s="206"/>
      <c r="B35" s="206"/>
      <c r="C35" s="219"/>
      <c r="D35" s="206"/>
      <c r="E35" s="206"/>
      <c r="F35" s="219"/>
      <c r="G35" s="206"/>
      <c r="H35" s="206"/>
      <c r="I35" s="206"/>
      <c r="J35" s="206"/>
      <c r="K35" s="206"/>
      <c r="L35" s="206"/>
      <c r="M35" s="206"/>
    </row>
    <row r="36" spans="1:13">
      <c r="A36" s="206"/>
      <c r="B36" s="206"/>
      <c r="C36" s="219"/>
      <c r="D36" s="206"/>
      <c r="E36" s="206"/>
      <c r="F36" s="219"/>
      <c r="G36" s="206"/>
      <c r="H36" s="206"/>
      <c r="I36" s="206"/>
      <c r="J36" s="206"/>
      <c r="K36" s="206"/>
      <c r="L36" s="206"/>
      <c r="M36" s="206"/>
    </row>
    <row r="37" spans="1:13">
      <c r="A37" s="206"/>
      <c r="B37" s="206"/>
      <c r="C37" s="219"/>
      <c r="D37" s="206"/>
      <c r="E37" s="206"/>
      <c r="F37" s="219"/>
      <c r="G37" s="206"/>
      <c r="H37" s="206"/>
      <c r="I37" s="206"/>
      <c r="J37" s="206"/>
      <c r="K37" s="206"/>
      <c r="L37" s="206"/>
      <c r="M37" s="206"/>
    </row>
    <row r="38" spans="1:13">
      <c r="A38" s="206"/>
      <c r="B38" s="206"/>
      <c r="C38" s="219"/>
      <c r="D38" s="206"/>
      <c r="E38" s="206"/>
      <c r="F38" s="219"/>
      <c r="G38" s="206"/>
      <c r="H38" s="206"/>
      <c r="I38" s="206"/>
      <c r="J38" s="206"/>
      <c r="K38" s="206"/>
      <c r="L38" s="206"/>
      <c r="M38" s="206"/>
    </row>
    <row r="39" spans="1:13">
      <c r="A39" s="206"/>
      <c r="B39" s="206"/>
      <c r="C39" s="219"/>
      <c r="D39" s="206"/>
      <c r="E39" s="206"/>
      <c r="F39" s="219"/>
      <c r="G39" s="206"/>
      <c r="H39" s="206"/>
      <c r="I39" s="206"/>
      <c r="J39" s="206"/>
      <c r="K39" s="206"/>
      <c r="L39" s="206"/>
      <c r="M39" s="206"/>
    </row>
    <row r="40" spans="1:13">
      <c r="A40" s="206"/>
      <c r="B40" s="206"/>
      <c r="C40" s="219"/>
      <c r="D40" s="206"/>
      <c r="E40" s="206"/>
      <c r="F40" s="219"/>
      <c r="G40" s="206"/>
      <c r="H40" s="206"/>
      <c r="I40" s="206"/>
      <c r="J40" s="206"/>
      <c r="K40" s="206"/>
      <c r="L40" s="206"/>
      <c r="M40" s="206"/>
    </row>
    <row r="41" spans="1:13">
      <c r="A41" s="206"/>
      <c r="B41" s="206"/>
      <c r="C41" s="219"/>
      <c r="D41" s="206"/>
      <c r="E41" s="206"/>
      <c r="F41" s="219"/>
      <c r="G41" s="206"/>
      <c r="H41" s="206"/>
      <c r="I41" s="206"/>
      <c r="J41" s="206"/>
      <c r="K41" s="206"/>
      <c r="L41" s="206"/>
      <c r="M41" s="206"/>
    </row>
    <row r="42" spans="1:13">
      <c r="A42" s="206"/>
      <c r="B42" s="206"/>
      <c r="C42" s="219"/>
      <c r="D42" s="206"/>
      <c r="E42" s="206"/>
      <c r="F42" s="219"/>
      <c r="G42" s="206"/>
      <c r="H42" s="206"/>
      <c r="I42" s="206"/>
      <c r="J42" s="206"/>
      <c r="K42" s="206"/>
      <c r="L42" s="206"/>
      <c r="M42" s="206"/>
    </row>
    <row r="43" spans="1:13">
      <c r="A43" s="206"/>
      <c r="B43" s="206"/>
      <c r="C43" s="219"/>
      <c r="D43" s="206"/>
      <c r="E43" s="206"/>
      <c r="F43" s="219"/>
      <c r="G43" s="206"/>
      <c r="H43" s="206"/>
      <c r="I43" s="206"/>
      <c r="J43" s="206"/>
      <c r="K43" s="206"/>
      <c r="L43" s="206"/>
      <c r="M43" s="206"/>
    </row>
    <row r="44" spans="1:13">
      <c r="A44" s="206"/>
      <c r="B44" s="206"/>
      <c r="C44" s="219"/>
      <c r="D44" s="206"/>
      <c r="E44" s="206"/>
      <c r="F44" s="219"/>
      <c r="G44" s="206"/>
      <c r="H44" s="206"/>
      <c r="I44" s="206"/>
      <c r="J44" s="206"/>
      <c r="K44" s="206"/>
      <c r="L44" s="206"/>
      <c r="M44" s="206"/>
    </row>
    <row r="45" spans="1:13">
      <c r="A45" s="206"/>
      <c r="B45" s="206"/>
      <c r="C45" s="219"/>
      <c r="D45" s="206"/>
      <c r="E45" s="206"/>
      <c r="F45" s="219"/>
      <c r="G45" s="206"/>
      <c r="H45" s="206"/>
      <c r="I45" s="206"/>
      <c r="J45" s="206"/>
      <c r="K45" s="206"/>
      <c r="L45" s="206"/>
      <c r="M45" s="206"/>
    </row>
    <row r="46" spans="1:13">
      <c r="A46" s="206"/>
      <c r="B46" s="206"/>
      <c r="C46" s="219"/>
      <c r="D46" s="206"/>
      <c r="E46" s="206"/>
      <c r="F46" s="219"/>
      <c r="G46" s="206"/>
      <c r="H46" s="206"/>
      <c r="I46" s="206"/>
      <c r="J46" s="206"/>
      <c r="K46" s="206"/>
      <c r="L46" s="206"/>
      <c r="M46" s="206"/>
    </row>
    <row r="47" spans="1:13">
      <c r="A47" s="206"/>
      <c r="B47" s="206"/>
      <c r="C47" s="219"/>
      <c r="D47" s="206"/>
      <c r="E47" s="206"/>
      <c r="F47" s="219"/>
      <c r="G47" s="206"/>
      <c r="H47" s="206"/>
      <c r="I47" s="206"/>
      <c r="J47" s="206"/>
      <c r="K47" s="206"/>
      <c r="L47" s="206"/>
      <c r="M47" s="206"/>
    </row>
    <row r="48" spans="1:13">
      <c r="A48" s="206"/>
      <c r="B48" s="206"/>
      <c r="C48" s="219"/>
      <c r="D48" s="206"/>
      <c r="E48" s="206"/>
      <c r="F48" s="219"/>
      <c r="G48" s="206"/>
      <c r="H48" s="206"/>
      <c r="I48" s="206"/>
      <c r="J48" s="206"/>
      <c r="K48" s="206"/>
      <c r="L48" s="206"/>
      <c r="M48" s="206"/>
    </row>
    <row r="49" spans="1:13">
      <c r="A49" s="206"/>
      <c r="B49" s="206"/>
      <c r="C49" s="219"/>
      <c r="D49" s="206"/>
      <c r="E49" s="206"/>
      <c r="F49" s="219"/>
      <c r="G49" s="206"/>
      <c r="H49" s="206"/>
      <c r="I49" s="206"/>
      <c r="J49" s="206"/>
      <c r="K49" s="206"/>
      <c r="L49" s="206"/>
      <c r="M49" s="206"/>
    </row>
    <row r="50" spans="1:13">
      <c r="A50" s="206"/>
      <c r="B50" s="206"/>
      <c r="C50" s="219"/>
      <c r="D50" s="206"/>
      <c r="E50" s="206"/>
      <c r="F50" s="219"/>
      <c r="G50" s="206"/>
      <c r="H50" s="206"/>
      <c r="I50" s="206"/>
      <c r="J50" s="206"/>
      <c r="K50" s="206"/>
      <c r="L50" s="206"/>
      <c r="M50" s="206"/>
    </row>
    <row r="51" spans="1:13">
      <c r="A51" s="206"/>
      <c r="B51" s="206"/>
      <c r="C51" s="219"/>
      <c r="D51" s="206"/>
      <c r="E51" s="206"/>
      <c r="F51" s="219"/>
      <c r="G51" s="206"/>
      <c r="H51" s="206"/>
      <c r="I51" s="206"/>
      <c r="J51" s="206"/>
      <c r="K51" s="206"/>
      <c r="L51" s="206"/>
      <c r="M51" s="206"/>
    </row>
    <row r="52" spans="1:13">
      <c r="A52" s="206"/>
      <c r="B52" s="206"/>
      <c r="C52" s="219"/>
      <c r="D52" s="206"/>
      <c r="E52" s="206"/>
      <c r="F52" s="219"/>
      <c r="G52" s="206"/>
      <c r="H52" s="206"/>
      <c r="I52" s="206"/>
      <c r="J52" s="206"/>
      <c r="K52" s="206"/>
      <c r="L52" s="206"/>
      <c r="M52" s="206"/>
    </row>
    <row r="53" spans="1:13">
      <c r="A53" s="206"/>
      <c r="B53" s="206"/>
      <c r="C53" s="219"/>
      <c r="D53" s="206"/>
      <c r="E53" s="206"/>
      <c r="F53" s="219"/>
      <c r="G53" s="206"/>
      <c r="H53" s="206"/>
      <c r="I53" s="206"/>
      <c r="J53" s="206"/>
      <c r="K53" s="206"/>
      <c r="L53" s="206"/>
      <c r="M53" s="206"/>
    </row>
    <row r="54" spans="1:13">
      <c r="A54" s="206"/>
      <c r="B54" s="206"/>
      <c r="C54" s="219"/>
      <c r="D54" s="206"/>
      <c r="E54" s="206"/>
      <c r="F54" s="219"/>
      <c r="G54" s="206"/>
      <c r="H54" s="206"/>
      <c r="I54" s="206"/>
      <c r="J54" s="206"/>
      <c r="K54" s="206"/>
      <c r="L54" s="206"/>
      <c r="M54" s="206"/>
    </row>
    <row r="55" spans="1:13">
      <c r="A55" s="206"/>
      <c r="B55" s="206"/>
      <c r="C55" s="219"/>
      <c r="D55" s="206"/>
      <c r="E55" s="206"/>
      <c r="F55" s="219"/>
      <c r="G55" s="206"/>
      <c r="H55" s="206"/>
      <c r="I55" s="206"/>
      <c r="J55" s="206"/>
      <c r="K55" s="206"/>
      <c r="L55" s="206"/>
      <c r="M55" s="206"/>
    </row>
    <row r="56" spans="1:13">
      <c r="A56" s="206"/>
      <c r="B56" s="206"/>
      <c r="C56" s="219"/>
      <c r="D56" s="206"/>
      <c r="E56" s="206"/>
      <c r="F56" s="219"/>
      <c r="G56" s="206"/>
      <c r="H56" s="206"/>
      <c r="I56" s="206"/>
      <c r="J56" s="206"/>
      <c r="K56" s="206"/>
      <c r="L56" s="206"/>
      <c r="M56" s="206"/>
    </row>
    <row r="57" spans="1:13">
      <c r="A57" s="206"/>
      <c r="B57" s="206"/>
      <c r="C57" s="219"/>
      <c r="D57" s="206"/>
      <c r="E57" s="206"/>
      <c r="F57" s="219"/>
      <c r="G57" s="206"/>
      <c r="H57" s="206"/>
      <c r="I57" s="206"/>
      <c r="J57" s="206"/>
      <c r="K57" s="206"/>
      <c r="L57" s="206"/>
      <c r="M57" s="206"/>
    </row>
  </sheetData>
  <mergeCells count="8">
    <mergeCell ref="D15:D16"/>
    <mergeCell ref="A27:E27"/>
    <mergeCell ref="A3:C3"/>
    <mergeCell ref="D3:F3"/>
    <mergeCell ref="A4:B4"/>
    <mergeCell ref="D4:E4"/>
    <mergeCell ref="A5:B5"/>
    <mergeCell ref="D5:E5"/>
  </mergeCells>
  <phoneticPr fontId="15" type="noConversion"/>
  <pageMargins left="0.74803149606299213" right="0.74803149606299213" top="0.6692913385826772" bottom="0.78740157480314965" header="0.51181102362204722" footer="0.51181102362204722"/>
  <pageSetup paperSize="9" scale="94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F16" sqref="F16"/>
    </sheetView>
  </sheetViews>
  <sheetFormatPr defaultRowHeight="16.5"/>
  <cols>
    <col min="4" max="4" width="14.25" customWidth="1"/>
    <col min="5" max="6" width="14.375" customWidth="1"/>
    <col min="7" max="7" width="12.125" customWidth="1"/>
    <col min="8" max="8" width="45.125" customWidth="1"/>
    <col min="9" max="9" width="3.625" customWidth="1"/>
    <col min="10" max="10" width="13.5" customWidth="1"/>
  </cols>
  <sheetData>
    <row r="1" spans="1:10" ht="27.95" customHeight="1">
      <c r="A1" s="1351" t="s">
        <v>555</v>
      </c>
      <c r="B1" s="1352"/>
      <c r="C1" s="1352"/>
      <c r="D1" s="1352"/>
      <c r="E1" s="1353"/>
      <c r="F1" s="1353"/>
      <c r="G1" s="1353"/>
      <c r="H1" s="1353"/>
      <c r="I1" s="1354"/>
      <c r="J1" s="1355"/>
    </row>
    <row r="2" spans="1:10" ht="27.95" customHeight="1" thickBot="1">
      <c r="A2" s="1356"/>
      <c r="B2" s="1356"/>
      <c r="C2" s="1356"/>
      <c r="D2" s="1356"/>
      <c r="E2" s="1356"/>
      <c r="F2" s="1356"/>
      <c r="G2" s="1356"/>
      <c r="H2" s="1356"/>
      <c r="I2" s="1357"/>
      <c r="J2" s="1358" t="s">
        <v>424</v>
      </c>
    </row>
    <row r="3" spans="1:10" ht="27.95" customHeight="1">
      <c r="A3" s="3321" t="s">
        <v>556</v>
      </c>
      <c r="B3" s="3322"/>
      <c r="C3" s="3322"/>
      <c r="D3" s="3323"/>
      <c r="E3" s="3324" t="s">
        <v>557</v>
      </c>
      <c r="F3" s="3324" t="s">
        <v>558</v>
      </c>
      <c r="G3" s="3326" t="s">
        <v>559</v>
      </c>
      <c r="H3" s="3328" t="s">
        <v>560</v>
      </c>
      <c r="I3" s="3329"/>
      <c r="J3" s="3330"/>
    </row>
    <row r="4" spans="1:10" ht="27.95" customHeight="1" thickBot="1">
      <c r="A4" s="3334" t="s">
        <v>561</v>
      </c>
      <c r="B4" s="3335"/>
      <c r="C4" s="3336"/>
      <c r="D4" s="1361" t="s">
        <v>562</v>
      </c>
      <c r="E4" s="3325"/>
      <c r="F4" s="3325"/>
      <c r="G4" s="3327"/>
      <c r="H4" s="3331"/>
      <c r="I4" s="3332"/>
      <c r="J4" s="3333"/>
    </row>
    <row r="5" spans="1:10" ht="27.95" customHeight="1" thickBot="1">
      <c r="A5" s="3312" t="s">
        <v>563</v>
      </c>
      <c r="B5" s="3313"/>
      <c r="C5" s="3313"/>
      <c r="D5" s="3314"/>
      <c r="E5" s="1362">
        <f>E6+E25</f>
        <v>49581723.302607819</v>
      </c>
      <c r="F5" s="1362">
        <f>F6+F25</f>
        <v>43072649.079999998</v>
      </c>
      <c r="G5" s="1363">
        <f>E5-F5</f>
        <v>6509074.2226078212</v>
      </c>
      <c r="H5" s="1364"/>
      <c r="I5" s="1365"/>
      <c r="J5" s="1366"/>
    </row>
    <row r="6" spans="1:10" ht="27.95" customHeight="1">
      <c r="A6" s="3315" t="s">
        <v>564</v>
      </c>
      <c r="B6" s="3316"/>
      <c r="C6" s="3316"/>
      <c r="D6" s="1432"/>
      <c r="E6" s="1433">
        <f>E7+E21</f>
        <v>46804453.302607819</v>
      </c>
      <c r="F6" s="1433">
        <f>SUM(F7,F21)</f>
        <v>40284727.079999998</v>
      </c>
      <c r="G6" s="1434">
        <f>E6-F6</f>
        <v>6519726.2226078212</v>
      </c>
      <c r="H6" s="1435"/>
      <c r="I6" s="1436"/>
      <c r="J6" s="1437"/>
    </row>
    <row r="7" spans="1:10" ht="27.95" customHeight="1">
      <c r="A7" s="1367"/>
      <c r="B7" s="3302" t="s">
        <v>565</v>
      </c>
      <c r="C7" s="3303"/>
      <c r="D7" s="3304"/>
      <c r="E7" s="494">
        <f>E8</f>
        <v>46799453.302607819</v>
      </c>
      <c r="F7" s="494">
        <f>SUM(F8)</f>
        <v>40279727.079999998</v>
      </c>
      <c r="G7" s="1392">
        <f>E7-F7</f>
        <v>6519726.2226078212</v>
      </c>
      <c r="H7" s="1390"/>
      <c r="I7" s="1391"/>
      <c r="J7" s="1393"/>
    </row>
    <row r="8" spans="1:10" ht="27.95" customHeight="1">
      <c r="A8" s="1368"/>
      <c r="B8" s="1371"/>
      <c r="C8" s="3302" t="s">
        <v>566</v>
      </c>
      <c r="D8" s="3317"/>
      <c r="E8" s="494">
        <f>E9+E19</f>
        <v>46799453.302607819</v>
      </c>
      <c r="F8" s="494">
        <f>F19+F9</f>
        <v>40279727.079999998</v>
      </c>
      <c r="G8" s="1392">
        <f>E8-F8</f>
        <v>6519726.2226078212</v>
      </c>
      <c r="H8" s="1394"/>
      <c r="I8" s="1395"/>
      <c r="J8" s="1393"/>
    </row>
    <row r="9" spans="1:10" ht="27.95" customHeight="1">
      <c r="A9" s="1368"/>
      <c r="B9" s="1371"/>
      <c r="C9" s="3318"/>
      <c r="D9" s="1375" t="s">
        <v>567</v>
      </c>
      <c r="E9" s="1379">
        <f>SUM(E10:E18)</f>
        <v>28808790.100000001</v>
      </c>
      <c r="F9" s="1379">
        <f>SUM(F10:F18)</f>
        <v>28155672.079999998</v>
      </c>
      <c r="G9" s="1380">
        <f>E9-F9</f>
        <v>653118.02000000328</v>
      </c>
      <c r="H9" s="1381"/>
      <c r="I9" s="1382"/>
      <c r="J9" s="1383">
        <f>SUM(J10:J18)</f>
        <v>28808790.100000001</v>
      </c>
    </row>
    <row r="10" spans="1:10" ht="27.95" customHeight="1">
      <c r="A10" s="1368"/>
      <c r="B10" s="1371"/>
      <c r="C10" s="3319"/>
      <c r="D10" s="1376"/>
      <c r="E10" s="1384">
        <f t="shared" ref="E10:E13" si="0">J10</f>
        <v>1194643</v>
      </c>
      <c r="F10" s="1384">
        <f>'(공영주차장-교통과)지출예산'!G8</f>
        <v>1041879</v>
      </c>
      <c r="G10" s="1385">
        <f t="shared" ref="G10:G18" si="1">E10-F10</f>
        <v>152764</v>
      </c>
      <c r="H10" s="1222" t="s">
        <v>572</v>
      </c>
      <c r="I10" s="1359" t="s">
        <v>569</v>
      </c>
      <c r="J10" s="1453">
        <f>'(공영주차장-교통과)지출예산'!F6</f>
        <v>1194643</v>
      </c>
    </row>
    <row r="11" spans="1:10" ht="27.95" customHeight="1">
      <c r="A11" s="1368"/>
      <c r="B11" s="1371"/>
      <c r="C11" s="3319"/>
      <c r="D11" s="3320"/>
      <c r="E11" s="1384">
        <f t="shared" si="0"/>
        <v>230888</v>
      </c>
      <c r="F11" s="1384">
        <f>'(돌산주차장-공원과)지출예산'!G6</f>
        <v>235317.08</v>
      </c>
      <c r="G11" s="1385">
        <f t="shared" si="1"/>
        <v>-4429.0799999999872</v>
      </c>
      <c r="H11" s="1438" t="s">
        <v>576</v>
      </c>
      <c r="I11" s="1359" t="s">
        <v>570</v>
      </c>
      <c r="J11" s="1453">
        <f>'(돌산주차장-공원과)지출예산'!F6</f>
        <v>230888</v>
      </c>
    </row>
    <row r="12" spans="1:10" ht="27.95" customHeight="1">
      <c r="A12" s="1368"/>
      <c r="B12" s="1371"/>
      <c r="C12" s="3319"/>
      <c r="D12" s="3320"/>
      <c r="E12" s="1384">
        <f t="shared" si="0"/>
        <v>273554</v>
      </c>
      <c r="F12" s="1384">
        <f>'(봉황산휴양림-산림과)지출예산'!G6</f>
        <v>271761</v>
      </c>
      <c r="G12" s="1385">
        <f t="shared" si="1"/>
        <v>1793</v>
      </c>
      <c r="H12" s="1387" t="s">
        <v>1411</v>
      </c>
      <c r="I12" s="1359" t="s">
        <v>570</v>
      </c>
      <c r="J12" s="1453">
        <f>'(봉황산휴양림-산림과)지출예산'!F6</f>
        <v>273554</v>
      </c>
    </row>
    <row r="13" spans="1:10" ht="27.95" customHeight="1">
      <c r="A13" s="1368"/>
      <c r="B13" s="1371"/>
      <c r="C13" s="3319"/>
      <c r="D13" s="3320"/>
      <c r="E13" s="1384">
        <f t="shared" si="0"/>
        <v>19952216</v>
      </c>
      <c r="F13" s="1384">
        <f>'(생활폐기물 운반-도시미화과)지출예산'!G6</f>
        <v>21273842</v>
      </c>
      <c r="G13" s="1385">
        <f t="shared" si="1"/>
        <v>-1321626</v>
      </c>
      <c r="H13" s="1155" t="s">
        <v>568</v>
      </c>
      <c r="I13" s="1359" t="s">
        <v>570</v>
      </c>
      <c r="J13" s="1453">
        <f>'(생활폐기물 운반-도시미화과)지출예산'!F6</f>
        <v>19952216</v>
      </c>
    </row>
    <row r="14" spans="1:10" ht="27.95" customHeight="1">
      <c r="A14" s="1368"/>
      <c r="B14" s="1371"/>
      <c r="C14" s="3319"/>
      <c r="D14" s="3320"/>
      <c r="E14" s="1384">
        <f t="shared" ref="E14:E19" si="2">J14</f>
        <v>106284</v>
      </c>
      <c r="F14" s="1384">
        <f>'(종량제공급-도시미화과)지출예산'!G6</f>
        <v>98805</v>
      </c>
      <c r="G14" s="1385">
        <f t="shared" si="1"/>
        <v>7479</v>
      </c>
      <c r="H14" s="1387" t="s">
        <v>571</v>
      </c>
      <c r="I14" s="1359" t="s">
        <v>570</v>
      </c>
      <c r="J14" s="1453">
        <f>'(종량제공급-도시미화과)지출예산'!F6</f>
        <v>106284</v>
      </c>
    </row>
    <row r="15" spans="1:10" ht="27.95" customHeight="1">
      <c r="A15" s="1368"/>
      <c r="B15" s="1371"/>
      <c r="C15" s="3319"/>
      <c r="D15" s="3320"/>
      <c r="E15" s="1384">
        <f t="shared" si="2"/>
        <v>1254794</v>
      </c>
      <c r="F15" s="1384">
        <f>'(진남수영장-체육지원과)지출예산'!G6</f>
        <v>1192782</v>
      </c>
      <c r="G15" s="1385">
        <f t="shared" si="1"/>
        <v>62012</v>
      </c>
      <c r="H15" s="1387" t="s">
        <v>573</v>
      </c>
      <c r="I15" s="1359" t="s">
        <v>570</v>
      </c>
      <c r="J15" s="1453">
        <f>'(진남수영장-체육지원과)지출예산'!F6</f>
        <v>1254794</v>
      </c>
    </row>
    <row r="16" spans="1:10" ht="27.95" customHeight="1">
      <c r="A16" s="1368"/>
      <c r="B16" s="1371"/>
      <c r="C16" s="3319"/>
      <c r="D16" s="3320"/>
      <c r="E16" s="1384">
        <f t="shared" si="2"/>
        <v>1112544</v>
      </c>
      <c r="F16" s="1384">
        <f>'(망마-체육지원과)지출예산'!G6</f>
        <v>1045963</v>
      </c>
      <c r="G16" s="1385">
        <f t="shared" si="1"/>
        <v>66581</v>
      </c>
      <c r="H16" s="1438" t="s">
        <v>574</v>
      </c>
      <c r="I16" s="1359" t="s">
        <v>570</v>
      </c>
      <c r="J16" s="1453">
        <f>'(망마-체육지원과)지출예산'!F6</f>
        <v>1112544</v>
      </c>
    </row>
    <row r="17" spans="1:10" ht="27.95" customHeight="1">
      <c r="A17" s="1368"/>
      <c r="B17" s="1371"/>
      <c r="C17" s="1373"/>
      <c r="D17" s="1377"/>
      <c r="E17" s="1384">
        <f t="shared" si="2"/>
        <v>216410</v>
      </c>
      <c r="F17" s="1384">
        <f>'(장애인-체육지원과)지출예산'!G6</f>
        <v>154078</v>
      </c>
      <c r="G17" s="1385">
        <f t="shared" si="1"/>
        <v>62332</v>
      </c>
      <c r="H17" s="1387" t="s">
        <v>575</v>
      </c>
      <c r="I17" s="1359" t="s">
        <v>570</v>
      </c>
      <c r="J17" s="1453">
        <f>'(장애인-체육지원과)지출예산'!F6</f>
        <v>216410</v>
      </c>
    </row>
    <row r="18" spans="1:10" ht="27.95" customHeight="1">
      <c r="A18" s="1368"/>
      <c r="B18" s="1371"/>
      <c r="C18" s="1373"/>
      <c r="D18" s="1378"/>
      <c r="E18" s="1384">
        <f t="shared" si="2"/>
        <v>4467457.0999999996</v>
      </c>
      <c r="F18" s="1388">
        <f>'(도시형폐기물종합처리-도시미화과)지출예산'!G6</f>
        <v>2841245</v>
      </c>
      <c r="G18" s="1385">
        <f t="shared" si="1"/>
        <v>1626212.0999999996</v>
      </c>
      <c r="H18" s="1387" t="s">
        <v>1412</v>
      </c>
      <c r="I18" s="1359" t="s">
        <v>570</v>
      </c>
      <c r="J18" s="1453">
        <f>'(도시형폐기물종합처리-도시미화과)지출예산'!F6</f>
        <v>4467457.0999999996</v>
      </c>
    </row>
    <row r="19" spans="1:10" ht="27.95" customHeight="1">
      <c r="A19" s="1369"/>
      <c r="B19" s="1372"/>
      <c r="C19" s="1374"/>
      <c r="D19" s="1375" t="s">
        <v>577</v>
      </c>
      <c r="E19" s="523">
        <f t="shared" si="2"/>
        <v>17990663.202607818</v>
      </c>
      <c r="F19" s="523">
        <f>'(경영본부-기획예산과)지출예산'!G7</f>
        <v>12124055</v>
      </c>
      <c r="G19" s="1396">
        <f>E19-F19</f>
        <v>5866608.2026078179</v>
      </c>
      <c r="H19" s="1381" t="s">
        <v>578</v>
      </c>
      <c r="I19" s="1382"/>
      <c r="J19" s="1383">
        <f>J20</f>
        <v>17990663.202607818</v>
      </c>
    </row>
    <row r="20" spans="1:10" ht="27.95" customHeight="1">
      <c r="A20" s="1369"/>
      <c r="B20" s="1372"/>
      <c r="C20" s="1372"/>
      <c r="D20" s="1376"/>
      <c r="E20" s="518"/>
      <c r="F20" s="518"/>
      <c r="G20" s="1397"/>
      <c r="H20" s="1372" t="s">
        <v>579</v>
      </c>
      <c r="I20" s="1398" t="s">
        <v>570</v>
      </c>
      <c r="J20" s="1223">
        <f>'(경영본부-기획예산과)지출예산'!F7</f>
        <v>17990663.202607818</v>
      </c>
    </row>
    <row r="21" spans="1:10" ht="24.95" customHeight="1">
      <c r="A21" s="1370"/>
      <c r="B21" s="3302" t="s">
        <v>580</v>
      </c>
      <c r="C21" s="3303"/>
      <c r="D21" s="3304"/>
      <c r="E21" s="494">
        <f>E22</f>
        <v>5000</v>
      </c>
      <c r="F21" s="494">
        <f>F22</f>
        <v>5000</v>
      </c>
      <c r="G21" s="1399">
        <f>G22</f>
        <v>0</v>
      </c>
      <c r="H21" s="1394"/>
      <c r="I21" s="1395"/>
      <c r="J21" s="1400"/>
    </row>
    <row r="22" spans="1:10" ht="24.95" customHeight="1">
      <c r="A22" s="1401"/>
      <c r="B22" s="1402"/>
      <c r="C22" s="3305" t="s">
        <v>581</v>
      </c>
      <c r="D22" s="3306"/>
      <c r="E22" s="1389">
        <f>J23</f>
        <v>5000</v>
      </c>
      <c r="F22" s="1389">
        <v>5000</v>
      </c>
      <c r="G22" s="1403">
        <f>E22-F22</f>
        <v>0</v>
      </c>
      <c r="H22" s="1390"/>
      <c r="I22" s="1391"/>
      <c r="J22" s="1404"/>
    </row>
    <row r="23" spans="1:10" ht="24.95" customHeight="1">
      <c r="A23" s="1401"/>
      <c r="B23" s="1402"/>
      <c r="C23" s="1374"/>
      <c r="D23" s="1375" t="s">
        <v>582</v>
      </c>
      <c r="E23" s="1405">
        <f>J23</f>
        <v>5000</v>
      </c>
      <c r="F23" s="1405">
        <v>5000</v>
      </c>
      <c r="G23" s="1396">
        <f>E23-F23</f>
        <v>0</v>
      </c>
      <c r="H23" s="1406"/>
      <c r="I23" s="1407"/>
      <c r="J23" s="1408">
        <f>J24</f>
        <v>5000</v>
      </c>
    </row>
    <row r="24" spans="1:10" ht="24.95" customHeight="1" thickBot="1">
      <c r="A24" s="1444"/>
      <c r="B24" s="1445"/>
      <c r="C24" s="1446"/>
      <c r="D24" s="1447"/>
      <c r="E24" s="1428"/>
      <c r="F24" s="1428"/>
      <c r="G24" s="1448"/>
      <c r="H24" s="1449" t="s">
        <v>583</v>
      </c>
      <c r="I24" s="1450" t="s">
        <v>570</v>
      </c>
      <c r="J24" s="1451">
        <v>5000</v>
      </c>
    </row>
    <row r="25" spans="1:10" ht="24.95" customHeight="1">
      <c r="A25" s="3307" t="s">
        <v>584</v>
      </c>
      <c r="B25" s="3308"/>
      <c r="C25" s="3308"/>
      <c r="D25" s="1441"/>
      <c r="E25" s="1442">
        <f>E26+E39</f>
        <v>2777270</v>
      </c>
      <c r="F25" s="1442">
        <f>F26+F39</f>
        <v>2787922</v>
      </c>
      <c r="G25" s="1442">
        <f>E25-F25</f>
        <v>-10652</v>
      </c>
      <c r="H25" s="1104"/>
      <c r="I25" s="1105"/>
      <c r="J25" s="1443"/>
    </row>
    <row r="26" spans="1:10" ht="24.95" customHeight="1">
      <c r="A26" s="533"/>
      <c r="B26" s="3300" t="s">
        <v>585</v>
      </c>
      <c r="C26" s="3309"/>
      <c r="D26" s="3310"/>
      <c r="E26" s="1409">
        <f>E27</f>
        <v>2277270</v>
      </c>
      <c r="F26" s="1409">
        <f>F27</f>
        <v>2287922</v>
      </c>
      <c r="G26" s="1409">
        <f t="shared" ref="G26:G41" si="3">E26-F26</f>
        <v>-10652</v>
      </c>
      <c r="H26" s="1188"/>
      <c r="I26" s="1410"/>
      <c r="J26" s="1411">
        <f>J27</f>
        <v>0</v>
      </c>
    </row>
    <row r="27" spans="1:10" ht="24.95" customHeight="1">
      <c r="A27" s="1314"/>
      <c r="B27" s="1208"/>
      <c r="C27" s="3300" t="s">
        <v>586</v>
      </c>
      <c r="D27" s="3301"/>
      <c r="E27" s="1412">
        <f>E28</f>
        <v>2277270</v>
      </c>
      <c r="F27" s="1412">
        <f>F28</f>
        <v>2287922</v>
      </c>
      <c r="G27" s="1412">
        <f t="shared" si="3"/>
        <v>-10652</v>
      </c>
      <c r="H27" s="1413"/>
      <c r="I27" s="1414"/>
      <c r="J27" s="1415"/>
    </row>
    <row r="28" spans="1:10" ht="24.95" customHeight="1">
      <c r="A28" s="1314"/>
      <c r="B28" s="566"/>
      <c r="C28" s="1140"/>
      <c r="D28" s="1416" t="s">
        <v>587</v>
      </c>
      <c r="E28" s="1417">
        <f>SUM(E29:E38)</f>
        <v>2277270</v>
      </c>
      <c r="F28" s="518">
        <f>SUM(F29:F38)</f>
        <v>2287922</v>
      </c>
      <c r="G28" s="1417">
        <f t="shared" si="3"/>
        <v>-10652</v>
      </c>
      <c r="H28" s="1418"/>
      <c r="I28" s="1439"/>
      <c r="J28" s="1419">
        <f>SUM(J29:J38)</f>
        <v>2277270</v>
      </c>
    </row>
    <row r="29" spans="1:10" ht="24.95" customHeight="1">
      <c r="A29" s="1314"/>
      <c r="B29" s="522"/>
      <c r="C29" s="1140"/>
      <c r="D29" s="1416"/>
      <c r="E29" s="1417">
        <f t="shared" ref="E29:E38" si="4">J29</f>
        <v>22770</v>
      </c>
      <c r="F29" s="518">
        <f>'(경영본부-기획예산과)지출예산'!G486</f>
        <v>15050</v>
      </c>
      <c r="G29" s="1417">
        <f>E29-F29</f>
        <v>7720</v>
      </c>
      <c r="H29" s="1386" t="s">
        <v>588</v>
      </c>
      <c r="I29" s="1440" t="s">
        <v>570</v>
      </c>
      <c r="J29" s="1420">
        <f>'(경영본부-기획예산과)지출예산'!F487</f>
        <v>22770</v>
      </c>
    </row>
    <row r="30" spans="1:10" ht="24.95" customHeight="1">
      <c r="A30" s="1314"/>
      <c r="B30" s="522"/>
      <c r="C30" s="1109"/>
      <c r="D30" s="1421"/>
      <c r="E30" s="1417">
        <f t="shared" si="4"/>
        <v>0</v>
      </c>
      <c r="F30" s="518">
        <v>0</v>
      </c>
      <c r="G30" s="1417">
        <f t="shared" ref="G30:G38" si="5">E30-F30</f>
        <v>0</v>
      </c>
      <c r="H30" s="1155" t="s">
        <v>589</v>
      </c>
      <c r="I30" s="1440" t="s">
        <v>570</v>
      </c>
      <c r="J30" s="1420">
        <v>0</v>
      </c>
    </row>
    <row r="31" spans="1:10" ht="24.95" customHeight="1">
      <c r="A31" s="1314"/>
      <c r="B31" s="522"/>
      <c r="C31" s="1109"/>
      <c r="D31" s="1421"/>
      <c r="E31" s="1417">
        <f t="shared" si="4"/>
        <v>0</v>
      </c>
      <c r="F31" s="518">
        <v>0</v>
      </c>
      <c r="G31" s="1417">
        <f t="shared" si="5"/>
        <v>0</v>
      </c>
      <c r="H31" s="1155" t="s">
        <v>2178</v>
      </c>
      <c r="I31" s="1440" t="s">
        <v>570</v>
      </c>
      <c r="J31" s="1420">
        <v>0</v>
      </c>
    </row>
    <row r="32" spans="1:10" ht="24.95" customHeight="1">
      <c r="A32" s="1314"/>
      <c r="B32" s="522"/>
      <c r="C32" s="1109"/>
      <c r="D32" s="1421"/>
      <c r="E32" s="1417">
        <f t="shared" si="4"/>
        <v>25870</v>
      </c>
      <c r="F32" s="518">
        <f>'(봉황산휴양림-산림과)지출예산'!G71</f>
        <v>3500</v>
      </c>
      <c r="G32" s="1417">
        <f t="shared" si="5"/>
        <v>22370</v>
      </c>
      <c r="H32" s="1155" t="s">
        <v>590</v>
      </c>
      <c r="I32" s="1440" t="s">
        <v>570</v>
      </c>
      <c r="J32" s="1420">
        <f>'(봉황산휴양림-산림과)지출예산'!F71</f>
        <v>25870</v>
      </c>
    </row>
    <row r="33" spans="1:10" ht="24.95" customHeight="1">
      <c r="A33" s="1314"/>
      <c r="B33" s="522"/>
      <c r="C33" s="1109"/>
      <c r="D33" s="1421"/>
      <c r="E33" s="1417">
        <f t="shared" si="4"/>
        <v>885250</v>
      </c>
      <c r="F33" s="518">
        <f>'(생활폐기물 운반-도시미화과)지출예산'!G236</f>
        <v>592400</v>
      </c>
      <c r="G33" s="1417">
        <f t="shared" si="5"/>
        <v>292850</v>
      </c>
      <c r="H33" s="1452" t="s">
        <v>1413</v>
      </c>
      <c r="I33" s="1359" t="s">
        <v>569</v>
      </c>
      <c r="J33" s="1360">
        <f>'(생활폐기물 운반-도시미화과)지출예산'!F236</f>
        <v>885250</v>
      </c>
    </row>
    <row r="34" spans="1:10" ht="24.95" customHeight="1">
      <c r="A34" s="1314"/>
      <c r="B34" s="522"/>
      <c r="C34" s="1109"/>
      <c r="D34" s="1421"/>
      <c r="E34" s="1417">
        <f>J34</f>
        <v>0</v>
      </c>
      <c r="F34" s="518">
        <v>0</v>
      </c>
      <c r="G34" s="1417">
        <f t="shared" si="5"/>
        <v>0</v>
      </c>
      <c r="H34" s="1386" t="s">
        <v>2179</v>
      </c>
      <c r="I34" s="1359" t="s">
        <v>569</v>
      </c>
      <c r="J34" s="1360">
        <v>0</v>
      </c>
    </row>
    <row r="35" spans="1:10" ht="24.95" customHeight="1">
      <c r="A35" s="1314"/>
      <c r="B35" s="522"/>
      <c r="C35" s="1109"/>
      <c r="D35" s="1421"/>
      <c r="E35" s="1417">
        <f t="shared" si="4"/>
        <v>22550</v>
      </c>
      <c r="F35" s="518">
        <f>'(진남수영장-체육지원과)지출예산'!G138</f>
        <v>20972</v>
      </c>
      <c r="G35" s="1417">
        <f t="shared" si="5"/>
        <v>1578</v>
      </c>
      <c r="H35" s="1386" t="s">
        <v>591</v>
      </c>
      <c r="I35" s="1440" t="s">
        <v>570</v>
      </c>
      <c r="J35" s="1420">
        <f>'(진남수영장-체육지원과)지출예산'!F138</f>
        <v>22550</v>
      </c>
    </row>
    <row r="36" spans="1:10" ht="24.95" customHeight="1">
      <c r="A36" s="1314"/>
      <c r="B36" s="522"/>
      <c r="C36" s="1109"/>
      <c r="D36" s="1421"/>
      <c r="E36" s="1417">
        <f t="shared" si="4"/>
        <v>9350</v>
      </c>
      <c r="F36" s="518">
        <f>'(망마-체육지원과)지출예산'!G130</f>
        <v>13300</v>
      </c>
      <c r="G36" s="1417">
        <f t="shared" si="5"/>
        <v>-3950</v>
      </c>
      <c r="H36" s="1155" t="s">
        <v>592</v>
      </c>
      <c r="I36" s="1440" t="s">
        <v>570</v>
      </c>
      <c r="J36" s="1420">
        <f>'(망마-체육지원과)지출예산'!F130</f>
        <v>9350</v>
      </c>
    </row>
    <row r="37" spans="1:10" ht="24.95" customHeight="1">
      <c r="A37" s="1314"/>
      <c r="B37" s="522"/>
      <c r="C37" s="1109"/>
      <c r="D37" s="1421"/>
      <c r="E37" s="1417">
        <f t="shared" si="4"/>
        <v>8000</v>
      </c>
      <c r="F37" s="518">
        <f>'(장애인-체육지원과)지출예산'!G82</f>
        <v>7600</v>
      </c>
      <c r="G37" s="1417">
        <f t="shared" si="5"/>
        <v>400</v>
      </c>
      <c r="H37" s="1386" t="s">
        <v>593</v>
      </c>
      <c r="I37" s="1440" t="s">
        <v>570</v>
      </c>
      <c r="J37" s="1420">
        <f>'(장애인-체육지원과)지출예산'!F82</f>
        <v>8000</v>
      </c>
    </row>
    <row r="38" spans="1:10" ht="24.95" customHeight="1">
      <c r="A38" s="1314"/>
      <c r="B38" s="522"/>
      <c r="C38" s="1109"/>
      <c r="D38" s="1421"/>
      <c r="E38" s="1417">
        <f t="shared" si="4"/>
        <v>1303480</v>
      </c>
      <c r="F38" s="518">
        <f>'(도시형폐기물종합처리-도시미화과)지출예산'!G207</f>
        <v>1635100</v>
      </c>
      <c r="G38" s="1417">
        <f t="shared" si="5"/>
        <v>-331620</v>
      </c>
      <c r="H38" s="1452" t="s">
        <v>1414</v>
      </c>
      <c r="I38" s="1440" t="s">
        <v>570</v>
      </c>
      <c r="J38" s="1420">
        <f>'(도시형폐기물종합처리-도시미화과)지출예산'!F207</f>
        <v>1303480</v>
      </c>
    </row>
    <row r="39" spans="1:10" ht="24.95" customHeight="1">
      <c r="A39" s="533"/>
      <c r="B39" s="3300" t="s">
        <v>594</v>
      </c>
      <c r="C39" s="3311"/>
      <c r="D39" s="3301"/>
      <c r="E39" s="1412">
        <f>E40</f>
        <v>500000</v>
      </c>
      <c r="F39" s="494">
        <f>F40</f>
        <v>500000</v>
      </c>
      <c r="G39" s="494">
        <f t="shared" si="3"/>
        <v>0</v>
      </c>
      <c r="H39" s="1185"/>
      <c r="I39" s="1414"/>
      <c r="J39" s="1422"/>
    </row>
    <row r="40" spans="1:10" ht="24.95" customHeight="1">
      <c r="A40" s="1314"/>
      <c r="B40" s="1208"/>
      <c r="C40" s="3300" t="s">
        <v>595</v>
      </c>
      <c r="D40" s="3301"/>
      <c r="E40" s="1412">
        <f>E41</f>
        <v>500000</v>
      </c>
      <c r="F40" s="494">
        <f>F41</f>
        <v>500000</v>
      </c>
      <c r="G40" s="494">
        <f t="shared" si="3"/>
        <v>0</v>
      </c>
      <c r="H40" s="1413"/>
      <c r="I40" s="1414"/>
      <c r="J40" s="1422"/>
    </row>
    <row r="41" spans="1:10" ht="24.95" customHeight="1">
      <c r="A41" s="1314"/>
      <c r="B41" s="566"/>
      <c r="C41" s="1140"/>
      <c r="D41" s="1423" t="s">
        <v>596</v>
      </c>
      <c r="E41" s="1417">
        <v>500000</v>
      </c>
      <c r="F41" s="518">
        <v>500000</v>
      </c>
      <c r="G41" s="518">
        <f t="shared" si="3"/>
        <v>0</v>
      </c>
      <c r="H41" s="1418"/>
      <c r="I41" s="1439"/>
      <c r="J41" s="1420">
        <f>J42</f>
        <v>500000</v>
      </c>
    </row>
    <row r="42" spans="1:10" ht="24.95" customHeight="1" thickBot="1">
      <c r="A42" s="1424"/>
      <c r="B42" s="1059"/>
      <c r="C42" s="1425"/>
      <c r="D42" s="1426"/>
      <c r="E42" s="1427"/>
      <c r="F42" s="1428"/>
      <c r="G42" s="1427"/>
      <c r="H42" s="1429" t="s">
        <v>597</v>
      </c>
      <c r="I42" s="1430" t="s">
        <v>570</v>
      </c>
      <c r="J42" s="1431">
        <v>500000</v>
      </c>
    </row>
  </sheetData>
  <mergeCells count="19">
    <mergeCell ref="A3:D3"/>
    <mergeCell ref="E3:E4"/>
    <mergeCell ref="F3:F4"/>
    <mergeCell ref="G3:G4"/>
    <mergeCell ref="H3:J4"/>
    <mergeCell ref="A4:C4"/>
    <mergeCell ref="A5:D5"/>
    <mergeCell ref="A6:C6"/>
    <mergeCell ref="B7:D7"/>
    <mergeCell ref="C8:D8"/>
    <mergeCell ref="C9:C16"/>
    <mergeCell ref="D11:D16"/>
    <mergeCell ref="C40:D40"/>
    <mergeCell ref="B21:D21"/>
    <mergeCell ref="C22:D22"/>
    <mergeCell ref="A25:C25"/>
    <mergeCell ref="B26:D26"/>
    <mergeCell ref="C27:D27"/>
    <mergeCell ref="B39:D39"/>
  </mergeCells>
  <phoneticPr fontId="15" type="noConversion"/>
  <pageMargins left="0.7" right="0.7" top="0.75" bottom="0.75" header="0.3" footer="0.3"/>
  <pageSetup paperSize="9"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VY524"/>
  <sheetViews>
    <sheetView topLeftCell="A430" workbookViewId="0">
      <selection activeCell="I22" sqref="I22"/>
    </sheetView>
  </sheetViews>
  <sheetFormatPr defaultColWidth="8.75" defaultRowHeight="18" customHeight="1"/>
  <cols>
    <col min="1" max="1" width="3.625" style="18" customWidth="1"/>
    <col min="2" max="2" width="3.75" style="18" customWidth="1"/>
    <col min="3" max="3" width="4.375" style="18" customWidth="1"/>
    <col min="4" max="4" width="4.5" style="18" customWidth="1"/>
    <col min="5" max="5" width="20.25" style="18" customWidth="1"/>
    <col min="6" max="6" width="12.875" style="3072" customWidth="1"/>
    <col min="7" max="7" width="13.75" style="3072" bestFit="1" customWidth="1"/>
    <col min="8" max="8" width="13.5" style="19" customWidth="1"/>
    <col min="9" max="9" width="66.75" style="3088" customWidth="1"/>
    <col min="10" max="10" width="3.625" style="3200" customWidth="1"/>
    <col min="11" max="11" width="12.25" style="3072" bestFit="1" customWidth="1"/>
    <col min="12" max="12" width="17.5" style="127" customWidth="1"/>
    <col min="13" max="13" width="10.125" style="4" bestFit="1" customWidth="1"/>
    <col min="14" max="14" width="15.5" style="50" bestFit="1" customWidth="1"/>
    <col min="15" max="15" width="15.5" style="6" bestFit="1" customWidth="1"/>
    <col min="16" max="16" width="8.5" style="6" bestFit="1" customWidth="1"/>
    <col min="17" max="17" width="12.75" style="6" bestFit="1" customWidth="1"/>
    <col min="18" max="18" width="16" style="14" bestFit="1" customWidth="1"/>
    <col min="19" max="19" width="12.75" style="5" bestFit="1" customWidth="1"/>
    <col min="20" max="20" width="13" style="1" bestFit="1" customWidth="1"/>
    <col min="21" max="24" width="10" style="1" customWidth="1"/>
    <col min="25" max="184" width="8.75" style="1"/>
    <col min="185" max="185" width="3.625" style="1" customWidth="1"/>
    <col min="186" max="186" width="3.75" style="1" customWidth="1"/>
    <col min="187" max="187" width="4.375" style="1" customWidth="1"/>
    <col min="188" max="188" width="4.5" style="1" customWidth="1"/>
    <col min="189" max="189" width="16.25" style="1" customWidth="1"/>
    <col min="190" max="190" width="11.75" style="1" customWidth="1"/>
    <col min="191" max="191" width="12.25" style="1" customWidth="1"/>
    <col min="192" max="192" width="13.5" style="1" customWidth="1"/>
    <col min="193" max="193" width="47.875" style="1" customWidth="1"/>
    <col min="194" max="194" width="3.625" style="1" customWidth="1"/>
    <col min="195" max="195" width="13.875" style="1" customWidth="1"/>
    <col min="196" max="268" width="10" style="1" hidden="1" customWidth="1"/>
    <col min="269" max="270" width="8.75" style="1"/>
    <col min="271" max="271" width="12.75" style="1" bestFit="1" customWidth="1"/>
    <col min="272" max="272" width="8.75" style="1"/>
    <col min="273" max="273" width="11.75" style="1" bestFit="1" customWidth="1"/>
    <col min="274" max="440" width="8.75" style="1"/>
    <col min="441" max="441" width="3.625" style="1" customWidth="1"/>
    <col min="442" max="442" width="3.75" style="1" customWidth="1"/>
    <col min="443" max="443" width="4.375" style="1" customWidth="1"/>
    <col min="444" max="444" width="4.5" style="1" customWidth="1"/>
    <col min="445" max="445" width="16.25" style="1" customWidth="1"/>
    <col min="446" max="446" width="11.75" style="1" customWidth="1"/>
    <col min="447" max="447" width="12.25" style="1" customWidth="1"/>
    <col min="448" max="448" width="13.5" style="1" customWidth="1"/>
    <col min="449" max="449" width="47.875" style="1" customWidth="1"/>
    <col min="450" max="450" width="3.625" style="1" customWidth="1"/>
    <col min="451" max="451" width="13.875" style="1" customWidth="1"/>
    <col min="452" max="524" width="10" style="1" hidden="1" customWidth="1"/>
    <col min="525" max="526" width="8.75" style="1"/>
    <col min="527" max="527" width="12.75" style="1" bestFit="1" customWidth="1"/>
    <col min="528" max="528" width="8.75" style="1"/>
    <col min="529" max="529" width="11.75" style="1" bestFit="1" customWidth="1"/>
    <col min="530" max="696" width="8.75" style="1"/>
    <col min="697" max="697" width="3.625" style="1" customWidth="1"/>
    <col min="698" max="698" width="3.75" style="1" customWidth="1"/>
    <col min="699" max="699" width="4.375" style="1" customWidth="1"/>
    <col min="700" max="700" width="4.5" style="1" customWidth="1"/>
    <col min="701" max="701" width="16.25" style="1" customWidth="1"/>
    <col min="702" max="702" width="11.75" style="1" customWidth="1"/>
    <col min="703" max="703" width="12.25" style="1" customWidth="1"/>
    <col min="704" max="704" width="13.5" style="1" customWidth="1"/>
    <col min="705" max="705" width="47.875" style="1" customWidth="1"/>
    <col min="706" max="706" width="3.625" style="1" customWidth="1"/>
    <col min="707" max="707" width="13.875" style="1" customWidth="1"/>
    <col min="708" max="780" width="10" style="1" hidden="1" customWidth="1"/>
    <col min="781" max="782" width="8.75" style="1"/>
    <col min="783" max="783" width="12.75" style="1" bestFit="1" customWidth="1"/>
    <col min="784" max="784" width="8.75" style="1"/>
    <col min="785" max="785" width="11.75" style="1" bestFit="1" customWidth="1"/>
    <col min="786" max="952" width="8.75" style="1"/>
    <col min="953" max="953" width="3.625" style="1" customWidth="1"/>
    <col min="954" max="954" width="3.75" style="1" customWidth="1"/>
    <col min="955" max="955" width="4.375" style="1" customWidth="1"/>
    <col min="956" max="956" width="4.5" style="1" customWidth="1"/>
    <col min="957" max="957" width="16.25" style="1" customWidth="1"/>
    <col min="958" max="958" width="11.75" style="1" customWidth="1"/>
    <col min="959" max="959" width="12.25" style="1" customWidth="1"/>
    <col min="960" max="960" width="13.5" style="1" customWidth="1"/>
    <col min="961" max="961" width="47.875" style="1" customWidth="1"/>
    <col min="962" max="962" width="3.625" style="1" customWidth="1"/>
    <col min="963" max="963" width="13.875" style="1" customWidth="1"/>
    <col min="964" max="1036" width="10" style="1" hidden="1" customWidth="1"/>
    <col min="1037" max="1038" width="8.75" style="1"/>
    <col min="1039" max="1039" width="12.75" style="1" bestFit="1" customWidth="1"/>
    <col min="1040" max="1040" width="8.75" style="1"/>
    <col min="1041" max="1041" width="11.75" style="1" bestFit="1" customWidth="1"/>
    <col min="1042" max="1208" width="8.75" style="1"/>
    <col min="1209" max="1209" width="3.625" style="1" customWidth="1"/>
    <col min="1210" max="1210" width="3.75" style="1" customWidth="1"/>
    <col min="1211" max="1211" width="4.375" style="1" customWidth="1"/>
    <col min="1212" max="1212" width="4.5" style="1" customWidth="1"/>
    <col min="1213" max="1213" width="16.25" style="1" customWidth="1"/>
    <col min="1214" max="1214" width="11.75" style="1" customWidth="1"/>
    <col min="1215" max="1215" width="12.25" style="1" customWidth="1"/>
    <col min="1216" max="1216" width="13.5" style="1" customWidth="1"/>
    <col min="1217" max="1217" width="47.875" style="1" customWidth="1"/>
    <col min="1218" max="1218" width="3.625" style="1" customWidth="1"/>
    <col min="1219" max="1219" width="13.875" style="1" customWidth="1"/>
    <col min="1220" max="1292" width="10" style="1" hidden="1" customWidth="1"/>
    <col min="1293" max="1294" width="8.75" style="1"/>
    <col min="1295" max="1295" width="12.75" style="1" bestFit="1" customWidth="1"/>
    <col min="1296" max="1296" width="8.75" style="1"/>
    <col min="1297" max="1297" width="11.75" style="1" bestFit="1" customWidth="1"/>
    <col min="1298" max="1464" width="8.75" style="1"/>
    <col min="1465" max="1465" width="3.625" style="1" customWidth="1"/>
    <col min="1466" max="1466" width="3.75" style="1" customWidth="1"/>
    <col min="1467" max="1467" width="4.375" style="1" customWidth="1"/>
    <col min="1468" max="1468" width="4.5" style="1" customWidth="1"/>
    <col min="1469" max="1469" width="16.25" style="1" customWidth="1"/>
    <col min="1470" max="1470" width="11.75" style="1" customWidth="1"/>
    <col min="1471" max="1471" width="12.25" style="1" customWidth="1"/>
    <col min="1472" max="1472" width="13.5" style="1" customWidth="1"/>
    <col min="1473" max="1473" width="47.875" style="1" customWidth="1"/>
    <col min="1474" max="1474" width="3.625" style="1" customWidth="1"/>
    <col min="1475" max="1475" width="13.875" style="1" customWidth="1"/>
    <col min="1476" max="1548" width="10" style="1" hidden="1" customWidth="1"/>
    <col min="1549" max="1550" width="8.75" style="1"/>
    <col min="1551" max="1551" width="12.75" style="1" bestFit="1" customWidth="1"/>
    <col min="1552" max="1552" width="8.75" style="1"/>
    <col min="1553" max="1553" width="11.75" style="1" bestFit="1" customWidth="1"/>
    <col min="1554" max="1720" width="8.75" style="1"/>
    <col min="1721" max="1721" width="3.625" style="1" customWidth="1"/>
    <col min="1722" max="1722" width="3.75" style="1" customWidth="1"/>
    <col min="1723" max="1723" width="4.375" style="1" customWidth="1"/>
    <col min="1724" max="1724" width="4.5" style="1" customWidth="1"/>
    <col min="1725" max="1725" width="16.25" style="1" customWidth="1"/>
    <col min="1726" max="1726" width="11.75" style="1" customWidth="1"/>
    <col min="1727" max="1727" width="12.25" style="1" customWidth="1"/>
    <col min="1728" max="1728" width="13.5" style="1" customWidth="1"/>
    <col min="1729" max="1729" width="47.875" style="1" customWidth="1"/>
    <col min="1730" max="1730" width="3.625" style="1" customWidth="1"/>
    <col min="1731" max="1731" width="13.875" style="1" customWidth="1"/>
    <col min="1732" max="1804" width="10" style="1" hidden="1" customWidth="1"/>
    <col min="1805" max="1806" width="8.75" style="1"/>
    <col min="1807" max="1807" width="12.75" style="1" bestFit="1" customWidth="1"/>
    <col min="1808" max="1808" width="8.75" style="1"/>
    <col min="1809" max="1809" width="11.75" style="1" bestFit="1" customWidth="1"/>
    <col min="1810" max="1976" width="8.75" style="1"/>
    <col min="1977" max="1977" width="3.625" style="1" customWidth="1"/>
    <col min="1978" max="1978" width="3.75" style="1" customWidth="1"/>
    <col min="1979" max="1979" width="4.375" style="1" customWidth="1"/>
    <col min="1980" max="1980" width="4.5" style="1" customWidth="1"/>
    <col min="1981" max="1981" width="16.25" style="1" customWidth="1"/>
    <col min="1982" max="1982" width="11.75" style="1" customWidth="1"/>
    <col min="1983" max="1983" width="12.25" style="1" customWidth="1"/>
    <col min="1984" max="1984" width="13.5" style="1" customWidth="1"/>
    <col min="1985" max="1985" width="47.875" style="1" customWidth="1"/>
    <col min="1986" max="1986" width="3.625" style="1" customWidth="1"/>
    <col min="1987" max="1987" width="13.875" style="1" customWidth="1"/>
    <col min="1988" max="2060" width="10" style="1" hidden="1" customWidth="1"/>
    <col min="2061" max="2062" width="8.75" style="1"/>
    <col min="2063" max="2063" width="12.75" style="1" bestFit="1" customWidth="1"/>
    <col min="2064" max="2064" width="8.75" style="1"/>
    <col min="2065" max="2065" width="11.75" style="1" bestFit="1" customWidth="1"/>
    <col min="2066" max="2232" width="8.75" style="1"/>
    <col min="2233" max="2233" width="3.625" style="1" customWidth="1"/>
    <col min="2234" max="2234" width="3.75" style="1" customWidth="1"/>
    <col min="2235" max="2235" width="4.375" style="1" customWidth="1"/>
    <col min="2236" max="2236" width="4.5" style="1" customWidth="1"/>
    <col min="2237" max="2237" width="16.25" style="1" customWidth="1"/>
    <col min="2238" max="2238" width="11.75" style="1" customWidth="1"/>
    <col min="2239" max="2239" width="12.25" style="1" customWidth="1"/>
    <col min="2240" max="2240" width="13.5" style="1" customWidth="1"/>
    <col min="2241" max="2241" width="47.875" style="1" customWidth="1"/>
    <col min="2242" max="2242" width="3.625" style="1" customWidth="1"/>
    <col min="2243" max="2243" width="13.875" style="1" customWidth="1"/>
    <col min="2244" max="2316" width="10" style="1" hidden="1" customWidth="1"/>
    <col min="2317" max="2318" width="8.75" style="1"/>
    <col min="2319" max="2319" width="12.75" style="1" bestFit="1" customWidth="1"/>
    <col min="2320" max="2320" width="8.75" style="1"/>
    <col min="2321" max="2321" width="11.75" style="1" bestFit="1" customWidth="1"/>
    <col min="2322" max="2488" width="8.75" style="1"/>
    <col min="2489" max="2489" width="3.625" style="1" customWidth="1"/>
    <col min="2490" max="2490" width="3.75" style="1" customWidth="1"/>
    <col min="2491" max="2491" width="4.375" style="1" customWidth="1"/>
    <col min="2492" max="2492" width="4.5" style="1" customWidth="1"/>
    <col min="2493" max="2493" width="16.25" style="1" customWidth="1"/>
    <col min="2494" max="2494" width="11.75" style="1" customWidth="1"/>
    <col min="2495" max="2495" width="12.25" style="1" customWidth="1"/>
    <col min="2496" max="2496" width="13.5" style="1" customWidth="1"/>
    <col min="2497" max="2497" width="47.875" style="1" customWidth="1"/>
    <col min="2498" max="2498" width="3.625" style="1" customWidth="1"/>
    <col min="2499" max="2499" width="13.875" style="1" customWidth="1"/>
    <col min="2500" max="2572" width="10" style="1" hidden="1" customWidth="1"/>
    <col min="2573" max="2574" width="8.75" style="1"/>
    <col min="2575" max="2575" width="12.75" style="1" bestFit="1" customWidth="1"/>
    <col min="2576" max="2576" width="8.75" style="1"/>
    <col min="2577" max="2577" width="11.75" style="1" bestFit="1" customWidth="1"/>
    <col min="2578" max="2744" width="8.75" style="1"/>
    <col min="2745" max="2745" width="3.625" style="1" customWidth="1"/>
    <col min="2746" max="2746" width="3.75" style="1" customWidth="1"/>
    <col min="2747" max="2747" width="4.375" style="1" customWidth="1"/>
    <col min="2748" max="2748" width="4.5" style="1" customWidth="1"/>
    <col min="2749" max="2749" width="16.25" style="1" customWidth="1"/>
    <col min="2750" max="2750" width="11.75" style="1" customWidth="1"/>
    <col min="2751" max="2751" width="12.25" style="1" customWidth="1"/>
    <col min="2752" max="2752" width="13.5" style="1" customWidth="1"/>
    <col min="2753" max="2753" width="47.875" style="1" customWidth="1"/>
    <col min="2754" max="2754" width="3.625" style="1" customWidth="1"/>
    <col min="2755" max="2755" width="13.875" style="1" customWidth="1"/>
    <col min="2756" max="2828" width="10" style="1" hidden="1" customWidth="1"/>
    <col min="2829" max="2830" width="8.75" style="1"/>
    <col min="2831" max="2831" width="12.75" style="1" bestFit="1" customWidth="1"/>
    <col min="2832" max="2832" width="8.75" style="1"/>
    <col min="2833" max="2833" width="11.75" style="1" bestFit="1" customWidth="1"/>
    <col min="2834" max="3000" width="8.75" style="1"/>
    <col min="3001" max="3001" width="3.625" style="1" customWidth="1"/>
    <col min="3002" max="3002" width="3.75" style="1" customWidth="1"/>
    <col min="3003" max="3003" width="4.375" style="1" customWidth="1"/>
    <col min="3004" max="3004" width="4.5" style="1" customWidth="1"/>
    <col min="3005" max="3005" width="16.25" style="1" customWidth="1"/>
    <col min="3006" max="3006" width="11.75" style="1" customWidth="1"/>
    <col min="3007" max="3007" width="12.25" style="1" customWidth="1"/>
    <col min="3008" max="3008" width="13.5" style="1" customWidth="1"/>
    <col min="3009" max="3009" width="47.875" style="1" customWidth="1"/>
    <col min="3010" max="3010" width="3.625" style="1" customWidth="1"/>
    <col min="3011" max="3011" width="13.875" style="1" customWidth="1"/>
    <col min="3012" max="3084" width="10" style="1" hidden="1" customWidth="1"/>
    <col min="3085" max="3086" width="8.75" style="1"/>
    <col min="3087" max="3087" width="12.75" style="1" bestFit="1" customWidth="1"/>
    <col min="3088" max="3088" width="8.75" style="1"/>
    <col min="3089" max="3089" width="11.75" style="1" bestFit="1" customWidth="1"/>
    <col min="3090" max="3256" width="8.75" style="1"/>
    <col min="3257" max="3257" width="3.625" style="1" customWidth="1"/>
    <col min="3258" max="3258" width="3.75" style="1" customWidth="1"/>
    <col min="3259" max="3259" width="4.375" style="1" customWidth="1"/>
    <col min="3260" max="3260" width="4.5" style="1" customWidth="1"/>
    <col min="3261" max="3261" width="16.25" style="1" customWidth="1"/>
    <col min="3262" max="3262" width="11.75" style="1" customWidth="1"/>
    <col min="3263" max="3263" width="12.25" style="1" customWidth="1"/>
    <col min="3264" max="3264" width="13.5" style="1" customWidth="1"/>
    <col min="3265" max="3265" width="47.875" style="1" customWidth="1"/>
    <col min="3266" max="3266" width="3.625" style="1" customWidth="1"/>
    <col min="3267" max="3267" width="13.875" style="1" customWidth="1"/>
    <col min="3268" max="3340" width="10" style="1" hidden="1" customWidth="1"/>
    <col min="3341" max="3342" width="8.75" style="1"/>
    <col min="3343" max="3343" width="12.75" style="1" bestFit="1" customWidth="1"/>
    <col min="3344" max="3344" width="8.75" style="1"/>
    <col min="3345" max="3345" width="11.75" style="1" bestFit="1" customWidth="1"/>
    <col min="3346" max="3512" width="8.75" style="1"/>
    <col min="3513" max="3513" width="3.625" style="1" customWidth="1"/>
    <col min="3514" max="3514" width="3.75" style="1" customWidth="1"/>
    <col min="3515" max="3515" width="4.375" style="1" customWidth="1"/>
    <col min="3516" max="3516" width="4.5" style="1" customWidth="1"/>
    <col min="3517" max="3517" width="16.25" style="1" customWidth="1"/>
    <col min="3518" max="3518" width="11.75" style="1" customWidth="1"/>
    <col min="3519" max="3519" width="12.25" style="1" customWidth="1"/>
    <col min="3520" max="3520" width="13.5" style="1" customWidth="1"/>
    <col min="3521" max="3521" width="47.875" style="1" customWidth="1"/>
    <col min="3522" max="3522" width="3.625" style="1" customWidth="1"/>
    <col min="3523" max="3523" width="13.875" style="1" customWidth="1"/>
    <col min="3524" max="3596" width="10" style="1" hidden="1" customWidth="1"/>
    <col min="3597" max="3598" width="8.75" style="1"/>
    <col min="3599" max="3599" width="12.75" style="1" bestFit="1" customWidth="1"/>
    <col min="3600" max="3600" width="8.75" style="1"/>
    <col min="3601" max="3601" width="11.75" style="1" bestFit="1" customWidth="1"/>
    <col min="3602" max="3768" width="8.75" style="1"/>
    <col min="3769" max="3769" width="3.625" style="1" customWidth="1"/>
    <col min="3770" max="3770" width="3.75" style="1" customWidth="1"/>
    <col min="3771" max="3771" width="4.375" style="1" customWidth="1"/>
    <col min="3772" max="3772" width="4.5" style="1" customWidth="1"/>
    <col min="3773" max="3773" width="16.25" style="1" customWidth="1"/>
    <col min="3774" max="3774" width="11.75" style="1" customWidth="1"/>
    <col min="3775" max="3775" width="12.25" style="1" customWidth="1"/>
    <col min="3776" max="3776" width="13.5" style="1" customWidth="1"/>
    <col min="3777" max="3777" width="47.875" style="1" customWidth="1"/>
    <col min="3778" max="3778" width="3.625" style="1" customWidth="1"/>
    <col min="3779" max="3779" width="13.875" style="1" customWidth="1"/>
    <col min="3780" max="3852" width="10" style="1" hidden="1" customWidth="1"/>
    <col min="3853" max="3854" width="8.75" style="1"/>
    <col min="3855" max="3855" width="12.75" style="1" bestFit="1" customWidth="1"/>
    <col min="3856" max="3856" width="8.75" style="1"/>
    <col min="3857" max="3857" width="11.75" style="1" bestFit="1" customWidth="1"/>
    <col min="3858" max="4024" width="8.75" style="1"/>
    <col min="4025" max="4025" width="3.625" style="1" customWidth="1"/>
    <col min="4026" max="4026" width="3.75" style="1" customWidth="1"/>
    <col min="4027" max="4027" width="4.375" style="1" customWidth="1"/>
    <col min="4028" max="4028" width="4.5" style="1" customWidth="1"/>
    <col min="4029" max="4029" width="16.25" style="1" customWidth="1"/>
    <col min="4030" max="4030" width="11.75" style="1" customWidth="1"/>
    <col min="4031" max="4031" width="12.25" style="1" customWidth="1"/>
    <col min="4032" max="4032" width="13.5" style="1" customWidth="1"/>
    <col min="4033" max="4033" width="47.875" style="1" customWidth="1"/>
    <col min="4034" max="4034" width="3.625" style="1" customWidth="1"/>
    <col min="4035" max="4035" width="13.875" style="1" customWidth="1"/>
    <col min="4036" max="4108" width="10" style="1" hidden="1" customWidth="1"/>
    <col min="4109" max="4110" width="8.75" style="1"/>
    <col min="4111" max="4111" width="12.75" style="1" bestFit="1" customWidth="1"/>
    <col min="4112" max="4112" width="8.75" style="1"/>
    <col min="4113" max="4113" width="11.75" style="1" bestFit="1" customWidth="1"/>
    <col min="4114" max="4280" width="8.75" style="1"/>
    <col min="4281" max="4281" width="3.625" style="1" customWidth="1"/>
    <col min="4282" max="4282" width="3.75" style="1" customWidth="1"/>
    <col min="4283" max="4283" width="4.375" style="1" customWidth="1"/>
    <col min="4284" max="4284" width="4.5" style="1" customWidth="1"/>
    <col min="4285" max="4285" width="16.25" style="1" customWidth="1"/>
    <col min="4286" max="4286" width="11.75" style="1" customWidth="1"/>
    <col min="4287" max="4287" width="12.25" style="1" customWidth="1"/>
    <col min="4288" max="4288" width="13.5" style="1" customWidth="1"/>
    <col min="4289" max="4289" width="47.875" style="1" customWidth="1"/>
    <col min="4290" max="4290" width="3.625" style="1" customWidth="1"/>
    <col min="4291" max="4291" width="13.875" style="1" customWidth="1"/>
    <col min="4292" max="4364" width="10" style="1" hidden="1" customWidth="1"/>
    <col min="4365" max="4366" width="8.75" style="1"/>
    <col min="4367" max="4367" width="12.75" style="1" bestFit="1" customWidth="1"/>
    <col min="4368" max="4368" width="8.75" style="1"/>
    <col min="4369" max="4369" width="11.75" style="1" bestFit="1" customWidth="1"/>
    <col min="4370" max="4536" width="8.75" style="1"/>
    <col min="4537" max="4537" width="3.625" style="1" customWidth="1"/>
    <col min="4538" max="4538" width="3.75" style="1" customWidth="1"/>
    <col min="4539" max="4539" width="4.375" style="1" customWidth="1"/>
    <col min="4540" max="4540" width="4.5" style="1" customWidth="1"/>
    <col min="4541" max="4541" width="16.25" style="1" customWidth="1"/>
    <col min="4542" max="4542" width="11.75" style="1" customWidth="1"/>
    <col min="4543" max="4543" width="12.25" style="1" customWidth="1"/>
    <col min="4544" max="4544" width="13.5" style="1" customWidth="1"/>
    <col min="4545" max="4545" width="47.875" style="1" customWidth="1"/>
    <col min="4546" max="4546" width="3.625" style="1" customWidth="1"/>
    <col min="4547" max="4547" width="13.875" style="1" customWidth="1"/>
    <col min="4548" max="4620" width="10" style="1" hidden="1" customWidth="1"/>
    <col min="4621" max="4622" width="8.75" style="1"/>
    <col min="4623" max="4623" width="12.75" style="1" bestFit="1" customWidth="1"/>
    <col min="4624" max="4624" width="8.75" style="1"/>
    <col min="4625" max="4625" width="11.75" style="1" bestFit="1" customWidth="1"/>
    <col min="4626" max="4792" width="8.75" style="1"/>
    <col min="4793" max="4793" width="3.625" style="1" customWidth="1"/>
    <col min="4794" max="4794" width="3.75" style="1" customWidth="1"/>
    <col min="4795" max="4795" width="4.375" style="1" customWidth="1"/>
    <col min="4796" max="4796" width="4.5" style="1" customWidth="1"/>
    <col min="4797" max="4797" width="16.25" style="1" customWidth="1"/>
    <col min="4798" max="4798" width="11.75" style="1" customWidth="1"/>
    <col min="4799" max="4799" width="12.25" style="1" customWidth="1"/>
    <col min="4800" max="4800" width="13.5" style="1" customWidth="1"/>
    <col min="4801" max="4801" width="47.875" style="1" customWidth="1"/>
    <col min="4802" max="4802" width="3.625" style="1" customWidth="1"/>
    <col min="4803" max="4803" width="13.875" style="1" customWidth="1"/>
    <col min="4804" max="4876" width="10" style="1" hidden="1" customWidth="1"/>
    <col min="4877" max="4878" width="8.75" style="1"/>
    <col min="4879" max="4879" width="12.75" style="1" bestFit="1" customWidth="1"/>
    <col min="4880" max="4880" width="8.75" style="1"/>
    <col min="4881" max="4881" width="11.75" style="1" bestFit="1" customWidth="1"/>
    <col min="4882" max="5048" width="8.75" style="1"/>
    <col min="5049" max="5049" width="3.625" style="1" customWidth="1"/>
    <col min="5050" max="5050" width="3.75" style="1" customWidth="1"/>
    <col min="5051" max="5051" width="4.375" style="1" customWidth="1"/>
    <col min="5052" max="5052" width="4.5" style="1" customWidth="1"/>
    <col min="5053" max="5053" width="16.25" style="1" customWidth="1"/>
    <col min="5054" max="5054" width="11.75" style="1" customWidth="1"/>
    <col min="5055" max="5055" width="12.25" style="1" customWidth="1"/>
    <col min="5056" max="5056" width="13.5" style="1" customWidth="1"/>
    <col min="5057" max="5057" width="47.875" style="1" customWidth="1"/>
    <col min="5058" max="5058" width="3.625" style="1" customWidth="1"/>
    <col min="5059" max="5059" width="13.875" style="1" customWidth="1"/>
    <col min="5060" max="5132" width="10" style="1" hidden="1" customWidth="1"/>
    <col min="5133" max="5134" width="8.75" style="1"/>
    <col min="5135" max="5135" width="12.75" style="1" bestFit="1" customWidth="1"/>
    <col min="5136" max="5136" width="8.75" style="1"/>
    <col min="5137" max="5137" width="11.75" style="1" bestFit="1" customWidth="1"/>
    <col min="5138" max="5304" width="8.75" style="1"/>
    <col min="5305" max="5305" width="3.625" style="1" customWidth="1"/>
    <col min="5306" max="5306" width="3.75" style="1" customWidth="1"/>
    <col min="5307" max="5307" width="4.375" style="1" customWidth="1"/>
    <col min="5308" max="5308" width="4.5" style="1" customWidth="1"/>
    <col min="5309" max="5309" width="16.25" style="1" customWidth="1"/>
    <col min="5310" max="5310" width="11.75" style="1" customWidth="1"/>
    <col min="5311" max="5311" width="12.25" style="1" customWidth="1"/>
    <col min="5312" max="5312" width="13.5" style="1" customWidth="1"/>
    <col min="5313" max="5313" width="47.875" style="1" customWidth="1"/>
    <col min="5314" max="5314" width="3.625" style="1" customWidth="1"/>
    <col min="5315" max="5315" width="13.875" style="1" customWidth="1"/>
    <col min="5316" max="5388" width="10" style="1" hidden="1" customWidth="1"/>
    <col min="5389" max="5390" width="8.75" style="1"/>
    <col min="5391" max="5391" width="12.75" style="1" bestFit="1" customWidth="1"/>
    <col min="5392" max="5392" width="8.75" style="1"/>
    <col min="5393" max="5393" width="11.75" style="1" bestFit="1" customWidth="1"/>
    <col min="5394" max="5560" width="8.75" style="1"/>
    <col min="5561" max="5561" width="3.625" style="1" customWidth="1"/>
    <col min="5562" max="5562" width="3.75" style="1" customWidth="1"/>
    <col min="5563" max="5563" width="4.375" style="1" customWidth="1"/>
    <col min="5564" max="5564" width="4.5" style="1" customWidth="1"/>
    <col min="5565" max="5565" width="16.25" style="1" customWidth="1"/>
    <col min="5566" max="5566" width="11.75" style="1" customWidth="1"/>
    <col min="5567" max="5567" width="12.25" style="1" customWidth="1"/>
    <col min="5568" max="5568" width="13.5" style="1" customWidth="1"/>
    <col min="5569" max="5569" width="47.875" style="1" customWidth="1"/>
    <col min="5570" max="5570" width="3.625" style="1" customWidth="1"/>
    <col min="5571" max="5571" width="13.875" style="1" customWidth="1"/>
    <col min="5572" max="5644" width="10" style="1" hidden="1" customWidth="1"/>
    <col min="5645" max="5646" width="8.75" style="1"/>
    <col min="5647" max="5647" width="12.75" style="1" bestFit="1" customWidth="1"/>
    <col min="5648" max="5648" width="8.75" style="1"/>
    <col min="5649" max="5649" width="11.75" style="1" bestFit="1" customWidth="1"/>
    <col min="5650" max="5816" width="8.75" style="1"/>
    <col min="5817" max="5817" width="3.625" style="1" customWidth="1"/>
    <col min="5818" max="5818" width="3.75" style="1" customWidth="1"/>
    <col min="5819" max="5819" width="4.375" style="1" customWidth="1"/>
    <col min="5820" max="5820" width="4.5" style="1" customWidth="1"/>
    <col min="5821" max="5821" width="16.25" style="1" customWidth="1"/>
    <col min="5822" max="5822" width="11.75" style="1" customWidth="1"/>
    <col min="5823" max="5823" width="12.25" style="1" customWidth="1"/>
    <col min="5824" max="5824" width="13.5" style="1" customWidth="1"/>
    <col min="5825" max="5825" width="47.875" style="1" customWidth="1"/>
    <col min="5826" max="5826" width="3.625" style="1" customWidth="1"/>
    <col min="5827" max="5827" width="13.875" style="1" customWidth="1"/>
    <col min="5828" max="5900" width="10" style="1" hidden="1" customWidth="1"/>
    <col min="5901" max="5902" width="8.75" style="1"/>
    <col min="5903" max="5903" width="12.75" style="1" bestFit="1" customWidth="1"/>
    <col min="5904" max="5904" width="8.75" style="1"/>
    <col min="5905" max="5905" width="11.75" style="1" bestFit="1" customWidth="1"/>
    <col min="5906" max="6072" width="8.75" style="1"/>
    <col min="6073" max="6073" width="3.625" style="1" customWidth="1"/>
    <col min="6074" max="6074" width="3.75" style="1" customWidth="1"/>
    <col min="6075" max="6075" width="4.375" style="1" customWidth="1"/>
    <col min="6076" max="6076" width="4.5" style="1" customWidth="1"/>
    <col min="6077" max="6077" width="16.25" style="1" customWidth="1"/>
    <col min="6078" max="6078" width="11.75" style="1" customWidth="1"/>
    <col min="6079" max="6079" width="12.25" style="1" customWidth="1"/>
    <col min="6080" max="6080" width="13.5" style="1" customWidth="1"/>
    <col min="6081" max="6081" width="47.875" style="1" customWidth="1"/>
    <col min="6082" max="6082" width="3.625" style="1" customWidth="1"/>
    <col min="6083" max="6083" width="13.875" style="1" customWidth="1"/>
    <col min="6084" max="6156" width="10" style="1" hidden="1" customWidth="1"/>
    <col min="6157" max="6158" width="8.75" style="1"/>
    <col min="6159" max="6159" width="12.75" style="1" bestFit="1" customWidth="1"/>
    <col min="6160" max="6160" width="8.75" style="1"/>
    <col min="6161" max="6161" width="11.75" style="1" bestFit="1" customWidth="1"/>
    <col min="6162" max="6328" width="8.75" style="1"/>
    <col min="6329" max="6329" width="3.625" style="1" customWidth="1"/>
    <col min="6330" max="6330" width="3.75" style="1" customWidth="1"/>
    <col min="6331" max="6331" width="4.375" style="1" customWidth="1"/>
    <col min="6332" max="6332" width="4.5" style="1" customWidth="1"/>
    <col min="6333" max="6333" width="16.25" style="1" customWidth="1"/>
    <col min="6334" max="6334" width="11.75" style="1" customWidth="1"/>
    <col min="6335" max="6335" width="12.25" style="1" customWidth="1"/>
    <col min="6336" max="6336" width="13.5" style="1" customWidth="1"/>
    <col min="6337" max="6337" width="47.875" style="1" customWidth="1"/>
    <col min="6338" max="6338" width="3.625" style="1" customWidth="1"/>
    <col min="6339" max="6339" width="13.875" style="1" customWidth="1"/>
    <col min="6340" max="6412" width="10" style="1" hidden="1" customWidth="1"/>
    <col min="6413" max="6414" width="8.75" style="1"/>
    <col min="6415" max="6415" width="12.75" style="1" bestFit="1" customWidth="1"/>
    <col min="6416" max="6416" width="8.75" style="1"/>
    <col min="6417" max="6417" width="11.75" style="1" bestFit="1" customWidth="1"/>
    <col min="6418" max="6584" width="8.75" style="1"/>
    <col min="6585" max="6585" width="3.625" style="1" customWidth="1"/>
    <col min="6586" max="6586" width="3.75" style="1" customWidth="1"/>
    <col min="6587" max="6587" width="4.375" style="1" customWidth="1"/>
    <col min="6588" max="6588" width="4.5" style="1" customWidth="1"/>
    <col min="6589" max="6589" width="16.25" style="1" customWidth="1"/>
    <col min="6590" max="6590" width="11.75" style="1" customWidth="1"/>
    <col min="6591" max="6591" width="12.25" style="1" customWidth="1"/>
    <col min="6592" max="6592" width="13.5" style="1" customWidth="1"/>
    <col min="6593" max="6593" width="47.875" style="1" customWidth="1"/>
    <col min="6594" max="6594" width="3.625" style="1" customWidth="1"/>
    <col min="6595" max="6595" width="13.875" style="1" customWidth="1"/>
    <col min="6596" max="6668" width="10" style="1" hidden="1" customWidth="1"/>
    <col min="6669" max="6670" width="8.75" style="1"/>
    <col min="6671" max="6671" width="12.75" style="1" bestFit="1" customWidth="1"/>
    <col min="6672" max="6672" width="8.75" style="1"/>
    <col min="6673" max="6673" width="11.75" style="1" bestFit="1" customWidth="1"/>
    <col min="6674" max="6840" width="8.75" style="1"/>
    <col min="6841" max="6841" width="3.625" style="1" customWidth="1"/>
    <col min="6842" max="6842" width="3.75" style="1" customWidth="1"/>
    <col min="6843" max="6843" width="4.375" style="1" customWidth="1"/>
    <col min="6844" max="6844" width="4.5" style="1" customWidth="1"/>
    <col min="6845" max="6845" width="16.25" style="1" customWidth="1"/>
    <col min="6846" max="6846" width="11.75" style="1" customWidth="1"/>
    <col min="6847" max="6847" width="12.25" style="1" customWidth="1"/>
    <col min="6848" max="6848" width="13.5" style="1" customWidth="1"/>
    <col min="6849" max="6849" width="47.875" style="1" customWidth="1"/>
    <col min="6850" max="6850" width="3.625" style="1" customWidth="1"/>
    <col min="6851" max="6851" width="13.875" style="1" customWidth="1"/>
    <col min="6852" max="6924" width="10" style="1" hidden="1" customWidth="1"/>
    <col min="6925" max="6926" width="8.75" style="1"/>
    <col min="6927" max="6927" width="12.75" style="1" bestFit="1" customWidth="1"/>
    <col min="6928" max="6928" width="8.75" style="1"/>
    <col min="6929" max="6929" width="11.75" style="1" bestFit="1" customWidth="1"/>
    <col min="6930" max="7096" width="8.75" style="1"/>
    <col min="7097" max="7097" width="3.625" style="1" customWidth="1"/>
    <col min="7098" max="7098" width="3.75" style="1" customWidth="1"/>
    <col min="7099" max="7099" width="4.375" style="1" customWidth="1"/>
    <col min="7100" max="7100" width="4.5" style="1" customWidth="1"/>
    <col min="7101" max="7101" width="16.25" style="1" customWidth="1"/>
    <col min="7102" max="7102" width="11.75" style="1" customWidth="1"/>
    <col min="7103" max="7103" width="12.25" style="1" customWidth="1"/>
    <col min="7104" max="7104" width="13.5" style="1" customWidth="1"/>
    <col min="7105" max="7105" width="47.875" style="1" customWidth="1"/>
    <col min="7106" max="7106" width="3.625" style="1" customWidth="1"/>
    <col min="7107" max="7107" width="13.875" style="1" customWidth="1"/>
    <col min="7108" max="7180" width="10" style="1" hidden="1" customWidth="1"/>
    <col min="7181" max="7182" width="8.75" style="1"/>
    <col min="7183" max="7183" width="12.75" style="1" bestFit="1" customWidth="1"/>
    <col min="7184" max="7184" width="8.75" style="1"/>
    <col min="7185" max="7185" width="11.75" style="1" bestFit="1" customWidth="1"/>
    <col min="7186" max="7352" width="8.75" style="1"/>
    <col min="7353" max="7353" width="3.625" style="1" customWidth="1"/>
    <col min="7354" max="7354" width="3.75" style="1" customWidth="1"/>
    <col min="7355" max="7355" width="4.375" style="1" customWidth="1"/>
    <col min="7356" max="7356" width="4.5" style="1" customWidth="1"/>
    <col min="7357" max="7357" width="16.25" style="1" customWidth="1"/>
    <col min="7358" max="7358" width="11.75" style="1" customWidth="1"/>
    <col min="7359" max="7359" width="12.25" style="1" customWidth="1"/>
    <col min="7360" max="7360" width="13.5" style="1" customWidth="1"/>
    <col min="7361" max="7361" width="47.875" style="1" customWidth="1"/>
    <col min="7362" max="7362" width="3.625" style="1" customWidth="1"/>
    <col min="7363" max="7363" width="13.875" style="1" customWidth="1"/>
    <col min="7364" max="7436" width="10" style="1" hidden="1" customWidth="1"/>
    <col min="7437" max="7438" width="8.75" style="1"/>
    <col min="7439" max="7439" width="12.75" style="1" bestFit="1" customWidth="1"/>
    <col min="7440" max="7440" width="8.75" style="1"/>
    <col min="7441" max="7441" width="11.75" style="1" bestFit="1" customWidth="1"/>
    <col min="7442" max="7608" width="8.75" style="1"/>
    <col min="7609" max="7609" width="3.625" style="1" customWidth="1"/>
    <col min="7610" max="7610" width="3.75" style="1" customWidth="1"/>
    <col min="7611" max="7611" width="4.375" style="1" customWidth="1"/>
    <col min="7612" max="7612" width="4.5" style="1" customWidth="1"/>
    <col min="7613" max="7613" width="16.25" style="1" customWidth="1"/>
    <col min="7614" max="7614" width="11.75" style="1" customWidth="1"/>
    <col min="7615" max="7615" width="12.25" style="1" customWidth="1"/>
    <col min="7616" max="7616" width="13.5" style="1" customWidth="1"/>
    <col min="7617" max="7617" width="47.875" style="1" customWidth="1"/>
    <col min="7618" max="7618" width="3.625" style="1" customWidth="1"/>
    <col min="7619" max="7619" width="13.875" style="1" customWidth="1"/>
    <col min="7620" max="7692" width="10" style="1" hidden="1" customWidth="1"/>
    <col min="7693" max="7694" width="8.75" style="1"/>
    <col min="7695" max="7695" width="12.75" style="1" bestFit="1" customWidth="1"/>
    <col min="7696" max="7696" width="8.75" style="1"/>
    <col min="7697" max="7697" width="11.75" style="1" bestFit="1" customWidth="1"/>
    <col min="7698" max="7864" width="8.75" style="1"/>
    <col min="7865" max="7865" width="3.625" style="1" customWidth="1"/>
    <col min="7866" max="7866" width="3.75" style="1" customWidth="1"/>
    <col min="7867" max="7867" width="4.375" style="1" customWidth="1"/>
    <col min="7868" max="7868" width="4.5" style="1" customWidth="1"/>
    <col min="7869" max="7869" width="16.25" style="1" customWidth="1"/>
    <col min="7870" max="7870" width="11.75" style="1" customWidth="1"/>
    <col min="7871" max="7871" width="12.25" style="1" customWidth="1"/>
    <col min="7872" max="7872" width="13.5" style="1" customWidth="1"/>
    <col min="7873" max="7873" width="47.875" style="1" customWidth="1"/>
    <col min="7874" max="7874" width="3.625" style="1" customWidth="1"/>
    <col min="7875" max="7875" width="13.875" style="1" customWidth="1"/>
    <col min="7876" max="7948" width="10" style="1" hidden="1" customWidth="1"/>
    <col min="7949" max="7950" width="8.75" style="1"/>
    <col min="7951" max="7951" width="12.75" style="1" bestFit="1" customWidth="1"/>
    <col min="7952" max="7952" width="8.75" style="1"/>
    <col min="7953" max="7953" width="11.75" style="1" bestFit="1" customWidth="1"/>
    <col min="7954" max="8120" width="8.75" style="1"/>
    <col min="8121" max="8121" width="3.625" style="1" customWidth="1"/>
    <col min="8122" max="8122" width="3.75" style="1" customWidth="1"/>
    <col min="8123" max="8123" width="4.375" style="1" customWidth="1"/>
    <col min="8124" max="8124" width="4.5" style="1" customWidth="1"/>
    <col min="8125" max="8125" width="16.25" style="1" customWidth="1"/>
    <col min="8126" max="8126" width="11.75" style="1" customWidth="1"/>
    <col min="8127" max="8127" width="12.25" style="1" customWidth="1"/>
    <col min="8128" max="8128" width="13.5" style="1" customWidth="1"/>
    <col min="8129" max="8129" width="47.875" style="1" customWidth="1"/>
    <col min="8130" max="8130" width="3.625" style="1" customWidth="1"/>
    <col min="8131" max="8131" width="13.875" style="1" customWidth="1"/>
    <col min="8132" max="8204" width="10" style="1" hidden="1" customWidth="1"/>
    <col min="8205" max="8206" width="8.75" style="1"/>
    <col min="8207" max="8207" width="12.75" style="1" bestFit="1" customWidth="1"/>
    <col min="8208" max="8208" width="8.75" style="1"/>
    <col min="8209" max="8209" width="11.75" style="1" bestFit="1" customWidth="1"/>
    <col min="8210" max="8376" width="8.75" style="1"/>
    <col min="8377" max="8377" width="3.625" style="1" customWidth="1"/>
    <col min="8378" max="8378" width="3.75" style="1" customWidth="1"/>
    <col min="8379" max="8379" width="4.375" style="1" customWidth="1"/>
    <col min="8380" max="8380" width="4.5" style="1" customWidth="1"/>
    <col min="8381" max="8381" width="16.25" style="1" customWidth="1"/>
    <col min="8382" max="8382" width="11.75" style="1" customWidth="1"/>
    <col min="8383" max="8383" width="12.25" style="1" customWidth="1"/>
    <col min="8384" max="8384" width="13.5" style="1" customWidth="1"/>
    <col min="8385" max="8385" width="47.875" style="1" customWidth="1"/>
    <col min="8386" max="8386" width="3.625" style="1" customWidth="1"/>
    <col min="8387" max="8387" width="13.875" style="1" customWidth="1"/>
    <col min="8388" max="8460" width="10" style="1" hidden="1" customWidth="1"/>
    <col min="8461" max="8462" width="8.75" style="1"/>
    <col min="8463" max="8463" width="12.75" style="1" bestFit="1" customWidth="1"/>
    <col min="8464" max="8464" width="8.75" style="1"/>
    <col min="8465" max="8465" width="11.75" style="1" bestFit="1" customWidth="1"/>
    <col min="8466" max="8632" width="8.75" style="1"/>
    <col min="8633" max="8633" width="3.625" style="1" customWidth="1"/>
    <col min="8634" max="8634" width="3.75" style="1" customWidth="1"/>
    <col min="8635" max="8635" width="4.375" style="1" customWidth="1"/>
    <col min="8636" max="8636" width="4.5" style="1" customWidth="1"/>
    <col min="8637" max="8637" width="16.25" style="1" customWidth="1"/>
    <col min="8638" max="8638" width="11.75" style="1" customWidth="1"/>
    <col min="8639" max="8639" width="12.25" style="1" customWidth="1"/>
    <col min="8640" max="8640" width="13.5" style="1" customWidth="1"/>
    <col min="8641" max="8641" width="47.875" style="1" customWidth="1"/>
    <col min="8642" max="8642" width="3.625" style="1" customWidth="1"/>
    <col min="8643" max="8643" width="13.875" style="1" customWidth="1"/>
    <col min="8644" max="8716" width="10" style="1" hidden="1" customWidth="1"/>
    <col min="8717" max="8718" width="8.75" style="1"/>
    <col min="8719" max="8719" width="12.75" style="1" bestFit="1" customWidth="1"/>
    <col min="8720" max="8720" width="8.75" style="1"/>
    <col min="8721" max="8721" width="11.75" style="1" bestFit="1" customWidth="1"/>
    <col min="8722" max="8888" width="8.75" style="1"/>
    <col min="8889" max="8889" width="3.625" style="1" customWidth="1"/>
    <col min="8890" max="8890" width="3.75" style="1" customWidth="1"/>
    <col min="8891" max="8891" width="4.375" style="1" customWidth="1"/>
    <col min="8892" max="8892" width="4.5" style="1" customWidth="1"/>
    <col min="8893" max="8893" width="16.25" style="1" customWidth="1"/>
    <col min="8894" max="8894" width="11.75" style="1" customWidth="1"/>
    <col min="8895" max="8895" width="12.25" style="1" customWidth="1"/>
    <col min="8896" max="8896" width="13.5" style="1" customWidth="1"/>
    <col min="8897" max="8897" width="47.875" style="1" customWidth="1"/>
    <col min="8898" max="8898" width="3.625" style="1" customWidth="1"/>
    <col min="8899" max="8899" width="13.875" style="1" customWidth="1"/>
    <col min="8900" max="8972" width="10" style="1" hidden="1" customWidth="1"/>
    <col min="8973" max="8974" width="8.75" style="1"/>
    <col min="8975" max="8975" width="12.75" style="1" bestFit="1" customWidth="1"/>
    <col min="8976" max="8976" width="8.75" style="1"/>
    <col min="8977" max="8977" width="11.75" style="1" bestFit="1" customWidth="1"/>
    <col min="8978" max="9144" width="8.75" style="1"/>
    <col min="9145" max="9145" width="3.625" style="1" customWidth="1"/>
    <col min="9146" max="9146" width="3.75" style="1" customWidth="1"/>
    <col min="9147" max="9147" width="4.375" style="1" customWidth="1"/>
    <col min="9148" max="9148" width="4.5" style="1" customWidth="1"/>
    <col min="9149" max="9149" width="16.25" style="1" customWidth="1"/>
    <col min="9150" max="9150" width="11.75" style="1" customWidth="1"/>
    <col min="9151" max="9151" width="12.25" style="1" customWidth="1"/>
    <col min="9152" max="9152" width="13.5" style="1" customWidth="1"/>
    <col min="9153" max="9153" width="47.875" style="1" customWidth="1"/>
    <col min="9154" max="9154" width="3.625" style="1" customWidth="1"/>
    <col min="9155" max="9155" width="13.875" style="1" customWidth="1"/>
    <col min="9156" max="9228" width="10" style="1" hidden="1" customWidth="1"/>
    <col min="9229" max="9230" width="8.75" style="1"/>
    <col min="9231" max="9231" width="12.75" style="1" bestFit="1" customWidth="1"/>
    <col min="9232" max="9232" width="8.75" style="1"/>
    <col min="9233" max="9233" width="11.75" style="1" bestFit="1" customWidth="1"/>
    <col min="9234" max="9400" width="8.75" style="1"/>
    <col min="9401" max="9401" width="3.625" style="1" customWidth="1"/>
    <col min="9402" max="9402" width="3.75" style="1" customWidth="1"/>
    <col min="9403" max="9403" width="4.375" style="1" customWidth="1"/>
    <col min="9404" max="9404" width="4.5" style="1" customWidth="1"/>
    <col min="9405" max="9405" width="16.25" style="1" customWidth="1"/>
    <col min="9406" max="9406" width="11.75" style="1" customWidth="1"/>
    <col min="9407" max="9407" width="12.25" style="1" customWidth="1"/>
    <col min="9408" max="9408" width="13.5" style="1" customWidth="1"/>
    <col min="9409" max="9409" width="47.875" style="1" customWidth="1"/>
    <col min="9410" max="9410" width="3.625" style="1" customWidth="1"/>
    <col min="9411" max="9411" width="13.875" style="1" customWidth="1"/>
    <col min="9412" max="9484" width="10" style="1" hidden="1" customWidth="1"/>
    <col min="9485" max="9486" width="8.75" style="1"/>
    <col min="9487" max="9487" width="12.75" style="1" bestFit="1" customWidth="1"/>
    <col min="9488" max="9488" width="8.75" style="1"/>
    <col min="9489" max="9489" width="11.75" style="1" bestFit="1" customWidth="1"/>
    <col min="9490" max="9656" width="8.75" style="1"/>
    <col min="9657" max="9657" width="3.625" style="1" customWidth="1"/>
    <col min="9658" max="9658" width="3.75" style="1" customWidth="1"/>
    <col min="9659" max="9659" width="4.375" style="1" customWidth="1"/>
    <col min="9660" max="9660" width="4.5" style="1" customWidth="1"/>
    <col min="9661" max="9661" width="16.25" style="1" customWidth="1"/>
    <col min="9662" max="9662" width="11.75" style="1" customWidth="1"/>
    <col min="9663" max="9663" width="12.25" style="1" customWidth="1"/>
    <col min="9664" max="9664" width="13.5" style="1" customWidth="1"/>
    <col min="9665" max="9665" width="47.875" style="1" customWidth="1"/>
    <col min="9666" max="9666" width="3.625" style="1" customWidth="1"/>
    <col min="9667" max="9667" width="13.875" style="1" customWidth="1"/>
    <col min="9668" max="9740" width="10" style="1" hidden="1" customWidth="1"/>
    <col min="9741" max="9742" width="8.75" style="1"/>
    <col min="9743" max="9743" width="12.75" style="1" bestFit="1" customWidth="1"/>
    <col min="9744" max="9744" width="8.75" style="1"/>
    <col min="9745" max="9745" width="11.75" style="1" bestFit="1" customWidth="1"/>
    <col min="9746" max="9912" width="8.75" style="1"/>
    <col min="9913" max="9913" width="3.625" style="1" customWidth="1"/>
    <col min="9914" max="9914" width="3.75" style="1" customWidth="1"/>
    <col min="9915" max="9915" width="4.375" style="1" customWidth="1"/>
    <col min="9916" max="9916" width="4.5" style="1" customWidth="1"/>
    <col min="9917" max="9917" width="16.25" style="1" customWidth="1"/>
    <col min="9918" max="9918" width="11.75" style="1" customWidth="1"/>
    <col min="9919" max="9919" width="12.25" style="1" customWidth="1"/>
    <col min="9920" max="9920" width="13.5" style="1" customWidth="1"/>
    <col min="9921" max="9921" width="47.875" style="1" customWidth="1"/>
    <col min="9922" max="9922" width="3.625" style="1" customWidth="1"/>
    <col min="9923" max="9923" width="13.875" style="1" customWidth="1"/>
    <col min="9924" max="9996" width="10" style="1" hidden="1" customWidth="1"/>
    <col min="9997" max="9998" width="8.75" style="1"/>
    <col min="9999" max="9999" width="12.75" style="1" bestFit="1" customWidth="1"/>
    <col min="10000" max="10000" width="8.75" style="1"/>
    <col min="10001" max="10001" width="11.75" style="1" bestFit="1" customWidth="1"/>
    <col min="10002" max="10168" width="8.75" style="1"/>
    <col min="10169" max="10169" width="3.625" style="1" customWidth="1"/>
    <col min="10170" max="10170" width="3.75" style="1" customWidth="1"/>
    <col min="10171" max="10171" width="4.375" style="1" customWidth="1"/>
    <col min="10172" max="10172" width="4.5" style="1" customWidth="1"/>
    <col min="10173" max="10173" width="16.25" style="1" customWidth="1"/>
    <col min="10174" max="10174" width="11.75" style="1" customWidth="1"/>
    <col min="10175" max="10175" width="12.25" style="1" customWidth="1"/>
    <col min="10176" max="10176" width="13.5" style="1" customWidth="1"/>
    <col min="10177" max="10177" width="47.875" style="1" customWidth="1"/>
    <col min="10178" max="10178" width="3.625" style="1" customWidth="1"/>
    <col min="10179" max="10179" width="13.875" style="1" customWidth="1"/>
    <col min="10180" max="10252" width="10" style="1" hidden="1" customWidth="1"/>
    <col min="10253" max="10254" width="8.75" style="1"/>
    <col min="10255" max="10255" width="12.75" style="1" bestFit="1" customWidth="1"/>
    <col min="10256" max="10256" width="8.75" style="1"/>
    <col min="10257" max="10257" width="11.75" style="1" bestFit="1" customWidth="1"/>
    <col min="10258" max="10424" width="8.75" style="1"/>
    <col min="10425" max="10425" width="3.625" style="1" customWidth="1"/>
    <col min="10426" max="10426" width="3.75" style="1" customWidth="1"/>
    <col min="10427" max="10427" width="4.375" style="1" customWidth="1"/>
    <col min="10428" max="10428" width="4.5" style="1" customWidth="1"/>
    <col min="10429" max="10429" width="16.25" style="1" customWidth="1"/>
    <col min="10430" max="10430" width="11.75" style="1" customWidth="1"/>
    <col min="10431" max="10431" width="12.25" style="1" customWidth="1"/>
    <col min="10432" max="10432" width="13.5" style="1" customWidth="1"/>
    <col min="10433" max="10433" width="47.875" style="1" customWidth="1"/>
    <col min="10434" max="10434" width="3.625" style="1" customWidth="1"/>
    <col min="10435" max="10435" width="13.875" style="1" customWidth="1"/>
    <col min="10436" max="10508" width="10" style="1" hidden="1" customWidth="1"/>
    <col min="10509" max="10510" width="8.75" style="1"/>
    <col min="10511" max="10511" width="12.75" style="1" bestFit="1" customWidth="1"/>
    <col min="10512" max="10512" width="8.75" style="1"/>
    <col min="10513" max="10513" width="11.75" style="1" bestFit="1" customWidth="1"/>
    <col min="10514" max="10680" width="8.75" style="1"/>
    <col min="10681" max="10681" width="3.625" style="1" customWidth="1"/>
    <col min="10682" max="10682" width="3.75" style="1" customWidth="1"/>
    <col min="10683" max="10683" width="4.375" style="1" customWidth="1"/>
    <col min="10684" max="10684" width="4.5" style="1" customWidth="1"/>
    <col min="10685" max="10685" width="16.25" style="1" customWidth="1"/>
    <col min="10686" max="10686" width="11.75" style="1" customWidth="1"/>
    <col min="10687" max="10687" width="12.25" style="1" customWidth="1"/>
    <col min="10688" max="10688" width="13.5" style="1" customWidth="1"/>
    <col min="10689" max="10689" width="47.875" style="1" customWidth="1"/>
    <col min="10690" max="10690" width="3.625" style="1" customWidth="1"/>
    <col min="10691" max="10691" width="13.875" style="1" customWidth="1"/>
    <col min="10692" max="10764" width="10" style="1" hidden="1" customWidth="1"/>
    <col min="10765" max="10766" width="8.75" style="1"/>
    <col min="10767" max="10767" width="12.75" style="1" bestFit="1" customWidth="1"/>
    <col min="10768" max="10768" width="8.75" style="1"/>
    <col min="10769" max="10769" width="11.75" style="1" bestFit="1" customWidth="1"/>
    <col min="10770" max="10936" width="8.75" style="1"/>
    <col min="10937" max="10937" width="3.625" style="1" customWidth="1"/>
    <col min="10938" max="10938" width="3.75" style="1" customWidth="1"/>
    <col min="10939" max="10939" width="4.375" style="1" customWidth="1"/>
    <col min="10940" max="10940" width="4.5" style="1" customWidth="1"/>
    <col min="10941" max="10941" width="16.25" style="1" customWidth="1"/>
    <col min="10942" max="10942" width="11.75" style="1" customWidth="1"/>
    <col min="10943" max="10943" width="12.25" style="1" customWidth="1"/>
    <col min="10944" max="10944" width="13.5" style="1" customWidth="1"/>
    <col min="10945" max="10945" width="47.875" style="1" customWidth="1"/>
    <col min="10946" max="10946" width="3.625" style="1" customWidth="1"/>
    <col min="10947" max="10947" width="13.875" style="1" customWidth="1"/>
    <col min="10948" max="11020" width="10" style="1" hidden="1" customWidth="1"/>
    <col min="11021" max="11022" width="8.75" style="1"/>
    <col min="11023" max="11023" width="12.75" style="1" bestFit="1" customWidth="1"/>
    <col min="11024" max="11024" width="8.75" style="1"/>
    <col min="11025" max="11025" width="11.75" style="1" bestFit="1" customWidth="1"/>
    <col min="11026" max="11192" width="8.75" style="1"/>
    <col min="11193" max="11193" width="3.625" style="1" customWidth="1"/>
    <col min="11194" max="11194" width="3.75" style="1" customWidth="1"/>
    <col min="11195" max="11195" width="4.375" style="1" customWidth="1"/>
    <col min="11196" max="11196" width="4.5" style="1" customWidth="1"/>
    <col min="11197" max="11197" width="16.25" style="1" customWidth="1"/>
    <col min="11198" max="11198" width="11.75" style="1" customWidth="1"/>
    <col min="11199" max="11199" width="12.25" style="1" customWidth="1"/>
    <col min="11200" max="11200" width="13.5" style="1" customWidth="1"/>
    <col min="11201" max="11201" width="47.875" style="1" customWidth="1"/>
    <col min="11202" max="11202" width="3.625" style="1" customWidth="1"/>
    <col min="11203" max="11203" width="13.875" style="1" customWidth="1"/>
    <col min="11204" max="11276" width="10" style="1" hidden="1" customWidth="1"/>
    <col min="11277" max="11278" width="8.75" style="1"/>
    <col min="11279" max="11279" width="12.75" style="1" bestFit="1" customWidth="1"/>
    <col min="11280" max="11280" width="8.75" style="1"/>
    <col min="11281" max="11281" width="11.75" style="1" bestFit="1" customWidth="1"/>
    <col min="11282" max="11448" width="8.75" style="1"/>
    <col min="11449" max="11449" width="3.625" style="1" customWidth="1"/>
    <col min="11450" max="11450" width="3.75" style="1" customWidth="1"/>
    <col min="11451" max="11451" width="4.375" style="1" customWidth="1"/>
    <col min="11452" max="11452" width="4.5" style="1" customWidth="1"/>
    <col min="11453" max="11453" width="16.25" style="1" customWidth="1"/>
    <col min="11454" max="11454" width="11.75" style="1" customWidth="1"/>
    <col min="11455" max="11455" width="12.25" style="1" customWidth="1"/>
    <col min="11456" max="11456" width="13.5" style="1" customWidth="1"/>
    <col min="11457" max="11457" width="47.875" style="1" customWidth="1"/>
    <col min="11458" max="11458" width="3.625" style="1" customWidth="1"/>
    <col min="11459" max="11459" width="13.875" style="1" customWidth="1"/>
    <col min="11460" max="11532" width="10" style="1" hidden="1" customWidth="1"/>
    <col min="11533" max="11534" width="8.75" style="1"/>
    <col min="11535" max="11535" width="12.75" style="1" bestFit="1" customWidth="1"/>
    <col min="11536" max="11536" width="8.75" style="1"/>
    <col min="11537" max="11537" width="11.75" style="1" bestFit="1" customWidth="1"/>
    <col min="11538" max="11704" width="8.75" style="1"/>
    <col min="11705" max="11705" width="3.625" style="1" customWidth="1"/>
    <col min="11706" max="11706" width="3.75" style="1" customWidth="1"/>
    <col min="11707" max="11707" width="4.375" style="1" customWidth="1"/>
    <col min="11708" max="11708" width="4.5" style="1" customWidth="1"/>
    <col min="11709" max="11709" width="16.25" style="1" customWidth="1"/>
    <col min="11710" max="11710" width="11.75" style="1" customWidth="1"/>
    <col min="11711" max="11711" width="12.25" style="1" customWidth="1"/>
    <col min="11712" max="11712" width="13.5" style="1" customWidth="1"/>
    <col min="11713" max="11713" width="47.875" style="1" customWidth="1"/>
    <col min="11714" max="11714" width="3.625" style="1" customWidth="1"/>
    <col min="11715" max="11715" width="13.875" style="1" customWidth="1"/>
    <col min="11716" max="11788" width="10" style="1" hidden="1" customWidth="1"/>
    <col min="11789" max="11790" width="8.75" style="1"/>
    <col min="11791" max="11791" width="12.75" style="1" bestFit="1" customWidth="1"/>
    <col min="11792" max="11792" width="8.75" style="1"/>
    <col min="11793" max="11793" width="11.75" style="1" bestFit="1" customWidth="1"/>
    <col min="11794" max="11960" width="8.75" style="1"/>
    <col min="11961" max="11961" width="3.625" style="1" customWidth="1"/>
    <col min="11962" max="11962" width="3.75" style="1" customWidth="1"/>
    <col min="11963" max="11963" width="4.375" style="1" customWidth="1"/>
    <col min="11964" max="11964" width="4.5" style="1" customWidth="1"/>
    <col min="11965" max="11965" width="16.25" style="1" customWidth="1"/>
    <col min="11966" max="11966" width="11.75" style="1" customWidth="1"/>
    <col min="11967" max="11967" width="12.25" style="1" customWidth="1"/>
    <col min="11968" max="11968" width="13.5" style="1" customWidth="1"/>
    <col min="11969" max="11969" width="47.875" style="1" customWidth="1"/>
    <col min="11970" max="11970" width="3.625" style="1" customWidth="1"/>
    <col min="11971" max="11971" width="13.875" style="1" customWidth="1"/>
    <col min="11972" max="12044" width="10" style="1" hidden="1" customWidth="1"/>
    <col min="12045" max="12046" width="8.75" style="1"/>
    <col min="12047" max="12047" width="12.75" style="1" bestFit="1" customWidth="1"/>
    <col min="12048" max="12048" width="8.75" style="1"/>
    <col min="12049" max="12049" width="11.75" style="1" bestFit="1" customWidth="1"/>
    <col min="12050" max="12216" width="8.75" style="1"/>
    <col min="12217" max="12217" width="3.625" style="1" customWidth="1"/>
    <col min="12218" max="12218" width="3.75" style="1" customWidth="1"/>
    <col min="12219" max="12219" width="4.375" style="1" customWidth="1"/>
    <col min="12220" max="12220" width="4.5" style="1" customWidth="1"/>
    <col min="12221" max="12221" width="16.25" style="1" customWidth="1"/>
    <col min="12222" max="12222" width="11.75" style="1" customWidth="1"/>
    <col min="12223" max="12223" width="12.25" style="1" customWidth="1"/>
    <col min="12224" max="12224" width="13.5" style="1" customWidth="1"/>
    <col min="12225" max="12225" width="47.875" style="1" customWidth="1"/>
    <col min="12226" max="12226" width="3.625" style="1" customWidth="1"/>
    <col min="12227" max="12227" width="13.875" style="1" customWidth="1"/>
    <col min="12228" max="12300" width="10" style="1" hidden="1" customWidth="1"/>
    <col min="12301" max="12302" width="8.75" style="1"/>
    <col min="12303" max="12303" width="12.75" style="1" bestFit="1" customWidth="1"/>
    <col min="12304" max="12304" width="8.75" style="1"/>
    <col min="12305" max="12305" width="11.75" style="1" bestFit="1" customWidth="1"/>
    <col min="12306" max="12472" width="8.75" style="1"/>
    <col min="12473" max="12473" width="3.625" style="1" customWidth="1"/>
    <col min="12474" max="12474" width="3.75" style="1" customWidth="1"/>
    <col min="12475" max="12475" width="4.375" style="1" customWidth="1"/>
    <col min="12476" max="12476" width="4.5" style="1" customWidth="1"/>
    <col min="12477" max="12477" width="16.25" style="1" customWidth="1"/>
    <col min="12478" max="12478" width="11.75" style="1" customWidth="1"/>
    <col min="12479" max="12479" width="12.25" style="1" customWidth="1"/>
    <col min="12480" max="12480" width="13.5" style="1" customWidth="1"/>
    <col min="12481" max="12481" width="47.875" style="1" customWidth="1"/>
    <col min="12482" max="12482" width="3.625" style="1" customWidth="1"/>
    <col min="12483" max="12483" width="13.875" style="1" customWidth="1"/>
    <col min="12484" max="12556" width="10" style="1" hidden="1" customWidth="1"/>
    <col min="12557" max="12558" width="8.75" style="1"/>
    <col min="12559" max="12559" width="12.75" style="1" bestFit="1" customWidth="1"/>
    <col min="12560" max="12560" width="8.75" style="1"/>
    <col min="12561" max="12561" width="11.75" style="1" bestFit="1" customWidth="1"/>
    <col min="12562" max="12728" width="8.75" style="1"/>
    <col min="12729" max="12729" width="3.625" style="1" customWidth="1"/>
    <col min="12730" max="12730" width="3.75" style="1" customWidth="1"/>
    <col min="12731" max="12731" width="4.375" style="1" customWidth="1"/>
    <col min="12732" max="12732" width="4.5" style="1" customWidth="1"/>
    <col min="12733" max="12733" width="16.25" style="1" customWidth="1"/>
    <col min="12734" max="12734" width="11.75" style="1" customWidth="1"/>
    <col min="12735" max="12735" width="12.25" style="1" customWidth="1"/>
    <col min="12736" max="12736" width="13.5" style="1" customWidth="1"/>
    <col min="12737" max="12737" width="47.875" style="1" customWidth="1"/>
    <col min="12738" max="12738" width="3.625" style="1" customWidth="1"/>
    <col min="12739" max="12739" width="13.875" style="1" customWidth="1"/>
    <col min="12740" max="12812" width="10" style="1" hidden="1" customWidth="1"/>
    <col min="12813" max="12814" width="8.75" style="1"/>
    <col min="12815" max="12815" width="12.75" style="1" bestFit="1" customWidth="1"/>
    <col min="12816" max="12816" width="8.75" style="1"/>
    <col min="12817" max="12817" width="11.75" style="1" bestFit="1" customWidth="1"/>
    <col min="12818" max="12984" width="8.75" style="1"/>
    <col min="12985" max="12985" width="3.625" style="1" customWidth="1"/>
    <col min="12986" max="12986" width="3.75" style="1" customWidth="1"/>
    <col min="12987" max="12987" width="4.375" style="1" customWidth="1"/>
    <col min="12988" max="12988" width="4.5" style="1" customWidth="1"/>
    <col min="12989" max="12989" width="16.25" style="1" customWidth="1"/>
    <col min="12990" max="12990" width="11.75" style="1" customWidth="1"/>
    <col min="12991" max="12991" width="12.25" style="1" customWidth="1"/>
    <col min="12992" max="12992" width="13.5" style="1" customWidth="1"/>
    <col min="12993" max="12993" width="47.875" style="1" customWidth="1"/>
    <col min="12994" max="12994" width="3.625" style="1" customWidth="1"/>
    <col min="12995" max="12995" width="13.875" style="1" customWidth="1"/>
    <col min="12996" max="13068" width="10" style="1" hidden="1" customWidth="1"/>
    <col min="13069" max="13070" width="8.75" style="1"/>
    <col min="13071" max="13071" width="12.75" style="1" bestFit="1" customWidth="1"/>
    <col min="13072" max="13072" width="8.75" style="1"/>
    <col min="13073" max="13073" width="11.75" style="1" bestFit="1" customWidth="1"/>
    <col min="13074" max="13240" width="8.75" style="1"/>
    <col min="13241" max="13241" width="3.625" style="1" customWidth="1"/>
    <col min="13242" max="13242" width="3.75" style="1" customWidth="1"/>
    <col min="13243" max="13243" width="4.375" style="1" customWidth="1"/>
    <col min="13244" max="13244" width="4.5" style="1" customWidth="1"/>
    <col min="13245" max="13245" width="16.25" style="1" customWidth="1"/>
    <col min="13246" max="13246" width="11.75" style="1" customWidth="1"/>
    <col min="13247" max="13247" width="12.25" style="1" customWidth="1"/>
    <col min="13248" max="13248" width="13.5" style="1" customWidth="1"/>
    <col min="13249" max="13249" width="47.875" style="1" customWidth="1"/>
    <col min="13250" max="13250" width="3.625" style="1" customWidth="1"/>
    <col min="13251" max="13251" width="13.875" style="1" customWidth="1"/>
    <col min="13252" max="13324" width="10" style="1" hidden="1" customWidth="1"/>
    <col min="13325" max="13326" width="8.75" style="1"/>
    <col min="13327" max="13327" width="12.75" style="1" bestFit="1" customWidth="1"/>
    <col min="13328" max="13328" width="8.75" style="1"/>
    <col min="13329" max="13329" width="11.75" style="1" bestFit="1" customWidth="1"/>
    <col min="13330" max="13496" width="8.75" style="1"/>
    <col min="13497" max="13497" width="3.625" style="1" customWidth="1"/>
    <col min="13498" max="13498" width="3.75" style="1" customWidth="1"/>
    <col min="13499" max="13499" width="4.375" style="1" customWidth="1"/>
    <col min="13500" max="13500" width="4.5" style="1" customWidth="1"/>
    <col min="13501" max="13501" width="16.25" style="1" customWidth="1"/>
    <col min="13502" max="13502" width="11.75" style="1" customWidth="1"/>
    <col min="13503" max="13503" width="12.25" style="1" customWidth="1"/>
    <col min="13504" max="13504" width="13.5" style="1" customWidth="1"/>
    <col min="13505" max="13505" width="47.875" style="1" customWidth="1"/>
    <col min="13506" max="13506" width="3.625" style="1" customWidth="1"/>
    <col min="13507" max="13507" width="13.875" style="1" customWidth="1"/>
    <col min="13508" max="13580" width="10" style="1" hidden="1" customWidth="1"/>
    <col min="13581" max="13582" width="8.75" style="1"/>
    <col min="13583" max="13583" width="12.75" style="1" bestFit="1" customWidth="1"/>
    <col min="13584" max="13584" width="8.75" style="1"/>
    <col min="13585" max="13585" width="11.75" style="1" bestFit="1" customWidth="1"/>
    <col min="13586" max="13752" width="8.75" style="1"/>
    <col min="13753" max="13753" width="3.625" style="1" customWidth="1"/>
    <col min="13754" max="13754" width="3.75" style="1" customWidth="1"/>
    <col min="13755" max="13755" width="4.375" style="1" customWidth="1"/>
    <col min="13756" max="13756" width="4.5" style="1" customWidth="1"/>
    <col min="13757" max="13757" width="16.25" style="1" customWidth="1"/>
    <col min="13758" max="13758" width="11.75" style="1" customWidth="1"/>
    <col min="13759" max="13759" width="12.25" style="1" customWidth="1"/>
    <col min="13760" max="13760" width="13.5" style="1" customWidth="1"/>
    <col min="13761" max="13761" width="47.875" style="1" customWidth="1"/>
    <col min="13762" max="13762" width="3.625" style="1" customWidth="1"/>
    <col min="13763" max="13763" width="13.875" style="1" customWidth="1"/>
    <col min="13764" max="13836" width="10" style="1" hidden="1" customWidth="1"/>
    <col min="13837" max="13838" width="8.75" style="1"/>
    <col min="13839" max="13839" width="12.75" style="1" bestFit="1" customWidth="1"/>
    <col min="13840" max="13840" width="8.75" style="1"/>
    <col min="13841" max="13841" width="11.75" style="1" bestFit="1" customWidth="1"/>
    <col min="13842" max="14008" width="8.75" style="1"/>
    <col min="14009" max="14009" width="3.625" style="1" customWidth="1"/>
    <col min="14010" max="14010" width="3.75" style="1" customWidth="1"/>
    <col min="14011" max="14011" width="4.375" style="1" customWidth="1"/>
    <col min="14012" max="14012" width="4.5" style="1" customWidth="1"/>
    <col min="14013" max="14013" width="16.25" style="1" customWidth="1"/>
    <col min="14014" max="14014" width="11.75" style="1" customWidth="1"/>
    <col min="14015" max="14015" width="12.25" style="1" customWidth="1"/>
    <col min="14016" max="14016" width="13.5" style="1" customWidth="1"/>
    <col min="14017" max="14017" width="47.875" style="1" customWidth="1"/>
    <col min="14018" max="14018" width="3.625" style="1" customWidth="1"/>
    <col min="14019" max="14019" width="13.875" style="1" customWidth="1"/>
    <col min="14020" max="14092" width="10" style="1" hidden="1" customWidth="1"/>
    <col min="14093" max="14094" width="8.75" style="1"/>
    <col min="14095" max="14095" width="12.75" style="1" bestFit="1" customWidth="1"/>
    <col min="14096" max="14096" width="8.75" style="1"/>
    <col min="14097" max="14097" width="11.75" style="1" bestFit="1" customWidth="1"/>
    <col min="14098" max="14264" width="8.75" style="1"/>
    <col min="14265" max="14265" width="3.625" style="1" customWidth="1"/>
    <col min="14266" max="14266" width="3.75" style="1" customWidth="1"/>
    <col min="14267" max="14267" width="4.375" style="1" customWidth="1"/>
    <col min="14268" max="14268" width="4.5" style="1" customWidth="1"/>
    <col min="14269" max="14269" width="16.25" style="1" customWidth="1"/>
    <col min="14270" max="14270" width="11.75" style="1" customWidth="1"/>
    <col min="14271" max="14271" width="12.25" style="1" customWidth="1"/>
    <col min="14272" max="14272" width="13.5" style="1" customWidth="1"/>
    <col min="14273" max="14273" width="47.875" style="1" customWidth="1"/>
    <col min="14274" max="14274" width="3.625" style="1" customWidth="1"/>
    <col min="14275" max="14275" width="13.875" style="1" customWidth="1"/>
    <col min="14276" max="14348" width="10" style="1" hidden="1" customWidth="1"/>
    <col min="14349" max="14350" width="8.75" style="1"/>
    <col min="14351" max="14351" width="12.75" style="1" bestFit="1" customWidth="1"/>
    <col min="14352" max="14352" width="8.75" style="1"/>
    <col min="14353" max="14353" width="11.75" style="1" bestFit="1" customWidth="1"/>
    <col min="14354" max="14520" width="8.75" style="1"/>
    <col min="14521" max="14521" width="3.625" style="1" customWidth="1"/>
    <col min="14522" max="14522" width="3.75" style="1" customWidth="1"/>
    <col min="14523" max="14523" width="4.375" style="1" customWidth="1"/>
    <col min="14524" max="14524" width="4.5" style="1" customWidth="1"/>
    <col min="14525" max="14525" width="16.25" style="1" customWidth="1"/>
    <col min="14526" max="14526" width="11.75" style="1" customWidth="1"/>
    <col min="14527" max="14527" width="12.25" style="1" customWidth="1"/>
    <col min="14528" max="14528" width="13.5" style="1" customWidth="1"/>
    <col min="14529" max="14529" width="47.875" style="1" customWidth="1"/>
    <col min="14530" max="14530" width="3.625" style="1" customWidth="1"/>
    <col min="14531" max="14531" width="13.875" style="1" customWidth="1"/>
    <col min="14532" max="14604" width="10" style="1" hidden="1" customWidth="1"/>
    <col min="14605" max="14606" width="8.75" style="1"/>
    <col min="14607" max="14607" width="12.75" style="1" bestFit="1" customWidth="1"/>
    <col min="14608" max="14608" width="8.75" style="1"/>
    <col min="14609" max="14609" width="11.75" style="1" bestFit="1" customWidth="1"/>
    <col min="14610" max="14776" width="8.75" style="1"/>
    <col min="14777" max="14777" width="3.625" style="1" customWidth="1"/>
    <col min="14778" max="14778" width="3.75" style="1" customWidth="1"/>
    <col min="14779" max="14779" width="4.375" style="1" customWidth="1"/>
    <col min="14780" max="14780" width="4.5" style="1" customWidth="1"/>
    <col min="14781" max="14781" width="16.25" style="1" customWidth="1"/>
    <col min="14782" max="14782" width="11.75" style="1" customWidth="1"/>
    <col min="14783" max="14783" width="12.25" style="1" customWidth="1"/>
    <col min="14784" max="14784" width="13.5" style="1" customWidth="1"/>
    <col min="14785" max="14785" width="47.875" style="1" customWidth="1"/>
    <col min="14786" max="14786" width="3.625" style="1" customWidth="1"/>
    <col min="14787" max="14787" width="13.875" style="1" customWidth="1"/>
    <col min="14788" max="14860" width="10" style="1" hidden="1" customWidth="1"/>
    <col min="14861" max="14862" width="8.75" style="1"/>
    <col min="14863" max="14863" width="12.75" style="1" bestFit="1" customWidth="1"/>
    <col min="14864" max="14864" width="8.75" style="1"/>
    <col min="14865" max="14865" width="11.75" style="1" bestFit="1" customWidth="1"/>
    <col min="14866" max="15032" width="8.75" style="1"/>
    <col min="15033" max="15033" width="3.625" style="1" customWidth="1"/>
    <col min="15034" max="15034" width="3.75" style="1" customWidth="1"/>
    <col min="15035" max="15035" width="4.375" style="1" customWidth="1"/>
    <col min="15036" max="15036" width="4.5" style="1" customWidth="1"/>
    <col min="15037" max="15037" width="16.25" style="1" customWidth="1"/>
    <col min="15038" max="15038" width="11.75" style="1" customWidth="1"/>
    <col min="15039" max="15039" width="12.25" style="1" customWidth="1"/>
    <col min="15040" max="15040" width="13.5" style="1" customWidth="1"/>
    <col min="15041" max="15041" width="47.875" style="1" customWidth="1"/>
    <col min="15042" max="15042" width="3.625" style="1" customWidth="1"/>
    <col min="15043" max="15043" width="13.875" style="1" customWidth="1"/>
    <col min="15044" max="15116" width="10" style="1" hidden="1" customWidth="1"/>
    <col min="15117" max="15118" width="8.75" style="1"/>
    <col min="15119" max="15119" width="12.75" style="1" bestFit="1" customWidth="1"/>
    <col min="15120" max="15120" width="8.75" style="1"/>
    <col min="15121" max="15121" width="11.75" style="1" bestFit="1" customWidth="1"/>
    <col min="15122" max="15288" width="8.75" style="1"/>
    <col min="15289" max="15289" width="3.625" style="1" customWidth="1"/>
    <col min="15290" max="15290" width="3.75" style="1" customWidth="1"/>
    <col min="15291" max="15291" width="4.375" style="1" customWidth="1"/>
    <col min="15292" max="15292" width="4.5" style="1" customWidth="1"/>
    <col min="15293" max="15293" width="16.25" style="1" customWidth="1"/>
    <col min="15294" max="15294" width="11.75" style="1" customWidth="1"/>
    <col min="15295" max="15295" width="12.25" style="1" customWidth="1"/>
    <col min="15296" max="15296" width="13.5" style="1" customWidth="1"/>
    <col min="15297" max="15297" width="47.875" style="1" customWidth="1"/>
    <col min="15298" max="15298" width="3.625" style="1" customWidth="1"/>
    <col min="15299" max="15299" width="13.875" style="1" customWidth="1"/>
    <col min="15300" max="15372" width="10" style="1" hidden="1" customWidth="1"/>
    <col min="15373" max="15374" width="8.75" style="1"/>
    <col min="15375" max="15375" width="12.75" style="1" bestFit="1" customWidth="1"/>
    <col min="15376" max="15376" width="8.75" style="1"/>
    <col min="15377" max="15377" width="11.75" style="1" bestFit="1" customWidth="1"/>
    <col min="15378" max="15544" width="8.75" style="1"/>
    <col min="15545" max="15545" width="3.625" style="1" customWidth="1"/>
    <col min="15546" max="15546" width="3.75" style="1" customWidth="1"/>
    <col min="15547" max="15547" width="4.375" style="1" customWidth="1"/>
    <col min="15548" max="15548" width="4.5" style="1" customWidth="1"/>
    <col min="15549" max="15549" width="16.25" style="1" customWidth="1"/>
    <col min="15550" max="15550" width="11.75" style="1" customWidth="1"/>
    <col min="15551" max="15551" width="12.25" style="1" customWidth="1"/>
    <col min="15552" max="15552" width="13.5" style="1" customWidth="1"/>
    <col min="15553" max="15553" width="47.875" style="1" customWidth="1"/>
    <col min="15554" max="15554" width="3.625" style="1" customWidth="1"/>
    <col min="15555" max="15555" width="13.875" style="1" customWidth="1"/>
    <col min="15556" max="15628" width="10" style="1" hidden="1" customWidth="1"/>
    <col min="15629" max="15630" width="8.75" style="1"/>
    <col min="15631" max="15631" width="12.75" style="1" bestFit="1" customWidth="1"/>
    <col min="15632" max="15632" width="8.75" style="1"/>
    <col min="15633" max="15633" width="11.75" style="1" bestFit="1" customWidth="1"/>
    <col min="15634" max="15800" width="8.75" style="1"/>
    <col min="15801" max="15801" width="3.625" style="1" customWidth="1"/>
    <col min="15802" max="15802" width="3.75" style="1" customWidth="1"/>
    <col min="15803" max="15803" width="4.375" style="1" customWidth="1"/>
    <col min="15804" max="15804" width="4.5" style="1" customWidth="1"/>
    <col min="15805" max="15805" width="16.25" style="1" customWidth="1"/>
    <col min="15806" max="15806" width="11.75" style="1" customWidth="1"/>
    <col min="15807" max="15807" width="12.25" style="1" customWidth="1"/>
    <col min="15808" max="15808" width="13.5" style="1" customWidth="1"/>
    <col min="15809" max="15809" width="47.875" style="1" customWidth="1"/>
    <col min="15810" max="15810" width="3.625" style="1" customWidth="1"/>
    <col min="15811" max="15811" width="13.875" style="1" customWidth="1"/>
    <col min="15812" max="15884" width="10" style="1" hidden="1" customWidth="1"/>
    <col min="15885" max="15886" width="8.75" style="1"/>
    <col min="15887" max="15887" width="12.75" style="1" bestFit="1" customWidth="1"/>
    <col min="15888" max="15888" width="8.75" style="1"/>
    <col min="15889" max="15889" width="11.75" style="1" bestFit="1" customWidth="1"/>
    <col min="15890" max="16056" width="8.75" style="1"/>
    <col min="16057" max="16057" width="3.625" style="1" customWidth="1"/>
    <col min="16058" max="16058" width="3.75" style="1" customWidth="1"/>
    <col min="16059" max="16059" width="4.375" style="1" customWidth="1"/>
    <col min="16060" max="16060" width="4.5" style="1" customWidth="1"/>
    <col min="16061" max="16061" width="16.25" style="1" customWidth="1"/>
    <col min="16062" max="16062" width="11.75" style="1" customWidth="1"/>
    <col min="16063" max="16063" width="12.25" style="1" customWidth="1"/>
    <col min="16064" max="16064" width="13.5" style="1" customWidth="1"/>
    <col min="16065" max="16065" width="47.875" style="1" customWidth="1"/>
    <col min="16066" max="16066" width="3.625" style="1" customWidth="1"/>
    <col min="16067" max="16067" width="13.875" style="1" customWidth="1"/>
    <col min="16068" max="16140" width="10" style="1" hidden="1" customWidth="1"/>
    <col min="16141" max="16142" width="8.75" style="1"/>
    <col min="16143" max="16143" width="12.75" style="1" bestFit="1" customWidth="1"/>
    <col min="16144" max="16144" width="8.75" style="1"/>
    <col min="16145" max="16145" width="11.75" style="1" bestFit="1" customWidth="1"/>
    <col min="16146" max="16384" width="8.75" style="1"/>
  </cols>
  <sheetData>
    <row r="1" spans="1:19" ht="18" customHeight="1">
      <c r="A1" s="87" t="s">
        <v>1475</v>
      </c>
      <c r="B1" s="94"/>
      <c r="C1" s="88"/>
      <c r="D1" s="89"/>
      <c r="E1" s="89"/>
      <c r="F1" s="3047"/>
      <c r="G1" s="3047"/>
      <c r="H1" s="1489"/>
      <c r="I1" s="3073"/>
      <c r="J1" s="3074"/>
      <c r="K1" s="3075"/>
    </row>
    <row r="2" spans="1:19" ht="18" customHeight="1" thickBot="1">
      <c r="A2" s="95" t="s">
        <v>0</v>
      </c>
      <c r="B2" s="96"/>
      <c r="C2" s="97"/>
      <c r="D2" s="97"/>
      <c r="E2" s="97"/>
      <c r="F2" s="3048"/>
      <c r="G2" s="3201"/>
      <c r="H2" s="98"/>
      <c r="I2" s="3076"/>
      <c r="J2" s="3368" t="s">
        <v>175</v>
      </c>
      <c r="K2" s="3369"/>
    </row>
    <row r="3" spans="1:19" s="2" customFormat="1" ht="18" customHeight="1">
      <c r="A3" s="3370" t="s">
        <v>287</v>
      </c>
      <c r="B3" s="3371"/>
      <c r="C3" s="3371"/>
      <c r="D3" s="3371"/>
      <c r="E3" s="3371"/>
      <c r="F3" s="3372" t="s">
        <v>177</v>
      </c>
      <c r="G3" s="3374" t="s">
        <v>183</v>
      </c>
      <c r="H3" s="3376" t="s">
        <v>272</v>
      </c>
      <c r="I3" s="3378" t="s">
        <v>355</v>
      </c>
      <c r="J3" s="3379"/>
      <c r="K3" s="3380"/>
      <c r="L3" s="128"/>
      <c r="M3" s="6"/>
      <c r="N3" s="50"/>
      <c r="O3" s="6"/>
      <c r="P3" s="6"/>
      <c r="Q3" s="6"/>
      <c r="R3" s="14"/>
      <c r="S3" s="5"/>
    </row>
    <row r="4" spans="1:19" s="2" customFormat="1" ht="18" customHeight="1" thickBot="1">
      <c r="A4" s="3384" t="s">
        <v>179</v>
      </c>
      <c r="B4" s="3385"/>
      <c r="C4" s="3385"/>
      <c r="D4" s="1042" t="s">
        <v>68</v>
      </c>
      <c r="E4" s="1488" t="s">
        <v>70</v>
      </c>
      <c r="F4" s="3373"/>
      <c r="G4" s="3375"/>
      <c r="H4" s="3377"/>
      <c r="I4" s="3381"/>
      <c r="J4" s="3382"/>
      <c r="K4" s="3383"/>
      <c r="L4" s="128"/>
      <c r="M4" s="6"/>
      <c r="N4" s="50"/>
      <c r="O4" s="6"/>
      <c r="P4" s="6"/>
      <c r="Q4" s="6"/>
      <c r="R4" s="14"/>
      <c r="S4" s="5"/>
    </row>
    <row r="5" spans="1:19" s="2" customFormat="1" ht="18" customHeight="1" thickBot="1">
      <c r="A5" s="3364" t="s">
        <v>270</v>
      </c>
      <c r="B5" s="3365"/>
      <c r="C5" s="3365"/>
      <c r="D5" s="3365"/>
      <c r="E5" s="3365"/>
      <c r="F5" s="3049">
        <f>F6+F486</f>
        <v>18018433.202607818</v>
      </c>
      <c r="G5" s="3202">
        <f>G6+G486</f>
        <v>12144105</v>
      </c>
      <c r="H5" s="1463">
        <f t="shared" ref="H5:H11" si="0">F5-G5</f>
        <v>5874328.2026078179</v>
      </c>
      <c r="I5" s="3077"/>
      <c r="J5" s="3078"/>
      <c r="K5" s="3079"/>
      <c r="L5" s="128"/>
      <c r="M5" s="6"/>
      <c r="N5" s="50"/>
      <c r="O5" s="6"/>
      <c r="P5" s="6"/>
      <c r="Q5" s="6"/>
      <c r="R5" s="14"/>
      <c r="S5" s="5"/>
    </row>
    <row r="6" spans="1:19" s="2" customFormat="1" ht="18" customHeight="1">
      <c r="A6" s="3366" t="s">
        <v>184</v>
      </c>
      <c r="B6" s="3367"/>
      <c r="C6" s="3367"/>
      <c r="D6" s="3367"/>
      <c r="E6" s="3367"/>
      <c r="F6" s="3050">
        <f>F7+F484</f>
        <v>17995663.202607818</v>
      </c>
      <c r="G6" s="3203">
        <f>G7+G484</f>
        <v>12129055</v>
      </c>
      <c r="H6" s="1464">
        <f t="shared" si="0"/>
        <v>5866608.2026078179</v>
      </c>
      <c r="I6" s="3080"/>
      <c r="J6" s="3081"/>
      <c r="K6" s="3082"/>
      <c r="L6" s="127"/>
      <c r="M6" s="4"/>
      <c r="N6" s="50"/>
      <c r="O6" s="6"/>
      <c r="P6" s="6"/>
      <c r="Q6" s="6"/>
      <c r="R6" s="14"/>
      <c r="S6" s="5"/>
    </row>
    <row r="7" spans="1:19" s="2" customFormat="1" ht="18" customHeight="1">
      <c r="A7" s="90"/>
      <c r="B7" s="3367" t="s">
        <v>180</v>
      </c>
      <c r="C7" s="3367"/>
      <c r="D7" s="3367"/>
      <c r="E7" s="3367"/>
      <c r="F7" s="3050">
        <f>F8</f>
        <v>17990663.202607818</v>
      </c>
      <c r="G7" s="3203">
        <f>G8</f>
        <v>12124055</v>
      </c>
      <c r="H7" s="1464">
        <f t="shared" si="0"/>
        <v>5866608.2026078179</v>
      </c>
      <c r="I7" s="3080"/>
      <c r="J7" s="3081"/>
      <c r="K7" s="3082"/>
      <c r="L7" s="127"/>
      <c r="M7" s="4"/>
      <c r="N7" s="50"/>
      <c r="O7" s="6"/>
      <c r="P7" s="6"/>
      <c r="Q7" s="6"/>
      <c r="R7" s="14"/>
      <c r="S7" s="5"/>
    </row>
    <row r="8" spans="1:19" s="2" customFormat="1" ht="18" customHeight="1">
      <c r="A8" s="90"/>
      <c r="B8" s="29"/>
      <c r="C8" s="3355" t="s">
        <v>181</v>
      </c>
      <c r="D8" s="3355"/>
      <c r="E8" s="3355"/>
      <c r="F8" s="3050">
        <f>F9+F205+F447</f>
        <v>17990663.202607818</v>
      </c>
      <c r="G8" s="3203">
        <f>G9+G205+G447</f>
        <v>12124055</v>
      </c>
      <c r="H8" s="1464">
        <f t="shared" si="0"/>
        <v>5866608.2026078179</v>
      </c>
      <c r="I8" s="3080"/>
      <c r="J8" s="3081"/>
      <c r="K8" s="3082"/>
      <c r="L8" s="3352"/>
      <c r="M8" s="3353"/>
      <c r="N8" s="3353"/>
      <c r="O8" s="3353"/>
      <c r="P8" s="3353"/>
      <c r="Q8" s="3353"/>
      <c r="R8" s="3353"/>
      <c r="S8" s="3353"/>
    </row>
    <row r="9" spans="1:19" s="2" customFormat="1" ht="18" customHeight="1" thickBot="1">
      <c r="A9" s="90"/>
      <c r="B9" s="29"/>
      <c r="C9" s="3340" t="s">
        <v>328</v>
      </c>
      <c r="D9" s="3340"/>
      <c r="E9" s="3340"/>
      <c r="F9" s="3051">
        <f>F10+F198+F200</f>
        <v>13057538.210407816</v>
      </c>
      <c r="G9" s="3204">
        <f>G10+G198+G200</f>
        <v>7535323</v>
      </c>
      <c r="H9" s="1465">
        <f t="shared" si="0"/>
        <v>5522215.2104078159</v>
      </c>
      <c r="I9" s="3363" t="s">
        <v>1439</v>
      </c>
      <c r="J9" s="3363"/>
      <c r="K9" s="3363"/>
      <c r="L9" s="1466"/>
      <c r="M9" s="1466"/>
      <c r="N9" s="1466"/>
      <c r="O9" s="1466"/>
      <c r="P9" s="1466"/>
      <c r="Q9" s="6"/>
      <c r="R9" s="14"/>
      <c r="S9" s="5"/>
    </row>
    <row r="10" spans="1:19" s="2" customFormat="1" ht="18" customHeight="1">
      <c r="A10" s="90"/>
      <c r="B10" s="29"/>
      <c r="C10" s="29"/>
      <c r="D10" s="3355" t="s">
        <v>303</v>
      </c>
      <c r="E10" s="3355"/>
      <c r="F10" s="3050">
        <f>F11+F159+F197</f>
        <v>7897173.2104078149</v>
      </c>
      <c r="G10" s="3203">
        <f>G11+G159+G197</f>
        <v>7167408</v>
      </c>
      <c r="H10" s="1464">
        <f t="shared" si="0"/>
        <v>729765.21040781494</v>
      </c>
      <c r="I10" s="3083" t="s">
        <v>360</v>
      </c>
      <c r="J10" s="3084"/>
      <c r="K10" s="3085">
        <f>K11+K159+K197</f>
        <v>7897173.2104078149</v>
      </c>
      <c r="L10" s="120"/>
      <c r="M10" s="3" t="s">
        <v>67</v>
      </c>
      <c r="N10" s="100" t="s">
        <v>64</v>
      </c>
      <c r="O10" s="101" t="s">
        <v>325</v>
      </c>
      <c r="P10" s="1467" t="s">
        <v>1440</v>
      </c>
      <c r="Q10" s="1468" t="s">
        <v>1441</v>
      </c>
      <c r="R10" s="101" t="s">
        <v>318</v>
      </c>
      <c r="S10" s="5"/>
    </row>
    <row r="11" spans="1:19" s="2" customFormat="1" ht="18" customHeight="1" thickBot="1">
      <c r="A11" s="90"/>
      <c r="B11" s="29"/>
      <c r="C11" s="29"/>
      <c r="D11" s="30"/>
      <c r="E11" s="28" t="s">
        <v>319</v>
      </c>
      <c r="F11" s="3052">
        <f>K11</f>
        <v>4262094.6480238149</v>
      </c>
      <c r="G11" s="3205">
        <v>4098513</v>
      </c>
      <c r="H11" s="1470">
        <f t="shared" si="0"/>
        <v>163581.64802381489</v>
      </c>
      <c r="I11" s="3086" t="s">
        <v>319</v>
      </c>
      <c r="J11" s="3087"/>
      <c r="K11" s="1471">
        <f>K12+K73</f>
        <v>4262094.6480238149</v>
      </c>
      <c r="L11" s="120"/>
      <c r="M11" s="3">
        <v>3</v>
      </c>
      <c r="N11" s="100">
        <v>4</v>
      </c>
      <c r="O11" s="101">
        <v>40</v>
      </c>
      <c r="P11" s="1472">
        <v>1.4E-2</v>
      </c>
      <c r="Q11" s="1473">
        <v>1.4E-2</v>
      </c>
      <c r="R11" s="101">
        <v>437</v>
      </c>
      <c r="S11" s="5"/>
    </row>
    <row r="12" spans="1:19" s="2" customFormat="1" ht="18" customHeight="1">
      <c r="A12" s="90"/>
      <c r="B12" s="29"/>
      <c r="C12" s="29"/>
      <c r="D12" s="30"/>
      <c r="E12" s="33"/>
      <c r="F12" s="3052"/>
      <c r="G12" s="3205"/>
      <c r="H12" s="1470"/>
      <c r="I12" s="3086" t="s">
        <v>42</v>
      </c>
      <c r="J12" s="3087"/>
      <c r="K12" s="1471">
        <f>K13+K17+K21+K25+K29+K33+K36+K38+K42+K46+K50+K53+K57+K61+K65+K71</f>
        <v>2619939.0533194323</v>
      </c>
      <c r="L12" s="118" t="s">
        <v>69</v>
      </c>
      <c r="M12" s="102" t="s">
        <v>71</v>
      </c>
      <c r="N12" s="103" t="s">
        <v>310</v>
      </c>
      <c r="O12" s="104" t="s">
        <v>72</v>
      </c>
      <c r="P12" s="104" t="s">
        <v>62</v>
      </c>
      <c r="Q12" s="104" t="s">
        <v>65</v>
      </c>
      <c r="R12" s="105" t="s">
        <v>317</v>
      </c>
      <c r="S12" s="5"/>
    </row>
    <row r="13" spans="1:19" s="2" customFormat="1" ht="18" customHeight="1">
      <c r="A13" s="90"/>
      <c r="B13" s="29"/>
      <c r="C13" s="29"/>
      <c r="D13" s="30"/>
      <c r="E13" s="33"/>
      <c r="F13" s="3053"/>
      <c r="G13" s="3205"/>
      <c r="H13" s="1470"/>
      <c r="I13" s="3088" t="s">
        <v>1421</v>
      </c>
      <c r="J13" s="3087"/>
      <c r="K13" s="1471">
        <f>SUM(K14:K16)</f>
        <v>497432</v>
      </c>
      <c r="L13" s="117" t="s">
        <v>333</v>
      </c>
      <c r="M13" s="106"/>
      <c r="N13" s="101"/>
      <c r="O13" s="101"/>
      <c r="P13" s="106"/>
      <c r="Q13" s="106"/>
      <c r="R13" s="107">
        <f>SUM(R14:R158)</f>
        <v>4310228663.2907238</v>
      </c>
      <c r="S13" s="5"/>
    </row>
    <row r="14" spans="1:19" s="2" customFormat="1" ht="18" customHeight="1">
      <c r="A14" s="90"/>
      <c r="B14" s="29"/>
      <c r="C14" s="29"/>
      <c r="D14" s="30"/>
      <c r="E14" s="33"/>
      <c r="F14" s="3053"/>
      <c r="G14" s="3205"/>
      <c r="H14" s="1470"/>
      <c r="I14" s="3088" t="str">
        <f>L14&amp;TEXT(N14," #,###원")&amp;" * "&amp;TEXT(O14,"#,###명")</f>
        <v xml:space="preserve"> - 이사장 : 80,000,000원 * 1명</v>
      </c>
      <c r="J14" s="3087" t="s">
        <v>73</v>
      </c>
      <c r="K14" s="3089">
        <f>R14/1000</f>
        <v>80000</v>
      </c>
      <c r="L14" s="120" t="s">
        <v>213</v>
      </c>
      <c r="M14" s="3"/>
      <c r="N14" s="100">
        <v>80000000</v>
      </c>
      <c r="O14" s="101">
        <v>1</v>
      </c>
      <c r="P14" s="101">
        <v>1</v>
      </c>
      <c r="Q14" s="101"/>
      <c r="R14" s="108">
        <f>N14*O14*P14</f>
        <v>80000000</v>
      </c>
      <c r="S14" s="5"/>
    </row>
    <row r="15" spans="1:19" s="2" customFormat="1" ht="18" customHeight="1">
      <c r="A15" s="90"/>
      <c r="B15" s="29"/>
      <c r="C15" s="29"/>
      <c r="D15" s="30"/>
      <c r="E15" s="33"/>
      <c r="F15" s="3053"/>
      <c r="G15" s="3205"/>
      <c r="H15" s="26"/>
      <c r="I15" s="3088" t="str">
        <f>L15&amp;TEXT(N15," #,###원")&amp;" * "&amp;TEXT(O15,"#명")&amp;" * "&amp;TEXT(P15,"#월")</f>
        <v xml:space="preserve"> - 본부장 : 5,863,000원 * 2명 * 12월</v>
      </c>
      <c r="J15" s="3087" t="s">
        <v>73</v>
      </c>
      <c r="K15" s="3089">
        <f>R15/1000</f>
        <v>140712</v>
      </c>
      <c r="L15" s="120" t="s">
        <v>216</v>
      </c>
      <c r="M15" s="3"/>
      <c r="N15" s="100">
        <v>5863000</v>
      </c>
      <c r="O15" s="101">
        <v>2</v>
      </c>
      <c r="P15" s="101">
        <v>12</v>
      </c>
      <c r="Q15" s="101"/>
      <c r="R15" s="108">
        <f>N15*O15*P15</f>
        <v>140712000</v>
      </c>
      <c r="S15" s="5"/>
    </row>
    <row r="16" spans="1:19" s="2" customFormat="1" ht="18" customHeight="1">
      <c r="A16" s="90"/>
      <c r="B16" s="29"/>
      <c r="C16" s="29"/>
      <c r="D16" s="30"/>
      <c r="E16" s="33"/>
      <c r="F16" s="3053"/>
      <c r="G16" s="3205"/>
      <c r="H16" s="26"/>
      <c r="I16" s="3088" t="str">
        <f>L16&amp;TEXT(N16," #,###원")&amp;" * "&amp;TEXT(O16,"#명")&amp;" * "&amp;TEXT(P16,"#월")</f>
        <v xml:space="preserve"> - 팀   장 : 5,765,000원 * 4명 * 12월</v>
      </c>
      <c r="J16" s="3087" t="s">
        <v>73</v>
      </c>
      <c r="K16" s="3089">
        <f>R16/1000</f>
        <v>276720</v>
      </c>
      <c r="L16" s="120" t="s">
        <v>226</v>
      </c>
      <c r="M16" s="3"/>
      <c r="N16" s="100">
        <v>5765000</v>
      </c>
      <c r="O16" s="101">
        <v>4</v>
      </c>
      <c r="P16" s="101">
        <v>12</v>
      </c>
      <c r="Q16" s="101"/>
      <c r="R16" s="108">
        <f>N16*O16*P16</f>
        <v>276720000</v>
      </c>
      <c r="S16" s="5"/>
    </row>
    <row r="17" spans="1:20" s="2" customFormat="1" ht="18" customHeight="1">
      <c r="A17" s="90"/>
      <c r="B17" s="29"/>
      <c r="C17" s="29"/>
      <c r="D17" s="29"/>
      <c r="E17" s="28"/>
      <c r="F17" s="3053"/>
      <c r="G17" s="3205"/>
      <c r="H17" s="26"/>
      <c r="I17" s="3088" t="s">
        <v>327</v>
      </c>
      <c r="J17" s="3087"/>
      <c r="K17" s="1471">
        <f>SUM(K18:K20)</f>
        <v>860164.48463999992</v>
      </c>
      <c r="L17" s="120"/>
      <c r="M17" s="3"/>
      <c r="N17" s="100"/>
      <c r="O17" s="101"/>
      <c r="P17" s="101"/>
      <c r="Q17" s="101"/>
      <c r="R17" s="109"/>
      <c r="S17" s="5"/>
    </row>
    <row r="18" spans="1:20" s="2" customFormat="1" ht="18" customHeight="1">
      <c r="A18" s="90"/>
      <c r="B18" s="29"/>
      <c r="C18" s="29"/>
      <c r="D18" s="29"/>
      <c r="E18" s="28"/>
      <c r="F18" s="3053"/>
      <c r="G18" s="3205"/>
      <c r="H18" s="26"/>
      <c r="I18" s="3088" t="str">
        <f>L18&amp;TEXT(N18," #,###원")&amp;" * "&amp;TEXT(O18,"#명")&amp;" * "&amp;TEXT(P18,"#월")</f>
        <v xml:space="preserve"> - 4급(18호봉) : 2,296,614원 * 13명 * 12월</v>
      </c>
      <c r="J18" s="3090" t="s">
        <v>73</v>
      </c>
      <c r="K18" s="3089">
        <f>R18/1000</f>
        <v>358271.73408000002</v>
      </c>
      <c r="L18" s="120" t="s">
        <v>1442</v>
      </c>
      <c r="M18" s="3">
        <v>18</v>
      </c>
      <c r="N18" s="100">
        <f>(Q18*($P$11+$Q$11))+Q18</f>
        <v>2296613.6800000002</v>
      </c>
      <c r="O18" s="101">
        <v>13</v>
      </c>
      <c r="P18" s="101">
        <v>12</v>
      </c>
      <c r="Q18" s="100">
        <v>2234060</v>
      </c>
      <c r="R18" s="108">
        <f>N18*O18*P18</f>
        <v>358271734.08000004</v>
      </c>
      <c r="S18" s="54"/>
      <c r="T18" s="55"/>
    </row>
    <row r="19" spans="1:20" s="2" customFormat="1" ht="18" customHeight="1">
      <c r="A19" s="90"/>
      <c r="B19" s="29"/>
      <c r="C19" s="29"/>
      <c r="D19" s="29"/>
      <c r="E19" s="28"/>
      <c r="F19" s="3053"/>
      <c r="G19" s="3205"/>
      <c r="H19" s="26"/>
      <c r="I19" s="3088" t="str">
        <f>L19&amp;TEXT(N19," #,###원")&amp;" * "&amp;TEXT(O19,"#명")&amp;" * "&amp;TEXT(P19,"#월")</f>
        <v xml:space="preserve"> - 5급(9호봉) : 1,664,671원 * 17명 * 12월</v>
      </c>
      <c r="J19" s="3090" t="s">
        <v>73</v>
      </c>
      <c r="K19" s="3089">
        <f>R19/1000</f>
        <v>339592.93296000001</v>
      </c>
      <c r="L19" s="120" t="s">
        <v>1443</v>
      </c>
      <c r="M19" s="3">
        <v>9</v>
      </c>
      <c r="N19" s="100">
        <f t="shared" ref="N19:N20" si="1">(Q19*($P$11+$Q$11))+Q19</f>
        <v>1664671.24</v>
      </c>
      <c r="O19" s="101">
        <v>17</v>
      </c>
      <c r="P19" s="101">
        <v>12</v>
      </c>
      <c r="Q19" s="101">
        <v>1619330</v>
      </c>
      <c r="R19" s="108">
        <f>N19*O19*P19</f>
        <v>339592932.95999998</v>
      </c>
      <c r="S19" s="54"/>
      <c r="T19" s="55"/>
    </row>
    <row r="20" spans="1:20" s="2" customFormat="1" ht="18" customHeight="1">
      <c r="A20" s="90"/>
      <c r="B20" s="29"/>
      <c r="C20" s="29"/>
      <c r="D20" s="29"/>
      <c r="E20" s="28"/>
      <c r="F20" s="3053"/>
      <c r="G20" s="3205"/>
      <c r="H20" s="26"/>
      <c r="I20" s="3088" t="str">
        <f>L20&amp;TEXT(N20," #,###원")&amp;" * "&amp;TEXT(O20,"#명")&amp;" * "&amp;TEXT(P20,"#월")</f>
        <v xml:space="preserve"> - 6급(6호봉) : 1,352,498원 * 10명 * 12월</v>
      </c>
      <c r="J20" s="3090" t="s">
        <v>73</v>
      </c>
      <c r="K20" s="3089">
        <f>R20/1000</f>
        <v>162299.81760000001</v>
      </c>
      <c r="L20" s="120" t="s">
        <v>1444</v>
      </c>
      <c r="M20" s="3">
        <v>6</v>
      </c>
      <c r="N20" s="100">
        <f t="shared" si="1"/>
        <v>1352498.48</v>
      </c>
      <c r="O20" s="101">
        <v>10</v>
      </c>
      <c r="P20" s="101">
        <v>12</v>
      </c>
      <c r="Q20" s="101">
        <v>1315660</v>
      </c>
      <c r="R20" s="108">
        <f>N20*O20*P20</f>
        <v>162299817.60000002</v>
      </c>
      <c r="S20" s="54"/>
      <c r="T20" s="55"/>
    </row>
    <row r="21" spans="1:20" s="2" customFormat="1" ht="18" customHeight="1">
      <c r="A21" s="90"/>
      <c r="B21" s="29"/>
      <c r="C21" s="29"/>
      <c r="D21" s="30"/>
      <c r="E21" s="33"/>
      <c r="F21" s="3053"/>
      <c r="G21" s="3205"/>
      <c r="H21" s="26"/>
      <c r="I21" s="3088" t="s">
        <v>158</v>
      </c>
      <c r="J21" s="3087"/>
      <c r="K21" s="1471">
        <f>SUM(K22:K24)</f>
        <v>258049.34539200002</v>
      </c>
      <c r="L21" s="120"/>
      <c r="M21" s="3"/>
      <c r="N21" s="100"/>
      <c r="O21" s="101"/>
      <c r="P21" s="101"/>
      <c r="Q21" s="101"/>
      <c r="R21" s="109"/>
      <c r="S21" s="54"/>
      <c r="T21" s="55"/>
    </row>
    <row r="22" spans="1:20" s="2" customFormat="1" ht="18" customHeight="1">
      <c r="A22" s="90"/>
      <c r="B22" s="29"/>
      <c r="C22" s="29"/>
      <c r="D22" s="30"/>
      <c r="E22" s="33"/>
      <c r="F22" s="3053"/>
      <c r="G22" s="3205"/>
      <c r="H22" s="26"/>
      <c r="I22" s="3088" t="str">
        <f>L22&amp;TEXT(N22," #,###원")&amp;" * "&amp;TEXT(Q22,"#%")&amp;" * "&amp;TEXT(O22,"#명")&amp;" * "&amp;TEXT(P22,"#월")</f>
        <v xml:space="preserve"> - 4급 : 2,296,614원 * 30% * 13명 * 12월</v>
      </c>
      <c r="J22" s="3090" t="s">
        <v>73</v>
      </c>
      <c r="K22" s="3089">
        <f>R22/1000</f>
        <v>107481.52022400001</v>
      </c>
      <c r="L22" s="120" t="s">
        <v>334</v>
      </c>
      <c r="M22" s="3">
        <f>$M$18</f>
        <v>18</v>
      </c>
      <c r="N22" s="100">
        <f>$N$18</f>
        <v>2296613.6800000002</v>
      </c>
      <c r="O22" s="101">
        <f>$O$18</f>
        <v>13</v>
      </c>
      <c r="P22" s="101">
        <v>12</v>
      </c>
      <c r="Q22" s="110">
        <v>0.3</v>
      </c>
      <c r="R22" s="108">
        <f>N22*O22*P22*Q22</f>
        <v>107481520.22400001</v>
      </c>
      <c r="S22" s="5"/>
    </row>
    <row r="23" spans="1:20" s="2" customFormat="1" ht="18" customHeight="1">
      <c r="A23" s="90"/>
      <c r="B23" s="29"/>
      <c r="C23" s="29"/>
      <c r="D23" s="30"/>
      <c r="E23" s="33"/>
      <c r="F23" s="3053"/>
      <c r="G23" s="3205"/>
      <c r="H23" s="26"/>
      <c r="I23" s="3088" t="str">
        <f>L23&amp;TEXT(N23," #,###원")&amp;" * "&amp;TEXT(Q23,"#%")&amp;" * "&amp;TEXT(O23,"#명")&amp;" * "&amp;TEXT(P23,"#월")</f>
        <v xml:space="preserve"> - 5급 : 1,664,671원 * 30% * 17명 * 12월</v>
      </c>
      <c r="J23" s="3090" t="s">
        <v>73</v>
      </c>
      <c r="K23" s="3089">
        <f>R23/1000</f>
        <v>101877.879888</v>
      </c>
      <c r="L23" s="120" t="s">
        <v>340</v>
      </c>
      <c r="M23" s="3">
        <f>$M$19</f>
        <v>9</v>
      </c>
      <c r="N23" s="100">
        <f>$N$19</f>
        <v>1664671.24</v>
      </c>
      <c r="O23" s="101">
        <f>$O$19</f>
        <v>17</v>
      </c>
      <c r="P23" s="101">
        <v>12</v>
      </c>
      <c r="Q23" s="110">
        <v>0.3</v>
      </c>
      <c r="R23" s="108">
        <f>N23*O23*P23*Q23</f>
        <v>101877879.888</v>
      </c>
      <c r="S23" s="22"/>
    </row>
    <row r="24" spans="1:20" s="2" customFormat="1" ht="18" customHeight="1">
      <c r="A24" s="90"/>
      <c r="B24" s="29"/>
      <c r="C24" s="29"/>
      <c r="D24" s="30"/>
      <c r="E24" s="33"/>
      <c r="F24" s="3053"/>
      <c r="G24" s="3205"/>
      <c r="H24" s="26"/>
      <c r="I24" s="3088" t="str">
        <f>L24&amp;TEXT(N24," #,###원")&amp;" * "&amp;TEXT(Q24,"#%")&amp;" * "&amp;TEXT(O24,"#명")&amp;" * "&amp;TEXT(P24,"#월")</f>
        <v xml:space="preserve"> - 6급 : 1,352,498원 * 30% * 10명 * 12월</v>
      </c>
      <c r="J24" s="3090" t="s">
        <v>73</v>
      </c>
      <c r="K24" s="3089">
        <f>R24/1000</f>
        <v>48689.945280000007</v>
      </c>
      <c r="L24" s="120" t="s">
        <v>338</v>
      </c>
      <c r="M24" s="3">
        <f>$M$20</f>
        <v>6</v>
      </c>
      <c r="N24" s="100">
        <f>$N$20</f>
        <v>1352498.48</v>
      </c>
      <c r="O24" s="101">
        <f>$O$20</f>
        <v>10</v>
      </c>
      <c r="P24" s="101">
        <v>12</v>
      </c>
      <c r="Q24" s="110">
        <v>0.3</v>
      </c>
      <c r="R24" s="108">
        <f>N24*O24*P24*Q24</f>
        <v>48689945.280000009</v>
      </c>
      <c r="S24" s="5"/>
    </row>
    <row r="25" spans="1:20" s="2" customFormat="1" ht="18" customHeight="1">
      <c r="A25" s="90"/>
      <c r="B25" s="29"/>
      <c r="C25" s="29"/>
      <c r="D25" s="29"/>
      <c r="E25" s="28"/>
      <c r="F25" s="3053"/>
      <c r="G25" s="3205"/>
      <c r="H25" s="26"/>
      <c r="I25" s="3091" t="s">
        <v>160</v>
      </c>
      <c r="J25" s="3090"/>
      <c r="K25" s="1471">
        <f>SUM(K26:K28)</f>
        <v>39480</v>
      </c>
      <c r="L25" s="120"/>
      <c r="M25" s="3"/>
      <c r="N25" s="100"/>
      <c r="O25" s="101"/>
      <c r="P25" s="101"/>
      <c r="Q25" s="101"/>
      <c r="R25" s="109"/>
      <c r="S25" s="5"/>
    </row>
    <row r="26" spans="1:20" s="2" customFormat="1" ht="18" customHeight="1">
      <c r="A26" s="90"/>
      <c r="B26" s="29"/>
      <c r="C26" s="29"/>
      <c r="D26" s="29"/>
      <c r="E26" s="28"/>
      <c r="F26" s="3053"/>
      <c r="G26" s="3205"/>
      <c r="H26" s="26"/>
      <c r="I26" s="3088" t="str">
        <f>L26&amp;TEXT(N26," #,###원")&amp;" * "&amp;TEXT(O26,"#명")&amp;" * "&amp;TEXT(P26,"#월")</f>
        <v xml:space="preserve"> - 5년이상 ~10년미만 : 50,000원 * 7명 * 12월</v>
      </c>
      <c r="J26" s="3090" t="s">
        <v>73</v>
      </c>
      <c r="K26" s="3089">
        <f>R26/1000</f>
        <v>4200</v>
      </c>
      <c r="L26" s="120" t="s">
        <v>341</v>
      </c>
      <c r="M26" s="3"/>
      <c r="N26" s="100">
        <v>50000</v>
      </c>
      <c r="O26" s="101">
        <v>7</v>
      </c>
      <c r="P26" s="101">
        <v>12</v>
      </c>
      <c r="Q26" s="101"/>
      <c r="R26" s="111">
        <f>N26*O26*P26</f>
        <v>4200000</v>
      </c>
      <c r="S26" s="5"/>
    </row>
    <row r="27" spans="1:20" s="2" customFormat="1" ht="18" customHeight="1">
      <c r="A27" s="90"/>
      <c r="B27" s="29"/>
      <c r="C27" s="29"/>
      <c r="D27" s="29"/>
      <c r="E27" s="28"/>
      <c r="F27" s="3053"/>
      <c r="G27" s="3205"/>
      <c r="H27" s="26"/>
      <c r="I27" s="3088" t="str">
        <f>L27&amp;TEXT(N27," #,###원")&amp;" * "&amp;TEXT(O27,"#명")&amp;" * "&amp;TEXT(P27,"#월")</f>
        <v xml:space="preserve"> - 10년이상~15년미만 : 60,000원 * 9명 * 12월</v>
      </c>
      <c r="J27" s="3092" t="s">
        <v>73</v>
      </c>
      <c r="K27" s="3089">
        <f>R27/1000</f>
        <v>6480</v>
      </c>
      <c r="L27" s="120" t="s">
        <v>345</v>
      </c>
      <c r="M27" s="3"/>
      <c r="N27" s="100">
        <v>60000</v>
      </c>
      <c r="O27" s="101">
        <v>9</v>
      </c>
      <c r="P27" s="101">
        <v>12</v>
      </c>
      <c r="Q27" s="101"/>
      <c r="R27" s="111">
        <f>N27*O27*P27</f>
        <v>6480000</v>
      </c>
      <c r="S27" s="5"/>
    </row>
    <row r="28" spans="1:20" s="2" customFormat="1" ht="18" customHeight="1">
      <c r="A28" s="90"/>
      <c r="B28" s="29"/>
      <c r="C28" s="29"/>
      <c r="D28" s="29"/>
      <c r="E28" s="28"/>
      <c r="F28" s="3053"/>
      <c r="G28" s="3205"/>
      <c r="H28" s="26"/>
      <c r="I28" s="3088" t="str">
        <f>L28&amp;TEXT(N28," #,###원")&amp;" * "&amp;TEXT(O28,"#명")&amp;" * "&amp;TEXT(P28,"#월")</f>
        <v xml:space="preserve"> - 15년이상~20년미만 : 80,000원 * 30명 * 12월</v>
      </c>
      <c r="J28" s="3092" t="s">
        <v>73</v>
      </c>
      <c r="K28" s="3089">
        <f>R28/1000</f>
        <v>28800</v>
      </c>
      <c r="L28" s="120" t="s">
        <v>343</v>
      </c>
      <c r="M28" s="3"/>
      <c r="N28" s="100">
        <v>80000</v>
      </c>
      <c r="O28" s="101">
        <v>30</v>
      </c>
      <c r="P28" s="101">
        <v>12</v>
      </c>
      <c r="Q28" s="101"/>
      <c r="R28" s="111">
        <f>N28*O28*P28</f>
        <v>28800000</v>
      </c>
      <c r="S28" s="5"/>
    </row>
    <row r="29" spans="1:20" s="2" customFormat="1" ht="18" customHeight="1">
      <c r="A29" s="90"/>
      <c r="B29" s="29"/>
      <c r="C29" s="29"/>
      <c r="D29" s="29"/>
      <c r="E29" s="28"/>
      <c r="F29" s="3053"/>
      <c r="G29" s="3205"/>
      <c r="H29" s="26"/>
      <c r="I29" s="3091" t="s">
        <v>330</v>
      </c>
      <c r="J29" s="3090"/>
      <c r="K29" s="1471">
        <f>SUM(K30:K32)</f>
        <v>21600</v>
      </c>
      <c r="L29" s="120"/>
      <c r="M29" s="3"/>
      <c r="N29" s="100"/>
      <c r="O29" s="101"/>
      <c r="P29" s="101"/>
      <c r="Q29" s="101"/>
      <c r="R29" s="109"/>
      <c r="S29" s="5"/>
    </row>
    <row r="30" spans="1:20" s="2" customFormat="1" ht="18" customHeight="1">
      <c r="A30" s="90"/>
      <c r="B30" s="29"/>
      <c r="C30" s="29"/>
      <c r="D30" s="29"/>
      <c r="E30" s="28"/>
      <c r="F30" s="3053"/>
      <c r="G30" s="3205"/>
      <c r="H30" s="26"/>
      <c r="I30" s="3088" t="str">
        <f>L30&amp;TEXT(N30," #,###원")&amp;" * "&amp;TEXT(O30,"#명")&amp;" * "&amp;TEXT(P30,"#월")</f>
        <v xml:space="preserve"> - 배우자 :  40,000원 * 15명 * 12월</v>
      </c>
      <c r="J30" s="3090" t="s">
        <v>73</v>
      </c>
      <c r="K30" s="3089">
        <f>R30/1000</f>
        <v>7200</v>
      </c>
      <c r="L30" s="120" t="s">
        <v>215</v>
      </c>
      <c r="M30" s="3"/>
      <c r="N30" s="100">
        <v>40000</v>
      </c>
      <c r="O30" s="101">
        <v>15</v>
      </c>
      <c r="P30" s="101">
        <v>12</v>
      </c>
      <c r="Q30" s="101"/>
      <c r="R30" s="111">
        <f>N30*O30*P30</f>
        <v>7200000</v>
      </c>
      <c r="S30" s="5"/>
    </row>
    <row r="31" spans="1:20" s="2" customFormat="1" ht="18" customHeight="1">
      <c r="A31" s="90"/>
      <c r="B31" s="29"/>
      <c r="C31" s="29"/>
      <c r="D31" s="29"/>
      <c r="E31" s="28"/>
      <c r="F31" s="3053"/>
      <c r="G31" s="3205"/>
      <c r="H31" s="26"/>
      <c r="I31" s="3088" t="str">
        <f>L31&amp;TEXT(N31," #,###원")&amp;" * "&amp;TEXT(O31,"#명")&amp;" * "&amp;TEXT(P31,"#월")</f>
        <v xml:space="preserve"> - 직계존비속 : 20,000원 * 15명 * 12월</v>
      </c>
      <c r="J31" s="3090" t="s">
        <v>73</v>
      </c>
      <c r="K31" s="3089">
        <f>R31/1000</f>
        <v>3600</v>
      </c>
      <c r="L31" s="120" t="s">
        <v>214</v>
      </c>
      <c r="M31" s="3"/>
      <c r="N31" s="100">
        <v>20000</v>
      </c>
      <c r="O31" s="101">
        <v>15</v>
      </c>
      <c r="P31" s="101">
        <v>12</v>
      </c>
      <c r="Q31" s="101"/>
      <c r="R31" s="111">
        <f>N31*O31*P31</f>
        <v>3600000</v>
      </c>
      <c r="S31" s="5"/>
    </row>
    <row r="32" spans="1:20" s="2" customFormat="1" ht="18" customHeight="1">
      <c r="A32" s="90"/>
      <c r="B32" s="29"/>
      <c r="C32" s="29"/>
      <c r="D32" s="29"/>
      <c r="E32" s="28"/>
      <c r="F32" s="3053"/>
      <c r="G32" s="3205"/>
      <c r="H32" s="26"/>
      <c r="I32" s="3088" t="str">
        <f>L32&amp;TEXT(N32," #,###원")&amp;" * "&amp;TEXT(O32,"#명")&amp;" * "&amp;TEXT(P32,"#월")</f>
        <v xml:space="preserve"> - 둘째자녀 : 60,000원 * 15명 * 12월</v>
      </c>
      <c r="J32" s="3090" t="s">
        <v>73</v>
      </c>
      <c r="K32" s="3089">
        <f>R32/1000</f>
        <v>10800</v>
      </c>
      <c r="L32" s="120" t="s">
        <v>218</v>
      </c>
      <c r="M32" s="3"/>
      <c r="N32" s="100">
        <v>60000</v>
      </c>
      <c r="O32" s="101">
        <v>15</v>
      </c>
      <c r="P32" s="101">
        <v>12</v>
      </c>
      <c r="Q32" s="101"/>
      <c r="R32" s="111">
        <f>N32*O32*P32</f>
        <v>10800000</v>
      </c>
      <c r="S32" s="5"/>
    </row>
    <row r="33" spans="1:19" s="2" customFormat="1" ht="18" customHeight="1">
      <c r="A33" s="90"/>
      <c r="B33" s="28"/>
      <c r="C33" s="28"/>
      <c r="D33" s="28"/>
      <c r="E33" s="28"/>
      <c r="F33" s="3053"/>
      <c r="G33" s="3205"/>
      <c r="H33" s="26"/>
      <c r="I33" s="3091" t="s">
        <v>321</v>
      </c>
      <c r="J33" s="3090"/>
      <c r="K33" s="1471">
        <f>SUM(K34:K35)</f>
        <v>7260</v>
      </c>
      <c r="L33" s="120"/>
      <c r="M33" s="3"/>
      <c r="N33" s="100"/>
      <c r="O33" s="101"/>
      <c r="P33" s="101"/>
      <c r="Q33" s="101"/>
      <c r="R33" s="109"/>
      <c r="S33" s="5"/>
    </row>
    <row r="34" spans="1:19" s="2" customFormat="1" ht="18" customHeight="1">
      <c r="A34" s="90"/>
      <c r="B34" s="83"/>
      <c r="C34" s="28"/>
      <c r="D34" s="28"/>
      <c r="E34" s="28"/>
      <c r="F34" s="3053"/>
      <c r="G34" s="3205"/>
      <c r="H34" s="26"/>
      <c r="I34" s="3088" t="str">
        <f>L34&amp;TEXT(N34," #,###원")&amp;" * "&amp;TEXT(O34,"#명")&amp;" * "&amp;TEXT(P34,"#월")</f>
        <v xml:space="preserve"> - 기사 1급 : 30,000원 * 16명 * 12월</v>
      </c>
      <c r="J34" s="3090" t="s">
        <v>73</v>
      </c>
      <c r="K34" s="3089">
        <f>R34/1000</f>
        <v>5760</v>
      </c>
      <c r="L34" s="120" t="s">
        <v>229</v>
      </c>
      <c r="M34" s="3"/>
      <c r="N34" s="100">
        <v>30000</v>
      </c>
      <c r="O34" s="101">
        <v>16</v>
      </c>
      <c r="P34" s="101">
        <v>12</v>
      </c>
      <c r="Q34" s="101"/>
      <c r="R34" s="109">
        <f>N34*O34*P34</f>
        <v>5760000</v>
      </c>
      <c r="S34" s="5"/>
    </row>
    <row r="35" spans="1:19" s="2" customFormat="1" ht="18" customHeight="1">
      <c r="A35" s="90"/>
      <c r="B35" s="83"/>
      <c r="C35" s="28"/>
      <c r="D35" s="28"/>
      <c r="E35" s="28"/>
      <c r="F35" s="3053"/>
      <c r="G35" s="3205"/>
      <c r="H35" s="26"/>
      <c r="I35" s="3088" t="str">
        <f>L35&amp;TEXT(N35," #,###원")&amp;" * "&amp;TEXT(O35,"#명")&amp;" * "&amp;TEXT(P35,"#월")</f>
        <v xml:space="preserve"> - 기사 2급 : 25,000원 * 5명 * 12월</v>
      </c>
      <c r="J35" s="3090" t="s">
        <v>73</v>
      </c>
      <c r="K35" s="3089">
        <f>R35/1000</f>
        <v>1500</v>
      </c>
      <c r="L35" s="120" t="s">
        <v>227</v>
      </c>
      <c r="M35" s="3"/>
      <c r="N35" s="100">
        <v>25000</v>
      </c>
      <c r="O35" s="101">
        <v>5</v>
      </c>
      <c r="P35" s="101">
        <v>12</v>
      </c>
      <c r="Q35" s="101"/>
      <c r="R35" s="109">
        <f>N35*O35*P35</f>
        <v>1500000</v>
      </c>
      <c r="S35" s="5"/>
    </row>
    <row r="36" spans="1:19" s="2" customFormat="1" ht="18" customHeight="1">
      <c r="A36" s="90"/>
      <c r="B36" s="83"/>
      <c r="C36" s="28"/>
      <c r="D36" s="28"/>
      <c r="E36" s="28"/>
      <c r="F36" s="3053"/>
      <c r="G36" s="3205"/>
      <c r="H36" s="26"/>
      <c r="I36" s="3091" t="s">
        <v>159</v>
      </c>
      <c r="J36" s="3090"/>
      <c r="K36" s="1471">
        <f>SUM(K37)</f>
        <v>11520</v>
      </c>
      <c r="L36" s="120"/>
      <c r="M36" s="3"/>
      <c r="N36" s="100"/>
      <c r="O36" s="101"/>
      <c r="P36" s="101"/>
      <c r="Q36" s="101"/>
      <c r="R36" s="109"/>
      <c r="S36" s="5"/>
    </row>
    <row r="37" spans="1:19" s="2" customFormat="1" ht="18" customHeight="1">
      <c r="A37" s="90"/>
      <c r="B37" s="83"/>
      <c r="C37" s="28"/>
      <c r="D37" s="28"/>
      <c r="E37" s="28"/>
      <c r="F37" s="3053"/>
      <c r="G37" s="3205"/>
      <c r="H37" s="26"/>
      <c r="I37" s="3088" t="str">
        <f>L37&amp;TEXT(N37," #,###원")&amp;" * "&amp;TEXT(O37,"#명")&amp;" * "&amp;TEXT(P37,"#월")</f>
        <v xml:space="preserve"> - 예산·결산·계약·감사·노사·경영평가·안전·보건 80,000원 * 12명 * 12월</v>
      </c>
      <c r="J37" s="3090" t="s">
        <v>73</v>
      </c>
      <c r="K37" s="3089">
        <f>R37/1000</f>
        <v>11520</v>
      </c>
      <c r="L37" s="120" t="s">
        <v>128</v>
      </c>
      <c r="M37" s="3"/>
      <c r="N37" s="100">
        <v>80000</v>
      </c>
      <c r="O37" s="101">
        <v>12</v>
      </c>
      <c r="P37" s="101">
        <v>12</v>
      </c>
      <c r="Q37" s="101"/>
      <c r="R37" s="109">
        <f>N37*O37*P37</f>
        <v>11520000</v>
      </c>
      <c r="S37" s="5"/>
    </row>
    <row r="38" spans="1:19" s="2" customFormat="1" ht="18" customHeight="1">
      <c r="A38" s="90"/>
      <c r="B38" s="28"/>
      <c r="C38" s="28"/>
      <c r="D38" s="28"/>
      <c r="E38" s="28"/>
      <c r="F38" s="3054"/>
      <c r="G38" s="3206"/>
      <c r="H38" s="26"/>
      <c r="I38" s="3093" t="s">
        <v>225</v>
      </c>
      <c r="J38" s="3094"/>
      <c r="K38" s="1471">
        <f>SUM(K39:K41)</f>
        <v>61200</v>
      </c>
      <c r="L38" s="120"/>
      <c r="M38" s="3"/>
      <c r="N38" s="100"/>
      <c r="O38" s="101"/>
      <c r="P38" s="101"/>
      <c r="Q38" s="101"/>
      <c r="R38" s="109"/>
      <c r="S38" s="5"/>
    </row>
    <row r="39" spans="1:19" s="2" customFormat="1" ht="18" customHeight="1">
      <c r="A39" s="90"/>
      <c r="B39" s="28"/>
      <c r="C39" s="28"/>
      <c r="D39" s="28"/>
      <c r="E39" s="28"/>
      <c r="F39" s="3054"/>
      <c r="G39" s="3206"/>
      <c r="H39" s="26"/>
      <c r="I39" s="3088" t="str">
        <f>L39&amp;TEXT(N39," #,###원")&amp;" * "&amp;TEXT(O39,"#명")&amp;" * "&amp;TEXT(P39,"#월")</f>
        <v xml:space="preserve"> - 4급 : 130,000원 * 13명 * 12월</v>
      </c>
      <c r="J39" s="3090" t="s">
        <v>73</v>
      </c>
      <c r="K39" s="3089">
        <f>R39/1000</f>
        <v>20280</v>
      </c>
      <c r="L39" s="120" t="str">
        <f>$L$22</f>
        <v xml:space="preserve"> - 4급 :</v>
      </c>
      <c r="M39" s="3">
        <f>$M$18</f>
        <v>18</v>
      </c>
      <c r="N39" s="100">
        <v>130000</v>
      </c>
      <c r="O39" s="101">
        <f>$O$18</f>
        <v>13</v>
      </c>
      <c r="P39" s="101">
        <v>12</v>
      </c>
      <c r="Q39" s="101"/>
      <c r="R39" s="111">
        <f>N39*O39*P39</f>
        <v>20280000</v>
      </c>
      <c r="S39" s="5"/>
    </row>
    <row r="40" spans="1:19" s="2" customFormat="1" ht="18" customHeight="1">
      <c r="A40" s="90"/>
      <c r="B40" s="28"/>
      <c r="C40" s="28"/>
      <c r="D40" s="28"/>
      <c r="E40" s="28"/>
      <c r="F40" s="3054"/>
      <c r="G40" s="3206"/>
      <c r="H40" s="26"/>
      <c r="I40" s="3088" t="str">
        <f>L40&amp;TEXT(N40," #,###원")&amp;" * "&amp;TEXT(O40,"#명")&amp;" * "&amp;TEXT(P40,"#월")</f>
        <v xml:space="preserve"> - 5급 : 130,000원 * 17명 * 12월</v>
      </c>
      <c r="J40" s="3090" t="s">
        <v>73</v>
      </c>
      <c r="K40" s="3089">
        <f>R40/1000</f>
        <v>26520</v>
      </c>
      <c r="L40" s="120" t="str">
        <f>$L$23</f>
        <v xml:space="preserve"> - 5급 :</v>
      </c>
      <c r="M40" s="3">
        <f>$M$19</f>
        <v>9</v>
      </c>
      <c r="N40" s="100">
        <v>130000</v>
      </c>
      <c r="O40" s="101">
        <f>$O$19</f>
        <v>17</v>
      </c>
      <c r="P40" s="101">
        <v>12</v>
      </c>
      <c r="Q40" s="101"/>
      <c r="R40" s="111">
        <f>N40*O40*P40</f>
        <v>26520000</v>
      </c>
      <c r="S40" s="5"/>
    </row>
    <row r="41" spans="1:19" s="2" customFormat="1" ht="18" customHeight="1">
      <c r="A41" s="90"/>
      <c r="B41" s="28"/>
      <c r="C41" s="28"/>
      <c r="D41" s="28"/>
      <c r="E41" s="28"/>
      <c r="F41" s="3054"/>
      <c r="G41" s="3206"/>
      <c r="H41" s="26"/>
      <c r="I41" s="3088" t="str">
        <f>L41&amp;TEXT(N41," #,###원")&amp;" * "&amp;TEXT(O41,"#명")&amp;" * "&amp;TEXT(P41,"#월")</f>
        <v xml:space="preserve"> - 6급 : 120,000원 * 10명 * 12월</v>
      </c>
      <c r="J41" s="3090" t="s">
        <v>73</v>
      </c>
      <c r="K41" s="3089">
        <f>R41/1000</f>
        <v>14400</v>
      </c>
      <c r="L41" s="120" t="str">
        <f>$L$24</f>
        <v xml:space="preserve"> - 6급 :</v>
      </c>
      <c r="M41" s="3">
        <f>$M$20</f>
        <v>6</v>
      </c>
      <c r="N41" s="100">
        <v>120000</v>
      </c>
      <c r="O41" s="101">
        <f>$O$20</f>
        <v>10</v>
      </c>
      <c r="P41" s="101">
        <v>12</v>
      </c>
      <c r="Q41" s="101"/>
      <c r="R41" s="111">
        <f>N41*O41*P41</f>
        <v>14400000</v>
      </c>
      <c r="S41" s="5"/>
    </row>
    <row r="42" spans="1:19" s="2" customFormat="1" ht="18" customHeight="1">
      <c r="A42" s="90"/>
      <c r="B42" s="28"/>
      <c r="C42" s="28"/>
      <c r="D42" s="30"/>
      <c r="E42" s="33"/>
      <c r="F42" s="3054"/>
      <c r="G42" s="3206"/>
      <c r="H42" s="26"/>
      <c r="I42" s="3093" t="s">
        <v>157</v>
      </c>
      <c r="J42" s="3094"/>
      <c r="K42" s="1471">
        <f>SUM(K43:K45)</f>
        <v>62400</v>
      </c>
      <c r="L42" s="120"/>
      <c r="M42" s="3"/>
      <c r="N42" s="100"/>
      <c r="O42" s="101"/>
      <c r="P42" s="101"/>
      <c r="Q42" s="101"/>
      <c r="R42" s="109"/>
      <c r="S42" s="5"/>
    </row>
    <row r="43" spans="1:19" s="2" customFormat="1" ht="18" customHeight="1">
      <c r="A43" s="90"/>
      <c r="B43" s="28"/>
      <c r="C43" s="28"/>
      <c r="D43" s="30"/>
      <c r="E43" s="33"/>
      <c r="F43" s="3054"/>
      <c r="G43" s="3206"/>
      <c r="H43" s="26"/>
      <c r="I43" s="3088" t="str">
        <f>L43&amp;TEXT(N43," #,###원")&amp;" * "&amp;TEXT(O43,"#명")&amp;" * "&amp;TEXT(P43,"#월")</f>
        <v xml:space="preserve"> - 4급 : 130,000원 * 13명 * 12월</v>
      </c>
      <c r="J43" s="3090" t="s">
        <v>73</v>
      </c>
      <c r="K43" s="3089">
        <f>R43/1000</f>
        <v>20280</v>
      </c>
      <c r="L43" s="120" t="str">
        <f>$L$22</f>
        <v xml:space="preserve"> - 4급 :</v>
      </c>
      <c r="M43" s="3">
        <f>$M$18</f>
        <v>18</v>
      </c>
      <c r="N43" s="100">
        <v>130000</v>
      </c>
      <c r="O43" s="101">
        <f>$O$18</f>
        <v>13</v>
      </c>
      <c r="P43" s="101">
        <v>12</v>
      </c>
      <c r="Q43" s="101"/>
      <c r="R43" s="111">
        <f>N43*O43*P43</f>
        <v>20280000</v>
      </c>
      <c r="S43" s="5"/>
    </row>
    <row r="44" spans="1:19" s="2" customFormat="1" ht="18" customHeight="1">
      <c r="A44" s="90"/>
      <c r="B44" s="28"/>
      <c r="C44" s="28"/>
      <c r="D44" s="30"/>
      <c r="E44" s="33"/>
      <c r="F44" s="3054"/>
      <c r="G44" s="3206"/>
      <c r="H44" s="26"/>
      <c r="I44" s="3088" t="str">
        <f>L44&amp;TEXT(N44," #,###원")&amp;" * "&amp;TEXT(O44,"#명")&amp;" * "&amp;TEXT(P44,"#월")</f>
        <v xml:space="preserve"> - 5급 : 130,000원 * 17명 * 12월</v>
      </c>
      <c r="J44" s="3090" t="s">
        <v>73</v>
      </c>
      <c r="K44" s="3089">
        <f>R44/1000</f>
        <v>26520</v>
      </c>
      <c r="L44" s="120" t="str">
        <f>$L$23</f>
        <v xml:space="preserve"> - 5급 :</v>
      </c>
      <c r="M44" s="3">
        <f>$M$19</f>
        <v>9</v>
      </c>
      <c r="N44" s="100">
        <v>130000</v>
      </c>
      <c r="O44" s="101">
        <f>$O$19</f>
        <v>17</v>
      </c>
      <c r="P44" s="101">
        <v>12</v>
      </c>
      <c r="Q44" s="101"/>
      <c r="R44" s="111">
        <f>N44*O44*P44</f>
        <v>26520000</v>
      </c>
      <c r="S44" s="5"/>
    </row>
    <row r="45" spans="1:19" s="2" customFormat="1" ht="18" customHeight="1">
      <c r="A45" s="90"/>
      <c r="B45" s="28"/>
      <c r="C45" s="28"/>
      <c r="D45" s="30"/>
      <c r="E45" s="33"/>
      <c r="F45" s="3054"/>
      <c r="G45" s="3206"/>
      <c r="H45" s="26"/>
      <c r="I45" s="3088" t="str">
        <f>L45&amp;TEXT(N45," #,###원")&amp;" * "&amp;TEXT(O45,"#명")&amp;" * "&amp;TEXT(P45,"#월")</f>
        <v xml:space="preserve"> - 6급 : 130,000원 * 10명 * 12월</v>
      </c>
      <c r="J45" s="3090" t="s">
        <v>73</v>
      </c>
      <c r="K45" s="3089">
        <f>R45/1000</f>
        <v>15600</v>
      </c>
      <c r="L45" s="120" t="str">
        <f>$L$24</f>
        <v xml:space="preserve"> - 6급 :</v>
      </c>
      <c r="M45" s="3">
        <f>$M$20</f>
        <v>6</v>
      </c>
      <c r="N45" s="100">
        <v>130000</v>
      </c>
      <c r="O45" s="101">
        <f>$O$20</f>
        <v>10</v>
      </c>
      <c r="P45" s="101">
        <v>12</v>
      </c>
      <c r="Q45" s="101"/>
      <c r="R45" s="111">
        <f>N45*O45*P45</f>
        <v>15600000</v>
      </c>
      <c r="S45" s="5"/>
    </row>
    <row r="46" spans="1:19" s="2" customFormat="1" ht="18" customHeight="1">
      <c r="A46" s="90"/>
      <c r="B46" s="28"/>
      <c r="C46" s="28"/>
      <c r="D46" s="30"/>
      <c r="E46" s="33"/>
      <c r="F46" s="3054"/>
      <c r="G46" s="3206"/>
      <c r="H46" s="26"/>
      <c r="I46" s="3093" t="s">
        <v>152</v>
      </c>
      <c r="J46" s="3090"/>
      <c r="K46" s="1471">
        <f>SUM(K47:K49)</f>
        <v>72000</v>
      </c>
      <c r="L46" s="120"/>
      <c r="M46" s="3"/>
      <c r="N46" s="100"/>
      <c r="O46" s="101"/>
      <c r="P46" s="101"/>
      <c r="Q46" s="101"/>
      <c r="R46" s="109"/>
      <c r="S46" s="5"/>
    </row>
    <row r="47" spans="1:19" s="2" customFormat="1" ht="18" customHeight="1">
      <c r="A47" s="90"/>
      <c r="B47" s="28"/>
      <c r="C47" s="28"/>
      <c r="D47" s="30"/>
      <c r="E47" s="33"/>
      <c r="F47" s="3054"/>
      <c r="G47" s="3206"/>
      <c r="H47" s="26"/>
      <c r="I47" s="3088" t="str">
        <f>L47&amp;TEXT(N47," #,###원")&amp;" * "&amp;TEXT(O47,"#명")&amp;" * "&amp;TEXT(P47,"#월")</f>
        <v xml:space="preserve"> - 4급 : 150,000원 * 13명 * 12월</v>
      </c>
      <c r="J47" s="3090" t="s">
        <v>73</v>
      </c>
      <c r="K47" s="3089">
        <f>R47/1000</f>
        <v>23400</v>
      </c>
      <c r="L47" s="120" t="str">
        <f>$L$22</f>
        <v xml:space="preserve"> - 4급 :</v>
      </c>
      <c r="M47" s="3">
        <f>$M$18</f>
        <v>18</v>
      </c>
      <c r="N47" s="100">
        <v>150000</v>
      </c>
      <c r="O47" s="101">
        <f>$O$18</f>
        <v>13</v>
      </c>
      <c r="P47" s="101">
        <v>12</v>
      </c>
      <c r="Q47" s="101"/>
      <c r="R47" s="111">
        <f>N47*O47*P47</f>
        <v>23400000</v>
      </c>
      <c r="S47" s="5"/>
    </row>
    <row r="48" spans="1:19" s="2" customFormat="1" ht="18" customHeight="1">
      <c r="A48" s="90"/>
      <c r="B48" s="28"/>
      <c r="C48" s="28"/>
      <c r="D48" s="30"/>
      <c r="E48" s="33"/>
      <c r="F48" s="3054"/>
      <c r="G48" s="3206"/>
      <c r="H48" s="26"/>
      <c r="I48" s="3088" t="str">
        <f>L48&amp;TEXT(N48," #,###원")&amp;" * "&amp;TEXT(O48,"#명")&amp;" * "&amp;TEXT(P48,"#월")</f>
        <v xml:space="preserve"> - 5급 : 150,000원 * 17명 * 12월</v>
      </c>
      <c r="J48" s="3090" t="s">
        <v>73</v>
      </c>
      <c r="K48" s="3089">
        <f>R48/1000</f>
        <v>30600</v>
      </c>
      <c r="L48" s="120" t="str">
        <f>$L$23</f>
        <v xml:space="preserve"> - 5급 :</v>
      </c>
      <c r="M48" s="3">
        <f>$M$19</f>
        <v>9</v>
      </c>
      <c r="N48" s="100">
        <v>150000</v>
      </c>
      <c r="O48" s="101">
        <f>$O$19</f>
        <v>17</v>
      </c>
      <c r="P48" s="101">
        <v>12</v>
      </c>
      <c r="Q48" s="101"/>
      <c r="R48" s="111">
        <f>N48*O48*P48</f>
        <v>30600000</v>
      </c>
      <c r="S48" s="5"/>
    </row>
    <row r="49" spans="1:20" s="2" customFormat="1" ht="18" customHeight="1">
      <c r="A49" s="90"/>
      <c r="B49" s="28"/>
      <c r="C49" s="28"/>
      <c r="D49" s="30"/>
      <c r="E49" s="33"/>
      <c r="F49" s="3054"/>
      <c r="G49" s="3206"/>
      <c r="H49" s="26"/>
      <c r="I49" s="3088" t="str">
        <f>L49&amp;TEXT(N49," #,###원")&amp;" * "&amp;TEXT(O49,"#명")&amp;" * "&amp;TEXT(P49,"#월")</f>
        <v xml:space="preserve"> - 6급 : 150,000원 * 10명 * 12월</v>
      </c>
      <c r="J49" s="3090" t="s">
        <v>73</v>
      </c>
      <c r="K49" s="3089">
        <f>R49/1000</f>
        <v>18000</v>
      </c>
      <c r="L49" s="120" t="str">
        <f>$L$24</f>
        <v xml:space="preserve"> - 6급 :</v>
      </c>
      <c r="M49" s="3">
        <f>$M$20</f>
        <v>6</v>
      </c>
      <c r="N49" s="100">
        <v>150000</v>
      </c>
      <c r="O49" s="101">
        <f>$O$20</f>
        <v>10</v>
      </c>
      <c r="P49" s="101">
        <v>12</v>
      </c>
      <c r="Q49" s="101"/>
      <c r="R49" s="111">
        <f>N49*O49*P49</f>
        <v>18000000</v>
      </c>
      <c r="S49" s="5"/>
    </row>
    <row r="50" spans="1:20" s="2" customFormat="1" ht="18" customHeight="1">
      <c r="A50" s="90"/>
      <c r="B50" s="28"/>
      <c r="C50" s="28"/>
      <c r="D50" s="30"/>
      <c r="E50" s="33"/>
      <c r="F50" s="3054"/>
      <c r="G50" s="3206"/>
      <c r="H50" s="26"/>
      <c r="I50" s="3093" t="s">
        <v>301</v>
      </c>
      <c r="J50" s="3095"/>
      <c r="K50" s="1471">
        <f>SUM(K51:K52)</f>
        <v>4440</v>
      </c>
      <c r="L50" s="120"/>
      <c r="M50" s="3"/>
      <c r="N50" s="100"/>
      <c r="O50" s="101"/>
      <c r="P50" s="101"/>
      <c r="Q50" s="101"/>
      <c r="R50" s="109"/>
      <c r="S50" s="5"/>
    </row>
    <row r="51" spans="1:20" s="2" customFormat="1" ht="18" customHeight="1">
      <c r="A51" s="90"/>
      <c r="B51" s="28"/>
      <c r="C51" s="28"/>
      <c r="D51" s="30"/>
      <c r="E51" s="33"/>
      <c r="F51" s="3054"/>
      <c r="G51" s="3206"/>
      <c r="H51" s="26"/>
      <c r="I51" s="3088" t="str">
        <f>L51&amp;TEXT(N51," #,###원")&amp;" * "&amp;TEXT(O51,"#명")&amp;" * "&amp;TEXT(P51,"#월")</f>
        <v xml:space="preserve"> - 전기안전관리담당 : 30,000원 * 4명 * 12월</v>
      </c>
      <c r="J51" s="3090" t="s">
        <v>73</v>
      </c>
      <c r="K51" s="3089">
        <f>R51/1000</f>
        <v>1440</v>
      </c>
      <c r="L51" s="120" t="s">
        <v>281</v>
      </c>
      <c r="M51" s="3"/>
      <c r="N51" s="100">
        <v>30000</v>
      </c>
      <c r="O51" s="101">
        <v>4</v>
      </c>
      <c r="P51" s="113">
        <v>12</v>
      </c>
      <c r="Q51" s="113"/>
      <c r="R51" s="111">
        <f>N51*O51*P51</f>
        <v>1440000</v>
      </c>
      <c r="S51" s="5"/>
    </row>
    <row r="52" spans="1:20" s="2" customFormat="1" ht="18" customHeight="1">
      <c r="A52" s="90"/>
      <c r="B52" s="28"/>
      <c r="C52" s="28"/>
      <c r="D52" s="30"/>
      <c r="E52" s="33"/>
      <c r="F52" s="3054"/>
      <c r="G52" s="3206"/>
      <c r="H52" s="26"/>
      <c r="I52" s="3088" t="str">
        <f>L52&amp;TEXT(N52," #,###원")&amp;" * "&amp;TEXT(O52,"#명")&amp;" * "&amp;TEXT(P52,"#월")</f>
        <v xml:space="preserve"> - 기타선임수당(소방, 보일러) : 10,000원 * 25명 * 12월</v>
      </c>
      <c r="J52" s="3090" t="s">
        <v>73</v>
      </c>
      <c r="K52" s="3089">
        <f>R52/1000</f>
        <v>3000</v>
      </c>
      <c r="L52" s="120" t="s">
        <v>44</v>
      </c>
      <c r="M52" s="3"/>
      <c r="N52" s="100">
        <v>10000</v>
      </c>
      <c r="O52" s="101">
        <v>25</v>
      </c>
      <c r="P52" s="113">
        <v>12</v>
      </c>
      <c r="Q52" s="113"/>
      <c r="R52" s="111">
        <f>N52*O52*P52</f>
        <v>3000000</v>
      </c>
      <c r="S52" s="5"/>
    </row>
    <row r="53" spans="1:20" s="2" customFormat="1" ht="18" customHeight="1">
      <c r="A53" s="90"/>
      <c r="B53" s="28"/>
      <c r="C53" s="28"/>
      <c r="D53" s="28"/>
      <c r="E53" s="28"/>
      <c r="F53" s="3054"/>
      <c r="G53" s="3206"/>
      <c r="H53" s="26"/>
      <c r="I53" s="3093" t="s">
        <v>162</v>
      </c>
      <c r="J53" s="3094"/>
      <c r="K53" s="1471">
        <f>SUM(K54:K56)</f>
        <v>179200.93429999999</v>
      </c>
      <c r="L53" s="120"/>
      <c r="M53" s="3"/>
      <c r="N53" s="100"/>
      <c r="O53" s="101"/>
      <c r="P53" s="101"/>
      <c r="Q53" s="101"/>
      <c r="R53" s="109"/>
      <c r="S53" s="5"/>
    </row>
    <row r="54" spans="1:20" s="2" customFormat="1" ht="18" customHeight="1">
      <c r="A54" s="90"/>
      <c r="B54" s="28"/>
      <c r="C54" s="28"/>
      <c r="D54" s="28"/>
      <c r="E54" s="28"/>
      <c r="F54" s="3054"/>
      <c r="G54" s="3206"/>
      <c r="H54" s="26"/>
      <c r="I54" s="3088" t="str">
        <f>L54&amp;TEXT(N54," #,###원")&amp;" * "&amp;TEXT(O54,"#명")&amp;" * "&amp;TEXT(Q54,"#%")</f>
        <v xml:space="preserve"> - 4급 : 2,296,614원 * 13명 * 250%</v>
      </c>
      <c r="J54" s="3090" t="s">
        <v>73</v>
      </c>
      <c r="K54" s="3089">
        <f>R54/1000</f>
        <v>74639.944600000003</v>
      </c>
      <c r="L54" s="120" t="str">
        <f>$L$22</f>
        <v xml:space="preserve"> - 4급 :</v>
      </c>
      <c r="M54" s="3">
        <f>$M$18</f>
        <v>18</v>
      </c>
      <c r="N54" s="100">
        <f>$N$18</f>
        <v>2296613.6800000002</v>
      </c>
      <c r="O54" s="101">
        <f>$O$18</f>
        <v>13</v>
      </c>
      <c r="P54" s="101"/>
      <c r="Q54" s="110">
        <v>2.5</v>
      </c>
      <c r="R54" s="111">
        <f>N54*O54*Q54</f>
        <v>74639944.600000009</v>
      </c>
      <c r="S54" s="5"/>
    </row>
    <row r="55" spans="1:20" s="2" customFormat="1" ht="18" customHeight="1">
      <c r="A55" s="90"/>
      <c r="B55" s="28"/>
      <c r="C55" s="28"/>
      <c r="D55" s="28"/>
      <c r="E55" s="28"/>
      <c r="F55" s="3054"/>
      <c r="G55" s="3206"/>
      <c r="H55" s="26"/>
      <c r="I55" s="3088" t="str">
        <f>L55&amp;TEXT(N55," #,###원")&amp;" * "&amp;TEXT(O55,"#명")&amp;" * "&amp;TEXT(Q55,"#%")</f>
        <v xml:space="preserve"> - 5급 : 1,664,671원 * 17명 * 250%</v>
      </c>
      <c r="J55" s="3090" t="s">
        <v>73</v>
      </c>
      <c r="K55" s="3089">
        <f>R55/1000</f>
        <v>70748.527699999991</v>
      </c>
      <c r="L55" s="120" t="str">
        <f>$L$23</f>
        <v xml:space="preserve"> - 5급 :</v>
      </c>
      <c r="M55" s="3">
        <f>$M$19</f>
        <v>9</v>
      </c>
      <c r="N55" s="100">
        <f>$N$19</f>
        <v>1664671.24</v>
      </c>
      <c r="O55" s="101">
        <f>$O$19</f>
        <v>17</v>
      </c>
      <c r="P55" s="101"/>
      <c r="Q55" s="110">
        <v>2.5</v>
      </c>
      <c r="R55" s="111">
        <f>N55*O55*Q55</f>
        <v>70748527.699999988</v>
      </c>
      <c r="S55" s="5"/>
    </row>
    <row r="56" spans="1:20" s="2" customFormat="1" ht="18" customHeight="1">
      <c r="A56" s="90"/>
      <c r="B56" s="28"/>
      <c r="C56" s="28"/>
      <c r="D56" s="28"/>
      <c r="E56" s="28"/>
      <c r="F56" s="3054"/>
      <c r="G56" s="3206"/>
      <c r="H56" s="26"/>
      <c r="I56" s="3088" t="str">
        <f>L56&amp;TEXT(N56," #,###원")&amp;" * "&amp;TEXT(O56,"#명")&amp;" * "&amp;TEXT(Q56,"#%")</f>
        <v xml:space="preserve"> - 6급 : 1,352,498원 * 10명 * 250%</v>
      </c>
      <c r="J56" s="3090" t="s">
        <v>73</v>
      </c>
      <c r="K56" s="3089">
        <f>R56/1000</f>
        <v>33812.462</v>
      </c>
      <c r="L56" s="120" t="str">
        <f>$L$24</f>
        <v xml:space="preserve"> - 6급 :</v>
      </c>
      <c r="M56" s="3">
        <f>$M$20</f>
        <v>6</v>
      </c>
      <c r="N56" s="100">
        <f>$N$20</f>
        <v>1352498.48</v>
      </c>
      <c r="O56" s="101">
        <f>$O$20</f>
        <v>10</v>
      </c>
      <c r="P56" s="101"/>
      <c r="Q56" s="110">
        <v>2.5</v>
      </c>
      <c r="R56" s="111">
        <f>N56*O56*Q56</f>
        <v>33812462</v>
      </c>
      <c r="S56" s="5"/>
    </row>
    <row r="57" spans="1:20" s="2" customFormat="1" ht="18" customHeight="1">
      <c r="A57" s="90"/>
      <c r="B57" s="28"/>
      <c r="C57" s="28"/>
      <c r="D57" s="28"/>
      <c r="E57" s="28"/>
      <c r="F57" s="3054"/>
      <c r="G57" s="3206"/>
      <c r="H57" s="26"/>
      <c r="I57" s="3093" t="s">
        <v>164</v>
      </c>
      <c r="J57" s="3094"/>
      <c r="K57" s="1471">
        <f>SUM(K58:K60)</f>
        <v>107520.56057999999</v>
      </c>
      <c r="L57" s="120"/>
      <c r="M57" s="3"/>
      <c r="N57" s="100"/>
      <c r="O57" s="101"/>
      <c r="P57" s="101"/>
      <c r="Q57" s="101"/>
      <c r="R57" s="109"/>
      <c r="S57" s="5"/>
    </row>
    <row r="58" spans="1:20" s="2" customFormat="1" ht="18" customHeight="1">
      <c r="A58" s="90"/>
      <c r="B58" s="28"/>
      <c r="C58" s="28"/>
      <c r="D58" s="28"/>
      <c r="E58" s="28"/>
      <c r="F58" s="3054"/>
      <c r="G58" s="3206"/>
      <c r="H58" s="26"/>
      <c r="I58" s="3088" t="str">
        <f>L58&amp;TEXT(N58," #,###원")&amp;" * "&amp;TEXT(O58,"#명")&amp;" * "&amp;TEXT(Q58,"#%")</f>
        <v xml:space="preserve"> - 4급 : 2,296,614원 * 13명 * 150%</v>
      </c>
      <c r="J58" s="3090" t="s">
        <v>73</v>
      </c>
      <c r="K58" s="3089">
        <f>R58/1000</f>
        <v>44783.966760000003</v>
      </c>
      <c r="L58" s="120" t="str">
        <f>$L$22</f>
        <v xml:space="preserve"> - 4급 :</v>
      </c>
      <c r="M58" s="3">
        <f>$M$18</f>
        <v>18</v>
      </c>
      <c r="N58" s="100">
        <f>$N$18</f>
        <v>2296613.6800000002</v>
      </c>
      <c r="O58" s="101">
        <f>$O$18</f>
        <v>13</v>
      </c>
      <c r="P58" s="101"/>
      <c r="Q58" s="110">
        <v>1.5</v>
      </c>
      <c r="R58" s="108">
        <f>N58*O58*Q58</f>
        <v>44783966.760000005</v>
      </c>
      <c r="S58" s="5"/>
    </row>
    <row r="59" spans="1:20" s="2" customFormat="1" ht="18" customHeight="1">
      <c r="A59" s="90"/>
      <c r="B59" s="28"/>
      <c r="C59" s="28"/>
      <c r="D59" s="28"/>
      <c r="E59" s="28"/>
      <c r="F59" s="3054"/>
      <c r="G59" s="3206"/>
      <c r="H59" s="26"/>
      <c r="I59" s="3088" t="str">
        <f>L59&amp;TEXT(N59," #,###원")&amp;" * "&amp;TEXT(O59,"#명")&amp;" * "&amp;TEXT(Q59,"#%")</f>
        <v xml:space="preserve"> - 5급 : 1,664,671원 * 17명 * 150%</v>
      </c>
      <c r="J59" s="3090" t="s">
        <v>73</v>
      </c>
      <c r="K59" s="3089">
        <f>R59/1000</f>
        <v>42449.116620000001</v>
      </c>
      <c r="L59" s="120" t="str">
        <f>$L$23</f>
        <v xml:space="preserve"> - 5급 :</v>
      </c>
      <c r="M59" s="3">
        <f>$M$19</f>
        <v>9</v>
      </c>
      <c r="N59" s="100">
        <f>$N$19</f>
        <v>1664671.24</v>
      </c>
      <c r="O59" s="101">
        <f>$O$19</f>
        <v>17</v>
      </c>
      <c r="P59" s="101"/>
      <c r="Q59" s="110">
        <v>1.5</v>
      </c>
      <c r="R59" s="108">
        <f>N59*O59*Q59</f>
        <v>42449116.619999997</v>
      </c>
      <c r="S59" s="5"/>
    </row>
    <row r="60" spans="1:20" s="2" customFormat="1" ht="18" customHeight="1">
      <c r="A60" s="90"/>
      <c r="B60" s="28"/>
      <c r="C60" s="28"/>
      <c r="D60" s="28"/>
      <c r="E60" s="28"/>
      <c r="F60" s="3054"/>
      <c r="G60" s="3206"/>
      <c r="H60" s="26"/>
      <c r="I60" s="3088" t="str">
        <f>L60&amp;TEXT(N60," #,###원")&amp;" * "&amp;TEXT(O60,"#명")&amp;" * "&amp;TEXT(Q60,"#%")</f>
        <v xml:space="preserve"> - 6급 : 1,352,498원 * 10명 * 150%</v>
      </c>
      <c r="J60" s="3090" t="s">
        <v>73</v>
      </c>
      <c r="K60" s="3089">
        <f>R60/1000</f>
        <v>20287.477200000001</v>
      </c>
      <c r="L60" s="120" t="str">
        <f>$L$24</f>
        <v xml:space="preserve"> - 6급 :</v>
      </c>
      <c r="M60" s="3">
        <f>$M$20</f>
        <v>6</v>
      </c>
      <c r="N60" s="100">
        <f>$N$20</f>
        <v>1352498.48</v>
      </c>
      <c r="O60" s="101">
        <f>$O$20</f>
        <v>10</v>
      </c>
      <c r="P60" s="101"/>
      <c r="Q60" s="110">
        <v>1.5</v>
      </c>
      <c r="R60" s="108">
        <f>N60*O60*Q60</f>
        <v>20287477.200000003</v>
      </c>
      <c r="S60" s="5"/>
    </row>
    <row r="61" spans="1:20" s="2" customFormat="1" ht="18" customHeight="1">
      <c r="A61" s="90"/>
      <c r="B61" s="83"/>
      <c r="C61" s="28"/>
      <c r="D61" s="28"/>
      <c r="E61" s="28"/>
      <c r="F61" s="3053"/>
      <c r="G61" s="3205"/>
      <c r="H61" s="26"/>
      <c r="I61" s="3091" t="s">
        <v>39</v>
      </c>
      <c r="J61" s="3090"/>
      <c r="K61" s="1471">
        <f>SUM(K62:K64)</f>
        <v>329962.98753559811</v>
      </c>
      <c r="L61" s="120"/>
      <c r="M61" s="3"/>
      <c r="N61" s="100"/>
      <c r="O61" s="101"/>
      <c r="P61" s="101"/>
      <c r="Q61" s="101"/>
      <c r="R61" s="109"/>
      <c r="S61" s="5"/>
    </row>
    <row r="62" spans="1:20" s="2" customFormat="1" ht="18" customHeight="1">
      <c r="A62" s="90"/>
      <c r="B62" s="83"/>
      <c r="C62" s="28"/>
      <c r="D62" s="28"/>
      <c r="E62" s="28"/>
      <c r="F62" s="3053"/>
      <c r="G62" s="3205"/>
      <c r="H62" s="26"/>
      <c r="I62" s="3088" t="str">
        <f>L62&amp;TEXT(N62," #,###원")&amp;" * 1.5/209 * 30시간 * "&amp;TEXT(O62,"#명")&amp;" * "&amp;TEXT(P62,"#월")</f>
        <v xml:space="preserve"> - 4급 : 3,900,982원 * 1.5/209 * 30시간 * 13명 * 12월</v>
      </c>
      <c r="J62" s="3090" t="s">
        <v>73</v>
      </c>
      <c r="K62" s="3089">
        <f>R62/1000</f>
        <v>131028.20072095696</v>
      </c>
      <c r="L62" s="120" t="str">
        <f>$L$22</f>
        <v xml:space="preserve"> - 4급 :</v>
      </c>
      <c r="M62" s="3">
        <f>$M$18</f>
        <v>18</v>
      </c>
      <c r="N62" s="100">
        <f>SUM(R18,R22,R26,R39,R43,R47,R54)/P62/O62</f>
        <v>3900982.0442564106</v>
      </c>
      <c r="O62" s="101">
        <f>$O$18</f>
        <v>13</v>
      </c>
      <c r="P62" s="101">
        <v>12</v>
      </c>
      <c r="Q62" s="101">
        <f>1.5/209*30</f>
        <v>0.21531100478468901</v>
      </c>
      <c r="R62" s="114">
        <f>N62*O62*P62*Q62</f>
        <v>131028200.72095695</v>
      </c>
      <c r="S62" s="1"/>
      <c r="T62" s="56"/>
    </row>
    <row r="63" spans="1:20" s="2" customFormat="1" ht="18" customHeight="1">
      <c r="A63" s="90"/>
      <c r="B63" s="28"/>
      <c r="C63" s="28"/>
      <c r="D63" s="28"/>
      <c r="E63" s="28"/>
      <c r="F63" s="3053"/>
      <c r="G63" s="3205"/>
      <c r="H63" s="26"/>
      <c r="I63" s="3088" t="str">
        <f>L63&amp;TEXT(N63," #,###원")&amp;" * 1.5/209 * 30시간 * "&amp;TEXT(O63,"#명")&amp;" * "&amp;TEXT(P63,"#월")</f>
        <v xml:space="preserve"> - 5급 : 2,952,644원 * 1.5/209 * 30시간 * 17명 * 12월</v>
      </c>
      <c r="J63" s="3090" t="s">
        <v>73</v>
      </c>
      <c r="K63" s="3089">
        <f>R63/1000</f>
        <v>129690.28863473685</v>
      </c>
      <c r="L63" s="120" t="str">
        <f>$L$23</f>
        <v xml:space="preserve"> - 5급 :</v>
      </c>
      <c r="M63" s="3">
        <f>$M$19</f>
        <v>9</v>
      </c>
      <c r="N63" s="100">
        <f>SUM(R19,R23,R27,R40,R44,R48,R55)/P63/O63</f>
        <v>2952643.8262156863</v>
      </c>
      <c r="O63" s="101">
        <f>$O$19</f>
        <v>17</v>
      </c>
      <c r="P63" s="101">
        <v>12</v>
      </c>
      <c r="Q63" s="101">
        <f>1.5/209*30</f>
        <v>0.21531100478468901</v>
      </c>
      <c r="R63" s="114">
        <f>N63*O63*P63*Q63</f>
        <v>129690288.63473685</v>
      </c>
      <c r="S63" s="57"/>
      <c r="T63" s="56"/>
    </row>
    <row r="64" spans="1:20" s="2" customFormat="1" ht="18" customHeight="1">
      <c r="A64" s="90"/>
      <c r="B64" s="28"/>
      <c r="C64" s="28"/>
      <c r="D64" s="28"/>
      <c r="E64" s="28"/>
      <c r="F64" s="3053"/>
      <c r="G64" s="3205"/>
      <c r="H64" s="26"/>
      <c r="I64" s="3088" t="str">
        <f>L64&amp;TEXT(N64," #,###원")&amp;" * 1.5/209 * 30시간 * "&amp;TEXT(O64,"#명")&amp;" * "&amp;TEXT(P64,"#월")</f>
        <v xml:space="preserve"> - 6급 : 2,680,019원 * 1.5/209 * 30시간 * 10명 * 12월</v>
      </c>
      <c r="J64" s="3090" t="s">
        <v>73</v>
      </c>
      <c r="K64" s="3089">
        <f>R64/1000</f>
        <v>69244.498179904316</v>
      </c>
      <c r="L64" s="120" t="str">
        <f>$L$24</f>
        <v xml:space="preserve"> - 6급 :</v>
      </c>
      <c r="M64" s="3">
        <f>$M$20</f>
        <v>6</v>
      </c>
      <c r="N64" s="100">
        <f>SUM(R20,R24,R28,R41,R45,R49,R56)/P64/O64</f>
        <v>2680018.5406666668</v>
      </c>
      <c r="O64" s="101">
        <f>$O$20</f>
        <v>10</v>
      </c>
      <c r="P64" s="101">
        <v>12</v>
      </c>
      <c r="Q64" s="101">
        <f>1.5/209*30</f>
        <v>0.21531100478468901</v>
      </c>
      <c r="R64" s="114">
        <f>N64*O64*P64*Q64</f>
        <v>69244498.179904312</v>
      </c>
      <c r="S64" s="57"/>
      <c r="T64" s="56"/>
    </row>
    <row r="65" spans="1:20" s="2" customFormat="1" ht="18" customHeight="1">
      <c r="A65" s="90"/>
      <c r="B65" s="29"/>
      <c r="C65" s="29"/>
      <c r="D65" s="29"/>
      <c r="E65" s="28"/>
      <c r="F65" s="3053"/>
      <c r="G65" s="3205"/>
      <c r="H65" s="26"/>
      <c r="I65" s="3091" t="s">
        <v>185</v>
      </c>
      <c r="J65" s="3090"/>
      <c r="K65" s="1471">
        <f>SUM(K66:K70)</f>
        <v>62198.620871834122</v>
      </c>
      <c r="L65" s="120"/>
      <c r="M65" s="3"/>
      <c r="N65" s="100"/>
      <c r="O65" s="101"/>
      <c r="P65" s="101"/>
      <c r="Q65" s="101"/>
      <c r="R65" s="109"/>
      <c r="S65" s="5"/>
    </row>
    <row r="66" spans="1:20" s="2" customFormat="1" ht="18" customHeight="1">
      <c r="A66" s="90"/>
      <c r="B66" s="29"/>
      <c r="C66" s="29"/>
      <c r="D66" s="29"/>
      <c r="E66" s="28"/>
      <c r="F66" s="3053"/>
      <c r="G66" s="3205"/>
      <c r="H66" s="26"/>
      <c r="I66" s="3088" t="str">
        <f>L66&amp;TEXT(N66," #,###원")&amp;" * 1.0/209 * 8시간 * "&amp;TEXT(P66,"#일")&amp;" * "&amp;TEXT(O66,"#명")</f>
        <v xml:space="preserve"> - 2급 : 5,863,000원 * 1.0/209 * 8시간 * 10일 * 2명</v>
      </c>
      <c r="J66" s="3090" t="s">
        <v>73</v>
      </c>
      <c r="K66" s="3089">
        <f>R66/1000</f>
        <v>4488.4210526315783</v>
      </c>
      <c r="L66" s="120" t="s">
        <v>337</v>
      </c>
      <c r="M66" s="3"/>
      <c r="N66" s="100">
        <f>N15</f>
        <v>5863000</v>
      </c>
      <c r="O66" s="101">
        <f>O15</f>
        <v>2</v>
      </c>
      <c r="P66" s="101">
        <v>10</v>
      </c>
      <c r="Q66" s="101">
        <f>8/209</f>
        <v>3.8277511961722487E-2</v>
      </c>
      <c r="R66" s="114">
        <f>N66*O66*P66*Q66</f>
        <v>4488421.0526315784</v>
      </c>
      <c r="S66" s="5"/>
    </row>
    <row r="67" spans="1:20" s="2" customFormat="1" ht="18" customHeight="1">
      <c r="A67" s="90"/>
      <c r="B67" s="29"/>
      <c r="C67" s="29"/>
      <c r="D67" s="29"/>
      <c r="E67" s="28"/>
      <c r="F67" s="3053"/>
      <c r="G67" s="3205"/>
      <c r="H67" s="26"/>
      <c r="I67" s="3088" t="str">
        <f>L67&amp;TEXT(N67," #,###원")&amp;" * 1.0/209 * 8시간 * "&amp;TEXT(P67,"#일")&amp;" * "&amp;TEXT(O67,"#명")</f>
        <v xml:space="preserve"> - 3급 : 5,765,000원 * 1.0/209 * 8시간 * 10일 * 4명</v>
      </c>
      <c r="J67" s="3090" t="s">
        <v>73</v>
      </c>
      <c r="K67" s="3089">
        <f>R67/1000</f>
        <v>8826.7942583732038</v>
      </c>
      <c r="L67" s="120" t="s">
        <v>316</v>
      </c>
      <c r="M67" s="3"/>
      <c r="N67" s="100">
        <f>N16</f>
        <v>5765000</v>
      </c>
      <c r="O67" s="101">
        <f>O16</f>
        <v>4</v>
      </c>
      <c r="P67" s="101">
        <v>10</v>
      </c>
      <c r="Q67" s="101">
        <f>8/209</f>
        <v>3.8277511961722487E-2</v>
      </c>
      <c r="R67" s="114">
        <f>N67*O67*P67*Q67</f>
        <v>8826794.2583732046</v>
      </c>
      <c r="S67" s="5"/>
      <c r="T67" s="56"/>
    </row>
    <row r="68" spans="1:20" s="2" customFormat="1" ht="18" customHeight="1">
      <c r="A68" s="90"/>
      <c r="B68" s="29"/>
      <c r="C68" s="29"/>
      <c r="D68" s="29"/>
      <c r="E68" s="28"/>
      <c r="F68" s="3053"/>
      <c r="G68" s="3205"/>
      <c r="H68" s="26"/>
      <c r="I68" s="3088" t="str">
        <f>L68&amp;TEXT(N68," #,###원")&amp;" * 1.0/209 * 8시간 * "&amp;TEXT(P68,"#일")&amp;" * "&amp;TEXT(O68,"#명")</f>
        <v xml:space="preserve"> - 4급 : 3,900,982원 * 1.0/209 * 8시간 * 10일 * 13명</v>
      </c>
      <c r="J68" s="3090" t="s">
        <v>73</v>
      </c>
      <c r="K68" s="3089">
        <f>R68/1000</f>
        <v>19411.585291993619</v>
      </c>
      <c r="L68" s="120" t="str">
        <f>$L$22</f>
        <v xml:space="preserve"> - 4급 :</v>
      </c>
      <c r="M68" s="3">
        <f>$M$18</f>
        <v>18</v>
      </c>
      <c r="N68" s="100">
        <f t="shared" ref="N68:O70" si="2">N62</f>
        <v>3900982.0442564106</v>
      </c>
      <c r="O68" s="101">
        <f t="shared" si="2"/>
        <v>13</v>
      </c>
      <c r="P68" s="101">
        <v>10</v>
      </c>
      <c r="Q68" s="101">
        <f>8/209</f>
        <v>3.8277511961722487E-2</v>
      </c>
      <c r="R68" s="114">
        <f>N68*O68*P68*Q68</f>
        <v>19411585.291993618</v>
      </c>
      <c r="S68" s="1"/>
      <c r="T68" s="56"/>
    </row>
    <row r="69" spans="1:20" s="2" customFormat="1" ht="18" customHeight="1">
      <c r="A69" s="90"/>
      <c r="B69" s="29"/>
      <c r="C69" s="29"/>
      <c r="D69" s="29"/>
      <c r="E69" s="28"/>
      <c r="F69" s="3053"/>
      <c r="G69" s="3205"/>
      <c r="H69" s="26"/>
      <c r="I69" s="3088" t="str">
        <f>L69&amp;TEXT(N69," #,###원")&amp;" * 1.0/209 * 8시간 * "&amp;TEXT(P69,"#일")&amp;" * "&amp;TEXT(O69,"#명")</f>
        <v xml:space="preserve"> - 5급 : 2,952,644원 * 1.0/209 * 8시간 * 10일 * 17명</v>
      </c>
      <c r="J69" s="3090" t="s">
        <v>73</v>
      </c>
      <c r="K69" s="3089">
        <f>R69/1000</f>
        <v>19213.376094035084</v>
      </c>
      <c r="L69" s="120" t="str">
        <f>$L$23</f>
        <v xml:space="preserve"> - 5급 :</v>
      </c>
      <c r="M69" s="3">
        <f>$M$19</f>
        <v>9</v>
      </c>
      <c r="N69" s="100">
        <f t="shared" si="2"/>
        <v>2952643.8262156863</v>
      </c>
      <c r="O69" s="101">
        <f t="shared" si="2"/>
        <v>17</v>
      </c>
      <c r="P69" s="101">
        <v>10</v>
      </c>
      <c r="Q69" s="101">
        <f>8/209</f>
        <v>3.8277511961722487E-2</v>
      </c>
      <c r="R69" s="114">
        <f>N69*O69*P69*Q69</f>
        <v>19213376.094035085</v>
      </c>
      <c r="S69" s="57"/>
      <c r="T69" s="56"/>
    </row>
    <row r="70" spans="1:20" s="2" customFormat="1" ht="18" customHeight="1">
      <c r="A70" s="90"/>
      <c r="B70" s="29"/>
      <c r="C70" s="29"/>
      <c r="D70" s="29"/>
      <c r="E70" s="28"/>
      <c r="F70" s="3053"/>
      <c r="G70" s="3205"/>
      <c r="H70" s="26"/>
      <c r="I70" s="3088" t="str">
        <f>L70&amp;TEXT(N70," #,###원")&amp;" * 1.0/209 * 8시간 * "&amp;TEXT(P70,"#일")&amp;" * "&amp;TEXT(O70,"#명")</f>
        <v xml:space="preserve"> - 6급 : 2,680,019원 * 1.0/209 * 8시간 * 10일 * 10명</v>
      </c>
      <c r="J70" s="3090" t="s">
        <v>73</v>
      </c>
      <c r="K70" s="3089">
        <f>R70/1000</f>
        <v>10258.444174800637</v>
      </c>
      <c r="L70" s="120" t="str">
        <f>$L$24</f>
        <v xml:space="preserve"> - 6급 :</v>
      </c>
      <c r="M70" s="3">
        <f>$M$20</f>
        <v>6</v>
      </c>
      <c r="N70" s="100">
        <f t="shared" si="2"/>
        <v>2680018.5406666668</v>
      </c>
      <c r="O70" s="101">
        <f t="shared" si="2"/>
        <v>10</v>
      </c>
      <c r="P70" s="101">
        <v>10</v>
      </c>
      <c r="Q70" s="101">
        <f>8/209</f>
        <v>3.8277511961722487E-2</v>
      </c>
      <c r="R70" s="114">
        <f>N70*O70*P70*Q70</f>
        <v>10258444.174800638</v>
      </c>
      <c r="S70" s="57"/>
      <c r="T70" s="56"/>
    </row>
    <row r="71" spans="1:20" s="2" customFormat="1" ht="18" customHeight="1">
      <c r="A71" s="90"/>
      <c r="B71" s="29"/>
      <c r="C71" s="29"/>
      <c r="D71" s="30"/>
      <c r="E71" s="33"/>
      <c r="F71" s="3053"/>
      <c r="G71" s="3205"/>
      <c r="H71" s="26"/>
      <c r="I71" s="3088" t="s">
        <v>163</v>
      </c>
      <c r="J71" s="3087"/>
      <c r="K71" s="1471">
        <f>SUM(K72)</f>
        <v>45510.12</v>
      </c>
      <c r="L71" s="120"/>
      <c r="M71" s="3"/>
      <c r="N71" s="100"/>
      <c r="O71" s="110"/>
      <c r="P71" s="101"/>
      <c r="Q71" s="101"/>
      <c r="R71" s="109"/>
      <c r="S71" s="5"/>
    </row>
    <row r="72" spans="1:20" s="2" customFormat="1" ht="18" customHeight="1">
      <c r="A72" s="90"/>
      <c r="B72" s="29"/>
      <c r="C72" s="29"/>
      <c r="D72" s="29"/>
      <c r="E72" s="28"/>
      <c r="F72" s="3053"/>
      <c r="G72" s="3205"/>
      <c r="H72" s="26"/>
      <c r="I72" s="3088" t="str">
        <f>L72&amp;TEXT(N72," #,###원")&amp;" * "&amp;TEXT(Q72,"#%")&amp;" * "&amp;TEXT(O72,"#명")&amp;" * "&amp;TEXT(P72,"#월")</f>
        <v xml:space="preserve"> - 파견직원(6급) : 4,213,900원 * 30% * 3명 * 12월</v>
      </c>
      <c r="J72" s="3094" t="s">
        <v>73</v>
      </c>
      <c r="K72" s="3089">
        <f>R72/1000</f>
        <v>45510.12</v>
      </c>
      <c r="L72" s="120" t="s">
        <v>266</v>
      </c>
      <c r="M72" s="3">
        <v>25</v>
      </c>
      <c r="N72" s="100">
        <v>4213900</v>
      </c>
      <c r="O72" s="101">
        <v>3</v>
      </c>
      <c r="P72" s="101">
        <v>12</v>
      </c>
      <c r="Q72" s="110">
        <v>0.3</v>
      </c>
      <c r="R72" s="114">
        <f>N72*O72*P72*Q72</f>
        <v>45510120</v>
      </c>
      <c r="S72" s="57"/>
    </row>
    <row r="73" spans="1:20" s="2" customFormat="1" ht="18" customHeight="1">
      <c r="A73" s="90"/>
      <c r="B73" s="28"/>
      <c r="C73" s="28"/>
      <c r="D73" s="30"/>
      <c r="E73" s="33"/>
      <c r="F73" s="3054"/>
      <c r="G73" s="3206"/>
      <c r="H73" s="26"/>
      <c r="I73" s="3086" t="s">
        <v>363</v>
      </c>
      <c r="J73" s="3095"/>
      <c r="K73" s="1471">
        <f>K74+K79+K84+K89+K95+K100+K105+K110+K115+K120+K125+K130+K134+K139+K144+K149+K154+K158</f>
        <v>1642155.5947043826</v>
      </c>
      <c r="L73" s="118" t="s">
        <v>69</v>
      </c>
      <c r="M73" s="102" t="s">
        <v>71</v>
      </c>
      <c r="N73" s="103" t="s">
        <v>310</v>
      </c>
      <c r="O73" s="104" t="s">
        <v>72</v>
      </c>
      <c r="P73" s="104" t="s">
        <v>62</v>
      </c>
      <c r="Q73" s="104" t="s">
        <v>65</v>
      </c>
      <c r="R73" s="105" t="s">
        <v>317</v>
      </c>
      <c r="S73" s="5"/>
    </row>
    <row r="74" spans="1:20" s="2" customFormat="1" ht="18" customHeight="1">
      <c r="A74" s="90"/>
      <c r="B74" s="28"/>
      <c r="C74" s="28"/>
      <c r="D74" s="30"/>
      <c r="E74" s="33"/>
      <c r="F74" s="3054"/>
      <c r="G74" s="3206"/>
      <c r="H74" s="26"/>
      <c r="I74" s="3088" t="s">
        <v>327</v>
      </c>
      <c r="J74" s="3087"/>
      <c r="K74" s="1471">
        <f>SUM(K75:K78)</f>
        <v>624880.07999999996</v>
      </c>
      <c r="L74" s="112"/>
      <c r="M74" s="106"/>
      <c r="N74" s="101"/>
      <c r="O74" s="101"/>
      <c r="P74" s="106"/>
      <c r="Q74" s="106"/>
      <c r="R74" s="107"/>
      <c r="S74" s="5"/>
    </row>
    <row r="75" spans="1:20" s="2" customFormat="1" ht="18" customHeight="1">
      <c r="A75" s="90"/>
      <c r="B75" s="28"/>
      <c r="C75" s="28"/>
      <c r="D75" s="30"/>
      <c r="E75" s="33"/>
      <c r="F75" s="3054"/>
      <c r="G75" s="3206"/>
      <c r="H75" s="26"/>
      <c r="I75" s="3088" t="str">
        <f>L75&amp;TEXT(N75," #,###원")&amp;" * "&amp;TEXT(O75,"#명")&amp;" * "&amp;TEXT(P75,"#월")</f>
        <v xml:space="preserve"> - 6등급(18호봉) : 2,211,423원 * 3명 * 12월</v>
      </c>
      <c r="J75" s="3090" t="s">
        <v>73</v>
      </c>
      <c r="K75" s="3089">
        <f>R75/1000</f>
        <v>79611.239519999974</v>
      </c>
      <c r="L75" s="120" t="s">
        <v>1445</v>
      </c>
      <c r="M75" s="3">
        <v>18</v>
      </c>
      <c r="N75" s="100">
        <f>(Q75*($P$11+$Q$11))+Q75</f>
        <v>2211423.3199999998</v>
      </c>
      <c r="O75" s="101">
        <v>3</v>
      </c>
      <c r="P75" s="113">
        <v>12</v>
      </c>
      <c r="Q75" s="1474">
        <v>2151190</v>
      </c>
      <c r="R75" s="111">
        <f>N75*O75*P75</f>
        <v>79611239.519999981</v>
      </c>
      <c r="S75" s="5"/>
    </row>
    <row r="76" spans="1:20" s="2" customFormat="1" ht="18" customHeight="1">
      <c r="A76" s="90"/>
      <c r="B76" s="28"/>
      <c r="C76" s="28"/>
      <c r="D76" s="28"/>
      <c r="E76" s="28"/>
      <c r="F76" s="3054"/>
      <c r="G76" s="3206"/>
      <c r="H76" s="26"/>
      <c r="I76" s="3088" t="str">
        <f>L76&amp;TEXT(N76," #,###원")&amp;" * "&amp;TEXT(O76,"#명")&amp;" * "&amp;TEXT(P76,"#월")</f>
        <v xml:space="preserve"> - 7등급(16호봉) : 1,909,582원 * 11명 * 12월</v>
      </c>
      <c r="J76" s="3090" t="s">
        <v>73</v>
      </c>
      <c r="K76" s="3089">
        <f>R76/1000</f>
        <v>252064.81871999998</v>
      </c>
      <c r="L76" s="120" t="s">
        <v>1446</v>
      </c>
      <c r="M76" s="3">
        <v>16</v>
      </c>
      <c r="N76" s="100">
        <f t="shared" ref="N76:N78" si="3">(Q76*($P$11+$Q$11))+Q76</f>
        <v>1909581.96</v>
      </c>
      <c r="O76" s="101">
        <v>11</v>
      </c>
      <c r="P76" s="113">
        <v>12</v>
      </c>
      <c r="Q76" s="1474">
        <v>1857570</v>
      </c>
      <c r="R76" s="111">
        <f>N76*O76*P76</f>
        <v>252064818.71999997</v>
      </c>
      <c r="S76" s="5"/>
    </row>
    <row r="77" spans="1:20" s="2" customFormat="1" ht="18" customHeight="1">
      <c r="A77" s="90"/>
      <c r="B77" s="28"/>
      <c r="C77" s="28"/>
      <c r="D77" s="28"/>
      <c r="E77" s="28"/>
      <c r="F77" s="3054"/>
      <c r="G77" s="3206"/>
      <c r="H77" s="26"/>
      <c r="I77" s="3088" t="str">
        <f>L77&amp;TEXT(N77," #,###원")&amp;" * "&amp;TEXT(O77,"#명")&amp;" * "&amp;TEXT(P77,"#월")</f>
        <v xml:space="preserve"> - 8등급(14호봉) : 1,606,579원 * 13명 * 12월</v>
      </c>
      <c r="J77" s="3090" t="s">
        <v>73</v>
      </c>
      <c r="K77" s="3089">
        <f>R77/1000</f>
        <v>250626.31775999998</v>
      </c>
      <c r="L77" s="120" t="s">
        <v>1447</v>
      </c>
      <c r="M77" s="3">
        <v>14</v>
      </c>
      <c r="N77" s="100">
        <f t="shared" si="3"/>
        <v>1606578.96</v>
      </c>
      <c r="O77" s="101">
        <v>13</v>
      </c>
      <c r="P77" s="113">
        <v>12</v>
      </c>
      <c r="Q77" s="1474">
        <v>1562820</v>
      </c>
      <c r="R77" s="111">
        <f>N77*O77*P77</f>
        <v>250626317.75999999</v>
      </c>
      <c r="S77" s="5"/>
    </row>
    <row r="78" spans="1:20" s="2" customFormat="1" ht="18" customHeight="1">
      <c r="A78" s="90"/>
      <c r="B78" s="28"/>
      <c r="C78" s="28"/>
      <c r="D78" s="28"/>
      <c r="E78" s="28"/>
      <c r="F78" s="3054"/>
      <c r="G78" s="3206"/>
      <c r="H78" s="26"/>
      <c r="I78" s="3088" t="str">
        <f>L78&amp;TEXT(N78," #,###원")&amp;" * "&amp;TEXT(O78,"#명")&amp;" * "&amp;TEXT(P78,"#월")</f>
        <v xml:space="preserve"> - 9등급(9호봉) : 1,182,714원 * 3명 * 12월</v>
      </c>
      <c r="J78" s="3090" t="s">
        <v>73</v>
      </c>
      <c r="K78" s="3089">
        <f>R78/1000</f>
        <v>42577.703999999998</v>
      </c>
      <c r="L78" s="120" t="s">
        <v>1476</v>
      </c>
      <c r="M78" s="3">
        <v>9</v>
      </c>
      <c r="N78" s="100">
        <f t="shared" si="3"/>
        <v>1182714</v>
      </c>
      <c r="O78" s="101">
        <v>3</v>
      </c>
      <c r="P78" s="113">
        <v>12</v>
      </c>
      <c r="Q78" s="1474">
        <v>1150500</v>
      </c>
      <c r="R78" s="111">
        <f>N78*O78*P78</f>
        <v>42577704</v>
      </c>
      <c r="S78" s="5"/>
    </row>
    <row r="79" spans="1:20" s="2" customFormat="1" ht="18" customHeight="1">
      <c r="A79" s="90"/>
      <c r="B79" s="28"/>
      <c r="C79" s="28"/>
      <c r="D79" s="28"/>
      <c r="E79" s="28"/>
      <c r="F79" s="3054"/>
      <c r="G79" s="3206"/>
      <c r="H79" s="26"/>
      <c r="I79" s="3088" t="s">
        <v>158</v>
      </c>
      <c r="J79" s="3087"/>
      <c r="K79" s="1471">
        <f>SUM(K80:K83)</f>
        <v>187464.02399999998</v>
      </c>
      <c r="L79" s="120"/>
      <c r="M79" s="3"/>
      <c r="N79" s="100"/>
      <c r="O79" s="110"/>
      <c r="P79" s="101"/>
      <c r="Q79" s="101"/>
      <c r="R79" s="111"/>
      <c r="S79" s="5"/>
    </row>
    <row r="80" spans="1:20" s="2" customFormat="1" ht="18" customHeight="1">
      <c r="A80" s="90"/>
      <c r="B80" s="28"/>
      <c r="C80" s="28"/>
      <c r="D80" s="28"/>
      <c r="E80" s="28"/>
      <c r="F80" s="3054"/>
      <c r="G80" s="3206"/>
      <c r="H80" s="26"/>
      <c r="I80" s="3088" t="str">
        <f>L80&amp;TEXT(N80," #,###원")&amp;" * "&amp;TEXT(Q80,"#%")&amp;" * "&amp;TEXT(O80,"#명")&amp;" * "&amp;TEXT(P80,"#월")</f>
        <v xml:space="preserve"> - 6등급 : 2,211,423원 * 30% * 3명 * 12월</v>
      </c>
      <c r="J80" s="3090" t="s">
        <v>73</v>
      </c>
      <c r="K80" s="3089">
        <f>R80/1000</f>
        <v>23883.371855999994</v>
      </c>
      <c r="L80" s="120" t="s">
        <v>220</v>
      </c>
      <c r="M80" s="3">
        <f>$M$75</f>
        <v>18</v>
      </c>
      <c r="N80" s="100">
        <f>$N$75</f>
        <v>2211423.3199999998</v>
      </c>
      <c r="O80" s="101">
        <f>$O$75</f>
        <v>3</v>
      </c>
      <c r="P80" s="101">
        <v>12</v>
      </c>
      <c r="Q80" s="110">
        <v>0.3</v>
      </c>
      <c r="R80" s="108">
        <f>N80*O80*P80*Q80</f>
        <v>23883371.855999995</v>
      </c>
      <c r="S80" s="57"/>
      <c r="T80" s="58"/>
    </row>
    <row r="81" spans="1:20" s="2" customFormat="1" ht="18" customHeight="1">
      <c r="A81" s="90"/>
      <c r="B81" s="28"/>
      <c r="C81" s="28"/>
      <c r="D81" s="28"/>
      <c r="E81" s="28"/>
      <c r="F81" s="3054"/>
      <c r="G81" s="3206"/>
      <c r="H81" s="26"/>
      <c r="I81" s="3088" t="str">
        <f>L81&amp;TEXT(N81," #,###원")&amp;" * "&amp;TEXT(Q81,"#%")&amp;" * "&amp;TEXT(O81,"#명")&amp;" * "&amp;TEXT(P81,"#월")</f>
        <v xml:space="preserve"> - 7등급 : 1,909,582원 * 30% * 11명 * 12월</v>
      </c>
      <c r="J81" s="3090" t="s">
        <v>73</v>
      </c>
      <c r="K81" s="3089">
        <f>R81/1000</f>
        <v>75619.445615999983</v>
      </c>
      <c r="L81" s="120" t="s">
        <v>223</v>
      </c>
      <c r="M81" s="3">
        <f>$M$76</f>
        <v>16</v>
      </c>
      <c r="N81" s="100">
        <f>$N$76</f>
        <v>1909581.96</v>
      </c>
      <c r="O81" s="101">
        <f>$O$76</f>
        <v>11</v>
      </c>
      <c r="P81" s="101">
        <v>12</v>
      </c>
      <c r="Q81" s="110">
        <v>0.3</v>
      </c>
      <c r="R81" s="108">
        <f>N81*O81*P81*Q81</f>
        <v>75619445.615999982</v>
      </c>
      <c r="S81" s="57"/>
      <c r="T81" s="58"/>
    </row>
    <row r="82" spans="1:20" s="2" customFormat="1" ht="18" customHeight="1">
      <c r="A82" s="90"/>
      <c r="B82" s="28"/>
      <c r="C82" s="28"/>
      <c r="D82" s="28"/>
      <c r="E82" s="28"/>
      <c r="F82" s="3054"/>
      <c r="G82" s="3206"/>
      <c r="H82" s="26"/>
      <c r="I82" s="3088" t="str">
        <f>L82&amp;TEXT(N82," #,###원")&amp;" * "&amp;TEXT(Q82,"#%")&amp;" * "&amp;TEXT(O82,"#명")&amp;" * "&amp;TEXT(P82,"#월")</f>
        <v xml:space="preserve"> - 8등급 : 1,606,579원 * 30% * 13명 * 12월</v>
      </c>
      <c r="J82" s="3090" t="s">
        <v>73</v>
      </c>
      <c r="K82" s="3089">
        <f>R82/1000</f>
        <v>75187.895327999999</v>
      </c>
      <c r="L82" s="120" t="s">
        <v>230</v>
      </c>
      <c r="M82" s="3">
        <f>$M$77</f>
        <v>14</v>
      </c>
      <c r="N82" s="100">
        <f>$N$77</f>
        <v>1606578.96</v>
      </c>
      <c r="O82" s="101">
        <f>$O$77</f>
        <v>13</v>
      </c>
      <c r="P82" s="101">
        <v>12</v>
      </c>
      <c r="Q82" s="110">
        <v>0.3</v>
      </c>
      <c r="R82" s="108">
        <f>N82*O82*P82*Q82</f>
        <v>75187895.327999994</v>
      </c>
      <c r="S82" s="57"/>
      <c r="T82" s="58"/>
    </row>
    <row r="83" spans="1:20" s="2" customFormat="1" ht="18" customHeight="1">
      <c r="A83" s="90"/>
      <c r="B83" s="28"/>
      <c r="C83" s="28"/>
      <c r="D83" s="28"/>
      <c r="E83" s="28"/>
      <c r="F83" s="3054"/>
      <c r="G83" s="3206"/>
      <c r="H83" s="26"/>
      <c r="I83" s="3088" t="str">
        <f>L83&amp;TEXT(N83," #,###원")&amp;" * "&amp;TEXT(Q83,"#%")&amp;" * "&amp;TEXT(O83,"#명")&amp;" * "&amp;TEXT(P83,"#월")</f>
        <v xml:space="preserve"> - 9등급 : 1,182,714원 * 30% * 3명 * 12월</v>
      </c>
      <c r="J83" s="3090" t="s">
        <v>73</v>
      </c>
      <c r="K83" s="3089">
        <f>R83/1000</f>
        <v>12773.3112</v>
      </c>
      <c r="L83" s="120" t="s">
        <v>221</v>
      </c>
      <c r="M83" s="3">
        <f>$M$78</f>
        <v>9</v>
      </c>
      <c r="N83" s="100">
        <f>$N$78</f>
        <v>1182714</v>
      </c>
      <c r="O83" s="101">
        <f>$O$78</f>
        <v>3</v>
      </c>
      <c r="P83" s="101">
        <v>12</v>
      </c>
      <c r="Q83" s="110">
        <v>0.3</v>
      </c>
      <c r="R83" s="108">
        <f>N83*O83*P83*Q83</f>
        <v>12773311.199999999</v>
      </c>
      <c r="S83" s="57"/>
    </row>
    <row r="84" spans="1:20" s="2" customFormat="1" ht="18" customHeight="1">
      <c r="A84" s="90"/>
      <c r="B84" s="28"/>
      <c r="C84" s="28"/>
      <c r="D84" s="28"/>
      <c r="E84" s="28"/>
      <c r="F84" s="3054"/>
      <c r="G84" s="3206"/>
      <c r="H84" s="26"/>
      <c r="I84" s="3091" t="s">
        <v>160</v>
      </c>
      <c r="J84" s="3090"/>
      <c r="K84" s="1471">
        <f>SUM(K85:K88)</f>
        <v>26400</v>
      </c>
      <c r="L84" s="120"/>
      <c r="M84" s="3"/>
      <c r="N84" s="100"/>
      <c r="O84" s="101"/>
      <c r="P84" s="110"/>
      <c r="Q84" s="110"/>
      <c r="R84" s="108"/>
      <c r="S84" s="5"/>
    </row>
    <row r="85" spans="1:20" s="2" customFormat="1" ht="18" customHeight="1">
      <c r="A85" s="90"/>
      <c r="B85" s="28"/>
      <c r="C85" s="28"/>
      <c r="D85" s="28"/>
      <c r="E85" s="28"/>
      <c r="F85" s="3054"/>
      <c r="G85" s="3206"/>
      <c r="H85" s="26"/>
      <c r="I85" s="3088" t="str">
        <f>L85&amp;TEXT(N85," #,###원")&amp;" * "&amp;TEXT(O85,"#명")&amp;" * "&amp;TEXT(P85,"#월")</f>
        <v xml:space="preserve"> - 5년이상 ~10년미만 : 50,000원 * 2명 * 12월</v>
      </c>
      <c r="J85" s="3090" t="s">
        <v>73</v>
      </c>
      <c r="K85" s="3089">
        <f>R85/1000</f>
        <v>1200</v>
      </c>
      <c r="L85" s="120" t="s">
        <v>341</v>
      </c>
      <c r="M85" s="3"/>
      <c r="N85" s="100">
        <v>50000</v>
      </c>
      <c r="O85" s="101">
        <v>2</v>
      </c>
      <c r="P85" s="101">
        <v>12</v>
      </c>
      <c r="Q85" s="101"/>
      <c r="R85" s="111">
        <f>N85*O85*P85</f>
        <v>1200000</v>
      </c>
      <c r="S85" s="5"/>
    </row>
    <row r="86" spans="1:20" s="2" customFormat="1" ht="18" customHeight="1">
      <c r="A86" s="90"/>
      <c r="B86" s="83"/>
      <c r="C86" s="28"/>
      <c r="D86" s="28"/>
      <c r="E86" s="28"/>
      <c r="F86" s="3053"/>
      <c r="G86" s="3205"/>
      <c r="H86" s="26"/>
      <c r="I86" s="3088" t="str">
        <f>L86&amp;TEXT(N86," #,###원")&amp;" * "&amp;TEXT(O86,"#명")&amp;" * "&amp;TEXT(P86,"#월")</f>
        <v xml:space="preserve"> - 10년이상~15년미만 : 60,000원 * 10명 * 12월</v>
      </c>
      <c r="J86" s="3092" t="s">
        <v>73</v>
      </c>
      <c r="K86" s="3089">
        <f>R86/1000</f>
        <v>7200</v>
      </c>
      <c r="L86" s="120" t="s">
        <v>345</v>
      </c>
      <c r="M86" s="3"/>
      <c r="N86" s="100">
        <v>60000</v>
      </c>
      <c r="O86" s="101">
        <v>10</v>
      </c>
      <c r="P86" s="101">
        <v>12</v>
      </c>
      <c r="Q86" s="101"/>
      <c r="R86" s="111">
        <f>N86*O86*P86</f>
        <v>7200000</v>
      </c>
      <c r="S86" s="5"/>
    </row>
    <row r="87" spans="1:20" s="2" customFormat="1" ht="18" customHeight="1">
      <c r="A87" s="90"/>
      <c r="B87" s="83"/>
      <c r="C87" s="28"/>
      <c r="D87" s="28"/>
      <c r="E87" s="28"/>
      <c r="F87" s="3053"/>
      <c r="G87" s="3205"/>
      <c r="H87" s="26"/>
      <c r="I87" s="3088" t="str">
        <f>L87&amp;TEXT(N87," #,###원")&amp;" * "&amp;TEXT(O87,"#명")&amp;" * "&amp;TEXT(P87,"#월")</f>
        <v xml:space="preserve"> - 15년이상~20년미만 : 80,000원 * 16명 * 12월</v>
      </c>
      <c r="J87" s="3092" t="s">
        <v>73</v>
      </c>
      <c r="K87" s="3089">
        <f>R87/1000</f>
        <v>15360</v>
      </c>
      <c r="L87" s="120" t="s">
        <v>343</v>
      </c>
      <c r="M87" s="3"/>
      <c r="N87" s="100">
        <v>80000</v>
      </c>
      <c r="O87" s="101">
        <v>16</v>
      </c>
      <c r="P87" s="101">
        <v>12</v>
      </c>
      <c r="Q87" s="101"/>
      <c r="R87" s="111">
        <f>N87*O87*P87</f>
        <v>15360000</v>
      </c>
      <c r="S87" s="5"/>
      <c r="T87" s="56"/>
    </row>
    <row r="88" spans="1:20" s="2" customFormat="1" ht="18" customHeight="1">
      <c r="A88" s="90"/>
      <c r="B88" s="83"/>
      <c r="C88" s="28"/>
      <c r="D88" s="28"/>
      <c r="E88" s="28"/>
      <c r="F88" s="3053"/>
      <c r="G88" s="3205"/>
      <c r="H88" s="26"/>
      <c r="I88" s="3088" t="str">
        <f>L88&amp;TEXT(N88," #,###원")&amp;" * "&amp;TEXT(O88,"#명")&amp;" * "&amp;TEXT(P88,"#월")</f>
        <v xml:space="preserve"> - 20년이상~25년미만 : 110,000원 * 2명 * 12월</v>
      </c>
      <c r="J88" s="3092" t="s">
        <v>73</v>
      </c>
      <c r="K88" s="3089">
        <f>R88/1000</f>
        <v>2640</v>
      </c>
      <c r="L88" s="120" t="s">
        <v>349</v>
      </c>
      <c r="M88" s="3"/>
      <c r="N88" s="100">
        <v>110000</v>
      </c>
      <c r="O88" s="101">
        <v>2</v>
      </c>
      <c r="P88" s="101">
        <v>12</v>
      </c>
      <c r="Q88" s="101"/>
      <c r="R88" s="111">
        <f>N88*O88*P88</f>
        <v>2640000</v>
      </c>
      <c r="S88" s="5"/>
      <c r="T88" s="56"/>
    </row>
    <row r="89" spans="1:20" s="2" customFormat="1" ht="18" customHeight="1">
      <c r="A89" s="90"/>
      <c r="B89" s="28"/>
      <c r="C89" s="28"/>
      <c r="D89" s="28"/>
      <c r="E89" s="28"/>
      <c r="F89" s="3053"/>
      <c r="G89" s="3205"/>
      <c r="H89" s="26"/>
      <c r="I89" s="3091" t="s">
        <v>330</v>
      </c>
      <c r="J89" s="3090"/>
      <c r="K89" s="1471">
        <f>SUM(K90:K94)</f>
        <v>38640</v>
      </c>
      <c r="L89" s="120"/>
      <c r="M89" s="3"/>
      <c r="N89" s="100"/>
      <c r="O89" s="101"/>
      <c r="P89" s="101"/>
      <c r="Q89" s="101"/>
      <c r="R89" s="109"/>
      <c r="S89" s="5"/>
      <c r="T89" s="56"/>
    </row>
    <row r="90" spans="1:20" s="2" customFormat="1" ht="18" customHeight="1">
      <c r="A90" s="90"/>
      <c r="B90" s="28"/>
      <c r="C90" s="28"/>
      <c r="D90" s="28"/>
      <c r="E90" s="28"/>
      <c r="F90" s="3053"/>
      <c r="G90" s="3205"/>
      <c r="H90" s="26"/>
      <c r="I90" s="3088" t="str">
        <f>L90&amp;TEXT(N90," #,###원")&amp;" * "&amp;TEXT(O90,"#명")&amp;" * "&amp;TEXT(P90,"#월")</f>
        <v xml:space="preserve"> - 배우자 :  40,000원 * 25명 * 12월</v>
      </c>
      <c r="J90" s="3090" t="s">
        <v>73</v>
      </c>
      <c r="K90" s="3089">
        <f>R90/1000</f>
        <v>12000</v>
      </c>
      <c r="L90" s="120" t="s">
        <v>215</v>
      </c>
      <c r="M90" s="3"/>
      <c r="N90" s="100">
        <v>40000</v>
      </c>
      <c r="O90" s="101">
        <v>25</v>
      </c>
      <c r="P90" s="101">
        <v>12</v>
      </c>
      <c r="Q90" s="101"/>
      <c r="R90" s="111">
        <f>N90*O90*P90</f>
        <v>12000000</v>
      </c>
      <c r="S90" s="5"/>
      <c r="T90" s="56"/>
    </row>
    <row r="91" spans="1:20" s="2" customFormat="1" ht="18" customHeight="1">
      <c r="A91" s="90"/>
      <c r="B91" s="29"/>
      <c r="C91" s="29"/>
      <c r="D91" s="29"/>
      <c r="E91" s="28"/>
      <c r="F91" s="3053"/>
      <c r="G91" s="3205"/>
      <c r="H91" s="26"/>
      <c r="I91" s="3088" t="str">
        <f>L91&amp;TEXT(N91," #,###원")&amp;" * "&amp;TEXT(O91,"#명")&amp;" * "&amp;TEXT(P91,"#월")</f>
        <v xml:space="preserve"> - 직계존비속 : 20,000원 * 10명 * 12월</v>
      </c>
      <c r="J91" s="3090" t="s">
        <v>73</v>
      </c>
      <c r="K91" s="3089">
        <f>R91/1000</f>
        <v>2400</v>
      </c>
      <c r="L91" s="120" t="s">
        <v>214</v>
      </c>
      <c r="M91" s="3"/>
      <c r="N91" s="100">
        <v>20000</v>
      </c>
      <c r="O91" s="101">
        <v>10</v>
      </c>
      <c r="P91" s="101">
        <v>12</v>
      </c>
      <c r="Q91" s="101"/>
      <c r="R91" s="111">
        <f>N91*O91*P91</f>
        <v>2400000</v>
      </c>
      <c r="S91" s="5"/>
    </row>
    <row r="92" spans="1:20" s="2" customFormat="1" ht="18" customHeight="1">
      <c r="A92" s="90"/>
      <c r="B92" s="29"/>
      <c r="C92" s="29"/>
      <c r="D92" s="29"/>
      <c r="E92" s="28"/>
      <c r="F92" s="3053"/>
      <c r="G92" s="3205"/>
      <c r="H92" s="26"/>
      <c r="I92" s="3088" t="str">
        <f>L92&amp;TEXT(N92," #,###원")&amp;" * "&amp;TEXT(O92,"#명")&amp;" * "&amp;TEXT(P92,"#월")</f>
        <v xml:space="preserve"> - 첫째자녀 : 20,000원 * 22명 * 12월</v>
      </c>
      <c r="J92" s="3090" t="s">
        <v>73</v>
      </c>
      <c r="K92" s="3089">
        <f>R92/1000</f>
        <v>5280</v>
      </c>
      <c r="L92" s="120" t="s">
        <v>228</v>
      </c>
      <c r="M92" s="3"/>
      <c r="N92" s="100">
        <v>20000</v>
      </c>
      <c r="O92" s="101">
        <v>22</v>
      </c>
      <c r="P92" s="101">
        <v>12</v>
      </c>
      <c r="Q92" s="101"/>
      <c r="R92" s="111">
        <f>N92*O92*P92</f>
        <v>5280000</v>
      </c>
      <c r="S92" s="5"/>
      <c r="T92" s="56"/>
    </row>
    <row r="93" spans="1:20" s="2" customFormat="1" ht="18" customHeight="1">
      <c r="A93" s="90"/>
      <c r="B93" s="29"/>
      <c r="C93" s="29"/>
      <c r="D93" s="29"/>
      <c r="E93" s="28"/>
      <c r="F93" s="3053"/>
      <c r="G93" s="3205"/>
      <c r="H93" s="26"/>
      <c r="I93" s="3088" t="str">
        <f>L93&amp;TEXT(N93," #,###원")&amp;" * "&amp;TEXT(O93,"#명")&amp;" * "&amp;TEXT(P93,"#월")</f>
        <v xml:space="preserve"> - 둘째자녀 : 60,000원 * 18명 * 12월</v>
      </c>
      <c r="J93" s="3090" t="s">
        <v>73</v>
      </c>
      <c r="K93" s="3089">
        <f>R93/1000</f>
        <v>12960</v>
      </c>
      <c r="L93" s="120" t="s">
        <v>218</v>
      </c>
      <c r="M93" s="3"/>
      <c r="N93" s="100">
        <v>60000</v>
      </c>
      <c r="O93" s="101">
        <v>18</v>
      </c>
      <c r="P93" s="101">
        <v>12</v>
      </c>
      <c r="Q93" s="101"/>
      <c r="R93" s="111">
        <f>N93*O93*P93</f>
        <v>12960000</v>
      </c>
      <c r="S93" s="5"/>
      <c r="T93" s="56"/>
    </row>
    <row r="94" spans="1:20" s="2" customFormat="1" ht="18" customHeight="1">
      <c r="A94" s="90"/>
      <c r="B94" s="29"/>
      <c r="C94" s="29"/>
      <c r="D94" s="29"/>
      <c r="E94" s="28"/>
      <c r="F94" s="3053"/>
      <c r="G94" s="3205"/>
      <c r="H94" s="26"/>
      <c r="I94" s="3088" t="str">
        <f>L94&amp;TEXT(N94," #,###원")&amp;" * "&amp;TEXT(O94,"#명")&amp;" * "&amp;TEXT(P94,"#월")</f>
        <v xml:space="preserve"> - 셋째자녀이상 : 100,000원 * 5명 * 12월</v>
      </c>
      <c r="J94" s="3090" t="s">
        <v>73</v>
      </c>
      <c r="K94" s="3089">
        <f>R94/1000</f>
        <v>6000</v>
      </c>
      <c r="L94" s="120" t="s">
        <v>232</v>
      </c>
      <c r="M94" s="3"/>
      <c r="N94" s="100">
        <v>100000</v>
      </c>
      <c r="O94" s="101">
        <v>5</v>
      </c>
      <c r="P94" s="101">
        <v>12</v>
      </c>
      <c r="Q94" s="101"/>
      <c r="R94" s="111">
        <f>N94*O94*P94</f>
        <v>6000000</v>
      </c>
      <c r="S94" s="5"/>
      <c r="T94" s="56"/>
    </row>
    <row r="95" spans="1:20" s="2" customFormat="1" ht="18" customHeight="1">
      <c r="A95" s="90"/>
      <c r="B95" s="29"/>
      <c r="C95" s="29"/>
      <c r="D95" s="29"/>
      <c r="E95" s="28"/>
      <c r="F95" s="3053"/>
      <c r="G95" s="3205"/>
      <c r="H95" s="26"/>
      <c r="I95" s="3093" t="s">
        <v>151</v>
      </c>
      <c r="J95" s="3094"/>
      <c r="K95" s="1471">
        <f>SUM(K96:K99)</f>
        <v>43560</v>
      </c>
      <c r="L95" s="120"/>
      <c r="M95" s="3"/>
      <c r="N95" s="100"/>
      <c r="O95" s="101"/>
      <c r="P95" s="101"/>
      <c r="Q95" s="101"/>
      <c r="R95" s="109"/>
      <c r="S95" s="5"/>
      <c r="T95" s="56"/>
    </row>
    <row r="96" spans="1:20" s="2" customFormat="1" ht="18" customHeight="1">
      <c r="A96" s="90"/>
      <c r="B96" s="29"/>
      <c r="C96" s="29"/>
      <c r="D96" s="29"/>
      <c r="E96" s="28"/>
      <c r="F96" s="3053"/>
      <c r="G96" s="3205"/>
      <c r="H96" s="26"/>
      <c r="I96" s="3088" t="str">
        <f>L96&amp;TEXT(N96," #,###원")&amp;" * "&amp;TEXT(O96,"#명")&amp;" * "&amp;TEXT(P96,"#월")</f>
        <v xml:space="preserve"> - 6등급 : 130,000원 * 3명 * 12월</v>
      </c>
      <c r="J96" s="3090" t="s">
        <v>73</v>
      </c>
      <c r="K96" s="3089">
        <f>R96/1000</f>
        <v>4680</v>
      </c>
      <c r="L96" s="120" t="str">
        <f>$L$80</f>
        <v xml:space="preserve"> - 6등급 :</v>
      </c>
      <c r="M96" s="3"/>
      <c r="N96" s="100">
        <v>130000</v>
      </c>
      <c r="O96" s="101">
        <f>$O$75</f>
        <v>3</v>
      </c>
      <c r="P96" s="101">
        <v>12</v>
      </c>
      <c r="Q96" s="101"/>
      <c r="R96" s="111">
        <f>N96*O96*P96</f>
        <v>4680000</v>
      </c>
      <c r="S96" s="5"/>
      <c r="T96" s="56"/>
    </row>
    <row r="97" spans="1:20" s="2" customFormat="1" ht="18" customHeight="1">
      <c r="A97" s="90"/>
      <c r="B97" s="29"/>
      <c r="C97" s="29"/>
      <c r="D97" s="29"/>
      <c r="E97" s="28"/>
      <c r="F97" s="3053"/>
      <c r="G97" s="3205"/>
      <c r="H97" s="26"/>
      <c r="I97" s="3088" t="str">
        <f>L97&amp;TEXT(N97," #,###원")&amp;" * "&amp;TEXT(O97,"#명")&amp;" * "&amp;TEXT(P97,"#월")</f>
        <v xml:space="preserve"> - 7등급 : 120,000원 * 11명 * 12월</v>
      </c>
      <c r="J97" s="3090" t="s">
        <v>73</v>
      </c>
      <c r="K97" s="3089">
        <f>R97/1000</f>
        <v>15840</v>
      </c>
      <c r="L97" s="120" t="str">
        <f>$L$81</f>
        <v xml:space="preserve"> - 7등급 :</v>
      </c>
      <c r="M97" s="3"/>
      <c r="N97" s="100">
        <v>120000</v>
      </c>
      <c r="O97" s="101">
        <f>$O$76</f>
        <v>11</v>
      </c>
      <c r="P97" s="101">
        <v>12</v>
      </c>
      <c r="Q97" s="101"/>
      <c r="R97" s="111">
        <f>N97*O97*P97</f>
        <v>15840000</v>
      </c>
      <c r="S97" s="5"/>
      <c r="T97" s="56"/>
    </row>
    <row r="98" spans="1:20" s="2" customFormat="1" ht="18" customHeight="1">
      <c r="A98" s="90"/>
      <c r="B98" s="29"/>
      <c r="C98" s="29"/>
      <c r="D98" s="29"/>
      <c r="E98" s="28"/>
      <c r="F98" s="3053"/>
      <c r="G98" s="3205"/>
      <c r="H98" s="26"/>
      <c r="I98" s="3088" t="str">
        <f>L98&amp;TEXT(N98," #,###원")&amp;" * "&amp;TEXT(O98,"#명")&amp;" * "&amp;TEXT(P98,"#월")</f>
        <v xml:space="preserve"> - 8등급 : 120,000원 * 13명 * 12월</v>
      </c>
      <c r="J98" s="3090" t="s">
        <v>73</v>
      </c>
      <c r="K98" s="3089">
        <f>R98/1000</f>
        <v>18720</v>
      </c>
      <c r="L98" s="120" t="str">
        <f>$L$82</f>
        <v xml:space="preserve"> - 8등급 :</v>
      </c>
      <c r="M98" s="3"/>
      <c r="N98" s="100">
        <v>120000</v>
      </c>
      <c r="O98" s="101">
        <f>$O$77</f>
        <v>13</v>
      </c>
      <c r="P98" s="101">
        <v>12</v>
      </c>
      <c r="Q98" s="101"/>
      <c r="R98" s="111">
        <f>N98*O98*P98</f>
        <v>18720000</v>
      </c>
      <c r="S98" s="5"/>
      <c r="T98" s="56"/>
    </row>
    <row r="99" spans="1:20" s="2" customFormat="1" ht="18" customHeight="1">
      <c r="A99" s="90"/>
      <c r="B99" s="29"/>
      <c r="C99" s="29"/>
      <c r="D99" s="29"/>
      <c r="E99" s="28"/>
      <c r="F99" s="3053"/>
      <c r="G99" s="3205"/>
      <c r="H99" s="26"/>
      <c r="I99" s="3088" t="str">
        <f>L99&amp;TEXT(N99," #,###원")&amp;" * "&amp;TEXT(O99,"#명")&amp;" * "&amp;TEXT(P99,"#월")</f>
        <v xml:space="preserve"> - 9등급 : 120,000원 * 3명 * 12월</v>
      </c>
      <c r="J99" s="3090" t="s">
        <v>73</v>
      </c>
      <c r="K99" s="3089">
        <f>R99/1000</f>
        <v>4320</v>
      </c>
      <c r="L99" s="120" t="str">
        <f>$L$83</f>
        <v xml:space="preserve"> - 9등급 :</v>
      </c>
      <c r="M99" s="3"/>
      <c r="N99" s="100">
        <v>120000</v>
      </c>
      <c r="O99" s="101">
        <f>$O$78</f>
        <v>3</v>
      </c>
      <c r="P99" s="101">
        <v>12</v>
      </c>
      <c r="Q99" s="101"/>
      <c r="R99" s="111">
        <f>N99*O99*P99</f>
        <v>4320000</v>
      </c>
      <c r="S99" s="5"/>
      <c r="T99" s="56"/>
    </row>
    <row r="100" spans="1:20" s="2" customFormat="1" ht="18" customHeight="1">
      <c r="A100" s="90"/>
      <c r="B100" s="29"/>
      <c r="C100" s="29"/>
      <c r="D100" s="30"/>
      <c r="E100" s="33"/>
      <c r="F100" s="3053"/>
      <c r="G100" s="3205"/>
      <c r="H100" s="26"/>
      <c r="I100" s="3093" t="s">
        <v>157</v>
      </c>
      <c r="J100" s="3094"/>
      <c r="K100" s="1471">
        <f>SUM(K101:K104)</f>
        <v>46800</v>
      </c>
      <c r="L100" s="120"/>
      <c r="M100" s="3"/>
      <c r="N100" s="100"/>
      <c r="O100" s="110"/>
      <c r="P100" s="101"/>
      <c r="Q100" s="101"/>
      <c r="R100" s="109"/>
      <c r="S100" s="5"/>
    </row>
    <row r="101" spans="1:20" s="2" customFormat="1" ht="18" customHeight="1">
      <c r="A101" s="90"/>
      <c r="B101" s="29"/>
      <c r="C101" s="29"/>
      <c r="D101" s="30"/>
      <c r="E101" s="33"/>
      <c r="F101" s="3053"/>
      <c r="G101" s="3205"/>
      <c r="H101" s="26"/>
      <c r="I101" s="3088" t="str">
        <f>L101&amp;TEXT(N101," #,###원")&amp;" * "&amp;TEXT(O101,"#명")&amp;" * "&amp;TEXT(P101,"#월")</f>
        <v xml:space="preserve"> - 6등급 : 130,000원 * 3명 * 12월</v>
      </c>
      <c r="J101" s="3094" t="s">
        <v>73</v>
      </c>
      <c r="K101" s="3089">
        <f>R101/1000</f>
        <v>4680</v>
      </c>
      <c r="L101" s="120" t="str">
        <f>$L$80</f>
        <v xml:space="preserve"> - 6등급 :</v>
      </c>
      <c r="M101" s="3"/>
      <c r="N101" s="100">
        <v>130000</v>
      </c>
      <c r="O101" s="101">
        <f>$O$75</f>
        <v>3</v>
      </c>
      <c r="P101" s="101">
        <v>12</v>
      </c>
      <c r="Q101" s="101"/>
      <c r="R101" s="111">
        <f>N101*O101*P101</f>
        <v>4680000</v>
      </c>
      <c r="S101" s="5"/>
    </row>
    <row r="102" spans="1:20" s="2" customFormat="1" ht="18" customHeight="1">
      <c r="A102" s="90"/>
      <c r="B102" s="29"/>
      <c r="C102" s="29"/>
      <c r="D102" s="30"/>
      <c r="E102" s="33"/>
      <c r="F102" s="3053"/>
      <c r="G102" s="3205"/>
      <c r="H102" s="26"/>
      <c r="I102" s="3088" t="str">
        <f>L102&amp;TEXT(N102," #,###원")&amp;" * "&amp;TEXT(O102,"#명")&amp;" * "&amp;TEXT(P102,"#월")</f>
        <v xml:space="preserve"> - 7등급 : 130,000원 * 11명 * 12월</v>
      </c>
      <c r="J102" s="3094" t="s">
        <v>73</v>
      </c>
      <c r="K102" s="3089">
        <f>R102/1000</f>
        <v>17160</v>
      </c>
      <c r="L102" s="120" t="str">
        <f>$L$81</f>
        <v xml:space="preserve"> - 7등급 :</v>
      </c>
      <c r="M102" s="3"/>
      <c r="N102" s="100">
        <v>130000</v>
      </c>
      <c r="O102" s="101">
        <f>$O$76</f>
        <v>11</v>
      </c>
      <c r="P102" s="101">
        <v>12</v>
      </c>
      <c r="Q102" s="101"/>
      <c r="R102" s="111">
        <f>N102*O102*P102</f>
        <v>17160000</v>
      </c>
      <c r="S102" s="5"/>
    </row>
    <row r="103" spans="1:20" s="2" customFormat="1" ht="18" customHeight="1">
      <c r="A103" s="90"/>
      <c r="B103" s="29"/>
      <c r="C103" s="29"/>
      <c r="D103" s="30"/>
      <c r="E103" s="33"/>
      <c r="F103" s="3053"/>
      <c r="G103" s="3205"/>
      <c r="H103" s="26"/>
      <c r="I103" s="3088" t="str">
        <f>L103&amp;TEXT(N103," #,###원")&amp;" * "&amp;TEXT(O103,"#명")&amp;" * "&amp;TEXT(P103,"#월")</f>
        <v xml:space="preserve"> - 8등급 : 130,000원 * 13명 * 12월</v>
      </c>
      <c r="J103" s="3094" t="s">
        <v>73</v>
      </c>
      <c r="K103" s="3089">
        <f>R103/1000</f>
        <v>20280</v>
      </c>
      <c r="L103" s="120" t="str">
        <f>$L$82</f>
        <v xml:space="preserve"> - 8등급 :</v>
      </c>
      <c r="M103" s="3"/>
      <c r="N103" s="100">
        <v>130000</v>
      </c>
      <c r="O103" s="101">
        <f>$O$77</f>
        <v>13</v>
      </c>
      <c r="P103" s="101">
        <v>12</v>
      </c>
      <c r="Q103" s="101"/>
      <c r="R103" s="111">
        <f>N103*O103*P103</f>
        <v>20280000</v>
      </c>
      <c r="S103" s="5"/>
    </row>
    <row r="104" spans="1:20" s="2" customFormat="1" ht="18" customHeight="1">
      <c r="A104" s="90"/>
      <c r="B104" s="29"/>
      <c r="C104" s="29"/>
      <c r="D104" s="30"/>
      <c r="E104" s="33"/>
      <c r="F104" s="3053"/>
      <c r="G104" s="3205"/>
      <c r="H104" s="26"/>
      <c r="I104" s="3088" t="str">
        <f>L104&amp;TEXT(N104," #,###원")&amp;" * "&amp;TEXT(O104,"#명")&amp;" * "&amp;TEXT(P104,"#월")</f>
        <v xml:space="preserve"> - 9등급 : 130,000원 * 3명 * 12월</v>
      </c>
      <c r="J104" s="3090" t="s">
        <v>73</v>
      </c>
      <c r="K104" s="3089">
        <f>R104/1000</f>
        <v>4680</v>
      </c>
      <c r="L104" s="120" t="str">
        <f>$L$83</f>
        <v xml:space="preserve"> - 9등급 :</v>
      </c>
      <c r="M104" s="3"/>
      <c r="N104" s="100">
        <v>130000</v>
      </c>
      <c r="O104" s="101">
        <f>$O$78</f>
        <v>3</v>
      </c>
      <c r="P104" s="101">
        <v>12</v>
      </c>
      <c r="Q104" s="101"/>
      <c r="R104" s="111">
        <f>N104*O104*P104</f>
        <v>4680000</v>
      </c>
      <c r="S104" s="5"/>
    </row>
    <row r="105" spans="1:20" s="2" customFormat="1" ht="18" customHeight="1">
      <c r="A105" s="90"/>
      <c r="B105" s="29"/>
      <c r="C105" s="29"/>
      <c r="D105" s="30"/>
      <c r="E105" s="33"/>
      <c r="F105" s="3053"/>
      <c r="G105" s="3205"/>
      <c r="H105" s="26"/>
      <c r="I105" s="3093" t="s">
        <v>152</v>
      </c>
      <c r="J105" s="3094"/>
      <c r="K105" s="1471">
        <f>SUM(K106:K109)</f>
        <v>54000</v>
      </c>
      <c r="L105" s="120"/>
      <c r="M105" s="3"/>
      <c r="N105" s="100"/>
      <c r="O105" s="101"/>
      <c r="P105" s="101"/>
      <c r="Q105" s="101"/>
      <c r="R105" s="111"/>
      <c r="S105" s="5"/>
    </row>
    <row r="106" spans="1:20" s="2" customFormat="1" ht="18" customHeight="1">
      <c r="A106" s="90"/>
      <c r="B106" s="29"/>
      <c r="C106" s="29"/>
      <c r="D106" s="30"/>
      <c r="E106" s="33"/>
      <c r="F106" s="3053"/>
      <c r="G106" s="3205"/>
      <c r="H106" s="26"/>
      <c r="I106" s="3088" t="str">
        <f>L106&amp;TEXT(N106," #,###원")&amp;" * "&amp;TEXT(O106,"#명")&amp;" * "&amp;TEXT(P106,"#월")</f>
        <v xml:space="preserve"> - 6등급 : 150,000원 * 3명 * 12월</v>
      </c>
      <c r="J106" s="3094" t="s">
        <v>73</v>
      </c>
      <c r="K106" s="3089">
        <f>R106/1000</f>
        <v>5400</v>
      </c>
      <c r="L106" s="120" t="str">
        <f>$L$80</f>
        <v xml:space="preserve"> - 6등급 :</v>
      </c>
      <c r="M106" s="3"/>
      <c r="N106" s="100">
        <v>150000</v>
      </c>
      <c r="O106" s="101">
        <f>$O$75</f>
        <v>3</v>
      </c>
      <c r="P106" s="101">
        <v>12</v>
      </c>
      <c r="Q106" s="101"/>
      <c r="R106" s="111">
        <f>N106*O106*P106</f>
        <v>5400000</v>
      </c>
      <c r="S106" s="5"/>
    </row>
    <row r="107" spans="1:20" s="2" customFormat="1" ht="18" customHeight="1">
      <c r="A107" s="90"/>
      <c r="B107" s="29"/>
      <c r="C107" s="29"/>
      <c r="D107" s="30"/>
      <c r="E107" s="33"/>
      <c r="F107" s="3053"/>
      <c r="G107" s="3205"/>
      <c r="H107" s="26"/>
      <c r="I107" s="3088" t="str">
        <f>L107&amp;TEXT(N107," #,###원")&amp;" * "&amp;TEXT(O107,"#명")&amp;" * "&amp;TEXT(P107,"#월")</f>
        <v xml:space="preserve"> - 7등급 : 150,000원 * 11명 * 12월</v>
      </c>
      <c r="J107" s="3094" t="s">
        <v>73</v>
      </c>
      <c r="K107" s="3089">
        <f>R107/1000</f>
        <v>19800</v>
      </c>
      <c r="L107" s="120" t="str">
        <f>$L$81</f>
        <v xml:space="preserve"> - 7등급 :</v>
      </c>
      <c r="M107" s="3"/>
      <c r="N107" s="100">
        <v>150000</v>
      </c>
      <c r="O107" s="101">
        <f>$O$76</f>
        <v>11</v>
      </c>
      <c r="P107" s="101">
        <v>12</v>
      </c>
      <c r="Q107" s="101"/>
      <c r="R107" s="111">
        <f>N107*O107*P107</f>
        <v>19800000</v>
      </c>
      <c r="S107" s="5"/>
    </row>
    <row r="108" spans="1:20" s="2" customFormat="1" ht="18" customHeight="1">
      <c r="A108" s="90"/>
      <c r="B108" s="29"/>
      <c r="C108" s="29"/>
      <c r="D108" s="30"/>
      <c r="E108" s="33"/>
      <c r="F108" s="3053"/>
      <c r="G108" s="3205"/>
      <c r="H108" s="26"/>
      <c r="I108" s="3088" t="str">
        <f>L108&amp;TEXT(N108," #,###원")&amp;" * "&amp;TEXT(O108,"#명")&amp;" * "&amp;TEXT(P108,"#월")</f>
        <v xml:space="preserve"> - 8등급 : 150,000원 * 13명 * 12월</v>
      </c>
      <c r="J108" s="3094" t="s">
        <v>73</v>
      </c>
      <c r="K108" s="3089">
        <f>R108/1000</f>
        <v>23400</v>
      </c>
      <c r="L108" s="120" t="str">
        <f>$L$82</f>
        <v xml:space="preserve"> - 8등급 :</v>
      </c>
      <c r="M108" s="3"/>
      <c r="N108" s="100">
        <v>150000</v>
      </c>
      <c r="O108" s="101">
        <f>$O$77</f>
        <v>13</v>
      </c>
      <c r="P108" s="101">
        <v>12</v>
      </c>
      <c r="Q108" s="101"/>
      <c r="R108" s="111">
        <f>N108*O108*P108</f>
        <v>23400000</v>
      </c>
      <c r="S108" s="5"/>
    </row>
    <row r="109" spans="1:20" s="2" customFormat="1" ht="18" customHeight="1">
      <c r="A109" s="90"/>
      <c r="B109" s="29"/>
      <c r="C109" s="29"/>
      <c r="D109" s="30"/>
      <c r="E109" s="33"/>
      <c r="F109" s="3053"/>
      <c r="G109" s="3205"/>
      <c r="H109" s="26"/>
      <c r="I109" s="3088" t="str">
        <f>L109&amp;TEXT(N109," #,###원")&amp;" * "&amp;TEXT(O109,"#명")&amp;" * "&amp;TEXT(P109,"#월")</f>
        <v xml:space="preserve"> - 9등급 : 150,000원 * 3명 * 12월</v>
      </c>
      <c r="J109" s="3090" t="s">
        <v>73</v>
      </c>
      <c r="K109" s="3089">
        <f>R109/1000</f>
        <v>5400</v>
      </c>
      <c r="L109" s="120" t="str">
        <f>$L$83</f>
        <v xml:space="preserve"> - 9등급 :</v>
      </c>
      <c r="M109" s="3"/>
      <c r="N109" s="100">
        <v>150000</v>
      </c>
      <c r="O109" s="101">
        <f>$O$78</f>
        <v>3</v>
      </c>
      <c r="P109" s="101">
        <v>12</v>
      </c>
      <c r="Q109" s="101"/>
      <c r="R109" s="111">
        <f>N109*O109*P109</f>
        <v>5400000</v>
      </c>
      <c r="S109" s="5"/>
    </row>
    <row r="110" spans="1:20" s="2" customFormat="1" ht="18" customHeight="1">
      <c r="A110" s="90"/>
      <c r="B110" s="29"/>
      <c r="C110" s="29"/>
      <c r="D110" s="30"/>
      <c r="E110" s="33"/>
      <c r="F110" s="3053"/>
      <c r="G110" s="3205"/>
      <c r="H110" s="26"/>
      <c r="I110" s="3093" t="s">
        <v>168</v>
      </c>
      <c r="J110" s="3094"/>
      <c r="K110" s="1471">
        <f>SUM(K111:K114)</f>
        <v>10800</v>
      </c>
      <c r="L110" s="120"/>
      <c r="M110" s="3"/>
      <c r="N110" s="100"/>
      <c r="O110" s="110"/>
      <c r="P110" s="101"/>
      <c r="Q110" s="101"/>
      <c r="R110" s="109"/>
      <c r="S110" s="5"/>
    </row>
    <row r="111" spans="1:20" s="2" customFormat="1" ht="18" customHeight="1">
      <c r="A111" s="90"/>
      <c r="B111" s="29"/>
      <c r="C111" s="29"/>
      <c r="D111" s="30"/>
      <c r="E111" s="33"/>
      <c r="F111" s="3053"/>
      <c r="G111" s="3205"/>
      <c r="H111" s="26"/>
      <c r="I111" s="3088" t="str">
        <f>L111&amp;TEXT(N111," #,###원")&amp;" * "&amp;TEXT(O111,"#명")&amp;" * "&amp;TEXT(P111,"#월")</f>
        <v xml:space="preserve"> - 6등급 : 30,000원 * 3명 * 12월</v>
      </c>
      <c r="J111" s="3094" t="s">
        <v>73</v>
      </c>
      <c r="K111" s="3089">
        <f>R111/1000</f>
        <v>1080</v>
      </c>
      <c r="L111" s="120" t="str">
        <f>$L$80</f>
        <v xml:space="preserve"> - 6등급 :</v>
      </c>
      <c r="M111" s="3"/>
      <c r="N111" s="100">
        <v>30000</v>
      </c>
      <c r="O111" s="101">
        <f>$O$75</f>
        <v>3</v>
      </c>
      <c r="P111" s="101">
        <v>12</v>
      </c>
      <c r="Q111" s="101"/>
      <c r="R111" s="111">
        <f>N111*O111*P111</f>
        <v>1080000</v>
      </c>
      <c r="S111" s="5"/>
    </row>
    <row r="112" spans="1:20" s="2" customFormat="1" ht="18" customHeight="1">
      <c r="A112" s="90"/>
      <c r="B112" s="29"/>
      <c r="C112" s="29"/>
      <c r="D112" s="30"/>
      <c r="E112" s="33"/>
      <c r="F112" s="3053"/>
      <c r="G112" s="3205"/>
      <c r="H112" s="26"/>
      <c r="I112" s="3088" t="str">
        <f>L112&amp;TEXT(N112," #,###원")&amp;" * "&amp;TEXT(O112,"#명")&amp;" * "&amp;TEXT(P112,"#월")</f>
        <v xml:space="preserve"> - 7등급 : 30,000원 * 11명 * 12월</v>
      </c>
      <c r="J112" s="3094" t="s">
        <v>73</v>
      </c>
      <c r="K112" s="3089">
        <f>R112/1000</f>
        <v>3960</v>
      </c>
      <c r="L112" s="120" t="str">
        <f>$L$81</f>
        <v xml:space="preserve"> - 7등급 :</v>
      </c>
      <c r="M112" s="3"/>
      <c r="N112" s="100">
        <v>30000</v>
      </c>
      <c r="O112" s="101">
        <f>$O$76</f>
        <v>11</v>
      </c>
      <c r="P112" s="101">
        <v>12</v>
      </c>
      <c r="Q112" s="101"/>
      <c r="R112" s="111">
        <f>N112*O112*P112</f>
        <v>3960000</v>
      </c>
      <c r="S112" s="5"/>
    </row>
    <row r="113" spans="1:20" s="2" customFormat="1" ht="18" customHeight="1">
      <c r="A113" s="90"/>
      <c r="B113" s="29"/>
      <c r="C113" s="29"/>
      <c r="D113" s="30"/>
      <c r="E113" s="33"/>
      <c r="F113" s="3053"/>
      <c r="G113" s="3205"/>
      <c r="H113" s="26"/>
      <c r="I113" s="3088" t="str">
        <f>L113&amp;TEXT(N113," #,###원")&amp;" * "&amp;TEXT(O113,"#명")&amp;" * "&amp;TEXT(P113,"#월")</f>
        <v xml:space="preserve"> - 8등급 : 30,000원 * 13명 * 12월</v>
      </c>
      <c r="J113" s="3094" t="s">
        <v>73</v>
      </c>
      <c r="K113" s="3089">
        <f>R113/1000</f>
        <v>4680</v>
      </c>
      <c r="L113" s="120" t="str">
        <f>$L$82</f>
        <v xml:space="preserve"> - 8등급 :</v>
      </c>
      <c r="M113" s="3"/>
      <c r="N113" s="100">
        <v>30000</v>
      </c>
      <c r="O113" s="101">
        <f>$O$77</f>
        <v>13</v>
      </c>
      <c r="P113" s="101">
        <v>12</v>
      </c>
      <c r="Q113" s="101"/>
      <c r="R113" s="111">
        <f>N113*O113*P113</f>
        <v>4680000</v>
      </c>
      <c r="S113" s="5"/>
    </row>
    <row r="114" spans="1:20" s="2" customFormat="1" ht="18" customHeight="1">
      <c r="A114" s="90"/>
      <c r="B114" s="29"/>
      <c r="C114" s="29"/>
      <c r="D114" s="29"/>
      <c r="E114" s="28"/>
      <c r="F114" s="3053"/>
      <c r="G114" s="3205"/>
      <c r="H114" s="26"/>
      <c r="I114" s="3088" t="str">
        <f>L114&amp;TEXT(N114," #,###원")&amp;" * "&amp;TEXT(O114,"#명")&amp;" * "&amp;TEXT(P114,"#월")</f>
        <v xml:space="preserve"> - 9등급 : 30,000원 * 3명 * 12월</v>
      </c>
      <c r="J114" s="3090" t="s">
        <v>73</v>
      </c>
      <c r="K114" s="3089">
        <f>R114/1000</f>
        <v>1080</v>
      </c>
      <c r="L114" s="120" t="str">
        <f>$L$83</f>
        <v xml:space="preserve"> - 9등급 :</v>
      </c>
      <c r="M114" s="3"/>
      <c r="N114" s="100">
        <v>30000</v>
      </c>
      <c r="O114" s="101">
        <f>$O$78</f>
        <v>3</v>
      </c>
      <c r="P114" s="101">
        <v>12</v>
      </c>
      <c r="Q114" s="101"/>
      <c r="R114" s="111">
        <f>N114*O114*P114</f>
        <v>1080000</v>
      </c>
      <c r="S114" s="5"/>
    </row>
    <row r="115" spans="1:20" s="2" customFormat="1" ht="18" customHeight="1">
      <c r="A115" s="90"/>
      <c r="B115" s="29"/>
      <c r="C115" s="29"/>
      <c r="D115" s="30"/>
      <c r="E115" s="33"/>
      <c r="F115" s="3053"/>
      <c r="G115" s="3205"/>
      <c r="H115" s="26"/>
      <c r="I115" s="3093" t="s">
        <v>314</v>
      </c>
      <c r="J115" s="3094"/>
      <c r="K115" s="1471">
        <f>SUM(K116:K119)</f>
        <v>54000</v>
      </c>
      <c r="L115" s="120"/>
      <c r="M115" s="3"/>
      <c r="N115" s="100"/>
      <c r="O115" s="110"/>
      <c r="P115" s="101"/>
      <c r="Q115" s="101"/>
      <c r="R115" s="109"/>
      <c r="S115" s="5"/>
    </row>
    <row r="116" spans="1:20" s="2" customFormat="1" ht="18" customHeight="1">
      <c r="A116" s="90"/>
      <c r="B116" s="29"/>
      <c r="C116" s="29"/>
      <c r="D116" s="30"/>
      <c r="E116" s="33"/>
      <c r="F116" s="3053"/>
      <c r="G116" s="3205"/>
      <c r="H116" s="26"/>
      <c r="I116" s="3088" t="str">
        <f>L116&amp;TEXT(N116," #,###원")&amp;" * "&amp;TEXT(O116,"#명")&amp;" * "&amp;TEXT(P116,"#월")</f>
        <v xml:space="preserve"> - 6등급 : 150,000원 * 3명 * 12월</v>
      </c>
      <c r="J116" s="3094" t="s">
        <v>73</v>
      </c>
      <c r="K116" s="3089">
        <f>R116/1000</f>
        <v>5400</v>
      </c>
      <c r="L116" s="120" t="str">
        <f>$L$80</f>
        <v xml:space="preserve"> - 6등급 :</v>
      </c>
      <c r="M116" s="3"/>
      <c r="N116" s="100">
        <v>150000</v>
      </c>
      <c r="O116" s="101">
        <f>$O$75</f>
        <v>3</v>
      </c>
      <c r="P116" s="101">
        <v>12</v>
      </c>
      <c r="Q116" s="101"/>
      <c r="R116" s="111">
        <f>N116*O116*P116</f>
        <v>5400000</v>
      </c>
      <c r="S116" s="5"/>
    </row>
    <row r="117" spans="1:20" s="2" customFormat="1" ht="18" customHeight="1">
      <c r="A117" s="90"/>
      <c r="B117" s="29"/>
      <c r="C117" s="29"/>
      <c r="D117" s="30"/>
      <c r="E117" s="33"/>
      <c r="F117" s="3053"/>
      <c r="G117" s="3205"/>
      <c r="H117" s="26"/>
      <c r="I117" s="3088" t="str">
        <f>L117&amp;TEXT(N117," #,###원")&amp;" * "&amp;TEXT(O117,"#명")&amp;" * "&amp;TEXT(P117,"#월")</f>
        <v xml:space="preserve"> - 7등급 : 150,000원 * 11명 * 12월</v>
      </c>
      <c r="J117" s="3094" t="s">
        <v>73</v>
      </c>
      <c r="K117" s="3089">
        <f>R117/1000</f>
        <v>19800</v>
      </c>
      <c r="L117" s="120" t="str">
        <f>$L$81</f>
        <v xml:space="preserve"> - 7등급 :</v>
      </c>
      <c r="M117" s="3"/>
      <c r="N117" s="100">
        <v>150000</v>
      </c>
      <c r="O117" s="101">
        <f>$O$76</f>
        <v>11</v>
      </c>
      <c r="P117" s="101">
        <v>12</v>
      </c>
      <c r="Q117" s="101"/>
      <c r="R117" s="111">
        <f>N117*O117*P117</f>
        <v>19800000</v>
      </c>
      <c r="S117" s="5"/>
    </row>
    <row r="118" spans="1:20" s="2" customFormat="1" ht="18" customHeight="1">
      <c r="A118" s="90"/>
      <c r="B118" s="29"/>
      <c r="C118" s="29"/>
      <c r="D118" s="30"/>
      <c r="E118" s="33"/>
      <c r="F118" s="3053"/>
      <c r="G118" s="3205"/>
      <c r="H118" s="26"/>
      <c r="I118" s="3088" t="str">
        <f>L118&amp;TEXT(N118," #,###원")&amp;" * "&amp;TEXT(O118,"#명")&amp;" * "&amp;TEXT(P118,"#월")</f>
        <v xml:space="preserve"> - 8등급 : 150,000원 * 13명 * 12월</v>
      </c>
      <c r="J118" s="3094" t="s">
        <v>73</v>
      </c>
      <c r="K118" s="3089">
        <f>R118/1000</f>
        <v>23400</v>
      </c>
      <c r="L118" s="120" t="str">
        <f>$L$82</f>
        <v xml:space="preserve"> - 8등급 :</v>
      </c>
      <c r="M118" s="3"/>
      <c r="N118" s="100">
        <v>150000</v>
      </c>
      <c r="O118" s="101">
        <f>$O$77</f>
        <v>13</v>
      </c>
      <c r="P118" s="101">
        <v>12</v>
      </c>
      <c r="Q118" s="101"/>
      <c r="R118" s="111">
        <f>N118*O118*P118</f>
        <v>23400000</v>
      </c>
      <c r="S118" s="5"/>
    </row>
    <row r="119" spans="1:20" s="2" customFormat="1" ht="18" customHeight="1">
      <c r="A119" s="90"/>
      <c r="B119" s="29"/>
      <c r="C119" s="29"/>
      <c r="D119" s="29"/>
      <c r="E119" s="28"/>
      <c r="F119" s="3053"/>
      <c r="G119" s="3205"/>
      <c r="H119" s="26"/>
      <c r="I119" s="3088" t="str">
        <f>L119&amp;TEXT(N119," #,###원")&amp;" * "&amp;TEXT(O119,"#명")&amp;" * "&amp;TEXT(P119,"#월")</f>
        <v xml:space="preserve"> - 9등급 : 150,000원 * 3명 * 12월</v>
      </c>
      <c r="J119" s="3090" t="s">
        <v>73</v>
      </c>
      <c r="K119" s="3089">
        <f>R119/1000</f>
        <v>5400</v>
      </c>
      <c r="L119" s="120" t="str">
        <f>$L$83</f>
        <v xml:space="preserve"> - 9등급 :</v>
      </c>
      <c r="M119" s="3"/>
      <c r="N119" s="100">
        <v>150000</v>
      </c>
      <c r="O119" s="101">
        <f>$O$78</f>
        <v>3</v>
      </c>
      <c r="P119" s="101">
        <v>12</v>
      </c>
      <c r="Q119" s="101"/>
      <c r="R119" s="111">
        <f>N119*O119*P119</f>
        <v>5400000</v>
      </c>
      <c r="S119" s="5"/>
    </row>
    <row r="120" spans="1:20" s="2" customFormat="1" ht="18" customHeight="1">
      <c r="A120" s="90"/>
      <c r="B120" s="29"/>
      <c r="C120" s="29"/>
      <c r="D120" s="29"/>
      <c r="E120" s="28"/>
      <c r="F120" s="3053"/>
      <c r="G120" s="3205"/>
      <c r="H120" s="26"/>
      <c r="I120" s="3093" t="s">
        <v>162</v>
      </c>
      <c r="J120" s="3094"/>
      <c r="K120" s="1471">
        <f>SUM(K121:K124)</f>
        <v>130183.34999999999</v>
      </c>
      <c r="L120" s="120"/>
      <c r="M120" s="3"/>
      <c r="N120" s="100"/>
      <c r="O120" s="101"/>
      <c r="P120" s="101"/>
      <c r="Q120" s="101"/>
      <c r="R120" s="111"/>
      <c r="S120" s="5"/>
      <c r="T120" s="56"/>
    </row>
    <row r="121" spans="1:20" s="2" customFormat="1" ht="18" customHeight="1">
      <c r="A121" s="90"/>
      <c r="B121" s="29"/>
      <c r="C121" s="29"/>
      <c r="D121" s="29"/>
      <c r="E121" s="28"/>
      <c r="F121" s="3053"/>
      <c r="G121" s="3205"/>
      <c r="H121" s="26"/>
      <c r="I121" s="3088" t="str">
        <f>L121&amp;TEXT(N121," #,###원")&amp;" * "&amp;TEXT(O121,"#명")&amp;" * "&amp;TEXT(Q121,"#%")</f>
        <v xml:space="preserve"> - 6등급 : 2,211,423원 * 3명 * 250%</v>
      </c>
      <c r="J121" s="3090" t="s">
        <v>73</v>
      </c>
      <c r="K121" s="3089">
        <f>R121/1000</f>
        <v>16585.674899999998</v>
      </c>
      <c r="L121" s="120" t="str">
        <f>$L$80</f>
        <v xml:space="preserve"> - 6등급 :</v>
      </c>
      <c r="M121" s="3"/>
      <c r="N121" s="100">
        <f>$N$75</f>
        <v>2211423.3199999998</v>
      </c>
      <c r="O121" s="101">
        <f>$O$75</f>
        <v>3</v>
      </c>
      <c r="P121" s="101"/>
      <c r="Q121" s="110">
        <v>2.5</v>
      </c>
      <c r="R121" s="111">
        <f>N121*O121*Q121</f>
        <v>16585674.899999999</v>
      </c>
      <c r="S121" s="23"/>
      <c r="T121" s="56"/>
    </row>
    <row r="122" spans="1:20" s="2" customFormat="1" ht="18" customHeight="1">
      <c r="A122" s="90"/>
      <c r="B122" s="29"/>
      <c r="C122" s="29"/>
      <c r="D122" s="29"/>
      <c r="E122" s="28"/>
      <c r="F122" s="3053"/>
      <c r="G122" s="3205"/>
      <c r="H122" s="26"/>
      <c r="I122" s="3088" t="str">
        <f>L122&amp;TEXT(N122," #,###원")&amp;" * "&amp;TEXT(O122,"#명")&amp;" * "&amp;TEXT(Q122,"#%")</f>
        <v xml:space="preserve"> - 7등급 : 1,909,582원 * 11명 * 250%</v>
      </c>
      <c r="J122" s="3090" t="s">
        <v>73</v>
      </c>
      <c r="K122" s="3089">
        <f>R122/1000</f>
        <v>52513.503899999996</v>
      </c>
      <c r="L122" s="120" t="str">
        <f>$L$81</f>
        <v xml:space="preserve"> - 7등급 :</v>
      </c>
      <c r="M122" s="3"/>
      <c r="N122" s="100">
        <f>$N$76</f>
        <v>1909581.96</v>
      </c>
      <c r="O122" s="101">
        <f>$O$76</f>
        <v>11</v>
      </c>
      <c r="P122" s="101"/>
      <c r="Q122" s="110">
        <v>2.5</v>
      </c>
      <c r="R122" s="111">
        <f>N122*O122*Q122</f>
        <v>52513503.899999999</v>
      </c>
      <c r="S122" s="23"/>
      <c r="T122" s="56"/>
    </row>
    <row r="123" spans="1:20" s="2" customFormat="1" ht="18" customHeight="1">
      <c r="A123" s="90"/>
      <c r="B123" s="29"/>
      <c r="C123" s="29"/>
      <c r="D123" s="29"/>
      <c r="E123" s="28"/>
      <c r="F123" s="3053"/>
      <c r="G123" s="3205"/>
      <c r="H123" s="26"/>
      <c r="I123" s="3088" t="str">
        <f>L123&amp;TEXT(N123," #,###원")&amp;" * "&amp;TEXT(O123,"#명")&amp;" * "&amp;TEXT(Q123,"#%")</f>
        <v xml:space="preserve"> - 8등급 : 1,606,579원 * 13명 * 250%</v>
      </c>
      <c r="J123" s="3090" t="s">
        <v>73</v>
      </c>
      <c r="K123" s="3089">
        <f>R123/1000</f>
        <v>52213.816200000001</v>
      </c>
      <c r="L123" s="120" t="str">
        <f>$L$82</f>
        <v xml:space="preserve"> - 8등급 :</v>
      </c>
      <c r="M123" s="3"/>
      <c r="N123" s="100">
        <f>$N$77</f>
        <v>1606578.96</v>
      </c>
      <c r="O123" s="101">
        <f>$O$77</f>
        <v>13</v>
      </c>
      <c r="P123" s="101"/>
      <c r="Q123" s="110">
        <v>2.5</v>
      </c>
      <c r="R123" s="111">
        <f>N123*O123*Q123</f>
        <v>52213816.200000003</v>
      </c>
      <c r="S123" s="23"/>
      <c r="T123" s="56"/>
    </row>
    <row r="124" spans="1:20" s="2" customFormat="1" ht="18" customHeight="1">
      <c r="A124" s="90"/>
      <c r="B124" s="29"/>
      <c r="C124" s="29"/>
      <c r="D124" s="29"/>
      <c r="E124" s="28"/>
      <c r="F124" s="3053"/>
      <c r="G124" s="3205"/>
      <c r="H124" s="26"/>
      <c r="I124" s="3088" t="str">
        <f>L124&amp;TEXT(N124," #,###원")&amp;" * "&amp;TEXT(O124,"#명")&amp;" * "&amp;TEXT(Q124,"#%")</f>
        <v xml:space="preserve"> - 9등급 : 1,182,714원 * 3명 * 250%</v>
      </c>
      <c r="J124" s="3090" t="s">
        <v>73</v>
      </c>
      <c r="K124" s="3089">
        <f>R124/1000</f>
        <v>8870.3549999999996</v>
      </c>
      <c r="L124" s="120" t="str">
        <f>$L$83</f>
        <v xml:space="preserve"> - 9등급 :</v>
      </c>
      <c r="M124" s="3"/>
      <c r="N124" s="100">
        <f>$N$78</f>
        <v>1182714</v>
      </c>
      <c r="O124" s="101">
        <f>$O$78</f>
        <v>3</v>
      </c>
      <c r="P124" s="101"/>
      <c r="Q124" s="110">
        <v>2.5</v>
      </c>
      <c r="R124" s="111">
        <f>N124*O124*Q124</f>
        <v>8870355</v>
      </c>
      <c r="S124" s="23"/>
      <c r="T124" s="56"/>
    </row>
    <row r="125" spans="1:20" s="2" customFormat="1" ht="18" customHeight="1">
      <c r="A125" s="90"/>
      <c r="B125" s="29"/>
      <c r="C125" s="29"/>
      <c r="D125" s="29"/>
      <c r="E125" s="28"/>
      <c r="F125" s="3053"/>
      <c r="G125" s="3205"/>
      <c r="H125" s="26"/>
      <c r="I125" s="3093" t="s">
        <v>164</v>
      </c>
      <c r="J125" s="3094"/>
      <c r="K125" s="1471">
        <f>SUM(K126:K129)</f>
        <v>78110.009999999995</v>
      </c>
      <c r="L125" s="120"/>
      <c r="M125" s="3"/>
      <c r="N125" s="100"/>
      <c r="O125" s="101"/>
      <c r="P125" s="101"/>
      <c r="Q125" s="101"/>
      <c r="R125" s="111"/>
      <c r="S125" s="5"/>
      <c r="T125" s="56"/>
    </row>
    <row r="126" spans="1:20" s="2" customFormat="1" ht="18" customHeight="1">
      <c r="A126" s="90"/>
      <c r="B126" s="29"/>
      <c r="C126" s="29"/>
      <c r="D126" s="29"/>
      <c r="E126" s="28"/>
      <c r="F126" s="3053"/>
      <c r="G126" s="3205"/>
      <c r="H126" s="26"/>
      <c r="I126" s="3088" t="str">
        <f>L126&amp;TEXT(N126," #,###원")&amp;" * "&amp;TEXT(O126,"#명")&amp;" * "&amp;TEXT(Q126,"#%")</f>
        <v xml:space="preserve"> - 6등급 : 2,211,423원 * 3명 * 150%</v>
      </c>
      <c r="J126" s="3090" t="s">
        <v>73</v>
      </c>
      <c r="K126" s="3089">
        <f>R126/1000</f>
        <v>9951.4049399999967</v>
      </c>
      <c r="L126" s="120" t="str">
        <f>$L$80</f>
        <v xml:space="preserve"> - 6등급 :</v>
      </c>
      <c r="M126" s="3"/>
      <c r="N126" s="100">
        <f>$N$75</f>
        <v>2211423.3199999998</v>
      </c>
      <c r="O126" s="101">
        <f>$O$75</f>
        <v>3</v>
      </c>
      <c r="P126" s="101"/>
      <c r="Q126" s="110">
        <v>1.5</v>
      </c>
      <c r="R126" s="111">
        <f>N126*O126*Q126</f>
        <v>9951404.9399999976</v>
      </c>
      <c r="S126" s="5"/>
      <c r="T126" s="56"/>
    </row>
    <row r="127" spans="1:20" s="2" customFormat="1" ht="18" customHeight="1">
      <c r="A127" s="90"/>
      <c r="B127" s="29"/>
      <c r="C127" s="29"/>
      <c r="D127" s="29"/>
      <c r="E127" s="28"/>
      <c r="F127" s="3053"/>
      <c r="G127" s="3205"/>
      <c r="H127" s="26"/>
      <c r="I127" s="3088" t="str">
        <f>L127&amp;TEXT(N127," #,###원")&amp;" * "&amp;TEXT(O127,"#명")&amp;" * "&amp;TEXT(Q127,"#%")</f>
        <v xml:space="preserve"> - 7등급 : 1,909,582원 * 11명 * 150%</v>
      </c>
      <c r="J127" s="3090" t="s">
        <v>73</v>
      </c>
      <c r="K127" s="3089">
        <f>R127/1000</f>
        <v>31508.102339999998</v>
      </c>
      <c r="L127" s="120" t="str">
        <f>$L$81</f>
        <v xml:space="preserve"> - 7등급 :</v>
      </c>
      <c r="M127" s="3"/>
      <c r="N127" s="100">
        <f>$N$76</f>
        <v>1909581.96</v>
      </c>
      <c r="O127" s="101">
        <f>$O$76</f>
        <v>11</v>
      </c>
      <c r="P127" s="101"/>
      <c r="Q127" s="110">
        <v>1.5</v>
      </c>
      <c r="R127" s="111">
        <f>N127*O127*Q127</f>
        <v>31508102.339999996</v>
      </c>
      <c r="S127" s="5"/>
      <c r="T127" s="56"/>
    </row>
    <row r="128" spans="1:20" s="2" customFormat="1" ht="18" customHeight="1">
      <c r="A128" s="90"/>
      <c r="B128" s="29"/>
      <c r="C128" s="29"/>
      <c r="D128" s="29"/>
      <c r="E128" s="28"/>
      <c r="F128" s="3053"/>
      <c r="G128" s="3205"/>
      <c r="H128" s="26"/>
      <c r="I128" s="3088" t="str">
        <f>L128&amp;TEXT(N128," #,###원")&amp;" * "&amp;TEXT(O128,"#명")&amp;" * "&amp;TEXT(Q128,"#%")</f>
        <v xml:space="preserve"> - 8등급 : 1,606,579원 * 13명 * 150%</v>
      </c>
      <c r="J128" s="3090" t="s">
        <v>73</v>
      </c>
      <c r="K128" s="3089">
        <f>R128/1000</f>
        <v>31328.289719999997</v>
      </c>
      <c r="L128" s="120" t="str">
        <f>$L$82</f>
        <v xml:space="preserve"> - 8등급 :</v>
      </c>
      <c r="M128" s="3"/>
      <c r="N128" s="100">
        <f>$N$77</f>
        <v>1606578.96</v>
      </c>
      <c r="O128" s="101">
        <f>$O$77</f>
        <v>13</v>
      </c>
      <c r="P128" s="101"/>
      <c r="Q128" s="110">
        <v>1.5</v>
      </c>
      <c r="R128" s="111">
        <f>N128*O128*Q128</f>
        <v>31328289.719999999</v>
      </c>
      <c r="S128" s="5"/>
      <c r="T128" s="56"/>
    </row>
    <row r="129" spans="1:20" s="2" customFormat="1" ht="18" customHeight="1">
      <c r="A129" s="90"/>
      <c r="B129" s="29"/>
      <c r="C129" s="29"/>
      <c r="D129" s="29"/>
      <c r="E129" s="28"/>
      <c r="F129" s="3053"/>
      <c r="G129" s="3205"/>
      <c r="H129" s="26"/>
      <c r="I129" s="3088" t="str">
        <f>L129&amp;TEXT(N129," #,###원")&amp;" * "&amp;TEXT(O129,"#명")&amp;" * "&amp;TEXT(Q129,"#%")</f>
        <v xml:space="preserve"> - 9등급 : 1,182,714원 * 3명 * 150%</v>
      </c>
      <c r="J129" s="3090" t="s">
        <v>73</v>
      </c>
      <c r="K129" s="3089">
        <f>R129/1000</f>
        <v>5322.2129999999997</v>
      </c>
      <c r="L129" s="120" t="str">
        <f>$L$83</f>
        <v xml:space="preserve"> - 9등급 :</v>
      </c>
      <c r="M129" s="3"/>
      <c r="N129" s="100">
        <f>$N$78</f>
        <v>1182714</v>
      </c>
      <c r="O129" s="101">
        <f>$O$78</f>
        <v>3</v>
      </c>
      <c r="P129" s="101"/>
      <c r="Q129" s="110">
        <v>1.5</v>
      </c>
      <c r="R129" s="111">
        <f>N129*O129*Q129</f>
        <v>5322213</v>
      </c>
      <c r="S129" s="5"/>
      <c r="T129" s="56"/>
    </row>
    <row r="130" spans="1:20" s="2" customFormat="1" ht="18" customHeight="1">
      <c r="A130" s="90"/>
      <c r="B130" s="28"/>
      <c r="C130" s="28"/>
      <c r="D130" s="28"/>
      <c r="E130" s="28"/>
      <c r="F130" s="3053"/>
      <c r="G130" s="3205"/>
      <c r="H130" s="26"/>
      <c r="I130" s="3091" t="s">
        <v>321</v>
      </c>
      <c r="J130" s="3090"/>
      <c r="K130" s="1471">
        <f>SUM(K131:K133)</f>
        <v>4560</v>
      </c>
      <c r="L130" s="120"/>
      <c r="M130" s="3"/>
      <c r="N130" s="100"/>
      <c r="O130" s="101"/>
      <c r="P130" s="101"/>
      <c r="Q130" s="101"/>
      <c r="R130" s="109"/>
      <c r="S130" s="5"/>
    </row>
    <row r="131" spans="1:20" s="2" customFormat="1" ht="18" customHeight="1">
      <c r="A131" s="90"/>
      <c r="B131" s="83"/>
      <c r="C131" s="28"/>
      <c r="D131" s="28"/>
      <c r="E131" s="28"/>
      <c r="F131" s="3053"/>
      <c r="G131" s="3205"/>
      <c r="H131" s="26"/>
      <c r="I131" s="3088" t="str">
        <f>L131&amp;TEXT(N131," #,###원")&amp;" * "&amp;TEXT(O131,"#명")&amp;" * "&amp;TEXT(P131,"#월")</f>
        <v xml:space="preserve"> - 기능장 : 50,000원 * 2명 * 12월</v>
      </c>
      <c r="J131" s="3090" t="s">
        <v>73</v>
      </c>
      <c r="K131" s="3089">
        <f>R131/1000</f>
        <v>1200</v>
      </c>
      <c r="L131" s="120" t="s">
        <v>231</v>
      </c>
      <c r="M131" s="3"/>
      <c r="N131" s="100">
        <v>50000</v>
      </c>
      <c r="O131" s="101">
        <v>2</v>
      </c>
      <c r="P131" s="101">
        <v>12</v>
      </c>
      <c r="Q131" s="101"/>
      <c r="R131" s="109">
        <f>N131*O131*P131</f>
        <v>1200000</v>
      </c>
      <c r="S131" s="5"/>
    </row>
    <row r="132" spans="1:20" s="2" customFormat="1" ht="18" customHeight="1">
      <c r="A132" s="90"/>
      <c r="B132" s="83"/>
      <c r="C132" s="28"/>
      <c r="D132" s="28"/>
      <c r="E132" s="28"/>
      <c r="F132" s="3053"/>
      <c r="G132" s="3205"/>
      <c r="H132" s="26"/>
      <c r="I132" s="3088" t="str">
        <f>L132&amp;TEXT(N132," #,###원")&amp;" * "&amp;TEXT(O132,"#명")&amp;" * "&amp;TEXT(P132,"#월")</f>
        <v xml:space="preserve"> - 기사 1급 : 30,000원 * 6명 * 12월</v>
      </c>
      <c r="J132" s="3090" t="s">
        <v>73</v>
      </c>
      <c r="K132" s="3089">
        <f>R132/1000</f>
        <v>2160</v>
      </c>
      <c r="L132" s="120" t="s">
        <v>229</v>
      </c>
      <c r="M132" s="3"/>
      <c r="N132" s="100">
        <v>30000</v>
      </c>
      <c r="O132" s="101">
        <v>6</v>
      </c>
      <c r="P132" s="101">
        <v>12</v>
      </c>
      <c r="Q132" s="101"/>
      <c r="R132" s="109">
        <f>N132*O132*P132</f>
        <v>2160000</v>
      </c>
      <c r="S132" s="5"/>
    </row>
    <row r="133" spans="1:20" s="2" customFormat="1" ht="18" customHeight="1">
      <c r="A133" s="90"/>
      <c r="B133" s="83"/>
      <c r="C133" s="28"/>
      <c r="D133" s="28"/>
      <c r="E133" s="28"/>
      <c r="F133" s="3053"/>
      <c r="G133" s="3205"/>
      <c r="H133" s="26"/>
      <c r="I133" s="3088" t="str">
        <f>L133&amp;TEXT(N133," #,###원")&amp;" * "&amp;TEXT(O133,"#명")&amp;" * "&amp;TEXT(P133,"#월")</f>
        <v xml:space="preserve"> - 기사 2급 : 25,000원 * 4명 * 12월</v>
      </c>
      <c r="J133" s="3090" t="s">
        <v>73</v>
      </c>
      <c r="K133" s="3089">
        <f>R133/1000</f>
        <v>1200</v>
      </c>
      <c r="L133" s="120" t="s">
        <v>227</v>
      </c>
      <c r="M133" s="3"/>
      <c r="N133" s="100">
        <v>25000</v>
      </c>
      <c r="O133" s="101">
        <v>4</v>
      </c>
      <c r="P133" s="101">
        <v>12</v>
      </c>
      <c r="Q133" s="101"/>
      <c r="R133" s="109">
        <f>N133*O133*P133</f>
        <v>1200000</v>
      </c>
      <c r="S133" s="5"/>
    </row>
    <row r="134" spans="1:20" s="2" customFormat="1" ht="18" customHeight="1">
      <c r="A134" s="90"/>
      <c r="B134" s="29"/>
      <c r="C134" s="29"/>
      <c r="D134" s="30"/>
      <c r="E134" s="33"/>
      <c r="F134" s="3053"/>
      <c r="G134" s="3205"/>
      <c r="H134" s="26"/>
      <c r="I134" s="3091" t="s">
        <v>257</v>
      </c>
      <c r="J134" s="3090"/>
      <c r="K134" s="1471">
        <f>SUM(K135:K138)</f>
        <v>76189.572387559805</v>
      </c>
      <c r="L134" s="120"/>
      <c r="M134" s="3"/>
      <c r="N134" s="100"/>
      <c r="O134" s="110"/>
      <c r="P134" s="101"/>
      <c r="Q134" s="101"/>
      <c r="R134" s="109"/>
      <c r="S134" s="5"/>
    </row>
    <row r="135" spans="1:20" s="2" customFormat="1" ht="18" customHeight="1">
      <c r="A135" s="90"/>
      <c r="B135" s="29"/>
      <c r="C135" s="29"/>
      <c r="D135" s="30"/>
      <c r="E135" s="33"/>
      <c r="F135" s="3053"/>
      <c r="G135" s="3205"/>
      <c r="H135" s="26"/>
      <c r="I135" s="3088" t="str">
        <f>L135&amp;TEXT(N135," #,###원")&amp;" * 1.5/209 * 9시간 * "&amp;TEXT(O135,"#명")&amp;" * "&amp;TEXT(P135,"#월")</f>
        <v xml:space="preserve"> - 6등급 : 4,125,564원 * 1.5/209 * 9시간 * 3명 * 12월</v>
      </c>
      <c r="J135" s="3096" t="s">
        <v>73</v>
      </c>
      <c r="K135" s="3089">
        <f>R135/1000</f>
        <v>9593.4156206985626</v>
      </c>
      <c r="L135" s="120" t="str">
        <f>$L$80</f>
        <v xml:space="preserve"> - 6등급 :</v>
      </c>
      <c r="M135" s="115"/>
      <c r="N135" s="100">
        <f>SUM(R75,R80,R86,R96,R101,R106,R111,R116,R121)/P135/O135</f>
        <v>4125563.5076666656</v>
      </c>
      <c r="O135" s="101">
        <f>$O$75</f>
        <v>3</v>
      </c>
      <c r="P135" s="101">
        <v>12</v>
      </c>
      <c r="Q135" s="101">
        <f>1.5/209*9</f>
        <v>6.4593301435406703E-2</v>
      </c>
      <c r="R135" s="109">
        <f>N135*O135*P135*Q135</f>
        <v>9593415.6206985619</v>
      </c>
      <c r="S135" s="5"/>
      <c r="T135" s="58"/>
    </row>
    <row r="136" spans="1:20" s="2" customFormat="1" ht="18" customHeight="1">
      <c r="A136" s="90"/>
      <c r="B136" s="29"/>
      <c r="C136" s="29"/>
      <c r="D136" s="30"/>
      <c r="E136" s="33"/>
      <c r="F136" s="3053"/>
      <c r="G136" s="3205"/>
      <c r="H136" s="26"/>
      <c r="I136" s="3088" t="str">
        <f>L136&amp;TEXT(N136," #,###원")&amp;" * 1.5/209 * 9시간 * "&amp;TEXT(O136,"#명")&amp;" * "&amp;TEXT(P136,"#월")</f>
        <v xml:space="preserve"> - 7등급 : 3,576,650원 * 1.5/209 * 9시간 * 11명 * 12월</v>
      </c>
      <c r="J136" s="3096" t="s">
        <v>73</v>
      </c>
      <c r="K136" s="3089">
        <f>R136/1000</f>
        <v>30495.645316679427</v>
      </c>
      <c r="L136" s="120" t="str">
        <f>$L$81</f>
        <v xml:space="preserve"> - 7등급 :</v>
      </c>
      <c r="M136" s="115"/>
      <c r="N136" s="100">
        <f>SUM(R76,R81,R87,R97,R102,R107,R112,R117,R122)/P136/O136</f>
        <v>3576649.7593636359</v>
      </c>
      <c r="O136" s="101">
        <f>$O$76</f>
        <v>11</v>
      </c>
      <c r="P136" s="101">
        <v>12</v>
      </c>
      <c r="Q136" s="101">
        <f>1.5/209*9</f>
        <v>6.4593301435406703E-2</v>
      </c>
      <c r="R136" s="109">
        <f>N136*O136*P136*Q136</f>
        <v>30495645.316679426</v>
      </c>
      <c r="S136" s="5"/>
      <c r="T136" s="58"/>
    </row>
    <row r="137" spans="1:20" s="2" customFormat="1" ht="18" customHeight="1">
      <c r="A137" s="90"/>
      <c r="B137" s="29"/>
      <c r="C137" s="29"/>
      <c r="D137" s="29"/>
      <c r="E137" s="28"/>
      <c r="F137" s="3053"/>
      <c r="G137" s="3205"/>
      <c r="H137" s="26"/>
      <c r="I137" s="3088" t="str">
        <f>L137&amp;TEXT(N137," #,###원")&amp;" * 1.5/209 * 9시간 * "&amp;TEXT(O137,"#명")&amp;" * "&amp;TEXT(P137,"#월")</f>
        <v xml:space="preserve"> - 8등급 : 3,020,180원 * 1.5/209 * 9시간 * 13명 * 12월</v>
      </c>
      <c r="J137" s="3096" t="s">
        <v>73</v>
      </c>
      <c r="K137" s="3089">
        <f>R137/1000</f>
        <v>30433.006676497607</v>
      </c>
      <c r="L137" s="120" t="str">
        <f>$L$82</f>
        <v xml:space="preserve"> - 8등급 :</v>
      </c>
      <c r="M137" s="115"/>
      <c r="N137" s="100">
        <f>SUM(R77,R82,R88,R98,R103,R108,R113,R118,R123)/P137/O137</f>
        <v>3020179.6749230768</v>
      </c>
      <c r="O137" s="101">
        <f>$O$77</f>
        <v>13</v>
      </c>
      <c r="P137" s="101">
        <v>12</v>
      </c>
      <c r="Q137" s="101">
        <f>1.5/209*9</f>
        <v>6.4593301435406703E-2</v>
      </c>
      <c r="R137" s="109">
        <f>N137*O137*P137*Q137</f>
        <v>30433006.676497608</v>
      </c>
      <c r="S137" s="5"/>
      <c r="T137" s="58"/>
    </row>
    <row r="138" spans="1:20" s="2" customFormat="1" ht="18" customHeight="1">
      <c r="A138" s="90"/>
      <c r="B138" s="29"/>
      <c r="C138" s="29"/>
      <c r="D138" s="30"/>
      <c r="E138" s="33"/>
      <c r="F138" s="3053"/>
      <c r="G138" s="3205"/>
      <c r="H138" s="26"/>
      <c r="I138" s="3088" t="str">
        <f>L138&amp;TEXT(N138," #,###원")&amp;" * 1.5/209 * 9시간 * "&amp;TEXT(O138,"#명")&amp;" * "&amp;TEXT(P138,"#월")</f>
        <v xml:space="preserve"> - 9등급 : 2,437,260원 * 1.5/209 * 9시간 * 3명 * 12월</v>
      </c>
      <c r="J138" s="3096" t="s">
        <v>73</v>
      </c>
      <c r="K138" s="3089">
        <f>R138/1000</f>
        <v>5667.5047736842116</v>
      </c>
      <c r="L138" s="120" t="str">
        <f>$L$83</f>
        <v xml:space="preserve"> - 9등급 :</v>
      </c>
      <c r="M138" s="115"/>
      <c r="N138" s="100">
        <f>SUM(R78,R83,R88,R99,R104,R109,R114,R119,R124)/P138/O138</f>
        <v>2437260.2833333337</v>
      </c>
      <c r="O138" s="101">
        <f>$O$78</f>
        <v>3</v>
      </c>
      <c r="P138" s="101">
        <v>12</v>
      </c>
      <c r="Q138" s="101">
        <f>1.5/209*9</f>
        <v>6.4593301435406703E-2</v>
      </c>
      <c r="R138" s="109">
        <f>N138*O138*P138*Q138</f>
        <v>5667504.773684212</v>
      </c>
      <c r="S138" s="5"/>
      <c r="T138" s="58"/>
    </row>
    <row r="139" spans="1:20" s="2" customFormat="1" ht="18" customHeight="1">
      <c r="A139" s="90"/>
      <c r="B139" s="29"/>
      <c r="C139" s="29"/>
      <c r="D139" s="30"/>
      <c r="E139" s="33"/>
      <c r="F139" s="3053"/>
      <c r="G139" s="3205"/>
      <c r="H139" s="26"/>
      <c r="I139" s="3091" t="s">
        <v>171</v>
      </c>
      <c r="J139" s="3090"/>
      <c r="K139" s="1471">
        <f>SUM(K140:K141)</f>
        <v>53452.081249837312</v>
      </c>
      <c r="L139" s="120"/>
      <c r="M139" s="3"/>
      <c r="N139" s="100"/>
      <c r="O139" s="110"/>
      <c r="P139" s="101"/>
      <c r="Q139" s="101"/>
      <c r="R139" s="109"/>
      <c r="S139" s="5"/>
    </row>
    <row r="140" spans="1:20" s="2" customFormat="1" ht="18" customHeight="1">
      <c r="A140" s="90"/>
      <c r="B140" s="29"/>
      <c r="C140" s="29"/>
      <c r="D140" s="29"/>
      <c r="E140" s="28"/>
      <c r="F140" s="3053"/>
      <c r="G140" s="3205"/>
      <c r="H140" s="26"/>
      <c r="I140" s="3088" t="str">
        <f>L140&amp;TEXT(N140," #,###원")&amp;" * 1.5/209 * 12시간 * "&amp;TEXT(O140,"#명")&amp;" * "&amp;TEXT(P140,"#월")</f>
        <v xml:space="preserve"> - 6등급 : 4,125,564원 * 1.5/209 * 12시간 * 3명 * 12월</v>
      </c>
      <c r="J140" s="3096" t="s">
        <v>73</v>
      </c>
      <c r="K140" s="3089">
        <f>R140/1000</f>
        <v>12791.220827598083</v>
      </c>
      <c r="L140" s="120" t="str">
        <f>$L$80</f>
        <v xml:space="preserve"> - 6등급 :</v>
      </c>
      <c r="M140" s="115"/>
      <c r="N140" s="100">
        <f>N135</f>
        <v>4125563.5076666656</v>
      </c>
      <c r="O140" s="101">
        <f>$O$75</f>
        <v>3</v>
      </c>
      <c r="P140" s="101">
        <v>12</v>
      </c>
      <c r="Q140" s="101">
        <f>1.5/209*12</f>
        <v>8.6124401913875603E-2</v>
      </c>
      <c r="R140" s="109">
        <f>N140*O140*P140*Q140</f>
        <v>12791220.827598084</v>
      </c>
      <c r="S140" s="5"/>
      <c r="T140" s="58"/>
    </row>
    <row r="141" spans="1:20" s="2" customFormat="1" ht="18" customHeight="1">
      <c r="A141" s="90"/>
      <c r="B141" s="29"/>
      <c r="C141" s="29"/>
      <c r="D141" s="30"/>
      <c r="E141" s="33"/>
      <c r="F141" s="3053"/>
      <c r="G141" s="3205"/>
      <c r="H141" s="26"/>
      <c r="I141" s="3088" t="str">
        <f>L141&amp;TEXT(N141," #,###원")&amp;" * 1.5/209 * 12시간 * "&amp;TEXT(O141,"#명")&amp;" * "&amp;TEXT(P141,"#월")</f>
        <v xml:space="preserve"> - 7등급 : 3,576,650원 * 1.5/209 * 12시간 * 11명 * 12월</v>
      </c>
      <c r="J141" s="3096" t="s">
        <v>73</v>
      </c>
      <c r="K141" s="3089">
        <f>R141/1000</f>
        <v>40660.860422239231</v>
      </c>
      <c r="L141" s="120" t="str">
        <f>$L$81</f>
        <v xml:space="preserve"> - 7등급 :</v>
      </c>
      <c r="M141" s="115"/>
      <c r="N141" s="100">
        <f>N136</f>
        <v>3576649.7593636359</v>
      </c>
      <c r="O141" s="101">
        <f>$O$76</f>
        <v>11</v>
      </c>
      <c r="P141" s="101">
        <v>12</v>
      </c>
      <c r="Q141" s="101">
        <f>1.5/209*12</f>
        <v>8.6124401913875603E-2</v>
      </c>
      <c r="R141" s="109">
        <f>N141*O141*P141*Q141</f>
        <v>40660860.422239229</v>
      </c>
      <c r="S141" s="5"/>
      <c r="T141" s="58"/>
    </row>
    <row r="142" spans="1:20" s="2" customFormat="1" ht="18" customHeight="1">
      <c r="A142" s="90"/>
      <c r="B142" s="29"/>
      <c r="C142" s="29"/>
      <c r="D142" s="29"/>
      <c r="E142" s="28"/>
      <c r="F142" s="3053"/>
      <c r="G142" s="3205"/>
      <c r="H142" s="26"/>
      <c r="I142" s="3088" t="str">
        <f>L142&amp;TEXT(N142," #,###원")&amp;" * 1.5/209 * 12시간 * "&amp;TEXT(O142,"#명")&amp;" * "&amp;TEXT(P142,"#월")</f>
        <v xml:space="preserve"> - 8등급 : 3,020,180원 * 1.5/209 * 12시간 * 13명 * 12월</v>
      </c>
      <c r="J142" s="3096" t="s">
        <v>73</v>
      </c>
      <c r="K142" s="3089">
        <f>R142/1000</f>
        <v>40577.342235330143</v>
      </c>
      <c r="L142" s="120" t="str">
        <f>$L$82</f>
        <v xml:space="preserve"> - 8등급 :</v>
      </c>
      <c r="M142" s="115"/>
      <c r="N142" s="100">
        <f>N137</f>
        <v>3020179.6749230768</v>
      </c>
      <c r="O142" s="101">
        <f>$O$77</f>
        <v>13</v>
      </c>
      <c r="P142" s="101">
        <v>12</v>
      </c>
      <c r="Q142" s="101">
        <f>1.5/209*12</f>
        <v>8.6124401913875603E-2</v>
      </c>
      <c r="R142" s="109">
        <f>N142*O142*P142*Q142</f>
        <v>40577342.235330142</v>
      </c>
      <c r="S142" s="5"/>
      <c r="T142" s="58"/>
    </row>
    <row r="143" spans="1:20" s="2" customFormat="1" ht="18" customHeight="1">
      <c r="A143" s="90"/>
      <c r="B143" s="29"/>
      <c r="C143" s="29"/>
      <c r="D143" s="30"/>
      <c r="E143" s="33"/>
      <c r="F143" s="3053"/>
      <c r="G143" s="3205"/>
      <c r="H143" s="26"/>
      <c r="I143" s="3088" t="str">
        <f>L143&amp;TEXT(N143," #,###원")&amp;" * 1.5/209 * 12시간 * "&amp;TEXT(O143,"#명")&amp;" * "&amp;TEXT(P143,"#월")</f>
        <v xml:space="preserve"> - 9등급 : 2,437,260원 * 1.5/209 * 12시간 * 3명 * 12월</v>
      </c>
      <c r="J143" s="3096" t="s">
        <v>73</v>
      </c>
      <c r="K143" s="3089">
        <f>R143/1000</f>
        <v>7556.67303157895</v>
      </c>
      <c r="L143" s="120" t="str">
        <f>$L$83</f>
        <v xml:space="preserve"> - 9등급 :</v>
      </c>
      <c r="M143" s="115"/>
      <c r="N143" s="100">
        <f>N138</f>
        <v>2437260.2833333337</v>
      </c>
      <c r="O143" s="101">
        <f>$O$78</f>
        <v>3</v>
      </c>
      <c r="P143" s="101">
        <v>12</v>
      </c>
      <c r="Q143" s="101">
        <f>1.5/209*12</f>
        <v>8.6124401913875603E-2</v>
      </c>
      <c r="R143" s="109">
        <f>N143*O143*P143*Q143</f>
        <v>7556673.0315789497</v>
      </c>
      <c r="S143" s="5"/>
      <c r="T143" s="58"/>
    </row>
    <row r="144" spans="1:20" s="2" customFormat="1" ht="18" customHeight="1">
      <c r="A144" s="90"/>
      <c r="B144" s="29"/>
      <c r="C144" s="29"/>
      <c r="D144" s="29"/>
      <c r="E144" s="28"/>
      <c r="F144" s="3053"/>
      <c r="G144" s="3205"/>
      <c r="H144" s="26"/>
      <c r="I144" s="3097" t="s">
        <v>182</v>
      </c>
      <c r="J144" s="3096"/>
      <c r="K144" s="1471">
        <f>SUM(K145:K148)</f>
        <v>172131.99687559804</v>
      </c>
      <c r="L144" s="120"/>
      <c r="M144" s="3"/>
      <c r="N144" s="100"/>
      <c r="O144" s="101"/>
      <c r="P144" s="101"/>
      <c r="Q144" s="101"/>
      <c r="R144" s="111"/>
      <c r="S144" s="5"/>
    </row>
    <row r="145" spans="1:20" s="2" customFormat="1" ht="18" customHeight="1">
      <c r="A145" s="90"/>
      <c r="B145" s="29"/>
      <c r="C145" s="29"/>
      <c r="D145" s="30"/>
      <c r="E145" s="33"/>
      <c r="F145" s="3053"/>
      <c r="G145" s="3205"/>
      <c r="H145" s="26"/>
      <c r="I145" s="3088" t="str">
        <f>L145&amp;TEXT(N145," #,###원")&amp;" * 0.5/209 * 61시간 * "&amp;TEXT(O145,"#명")&amp;" * "&amp;TEXT(P145,"#월")</f>
        <v xml:space="preserve"> - 6등급 : 4,125,564원 * 0.5/209 * 61시간 * 3명 * 12월</v>
      </c>
      <c r="J145" s="3096" t="s">
        <v>73</v>
      </c>
      <c r="K145" s="3089">
        <f>R145/1000</f>
        <v>21674.013068985638</v>
      </c>
      <c r="L145" s="120" t="str">
        <f>$L$80</f>
        <v xml:space="preserve"> - 6등급 :</v>
      </c>
      <c r="M145" s="115"/>
      <c r="N145" s="100">
        <f>N140</f>
        <v>4125563.5076666656</v>
      </c>
      <c r="O145" s="101">
        <f>$O$75</f>
        <v>3</v>
      </c>
      <c r="P145" s="101">
        <v>12</v>
      </c>
      <c r="Q145" s="101">
        <f>0.5/209*61</f>
        <v>0.14593301435406697</v>
      </c>
      <c r="R145" s="109">
        <f>N145*O145*P145*Q145</f>
        <v>21674013.068985637</v>
      </c>
      <c r="S145" s="5"/>
      <c r="T145" s="58"/>
    </row>
    <row r="146" spans="1:20" s="2" customFormat="1" ht="18" customHeight="1">
      <c r="A146" s="90"/>
      <c r="B146" s="29"/>
      <c r="C146" s="29"/>
      <c r="D146" s="29"/>
      <c r="E146" s="28"/>
      <c r="F146" s="3053"/>
      <c r="G146" s="3205"/>
      <c r="H146" s="26"/>
      <c r="I146" s="3088" t="str">
        <f>L146&amp;TEXT(N146," #,###원")&amp;" * 0.5/209 * 61시간 * "&amp;TEXT(O146,"#명")&amp;" * "&amp;TEXT(P146,"#월")</f>
        <v xml:space="preserve"> - 7등급 : 3,576,650원 * 0.5/209 * 61시간 * 11명 * 12월</v>
      </c>
      <c r="J146" s="3096" t="s">
        <v>73</v>
      </c>
      <c r="K146" s="3089">
        <f>R146/1000</f>
        <v>68897.569048794234</v>
      </c>
      <c r="L146" s="120" t="str">
        <f>$L$81</f>
        <v xml:space="preserve"> - 7등급 :</v>
      </c>
      <c r="M146" s="115"/>
      <c r="N146" s="100">
        <f>N141</f>
        <v>3576649.7593636359</v>
      </c>
      <c r="O146" s="101">
        <f>$O$76</f>
        <v>11</v>
      </c>
      <c r="P146" s="101">
        <v>12</v>
      </c>
      <c r="Q146" s="101">
        <f>0.5/209*61</f>
        <v>0.14593301435406697</v>
      </c>
      <c r="R146" s="109">
        <f>N146*O146*P146*Q146</f>
        <v>68897569.04879424</v>
      </c>
      <c r="S146" s="5"/>
      <c r="T146" s="58"/>
    </row>
    <row r="147" spans="1:20" s="2" customFormat="1" ht="18" customHeight="1">
      <c r="A147" s="90"/>
      <c r="B147" s="29"/>
      <c r="C147" s="29"/>
      <c r="D147" s="29"/>
      <c r="E147" s="28"/>
      <c r="F147" s="3053"/>
      <c r="G147" s="3205"/>
      <c r="H147" s="26"/>
      <c r="I147" s="3088" t="str">
        <f>L147&amp;TEXT(N147," #,###원")&amp;" * 0.5/209 * 61시간 * "&amp;TEXT(O147,"#명")&amp;" * "&amp;TEXT(P147,"#월")</f>
        <v xml:space="preserve"> - 8등급 : 3,020,180원 * 0.5/209 * 61시간 * 13명 * 12월</v>
      </c>
      <c r="J147" s="3096" t="s">
        <v>73</v>
      </c>
      <c r="K147" s="3089">
        <f>R147/1000</f>
        <v>68756.052120976063</v>
      </c>
      <c r="L147" s="120" t="str">
        <f>$L$82</f>
        <v xml:space="preserve"> - 8등급 :</v>
      </c>
      <c r="M147" s="115"/>
      <c r="N147" s="100">
        <f>N142</f>
        <v>3020179.6749230768</v>
      </c>
      <c r="O147" s="101">
        <f>$O$77</f>
        <v>13</v>
      </c>
      <c r="P147" s="101">
        <v>12</v>
      </c>
      <c r="Q147" s="101">
        <f>0.5/209*61</f>
        <v>0.14593301435406697</v>
      </c>
      <c r="R147" s="109">
        <f>N147*O147*P147*Q147</f>
        <v>68756052.120976061</v>
      </c>
      <c r="S147" s="5"/>
      <c r="T147" s="58"/>
    </row>
    <row r="148" spans="1:20" s="2" customFormat="1" ht="18" customHeight="1">
      <c r="A148" s="90"/>
      <c r="B148" s="29"/>
      <c r="C148" s="29"/>
      <c r="D148" s="30"/>
      <c r="E148" s="33"/>
      <c r="F148" s="3053"/>
      <c r="G148" s="3205"/>
      <c r="H148" s="26"/>
      <c r="I148" s="3088" t="str">
        <f>L148&amp;TEXT(N148," #,###원")&amp;" * 0.5/209 * 61시간 * "&amp;TEXT(O148,"#명")&amp;" * "&amp;TEXT(P148,"#월")</f>
        <v xml:space="preserve"> - 9등급 : 2,437,260원 * 0.5/209 * 61시간 * 3명 * 12월</v>
      </c>
      <c r="J148" s="3096" t="s">
        <v>73</v>
      </c>
      <c r="K148" s="3089">
        <f>R148/1000</f>
        <v>12804.362636842108</v>
      </c>
      <c r="L148" s="120" t="str">
        <f>$L$83</f>
        <v xml:space="preserve"> - 9등급 :</v>
      </c>
      <c r="M148" s="115"/>
      <c r="N148" s="100">
        <f>N143</f>
        <v>2437260.2833333337</v>
      </c>
      <c r="O148" s="101">
        <f>$O$78</f>
        <v>3</v>
      </c>
      <c r="P148" s="101">
        <v>12</v>
      </c>
      <c r="Q148" s="101">
        <f>0.5/209*61</f>
        <v>0.14593301435406697</v>
      </c>
      <c r="R148" s="109">
        <f>N148*O148*P148*Q148</f>
        <v>12804362.636842107</v>
      </c>
      <c r="S148" s="5"/>
      <c r="T148" s="58"/>
    </row>
    <row r="149" spans="1:20" s="2" customFormat="1" ht="18" customHeight="1">
      <c r="A149" s="90"/>
      <c r="B149" s="29"/>
      <c r="C149" s="29"/>
      <c r="D149" s="30"/>
      <c r="E149" s="33"/>
      <c r="F149" s="3053"/>
      <c r="G149" s="3205"/>
      <c r="H149" s="26"/>
      <c r="I149" s="3097" t="s">
        <v>185</v>
      </c>
      <c r="J149" s="3096"/>
      <c r="K149" s="1471">
        <f>SUM(K150:K153)</f>
        <v>37624.480191387556</v>
      </c>
      <c r="L149" s="120"/>
      <c r="M149" s="3"/>
      <c r="N149" s="100"/>
      <c r="O149" s="101"/>
      <c r="P149" s="101"/>
      <c r="Q149" s="101"/>
      <c r="R149" s="109"/>
      <c r="S149" s="5"/>
      <c r="T149" s="58"/>
    </row>
    <row r="150" spans="1:20" s="2" customFormat="1" ht="18" customHeight="1">
      <c r="A150" s="90"/>
      <c r="B150" s="29"/>
      <c r="C150" s="29"/>
      <c r="D150" s="30"/>
      <c r="E150" s="33"/>
      <c r="F150" s="3053"/>
      <c r="G150" s="3205"/>
      <c r="H150" s="26"/>
      <c r="I150" s="3088" t="str">
        <f>L150&amp;TEXT(N150," #,###원")&amp;" * 1.0/209 * 8시간 * "&amp;TEXT(P150,"#일")&amp;" * "&amp;TEXT(O150,"#명")</f>
        <v xml:space="preserve"> - 6등급 : 4,125,564원 * 1.0/209 * 8시간 * 10일 * 3명</v>
      </c>
      <c r="J150" s="3096" t="s">
        <v>73</v>
      </c>
      <c r="K150" s="3089">
        <f>R150/1000</f>
        <v>4737.489195406697</v>
      </c>
      <c r="L150" s="120" t="str">
        <f>$L$80</f>
        <v xml:space="preserve"> - 6등급 :</v>
      </c>
      <c r="M150" s="115"/>
      <c r="N150" s="100">
        <f>N145</f>
        <v>4125563.5076666656</v>
      </c>
      <c r="O150" s="101">
        <f>$O$75</f>
        <v>3</v>
      </c>
      <c r="P150" s="101">
        <v>10</v>
      </c>
      <c r="Q150" s="101">
        <f>8/209</f>
        <v>3.8277511961722487E-2</v>
      </c>
      <c r="R150" s="109">
        <f>N150*O150*P150*Q150</f>
        <v>4737489.1954066968</v>
      </c>
      <c r="S150" s="5"/>
      <c r="T150" s="58"/>
    </row>
    <row r="151" spans="1:20" s="2" customFormat="1" ht="18" customHeight="1">
      <c r="A151" s="90"/>
      <c r="B151" s="29"/>
      <c r="C151" s="29"/>
      <c r="D151" s="30"/>
      <c r="E151" s="33"/>
      <c r="F151" s="3053"/>
      <c r="G151" s="3205"/>
      <c r="H151" s="26"/>
      <c r="I151" s="3088" t="str">
        <f>L151&amp;TEXT(N151," #,###원")&amp;" * 1.0/209 * 8시간 * "&amp;TEXT(P151,"#일")&amp;" * "&amp;TEXT(O151,"#명")</f>
        <v xml:space="preserve"> - 7등급 : 3,576,650원 * 1.0/209 * 8시간 * 10일 * 11명</v>
      </c>
      <c r="J151" s="3096" t="s">
        <v>73</v>
      </c>
      <c r="K151" s="3089">
        <f>R151/1000</f>
        <v>15059.577934162677</v>
      </c>
      <c r="L151" s="120" t="str">
        <f>$L$81</f>
        <v xml:space="preserve"> - 7등급 :</v>
      </c>
      <c r="M151" s="115"/>
      <c r="N151" s="100">
        <f>N146</f>
        <v>3576649.7593636359</v>
      </c>
      <c r="O151" s="101">
        <f>$O$76</f>
        <v>11</v>
      </c>
      <c r="P151" s="101">
        <v>10</v>
      </c>
      <c r="Q151" s="101">
        <f>8/209</f>
        <v>3.8277511961722487E-2</v>
      </c>
      <c r="R151" s="109">
        <f>N151*O151*P151*Q151</f>
        <v>15059577.934162676</v>
      </c>
      <c r="S151" s="5"/>
      <c r="T151" s="58"/>
    </row>
    <row r="152" spans="1:20" s="2" customFormat="1" ht="18" customHeight="1">
      <c r="A152" s="90"/>
      <c r="B152" s="29"/>
      <c r="C152" s="29"/>
      <c r="D152" s="29"/>
      <c r="E152" s="28"/>
      <c r="F152" s="3053"/>
      <c r="G152" s="3205"/>
      <c r="H152" s="26"/>
      <c r="I152" s="3088" t="str">
        <f>L152&amp;TEXT(N152," #,###원")&amp;" * 1.0/209 * 8시간 * "&amp;TEXT(P152,"#일")&amp;" * "&amp;TEXT(O152,"#명")</f>
        <v xml:space="preserve"> - 8등급 : 3,020,180원 * 1.0/209 * 8시간 * 10일 * 13명</v>
      </c>
      <c r="J152" s="3096" t="s">
        <v>73</v>
      </c>
      <c r="K152" s="3089">
        <f>R152/1000</f>
        <v>15028.645272344495</v>
      </c>
      <c r="L152" s="120" t="str">
        <f>$L$82</f>
        <v xml:space="preserve"> - 8등급 :</v>
      </c>
      <c r="M152" s="115"/>
      <c r="N152" s="100">
        <f>N147</f>
        <v>3020179.6749230768</v>
      </c>
      <c r="O152" s="101">
        <f>$O$77</f>
        <v>13</v>
      </c>
      <c r="P152" s="101">
        <v>10</v>
      </c>
      <c r="Q152" s="101">
        <f>8/209</f>
        <v>3.8277511961722487E-2</v>
      </c>
      <c r="R152" s="109">
        <f>N152*O152*P152*Q152</f>
        <v>15028645.272344494</v>
      </c>
      <c r="S152" s="5"/>
      <c r="T152" s="58"/>
    </row>
    <row r="153" spans="1:20" s="2" customFormat="1" ht="18" customHeight="1">
      <c r="A153" s="90"/>
      <c r="B153" s="29"/>
      <c r="C153" s="29"/>
      <c r="D153" s="30"/>
      <c r="E153" s="33"/>
      <c r="F153" s="3053"/>
      <c r="G153" s="3205"/>
      <c r="H153" s="26"/>
      <c r="I153" s="3088" t="str">
        <f>L153&amp;TEXT(N153," #,###원")&amp;" * 1.0/209 * 8시간 * "&amp;TEXT(P153,"#일")&amp;" * "&amp;TEXT(O153,"#명")</f>
        <v xml:space="preserve"> - 9등급 : 2,437,260원 * 1.0/209 * 8시간 * 10일 * 3명</v>
      </c>
      <c r="J153" s="3096" t="s">
        <v>73</v>
      </c>
      <c r="K153" s="3089">
        <f>R153/1000</f>
        <v>2798.7677894736844</v>
      </c>
      <c r="L153" s="120" t="str">
        <f>$L$83</f>
        <v xml:space="preserve"> - 9등급 :</v>
      </c>
      <c r="M153" s="115"/>
      <c r="N153" s="100">
        <f>N148</f>
        <v>2437260.2833333337</v>
      </c>
      <c r="O153" s="101">
        <f>$O$78</f>
        <v>3</v>
      </c>
      <c r="P153" s="101">
        <v>10</v>
      </c>
      <c r="Q153" s="101">
        <f>8/209</f>
        <v>3.8277511961722487E-2</v>
      </c>
      <c r="R153" s="109">
        <f>N153*O153*P153*Q153</f>
        <v>2798767.7894736845</v>
      </c>
      <c r="S153" s="5"/>
      <c r="T153" s="58"/>
    </row>
    <row r="154" spans="1:20" s="2" customFormat="1" ht="18" customHeight="1">
      <c r="A154" s="90"/>
      <c r="B154" s="29"/>
      <c r="C154" s="29"/>
      <c r="D154" s="30"/>
      <c r="E154" s="33"/>
      <c r="F154" s="3053"/>
      <c r="G154" s="3205"/>
      <c r="H154" s="26"/>
      <c r="I154" s="3097" t="s">
        <v>301</v>
      </c>
      <c r="J154" s="3096"/>
      <c r="K154" s="1471">
        <f>SUM(K155:K157)</f>
        <v>960</v>
      </c>
      <c r="L154" s="20"/>
      <c r="M154" s="115"/>
      <c r="N154" s="100"/>
      <c r="O154" s="101"/>
      <c r="P154" s="101"/>
      <c r="Q154" s="101"/>
      <c r="R154" s="109"/>
      <c r="S154" s="5"/>
      <c r="T154" s="58"/>
    </row>
    <row r="155" spans="1:20" s="2" customFormat="1" ht="18" customHeight="1">
      <c r="A155" s="90"/>
      <c r="B155" s="29"/>
      <c r="C155" s="29"/>
      <c r="D155" s="30"/>
      <c r="E155" s="33"/>
      <c r="F155" s="3053"/>
      <c r="G155" s="3205"/>
      <c r="H155" s="26"/>
      <c r="I155" s="3088" t="str">
        <f>L155&amp;TEXT(N155," #,###원")&amp;" * "&amp;TEXT(O155,"#명")&amp;" * "&amp;TEXT(P155,"#월")</f>
        <v xml:space="preserve"> - 위험물안전관리담당 : 10,000원 * 1명 * 12월</v>
      </c>
      <c r="J155" s="3096" t="s">
        <v>73</v>
      </c>
      <c r="K155" s="3089">
        <f>R155/1000</f>
        <v>120</v>
      </c>
      <c r="L155" s="20" t="s">
        <v>264</v>
      </c>
      <c r="M155" s="115"/>
      <c r="N155" s="100">
        <v>10000</v>
      </c>
      <c r="O155" s="101">
        <v>1</v>
      </c>
      <c r="P155" s="101">
        <v>12</v>
      </c>
      <c r="Q155" s="101"/>
      <c r="R155" s="108">
        <f>N155*O155*P155</f>
        <v>120000</v>
      </c>
      <c r="S155" s="5"/>
      <c r="T155" s="58"/>
    </row>
    <row r="156" spans="1:20" s="2" customFormat="1" ht="18" customHeight="1">
      <c r="A156" s="90"/>
      <c r="B156" s="29"/>
      <c r="C156" s="29"/>
      <c r="D156" s="30"/>
      <c r="E156" s="33"/>
      <c r="F156" s="3053"/>
      <c r="G156" s="3205"/>
      <c r="H156" s="26"/>
      <c r="I156" s="3088" t="str">
        <f>L156&amp;TEXT(N156," #,###원")&amp;" * "&amp;TEXT(O156,"#명")&amp;" * "&amp;TEXT(P156,"#월")</f>
        <v xml:space="preserve"> - 전기안전관리담당 : 30,000원 * 1명 * 12월</v>
      </c>
      <c r="J156" s="3096" t="s">
        <v>73</v>
      </c>
      <c r="K156" s="3089">
        <f>R156/1000</f>
        <v>360</v>
      </c>
      <c r="L156" s="20" t="s">
        <v>281</v>
      </c>
      <c r="M156" s="115"/>
      <c r="N156" s="100">
        <v>30000</v>
      </c>
      <c r="O156" s="101">
        <v>1</v>
      </c>
      <c r="P156" s="101">
        <v>12</v>
      </c>
      <c r="Q156" s="101"/>
      <c r="R156" s="108">
        <f>N156*O156*P156</f>
        <v>360000</v>
      </c>
      <c r="S156" s="5"/>
      <c r="T156" s="58"/>
    </row>
    <row r="157" spans="1:20" s="2" customFormat="1" ht="18" customHeight="1">
      <c r="A157" s="90"/>
      <c r="B157" s="29"/>
      <c r="C157" s="29"/>
      <c r="D157" s="29"/>
      <c r="E157" s="28"/>
      <c r="F157" s="3053"/>
      <c r="G157" s="3205"/>
      <c r="H157" s="26"/>
      <c r="I157" s="3088" t="str">
        <f>L157&amp;TEXT(N157," #,###원")&amp;" * "&amp;TEXT(O157,"#명")&amp;" * "&amp;TEXT(P157,"#월")</f>
        <v xml:space="preserve"> - 소각시설법적관리인 : 10,000원 * 4명 * 12월</v>
      </c>
      <c r="J157" s="3096" t="s">
        <v>73</v>
      </c>
      <c r="K157" s="3089">
        <f>R157/1000</f>
        <v>480</v>
      </c>
      <c r="L157" s="20" t="s">
        <v>280</v>
      </c>
      <c r="M157" s="115"/>
      <c r="N157" s="100">
        <v>10000</v>
      </c>
      <c r="O157" s="101">
        <v>4</v>
      </c>
      <c r="P157" s="101">
        <v>12</v>
      </c>
      <c r="Q157" s="101"/>
      <c r="R157" s="108">
        <f>N157*O157*P157</f>
        <v>480000</v>
      </c>
      <c r="S157" s="5"/>
    </row>
    <row r="158" spans="1:20" s="2" customFormat="1" ht="18" customHeight="1">
      <c r="A158" s="90"/>
      <c r="B158" s="29"/>
      <c r="C158" s="29"/>
      <c r="D158" s="29"/>
      <c r="E158" s="28"/>
      <c r="F158" s="3053"/>
      <c r="G158" s="3205"/>
      <c r="H158" s="26"/>
      <c r="I158" s="3088" t="str">
        <f>L158&amp;TEXT(N158," #,###원")&amp;" * "&amp;TEXT(O158,"#명")&amp;" * "&amp;TEXT(P158,"#월")</f>
        <v>○ 조장수당 : 50,000원 * 4명 * 12월</v>
      </c>
      <c r="J158" s="3096" t="s">
        <v>73</v>
      </c>
      <c r="K158" s="1471">
        <f>R158/1000</f>
        <v>2400</v>
      </c>
      <c r="L158" s="20" t="s">
        <v>233</v>
      </c>
      <c r="M158" s="115"/>
      <c r="N158" s="100">
        <v>50000</v>
      </c>
      <c r="O158" s="101">
        <v>4</v>
      </c>
      <c r="P158" s="101">
        <v>12</v>
      </c>
      <c r="Q158" s="101"/>
      <c r="R158" s="108">
        <f>N158*O158*P158</f>
        <v>2400000</v>
      </c>
      <c r="S158" s="5"/>
    </row>
    <row r="159" spans="1:20" s="2" customFormat="1" ht="18" customHeight="1">
      <c r="A159" s="90"/>
      <c r="B159" s="28"/>
      <c r="C159" s="28"/>
      <c r="D159" s="28"/>
      <c r="E159" s="34" t="s">
        <v>267</v>
      </c>
      <c r="F159" s="3055">
        <f>K159</f>
        <v>3616217.1223839992</v>
      </c>
      <c r="G159" s="3207">
        <v>3052775</v>
      </c>
      <c r="H159" s="1475">
        <f>F159-G159</f>
        <v>563442.12238399917</v>
      </c>
      <c r="I159" s="3098" t="s">
        <v>172</v>
      </c>
      <c r="J159" s="3099"/>
      <c r="K159" s="3100">
        <f>K161+K164+K167+K170+K173+K176+K179+K182+K185+K188+K191+K194</f>
        <v>3616217.1223839992</v>
      </c>
      <c r="L159" s="118" t="s">
        <v>69</v>
      </c>
      <c r="M159" s="102" t="s">
        <v>71</v>
      </c>
      <c r="N159" s="103" t="s">
        <v>310</v>
      </c>
      <c r="O159" s="104" t="s">
        <v>72</v>
      </c>
      <c r="P159" s="104" t="s">
        <v>62</v>
      </c>
      <c r="Q159" s="104" t="s">
        <v>65</v>
      </c>
      <c r="R159" s="105" t="s">
        <v>317</v>
      </c>
      <c r="S159" s="5"/>
    </row>
    <row r="160" spans="1:20" s="2" customFormat="1" ht="18" customHeight="1">
      <c r="A160" s="90"/>
      <c r="B160" s="28"/>
      <c r="C160" s="28"/>
      <c r="D160" s="28"/>
      <c r="E160" s="35"/>
      <c r="F160" s="3052"/>
      <c r="G160" s="3205"/>
      <c r="H160" s="26"/>
      <c r="I160" s="3101" t="s">
        <v>131</v>
      </c>
      <c r="J160" s="3090"/>
      <c r="K160" s="1471"/>
      <c r="L160" s="17" t="s">
        <v>322</v>
      </c>
      <c r="M160" s="3"/>
      <c r="N160" s="100"/>
      <c r="O160" s="101"/>
      <c r="P160" s="101"/>
      <c r="Q160" s="101"/>
      <c r="R160" s="116">
        <f>SUM(R161:R196)</f>
        <v>3616217122.3839998</v>
      </c>
      <c r="S160" s="5"/>
    </row>
    <row r="161" spans="1:19" s="2" customFormat="1" ht="18" customHeight="1">
      <c r="A161" s="90"/>
      <c r="B161" s="28"/>
      <c r="C161" s="28"/>
      <c r="D161" s="28"/>
      <c r="E161" s="28"/>
      <c r="F161" s="3053"/>
      <c r="G161" s="3205"/>
      <c r="H161" s="26"/>
      <c r="I161" s="3088" t="s">
        <v>327</v>
      </c>
      <c r="J161" s="3087"/>
      <c r="K161" s="1471">
        <f>SUM(K162:K163)</f>
        <v>2070026.8132799997</v>
      </c>
      <c r="L161" s="120"/>
      <c r="M161" s="3"/>
      <c r="N161" s="100"/>
      <c r="O161" s="101"/>
      <c r="P161" s="101"/>
      <c r="Q161" s="101"/>
      <c r="R161" s="109"/>
      <c r="S161" s="5"/>
    </row>
    <row r="162" spans="1:19" s="2" customFormat="1" ht="18" customHeight="1">
      <c r="A162" s="90"/>
      <c r="B162" s="28"/>
      <c r="C162" s="28"/>
      <c r="D162" s="28"/>
      <c r="E162" s="28"/>
      <c r="F162" s="3053"/>
      <c r="G162" s="3205"/>
      <c r="H162" s="26"/>
      <c r="I162" s="3088" t="str">
        <f>L162&amp;TEXT(N162," #,###원")&amp;" * "&amp;TEXT(O162,"#명")&amp;" * "&amp;TEXT(P162,"#월")</f>
        <v xml:space="preserve"> - 가직군(5호봉) : 1,859,477원 * 17명 * 12월</v>
      </c>
      <c r="J162" s="3087" t="s">
        <v>73</v>
      </c>
      <c r="K162" s="3089">
        <f>R162/1000</f>
        <v>379333.35696</v>
      </c>
      <c r="L162" s="120" t="s">
        <v>1448</v>
      </c>
      <c r="M162" s="3">
        <v>5</v>
      </c>
      <c r="N162" s="100">
        <f>(Q162*($P$11+$Q$11))+Q162</f>
        <v>1859477.24</v>
      </c>
      <c r="O162" s="101">
        <v>17</v>
      </c>
      <c r="P162" s="101">
        <v>12</v>
      </c>
      <c r="Q162" s="101">
        <v>1808830</v>
      </c>
      <c r="R162" s="108">
        <f>N162*O162*P162</f>
        <v>379333356.95999998</v>
      </c>
      <c r="S162" s="5"/>
    </row>
    <row r="163" spans="1:19" s="2" customFormat="1" ht="18" customHeight="1">
      <c r="A163" s="90"/>
      <c r="B163" s="28"/>
      <c r="C163" s="28"/>
      <c r="D163" s="28"/>
      <c r="E163" s="28"/>
      <c r="F163" s="3053"/>
      <c r="G163" s="3205"/>
      <c r="H163" s="26"/>
      <c r="I163" s="3088" t="str">
        <f>L163&amp;TEXT(N163," #,###원")&amp;" * "&amp;TEXT(O163,"#명")&amp;" * "&amp;TEXT(P163,"#월")</f>
        <v xml:space="preserve"> - 나직군(6호봉) : 2,134,714원 * 66명 * 12월</v>
      </c>
      <c r="J163" s="3087" t="s">
        <v>73</v>
      </c>
      <c r="K163" s="3089">
        <f>R163/1000</f>
        <v>1690693.4563199996</v>
      </c>
      <c r="L163" s="120" t="s">
        <v>274</v>
      </c>
      <c r="M163" s="3">
        <v>6</v>
      </c>
      <c r="N163" s="100">
        <f>(Q163*($P$11+$Q$11))+Q163</f>
        <v>2134713.96</v>
      </c>
      <c r="O163" s="101">
        <v>66</v>
      </c>
      <c r="P163" s="101">
        <v>12</v>
      </c>
      <c r="Q163" s="101">
        <v>2076570</v>
      </c>
      <c r="R163" s="108">
        <f>N163*O163*P163</f>
        <v>1690693456.3199997</v>
      </c>
      <c r="S163" s="5"/>
    </row>
    <row r="164" spans="1:19" s="2" customFormat="1" ht="18" customHeight="1">
      <c r="A164" s="90"/>
      <c r="B164" s="28"/>
      <c r="C164" s="28"/>
      <c r="D164" s="28"/>
      <c r="E164" s="28"/>
      <c r="F164" s="3053"/>
      <c r="G164" s="3205"/>
      <c r="H164" s="26"/>
      <c r="I164" s="3088" t="s">
        <v>332</v>
      </c>
      <c r="J164" s="3087"/>
      <c r="K164" s="1471">
        <f>SUM(K165:K166)</f>
        <v>79680</v>
      </c>
      <c r="L164" s="120"/>
      <c r="M164" s="3"/>
      <c r="N164" s="100"/>
      <c r="O164" s="101"/>
      <c r="P164" s="101"/>
      <c r="Q164" s="101"/>
      <c r="R164" s="109"/>
      <c r="S164" s="5"/>
    </row>
    <row r="165" spans="1:19" s="2" customFormat="1" ht="18" customHeight="1">
      <c r="A165" s="90"/>
      <c r="B165" s="28"/>
      <c r="C165" s="28"/>
      <c r="D165" s="28"/>
      <c r="E165" s="28"/>
      <c r="F165" s="3053"/>
      <c r="G165" s="3205"/>
      <c r="H165" s="26"/>
      <c r="I165" s="3088" t="str">
        <f>L165&amp;TEXT(N165," #,###원")&amp;" * "&amp;TEXT(O165,"#명")&amp;" * "&amp;TEXT(P165,"#월")</f>
        <v xml:space="preserve"> - 가직군 : 80,000원 * 17명 * 12월</v>
      </c>
      <c r="J165" s="3087" t="s">
        <v>73</v>
      </c>
      <c r="K165" s="3089">
        <f>R165/1000</f>
        <v>16320</v>
      </c>
      <c r="L165" s="120" t="s">
        <v>219</v>
      </c>
      <c r="M165" s="3"/>
      <c r="N165" s="100">
        <v>80000</v>
      </c>
      <c r="O165" s="101">
        <f>$O$162</f>
        <v>17</v>
      </c>
      <c r="P165" s="101">
        <v>12</v>
      </c>
      <c r="Q165" s="101"/>
      <c r="R165" s="108">
        <f>N165*O165*P165</f>
        <v>16320000</v>
      </c>
      <c r="S165" s="5"/>
    </row>
    <row r="166" spans="1:19" s="2" customFormat="1" ht="18" customHeight="1">
      <c r="A166" s="90"/>
      <c r="B166" s="28"/>
      <c r="C166" s="28"/>
      <c r="D166" s="28"/>
      <c r="E166" s="28"/>
      <c r="F166" s="3053"/>
      <c r="G166" s="3205"/>
      <c r="H166" s="26"/>
      <c r="I166" s="3088" t="str">
        <f>L166&amp;TEXT(N166," #,###원")&amp;" * "&amp;TEXT(O166,"#명")&amp;" * "&amp;TEXT(P166,"#월")</f>
        <v xml:space="preserve"> - 나직군 : 80,000원 * 66명 * 12월</v>
      </c>
      <c r="J166" s="3087" t="s">
        <v>73</v>
      </c>
      <c r="K166" s="3089">
        <f>R166/1000</f>
        <v>63360</v>
      </c>
      <c r="L166" s="120" t="s">
        <v>234</v>
      </c>
      <c r="M166" s="3"/>
      <c r="N166" s="100">
        <v>80000</v>
      </c>
      <c r="O166" s="101">
        <f>$O$163</f>
        <v>66</v>
      </c>
      <c r="P166" s="101">
        <v>12</v>
      </c>
      <c r="Q166" s="101"/>
      <c r="R166" s="108">
        <f>N166*O166*P166</f>
        <v>63360000</v>
      </c>
      <c r="S166" s="5"/>
    </row>
    <row r="167" spans="1:19" s="2" customFormat="1" ht="18" customHeight="1">
      <c r="A167" s="90"/>
      <c r="B167" s="28"/>
      <c r="C167" s="28"/>
      <c r="D167" s="28"/>
      <c r="E167" s="28"/>
      <c r="F167" s="3053"/>
      <c r="G167" s="3205"/>
      <c r="H167" s="26"/>
      <c r="I167" s="3088" t="s">
        <v>336</v>
      </c>
      <c r="J167" s="3087"/>
      <c r="K167" s="1471">
        <f>SUM(K168:K169)</f>
        <v>199200</v>
      </c>
      <c r="L167" s="120"/>
      <c r="M167" s="3"/>
      <c r="N167" s="100"/>
      <c r="O167" s="101"/>
      <c r="P167" s="101"/>
      <c r="Q167" s="101"/>
      <c r="R167" s="109"/>
      <c r="S167" s="5"/>
    </row>
    <row r="168" spans="1:19" s="2" customFormat="1" ht="18" customHeight="1">
      <c r="A168" s="90"/>
      <c r="B168" s="28"/>
      <c r="C168" s="28"/>
      <c r="D168" s="28"/>
      <c r="E168" s="28"/>
      <c r="F168" s="3053"/>
      <c r="G168" s="3205"/>
      <c r="H168" s="26"/>
      <c r="I168" s="3088" t="str">
        <f>L168&amp;TEXT(N168," #,###원")&amp;" * "&amp;TEXT(O168,"#명")&amp;" * "&amp;TEXT(P168,"#월")</f>
        <v xml:space="preserve"> - 가직군 : 200,000원 * 17명 * 12월</v>
      </c>
      <c r="J168" s="3087" t="s">
        <v>73</v>
      </c>
      <c r="K168" s="3089">
        <f>R168/1000</f>
        <v>40800</v>
      </c>
      <c r="L168" s="120" t="str">
        <f>$L$165</f>
        <v xml:space="preserve"> - 가직군 :</v>
      </c>
      <c r="M168" s="3"/>
      <c r="N168" s="100">
        <v>200000</v>
      </c>
      <c r="O168" s="101">
        <f>$O$162</f>
        <v>17</v>
      </c>
      <c r="P168" s="101">
        <v>12</v>
      </c>
      <c r="Q168" s="101"/>
      <c r="R168" s="108">
        <f>N168*O168*P168</f>
        <v>40800000</v>
      </c>
      <c r="S168" s="5"/>
    </row>
    <row r="169" spans="1:19" s="2" customFormat="1" ht="18" customHeight="1">
      <c r="A169" s="90"/>
      <c r="B169" s="28"/>
      <c r="C169" s="28"/>
      <c r="D169" s="28"/>
      <c r="E169" s="28"/>
      <c r="F169" s="3053"/>
      <c r="G169" s="3205"/>
      <c r="H169" s="26"/>
      <c r="I169" s="3088" t="str">
        <f>L169&amp;TEXT(N169," #,###원")&amp;" * "&amp;TEXT(O169,"#명")&amp;" * "&amp;TEXT(P169,"#월")</f>
        <v xml:space="preserve"> - 나직군 : 200,000원 * 66명 * 12월</v>
      </c>
      <c r="J169" s="3087" t="s">
        <v>73</v>
      </c>
      <c r="K169" s="3089">
        <f>R169/1000</f>
        <v>158400</v>
      </c>
      <c r="L169" s="120" t="str">
        <f>$L$166</f>
        <v xml:space="preserve"> - 나직군 :</v>
      </c>
      <c r="M169" s="3"/>
      <c r="N169" s="100">
        <v>200000</v>
      </c>
      <c r="O169" s="101">
        <f>$O$163</f>
        <v>66</v>
      </c>
      <c r="P169" s="101">
        <v>12</v>
      </c>
      <c r="Q169" s="101"/>
      <c r="R169" s="108">
        <f>N169*O169*P169</f>
        <v>158400000</v>
      </c>
      <c r="S169" s="5"/>
    </row>
    <row r="170" spans="1:19" s="2" customFormat="1" ht="18" customHeight="1">
      <c r="A170" s="90"/>
      <c r="B170" s="28"/>
      <c r="C170" s="28"/>
      <c r="D170" s="28"/>
      <c r="E170" s="28"/>
      <c r="F170" s="3053"/>
      <c r="G170" s="3205"/>
      <c r="H170" s="26"/>
      <c r="I170" s="3088" t="s">
        <v>315</v>
      </c>
      <c r="J170" s="3087"/>
      <c r="K170" s="1471">
        <f>SUM(K171:K172)</f>
        <v>207002.68132799998</v>
      </c>
      <c r="L170" s="120"/>
      <c r="M170" s="3"/>
      <c r="N170" s="100"/>
      <c r="O170" s="101"/>
      <c r="P170" s="101"/>
      <c r="Q170" s="101"/>
      <c r="R170" s="108"/>
      <c r="S170" s="5"/>
    </row>
    <row r="171" spans="1:19" s="2" customFormat="1" ht="18" customHeight="1">
      <c r="A171" s="90"/>
      <c r="B171" s="28"/>
      <c r="C171" s="28"/>
      <c r="D171" s="28"/>
      <c r="E171" s="28"/>
      <c r="F171" s="3053"/>
      <c r="G171" s="3205"/>
      <c r="H171" s="26"/>
      <c r="I171" s="3088" t="str">
        <f>L171&amp;TEXT(N171," #,###원")&amp;" * "&amp;TEXT(O171,"#명")&amp;" * "&amp;TEXT(Q171,"#%")</f>
        <v xml:space="preserve"> - 가직군 : 1,859,477원 * 17명 * 120%</v>
      </c>
      <c r="J171" s="3087" t="s">
        <v>73</v>
      </c>
      <c r="K171" s="3089">
        <f>R171/1000</f>
        <v>37933.335695999995</v>
      </c>
      <c r="L171" s="120" t="str">
        <f>$L$165</f>
        <v xml:space="preserve"> - 가직군 :</v>
      </c>
      <c r="M171" s="3"/>
      <c r="N171" s="100">
        <f>$N$162</f>
        <v>1859477.24</v>
      </c>
      <c r="O171" s="101">
        <f>$O$162</f>
        <v>17</v>
      </c>
      <c r="P171" s="101"/>
      <c r="Q171" s="110">
        <v>1.2</v>
      </c>
      <c r="R171" s="108">
        <f>N171*O171*Q171</f>
        <v>37933335.695999995</v>
      </c>
      <c r="S171" s="5"/>
    </row>
    <row r="172" spans="1:19" s="2" customFormat="1" ht="18" customHeight="1">
      <c r="A172" s="90"/>
      <c r="B172" s="28"/>
      <c r="C172" s="28"/>
      <c r="D172" s="28"/>
      <c r="E172" s="28"/>
      <c r="F172" s="3053"/>
      <c r="G172" s="3205"/>
      <c r="H172" s="26"/>
      <c r="I172" s="3088" t="str">
        <f>L172&amp;TEXT(N172," #,###원")&amp;" * "&amp;TEXT(O172,"#명")&amp;" * "&amp;TEXT(Q172,"#%")</f>
        <v xml:space="preserve"> - 나직군 : 2,134,714원 * 66명 * 120%</v>
      </c>
      <c r="J172" s="3087" t="s">
        <v>73</v>
      </c>
      <c r="K172" s="3089">
        <f>R172/1000</f>
        <v>169069.34563199998</v>
      </c>
      <c r="L172" s="120" t="str">
        <f>$L$166</f>
        <v xml:space="preserve"> - 나직군 :</v>
      </c>
      <c r="M172" s="3"/>
      <c r="N172" s="100">
        <f>$N$163</f>
        <v>2134713.96</v>
      </c>
      <c r="O172" s="101">
        <f>$O$163</f>
        <v>66</v>
      </c>
      <c r="P172" s="101"/>
      <c r="Q172" s="110">
        <v>1.2</v>
      </c>
      <c r="R172" s="108">
        <f>N172*O172*Q172</f>
        <v>169069345.63199997</v>
      </c>
      <c r="S172" s="5"/>
    </row>
    <row r="173" spans="1:19" s="2" customFormat="1" ht="18" customHeight="1">
      <c r="A173" s="90"/>
      <c r="B173" s="28"/>
      <c r="C173" s="28"/>
      <c r="D173" s="28"/>
      <c r="E173" s="28"/>
      <c r="F173" s="3053"/>
      <c r="G173" s="3205"/>
      <c r="H173" s="26"/>
      <c r="I173" s="3088" t="s">
        <v>335</v>
      </c>
      <c r="J173" s="3087"/>
      <c r="K173" s="1471">
        <f>SUM(K174:K175)</f>
        <v>129480</v>
      </c>
      <c r="L173" s="120"/>
      <c r="M173" s="3"/>
      <c r="N173" s="100"/>
      <c r="O173" s="101"/>
      <c r="P173" s="101"/>
      <c r="Q173" s="101"/>
      <c r="R173" s="108"/>
      <c r="S173" s="5"/>
    </row>
    <row r="174" spans="1:19" s="2" customFormat="1" ht="18" customHeight="1">
      <c r="A174" s="90"/>
      <c r="B174" s="28"/>
      <c r="C174" s="28"/>
      <c r="D174" s="28"/>
      <c r="E174" s="28"/>
      <c r="F174" s="3053"/>
      <c r="G174" s="3205"/>
      <c r="H174" s="26"/>
      <c r="I174" s="3088" t="str">
        <f>L174&amp;TEXT(N174," #,###원")&amp;" * "&amp;TEXT(O174,"#명")&amp;" * "&amp;TEXT(P174,"#월")</f>
        <v xml:space="preserve"> - 가직군 : 130,000원 * 17명 * 12월</v>
      </c>
      <c r="J174" s="3087" t="s">
        <v>73</v>
      </c>
      <c r="K174" s="3089">
        <f>R174/1000</f>
        <v>26520</v>
      </c>
      <c r="L174" s="120" t="str">
        <f>$L$165</f>
        <v xml:space="preserve"> - 가직군 :</v>
      </c>
      <c r="M174" s="3"/>
      <c r="N174" s="100">
        <v>130000</v>
      </c>
      <c r="O174" s="101">
        <f>$O$162</f>
        <v>17</v>
      </c>
      <c r="P174" s="101">
        <v>12</v>
      </c>
      <c r="Q174" s="110"/>
      <c r="R174" s="108">
        <f>N174*O174*P174</f>
        <v>26520000</v>
      </c>
      <c r="S174" s="5"/>
    </row>
    <row r="175" spans="1:19" s="2" customFormat="1" ht="18" customHeight="1">
      <c r="A175" s="90"/>
      <c r="B175" s="28"/>
      <c r="C175" s="28"/>
      <c r="D175" s="28"/>
      <c r="E175" s="28"/>
      <c r="F175" s="3053"/>
      <c r="G175" s="3205"/>
      <c r="H175" s="26"/>
      <c r="I175" s="3088" t="str">
        <f>L175&amp;TEXT(N175," #,###원")&amp;" * "&amp;TEXT(O175,"#명")&amp;" * "&amp;TEXT(P175,"#월")</f>
        <v xml:space="preserve"> - 나직군 : 130,000원 * 66명 * 12월</v>
      </c>
      <c r="J175" s="3087" t="s">
        <v>73</v>
      </c>
      <c r="K175" s="3089">
        <f>R175/1000</f>
        <v>102960</v>
      </c>
      <c r="L175" s="120" t="str">
        <f>$L$166</f>
        <v xml:space="preserve"> - 나직군 :</v>
      </c>
      <c r="M175" s="3"/>
      <c r="N175" s="100">
        <v>130000</v>
      </c>
      <c r="O175" s="101">
        <f>$O$163</f>
        <v>66</v>
      </c>
      <c r="P175" s="101">
        <v>12</v>
      </c>
      <c r="Q175" s="110"/>
      <c r="R175" s="108">
        <f>N175*O175*P175</f>
        <v>102960000</v>
      </c>
      <c r="S175" s="5"/>
    </row>
    <row r="176" spans="1:19" s="2" customFormat="1" ht="18" customHeight="1">
      <c r="A176" s="90"/>
      <c r="B176" s="28"/>
      <c r="C176" s="28"/>
      <c r="D176" s="28"/>
      <c r="E176" s="28"/>
      <c r="F176" s="3053"/>
      <c r="G176" s="3205"/>
      <c r="H176" s="26"/>
      <c r="I176" s="3102" t="s">
        <v>330</v>
      </c>
      <c r="J176" s="3090"/>
      <c r="K176" s="1471">
        <f>SUM(K177:K178)</f>
        <v>38400</v>
      </c>
      <c r="L176" s="120"/>
      <c r="M176" s="3"/>
      <c r="N176" s="100"/>
      <c r="O176" s="101"/>
      <c r="P176" s="101"/>
      <c r="Q176" s="101"/>
      <c r="R176" s="108"/>
      <c r="S176" s="5"/>
    </row>
    <row r="177" spans="1:19" s="2" customFormat="1" ht="18" customHeight="1">
      <c r="A177" s="90"/>
      <c r="B177" s="28"/>
      <c r="C177" s="28"/>
      <c r="D177" s="28"/>
      <c r="E177" s="28"/>
      <c r="F177" s="3053"/>
      <c r="G177" s="3205"/>
      <c r="H177" s="26"/>
      <c r="I177" s="3088" t="str">
        <f>L177&amp;TEXT(N177," #,###원")&amp;" * "&amp;TEXT(O177,"#명")&amp;" * "&amp;TEXT(P177,"#월")</f>
        <v xml:space="preserve"> - 배우자 :  40,000원 * 70명 * 12월</v>
      </c>
      <c r="J177" s="3090" t="s">
        <v>73</v>
      </c>
      <c r="K177" s="3089">
        <f>R177/1000</f>
        <v>33600</v>
      </c>
      <c r="L177" s="120" t="s">
        <v>215</v>
      </c>
      <c r="M177" s="3"/>
      <c r="N177" s="100">
        <v>40000</v>
      </c>
      <c r="O177" s="101">
        <v>70</v>
      </c>
      <c r="P177" s="101">
        <v>12</v>
      </c>
      <c r="Q177" s="101"/>
      <c r="R177" s="108">
        <f>N177*O177*P177</f>
        <v>33600000</v>
      </c>
      <c r="S177" s="5"/>
    </row>
    <row r="178" spans="1:19" s="2" customFormat="1" ht="18" customHeight="1">
      <c r="A178" s="90"/>
      <c r="B178" s="28"/>
      <c r="C178" s="28"/>
      <c r="D178" s="28"/>
      <c r="E178" s="28"/>
      <c r="F178" s="3053"/>
      <c r="G178" s="3205"/>
      <c r="H178" s="26"/>
      <c r="I178" s="3088" t="str">
        <f>L178&amp;TEXT(N178," #,###원")&amp;" * "&amp;TEXT(O178,"#명")&amp;" * "&amp;TEXT(P178,"#월")</f>
        <v xml:space="preserve"> - 직계존비속 : 20,000원 * 20명 * 12월</v>
      </c>
      <c r="J178" s="3090" t="s">
        <v>73</v>
      </c>
      <c r="K178" s="3089">
        <f>R178/1000</f>
        <v>4800</v>
      </c>
      <c r="L178" s="120" t="s">
        <v>214</v>
      </c>
      <c r="M178" s="3"/>
      <c r="N178" s="100">
        <v>20000</v>
      </c>
      <c r="O178" s="101">
        <v>20</v>
      </c>
      <c r="P178" s="101">
        <v>12</v>
      </c>
      <c r="Q178" s="101"/>
      <c r="R178" s="109">
        <f>N178*O178*P178</f>
        <v>4800000</v>
      </c>
      <c r="S178" s="5"/>
    </row>
    <row r="179" spans="1:19" s="2" customFormat="1" ht="18" customHeight="1">
      <c r="A179" s="90"/>
      <c r="B179" s="28"/>
      <c r="C179" s="28"/>
      <c r="D179" s="28"/>
      <c r="E179" s="28"/>
      <c r="F179" s="3053"/>
      <c r="G179" s="3205"/>
      <c r="H179" s="26"/>
      <c r="I179" s="3102" t="s">
        <v>170</v>
      </c>
      <c r="J179" s="3087"/>
      <c r="K179" s="1471">
        <f>SUM(K180:K181)</f>
        <v>221233.53600000002</v>
      </c>
      <c r="L179" s="120"/>
      <c r="M179" s="3"/>
      <c r="N179" s="100"/>
      <c r="O179" s="101"/>
      <c r="P179" s="101"/>
      <c r="Q179" s="101"/>
      <c r="R179" s="108"/>
      <c r="S179" s="5"/>
    </row>
    <row r="180" spans="1:19" s="2" customFormat="1" ht="18" customHeight="1">
      <c r="A180" s="90"/>
      <c r="B180" s="28"/>
      <c r="C180" s="28"/>
      <c r="D180" s="28"/>
      <c r="E180" s="28"/>
      <c r="F180" s="3053"/>
      <c r="G180" s="3205"/>
      <c r="H180" s="26"/>
      <c r="I180" s="3088" t="str">
        <f>L180&amp;TEXT(N180," #,###원")&amp;" * "&amp;TEXT(Q180,"#시간")&amp;" * "&amp;TEXT(O180,"#명")&amp;" * "&amp;TEXT(P180,"#월")</f>
        <v xml:space="preserve"> - 가직군 : 17,284원 * 12시간 * 17명 * 12월</v>
      </c>
      <c r="J180" s="3090" t="s">
        <v>73</v>
      </c>
      <c r="K180" s="3089">
        <f>R180/1000</f>
        <v>42311.232000000004</v>
      </c>
      <c r="L180" s="120" t="str">
        <f>$L$165</f>
        <v xml:space="preserve"> - 가직군 :</v>
      </c>
      <c r="M180" s="3">
        <v>6</v>
      </c>
      <c r="N180" s="100">
        <v>17284</v>
      </c>
      <c r="O180" s="101">
        <f>$O$162</f>
        <v>17</v>
      </c>
      <c r="P180" s="101">
        <v>12</v>
      </c>
      <c r="Q180" s="101">
        <v>12</v>
      </c>
      <c r="R180" s="108">
        <f>N180*O180*P180*Q180</f>
        <v>42311232</v>
      </c>
      <c r="S180" s="5"/>
    </row>
    <row r="181" spans="1:19" s="2" customFormat="1" ht="18" customHeight="1">
      <c r="A181" s="90"/>
      <c r="B181" s="28"/>
      <c r="C181" s="28"/>
      <c r="D181" s="28"/>
      <c r="E181" s="28"/>
      <c r="F181" s="3053"/>
      <c r="G181" s="3205"/>
      <c r="H181" s="26"/>
      <c r="I181" s="3088" t="str">
        <f>L181&amp;TEXT(N181," #,###원")&amp;" * "&amp;TEXT(Q181,"#시간")&amp;" * "&amp;TEXT(O181,"#명")&amp;" * "&amp;TEXT(P181,"#월")</f>
        <v xml:space="preserve"> - 나직군 : 18,826원 * 12시간 * 66명 * 12월</v>
      </c>
      <c r="J181" s="3090" t="s">
        <v>73</v>
      </c>
      <c r="K181" s="3089">
        <f>R181/1000</f>
        <v>178922.304</v>
      </c>
      <c r="L181" s="120" t="str">
        <f>$L$166</f>
        <v xml:space="preserve"> - 나직군 :</v>
      </c>
      <c r="M181" s="3">
        <v>6</v>
      </c>
      <c r="N181" s="100">
        <v>18826</v>
      </c>
      <c r="O181" s="101">
        <f>$O$163</f>
        <v>66</v>
      </c>
      <c r="P181" s="101">
        <v>12</v>
      </c>
      <c r="Q181" s="101">
        <v>12</v>
      </c>
      <c r="R181" s="108">
        <f>N181*O181*P181*Q181</f>
        <v>178922304</v>
      </c>
      <c r="S181" s="5"/>
    </row>
    <row r="182" spans="1:19" s="2" customFormat="1" ht="18" customHeight="1">
      <c r="A182" s="90"/>
      <c r="B182" s="28"/>
      <c r="C182" s="28"/>
      <c r="D182" s="28"/>
      <c r="E182" s="28"/>
      <c r="F182" s="3053"/>
      <c r="G182" s="3205"/>
      <c r="H182" s="26"/>
      <c r="I182" s="3102" t="s">
        <v>171</v>
      </c>
      <c r="J182" s="3087"/>
      <c r="K182" s="1471">
        <f>SUM(K183:K184)</f>
        <v>276710.68800000002</v>
      </c>
      <c r="L182" s="120"/>
      <c r="M182" s="3"/>
      <c r="N182" s="100"/>
      <c r="O182" s="101"/>
      <c r="P182" s="101"/>
      <c r="Q182" s="101"/>
      <c r="R182" s="108"/>
      <c r="S182" s="5"/>
    </row>
    <row r="183" spans="1:19" s="2" customFormat="1" ht="18" customHeight="1">
      <c r="A183" s="90"/>
      <c r="B183" s="28"/>
      <c r="C183" s="28"/>
      <c r="D183" s="28"/>
      <c r="E183" s="28"/>
      <c r="F183" s="3053"/>
      <c r="G183" s="3205"/>
      <c r="H183" s="26"/>
      <c r="I183" s="3088" t="str">
        <f>L183&amp;TEXT(N183," #,###원")&amp;" * "&amp;TEXT(P183,"#시간")&amp;" * "&amp;TEXT(O183,"#명")&amp;" * "&amp;TEXT(Q183,"#일")</f>
        <v xml:space="preserve"> - 가직군 : 17,284원 * 8시간 * 17명 * 12일</v>
      </c>
      <c r="J183" s="3090" t="s">
        <v>73</v>
      </c>
      <c r="K183" s="3089">
        <f>R183/1000</f>
        <v>28207.488000000001</v>
      </c>
      <c r="L183" s="120" t="str">
        <f>$L$165</f>
        <v xml:space="preserve"> - 가직군 :</v>
      </c>
      <c r="M183" s="3">
        <v>6</v>
      </c>
      <c r="N183" s="100">
        <f>N180</f>
        <v>17284</v>
      </c>
      <c r="O183" s="101">
        <f>$O$162</f>
        <v>17</v>
      </c>
      <c r="P183" s="101">
        <v>8</v>
      </c>
      <c r="Q183" s="101">
        <v>12</v>
      </c>
      <c r="R183" s="108">
        <f>N183*O183*P183*Q183</f>
        <v>28207488</v>
      </c>
      <c r="S183" s="5"/>
    </row>
    <row r="184" spans="1:19" s="2" customFormat="1" ht="18" customHeight="1">
      <c r="A184" s="90"/>
      <c r="B184" s="28"/>
      <c r="C184" s="28"/>
      <c r="D184" s="28"/>
      <c r="E184" s="28"/>
      <c r="F184" s="3053"/>
      <c r="G184" s="3205"/>
      <c r="H184" s="26"/>
      <c r="I184" s="3088" t="str">
        <f>L184&amp;TEXT(N184," #,###원")&amp;" * "&amp;TEXT(P184,"#시간")&amp;" * "&amp;TEXT(O184,"#명")&amp;" * "&amp;TEXT(Q184,"#일")</f>
        <v xml:space="preserve"> - 나직군 : 18,826원 * 8시간 * 66명 * 25일</v>
      </c>
      <c r="J184" s="3090" t="s">
        <v>73</v>
      </c>
      <c r="K184" s="3089">
        <f>R184/1000</f>
        <v>248503.2</v>
      </c>
      <c r="L184" s="120" t="str">
        <f>$L$166</f>
        <v xml:space="preserve"> - 나직군 :</v>
      </c>
      <c r="M184" s="3">
        <v>6</v>
      </c>
      <c r="N184" s="100">
        <f>N181</f>
        <v>18826</v>
      </c>
      <c r="O184" s="101">
        <f>$O$163</f>
        <v>66</v>
      </c>
      <c r="P184" s="101">
        <v>8</v>
      </c>
      <c r="Q184" s="101">
        <v>25</v>
      </c>
      <c r="R184" s="108">
        <f>N184*O184*P184*Q184</f>
        <v>248503200</v>
      </c>
      <c r="S184" s="5"/>
    </row>
    <row r="185" spans="1:19" s="2" customFormat="1" ht="18" customHeight="1">
      <c r="A185" s="90"/>
      <c r="B185" s="28"/>
      <c r="C185" s="28"/>
      <c r="D185" s="28"/>
      <c r="E185" s="28"/>
      <c r="F185" s="3053"/>
      <c r="G185" s="3205"/>
      <c r="H185" s="26"/>
      <c r="I185" s="3102" t="s">
        <v>182</v>
      </c>
      <c r="J185" s="3087"/>
      <c r="K185" s="1471">
        <f>SUM(K186:K187)</f>
        <v>210544.44</v>
      </c>
      <c r="L185" s="120"/>
      <c r="M185" s="3"/>
      <c r="N185" s="100"/>
      <c r="O185" s="110"/>
      <c r="P185" s="101"/>
      <c r="Q185" s="101"/>
      <c r="R185" s="109"/>
      <c r="S185" s="23"/>
    </row>
    <row r="186" spans="1:19" s="2" customFormat="1" ht="18" customHeight="1">
      <c r="A186" s="90"/>
      <c r="B186" s="28"/>
      <c r="C186" s="28"/>
      <c r="D186" s="28"/>
      <c r="E186" s="28"/>
      <c r="F186" s="3053"/>
      <c r="G186" s="3205"/>
      <c r="H186" s="26"/>
      <c r="I186" s="3088" t="str">
        <f>L186&amp;TEXT(N186," #,###원")&amp;" * "&amp;TEXT(Q186,"#시간")&amp;" * "&amp;TEXT(O186,"#명")&amp;" * "&amp;TEXT(P186,"#월")</f>
        <v xml:space="preserve"> - 가직군 : 5,761원 * 10시간 * 17명 * 12월</v>
      </c>
      <c r="J186" s="3090" t="s">
        <v>73</v>
      </c>
      <c r="K186" s="3089">
        <f>R186/1000</f>
        <v>11752.44</v>
      </c>
      <c r="L186" s="120" t="str">
        <f>$L$165</f>
        <v xml:space="preserve"> - 가직군 :</v>
      </c>
      <c r="M186" s="3">
        <v>6</v>
      </c>
      <c r="N186" s="100">
        <v>5761</v>
      </c>
      <c r="O186" s="101">
        <f>$O$162</f>
        <v>17</v>
      </c>
      <c r="P186" s="101">
        <v>12</v>
      </c>
      <c r="Q186" s="101">
        <v>10</v>
      </c>
      <c r="R186" s="108">
        <f>N186*O186*P186*Q186</f>
        <v>11752440</v>
      </c>
      <c r="S186" s="23"/>
    </row>
    <row r="187" spans="1:19" s="2" customFormat="1" ht="18" customHeight="1">
      <c r="A187" s="90"/>
      <c r="B187" s="28"/>
      <c r="C187" s="28"/>
      <c r="D187" s="28"/>
      <c r="E187" s="28"/>
      <c r="F187" s="3053"/>
      <c r="G187" s="3205"/>
      <c r="H187" s="26"/>
      <c r="I187" s="3088" t="str">
        <f>L187&amp;TEXT(N187," #,###원")&amp;" * "&amp;TEXT(Q187,"#시간")&amp;" * "&amp;TEXT(O187,"#명")&amp;" * "&amp;TEXT(P187,"#월")</f>
        <v xml:space="preserve"> - 나직군 : 6,275원 * 40시간 * 66명 * 12월</v>
      </c>
      <c r="J187" s="3090" t="s">
        <v>73</v>
      </c>
      <c r="K187" s="3089">
        <f>R187/1000</f>
        <v>198792</v>
      </c>
      <c r="L187" s="120" t="str">
        <f>$L$166</f>
        <v xml:space="preserve"> - 나직군 :</v>
      </c>
      <c r="M187" s="3">
        <v>6</v>
      </c>
      <c r="N187" s="100">
        <v>6275</v>
      </c>
      <c r="O187" s="101">
        <f>$O$163</f>
        <v>66</v>
      </c>
      <c r="P187" s="101">
        <v>12</v>
      </c>
      <c r="Q187" s="101">
        <v>40</v>
      </c>
      <c r="R187" s="108">
        <f>N187*O187*P187*Q187</f>
        <v>198792000</v>
      </c>
      <c r="S187" s="5"/>
    </row>
    <row r="188" spans="1:19" s="2" customFormat="1" ht="18" customHeight="1">
      <c r="A188" s="90"/>
      <c r="B188" s="28"/>
      <c r="C188" s="28"/>
      <c r="D188" s="28"/>
      <c r="E188" s="28"/>
      <c r="F188" s="3053"/>
      <c r="G188" s="3205"/>
      <c r="H188" s="26"/>
      <c r="I188" s="3102" t="s">
        <v>329</v>
      </c>
      <c r="J188" s="3090"/>
      <c r="K188" s="1471">
        <f>SUM(K189:K190)</f>
        <v>69000.893775999997</v>
      </c>
      <c r="L188" s="120"/>
      <c r="M188" s="3"/>
      <c r="N188" s="100"/>
      <c r="O188" s="101"/>
      <c r="P188" s="101"/>
      <c r="Q188" s="101"/>
      <c r="R188" s="108"/>
      <c r="S188" s="5"/>
    </row>
    <row r="189" spans="1:19" s="2" customFormat="1" ht="18" customHeight="1">
      <c r="A189" s="90"/>
      <c r="B189" s="28"/>
      <c r="C189" s="28"/>
      <c r="D189" s="28"/>
      <c r="E189" s="28"/>
      <c r="F189" s="3053"/>
      <c r="G189" s="3205"/>
      <c r="H189" s="26"/>
      <c r="I189" s="3088" t="str">
        <f>L189&amp;TEXT(N189," #,###원")&amp;" * "&amp;TEXT(O189,"#명")&amp;" * "&amp;TEXT(Q189,"#%")&amp;" * "&amp;TEXT(P189,"#회")</f>
        <v xml:space="preserve"> - 가직군 : 1,859,477원 * 17명 * 20% * 2회</v>
      </c>
      <c r="J189" s="3090" t="s">
        <v>73</v>
      </c>
      <c r="K189" s="3089">
        <f>R189/1000</f>
        <v>12644.445232</v>
      </c>
      <c r="L189" s="120" t="str">
        <f>$L$165</f>
        <v xml:space="preserve"> - 가직군 :</v>
      </c>
      <c r="M189" s="3">
        <v>6</v>
      </c>
      <c r="N189" s="100">
        <f>$N$162</f>
        <v>1859477.24</v>
      </c>
      <c r="O189" s="101">
        <f>$O$162</f>
        <v>17</v>
      </c>
      <c r="P189" s="101">
        <v>2</v>
      </c>
      <c r="Q189" s="110">
        <v>0.2</v>
      </c>
      <c r="R189" s="108">
        <f>N189*O189*P189*Q189</f>
        <v>12644445.232000001</v>
      </c>
      <c r="S189" s="5"/>
    </row>
    <row r="190" spans="1:19" s="2" customFormat="1" ht="18" customHeight="1">
      <c r="A190" s="90"/>
      <c r="B190" s="28"/>
      <c r="C190" s="28"/>
      <c r="D190" s="28"/>
      <c r="E190" s="28"/>
      <c r="F190" s="3053"/>
      <c r="G190" s="3205"/>
      <c r="H190" s="26"/>
      <c r="I190" s="3088" t="str">
        <f>L190&amp;TEXT(N190," #,###원")&amp;" * "&amp;TEXT(O190,"#명")&amp;" * "&amp;TEXT(Q190,"#%")&amp;" * "&amp;TEXT(P190,"#회")</f>
        <v xml:space="preserve"> - 나직군 : 2,134,714원 * 66명 * 20% * 2회</v>
      </c>
      <c r="J190" s="3090" t="s">
        <v>73</v>
      </c>
      <c r="K190" s="3089">
        <f>R190/1000</f>
        <v>56356.448543999999</v>
      </c>
      <c r="L190" s="120" t="str">
        <f>$L$166</f>
        <v xml:space="preserve"> - 나직군 :</v>
      </c>
      <c r="M190" s="3">
        <v>6</v>
      </c>
      <c r="N190" s="100">
        <f>$N$163</f>
        <v>2134713.96</v>
      </c>
      <c r="O190" s="101">
        <f>$O$163</f>
        <v>66</v>
      </c>
      <c r="P190" s="101">
        <v>2</v>
      </c>
      <c r="Q190" s="110">
        <v>0.2</v>
      </c>
      <c r="R190" s="108">
        <f>N190*O190*P190*Q190</f>
        <v>56356448.544</v>
      </c>
      <c r="S190" s="5"/>
    </row>
    <row r="191" spans="1:19" s="2" customFormat="1" ht="18" customHeight="1">
      <c r="A191" s="90"/>
      <c r="B191" s="28"/>
      <c r="C191" s="28"/>
      <c r="D191" s="28"/>
      <c r="E191" s="28"/>
      <c r="F191" s="3053"/>
      <c r="G191" s="3205"/>
      <c r="H191" s="26"/>
      <c r="I191" s="3102" t="s">
        <v>153</v>
      </c>
      <c r="J191" s="3090"/>
      <c r="K191" s="1471">
        <f>SUM(K192:K193)</f>
        <v>33000</v>
      </c>
      <c r="L191" s="120"/>
      <c r="M191" s="3"/>
      <c r="N191" s="100"/>
      <c r="O191" s="101"/>
      <c r="P191" s="101"/>
      <c r="Q191" s="101"/>
      <c r="R191" s="108"/>
      <c r="S191" s="5"/>
    </row>
    <row r="192" spans="1:19" s="2" customFormat="1" ht="18" customHeight="1">
      <c r="A192" s="90"/>
      <c r="B192" s="28"/>
      <c r="C192" s="28"/>
      <c r="D192" s="28"/>
      <c r="E192" s="28"/>
      <c r="F192" s="3053"/>
      <c r="G192" s="3205"/>
      <c r="H192" s="26"/>
      <c r="I192" s="3088" t="str">
        <f>L192&amp;TEXT(N192," #,###원")&amp;" * "&amp;TEXT(O192,"#명")&amp;" * "&amp;TEXT(P192,"#월")</f>
        <v xml:space="preserve"> - 가직군 : 50,000원 * 5명 * 12월</v>
      </c>
      <c r="J192" s="3090" t="s">
        <v>73</v>
      </c>
      <c r="K192" s="3089">
        <f>R192/1000</f>
        <v>3000</v>
      </c>
      <c r="L192" s="120" t="str">
        <f>$L$165</f>
        <v xml:space="preserve"> - 가직군 :</v>
      </c>
      <c r="M192" s="3"/>
      <c r="N192" s="100">
        <v>50000</v>
      </c>
      <c r="O192" s="101">
        <v>5</v>
      </c>
      <c r="P192" s="101">
        <v>12</v>
      </c>
      <c r="Q192" s="101"/>
      <c r="R192" s="108">
        <f>N192*O192*P192</f>
        <v>3000000</v>
      </c>
      <c r="S192" s="5"/>
    </row>
    <row r="193" spans="1:20" s="2" customFormat="1" ht="18" customHeight="1">
      <c r="A193" s="90"/>
      <c r="B193" s="28"/>
      <c r="C193" s="28"/>
      <c r="D193" s="28"/>
      <c r="E193" s="28"/>
      <c r="F193" s="3053"/>
      <c r="G193" s="3205"/>
      <c r="H193" s="26"/>
      <c r="I193" s="3088" t="str">
        <f>L193&amp;TEXT(N193," #,###원")&amp;" * "&amp;TEXT(O193,"#명")&amp;" * "&amp;TEXT(P193,"#월")</f>
        <v xml:space="preserve"> - 나직군 : 50,000원 * 50명 * 12월</v>
      </c>
      <c r="J193" s="3090" t="s">
        <v>73</v>
      </c>
      <c r="K193" s="3089">
        <f>R193/1000</f>
        <v>30000</v>
      </c>
      <c r="L193" s="120" t="str">
        <f>$L$166</f>
        <v xml:space="preserve"> - 나직군 :</v>
      </c>
      <c r="M193" s="3"/>
      <c r="N193" s="100">
        <v>50000</v>
      </c>
      <c r="O193" s="101">
        <v>50</v>
      </c>
      <c r="P193" s="101">
        <v>12</v>
      </c>
      <c r="Q193" s="101"/>
      <c r="R193" s="108">
        <f>N193*O193*P193</f>
        <v>30000000</v>
      </c>
      <c r="S193" s="5"/>
    </row>
    <row r="194" spans="1:20" s="2" customFormat="1" ht="18" customHeight="1">
      <c r="A194" s="90"/>
      <c r="B194" s="28"/>
      <c r="C194" s="28"/>
      <c r="D194" s="28"/>
      <c r="E194" s="28"/>
      <c r="F194" s="3053"/>
      <c r="G194" s="3205"/>
      <c r="H194" s="26"/>
      <c r="I194" s="3102" t="s">
        <v>185</v>
      </c>
      <c r="J194" s="3090"/>
      <c r="K194" s="1471">
        <f>SUM(K195:K196)</f>
        <v>81938.070000000007</v>
      </c>
      <c r="L194" s="120"/>
      <c r="M194" s="3"/>
      <c r="N194" s="100"/>
      <c r="O194" s="110"/>
      <c r="P194" s="101"/>
      <c r="Q194" s="101"/>
      <c r="R194" s="109"/>
      <c r="S194" s="5"/>
      <c r="T194" s="58"/>
    </row>
    <row r="195" spans="1:20" s="2" customFormat="1" ht="18" customHeight="1">
      <c r="A195" s="90"/>
      <c r="B195" s="28"/>
      <c r="C195" s="28"/>
      <c r="D195" s="28"/>
      <c r="E195" s="28"/>
      <c r="F195" s="3053"/>
      <c r="G195" s="3205"/>
      <c r="H195" s="26"/>
      <c r="I195" s="3088" t="str">
        <f>L195&amp;TEXT(N195," #,###원")&amp;" * "&amp;TEXT(O195,"#명")&amp;" * "&amp;TEXT(Q195,"#일")</f>
        <v xml:space="preserve"> - 가직군 : 92,181원 * 17명 * 10일</v>
      </c>
      <c r="J195" s="3090" t="s">
        <v>73</v>
      </c>
      <c r="K195" s="3089">
        <f>R195/1000</f>
        <v>15670.77</v>
      </c>
      <c r="L195" s="120" t="str">
        <f>$L$165</f>
        <v xml:space="preserve"> - 가직군 :</v>
      </c>
      <c r="M195" s="3">
        <v>6</v>
      </c>
      <c r="N195" s="100">
        <v>92181</v>
      </c>
      <c r="O195" s="101">
        <f>$O$162</f>
        <v>17</v>
      </c>
      <c r="P195" s="101"/>
      <c r="Q195" s="101">
        <v>10</v>
      </c>
      <c r="R195" s="108">
        <f>N195*O195*Q195</f>
        <v>15670770</v>
      </c>
      <c r="S195" s="5"/>
      <c r="T195" s="58"/>
    </row>
    <row r="196" spans="1:20" s="2" customFormat="1" ht="18" customHeight="1">
      <c r="A196" s="90"/>
      <c r="B196" s="28"/>
      <c r="C196" s="28"/>
      <c r="D196" s="28"/>
      <c r="E196" s="28"/>
      <c r="F196" s="3053"/>
      <c r="G196" s="3205"/>
      <c r="H196" s="26"/>
      <c r="I196" s="3088" t="str">
        <f>L196&amp;TEXT(N196," #,###원")&amp;" * "&amp;TEXT(O196,"#명")&amp;" * "&amp;TEXT(Q196,"#일")</f>
        <v xml:space="preserve"> - 나직군 : 100,405원 * 66명 * 10일</v>
      </c>
      <c r="J196" s="3090" t="s">
        <v>73</v>
      </c>
      <c r="K196" s="3089">
        <f>R196/1000</f>
        <v>66267.3</v>
      </c>
      <c r="L196" s="120" t="str">
        <f>$L$166</f>
        <v xml:space="preserve"> - 나직군 :</v>
      </c>
      <c r="M196" s="3">
        <v>6</v>
      </c>
      <c r="N196" s="100">
        <v>100405</v>
      </c>
      <c r="O196" s="101">
        <f>$O$163</f>
        <v>66</v>
      </c>
      <c r="P196" s="101"/>
      <c r="Q196" s="101">
        <v>10</v>
      </c>
      <c r="R196" s="108">
        <f>N196*O196*Q196</f>
        <v>66267300</v>
      </c>
      <c r="S196" s="5"/>
    </row>
    <row r="197" spans="1:20" s="2" customFormat="1" ht="18" customHeight="1">
      <c r="A197" s="90"/>
      <c r="B197" s="28"/>
      <c r="C197" s="28"/>
      <c r="D197" s="28"/>
      <c r="E197" s="34" t="s">
        <v>189</v>
      </c>
      <c r="F197" s="3055">
        <f>K197</f>
        <v>18861.439999999999</v>
      </c>
      <c r="G197" s="3207">
        <v>16120</v>
      </c>
      <c r="H197" s="67">
        <f>F197-G197</f>
        <v>2741.4399999999987</v>
      </c>
      <c r="I197" s="3103" t="s">
        <v>23</v>
      </c>
      <c r="J197" s="3104" t="s">
        <v>73</v>
      </c>
      <c r="K197" s="3105">
        <f>R197/1000</f>
        <v>18861.439999999999</v>
      </c>
      <c r="L197" s="127" t="s">
        <v>92</v>
      </c>
      <c r="M197" s="4"/>
      <c r="N197" s="50">
        <v>2357680</v>
      </c>
      <c r="O197" s="6">
        <v>4</v>
      </c>
      <c r="P197" s="6">
        <v>2</v>
      </c>
      <c r="Q197" s="6"/>
      <c r="R197" s="16">
        <f>N197*O197*P197</f>
        <v>18861440</v>
      </c>
      <c r="S197" s="5"/>
      <c r="T197" s="58"/>
    </row>
    <row r="198" spans="1:20" s="2" customFormat="1" ht="18" customHeight="1">
      <c r="A198" s="90"/>
      <c r="B198" s="29"/>
      <c r="C198" s="29"/>
      <c r="D198" s="3356" t="s">
        <v>178</v>
      </c>
      <c r="E198" s="3356"/>
      <c r="F198" s="3051">
        <f>K198</f>
        <v>4600000</v>
      </c>
      <c r="G198" s="3204">
        <v>0</v>
      </c>
      <c r="H198" s="2777">
        <f>F198-G198</f>
        <v>4600000</v>
      </c>
      <c r="I198" s="3106"/>
      <c r="J198" s="3107"/>
      <c r="K198" s="3108">
        <f>K199</f>
        <v>4600000</v>
      </c>
      <c r="L198" s="127"/>
      <c r="M198" s="4"/>
      <c r="N198" s="50"/>
      <c r="O198" s="6"/>
      <c r="P198" s="6"/>
      <c r="Q198" s="6"/>
      <c r="R198" s="14"/>
      <c r="S198" s="5"/>
    </row>
    <row r="199" spans="1:20" s="2" customFormat="1" ht="69" customHeight="1">
      <c r="A199" s="90"/>
      <c r="B199" s="29"/>
      <c r="C199" s="29"/>
      <c r="D199" s="49"/>
      <c r="E199" s="76"/>
      <c r="F199" s="3056"/>
      <c r="G199" s="3208"/>
      <c r="H199" s="1470"/>
      <c r="I199" s="3109" t="s">
        <v>1477</v>
      </c>
      <c r="J199" s="3110" t="s">
        <v>73</v>
      </c>
      <c r="K199" s="3111">
        <v>4600000</v>
      </c>
      <c r="L199" s="127"/>
      <c r="M199" s="4"/>
      <c r="N199" s="50"/>
      <c r="O199" s="50"/>
      <c r="P199" s="6"/>
      <c r="Q199" s="6"/>
      <c r="R199" s="16">
        <f>N199-O199</f>
        <v>0</v>
      </c>
      <c r="S199" s="5"/>
      <c r="T199" s="58"/>
    </row>
    <row r="200" spans="1:20" s="2" customFormat="1" ht="18" customHeight="1">
      <c r="A200" s="90"/>
      <c r="B200" s="28"/>
      <c r="C200" s="28"/>
      <c r="D200" s="3357" t="s">
        <v>259</v>
      </c>
      <c r="E200" s="3357"/>
      <c r="F200" s="3051">
        <f>F201+F204</f>
        <v>560365</v>
      </c>
      <c r="G200" s="3204">
        <f>G201+G204</f>
        <v>367915</v>
      </c>
      <c r="H200" s="1476">
        <f>F200-G200</f>
        <v>192450</v>
      </c>
      <c r="I200" s="3112"/>
      <c r="J200" s="3107"/>
      <c r="K200" s="3113">
        <f>R200/1000</f>
        <v>0</v>
      </c>
      <c r="L200" s="127"/>
      <c r="M200" s="4"/>
      <c r="N200" s="50"/>
      <c r="O200" s="8"/>
      <c r="P200" s="6"/>
      <c r="Q200" s="6"/>
      <c r="R200" s="14"/>
      <c r="S200" s="5"/>
      <c r="T200" s="58"/>
    </row>
    <row r="201" spans="1:20" s="2" customFormat="1" ht="18" customHeight="1">
      <c r="A201" s="90"/>
      <c r="B201" s="28"/>
      <c r="C201" s="28"/>
      <c r="D201" s="30"/>
      <c r="E201" s="28" t="s">
        <v>186</v>
      </c>
      <c r="F201" s="3052">
        <v>560365</v>
      </c>
      <c r="G201" s="3205">
        <v>367915</v>
      </c>
      <c r="H201" s="1470">
        <f>F201-G201</f>
        <v>192450</v>
      </c>
      <c r="I201" s="3114" t="s">
        <v>19</v>
      </c>
      <c r="J201" s="3115"/>
      <c r="K201" s="3116">
        <f>K203</f>
        <v>560365</v>
      </c>
      <c r="L201" s="127"/>
      <c r="M201" s="4"/>
      <c r="N201" s="50"/>
      <c r="O201" s="6"/>
      <c r="P201" s="6"/>
      <c r="Q201" s="6"/>
      <c r="R201" s="14"/>
      <c r="S201" s="5"/>
    </row>
    <row r="202" spans="1:20" s="2" customFormat="1" ht="18" customHeight="1">
      <c r="A202" s="90"/>
      <c r="B202" s="28"/>
      <c r="C202" s="28"/>
      <c r="D202" s="30"/>
      <c r="E202" s="33"/>
      <c r="F202" s="3052"/>
      <c r="G202" s="3205"/>
      <c r="H202" s="1470"/>
      <c r="I202" s="3114" t="s">
        <v>114</v>
      </c>
      <c r="J202" s="3115"/>
      <c r="K202" s="3116"/>
      <c r="L202" s="127"/>
      <c r="M202" s="4"/>
      <c r="N202" s="50"/>
      <c r="O202" s="8"/>
      <c r="P202" s="6"/>
      <c r="Q202" s="6"/>
      <c r="R202" s="14"/>
      <c r="S202" s="5"/>
      <c r="T202" s="58"/>
    </row>
    <row r="203" spans="1:20" s="2" customFormat="1" ht="18" customHeight="1">
      <c r="A203" s="90"/>
      <c r="B203" s="28"/>
      <c r="C203" s="28"/>
      <c r="D203" s="30"/>
      <c r="E203" s="85"/>
      <c r="F203" s="3050"/>
      <c r="G203" s="3203"/>
      <c r="H203" s="26"/>
      <c r="I203" s="3117"/>
      <c r="J203" s="3110" t="s">
        <v>73</v>
      </c>
      <c r="K203" s="3082">
        <v>560365</v>
      </c>
      <c r="L203" s="127"/>
      <c r="M203" s="4"/>
      <c r="N203" s="50"/>
      <c r="O203" s="8"/>
      <c r="P203" s="6"/>
      <c r="Q203" s="6"/>
      <c r="R203" s="14"/>
      <c r="S203" s="5"/>
      <c r="T203" s="58"/>
    </row>
    <row r="204" spans="1:20" s="2" customFormat="1" ht="18" customHeight="1">
      <c r="A204" s="90"/>
      <c r="B204" s="28"/>
      <c r="C204" s="28"/>
      <c r="D204" s="30"/>
      <c r="E204" s="36" t="s">
        <v>265</v>
      </c>
      <c r="F204" s="3052">
        <v>0</v>
      </c>
      <c r="G204" s="3205">
        <v>0</v>
      </c>
      <c r="H204" s="67">
        <f>F204-G204</f>
        <v>0</v>
      </c>
      <c r="I204" s="3118"/>
      <c r="J204" s="3115"/>
      <c r="K204" s="3089">
        <f>R204/1000</f>
        <v>0</v>
      </c>
      <c r="L204" s="127"/>
      <c r="M204" s="4"/>
      <c r="N204" s="50"/>
      <c r="O204" s="6"/>
      <c r="P204" s="6"/>
      <c r="Q204" s="6"/>
      <c r="R204" s="14"/>
      <c r="S204" s="5"/>
    </row>
    <row r="205" spans="1:20" s="2" customFormat="1" ht="18" customHeight="1">
      <c r="A205" s="90"/>
      <c r="B205" s="28"/>
      <c r="C205" s="73" t="s">
        <v>304</v>
      </c>
      <c r="D205" s="74"/>
      <c r="E205" s="75"/>
      <c r="F205" s="3051">
        <f>F206+F419+F424+F428+F434+F440</f>
        <v>1444711</v>
      </c>
      <c r="G205" s="3204">
        <v>1264884</v>
      </c>
      <c r="H205" s="1476">
        <f>F205-G205</f>
        <v>179827</v>
      </c>
      <c r="I205" s="3112"/>
      <c r="J205" s="3107"/>
      <c r="K205" s="3108">
        <f>K206+K419+K424+K428+K434+K440</f>
        <v>1444711</v>
      </c>
      <c r="L205" s="127"/>
      <c r="M205" s="4"/>
      <c r="N205" s="50"/>
      <c r="O205" s="6"/>
      <c r="P205" s="6"/>
      <c r="Q205" s="6"/>
      <c r="R205" s="15"/>
      <c r="S205" s="5"/>
    </row>
    <row r="206" spans="1:20" s="2" customFormat="1" ht="18" customHeight="1">
      <c r="A206" s="90"/>
      <c r="B206" s="28"/>
      <c r="C206" s="29"/>
      <c r="D206" s="3355" t="s">
        <v>199</v>
      </c>
      <c r="E206" s="3355"/>
      <c r="F206" s="3050">
        <f>F207+F278+F281+F286+F323+F355+F363+F379+F406+F416</f>
        <v>1111376</v>
      </c>
      <c r="G206" s="3203">
        <v>994984</v>
      </c>
      <c r="H206" s="1464">
        <f>F206-G206</f>
        <v>116392</v>
      </c>
      <c r="I206" s="3119"/>
      <c r="J206" s="3110"/>
      <c r="K206" s="3085">
        <f>F207+F278+F281+F286+F323+F355+F363+F379+F406+F416</f>
        <v>1111376</v>
      </c>
      <c r="L206" s="127"/>
      <c r="M206" s="4"/>
      <c r="N206" s="50"/>
      <c r="O206" s="6"/>
      <c r="P206" s="6"/>
      <c r="Q206" s="6"/>
      <c r="R206" s="14"/>
      <c r="S206" s="5"/>
    </row>
    <row r="207" spans="1:20" ht="18" customHeight="1">
      <c r="A207" s="90"/>
      <c r="B207" s="28"/>
      <c r="C207" s="28"/>
      <c r="D207" s="30"/>
      <c r="E207" s="28" t="s">
        <v>176</v>
      </c>
      <c r="F207" s="3052">
        <f>K207+K249</f>
        <v>85930</v>
      </c>
      <c r="G207" s="3205">
        <v>63464</v>
      </c>
      <c r="H207" s="1470">
        <f>F207-G207</f>
        <v>22466</v>
      </c>
      <c r="I207" s="3120" t="s">
        <v>307</v>
      </c>
      <c r="J207" s="3094"/>
      <c r="K207" s="1471">
        <f>K208+K211+K213+K221+K222+K223+K229+K230+K238+K239+K241+K242+K243+K244+K248</f>
        <v>56980</v>
      </c>
      <c r="L207" s="118"/>
      <c r="M207" s="102"/>
      <c r="N207" s="103" t="s">
        <v>310</v>
      </c>
      <c r="O207" s="104" t="s">
        <v>86</v>
      </c>
      <c r="P207" s="104" t="s">
        <v>93</v>
      </c>
      <c r="Q207" s="104" t="s">
        <v>62</v>
      </c>
      <c r="R207" s="105" t="s">
        <v>317</v>
      </c>
      <c r="T207" s="2"/>
    </row>
    <row r="208" spans="1:20" ht="18" customHeight="1">
      <c r="A208" s="90"/>
      <c r="B208" s="28"/>
      <c r="C208" s="28"/>
      <c r="D208" s="30"/>
      <c r="E208" s="33"/>
      <c r="F208" s="3054"/>
      <c r="G208" s="3206"/>
      <c r="H208" s="1470"/>
      <c r="I208" s="3093" t="s">
        <v>169</v>
      </c>
      <c r="J208" s="3094"/>
      <c r="K208" s="1471">
        <f>SUM(K209:K210)</f>
        <v>9480</v>
      </c>
      <c r="L208" s="17" t="s">
        <v>169</v>
      </c>
      <c r="M208" s="3"/>
      <c r="N208" s="100"/>
      <c r="O208" s="101"/>
      <c r="P208" s="101"/>
      <c r="Q208" s="101"/>
      <c r="R208" s="119">
        <f>SUM(R209:R210)</f>
        <v>9480000</v>
      </c>
      <c r="T208" s="2"/>
    </row>
    <row r="209" spans="1:20" ht="18" customHeight="1">
      <c r="A209" s="90"/>
      <c r="B209" s="28"/>
      <c r="C209" s="28"/>
      <c r="D209" s="30"/>
      <c r="E209" s="33"/>
      <c r="F209" s="3054"/>
      <c r="G209" s="3205"/>
      <c r="H209" s="1470"/>
      <c r="I209" s="3088" t="str">
        <f>L209&amp;TEXT(N209," #,###원")&amp;" * "&amp;O209&amp;P209&amp;" * "&amp;TEXT(Q209,"#월")</f>
        <v xml:space="preserve"> - 복사용지 구입 : 24,500원 * 20박스 * 12월</v>
      </c>
      <c r="J209" s="3090" t="s">
        <v>73</v>
      </c>
      <c r="K209" s="3089">
        <f>R209/1000</f>
        <v>5880</v>
      </c>
      <c r="L209" s="120" t="s">
        <v>273</v>
      </c>
      <c r="M209" s="3"/>
      <c r="N209" s="100">
        <v>24500</v>
      </c>
      <c r="O209" s="101">
        <v>20</v>
      </c>
      <c r="P209" s="101" t="s">
        <v>87</v>
      </c>
      <c r="Q209" s="101">
        <v>12</v>
      </c>
      <c r="R209" s="111">
        <f>N209*O209*Q209</f>
        <v>5880000</v>
      </c>
      <c r="T209" s="2"/>
    </row>
    <row r="210" spans="1:20" ht="18" customHeight="1">
      <c r="A210" s="90"/>
      <c r="B210" s="28"/>
      <c r="C210" s="28"/>
      <c r="D210" s="28"/>
      <c r="E210" s="28"/>
      <c r="F210" s="3054"/>
      <c r="G210" s="3209"/>
      <c r="H210" s="26"/>
      <c r="I210" s="3088" t="str">
        <f>L210&amp;TEXT(N210," #,###원")&amp;" * "&amp;O210&amp;P210&amp;" * "&amp;TEXT(Q210,"#월")</f>
        <v xml:space="preserve"> - 사무용품 구입 : 300,000원 * 1회 * 12월</v>
      </c>
      <c r="J210" s="3090" t="s">
        <v>73</v>
      </c>
      <c r="K210" s="3089">
        <f>R210/1000</f>
        <v>3600</v>
      </c>
      <c r="L210" s="120" t="s">
        <v>276</v>
      </c>
      <c r="M210" s="3"/>
      <c r="N210" s="100">
        <v>300000</v>
      </c>
      <c r="O210" s="101">
        <v>1</v>
      </c>
      <c r="P210" s="101" t="s">
        <v>83</v>
      </c>
      <c r="Q210" s="101">
        <v>12</v>
      </c>
      <c r="R210" s="111">
        <f>N210*O210*Q210</f>
        <v>3600000</v>
      </c>
      <c r="T210" s="2"/>
    </row>
    <row r="211" spans="1:20" ht="18" customHeight="1">
      <c r="A211" s="91"/>
      <c r="B211" s="83"/>
      <c r="C211" s="25"/>
      <c r="D211" s="37"/>
      <c r="E211" s="38"/>
      <c r="F211" s="3057"/>
      <c r="G211" s="3210"/>
      <c r="H211" s="26"/>
      <c r="I211" s="3121" t="s">
        <v>1449</v>
      </c>
      <c r="J211" s="3090"/>
      <c r="K211" s="1471">
        <f>SUM(K212:K212)</f>
        <v>400</v>
      </c>
      <c r="L211" s="17" t="s">
        <v>154</v>
      </c>
      <c r="M211" s="3"/>
      <c r="N211" s="100"/>
      <c r="O211" s="101"/>
      <c r="P211" s="101"/>
      <c r="Q211" s="101"/>
      <c r="R211" s="119">
        <f>SUM(R212:R212)</f>
        <v>400000</v>
      </c>
      <c r="T211" s="2"/>
    </row>
    <row r="212" spans="1:20" ht="18" customHeight="1">
      <c r="A212" s="91"/>
      <c r="B212" s="83"/>
      <c r="C212" s="25"/>
      <c r="D212" s="37"/>
      <c r="E212" s="38"/>
      <c r="F212" s="3057"/>
      <c r="G212" s="3206"/>
      <c r="H212" s="26"/>
      <c r="I212" s="3088" t="str">
        <f>L212&amp;TEXT(N212," #,###원")&amp;" * "&amp;O212&amp;P212</f>
        <v xml:space="preserve"> - 기록관 환경정비 물품 구입 : 200,000원 * 2개</v>
      </c>
      <c r="J212" s="3090" t="s">
        <v>73</v>
      </c>
      <c r="K212" s="3089">
        <v>400</v>
      </c>
      <c r="L212" s="120" t="s">
        <v>348</v>
      </c>
      <c r="M212" s="3"/>
      <c r="N212" s="100">
        <v>200000</v>
      </c>
      <c r="O212" s="101">
        <v>2</v>
      </c>
      <c r="P212" s="101" t="s">
        <v>66</v>
      </c>
      <c r="Q212" s="101"/>
      <c r="R212" s="111">
        <f>N212*O212</f>
        <v>400000</v>
      </c>
      <c r="T212" s="2"/>
    </row>
    <row r="213" spans="1:20" s="2" customFormat="1" ht="18" customHeight="1">
      <c r="A213" s="90"/>
      <c r="B213" s="28"/>
      <c r="C213" s="28"/>
      <c r="D213" s="28"/>
      <c r="E213" s="28"/>
      <c r="F213" s="3054"/>
      <c r="G213" s="3206"/>
      <c r="H213" s="26"/>
      <c r="I213" s="3093" t="s">
        <v>362</v>
      </c>
      <c r="J213" s="3094"/>
      <c r="K213" s="1471">
        <f>SUM(K214:K220)</f>
        <v>11412</v>
      </c>
      <c r="L213" s="17" t="s">
        <v>352</v>
      </c>
      <c r="M213" s="3"/>
      <c r="N213" s="100"/>
      <c r="O213" s="101"/>
      <c r="P213" s="110"/>
      <c r="Q213" s="110"/>
      <c r="R213" s="121">
        <f>SUM(R214:R220)</f>
        <v>11412000</v>
      </c>
      <c r="S213" s="5"/>
      <c r="T213" s="1"/>
    </row>
    <row r="214" spans="1:20" s="2" customFormat="1" ht="18" customHeight="1">
      <c r="A214" s="90"/>
      <c r="B214" s="28"/>
      <c r="C214" s="28"/>
      <c r="D214" s="28"/>
      <c r="E214" s="28"/>
      <c r="F214" s="3054"/>
      <c r="G214" s="3205"/>
      <c r="H214" s="26"/>
      <c r="I214" s="3088" t="str">
        <f>L214&amp;TEXT(N214," #,###원")&amp;" * "&amp;TEXT(Q214,"#월")</f>
        <v xml:space="preserve"> - 컬러복합기 렌탈료 : 55,000원 * 12월</v>
      </c>
      <c r="J214" s="3090" t="s">
        <v>73</v>
      </c>
      <c r="K214" s="3089">
        <f t="shared" ref="K214:K222" si="4">R214/1000</f>
        <v>660</v>
      </c>
      <c r="L214" s="120" t="s">
        <v>275</v>
      </c>
      <c r="M214" s="3"/>
      <c r="N214" s="100">
        <v>55000</v>
      </c>
      <c r="O214" s="101"/>
      <c r="P214" s="101"/>
      <c r="Q214" s="101">
        <v>12</v>
      </c>
      <c r="R214" s="111">
        <f>N214*Q214</f>
        <v>660000</v>
      </c>
      <c r="S214" s="5"/>
      <c r="T214" s="1"/>
    </row>
    <row r="215" spans="1:20" s="2" customFormat="1" ht="18" customHeight="1">
      <c r="A215" s="90"/>
      <c r="B215" s="28"/>
      <c r="C215" s="28"/>
      <c r="D215" s="28"/>
      <c r="E215" s="28"/>
      <c r="F215" s="3054"/>
      <c r="G215" s="3205"/>
      <c r="H215" s="26"/>
      <c r="I215" s="3088" t="str">
        <f>L215&amp;TEXT(N215," #,###원")&amp;" * "&amp;O215&amp;P215</f>
        <v xml:space="preserve"> - 컬러복합기 토너 : 200,000원 * 20개</v>
      </c>
      <c r="J215" s="3090" t="s">
        <v>73</v>
      </c>
      <c r="K215" s="3089">
        <f t="shared" si="4"/>
        <v>4000</v>
      </c>
      <c r="L215" s="120" t="s">
        <v>279</v>
      </c>
      <c r="M215" s="3"/>
      <c r="N215" s="100">
        <v>200000</v>
      </c>
      <c r="O215" s="101">
        <v>20</v>
      </c>
      <c r="P215" s="101" t="s">
        <v>66</v>
      </c>
      <c r="Q215" s="101"/>
      <c r="R215" s="111">
        <f>N215*O215</f>
        <v>4000000</v>
      </c>
      <c r="S215" s="5"/>
      <c r="T215" s="1"/>
    </row>
    <row r="216" spans="1:20" s="2" customFormat="1" ht="18" customHeight="1">
      <c r="A216" s="90"/>
      <c r="B216" s="28"/>
      <c r="C216" s="28"/>
      <c r="D216" s="28"/>
      <c r="E216" s="28"/>
      <c r="F216" s="3054"/>
      <c r="G216" s="3205"/>
      <c r="H216" s="26"/>
      <c r="I216" s="3088" t="str">
        <f>L216&amp;TEXT(N216," #,###원")&amp;" * "&amp;O216&amp;P216</f>
        <v xml:space="preserve"> - 컬러복합기 폐토너통 : 110,000원 * 10개</v>
      </c>
      <c r="J216" s="3090" t="s">
        <v>73</v>
      </c>
      <c r="K216" s="3089">
        <f t="shared" si="4"/>
        <v>1100</v>
      </c>
      <c r="L216" s="120" t="s">
        <v>278</v>
      </c>
      <c r="M216" s="3"/>
      <c r="N216" s="100">
        <v>110000</v>
      </c>
      <c r="O216" s="101">
        <v>10</v>
      </c>
      <c r="P216" s="101" t="s">
        <v>66</v>
      </c>
      <c r="Q216" s="101"/>
      <c r="R216" s="111">
        <f>N216*O216</f>
        <v>1100000</v>
      </c>
      <c r="S216" s="5"/>
      <c r="T216" s="1"/>
    </row>
    <row r="217" spans="1:20" s="2" customFormat="1" ht="18" customHeight="1">
      <c r="A217" s="90"/>
      <c r="B217" s="28"/>
      <c r="C217" s="28"/>
      <c r="D217" s="28"/>
      <c r="E217" s="28"/>
      <c r="F217" s="3054"/>
      <c r="G217" s="3205"/>
      <c r="H217" s="26"/>
      <c r="I217" s="3088" t="str">
        <f>L217&amp;TEXT(N217," #,###원")&amp;" * "&amp;TEXT(Q217,"#월")</f>
        <v xml:space="preserve"> - 흑백복합기 렌탈료 : 150,000원 * 12월</v>
      </c>
      <c r="J217" s="3090" t="s">
        <v>73</v>
      </c>
      <c r="K217" s="3089">
        <f t="shared" si="4"/>
        <v>1800</v>
      </c>
      <c r="L217" s="120" t="s">
        <v>282</v>
      </c>
      <c r="M217" s="3"/>
      <c r="N217" s="100">
        <v>150000</v>
      </c>
      <c r="O217" s="101"/>
      <c r="P217" s="101"/>
      <c r="Q217" s="101">
        <v>12</v>
      </c>
      <c r="R217" s="111">
        <f>N217*Q217</f>
        <v>1800000</v>
      </c>
      <c r="S217" s="5"/>
    </row>
    <row r="218" spans="1:20" s="2" customFormat="1" ht="18" customHeight="1">
      <c r="A218" s="90"/>
      <c r="B218" s="28"/>
      <c r="C218" s="28"/>
      <c r="D218" s="28"/>
      <c r="E218" s="28"/>
      <c r="F218" s="3054"/>
      <c r="G218" s="3205"/>
      <c r="H218" s="26"/>
      <c r="I218" s="3088" t="s">
        <v>1427</v>
      </c>
      <c r="J218" s="3090" t="s">
        <v>73</v>
      </c>
      <c r="K218" s="3089">
        <f t="shared" si="4"/>
        <v>1452</v>
      </c>
      <c r="L218" s="120" t="s">
        <v>353</v>
      </c>
      <c r="M218" s="3"/>
      <c r="N218" s="100">
        <v>11</v>
      </c>
      <c r="O218" s="1454">
        <v>132000</v>
      </c>
      <c r="P218" s="101" t="s">
        <v>89</v>
      </c>
      <c r="Q218" s="101"/>
      <c r="R218" s="111">
        <f>N218*O218</f>
        <v>1452000</v>
      </c>
      <c r="S218" s="5"/>
    </row>
    <row r="219" spans="1:20" s="2" customFormat="1" ht="18" customHeight="1">
      <c r="A219" s="90"/>
      <c r="B219" s="28"/>
      <c r="C219" s="28"/>
      <c r="D219" s="28"/>
      <c r="E219" s="28"/>
      <c r="F219" s="3054"/>
      <c r="G219" s="3205"/>
      <c r="H219" s="26"/>
      <c r="I219" s="3088" t="str">
        <f>L219&amp;TEXT(N219," #,###원")&amp;" * "&amp;O219&amp;P219</f>
        <v xml:space="preserve"> - 임원실 토너 : 200,000원 * 10개</v>
      </c>
      <c r="J219" s="3090" t="s">
        <v>73</v>
      </c>
      <c r="K219" s="3089">
        <f t="shared" si="4"/>
        <v>2000</v>
      </c>
      <c r="L219" s="120" t="s">
        <v>224</v>
      </c>
      <c r="M219" s="3"/>
      <c r="N219" s="100">
        <v>200000</v>
      </c>
      <c r="O219" s="101">
        <v>10</v>
      </c>
      <c r="P219" s="101" t="s">
        <v>66</v>
      </c>
      <c r="Q219" s="101"/>
      <c r="R219" s="111">
        <f>N219*O219</f>
        <v>2000000</v>
      </c>
      <c r="S219" s="5"/>
    </row>
    <row r="220" spans="1:20" s="2" customFormat="1" ht="18" customHeight="1">
      <c r="A220" s="90"/>
      <c r="B220" s="28"/>
      <c r="C220" s="28"/>
      <c r="D220" s="28"/>
      <c r="E220" s="28"/>
      <c r="F220" s="3054"/>
      <c r="G220" s="3205"/>
      <c r="H220" s="26"/>
      <c r="I220" s="3088" t="str">
        <f>L220&amp;TEXT(N220," #,###원")&amp;" * "&amp;O220&amp;P220</f>
        <v xml:space="preserve"> - 전산 소모품 : 20,000원 * 20회</v>
      </c>
      <c r="J220" s="3090" t="s">
        <v>73</v>
      </c>
      <c r="K220" s="3089">
        <f t="shared" si="4"/>
        <v>400</v>
      </c>
      <c r="L220" s="120" t="s">
        <v>238</v>
      </c>
      <c r="M220" s="3"/>
      <c r="N220" s="100">
        <v>20000</v>
      </c>
      <c r="O220" s="101">
        <v>20</v>
      </c>
      <c r="P220" s="101" t="s">
        <v>83</v>
      </c>
      <c r="Q220" s="101"/>
      <c r="R220" s="111">
        <f>N220*O220</f>
        <v>400000</v>
      </c>
      <c r="S220" s="5"/>
    </row>
    <row r="221" spans="1:20" s="2" customFormat="1" ht="18" customHeight="1">
      <c r="A221" s="90"/>
      <c r="B221" s="28"/>
      <c r="C221" s="28"/>
      <c r="D221" s="28"/>
      <c r="E221" s="28"/>
      <c r="F221" s="3054"/>
      <c r="G221" s="3205"/>
      <c r="H221" s="26"/>
      <c r="I221" s="3088" t="str">
        <f>L221&amp;TEXT(N221," #,###원")&amp;" * "&amp;TEXT(Q221,"#월")</f>
        <v>○ 사무실 위생용품(종량제봉투 등) 구입 : 450,000원 * 12월</v>
      </c>
      <c r="J221" s="3090" t="s">
        <v>73</v>
      </c>
      <c r="K221" s="1471">
        <f t="shared" si="4"/>
        <v>5400</v>
      </c>
      <c r="L221" s="17" t="s">
        <v>1478</v>
      </c>
      <c r="M221" s="3"/>
      <c r="N221" s="100">
        <v>450000</v>
      </c>
      <c r="O221" s="101"/>
      <c r="P221" s="101"/>
      <c r="Q221" s="101">
        <v>12</v>
      </c>
      <c r="R221" s="121">
        <f>N221*Q221</f>
        <v>5400000</v>
      </c>
      <c r="S221" s="5"/>
    </row>
    <row r="222" spans="1:20" s="1492" customFormat="1" ht="18" customHeight="1">
      <c r="A222" s="90"/>
      <c r="B222" s="28"/>
      <c r="C222" s="28"/>
      <c r="D222" s="28"/>
      <c r="E222" s="28"/>
      <c r="F222" s="3054"/>
      <c r="G222" s="3205"/>
      <c r="H222" s="26"/>
      <c r="I222" s="3088" t="str">
        <f>L222&amp;TEXT(N222," #,###원")</f>
        <v>○ 현수막, 간판, 상패 등 홍보물 제작 : 2,600,000원</v>
      </c>
      <c r="J222" s="3090" t="s">
        <v>73</v>
      </c>
      <c r="K222" s="1471">
        <f t="shared" si="4"/>
        <v>2600</v>
      </c>
      <c r="L222" s="17" t="s">
        <v>1479</v>
      </c>
      <c r="M222" s="3"/>
      <c r="N222" s="122">
        <v>2600000</v>
      </c>
      <c r="O222" s="1490"/>
      <c r="P222" s="1490"/>
      <c r="Q222" s="1490"/>
      <c r="R222" s="121">
        <f>N222</f>
        <v>2600000</v>
      </c>
      <c r="S222" s="1491"/>
    </row>
    <row r="223" spans="1:20" s="2" customFormat="1" ht="18" customHeight="1">
      <c r="A223" s="90"/>
      <c r="B223" s="28"/>
      <c r="C223" s="28"/>
      <c r="D223" s="30"/>
      <c r="E223" s="33"/>
      <c r="F223" s="3054"/>
      <c r="G223" s="3205"/>
      <c r="H223" s="26"/>
      <c r="I223" s="3093" t="s">
        <v>1480</v>
      </c>
      <c r="J223" s="3090"/>
      <c r="K223" s="1471">
        <f>SUM(K224:K228)</f>
        <v>1104</v>
      </c>
      <c r="L223" s="17" t="s">
        <v>243</v>
      </c>
      <c r="M223" s="3"/>
      <c r="N223" s="100"/>
      <c r="O223" s="101"/>
      <c r="P223" s="101"/>
      <c r="Q223" s="101"/>
      <c r="R223" s="119">
        <f>SUM(R224:R228)</f>
        <v>1104000</v>
      </c>
      <c r="S223" s="5"/>
    </row>
    <row r="224" spans="1:20" s="2" customFormat="1" ht="18" customHeight="1">
      <c r="A224" s="90"/>
      <c r="B224" s="28"/>
      <c r="C224" s="28"/>
      <c r="D224" s="30"/>
      <c r="E224" s="33"/>
      <c r="F224" s="3054"/>
      <c r="G224" s="3211"/>
      <c r="H224" s="26"/>
      <c r="I224" s="3088" t="str">
        <f>L224&amp;TEXT(N224," #,###원")&amp;" * "&amp;O224&amp;P224&amp;" * "&amp;TEXT(Q224,"#월")</f>
        <v xml:space="preserve"> - 전남매일 : 12,000원 * 1부 * 12월</v>
      </c>
      <c r="J224" s="3090" t="s">
        <v>73</v>
      </c>
      <c r="K224" s="3089">
        <f>R224/1000</f>
        <v>144</v>
      </c>
      <c r="L224" s="120" t="s">
        <v>222</v>
      </c>
      <c r="M224" s="3"/>
      <c r="N224" s="100">
        <v>12000</v>
      </c>
      <c r="O224" s="101">
        <v>1</v>
      </c>
      <c r="P224" s="101" t="s">
        <v>84</v>
      </c>
      <c r="Q224" s="101">
        <v>12</v>
      </c>
      <c r="R224" s="111">
        <f>N224*O224*Q224</f>
        <v>144000</v>
      </c>
      <c r="S224" s="5"/>
    </row>
    <row r="225" spans="1:19" s="2" customFormat="1" ht="18" customHeight="1">
      <c r="A225" s="90"/>
      <c r="B225" s="28"/>
      <c r="C225" s="28"/>
      <c r="D225" s="30"/>
      <c r="E225" s="33"/>
      <c r="F225" s="3054"/>
      <c r="G225" s="3211"/>
      <c r="H225" s="26"/>
      <c r="I225" s="3088" t="str">
        <f>L225&amp;TEXT(N225," #,###원")&amp;" * "&amp;O225&amp;P225&amp;" * "&amp;TEXT(Q225,"#월")</f>
        <v xml:space="preserve"> - 매일경제 : 20,000원 * 2부 * 12월</v>
      </c>
      <c r="J225" s="3090" t="s">
        <v>73</v>
      </c>
      <c r="K225" s="3089">
        <f>R225/1000</f>
        <v>480</v>
      </c>
      <c r="L225" s="120" t="s">
        <v>240</v>
      </c>
      <c r="M225" s="3"/>
      <c r="N225" s="100">
        <v>20000</v>
      </c>
      <c r="O225" s="101">
        <v>2</v>
      </c>
      <c r="P225" s="101" t="s">
        <v>84</v>
      </c>
      <c r="Q225" s="101">
        <v>12</v>
      </c>
      <c r="R225" s="111">
        <f>N225*O225*Q225</f>
        <v>480000</v>
      </c>
      <c r="S225" s="5"/>
    </row>
    <row r="226" spans="1:19" s="2" customFormat="1" ht="18" customHeight="1">
      <c r="A226" s="90"/>
      <c r="B226" s="28"/>
      <c r="C226" s="28"/>
      <c r="D226" s="30"/>
      <c r="E226" s="33"/>
      <c r="F226" s="3054"/>
      <c r="G226" s="3206"/>
      <c r="H226" s="26"/>
      <c r="I226" s="3088" t="str">
        <f>L226&amp;TEXT(N226," #,###원")&amp;" * "&amp;O226&amp;P226&amp;" * "&amp;TEXT(Q226,"#월")</f>
        <v xml:space="preserve"> - 광주일보 : 11,000원 * 1부 * 12월</v>
      </c>
      <c r="J226" s="3090" t="s">
        <v>73</v>
      </c>
      <c r="K226" s="3089">
        <f>R226/1000</f>
        <v>132</v>
      </c>
      <c r="L226" s="120" t="s">
        <v>236</v>
      </c>
      <c r="M226" s="3"/>
      <c r="N226" s="100">
        <v>11000</v>
      </c>
      <c r="O226" s="101">
        <v>1</v>
      </c>
      <c r="P226" s="101" t="s">
        <v>84</v>
      </c>
      <c r="Q226" s="101">
        <v>12</v>
      </c>
      <c r="R226" s="111">
        <f>N226*O226*Q226</f>
        <v>132000</v>
      </c>
      <c r="S226" s="5"/>
    </row>
    <row r="227" spans="1:19" s="2" customFormat="1" ht="18" customHeight="1">
      <c r="A227" s="90"/>
      <c r="B227" s="28"/>
      <c r="C227" s="28"/>
      <c r="D227" s="30"/>
      <c r="E227" s="33"/>
      <c r="F227" s="3054"/>
      <c r="G227" s="3206"/>
      <c r="H227" s="26"/>
      <c r="I227" s="3088" t="str">
        <f>L227&amp;TEXT(N227," #,###원")&amp;" * "&amp;O227&amp;P227&amp;" * "&amp;TEXT(Q227,"#월")</f>
        <v xml:space="preserve"> - 경향신문 : 18,000원 * 1부 * 12월</v>
      </c>
      <c r="J227" s="3090" t="s">
        <v>73</v>
      </c>
      <c r="K227" s="3089">
        <f>R227/1000</f>
        <v>216</v>
      </c>
      <c r="L227" s="120" t="s">
        <v>241</v>
      </c>
      <c r="M227" s="3"/>
      <c r="N227" s="100">
        <v>18000</v>
      </c>
      <c r="O227" s="101">
        <v>1</v>
      </c>
      <c r="P227" s="101" t="s">
        <v>84</v>
      </c>
      <c r="Q227" s="101">
        <v>12</v>
      </c>
      <c r="R227" s="111">
        <f>N227*O227*Q227</f>
        <v>216000</v>
      </c>
      <c r="S227" s="5"/>
    </row>
    <row r="228" spans="1:19" s="2" customFormat="1" ht="18" customHeight="1">
      <c r="A228" s="90"/>
      <c r="B228" s="28"/>
      <c r="C228" s="28"/>
      <c r="D228" s="30"/>
      <c r="E228" s="33"/>
      <c r="F228" s="3054"/>
      <c r="G228" s="3206"/>
      <c r="H228" s="26"/>
      <c r="I228" s="3088" t="str">
        <f>L228&amp;TEXT(N228," #,###원")&amp;" * "&amp;O228&amp;P228&amp;" * "&amp;TEXT(Q228,"#월")</f>
        <v xml:space="preserve"> - 무등일보 : 11,000원 * 1부 * 12월</v>
      </c>
      <c r="J228" s="3090" t="s">
        <v>73</v>
      </c>
      <c r="K228" s="3089">
        <f>R228/1000</f>
        <v>132</v>
      </c>
      <c r="L228" s="120" t="s">
        <v>235</v>
      </c>
      <c r="M228" s="3"/>
      <c r="N228" s="100">
        <v>11000</v>
      </c>
      <c r="O228" s="101">
        <v>1</v>
      </c>
      <c r="P228" s="101" t="s">
        <v>84</v>
      </c>
      <c r="Q228" s="101">
        <v>12</v>
      </c>
      <c r="R228" s="111">
        <f>N228*O228*Q228</f>
        <v>132000</v>
      </c>
      <c r="S228" s="5"/>
    </row>
    <row r="229" spans="1:19" s="1492" customFormat="1" ht="18" customHeight="1">
      <c r="A229" s="90"/>
      <c r="B229" s="28"/>
      <c r="C229" s="28"/>
      <c r="D229" s="28"/>
      <c r="E229" s="28"/>
      <c r="F229" s="3054"/>
      <c r="G229" s="3206"/>
      <c r="H229" s="26"/>
      <c r="I229" s="3093" t="s">
        <v>1481</v>
      </c>
      <c r="J229" s="3115" t="s">
        <v>73</v>
      </c>
      <c r="K229" s="1471">
        <v>300</v>
      </c>
      <c r="L229" s="127"/>
      <c r="M229" s="4"/>
      <c r="N229" s="81"/>
      <c r="O229" s="1493"/>
      <c r="P229" s="1493"/>
      <c r="Q229" s="1493"/>
      <c r="R229" s="1494"/>
      <c r="S229" s="1491"/>
    </row>
    <row r="230" spans="1:19" s="1492" customFormat="1" ht="18" customHeight="1">
      <c r="A230" s="90"/>
      <c r="B230" s="28"/>
      <c r="C230" s="28"/>
      <c r="D230" s="28"/>
      <c r="E230" s="28"/>
      <c r="F230" s="3054"/>
      <c r="G230" s="3206"/>
      <c r="H230" s="27"/>
      <c r="I230" s="3093" t="s">
        <v>1482</v>
      </c>
      <c r="J230" s="3122"/>
      <c r="K230" s="1471">
        <f>SUM(K231:K237)</f>
        <v>3460</v>
      </c>
      <c r="L230" s="127"/>
      <c r="M230" s="4"/>
      <c r="N230" s="81"/>
      <c r="O230" s="1493"/>
      <c r="P230" s="1493"/>
      <c r="Q230" s="1493"/>
      <c r="R230" s="1494"/>
      <c r="S230" s="1491"/>
    </row>
    <row r="231" spans="1:19" s="2" customFormat="1" ht="18" customHeight="1">
      <c r="A231" s="90"/>
      <c r="B231" s="28"/>
      <c r="C231" s="28"/>
      <c r="D231" s="28"/>
      <c r="E231" s="28"/>
      <c r="F231" s="3054"/>
      <c r="G231" s="3206"/>
      <c r="H231" s="26"/>
      <c r="I231" s="3093" t="s">
        <v>2262</v>
      </c>
      <c r="J231" s="3115" t="s">
        <v>73</v>
      </c>
      <c r="K231" s="3089">
        <v>800</v>
      </c>
      <c r="L231" s="127"/>
      <c r="M231" s="4"/>
      <c r="N231" s="50">
        <v>5000</v>
      </c>
      <c r="O231" s="59">
        <v>80</v>
      </c>
      <c r="P231" s="6">
        <v>2</v>
      </c>
      <c r="Q231" s="6"/>
      <c r="R231" s="14">
        <f>N231*O231*P231</f>
        <v>800000</v>
      </c>
      <c r="S231" s="5"/>
    </row>
    <row r="232" spans="1:19" s="2" customFormat="1" ht="18" customHeight="1">
      <c r="A232" s="90"/>
      <c r="B232" s="28"/>
      <c r="C232" s="28"/>
      <c r="D232" s="28"/>
      <c r="E232" s="28"/>
      <c r="F232" s="3054"/>
      <c r="G232" s="3206"/>
      <c r="H232" s="26"/>
      <c r="I232" s="3093" t="s">
        <v>1483</v>
      </c>
      <c r="J232" s="3115" t="s">
        <v>73</v>
      </c>
      <c r="K232" s="3089">
        <f>R232/1000</f>
        <v>800</v>
      </c>
      <c r="L232" s="127"/>
      <c r="M232" s="4"/>
      <c r="N232" s="50">
        <v>200000</v>
      </c>
      <c r="O232" s="6">
        <v>1</v>
      </c>
      <c r="P232" s="6">
        <v>4</v>
      </c>
      <c r="Q232" s="6"/>
      <c r="R232" s="14">
        <f>N232*O232*P232</f>
        <v>800000</v>
      </c>
      <c r="S232" s="5"/>
    </row>
    <row r="233" spans="1:19" s="2" customFormat="1" ht="18" customHeight="1">
      <c r="A233" s="90"/>
      <c r="B233" s="28"/>
      <c r="C233" s="28"/>
      <c r="D233" s="28"/>
      <c r="E233" s="28"/>
      <c r="F233" s="3054"/>
      <c r="G233" s="3206"/>
      <c r="H233" s="26"/>
      <c r="I233" s="3093" t="s">
        <v>1484</v>
      </c>
      <c r="J233" s="3115" t="s">
        <v>73</v>
      </c>
      <c r="K233" s="3089">
        <f>R233/1000</f>
        <v>1000</v>
      </c>
      <c r="L233" s="127"/>
      <c r="M233" s="4"/>
      <c r="N233" s="50">
        <v>5000</v>
      </c>
      <c r="O233" s="6">
        <v>50</v>
      </c>
      <c r="P233" s="6">
        <v>4</v>
      </c>
      <c r="Q233" s="6"/>
      <c r="R233" s="14">
        <f>N233*O233*P233</f>
        <v>1000000</v>
      </c>
      <c r="S233" s="5"/>
    </row>
    <row r="234" spans="1:19" s="2" customFormat="1" ht="18" customHeight="1">
      <c r="A234" s="90"/>
      <c r="B234" s="28"/>
      <c r="C234" s="28"/>
      <c r="D234" s="28"/>
      <c r="E234" s="28"/>
      <c r="F234" s="3054"/>
      <c r="G234" s="3206"/>
      <c r="H234" s="26"/>
      <c r="I234" s="3093" t="s">
        <v>1485</v>
      </c>
      <c r="J234" s="3115" t="s">
        <v>73</v>
      </c>
      <c r="K234" s="3089">
        <v>100</v>
      </c>
      <c r="L234" s="127"/>
      <c r="M234" s="4"/>
      <c r="N234" s="50"/>
      <c r="O234" s="6"/>
      <c r="P234" s="6"/>
      <c r="Q234" s="6"/>
      <c r="R234" s="14"/>
      <c r="S234" s="5"/>
    </row>
    <row r="235" spans="1:19" s="2" customFormat="1" ht="18" customHeight="1">
      <c r="A235" s="90"/>
      <c r="B235" s="28"/>
      <c r="C235" s="28"/>
      <c r="D235" s="28"/>
      <c r="E235" s="28"/>
      <c r="F235" s="3054"/>
      <c r="G235" s="3206"/>
      <c r="H235" s="26"/>
      <c r="I235" s="3093" t="s">
        <v>1486</v>
      </c>
      <c r="J235" s="3115" t="s">
        <v>73</v>
      </c>
      <c r="K235" s="3089">
        <v>100</v>
      </c>
      <c r="L235" s="127"/>
      <c r="M235" s="4"/>
      <c r="N235" s="50"/>
      <c r="O235" s="6"/>
      <c r="P235" s="6"/>
      <c r="Q235" s="6"/>
      <c r="R235" s="14"/>
      <c r="S235" s="5"/>
    </row>
    <row r="236" spans="1:19" s="2" customFormat="1" ht="18" customHeight="1">
      <c r="A236" s="90"/>
      <c r="B236" s="28"/>
      <c r="C236" s="28"/>
      <c r="D236" s="28"/>
      <c r="E236" s="28"/>
      <c r="F236" s="3054"/>
      <c r="G236" s="3206"/>
      <c r="H236" s="26"/>
      <c r="I236" s="3093" t="s">
        <v>1487</v>
      </c>
      <c r="J236" s="3115" t="s">
        <v>73</v>
      </c>
      <c r="K236" s="3089">
        <v>160</v>
      </c>
      <c r="L236" s="127"/>
      <c r="M236" s="4"/>
      <c r="N236" s="50"/>
      <c r="O236" s="6"/>
      <c r="P236" s="6"/>
      <c r="Q236" s="6"/>
      <c r="R236" s="14"/>
      <c r="S236" s="5"/>
    </row>
    <row r="237" spans="1:19" s="2" customFormat="1" ht="18" customHeight="1">
      <c r="A237" s="90"/>
      <c r="B237" s="28"/>
      <c r="C237" s="28"/>
      <c r="D237" s="28"/>
      <c r="E237" s="28"/>
      <c r="F237" s="3054"/>
      <c r="G237" s="3206"/>
      <c r="H237" s="26"/>
      <c r="I237" s="3093" t="s">
        <v>1488</v>
      </c>
      <c r="J237" s="3115" t="s">
        <v>73</v>
      </c>
      <c r="K237" s="3089">
        <f>R237/1000</f>
        <v>500</v>
      </c>
      <c r="L237" s="127"/>
      <c r="M237" s="4"/>
      <c r="N237" s="50">
        <v>10000</v>
      </c>
      <c r="O237" s="6">
        <v>5</v>
      </c>
      <c r="P237" s="6">
        <v>10</v>
      </c>
      <c r="Q237" s="6"/>
      <c r="R237" s="14">
        <f>N237*O237*P237</f>
        <v>500000</v>
      </c>
      <c r="S237" s="5"/>
    </row>
    <row r="238" spans="1:19" s="2" customFormat="1" ht="18" customHeight="1">
      <c r="A238" s="90"/>
      <c r="B238" s="28"/>
      <c r="C238" s="28"/>
      <c r="D238" s="28"/>
      <c r="E238" s="28"/>
      <c r="F238" s="3054"/>
      <c r="G238" s="3206"/>
      <c r="H238" s="27"/>
      <c r="I238" s="3093" t="s">
        <v>113</v>
      </c>
      <c r="J238" s="3115" t="s">
        <v>73</v>
      </c>
      <c r="K238" s="3123">
        <v>5000</v>
      </c>
      <c r="L238" s="127"/>
      <c r="M238" s="4"/>
      <c r="N238" s="50"/>
      <c r="O238" s="6"/>
      <c r="P238" s="6"/>
      <c r="Q238" s="6"/>
      <c r="R238" s="14"/>
      <c r="S238" s="5"/>
    </row>
    <row r="239" spans="1:19" ht="18" customHeight="1">
      <c r="A239" s="90"/>
      <c r="B239" s="28"/>
      <c r="C239" s="29"/>
      <c r="D239" s="29"/>
      <c r="E239" s="33"/>
      <c r="F239" s="3058"/>
      <c r="G239" s="3206"/>
      <c r="H239" s="27"/>
      <c r="I239" s="3086" t="s">
        <v>358</v>
      </c>
      <c r="J239" s="3090"/>
      <c r="K239" s="1471">
        <f>K240</f>
        <v>200</v>
      </c>
      <c r="L239" s="120"/>
      <c r="M239" s="3"/>
      <c r="N239" s="100"/>
      <c r="O239" s="101"/>
      <c r="P239" s="101"/>
      <c r="Q239" s="101"/>
      <c r="R239" s="111"/>
    </row>
    <row r="240" spans="1:19" ht="18" customHeight="1">
      <c r="A240" s="91"/>
      <c r="B240" s="83"/>
      <c r="C240" s="25"/>
      <c r="D240" s="37"/>
      <c r="E240" s="38"/>
      <c r="F240" s="3057"/>
      <c r="G240" s="3206"/>
      <c r="H240" s="26"/>
      <c r="I240" s="3088" t="s">
        <v>1489</v>
      </c>
      <c r="J240" s="3090" t="s">
        <v>73</v>
      </c>
      <c r="K240" s="3089">
        <f>R240/1000</f>
        <v>200</v>
      </c>
      <c r="L240" s="17"/>
      <c r="M240" s="3"/>
      <c r="N240" s="100">
        <v>10000</v>
      </c>
      <c r="O240" s="101">
        <v>20</v>
      </c>
      <c r="P240" s="101" t="s">
        <v>90</v>
      </c>
      <c r="Q240" s="101"/>
      <c r="R240" s="121">
        <f>N240*O240</f>
        <v>200000</v>
      </c>
    </row>
    <row r="241" spans="1:19" s="2" customFormat="1" ht="18" customHeight="1">
      <c r="A241" s="90"/>
      <c r="B241" s="28"/>
      <c r="C241" s="28"/>
      <c r="D241" s="28"/>
      <c r="E241" s="28"/>
      <c r="F241" s="3054"/>
      <c r="G241" s="3206"/>
      <c r="H241" s="27"/>
      <c r="I241" s="3114" t="s">
        <v>1490</v>
      </c>
      <c r="J241" s="3115" t="s">
        <v>73</v>
      </c>
      <c r="K241" s="3123">
        <v>450</v>
      </c>
      <c r="L241" s="127"/>
      <c r="M241" s="4"/>
      <c r="N241" s="50"/>
      <c r="O241" s="6"/>
      <c r="P241" s="6"/>
      <c r="Q241" s="6"/>
      <c r="R241" s="14"/>
      <c r="S241" s="5"/>
    </row>
    <row r="242" spans="1:19" s="2" customFormat="1" ht="18" customHeight="1">
      <c r="A242" s="90"/>
      <c r="B242" s="28"/>
      <c r="C242" s="28"/>
      <c r="D242" s="28"/>
      <c r="E242" s="28"/>
      <c r="F242" s="3054"/>
      <c r="G242" s="3206"/>
      <c r="H242" s="27"/>
      <c r="I242" s="3114" t="s">
        <v>1491</v>
      </c>
      <c r="J242" s="3115" t="s">
        <v>73</v>
      </c>
      <c r="K242" s="3123">
        <v>800</v>
      </c>
      <c r="L242" s="127"/>
      <c r="M242" s="4"/>
      <c r="N242" s="50"/>
      <c r="O242" s="6"/>
      <c r="P242" s="6"/>
      <c r="Q242" s="6"/>
      <c r="R242" s="14"/>
      <c r="S242" s="5"/>
    </row>
    <row r="243" spans="1:19" s="2" customFormat="1" ht="18" customHeight="1">
      <c r="A243" s="90"/>
      <c r="B243" s="28"/>
      <c r="C243" s="28"/>
      <c r="D243" s="30"/>
      <c r="E243" s="33"/>
      <c r="F243" s="3054"/>
      <c r="G243" s="3206"/>
      <c r="H243" s="26"/>
      <c r="I243" s="3093" t="s">
        <v>1492</v>
      </c>
      <c r="J243" s="3115" t="s">
        <v>73</v>
      </c>
      <c r="K243" s="1471">
        <v>6600</v>
      </c>
      <c r="L243" s="127"/>
      <c r="M243" s="4"/>
      <c r="N243" s="50"/>
      <c r="O243" s="6"/>
      <c r="P243" s="6"/>
      <c r="Q243" s="6"/>
      <c r="R243" s="14"/>
      <c r="S243" s="5"/>
    </row>
    <row r="244" spans="1:19" s="2" customFormat="1" ht="18" customHeight="1">
      <c r="A244" s="90"/>
      <c r="B244" s="28"/>
      <c r="C244" s="28"/>
      <c r="D244" s="30"/>
      <c r="E244" s="33"/>
      <c r="F244" s="3054"/>
      <c r="G244" s="3206"/>
      <c r="H244" s="26"/>
      <c r="I244" s="3124" t="s">
        <v>1493</v>
      </c>
      <c r="J244" s="3125"/>
      <c r="K244" s="1471">
        <f>R244/1000</f>
        <v>4774</v>
      </c>
      <c r="L244" s="123" t="s">
        <v>361</v>
      </c>
      <c r="M244" s="124"/>
      <c r="N244" s="100"/>
      <c r="O244" s="101"/>
      <c r="P244" s="101"/>
      <c r="Q244" s="101"/>
      <c r="R244" s="119">
        <f>SUM(R245:R247)</f>
        <v>4774000</v>
      </c>
      <c r="S244" s="5"/>
    </row>
    <row r="245" spans="1:19" s="2" customFormat="1" ht="18" customHeight="1">
      <c r="A245" s="90"/>
      <c r="B245" s="28"/>
      <c r="C245" s="28"/>
      <c r="D245" s="30"/>
      <c r="E245" s="33"/>
      <c r="F245" s="3054"/>
      <c r="G245" s="3206"/>
      <c r="H245" s="26"/>
      <c r="I245" s="3088" t="str">
        <f>L245&amp;TEXT(N245," #,###원")&amp;" * "&amp;O245&amp;P245</f>
        <v xml:space="preserve"> - 한글 2022 :  250,000원 * 6대</v>
      </c>
      <c r="J245" s="3125" t="s">
        <v>73</v>
      </c>
      <c r="K245" s="3089">
        <f>R245/1000</f>
        <v>1500</v>
      </c>
      <c r="L245" s="125" t="s">
        <v>1428</v>
      </c>
      <c r="M245" s="124"/>
      <c r="N245" s="100">
        <v>250000</v>
      </c>
      <c r="O245" s="101">
        <v>6</v>
      </c>
      <c r="P245" s="101" t="s">
        <v>85</v>
      </c>
      <c r="Q245" s="101"/>
      <c r="R245" s="109">
        <f>N245*O245</f>
        <v>1500000</v>
      </c>
      <c r="S245" s="5"/>
    </row>
    <row r="246" spans="1:19" s="2" customFormat="1" ht="18" customHeight="1">
      <c r="A246" s="90"/>
      <c r="B246" s="28"/>
      <c r="C246" s="28"/>
      <c r="D246" s="30"/>
      <c r="E246" s="33"/>
      <c r="F246" s="3054"/>
      <c r="G246" s="3206"/>
      <c r="H246" s="26"/>
      <c r="I246" s="3088" t="str">
        <f>L246&amp;TEXT(N246," #,###원")&amp;" * "&amp;O246&amp;P246</f>
        <v xml:space="preserve"> - Microsoft Office : 420,000원 * 6대</v>
      </c>
      <c r="J246" s="3125" t="s">
        <v>73</v>
      </c>
      <c r="K246" s="3089">
        <f>R246/1000</f>
        <v>2520</v>
      </c>
      <c r="L246" s="125" t="s">
        <v>1494</v>
      </c>
      <c r="M246" s="124"/>
      <c r="N246" s="100">
        <v>420000</v>
      </c>
      <c r="O246" s="101">
        <v>6</v>
      </c>
      <c r="P246" s="101" t="s">
        <v>85</v>
      </c>
      <c r="Q246" s="101"/>
      <c r="R246" s="109">
        <f>N246*O246</f>
        <v>2520000</v>
      </c>
      <c r="S246" s="5"/>
    </row>
    <row r="247" spans="1:19" s="2" customFormat="1" ht="18" customHeight="1">
      <c r="A247" s="90"/>
      <c r="B247" s="28"/>
      <c r="C247" s="28"/>
      <c r="D247" s="30"/>
      <c r="E247" s="33"/>
      <c r="F247" s="3054"/>
      <c r="G247" s="3206"/>
      <c r="H247" s="26"/>
      <c r="I247" s="3088" t="str">
        <f>L247&amp;TEXT(N247," #,###원")&amp;" * "&amp;O247&amp;P247</f>
        <v xml:space="preserve"> - 알약 : 26,000원 * 29대</v>
      </c>
      <c r="J247" s="3090" t="s">
        <v>73</v>
      </c>
      <c r="K247" s="3089">
        <f>R247/1000</f>
        <v>754</v>
      </c>
      <c r="L247" s="125" t="s">
        <v>1495</v>
      </c>
      <c r="M247" s="124"/>
      <c r="N247" s="100">
        <v>26000</v>
      </c>
      <c r="O247" s="101">
        <v>29</v>
      </c>
      <c r="P247" s="101" t="s">
        <v>85</v>
      </c>
      <c r="Q247" s="101"/>
      <c r="R247" s="109">
        <f>N247*O247</f>
        <v>754000</v>
      </c>
      <c r="S247" s="5"/>
    </row>
    <row r="248" spans="1:19" s="2" customFormat="1" ht="18" customHeight="1">
      <c r="A248" s="90"/>
      <c r="B248" s="28"/>
      <c r="C248" s="28"/>
      <c r="D248" s="30"/>
      <c r="E248" s="33"/>
      <c r="F248" s="3054"/>
      <c r="G248" s="3206"/>
      <c r="H248" s="26"/>
      <c r="I248" s="3088" t="str">
        <f>L248&amp;TEXT(N248," #,###원")&amp;" * "&amp;O248&amp;P248</f>
        <v>○ 공단 업무용 수첩 제작 : 50,000원 * 100부</v>
      </c>
      <c r="J248" s="3090" t="s">
        <v>73</v>
      </c>
      <c r="K248" s="1471">
        <f>R248/1000</f>
        <v>5000</v>
      </c>
      <c r="L248" s="126" t="s">
        <v>1496</v>
      </c>
      <c r="M248" s="124"/>
      <c r="N248" s="100">
        <v>50000</v>
      </c>
      <c r="O248" s="101">
        <v>100</v>
      </c>
      <c r="P248" s="101" t="s">
        <v>84</v>
      </c>
      <c r="Q248" s="101"/>
      <c r="R248" s="119">
        <f>N248*O248</f>
        <v>5000000</v>
      </c>
      <c r="S248" s="5"/>
    </row>
    <row r="249" spans="1:19" s="2" customFormat="1" ht="18" customHeight="1">
      <c r="A249" s="90"/>
      <c r="B249" s="28"/>
      <c r="C249" s="28"/>
      <c r="D249" s="28"/>
      <c r="E249" s="28"/>
      <c r="F249" s="3054"/>
      <c r="G249" s="3206"/>
      <c r="H249" s="27"/>
      <c r="I249" s="3118" t="s">
        <v>258</v>
      </c>
      <c r="J249" s="3115"/>
      <c r="K249" s="1471">
        <f>K250+K253+K257+K260+K264+K266+K269+K270+K271+K274+K275+K276+K277</f>
        <v>28950</v>
      </c>
      <c r="L249" s="129"/>
      <c r="M249" s="7"/>
      <c r="N249" s="51" t="s">
        <v>310</v>
      </c>
      <c r="O249" s="52" t="s">
        <v>320</v>
      </c>
      <c r="P249" s="52" t="s">
        <v>91</v>
      </c>
      <c r="Q249" s="52"/>
      <c r="R249" s="53" t="s">
        <v>317</v>
      </c>
      <c r="S249" s="5"/>
    </row>
    <row r="250" spans="1:19" s="2" customFormat="1" ht="18" customHeight="1">
      <c r="A250" s="90"/>
      <c r="B250" s="28"/>
      <c r="C250" s="28"/>
      <c r="D250" s="28"/>
      <c r="E250" s="28"/>
      <c r="F250" s="3054"/>
      <c r="G250" s="3206"/>
      <c r="H250" s="26"/>
      <c r="I250" s="3093" t="s">
        <v>1450</v>
      </c>
      <c r="J250" s="3126"/>
      <c r="K250" s="1471">
        <f>SUM(K251:K252)</f>
        <v>6000</v>
      </c>
      <c r="L250" s="130"/>
      <c r="N250" s="80"/>
      <c r="O250" s="80"/>
      <c r="R250" s="24">
        <f>SUM(R251:R252)</f>
        <v>6000000</v>
      </c>
      <c r="S250" s="5"/>
    </row>
    <row r="251" spans="1:19" s="2" customFormat="1" ht="18" customHeight="1">
      <c r="A251" s="90"/>
      <c r="B251" s="28"/>
      <c r="C251" s="28"/>
      <c r="D251" s="28"/>
      <c r="E251" s="28"/>
      <c r="F251" s="3054"/>
      <c r="G251" s="3206"/>
      <c r="H251" s="26"/>
      <c r="I251" s="3093" t="s">
        <v>120</v>
      </c>
      <c r="J251" s="3126" t="s">
        <v>73</v>
      </c>
      <c r="K251" s="3089">
        <f>R251/1000</f>
        <v>4800</v>
      </c>
      <c r="L251" s="127"/>
      <c r="M251" s="4"/>
      <c r="N251" s="50">
        <v>100000</v>
      </c>
      <c r="O251" s="6">
        <v>4</v>
      </c>
      <c r="P251" s="6">
        <v>12</v>
      </c>
      <c r="Q251" s="6"/>
      <c r="R251" s="14">
        <f>N251*O251*P251</f>
        <v>4800000</v>
      </c>
      <c r="S251" s="5"/>
    </row>
    <row r="252" spans="1:19" s="2" customFormat="1" ht="18" customHeight="1">
      <c r="A252" s="90"/>
      <c r="B252" s="28"/>
      <c r="C252" s="28"/>
      <c r="D252" s="28"/>
      <c r="E252" s="28"/>
      <c r="F252" s="3054"/>
      <c r="G252" s="3206"/>
      <c r="H252" s="26"/>
      <c r="I252" s="3093" t="s">
        <v>21</v>
      </c>
      <c r="J252" s="3126" t="s">
        <v>73</v>
      </c>
      <c r="K252" s="3089">
        <f>R252/1000</f>
        <v>1200</v>
      </c>
      <c r="L252" s="127"/>
      <c r="M252" s="4"/>
      <c r="N252" s="50">
        <v>50000</v>
      </c>
      <c r="O252" s="6">
        <v>4</v>
      </c>
      <c r="P252" s="6">
        <v>6</v>
      </c>
      <c r="Q252" s="6"/>
      <c r="R252" s="14">
        <f>N252*O252*P252</f>
        <v>1200000</v>
      </c>
      <c r="S252" s="5"/>
    </row>
    <row r="253" spans="1:19" s="2" customFormat="1" ht="18" customHeight="1">
      <c r="A253" s="90"/>
      <c r="B253" s="28"/>
      <c r="C253" s="28"/>
      <c r="D253" s="28"/>
      <c r="E253" s="28"/>
      <c r="F253" s="3054"/>
      <c r="G253" s="3206"/>
      <c r="H253" s="26"/>
      <c r="I253" s="3093" t="s">
        <v>347</v>
      </c>
      <c r="J253" s="3115"/>
      <c r="K253" s="1471">
        <f>SUM(K254:K256)</f>
        <v>6650</v>
      </c>
      <c r="L253" s="127"/>
      <c r="M253" s="4"/>
      <c r="N253" s="50"/>
      <c r="O253" s="6"/>
      <c r="P253" s="6"/>
      <c r="Q253" s="6"/>
      <c r="R253" s="14">
        <f>SUM(R254:R259)</f>
        <v>12200000</v>
      </c>
      <c r="S253" s="5"/>
    </row>
    <row r="254" spans="1:19" s="2" customFormat="1" ht="18" customHeight="1">
      <c r="A254" s="90"/>
      <c r="B254" s="28"/>
      <c r="C254" s="28"/>
      <c r="D254" s="30"/>
      <c r="E254" s="33"/>
      <c r="F254" s="3054"/>
      <c r="G254" s="3206"/>
      <c r="H254" s="26"/>
      <c r="I254" s="3093" t="s">
        <v>25</v>
      </c>
      <c r="J254" s="3126" t="s">
        <v>73</v>
      </c>
      <c r="K254" s="3089">
        <f>R254/1000</f>
        <v>3500</v>
      </c>
      <c r="L254" s="127"/>
      <c r="M254" s="4"/>
      <c r="N254" s="50">
        <v>100000</v>
      </c>
      <c r="O254" s="6">
        <v>7</v>
      </c>
      <c r="P254" s="6">
        <v>5</v>
      </c>
      <c r="Q254" s="6"/>
      <c r="R254" s="14">
        <f t="shared" ref="R254:R259" si="5">N254*O254*P254</f>
        <v>3500000</v>
      </c>
      <c r="S254" s="5"/>
    </row>
    <row r="255" spans="1:19" s="2" customFormat="1" ht="18" customHeight="1">
      <c r="A255" s="90"/>
      <c r="B255" s="28"/>
      <c r="C255" s="28"/>
      <c r="D255" s="30"/>
      <c r="E255" s="33"/>
      <c r="F255" s="3054"/>
      <c r="G255" s="3206"/>
      <c r="H255" s="26"/>
      <c r="I255" s="3093" t="s">
        <v>22</v>
      </c>
      <c r="J255" s="3126" t="s">
        <v>73</v>
      </c>
      <c r="K255" s="3089">
        <f>R255/1000</f>
        <v>1050</v>
      </c>
      <c r="L255" s="127"/>
      <c r="M255" s="4"/>
      <c r="N255" s="50">
        <v>50000</v>
      </c>
      <c r="O255" s="6">
        <v>7</v>
      </c>
      <c r="P255" s="6">
        <v>3</v>
      </c>
      <c r="Q255" s="6"/>
      <c r="R255" s="14">
        <f t="shared" si="5"/>
        <v>1050000</v>
      </c>
      <c r="S255" s="5"/>
    </row>
    <row r="256" spans="1:19" s="2" customFormat="1" ht="18" customHeight="1">
      <c r="A256" s="90"/>
      <c r="B256" s="28"/>
      <c r="C256" s="28"/>
      <c r="D256" s="30"/>
      <c r="E256" s="33"/>
      <c r="F256" s="3054"/>
      <c r="G256" s="3206"/>
      <c r="H256" s="26"/>
      <c r="I256" s="3093" t="s">
        <v>122</v>
      </c>
      <c r="J256" s="3127" t="s">
        <v>73</v>
      </c>
      <c r="K256" s="3089">
        <f>R256/1000</f>
        <v>2100</v>
      </c>
      <c r="L256" s="127"/>
      <c r="M256" s="4"/>
      <c r="N256" s="50">
        <v>100000</v>
      </c>
      <c r="O256" s="6">
        <v>7</v>
      </c>
      <c r="P256" s="6">
        <v>3</v>
      </c>
      <c r="Q256" s="6"/>
      <c r="R256" s="14">
        <f t="shared" si="5"/>
        <v>2100000</v>
      </c>
      <c r="S256" s="5"/>
    </row>
    <row r="257" spans="1:19" s="2" customFormat="1" ht="18" customHeight="1">
      <c r="A257" s="90"/>
      <c r="B257" s="28"/>
      <c r="C257" s="28"/>
      <c r="D257" s="28"/>
      <c r="E257" s="28"/>
      <c r="F257" s="3054"/>
      <c r="G257" s="3206"/>
      <c r="H257" s="26"/>
      <c r="I257" s="3093" t="s">
        <v>365</v>
      </c>
      <c r="J257" s="3115"/>
      <c r="K257" s="1471">
        <f>SUM(K258:K259)</f>
        <v>3750</v>
      </c>
      <c r="L257" s="127"/>
      <c r="M257" s="4"/>
      <c r="N257" s="50">
        <v>100000</v>
      </c>
      <c r="O257" s="6">
        <v>3</v>
      </c>
      <c r="P257" s="6">
        <v>6</v>
      </c>
      <c r="Q257" s="6"/>
      <c r="R257" s="14">
        <f t="shared" si="5"/>
        <v>1800000</v>
      </c>
      <c r="S257" s="5"/>
    </row>
    <row r="258" spans="1:19" s="2" customFormat="1" ht="18" customHeight="1">
      <c r="A258" s="90"/>
      <c r="B258" s="28"/>
      <c r="C258" s="28"/>
      <c r="D258" s="28"/>
      <c r="E258" s="28"/>
      <c r="F258" s="3054"/>
      <c r="G258" s="3206"/>
      <c r="H258" s="26"/>
      <c r="I258" s="3093" t="s">
        <v>116</v>
      </c>
      <c r="J258" s="3126" t="s">
        <v>73</v>
      </c>
      <c r="K258" s="3089">
        <f>R258/1000</f>
        <v>3000</v>
      </c>
      <c r="L258" s="127"/>
      <c r="M258" s="4"/>
      <c r="N258" s="50">
        <v>100000</v>
      </c>
      <c r="O258" s="6">
        <v>3</v>
      </c>
      <c r="P258" s="6">
        <v>10</v>
      </c>
      <c r="Q258" s="6"/>
      <c r="R258" s="14">
        <f t="shared" si="5"/>
        <v>3000000</v>
      </c>
      <c r="S258" s="5"/>
    </row>
    <row r="259" spans="1:19" s="2" customFormat="1" ht="18" customHeight="1">
      <c r="A259" s="90"/>
      <c r="B259" s="28"/>
      <c r="C259" s="28"/>
      <c r="D259" s="28"/>
      <c r="E259" s="28"/>
      <c r="F259" s="3054"/>
      <c r="G259" s="3206"/>
      <c r="H259" s="26"/>
      <c r="I259" s="3093" t="s">
        <v>31</v>
      </c>
      <c r="J259" s="3126" t="s">
        <v>73</v>
      </c>
      <c r="K259" s="3089">
        <f>R259/1000</f>
        <v>750</v>
      </c>
      <c r="L259" s="127"/>
      <c r="M259" s="4"/>
      <c r="N259" s="50">
        <v>50000</v>
      </c>
      <c r="O259" s="6">
        <v>3</v>
      </c>
      <c r="P259" s="6">
        <v>5</v>
      </c>
      <c r="Q259" s="6"/>
      <c r="R259" s="14">
        <f t="shared" si="5"/>
        <v>750000</v>
      </c>
      <c r="S259" s="5"/>
    </row>
    <row r="260" spans="1:19" s="2" customFormat="1" ht="18" customHeight="1">
      <c r="A260" s="90"/>
      <c r="B260" s="28"/>
      <c r="C260" s="28"/>
      <c r="D260" s="28"/>
      <c r="E260" s="28"/>
      <c r="F260" s="3054"/>
      <c r="G260" s="3206"/>
      <c r="H260" s="26"/>
      <c r="I260" s="3093" t="s">
        <v>344</v>
      </c>
      <c r="J260" s="3128"/>
      <c r="K260" s="1471">
        <f>SUM(K261:K263)</f>
        <v>4000</v>
      </c>
      <c r="L260" s="127"/>
      <c r="M260" s="4"/>
      <c r="N260" s="50"/>
      <c r="O260" s="6"/>
      <c r="P260" s="6"/>
      <c r="Q260" s="6"/>
      <c r="R260" s="14">
        <f>SUM(R261:R263)</f>
        <v>4000000</v>
      </c>
      <c r="S260" s="5"/>
    </row>
    <row r="261" spans="1:19" s="2" customFormat="1" ht="18" customHeight="1">
      <c r="A261" s="90"/>
      <c r="B261" s="28"/>
      <c r="C261" s="28"/>
      <c r="D261" s="28"/>
      <c r="E261" s="28"/>
      <c r="F261" s="3054"/>
      <c r="G261" s="3206"/>
      <c r="H261" s="26"/>
      <c r="I261" s="3093" t="s">
        <v>37</v>
      </c>
      <c r="J261" s="3129" t="s">
        <v>73</v>
      </c>
      <c r="K261" s="3089">
        <f t="shared" ref="K261:K268" si="6">R261/1000</f>
        <v>1000</v>
      </c>
      <c r="L261" s="127"/>
      <c r="M261" s="4"/>
      <c r="N261" s="50">
        <v>100000</v>
      </c>
      <c r="O261" s="6">
        <v>5</v>
      </c>
      <c r="P261" s="6">
        <v>2</v>
      </c>
      <c r="Q261" s="6"/>
      <c r="R261" s="14">
        <f>N261*O261*P261</f>
        <v>1000000</v>
      </c>
      <c r="S261" s="5"/>
    </row>
    <row r="262" spans="1:19" s="2" customFormat="1" ht="18" customHeight="1">
      <c r="A262" s="90"/>
      <c r="B262" s="28"/>
      <c r="C262" s="28"/>
      <c r="D262" s="28"/>
      <c r="E262" s="28"/>
      <c r="F262" s="3054"/>
      <c r="G262" s="3206"/>
      <c r="H262" s="26"/>
      <c r="I262" s="3093" t="s">
        <v>33</v>
      </c>
      <c r="J262" s="3129" t="s">
        <v>73</v>
      </c>
      <c r="K262" s="3089">
        <f t="shared" si="6"/>
        <v>500</v>
      </c>
      <c r="L262" s="127"/>
      <c r="M262" s="4"/>
      <c r="N262" s="50">
        <v>50000</v>
      </c>
      <c r="O262" s="6">
        <v>5</v>
      </c>
      <c r="P262" s="6">
        <v>2</v>
      </c>
      <c r="Q262" s="6"/>
      <c r="R262" s="14">
        <f>N262*O262*P262</f>
        <v>500000</v>
      </c>
      <c r="S262" s="5"/>
    </row>
    <row r="263" spans="1:19" s="2" customFormat="1" ht="18" customHeight="1">
      <c r="A263" s="90"/>
      <c r="B263" s="28"/>
      <c r="C263" s="28"/>
      <c r="D263" s="28"/>
      <c r="E263" s="28"/>
      <c r="F263" s="3054"/>
      <c r="G263" s="3206"/>
      <c r="H263" s="26"/>
      <c r="I263" s="3093" t="s">
        <v>1451</v>
      </c>
      <c r="J263" s="3129" t="s">
        <v>73</v>
      </c>
      <c r="K263" s="3089">
        <f t="shared" si="6"/>
        <v>2500</v>
      </c>
      <c r="L263" s="127"/>
      <c r="M263" s="4"/>
      <c r="N263" s="50">
        <v>100000</v>
      </c>
      <c r="O263" s="6">
        <v>5</v>
      </c>
      <c r="P263" s="6">
        <v>5</v>
      </c>
      <c r="Q263" s="6"/>
      <c r="R263" s="14">
        <f>N263*O263*P263</f>
        <v>2500000</v>
      </c>
      <c r="S263" s="5"/>
    </row>
    <row r="264" spans="1:19" s="2" customFormat="1" ht="18" customHeight="1">
      <c r="A264" s="90"/>
      <c r="B264" s="28"/>
      <c r="C264" s="28"/>
      <c r="D264" s="28"/>
      <c r="E264" s="28"/>
      <c r="F264" s="3054"/>
      <c r="G264" s="3206"/>
      <c r="H264" s="26"/>
      <c r="I264" s="3093" t="s">
        <v>43</v>
      </c>
      <c r="J264" s="3128"/>
      <c r="K264" s="1471">
        <f t="shared" si="6"/>
        <v>600</v>
      </c>
      <c r="L264" s="127"/>
      <c r="M264" s="4"/>
      <c r="N264" s="50"/>
      <c r="O264" s="6"/>
      <c r="P264" s="6"/>
      <c r="Q264" s="6"/>
      <c r="R264" s="14">
        <f>SUM(R265)</f>
        <v>600000</v>
      </c>
      <c r="S264" s="5"/>
    </row>
    <row r="265" spans="1:19" s="2" customFormat="1" ht="18" customHeight="1">
      <c r="A265" s="90"/>
      <c r="B265" s="28"/>
      <c r="C265" s="28"/>
      <c r="D265" s="28"/>
      <c r="E265" s="28"/>
      <c r="F265" s="3054"/>
      <c r="G265" s="3206"/>
      <c r="H265" s="26"/>
      <c r="I265" s="3093" t="s">
        <v>34</v>
      </c>
      <c r="J265" s="3129" t="s">
        <v>73</v>
      </c>
      <c r="K265" s="3089">
        <f t="shared" si="6"/>
        <v>600</v>
      </c>
      <c r="L265" s="127"/>
      <c r="M265" s="4"/>
      <c r="N265" s="50">
        <v>100000</v>
      </c>
      <c r="O265" s="6">
        <v>3</v>
      </c>
      <c r="P265" s="6">
        <v>2</v>
      </c>
      <c r="Q265" s="6"/>
      <c r="R265" s="14">
        <f>N265*O265*P265</f>
        <v>600000</v>
      </c>
      <c r="S265" s="5"/>
    </row>
    <row r="266" spans="1:19" s="2" customFormat="1" ht="18" customHeight="1">
      <c r="A266" s="91"/>
      <c r="B266" s="83"/>
      <c r="C266" s="25"/>
      <c r="D266" s="37"/>
      <c r="E266" s="38"/>
      <c r="F266" s="3057"/>
      <c r="G266" s="3209"/>
      <c r="H266" s="26"/>
      <c r="I266" s="3130" t="s">
        <v>271</v>
      </c>
      <c r="J266" s="3126"/>
      <c r="K266" s="1471">
        <f t="shared" si="6"/>
        <v>250</v>
      </c>
      <c r="L266" s="127"/>
      <c r="M266" s="4"/>
      <c r="N266" s="50"/>
      <c r="O266" s="6"/>
      <c r="P266" s="6"/>
      <c r="Q266" s="6"/>
      <c r="R266" s="14">
        <f>SUM(R267:R268)</f>
        <v>250000</v>
      </c>
      <c r="S266" s="5"/>
    </row>
    <row r="267" spans="1:19" s="2" customFormat="1" ht="18" customHeight="1">
      <c r="A267" s="91"/>
      <c r="B267" s="83"/>
      <c r="C267" s="25"/>
      <c r="D267" s="37"/>
      <c r="E267" s="38"/>
      <c r="F267" s="3057"/>
      <c r="G267" s="3209"/>
      <c r="H267" s="26"/>
      <c r="I267" s="3130" t="s">
        <v>255</v>
      </c>
      <c r="J267" s="3126" t="s">
        <v>73</v>
      </c>
      <c r="K267" s="3089">
        <f t="shared" si="6"/>
        <v>200</v>
      </c>
      <c r="L267" s="127"/>
      <c r="M267" s="4"/>
      <c r="N267" s="50">
        <v>100000</v>
      </c>
      <c r="O267" s="6">
        <v>2</v>
      </c>
      <c r="P267" s="6">
        <v>1</v>
      </c>
      <c r="Q267" s="6"/>
      <c r="R267" s="14">
        <f>N267*O267*P267</f>
        <v>200000</v>
      </c>
      <c r="S267" s="5"/>
    </row>
    <row r="268" spans="1:19" s="2" customFormat="1" ht="18" customHeight="1">
      <c r="A268" s="91"/>
      <c r="B268" s="83"/>
      <c r="C268" s="25"/>
      <c r="D268" s="37"/>
      <c r="E268" s="38"/>
      <c r="F268" s="3057"/>
      <c r="G268" s="3209"/>
      <c r="H268" s="26"/>
      <c r="I268" s="3130" t="s">
        <v>35</v>
      </c>
      <c r="J268" s="3126" t="s">
        <v>73</v>
      </c>
      <c r="K268" s="3089">
        <f t="shared" si="6"/>
        <v>50</v>
      </c>
      <c r="L268" s="127"/>
      <c r="M268" s="4"/>
      <c r="N268" s="50">
        <v>50000</v>
      </c>
      <c r="O268" s="6">
        <v>1</v>
      </c>
      <c r="P268" s="6">
        <v>1</v>
      </c>
      <c r="Q268" s="6"/>
      <c r="R268" s="14">
        <f>N268*O268*P268</f>
        <v>50000</v>
      </c>
      <c r="S268" s="5"/>
    </row>
    <row r="269" spans="1:19" s="2" customFormat="1" ht="18" customHeight="1">
      <c r="A269" s="90"/>
      <c r="B269" s="28"/>
      <c r="C269" s="28"/>
      <c r="D269" s="30"/>
      <c r="E269" s="33"/>
      <c r="F269" s="3054"/>
      <c r="G269" s="3206"/>
      <c r="H269" s="26"/>
      <c r="I269" s="3131" t="s">
        <v>9</v>
      </c>
      <c r="J269" s="3126" t="s">
        <v>73</v>
      </c>
      <c r="K269" s="3132">
        <v>800</v>
      </c>
      <c r="L269" s="127"/>
      <c r="M269" s="4"/>
      <c r="N269" s="50"/>
      <c r="O269" s="6"/>
      <c r="P269" s="6"/>
      <c r="Q269" s="6"/>
      <c r="R269" s="14"/>
      <c r="S269" s="5"/>
    </row>
    <row r="270" spans="1:19" s="2" customFormat="1" ht="18" customHeight="1">
      <c r="A270" s="90"/>
      <c r="B270" s="28"/>
      <c r="C270" s="28"/>
      <c r="D270" s="30"/>
      <c r="E270" s="33"/>
      <c r="F270" s="3054"/>
      <c r="G270" s="3206"/>
      <c r="H270" s="26"/>
      <c r="I270" s="3133" t="s">
        <v>119</v>
      </c>
      <c r="J270" s="3126" t="s">
        <v>73</v>
      </c>
      <c r="K270" s="3132">
        <v>2100</v>
      </c>
      <c r="L270" s="127"/>
      <c r="M270" s="4"/>
      <c r="N270" s="50"/>
      <c r="O270" s="6"/>
      <c r="P270" s="6"/>
      <c r="Q270" s="6"/>
      <c r="R270" s="14"/>
      <c r="S270" s="5"/>
    </row>
    <row r="271" spans="1:19" s="2" customFormat="1" ht="18" customHeight="1">
      <c r="A271" s="90"/>
      <c r="B271" s="28"/>
      <c r="C271" s="28"/>
      <c r="D271" s="30"/>
      <c r="E271" s="33"/>
      <c r="F271" s="3054"/>
      <c r="G271" s="3206"/>
      <c r="H271" s="26"/>
      <c r="I271" s="3134" t="s">
        <v>364</v>
      </c>
      <c r="J271" s="3126"/>
      <c r="K271" s="3132">
        <f>SUM(K272:K273)</f>
        <v>1200</v>
      </c>
      <c r="L271" s="127"/>
      <c r="M271" s="4"/>
      <c r="N271" s="50"/>
      <c r="O271" s="6"/>
      <c r="P271" s="6"/>
      <c r="Q271" s="6"/>
      <c r="R271" s="14"/>
      <c r="S271" s="5"/>
    </row>
    <row r="272" spans="1:19" s="2" customFormat="1" ht="18" customHeight="1">
      <c r="A272" s="90"/>
      <c r="B272" s="28"/>
      <c r="C272" s="28"/>
      <c r="D272" s="30"/>
      <c r="E272" s="33"/>
      <c r="F272" s="3054"/>
      <c r="G272" s="3206"/>
      <c r="H272" s="26"/>
      <c r="I272" s="3131" t="s">
        <v>55</v>
      </c>
      <c r="J272" s="3126" t="s">
        <v>73</v>
      </c>
      <c r="K272" s="3116">
        <v>800</v>
      </c>
      <c r="L272" s="127"/>
      <c r="M272" s="4"/>
      <c r="N272" s="50"/>
      <c r="O272" s="6"/>
      <c r="P272" s="6"/>
      <c r="Q272" s="6"/>
      <c r="R272" s="14"/>
      <c r="S272" s="5"/>
    </row>
    <row r="273" spans="1:19" s="2" customFormat="1" ht="18" customHeight="1">
      <c r="A273" s="90"/>
      <c r="B273" s="28"/>
      <c r="C273" s="28"/>
      <c r="D273" s="30"/>
      <c r="E273" s="33"/>
      <c r="F273" s="3054"/>
      <c r="G273" s="3206"/>
      <c r="H273" s="26"/>
      <c r="I273" s="3131" t="s">
        <v>53</v>
      </c>
      <c r="J273" s="3126" t="s">
        <v>73</v>
      </c>
      <c r="K273" s="3116">
        <v>400</v>
      </c>
      <c r="L273" s="127"/>
      <c r="M273" s="4"/>
      <c r="N273" s="50"/>
      <c r="O273" s="6"/>
      <c r="P273" s="6"/>
      <c r="Q273" s="6"/>
      <c r="R273" s="14"/>
      <c r="S273" s="5"/>
    </row>
    <row r="274" spans="1:19" s="2" customFormat="1" ht="18" customHeight="1">
      <c r="A274" s="90"/>
      <c r="B274" s="28"/>
      <c r="C274" s="28"/>
      <c r="D274" s="30"/>
      <c r="E274" s="33"/>
      <c r="F274" s="3054"/>
      <c r="G274" s="3206"/>
      <c r="H274" s="26"/>
      <c r="I274" s="3131" t="s">
        <v>118</v>
      </c>
      <c r="J274" s="3126" t="s">
        <v>73</v>
      </c>
      <c r="K274" s="3132">
        <v>1000</v>
      </c>
      <c r="L274" s="127"/>
      <c r="M274" s="4"/>
      <c r="N274" s="50"/>
      <c r="O274" s="6"/>
      <c r="P274" s="6"/>
      <c r="Q274" s="6"/>
      <c r="R274" s="14"/>
      <c r="S274" s="5"/>
    </row>
    <row r="275" spans="1:19" s="2" customFormat="1" ht="18" customHeight="1">
      <c r="A275" s="90"/>
      <c r="B275" s="28"/>
      <c r="C275" s="28"/>
      <c r="D275" s="30"/>
      <c r="E275" s="33"/>
      <c r="F275" s="3054"/>
      <c r="G275" s="3206"/>
      <c r="H275" s="27"/>
      <c r="I275" s="3135" t="s">
        <v>27</v>
      </c>
      <c r="J275" s="3127" t="s">
        <v>73</v>
      </c>
      <c r="K275" s="3132">
        <v>1200</v>
      </c>
      <c r="L275" s="127"/>
      <c r="M275" s="4"/>
      <c r="N275" s="50"/>
      <c r="O275" s="6"/>
      <c r="P275" s="6"/>
      <c r="Q275" s="6"/>
      <c r="R275" s="14"/>
      <c r="S275" s="5"/>
    </row>
    <row r="276" spans="1:19" s="2" customFormat="1" ht="18" customHeight="1">
      <c r="A276" s="90"/>
      <c r="B276" s="28"/>
      <c r="C276" s="28"/>
      <c r="D276" s="30"/>
      <c r="E276" s="33"/>
      <c r="F276" s="3054"/>
      <c r="G276" s="3206"/>
      <c r="H276" s="27"/>
      <c r="I276" s="3136" t="s">
        <v>124</v>
      </c>
      <c r="J276" s="3137" t="s">
        <v>73</v>
      </c>
      <c r="K276" s="3138">
        <v>600</v>
      </c>
      <c r="L276" s="127"/>
      <c r="M276" s="4"/>
      <c r="N276" s="50"/>
      <c r="O276" s="6"/>
      <c r="P276" s="6"/>
      <c r="Q276" s="6"/>
      <c r="R276" s="14"/>
      <c r="S276" s="5"/>
    </row>
    <row r="277" spans="1:19" s="2" customFormat="1" ht="18" customHeight="1">
      <c r="A277" s="90"/>
      <c r="B277" s="28"/>
      <c r="C277" s="28"/>
      <c r="D277" s="30"/>
      <c r="E277" s="33"/>
      <c r="F277" s="3054"/>
      <c r="G277" s="3206"/>
      <c r="H277" s="27"/>
      <c r="I277" s="3114" t="s">
        <v>252</v>
      </c>
      <c r="J277" s="3115" t="s">
        <v>73</v>
      </c>
      <c r="K277" s="3123">
        <v>800</v>
      </c>
      <c r="L277" s="127"/>
      <c r="M277" s="4"/>
      <c r="N277" s="50"/>
      <c r="O277" s="6"/>
      <c r="P277" s="6"/>
      <c r="Q277" s="6"/>
      <c r="R277" s="14"/>
      <c r="S277" s="5"/>
    </row>
    <row r="278" spans="1:19" s="2" customFormat="1" ht="18" customHeight="1">
      <c r="A278" s="90"/>
      <c r="B278" s="28"/>
      <c r="C278" s="28"/>
      <c r="D278" s="30"/>
      <c r="E278" s="31" t="s">
        <v>173</v>
      </c>
      <c r="F278" s="3059">
        <f>K278</f>
        <v>6500</v>
      </c>
      <c r="G278" s="3212">
        <v>6500</v>
      </c>
      <c r="H278" s="32">
        <f>F278-G278</f>
        <v>0</v>
      </c>
      <c r="I278" s="3098"/>
      <c r="J278" s="3139"/>
      <c r="K278" s="3100">
        <f>SUM(K279:K280)</f>
        <v>6500</v>
      </c>
      <c r="L278" s="127"/>
      <c r="M278" s="4"/>
      <c r="N278" s="50"/>
      <c r="O278" s="6"/>
      <c r="P278" s="6"/>
      <c r="Q278" s="6"/>
      <c r="R278" s="14"/>
      <c r="S278" s="5"/>
    </row>
    <row r="279" spans="1:19" s="2" customFormat="1" ht="18" customHeight="1">
      <c r="A279" s="90"/>
      <c r="B279" s="28"/>
      <c r="C279" s="28"/>
      <c r="D279" s="30"/>
      <c r="E279" s="28"/>
      <c r="F279" s="3060"/>
      <c r="G279" s="3206"/>
      <c r="H279" s="26"/>
      <c r="I279" s="3140" t="s">
        <v>143</v>
      </c>
      <c r="J279" s="3126" t="s">
        <v>73</v>
      </c>
      <c r="K279" s="3116">
        <v>500</v>
      </c>
      <c r="L279" s="127"/>
      <c r="M279" s="4"/>
      <c r="N279" s="50"/>
      <c r="O279" s="6"/>
      <c r="P279" s="6"/>
      <c r="Q279" s="6"/>
      <c r="R279" s="14"/>
      <c r="S279" s="5"/>
    </row>
    <row r="280" spans="1:19" s="2" customFormat="1" ht="18" customHeight="1">
      <c r="A280" s="90"/>
      <c r="B280" s="28"/>
      <c r="C280" s="28"/>
      <c r="D280" s="30"/>
      <c r="E280" s="72"/>
      <c r="F280" s="3061"/>
      <c r="G280" s="3213"/>
      <c r="H280" s="26"/>
      <c r="I280" s="3141" t="s">
        <v>290</v>
      </c>
      <c r="J280" s="3142" t="s">
        <v>73</v>
      </c>
      <c r="K280" s="3082">
        <v>6000</v>
      </c>
      <c r="L280" s="127"/>
      <c r="M280" s="4"/>
      <c r="N280" s="50"/>
      <c r="O280" s="6"/>
      <c r="P280" s="6"/>
      <c r="Q280" s="6"/>
      <c r="R280" s="14"/>
      <c r="S280" s="5"/>
    </row>
    <row r="281" spans="1:19" s="2" customFormat="1" ht="18" customHeight="1">
      <c r="A281" s="90"/>
      <c r="B281" s="28"/>
      <c r="C281" s="28"/>
      <c r="D281" s="30"/>
      <c r="E281" s="84" t="s">
        <v>202</v>
      </c>
      <c r="F281" s="3059">
        <f>K281</f>
        <v>21500</v>
      </c>
      <c r="G281" s="3212">
        <v>10000</v>
      </c>
      <c r="H281" s="1475">
        <f>F281-G281</f>
        <v>11500</v>
      </c>
      <c r="I281" s="3098"/>
      <c r="J281" s="3143"/>
      <c r="K281" s="3100">
        <f>SUM(K282:K285)</f>
        <v>21500</v>
      </c>
      <c r="L281" s="127"/>
      <c r="M281" s="4"/>
      <c r="N281" s="50"/>
      <c r="O281" s="6"/>
      <c r="P281" s="6"/>
      <c r="Q281" s="6"/>
      <c r="R281" s="14">
        <f>SUM(R282:R285)</f>
        <v>15000000</v>
      </c>
      <c r="S281" s="5"/>
    </row>
    <row r="282" spans="1:19" s="2" customFormat="1" ht="18" customHeight="1">
      <c r="A282" s="90"/>
      <c r="B282" s="28"/>
      <c r="C282" s="28"/>
      <c r="D282" s="30"/>
      <c r="E282" s="28"/>
      <c r="F282" s="3060"/>
      <c r="G282" s="3206"/>
      <c r="H282" s="1470"/>
      <c r="I282" s="3093" t="s">
        <v>1452</v>
      </c>
      <c r="J282" s="3115" t="s">
        <v>73</v>
      </c>
      <c r="K282" s="3089">
        <f>R282/1000</f>
        <v>10000</v>
      </c>
      <c r="L282" s="127"/>
      <c r="M282" s="4"/>
      <c r="N282" s="50">
        <v>5000000</v>
      </c>
      <c r="O282" s="6"/>
      <c r="P282" s="6">
        <v>2</v>
      </c>
      <c r="Q282" s="6"/>
      <c r="R282" s="14">
        <f>N282*P282</f>
        <v>10000000</v>
      </c>
      <c r="S282" s="5"/>
    </row>
    <row r="283" spans="1:19" s="2" customFormat="1" ht="18" customHeight="1">
      <c r="A283" s="90"/>
      <c r="B283" s="28"/>
      <c r="C283" s="28"/>
      <c r="D283" s="30"/>
      <c r="E283" s="28"/>
      <c r="F283" s="3060"/>
      <c r="G283" s="3206"/>
      <c r="H283" s="1470"/>
      <c r="I283" s="3093" t="s">
        <v>1453</v>
      </c>
      <c r="J283" s="3115" t="s">
        <v>73</v>
      </c>
      <c r="K283" s="3089">
        <f>R285/1000</f>
        <v>5000</v>
      </c>
      <c r="L283" s="127"/>
      <c r="M283" s="4"/>
      <c r="N283" s="50"/>
      <c r="O283" s="6"/>
      <c r="P283" s="6"/>
      <c r="Q283" s="6"/>
      <c r="R283" s="14"/>
      <c r="S283" s="5"/>
    </row>
    <row r="284" spans="1:19" s="2" customFormat="1" ht="18" customHeight="1">
      <c r="A284" s="90"/>
      <c r="B284" s="28"/>
      <c r="C284" s="28"/>
      <c r="D284" s="30"/>
      <c r="E284" s="28"/>
      <c r="F284" s="3060"/>
      <c r="G284" s="3206"/>
      <c r="H284" s="1470"/>
      <c r="I284" s="3093" t="s">
        <v>1454</v>
      </c>
      <c r="J284" s="3115" t="s">
        <v>73</v>
      </c>
      <c r="K284" s="3054">
        <v>5000</v>
      </c>
      <c r="L284" s="127"/>
      <c r="M284" s="4"/>
      <c r="N284" s="50"/>
      <c r="O284" s="6"/>
      <c r="P284" s="6"/>
      <c r="Q284" s="6"/>
      <c r="R284" s="14"/>
      <c r="S284" s="5"/>
    </row>
    <row r="285" spans="1:19" s="2" customFormat="1" ht="18" customHeight="1">
      <c r="A285" s="90"/>
      <c r="B285" s="28"/>
      <c r="C285" s="28"/>
      <c r="D285" s="30"/>
      <c r="E285" s="72"/>
      <c r="F285" s="3061"/>
      <c r="G285" s="3213"/>
      <c r="H285" s="26"/>
      <c r="I285" s="3144" t="s">
        <v>2263</v>
      </c>
      <c r="J285" s="3145" t="s">
        <v>73</v>
      </c>
      <c r="K285" s="3146">
        <v>1500</v>
      </c>
      <c r="L285" s="131"/>
      <c r="M285" s="9"/>
      <c r="N285" s="50">
        <v>5000000</v>
      </c>
      <c r="O285" s="6"/>
      <c r="P285" s="6">
        <v>1</v>
      </c>
      <c r="Q285" s="6"/>
      <c r="R285" s="14">
        <f>N285*P285</f>
        <v>5000000</v>
      </c>
      <c r="S285" s="5"/>
    </row>
    <row r="286" spans="1:19" s="2" customFormat="1" ht="18" customHeight="1">
      <c r="A286" s="90"/>
      <c r="B286" s="28"/>
      <c r="C286" s="28"/>
      <c r="D286" s="28"/>
      <c r="E286" s="31" t="s">
        <v>174</v>
      </c>
      <c r="F286" s="3059">
        <f>K286</f>
        <v>279624</v>
      </c>
      <c r="G286" s="3212">
        <v>210480</v>
      </c>
      <c r="H286" s="1475">
        <f>F286-G286</f>
        <v>69144</v>
      </c>
      <c r="I286" s="3147" t="s">
        <v>299</v>
      </c>
      <c r="J286" s="3143"/>
      <c r="K286" s="3100">
        <f>K287+K288+K289+K290+K293+K294+K295+K296+K297+K298+K299+K300+K301+K302+K303+K307+K308+K309+K310+K311+K312+K315+K316+K317+K318+K319+K320</f>
        <v>279624</v>
      </c>
      <c r="L286" s="129"/>
      <c r="M286" s="7"/>
      <c r="N286" s="51" t="s">
        <v>310</v>
      </c>
      <c r="O286" s="52" t="s">
        <v>308</v>
      </c>
      <c r="P286" s="52" t="s">
        <v>91</v>
      </c>
      <c r="Q286" s="52" t="s">
        <v>62</v>
      </c>
      <c r="R286" s="53" t="s">
        <v>317</v>
      </c>
      <c r="S286" s="5"/>
    </row>
    <row r="287" spans="1:19" s="2" customFormat="1" ht="18" customHeight="1">
      <c r="A287" s="90"/>
      <c r="B287" s="28"/>
      <c r="C287" s="28"/>
      <c r="D287" s="28"/>
      <c r="E287" s="28"/>
      <c r="F287" s="3060"/>
      <c r="G287" s="3206"/>
      <c r="H287" s="1470"/>
      <c r="I287" s="3093" t="s">
        <v>60</v>
      </c>
      <c r="J287" s="3115" t="s">
        <v>73</v>
      </c>
      <c r="K287" s="1471">
        <f>R287/1000</f>
        <v>88000</v>
      </c>
      <c r="L287" s="131"/>
      <c r="M287" s="9"/>
      <c r="N287" s="50">
        <v>22000000</v>
      </c>
      <c r="O287" s="6">
        <v>1</v>
      </c>
      <c r="P287" s="6">
        <v>4</v>
      </c>
      <c r="Q287" s="6">
        <v>1</v>
      </c>
      <c r="R287" s="14">
        <f>N287*O287*P287*Q287</f>
        <v>88000000</v>
      </c>
      <c r="S287" s="5"/>
    </row>
    <row r="288" spans="1:19" s="2" customFormat="1" ht="18" customHeight="1">
      <c r="A288" s="90"/>
      <c r="B288" s="28"/>
      <c r="C288" s="28"/>
      <c r="D288" s="28"/>
      <c r="E288" s="28"/>
      <c r="F288" s="3054"/>
      <c r="G288" s="3205"/>
      <c r="H288" s="1470"/>
      <c r="I288" s="3124" t="s">
        <v>109</v>
      </c>
      <c r="J288" s="3148" t="s">
        <v>73</v>
      </c>
      <c r="K288" s="1471">
        <f>R288/1000</f>
        <v>10560</v>
      </c>
      <c r="L288" s="131"/>
      <c r="M288" s="9"/>
      <c r="N288" s="50">
        <v>440000</v>
      </c>
      <c r="O288" s="6">
        <v>2</v>
      </c>
      <c r="P288" s="6">
        <v>1</v>
      </c>
      <c r="Q288" s="6">
        <v>12</v>
      </c>
      <c r="R288" s="14">
        <f>N288*O288*P288*Q288</f>
        <v>10560000</v>
      </c>
      <c r="S288" s="5"/>
    </row>
    <row r="289" spans="1:20" s="2" customFormat="1" ht="18" customHeight="1">
      <c r="A289" s="90"/>
      <c r="B289" s="28"/>
      <c r="C289" s="28"/>
      <c r="D289" s="28"/>
      <c r="E289" s="28"/>
      <c r="F289" s="3054"/>
      <c r="G289" s="3205"/>
      <c r="H289" s="1470"/>
      <c r="I289" s="3124" t="s">
        <v>59</v>
      </c>
      <c r="J289" s="3148" t="s">
        <v>73</v>
      </c>
      <c r="K289" s="1471">
        <f>R289/1000</f>
        <v>3600</v>
      </c>
      <c r="L289" s="131"/>
      <c r="M289" s="9"/>
      <c r="N289" s="50">
        <v>300000</v>
      </c>
      <c r="O289" s="6">
        <v>1</v>
      </c>
      <c r="P289" s="6">
        <v>1</v>
      </c>
      <c r="Q289" s="6">
        <v>12</v>
      </c>
      <c r="R289" s="14">
        <f>N289*O289*P289*Q289</f>
        <v>3600000</v>
      </c>
      <c r="S289" s="5"/>
    </row>
    <row r="290" spans="1:20" s="1492" customFormat="1" ht="18" customHeight="1">
      <c r="A290" s="90"/>
      <c r="B290" s="28"/>
      <c r="C290" s="28"/>
      <c r="D290" s="28"/>
      <c r="E290" s="28"/>
      <c r="F290" s="3054"/>
      <c r="G290" s="3206"/>
      <c r="H290" s="1470"/>
      <c r="I290" s="3124" t="s">
        <v>331</v>
      </c>
      <c r="J290" s="3148"/>
      <c r="K290" s="1471">
        <f>SUM(K291:K292)</f>
        <v>44000</v>
      </c>
      <c r="L290" s="127"/>
      <c r="M290" s="4"/>
      <c r="N290" s="81"/>
      <c r="O290" s="1493"/>
      <c r="P290" s="1493"/>
      <c r="Q290" s="1493"/>
      <c r="R290" s="1494">
        <f>SUM(R291:R302)</f>
        <v>114196000</v>
      </c>
      <c r="S290" s="1491"/>
    </row>
    <row r="291" spans="1:20" s="2" customFormat="1" ht="18" customHeight="1">
      <c r="A291" s="90"/>
      <c r="B291" s="28"/>
      <c r="C291" s="28"/>
      <c r="D291" s="28"/>
      <c r="E291" s="28"/>
      <c r="F291" s="3054"/>
      <c r="G291" s="3205"/>
      <c r="H291" s="1470"/>
      <c r="I291" s="3124" t="s">
        <v>36</v>
      </c>
      <c r="J291" s="3148" t="s">
        <v>73</v>
      </c>
      <c r="K291" s="3089">
        <f t="shared" ref="K291:K302" si="7">R291/1000</f>
        <v>16500</v>
      </c>
      <c r="L291" s="127"/>
      <c r="M291" s="4"/>
      <c r="N291" s="50">
        <v>3300000</v>
      </c>
      <c r="O291" s="6">
        <v>1</v>
      </c>
      <c r="P291" s="6">
        <v>5</v>
      </c>
      <c r="Q291" s="6">
        <v>1</v>
      </c>
      <c r="R291" s="14">
        <f t="shared" ref="R291:R302" si="8">N291*O291*P291*Q291</f>
        <v>16500000</v>
      </c>
      <c r="S291" s="5"/>
    </row>
    <row r="292" spans="1:20" s="2" customFormat="1" ht="18" customHeight="1">
      <c r="A292" s="90"/>
      <c r="B292" s="28"/>
      <c r="C292" s="28"/>
      <c r="D292" s="28"/>
      <c r="E292" s="28"/>
      <c r="F292" s="3054"/>
      <c r="G292" s="3205"/>
      <c r="H292" s="1470"/>
      <c r="I292" s="3124" t="s">
        <v>1455</v>
      </c>
      <c r="J292" s="3148" t="s">
        <v>73</v>
      </c>
      <c r="K292" s="3089">
        <f t="shared" si="7"/>
        <v>27500</v>
      </c>
      <c r="L292" s="127"/>
      <c r="M292" s="4"/>
      <c r="N292" s="50">
        <v>5500000</v>
      </c>
      <c r="O292" s="6">
        <v>1</v>
      </c>
      <c r="P292" s="6">
        <v>5</v>
      </c>
      <c r="Q292" s="6">
        <v>1</v>
      </c>
      <c r="R292" s="14">
        <f t="shared" si="8"/>
        <v>27500000</v>
      </c>
      <c r="S292" s="5"/>
    </row>
    <row r="293" spans="1:20" s="2" customFormat="1" ht="18" customHeight="1">
      <c r="A293" s="90"/>
      <c r="B293" s="28"/>
      <c r="C293" s="28"/>
      <c r="D293" s="28"/>
      <c r="E293" s="28"/>
      <c r="F293" s="3054"/>
      <c r="G293" s="3206"/>
      <c r="H293" s="1470"/>
      <c r="I293" s="3093" t="s">
        <v>32</v>
      </c>
      <c r="J293" s="3115" t="s">
        <v>73</v>
      </c>
      <c r="K293" s="1471">
        <f t="shared" si="7"/>
        <v>12000</v>
      </c>
      <c r="L293" s="127"/>
      <c r="M293" s="4"/>
      <c r="N293" s="50">
        <v>12000000</v>
      </c>
      <c r="O293" s="6">
        <v>1</v>
      </c>
      <c r="P293" s="6">
        <v>1</v>
      </c>
      <c r="Q293" s="6">
        <v>1</v>
      </c>
      <c r="R293" s="14">
        <f t="shared" si="8"/>
        <v>12000000</v>
      </c>
      <c r="S293" s="5"/>
    </row>
    <row r="294" spans="1:20" s="2" customFormat="1" ht="18" customHeight="1">
      <c r="A294" s="90"/>
      <c r="B294" s="28"/>
      <c r="C294" s="28"/>
      <c r="D294" s="28"/>
      <c r="E294" s="28"/>
      <c r="F294" s="3054"/>
      <c r="G294" s="3205"/>
      <c r="H294" s="1470"/>
      <c r="I294" s="3093" t="s">
        <v>17</v>
      </c>
      <c r="J294" s="3115" t="s">
        <v>73</v>
      </c>
      <c r="K294" s="1471">
        <f t="shared" si="7"/>
        <v>840</v>
      </c>
      <c r="L294" s="127"/>
      <c r="M294" s="4"/>
      <c r="N294" s="50">
        <v>70000</v>
      </c>
      <c r="O294" s="6">
        <v>1</v>
      </c>
      <c r="P294" s="6">
        <v>1</v>
      </c>
      <c r="Q294" s="6">
        <v>12</v>
      </c>
      <c r="R294" s="14">
        <f t="shared" si="8"/>
        <v>840000</v>
      </c>
      <c r="S294" s="5"/>
    </row>
    <row r="295" spans="1:20" s="2" customFormat="1" ht="18" customHeight="1">
      <c r="A295" s="90"/>
      <c r="B295" s="28"/>
      <c r="C295" s="28"/>
      <c r="D295" s="28"/>
      <c r="E295" s="28"/>
      <c r="F295" s="3054"/>
      <c r="G295" s="3206"/>
      <c r="H295" s="1470"/>
      <c r="I295" s="3093" t="s">
        <v>104</v>
      </c>
      <c r="J295" s="3115" t="s">
        <v>73</v>
      </c>
      <c r="K295" s="1471">
        <f t="shared" si="7"/>
        <v>1200</v>
      </c>
      <c r="L295" s="127"/>
      <c r="M295" s="4"/>
      <c r="N295" s="50">
        <v>300000</v>
      </c>
      <c r="O295" s="6">
        <v>1</v>
      </c>
      <c r="P295" s="6">
        <v>1</v>
      </c>
      <c r="Q295" s="6">
        <v>4</v>
      </c>
      <c r="R295" s="14">
        <f t="shared" si="8"/>
        <v>1200000</v>
      </c>
      <c r="S295" s="5"/>
    </row>
    <row r="296" spans="1:20" s="2" customFormat="1" ht="18" customHeight="1">
      <c r="A296" s="90"/>
      <c r="B296" s="28"/>
      <c r="C296" s="28"/>
      <c r="D296" s="28"/>
      <c r="E296" s="28"/>
      <c r="F296" s="3054"/>
      <c r="G296" s="3206"/>
      <c r="H296" s="1470"/>
      <c r="I296" s="3093" t="s">
        <v>61</v>
      </c>
      <c r="J296" s="3115" t="s">
        <v>73</v>
      </c>
      <c r="K296" s="1471">
        <f t="shared" si="7"/>
        <v>5400</v>
      </c>
      <c r="L296" s="127"/>
      <c r="M296" s="4"/>
      <c r="N296" s="50">
        <v>450000</v>
      </c>
      <c r="O296" s="6">
        <v>1</v>
      </c>
      <c r="P296" s="6">
        <v>1</v>
      </c>
      <c r="Q296" s="6">
        <v>12</v>
      </c>
      <c r="R296" s="14">
        <f t="shared" si="8"/>
        <v>5400000</v>
      </c>
      <c r="S296" s="5"/>
    </row>
    <row r="297" spans="1:20" s="2" customFormat="1" ht="18" customHeight="1">
      <c r="A297" s="90"/>
      <c r="B297" s="28"/>
      <c r="C297" s="28"/>
      <c r="D297" s="28"/>
      <c r="E297" s="28"/>
      <c r="F297" s="3054"/>
      <c r="G297" s="3206"/>
      <c r="H297" s="1470"/>
      <c r="I297" s="3093" t="s">
        <v>1456</v>
      </c>
      <c r="J297" s="3115" t="s">
        <v>73</v>
      </c>
      <c r="K297" s="1471">
        <f>R297/1000</f>
        <v>1400</v>
      </c>
      <c r="L297" s="127"/>
      <c r="M297" s="4"/>
      <c r="N297" s="50">
        <v>1400000</v>
      </c>
      <c r="O297" s="6">
        <v>1</v>
      </c>
      <c r="P297" s="6">
        <v>1</v>
      </c>
      <c r="Q297" s="6">
        <v>1</v>
      </c>
      <c r="R297" s="14">
        <f t="shared" si="8"/>
        <v>1400000</v>
      </c>
      <c r="S297" s="5"/>
    </row>
    <row r="298" spans="1:20" s="2" customFormat="1" ht="18" customHeight="1">
      <c r="A298" s="90"/>
      <c r="B298" s="28"/>
      <c r="C298" s="28"/>
      <c r="D298" s="28"/>
      <c r="E298" s="28"/>
      <c r="F298" s="3054"/>
      <c r="G298" s="3206"/>
      <c r="H298" s="1470"/>
      <c r="I298" s="3093" t="s">
        <v>244</v>
      </c>
      <c r="J298" s="3115" t="s">
        <v>73</v>
      </c>
      <c r="K298" s="1471">
        <f t="shared" si="7"/>
        <v>10200</v>
      </c>
      <c r="L298" s="127"/>
      <c r="M298" s="4"/>
      <c r="N298" s="50">
        <v>850000</v>
      </c>
      <c r="O298" s="6">
        <v>1</v>
      </c>
      <c r="P298" s="6">
        <v>1</v>
      </c>
      <c r="Q298" s="6">
        <v>12</v>
      </c>
      <c r="R298" s="14">
        <f t="shared" si="8"/>
        <v>10200000</v>
      </c>
      <c r="S298" s="5"/>
    </row>
    <row r="299" spans="1:20" s="2" customFormat="1" ht="18" customHeight="1">
      <c r="A299" s="90"/>
      <c r="B299" s="28"/>
      <c r="C299" s="28"/>
      <c r="D299" s="28"/>
      <c r="E299" s="28"/>
      <c r="F299" s="3054"/>
      <c r="G299" s="3206"/>
      <c r="H299" s="1470"/>
      <c r="I299" s="3093" t="s">
        <v>14</v>
      </c>
      <c r="J299" s="3115" t="s">
        <v>73</v>
      </c>
      <c r="K299" s="1471">
        <f t="shared" si="7"/>
        <v>4800</v>
      </c>
      <c r="L299" s="127"/>
      <c r="M299" s="4"/>
      <c r="N299" s="50">
        <v>400000</v>
      </c>
      <c r="O299" s="6">
        <v>1</v>
      </c>
      <c r="P299" s="6">
        <v>1</v>
      </c>
      <c r="Q299" s="6">
        <v>12</v>
      </c>
      <c r="R299" s="14">
        <f t="shared" si="8"/>
        <v>4800000</v>
      </c>
      <c r="S299" s="5"/>
    </row>
    <row r="300" spans="1:20" s="2" customFormat="1" ht="18" customHeight="1">
      <c r="A300" s="90"/>
      <c r="B300" s="28"/>
      <c r="C300" s="28"/>
      <c r="D300" s="28"/>
      <c r="E300" s="28"/>
      <c r="F300" s="3054"/>
      <c r="G300" s="3206"/>
      <c r="H300" s="1470"/>
      <c r="I300" s="3093" t="s">
        <v>256</v>
      </c>
      <c r="J300" s="3115" t="s">
        <v>73</v>
      </c>
      <c r="K300" s="1471">
        <f t="shared" si="7"/>
        <v>4680</v>
      </c>
      <c r="L300" s="127"/>
      <c r="M300" s="4"/>
      <c r="N300" s="50">
        <v>390000</v>
      </c>
      <c r="O300" s="6">
        <v>1</v>
      </c>
      <c r="P300" s="6">
        <v>1</v>
      </c>
      <c r="Q300" s="6">
        <v>12</v>
      </c>
      <c r="R300" s="14">
        <f t="shared" si="8"/>
        <v>4680000</v>
      </c>
      <c r="S300" s="5"/>
    </row>
    <row r="301" spans="1:20" s="2" customFormat="1" ht="18" customHeight="1">
      <c r="A301" s="90"/>
      <c r="B301" s="28"/>
      <c r="C301" s="28"/>
      <c r="D301" s="28"/>
      <c r="E301" s="28"/>
      <c r="F301" s="3054"/>
      <c r="G301" s="3206"/>
      <c r="H301" s="1470"/>
      <c r="I301" s="3093" t="s">
        <v>58</v>
      </c>
      <c r="J301" s="3115" t="s">
        <v>73</v>
      </c>
      <c r="K301" s="1471">
        <f t="shared" si="7"/>
        <v>24000</v>
      </c>
      <c r="L301" s="127"/>
      <c r="M301" s="4"/>
      <c r="N301" s="50">
        <v>2000000</v>
      </c>
      <c r="O301" s="6">
        <v>1</v>
      </c>
      <c r="P301" s="6">
        <v>1</v>
      </c>
      <c r="Q301" s="6">
        <v>12</v>
      </c>
      <c r="R301" s="14">
        <f t="shared" si="8"/>
        <v>24000000</v>
      </c>
      <c r="S301" s="5"/>
    </row>
    <row r="302" spans="1:20" s="2" customFormat="1" ht="18" customHeight="1">
      <c r="A302" s="90"/>
      <c r="B302" s="28"/>
      <c r="C302" s="28"/>
      <c r="D302" s="39"/>
      <c r="E302" s="28"/>
      <c r="F302" s="3052"/>
      <c r="G302" s="3206"/>
      <c r="H302" s="1470"/>
      <c r="I302" s="3093" t="s">
        <v>8</v>
      </c>
      <c r="J302" s="3115" t="s">
        <v>73</v>
      </c>
      <c r="K302" s="1471">
        <f t="shared" si="7"/>
        <v>5676</v>
      </c>
      <c r="L302" s="132"/>
      <c r="M302" s="10"/>
      <c r="N302" s="50">
        <v>473000</v>
      </c>
      <c r="O302" s="6">
        <v>1</v>
      </c>
      <c r="P302" s="6">
        <v>1</v>
      </c>
      <c r="Q302" s="6">
        <v>12</v>
      </c>
      <c r="R302" s="14">
        <f t="shared" si="8"/>
        <v>5676000</v>
      </c>
      <c r="S302" s="5"/>
    </row>
    <row r="303" spans="1:20" s="2" customFormat="1" ht="18" customHeight="1">
      <c r="A303" s="90"/>
      <c r="B303" s="28"/>
      <c r="C303" s="28"/>
      <c r="D303" s="28"/>
      <c r="E303" s="28"/>
      <c r="F303" s="3054"/>
      <c r="G303" s="3209"/>
      <c r="H303" s="1470"/>
      <c r="I303" s="3118" t="s">
        <v>296</v>
      </c>
      <c r="J303" s="3149"/>
      <c r="K303" s="1471">
        <f>SUM(K304:K306)</f>
        <v>10066</v>
      </c>
      <c r="L303" s="132"/>
      <c r="M303" s="10"/>
      <c r="N303" s="50"/>
      <c r="O303" s="60"/>
      <c r="P303" s="50"/>
      <c r="Q303" s="60"/>
      <c r="R303" s="14">
        <f>SUM(R304:R306)</f>
        <v>10066000</v>
      </c>
      <c r="S303" s="61"/>
      <c r="T303" s="14"/>
    </row>
    <row r="304" spans="1:20" s="2" customFormat="1" ht="18" customHeight="1">
      <c r="A304" s="90"/>
      <c r="B304" s="28"/>
      <c r="C304" s="28"/>
      <c r="D304" s="28"/>
      <c r="E304" s="28"/>
      <c r="F304" s="3054"/>
      <c r="G304" s="3209"/>
      <c r="H304" s="1470"/>
      <c r="I304" s="3093" t="s">
        <v>285</v>
      </c>
      <c r="J304" s="3149" t="s">
        <v>73</v>
      </c>
      <c r="K304" s="3089">
        <f t="shared" ref="K304:K309" si="9">R304/1000</f>
        <v>1775.9999999999998</v>
      </c>
      <c r="L304" s="132"/>
      <c r="M304" s="10"/>
      <c r="N304" s="50">
        <v>370000000</v>
      </c>
      <c r="O304" s="60">
        <v>4.7999999999999996E-3</v>
      </c>
      <c r="P304" s="50"/>
      <c r="Q304" s="60"/>
      <c r="R304" s="14">
        <f>N304*O304</f>
        <v>1775999.9999999998</v>
      </c>
      <c r="S304" s="61"/>
      <c r="T304" s="14"/>
    </row>
    <row r="305" spans="1:20" s="2" customFormat="1" ht="18" customHeight="1">
      <c r="A305" s="90"/>
      <c r="B305" s="28"/>
      <c r="C305" s="28"/>
      <c r="D305" s="28"/>
      <c r="E305" s="28"/>
      <c r="F305" s="3054"/>
      <c r="G305" s="3209"/>
      <c r="H305" s="26"/>
      <c r="I305" s="3093" t="s">
        <v>291</v>
      </c>
      <c r="J305" s="3149" t="s">
        <v>73</v>
      </c>
      <c r="K305" s="3089">
        <f t="shared" si="9"/>
        <v>7220</v>
      </c>
      <c r="L305" s="132"/>
      <c r="M305" s="10"/>
      <c r="N305" s="50">
        <v>950000000</v>
      </c>
      <c r="O305" s="60">
        <v>7.6E-3</v>
      </c>
      <c r="P305" s="50"/>
      <c r="Q305" s="60"/>
      <c r="R305" s="14">
        <f>N305*O305</f>
        <v>7220000</v>
      </c>
      <c r="S305" s="61"/>
      <c r="T305" s="14"/>
    </row>
    <row r="306" spans="1:20" s="2" customFormat="1" ht="18" customHeight="1">
      <c r="A306" s="90"/>
      <c r="B306" s="28"/>
      <c r="C306" s="28"/>
      <c r="D306" s="28"/>
      <c r="E306" s="28"/>
      <c r="F306" s="3054"/>
      <c r="G306" s="3209"/>
      <c r="H306" s="26"/>
      <c r="I306" s="3093" t="s">
        <v>283</v>
      </c>
      <c r="J306" s="3149" t="s">
        <v>73</v>
      </c>
      <c r="K306" s="3089">
        <f t="shared" si="9"/>
        <v>1070</v>
      </c>
      <c r="L306" s="132"/>
      <c r="M306" s="10"/>
      <c r="N306" s="50">
        <v>100000000</v>
      </c>
      <c r="O306" s="60">
        <v>1.0699999999999999E-2</v>
      </c>
      <c r="P306" s="50"/>
      <c r="Q306" s="60"/>
      <c r="R306" s="14">
        <f>N306*O306</f>
        <v>1070000</v>
      </c>
      <c r="S306" s="61"/>
      <c r="T306" s="14"/>
    </row>
    <row r="307" spans="1:20" s="2" customFormat="1" ht="18" customHeight="1">
      <c r="A307" s="91"/>
      <c r="B307" s="83"/>
      <c r="C307" s="25"/>
      <c r="D307" s="37"/>
      <c r="E307" s="38"/>
      <c r="F307" s="3057"/>
      <c r="G307" s="3206"/>
      <c r="H307" s="26"/>
      <c r="I307" s="3130" t="s">
        <v>56</v>
      </c>
      <c r="J307" s="3126" t="s">
        <v>73</v>
      </c>
      <c r="K307" s="1471">
        <f t="shared" si="9"/>
        <v>3300</v>
      </c>
      <c r="L307" s="132"/>
      <c r="M307" s="10"/>
      <c r="N307" s="50">
        <v>3300000</v>
      </c>
      <c r="O307" s="6"/>
      <c r="P307" s="6">
        <v>1</v>
      </c>
      <c r="Q307" s="6"/>
      <c r="R307" s="14">
        <f>N307*P307</f>
        <v>3300000</v>
      </c>
      <c r="S307" s="5"/>
    </row>
    <row r="308" spans="1:20" s="2" customFormat="1" ht="18" customHeight="1">
      <c r="A308" s="90"/>
      <c r="B308" s="28"/>
      <c r="C308" s="28"/>
      <c r="D308" s="28"/>
      <c r="E308" s="28"/>
      <c r="F308" s="3054"/>
      <c r="G308" s="3206"/>
      <c r="H308" s="26"/>
      <c r="I308" s="3093" t="s">
        <v>5</v>
      </c>
      <c r="J308" s="3115" t="s">
        <v>73</v>
      </c>
      <c r="K308" s="1471">
        <f t="shared" si="9"/>
        <v>500</v>
      </c>
      <c r="L308" s="131"/>
      <c r="M308" s="9"/>
      <c r="N308" s="50">
        <v>500000</v>
      </c>
      <c r="O308" s="6"/>
      <c r="P308" s="6">
        <v>1</v>
      </c>
      <c r="Q308" s="6"/>
      <c r="R308" s="14">
        <f>N308*P308</f>
        <v>500000</v>
      </c>
      <c r="S308" s="5"/>
    </row>
    <row r="309" spans="1:20" s="2" customFormat="1" ht="18" customHeight="1">
      <c r="A309" s="90"/>
      <c r="B309" s="28"/>
      <c r="C309" s="28"/>
      <c r="D309" s="28"/>
      <c r="E309" s="28"/>
      <c r="F309" s="3054"/>
      <c r="G309" s="3206"/>
      <c r="H309" s="26"/>
      <c r="I309" s="3093" t="s">
        <v>29</v>
      </c>
      <c r="J309" s="3115" t="s">
        <v>73</v>
      </c>
      <c r="K309" s="1471">
        <f t="shared" si="9"/>
        <v>600</v>
      </c>
      <c r="L309" s="131"/>
      <c r="M309" s="9"/>
      <c r="N309" s="50">
        <v>100000</v>
      </c>
      <c r="O309" s="6">
        <v>1</v>
      </c>
      <c r="P309" s="6">
        <v>1</v>
      </c>
      <c r="Q309" s="6">
        <v>6</v>
      </c>
      <c r="R309" s="14">
        <f>N309*O309*P309*Q309</f>
        <v>600000</v>
      </c>
      <c r="S309" s="5"/>
    </row>
    <row r="310" spans="1:20" s="2" customFormat="1" ht="18" customHeight="1">
      <c r="A310" s="90"/>
      <c r="B310" s="28"/>
      <c r="C310" s="28"/>
      <c r="D310" s="28"/>
      <c r="E310" s="28"/>
      <c r="F310" s="3054"/>
      <c r="G310" s="3206"/>
      <c r="H310" s="1470"/>
      <c r="I310" s="3150" t="s">
        <v>1457</v>
      </c>
      <c r="J310" s="3090" t="s">
        <v>73</v>
      </c>
      <c r="K310" s="3123">
        <v>10000</v>
      </c>
      <c r="L310" s="131"/>
      <c r="M310" s="9"/>
      <c r="N310" s="50"/>
      <c r="O310" s="6"/>
      <c r="P310" s="6"/>
      <c r="Q310" s="6"/>
      <c r="R310" s="14"/>
      <c r="S310" s="5"/>
    </row>
    <row r="311" spans="1:20" s="2" customFormat="1" ht="18" customHeight="1">
      <c r="A311" s="90"/>
      <c r="B311" s="28"/>
      <c r="C311" s="28"/>
      <c r="D311" s="28"/>
      <c r="E311" s="28"/>
      <c r="F311" s="3054"/>
      <c r="G311" s="3206"/>
      <c r="H311" s="1470"/>
      <c r="I311" s="3150" t="s">
        <v>1458</v>
      </c>
      <c r="J311" s="3090" t="s">
        <v>570</v>
      </c>
      <c r="K311" s="3123">
        <v>6820</v>
      </c>
      <c r="L311" s="131"/>
      <c r="M311" s="9"/>
      <c r="N311" s="50"/>
      <c r="O311" s="6"/>
      <c r="P311" s="6"/>
      <c r="Q311" s="6"/>
      <c r="R311" s="14"/>
      <c r="S311" s="5"/>
    </row>
    <row r="312" spans="1:20" s="2" customFormat="1" ht="18" customHeight="1">
      <c r="A312" s="90"/>
      <c r="B312" s="28"/>
      <c r="C312" s="28"/>
      <c r="D312" s="28"/>
      <c r="E312" s="28"/>
      <c r="F312" s="3054"/>
      <c r="G312" s="3206"/>
      <c r="H312" s="1470"/>
      <c r="I312" s="3151" t="s">
        <v>242</v>
      </c>
      <c r="J312" s="3115"/>
      <c r="K312" s="3132">
        <f>SUM(K313:K314)</f>
        <v>1050</v>
      </c>
      <c r="L312" s="131"/>
      <c r="M312" s="9"/>
      <c r="N312" s="50"/>
      <c r="O312" s="6"/>
      <c r="P312" s="6"/>
      <c r="Q312" s="6"/>
      <c r="R312" s="14"/>
      <c r="S312" s="5"/>
    </row>
    <row r="313" spans="1:20" s="2" customFormat="1" ht="18" customHeight="1">
      <c r="A313" s="90"/>
      <c r="B313" s="28"/>
      <c r="C313" s="28"/>
      <c r="D313" s="28"/>
      <c r="E313" s="28"/>
      <c r="F313" s="3054"/>
      <c r="G313" s="3206"/>
      <c r="H313" s="1470"/>
      <c r="I313" s="3135" t="s">
        <v>133</v>
      </c>
      <c r="J313" s="3115" t="s">
        <v>73</v>
      </c>
      <c r="K313" s="3116">
        <v>800</v>
      </c>
      <c r="L313" s="131"/>
      <c r="M313" s="9"/>
      <c r="N313" s="50"/>
      <c r="O313" s="6"/>
      <c r="P313" s="6"/>
      <c r="Q313" s="6"/>
      <c r="R313" s="14"/>
      <c r="S313" s="5"/>
    </row>
    <row r="314" spans="1:20" s="2" customFormat="1" ht="18" customHeight="1">
      <c r="A314" s="90"/>
      <c r="B314" s="28"/>
      <c r="C314" s="28"/>
      <c r="D314" s="28"/>
      <c r="E314" s="28"/>
      <c r="F314" s="3054"/>
      <c r="G314" s="3206"/>
      <c r="H314" s="1470"/>
      <c r="I314" s="3135" t="s">
        <v>101</v>
      </c>
      <c r="J314" s="3115" t="s">
        <v>73</v>
      </c>
      <c r="K314" s="3116">
        <v>250</v>
      </c>
      <c r="L314" s="131"/>
      <c r="M314" s="9"/>
      <c r="N314" s="50"/>
      <c r="O314" s="6"/>
      <c r="P314" s="6"/>
      <c r="Q314" s="6"/>
      <c r="R314" s="14"/>
      <c r="S314" s="5"/>
    </row>
    <row r="315" spans="1:20" s="2" customFormat="1" ht="18" customHeight="1">
      <c r="A315" s="90"/>
      <c r="B315" s="28"/>
      <c r="C315" s="28"/>
      <c r="D315" s="28"/>
      <c r="E315" s="28"/>
      <c r="F315" s="3054"/>
      <c r="G315" s="3206"/>
      <c r="H315" s="1470"/>
      <c r="I315" s="3152" t="s">
        <v>28</v>
      </c>
      <c r="J315" s="3090" t="s">
        <v>73</v>
      </c>
      <c r="K315" s="3123">
        <v>3000</v>
      </c>
      <c r="L315" s="131"/>
      <c r="M315" s="9"/>
      <c r="N315" s="50"/>
      <c r="O315" s="6"/>
      <c r="P315" s="6"/>
      <c r="Q315" s="6"/>
      <c r="R315" s="14"/>
      <c r="S315" s="5"/>
    </row>
    <row r="316" spans="1:20" s="2" customFormat="1" ht="18" customHeight="1">
      <c r="A316" s="90"/>
      <c r="B316" s="28"/>
      <c r="C316" s="28"/>
      <c r="D316" s="28"/>
      <c r="E316" s="28"/>
      <c r="F316" s="3054"/>
      <c r="G316" s="3206"/>
      <c r="H316" s="1470"/>
      <c r="I316" s="3135" t="s">
        <v>142</v>
      </c>
      <c r="J316" s="3115" t="s">
        <v>73</v>
      </c>
      <c r="K316" s="3132">
        <v>5000</v>
      </c>
      <c r="L316" s="131"/>
      <c r="M316" s="9"/>
      <c r="N316" s="50"/>
      <c r="O316" s="6"/>
      <c r="P316" s="6"/>
      <c r="Q316" s="6"/>
      <c r="R316" s="14"/>
      <c r="S316" s="5"/>
    </row>
    <row r="317" spans="1:20" s="2" customFormat="1" ht="18" customHeight="1">
      <c r="A317" s="90"/>
      <c r="B317" s="28"/>
      <c r="C317" s="28"/>
      <c r="D317" s="28"/>
      <c r="E317" s="28"/>
      <c r="F317" s="3054"/>
      <c r="G317" s="3206"/>
      <c r="H317" s="1470"/>
      <c r="I317" s="3135" t="s">
        <v>127</v>
      </c>
      <c r="J317" s="3115" t="s">
        <v>73</v>
      </c>
      <c r="K317" s="3132">
        <v>2992</v>
      </c>
      <c r="L317" s="131"/>
      <c r="M317" s="9"/>
      <c r="N317" s="50"/>
      <c r="O317" s="6"/>
      <c r="P317" s="6"/>
      <c r="Q317" s="6"/>
      <c r="R317" s="14"/>
      <c r="S317" s="5"/>
    </row>
    <row r="318" spans="1:20" s="2" customFormat="1" ht="18" customHeight="1">
      <c r="A318" s="90"/>
      <c r="B318" s="28"/>
      <c r="C318" s="28"/>
      <c r="D318" s="28"/>
      <c r="E318" s="28"/>
      <c r="F318" s="3054"/>
      <c r="G318" s="3206"/>
      <c r="H318" s="1470"/>
      <c r="I318" s="3114" t="s">
        <v>1459</v>
      </c>
      <c r="J318" s="3115" t="s">
        <v>73</v>
      </c>
      <c r="K318" s="3132">
        <v>440</v>
      </c>
      <c r="L318" s="131"/>
      <c r="M318" s="9"/>
      <c r="N318" s="50"/>
      <c r="O318" s="6"/>
      <c r="P318" s="6"/>
      <c r="Q318" s="6"/>
      <c r="R318" s="14"/>
      <c r="S318" s="5"/>
    </row>
    <row r="319" spans="1:20" s="2" customFormat="1" ht="18" customHeight="1">
      <c r="A319" s="90"/>
      <c r="B319" s="28"/>
      <c r="C319" s="28"/>
      <c r="D319" s="28"/>
      <c r="E319" s="28"/>
      <c r="F319" s="3054"/>
      <c r="G319" s="3206"/>
      <c r="H319" s="1469"/>
      <c r="I319" s="3153" t="s">
        <v>2264</v>
      </c>
      <c r="J319" s="3122" t="s">
        <v>73</v>
      </c>
      <c r="K319" s="3132">
        <v>5000</v>
      </c>
      <c r="L319" s="131"/>
      <c r="M319" s="9"/>
      <c r="N319" s="50"/>
      <c r="O319" s="6"/>
      <c r="P319" s="6"/>
      <c r="Q319" s="6"/>
      <c r="R319" s="14"/>
      <c r="S319" s="5"/>
    </row>
    <row r="320" spans="1:20" s="2" customFormat="1" ht="18" customHeight="1">
      <c r="A320" s="90"/>
      <c r="B320" s="28"/>
      <c r="C320" s="28"/>
      <c r="D320" s="28"/>
      <c r="E320" s="28"/>
      <c r="F320" s="3054"/>
      <c r="G320" s="3206"/>
      <c r="H320" s="1469"/>
      <c r="I320" s="3154" t="s">
        <v>277</v>
      </c>
      <c r="J320" s="3122"/>
      <c r="K320" s="3132">
        <f>SUM(K321:K322)</f>
        <v>14500</v>
      </c>
      <c r="L320" s="131"/>
      <c r="M320" s="9"/>
      <c r="N320" s="50"/>
      <c r="O320" s="6"/>
      <c r="P320" s="6"/>
      <c r="Q320" s="6"/>
      <c r="R320" s="14"/>
      <c r="S320" s="5"/>
    </row>
    <row r="321" spans="1:19" s="2" customFormat="1" ht="18" customHeight="1">
      <c r="A321" s="90"/>
      <c r="B321" s="28"/>
      <c r="C321" s="28"/>
      <c r="D321" s="28"/>
      <c r="E321" s="28"/>
      <c r="F321" s="3054"/>
      <c r="G321" s="3206"/>
      <c r="H321" s="1469"/>
      <c r="I321" s="3114" t="s">
        <v>108</v>
      </c>
      <c r="J321" s="3122" t="s">
        <v>73</v>
      </c>
      <c r="K321" s="3116">
        <v>4500</v>
      </c>
      <c r="L321" s="131"/>
      <c r="M321" s="9"/>
      <c r="N321" s="50"/>
      <c r="O321" s="6"/>
      <c r="P321" s="6"/>
      <c r="Q321" s="6"/>
      <c r="R321" s="14"/>
      <c r="S321" s="5"/>
    </row>
    <row r="322" spans="1:19" s="2" customFormat="1" ht="18" customHeight="1">
      <c r="A322" s="90"/>
      <c r="B322" s="28"/>
      <c r="C322" s="28"/>
      <c r="D322" s="28"/>
      <c r="E322" s="28"/>
      <c r="F322" s="3054"/>
      <c r="G322" s="3206"/>
      <c r="H322" s="1469"/>
      <c r="I322" s="3135" t="s">
        <v>75</v>
      </c>
      <c r="J322" s="3122" t="s">
        <v>73</v>
      </c>
      <c r="K322" s="3116">
        <v>10000</v>
      </c>
      <c r="L322" s="131"/>
      <c r="M322" s="9"/>
      <c r="N322" s="50"/>
      <c r="O322" s="6"/>
      <c r="P322" s="6"/>
      <c r="Q322" s="6"/>
      <c r="R322" s="14"/>
      <c r="S322" s="5"/>
    </row>
    <row r="323" spans="1:19" s="2" customFormat="1" ht="18" customHeight="1">
      <c r="A323" s="90"/>
      <c r="B323" s="28"/>
      <c r="C323" s="28"/>
      <c r="D323" s="30"/>
      <c r="E323" s="31" t="s">
        <v>190</v>
      </c>
      <c r="F323" s="3059">
        <f>K323</f>
        <v>49300</v>
      </c>
      <c r="G323" s="3212">
        <v>55400</v>
      </c>
      <c r="H323" s="1475">
        <f>F323-G323</f>
        <v>-6100</v>
      </c>
      <c r="I323" s="3147" t="s">
        <v>172</v>
      </c>
      <c r="J323" s="3155"/>
      <c r="K323" s="3100">
        <f>SUM(K324:K329,K340:K351)</f>
        <v>49300</v>
      </c>
      <c r="L323" s="129"/>
      <c r="M323" s="7"/>
      <c r="N323" s="51" t="s">
        <v>310</v>
      </c>
      <c r="O323" s="52" t="s">
        <v>72</v>
      </c>
      <c r="P323" s="52" t="s">
        <v>91</v>
      </c>
      <c r="Q323" s="52" t="s">
        <v>62</v>
      </c>
      <c r="R323" s="53" t="s">
        <v>317</v>
      </c>
      <c r="S323" s="5"/>
    </row>
    <row r="324" spans="1:19" s="2" customFormat="1" ht="18" customHeight="1">
      <c r="A324" s="90"/>
      <c r="B324" s="28"/>
      <c r="C324" s="28"/>
      <c r="D324" s="28"/>
      <c r="E324" s="28"/>
      <c r="F324" s="3054"/>
      <c r="G324" s="3206"/>
      <c r="H324" s="1470"/>
      <c r="I324" s="3088" t="str">
        <f>L324&amp;TEXT(N324," #,###원")&amp;" * "&amp;TEXT(O324,"#명")&amp;" * "&amp;TEXT(P324,"#회")</f>
        <v>○ 교육여비 : 400,000원 * 20명 * 1회</v>
      </c>
      <c r="J324" s="3090" t="s">
        <v>73</v>
      </c>
      <c r="K324" s="1471">
        <f>R324/1000</f>
        <v>8000</v>
      </c>
      <c r="L324" s="120" t="s">
        <v>239</v>
      </c>
      <c r="M324" s="3"/>
      <c r="N324" s="100">
        <v>400000</v>
      </c>
      <c r="O324" s="101">
        <v>20</v>
      </c>
      <c r="P324" s="101">
        <v>1</v>
      </c>
      <c r="Q324" s="101"/>
      <c r="R324" s="109">
        <f>N324*O324*P324</f>
        <v>8000000</v>
      </c>
      <c r="S324" s="5"/>
    </row>
    <row r="325" spans="1:19" s="2" customFormat="1" ht="18" customHeight="1">
      <c r="A325" s="90"/>
      <c r="B325" s="28"/>
      <c r="C325" s="28"/>
      <c r="D325" s="30"/>
      <c r="E325" s="33"/>
      <c r="F325" s="3054"/>
      <c r="G325" s="3206"/>
      <c r="H325" s="1470"/>
      <c r="I325" s="3088" t="str">
        <f>L325&amp;TEXT(N325," #,###원")&amp;" * "&amp;TEXT(O325,"#명")&amp;" * "&amp;TEXT(P325,"#회")</f>
        <v>○ 관리자과정교육(2급이상) : 500,000원 * 2명 * 1회</v>
      </c>
      <c r="J325" s="3090" t="s">
        <v>73</v>
      </c>
      <c r="K325" s="1471">
        <f>R325/1000</f>
        <v>1000</v>
      </c>
      <c r="L325" s="120" t="s">
        <v>356</v>
      </c>
      <c r="M325" s="3"/>
      <c r="N325" s="100">
        <v>500000</v>
      </c>
      <c r="O325" s="101">
        <v>2</v>
      </c>
      <c r="P325" s="101">
        <v>1</v>
      </c>
      <c r="Q325" s="101"/>
      <c r="R325" s="109">
        <f>N325*O325*P325</f>
        <v>1000000</v>
      </c>
      <c r="S325" s="5"/>
    </row>
    <row r="326" spans="1:19" s="2" customFormat="1" ht="18" customHeight="1">
      <c r="A326" s="90"/>
      <c r="B326" s="28"/>
      <c r="C326" s="28"/>
      <c r="D326" s="30"/>
      <c r="E326" s="33"/>
      <c r="F326" s="3054"/>
      <c r="G326" s="3206"/>
      <c r="H326" s="26"/>
      <c r="I326" s="3088" t="str">
        <f>L326&amp;TEXT(N326," #,###원")&amp;" * "&amp;TEXT(O326,"#명")&amp;" * "&amp;TEXT(P326,"#회")</f>
        <v>○ 실무자과정교육(팀장급) : 400,000원 * 4명 * 1회</v>
      </c>
      <c r="J326" s="3090" t="s">
        <v>73</v>
      </c>
      <c r="K326" s="1471">
        <f>R326/1000</f>
        <v>1600</v>
      </c>
      <c r="L326" s="120" t="s">
        <v>342</v>
      </c>
      <c r="M326" s="3"/>
      <c r="N326" s="100">
        <v>400000</v>
      </c>
      <c r="O326" s="101">
        <v>4</v>
      </c>
      <c r="P326" s="101">
        <v>1</v>
      </c>
      <c r="Q326" s="101"/>
      <c r="R326" s="109">
        <f>N326*O326*P326</f>
        <v>1600000</v>
      </c>
      <c r="S326" s="5"/>
    </row>
    <row r="327" spans="1:19" s="2" customFormat="1" ht="18" customHeight="1">
      <c r="A327" s="90"/>
      <c r="B327" s="28"/>
      <c r="C327" s="28"/>
      <c r="D327" s="28"/>
      <c r="E327" s="28"/>
      <c r="F327" s="3054"/>
      <c r="G327" s="3206"/>
      <c r="H327" s="26"/>
      <c r="I327" s="3088" t="str">
        <f>L327&amp;TEXT(N327," #,###원")&amp;" * "&amp;TEXT(O327,"#명")&amp;" * "&amp;TEXT(P327,"#회")</f>
        <v>○ 실무자과정교육(4급이하) : 300,000원 * 40명 * 1회</v>
      </c>
      <c r="J327" s="3090" t="s">
        <v>73</v>
      </c>
      <c r="K327" s="1471">
        <f>R327/1000</f>
        <v>12000</v>
      </c>
      <c r="L327" s="120" t="s">
        <v>357</v>
      </c>
      <c r="M327" s="3"/>
      <c r="N327" s="100">
        <v>300000</v>
      </c>
      <c r="O327" s="101">
        <v>40</v>
      </c>
      <c r="P327" s="101">
        <v>1</v>
      </c>
      <c r="Q327" s="101"/>
      <c r="R327" s="109">
        <f>N327*O327*P327</f>
        <v>12000000</v>
      </c>
      <c r="S327" s="5"/>
    </row>
    <row r="328" spans="1:19" s="2" customFormat="1" ht="18" customHeight="1">
      <c r="A328" s="90"/>
      <c r="B328" s="28"/>
      <c r="C328" s="28"/>
      <c r="D328" s="28"/>
      <c r="E328" s="28"/>
      <c r="F328" s="3054"/>
      <c r="G328" s="3206"/>
      <c r="H328" s="26"/>
      <c r="I328" s="3088" t="str">
        <f>L328&amp;TEXT(N328," #,###원")&amp;" * "&amp;TEXT(O328,"#명")&amp;" * "&amp;TEXT(P328,"#회")</f>
        <v>○ 사이버 교육 : 200,000원 * 15명 * 1회</v>
      </c>
      <c r="J328" s="3090" t="s">
        <v>73</v>
      </c>
      <c r="K328" s="1471">
        <f>R328/1000</f>
        <v>3000</v>
      </c>
      <c r="L328" s="120" t="s">
        <v>237</v>
      </c>
      <c r="M328" s="3"/>
      <c r="N328" s="100">
        <v>200000</v>
      </c>
      <c r="O328" s="101">
        <v>15</v>
      </c>
      <c r="P328" s="101">
        <v>1</v>
      </c>
      <c r="Q328" s="101"/>
      <c r="R328" s="109">
        <f>N328*O328*P328</f>
        <v>3000000</v>
      </c>
      <c r="S328" s="5"/>
    </row>
    <row r="329" spans="1:19" s="2" customFormat="1" ht="18" customHeight="1">
      <c r="A329" s="90"/>
      <c r="B329" s="28"/>
      <c r="C329" s="28"/>
      <c r="D329" s="28"/>
      <c r="E329" s="28"/>
      <c r="F329" s="3054"/>
      <c r="G329" s="3206"/>
      <c r="H329" s="26"/>
      <c r="I329" s="3091" t="s">
        <v>354</v>
      </c>
      <c r="J329" s="3090"/>
      <c r="K329" s="1471">
        <f>SUM(K330:K339)</f>
        <v>3870</v>
      </c>
      <c r="L329" s="120"/>
      <c r="M329" s="3"/>
      <c r="N329" s="100"/>
      <c r="O329" s="101"/>
      <c r="P329" s="101"/>
      <c r="Q329" s="101"/>
      <c r="R329" s="109"/>
      <c r="S329" s="5"/>
    </row>
    <row r="330" spans="1:19" s="2" customFormat="1" ht="18" customHeight="1">
      <c r="A330" s="90"/>
      <c r="B330" s="28"/>
      <c r="C330" s="28"/>
      <c r="D330" s="28"/>
      <c r="E330" s="28"/>
      <c r="F330" s="3054"/>
      <c r="G330" s="3206"/>
      <c r="H330" s="26"/>
      <c r="I330" s="3156" t="s">
        <v>1415</v>
      </c>
      <c r="J330" s="3090" t="s">
        <v>73</v>
      </c>
      <c r="K330" s="3157">
        <v>1200</v>
      </c>
      <c r="L330" s="120"/>
      <c r="M330" s="3"/>
      <c r="N330" s="100"/>
      <c r="O330" s="135"/>
      <c r="P330" s="101"/>
      <c r="Q330" s="101"/>
      <c r="R330" s="109">
        <f t="shared" ref="R330:R339" si="10">N330*O330</f>
        <v>0</v>
      </c>
      <c r="S330" s="5"/>
    </row>
    <row r="331" spans="1:19" s="2" customFormat="1" ht="18" customHeight="1">
      <c r="A331" s="90"/>
      <c r="B331" s="28"/>
      <c r="C331" s="28"/>
      <c r="D331" s="28"/>
      <c r="E331" s="28"/>
      <c r="F331" s="3054"/>
      <c r="G331" s="3206"/>
      <c r="H331" s="26"/>
      <c r="I331" s="3156" t="s">
        <v>1497</v>
      </c>
      <c r="J331" s="3090" t="s">
        <v>73</v>
      </c>
      <c r="K331" s="3157">
        <v>300</v>
      </c>
      <c r="L331" s="120"/>
      <c r="M331" s="3"/>
      <c r="N331" s="100"/>
      <c r="O331" s="135"/>
      <c r="P331" s="101"/>
      <c r="Q331" s="101"/>
      <c r="R331" s="109">
        <f t="shared" si="10"/>
        <v>0</v>
      </c>
      <c r="S331" s="5"/>
    </row>
    <row r="332" spans="1:19" s="2" customFormat="1" ht="18" customHeight="1">
      <c r="A332" s="90"/>
      <c r="B332" s="28"/>
      <c r="C332" s="28"/>
      <c r="D332" s="28"/>
      <c r="E332" s="28"/>
      <c r="F332" s="3054"/>
      <c r="G332" s="3206"/>
      <c r="H332" s="26"/>
      <c r="I332" s="3156" t="s">
        <v>1498</v>
      </c>
      <c r="J332" s="3090" t="s">
        <v>73</v>
      </c>
      <c r="K332" s="3157">
        <v>100</v>
      </c>
      <c r="L332" s="120"/>
      <c r="M332" s="3"/>
      <c r="N332" s="100"/>
      <c r="O332" s="135"/>
      <c r="P332" s="101"/>
      <c r="Q332" s="101"/>
      <c r="R332" s="109">
        <f t="shared" si="10"/>
        <v>0</v>
      </c>
      <c r="S332" s="5"/>
    </row>
    <row r="333" spans="1:19" s="2" customFormat="1" ht="18" customHeight="1">
      <c r="A333" s="90"/>
      <c r="B333" s="28"/>
      <c r="C333" s="28"/>
      <c r="D333" s="28"/>
      <c r="E333" s="28"/>
      <c r="F333" s="3054"/>
      <c r="G333" s="3206"/>
      <c r="H333" s="26"/>
      <c r="I333" s="3156" t="s">
        <v>1416</v>
      </c>
      <c r="J333" s="3090" t="s">
        <v>73</v>
      </c>
      <c r="K333" s="3157">
        <v>60</v>
      </c>
      <c r="L333" s="120"/>
      <c r="M333" s="124"/>
      <c r="N333" s="100"/>
      <c r="O333" s="135"/>
      <c r="P333" s="101"/>
      <c r="Q333" s="101"/>
      <c r="R333" s="109">
        <f t="shared" si="10"/>
        <v>0</v>
      </c>
      <c r="S333" s="5"/>
    </row>
    <row r="334" spans="1:19" s="2" customFormat="1" ht="18" customHeight="1">
      <c r="A334" s="90"/>
      <c r="B334" s="28"/>
      <c r="C334" s="28"/>
      <c r="D334" s="28"/>
      <c r="E334" s="28"/>
      <c r="F334" s="3054"/>
      <c r="G334" s="3206"/>
      <c r="H334" s="26"/>
      <c r="I334" s="3156" t="s">
        <v>1499</v>
      </c>
      <c r="J334" s="3090" t="s">
        <v>73</v>
      </c>
      <c r="K334" s="3157">
        <v>300</v>
      </c>
      <c r="L334" s="120"/>
      <c r="M334" s="124"/>
      <c r="N334" s="100"/>
      <c r="O334" s="135"/>
      <c r="P334" s="101"/>
      <c r="Q334" s="101"/>
      <c r="R334" s="109">
        <f t="shared" si="10"/>
        <v>0</v>
      </c>
      <c r="S334" s="5"/>
    </row>
    <row r="335" spans="1:19" s="2" customFormat="1" ht="18" customHeight="1">
      <c r="A335" s="90"/>
      <c r="B335" s="28"/>
      <c r="C335" s="28"/>
      <c r="D335" s="28"/>
      <c r="E335" s="28"/>
      <c r="F335" s="3054"/>
      <c r="G335" s="3206"/>
      <c r="H335" s="26"/>
      <c r="I335" s="3156" t="s">
        <v>1417</v>
      </c>
      <c r="J335" s="3090" t="s">
        <v>73</v>
      </c>
      <c r="K335" s="3157">
        <v>1100</v>
      </c>
      <c r="L335" s="120"/>
      <c r="M335" s="124"/>
      <c r="N335" s="100"/>
      <c r="O335" s="135"/>
      <c r="P335" s="101"/>
      <c r="Q335" s="101"/>
      <c r="R335" s="109">
        <f t="shared" si="10"/>
        <v>0</v>
      </c>
      <c r="S335" s="5"/>
    </row>
    <row r="336" spans="1:19" s="2" customFormat="1" ht="18" customHeight="1">
      <c r="A336" s="90"/>
      <c r="B336" s="28"/>
      <c r="C336" s="28"/>
      <c r="D336" s="28"/>
      <c r="E336" s="28"/>
      <c r="F336" s="3054"/>
      <c r="G336" s="3206"/>
      <c r="H336" s="26"/>
      <c r="I336" s="3156" t="s">
        <v>1500</v>
      </c>
      <c r="J336" s="3090" t="s">
        <v>73</v>
      </c>
      <c r="K336" s="3157">
        <v>100</v>
      </c>
      <c r="L336" s="120"/>
      <c r="M336" s="124"/>
      <c r="N336" s="100"/>
      <c r="O336" s="135"/>
      <c r="P336" s="101"/>
      <c r="Q336" s="101"/>
      <c r="R336" s="109">
        <f t="shared" si="10"/>
        <v>0</v>
      </c>
      <c r="S336" s="5"/>
    </row>
    <row r="337" spans="1:20" s="2" customFormat="1" ht="18" customHeight="1">
      <c r="A337" s="90"/>
      <c r="B337" s="28"/>
      <c r="C337" s="28"/>
      <c r="D337" s="28"/>
      <c r="E337" s="28"/>
      <c r="F337" s="3054"/>
      <c r="G337" s="3206"/>
      <c r="H337" s="26"/>
      <c r="I337" s="3156" t="s">
        <v>1501</v>
      </c>
      <c r="J337" s="3090" t="s">
        <v>73</v>
      </c>
      <c r="K337" s="3157">
        <v>200</v>
      </c>
      <c r="L337" s="120"/>
      <c r="M337" s="124"/>
      <c r="N337" s="100"/>
      <c r="O337" s="135"/>
      <c r="P337" s="101"/>
      <c r="Q337" s="101"/>
      <c r="R337" s="109"/>
      <c r="S337" s="5"/>
    </row>
    <row r="338" spans="1:20" s="2" customFormat="1" ht="18" customHeight="1">
      <c r="A338" s="90"/>
      <c r="B338" s="28"/>
      <c r="C338" s="28"/>
      <c r="D338" s="28"/>
      <c r="E338" s="28"/>
      <c r="F338" s="3054"/>
      <c r="G338" s="3206"/>
      <c r="H338" s="26"/>
      <c r="I338" s="3156" t="s">
        <v>1418</v>
      </c>
      <c r="J338" s="3090" t="s">
        <v>73</v>
      </c>
      <c r="K338" s="3157">
        <v>300</v>
      </c>
      <c r="L338" s="120"/>
      <c r="M338" s="124"/>
      <c r="N338" s="100"/>
      <c r="O338" s="135"/>
      <c r="P338" s="101"/>
      <c r="Q338" s="101"/>
      <c r="R338" s="109"/>
      <c r="S338" s="5"/>
    </row>
    <row r="339" spans="1:20" s="2" customFormat="1" ht="18" customHeight="1">
      <c r="A339" s="90"/>
      <c r="B339" s="28"/>
      <c r="C339" s="28"/>
      <c r="D339" s="28"/>
      <c r="E339" s="28"/>
      <c r="F339" s="3054"/>
      <c r="G339" s="3206"/>
      <c r="H339" s="26"/>
      <c r="I339" s="3156" t="s">
        <v>1419</v>
      </c>
      <c r="J339" s="3090" t="s">
        <v>73</v>
      </c>
      <c r="K339" s="3157">
        <v>210</v>
      </c>
      <c r="L339" s="120"/>
      <c r="M339" s="124"/>
      <c r="N339" s="100"/>
      <c r="O339" s="135"/>
      <c r="P339" s="101"/>
      <c r="Q339" s="101"/>
      <c r="R339" s="109">
        <f t="shared" si="10"/>
        <v>0</v>
      </c>
      <c r="S339" s="5"/>
    </row>
    <row r="340" spans="1:20" s="2" customFormat="1" ht="18" customHeight="1">
      <c r="A340" s="90"/>
      <c r="B340" s="28"/>
      <c r="C340" s="28"/>
      <c r="D340" s="28"/>
      <c r="E340" s="28"/>
      <c r="F340" s="3054"/>
      <c r="G340" s="3206"/>
      <c r="H340" s="26"/>
      <c r="I340" s="3140" t="s">
        <v>102</v>
      </c>
      <c r="J340" s="3115" t="s">
        <v>73</v>
      </c>
      <c r="K340" s="3158">
        <v>700</v>
      </c>
      <c r="L340" s="127"/>
      <c r="M340" s="11"/>
      <c r="N340" s="50"/>
      <c r="O340" s="6"/>
      <c r="P340" s="6"/>
      <c r="Q340" s="6"/>
      <c r="R340" s="14"/>
      <c r="S340" s="5"/>
    </row>
    <row r="341" spans="1:20" s="2" customFormat="1" ht="18" customHeight="1">
      <c r="A341" s="90"/>
      <c r="B341" s="28"/>
      <c r="C341" s="28"/>
      <c r="D341" s="28"/>
      <c r="E341" s="28"/>
      <c r="F341" s="3054"/>
      <c r="G341" s="3206"/>
      <c r="H341" s="26"/>
      <c r="I341" s="3114" t="s">
        <v>288</v>
      </c>
      <c r="J341" s="3122" t="s">
        <v>73</v>
      </c>
      <c r="K341" s="3132">
        <v>200</v>
      </c>
      <c r="L341" s="132"/>
      <c r="M341" s="10"/>
      <c r="N341" s="50"/>
      <c r="O341" s="6"/>
      <c r="P341" s="6"/>
      <c r="Q341" s="6"/>
      <c r="R341" s="14"/>
      <c r="S341" s="5"/>
    </row>
    <row r="342" spans="1:20" s="2" customFormat="1" ht="18" customHeight="1">
      <c r="A342" s="90"/>
      <c r="B342" s="28"/>
      <c r="C342" s="28"/>
      <c r="D342" s="28"/>
      <c r="E342" s="28"/>
      <c r="F342" s="3054"/>
      <c r="G342" s="3206"/>
      <c r="H342" s="26"/>
      <c r="I342" s="3130" t="s">
        <v>99</v>
      </c>
      <c r="J342" s="3115" t="s">
        <v>73</v>
      </c>
      <c r="K342" s="3132">
        <v>700</v>
      </c>
      <c r="L342" s="127"/>
      <c r="M342" s="4"/>
      <c r="N342" s="50"/>
      <c r="O342" s="6"/>
      <c r="P342" s="6"/>
      <c r="Q342" s="6"/>
      <c r="R342" s="14"/>
      <c r="S342" s="5"/>
    </row>
    <row r="343" spans="1:20" s="2" customFormat="1" ht="18" customHeight="1">
      <c r="A343" s="90"/>
      <c r="B343" s="28"/>
      <c r="C343" s="28"/>
      <c r="D343" s="28"/>
      <c r="E343" s="28"/>
      <c r="F343" s="3054"/>
      <c r="G343" s="3206"/>
      <c r="H343" s="26"/>
      <c r="I343" s="3130" t="s">
        <v>134</v>
      </c>
      <c r="J343" s="3115" t="s">
        <v>73</v>
      </c>
      <c r="K343" s="3132">
        <v>5200</v>
      </c>
      <c r="L343" s="127"/>
      <c r="M343" s="4"/>
      <c r="N343" s="50"/>
      <c r="O343" s="6"/>
      <c r="P343" s="6"/>
      <c r="Q343" s="6"/>
      <c r="R343" s="14"/>
      <c r="S343" s="5"/>
    </row>
    <row r="344" spans="1:20" s="2" customFormat="1" ht="18" customHeight="1">
      <c r="A344" s="90"/>
      <c r="B344" s="28"/>
      <c r="C344" s="28"/>
      <c r="D344" s="28"/>
      <c r="E344" s="28"/>
      <c r="F344" s="3054"/>
      <c r="G344" s="3206"/>
      <c r="H344" s="26"/>
      <c r="I344" s="3130" t="s">
        <v>115</v>
      </c>
      <c r="J344" s="3115" t="s">
        <v>73</v>
      </c>
      <c r="K344" s="3132">
        <v>1600</v>
      </c>
      <c r="L344" s="127"/>
      <c r="M344" s="4"/>
      <c r="N344" s="50"/>
      <c r="O344" s="6"/>
      <c r="P344" s="6"/>
      <c r="Q344" s="6"/>
      <c r="R344" s="14"/>
      <c r="S344" s="5"/>
    </row>
    <row r="345" spans="1:20" s="2" customFormat="1" ht="18" customHeight="1">
      <c r="A345" s="90"/>
      <c r="B345" s="28"/>
      <c r="C345" s="28"/>
      <c r="D345" s="28"/>
      <c r="E345" s="28"/>
      <c r="F345" s="3054"/>
      <c r="G345" s="3206"/>
      <c r="H345" s="26"/>
      <c r="I345" s="3130" t="s">
        <v>137</v>
      </c>
      <c r="J345" s="3115" t="s">
        <v>73</v>
      </c>
      <c r="K345" s="3132">
        <v>1530</v>
      </c>
      <c r="L345" s="127"/>
      <c r="M345" s="4"/>
      <c r="N345" s="50"/>
      <c r="O345" s="6"/>
      <c r="P345" s="6"/>
      <c r="Q345" s="6"/>
      <c r="R345" s="14"/>
      <c r="S345" s="5"/>
    </row>
    <row r="346" spans="1:20" s="2" customFormat="1" ht="18" customHeight="1">
      <c r="A346" s="90"/>
      <c r="B346" s="28"/>
      <c r="C346" s="28"/>
      <c r="D346" s="28"/>
      <c r="E346" s="28"/>
      <c r="F346" s="3054"/>
      <c r="G346" s="3206"/>
      <c r="H346" s="26"/>
      <c r="I346" s="3130" t="s">
        <v>98</v>
      </c>
      <c r="J346" s="3115" t="s">
        <v>73</v>
      </c>
      <c r="K346" s="3132">
        <v>700</v>
      </c>
      <c r="L346" s="127"/>
      <c r="M346" s="4"/>
      <c r="N346" s="50"/>
      <c r="O346" s="6"/>
      <c r="P346" s="6"/>
      <c r="Q346" s="6"/>
      <c r="R346" s="14"/>
      <c r="S346" s="5"/>
    </row>
    <row r="347" spans="1:20" s="2" customFormat="1" ht="18" customHeight="1">
      <c r="A347" s="90"/>
      <c r="B347" s="28"/>
      <c r="C347" s="28"/>
      <c r="D347" s="28"/>
      <c r="E347" s="28"/>
      <c r="F347" s="3054"/>
      <c r="G347" s="3206"/>
      <c r="H347" s="26"/>
      <c r="I347" s="3130" t="s">
        <v>95</v>
      </c>
      <c r="J347" s="3115" t="s">
        <v>73</v>
      </c>
      <c r="K347" s="3132">
        <v>2000</v>
      </c>
      <c r="L347" s="127"/>
      <c r="M347" s="4"/>
      <c r="N347" s="50">
        <f>K346+K344+K342+K341+K345+K312+K315+K462</f>
        <v>8980</v>
      </c>
      <c r="O347" s="6"/>
      <c r="P347" s="6"/>
      <c r="Q347" s="6"/>
      <c r="R347" s="14"/>
      <c r="S347" s="5"/>
    </row>
    <row r="348" spans="1:20" s="2" customFormat="1" ht="18" customHeight="1">
      <c r="A348" s="90"/>
      <c r="B348" s="28"/>
      <c r="C348" s="28"/>
      <c r="D348" s="28"/>
      <c r="E348" s="28"/>
      <c r="F348" s="3054"/>
      <c r="G348" s="3206"/>
      <c r="H348" s="26"/>
      <c r="I348" s="3159" t="s">
        <v>145</v>
      </c>
      <c r="J348" s="3090" t="s">
        <v>73</v>
      </c>
      <c r="K348" s="3160">
        <v>1200</v>
      </c>
      <c r="L348" s="127"/>
      <c r="M348" s="4"/>
      <c r="N348" s="50"/>
      <c r="O348" s="6"/>
      <c r="P348" s="6"/>
      <c r="Q348" s="6"/>
      <c r="R348" s="14"/>
      <c r="S348" s="5"/>
    </row>
    <row r="349" spans="1:20" s="2" customFormat="1" ht="18" customHeight="1">
      <c r="A349" s="90"/>
      <c r="B349" s="28"/>
      <c r="C349" s="28"/>
      <c r="D349" s="28"/>
      <c r="E349" s="28"/>
      <c r="F349" s="3054"/>
      <c r="G349" s="3206"/>
      <c r="H349" s="27"/>
      <c r="I349" s="3114" t="s">
        <v>2265</v>
      </c>
      <c r="J349" s="3122" t="s">
        <v>73</v>
      </c>
      <c r="K349" s="3161">
        <v>1800</v>
      </c>
      <c r="L349" s="127"/>
      <c r="M349" s="4"/>
      <c r="N349" s="50"/>
      <c r="O349" s="6"/>
      <c r="P349" s="6"/>
      <c r="Q349" s="6"/>
      <c r="R349" s="14"/>
      <c r="S349" s="5"/>
    </row>
    <row r="350" spans="1:20" ht="18" customHeight="1">
      <c r="A350" s="90"/>
      <c r="B350" s="28"/>
      <c r="C350" s="28"/>
      <c r="D350" s="28"/>
      <c r="E350" s="28"/>
      <c r="F350" s="3054"/>
      <c r="G350" s="3206"/>
      <c r="H350" s="27"/>
      <c r="I350" s="3114" t="s">
        <v>2266</v>
      </c>
      <c r="J350" s="3122" t="s">
        <v>73</v>
      </c>
      <c r="K350" s="3161">
        <v>700</v>
      </c>
      <c r="N350" s="82"/>
      <c r="P350" s="11"/>
      <c r="Q350" s="11"/>
      <c r="T350" s="2"/>
    </row>
    <row r="351" spans="1:20" ht="18" customHeight="1">
      <c r="A351" s="90"/>
      <c r="B351" s="28"/>
      <c r="C351" s="28"/>
      <c r="D351" s="28"/>
      <c r="E351" s="28"/>
      <c r="F351" s="3054"/>
      <c r="G351" s="3206"/>
      <c r="H351" s="27"/>
      <c r="I351" s="3154" t="s">
        <v>46</v>
      </c>
      <c r="J351" s="3122"/>
      <c r="K351" s="3161">
        <f>SUM(K352:K354)</f>
        <v>3500</v>
      </c>
      <c r="N351" s="82"/>
      <c r="P351" s="11"/>
      <c r="Q351" s="11"/>
      <c r="T351" s="2"/>
    </row>
    <row r="352" spans="1:20" ht="18" customHeight="1">
      <c r="A352" s="90"/>
      <c r="B352" s="28"/>
      <c r="C352" s="28"/>
      <c r="D352" s="28"/>
      <c r="E352" s="28"/>
      <c r="F352" s="3054"/>
      <c r="G352" s="3206"/>
      <c r="H352" s="27"/>
      <c r="I352" s="3114" t="s">
        <v>52</v>
      </c>
      <c r="J352" s="3122" t="s">
        <v>73</v>
      </c>
      <c r="K352" s="3162">
        <v>1200</v>
      </c>
      <c r="N352" s="82"/>
      <c r="P352" s="11"/>
      <c r="Q352" s="11"/>
      <c r="T352" s="2"/>
    </row>
    <row r="353" spans="1:20" ht="18" customHeight="1">
      <c r="A353" s="90"/>
      <c r="B353" s="28"/>
      <c r="C353" s="28"/>
      <c r="D353" s="28"/>
      <c r="E353" s="28"/>
      <c r="F353" s="3054"/>
      <c r="G353" s="3206"/>
      <c r="H353" s="27"/>
      <c r="I353" s="3114" t="s">
        <v>117</v>
      </c>
      <c r="J353" s="3122" t="s">
        <v>73</v>
      </c>
      <c r="K353" s="3162">
        <v>2100</v>
      </c>
      <c r="N353" s="82"/>
      <c r="P353" s="11"/>
      <c r="Q353" s="11"/>
      <c r="T353" s="2"/>
    </row>
    <row r="354" spans="1:20" s="1492" customFormat="1" ht="18" customHeight="1">
      <c r="A354" s="90"/>
      <c r="B354" s="28"/>
      <c r="C354" s="28"/>
      <c r="D354" s="28"/>
      <c r="E354" s="28"/>
      <c r="F354" s="3054"/>
      <c r="G354" s="3206"/>
      <c r="H354" s="27"/>
      <c r="I354" s="3114" t="s">
        <v>100</v>
      </c>
      <c r="J354" s="3122" t="s">
        <v>73</v>
      </c>
      <c r="K354" s="3162">
        <v>200</v>
      </c>
      <c r="L354" s="127"/>
      <c r="M354" s="4"/>
      <c r="N354" s="81"/>
      <c r="O354" s="1493"/>
      <c r="P354" s="1493"/>
      <c r="Q354" s="1493"/>
      <c r="R354" s="1494"/>
      <c r="S354" s="1491"/>
    </row>
    <row r="355" spans="1:20" s="2" customFormat="1" ht="18" customHeight="1">
      <c r="A355" s="90"/>
      <c r="B355" s="28"/>
      <c r="C355" s="28"/>
      <c r="D355" s="28"/>
      <c r="E355" s="70" t="s">
        <v>297</v>
      </c>
      <c r="F355" s="3055">
        <f>K355</f>
        <v>69271</v>
      </c>
      <c r="G355" s="3207">
        <v>61992</v>
      </c>
      <c r="H355" s="32">
        <f>F355-G355</f>
        <v>7279</v>
      </c>
      <c r="I355" s="3147" t="s">
        <v>305</v>
      </c>
      <c r="J355" s="3155"/>
      <c r="K355" s="3100">
        <f>K356+K357+K360+K361+K362</f>
        <v>69271</v>
      </c>
      <c r="L355" s="129"/>
      <c r="M355" s="7"/>
      <c r="N355" s="51" t="s">
        <v>310</v>
      </c>
      <c r="O355" s="52" t="s">
        <v>312</v>
      </c>
      <c r="P355" s="52" t="s">
        <v>91</v>
      </c>
      <c r="Q355" s="52" t="s">
        <v>62</v>
      </c>
      <c r="R355" s="53" t="s">
        <v>317</v>
      </c>
      <c r="S355" s="5"/>
    </row>
    <row r="356" spans="1:20" s="2" customFormat="1" ht="18" customHeight="1">
      <c r="A356" s="90"/>
      <c r="B356" s="28"/>
      <c r="C356" s="28"/>
      <c r="D356" s="30"/>
      <c r="E356" s="33"/>
      <c r="F356" s="3052"/>
      <c r="G356" s="3205"/>
      <c r="H356" s="26"/>
      <c r="I356" s="3093" t="s">
        <v>1423</v>
      </c>
      <c r="J356" s="3115" t="s">
        <v>73</v>
      </c>
      <c r="K356" s="1471">
        <f t="shared" ref="K356:K362" si="11">R356/1000</f>
        <v>31200</v>
      </c>
      <c r="L356" s="127"/>
      <c r="M356" s="4"/>
      <c r="N356" s="50">
        <v>1300000</v>
      </c>
      <c r="O356" s="6">
        <v>2</v>
      </c>
      <c r="P356" s="6"/>
      <c r="Q356" s="6">
        <v>12</v>
      </c>
      <c r="R356" s="14">
        <f>N356*O356*Q356</f>
        <v>31200000</v>
      </c>
      <c r="S356" s="5"/>
    </row>
    <row r="357" spans="1:20" s="2" customFormat="1" ht="18" customHeight="1">
      <c r="A357" s="90"/>
      <c r="B357" s="28"/>
      <c r="C357" s="28"/>
      <c r="D357" s="28"/>
      <c r="E357" s="28"/>
      <c r="F357" s="3052"/>
      <c r="G357" s="3205"/>
      <c r="H357" s="26"/>
      <c r="I357" s="3093" t="s">
        <v>166</v>
      </c>
      <c r="J357" s="3127"/>
      <c r="K357" s="1471">
        <f t="shared" si="11"/>
        <v>967</v>
      </c>
      <c r="L357" s="127"/>
      <c r="M357" s="4"/>
      <c r="N357" s="50"/>
      <c r="O357" s="6"/>
      <c r="P357" s="6"/>
      <c r="Q357" s="6"/>
      <c r="R357" s="14">
        <f>SUM(R358:R359)</f>
        <v>967000</v>
      </c>
      <c r="S357" s="5"/>
    </row>
    <row r="358" spans="1:20" s="2" customFormat="1" ht="18" customHeight="1">
      <c r="A358" s="90"/>
      <c r="B358" s="28"/>
      <c r="C358" s="28"/>
      <c r="D358" s="28"/>
      <c r="E358" s="28"/>
      <c r="F358" s="3052"/>
      <c r="G358" s="3205"/>
      <c r="H358" s="26"/>
      <c r="I358" s="3124" t="s">
        <v>57</v>
      </c>
      <c r="J358" s="3148" t="s">
        <v>73</v>
      </c>
      <c r="K358" s="3089">
        <f t="shared" si="11"/>
        <v>594</v>
      </c>
      <c r="L358" s="127"/>
      <c r="M358" s="4"/>
      <c r="N358" s="50">
        <v>49500</v>
      </c>
      <c r="O358" s="6">
        <v>1</v>
      </c>
      <c r="P358" s="6"/>
      <c r="Q358" s="6">
        <v>12</v>
      </c>
      <c r="R358" s="14">
        <f>N358*O358*Q358</f>
        <v>594000</v>
      </c>
      <c r="S358" s="5"/>
    </row>
    <row r="359" spans="1:20" s="2" customFormat="1" ht="18" customHeight="1">
      <c r="A359" s="90"/>
      <c r="B359" s="28"/>
      <c r="C359" s="28"/>
      <c r="D359" s="28"/>
      <c r="E359" s="28"/>
      <c r="F359" s="3052"/>
      <c r="G359" s="3205"/>
      <c r="H359" s="26"/>
      <c r="I359" s="3124" t="s">
        <v>18</v>
      </c>
      <c r="J359" s="3163" t="s">
        <v>73</v>
      </c>
      <c r="K359" s="3089">
        <f t="shared" si="11"/>
        <v>373</v>
      </c>
      <c r="L359" s="127"/>
      <c r="M359" s="4"/>
      <c r="N359" s="50">
        <v>31100</v>
      </c>
      <c r="O359" s="6">
        <v>1</v>
      </c>
      <c r="P359" s="6"/>
      <c r="Q359" s="6">
        <v>12</v>
      </c>
      <c r="R359" s="14">
        <v>373000</v>
      </c>
      <c r="S359" s="5"/>
    </row>
    <row r="360" spans="1:20" s="2" customFormat="1" ht="18" customHeight="1">
      <c r="A360" s="90"/>
      <c r="B360" s="28"/>
      <c r="C360" s="28"/>
      <c r="D360" s="28"/>
      <c r="E360" s="28"/>
      <c r="F360" s="3052"/>
      <c r="G360" s="3205"/>
      <c r="H360" s="26"/>
      <c r="I360" s="3093" t="s">
        <v>7</v>
      </c>
      <c r="J360" s="3127" t="s">
        <v>73</v>
      </c>
      <c r="K360" s="1471">
        <f t="shared" si="11"/>
        <v>288</v>
      </c>
      <c r="L360" s="127"/>
      <c r="M360" s="4"/>
      <c r="N360" s="50">
        <v>24000</v>
      </c>
      <c r="O360" s="6">
        <v>1</v>
      </c>
      <c r="P360" s="6"/>
      <c r="Q360" s="6">
        <v>12</v>
      </c>
      <c r="R360" s="14">
        <f>N360*O360*Q360</f>
        <v>288000</v>
      </c>
      <c r="S360" s="5"/>
    </row>
    <row r="361" spans="1:20" s="2" customFormat="1" ht="18" customHeight="1">
      <c r="A361" s="90"/>
      <c r="B361" s="28"/>
      <c r="C361" s="28"/>
      <c r="D361" s="28"/>
      <c r="E361" s="28"/>
      <c r="F361" s="3052"/>
      <c r="G361" s="3205"/>
      <c r="H361" s="26"/>
      <c r="I361" s="3093" t="s">
        <v>80</v>
      </c>
      <c r="J361" s="3127" t="s">
        <v>73</v>
      </c>
      <c r="K361" s="1471">
        <f t="shared" si="11"/>
        <v>816</v>
      </c>
      <c r="L361" s="127"/>
      <c r="M361" s="4"/>
      <c r="N361" s="50">
        <v>17000</v>
      </c>
      <c r="O361" s="6">
        <v>4</v>
      </c>
      <c r="P361" s="6"/>
      <c r="Q361" s="6">
        <v>12</v>
      </c>
      <c r="R361" s="14">
        <f>N361*O361*Q361</f>
        <v>816000</v>
      </c>
      <c r="S361" s="5"/>
    </row>
    <row r="362" spans="1:20" s="2" customFormat="1" ht="18" customHeight="1">
      <c r="A362" s="90"/>
      <c r="B362" s="28"/>
      <c r="C362" s="28"/>
      <c r="D362" s="28"/>
      <c r="E362" s="28"/>
      <c r="F362" s="3052"/>
      <c r="G362" s="3205"/>
      <c r="H362" s="26"/>
      <c r="I362" s="3093" t="s">
        <v>253</v>
      </c>
      <c r="J362" s="3115" t="s">
        <v>73</v>
      </c>
      <c r="K362" s="1471">
        <f t="shared" si="11"/>
        <v>36000</v>
      </c>
      <c r="L362" s="127"/>
      <c r="M362" s="4"/>
      <c r="N362" s="50">
        <v>3000000</v>
      </c>
      <c r="O362" s="6">
        <v>1</v>
      </c>
      <c r="P362" s="6"/>
      <c r="Q362" s="6">
        <v>12</v>
      </c>
      <c r="R362" s="14">
        <f>N362*O362*Q362</f>
        <v>36000000</v>
      </c>
      <c r="S362" s="5"/>
    </row>
    <row r="363" spans="1:20" s="2" customFormat="1" ht="18" customHeight="1">
      <c r="A363" s="90"/>
      <c r="B363" s="28"/>
      <c r="C363" s="28"/>
      <c r="D363" s="30"/>
      <c r="E363" s="70" t="s">
        <v>324</v>
      </c>
      <c r="F363" s="3055">
        <f>K363</f>
        <v>5736</v>
      </c>
      <c r="G363" s="3207">
        <v>13000</v>
      </c>
      <c r="H363" s="32">
        <f>F363-G363</f>
        <v>-7264</v>
      </c>
      <c r="I363" s="3147" t="s">
        <v>300</v>
      </c>
      <c r="J363" s="3143"/>
      <c r="K363" s="3100">
        <f>SUM(K364:K376)</f>
        <v>5736</v>
      </c>
      <c r="L363" s="129"/>
      <c r="M363" s="7"/>
      <c r="N363" s="51" t="s">
        <v>310</v>
      </c>
      <c r="O363" s="52" t="s">
        <v>72</v>
      </c>
      <c r="P363" s="52" t="s">
        <v>91</v>
      </c>
      <c r="Q363" s="52" t="s">
        <v>62</v>
      </c>
      <c r="R363" s="53" t="s">
        <v>317</v>
      </c>
      <c r="S363" s="5"/>
    </row>
    <row r="364" spans="1:20" s="2" customFormat="1" ht="18" customHeight="1">
      <c r="A364" s="90"/>
      <c r="B364" s="28"/>
      <c r="C364" s="28"/>
      <c r="D364" s="30"/>
      <c r="E364" s="33"/>
      <c r="F364" s="3052"/>
      <c r="G364" s="3205"/>
      <c r="H364" s="26"/>
      <c r="I364" s="3093" t="s">
        <v>249</v>
      </c>
      <c r="J364" s="3115" t="s">
        <v>73</v>
      </c>
      <c r="K364" s="1471">
        <f t="shared" ref="K364:K370" si="12">R364/1000</f>
        <v>400</v>
      </c>
      <c r="L364" s="127"/>
      <c r="M364" s="4"/>
      <c r="N364" s="50">
        <v>8000</v>
      </c>
      <c r="O364" s="6">
        <v>10</v>
      </c>
      <c r="P364" s="6">
        <v>5</v>
      </c>
      <c r="Q364" s="6">
        <v>1</v>
      </c>
      <c r="R364" s="14">
        <f t="shared" ref="R364:R370" si="13">N364*O364*P364*Q364</f>
        <v>400000</v>
      </c>
      <c r="S364" s="5"/>
    </row>
    <row r="365" spans="1:20" s="2" customFormat="1" ht="18" customHeight="1">
      <c r="A365" s="90"/>
      <c r="B365" s="28"/>
      <c r="C365" s="28"/>
      <c r="D365" s="28"/>
      <c r="E365" s="28"/>
      <c r="F365" s="3052"/>
      <c r="G365" s="3205"/>
      <c r="H365" s="26"/>
      <c r="I365" s="3093" t="s">
        <v>3</v>
      </c>
      <c r="J365" s="3115" t="s">
        <v>73</v>
      </c>
      <c r="K365" s="1471">
        <f t="shared" si="12"/>
        <v>1440</v>
      </c>
      <c r="L365" s="127"/>
      <c r="M365" s="4"/>
      <c r="N365" s="50">
        <v>8000</v>
      </c>
      <c r="O365" s="6">
        <v>15</v>
      </c>
      <c r="P365" s="6">
        <v>12</v>
      </c>
      <c r="Q365" s="6">
        <v>1</v>
      </c>
      <c r="R365" s="14">
        <f t="shared" si="13"/>
        <v>1440000</v>
      </c>
      <c r="S365" s="5"/>
    </row>
    <row r="366" spans="1:20" s="2" customFormat="1" ht="18" customHeight="1">
      <c r="A366" s="90"/>
      <c r="B366" s="28"/>
      <c r="C366" s="28"/>
      <c r="D366" s="28"/>
      <c r="E366" s="28"/>
      <c r="F366" s="3052"/>
      <c r="G366" s="3205"/>
      <c r="H366" s="26"/>
      <c r="I366" s="3093" t="s">
        <v>2</v>
      </c>
      <c r="J366" s="3115" t="s">
        <v>73</v>
      </c>
      <c r="K366" s="1471">
        <f t="shared" si="12"/>
        <v>800</v>
      </c>
      <c r="L366" s="127"/>
      <c r="M366" s="4"/>
      <c r="N366" s="50">
        <v>8000</v>
      </c>
      <c r="O366" s="6">
        <v>10</v>
      </c>
      <c r="P366" s="6">
        <v>10</v>
      </c>
      <c r="Q366" s="6">
        <v>1</v>
      </c>
      <c r="R366" s="14">
        <f t="shared" si="13"/>
        <v>800000</v>
      </c>
      <c r="S366" s="5"/>
    </row>
    <row r="367" spans="1:20" s="2" customFormat="1" ht="18" customHeight="1">
      <c r="A367" s="90"/>
      <c r="B367" s="28"/>
      <c r="C367" s="28"/>
      <c r="D367" s="28"/>
      <c r="E367" s="28"/>
      <c r="F367" s="3052"/>
      <c r="G367" s="3205"/>
      <c r="H367" s="26"/>
      <c r="I367" s="3093" t="s">
        <v>76</v>
      </c>
      <c r="J367" s="3115" t="s">
        <v>73</v>
      </c>
      <c r="K367" s="1471">
        <f t="shared" si="12"/>
        <v>480</v>
      </c>
      <c r="L367" s="127"/>
      <c r="M367" s="4"/>
      <c r="N367" s="50">
        <v>8000</v>
      </c>
      <c r="O367" s="6">
        <v>10</v>
      </c>
      <c r="P367" s="6">
        <v>6</v>
      </c>
      <c r="Q367" s="6">
        <v>1</v>
      </c>
      <c r="R367" s="14">
        <f t="shared" si="13"/>
        <v>480000</v>
      </c>
      <c r="S367" s="5"/>
    </row>
    <row r="368" spans="1:20" s="2" customFormat="1" ht="18" customHeight="1">
      <c r="A368" s="90"/>
      <c r="B368" s="28"/>
      <c r="C368" s="28"/>
      <c r="D368" s="28"/>
      <c r="E368" s="28"/>
      <c r="F368" s="3052"/>
      <c r="G368" s="3206"/>
      <c r="H368" s="26"/>
      <c r="I368" s="3093" t="s">
        <v>246</v>
      </c>
      <c r="J368" s="3129" t="s">
        <v>73</v>
      </c>
      <c r="K368" s="1471">
        <f t="shared" si="12"/>
        <v>160</v>
      </c>
      <c r="L368" s="132"/>
      <c r="M368" s="10"/>
      <c r="N368" s="50">
        <v>8000</v>
      </c>
      <c r="O368" s="6">
        <v>5</v>
      </c>
      <c r="P368" s="6">
        <v>4</v>
      </c>
      <c r="Q368" s="6">
        <v>1</v>
      </c>
      <c r="R368" s="14">
        <f t="shared" si="13"/>
        <v>160000</v>
      </c>
      <c r="S368" s="5"/>
    </row>
    <row r="369" spans="1:19" s="2" customFormat="1" ht="18" customHeight="1">
      <c r="A369" s="90"/>
      <c r="B369" s="28"/>
      <c r="C369" s="28"/>
      <c r="D369" s="28"/>
      <c r="E369" s="28"/>
      <c r="F369" s="3052"/>
      <c r="G369" s="3206"/>
      <c r="H369" s="26"/>
      <c r="I369" s="3093" t="s">
        <v>12</v>
      </c>
      <c r="J369" s="3129" t="s">
        <v>73</v>
      </c>
      <c r="K369" s="1471">
        <f t="shared" si="12"/>
        <v>160</v>
      </c>
      <c r="L369" s="127"/>
      <c r="M369" s="4"/>
      <c r="N369" s="50">
        <v>8000</v>
      </c>
      <c r="O369" s="6">
        <v>5</v>
      </c>
      <c r="P369" s="6">
        <v>4</v>
      </c>
      <c r="Q369" s="6">
        <v>1</v>
      </c>
      <c r="R369" s="14">
        <f t="shared" si="13"/>
        <v>160000</v>
      </c>
      <c r="S369" s="5"/>
    </row>
    <row r="370" spans="1:19" s="2" customFormat="1" ht="18" customHeight="1">
      <c r="A370" s="90"/>
      <c r="B370" s="28"/>
      <c r="C370" s="28"/>
      <c r="D370" s="28"/>
      <c r="E370" s="28"/>
      <c r="F370" s="3052"/>
      <c r="G370" s="3205"/>
      <c r="H370" s="26"/>
      <c r="I370" s="3093" t="s">
        <v>54</v>
      </c>
      <c r="J370" s="3115" t="s">
        <v>73</v>
      </c>
      <c r="K370" s="1471">
        <f t="shared" si="12"/>
        <v>800</v>
      </c>
      <c r="L370" s="127"/>
      <c r="M370" s="4"/>
      <c r="N370" s="50">
        <v>8000</v>
      </c>
      <c r="O370" s="6">
        <v>10</v>
      </c>
      <c r="P370" s="6">
        <v>10</v>
      </c>
      <c r="Q370" s="6">
        <v>1</v>
      </c>
      <c r="R370" s="14">
        <f t="shared" si="13"/>
        <v>800000</v>
      </c>
      <c r="S370" s="5"/>
    </row>
    <row r="371" spans="1:19" s="2" customFormat="1" ht="18" customHeight="1">
      <c r="A371" s="90"/>
      <c r="B371" s="28"/>
      <c r="C371" s="28"/>
      <c r="D371" s="28"/>
      <c r="E371" s="28"/>
      <c r="F371" s="3052"/>
      <c r="G371" s="3205"/>
      <c r="H371" s="26"/>
      <c r="I371" s="3135" t="s">
        <v>50</v>
      </c>
      <c r="J371" s="3115" t="s">
        <v>73</v>
      </c>
      <c r="K371" s="3132">
        <v>168</v>
      </c>
      <c r="L371" s="127"/>
      <c r="M371" s="4"/>
      <c r="N371" s="50"/>
      <c r="O371" s="6"/>
      <c r="P371" s="6"/>
      <c r="Q371" s="6"/>
      <c r="R371" s="14"/>
      <c r="S371" s="5"/>
    </row>
    <row r="372" spans="1:19" s="2" customFormat="1" ht="18" customHeight="1">
      <c r="A372" s="90"/>
      <c r="B372" s="28"/>
      <c r="C372" s="28"/>
      <c r="D372" s="28"/>
      <c r="E372" s="28"/>
      <c r="F372" s="3052"/>
      <c r="G372" s="3205"/>
      <c r="H372" s="26"/>
      <c r="I372" s="3135" t="s">
        <v>48</v>
      </c>
      <c r="J372" s="3115" t="s">
        <v>73</v>
      </c>
      <c r="K372" s="3132">
        <v>160</v>
      </c>
      <c r="L372" s="127"/>
      <c r="M372" s="4"/>
      <c r="N372" s="50"/>
      <c r="O372" s="6"/>
      <c r="P372" s="6"/>
      <c r="Q372" s="6"/>
      <c r="R372" s="14"/>
      <c r="S372" s="5"/>
    </row>
    <row r="373" spans="1:19" s="2" customFormat="1" ht="18" customHeight="1">
      <c r="A373" s="90"/>
      <c r="B373" s="28"/>
      <c r="C373" s="28"/>
      <c r="D373" s="28"/>
      <c r="E373" s="28"/>
      <c r="F373" s="3052"/>
      <c r="G373" s="3205"/>
      <c r="H373" s="26"/>
      <c r="I373" s="3135" t="s">
        <v>126</v>
      </c>
      <c r="J373" s="3115" t="s">
        <v>73</v>
      </c>
      <c r="K373" s="3132">
        <v>384</v>
      </c>
      <c r="L373" s="127"/>
      <c r="M373" s="4"/>
      <c r="N373" s="50"/>
      <c r="O373" s="6"/>
      <c r="P373" s="6"/>
      <c r="Q373" s="6"/>
      <c r="R373" s="14"/>
      <c r="S373" s="5"/>
    </row>
    <row r="374" spans="1:19" s="2" customFormat="1" ht="18" customHeight="1">
      <c r="A374" s="90"/>
      <c r="B374" s="28"/>
      <c r="C374" s="28"/>
      <c r="D374" s="28"/>
      <c r="E374" s="28"/>
      <c r="F374" s="3052"/>
      <c r="G374" s="3205"/>
      <c r="H374" s="27"/>
      <c r="I374" s="3114" t="s">
        <v>2267</v>
      </c>
      <c r="J374" s="3122" t="s">
        <v>73</v>
      </c>
      <c r="K374" s="3161">
        <v>96</v>
      </c>
      <c r="L374" s="127"/>
      <c r="M374" s="4"/>
      <c r="N374" s="50"/>
      <c r="O374" s="6"/>
      <c r="P374" s="6"/>
      <c r="Q374" s="6"/>
      <c r="R374" s="14"/>
      <c r="S374" s="5"/>
    </row>
    <row r="375" spans="1:19" s="2" customFormat="1" ht="18" customHeight="1">
      <c r="A375" s="90"/>
      <c r="B375" s="28"/>
      <c r="C375" s="28"/>
      <c r="D375" s="28"/>
      <c r="E375" s="28"/>
      <c r="F375" s="3052"/>
      <c r="G375" s="3205"/>
      <c r="H375" s="27"/>
      <c r="I375" s="3114" t="s">
        <v>2268</v>
      </c>
      <c r="J375" s="3122" t="s">
        <v>73</v>
      </c>
      <c r="K375" s="3161">
        <v>48</v>
      </c>
      <c r="L375" s="127"/>
      <c r="M375" s="4"/>
      <c r="N375" s="50"/>
      <c r="O375" s="6"/>
      <c r="P375" s="6"/>
      <c r="Q375" s="6"/>
      <c r="R375" s="14"/>
      <c r="S375" s="5"/>
    </row>
    <row r="376" spans="1:19" s="2" customFormat="1" ht="18" customHeight="1">
      <c r="A376" s="90"/>
      <c r="B376" s="28"/>
      <c r="C376" s="28"/>
      <c r="D376" s="28"/>
      <c r="E376" s="28"/>
      <c r="F376" s="3052"/>
      <c r="G376" s="3205"/>
      <c r="H376" s="27"/>
      <c r="I376" s="3154" t="s">
        <v>261</v>
      </c>
      <c r="J376" s="3122"/>
      <c r="K376" s="3161">
        <f>SUM(K377:K378)</f>
        <v>640</v>
      </c>
      <c r="L376" s="127"/>
      <c r="M376" s="4"/>
      <c r="N376" s="50"/>
      <c r="O376" s="6"/>
      <c r="P376" s="6"/>
      <c r="Q376" s="6"/>
      <c r="R376" s="14"/>
      <c r="S376" s="5"/>
    </row>
    <row r="377" spans="1:19" s="2" customFormat="1" ht="18" customHeight="1">
      <c r="A377" s="90"/>
      <c r="B377" s="28"/>
      <c r="C377" s="28"/>
      <c r="D377" s="28"/>
      <c r="E377" s="28"/>
      <c r="F377" s="3052"/>
      <c r="G377" s="3205"/>
      <c r="H377" s="26"/>
      <c r="I377" s="3135" t="s">
        <v>51</v>
      </c>
      <c r="J377" s="3115" t="s">
        <v>73</v>
      </c>
      <c r="K377" s="3116">
        <v>256</v>
      </c>
      <c r="L377" s="127"/>
      <c r="M377" s="4"/>
      <c r="N377" s="50"/>
      <c r="O377" s="6"/>
      <c r="P377" s="6"/>
      <c r="Q377" s="6"/>
      <c r="R377" s="14"/>
      <c r="S377" s="5"/>
    </row>
    <row r="378" spans="1:19" s="2" customFormat="1" ht="18" customHeight="1">
      <c r="A378" s="90"/>
      <c r="B378" s="28"/>
      <c r="C378" s="28"/>
      <c r="D378" s="28"/>
      <c r="E378" s="28"/>
      <c r="F378" s="3052"/>
      <c r="G378" s="3205"/>
      <c r="H378" s="27"/>
      <c r="I378" s="3114" t="s">
        <v>123</v>
      </c>
      <c r="J378" s="3122" t="s">
        <v>73</v>
      </c>
      <c r="K378" s="3162">
        <v>384</v>
      </c>
      <c r="L378" s="127"/>
      <c r="M378" s="4"/>
      <c r="N378" s="50"/>
      <c r="O378" s="6"/>
      <c r="P378" s="6"/>
      <c r="Q378" s="6"/>
      <c r="R378" s="14"/>
      <c r="S378" s="5"/>
    </row>
    <row r="379" spans="1:19" s="2" customFormat="1" ht="18" customHeight="1">
      <c r="A379" s="90"/>
      <c r="B379" s="28"/>
      <c r="C379" s="28"/>
      <c r="D379" s="30"/>
      <c r="E379" s="31" t="s">
        <v>187</v>
      </c>
      <c r="F379" s="3055">
        <f>K379</f>
        <v>548685</v>
      </c>
      <c r="G379" s="3207">
        <v>520880</v>
      </c>
      <c r="H379" s="32">
        <f>F379-G379</f>
        <v>27805</v>
      </c>
      <c r="I379" s="3147" t="s">
        <v>323</v>
      </c>
      <c r="J379" s="3143"/>
      <c r="K379" s="3100">
        <f>K380+K383+K385+K388+K389+K390+K397+K398+K401+K405</f>
        <v>548685</v>
      </c>
      <c r="L379" s="127"/>
      <c r="M379" s="4"/>
      <c r="N379" s="50"/>
      <c r="O379" s="6"/>
      <c r="P379" s="6"/>
      <c r="Q379" s="6"/>
      <c r="R379" s="14"/>
      <c r="S379" s="5"/>
    </row>
    <row r="380" spans="1:19" s="2" customFormat="1" ht="18" customHeight="1">
      <c r="A380" s="90"/>
      <c r="B380" s="28"/>
      <c r="C380" s="28"/>
      <c r="D380" s="28"/>
      <c r="E380" s="28"/>
      <c r="F380" s="3052"/>
      <c r="G380" s="3205"/>
      <c r="H380" s="26"/>
      <c r="I380" s="3093" t="s">
        <v>351</v>
      </c>
      <c r="J380" s="3115"/>
      <c r="K380" s="1471">
        <f t="shared" ref="K380:K388" si="14">R380/1000</f>
        <v>430000</v>
      </c>
      <c r="L380" s="127"/>
      <c r="M380" s="4"/>
      <c r="N380" s="50"/>
      <c r="O380" s="6"/>
      <c r="P380" s="6"/>
      <c r="Q380" s="6"/>
      <c r="R380" s="14">
        <f>SUM(R381:R382)</f>
        <v>430000000</v>
      </c>
      <c r="S380" s="5"/>
    </row>
    <row r="381" spans="1:19" s="2" customFormat="1" ht="18" customHeight="1">
      <c r="A381" s="90"/>
      <c r="B381" s="28"/>
      <c r="C381" s="28"/>
      <c r="D381" s="28"/>
      <c r="E381" s="28"/>
      <c r="F381" s="3052"/>
      <c r="G381" s="3205"/>
      <c r="H381" s="26"/>
      <c r="I381" s="3093" t="s">
        <v>13</v>
      </c>
      <c r="J381" s="3115" t="s">
        <v>73</v>
      </c>
      <c r="K381" s="3089">
        <f t="shared" si="14"/>
        <v>420000</v>
      </c>
      <c r="L381" s="127"/>
      <c r="M381" s="4"/>
      <c r="N381" s="50">
        <v>1000000</v>
      </c>
      <c r="O381" s="6">
        <v>420</v>
      </c>
      <c r="P381" s="6"/>
      <c r="Q381" s="6"/>
      <c r="R381" s="14">
        <f>N381*O381</f>
        <v>420000000</v>
      </c>
      <c r="S381" s="5"/>
    </row>
    <row r="382" spans="1:19" s="2" customFormat="1" ht="18" customHeight="1">
      <c r="A382" s="90"/>
      <c r="B382" s="28"/>
      <c r="C382" s="28"/>
      <c r="D382" s="28"/>
      <c r="E382" s="28"/>
      <c r="F382" s="3052"/>
      <c r="G382" s="3205"/>
      <c r="H382" s="26"/>
      <c r="I382" s="3093" t="s">
        <v>141</v>
      </c>
      <c r="J382" s="3115" t="s">
        <v>73</v>
      </c>
      <c r="K382" s="3089">
        <f t="shared" si="14"/>
        <v>10000</v>
      </c>
      <c r="L382" s="127"/>
      <c r="M382" s="4"/>
      <c r="N382" s="50">
        <v>200000</v>
      </c>
      <c r="O382" s="6">
        <v>50</v>
      </c>
      <c r="P382" s="6"/>
      <c r="Q382" s="6"/>
      <c r="R382" s="14">
        <f>N382*O382</f>
        <v>10000000</v>
      </c>
      <c r="S382" s="5"/>
    </row>
    <row r="383" spans="1:19" s="2" customFormat="1" ht="18" customHeight="1">
      <c r="A383" s="90"/>
      <c r="B383" s="28"/>
      <c r="C383" s="28"/>
      <c r="D383" s="28"/>
      <c r="E383" s="28"/>
      <c r="F383" s="3052"/>
      <c r="G383" s="3205"/>
      <c r="H383" s="26"/>
      <c r="I383" s="3093" t="s">
        <v>140</v>
      </c>
      <c r="J383" s="3115"/>
      <c r="K383" s="1471">
        <f t="shared" si="14"/>
        <v>66000</v>
      </c>
      <c r="L383" s="127"/>
      <c r="M383" s="4"/>
      <c r="N383" s="50"/>
      <c r="O383" s="6"/>
      <c r="P383" s="6"/>
      <c r="Q383" s="6"/>
      <c r="R383" s="14">
        <f>SUM(R384)</f>
        <v>66000000</v>
      </c>
      <c r="S383" s="5"/>
    </row>
    <row r="384" spans="1:19" s="2" customFormat="1" ht="18" customHeight="1">
      <c r="A384" s="90"/>
      <c r="B384" s="28"/>
      <c r="C384" s="28"/>
      <c r="D384" s="28"/>
      <c r="E384" s="28"/>
      <c r="F384" s="3052"/>
      <c r="G384" s="3205"/>
      <c r="H384" s="26"/>
      <c r="I384" s="3093" t="s">
        <v>132</v>
      </c>
      <c r="J384" s="3115" t="s">
        <v>73</v>
      </c>
      <c r="K384" s="3089">
        <f t="shared" si="14"/>
        <v>66000</v>
      </c>
      <c r="L384" s="127"/>
      <c r="M384" s="4"/>
      <c r="N384" s="50">
        <v>300000</v>
      </c>
      <c r="O384" s="6">
        <v>220</v>
      </c>
      <c r="P384" s="6"/>
      <c r="Q384" s="6"/>
      <c r="R384" s="14">
        <f>N384*O384</f>
        <v>66000000</v>
      </c>
      <c r="S384" s="5"/>
    </row>
    <row r="385" spans="1:19" s="2" customFormat="1" ht="18" customHeight="1">
      <c r="A385" s="90"/>
      <c r="B385" s="28"/>
      <c r="C385" s="28"/>
      <c r="D385" s="83"/>
      <c r="E385" s="28"/>
      <c r="F385" s="3052"/>
      <c r="G385" s="3205"/>
      <c r="H385" s="26"/>
      <c r="I385" s="3093" t="s">
        <v>269</v>
      </c>
      <c r="J385" s="3115"/>
      <c r="K385" s="1471">
        <f t="shared" si="14"/>
        <v>1820</v>
      </c>
      <c r="L385" s="127"/>
      <c r="M385" s="4"/>
      <c r="N385" s="50"/>
      <c r="O385" s="6"/>
      <c r="P385" s="6"/>
      <c r="Q385" s="6"/>
      <c r="R385" s="14">
        <f>SUM(R386:R387)</f>
        <v>1820000</v>
      </c>
      <c r="S385" s="5"/>
    </row>
    <row r="386" spans="1:19" s="2" customFormat="1" ht="18" customHeight="1">
      <c r="A386" s="90"/>
      <c r="B386" s="28"/>
      <c r="C386" s="28"/>
      <c r="D386" s="83"/>
      <c r="E386" s="28"/>
      <c r="F386" s="3052"/>
      <c r="G386" s="3205"/>
      <c r="H386" s="26"/>
      <c r="I386" s="3093" t="s">
        <v>1</v>
      </c>
      <c r="J386" s="3115" t="s">
        <v>73</v>
      </c>
      <c r="K386" s="3089">
        <f t="shared" si="14"/>
        <v>560</v>
      </c>
      <c r="L386" s="127"/>
      <c r="M386" s="4"/>
      <c r="N386" s="50">
        <v>40000</v>
      </c>
      <c r="O386" s="6">
        <v>14</v>
      </c>
      <c r="P386" s="6"/>
      <c r="Q386" s="6"/>
      <c r="R386" s="14">
        <f>N386*O386</f>
        <v>560000</v>
      </c>
      <c r="S386" s="5"/>
    </row>
    <row r="387" spans="1:19" s="2" customFormat="1" ht="18" customHeight="1">
      <c r="A387" s="90"/>
      <c r="B387" s="28"/>
      <c r="C387" s="28"/>
      <c r="D387" s="83"/>
      <c r="E387" s="28"/>
      <c r="F387" s="3052"/>
      <c r="G387" s="3205"/>
      <c r="H387" s="26"/>
      <c r="I387" s="3093" t="s">
        <v>112</v>
      </c>
      <c r="J387" s="3115" t="s">
        <v>73</v>
      </c>
      <c r="K387" s="3089">
        <f t="shared" si="14"/>
        <v>1260</v>
      </c>
      <c r="L387" s="127"/>
      <c r="M387" s="4"/>
      <c r="N387" s="50">
        <v>45000</v>
      </c>
      <c r="O387" s="6">
        <v>28</v>
      </c>
      <c r="P387" s="6"/>
      <c r="Q387" s="6"/>
      <c r="R387" s="14">
        <f>N387*O387</f>
        <v>1260000</v>
      </c>
      <c r="S387" s="5"/>
    </row>
    <row r="388" spans="1:19" s="2" customFormat="1" ht="18" customHeight="1">
      <c r="A388" s="90"/>
      <c r="B388" s="28"/>
      <c r="C388" s="28"/>
      <c r="D388" s="83"/>
      <c r="E388" s="28"/>
      <c r="F388" s="3052"/>
      <c r="G388" s="3205"/>
      <c r="H388" s="26"/>
      <c r="I388" s="3093" t="s">
        <v>78</v>
      </c>
      <c r="J388" s="3115" t="s">
        <v>73</v>
      </c>
      <c r="K388" s="1471">
        <f t="shared" si="14"/>
        <v>18240</v>
      </c>
      <c r="L388" s="127"/>
      <c r="M388" s="4"/>
      <c r="N388" s="50">
        <v>8000</v>
      </c>
      <c r="O388" s="6">
        <v>19</v>
      </c>
      <c r="P388" s="6">
        <v>10</v>
      </c>
      <c r="Q388" s="6">
        <v>12</v>
      </c>
      <c r="R388" s="14">
        <f>N388*O388*P388*Q388</f>
        <v>18240000</v>
      </c>
      <c r="S388" s="5"/>
    </row>
    <row r="389" spans="1:19" s="2" customFormat="1" ht="18" customHeight="1">
      <c r="A389" s="90"/>
      <c r="B389" s="28"/>
      <c r="C389" s="28"/>
      <c r="D389" s="83"/>
      <c r="E389" s="28"/>
      <c r="F389" s="3052"/>
      <c r="G389" s="3205"/>
      <c r="H389" s="26"/>
      <c r="I389" s="3152" t="s">
        <v>1460</v>
      </c>
      <c r="J389" s="3115" t="s">
        <v>73</v>
      </c>
      <c r="K389" s="3123">
        <v>4500</v>
      </c>
      <c r="L389" s="127"/>
      <c r="M389" s="4"/>
      <c r="N389" s="50"/>
      <c r="O389" s="6"/>
      <c r="P389" s="6"/>
      <c r="Q389" s="6"/>
      <c r="R389" s="14"/>
      <c r="S389" s="5"/>
    </row>
    <row r="390" spans="1:19" s="2" customFormat="1" ht="18" customHeight="1">
      <c r="A390" s="90"/>
      <c r="B390" s="28"/>
      <c r="C390" s="28"/>
      <c r="D390" s="83"/>
      <c r="E390" s="28"/>
      <c r="F390" s="3052"/>
      <c r="G390" s="3205"/>
      <c r="H390" s="26"/>
      <c r="I390" s="3164" t="s">
        <v>217</v>
      </c>
      <c r="J390" s="3165"/>
      <c r="K390" s="3166">
        <f>SUM(K391:K396)</f>
        <v>10985</v>
      </c>
      <c r="L390" s="127"/>
      <c r="M390" s="11"/>
      <c r="N390" s="50"/>
      <c r="O390" s="6"/>
      <c r="P390" s="6"/>
      <c r="Q390" s="6"/>
      <c r="R390" s="14"/>
      <c r="S390" s="5"/>
    </row>
    <row r="391" spans="1:19" s="2" customFormat="1" ht="18" customHeight="1">
      <c r="A391" s="90"/>
      <c r="B391" s="28"/>
      <c r="C391" s="28"/>
      <c r="D391" s="83"/>
      <c r="E391" s="28"/>
      <c r="F391" s="3052"/>
      <c r="G391" s="3205"/>
      <c r="H391" s="26"/>
      <c r="I391" s="3152" t="s">
        <v>286</v>
      </c>
      <c r="J391" s="3115" t="s">
        <v>73</v>
      </c>
      <c r="K391" s="3167">
        <v>1485</v>
      </c>
      <c r="L391" s="127"/>
      <c r="M391" s="4"/>
      <c r="N391" s="50"/>
      <c r="O391" s="6"/>
      <c r="P391" s="6"/>
      <c r="Q391" s="6"/>
      <c r="R391" s="14"/>
      <c r="S391" s="5"/>
    </row>
    <row r="392" spans="1:19" s="2" customFormat="1" ht="18" customHeight="1">
      <c r="A392" s="90"/>
      <c r="B392" s="28"/>
      <c r="C392" s="28"/>
      <c r="D392" s="83"/>
      <c r="E392" s="28"/>
      <c r="F392" s="3052"/>
      <c r="G392" s="3205"/>
      <c r="H392" s="26"/>
      <c r="I392" s="3152" t="s">
        <v>292</v>
      </c>
      <c r="J392" s="3115" t="s">
        <v>73</v>
      </c>
      <c r="K392" s="3167">
        <v>700</v>
      </c>
      <c r="L392" s="127"/>
      <c r="M392" s="4"/>
      <c r="N392" s="50"/>
      <c r="O392" s="6"/>
      <c r="P392" s="6"/>
      <c r="Q392" s="6"/>
      <c r="R392" s="14"/>
      <c r="S392" s="5"/>
    </row>
    <row r="393" spans="1:19" s="2" customFormat="1" ht="18" customHeight="1">
      <c r="A393" s="90"/>
      <c r="B393" s="28"/>
      <c r="C393" s="28"/>
      <c r="D393" s="83"/>
      <c r="E393" s="28"/>
      <c r="F393" s="3052"/>
      <c r="G393" s="3205"/>
      <c r="H393" s="26"/>
      <c r="I393" s="3152" t="s">
        <v>294</v>
      </c>
      <c r="J393" s="3115" t="s">
        <v>73</v>
      </c>
      <c r="K393" s="3167">
        <v>80</v>
      </c>
      <c r="L393" s="127"/>
      <c r="M393" s="4"/>
      <c r="N393" s="50"/>
      <c r="O393" s="6"/>
      <c r="P393" s="6"/>
      <c r="Q393" s="6"/>
      <c r="R393" s="14"/>
      <c r="S393" s="5"/>
    </row>
    <row r="394" spans="1:19" s="2" customFormat="1" ht="18" customHeight="1">
      <c r="A394" s="90"/>
      <c r="B394" s="28"/>
      <c r="C394" s="28"/>
      <c r="D394" s="83"/>
      <c r="E394" s="28"/>
      <c r="F394" s="3052"/>
      <c r="G394" s="3205"/>
      <c r="H394" s="26"/>
      <c r="I394" s="3152" t="s">
        <v>295</v>
      </c>
      <c r="J394" s="3115" t="s">
        <v>73</v>
      </c>
      <c r="K394" s="3167">
        <v>270</v>
      </c>
      <c r="L394" s="127"/>
      <c r="M394" s="4"/>
      <c r="N394" s="50"/>
      <c r="O394" s="6"/>
      <c r="P394" s="6"/>
      <c r="Q394" s="6"/>
      <c r="R394" s="14"/>
      <c r="S394" s="5"/>
    </row>
    <row r="395" spans="1:19" s="2" customFormat="1" ht="18" customHeight="1">
      <c r="A395" s="90"/>
      <c r="B395" s="28"/>
      <c r="C395" s="28"/>
      <c r="D395" s="83"/>
      <c r="E395" s="28"/>
      <c r="F395" s="3052"/>
      <c r="G395" s="3205"/>
      <c r="H395" s="26"/>
      <c r="I395" s="3152" t="s">
        <v>284</v>
      </c>
      <c r="J395" s="3115" t="s">
        <v>73</v>
      </c>
      <c r="K395" s="3167">
        <v>800</v>
      </c>
      <c r="L395" s="127"/>
      <c r="M395" s="4"/>
      <c r="N395" s="50"/>
      <c r="O395" s="6"/>
      <c r="P395" s="6"/>
      <c r="Q395" s="6"/>
      <c r="R395" s="14"/>
      <c r="S395" s="5"/>
    </row>
    <row r="396" spans="1:19" s="2" customFormat="1" ht="18" customHeight="1">
      <c r="A396" s="90"/>
      <c r="B396" s="28"/>
      <c r="C396" s="28"/>
      <c r="D396" s="83"/>
      <c r="E396" s="28"/>
      <c r="F396" s="3052"/>
      <c r="G396" s="3205"/>
      <c r="H396" s="26"/>
      <c r="I396" s="3152" t="s">
        <v>147</v>
      </c>
      <c r="J396" s="3115" t="s">
        <v>73</v>
      </c>
      <c r="K396" s="3167">
        <v>7650</v>
      </c>
      <c r="L396" s="127"/>
      <c r="M396" s="4"/>
      <c r="N396" s="50"/>
      <c r="O396" s="6"/>
      <c r="P396" s="6"/>
      <c r="Q396" s="6"/>
      <c r="R396" s="14"/>
      <c r="S396" s="5"/>
    </row>
    <row r="397" spans="1:19" s="2" customFormat="1" ht="18" customHeight="1">
      <c r="A397" s="90"/>
      <c r="B397" s="28"/>
      <c r="C397" s="28"/>
      <c r="D397" s="83"/>
      <c r="E397" s="28"/>
      <c r="F397" s="3052"/>
      <c r="G397" s="3205"/>
      <c r="H397" s="26"/>
      <c r="I397" s="3152" t="s">
        <v>148</v>
      </c>
      <c r="J397" s="3115" t="s">
        <v>73</v>
      </c>
      <c r="K397" s="3123">
        <v>1000</v>
      </c>
      <c r="L397" s="1481"/>
      <c r="M397" s="4"/>
      <c r="N397" s="50"/>
      <c r="O397" s="6"/>
      <c r="P397" s="6"/>
      <c r="Q397" s="6"/>
      <c r="R397" s="14"/>
      <c r="S397" s="5"/>
    </row>
    <row r="398" spans="1:19" s="2" customFormat="1" ht="18" customHeight="1">
      <c r="A398" s="90"/>
      <c r="B398" s="28"/>
      <c r="C398" s="28"/>
      <c r="D398" s="83"/>
      <c r="E398" s="28"/>
      <c r="F398" s="3052"/>
      <c r="G398" s="3205"/>
      <c r="H398" s="26"/>
      <c r="I398" s="3152" t="s">
        <v>1461</v>
      </c>
      <c r="J398" s="3115" t="s">
        <v>73</v>
      </c>
      <c r="K398" s="3123">
        <v>15050</v>
      </c>
      <c r="L398" s="127"/>
      <c r="M398" s="4"/>
      <c r="N398" s="50"/>
      <c r="O398" s="6"/>
      <c r="P398" s="6"/>
      <c r="Q398" s="6"/>
      <c r="R398" s="14"/>
      <c r="S398" s="5"/>
    </row>
    <row r="399" spans="1:19" s="2" customFormat="1" ht="18" customHeight="1">
      <c r="A399" s="90"/>
      <c r="B399" s="28"/>
      <c r="C399" s="28"/>
      <c r="D399" s="83"/>
      <c r="E399" s="28"/>
      <c r="F399" s="3052"/>
      <c r="G399" s="3205"/>
      <c r="H399" s="26"/>
      <c r="I399" s="3152" t="s">
        <v>1462</v>
      </c>
      <c r="J399" s="3115"/>
      <c r="K399" s="3123"/>
      <c r="L399" s="127"/>
      <c r="M399" s="4"/>
      <c r="N399" s="50"/>
      <c r="O399" s="6"/>
      <c r="P399" s="6"/>
      <c r="Q399" s="6"/>
      <c r="R399" s="14"/>
      <c r="S399" s="5"/>
    </row>
    <row r="400" spans="1:19" s="2" customFormat="1" ht="18" customHeight="1">
      <c r="A400" s="90"/>
      <c r="B400" s="28"/>
      <c r="C400" s="28"/>
      <c r="D400" s="83"/>
      <c r="E400" s="28"/>
      <c r="F400" s="3052"/>
      <c r="G400" s="3205"/>
      <c r="H400" s="26"/>
      <c r="I400" s="3152" t="s">
        <v>1463</v>
      </c>
      <c r="J400" s="3115"/>
      <c r="K400" s="3123"/>
      <c r="L400" s="127"/>
      <c r="M400" s="4"/>
      <c r="N400" s="50"/>
      <c r="O400" s="6"/>
      <c r="P400" s="6"/>
      <c r="Q400" s="6"/>
      <c r="R400" s="14"/>
      <c r="S400" s="5"/>
    </row>
    <row r="401" spans="1:19" s="2" customFormat="1" ht="18" customHeight="1">
      <c r="A401" s="90"/>
      <c r="B401" s="28"/>
      <c r="C401" s="28"/>
      <c r="D401" s="83"/>
      <c r="E401" s="28"/>
      <c r="F401" s="3052"/>
      <c r="G401" s="3205"/>
      <c r="H401" s="26"/>
      <c r="I401" s="3152" t="s">
        <v>350</v>
      </c>
      <c r="J401" s="3115"/>
      <c r="K401" s="3123">
        <v>690</v>
      </c>
      <c r="L401" s="127"/>
      <c r="M401" s="4"/>
      <c r="N401" s="50"/>
      <c r="O401" s="6"/>
      <c r="P401" s="6"/>
      <c r="Q401" s="6"/>
      <c r="R401" s="14"/>
      <c r="S401" s="5"/>
    </row>
    <row r="402" spans="1:19" s="2" customFormat="1" ht="18" customHeight="1">
      <c r="A402" s="90"/>
      <c r="B402" s="28"/>
      <c r="C402" s="28"/>
      <c r="D402" s="83"/>
      <c r="E402" s="28"/>
      <c r="F402" s="3052"/>
      <c r="G402" s="3205"/>
      <c r="H402" s="26"/>
      <c r="I402" s="3152" t="s">
        <v>289</v>
      </c>
      <c r="J402" s="3115" t="s">
        <v>73</v>
      </c>
      <c r="K402" s="3167">
        <v>60</v>
      </c>
      <c r="L402" s="127"/>
      <c r="M402" s="4"/>
      <c r="N402" s="50"/>
      <c r="O402" s="6"/>
      <c r="P402" s="6"/>
      <c r="Q402" s="6"/>
      <c r="R402" s="14"/>
      <c r="S402" s="5"/>
    </row>
    <row r="403" spans="1:19" s="2" customFormat="1" ht="18" customHeight="1">
      <c r="A403" s="90"/>
      <c r="B403" s="28"/>
      <c r="C403" s="28"/>
      <c r="D403" s="83"/>
      <c r="E403" s="28"/>
      <c r="F403" s="3052"/>
      <c r="G403" s="3205"/>
      <c r="H403" s="26"/>
      <c r="I403" s="3152" t="s">
        <v>150</v>
      </c>
      <c r="J403" s="3115" t="s">
        <v>73</v>
      </c>
      <c r="K403" s="3167">
        <v>420</v>
      </c>
      <c r="L403" s="127"/>
      <c r="M403" s="4"/>
      <c r="N403" s="50"/>
      <c r="O403" s="6"/>
      <c r="P403" s="6"/>
      <c r="Q403" s="6"/>
      <c r="R403" s="14"/>
      <c r="S403" s="5"/>
    </row>
    <row r="404" spans="1:19" s="2" customFormat="1" ht="18" customHeight="1">
      <c r="A404" s="90"/>
      <c r="B404" s="28"/>
      <c r="C404" s="28"/>
      <c r="D404" s="83"/>
      <c r="E404" s="28"/>
      <c r="F404" s="3052"/>
      <c r="G404" s="3205"/>
      <c r="H404" s="26"/>
      <c r="I404" s="3152" t="s">
        <v>149</v>
      </c>
      <c r="J404" s="3115" t="s">
        <v>73</v>
      </c>
      <c r="K404" s="3167">
        <v>210</v>
      </c>
      <c r="L404" s="127"/>
      <c r="M404" s="4"/>
      <c r="N404" s="50"/>
      <c r="O404" s="6"/>
      <c r="P404" s="6"/>
      <c r="Q404" s="6"/>
      <c r="R404" s="14"/>
      <c r="S404" s="5"/>
    </row>
    <row r="405" spans="1:19" s="2" customFormat="1" ht="18" customHeight="1">
      <c r="A405" s="90"/>
      <c r="B405" s="28"/>
      <c r="C405" s="28"/>
      <c r="D405" s="83"/>
      <c r="E405" s="28"/>
      <c r="F405" s="3052"/>
      <c r="G405" s="3205"/>
      <c r="H405" s="26"/>
      <c r="I405" s="3114" t="s">
        <v>38</v>
      </c>
      <c r="J405" s="3115" t="s">
        <v>73</v>
      </c>
      <c r="K405" s="3132">
        <v>400</v>
      </c>
      <c r="L405" s="127"/>
      <c r="M405" s="4"/>
      <c r="N405" s="50"/>
      <c r="O405" s="6"/>
      <c r="P405" s="6"/>
      <c r="Q405" s="6"/>
      <c r="R405" s="14"/>
      <c r="S405" s="5"/>
    </row>
    <row r="406" spans="1:19" s="2" customFormat="1" ht="18" customHeight="1">
      <c r="A406" s="90"/>
      <c r="B406" s="28"/>
      <c r="C406" s="28"/>
      <c r="D406" s="30"/>
      <c r="E406" s="31" t="s">
        <v>195</v>
      </c>
      <c r="F406" s="3055">
        <f>K406</f>
        <v>38830</v>
      </c>
      <c r="G406" s="3207">
        <v>48468</v>
      </c>
      <c r="H406" s="32">
        <f>F406-G406</f>
        <v>-9638</v>
      </c>
      <c r="I406" s="3147" t="s">
        <v>161</v>
      </c>
      <c r="J406" s="3155"/>
      <c r="K406" s="3100">
        <f>SUM(K407:K415)</f>
        <v>38830</v>
      </c>
      <c r="L406" s="127"/>
      <c r="M406" s="4"/>
      <c r="N406" s="50"/>
      <c r="O406" s="6"/>
      <c r="P406" s="6"/>
      <c r="Q406" s="6"/>
      <c r="R406" s="14">
        <f>SUM(R407:R415)</f>
        <v>38830000</v>
      </c>
      <c r="S406" s="5"/>
    </row>
    <row r="407" spans="1:19" s="2" customFormat="1" ht="18" customHeight="1">
      <c r="A407" s="90"/>
      <c r="B407" s="28"/>
      <c r="C407" s="28"/>
      <c r="D407" s="30"/>
      <c r="E407" s="33"/>
      <c r="F407" s="3052"/>
      <c r="G407" s="3205"/>
      <c r="H407" s="26"/>
      <c r="I407" s="3093" t="s">
        <v>106</v>
      </c>
      <c r="J407" s="3115" t="s">
        <v>73</v>
      </c>
      <c r="K407" s="3089">
        <f t="shared" ref="K407:K415" si="15">R407/1000</f>
        <v>8400</v>
      </c>
      <c r="L407" s="131"/>
      <c r="M407" s="9"/>
      <c r="N407" s="50">
        <v>700000</v>
      </c>
      <c r="O407" s="6"/>
      <c r="P407" s="6">
        <v>1</v>
      </c>
      <c r="Q407" s="6">
        <v>12</v>
      </c>
      <c r="R407" s="14">
        <f>N407*P407*Q407</f>
        <v>8400000</v>
      </c>
      <c r="S407" s="5"/>
    </row>
    <row r="408" spans="1:19" s="2" customFormat="1" ht="18" customHeight="1">
      <c r="A408" s="90"/>
      <c r="B408" s="28"/>
      <c r="C408" s="28"/>
      <c r="D408" s="30"/>
      <c r="E408" s="33"/>
      <c r="F408" s="3052"/>
      <c r="G408" s="3205"/>
      <c r="H408" s="26"/>
      <c r="I408" s="3093" t="s">
        <v>6</v>
      </c>
      <c r="J408" s="3115" t="s">
        <v>73</v>
      </c>
      <c r="K408" s="3089">
        <f t="shared" si="15"/>
        <v>1800</v>
      </c>
      <c r="L408" s="131"/>
      <c r="M408" s="9"/>
      <c r="N408" s="50">
        <v>15000</v>
      </c>
      <c r="O408" s="6"/>
      <c r="P408" s="6">
        <v>10</v>
      </c>
      <c r="Q408" s="6">
        <v>12</v>
      </c>
      <c r="R408" s="14">
        <f>N408*P408*Q408</f>
        <v>1800000</v>
      </c>
      <c r="S408" s="5"/>
    </row>
    <row r="409" spans="1:19" s="2" customFormat="1" ht="18" customHeight="1">
      <c r="A409" s="90"/>
      <c r="B409" s="28"/>
      <c r="C409" s="28"/>
      <c r="D409" s="30"/>
      <c r="E409" s="33"/>
      <c r="F409" s="3052"/>
      <c r="G409" s="3205"/>
      <c r="H409" s="26"/>
      <c r="I409" s="3093" t="s">
        <v>107</v>
      </c>
      <c r="J409" s="3115" t="s">
        <v>73</v>
      </c>
      <c r="K409" s="3089">
        <f t="shared" si="15"/>
        <v>8400</v>
      </c>
      <c r="L409" s="131"/>
      <c r="M409" s="9"/>
      <c r="N409" s="50">
        <v>700000</v>
      </c>
      <c r="O409" s="6"/>
      <c r="P409" s="6">
        <v>1</v>
      </c>
      <c r="Q409" s="6">
        <v>12</v>
      </c>
      <c r="R409" s="14">
        <f>N409*P409*Q409</f>
        <v>8400000</v>
      </c>
      <c r="S409" s="5"/>
    </row>
    <row r="410" spans="1:19" s="2" customFormat="1" ht="18" customHeight="1">
      <c r="A410" s="90"/>
      <c r="B410" s="28"/>
      <c r="C410" s="28"/>
      <c r="D410" s="30"/>
      <c r="E410" s="33"/>
      <c r="F410" s="3052"/>
      <c r="G410" s="3205"/>
      <c r="H410" s="26"/>
      <c r="I410" s="3093" t="s">
        <v>11</v>
      </c>
      <c r="J410" s="3115" t="s">
        <v>73</v>
      </c>
      <c r="K410" s="3089">
        <f t="shared" si="15"/>
        <v>1800</v>
      </c>
      <c r="L410" s="127"/>
      <c r="M410" s="4"/>
      <c r="N410" s="50">
        <v>20000</v>
      </c>
      <c r="O410" s="6"/>
      <c r="P410" s="6">
        <v>90</v>
      </c>
      <c r="Q410" s="6"/>
      <c r="R410" s="14">
        <f>N410*P410</f>
        <v>1800000</v>
      </c>
      <c r="S410" s="5"/>
    </row>
    <row r="411" spans="1:19" s="2" customFormat="1" ht="18" customHeight="1">
      <c r="A411" s="90"/>
      <c r="B411" s="28"/>
      <c r="C411" s="28"/>
      <c r="D411" s="30"/>
      <c r="E411" s="33"/>
      <c r="F411" s="3052"/>
      <c r="G411" s="3205"/>
      <c r="H411" s="26"/>
      <c r="I411" s="3093" t="s">
        <v>82</v>
      </c>
      <c r="J411" s="3115" t="s">
        <v>73</v>
      </c>
      <c r="K411" s="3089">
        <f t="shared" si="15"/>
        <v>13788</v>
      </c>
      <c r="L411" s="127"/>
      <c r="M411" s="4"/>
      <c r="N411" s="50">
        <v>1149000</v>
      </c>
      <c r="O411" s="6">
        <v>1</v>
      </c>
      <c r="P411" s="6">
        <v>1</v>
      </c>
      <c r="Q411" s="6">
        <v>12</v>
      </c>
      <c r="R411" s="14">
        <f>N411*O411*P411*Q411</f>
        <v>13788000</v>
      </c>
      <c r="S411" s="5"/>
    </row>
    <row r="412" spans="1:19" s="2" customFormat="1" ht="18" customHeight="1">
      <c r="A412" s="90"/>
      <c r="B412" s="28"/>
      <c r="C412" s="28"/>
      <c r="D412" s="29"/>
      <c r="E412" s="28"/>
      <c r="F412" s="3052"/>
      <c r="G412" s="3205"/>
      <c r="H412" s="26"/>
      <c r="I412" s="3093" t="s">
        <v>15</v>
      </c>
      <c r="J412" s="3115" t="s">
        <v>73</v>
      </c>
      <c r="K412" s="3089">
        <f t="shared" si="15"/>
        <v>250</v>
      </c>
      <c r="L412" s="127"/>
      <c r="M412" s="4"/>
      <c r="N412" s="50">
        <v>250000</v>
      </c>
      <c r="O412" s="6"/>
      <c r="P412" s="6">
        <v>1</v>
      </c>
      <c r="Q412" s="6"/>
      <c r="R412" s="14">
        <f>N412*P412</f>
        <v>250000</v>
      </c>
      <c r="S412" s="5"/>
    </row>
    <row r="413" spans="1:19" s="2" customFormat="1" ht="18" customHeight="1">
      <c r="A413" s="90"/>
      <c r="B413" s="28"/>
      <c r="C413" s="28"/>
      <c r="D413" s="30"/>
      <c r="E413" s="33"/>
      <c r="F413" s="3052"/>
      <c r="G413" s="3205"/>
      <c r="H413" s="26"/>
      <c r="I413" s="3093" t="s">
        <v>250</v>
      </c>
      <c r="J413" s="3115" t="s">
        <v>73</v>
      </c>
      <c r="K413" s="3089">
        <f t="shared" si="15"/>
        <v>600</v>
      </c>
      <c r="L413" s="127"/>
      <c r="M413" s="4"/>
      <c r="N413" s="50">
        <v>50000</v>
      </c>
      <c r="O413" s="6"/>
      <c r="P413" s="6"/>
      <c r="Q413" s="6">
        <v>12</v>
      </c>
      <c r="R413" s="14">
        <f>N413*Q413</f>
        <v>600000</v>
      </c>
      <c r="S413" s="5"/>
    </row>
    <row r="414" spans="1:19" s="2" customFormat="1" ht="18" customHeight="1">
      <c r="A414" s="90"/>
      <c r="B414" s="28"/>
      <c r="C414" s="28"/>
      <c r="D414" s="29"/>
      <c r="E414" s="28"/>
      <c r="F414" s="3052"/>
      <c r="G414" s="3205"/>
      <c r="H414" s="26"/>
      <c r="I414" s="3093" t="s">
        <v>121</v>
      </c>
      <c r="J414" s="3115" t="s">
        <v>73</v>
      </c>
      <c r="K414" s="3089">
        <f t="shared" si="15"/>
        <v>3600</v>
      </c>
      <c r="L414" s="127"/>
      <c r="M414" s="4"/>
      <c r="N414" s="50">
        <v>150000</v>
      </c>
      <c r="O414" s="6">
        <v>24</v>
      </c>
      <c r="P414" s="6"/>
      <c r="Q414" s="6"/>
      <c r="R414" s="14">
        <f>N414*O414</f>
        <v>3600000</v>
      </c>
      <c r="S414" s="5"/>
    </row>
    <row r="415" spans="1:19" s="2" customFormat="1" ht="18" customHeight="1">
      <c r="A415" s="90"/>
      <c r="B415" s="28"/>
      <c r="C415" s="28"/>
      <c r="D415" s="28"/>
      <c r="E415" s="28"/>
      <c r="F415" s="3052"/>
      <c r="G415" s="3205"/>
      <c r="H415" s="26"/>
      <c r="I415" s="3093" t="s">
        <v>74</v>
      </c>
      <c r="J415" s="3115" t="s">
        <v>73</v>
      </c>
      <c r="K415" s="3089">
        <f t="shared" si="15"/>
        <v>192</v>
      </c>
      <c r="L415" s="127"/>
      <c r="M415" s="4"/>
      <c r="N415" s="50">
        <v>8000</v>
      </c>
      <c r="O415" s="6"/>
      <c r="P415" s="6">
        <v>2</v>
      </c>
      <c r="Q415" s="6">
        <v>12</v>
      </c>
      <c r="R415" s="14">
        <f>N415*P415*Q415</f>
        <v>192000</v>
      </c>
      <c r="S415" s="5"/>
    </row>
    <row r="416" spans="1:19" s="2" customFormat="1" ht="18" customHeight="1">
      <c r="A416" s="90"/>
      <c r="B416" s="28"/>
      <c r="C416" s="28"/>
      <c r="D416" s="30"/>
      <c r="E416" s="70" t="s">
        <v>167</v>
      </c>
      <c r="F416" s="3055">
        <f>K416</f>
        <v>6000</v>
      </c>
      <c r="G416" s="3207">
        <v>4800</v>
      </c>
      <c r="H416" s="32">
        <f>F416-G416</f>
        <v>1200</v>
      </c>
      <c r="I416" s="3147" t="s">
        <v>313</v>
      </c>
      <c r="J416" s="3155"/>
      <c r="K416" s="3100">
        <f>SUM(K417:K418)</f>
        <v>6000</v>
      </c>
      <c r="L416" s="127"/>
      <c r="M416" s="4"/>
      <c r="N416" s="50"/>
      <c r="O416" s="6"/>
      <c r="P416" s="6"/>
      <c r="Q416" s="6"/>
      <c r="R416" s="14">
        <f>SUM(R417:R418)</f>
        <v>6000000</v>
      </c>
      <c r="S416" s="5"/>
    </row>
    <row r="417" spans="1:19" s="2" customFormat="1" ht="18" customHeight="1">
      <c r="A417" s="90"/>
      <c r="B417" s="28"/>
      <c r="C417" s="28"/>
      <c r="D417" s="30"/>
      <c r="E417" s="33"/>
      <c r="F417" s="3052"/>
      <c r="G417" s="3205"/>
      <c r="H417" s="26"/>
      <c r="I417" s="3093" t="s">
        <v>20</v>
      </c>
      <c r="J417" s="3115" t="s">
        <v>73</v>
      </c>
      <c r="K417" s="3089">
        <f>R417/1000</f>
        <v>2400</v>
      </c>
      <c r="L417" s="127"/>
      <c r="M417" s="4"/>
      <c r="N417" s="50">
        <v>100000</v>
      </c>
      <c r="O417" s="6">
        <v>2</v>
      </c>
      <c r="P417" s="6"/>
      <c r="Q417" s="6">
        <v>12</v>
      </c>
      <c r="R417" s="14">
        <f>N417*O417*Q417</f>
        <v>2400000</v>
      </c>
      <c r="S417" s="5"/>
    </row>
    <row r="418" spans="1:19" s="2" customFormat="1" ht="18" customHeight="1">
      <c r="A418" s="90"/>
      <c r="B418" s="28"/>
      <c r="C418" s="28"/>
      <c r="D418" s="28"/>
      <c r="E418" s="28"/>
      <c r="F418" s="3052"/>
      <c r="G418" s="3205"/>
      <c r="H418" s="26"/>
      <c r="I418" s="3093" t="s">
        <v>77</v>
      </c>
      <c r="J418" s="3115" t="s">
        <v>73</v>
      </c>
      <c r="K418" s="3089">
        <f>R418/1000</f>
        <v>3600</v>
      </c>
      <c r="L418" s="127"/>
      <c r="M418" s="4"/>
      <c r="N418" s="50">
        <v>150000</v>
      </c>
      <c r="O418" s="6">
        <v>2</v>
      </c>
      <c r="P418" s="6"/>
      <c r="Q418" s="6">
        <v>12</v>
      </c>
      <c r="R418" s="14">
        <f>N418*O418*Q418</f>
        <v>3600000</v>
      </c>
      <c r="S418" s="5"/>
    </row>
    <row r="419" spans="1:19" s="2" customFormat="1" ht="18" customHeight="1">
      <c r="A419" s="90"/>
      <c r="B419" s="28"/>
      <c r="C419" s="28"/>
      <c r="D419" s="3340" t="s">
        <v>311</v>
      </c>
      <c r="E419" s="3340"/>
      <c r="F419" s="3051">
        <f>F420</f>
        <v>34200</v>
      </c>
      <c r="G419" s="3204">
        <f>G420+G423</f>
        <v>29100</v>
      </c>
      <c r="H419" s="67">
        <f>F419-G419</f>
        <v>5100</v>
      </c>
      <c r="I419" s="3168"/>
      <c r="J419" s="3169"/>
      <c r="K419" s="3108">
        <f>K420+K423</f>
        <v>34200</v>
      </c>
      <c r="L419" s="127"/>
      <c r="M419" s="4"/>
      <c r="N419" s="50"/>
      <c r="O419" s="6"/>
      <c r="P419" s="6"/>
      <c r="Q419" s="6"/>
      <c r="R419" s="14"/>
      <c r="S419" s="5"/>
    </row>
    <row r="420" spans="1:19" s="2" customFormat="1" ht="18" customHeight="1">
      <c r="A420" s="90"/>
      <c r="B420" s="28"/>
      <c r="C420" s="28"/>
      <c r="D420" s="29"/>
      <c r="E420" s="28" t="s">
        <v>298</v>
      </c>
      <c r="F420" s="3052">
        <f>K420</f>
        <v>34200</v>
      </c>
      <c r="G420" s="3205">
        <v>29100</v>
      </c>
      <c r="H420" s="26">
        <f>F420-G420</f>
        <v>5100</v>
      </c>
      <c r="I420" s="3170" t="s">
        <v>1464</v>
      </c>
      <c r="J420" s="3171"/>
      <c r="K420" s="1471">
        <f>SUM(K421:K422)</f>
        <v>34200</v>
      </c>
      <c r="L420" s="127"/>
      <c r="M420" s="4"/>
      <c r="N420" s="50"/>
      <c r="O420" s="6"/>
      <c r="P420" s="6"/>
      <c r="Q420" s="6"/>
      <c r="R420" s="14">
        <f>SUM(R421:R422)</f>
        <v>34200000</v>
      </c>
      <c r="S420" s="5"/>
    </row>
    <row r="421" spans="1:19" s="2" customFormat="1" ht="18" customHeight="1">
      <c r="A421" s="90"/>
      <c r="B421" s="28"/>
      <c r="C421" s="28"/>
      <c r="D421" s="28"/>
      <c r="E421" s="28"/>
      <c r="F421" s="3052"/>
      <c r="G421" s="3205"/>
      <c r="H421" s="26"/>
      <c r="I421" s="3093" t="s">
        <v>16</v>
      </c>
      <c r="J421" s="3115" t="s">
        <v>73</v>
      </c>
      <c r="K421" s="3089">
        <f>R421/1000</f>
        <v>24000</v>
      </c>
      <c r="L421" s="127"/>
      <c r="M421" s="4"/>
      <c r="N421" s="50">
        <v>20000</v>
      </c>
      <c r="O421" s="6">
        <v>10</v>
      </c>
      <c r="P421" s="6">
        <v>10</v>
      </c>
      <c r="Q421" s="6">
        <v>12</v>
      </c>
      <c r="R421" s="14">
        <f>N421*O421*P421*Q421</f>
        <v>24000000</v>
      </c>
      <c r="S421" s="5"/>
    </row>
    <row r="422" spans="1:19" s="2" customFormat="1" ht="18" customHeight="1">
      <c r="A422" s="90"/>
      <c r="B422" s="28"/>
      <c r="C422" s="28"/>
      <c r="D422" s="28"/>
      <c r="E422" s="28"/>
      <c r="F422" s="3052"/>
      <c r="G422" s="3205"/>
      <c r="H422" s="26"/>
      <c r="I422" s="3093" t="s">
        <v>248</v>
      </c>
      <c r="J422" s="3115" t="s">
        <v>73</v>
      </c>
      <c r="K422" s="3089">
        <f>R422/1000</f>
        <v>10200</v>
      </c>
      <c r="L422" s="127"/>
      <c r="M422" s="4"/>
      <c r="N422" s="50">
        <v>85000</v>
      </c>
      <c r="O422" s="6">
        <v>10</v>
      </c>
      <c r="P422" s="6">
        <v>2</v>
      </c>
      <c r="Q422" s="6">
        <v>6</v>
      </c>
      <c r="R422" s="14">
        <f>N422*O422*P422*Q422</f>
        <v>10200000</v>
      </c>
      <c r="S422" s="5"/>
    </row>
    <row r="423" spans="1:19" s="2" customFormat="1" ht="18" customHeight="1">
      <c r="A423" s="90"/>
      <c r="B423" s="28"/>
      <c r="C423" s="28"/>
      <c r="D423" s="28"/>
      <c r="E423" s="69" t="s">
        <v>191</v>
      </c>
      <c r="F423" s="3051">
        <v>0</v>
      </c>
      <c r="G423" s="3204">
        <v>0</v>
      </c>
      <c r="H423" s="67">
        <f>F423-G423</f>
        <v>0</v>
      </c>
      <c r="I423" s="3172"/>
      <c r="J423" s="3107"/>
      <c r="K423" s="3113">
        <f>R423/1000</f>
        <v>0</v>
      </c>
      <c r="L423" s="127"/>
      <c r="M423" s="4"/>
      <c r="N423" s="50"/>
      <c r="O423" s="6"/>
      <c r="P423" s="6"/>
      <c r="Q423" s="6"/>
      <c r="R423" s="14"/>
      <c r="S423" s="5"/>
    </row>
    <row r="424" spans="1:19" s="2" customFormat="1" ht="18" customHeight="1">
      <c r="A424" s="90"/>
      <c r="B424" s="28"/>
      <c r="C424" s="28"/>
      <c r="D424" s="3358" t="s">
        <v>155</v>
      </c>
      <c r="E424" s="3358"/>
      <c r="F424" s="3051">
        <f>F425</f>
        <v>20000</v>
      </c>
      <c r="G424" s="3204">
        <v>20000</v>
      </c>
      <c r="H424" s="67">
        <f>F424-G424</f>
        <v>0</v>
      </c>
      <c r="I424" s="3112"/>
      <c r="J424" s="3173"/>
      <c r="K424" s="3108">
        <f>K425</f>
        <v>20000</v>
      </c>
      <c r="L424" s="127"/>
      <c r="M424" s="4"/>
      <c r="N424" s="50"/>
      <c r="O424" s="11"/>
      <c r="P424" s="11"/>
      <c r="Q424" s="11"/>
      <c r="R424" s="15"/>
      <c r="S424" s="5"/>
    </row>
    <row r="425" spans="1:19" s="2" customFormat="1" ht="18" customHeight="1">
      <c r="A425" s="90"/>
      <c r="B425" s="28"/>
      <c r="C425" s="28"/>
      <c r="D425" s="40"/>
      <c r="E425" s="28" t="s">
        <v>197</v>
      </c>
      <c r="F425" s="3052">
        <f>K425</f>
        <v>20000</v>
      </c>
      <c r="G425" s="3205">
        <v>20000</v>
      </c>
      <c r="H425" s="26">
        <f>F425-G425</f>
        <v>0</v>
      </c>
      <c r="I425" s="3093" t="s">
        <v>138</v>
      </c>
      <c r="J425" s="3122" t="s">
        <v>73</v>
      </c>
      <c r="K425" s="1471">
        <v>20000</v>
      </c>
      <c r="L425" s="127"/>
      <c r="M425" s="4"/>
      <c r="N425" s="50"/>
      <c r="O425" s="11"/>
      <c r="P425" s="11"/>
      <c r="Q425" s="11"/>
      <c r="R425" s="15"/>
      <c r="S425" s="5"/>
    </row>
    <row r="426" spans="1:19" s="2" customFormat="1" ht="18" customHeight="1">
      <c r="A426" s="90"/>
      <c r="B426" s="28"/>
      <c r="C426" s="28"/>
      <c r="D426" s="30"/>
      <c r="E426" s="33"/>
      <c r="F426" s="3052"/>
      <c r="G426" s="3205"/>
      <c r="H426" s="26"/>
      <c r="I426" s="3114" t="s">
        <v>79</v>
      </c>
      <c r="J426" s="3114"/>
      <c r="K426" s="3089"/>
      <c r="L426" s="127"/>
      <c r="M426" s="4"/>
      <c r="N426" s="50"/>
      <c r="O426" s="11"/>
      <c r="P426" s="11"/>
      <c r="Q426" s="11"/>
      <c r="R426" s="15"/>
      <c r="S426" s="5"/>
    </row>
    <row r="427" spans="1:19" s="2" customFormat="1" ht="18" customHeight="1">
      <c r="A427" s="90"/>
      <c r="B427" s="28"/>
      <c r="C427" s="28"/>
      <c r="D427" s="30"/>
      <c r="E427" s="33"/>
      <c r="F427" s="3052"/>
      <c r="G427" s="3205"/>
      <c r="H427" s="26"/>
      <c r="I427" s="3114" t="s">
        <v>81</v>
      </c>
      <c r="J427" s="3114"/>
      <c r="K427" s="3089"/>
      <c r="L427" s="127"/>
      <c r="M427" s="4"/>
      <c r="N427" s="50"/>
      <c r="O427" s="6"/>
      <c r="P427" s="6"/>
      <c r="Q427" s="6"/>
      <c r="R427" s="14"/>
      <c r="S427" s="5"/>
    </row>
    <row r="428" spans="1:19" s="2" customFormat="1" ht="18" customHeight="1">
      <c r="A428" s="90"/>
      <c r="B428" s="28"/>
      <c r="C428" s="28"/>
      <c r="D428" s="3358" t="s">
        <v>156</v>
      </c>
      <c r="E428" s="3358"/>
      <c r="F428" s="3051">
        <f>F432+F429</f>
        <v>247000</v>
      </c>
      <c r="G428" s="3204">
        <v>190000</v>
      </c>
      <c r="H428" s="67">
        <f>F428-G428</f>
        <v>57000</v>
      </c>
      <c r="I428" s="3112"/>
      <c r="J428" s="3173"/>
      <c r="K428" s="3108">
        <f>K429+K432</f>
        <v>247000</v>
      </c>
      <c r="L428" s="127"/>
      <c r="M428" s="4"/>
      <c r="N428" s="50"/>
      <c r="O428" s="6"/>
      <c r="P428" s="6"/>
      <c r="Q428" s="6"/>
      <c r="R428" s="14"/>
      <c r="S428" s="5"/>
    </row>
    <row r="429" spans="1:19" s="2" customFormat="1" ht="18" customHeight="1">
      <c r="A429" s="90"/>
      <c r="B429" s="28"/>
      <c r="C429" s="28"/>
      <c r="D429" s="39"/>
      <c r="E429" s="31" t="s">
        <v>198</v>
      </c>
      <c r="F429" s="3055">
        <f>K429</f>
        <v>21000</v>
      </c>
      <c r="G429" s="3207">
        <v>18000</v>
      </c>
      <c r="H429" s="32">
        <f>F429-G429</f>
        <v>3000</v>
      </c>
      <c r="I429" s="3147"/>
      <c r="J429" s="3155"/>
      <c r="K429" s="3100">
        <f>K431+K430</f>
        <v>21000</v>
      </c>
      <c r="L429" s="127"/>
      <c r="M429" s="4"/>
      <c r="N429" s="50"/>
      <c r="O429" s="6"/>
      <c r="P429" s="6"/>
      <c r="Q429" s="6"/>
      <c r="R429" s="14"/>
      <c r="S429" s="5"/>
    </row>
    <row r="430" spans="1:19" s="2" customFormat="1" ht="18" customHeight="1">
      <c r="A430" s="90"/>
      <c r="B430" s="28"/>
      <c r="C430" s="28"/>
      <c r="D430" s="28"/>
      <c r="E430" s="28"/>
      <c r="F430" s="3054"/>
      <c r="G430" s="3206"/>
      <c r="H430" s="26"/>
      <c r="I430" s="3135" t="s">
        <v>94</v>
      </c>
      <c r="J430" s="3115" t="s">
        <v>73</v>
      </c>
      <c r="K430" s="3116">
        <v>11000</v>
      </c>
      <c r="L430" s="131"/>
      <c r="M430" s="9"/>
      <c r="N430" s="50"/>
      <c r="O430" s="6"/>
      <c r="P430" s="6"/>
      <c r="Q430" s="6"/>
      <c r="R430" s="14"/>
      <c r="S430" s="5"/>
    </row>
    <row r="431" spans="1:19" s="2" customFormat="1" ht="18" customHeight="1">
      <c r="A431" s="90"/>
      <c r="B431" s="28"/>
      <c r="C431" s="28"/>
      <c r="D431" s="39"/>
      <c r="E431" s="72"/>
      <c r="F431" s="3050"/>
      <c r="G431" s="3203"/>
      <c r="H431" s="77"/>
      <c r="I431" s="3174" t="s">
        <v>110</v>
      </c>
      <c r="J431" s="3175" t="s">
        <v>73</v>
      </c>
      <c r="K431" s="3082">
        <v>10000</v>
      </c>
      <c r="L431" s="127"/>
      <c r="M431" s="4"/>
      <c r="N431" s="50"/>
      <c r="O431" s="6"/>
      <c r="P431" s="6"/>
      <c r="Q431" s="6"/>
      <c r="R431" s="14"/>
      <c r="S431" s="5"/>
    </row>
    <row r="432" spans="1:19" s="2" customFormat="1" ht="18" customHeight="1">
      <c r="A432" s="90"/>
      <c r="B432" s="28"/>
      <c r="C432" s="28"/>
      <c r="D432" s="39"/>
      <c r="E432" s="28" t="s">
        <v>192</v>
      </c>
      <c r="F432" s="3052">
        <f>K432</f>
        <v>226000</v>
      </c>
      <c r="G432" s="3205">
        <v>172000</v>
      </c>
      <c r="H432" s="26">
        <f>F432-G432</f>
        <v>54000</v>
      </c>
      <c r="I432" s="3118" t="s">
        <v>326</v>
      </c>
      <c r="J432" s="3176"/>
      <c r="K432" s="1471">
        <f>K433</f>
        <v>226000</v>
      </c>
      <c r="L432" s="127"/>
      <c r="M432" s="4"/>
      <c r="N432" s="50"/>
      <c r="O432" s="6"/>
      <c r="P432" s="6"/>
      <c r="Q432" s="6"/>
      <c r="R432" s="14"/>
      <c r="S432" s="5"/>
    </row>
    <row r="433" spans="1:20" s="2" customFormat="1" ht="18" customHeight="1">
      <c r="A433" s="91"/>
      <c r="B433" s="83"/>
      <c r="C433" s="25"/>
      <c r="D433" s="40"/>
      <c r="E433" s="38"/>
      <c r="F433" s="3052"/>
      <c r="G433" s="3209"/>
      <c r="H433" s="26"/>
      <c r="I433" s="3093" t="s">
        <v>146</v>
      </c>
      <c r="J433" s="3122" t="s">
        <v>73</v>
      </c>
      <c r="K433" s="3089">
        <f>R433/1000</f>
        <v>226000</v>
      </c>
      <c r="L433" s="127"/>
      <c r="M433" s="4"/>
      <c r="N433" s="50">
        <v>226000000</v>
      </c>
      <c r="O433" s="62"/>
      <c r="P433" s="11"/>
      <c r="Q433" s="11"/>
      <c r="R433" s="64">
        <f>N433</f>
        <v>226000000</v>
      </c>
      <c r="S433" s="63"/>
    </row>
    <row r="434" spans="1:20" s="2" customFormat="1" ht="18" customHeight="1">
      <c r="A434" s="90"/>
      <c r="B434" s="28"/>
      <c r="C434" s="28"/>
      <c r="D434" s="3340" t="s">
        <v>196</v>
      </c>
      <c r="E434" s="3340"/>
      <c r="F434" s="3051">
        <f>F435</f>
        <v>5000</v>
      </c>
      <c r="G434" s="3204">
        <f>G435</f>
        <v>4700</v>
      </c>
      <c r="H434" s="67">
        <f>F434-G434</f>
        <v>300</v>
      </c>
      <c r="I434" s="3112"/>
      <c r="J434" s="3173"/>
      <c r="K434" s="3108">
        <f>K435</f>
        <v>5000</v>
      </c>
      <c r="L434" s="127"/>
      <c r="M434" s="4"/>
      <c r="N434" s="50"/>
      <c r="O434" s="62"/>
      <c r="P434" s="11"/>
      <c r="Q434" s="11"/>
      <c r="R434" s="64"/>
      <c r="S434" s="63"/>
    </row>
    <row r="435" spans="1:20" s="2" customFormat="1" ht="18" customHeight="1">
      <c r="A435" s="90"/>
      <c r="B435" s="28"/>
      <c r="C435" s="28"/>
      <c r="D435" s="29"/>
      <c r="E435" s="28" t="s">
        <v>193</v>
      </c>
      <c r="F435" s="3052">
        <f>K435</f>
        <v>5000</v>
      </c>
      <c r="G435" s="3205">
        <v>4700</v>
      </c>
      <c r="H435" s="26">
        <f>F435-G435</f>
        <v>300</v>
      </c>
      <c r="I435" s="3118"/>
      <c r="J435" s="3122"/>
      <c r="K435" s="1471">
        <f>SUM(K436:K439)</f>
        <v>5000</v>
      </c>
      <c r="L435" s="127"/>
      <c r="M435" s="4"/>
      <c r="N435" s="50"/>
      <c r="O435" s="62"/>
      <c r="P435" s="11"/>
      <c r="Q435" s="11"/>
      <c r="R435" s="64">
        <f>SUM(R436:R439)</f>
        <v>5000000</v>
      </c>
      <c r="S435" s="63"/>
    </row>
    <row r="436" spans="1:20" s="2" customFormat="1" ht="18" customHeight="1">
      <c r="A436" s="90"/>
      <c r="B436" s="28"/>
      <c r="C436" s="28"/>
      <c r="D436" s="28"/>
      <c r="E436" s="28"/>
      <c r="F436" s="3052"/>
      <c r="G436" s="3205"/>
      <c r="H436" s="26"/>
      <c r="I436" s="3093" t="s">
        <v>10</v>
      </c>
      <c r="J436" s="3127" t="s">
        <v>73</v>
      </c>
      <c r="K436" s="3089">
        <f>R436/1000</f>
        <v>1200</v>
      </c>
      <c r="L436" s="127"/>
      <c r="M436" s="4"/>
      <c r="N436" s="50">
        <v>300000</v>
      </c>
      <c r="O436" s="6"/>
      <c r="P436" s="6">
        <v>4</v>
      </c>
      <c r="Q436" s="6"/>
      <c r="R436" s="14">
        <f>N436*P436</f>
        <v>1200000</v>
      </c>
      <c r="S436" s="5"/>
    </row>
    <row r="437" spans="1:20" s="2" customFormat="1" ht="18" customHeight="1">
      <c r="A437" s="90"/>
      <c r="B437" s="28"/>
      <c r="C437" s="28"/>
      <c r="D437" s="28"/>
      <c r="E437" s="28"/>
      <c r="F437" s="3052"/>
      <c r="G437" s="3205"/>
      <c r="H437" s="26"/>
      <c r="I437" s="3093" t="s">
        <v>247</v>
      </c>
      <c r="J437" s="3127" t="s">
        <v>73</v>
      </c>
      <c r="K437" s="3089">
        <v>1600</v>
      </c>
      <c r="L437" s="127"/>
      <c r="M437" s="4"/>
      <c r="N437" s="50">
        <v>1600000</v>
      </c>
      <c r="O437" s="6"/>
      <c r="P437" s="6">
        <v>1</v>
      </c>
      <c r="Q437" s="6"/>
      <c r="R437" s="14">
        <f>N437*P437</f>
        <v>1600000</v>
      </c>
      <c r="S437" s="5"/>
    </row>
    <row r="438" spans="1:20" s="2" customFormat="1" ht="18" customHeight="1">
      <c r="A438" s="90"/>
      <c r="B438" s="28"/>
      <c r="C438" s="28"/>
      <c r="D438" s="29"/>
      <c r="E438" s="28"/>
      <c r="F438" s="3052"/>
      <c r="G438" s="3205"/>
      <c r="H438" s="26"/>
      <c r="I438" s="3093" t="s">
        <v>4</v>
      </c>
      <c r="J438" s="3122" t="s">
        <v>73</v>
      </c>
      <c r="K438" s="3089">
        <f>R438/1000</f>
        <v>1000</v>
      </c>
      <c r="L438" s="133"/>
      <c r="M438" s="12"/>
      <c r="N438" s="50">
        <v>250000</v>
      </c>
      <c r="O438" s="62"/>
      <c r="P438" s="6">
        <v>4</v>
      </c>
      <c r="Q438" s="11"/>
      <c r="R438" s="14">
        <f>N438*P438</f>
        <v>1000000</v>
      </c>
      <c r="S438" s="5"/>
    </row>
    <row r="439" spans="1:20" s="2" customFormat="1" ht="18" customHeight="1">
      <c r="A439" s="90"/>
      <c r="B439" s="28"/>
      <c r="C439" s="28"/>
      <c r="D439" s="28"/>
      <c r="E439" s="28"/>
      <c r="F439" s="3052"/>
      <c r="G439" s="3205"/>
      <c r="H439" s="26"/>
      <c r="I439" s="3093" t="s">
        <v>245</v>
      </c>
      <c r="J439" s="3115" t="s">
        <v>73</v>
      </c>
      <c r="K439" s="3089">
        <f>R439/1000</f>
        <v>1200</v>
      </c>
      <c r="L439" s="133"/>
      <c r="M439" s="12"/>
      <c r="N439" s="50">
        <v>300000</v>
      </c>
      <c r="O439" s="6"/>
      <c r="P439" s="6">
        <v>4</v>
      </c>
      <c r="Q439" s="6"/>
      <c r="R439" s="14">
        <f>N439*P439</f>
        <v>1200000</v>
      </c>
      <c r="S439" s="5"/>
    </row>
    <row r="440" spans="1:20" s="2" customFormat="1" ht="18" customHeight="1">
      <c r="A440" s="90"/>
      <c r="B440" s="28"/>
      <c r="C440" s="28"/>
      <c r="D440" s="3340" t="s">
        <v>203</v>
      </c>
      <c r="E440" s="3340"/>
      <c r="F440" s="3051">
        <f>F441+F443</f>
        <v>27135</v>
      </c>
      <c r="G440" s="3204">
        <f>G441+G443</f>
        <v>26100</v>
      </c>
      <c r="H440" s="67">
        <f>F440-G440</f>
        <v>1035</v>
      </c>
      <c r="I440" s="3112"/>
      <c r="J440" s="3107"/>
      <c r="K440" s="3108">
        <f>K441+K443</f>
        <v>27135</v>
      </c>
      <c r="L440" s="129"/>
      <c r="M440" s="7"/>
      <c r="N440" s="51" t="s">
        <v>310</v>
      </c>
      <c r="O440" s="52" t="s">
        <v>72</v>
      </c>
      <c r="P440" s="52" t="s">
        <v>91</v>
      </c>
      <c r="Q440" s="52" t="s">
        <v>62</v>
      </c>
      <c r="R440" s="53" t="s">
        <v>317</v>
      </c>
      <c r="S440" s="5"/>
    </row>
    <row r="441" spans="1:20" s="2" customFormat="1" ht="18" customHeight="1">
      <c r="A441" s="90"/>
      <c r="B441" s="28"/>
      <c r="C441" s="28"/>
      <c r="D441" s="29"/>
      <c r="E441" s="31" t="s">
        <v>194</v>
      </c>
      <c r="F441" s="3055">
        <f>K441</f>
        <v>21735</v>
      </c>
      <c r="G441" s="3207">
        <v>20700</v>
      </c>
      <c r="H441" s="32">
        <f>F441-G441</f>
        <v>1035</v>
      </c>
      <c r="I441" s="3118" t="s">
        <v>105</v>
      </c>
      <c r="J441" s="3143"/>
      <c r="K441" s="3100">
        <f>R441/1000</f>
        <v>21735</v>
      </c>
      <c r="L441" s="127"/>
      <c r="M441" s="4"/>
      <c r="N441" s="50"/>
      <c r="O441" s="6"/>
      <c r="P441" s="6"/>
      <c r="Q441" s="6"/>
      <c r="R441" s="14">
        <f>SUM(R442)</f>
        <v>21735000</v>
      </c>
      <c r="S441" s="5"/>
    </row>
    <row r="442" spans="1:20" s="2" customFormat="1" ht="18" customHeight="1">
      <c r="A442" s="90"/>
      <c r="B442" s="28"/>
      <c r="C442" s="28"/>
      <c r="D442" s="29"/>
      <c r="E442" s="72"/>
      <c r="F442" s="3050"/>
      <c r="G442" s="3203"/>
      <c r="H442" s="26"/>
      <c r="I442" s="3177" t="s">
        <v>40</v>
      </c>
      <c r="J442" s="3110" t="s">
        <v>73</v>
      </c>
      <c r="K442" s="3111">
        <f>R442/1000</f>
        <v>21735</v>
      </c>
      <c r="L442" s="127"/>
      <c r="M442" s="4"/>
      <c r="N442" s="50">
        <v>45000</v>
      </c>
      <c r="O442" s="6">
        <v>483</v>
      </c>
      <c r="P442" s="11"/>
      <c r="Q442" s="6"/>
      <c r="R442" s="14">
        <f>N442*O442</f>
        <v>21735000</v>
      </c>
      <c r="S442" s="5"/>
    </row>
    <row r="443" spans="1:20" s="2" customFormat="1" ht="18" customHeight="1">
      <c r="A443" s="90"/>
      <c r="B443" s="28"/>
      <c r="C443" s="28"/>
      <c r="D443" s="29"/>
      <c r="E443" s="28" t="s">
        <v>200</v>
      </c>
      <c r="F443" s="3052">
        <f>K443</f>
        <v>5400</v>
      </c>
      <c r="G443" s="3205">
        <v>5400</v>
      </c>
      <c r="H443" s="32">
        <f>F443-G443</f>
        <v>0</v>
      </c>
      <c r="I443" s="3118" t="s">
        <v>339</v>
      </c>
      <c r="J443" s="3115"/>
      <c r="K443" s="1471">
        <f>SUM(K444:K446)</f>
        <v>5400</v>
      </c>
      <c r="L443" s="127"/>
      <c r="M443" s="4"/>
      <c r="N443" s="82"/>
      <c r="O443" s="6"/>
      <c r="P443" s="11"/>
      <c r="Q443" s="6"/>
      <c r="R443" s="14">
        <f>SUM(R444:R446)</f>
        <v>5400000</v>
      </c>
      <c r="S443" s="5"/>
    </row>
    <row r="444" spans="1:20" ht="18" customHeight="1">
      <c r="A444" s="90"/>
      <c r="B444" s="28"/>
      <c r="C444" s="28"/>
      <c r="D444" s="30"/>
      <c r="E444" s="33"/>
      <c r="F444" s="3052"/>
      <c r="G444" s="3205"/>
      <c r="H444" s="27"/>
      <c r="I444" s="3093" t="s">
        <v>24</v>
      </c>
      <c r="J444" s="3115" t="s">
        <v>73</v>
      </c>
      <c r="K444" s="3089">
        <f>R444/1000</f>
        <v>1200</v>
      </c>
      <c r="N444" s="50">
        <v>100000</v>
      </c>
      <c r="O444" s="6">
        <v>3</v>
      </c>
      <c r="P444" s="11"/>
      <c r="Q444" s="6">
        <v>12</v>
      </c>
      <c r="R444" s="14">
        <f>Q444*N444</f>
        <v>1200000</v>
      </c>
      <c r="T444" s="2"/>
    </row>
    <row r="445" spans="1:20" s="2" customFormat="1" ht="18" customHeight="1">
      <c r="A445" s="90"/>
      <c r="B445" s="28"/>
      <c r="C445" s="28"/>
      <c r="D445" s="30"/>
      <c r="E445" s="33"/>
      <c r="F445" s="3052"/>
      <c r="G445" s="3205"/>
      <c r="H445" s="26"/>
      <c r="I445" s="3093" t="s">
        <v>26</v>
      </c>
      <c r="J445" s="3115" t="s">
        <v>73</v>
      </c>
      <c r="K445" s="3089">
        <f>R445/1000</f>
        <v>2100</v>
      </c>
      <c r="L445" s="127"/>
      <c r="M445" s="4"/>
      <c r="N445" s="50">
        <v>175000</v>
      </c>
      <c r="O445" s="6">
        <v>8</v>
      </c>
      <c r="P445" s="6"/>
      <c r="Q445" s="6">
        <v>12</v>
      </c>
      <c r="R445" s="14">
        <f>Q445*N445</f>
        <v>2100000</v>
      </c>
      <c r="S445" s="5"/>
    </row>
    <row r="446" spans="1:20" ht="18" customHeight="1">
      <c r="A446" s="90"/>
      <c r="B446" s="28"/>
      <c r="C446" s="28"/>
      <c r="D446" s="30"/>
      <c r="E446" s="33"/>
      <c r="F446" s="3052"/>
      <c r="G446" s="3205"/>
      <c r="H446" s="77"/>
      <c r="I446" s="3093" t="s">
        <v>30</v>
      </c>
      <c r="J446" s="3115" t="s">
        <v>73</v>
      </c>
      <c r="K446" s="3089">
        <f>R446/1000</f>
        <v>2100</v>
      </c>
      <c r="N446" s="50">
        <v>175000</v>
      </c>
      <c r="O446" s="6">
        <v>9</v>
      </c>
      <c r="Q446" s="6">
        <v>12</v>
      </c>
      <c r="R446" s="14">
        <f>Q446*N446</f>
        <v>2100000</v>
      </c>
      <c r="T446" s="2"/>
    </row>
    <row r="447" spans="1:20" ht="18" customHeight="1">
      <c r="A447" s="90"/>
      <c r="B447" s="28"/>
      <c r="C447" s="3359" t="s">
        <v>188</v>
      </c>
      <c r="D447" s="3360"/>
      <c r="E447" s="3361"/>
      <c r="F447" s="3051">
        <f>F448+F456+F470+F479+F482</f>
        <v>3488413.9922000002</v>
      </c>
      <c r="G447" s="3204">
        <v>3323848</v>
      </c>
      <c r="H447" s="68">
        <f>H456+H470+H479</f>
        <v>167925.99220000021</v>
      </c>
      <c r="I447" s="3112"/>
      <c r="J447" s="3107"/>
      <c r="K447" s="3108">
        <f>K448+K456+K470+K479+K482</f>
        <v>3488413.9922000002</v>
      </c>
      <c r="L447" s="129"/>
      <c r="M447" s="7"/>
      <c r="N447" s="51" t="s">
        <v>310</v>
      </c>
      <c r="O447" s="52" t="s">
        <v>72</v>
      </c>
      <c r="P447" s="52" t="s">
        <v>91</v>
      </c>
      <c r="Q447" s="52" t="s">
        <v>62</v>
      </c>
      <c r="R447" s="53" t="s">
        <v>317</v>
      </c>
      <c r="T447" s="2"/>
    </row>
    <row r="448" spans="1:20" ht="18" customHeight="1">
      <c r="A448" s="90"/>
      <c r="B448" s="28"/>
      <c r="C448" s="28"/>
      <c r="D448" s="3362" t="s">
        <v>205</v>
      </c>
      <c r="E448" s="3362"/>
      <c r="F448" s="3050">
        <f>F449+F451</f>
        <v>3740</v>
      </c>
      <c r="G448" s="3203">
        <f>G449+G451</f>
        <v>7100</v>
      </c>
      <c r="H448" s="77">
        <f>H449+H451</f>
        <v>-3360</v>
      </c>
      <c r="I448" s="3177"/>
      <c r="J448" s="3110"/>
      <c r="K448" s="3085">
        <f>K449+K451</f>
        <v>3740</v>
      </c>
    </row>
    <row r="449" spans="1:19" ht="18" customHeight="1">
      <c r="A449" s="90"/>
      <c r="B449" s="28"/>
      <c r="C449" s="28"/>
      <c r="D449" s="41"/>
      <c r="E449" s="42" t="s">
        <v>207</v>
      </c>
      <c r="F449" s="3052">
        <f>K449</f>
        <v>1440</v>
      </c>
      <c r="G449" s="3205">
        <v>5200</v>
      </c>
      <c r="H449" s="26">
        <f>F449-G449</f>
        <v>-3760</v>
      </c>
      <c r="I449" s="3118"/>
      <c r="J449" s="3115"/>
      <c r="K449" s="1471">
        <f>K450</f>
        <v>1440</v>
      </c>
    </row>
    <row r="450" spans="1:19" ht="18" customHeight="1">
      <c r="A450" s="90"/>
      <c r="B450" s="28"/>
      <c r="C450" s="28"/>
      <c r="D450" s="41"/>
      <c r="E450" s="42"/>
      <c r="F450" s="3052"/>
      <c r="G450" s="3205"/>
      <c r="H450" s="27"/>
      <c r="I450" s="3114" t="s">
        <v>2269</v>
      </c>
      <c r="J450" s="3115" t="s">
        <v>73</v>
      </c>
      <c r="K450" s="3116">
        <v>1440</v>
      </c>
    </row>
    <row r="451" spans="1:19" ht="18" customHeight="1">
      <c r="A451" s="90"/>
      <c r="B451" s="28"/>
      <c r="C451" s="28"/>
      <c r="D451" s="41"/>
      <c r="E451" s="71" t="s">
        <v>201</v>
      </c>
      <c r="F451" s="3062">
        <f>K451</f>
        <v>2300</v>
      </c>
      <c r="G451" s="3207">
        <v>1900</v>
      </c>
      <c r="H451" s="32">
        <f>F451-G451</f>
        <v>400</v>
      </c>
      <c r="I451" s="3178" t="s">
        <v>346</v>
      </c>
      <c r="J451" s="3143"/>
      <c r="K451" s="3179">
        <f>K452+K454+K455+K453</f>
        <v>2300</v>
      </c>
    </row>
    <row r="452" spans="1:19" ht="18" customHeight="1">
      <c r="A452" s="90"/>
      <c r="B452" s="28"/>
      <c r="C452" s="28"/>
      <c r="D452" s="41"/>
      <c r="E452" s="42"/>
      <c r="F452" s="3063"/>
      <c r="G452" s="3205"/>
      <c r="H452" s="26"/>
      <c r="I452" s="3180" t="s">
        <v>1429</v>
      </c>
      <c r="J452" s="3115" t="s">
        <v>570</v>
      </c>
      <c r="K452" s="3116">
        <v>600</v>
      </c>
    </row>
    <row r="453" spans="1:19" ht="18" customHeight="1">
      <c r="A453" s="90"/>
      <c r="B453" s="28"/>
      <c r="C453" s="28"/>
      <c r="D453" s="41"/>
      <c r="E453" s="42"/>
      <c r="F453" s="3063"/>
      <c r="G453" s="3205"/>
      <c r="H453" s="26"/>
      <c r="I453" s="3180" t="s">
        <v>1430</v>
      </c>
      <c r="J453" s="3115" t="s">
        <v>73</v>
      </c>
      <c r="K453" s="3116">
        <v>200</v>
      </c>
    </row>
    <row r="454" spans="1:19" ht="18" customHeight="1">
      <c r="A454" s="90"/>
      <c r="B454" s="28"/>
      <c r="C454" s="28"/>
      <c r="D454" s="41"/>
      <c r="E454" s="42"/>
      <c r="F454" s="3063"/>
      <c r="G454" s="3205"/>
      <c r="H454" s="26"/>
      <c r="I454" s="3180" t="s">
        <v>1465</v>
      </c>
      <c r="J454" s="3115" t="s">
        <v>73</v>
      </c>
      <c r="K454" s="3116">
        <v>1200</v>
      </c>
    </row>
    <row r="455" spans="1:19" ht="18" customHeight="1">
      <c r="A455" s="90"/>
      <c r="B455" s="28"/>
      <c r="C455" s="28"/>
      <c r="D455" s="41"/>
      <c r="E455" s="42"/>
      <c r="F455" s="3063"/>
      <c r="G455" s="3205"/>
      <c r="H455" s="27"/>
      <c r="I455" s="3181" t="s">
        <v>254</v>
      </c>
      <c r="J455" s="3115" t="s">
        <v>73</v>
      </c>
      <c r="K455" s="3116">
        <v>300</v>
      </c>
    </row>
    <row r="456" spans="1:19" ht="18" customHeight="1">
      <c r="A456" s="90"/>
      <c r="B456" s="28"/>
      <c r="C456" s="28"/>
      <c r="D456" s="3354" t="s">
        <v>204</v>
      </c>
      <c r="E456" s="3354"/>
      <c r="F456" s="3064">
        <f>F457</f>
        <v>6100</v>
      </c>
      <c r="G456" s="3214">
        <v>4400</v>
      </c>
      <c r="H456" s="78">
        <f>F456-G456</f>
        <v>1700</v>
      </c>
      <c r="I456" s="3182"/>
      <c r="J456" s="3183"/>
      <c r="K456" s="3108">
        <f>K457</f>
        <v>6100</v>
      </c>
      <c r="S456" s="1"/>
    </row>
    <row r="457" spans="1:19" ht="18" customHeight="1">
      <c r="A457" s="90"/>
      <c r="B457" s="28"/>
      <c r="C457" s="28"/>
      <c r="D457" s="45"/>
      <c r="E457" s="46" t="s">
        <v>302</v>
      </c>
      <c r="F457" s="3063">
        <f>K457</f>
        <v>6100</v>
      </c>
      <c r="G457" s="3215">
        <v>4400</v>
      </c>
      <c r="H457" s="43">
        <f>F457-G457</f>
        <v>1700</v>
      </c>
      <c r="I457" s="3184"/>
      <c r="J457" s="3163"/>
      <c r="K457" s="1471">
        <f>SUM(K458:K465,K469)</f>
        <v>6100</v>
      </c>
      <c r="S457" s="1"/>
    </row>
    <row r="458" spans="1:19" ht="18" customHeight="1">
      <c r="A458" s="90"/>
      <c r="B458" s="28"/>
      <c r="C458" s="28"/>
      <c r="D458" s="44"/>
      <c r="E458" s="46"/>
      <c r="F458" s="3063"/>
      <c r="G458" s="3215"/>
      <c r="H458" s="26"/>
      <c r="I458" s="3124" t="s">
        <v>136</v>
      </c>
      <c r="J458" s="3163" t="s">
        <v>73</v>
      </c>
      <c r="K458" s="1471">
        <f>R458/1000</f>
        <v>400</v>
      </c>
      <c r="N458" s="50">
        <v>200000</v>
      </c>
      <c r="P458" s="6">
        <v>2</v>
      </c>
      <c r="R458" s="14">
        <f>N458*P458</f>
        <v>400000</v>
      </c>
      <c r="S458" s="1"/>
    </row>
    <row r="459" spans="1:19" ht="18" customHeight="1">
      <c r="A459" s="90"/>
      <c r="B459" s="28"/>
      <c r="C459" s="28"/>
      <c r="D459" s="44"/>
      <c r="E459" s="46"/>
      <c r="F459" s="3063"/>
      <c r="G459" s="3215"/>
      <c r="H459" s="26"/>
      <c r="I459" s="3130" t="s">
        <v>111</v>
      </c>
      <c r="J459" s="3163" t="s">
        <v>73</v>
      </c>
      <c r="K459" s="3138">
        <v>600</v>
      </c>
      <c r="S459" s="1"/>
    </row>
    <row r="460" spans="1:19" ht="18" customHeight="1">
      <c r="A460" s="90"/>
      <c r="B460" s="28"/>
      <c r="C460" s="28"/>
      <c r="D460" s="44"/>
      <c r="E460" s="46"/>
      <c r="F460" s="3063"/>
      <c r="G460" s="3215"/>
      <c r="H460" s="26"/>
      <c r="I460" s="3130" t="s">
        <v>144</v>
      </c>
      <c r="J460" s="3163" t="s">
        <v>73</v>
      </c>
      <c r="K460" s="3138">
        <v>800</v>
      </c>
      <c r="S460" s="1"/>
    </row>
    <row r="461" spans="1:19" ht="18" customHeight="1">
      <c r="A461" s="90"/>
      <c r="B461" s="28"/>
      <c r="C461" s="28"/>
      <c r="D461" s="44"/>
      <c r="E461" s="46"/>
      <c r="F461" s="3063"/>
      <c r="G461" s="3215"/>
      <c r="H461" s="26"/>
      <c r="I461" s="3130" t="s">
        <v>135</v>
      </c>
      <c r="J461" s="3163" t="s">
        <v>73</v>
      </c>
      <c r="K461" s="3138">
        <v>1000</v>
      </c>
      <c r="S461" s="1"/>
    </row>
    <row r="462" spans="1:19" ht="18" customHeight="1">
      <c r="A462" s="90"/>
      <c r="B462" s="28"/>
      <c r="C462" s="28"/>
      <c r="D462" s="44"/>
      <c r="E462" s="46"/>
      <c r="F462" s="3063"/>
      <c r="G462" s="3215"/>
      <c r="H462" s="26"/>
      <c r="I462" s="3136" t="s">
        <v>251</v>
      </c>
      <c r="J462" s="3163" t="s">
        <v>73</v>
      </c>
      <c r="K462" s="3138">
        <v>200</v>
      </c>
      <c r="S462" s="1"/>
    </row>
    <row r="463" spans="1:19" ht="18" customHeight="1">
      <c r="A463" s="90"/>
      <c r="B463" s="28"/>
      <c r="C463" s="28"/>
      <c r="D463" s="44"/>
      <c r="E463" s="46"/>
      <c r="F463" s="3063"/>
      <c r="G463" s="3215"/>
      <c r="H463" s="26"/>
      <c r="I463" s="3185" t="s">
        <v>139</v>
      </c>
      <c r="J463" s="3163" t="s">
        <v>73</v>
      </c>
      <c r="K463" s="3138">
        <v>200</v>
      </c>
      <c r="S463" s="1"/>
    </row>
    <row r="464" spans="1:19" ht="18" customHeight="1">
      <c r="A464" s="90"/>
      <c r="B464" s="28"/>
      <c r="C464" s="28"/>
      <c r="D464" s="44"/>
      <c r="E464" s="46"/>
      <c r="F464" s="3063"/>
      <c r="G464" s="3215"/>
      <c r="H464" s="27"/>
      <c r="I464" s="3186" t="s">
        <v>1431</v>
      </c>
      <c r="J464" s="3163" t="s">
        <v>73</v>
      </c>
      <c r="K464" s="3138">
        <v>1200</v>
      </c>
      <c r="S464" s="1"/>
    </row>
    <row r="465" spans="1:20" ht="18" customHeight="1">
      <c r="A465" s="90"/>
      <c r="B465" s="28"/>
      <c r="C465" s="28"/>
      <c r="D465" s="44"/>
      <c r="E465" s="46"/>
      <c r="F465" s="3063"/>
      <c r="G465" s="3215"/>
      <c r="H465" s="27"/>
      <c r="I465" s="3187" t="s">
        <v>359</v>
      </c>
      <c r="J465" s="3163" t="s">
        <v>73</v>
      </c>
      <c r="K465" s="3138">
        <f>SUM(K466:K468)</f>
        <v>1200</v>
      </c>
      <c r="S465" s="1"/>
    </row>
    <row r="466" spans="1:20" ht="18" customHeight="1">
      <c r="A466" s="90"/>
      <c r="B466" s="28"/>
      <c r="C466" s="28"/>
      <c r="D466" s="44"/>
      <c r="E466" s="46"/>
      <c r="F466" s="3063"/>
      <c r="G466" s="3215"/>
      <c r="H466" s="27"/>
      <c r="I466" s="3186" t="s">
        <v>96</v>
      </c>
      <c r="J466" s="3163" t="s">
        <v>73</v>
      </c>
      <c r="K466" s="3188">
        <v>200</v>
      </c>
      <c r="S466" s="1"/>
    </row>
    <row r="467" spans="1:20" ht="18" customHeight="1">
      <c r="A467" s="90"/>
      <c r="B467" s="28"/>
      <c r="C467" s="28"/>
      <c r="D467" s="44"/>
      <c r="E467" s="46"/>
      <c r="F467" s="3063"/>
      <c r="G467" s="3215"/>
      <c r="H467" s="27"/>
      <c r="I467" s="3186" t="s">
        <v>103</v>
      </c>
      <c r="J467" s="3163" t="s">
        <v>73</v>
      </c>
      <c r="K467" s="3188">
        <v>300</v>
      </c>
      <c r="S467" s="1"/>
    </row>
    <row r="468" spans="1:20" ht="18" customHeight="1">
      <c r="A468" s="90"/>
      <c r="B468" s="28"/>
      <c r="C468" s="28"/>
      <c r="D468" s="44"/>
      <c r="E468" s="46"/>
      <c r="F468" s="3063"/>
      <c r="G468" s="3215"/>
      <c r="H468" s="27"/>
      <c r="I468" s="3186" t="s">
        <v>366</v>
      </c>
      <c r="J468" s="3163" t="s">
        <v>73</v>
      </c>
      <c r="K468" s="3188">
        <v>700</v>
      </c>
      <c r="S468" s="1"/>
    </row>
    <row r="469" spans="1:20" ht="18" customHeight="1">
      <c r="A469" s="90"/>
      <c r="B469" s="28"/>
      <c r="C469" s="28"/>
      <c r="D469" s="44"/>
      <c r="E469" s="46"/>
      <c r="F469" s="3063"/>
      <c r="G469" s="3215"/>
      <c r="H469" s="27"/>
      <c r="I469" s="3186" t="s">
        <v>293</v>
      </c>
      <c r="J469" s="3163" t="s">
        <v>73</v>
      </c>
      <c r="K469" s="3138">
        <v>500</v>
      </c>
      <c r="S469" s="1"/>
    </row>
    <row r="470" spans="1:20" ht="18" customHeight="1">
      <c r="A470" s="90"/>
      <c r="B470" s="28"/>
      <c r="C470" s="28"/>
      <c r="D470" s="3340" t="s">
        <v>211</v>
      </c>
      <c r="E470" s="3340"/>
      <c r="F470" s="3051">
        <f>F471+F473</f>
        <v>3454193.9922000002</v>
      </c>
      <c r="G470" s="3204">
        <v>3287968</v>
      </c>
      <c r="H470" s="67">
        <f>F470-G470</f>
        <v>166225.99220000021</v>
      </c>
      <c r="I470" s="3112"/>
      <c r="J470" s="3107"/>
      <c r="K470" s="3108">
        <f>K471+K473</f>
        <v>3454193.9922000002</v>
      </c>
      <c r="L470" s="129"/>
      <c r="M470" s="7"/>
      <c r="N470" s="51"/>
      <c r="O470" s="52" t="s">
        <v>88</v>
      </c>
      <c r="P470" s="52" t="s">
        <v>63</v>
      </c>
      <c r="Q470" s="52" t="s">
        <v>62</v>
      </c>
      <c r="R470" s="53" t="s">
        <v>317</v>
      </c>
      <c r="S470" s="1"/>
    </row>
    <row r="471" spans="1:20" ht="18" customHeight="1">
      <c r="A471" s="90"/>
      <c r="B471" s="28"/>
      <c r="C471" s="28"/>
      <c r="D471" s="28"/>
      <c r="E471" s="28" t="s">
        <v>206</v>
      </c>
      <c r="F471" s="3052">
        <f>K471</f>
        <v>1217021.9922</v>
      </c>
      <c r="G471" s="3205">
        <v>1208682</v>
      </c>
      <c r="H471" s="26">
        <f>F471-G471</f>
        <v>8339.9921999999788</v>
      </c>
      <c r="I471" s="3118" t="s">
        <v>268</v>
      </c>
      <c r="J471" s="3122"/>
      <c r="K471" s="1471">
        <f>R471/1000</f>
        <v>1217021.9922</v>
      </c>
      <c r="L471" s="132"/>
      <c r="M471" s="10"/>
      <c r="R471" s="14">
        <f>SUM(R472)</f>
        <v>1217021992.2</v>
      </c>
      <c r="S471" s="1"/>
    </row>
    <row r="472" spans="1:20" ht="18" customHeight="1">
      <c r="A472" s="90"/>
      <c r="B472" s="28"/>
      <c r="C472" s="28"/>
      <c r="D472" s="28"/>
      <c r="E472" s="72"/>
      <c r="F472" s="3050"/>
      <c r="G472" s="3203"/>
      <c r="H472" s="77"/>
      <c r="I472" s="3177" t="s">
        <v>1502</v>
      </c>
      <c r="J472" s="3110" t="s">
        <v>73</v>
      </c>
      <c r="K472" s="3111">
        <f>R472/1000</f>
        <v>1217021.9922</v>
      </c>
      <c r="L472" s="132"/>
      <c r="M472" s="10"/>
      <c r="O472" s="50">
        <v>27044933160</v>
      </c>
      <c r="P472" s="60">
        <v>0.09</v>
      </c>
      <c r="Q472" s="6">
        <v>0.5</v>
      </c>
      <c r="R472" s="14">
        <f>O472*P472*Q472</f>
        <v>1217021992.2</v>
      </c>
    </row>
    <row r="473" spans="1:20" ht="18" customHeight="1">
      <c r="A473" s="90"/>
      <c r="B473" s="28"/>
      <c r="C473" s="28"/>
      <c r="D473" s="28"/>
      <c r="E473" s="47" t="s">
        <v>262</v>
      </c>
      <c r="F473" s="3052">
        <f>K473</f>
        <v>2237172</v>
      </c>
      <c r="G473" s="3205">
        <v>2079286</v>
      </c>
      <c r="H473" s="26">
        <f>F473-G473</f>
        <v>157886</v>
      </c>
      <c r="I473" s="3118" t="s">
        <v>268</v>
      </c>
      <c r="J473" s="3122"/>
      <c r="K473" s="1471">
        <f>SUM(K474:K478)</f>
        <v>2237172</v>
      </c>
      <c r="L473" s="132"/>
      <c r="M473" s="10"/>
      <c r="R473" s="14">
        <f>SUM(R474:R478)</f>
        <v>2237172354.2194343</v>
      </c>
    </row>
    <row r="474" spans="1:20" ht="18" customHeight="1">
      <c r="A474" s="90"/>
      <c r="B474" s="28"/>
      <c r="C474" s="28"/>
      <c r="D474" s="28"/>
      <c r="E474" s="28"/>
      <c r="F474" s="3052"/>
      <c r="G474" s="3205"/>
      <c r="H474" s="26"/>
      <c r="I474" s="3093" t="s">
        <v>1503</v>
      </c>
      <c r="J474" s="3115" t="s">
        <v>73</v>
      </c>
      <c r="K474" s="3089">
        <v>958743</v>
      </c>
      <c r="L474" s="132"/>
      <c r="M474" s="10"/>
      <c r="O474" s="50">
        <f>O472</f>
        <v>27044933160</v>
      </c>
      <c r="P474" s="60">
        <v>7.0900000000000005E-2</v>
      </c>
      <c r="Q474" s="6">
        <v>0.5</v>
      </c>
      <c r="R474" s="14">
        <f>O474*P474*Q474</f>
        <v>958742880.52200007</v>
      </c>
    </row>
    <row r="475" spans="1:20" ht="18" customHeight="1">
      <c r="A475" s="90"/>
      <c r="B475" s="28"/>
      <c r="C475" s="28"/>
      <c r="D475" s="28"/>
      <c r="E475" s="28"/>
      <c r="F475" s="3052"/>
      <c r="G475" s="3205"/>
      <c r="H475" s="26"/>
      <c r="I475" s="3093" t="s">
        <v>1504</v>
      </c>
      <c r="J475" s="3115" t="s">
        <v>73</v>
      </c>
      <c r="K475" s="3089">
        <v>61407</v>
      </c>
      <c r="L475" s="132"/>
      <c r="M475" s="10"/>
      <c r="O475" s="50">
        <f>R474</f>
        <v>958742880.52200007</v>
      </c>
      <c r="P475" s="60">
        <v>0.12809999999999999</v>
      </c>
      <c r="Q475" s="6">
        <v>0.5</v>
      </c>
      <c r="R475" s="14">
        <f>O475*P475*Q475</f>
        <v>61407481.497434102</v>
      </c>
    </row>
    <row r="476" spans="1:20" ht="18" customHeight="1">
      <c r="A476" s="90"/>
      <c r="B476" s="28"/>
      <c r="C476" s="28"/>
      <c r="D476" s="28"/>
      <c r="E476" s="28"/>
      <c r="F476" s="3052"/>
      <c r="G476" s="3205"/>
      <c r="H476" s="26"/>
      <c r="I476" s="3093" t="s">
        <v>1505</v>
      </c>
      <c r="J476" s="3115" t="s">
        <v>73</v>
      </c>
      <c r="K476" s="3089">
        <v>148747</v>
      </c>
      <c r="L476" s="132"/>
      <c r="M476" s="10"/>
      <c r="O476" s="50">
        <f>O474</f>
        <v>27044933160</v>
      </c>
      <c r="P476" s="60">
        <v>1.0999999999999999E-2</v>
      </c>
      <c r="Q476" s="6">
        <v>0.5</v>
      </c>
      <c r="R476" s="14">
        <f>O476*P476*Q476</f>
        <v>148747132.38</v>
      </c>
    </row>
    <row r="477" spans="1:20" ht="18" customHeight="1">
      <c r="A477" s="90"/>
      <c r="B477" s="28"/>
      <c r="C477" s="28"/>
      <c r="D477" s="28"/>
      <c r="E477" s="28"/>
      <c r="F477" s="3052"/>
      <c r="G477" s="3205"/>
      <c r="H477" s="26"/>
      <c r="I477" s="3093" t="s">
        <v>1466</v>
      </c>
      <c r="J477" s="3115" t="s">
        <v>73</v>
      </c>
      <c r="K477" s="3089">
        <v>229882</v>
      </c>
      <c r="L477" s="132"/>
      <c r="M477" s="10"/>
      <c r="O477" s="50">
        <f>O474</f>
        <v>27044933160</v>
      </c>
      <c r="P477" s="60">
        <v>8.5000000000000006E-3</v>
      </c>
      <c r="Q477" s="6">
        <v>1</v>
      </c>
      <c r="R477" s="14">
        <f>O477*P477*Q477</f>
        <v>229881931.86000001</v>
      </c>
    </row>
    <row r="478" spans="1:20" ht="18" customHeight="1">
      <c r="A478" s="90"/>
      <c r="B478" s="28"/>
      <c r="C478" s="28"/>
      <c r="D478" s="28"/>
      <c r="E478" s="28"/>
      <c r="F478" s="3052"/>
      <c r="G478" s="3205"/>
      <c r="H478" s="26"/>
      <c r="I478" s="3093" t="s">
        <v>1467</v>
      </c>
      <c r="J478" s="3115" t="s">
        <v>73</v>
      </c>
      <c r="K478" s="3089">
        <v>838393</v>
      </c>
      <c r="L478" s="132"/>
      <c r="M478" s="10"/>
      <c r="O478" s="50">
        <f>O474</f>
        <v>27044933160</v>
      </c>
      <c r="P478" s="6">
        <f>31/1000</f>
        <v>3.1E-2</v>
      </c>
      <c r="Q478" s="6">
        <v>1</v>
      </c>
      <c r="R478" s="14">
        <f>O478*P478*Q478</f>
        <v>838392927.96000004</v>
      </c>
    </row>
    <row r="479" spans="1:20" s="2" customFormat="1" ht="18" customHeight="1">
      <c r="A479" s="90"/>
      <c r="B479" s="28"/>
      <c r="C479" s="28"/>
      <c r="D479" s="3340" t="s">
        <v>306</v>
      </c>
      <c r="E479" s="3340"/>
      <c r="F479" s="3051">
        <f>F480</f>
        <v>21200</v>
      </c>
      <c r="G479" s="3204">
        <v>21200</v>
      </c>
      <c r="H479" s="67">
        <f>F479-G479</f>
        <v>0</v>
      </c>
      <c r="I479" s="3112"/>
      <c r="J479" s="3107"/>
      <c r="K479" s="3113">
        <f>K480</f>
        <v>21200</v>
      </c>
      <c r="L479" s="132"/>
      <c r="M479" s="10"/>
      <c r="N479" s="50"/>
      <c r="O479" s="6"/>
      <c r="P479" s="6"/>
      <c r="Q479" s="6"/>
      <c r="R479" s="14"/>
      <c r="S479" s="5"/>
      <c r="T479" s="1"/>
    </row>
    <row r="480" spans="1:20" s="2" customFormat="1" ht="18" customHeight="1">
      <c r="A480" s="90"/>
      <c r="B480" s="28"/>
      <c r="C480" s="28"/>
      <c r="D480" s="30"/>
      <c r="E480" s="48" t="s">
        <v>263</v>
      </c>
      <c r="F480" s="3052">
        <f>K481</f>
        <v>21200</v>
      </c>
      <c r="G480" s="3205">
        <v>21200</v>
      </c>
      <c r="H480" s="26">
        <f>F480-G480</f>
        <v>0</v>
      </c>
      <c r="I480" s="3118" t="s">
        <v>125</v>
      </c>
      <c r="J480" s="3189"/>
      <c r="K480" s="1471">
        <f>K481</f>
        <v>21200</v>
      </c>
      <c r="L480" s="132"/>
      <c r="M480" s="10"/>
      <c r="N480" s="50"/>
      <c r="O480" s="6"/>
      <c r="P480" s="6"/>
      <c r="Q480" s="6"/>
      <c r="R480" s="14"/>
      <c r="S480" s="5"/>
      <c r="T480" s="1"/>
    </row>
    <row r="481" spans="1:16145" s="2" customFormat="1" ht="18" customHeight="1">
      <c r="A481" s="90"/>
      <c r="B481" s="28"/>
      <c r="C481" s="28"/>
      <c r="D481" s="30"/>
      <c r="E481" s="33"/>
      <c r="F481" s="3052"/>
      <c r="G481" s="3205"/>
      <c r="H481" s="26"/>
      <c r="I481" s="3135" t="s">
        <v>49</v>
      </c>
      <c r="J481" s="3115" t="s">
        <v>73</v>
      </c>
      <c r="K481" s="3116">
        <v>21200</v>
      </c>
      <c r="L481" s="132"/>
      <c r="M481" s="10"/>
      <c r="N481" s="50"/>
      <c r="O481" s="6"/>
      <c r="P481" s="6"/>
      <c r="Q481" s="6"/>
      <c r="R481" s="14"/>
      <c r="S481" s="5"/>
      <c r="T481" s="1"/>
    </row>
    <row r="482" spans="1:16145" s="2" customFormat="1" ht="18" customHeight="1">
      <c r="A482" s="90"/>
      <c r="B482" s="28"/>
      <c r="C482" s="28"/>
      <c r="D482" s="3341" t="s">
        <v>45</v>
      </c>
      <c r="E482" s="3342"/>
      <c r="F482" s="3055">
        <f>K482</f>
        <v>3180</v>
      </c>
      <c r="G482" s="3207">
        <v>3180</v>
      </c>
      <c r="H482" s="32">
        <f>F482-G482</f>
        <v>0</v>
      </c>
      <c r="I482" s="3190" t="s">
        <v>129</v>
      </c>
      <c r="J482" s="3143"/>
      <c r="K482" s="3179">
        <f>K483</f>
        <v>3180</v>
      </c>
      <c r="L482" s="132"/>
      <c r="M482" s="10"/>
      <c r="N482" s="50"/>
      <c r="O482" s="6"/>
      <c r="P482" s="6"/>
      <c r="Q482" s="6"/>
      <c r="R482" s="14"/>
      <c r="S482" s="5"/>
      <c r="T482" s="1"/>
    </row>
    <row r="483" spans="1:16145" s="2" customFormat="1" ht="18" customHeight="1">
      <c r="A483" s="90"/>
      <c r="B483" s="28"/>
      <c r="C483" s="28"/>
      <c r="D483" s="3343"/>
      <c r="E483" s="3344"/>
      <c r="F483" s="3050"/>
      <c r="G483" s="3203"/>
      <c r="H483" s="26"/>
      <c r="I483" s="3191" t="s">
        <v>47</v>
      </c>
      <c r="J483" s="3115" t="s">
        <v>73</v>
      </c>
      <c r="K483" s="3116">
        <v>3180</v>
      </c>
      <c r="L483" s="127"/>
      <c r="M483" s="4"/>
      <c r="N483" s="50"/>
      <c r="O483" s="6"/>
      <c r="P483" s="6"/>
      <c r="Q483" s="6"/>
      <c r="R483" s="14"/>
      <c r="S483" s="5"/>
    </row>
    <row r="484" spans="1:16145" s="2" customFormat="1" ht="18" customHeight="1">
      <c r="A484" s="90"/>
      <c r="B484" s="1482" t="s">
        <v>1468</v>
      </c>
      <c r="C484" s="1483"/>
      <c r="D484" s="1484"/>
      <c r="E484" s="1485"/>
      <c r="F484" s="3065">
        <f>F485</f>
        <v>5000</v>
      </c>
      <c r="G484" s="3216">
        <f>G485</f>
        <v>5000</v>
      </c>
      <c r="H484" s="79">
        <f>F484-G484</f>
        <v>0</v>
      </c>
      <c r="I484" s="3168"/>
      <c r="J484" s="3192"/>
      <c r="K484" s="3108">
        <f>K485</f>
        <v>5000</v>
      </c>
      <c r="L484" s="127"/>
      <c r="M484" s="4"/>
      <c r="N484" s="50"/>
      <c r="O484" s="6"/>
      <c r="P484" s="6"/>
      <c r="Q484" s="6"/>
      <c r="R484" s="14"/>
      <c r="S484" s="5"/>
    </row>
    <row r="485" spans="1:16145" s="2" customFormat="1" ht="18" customHeight="1" thickBot="1">
      <c r="A485" s="92"/>
      <c r="B485" s="93"/>
      <c r="C485" s="93"/>
      <c r="D485" s="3345" t="s">
        <v>209</v>
      </c>
      <c r="E485" s="3345"/>
      <c r="F485" s="3066">
        <f>K485</f>
        <v>5000</v>
      </c>
      <c r="G485" s="3217">
        <v>5000</v>
      </c>
      <c r="H485" s="26"/>
      <c r="I485" s="3193" t="s">
        <v>260</v>
      </c>
      <c r="J485" s="3194" t="s">
        <v>73</v>
      </c>
      <c r="K485" s="3195">
        <v>5000</v>
      </c>
      <c r="L485" s="127"/>
      <c r="M485" s="4"/>
      <c r="N485" s="50"/>
      <c r="O485" s="6"/>
      <c r="P485" s="13"/>
      <c r="Q485" s="13"/>
      <c r="R485" s="64"/>
      <c r="S485" s="63"/>
    </row>
    <row r="486" spans="1:16145" ht="18" customHeight="1">
      <c r="A486" s="3346" t="s">
        <v>309</v>
      </c>
      <c r="B486" s="3347"/>
      <c r="C486" s="3347"/>
      <c r="D486" s="3347"/>
      <c r="E486" s="3348"/>
      <c r="F486" s="3067">
        <f>F487+F506</f>
        <v>22770</v>
      </c>
      <c r="G486" s="3218">
        <v>15050</v>
      </c>
      <c r="H486" s="1486">
        <f>F486-G486</f>
        <v>7720</v>
      </c>
      <c r="I486" s="3196"/>
      <c r="J486" s="3197"/>
      <c r="K486" s="3198"/>
      <c r="O486" s="65"/>
      <c r="P486" s="13"/>
      <c r="Q486" s="13"/>
      <c r="R486" s="64"/>
      <c r="S486" s="63"/>
      <c r="T486" s="2"/>
    </row>
    <row r="487" spans="1:16145" ht="18" customHeight="1">
      <c r="A487" s="90"/>
      <c r="B487" s="3349" t="s">
        <v>210</v>
      </c>
      <c r="C487" s="3350"/>
      <c r="D487" s="3350"/>
      <c r="E487" s="3351"/>
      <c r="F487" s="3051">
        <f>F488</f>
        <v>22770</v>
      </c>
      <c r="G487" s="3204">
        <v>15050</v>
      </c>
      <c r="H487" s="1476">
        <f>F486-G486</f>
        <v>7720</v>
      </c>
      <c r="I487" s="3112"/>
      <c r="J487" s="3173"/>
      <c r="K487" s="3113">
        <f>R487/1000</f>
        <v>0</v>
      </c>
      <c r="O487" s="11"/>
      <c r="P487" s="4"/>
      <c r="Q487" s="4"/>
      <c r="R487" s="64"/>
      <c r="S487" s="63"/>
      <c r="T487" s="2"/>
    </row>
    <row r="488" spans="1:16145" ht="18" customHeight="1">
      <c r="A488" s="90"/>
      <c r="B488" s="28"/>
      <c r="C488" s="3337" t="s">
        <v>212</v>
      </c>
      <c r="D488" s="3338"/>
      <c r="E488" s="3339"/>
      <c r="F488" s="3051">
        <f>F489</f>
        <v>22770</v>
      </c>
      <c r="G488" s="3204">
        <v>15050</v>
      </c>
      <c r="H488" s="1476">
        <f>F486-G486</f>
        <v>7720</v>
      </c>
      <c r="I488" s="3112"/>
      <c r="J488" s="3173"/>
      <c r="K488" s="3113">
        <f>R488/1000</f>
        <v>0</v>
      </c>
      <c r="O488" s="11"/>
      <c r="P488" s="11"/>
      <c r="Q488" s="11"/>
      <c r="R488" s="64"/>
      <c r="S488" s="57"/>
      <c r="T488" s="2"/>
    </row>
    <row r="489" spans="1:16145" ht="18" customHeight="1">
      <c r="A489" s="90"/>
      <c r="B489" s="28"/>
      <c r="C489" s="29"/>
      <c r="D489" s="3340" t="s">
        <v>208</v>
      </c>
      <c r="E489" s="3340"/>
      <c r="F489" s="3051">
        <f>F490</f>
        <v>22770</v>
      </c>
      <c r="G489" s="3204">
        <v>15050</v>
      </c>
      <c r="H489" s="1476">
        <f>F486-G486</f>
        <v>7720</v>
      </c>
      <c r="I489" s="3172"/>
      <c r="J489" s="3173"/>
      <c r="K489" s="3113">
        <f>R489/1000</f>
        <v>0</v>
      </c>
      <c r="O489" s="11"/>
      <c r="P489" s="4"/>
      <c r="Q489" s="4"/>
      <c r="R489" s="64"/>
      <c r="S489" s="63"/>
      <c r="T489" s="2"/>
    </row>
    <row r="490" spans="1:16145" ht="18" customHeight="1">
      <c r="A490" s="90"/>
      <c r="B490" s="28"/>
      <c r="C490" s="29"/>
      <c r="D490" s="29"/>
      <c r="E490" s="28" t="s">
        <v>165</v>
      </c>
      <c r="F490" s="3068">
        <f>K490</f>
        <v>22770</v>
      </c>
      <c r="G490" s="3205">
        <v>15050</v>
      </c>
      <c r="H490" s="1470">
        <f>F486-G486</f>
        <v>7720</v>
      </c>
      <c r="I490" s="3118"/>
      <c r="J490" s="3122"/>
      <c r="K490" s="1471">
        <f>K491+K500+K496+K503+K494+K495+K497</f>
        <v>22770</v>
      </c>
      <c r="R490" s="59"/>
    </row>
    <row r="491" spans="1:16145" s="66" customFormat="1" ht="18" customHeight="1">
      <c r="A491" s="90"/>
      <c r="B491" s="28"/>
      <c r="C491" s="29"/>
      <c r="D491" s="29"/>
      <c r="E491" s="33"/>
      <c r="F491" s="3068"/>
      <c r="G491" s="3219"/>
      <c r="H491" s="1470"/>
      <c r="I491" s="3118" t="s">
        <v>1425</v>
      </c>
      <c r="J491" s="3115"/>
      <c r="K491" s="1471">
        <f>SUM(K492:K493)</f>
        <v>1470</v>
      </c>
      <c r="L491" s="127"/>
      <c r="M491" s="4"/>
      <c r="N491" s="50"/>
      <c r="O491" s="6"/>
      <c r="P491" s="6"/>
      <c r="Q491" s="6"/>
      <c r="R491" s="14">
        <f>SUM(R492:R502)</f>
        <v>170000</v>
      </c>
      <c r="S491" s="5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  <c r="LZ491" s="1"/>
      <c r="MA491" s="1"/>
      <c r="MB491" s="1"/>
      <c r="MC491" s="1"/>
      <c r="MD491" s="1"/>
      <c r="ME491" s="1"/>
      <c r="MF491" s="1"/>
      <c r="MG491" s="1"/>
      <c r="MH491" s="1"/>
      <c r="MI491" s="1"/>
      <c r="MJ491" s="1"/>
      <c r="MK491" s="1"/>
      <c r="ML491" s="1"/>
      <c r="MM491" s="1"/>
      <c r="MN491" s="1"/>
      <c r="MO491" s="1"/>
      <c r="MP491" s="1"/>
      <c r="MQ491" s="1"/>
      <c r="MR491" s="1"/>
      <c r="MS491" s="1"/>
      <c r="MT491" s="1"/>
      <c r="MU491" s="1"/>
      <c r="MV491" s="1"/>
      <c r="MW491" s="1"/>
      <c r="MX491" s="1"/>
      <c r="MY491" s="1"/>
      <c r="MZ491" s="1"/>
      <c r="NA491" s="1"/>
      <c r="NB491" s="1"/>
      <c r="NC491" s="1"/>
      <c r="ND491" s="1"/>
      <c r="NE491" s="1"/>
      <c r="NF491" s="1"/>
      <c r="NG491" s="1"/>
      <c r="NH491" s="1"/>
      <c r="NI491" s="1"/>
      <c r="NJ491" s="1"/>
      <c r="NK491" s="1"/>
      <c r="NL491" s="1"/>
      <c r="NM491" s="1"/>
      <c r="NN491" s="1"/>
      <c r="NO491" s="1"/>
      <c r="NP491" s="1"/>
      <c r="NQ491" s="1"/>
      <c r="NR491" s="1"/>
      <c r="NS491" s="1"/>
      <c r="NT491" s="1"/>
      <c r="NU491" s="1"/>
      <c r="NV491" s="1"/>
      <c r="NW491" s="1"/>
      <c r="NX491" s="1"/>
      <c r="NY491" s="1"/>
      <c r="NZ491" s="1"/>
      <c r="OA491" s="1"/>
      <c r="OB491" s="1"/>
      <c r="OC491" s="1"/>
      <c r="OD491" s="1"/>
      <c r="OE491" s="1"/>
      <c r="OF491" s="1"/>
      <c r="OG491" s="1"/>
      <c r="OH491" s="1"/>
      <c r="OI491" s="1"/>
      <c r="OJ491" s="1"/>
      <c r="OK491" s="1"/>
      <c r="OL491" s="1"/>
      <c r="OM491" s="1"/>
      <c r="ON491" s="1"/>
      <c r="OO491" s="1"/>
      <c r="OP491" s="1"/>
      <c r="OQ491" s="1"/>
      <c r="OR491" s="1"/>
      <c r="OS491" s="1"/>
      <c r="OT491" s="1"/>
      <c r="OU491" s="1"/>
      <c r="OV491" s="1"/>
      <c r="OW491" s="1"/>
      <c r="OX491" s="1"/>
      <c r="OY491" s="1"/>
      <c r="OZ491" s="1"/>
      <c r="PA491" s="1"/>
      <c r="PB491" s="1"/>
      <c r="PC491" s="1"/>
      <c r="PD491" s="1"/>
      <c r="PE491" s="1"/>
      <c r="PF491" s="1"/>
      <c r="PG491" s="1"/>
      <c r="PH491" s="1"/>
      <c r="PI491" s="1"/>
      <c r="PJ491" s="1"/>
      <c r="PK491" s="1"/>
      <c r="PL491" s="1"/>
      <c r="PM491" s="1"/>
      <c r="PN491" s="1"/>
      <c r="PO491" s="1"/>
      <c r="PP491" s="1"/>
      <c r="PQ491" s="1"/>
      <c r="PR491" s="1"/>
      <c r="PS491" s="1"/>
      <c r="PT491" s="1"/>
      <c r="PU491" s="1"/>
      <c r="PV491" s="1"/>
      <c r="PW491" s="1"/>
      <c r="PX491" s="1"/>
      <c r="PY491" s="1"/>
      <c r="PZ491" s="1"/>
      <c r="QA491" s="1"/>
      <c r="QB491" s="1"/>
      <c r="QC491" s="1"/>
      <c r="QD491" s="1"/>
      <c r="QE491" s="1"/>
      <c r="QF491" s="1"/>
      <c r="QG491" s="1"/>
      <c r="QH491" s="1"/>
      <c r="QI491" s="1"/>
      <c r="QJ491" s="1"/>
      <c r="QK491" s="1"/>
      <c r="QL491" s="1"/>
      <c r="QM491" s="1"/>
      <c r="QN491" s="1"/>
      <c r="QO491" s="1"/>
      <c r="QP491" s="1"/>
      <c r="QQ491" s="1"/>
      <c r="QR491" s="1"/>
      <c r="QS491" s="1"/>
      <c r="QT491" s="1"/>
      <c r="QU491" s="1"/>
      <c r="QV491" s="1"/>
      <c r="QW491" s="1"/>
      <c r="QX491" s="1"/>
      <c r="QY491" s="1"/>
      <c r="QZ491" s="1"/>
      <c r="RA491" s="1"/>
      <c r="RB491" s="1"/>
      <c r="RC491" s="1"/>
      <c r="RD491" s="1"/>
      <c r="RE491" s="1"/>
      <c r="RF491" s="1"/>
      <c r="RG491" s="1"/>
      <c r="RH491" s="1"/>
      <c r="RI491" s="1"/>
      <c r="RJ491" s="1"/>
      <c r="RK491" s="1"/>
      <c r="RL491" s="1"/>
      <c r="RM491" s="1"/>
      <c r="RN491" s="1"/>
      <c r="RO491" s="1"/>
      <c r="RP491" s="1"/>
      <c r="RQ491" s="1"/>
      <c r="RR491" s="1"/>
      <c r="RS491" s="1"/>
      <c r="RT491" s="1"/>
      <c r="RU491" s="1"/>
      <c r="RV491" s="1"/>
      <c r="RW491" s="1"/>
      <c r="RX491" s="1"/>
      <c r="RY491" s="1"/>
      <c r="RZ491" s="1"/>
      <c r="SA491" s="1"/>
      <c r="SB491" s="1"/>
      <c r="SC491" s="1"/>
      <c r="SD491" s="1"/>
      <c r="SE491" s="1"/>
      <c r="SF491" s="1"/>
      <c r="SG491" s="1"/>
      <c r="SH491" s="1"/>
      <c r="SI491" s="1"/>
      <c r="SJ491" s="1"/>
      <c r="SK491" s="1"/>
      <c r="SL491" s="1"/>
      <c r="SM491" s="1"/>
      <c r="SN491" s="1"/>
      <c r="SO491" s="1"/>
      <c r="SP491" s="1"/>
      <c r="SQ491" s="1"/>
      <c r="SR491" s="1"/>
      <c r="SS491" s="1"/>
      <c r="ST491" s="1"/>
      <c r="SU491" s="1"/>
      <c r="SV491" s="1"/>
      <c r="SW491" s="1"/>
      <c r="SX491" s="1"/>
      <c r="SY491" s="1"/>
      <c r="SZ491" s="1"/>
      <c r="TA491" s="1"/>
      <c r="TB491" s="1"/>
      <c r="TC491" s="1"/>
      <c r="TD491" s="1"/>
      <c r="TE491" s="1"/>
      <c r="TF491" s="1"/>
      <c r="TG491" s="1"/>
      <c r="TH491" s="1"/>
      <c r="TI491" s="1"/>
      <c r="TJ491" s="1"/>
      <c r="TK491" s="1"/>
      <c r="TL491" s="1"/>
      <c r="TM491" s="1"/>
      <c r="TN491" s="1"/>
      <c r="TO491" s="1"/>
      <c r="TP491" s="1"/>
      <c r="TQ491" s="1"/>
      <c r="TR491" s="1"/>
      <c r="TS491" s="1"/>
      <c r="TT491" s="1"/>
      <c r="TU491" s="1"/>
      <c r="TV491" s="1"/>
      <c r="TW491" s="1"/>
      <c r="TX491" s="1"/>
      <c r="TY491" s="1"/>
      <c r="TZ491" s="1"/>
      <c r="UA491" s="1"/>
      <c r="UB491" s="1"/>
      <c r="UC491" s="1"/>
      <c r="UD491" s="1"/>
      <c r="UE491" s="1"/>
      <c r="UF491" s="1"/>
      <c r="UG491" s="1"/>
      <c r="UH491" s="1"/>
      <c r="UI491" s="1"/>
      <c r="UJ491" s="1"/>
      <c r="UK491" s="1"/>
      <c r="UL491" s="1"/>
      <c r="UM491" s="1"/>
      <c r="UN491" s="1"/>
      <c r="UO491" s="1"/>
      <c r="UP491" s="1"/>
      <c r="UQ491" s="1"/>
      <c r="UR491" s="1"/>
      <c r="US491" s="1"/>
      <c r="UT491" s="1"/>
      <c r="UU491" s="1"/>
      <c r="UV491" s="1"/>
      <c r="UW491" s="1"/>
      <c r="UX491" s="1"/>
      <c r="UY491" s="1"/>
      <c r="UZ491" s="1"/>
      <c r="VA491" s="1"/>
      <c r="VB491" s="1"/>
      <c r="VC491" s="1"/>
      <c r="VD491" s="1"/>
      <c r="VE491" s="1"/>
      <c r="VF491" s="1"/>
      <c r="VG491" s="1"/>
      <c r="VH491" s="1"/>
      <c r="VI491" s="1"/>
      <c r="VJ491" s="1"/>
      <c r="VK491" s="1"/>
      <c r="VL491" s="1"/>
      <c r="VM491" s="1"/>
      <c r="VN491" s="1"/>
      <c r="VO491" s="1"/>
      <c r="VP491" s="1"/>
      <c r="VQ491" s="1"/>
      <c r="VR491" s="1"/>
      <c r="VS491" s="1"/>
      <c r="VT491" s="1"/>
      <c r="VU491" s="1"/>
      <c r="VV491" s="1"/>
      <c r="VW491" s="1"/>
      <c r="VX491" s="1"/>
      <c r="VY491" s="1"/>
      <c r="VZ491" s="1"/>
      <c r="WA491" s="1"/>
      <c r="WB491" s="1"/>
      <c r="WC491" s="1"/>
      <c r="WD491" s="1"/>
      <c r="WE491" s="1"/>
      <c r="WF491" s="1"/>
      <c r="WG491" s="1"/>
      <c r="WH491" s="1"/>
      <c r="WI491" s="1"/>
      <c r="WJ491" s="1"/>
      <c r="WK491" s="1"/>
      <c r="WL491" s="1"/>
      <c r="WM491" s="1"/>
      <c r="WN491" s="1"/>
      <c r="WO491" s="1"/>
      <c r="WP491" s="1"/>
      <c r="WQ491" s="1"/>
      <c r="WR491" s="1"/>
      <c r="WS491" s="1"/>
      <c r="WT491" s="1"/>
      <c r="WU491" s="1"/>
      <c r="WV491" s="1"/>
      <c r="WW491" s="1"/>
      <c r="WX491" s="1"/>
      <c r="WY491" s="1"/>
      <c r="WZ491" s="1"/>
      <c r="XA491" s="1"/>
      <c r="XB491" s="1"/>
      <c r="XC491" s="1"/>
      <c r="XD491" s="1"/>
      <c r="XE491" s="1"/>
      <c r="XF491" s="1"/>
      <c r="XG491" s="1"/>
      <c r="XH491" s="1"/>
      <c r="XI491" s="1"/>
      <c r="XJ491" s="1"/>
      <c r="XK491" s="1"/>
      <c r="XL491" s="1"/>
      <c r="XM491" s="1"/>
      <c r="XN491" s="1"/>
      <c r="XO491" s="1"/>
      <c r="XP491" s="1"/>
      <c r="XQ491" s="1"/>
      <c r="XR491" s="1"/>
      <c r="XS491" s="1"/>
      <c r="XT491" s="1"/>
      <c r="XU491" s="1"/>
      <c r="XV491" s="1"/>
      <c r="XW491" s="1"/>
      <c r="XX491" s="1"/>
      <c r="XY491" s="1"/>
      <c r="XZ491" s="1"/>
      <c r="YA491" s="1"/>
      <c r="YB491" s="1"/>
      <c r="YC491" s="1"/>
      <c r="YD491" s="1"/>
      <c r="YE491" s="1"/>
      <c r="YF491" s="1"/>
      <c r="YG491" s="1"/>
      <c r="YH491" s="1"/>
      <c r="YI491" s="1"/>
      <c r="YJ491" s="1"/>
      <c r="YK491" s="1"/>
      <c r="YL491" s="1"/>
      <c r="YM491" s="1"/>
      <c r="YN491" s="1"/>
      <c r="YO491" s="1"/>
      <c r="YP491" s="1"/>
      <c r="YQ491" s="1"/>
      <c r="YR491" s="1"/>
      <c r="YS491" s="1"/>
      <c r="YT491" s="1"/>
      <c r="YU491" s="1"/>
      <c r="YV491" s="1"/>
      <c r="YW491" s="1"/>
      <c r="YX491" s="1"/>
      <c r="YY491" s="1"/>
      <c r="YZ491" s="1"/>
      <c r="ZA491" s="1"/>
      <c r="ZB491" s="1"/>
      <c r="ZC491" s="1"/>
      <c r="ZD491" s="1"/>
      <c r="ZE491" s="1"/>
      <c r="ZF491" s="1"/>
      <c r="ZG491" s="1"/>
      <c r="ZH491" s="1"/>
      <c r="ZI491" s="1"/>
      <c r="ZJ491" s="1"/>
      <c r="ZK491" s="1"/>
      <c r="ZL491" s="1"/>
      <c r="ZM491" s="1"/>
      <c r="ZN491" s="1"/>
      <c r="ZO491" s="1"/>
      <c r="ZP491" s="1"/>
      <c r="ZQ491" s="1"/>
      <c r="ZR491" s="1"/>
      <c r="ZS491" s="1"/>
      <c r="ZT491" s="1"/>
      <c r="ZU491" s="1"/>
      <c r="ZV491" s="1"/>
      <c r="ZW491" s="1"/>
      <c r="ZX491" s="1"/>
      <c r="ZY491" s="1"/>
      <c r="ZZ491" s="1"/>
      <c r="AAA491" s="1"/>
      <c r="AAB491" s="1"/>
      <c r="AAC491" s="1"/>
      <c r="AAD491" s="1"/>
      <c r="AAE491" s="1"/>
      <c r="AAF491" s="1"/>
      <c r="AAG491" s="1"/>
      <c r="AAH491" s="1"/>
      <c r="AAI491" s="1"/>
      <c r="AAJ491" s="1"/>
      <c r="AAK491" s="1"/>
      <c r="AAL491" s="1"/>
      <c r="AAM491" s="1"/>
      <c r="AAN491" s="1"/>
      <c r="AAO491" s="1"/>
      <c r="AAP491" s="1"/>
      <c r="AAQ491" s="1"/>
      <c r="AAR491" s="1"/>
      <c r="AAS491" s="1"/>
      <c r="AAT491" s="1"/>
      <c r="AAU491" s="1"/>
      <c r="AAV491" s="1"/>
      <c r="AAW491" s="1"/>
      <c r="AAX491" s="1"/>
      <c r="AAY491" s="1"/>
      <c r="AAZ491" s="1"/>
      <c r="ABA491" s="1"/>
      <c r="ABB491" s="1"/>
      <c r="ABC491" s="1"/>
      <c r="ABD491" s="1"/>
      <c r="ABE491" s="1"/>
      <c r="ABF491" s="1"/>
      <c r="ABG491" s="1"/>
      <c r="ABH491" s="1"/>
      <c r="ABI491" s="1"/>
      <c r="ABJ491" s="1"/>
      <c r="ABK491" s="1"/>
      <c r="ABL491" s="1"/>
      <c r="ABM491" s="1"/>
      <c r="ABN491" s="1"/>
      <c r="ABO491" s="1"/>
      <c r="ABP491" s="1"/>
      <c r="ABQ491" s="1"/>
      <c r="ABR491" s="1"/>
      <c r="ABS491" s="1"/>
      <c r="ABT491" s="1"/>
      <c r="ABU491" s="1"/>
      <c r="ABV491" s="1"/>
      <c r="ABW491" s="1"/>
      <c r="ABX491" s="1"/>
      <c r="ABY491" s="1"/>
      <c r="ABZ491" s="1"/>
      <c r="ACA491" s="1"/>
      <c r="ACB491" s="1"/>
      <c r="ACC491" s="1"/>
      <c r="ACD491" s="1"/>
      <c r="ACE491" s="1"/>
      <c r="ACF491" s="1"/>
      <c r="ACG491" s="1"/>
      <c r="ACH491" s="1"/>
      <c r="ACI491" s="1"/>
      <c r="ACJ491" s="1"/>
      <c r="ACK491" s="1"/>
      <c r="ACL491" s="1"/>
      <c r="ACM491" s="1"/>
      <c r="ACN491" s="1"/>
      <c r="ACO491" s="1"/>
      <c r="ACP491" s="1"/>
      <c r="ACQ491" s="1"/>
      <c r="ACR491" s="1"/>
      <c r="ACS491" s="1"/>
      <c r="ACT491" s="1"/>
      <c r="ACU491" s="1"/>
      <c r="ACV491" s="1"/>
      <c r="ACW491" s="1"/>
      <c r="ACX491" s="1"/>
      <c r="ACY491" s="1"/>
      <c r="ACZ491" s="1"/>
      <c r="ADA491" s="1"/>
      <c r="ADB491" s="1"/>
      <c r="ADC491" s="1"/>
      <c r="ADD491" s="1"/>
      <c r="ADE491" s="1"/>
      <c r="ADF491" s="1"/>
      <c r="ADG491" s="1"/>
      <c r="ADH491" s="1"/>
      <c r="ADI491" s="1"/>
      <c r="ADJ491" s="1"/>
      <c r="ADK491" s="1"/>
      <c r="ADL491" s="1"/>
      <c r="ADM491" s="1"/>
      <c r="ADN491" s="1"/>
      <c r="ADO491" s="1"/>
      <c r="ADP491" s="1"/>
      <c r="ADQ491" s="1"/>
      <c r="ADR491" s="1"/>
      <c r="ADS491" s="1"/>
      <c r="ADT491" s="1"/>
      <c r="ADU491" s="1"/>
      <c r="ADV491" s="1"/>
      <c r="ADW491" s="1"/>
      <c r="ADX491" s="1"/>
      <c r="ADY491" s="1"/>
      <c r="ADZ491" s="1"/>
      <c r="AEA491" s="1"/>
      <c r="AEB491" s="1"/>
      <c r="AEC491" s="1"/>
      <c r="AED491" s="1"/>
      <c r="AEE491" s="1"/>
      <c r="AEF491" s="1"/>
      <c r="AEG491" s="1"/>
      <c r="AEH491" s="1"/>
      <c r="AEI491" s="1"/>
      <c r="AEJ491" s="1"/>
      <c r="AEK491" s="1"/>
      <c r="AEL491" s="1"/>
      <c r="AEM491" s="1"/>
      <c r="AEN491" s="1"/>
      <c r="AEO491" s="1"/>
      <c r="AEP491" s="1"/>
      <c r="AEQ491" s="1"/>
      <c r="AER491" s="1"/>
      <c r="AES491" s="1"/>
      <c r="AET491" s="1"/>
      <c r="AEU491" s="1"/>
      <c r="AEV491" s="1"/>
      <c r="AEW491" s="1"/>
      <c r="AEX491" s="1"/>
      <c r="AEY491" s="1"/>
      <c r="AEZ491" s="1"/>
      <c r="AFA491" s="1"/>
      <c r="AFB491" s="1"/>
      <c r="AFC491" s="1"/>
      <c r="AFD491" s="1"/>
      <c r="AFE491" s="1"/>
      <c r="AFF491" s="1"/>
      <c r="AFG491" s="1"/>
      <c r="AFH491" s="1"/>
      <c r="AFI491" s="1"/>
      <c r="AFJ491" s="1"/>
      <c r="AFK491" s="1"/>
      <c r="AFL491" s="1"/>
      <c r="AFM491" s="1"/>
      <c r="AFN491" s="1"/>
      <c r="AFO491" s="1"/>
      <c r="AFP491" s="1"/>
      <c r="AFQ491" s="1"/>
      <c r="AFR491" s="1"/>
      <c r="AFS491" s="1"/>
      <c r="AFT491" s="1"/>
      <c r="AFU491" s="1"/>
      <c r="AFV491" s="1"/>
      <c r="AFW491" s="1"/>
      <c r="AFX491" s="1"/>
      <c r="AFY491" s="1"/>
      <c r="AFZ491" s="1"/>
      <c r="AGA491" s="1"/>
      <c r="AGB491" s="1"/>
      <c r="AGC491" s="1"/>
      <c r="AGD491" s="1"/>
      <c r="AGE491" s="1"/>
      <c r="AGF491" s="1"/>
      <c r="AGG491" s="1"/>
      <c r="AGH491" s="1"/>
      <c r="AGI491" s="1"/>
      <c r="AGJ491" s="1"/>
      <c r="AGK491" s="1"/>
      <c r="AGL491" s="1"/>
      <c r="AGM491" s="1"/>
      <c r="AGN491" s="1"/>
      <c r="AGO491" s="1"/>
      <c r="AGP491" s="1"/>
      <c r="AGQ491" s="1"/>
      <c r="AGR491" s="1"/>
      <c r="AGS491" s="1"/>
      <c r="AGT491" s="1"/>
      <c r="AGU491" s="1"/>
      <c r="AGV491" s="1"/>
      <c r="AGW491" s="1"/>
      <c r="AGX491" s="1"/>
      <c r="AGY491" s="1"/>
      <c r="AGZ491" s="1"/>
      <c r="AHA491" s="1"/>
      <c r="AHB491" s="1"/>
      <c r="AHC491" s="1"/>
      <c r="AHD491" s="1"/>
      <c r="AHE491" s="1"/>
      <c r="AHF491" s="1"/>
      <c r="AHG491" s="1"/>
      <c r="AHH491" s="1"/>
      <c r="AHI491" s="1"/>
      <c r="AHJ491" s="1"/>
      <c r="AHK491" s="1"/>
      <c r="AHL491" s="1"/>
      <c r="AHM491" s="1"/>
      <c r="AHN491" s="1"/>
      <c r="AHO491" s="1"/>
      <c r="AHP491" s="1"/>
      <c r="AHQ491" s="1"/>
      <c r="AHR491" s="1"/>
      <c r="AHS491" s="1"/>
      <c r="AHT491" s="1"/>
      <c r="AHU491" s="1"/>
      <c r="AHV491" s="1"/>
      <c r="AHW491" s="1"/>
      <c r="AHX491" s="1"/>
      <c r="AHY491" s="1"/>
      <c r="AHZ491" s="1"/>
      <c r="AIA491" s="1"/>
      <c r="AIB491" s="1"/>
      <c r="AIC491" s="1"/>
      <c r="AID491" s="1"/>
      <c r="AIE491" s="1"/>
      <c r="AIF491" s="1"/>
      <c r="AIG491" s="1"/>
      <c r="AIH491" s="1"/>
      <c r="AII491" s="1"/>
      <c r="AIJ491" s="1"/>
      <c r="AIK491" s="1"/>
      <c r="AIL491" s="1"/>
      <c r="AIM491" s="1"/>
      <c r="AIN491" s="1"/>
      <c r="AIO491" s="1"/>
      <c r="AIP491" s="1"/>
      <c r="AIQ491" s="1"/>
      <c r="AIR491" s="1"/>
      <c r="AIS491" s="1"/>
      <c r="AIT491" s="1"/>
      <c r="AIU491" s="1"/>
      <c r="AIV491" s="1"/>
      <c r="AIW491" s="1"/>
      <c r="AIX491" s="1"/>
      <c r="AIY491" s="1"/>
      <c r="AIZ491" s="1"/>
      <c r="AJA491" s="1"/>
      <c r="AJB491" s="1"/>
      <c r="AJC491" s="1"/>
      <c r="AJD491" s="1"/>
      <c r="AJE491" s="1"/>
      <c r="AJF491" s="1"/>
      <c r="AJG491" s="1"/>
      <c r="AJH491" s="1"/>
      <c r="AJI491" s="1"/>
      <c r="AJJ491" s="1"/>
      <c r="AJK491" s="1"/>
      <c r="AJL491" s="1"/>
      <c r="AJM491" s="1"/>
      <c r="AJN491" s="1"/>
      <c r="AJO491" s="1"/>
      <c r="AJP491" s="1"/>
      <c r="AJQ491" s="1"/>
      <c r="AJR491" s="1"/>
      <c r="AJS491" s="1"/>
      <c r="AJT491" s="1"/>
      <c r="AJU491" s="1"/>
      <c r="AJV491" s="1"/>
      <c r="AJW491" s="1"/>
      <c r="AJX491" s="1"/>
      <c r="AJY491" s="1"/>
      <c r="AJZ491" s="1"/>
      <c r="AKA491" s="1"/>
      <c r="AKB491" s="1"/>
      <c r="AKC491" s="1"/>
      <c r="AKD491" s="1"/>
      <c r="AKE491" s="1"/>
      <c r="AKF491" s="1"/>
      <c r="AKG491" s="1"/>
      <c r="AKH491" s="1"/>
      <c r="AKI491" s="1"/>
      <c r="AKJ491" s="1"/>
      <c r="AKK491" s="1"/>
      <c r="AKL491" s="1"/>
      <c r="AKM491" s="1"/>
      <c r="AKN491" s="1"/>
      <c r="AKO491" s="1"/>
      <c r="AKP491" s="1"/>
      <c r="AKQ491" s="1"/>
      <c r="AKR491" s="1"/>
      <c r="AKS491" s="1"/>
      <c r="AKT491" s="1"/>
      <c r="AKU491" s="1"/>
      <c r="AKV491" s="1"/>
      <c r="AKW491" s="1"/>
      <c r="AKX491" s="1"/>
      <c r="AKY491" s="1"/>
      <c r="AKZ491" s="1"/>
      <c r="ALA491" s="1"/>
      <c r="ALB491" s="1"/>
      <c r="ALC491" s="1"/>
      <c r="ALD491" s="1"/>
      <c r="ALE491" s="1"/>
      <c r="ALF491" s="1"/>
      <c r="ALG491" s="1"/>
      <c r="ALH491" s="1"/>
      <c r="ALI491" s="1"/>
      <c r="ALJ491" s="1"/>
      <c r="ALK491" s="1"/>
      <c r="ALL491" s="1"/>
      <c r="ALM491" s="1"/>
      <c r="ALN491" s="1"/>
      <c r="ALO491" s="1"/>
      <c r="ALP491" s="1"/>
      <c r="ALQ491" s="1"/>
      <c r="ALR491" s="1"/>
      <c r="ALS491" s="1"/>
      <c r="ALT491" s="1"/>
      <c r="ALU491" s="1"/>
      <c r="ALV491" s="1"/>
      <c r="ALW491" s="1"/>
      <c r="ALX491" s="1"/>
      <c r="ALY491" s="1"/>
      <c r="ALZ491" s="1"/>
      <c r="AMA491" s="1"/>
      <c r="AMB491" s="1"/>
      <c r="AMC491" s="1"/>
      <c r="AMD491" s="1"/>
      <c r="AME491" s="1"/>
      <c r="AMF491" s="1"/>
      <c r="AMG491" s="1"/>
      <c r="AMH491" s="1"/>
      <c r="AMI491" s="1"/>
      <c r="AMJ491" s="1"/>
      <c r="AMK491" s="1"/>
      <c r="AML491" s="1"/>
      <c r="AMM491" s="1"/>
      <c r="AMN491" s="1"/>
      <c r="AMO491" s="1"/>
      <c r="AMP491" s="1"/>
      <c r="AMQ491" s="1"/>
      <c r="AMR491" s="1"/>
      <c r="AMS491" s="1"/>
      <c r="AMT491" s="1"/>
      <c r="AMU491" s="1"/>
      <c r="AMV491" s="1"/>
      <c r="AMW491" s="1"/>
      <c r="AMX491" s="1"/>
      <c r="AMY491" s="1"/>
      <c r="AMZ491" s="1"/>
      <c r="ANA491" s="1"/>
      <c r="ANB491" s="1"/>
      <c r="ANC491" s="1"/>
      <c r="AND491" s="1"/>
      <c r="ANE491" s="1"/>
      <c r="ANF491" s="1"/>
      <c r="ANG491" s="1"/>
      <c r="ANH491" s="1"/>
      <c r="ANI491" s="1"/>
      <c r="ANJ491" s="1"/>
      <c r="ANK491" s="1"/>
      <c r="ANL491" s="1"/>
      <c r="ANM491" s="1"/>
      <c r="ANN491" s="1"/>
      <c r="ANO491" s="1"/>
      <c r="ANP491" s="1"/>
      <c r="ANQ491" s="1"/>
      <c r="ANR491" s="1"/>
      <c r="ANS491" s="1"/>
      <c r="ANT491" s="1"/>
      <c r="ANU491" s="1"/>
      <c r="ANV491" s="1"/>
      <c r="ANW491" s="1"/>
      <c r="ANX491" s="1"/>
      <c r="ANY491" s="1"/>
      <c r="ANZ491" s="1"/>
      <c r="AOA491" s="1"/>
      <c r="AOB491" s="1"/>
      <c r="AOC491" s="1"/>
      <c r="AOD491" s="1"/>
      <c r="AOE491" s="1"/>
      <c r="AOF491" s="1"/>
      <c r="AOG491" s="1"/>
      <c r="AOH491" s="1"/>
      <c r="AOI491" s="1"/>
      <c r="AOJ491" s="1"/>
      <c r="AOK491" s="1"/>
      <c r="AOL491" s="1"/>
      <c r="AOM491" s="1"/>
      <c r="AON491" s="1"/>
      <c r="AOO491" s="1"/>
      <c r="AOP491" s="1"/>
      <c r="AOQ491" s="1"/>
      <c r="AOR491" s="1"/>
      <c r="AOS491" s="1"/>
      <c r="AOT491" s="1"/>
      <c r="AOU491" s="1"/>
      <c r="AOV491" s="1"/>
      <c r="AOW491" s="1"/>
      <c r="AOX491" s="1"/>
      <c r="AOY491" s="1"/>
      <c r="AOZ491" s="1"/>
      <c r="APA491" s="1"/>
      <c r="APB491" s="1"/>
      <c r="APC491" s="1"/>
      <c r="APD491" s="1"/>
      <c r="APE491" s="1"/>
      <c r="APF491" s="1"/>
      <c r="APG491" s="1"/>
      <c r="APH491" s="1"/>
      <c r="API491" s="1"/>
      <c r="APJ491" s="1"/>
      <c r="APK491" s="1"/>
      <c r="APL491" s="1"/>
      <c r="APM491" s="1"/>
      <c r="APN491" s="1"/>
      <c r="APO491" s="1"/>
      <c r="APP491" s="1"/>
      <c r="APQ491" s="1"/>
      <c r="APR491" s="1"/>
      <c r="APS491" s="1"/>
      <c r="APT491" s="1"/>
      <c r="APU491" s="1"/>
      <c r="APV491" s="1"/>
      <c r="APW491" s="1"/>
      <c r="APX491" s="1"/>
      <c r="APY491" s="1"/>
      <c r="APZ491" s="1"/>
      <c r="AQA491" s="1"/>
      <c r="AQB491" s="1"/>
      <c r="AQC491" s="1"/>
      <c r="AQD491" s="1"/>
      <c r="AQE491" s="1"/>
      <c r="AQF491" s="1"/>
      <c r="AQG491" s="1"/>
      <c r="AQH491" s="1"/>
      <c r="AQI491" s="1"/>
      <c r="AQJ491" s="1"/>
      <c r="AQK491" s="1"/>
      <c r="AQL491" s="1"/>
      <c r="AQM491" s="1"/>
      <c r="AQN491" s="1"/>
      <c r="AQO491" s="1"/>
      <c r="AQP491" s="1"/>
      <c r="AQQ491" s="1"/>
      <c r="AQR491" s="1"/>
      <c r="AQS491" s="1"/>
      <c r="AQT491" s="1"/>
      <c r="AQU491" s="1"/>
      <c r="AQV491" s="1"/>
      <c r="AQW491" s="1"/>
      <c r="AQX491" s="1"/>
      <c r="AQY491" s="1"/>
      <c r="AQZ491" s="1"/>
      <c r="ARA491" s="1"/>
      <c r="ARB491" s="1"/>
      <c r="ARC491" s="1"/>
      <c r="ARD491" s="1"/>
      <c r="ARE491" s="1"/>
      <c r="ARF491" s="1"/>
      <c r="ARG491" s="1"/>
      <c r="ARH491" s="1"/>
      <c r="ARI491" s="1"/>
      <c r="ARJ491" s="1"/>
      <c r="ARK491" s="1"/>
      <c r="ARL491" s="1"/>
      <c r="ARM491" s="1"/>
      <c r="ARN491" s="1"/>
      <c r="ARO491" s="1"/>
      <c r="ARP491" s="1"/>
      <c r="ARQ491" s="1"/>
      <c r="ARR491" s="1"/>
      <c r="ARS491" s="1"/>
      <c r="ART491" s="1"/>
      <c r="ARU491" s="1"/>
      <c r="ARV491" s="1"/>
      <c r="ARW491" s="1"/>
      <c r="ARX491" s="1"/>
      <c r="ARY491" s="1"/>
      <c r="ARZ491" s="1"/>
      <c r="ASA491" s="1"/>
      <c r="ASB491" s="1"/>
      <c r="ASC491" s="1"/>
      <c r="ASD491" s="1"/>
      <c r="ASE491" s="1"/>
      <c r="ASF491" s="1"/>
      <c r="ASG491" s="1"/>
      <c r="ASH491" s="1"/>
      <c r="ASI491" s="1"/>
      <c r="ASJ491" s="1"/>
      <c r="ASK491" s="1"/>
      <c r="ASL491" s="1"/>
      <c r="ASM491" s="1"/>
      <c r="ASN491" s="1"/>
      <c r="ASO491" s="1"/>
      <c r="ASP491" s="1"/>
      <c r="ASQ491" s="1"/>
      <c r="ASR491" s="1"/>
      <c r="ASS491" s="1"/>
      <c r="AST491" s="1"/>
      <c r="ASU491" s="1"/>
      <c r="ASV491" s="1"/>
      <c r="ASW491" s="1"/>
      <c r="ASX491" s="1"/>
      <c r="ASY491" s="1"/>
      <c r="ASZ491" s="1"/>
      <c r="ATA491" s="1"/>
      <c r="ATB491" s="1"/>
      <c r="ATC491" s="1"/>
      <c r="ATD491" s="1"/>
      <c r="ATE491" s="1"/>
      <c r="ATF491" s="1"/>
      <c r="ATG491" s="1"/>
      <c r="ATH491" s="1"/>
      <c r="ATI491" s="1"/>
      <c r="ATJ491" s="1"/>
      <c r="ATK491" s="1"/>
      <c r="ATL491" s="1"/>
      <c r="ATM491" s="1"/>
      <c r="ATN491" s="1"/>
      <c r="ATO491" s="1"/>
      <c r="ATP491" s="1"/>
      <c r="ATQ491" s="1"/>
      <c r="ATR491" s="1"/>
      <c r="ATS491" s="1"/>
      <c r="ATT491" s="1"/>
      <c r="ATU491" s="1"/>
      <c r="ATV491" s="1"/>
      <c r="ATW491" s="1"/>
      <c r="ATX491" s="1"/>
      <c r="ATY491" s="1"/>
      <c r="ATZ491" s="1"/>
      <c r="AUA491" s="1"/>
      <c r="AUB491" s="1"/>
      <c r="AUC491" s="1"/>
      <c r="AUD491" s="1"/>
      <c r="AUE491" s="1"/>
      <c r="AUF491" s="1"/>
      <c r="AUG491" s="1"/>
      <c r="AUH491" s="1"/>
      <c r="AUI491" s="1"/>
      <c r="AUJ491" s="1"/>
      <c r="AUK491" s="1"/>
      <c r="AUL491" s="1"/>
      <c r="AUM491" s="1"/>
      <c r="AUN491" s="1"/>
      <c r="AUO491" s="1"/>
      <c r="AUP491" s="1"/>
      <c r="AUQ491" s="1"/>
      <c r="AUR491" s="1"/>
      <c r="AUS491" s="1"/>
      <c r="AUT491" s="1"/>
      <c r="AUU491" s="1"/>
      <c r="AUV491" s="1"/>
      <c r="AUW491" s="1"/>
      <c r="AUX491" s="1"/>
      <c r="AUY491" s="1"/>
      <c r="AUZ491" s="1"/>
      <c r="AVA491" s="1"/>
      <c r="AVB491" s="1"/>
      <c r="AVC491" s="1"/>
      <c r="AVD491" s="1"/>
      <c r="AVE491" s="1"/>
      <c r="AVF491" s="1"/>
      <c r="AVG491" s="1"/>
      <c r="AVH491" s="1"/>
      <c r="AVI491" s="1"/>
      <c r="AVJ491" s="1"/>
      <c r="AVK491" s="1"/>
      <c r="AVL491" s="1"/>
      <c r="AVM491" s="1"/>
      <c r="AVN491" s="1"/>
      <c r="AVO491" s="1"/>
      <c r="AVP491" s="1"/>
      <c r="AVQ491" s="1"/>
      <c r="AVR491" s="1"/>
      <c r="AVS491" s="1"/>
      <c r="AVT491" s="1"/>
      <c r="AVU491" s="1"/>
      <c r="AVV491" s="1"/>
      <c r="AVW491" s="1"/>
      <c r="AVX491" s="1"/>
      <c r="AVY491" s="1"/>
      <c r="AVZ491" s="1"/>
      <c r="AWA491" s="1"/>
      <c r="AWB491" s="1"/>
      <c r="AWC491" s="1"/>
      <c r="AWD491" s="1"/>
      <c r="AWE491" s="1"/>
      <c r="AWF491" s="1"/>
      <c r="AWG491" s="1"/>
      <c r="AWH491" s="1"/>
      <c r="AWI491" s="1"/>
      <c r="AWJ491" s="1"/>
      <c r="AWK491" s="1"/>
      <c r="AWL491" s="1"/>
      <c r="AWM491" s="1"/>
      <c r="AWN491" s="1"/>
      <c r="AWO491" s="1"/>
      <c r="AWP491" s="1"/>
      <c r="AWQ491" s="1"/>
      <c r="AWR491" s="1"/>
      <c r="AWS491" s="1"/>
      <c r="AWT491" s="1"/>
      <c r="AWU491" s="1"/>
      <c r="AWV491" s="1"/>
      <c r="AWW491" s="1"/>
      <c r="AWX491" s="1"/>
      <c r="AWY491" s="1"/>
      <c r="AWZ491" s="1"/>
      <c r="AXA491" s="1"/>
      <c r="AXB491" s="1"/>
      <c r="AXC491" s="1"/>
      <c r="AXD491" s="1"/>
      <c r="AXE491" s="1"/>
      <c r="AXF491" s="1"/>
      <c r="AXG491" s="1"/>
      <c r="AXH491" s="1"/>
      <c r="AXI491" s="1"/>
      <c r="AXJ491" s="1"/>
      <c r="AXK491" s="1"/>
      <c r="AXL491" s="1"/>
      <c r="AXM491" s="1"/>
      <c r="AXN491" s="1"/>
      <c r="AXO491" s="1"/>
      <c r="AXP491" s="1"/>
      <c r="AXQ491" s="1"/>
      <c r="AXR491" s="1"/>
      <c r="AXS491" s="1"/>
      <c r="AXT491" s="1"/>
      <c r="AXU491" s="1"/>
      <c r="AXV491" s="1"/>
      <c r="AXW491" s="1"/>
      <c r="AXX491" s="1"/>
      <c r="AXY491" s="1"/>
      <c r="AXZ491" s="1"/>
      <c r="AYA491" s="1"/>
      <c r="AYB491" s="1"/>
      <c r="AYC491" s="1"/>
      <c r="AYD491" s="1"/>
      <c r="AYE491" s="1"/>
      <c r="AYF491" s="1"/>
      <c r="AYG491" s="1"/>
      <c r="AYH491" s="1"/>
      <c r="AYI491" s="1"/>
      <c r="AYJ491" s="1"/>
      <c r="AYK491" s="1"/>
      <c r="AYL491" s="1"/>
      <c r="AYM491" s="1"/>
      <c r="AYN491" s="1"/>
      <c r="AYO491" s="1"/>
      <c r="AYP491" s="1"/>
      <c r="AYQ491" s="1"/>
      <c r="AYR491" s="1"/>
      <c r="AYS491" s="1"/>
      <c r="AYT491" s="1"/>
      <c r="AYU491" s="1"/>
      <c r="AYV491" s="1"/>
      <c r="AYW491" s="1"/>
      <c r="AYX491" s="1"/>
      <c r="AYY491" s="1"/>
      <c r="AYZ491" s="1"/>
      <c r="AZA491" s="1"/>
      <c r="AZB491" s="1"/>
      <c r="AZC491" s="1"/>
      <c r="AZD491" s="1"/>
      <c r="AZE491" s="1"/>
      <c r="AZF491" s="1"/>
      <c r="AZG491" s="1"/>
      <c r="AZH491" s="1"/>
      <c r="AZI491" s="1"/>
      <c r="AZJ491" s="1"/>
      <c r="AZK491" s="1"/>
      <c r="AZL491" s="1"/>
      <c r="AZM491" s="1"/>
      <c r="AZN491" s="1"/>
      <c r="AZO491" s="1"/>
      <c r="AZP491" s="1"/>
      <c r="AZQ491" s="1"/>
      <c r="AZR491" s="1"/>
      <c r="AZS491" s="1"/>
      <c r="AZT491" s="1"/>
      <c r="AZU491" s="1"/>
      <c r="AZV491" s="1"/>
      <c r="AZW491" s="1"/>
      <c r="AZX491" s="1"/>
      <c r="AZY491" s="1"/>
      <c r="AZZ491" s="1"/>
      <c r="BAA491" s="1"/>
      <c r="BAB491" s="1"/>
      <c r="BAC491" s="1"/>
      <c r="BAD491" s="1"/>
      <c r="BAE491" s="1"/>
      <c r="BAF491" s="1"/>
      <c r="BAG491" s="1"/>
      <c r="BAH491" s="1"/>
      <c r="BAI491" s="1"/>
      <c r="BAJ491" s="1"/>
      <c r="BAK491" s="1"/>
      <c r="BAL491" s="1"/>
      <c r="BAM491" s="1"/>
      <c r="BAN491" s="1"/>
      <c r="BAO491" s="1"/>
      <c r="BAP491" s="1"/>
      <c r="BAQ491" s="1"/>
      <c r="BAR491" s="1"/>
      <c r="BAS491" s="1"/>
      <c r="BAT491" s="1"/>
      <c r="BAU491" s="1"/>
      <c r="BAV491" s="1"/>
      <c r="BAW491" s="1"/>
      <c r="BAX491" s="1"/>
      <c r="BAY491" s="1"/>
      <c r="BAZ491" s="1"/>
      <c r="BBA491" s="1"/>
      <c r="BBB491" s="1"/>
      <c r="BBC491" s="1"/>
      <c r="BBD491" s="1"/>
      <c r="BBE491" s="1"/>
      <c r="BBF491" s="1"/>
      <c r="BBG491" s="1"/>
      <c r="BBH491" s="1"/>
      <c r="BBI491" s="1"/>
      <c r="BBJ491" s="1"/>
      <c r="BBK491" s="1"/>
      <c r="BBL491" s="1"/>
      <c r="BBM491" s="1"/>
      <c r="BBN491" s="1"/>
      <c r="BBO491" s="1"/>
      <c r="BBP491" s="1"/>
      <c r="BBQ491" s="1"/>
      <c r="BBR491" s="1"/>
      <c r="BBS491" s="1"/>
      <c r="BBT491" s="1"/>
      <c r="BBU491" s="1"/>
      <c r="BBV491" s="1"/>
      <c r="BBW491" s="1"/>
      <c r="BBX491" s="1"/>
      <c r="BBY491" s="1"/>
      <c r="BBZ491" s="1"/>
      <c r="BCA491" s="1"/>
      <c r="BCB491" s="1"/>
      <c r="BCC491" s="1"/>
      <c r="BCD491" s="1"/>
      <c r="BCE491" s="1"/>
      <c r="BCF491" s="1"/>
      <c r="BCG491" s="1"/>
      <c r="BCH491" s="1"/>
      <c r="BCI491" s="1"/>
      <c r="BCJ491" s="1"/>
      <c r="BCK491" s="1"/>
      <c r="BCL491" s="1"/>
      <c r="BCM491" s="1"/>
      <c r="BCN491" s="1"/>
      <c r="BCO491" s="1"/>
      <c r="BCP491" s="1"/>
      <c r="BCQ491" s="1"/>
      <c r="BCR491" s="1"/>
      <c r="BCS491" s="1"/>
      <c r="BCT491" s="1"/>
      <c r="BCU491" s="1"/>
      <c r="BCV491" s="1"/>
      <c r="BCW491" s="1"/>
      <c r="BCX491" s="1"/>
      <c r="BCY491" s="1"/>
      <c r="BCZ491" s="1"/>
      <c r="BDA491" s="1"/>
      <c r="BDB491" s="1"/>
      <c r="BDC491" s="1"/>
      <c r="BDD491" s="1"/>
      <c r="BDE491" s="1"/>
      <c r="BDF491" s="1"/>
      <c r="BDG491" s="1"/>
      <c r="BDH491" s="1"/>
      <c r="BDI491" s="1"/>
      <c r="BDJ491" s="1"/>
      <c r="BDK491" s="1"/>
      <c r="BDL491" s="1"/>
      <c r="BDM491" s="1"/>
      <c r="BDN491" s="1"/>
      <c r="BDO491" s="1"/>
      <c r="BDP491" s="1"/>
      <c r="BDQ491" s="1"/>
      <c r="BDR491" s="1"/>
      <c r="BDS491" s="1"/>
      <c r="BDT491" s="1"/>
      <c r="BDU491" s="1"/>
      <c r="BDV491" s="1"/>
      <c r="BDW491" s="1"/>
      <c r="BDX491" s="1"/>
      <c r="BDY491" s="1"/>
      <c r="BDZ491" s="1"/>
      <c r="BEA491" s="1"/>
      <c r="BEB491" s="1"/>
      <c r="BEC491" s="1"/>
      <c r="BED491" s="1"/>
      <c r="BEE491" s="1"/>
      <c r="BEF491" s="1"/>
      <c r="BEG491" s="1"/>
      <c r="BEH491" s="1"/>
      <c r="BEI491" s="1"/>
      <c r="BEJ491" s="1"/>
      <c r="BEK491" s="1"/>
      <c r="BEL491" s="1"/>
      <c r="BEM491" s="1"/>
      <c r="BEN491" s="1"/>
      <c r="BEO491" s="1"/>
      <c r="BEP491" s="1"/>
      <c r="BEQ491" s="1"/>
      <c r="BER491" s="1"/>
      <c r="BES491" s="1"/>
      <c r="BET491" s="1"/>
      <c r="BEU491" s="1"/>
      <c r="BEV491" s="1"/>
      <c r="BEW491" s="1"/>
      <c r="BEX491" s="1"/>
      <c r="BEY491" s="1"/>
      <c r="BEZ491" s="1"/>
      <c r="BFA491" s="1"/>
      <c r="BFB491" s="1"/>
      <c r="BFC491" s="1"/>
      <c r="BFD491" s="1"/>
      <c r="BFE491" s="1"/>
      <c r="BFF491" s="1"/>
      <c r="BFG491" s="1"/>
      <c r="BFH491" s="1"/>
      <c r="BFI491" s="1"/>
      <c r="BFJ491" s="1"/>
      <c r="BFK491" s="1"/>
      <c r="BFL491" s="1"/>
      <c r="BFM491" s="1"/>
      <c r="BFN491" s="1"/>
      <c r="BFO491" s="1"/>
      <c r="BFP491" s="1"/>
      <c r="BFQ491" s="1"/>
      <c r="BFR491" s="1"/>
      <c r="BFS491" s="1"/>
      <c r="BFT491" s="1"/>
      <c r="BFU491" s="1"/>
      <c r="BFV491" s="1"/>
      <c r="BFW491" s="1"/>
      <c r="BFX491" s="1"/>
      <c r="BFY491" s="1"/>
      <c r="BFZ491" s="1"/>
      <c r="BGA491" s="1"/>
      <c r="BGB491" s="1"/>
      <c r="BGC491" s="1"/>
      <c r="BGD491" s="1"/>
      <c r="BGE491" s="1"/>
      <c r="BGF491" s="1"/>
      <c r="BGG491" s="1"/>
      <c r="BGH491" s="1"/>
      <c r="BGI491" s="1"/>
      <c r="BGJ491" s="1"/>
      <c r="BGK491" s="1"/>
      <c r="BGL491" s="1"/>
      <c r="BGM491" s="1"/>
      <c r="BGN491" s="1"/>
      <c r="BGO491" s="1"/>
      <c r="BGP491" s="1"/>
      <c r="BGQ491" s="1"/>
      <c r="BGR491" s="1"/>
      <c r="BGS491" s="1"/>
      <c r="BGT491" s="1"/>
      <c r="BGU491" s="1"/>
      <c r="BGV491" s="1"/>
      <c r="BGW491" s="1"/>
      <c r="BGX491" s="1"/>
      <c r="BGY491" s="1"/>
      <c r="BGZ491" s="1"/>
      <c r="BHA491" s="1"/>
      <c r="BHB491" s="1"/>
      <c r="BHC491" s="1"/>
      <c r="BHD491" s="1"/>
      <c r="BHE491" s="1"/>
      <c r="BHF491" s="1"/>
      <c r="BHG491" s="1"/>
      <c r="BHH491" s="1"/>
      <c r="BHI491" s="1"/>
      <c r="BHJ491" s="1"/>
      <c r="BHK491" s="1"/>
      <c r="BHL491" s="1"/>
      <c r="BHM491" s="1"/>
      <c r="BHN491" s="1"/>
      <c r="BHO491" s="1"/>
      <c r="BHP491" s="1"/>
      <c r="BHQ491" s="1"/>
      <c r="BHR491" s="1"/>
      <c r="BHS491" s="1"/>
      <c r="BHT491" s="1"/>
      <c r="BHU491" s="1"/>
      <c r="BHV491" s="1"/>
      <c r="BHW491" s="1"/>
      <c r="BHX491" s="1"/>
      <c r="BHY491" s="1"/>
      <c r="BHZ491" s="1"/>
      <c r="BIA491" s="1"/>
      <c r="BIB491" s="1"/>
      <c r="BIC491" s="1"/>
      <c r="BID491" s="1"/>
      <c r="BIE491" s="1"/>
      <c r="BIF491" s="1"/>
      <c r="BIG491" s="1"/>
      <c r="BIH491" s="1"/>
      <c r="BII491" s="1"/>
      <c r="BIJ491" s="1"/>
      <c r="BIK491" s="1"/>
      <c r="BIL491" s="1"/>
      <c r="BIM491" s="1"/>
      <c r="BIN491" s="1"/>
      <c r="BIO491" s="1"/>
      <c r="BIP491" s="1"/>
      <c r="BIQ491" s="1"/>
      <c r="BIR491" s="1"/>
      <c r="BIS491" s="1"/>
      <c r="BIT491" s="1"/>
      <c r="BIU491" s="1"/>
      <c r="BIV491" s="1"/>
      <c r="BIW491" s="1"/>
      <c r="BIX491" s="1"/>
      <c r="BIY491" s="1"/>
      <c r="BIZ491" s="1"/>
      <c r="BJA491" s="1"/>
      <c r="BJB491" s="1"/>
      <c r="BJC491" s="1"/>
      <c r="BJD491" s="1"/>
      <c r="BJE491" s="1"/>
      <c r="BJF491" s="1"/>
      <c r="BJG491" s="1"/>
      <c r="BJH491" s="1"/>
      <c r="BJI491" s="1"/>
      <c r="BJJ491" s="1"/>
      <c r="BJK491" s="1"/>
      <c r="BJL491" s="1"/>
      <c r="BJM491" s="1"/>
      <c r="BJN491" s="1"/>
      <c r="BJO491" s="1"/>
      <c r="BJP491" s="1"/>
      <c r="BJQ491" s="1"/>
      <c r="BJR491" s="1"/>
      <c r="BJS491" s="1"/>
      <c r="BJT491" s="1"/>
      <c r="BJU491" s="1"/>
      <c r="BJV491" s="1"/>
      <c r="BJW491" s="1"/>
      <c r="BJX491" s="1"/>
      <c r="BJY491" s="1"/>
      <c r="BJZ491" s="1"/>
      <c r="BKA491" s="1"/>
      <c r="BKB491" s="1"/>
      <c r="BKC491" s="1"/>
      <c r="BKD491" s="1"/>
      <c r="BKE491" s="1"/>
      <c r="BKF491" s="1"/>
      <c r="BKG491" s="1"/>
      <c r="BKH491" s="1"/>
      <c r="BKI491" s="1"/>
      <c r="BKJ491" s="1"/>
      <c r="BKK491" s="1"/>
      <c r="BKL491" s="1"/>
      <c r="BKM491" s="1"/>
      <c r="BKN491" s="1"/>
      <c r="BKO491" s="1"/>
      <c r="BKP491" s="1"/>
      <c r="BKQ491" s="1"/>
      <c r="BKR491" s="1"/>
      <c r="BKS491" s="1"/>
      <c r="BKT491" s="1"/>
      <c r="BKU491" s="1"/>
      <c r="BKV491" s="1"/>
      <c r="BKW491" s="1"/>
      <c r="BKX491" s="1"/>
      <c r="BKY491" s="1"/>
      <c r="BKZ491" s="1"/>
      <c r="BLA491" s="1"/>
      <c r="BLB491" s="1"/>
      <c r="BLC491" s="1"/>
      <c r="BLD491" s="1"/>
      <c r="BLE491" s="1"/>
      <c r="BLF491" s="1"/>
      <c r="BLG491" s="1"/>
      <c r="BLH491" s="1"/>
      <c r="BLI491" s="1"/>
      <c r="BLJ491" s="1"/>
      <c r="BLK491" s="1"/>
      <c r="BLL491" s="1"/>
      <c r="BLM491" s="1"/>
      <c r="BLN491" s="1"/>
      <c r="BLO491" s="1"/>
      <c r="BLP491" s="1"/>
      <c r="BLQ491" s="1"/>
      <c r="BLR491" s="1"/>
      <c r="BLS491" s="1"/>
      <c r="BLT491" s="1"/>
      <c r="BLU491" s="1"/>
      <c r="BLV491" s="1"/>
      <c r="BLW491" s="1"/>
      <c r="BLX491" s="1"/>
      <c r="BLY491" s="1"/>
      <c r="BLZ491" s="1"/>
      <c r="BMA491" s="1"/>
      <c r="BMB491" s="1"/>
      <c r="BMC491" s="1"/>
      <c r="BMD491" s="1"/>
      <c r="BME491" s="1"/>
      <c r="BMF491" s="1"/>
      <c r="BMG491" s="1"/>
      <c r="BMH491" s="1"/>
      <c r="BMI491" s="1"/>
      <c r="BMJ491" s="1"/>
      <c r="BMK491" s="1"/>
      <c r="BML491" s="1"/>
      <c r="BMM491" s="1"/>
      <c r="BMN491" s="1"/>
      <c r="BMO491" s="1"/>
      <c r="BMP491" s="1"/>
      <c r="BMQ491" s="1"/>
      <c r="BMR491" s="1"/>
      <c r="BMS491" s="1"/>
      <c r="BMT491" s="1"/>
      <c r="BMU491" s="1"/>
      <c r="BMV491" s="1"/>
      <c r="BMW491" s="1"/>
      <c r="BMX491" s="1"/>
      <c r="BMY491" s="1"/>
      <c r="BMZ491" s="1"/>
      <c r="BNA491" s="1"/>
      <c r="BNB491" s="1"/>
      <c r="BNC491" s="1"/>
      <c r="BND491" s="1"/>
      <c r="BNE491" s="1"/>
      <c r="BNF491" s="1"/>
      <c r="BNG491" s="1"/>
      <c r="BNH491" s="1"/>
      <c r="BNI491" s="1"/>
      <c r="BNJ491" s="1"/>
      <c r="BNK491" s="1"/>
      <c r="BNL491" s="1"/>
      <c r="BNM491" s="1"/>
      <c r="BNN491" s="1"/>
      <c r="BNO491" s="1"/>
      <c r="BNP491" s="1"/>
      <c r="BNQ491" s="1"/>
      <c r="BNR491" s="1"/>
      <c r="BNS491" s="1"/>
      <c r="BNT491" s="1"/>
      <c r="BNU491" s="1"/>
      <c r="BNV491" s="1"/>
      <c r="BNW491" s="1"/>
      <c r="BNX491" s="1"/>
      <c r="BNY491" s="1"/>
      <c r="BNZ491" s="1"/>
      <c r="BOA491" s="1"/>
      <c r="BOB491" s="1"/>
      <c r="BOC491" s="1"/>
      <c r="BOD491" s="1"/>
      <c r="BOE491" s="1"/>
      <c r="BOF491" s="1"/>
      <c r="BOG491" s="1"/>
      <c r="BOH491" s="1"/>
      <c r="BOI491" s="1"/>
      <c r="BOJ491" s="1"/>
      <c r="BOK491" s="1"/>
      <c r="BOL491" s="1"/>
      <c r="BOM491" s="1"/>
      <c r="BON491" s="1"/>
      <c r="BOO491" s="1"/>
      <c r="BOP491" s="1"/>
      <c r="BOQ491" s="1"/>
      <c r="BOR491" s="1"/>
      <c r="BOS491" s="1"/>
      <c r="BOT491" s="1"/>
      <c r="BOU491" s="1"/>
      <c r="BOV491" s="1"/>
      <c r="BOW491" s="1"/>
      <c r="BOX491" s="1"/>
      <c r="BOY491" s="1"/>
      <c r="BOZ491" s="1"/>
      <c r="BPA491" s="1"/>
      <c r="BPB491" s="1"/>
      <c r="BPC491" s="1"/>
      <c r="BPD491" s="1"/>
      <c r="BPE491" s="1"/>
      <c r="BPF491" s="1"/>
      <c r="BPG491" s="1"/>
      <c r="BPH491" s="1"/>
      <c r="BPI491" s="1"/>
      <c r="BPJ491" s="1"/>
      <c r="BPK491" s="1"/>
      <c r="BPL491" s="1"/>
      <c r="BPM491" s="1"/>
      <c r="BPN491" s="1"/>
      <c r="BPO491" s="1"/>
      <c r="BPP491" s="1"/>
      <c r="BPQ491" s="1"/>
      <c r="BPR491" s="1"/>
      <c r="BPS491" s="1"/>
      <c r="BPT491" s="1"/>
      <c r="BPU491" s="1"/>
      <c r="BPV491" s="1"/>
      <c r="BPW491" s="1"/>
      <c r="BPX491" s="1"/>
      <c r="BPY491" s="1"/>
      <c r="BPZ491" s="1"/>
      <c r="BQA491" s="1"/>
      <c r="BQB491" s="1"/>
      <c r="BQC491" s="1"/>
      <c r="BQD491" s="1"/>
      <c r="BQE491" s="1"/>
      <c r="BQF491" s="1"/>
      <c r="BQG491" s="1"/>
      <c r="BQH491" s="1"/>
      <c r="BQI491" s="1"/>
      <c r="BQJ491" s="1"/>
      <c r="BQK491" s="1"/>
      <c r="BQL491" s="1"/>
      <c r="BQM491" s="1"/>
      <c r="BQN491" s="1"/>
      <c r="BQO491" s="1"/>
      <c r="BQP491" s="1"/>
      <c r="BQQ491" s="1"/>
      <c r="BQR491" s="1"/>
      <c r="BQS491" s="1"/>
      <c r="BQT491" s="1"/>
      <c r="BQU491" s="1"/>
      <c r="BQV491" s="1"/>
      <c r="BQW491" s="1"/>
      <c r="BQX491" s="1"/>
      <c r="BQY491" s="1"/>
      <c r="BQZ491" s="1"/>
      <c r="BRA491" s="1"/>
      <c r="BRB491" s="1"/>
      <c r="BRC491" s="1"/>
      <c r="BRD491" s="1"/>
      <c r="BRE491" s="1"/>
      <c r="BRF491" s="1"/>
      <c r="BRG491" s="1"/>
      <c r="BRH491" s="1"/>
      <c r="BRI491" s="1"/>
      <c r="BRJ491" s="1"/>
      <c r="BRK491" s="1"/>
      <c r="BRL491" s="1"/>
      <c r="BRM491" s="1"/>
      <c r="BRN491" s="1"/>
      <c r="BRO491" s="1"/>
      <c r="BRP491" s="1"/>
      <c r="BRQ491" s="1"/>
      <c r="BRR491" s="1"/>
      <c r="BRS491" s="1"/>
      <c r="BRT491" s="1"/>
      <c r="BRU491" s="1"/>
      <c r="BRV491" s="1"/>
      <c r="BRW491" s="1"/>
      <c r="BRX491" s="1"/>
      <c r="BRY491" s="1"/>
      <c r="BRZ491" s="1"/>
      <c r="BSA491" s="1"/>
      <c r="BSB491" s="1"/>
      <c r="BSC491" s="1"/>
      <c r="BSD491" s="1"/>
      <c r="BSE491" s="1"/>
      <c r="BSF491" s="1"/>
      <c r="BSG491" s="1"/>
      <c r="BSH491" s="1"/>
      <c r="BSI491" s="1"/>
      <c r="BSJ491" s="1"/>
      <c r="BSK491" s="1"/>
      <c r="BSL491" s="1"/>
      <c r="BSM491" s="1"/>
      <c r="BSN491" s="1"/>
      <c r="BSO491" s="1"/>
      <c r="BSP491" s="1"/>
      <c r="BSQ491" s="1"/>
      <c r="BSR491" s="1"/>
      <c r="BSS491" s="1"/>
      <c r="BST491" s="1"/>
      <c r="BSU491" s="1"/>
      <c r="BSV491" s="1"/>
      <c r="BSW491" s="1"/>
      <c r="BSX491" s="1"/>
      <c r="BSY491" s="1"/>
      <c r="BSZ491" s="1"/>
      <c r="BTA491" s="1"/>
      <c r="BTB491" s="1"/>
      <c r="BTC491" s="1"/>
      <c r="BTD491" s="1"/>
      <c r="BTE491" s="1"/>
      <c r="BTF491" s="1"/>
      <c r="BTG491" s="1"/>
      <c r="BTH491" s="1"/>
      <c r="BTI491" s="1"/>
      <c r="BTJ491" s="1"/>
      <c r="BTK491" s="1"/>
      <c r="BTL491" s="1"/>
      <c r="BTM491" s="1"/>
      <c r="BTN491" s="1"/>
      <c r="BTO491" s="1"/>
      <c r="BTP491" s="1"/>
      <c r="BTQ491" s="1"/>
      <c r="BTR491" s="1"/>
      <c r="BTS491" s="1"/>
      <c r="BTT491" s="1"/>
      <c r="BTU491" s="1"/>
      <c r="BTV491" s="1"/>
      <c r="BTW491" s="1"/>
      <c r="BTX491" s="1"/>
      <c r="BTY491" s="1"/>
      <c r="BTZ491" s="1"/>
      <c r="BUA491" s="1"/>
      <c r="BUB491" s="1"/>
      <c r="BUC491" s="1"/>
      <c r="BUD491" s="1"/>
      <c r="BUE491" s="1"/>
      <c r="BUF491" s="1"/>
      <c r="BUG491" s="1"/>
      <c r="BUH491" s="1"/>
      <c r="BUI491" s="1"/>
      <c r="BUJ491" s="1"/>
      <c r="BUK491" s="1"/>
      <c r="BUL491" s="1"/>
      <c r="BUM491" s="1"/>
      <c r="BUN491" s="1"/>
      <c r="BUO491" s="1"/>
      <c r="BUP491" s="1"/>
      <c r="BUQ491" s="1"/>
      <c r="BUR491" s="1"/>
      <c r="BUS491" s="1"/>
      <c r="BUT491" s="1"/>
      <c r="BUU491" s="1"/>
      <c r="BUV491" s="1"/>
      <c r="BUW491" s="1"/>
      <c r="BUX491" s="1"/>
      <c r="BUY491" s="1"/>
      <c r="BUZ491" s="1"/>
      <c r="BVA491" s="1"/>
      <c r="BVB491" s="1"/>
      <c r="BVC491" s="1"/>
      <c r="BVD491" s="1"/>
      <c r="BVE491" s="1"/>
      <c r="BVF491" s="1"/>
      <c r="BVG491" s="1"/>
      <c r="BVH491" s="1"/>
      <c r="BVI491" s="1"/>
      <c r="BVJ491" s="1"/>
      <c r="BVK491" s="1"/>
      <c r="BVL491" s="1"/>
      <c r="BVM491" s="1"/>
      <c r="BVN491" s="1"/>
      <c r="BVO491" s="1"/>
      <c r="BVP491" s="1"/>
      <c r="BVQ491" s="1"/>
      <c r="BVR491" s="1"/>
      <c r="BVS491" s="1"/>
      <c r="BVT491" s="1"/>
      <c r="BVU491" s="1"/>
      <c r="BVV491" s="1"/>
      <c r="BVW491" s="1"/>
      <c r="BVX491" s="1"/>
      <c r="BVY491" s="1"/>
      <c r="BVZ491" s="1"/>
      <c r="BWA491" s="1"/>
      <c r="BWB491" s="1"/>
      <c r="BWC491" s="1"/>
      <c r="BWD491" s="1"/>
      <c r="BWE491" s="1"/>
      <c r="BWF491" s="1"/>
      <c r="BWG491" s="1"/>
      <c r="BWH491" s="1"/>
      <c r="BWI491" s="1"/>
      <c r="BWJ491" s="1"/>
      <c r="BWK491" s="1"/>
      <c r="BWL491" s="1"/>
      <c r="BWM491" s="1"/>
      <c r="BWN491" s="1"/>
      <c r="BWO491" s="1"/>
      <c r="BWP491" s="1"/>
      <c r="BWQ491" s="1"/>
      <c r="BWR491" s="1"/>
      <c r="BWS491" s="1"/>
      <c r="BWT491" s="1"/>
      <c r="BWU491" s="1"/>
      <c r="BWV491" s="1"/>
      <c r="BWW491" s="1"/>
      <c r="BWX491" s="1"/>
      <c r="BWY491" s="1"/>
      <c r="BWZ491" s="1"/>
      <c r="BXA491" s="1"/>
      <c r="BXB491" s="1"/>
      <c r="BXC491" s="1"/>
      <c r="BXD491" s="1"/>
      <c r="BXE491" s="1"/>
      <c r="BXF491" s="1"/>
      <c r="BXG491" s="1"/>
      <c r="BXH491" s="1"/>
      <c r="BXI491" s="1"/>
      <c r="BXJ491" s="1"/>
      <c r="BXK491" s="1"/>
      <c r="BXL491" s="1"/>
      <c r="BXM491" s="1"/>
      <c r="BXN491" s="1"/>
      <c r="BXO491" s="1"/>
      <c r="BXP491" s="1"/>
      <c r="BXQ491" s="1"/>
      <c r="BXR491" s="1"/>
      <c r="BXS491" s="1"/>
      <c r="BXT491" s="1"/>
      <c r="BXU491" s="1"/>
      <c r="BXV491" s="1"/>
      <c r="BXW491" s="1"/>
      <c r="BXX491" s="1"/>
      <c r="BXY491" s="1"/>
      <c r="BXZ491" s="1"/>
      <c r="BYA491" s="1"/>
      <c r="BYB491" s="1"/>
      <c r="BYC491" s="1"/>
      <c r="BYD491" s="1"/>
      <c r="BYE491" s="1"/>
      <c r="BYF491" s="1"/>
      <c r="BYG491" s="1"/>
      <c r="BYH491" s="1"/>
      <c r="BYI491" s="1"/>
      <c r="BYJ491" s="1"/>
      <c r="BYK491" s="1"/>
      <c r="BYL491" s="1"/>
      <c r="BYM491" s="1"/>
      <c r="BYN491" s="1"/>
      <c r="BYO491" s="1"/>
      <c r="BYP491" s="1"/>
      <c r="BYQ491" s="1"/>
      <c r="BYR491" s="1"/>
      <c r="BYS491" s="1"/>
      <c r="BYT491" s="1"/>
      <c r="BYU491" s="1"/>
      <c r="BYV491" s="1"/>
      <c r="BYW491" s="1"/>
      <c r="BYX491" s="1"/>
      <c r="BYY491" s="1"/>
      <c r="BYZ491" s="1"/>
      <c r="BZA491" s="1"/>
      <c r="BZB491" s="1"/>
      <c r="BZC491" s="1"/>
      <c r="BZD491" s="1"/>
      <c r="BZE491" s="1"/>
      <c r="BZF491" s="1"/>
      <c r="BZG491" s="1"/>
      <c r="BZH491" s="1"/>
      <c r="BZI491" s="1"/>
      <c r="BZJ491" s="1"/>
      <c r="BZK491" s="1"/>
      <c r="BZL491" s="1"/>
      <c r="BZM491" s="1"/>
      <c r="BZN491" s="1"/>
      <c r="BZO491" s="1"/>
      <c r="BZP491" s="1"/>
      <c r="BZQ491" s="1"/>
      <c r="BZR491" s="1"/>
      <c r="BZS491" s="1"/>
      <c r="BZT491" s="1"/>
      <c r="BZU491" s="1"/>
      <c r="BZV491" s="1"/>
      <c r="BZW491" s="1"/>
      <c r="BZX491" s="1"/>
      <c r="BZY491" s="1"/>
      <c r="BZZ491" s="1"/>
      <c r="CAA491" s="1"/>
      <c r="CAB491" s="1"/>
      <c r="CAC491" s="1"/>
      <c r="CAD491" s="1"/>
      <c r="CAE491" s="1"/>
      <c r="CAF491" s="1"/>
      <c r="CAG491" s="1"/>
      <c r="CAH491" s="1"/>
      <c r="CAI491" s="1"/>
      <c r="CAJ491" s="1"/>
      <c r="CAK491" s="1"/>
      <c r="CAL491" s="1"/>
      <c r="CAM491" s="1"/>
      <c r="CAN491" s="1"/>
      <c r="CAO491" s="1"/>
      <c r="CAP491" s="1"/>
      <c r="CAQ491" s="1"/>
      <c r="CAR491" s="1"/>
      <c r="CAS491" s="1"/>
      <c r="CAT491" s="1"/>
      <c r="CAU491" s="1"/>
      <c r="CAV491" s="1"/>
      <c r="CAW491" s="1"/>
      <c r="CAX491" s="1"/>
      <c r="CAY491" s="1"/>
      <c r="CAZ491" s="1"/>
      <c r="CBA491" s="1"/>
      <c r="CBB491" s="1"/>
      <c r="CBC491" s="1"/>
      <c r="CBD491" s="1"/>
      <c r="CBE491" s="1"/>
      <c r="CBF491" s="1"/>
      <c r="CBG491" s="1"/>
      <c r="CBH491" s="1"/>
      <c r="CBI491" s="1"/>
      <c r="CBJ491" s="1"/>
      <c r="CBK491" s="1"/>
      <c r="CBL491" s="1"/>
      <c r="CBM491" s="1"/>
      <c r="CBN491" s="1"/>
      <c r="CBO491" s="1"/>
      <c r="CBP491" s="1"/>
      <c r="CBQ491" s="1"/>
      <c r="CBR491" s="1"/>
      <c r="CBS491" s="1"/>
      <c r="CBT491" s="1"/>
      <c r="CBU491" s="1"/>
      <c r="CBV491" s="1"/>
      <c r="CBW491" s="1"/>
      <c r="CBX491" s="1"/>
      <c r="CBY491" s="1"/>
      <c r="CBZ491" s="1"/>
      <c r="CCA491" s="1"/>
      <c r="CCB491" s="1"/>
      <c r="CCC491" s="1"/>
      <c r="CCD491" s="1"/>
      <c r="CCE491" s="1"/>
      <c r="CCF491" s="1"/>
      <c r="CCG491" s="1"/>
      <c r="CCH491" s="1"/>
      <c r="CCI491" s="1"/>
      <c r="CCJ491" s="1"/>
      <c r="CCK491" s="1"/>
      <c r="CCL491" s="1"/>
      <c r="CCM491" s="1"/>
      <c r="CCN491" s="1"/>
      <c r="CCO491" s="1"/>
      <c r="CCP491" s="1"/>
      <c r="CCQ491" s="1"/>
      <c r="CCR491" s="1"/>
      <c r="CCS491" s="1"/>
      <c r="CCT491" s="1"/>
      <c r="CCU491" s="1"/>
      <c r="CCV491" s="1"/>
      <c r="CCW491" s="1"/>
      <c r="CCX491" s="1"/>
      <c r="CCY491" s="1"/>
      <c r="CCZ491" s="1"/>
      <c r="CDA491" s="1"/>
      <c r="CDB491" s="1"/>
      <c r="CDC491" s="1"/>
      <c r="CDD491" s="1"/>
      <c r="CDE491" s="1"/>
      <c r="CDF491" s="1"/>
      <c r="CDG491" s="1"/>
      <c r="CDH491" s="1"/>
      <c r="CDI491" s="1"/>
      <c r="CDJ491" s="1"/>
      <c r="CDK491" s="1"/>
      <c r="CDL491" s="1"/>
      <c r="CDM491" s="1"/>
      <c r="CDN491" s="1"/>
      <c r="CDO491" s="1"/>
      <c r="CDP491" s="1"/>
      <c r="CDQ491" s="1"/>
      <c r="CDR491" s="1"/>
      <c r="CDS491" s="1"/>
      <c r="CDT491" s="1"/>
      <c r="CDU491" s="1"/>
      <c r="CDV491" s="1"/>
      <c r="CDW491" s="1"/>
      <c r="CDX491" s="1"/>
      <c r="CDY491" s="1"/>
      <c r="CDZ491" s="1"/>
      <c r="CEA491" s="1"/>
      <c r="CEB491" s="1"/>
      <c r="CEC491" s="1"/>
      <c r="CED491" s="1"/>
      <c r="CEE491" s="1"/>
      <c r="CEF491" s="1"/>
      <c r="CEG491" s="1"/>
      <c r="CEH491" s="1"/>
      <c r="CEI491" s="1"/>
      <c r="CEJ491" s="1"/>
      <c r="CEK491" s="1"/>
      <c r="CEL491" s="1"/>
      <c r="CEM491" s="1"/>
      <c r="CEN491" s="1"/>
      <c r="CEO491" s="1"/>
      <c r="CEP491" s="1"/>
      <c r="CEQ491" s="1"/>
      <c r="CER491" s="1"/>
      <c r="CES491" s="1"/>
      <c r="CET491" s="1"/>
      <c r="CEU491" s="1"/>
      <c r="CEV491" s="1"/>
      <c r="CEW491" s="1"/>
      <c r="CEX491" s="1"/>
      <c r="CEY491" s="1"/>
      <c r="CEZ491" s="1"/>
      <c r="CFA491" s="1"/>
      <c r="CFB491" s="1"/>
      <c r="CFC491" s="1"/>
      <c r="CFD491" s="1"/>
      <c r="CFE491" s="1"/>
      <c r="CFF491" s="1"/>
      <c r="CFG491" s="1"/>
      <c r="CFH491" s="1"/>
      <c r="CFI491" s="1"/>
      <c r="CFJ491" s="1"/>
      <c r="CFK491" s="1"/>
      <c r="CFL491" s="1"/>
      <c r="CFM491" s="1"/>
      <c r="CFN491" s="1"/>
      <c r="CFO491" s="1"/>
      <c r="CFP491" s="1"/>
      <c r="CFQ491" s="1"/>
      <c r="CFR491" s="1"/>
      <c r="CFS491" s="1"/>
      <c r="CFT491" s="1"/>
      <c r="CFU491" s="1"/>
      <c r="CFV491" s="1"/>
      <c r="CFW491" s="1"/>
      <c r="CFX491" s="1"/>
      <c r="CFY491" s="1"/>
      <c r="CFZ491" s="1"/>
      <c r="CGA491" s="1"/>
      <c r="CGB491" s="1"/>
      <c r="CGC491" s="1"/>
      <c r="CGD491" s="1"/>
      <c r="CGE491" s="1"/>
      <c r="CGF491" s="1"/>
      <c r="CGG491" s="1"/>
      <c r="CGH491" s="1"/>
      <c r="CGI491" s="1"/>
      <c r="CGJ491" s="1"/>
      <c r="CGK491" s="1"/>
      <c r="CGL491" s="1"/>
      <c r="CGM491" s="1"/>
      <c r="CGN491" s="1"/>
      <c r="CGO491" s="1"/>
      <c r="CGP491" s="1"/>
      <c r="CGQ491" s="1"/>
      <c r="CGR491" s="1"/>
      <c r="CGS491" s="1"/>
      <c r="CGT491" s="1"/>
      <c r="CGU491" s="1"/>
      <c r="CGV491" s="1"/>
      <c r="CGW491" s="1"/>
      <c r="CGX491" s="1"/>
      <c r="CGY491" s="1"/>
      <c r="CGZ491" s="1"/>
      <c r="CHA491" s="1"/>
      <c r="CHB491" s="1"/>
      <c r="CHC491" s="1"/>
      <c r="CHD491" s="1"/>
      <c r="CHE491" s="1"/>
      <c r="CHF491" s="1"/>
      <c r="CHG491" s="1"/>
      <c r="CHH491" s="1"/>
      <c r="CHI491" s="1"/>
      <c r="CHJ491" s="1"/>
      <c r="CHK491" s="1"/>
      <c r="CHL491" s="1"/>
      <c r="CHM491" s="1"/>
      <c r="CHN491" s="1"/>
      <c r="CHO491" s="1"/>
      <c r="CHP491" s="1"/>
      <c r="CHQ491" s="1"/>
      <c r="CHR491" s="1"/>
      <c r="CHS491" s="1"/>
      <c r="CHT491" s="1"/>
      <c r="CHU491" s="1"/>
      <c r="CHV491" s="1"/>
      <c r="CHW491" s="1"/>
      <c r="CHX491" s="1"/>
      <c r="CHY491" s="1"/>
      <c r="CHZ491" s="1"/>
      <c r="CIA491" s="1"/>
      <c r="CIB491" s="1"/>
      <c r="CIC491" s="1"/>
      <c r="CID491" s="1"/>
      <c r="CIE491" s="1"/>
      <c r="CIF491" s="1"/>
      <c r="CIG491" s="1"/>
      <c r="CIH491" s="1"/>
      <c r="CII491" s="1"/>
      <c r="CIJ491" s="1"/>
      <c r="CIK491" s="1"/>
      <c r="CIL491" s="1"/>
      <c r="CIM491" s="1"/>
      <c r="CIN491" s="1"/>
      <c r="CIO491" s="1"/>
      <c r="CIP491" s="1"/>
      <c r="CIQ491" s="1"/>
      <c r="CIR491" s="1"/>
      <c r="CIS491" s="1"/>
      <c r="CIT491" s="1"/>
      <c r="CIU491" s="1"/>
      <c r="CIV491" s="1"/>
      <c r="CIW491" s="1"/>
      <c r="CIX491" s="1"/>
      <c r="CIY491" s="1"/>
      <c r="CIZ491" s="1"/>
      <c r="CJA491" s="1"/>
      <c r="CJB491" s="1"/>
      <c r="CJC491" s="1"/>
      <c r="CJD491" s="1"/>
      <c r="CJE491" s="1"/>
      <c r="CJF491" s="1"/>
      <c r="CJG491" s="1"/>
      <c r="CJH491" s="1"/>
      <c r="CJI491" s="1"/>
      <c r="CJJ491" s="1"/>
      <c r="CJK491" s="1"/>
      <c r="CJL491" s="1"/>
      <c r="CJM491" s="1"/>
      <c r="CJN491" s="1"/>
      <c r="CJO491" s="1"/>
      <c r="CJP491" s="1"/>
      <c r="CJQ491" s="1"/>
      <c r="CJR491" s="1"/>
      <c r="CJS491" s="1"/>
      <c r="CJT491" s="1"/>
      <c r="CJU491" s="1"/>
      <c r="CJV491" s="1"/>
      <c r="CJW491" s="1"/>
      <c r="CJX491" s="1"/>
      <c r="CJY491" s="1"/>
      <c r="CJZ491" s="1"/>
      <c r="CKA491" s="1"/>
      <c r="CKB491" s="1"/>
      <c r="CKC491" s="1"/>
      <c r="CKD491" s="1"/>
      <c r="CKE491" s="1"/>
      <c r="CKF491" s="1"/>
      <c r="CKG491" s="1"/>
      <c r="CKH491" s="1"/>
      <c r="CKI491" s="1"/>
      <c r="CKJ491" s="1"/>
      <c r="CKK491" s="1"/>
      <c r="CKL491" s="1"/>
      <c r="CKM491" s="1"/>
      <c r="CKN491" s="1"/>
      <c r="CKO491" s="1"/>
      <c r="CKP491" s="1"/>
      <c r="CKQ491" s="1"/>
      <c r="CKR491" s="1"/>
      <c r="CKS491" s="1"/>
      <c r="CKT491" s="1"/>
      <c r="CKU491" s="1"/>
      <c r="CKV491" s="1"/>
      <c r="CKW491" s="1"/>
      <c r="CKX491" s="1"/>
      <c r="CKY491" s="1"/>
      <c r="CKZ491" s="1"/>
      <c r="CLA491" s="1"/>
      <c r="CLB491" s="1"/>
      <c r="CLC491" s="1"/>
      <c r="CLD491" s="1"/>
      <c r="CLE491" s="1"/>
      <c r="CLF491" s="1"/>
      <c r="CLG491" s="1"/>
      <c r="CLH491" s="1"/>
      <c r="CLI491" s="1"/>
      <c r="CLJ491" s="1"/>
      <c r="CLK491" s="1"/>
      <c r="CLL491" s="1"/>
      <c r="CLM491" s="1"/>
      <c r="CLN491" s="1"/>
      <c r="CLO491" s="1"/>
      <c r="CLP491" s="1"/>
      <c r="CLQ491" s="1"/>
      <c r="CLR491" s="1"/>
      <c r="CLS491" s="1"/>
      <c r="CLT491" s="1"/>
      <c r="CLU491" s="1"/>
      <c r="CLV491" s="1"/>
      <c r="CLW491" s="1"/>
      <c r="CLX491" s="1"/>
      <c r="CLY491" s="1"/>
      <c r="CLZ491" s="1"/>
      <c r="CMA491" s="1"/>
      <c r="CMB491" s="1"/>
      <c r="CMC491" s="1"/>
      <c r="CMD491" s="1"/>
      <c r="CME491" s="1"/>
      <c r="CMF491" s="1"/>
      <c r="CMG491" s="1"/>
      <c r="CMH491" s="1"/>
      <c r="CMI491" s="1"/>
      <c r="CMJ491" s="1"/>
      <c r="CMK491" s="1"/>
      <c r="CML491" s="1"/>
      <c r="CMM491" s="1"/>
      <c r="CMN491" s="1"/>
      <c r="CMO491" s="1"/>
      <c r="CMP491" s="1"/>
      <c r="CMQ491" s="1"/>
      <c r="CMR491" s="1"/>
      <c r="CMS491" s="1"/>
      <c r="CMT491" s="1"/>
      <c r="CMU491" s="1"/>
      <c r="CMV491" s="1"/>
      <c r="CMW491" s="1"/>
      <c r="CMX491" s="1"/>
      <c r="CMY491" s="1"/>
      <c r="CMZ491" s="1"/>
      <c r="CNA491" s="1"/>
      <c r="CNB491" s="1"/>
      <c r="CNC491" s="1"/>
      <c r="CND491" s="1"/>
      <c r="CNE491" s="1"/>
      <c r="CNF491" s="1"/>
      <c r="CNG491" s="1"/>
      <c r="CNH491" s="1"/>
      <c r="CNI491" s="1"/>
      <c r="CNJ491" s="1"/>
      <c r="CNK491" s="1"/>
      <c r="CNL491" s="1"/>
      <c r="CNM491" s="1"/>
      <c r="CNN491" s="1"/>
      <c r="CNO491" s="1"/>
      <c r="CNP491" s="1"/>
      <c r="CNQ491" s="1"/>
      <c r="CNR491" s="1"/>
      <c r="CNS491" s="1"/>
      <c r="CNT491" s="1"/>
      <c r="CNU491" s="1"/>
      <c r="CNV491" s="1"/>
      <c r="CNW491" s="1"/>
      <c r="CNX491" s="1"/>
      <c r="CNY491" s="1"/>
      <c r="CNZ491" s="1"/>
      <c r="COA491" s="1"/>
      <c r="COB491" s="1"/>
      <c r="COC491" s="1"/>
      <c r="COD491" s="1"/>
      <c r="COE491" s="1"/>
      <c r="COF491" s="1"/>
      <c r="COG491" s="1"/>
      <c r="COH491" s="1"/>
      <c r="COI491" s="1"/>
      <c r="COJ491" s="1"/>
      <c r="COK491" s="1"/>
      <c r="COL491" s="1"/>
      <c r="COM491" s="1"/>
      <c r="CON491" s="1"/>
      <c r="COO491" s="1"/>
      <c r="COP491" s="1"/>
      <c r="COQ491" s="1"/>
      <c r="COR491" s="1"/>
      <c r="COS491" s="1"/>
      <c r="COT491" s="1"/>
      <c r="COU491" s="1"/>
      <c r="COV491" s="1"/>
      <c r="COW491" s="1"/>
      <c r="COX491" s="1"/>
      <c r="COY491" s="1"/>
      <c r="COZ491" s="1"/>
      <c r="CPA491" s="1"/>
      <c r="CPB491" s="1"/>
      <c r="CPC491" s="1"/>
      <c r="CPD491" s="1"/>
      <c r="CPE491" s="1"/>
      <c r="CPF491" s="1"/>
      <c r="CPG491" s="1"/>
      <c r="CPH491" s="1"/>
      <c r="CPI491" s="1"/>
      <c r="CPJ491" s="1"/>
      <c r="CPK491" s="1"/>
      <c r="CPL491" s="1"/>
      <c r="CPM491" s="1"/>
      <c r="CPN491" s="1"/>
      <c r="CPO491" s="1"/>
      <c r="CPP491" s="1"/>
      <c r="CPQ491" s="1"/>
      <c r="CPR491" s="1"/>
      <c r="CPS491" s="1"/>
      <c r="CPT491" s="1"/>
      <c r="CPU491" s="1"/>
      <c r="CPV491" s="1"/>
      <c r="CPW491" s="1"/>
      <c r="CPX491" s="1"/>
      <c r="CPY491" s="1"/>
      <c r="CPZ491" s="1"/>
      <c r="CQA491" s="1"/>
      <c r="CQB491" s="1"/>
      <c r="CQC491" s="1"/>
      <c r="CQD491" s="1"/>
      <c r="CQE491" s="1"/>
      <c r="CQF491" s="1"/>
      <c r="CQG491" s="1"/>
      <c r="CQH491" s="1"/>
      <c r="CQI491" s="1"/>
      <c r="CQJ491" s="1"/>
      <c r="CQK491" s="1"/>
      <c r="CQL491" s="1"/>
      <c r="CQM491" s="1"/>
      <c r="CQN491" s="1"/>
      <c r="CQO491" s="1"/>
      <c r="CQP491" s="1"/>
      <c r="CQQ491" s="1"/>
      <c r="CQR491" s="1"/>
      <c r="CQS491" s="1"/>
      <c r="CQT491" s="1"/>
      <c r="CQU491" s="1"/>
      <c r="CQV491" s="1"/>
      <c r="CQW491" s="1"/>
      <c r="CQX491" s="1"/>
      <c r="CQY491" s="1"/>
      <c r="CQZ491" s="1"/>
      <c r="CRA491" s="1"/>
      <c r="CRB491" s="1"/>
      <c r="CRC491" s="1"/>
      <c r="CRD491" s="1"/>
      <c r="CRE491" s="1"/>
      <c r="CRF491" s="1"/>
      <c r="CRG491" s="1"/>
      <c r="CRH491" s="1"/>
      <c r="CRI491" s="1"/>
      <c r="CRJ491" s="1"/>
      <c r="CRK491" s="1"/>
      <c r="CRL491" s="1"/>
      <c r="CRM491" s="1"/>
      <c r="CRN491" s="1"/>
      <c r="CRO491" s="1"/>
      <c r="CRP491" s="1"/>
      <c r="CRQ491" s="1"/>
      <c r="CRR491" s="1"/>
      <c r="CRS491" s="1"/>
      <c r="CRT491" s="1"/>
      <c r="CRU491" s="1"/>
      <c r="CRV491" s="1"/>
      <c r="CRW491" s="1"/>
      <c r="CRX491" s="1"/>
      <c r="CRY491" s="1"/>
      <c r="CRZ491" s="1"/>
      <c r="CSA491" s="1"/>
      <c r="CSB491" s="1"/>
      <c r="CSC491" s="1"/>
      <c r="CSD491" s="1"/>
      <c r="CSE491" s="1"/>
      <c r="CSF491" s="1"/>
      <c r="CSG491" s="1"/>
      <c r="CSH491" s="1"/>
      <c r="CSI491" s="1"/>
      <c r="CSJ491" s="1"/>
      <c r="CSK491" s="1"/>
      <c r="CSL491" s="1"/>
      <c r="CSM491" s="1"/>
      <c r="CSN491" s="1"/>
      <c r="CSO491" s="1"/>
      <c r="CSP491" s="1"/>
      <c r="CSQ491" s="1"/>
      <c r="CSR491" s="1"/>
      <c r="CSS491" s="1"/>
      <c r="CST491" s="1"/>
      <c r="CSU491" s="1"/>
      <c r="CSV491" s="1"/>
      <c r="CSW491" s="1"/>
      <c r="CSX491" s="1"/>
      <c r="CSY491" s="1"/>
      <c r="CSZ491" s="1"/>
      <c r="CTA491" s="1"/>
      <c r="CTB491" s="1"/>
      <c r="CTC491" s="1"/>
      <c r="CTD491" s="1"/>
      <c r="CTE491" s="1"/>
      <c r="CTF491" s="1"/>
      <c r="CTG491" s="1"/>
      <c r="CTH491" s="1"/>
      <c r="CTI491" s="1"/>
      <c r="CTJ491" s="1"/>
      <c r="CTK491" s="1"/>
      <c r="CTL491" s="1"/>
      <c r="CTM491" s="1"/>
      <c r="CTN491" s="1"/>
      <c r="CTO491" s="1"/>
      <c r="CTP491" s="1"/>
      <c r="CTQ491" s="1"/>
      <c r="CTR491" s="1"/>
      <c r="CTS491" s="1"/>
      <c r="CTT491" s="1"/>
      <c r="CTU491" s="1"/>
      <c r="CTV491" s="1"/>
      <c r="CTW491" s="1"/>
      <c r="CTX491" s="1"/>
      <c r="CTY491" s="1"/>
      <c r="CTZ491" s="1"/>
      <c r="CUA491" s="1"/>
      <c r="CUB491" s="1"/>
      <c r="CUC491" s="1"/>
      <c r="CUD491" s="1"/>
      <c r="CUE491" s="1"/>
      <c r="CUF491" s="1"/>
      <c r="CUG491" s="1"/>
      <c r="CUH491" s="1"/>
      <c r="CUI491" s="1"/>
      <c r="CUJ491" s="1"/>
      <c r="CUK491" s="1"/>
      <c r="CUL491" s="1"/>
      <c r="CUM491" s="1"/>
      <c r="CUN491" s="1"/>
      <c r="CUO491" s="1"/>
      <c r="CUP491" s="1"/>
      <c r="CUQ491" s="1"/>
      <c r="CUR491" s="1"/>
      <c r="CUS491" s="1"/>
      <c r="CUT491" s="1"/>
      <c r="CUU491" s="1"/>
      <c r="CUV491" s="1"/>
      <c r="CUW491" s="1"/>
      <c r="CUX491" s="1"/>
      <c r="CUY491" s="1"/>
      <c r="CUZ491" s="1"/>
      <c r="CVA491" s="1"/>
      <c r="CVB491" s="1"/>
      <c r="CVC491" s="1"/>
      <c r="CVD491" s="1"/>
      <c r="CVE491" s="1"/>
      <c r="CVF491" s="1"/>
      <c r="CVG491" s="1"/>
      <c r="CVH491" s="1"/>
      <c r="CVI491" s="1"/>
      <c r="CVJ491" s="1"/>
      <c r="CVK491" s="1"/>
      <c r="CVL491" s="1"/>
      <c r="CVM491" s="1"/>
      <c r="CVN491" s="1"/>
      <c r="CVO491" s="1"/>
      <c r="CVP491" s="1"/>
      <c r="CVQ491" s="1"/>
      <c r="CVR491" s="1"/>
      <c r="CVS491" s="1"/>
      <c r="CVT491" s="1"/>
      <c r="CVU491" s="1"/>
      <c r="CVV491" s="1"/>
      <c r="CVW491" s="1"/>
      <c r="CVX491" s="1"/>
      <c r="CVY491" s="1"/>
      <c r="CVZ491" s="1"/>
      <c r="CWA491" s="1"/>
      <c r="CWB491" s="1"/>
      <c r="CWC491" s="1"/>
      <c r="CWD491" s="1"/>
      <c r="CWE491" s="1"/>
      <c r="CWF491" s="1"/>
      <c r="CWG491" s="1"/>
      <c r="CWH491" s="1"/>
      <c r="CWI491" s="1"/>
      <c r="CWJ491" s="1"/>
      <c r="CWK491" s="1"/>
      <c r="CWL491" s="1"/>
      <c r="CWM491" s="1"/>
      <c r="CWN491" s="1"/>
      <c r="CWO491" s="1"/>
      <c r="CWP491" s="1"/>
      <c r="CWQ491" s="1"/>
      <c r="CWR491" s="1"/>
      <c r="CWS491" s="1"/>
      <c r="CWT491" s="1"/>
      <c r="CWU491" s="1"/>
      <c r="CWV491" s="1"/>
      <c r="CWW491" s="1"/>
      <c r="CWX491" s="1"/>
      <c r="CWY491" s="1"/>
      <c r="CWZ491" s="1"/>
      <c r="CXA491" s="1"/>
      <c r="CXB491" s="1"/>
      <c r="CXC491" s="1"/>
      <c r="CXD491" s="1"/>
      <c r="CXE491" s="1"/>
      <c r="CXF491" s="1"/>
      <c r="CXG491" s="1"/>
      <c r="CXH491" s="1"/>
      <c r="CXI491" s="1"/>
      <c r="CXJ491" s="1"/>
      <c r="CXK491" s="1"/>
      <c r="CXL491" s="1"/>
      <c r="CXM491" s="1"/>
      <c r="CXN491" s="1"/>
      <c r="CXO491" s="1"/>
      <c r="CXP491" s="1"/>
      <c r="CXQ491" s="1"/>
      <c r="CXR491" s="1"/>
      <c r="CXS491" s="1"/>
      <c r="CXT491" s="1"/>
      <c r="CXU491" s="1"/>
      <c r="CXV491" s="1"/>
      <c r="CXW491" s="1"/>
      <c r="CXX491" s="1"/>
      <c r="CXY491" s="1"/>
      <c r="CXZ491" s="1"/>
      <c r="CYA491" s="1"/>
      <c r="CYB491" s="1"/>
      <c r="CYC491" s="1"/>
      <c r="CYD491" s="1"/>
      <c r="CYE491" s="1"/>
      <c r="CYF491" s="1"/>
      <c r="CYG491" s="1"/>
      <c r="CYH491" s="1"/>
      <c r="CYI491" s="1"/>
      <c r="CYJ491" s="1"/>
      <c r="CYK491" s="1"/>
      <c r="CYL491" s="1"/>
      <c r="CYM491" s="1"/>
      <c r="CYN491" s="1"/>
      <c r="CYO491" s="1"/>
      <c r="CYP491" s="1"/>
      <c r="CYQ491" s="1"/>
      <c r="CYR491" s="1"/>
      <c r="CYS491" s="1"/>
      <c r="CYT491" s="1"/>
      <c r="CYU491" s="1"/>
      <c r="CYV491" s="1"/>
      <c r="CYW491" s="1"/>
      <c r="CYX491" s="1"/>
      <c r="CYY491" s="1"/>
      <c r="CYZ491" s="1"/>
      <c r="CZA491" s="1"/>
      <c r="CZB491" s="1"/>
      <c r="CZC491" s="1"/>
      <c r="CZD491" s="1"/>
      <c r="CZE491" s="1"/>
      <c r="CZF491" s="1"/>
      <c r="CZG491" s="1"/>
      <c r="CZH491" s="1"/>
      <c r="CZI491" s="1"/>
      <c r="CZJ491" s="1"/>
      <c r="CZK491" s="1"/>
      <c r="CZL491" s="1"/>
      <c r="CZM491" s="1"/>
      <c r="CZN491" s="1"/>
      <c r="CZO491" s="1"/>
      <c r="CZP491" s="1"/>
      <c r="CZQ491" s="1"/>
      <c r="CZR491" s="1"/>
      <c r="CZS491" s="1"/>
      <c r="CZT491" s="1"/>
      <c r="CZU491" s="1"/>
      <c r="CZV491" s="1"/>
      <c r="CZW491" s="1"/>
      <c r="CZX491" s="1"/>
      <c r="CZY491" s="1"/>
      <c r="CZZ491" s="1"/>
      <c r="DAA491" s="1"/>
      <c r="DAB491" s="1"/>
      <c r="DAC491" s="1"/>
      <c r="DAD491" s="1"/>
      <c r="DAE491" s="1"/>
      <c r="DAF491" s="1"/>
      <c r="DAG491" s="1"/>
      <c r="DAH491" s="1"/>
      <c r="DAI491" s="1"/>
      <c r="DAJ491" s="1"/>
      <c r="DAK491" s="1"/>
      <c r="DAL491" s="1"/>
      <c r="DAM491" s="1"/>
      <c r="DAN491" s="1"/>
      <c r="DAO491" s="1"/>
      <c r="DAP491" s="1"/>
      <c r="DAQ491" s="1"/>
      <c r="DAR491" s="1"/>
      <c r="DAS491" s="1"/>
      <c r="DAT491" s="1"/>
      <c r="DAU491" s="1"/>
      <c r="DAV491" s="1"/>
      <c r="DAW491" s="1"/>
      <c r="DAX491" s="1"/>
      <c r="DAY491" s="1"/>
      <c r="DAZ491" s="1"/>
      <c r="DBA491" s="1"/>
      <c r="DBB491" s="1"/>
      <c r="DBC491" s="1"/>
      <c r="DBD491" s="1"/>
      <c r="DBE491" s="1"/>
      <c r="DBF491" s="1"/>
      <c r="DBG491" s="1"/>
      <c r="DBH491" s="1"/>
      <c r="DBI491" s="1"/>
      <c r="DBJ491" s="1"/>
      <c r="DBK491" s="1"/>
      <c r="DBL491" s="1"/>
      <c r="DBM491" s="1"/>
      <c r="DBN491" s="1"/>
      <c r="DBO491" s="1"/>
      <c r="DBP491" s="1"/>
      <c r="DBQ491" s="1"/>
      <c r="DBR491" s="1"/>
      <c r="DBS491" s="1"/>
      <c r="DBT491" s="1"/>
      <c r="DBU491" s="1"/>
      <c r="DBV491" s="1"/>
      <c r="DBW491" s="1"/>
      <c r="DBX491" s="1"/>
      <c r="DBY491" s="1"/>
      <c r="DBZ491" s="1"/>
      <c r="DCA491" s="1"/>
      <c r="DCB491" s="1"/>
      <c r="DCC491" s="1"/>
      <c r="DCD491" s="1"/>
      <c r="DCE491" s="1"/>
      <c r="DCF491" s="1"/>
      <c r="DCG491" s="1"/>
      <c r="DCH491" s="1"/>
      <c r="DCI491" s="1"/>
      <c r="DCJ491" s="1"/>
      <c r="DCK491" s="1"/>
      <c r="DCL491" s="1"/>
      <c r="DCM491" s="1"/>
      <c r="DCN491" s="1"/>
      <c r="DCO491" s="1"/>
      <c r="DCP491" s="1"/>
      <c r="DCQ491" s="1"/>
      <c r="DCR491" s="1"/>
      <c r="DCS491" s="1"/>
      <c r="DCT491" s="1"/>
      <c r="DCU491" s="1"/>
      <c r="DCV491" s="1"/>
      <c r="DCW491" s="1"/>
      <c r="DCX491" s="1"/>
      <c r="DCY491" s="1"/>
      <c r="DCZ491" s="1"/>
      <c r="DDA491" s="1"/>
      <c r="DDB491" s="1"/>
      <c r="DDC491" s="1"/>
      <c r="DDD491" s="1"/>
      <c r="DDE491" s="1"/>
      <c r="DDF491" s="1"/>
      <c r="DDG491" s="1"/>
      <c r="DDH491" s="1"/>
      <c r="DDI491" s="1"/>
      <c r="DDJ491" s="1"/>
      <c r="DDK491" s="1"/>
      <c r="DDL491" s="1"/>
      <c r="DDM491" s="1"/>
      <c r="DDN491" s="1"/>
      <c r="DDO491" s="1"/>
      <c r="DDP491" s="1"/>
      <c r="DDQ491" s="1"/>
      <c r="DDR491" s="1"/>
      <c r="DDS491" s="1"/>
      <c r="DDT491" s="1"/>
      <c r="DDU491" s="1"/>
      <c r="DDV491" s="1"/>
      <c r="DDW491" s="1"/>
      <c r="DDX491" s="1"/>
      <c r="DDY491" s="1"/>
      <c r="DDZ491" s="1"/>
      <c r="DEA491" s="1"/>
      <c r="DEB491" s="1"/>
      <c r="DEC491" s="1"/>
      <c r="DED491" s="1"/>
      <c r="DEE491" s="1"/>
      <c r="DEF491" s="1"/>
      <c r="DEG491" s="1"/>
      <c r="DEH491" s="1"/>
      <c r="DEI491" s="1"/>
      <c r="DEJ491" s="1"/>
      <c r="DEK491" s="1"/>
      <c r="DEL491" s="1"/>
      <c r="DEM491" s="1"/>
      <c r="DEN491" s="1"/>
      <c r="DEO491" s="1"/>
      <c r="DEP491" s="1"/>
      <c r="DEQ491" s="1"/>
      <c r="DER491" s="1"/>
      <c r="DES491" s="1"/>
      <c r="DET491" s="1"/>
      <c r="DEU491" s="1"/>
      <c r="DEV491" s="1"/>
      <c r="DEW491" s="1"/>
      <c r="DEX491" s="1"/>
      <c r="DEY491" s="1"/>
      <c r="DEZ491" s="1"/>
      <c r="DFA491" s="1"/>
      <c r="DFB491" s="1"/>
      <c r="DFC491" s="1"/>
      <c r="DFD491" s="1"/>
      <c r="DFE491" s="1"/>
      <c r="DFF491" s="1"/>
      <c r="DFG491" s="1"/>
      <c r="DFH491" s="1"/>
      <c r="DFI491" s="1"/>
      <c r="DFJ491" s="1"/>
      <c r="DFK491" s="1"/>
      <c r="DFL491" s="1"/>
      <c r="DFM491" s="1"/>
      <c r="DFN491" s="1"/>
      <c r="DFO491" s="1"/>
      <c r="DFP491" s="1"/>
      <c r="DFQ491" s="1"/>
      <c r="DFR491" s="1"/>
      <c r="DFS491" s="1"/>
      <c r="DFT491" s="1"/>
      <c r="DFU491" s="1"/>
      <c r="DFV491" s="1"/>
      <c r="DFW491" s="1"/>
      <c r="DFX491" s="1"/>
      <c r="DFY491" s="1"/>
      <c r="DFZ491" s="1"/>
      <c r="DGA491" s="1"/>
      <c r="DGB491" s="1"/>
      <c r="DGC491" s="1"/>
      <c r="DGD491" s="1"/>
      <c r="DGE491" s="1"/>
      <c r="DGF491" s="1"/>
      <c r="DGG491" s="1"/>
      <c r="DGH491" s="1"/>
      <c r="DGI491" s="1"/>
      <c r="DGJ491" s="1"/>
      <c r="DGK491" s="1"/>
      <c r="DGL491" s="1"/>
      <c r="DGM491" s="1"/>
      <c r="DGN491" s="1"/>
      <c r="DGO491" s="1"/>
      <c r="DGP491" s="1"/>
      <c r="DGQ491" s="1"/>
      <c r="DGR491" s="1"/>
      <c r="DGS491" s="1"/>
      <c r="DGT491" s="1"/>
      <c r="DGU491" s="1"/>
      <c r="DGV491" s="1"/>
      <c r="DGW491" s="1"/>
      <c r="DGX491" s="1"/>
      <c r="DGY491" s="1"/>
      <c r="DGZ491" s="1"/>
      <c r="DHA491" s="1"/>
      <c r="DHB491" s="1"/>
      <c r="DHC491" s="1"/>
      <c r="DHD491" s="1"/>
      <c r="DHE491" s="1"/>
      <c r="DHF491" s="1"/>
      <c r="DHG491" s="1"/>
      <c r="DHH491" s="1"/>
      <c r="DHI491" s="1"/>
      <c r="DHJ491" s="1"/>
      <c r="DHK491" s="1"/>
      <c r="DHL491" s="1"/>
      <c r="DHM491" s="1"/>
      <c r="DHN491" s="1"/>
      <c r="DHO491" s="1"/>
      <c r="DHP491" s="1"/>
      <c r="DHQ491" s="1"/>
      <c r="DHR491" s="1"/>
      <c r="DHS491" s="1"/>
      <c r="DHT491" s="1"/>
      <c r="DHU491" s="1"/>
      <c r="DHV491" s="1"/>
      <c r="DHW491" s="1"/>
      <c r="DHX491" s="1"/>
      <c r="DHY491" s="1"/>
      <c r="DHZ491" s="1"/>
      <c r="DIA491" s="1"/>
      <c r="DIB491" s="1"/>
      <c r="DIC491" s="1"/>
      <c r="DID491" s="1"/>
      <c r="DIE491" s="1"/>
      <c r="DIF491" s="1"/>
      <c r="DIG491" s="1"/>
      <c r="DIH491" s="1"/>
      <c r="DII491" s="1"/>
      <c r="DIJ491" s="1"/>
      <c r="DIK491" s="1"/>
      <c r="DIL491" s="1"/>
      <c r="DIM491" s="1"/>
      <c r="DIN491" s="1"/>
      <c r="DIO491" s="1"/>
      <c r="DIP491" s="1"/>
      <c r="DIQ491" s="1"/>
      <c r="DIR491" s="1"/>
      <c r="DIS491" s="1"/>
      <c r="DIT491" s="1"/>
      <c r="DIU491" s="1"/>
      <c r="DIV491" s="1"/>
      <c r="DIW491" s="1"/>
      <c r="DIX491" s="1"/>
      <c r="DIY491" s="1"/>
      <c r="DIZ491" s="1"/>
      <c r="DJA491" s="1"/>
      <c r="DJB491" s="1"/>
      <c r="DJC491" s="1"/>
      <c r="DJD491" s="1"/>
      <c r="DJE491" s="1"/>
      <c r="DJF491" s="1"/>
      <c r="DJG491" s="1"/>
      <c r="DJH491" s="1"/>
      <c r="DJI491" s="1"/>
      <c r="DJJ491" s="1"/>
      <c r="DJK491" s="1"/>
      <c r="DJL491" s="1"/>
      <c r="DJM491" s="1"/>
      <c r="DJN491" s="1"/>
      <c r="DJO491" s="1"/>
      <c r="DJP491" s="1"/>
      <c r="DJQ491" s="1"/>
      <c r="DJR491" s="1"/>
      <c r="DJS491" s="1"/>
      <c r="DJT491" s="1"/>
      <c r="DJU491" s="1"/>
      <c r="DJV491" s="1"/>
      <c r="DJW491" s="1"/>
      <c r="DJX491" s="1"/>
      <c r="DJY491" s="1"/>
      <c r="DJZ491" s="1"/>
      <c r="DKA491" s="1"/>
      <c r="DKB491" s="1"/>
      <c r="DKC491" s="1"/>
      <c r="DKD491" s="1"/>
      <c r="DKE491" s="1"/>
      <c r="DKF491" s="1"/>
      <c r="DKG491" s="1"/>
      <c r="DKH491" s="1"/>
      <c r="DKI491" s="1"/>
      <c r="DKJ491" s="1"/>
      <c r="DKK491" s="1"/>
      <c r="DKL491" s="1"/>
      <c r="DKM491" s="1"/>
      <c r="DKN491" s="1"/>
      <c r="DKO491" s="1"/>
      <c r="DKP491" s="1"/>
      <c r="DKQ491" s="1"/>
      <c r="DKR491" s="1"/>
      <c r="DKS491" s="1"/>
      <c r="DKT491" s="1"/>
      <c r="DKU491" s="1"/>
      <c r="DKV491" s="1"/>
      <c r="DKW491" s="1"/>
      <c r="DKX491" s="1"/>
      <c r="DKY491" s="1"/>
      <c r="DKZ491" s="1"/>
      <c r="DLA491" s="1"/>
      <c r="DLB491" s="1"/>
      <c r="DLC491" s="1"/>
      <c r="DLD491" s="1"/>
      <c r="DLE491" s="1"/>
      <c r="DLF491" s="1"/>
      <c r="DLG491" s="1"/>
      <c r="DLH491" s="1"/>
      <c r="DLI491" s="1"/>
      <c r="DLJ491" s="1"/>
      <c r="DLK491" s="1"/>
      <c r="DLL491" s="1"/>
      <c r="DLM491" s="1"/>
      <c r="DLN491" s="1"/>
      <c r="DLO491" s="1"/>
      <c r="DLP491" s="1"/>
      <c r="DLQ491" s="1"/>
      <c r="DLR491" s="1"/>
      <c r="DLS491" s="1"/>
      <c r="DLT491" s="1"/>
      <c r="DLU491" s="1"/>
      <c r="DLV491" s="1"/>
      <c r="DLW491" s="1"/>
      <c r="DLX491" s="1"/>
      <c r="DLY491" s="1"/>
      <c r="DLZ491" s="1"/>
      <c r="DMA491" s="1"/>
      <c r="DMB491" s="1"/>
      <c r="DMC491" s="1"/>
      <c r="DMD491" s="1"/>
      <c r="DME491" s="1"/>
      <c r="DMF491" s="1"/>
      <c r="DMG491" s="1"/>
      <c r="DMH491" s="1"/>
      <c r="DMI491" s="1"/>
      <c r="DMJ491" s="1"/>
      <c r="DMK491" s="1"/>
      <c r="DML491" s="1"/>
      <c r="DMM491" s="1"/>
      <c r="DMN491" s="1"/>
      <c r="DMO491" s="1"/>
      <c r="DMP491" s="1"/>
      <c r="DMQ491" s="1"/>
      <c r="DMR491" s="1"/>
      <c r="DMS491" s="1"/>
      <c r="DMT491" s="1"/>
      <c r="DMU491" s="1"/>
      <c r="DMV491" s="1"/>
      <c r="DMW491" s="1"/>
      <c r="DMX491" s="1"/>
      <c r="DMY491" s="1"/>
      <c r="DMZ491" s="1"/>
      <c r="DNA491" s="1"/>
      <c r="DNB491" s="1"/>
      <c r="DNC491" s="1"/>
      <c r="DND491" s="1"/>
      <c r="DNE491" s="1"/>
      <c r="DNF491" s="1"/>
      <c r="DNG491" s="1"/>
      <c r="DNH491" s="1"/>
      <c r="DNI491" s="1"/>
      <c r="DNJ491" s="1"/>
      <c r="DNK491" s="1"/>
      <c r="DNL491" s="1"/>
      <c r="DNM491" s="1"/>
      <c r="DNN491" s="1"/>
      <c r="DNO491" s="1"/>
      <c r="DNP491" s="1"/>
      <c r="DNQ491" s="1"/>
      <c r="DNR491" s="1"/>
      <c r="DNS491" s="1"/>
      <c r="DNT491" s="1"/>
      <c r="DNU491" s="1"/>
      <c r="DNV491" s="1"/>
      <c r="DNW491" s="1"/>
      <c r="DNX491" s="1"/>
      <c r="DNY491" s="1"/>
      <c r="DNZ491" s="1"/>
      <c r="DOA491" s="1"/>
      <c r="DOB491" s="1"/>
      <c r="DOC491" s="1"/>
      <c r="DOD491" s="1"/>
      <c r="DOE491" s="1"/>
      <c r="DOF491" s="1"/>
      <c r="DOG491" s="1"/>
      <c r="DOH491" s="1"/>
      <c r="DOI491" s="1"/>
      <c r="DOJ491" s="1"/>
      <c r="DOK491" s="1"/>
      <c r="DOL491" s="1"/>
      <c r="DOM491" s="1"/>
      <c r="DON491" s="1"/>
      <c r="DOO491" s="1"/>
      <c r="DOP491" s="1"/>
      <c r="DOQ491" s="1"/>
      <c r="DOR491" s="1"/>
      <c r="DOS491" s="1"/>
      <c r="DOT491" s="1"/>
      <c r="DOU491" s="1"/>
      <c r="DOV491" s="1"/>
      <c r="DOW491" s="1"/>
      <c r="DOX491" s="1"/>
      <c r="DOY491" s="1"/>
      <c r="DOZ491" s="1"/>
      <c r="DPA491" s="1"/>
      <c r="DPB491" s="1"/>
      <c r="DPC491" s="1"/>
      <c r="DPD491" s="1"/>
      <c r="DPE491" s="1"/>
      <c r="DPF491" s="1"/>
      <c r="DPG491" s="1"/>
      <c r="DPH491" s="1"/>
      <c r="DPI491" s="1"/>
      <c r="DPJ491" s="1"/>
      <c r="DPK491" s="1"/>
      <c r="DPL491" s="1"/>
      <c r="DPM491" s="1"/>
      <c r="DPN491" s="1"/>
      <c r="DPO491" s="1"/>
      <c r="DPP491" s="1"/>
      <c r="DPQ491" s="1"/>
      <c r="DPR491" s="1"/>
      <c r="DPS491" s="1"/>
      <c r="DPT491" s="1"/>
      <c r="DPU491" s="1"/>
      <c r="DPV491" s="1"/>
      <c r="DPW491" s="1"/>
      <c r="DPX491" s="1"/>
      <c r="DPY491" s="1"/>
      <c r="DPZ491" s="1"/>
      <c r="DQA491" s="1"/>
      <c r="DQB491" s="1"/>
      <c r="DQC491" s="1"/>
      <c r="DQD491" s="1"/>
      <c r="DQE491" s="1"/>
      <c r="DQF491" s="1"/>
      <c r="DQG491" s="1"/>
      <c r="DQH491" s="1"/>
      <c r="DQI491" s="1"/>
      <c r="DQJ491" s="1"/>
      <c r="DQK491" s="1"/>
      <c r="DQL491" s="1"/>
      <c r="DQM491" s="1"/>
      <c r="DQN491" s="1"/>
      <c r="DQO491" s="1"/>
      <c r="DQP491" s="1"/>
      <c r="DQQ491" s="1"/>
      <c r="DQR491" s="1"/>
      <c r="DQS491" s="1"/>
      <c r="DQT491" s="1"/>
      <c r="DQU491" s="1"/>
      <c r="DQV491" s="1"/>
      <c r="DQW491" s="1"/>
      <c r="DQX491" s="1"/>
      <c r="DQY491" s="1"/>
      <c r="DQZ491" s="1"/>
      <c r="DRA491" s="1"/>
      <c r="DRB491" s="1"/>
      <c r="DRC491" s="1"/>
      <c r="DRD491" s="1"/>
      <c r="DRE491" s="1"/>
      <c r="DRF491" s="1"/>
      <c r="DRG491" s="1"/>
      <c r="DRH491" s="1"/>
      <c r="DRI491" s="1"/>
      <c r="DRJ491" s="1"/>
      <c r="DRK491" s="1"/>
      <c r="DRL491" s="1"/>
      <c r="DRM491" s="1"/>
      <c r="DRN491" s="1"/>
      <c r="DRO491" s="1"/>
      <c r="DRP491" s="1"/>
      <c r="DRQ491" s="1"/>
      <c r="DRR491" s="1"/>
      <c r="DRS491" s="1"/>
      <c r="DRT491" s="1"/>
      <c r="DRU491" s="1"/>
      <c r="DRV491" s="1"/>
      <c r="DRW491" s="1"/>
      <c r="DRX491" s="1"/>
      <c r="DRY491" s="1"/>
      <c r="DRZ491" s="1"/>
      <c r="DSA491" s="1"/>
      <c r="DSB491" s="1"/>
      <c r="DSC491" s="1"/>
      <c r="DSD491" s="1"/>
      <c r="DSE491" s="1"/>
      <c r="DSF491" s="1"/>
      <c r="DSG491" s="1"/>
      <c r="DSH491" s="1"/>
      <c r="DSI491" s="1"/>
      <c r="DSJ491" s="1"/>
      <c r="DSK491" s="1"/>
      <c r="DSL491" s="1"/>
      <c r="DSM491" s="1"/>
      <c r="DSN491" s="1"/>
      <c r="DSO491" s="1"/>
      <c r="DSP491" s="1"/>
      <c r="DSQ491" s="1"/>
      <c r="DSR491" s="1"/>
      <c r="DSS491" s="1"/>
      <c r="DST491" s="1"/>
      <c r="DSU491" s="1"/>
      <c r="DSV491" s="1"/>
      <c r="DSW491" s="1"/>
      <c r="DSX491" s="1"/>
      <c r="DSY491" s="1"/>
      <c r="DSZ491" s="1"/>
      <c r="DTA491" s="1"/>
      <c r="DTB491" s="1"/>
      <c r="DTC491" s="1"/>
      <c r="DTD491" s="1"/>
      <c r="DTE491" s="1"/>
      <c r="DTF491" s="1"/>
      <c r="DTG491" s="1"/>
      <c r="DTH491" s="1"/>
      <c r="DTI491" s="1"/>
      <c r="DTJ491" s="1"/>
      <c r="DTK491" s="1"/>
      <c r="DTL491" s="1"/>
      <c r="DTM491" s="1"/>
      <c r="DTN491" s="1"/>
      <c r="DTO491" s="1"/>
      <c r="DTP491" s="1"/>
      <c r="DTQ491" s="1"/>
      <c r="DTR491" s="1"/>
      <c r="DTS491" s="1"/>
      <c r="DTT491" s="1"/>
      <c r="DTU491" s="1"/>
      <c r="DTV491" s="1"/>
      <c r="DTW491" s="1"/>
      <c r="DTX491" s="1"/>
      <c r="DTY491" s="1"/>
      <c r="DTZ491" s="1"/>
      <c r="DUA491" s="1"/>
      <c r="DUB491" s="1"/>
      <c r="DUC491" s="1"/>
      <c r="DUD491" s="1"/>
      <c r="DUE491" s="1"/>
      <c r="DUF491" s="1"/>
      <c r="DUG491" s="1"/>
      <c r="DUH491" s="1"/>
      <c r="DUI491" s="1"/>
      <c r="DUJ491" s="1"/>
      <c r="DUK491" s="1"/>
      <c r="DUL491" s="1"/>
      <c r="DUM491" s="1"/>
      <c r="DUN491" s="1"/>
      <c r="DUO491" s="1"/>
      <c r="DUP491" s="1"/>
      <c r="DUQ491" s="1"/>
      <c r="DUR491" s="1"/>
      <c r="DUS491" s="1"/>
      <c r="DUT491" s="1"/>
      <c r="DUU491" s="1"/>
      <c r="DUV491" s="1"/>
      <c r="DUW491" s="1"/>
      <c r="DUX491" s="1"/>
      <c r="DUY491" s="1"/>
      <c r="DUZ491" s="1"/>
      <c r="DVA491" s="1"/>
      <c r="DVB491" s="1"/>
      <c r="DVC491" s="1"/>
      <c r="DVD491" s="1"/>
      <c r="DVE491" s="1"/>
      <c r="DVF491" s="1"/>
      <c r="DVG491" s="1"/>
      <c r="DVH491" s="1"/>
      <c r="DVI491" s="1"/>
      <c r="DVJ491" s="1"/>
      <c r="DVK491" s="1"/>
      <c r="DVL491" s="1"/>
      <c r="DVM491" s="1"/>
      <c r="DVN491" s="1"/>
      <c r="DVO491" s="1"/>
      <c r="DVP491" s="1"/>
      <c r="DVQ491" s="1"/>
      <c r="DVR491" s="1"/>
      <c r="DVS491" s="1"/>
      <c r="DVT491" s="1"/>
      <c r="DVU491" s="1"/>
      <c r="DVV491" s="1"/>
      <c r="DVW491" s="1"/>
      <c r="DVX491" s="1"/>
      <c r="DVY491" s="1"/>
      <c r="DVZ491" s="1"/>
      <c r="DWA491" s="1"/>
      <c r="DWB491" s="1"/>
      <c r="DWC491" s="1"/>
      <c r="DWD491" s="1"/>
      <c r="DWE491" s="1"/>
      <c r="DWF491" s="1"/>
      <c r="DWG491" s="1"/>
      <c r="DWH491" s="1"/>
      <c r="DWI491" s="1"/>
      <c r="DWJ491" s="1"/>
      <c r="DWK491" s="1"/>
      <c r="DWL491" s="1"/>
      <c r="DWM491" s="1"/>
      <c r="DWN491" s="1"/>
      <c r="DWO491" s="1"/>
      <c r="DWP491" s="1"/>
      <c r="DWQ491" s="1"/>
      <c r="DWR491" s="1"/>
      <c r="DWS491" s="1"/>
      <c r="DWT491" s="1"/>
      <c r="DWU491" s="1"/>
      <c r="DWV491" s="1"/>
      <c r="DWW491" s="1"/>
      <c r="DWX491" s="1"/>
      <c r="DWY491" s="1"/>
      <c r="DWZ491" s="1"/>
      <c r="DXA491" s="1"/>
      <c r="DXB491" s="1"/>
      <c r="DXC491" s="1"/>
      <c r="DXD491" s="1"/>
      <c r="DXE491" s="1"/>
      <c r="DXF491" s="1"/>
      <c r="DXG491" s="1"/>
      <c r="DXH491" s="1"/>
      <c r="DXI491" s="1"/>
      <c r="DXJ491" s="1"/>
      <c r="DXK491" s="1"/>
      <c r="DXL491" s="1"/>
      <c r="DXM491" s="1"/>
      <c r="DXN491" s="1"/>
      <c r="DXO491" s="1"/>
      <c r="DXP491" s="1"/>
      <c r="DXQ491" s="1"/>
      <c r="DXR491" s="1"/>
      <c r="DXS491" s="1"/>
      <c r="DXT491" s="1"/>
      <c r="DXU491" s="1"/>
      <c r="DXV491" s="1"/>
      <c r="DXW491" s="1"/>
      <c r="DXX491" s="1"/>
      <c r="DXY491" s="1"/>
      <c r="DXZ491" s="1"/>
      <c r="DYA491" s="1"/>
      <c r="DYB491" s="1"/>
      <c r="DYC491" s="1"/>
      <c r="DYD491" s="1"/>
      <c r="DYE491" s="1"/>
      <c r="DYF491" s="1"/>
      <c r="DYG491" s="1"/>
      <c r="DYH491" s="1"/>
      <c r="DYI491" s="1"/>
      <c r="DYJ491" s="1"/>
      <c r="DYK491" s="1"/>
      <c r="DYL491" s="1"/>
      <c r="DYM491" s="1"/>
      <c r="DYN491" s="1"/>
      <c r="DYO491" s="1"/>
      <c r="DYP491" s="1"/>
      <c r="DYQ491" s="1"/>
      <c r="DYR491" s="1"/>
      <c r="DYS491" s="1"/>
      <c r="DYT491" s="1"/>
      <c r="DYU491" s="1"/>
      <c r="DYV491" s="1"/>
      <c r="DYW491" s="1"/>
      <c r="DYX491" s="1"/>
      <c r="DYY491" s="1"/>
      <c r="DYZ491" s="1"/>
      <c r="DZA491" s="1"/>
      <c r="DZB491" s="1"/>
      <c r="DZC491" s="1"/>
      <c r="DZD491" s="1"/>
      <c r="DZE491" s="1"/>
      <c r="DZF491" s="1"/>
      <c r="DZG491" s="1"/>
      <c r="DZH491" s="1"/>
      <c r="DZI491" s="1"/>
      <c r="DZJ491" s="1"/>
      <c r="DZK491" s="1"/>
      <c r="DZL491" s="1"/>
      <c r="DZM491" s="1"/>
      <c r="DZN491" s="1"/>
      <c r="DZO491" s="1"/>
      <c r="DZP491" s="1"/>
      <c r="DZQ491" s="1"/>
      <c r="DZR491" s="1"/>
      <c r="DZS491" s="1"/>
      <c r="DZT491" s="1"/>
      <c r="DZU491" s="1"/>
      <c r="DZV491" s="1"/>
      <c r="DZW491" s="1"/>
      <c r="DZX491" s="1"/>
      <c r="DZY491" s="1"/>
      <c r="DZZ491" s="1"/>
      <c r="EAA491" s="1"/>
      <c r="EAB491" s="1"/>
      <c r="EAC491" s="1"/>
      <c r="EAD491" s="1"/>
      <c r="EAE491" s="1"/>
      <c r="EAF491" s="1"/>
      <c r="EAG491" s="1"/>
      <c r="EAH491" s="1"/>
      <c r="EAI491" s="1"/>
      <c r="EAJ491" s="1"/>
      <c r="EAK491" s="1"/>
      <c r="EAL491" s="1"/>
      <c r="EAM491" s="1"/>
      <c r="EAN491" s="1"/>
      <c r="EAO491" s="1"/>
      <c r="EAP491" s="1"/>
      <c r="EAQ491" s="1"/>
      <c r="EAR491" s="1"/>
      <c r="EAS491" s="1"/>
      <c r="EAT491" s="1"/>
      <c r="EAU491" s="1"/>
      <c r="EAV491" s="1"/>
      <c r="EAW491" s="1"/>
      <c r="EAX491" s="1"/>
      <c r="EAY491" s="1"/>
      <c r="EAZ491" s="1"/>
      <c r="EBA491" s="1"/>
      <c r="EBB491" s="1"/>
      <c r="EBC491" s="1"/>
      <c r="EBD491" s="1"/>
      <c r="EBE491" s="1"/>
      <c r="EBF491" s="1"/>
      <c r="EBG491" s="1"/>
      <c r="EBH491" s="1"/>
      <c r="EBI491" s="1"/>
      <c r="EBJ491" s="1"/>
      <c r="EBK491" s="1"/>
      <c r="EBL491" s="1"/>
      <c r="EBM491" s="1"/>
      <c r="EBN491" s="1"/>
      <c r="EBO491" s="1"/>
      <c r="EBP491" s="1"/>
      <c r="EBQ491" s="1"/>
      <c r="EBR491" s="1"/>
      <c r="EBS491" s="1"/>
      <c r="EBT491" s="1"/>
      <c r="EBU491" s="1"/>
      <c r="EBV491" s="1"/>
      <c r="EBW491" s="1"/>
      <c r="EBX491" s="1"/>
      <c r="EBY491" s="1"/>
      <c r="EBZ491" s="1"/>
      <c r="ECA491" s="1"/>
      <c r="ECB491" s="1"/>
      <c r="ECC491" s="1"/>
      <c r="ECD491" s="1"/>
      <c r="ECE491" s="1"/>
      <c r="ECF491" s="1"/>
      <c r="ECG491" s="1"/>
      <c r="ECH491" s="1"/>
      <c r="ECI491" s="1"/>
      <c r="ECJ491" s="1"/>
      <c r="ECK491" s="1"/>
      <c r="ECL491" s="1"/>
      <c r="ECM491" s="1"/>
      <c r="ECN491" s="1"/>
      <c r="ECO491" s="1"/>
      <c r="ECP491" s="1"/>
      <c r="ECQ491" s="1"/>
      <c r="ECR491" s="1"/>
      <c r="ECS491" s="1"/>
      <c r="ECT491" s="1"/>
      <c r="ECU491" s="1"/>
      <c r="ECV491" s="1"/>
      <c r="ECW491" s="1"/>
      <c r="ECX491" s="1"/>
      <c r="ECY491" s="1"/>
      <c r="ECZ491" s="1"/>
      <c r="EDA491" s="1"/>
      <c r="EDB491" s="1"/>
      <c r="EDC491" s="1"/>
      <c r="EDD491" s="1"/>
      <c r="EDE491" s="1"/>
      <c r="EDF491" s="1"/>
      <c r="EDG491" s="1"/>
      <c r="EDH491" s="1"/>
      <c r="EDI491" s="1"/>
      <c r="EDJ491" s="1"/>
      <c r="EDK491" s="1"/>
      <c r="EDL491" s="1"/>
      <c r="EDM491" s="1"/>
      <c r="EDN491" s="1"/>
      <c r="EDO491" s="1"/>
      <c r="EDP491" s="1"/>
      <c r="EDQ491" s="1"/>
      <c r="EDR491" s="1"/>
      <c r="EDS491" s="1"/>
      <c r="EDT491" s="1"/>
      <c r="EDU491" s="1"/>
      <c r="EDV491" s="1"/>
      <c r="EDW491" s="1"/>
      <c r="EDX491" s="1"/>
      <c r="EDY491" s="1"/>
      <c r="EDZ491" s="1"/>
      <c r="EEA491" s="1"/>
      <c r="EEB491" s="1"/>
      <c r="EEC491" s="1"/>
      <c r="EED491" s="1"/>
      <c r="EEE491" s="1"/>
      <c r="EEF491" s="1"/>
      <c r="EEG491" s="1"/>
      <c r="EEH491" s="1"/>
      <c r="EEI491" s="1"/>
      <c r="EEJ491" s="1"/>
      <c r="EEK491" s="1"/>
      <c r="EEL491" s="1"/>
      <c r="EEM491" s="1"/>
      <c r="EEN491" s="1"/>
      <c r="EEO491" s="1"/>
      <c r="EEP491" s="1"/>
      <c r="EEQ491" s="1"/>
      <c r="EER491" s="1"/>
      <c r="EES491" s="1"/>
      <c r="EET491" s="1"/>
      <c r="EEU491" s="1"/>
      <c r="EEV491" s="1"/>
      <c r="EEW491" s="1"/>
      <c r="EEX491" s="1"/>
      <c r="EEY491" s="1"/>
      <c r="EEZ491" s="1"/>
      <c r="EFA491" s="1"/>
      <c r="EFB491" s="1"/>
      <c r="EFC491" s="1"/>
      <c r="EFD491" s="1"/>
      <c r="EFE491" s="1"/>
      <c r="EFF491" s="1"/>
      <c r="EFG491" s="1"/>
      <c r="EFH491" s="1"/>
      <c r="EFI491" s="1"/>
      <c r="EFJ491" s="1"/>
      <c r="EFK491" s="1"/>
      <c r="EFL491" s="1"/>
      <c r="EFM491" s="1"/>
      <c r="EFN491" s="1"/>
      <c r="EFO491" s="1"/>
      <c r="EFP491" s="1"/>
      <c r="EFQ491" s="1"/>
      <c r="EFR491" s="1"/>
      <c r="EFS491" s="1"/>
      <c r="EFT491" s="1"/>
      <c r="EFU491" s="1"/>
      <c r="EFV491" s="1"/>
      <c r="EFW491" s="1"/>
      <c r="EFX491" s="1"/>
      <c r="EFY491" s="1"/>
      <c r="EFZ491" s="1"/>
      <c r="EGA491" s="1"/>
      <c r="EGB491" s="1"/>
      <c r="EGC491" s="1"/>
      <c r="EGD491" s="1"/>
      <c r="EGE491" s="1"/>
      <c r="EGF491" s="1"/>
      <c r="EGG491" s="1"/>
      <c r="EGH491" s="1"/>
      <c r="EGI491" s="1"/>
      <c r="EGJ491" s="1"/>
      <c r="EGK491" s="1"/>
      <c r="EGL491" s="1"/>
      <c r="EGM491" s="1"/>
      <c r="EGN491" s="1"/>
      <c r="EGO491" s="1"/>
      <c r="EGP491" s="1"/>
      <c r="EGQ491" s="1"/>
      <c r="EGR491" s="1"/>
      <c r="EGS491" s="1"/>
      <c r="EGT491" s="1"/>
      <c r="EGU491" s="1"/>
      <c r="EGV491" s="1"/>
      <c r="EGW491" s="1"/>
      <c r="EGX491" s="1"/>
      <c r="EGY491" s="1"/>
      <c r="EGZ491" s="1"/>
      <c r="EHA491" s="1"/>
      <c r="EHB491" s="1"/>
      <c r="EHC491" s="1"/>
      <c r="EHD491" s="1"/>
      <c r="EHE491" s="1"/>
      <c r="EHF491" s="1"/>
      <c r="EHG491" s="1"/>
      <c r="EHH491" s="1"/>
      <c r="EHI491" s="1"/>
      <c r="EHJ491" s="1"/>
      <c r="EHK491" s="1"/>
      <c r="EHL491" s="1"/>
      <c r="EHM491" s="1"/>
      <c r="EHN491" s="1"/>
      <c r="EHO491" s="1"/>
      <c r="EHP491" s="1"/>
      <c r="EHQ491" s="1"/>
      <c r="EHR491" s="1"/>
      <c r="EHS491" s="1"/>
      <c r="EHT491" s="1"/>
      <c r="EHU491" s="1"/>
      <c r="EHV491" s="1"/>
      <c r="EHW491" s="1"/>
      <c r="EHX491" s="1"/>
      <c r="EHY491" s="1"/>
      <c r="EHZ491" s="1"/>
      <c r="EIA491" s="1"/>
      <c r="EIB491" s="1"/>
      <c r="EIC491" s="1"/>
      <c r="EID491" s="1"/>
      <c r="EIE491" s="1"/>
      <c r="EIF491" s="1"/>
      <c r="EIG491" s="1"/>
      <c r="EIH491" s="1"/>
      <c r="EII491" s="1"/>
      <c r="EIJ491" s="1"/>
      <c r="EIK491" s="1"/>
      <c r="EIL491" s="1"/>
      <c r="EIM491" s="1"/>
      <c r="EIN491" s="1"/>
      <c r="EIO491" s="1"/>
      <c r="EIP491" s="1"/>
      <c r="EIQ491" s="1"/>
      <c r="EIR491" s="1"/>
      <c r="EIS491" s="1"/>
      <c r="EIT491" s="1"/>
      <c r="EIU491" s="1"/>
      <c r="EIV491" s="1"/>
      <c r="EIW491" s="1"/>
      <c r="EIX491" s="1"/>
      <c r="EIY491" s="1"/>
      <c r="EIZ491" s="1"/>
      <c r="EJA491" s="1"/>
      <c r="EJB491" s="1"/>
      <c r="EJC491" s="1"/>
      <c r="EJD491" s="1"/>
      <c r="EJE491" s="1"/>
      <c r="EJF491" s="1"/>
      <c r="EJG491" s="1"/>
      <c r="EJH491" s="1"/>
      <c r="EJI491" s="1"/>
      <c r="EJJ491" s="1"/>
      <c r="EJK491" s="1"/>
      <c r="EJL491" s="1"/>
      <c r="EJM491" s="1"/>
      <c r="EJN491" s="1"/>
      <c r="EJO491" s="1"/>
      <c r="EJP491" s="1"/>
      <c r="EJQ491" s="1"/>
      <c r="EJR491" s="1"/>
      <c r="EJS491" s="1"/>
      <c r="EJT491" s="1"/>
      <c r="EJU491" s="1"/>
      <c r="EJV491" s="1"/>
      <c r="EJW491" s="1"/>
      <c r="EJX491" s="1"/>
      <c r="EJY491" s="1"/>
      <c r="EJZ491" s="1"/>
      <c r="EKA491" s="1"/>
      <c r="EKB491" s="1"/>
      <c r="EKC491" s="1"/>
      <c r="EKD491" s="1"/>
      <c r="EKE491" s="1"/>
      <c r="EKF491" s="1"/>
      <c r="EKG491" s="1"/>
      <c r="EKH491" s="1"/>
      <c r="EKI491" s="1"/>
      <c r="EKJ491" s="1"/>
      <c r="EKK491" s="1"/>
      <c r="EKL491" s="1"/>
      <c r="EKM491" s="1"/>
      <c r="EKN491" s="1"/>
      <c r="EKO491" s="1"/>
      <c r="EKP491" s="1"/>
      <c r="EKQ491" s="1"/>
      <c r="EKR491" s="1"/>
      <c r="EKS491" s="1"/>
      <c r="EKT491" s="1"/>
      <c r="EKU491" s="1"/>
      <c r="EKV491" s="1"/>
      <c r="EKW491" s="1"/>
      <c r="EKX491" s="1"/>
      <c r="EKY491" s="1"/>
      <c r="EKZ491" s="1"/>
      <c r="ELA491" s="1"/>
      <c r="ELB491" s="1"/>
      <c r="ELC491" s="1"/>
      <c r="ELD491" s="1"/>
      <c r="ELE491" s="1"/>
      <c r="ELF491" s="1"/>
      <c r="ELG491" s="1"/>
      <c r="ELH491" s="1"/>
      <c r="ELI491" s="1"/>
      <c r="ELJ491" s="1"/>
      <c r="ELK491" s="1"/>
      <c r="ELL491" s="1"/>
      <c r="ELM491" s="1"/>
      <c r="ELN491" s="1"/>
      <c r="ELO491" s="1"/>
      <c r="ELP491" s="1"/>
      <c r="ELQ491" s="1"/>
      <c r="ELR491" s="1"/>
      <c r="ELS491" s="1"/>
      <c r="ELT491" s="1"/>
      <c r="ELU491" s="1"/>
      <c r="ELV491" s="1"/>
      <c r="ELW491" s="1"/>
      <c r="ELX491" s="1"/>
      <c r="ELY491" s="1"/>
      <c r="ELZ491" s="1"/>
      <c r="EMA491" s="1"/>
      <c r="EMB491" s="1"/>
      <c r="EMC491" s="1"/>
      <c r="EMD491" s="1"/>
      <c r="EME491" s="1"/>
      <c r="EMF491" s="1"/>
      <c r="EMG491" s="1"/>
      <c r="EMH491" s="1"/>
      <c r="EMI491" s="1"/>
      <c r="EMJ491" s="1"/>
      <c r="EMK491" s="1"/>
      <c r="EML491" s="1"/>
      <c r="EMM491" s="1"/>
      <c r="EMN491" s="1"/>
      <c r="EMO491" s="1"/>
      <c r="EMP491" s="1"/>
      <c r="EMQ491" s="1"/>
      <c r="EMR491" s="1"/>
      <c r="EMS491" s="1"/>
      <c r="EMT491" s="1"/>
      <c r="EMU491" s="1"/>
      <c r="EMV491" s="1"/>
      <c r="EMW491" s="1"/>
      <c r="EMX491" s="1"/>
      <c r="EMY491" s="1"/>
      <c r="EMZ491" s="1"/>
      <c r="ENA491" s="1"/>
      <c r="ENB491" s="1"/>
      <c r="ENC491" s="1"/>
      <c r="END491" s="1"/>
      <c r="ENE491" s="1"/>
      <c r="ENF491" s="1"/>
      <c r="ENG491" s="1"/>
      <c r="ENH491" s="1"/>
      <c r="ENI491" s="1"/>
      <c r="ENJ491" s="1"/>
      <c r="ENK491" s="1"/>
      <c r="ENL491" s="1"/>
      <c r="ENM491" s="1"/>
      <c r="ENN491" s="1"/>
      <c r="ENO491" s="1"/>
      <c r="ENP491" s="1"/>
      <c r="ENQ491" s="1"/>
      <c r="ENR491" s="1"/>
      <c r="ENS491" s="1"/>
      <c r="ENT491" s="1"/>
      <c r="ENU491" s="1"/>
      <c r="ENV491" s="1"/>
      <c r="ENW491" s="1"/>
      <c r="ENX491" s="1"/>
      <c r="ENY491" s="1"/>
      <c r="ENZ491" s="1"/>
      <c r="EOA491" s="1"/>
      <c r="EOB491" s="1"/>
      <c r="EOC491" s="1"/>
      <c r="EOD491" s="1"/>
      <c r="EOE491" s="1"/>
      <c r="EOF491" s="1"/>
      <c r="EOG491" s="1"/>
      <c r="EOH491" s="1"/>
      <c r="EOI491" s="1"/>
      <c r="EOJ491" s="1"/>
      <c r="EOK491" s="1"/>
      <c r="EOL491" s="1"/>
      <c r="EOM491" s="1"/>
      <c r="EON491" s="1"/>
      <c r="EOO491" s="1"/>
      <c r="EOP491" s="1"/>
      <c r="EOQ491" s="1"/>
      <c r="EOR491" s="1"/>
      <c r="EOS491" s="1"/>
      <c r="EOT491" s="1"/>
      <c r="EOU491" s="1"/>
      <c r="EOV491" s="1"/>
      <c r="EOW491" s="1"/>
      <c r="EOX491" s="1"/>
      <c r="EOY491" s="1"/>
      <c r="EOZ491" s="1"/>
      <c r="EPA491" s="1"/>
      <c r="EPB491" s="1"/>
      <c r="EPC491" s="1"/>
      <c r="EPD491" s="1"/>
      <c r="EPE491" s="1"/>
      <c r="EPF491" s="1"/>
      <c r="EPG491" s="1"/>
      <c r="EPH491" s="1"/>
      <c r="EPI491" s="1"/>
      <c r="EPJ491" s="1"/>
      <c r="EPK491" s="1"/>
      <c r="EPL491" s="1"/>
      <c r="EPM491" s="1"/>
      <c r="EPN491" s="1"/>
      <c r="EPO491" s="1"/>
      <c r="EPP491" s="1"/>
      <c r="EPQ491" s="1"/>
      <c r="EPR491" s="1"/>
      <c r="EPS491" s="1"/>
      <c r="EPT491" s="1"/>
      <c r="EPU491" s="1"/>
      <c r="EPV491" s="1"/>
      <c r="EPW491" s="1"/>
      <c r="EPX491" s="1"/>
      <c r="EPY491" s="1"/>
      <c r="EPZ491" s="1"/>
      <c r="EQA491" s="1"/>
      <c r="EQB491" s="1"/>
      <c r="EQC491" s="1"/>
      <c r="EQD491" s="1"/>
      <c r="EQE491" s="1"/>
      <c r="EQF491" s="1"/>
      <c r="EQG491" s="1"/>
      <c r="EQH491" s="1"/>
      <c r="EQI491" s="1"/>
      <c r="EQJ491" s="1"/>
      <c r="EQK491" s="1"/>
      <c r="EQL491" s="1"/>
      <c r="EQM491" s="1"/>
      <c r="EQN491" s="1"/>
      <c r="EQO491" s="1"/>
      <c r="EQP491" s="1"/>
      <c r="EQQ491" s="1"/>
      <c r="EQR491" s="1"/>
      <c r="EQS491" s="1"/>
      <c r="EQT491" s="1"/>
      <c r="EQU491" s="1"/>
      <c r="EQV491" s="1"/>
      <c r="EQW491" s="1"/>
      <c r="EQX491" s="1"/>
      <c r="EQY491" s="1"/>
      <c r="EQZ491" s="1"/>
      <c r="ERA491" s="1"/>
      <c r="ERB491" s="1"/>
      <c r="ERC491" s="1"/>
      <c r="ERD491" s="1"/>
      <c r="ERE491" s="1"/>
      <c r="ERF491" s="1"/>
      <c r="ERG491" s="1"/>
      <c r="ERH491" s="1"/>
      <c r="ERI491" s="1"/>
      <c r="ERJ491" s="1"/>
      <c r="ERK491" s="1"/>
      <c r="ERL491" s="1"/>
      <c r="ERM491" s="1"/>
      <c r="ERN491" s="1"/>
      <c r="ERO491" s="1"/>
      <c r="ERP491" s="1"/>
      <c r="ERQ491" s="1"/>
      <c r="ERR491" s="1"/>
      <c r="ERS491" s="1"/>
      <c r="ERT491" s="1"/>
      <c r="ERU491" s="1"/>
      <c r="ERV491" s="1"/>
      <c r="ERW491" s="1"/>
      <c r="ERX491" s="1"/>
      <c r="ERY491" s="1"/>
      <c r="ERZ491" s="1"/>
      <c r="ESA491" s="1"/>
      <c r="ESB491" s="1"/>
      <c r="ESC491" s="1"/>
      <c r="ESD491" s="1"/>
      <c r="ESE491" s="1"/>
      <c r="ESF491" s="1"/>
      <c r="ESG491" s="1"/>
      <c r="ESH491" s="1"/>
      <c r="ESI491" s="1"/>
      <c r="ESJ491" s="1"/>
      <c r="ESK491" s="1"/>
      <c r="ESL491" s="1"/>
      <c r="ESM491" s="1"/>
      <c r="ESN491" s="1"/>
      <c r="ESO491" s="1"/>
      <c r="ESP491" s="1"/>
      <c r="ESQ491" s="1"/>
      <c r="ESR491" s="1"/>
      <c r="ESS491" s="1"/>
      <c r="EST491" s="1"/>
      <c r="ESU491" s="1"/>
      <c r="ESV491" s="1"/>
      <c r="ESW491" s="1"/>
      <c r="ESX491" s="1"/>
      <c r="ESY491" s="1"/>
      <c r="ESZ491" s="1"/>
      <c r="ETA491" s="1"/>
      <c r="ETB491" s="1"/>
      <c r="ETC491" s="1"/>
      <c r="ETD491" s="1"/>
      <c r="ETE491" s="1"/>
      <c r="ETF491" s="1"/>
      <c r="ETG491" s="1"/>
      <c r="ETH491" s="1"/>
      <c r="ETI491" s="1"/>
      <c r="ETJ491" s="1"/>
      <c r="ETK491" s="1"/>
      <c r="ETL491" s="1"/>
      <c r="ETM491" s="1"/>
      <c r="ETN491" s="1"/>
      <c r="ETO491" s="1"/>
      <c r="ETP491" s="1"/>
      <c r="ETQ491" s="1"/>
      <c r="ETR491" s="1"/>
      <c r="ETS491" s="1"/>
      <c r="ETT491" s="1"/>
      <c r="ETU491" s="1"/>
      <c r="ETV491" s="1"/>
      <c r="ETW491" s="1"/>
      <c r="ETX491" s="1"/>
      <c r="ETY491" s="1"/>
      <c r="ETZ491" s="1"/>
      <c r="EUA491" s="1"/>
      <c r="EUB491" s="1"/>
      <c r="EUC491" s="1"/>
      <c r="EUD491" s="1"/>
      <c r="EUE491" s="1"/>
      <c r="EUF491" s="1"/>
      <c r="EUG491" s="1"/>
      <c r="EUH491" s="1"/>
      <c r="EUI491" s="1"/>
      <c r="EUJ491" s="1"/>
      <c r="EUK491" s="1"/>
      <c r="EUL491" s="1"/>
      <c r="EUM491" s="1"/>
      <c r="EUN491" s="1"/>
      <c r="EUO491" s="1"/>
      <c r="EUP491" s="1"/>
      <c r="EUQ491" s="1"/>
      <c r="EUR491" s="1"/>
      <c r="EUS491" s="1"/>
      <c r="EUT491" s="1"/>
      <c r="EUU491" s="1"/>
      <c r="EUV491" s="1"/>
      <c r="EUW491" s="1"/>
      <c r="EUX491" s="1"/>
      <c r="EUY491" s="1"/>
      <c r="EUZ491" s="1"/>
      <c r="EVA491" s="1"/>
      <c r="EVB491" s="1"/>
      <c r="EVC491" s="1"/>
      <c r="EVD491" s="1"/>
      <c r="EVE491" s="1"/>
      <c r="EVF491" s="1"/>
      <c r="EVG491" s="1"/>
      <c r="EVH491" s="1"/>
      <c r="EVI491" s="1"/>
      <c r="EVJ491" s="1"/>
      <c r="EVK491" s="1"/>
      <c r="EVL491" s="1"/>
      <c r="EVM491" s="1"/>
      <c r="EVN491" s="1"/>
      <c r="EVO491" s="1"/>
      <c r="EVP491" s="1"/>
      <c r="EVQ491" s="1"/>
      <c r="EVR491" s="1"/>
      <c r="EVS491" s="1"/>
      <c r="EVT491" s="1"/>
      <c r="EVU491" s="1"/>
      <c r="EVV491" s="1"/>
      <c r="EVW491" s="1"/>
      <c r="EVX491" s="1"/>
      <c r="EVY491" s="1"/>
      <c r="EVZ491" s="1"/>
      <c r="EWA491" s="1"/>
      <c r="EWB491" s="1"/>
      <c r="EWC491" s="1"/>
      <c r="EWD491" s="1"/>
      <c r="EWE491" s="1"/>
      <c r="EWF491" s="1"/>
      <c r="EWG491" s="1"/>
      <c r="EWH491" s="1"/>
      <c r="EWI491" s="1"/>
      <c r="EWJ491" s="1"/>
      <c r="EWK491" s="1"/>
      <c r="EWL491" s="1"/>
      <c r="EWM491" s="1"/>
      <c r="EWN491" s="1"/>
      <c r="EWO491" s="1"/>
      <c r="EWP491" s="1"/>
      <c r="EWQ491" s="1"/>
      <c r="EWR491" s="1"/>
      <c r="EWS491" s="1"/>
      <c r="EWT491" s="1"/>
      <c r="EWU491" s="1"/>
      <c r="EWV491" s="1"/>
      <c r="EWW491" s="1"/>
      <c r="EWX491" s="1"/>
      <c r="EWY491" s="1"/>
      <c r="EWZ491" s="1"/>
      <c r="EXA491" s="1"/>
      <c r="EXB491" s="1"/>
      <c r="EXC491" s="1"/>
      <c r="EXD491" s="1"/>
      <c r="EXE491" s="1"/>
      <c r="EXF491" s="1"/>
      <c r="EXG491" s="1"/>
      <c r="EXH491" s="1"/>
      <c r="EXI491" s="1"/>
      <c r="EXJ491" s="1"/>
      <c r="EXK491" s="1"/>
      <c r="EXL491" s="1"/>
      <c r="EXM491" s="1"/>
      <c r="EXN491" s="1"/>
      <c r="EXO491" s="1"/>
      <c r="EXP491" s="1"/>
      <c r="EXQ491" s="1"/>
      <c r="EXR491" s="1"/>
      <c r="EXS491" s="1"/>
      <c r="EXT491" s="1"/>
      <c r="EXU491" s="1"/>
      <c r="EXV491" s="1"/>
      <c r="EXW491" s="1"/>
      <c r="EXX491" s="1"/>
      <c r="EXY491" s="1"/>
      <c r="EXZ491" s="1"/>
      <c r="EYA491" s="1"/>
      <c r="EYB491" s="1"/>
      <c r="EYC491" s="1"/>
      <c r="EYD491" s="1"/>
      <c r="EYE491" s="1"/>
      <c r="EYF491" s="1"/>
      <c r="EYG491" s="1"/>
      <c r="EYH491" s="1"/>
      <c r="EYI491" s="1"/>
      <c r="EYJ491" s="1"/>
      <c r="EYK491" s="1"/>
      <c r="EYL491" s="1"/>
      <c r="EYM491" s="1"/>
      <c r="EYN491" s="1"/>
      <c r="EYO491" s="1"/>
      <c r="EYP491" s="1"/>
      <c r="EYQ491" s="1"/>
      <c r="EYR491" s="1"/>
      <c r="EYS491" s="1"/>
      <c r="EYT491" s="1"/>
      <c r="EYU491" s="1"/>
      <c r="EYV491" s="1"/>
      <c r="EYW491" s="1"/>
      <c r="EYX491" s="1"/>
      <c r="EYY491" s="1"/>
      <c r="EYZ491" s="1"/>
      <c r="EZA491" s="1"/>
      <c r="EZB491" s="1"/>
      <c r="EZC491" s="1"/>
      <c r="EZD491" s="1"/>
      <c r="EZE491" s="1"/>
      <c r="EZF491" s="1"/>
      <c r="EZG491" s="1"/>
      <c r="EZH491" s="1"/>
      <c r="EZI491" s="1"/>
      <c r="EZJ491" s="1"/>
      <c r="EZK491" s="1"/>
      <c r="EZL491" s="1"/>
      <c r="EZM491" s="1"/>
      <c r="EZN491" s="1"/>
      <c r="EZO491" s="1"/>
      <c r="EZP491" s="1"/>
      <c r="EZQ491" s="1"/>
      <c r="EZR491" s="1"/>
      <c r="EZS491" s="1"/>
      <c r="EZT491" s="1"/>
      <c r="EZU491" s="1"/>
      <c r="EZV491" s="1"/>
      <c r="EZW491" s="1"/>
      <c r="EZX491" s="1"/>
      <c r="EZY491" s="1"/>
      <c r="EZZ491" s="1"/>
      <c r="FAA491" s="1"/>
      <c r="FAB491" s="1"/>
      <c r="FAC491" s="1"/>
      <c r="FAD491" s="1"/>
      <c r="FAE491" s="1"/>
      <c r="FAF491" s="1"/>
      <c r="FAG491" s="1"/>
      <c r="FAH491" s="1"/>
      <c r="FAI491" s="1"/>
      <c r="FAJ491" s="1"/>
      <c r="FAK491" s="1"/>
      <c r="FAL491" s="1"/>
      <c r="FAM491" s="1"/>
      <c r="FAN491" s="1"/>
      <c r="FAO491" s="1"/>
      <c r="FAP491" s="1"/>
      <c r="FAQ491" s="1"/>
      <c r="FAR491" s="1"/>
      <c r="FAS491" s="1"/>
      <c r="FAT491" s="1"/>
      <c r="FAU491" s="1"/>
      <c r="FAV491" s="1"/>
      <c r="FAW491" s="1"/>
      <c r="FAX491" s="1"/>
      <c r="FAY491" s="1"/>
      <c r="FAZ491" s="1"/>
      <c r="FBA491" s="1"/>
      <c r="FBB491" s="1"/>
      <c r="FBC491" s="1"/>
      <c r="FBD491" s="1"/>
      <c r="FBE491" s="1"/>
      <c r="FBF491" s="1"/>
      <c r="FBG491" s="1"/>
      <c r="FBH491" s="1"/>
      <c r="FBI491" s="1"/>
      <c r="FBJ491" s="1"/>
      <c r="FBK491" s="1"/>
      <c r="FBL491" s="1"/>
      <c r="FBM491" s="1"/>
      <c r="FBN491" s="1"/>
      <c r="FBO491" s="1"/>
      <c r="FBP491" s="1"/>
      <c r="FBQ491" s="1"/>
      <c r="FBR491" s="1"/>
      <c r="FBS491" s="1"/>
      <c r="FBT491" s="1"/>
      <c r="FBU491" s="1"/>
      <c r="FBV491" s="1"/>
      <c r="FBW491" s="1"/>
      <c r="FBX491" s="1"/>
      <c r="FBY491" s="1"/>
      <c r="FBZ491" s="1"/>
      <c r="FCA491" s="1"/>
      <c r="FCB491" s="1"/>
      <c r="FCC491" s="1"/>
      <c r="FCD491" s="1"/>
      <c r="FCE491" s="1"/>
      <c r="FCF491" s="1"/>
      <c r="FCG491" s="1"/>
      <c r="FCH491" s="1"/>
      <c r="FCI491" s="1"/>
      <c r="FCJ491" s="1"/>
      <c r="FCK491" s="1"/>
      <c r="FCL491" s="1"/>
      <c r="FCM491" s="1"/>
      <c r="FCN491" s="1"/>
      <c r="FCO491" s="1"/>
      <c r="FCP491" s="1"/>
      <c r="FCQ491" s="1"/>
      <c r="FCR491" s="1"/>
      <c r="FCS491" s="1"/>
      <c r="FCT491" s="1"/>
      <c r="FCU491" s="1"/>
      <c r="FCV491" s="1"/>
      <c r="FCW491" s="1"/>
      <c r="FCX491" s="1"/>
      <c r="FCY491" s="1"/>
      <c r="FCZ491" s="1"/>
      <c r="FDA491" s="1"/>
      <c r="FDB491" s="1"/>
      <c r="FDC491" s="1"/>
      <c r="FDD491" s="1"/>
      <c r="FDE491" s="1"/>
      <c r="FDF491" s="1"/>
      <c r="FDG491" s="1"/>
      <c r="FDH491" s="1"/>
      <c r="FDI491" s="1"/>
      <c r="FDJ491" s="1"/>
      <c r="FDK491" s="1"/>
      <c r="FDL491" s="1"/>
      <c r="FDM491" s="1"/>
      <c r="FDN491" s="1"/>
      <c r="FDO491" s="1"/>
      <c r="FDP491" s="1"/>
      <c r="FDQ491" s="1"/>
      <c r="FDR491" s="1"/>
      <c r="FDS491" s="1"/>
      <c r="FDT491" s="1"/>
      <c r="FDU491" s="1"/>
      <c r="FDV491" s="1"/>
      <c r="FDW491" s="1"/>
      <c r="FDX491" s="1"/>
      <c r="FDY491" s="1"/>
      <c r="FDZ491" s="1"/>
      <c r="FEA491" s="1"/>
      <c r="FEB491" s="1"/>
      <c r="FEC491" s="1"/>
      <c r="FED491" s="1"/>
      <c r="FEE491" s="1"/>
      <c r="FEF491" s="1"/>
      <c r="FEG491" s="1"/>
      <c r="FEH491" s="1"/>
      <c r="FEI491" s="1"/>
      <c r="FEJ491" s="1"/>
      <c r="FEK491" s="1"/>
      <c r="FEL491" s="1"/>
      <c r="FEM491" s="1"/>
      <c r="FEN491" s="1"/>
      <c r="FEO491" s="1"/>
      <c r="FEP491" s="1"/>
      <c r="FEQ491" s="1"/>
      <c r="FER491" s="1"/>
      <c r="FES491" s="1"/>
      <c r="FET491" s="1"/>
      <c r="FEU491" s="1"/>
      <c r="FEV491" s="1"/>
      <c r="FEW491" s="1"/>
      <c r="FEX491" s="1"/>
      <c r="FEY491" s="1"/>
      <c r="FEZ491" s="1"/>
      <c r="FFA491" s="1"/>
      <c r="FFB491" s="1"/>
      <c r="FFC491" s="1"/>
      <c r="FFD491" s="1"/>
      <c r="FFE491" s="1"/>
      <c r="FFF491" s="1"/>
      <c r="FFG491" s="1"/>
      <c r="FFH491" s="1"/>
      <c r="FFI491" s="1"/>
      <c r="FFJ491" s="1"/>
      <c r="FFK491" s="1"/>
      <c r="FFL491" s="1"/>
      <c r="FFM491" s="1"/>
      <c r="FFN491" s="1"/>
      <c r="FFO491" s="1"/>
      <c r="FFP491" s="1"/>
      <c r="FFQ491" s="1"/>
      <c r="FFR491" s="1"/>
      <c r="FFS491" s="1"/>
      <c r="FFT491" s="1"/>
      <c r="FFU491" s="1"/>
      <c r="FFV491" s="1"/>
      <c r="FFW491" s="1"/>
      <c r="FFX491" s="1"/>
      <c r="FFY491" s="1"/>
      <c r="FFZ491" s="1"/>
      <c r="FGA491" s="1"/>
      <c r="FGB491" s="1"/>
      <c r="FGC491" s="1"/>
      <c r="FGD491" s="1"/>
      <c r="FGE491" s="1"/>
      <c r="FGF491" s="1"/>
      <c r="FGG491" s="1"/>
      <c r="FGH491" s="1"/>
      <c r="FGI491" s="1"/>
      <c r="FGJ491" s="1"/>
      <c r="FGK491" s="1"/>
      <c r="FGL491" s="1"/>
      <c r="FGM491" s="1"/>
      <c r="FGN491" s="1"/>
      <c r="FGO491" s="1"/>
      <c r="FGP491" s="1"/>
      <c r="FGQ491" s="1"/>
      <c r="FGR491" s="1"/>
      <c r="FGS491" s="1"/>
      <c r="FGT491" s="1"/>
      <c r="FGU491" s="1"/>
      <c r="FGV491" s="1"/>
      <c r="FGW491" s="1"/>
      <c r="FGX491" s="1"/>
      <c r="FGY491" s="1"/>
      <c r="FGZ491" s="1"/>
      <c r="FHA491" s="1"/>
      <c r="FHB491" s="1"/>
      <c r="FHC491" s="1"/>
      <c r="FHD491" s="1"/>
      <c r="FHE491" s="1"/>
      <c r="FHF491" s="1"/>
      <c r="FHG491" s="1"/>
      <c r="FHH491" s="1"/>
      <c r="FHI491" s="1"/>
      <c r="FHJ491" s="1"/>
      <c r="FHK491" s="1"/>
      <c r="FHL491" s="1"/>
      <c r="FHM491" s="1"/>
      <c r="FHN491" s="1"/>
      <c r="FHO491" s="1"/>
      <c r="FHP491" s="1"/>
      <c r="FHQ491" s="1"/>
      <c r="FHR491" s="1"/>
      <c r="FHS491" s="1"/>
      <c r="FHT491" s="1"/>
      <c r="FHU491" s="1"/>
      <c r="FHV491" s="1"/>
      <c r="FHW491" s="1"/>
      <c r="FHX491" s="1"/>
      <c r="FHY491" s="1"/>
      <c r="FHZ491" s="1"/>
      <c r="FIA491" s="1"/>
      <c r="FIB491" s="1"/>
      <c r="FIC491" s="1"/>
      <c r="FID491" s="1"/>
      <c r="FIE491" s="1"/>
      <c r="FIF491" s="1"/>
      <c r="FIG491" s="1"/>
      <c r="FIH491" s="1"/>
      <c r="FII491" s="1"/>
      <c r="FIJ491" s="1"/>
      <c r="FIK491" s="1"/>
      <c r="FIL491" s="1"/>
      <c r="FIM491" s="1"/>
      <c r="FIN491" s="1"/>
      <c r="FIO491" s="1"/>
      <c r="FIP491" s="1"/>
      <c r="FIQ491" s="1"/>
      <c r="FIR491" s="1"/>
      <c r="FIS491" s="1"/>
      <c r="FIT491" s="1"/>
      <c r="FIU491" s="1"/>
      <c r="FIV491" s="1"/>
      <c r="FIW491" s="1"/>
      <c r="FIX491" s="1"/>
      <c r="FIY491" s="1"/>
      <c r="FIZ491" s="1"/>
      <c r="FJA491" s="1"/>
      <c r="FJB491" s="1"/>
      <c r="FJC491" s="1"/>
      <c r="FJD491" s="1"/>
      <c r="FJE491" s="1"/>
      <c r="FJF491" s="1"/>
      <c r="FJG491" s="1"/>
      <c r="FJH491" s="1"/>
      <c r="FJI491" s="1"/>
      <c r="FJJ491" s="1"/>
      <c r="FJK491" s="1"/>
      <c r="FJL491" s="1"/>
      <c r="FJM491" s="1"/>
      <c r="FJN491" s="1"/>
      <c r="FJO491" s="1"/>
      <c r="FJP491" s="1"/>
      <c r="FJQ491" s="1"/>
      <c r="FJR491" s="1"/>
      <c r="FJS491" s="1"/>
      <c r="FJT491" s="1"/>
      <c r="FJU491" s="1"/>
      <c r="FJV491" s="1"/>
      <c r="FJW491" s="1"/>
      <c r="FJX491" s="1"/>
      <c r="FJY491" s="1"/>
      <c r="FJZ491" s="1"/>
      <c r="FKA491" s="1"/>
      <c r="FKB491" s="1"/>
      <c r="FKC491" s="1"/>
      <c r="FKD491" s="1"/>
      <c r="FKE491" s="1"/>
      <c r="FKF491" s="1"/>
      <c r="FKG491" s="1"/>
      <c r="FKH491" s="1"/>
      <c r="FKI491" s="1"/>
      <c r="FKJ491" s="1"/>
      <c r="FKK491" s="1"/>
      <c r="FKL491" s="1"/>
      <c r="FKM491" s="1"/>
      <c r="FKN491" s="1"/>
      <c r="FKO491" s="1"/>
      <c r="FKP491" s="1"/>
      <c r="FKQ491" s="1"/>
      <c r="FKR491" s="1"/>
      <c r="FKS491" s="1"/>
      <c r="FKT491" s="1"/>
      <c r="FKU491" s="1"/>
      <c r="FKV491" s="1"/>
      <c r="FKW491" s="1"/>
      <c r="FKX491" s="1"/>
      <c r="FKY491" s="1"/>
      <c r="FKZ491" s="1"/>
      <c r="FLA491" s="1"/>
      <c r="FLB491" s="1"/>
      <c r="FLC491" s="1"/>
      <c r="FLD491" s="1"/>
      <c r="FLE491" s="1"/>
      <c r="FLF491" s="1"/>
      <c r="FLG491" s="1"/>
      <c r="FLH491" s="1"/>
      <c r="FLI491" s="1"/>
      <c r="FLJ491" s="1"/>
      <c r="FLK491" s="1"/>
      <c r="FLL491" s="1"/>
      <c r="FLM491" s="1"/>
      <c r="FLN491" s="1"/>
      <c r="FLO491" s="1"/>
      <c r="FLP491" s="1"/>
      <c r="FLQ491" s="1"/>
      <c r="FLR491" s="1"/>
      <c r="FLS491" s="1"/>
      <c r="FLT491" s="1"/>
      <c r="FLU491" s="1"/>
      <c r="FLV491" s="1"/>
      <c r="FLW491" s="1"/>
      <c r="FLX491" s="1"/>
      <c r="FLY491" s="1"/>
      <c r="FLZ491" s="1"/>
      <c r="FMA491" s="1"/>
      <c r="FMB491" s="1"/>
      <c r="FMC491" s="1"/>
      <c r="FMD491" s="1"/>
      <c r="FME491" s="1"/>
      <c r="FMF491" s="1"/>
      <c r="FMG491" s="1"/>
      <c r="FMH491" s="1"/>
      <c r="FMI491" s="1"/>
      <c r="FMJ491" s="1"/>
      <c r="FMK491" s="1"/>
      <c r="FML491" s="1"/>
      <c r="FMM491" s="1"/>
      <c r="FMN491" s="1"/>
      <c r="FMO491" s="1"/>
      <c r="FMP491" s="1"/>
      <c r="FMQ491" s="1"/>
      <c r="FMR491" s="1"/>
      <c r="FMS491" s="1"/>
      <c r="FMT491" s="1"/>
      <c r="FMU491" s="1"/>
      <c r="FMV491" s="1"/>
      <c r="FMW491" s="1"/>
      <c r="FMX491" s="1"/>
      <c r="FMY491" s="1"/>
      <c r="FMZ491" s="1"/>
      <c r="FNA491" s="1"/>
      <c r="FNB491" s="1"/>
      <c r="FNC491" s="1"/>
      <c r="FND491" s="1"/>
      <c r="FNE491" s="1"/>
      <c r="FNF491" s="1"/>
      <c r="FNG491" s="1"/>
      <c r="FNH491" s="1"/>
      <c r="FNI491" s="1"/>
      <c r="FNJ491" s="1"/>
      <c r="FNK491" s="1"/>
      <c r="FNL491" s="1"/>
      <c r="FNM491" s="1"/>
      <c r="FNN491" s="1"/>
      <c r="FNO491" s="1"/>
      <c r="FNP491" s="1"/>
      <c r="FNQ491" s="1"/>
      <c r="FNR491" s="1"/>
      <c r="FNS491" s="1"/>
      <c r="FNT491" s="1"/>
      <c r="FNU491" s="1"/>
      <c r="FNV491" s="1"/>
      <c r="FNW491" s="1"/>
      <c r="FNX491" s="1"/>
      <c r="FNY491" s="1"/>
      <c r="FNZ491" s="1"/>
      <c r="FOA491" s="1"/>
      <c r="FOB491" s="1"/>
      <c r="FOC491" s="1"/>
      <c r="FOD491" s="1"/>
      <c r="FOE491" s="1"/>
      <c r="FOF491" s="1"/>
      <c r="FOG491" s="1"/>
      <c r="FOH491" s="1"/>
      <c r="FOI491" s="1"/>
      <c r="FOJ491" s="1"/>
      <c r="FOK491" s="1"/>
      <c r="FOL491" s="1"/>
      <c r="FOM491" s="1"/>
      <c r="FON491" s="1"/>
      <c r="FOO491" s="1"/>
      <c r="FOP491" s="1"/>
      <c r="FOQ491" s="1"/>
      <c r="FOR491" s="1"/>
      <c r="FOS491" s="1"/>
      <c r="FOT491" s="1"/>
      <c r="FOU491" s="1"/>
      <c r="FOV491" s="1"/>
      <c r="FOW491" s="1"/>
      <c r="FOX491" s="1"/>
      <c r="FOY491" s="1"/>
      <c r="FOZ491" s="1"/>
      <c r="FPA491" s="1"/>
      <c r="FPB491" s="1"/>
      <c r="FPC491" s="1"/>
      <c r="FPD491" s="1"/>
      <c r="FPE491" s="1"/>
      <c r="FPF491" s="1"/>
      <c r="FPG491" s="1"/>
      <c r="FPH491" s="1"/>
      <c r="FPI491" s="1"/>
      <c r="FPJ491" s="1"/>
      <c r="FPK491" s="1"/>
      <c r="FPL491" s="1"/>
      <c r="FPM491" s="1"/>
      <c r="FPN491" s="1"/>
      <c r="FPO491" s="1"/>
      <c r="FPP491" s="1"/>
      <c r="FPQ491" s="1"/>
      <c r="FPR491" s="1"/>
      <c r="FPS491" s="1"/>
      <c r="FPT491" s="1"/>
      <c r="FPU491" s="1"/>
      <c r="FPV491" s="1"/>
      <c r="FPW491" s="1"/>
      <c r="FPX491" s="1"/>
      <c r="FPY491" s="1"/>
      <c r="FPZ491" s="1"/>
      <c r="FQA491" s="1"/>
      <c r="FQB491" s="1"/>
      <c r="FQC491" s="1"/>
      <c r="FQD491" s="1"/>
      <c r="FQE491" s="1"/>
      <c r="FQF491" s="1"/>
      <c r="FQG491" s="1"/>
      <c r="FQH491" s="1"/>
      <c r="FQI491" s="1"/>
      <c r="FQJ491" s="1"/>
      <c r="FQK491" s="1"/>
      <c r="FQL491" s="1"/>
      <c r="FQM491" s="1"/>
      <c r="FQN491" s="1"/>
      <c r="FQO491" s="1"/>
      <c r="FQP491" s="1"/>
      <c r="FQQ491" s="1"/>
      <c r="FQR491" s="1"/>
      <c r="FQS491" s="1"/>
      <c r="FQT491" s="1"/>
      <c r="FQU491" s="1"/>
      <c r="FQV491" s="1"/>
      <c r="FQW491" s="1"/>
      <c r="FQX491" s="1"/>
      <c r="FQY491" s="1"/>
      <c r="FQZ491" s="1"/>
      <c r="FRA491" s="1"/>
      <c r="FRB491" s="1"/>
      <c r="FRC491" s="1"/>
      <c r="FRD491" s="1"/>
      <c r="FRE491" s="1"/>
      <c r="FRF491" s="1"/>
      <c r="FRG491" s="1"/>
      <c r="FRH491" s="1"/>
      <c r="FRI491" s="1"/>
      <c r="FRJ491" s="1"/>
      <c r="FRK491" s="1"/>
      <c r="FRL491" s="1"/>
      <c r="FRM491" s="1"/>
      <c r="FRN491" s="1"/>
      <c r="FRO491" s="1"/>
      <c r="FRP491" s="1"/>
      <c r="FRQ491" s="1"/>
      <c r="FRR491" s="1"/>
      <c r="FRS491" s="1"/>
      <c r="FRT491" s="1"/>
      <c r="FRU491" s="1"/>
      <c r="FRV491" s="1"/>
      <c r="FRW491" s="1"/>
      <c r="FRX491" s="1"/>
      <c r="FRY491" s="1"/>
      <c r="FRZ491" s="1"/>
      <c r="FSA491" s="1"/>
      <c r="FSB491" s="1"/>
      <c r="FSC491" s="1"/>
      <c r="FSD491" s="1"/>
      <c r="FSE491" s="1"/>
      <c r="FSF491" s="1"/>
      <c r="FSG491" s="1"/>
      <c r="FSH491" s="1"/>
      <c r="FSI491" s="1"/>
      <c r="FSJ491" s="1"/>
      <c r="FSK491" s="1"/>
      <c r="FSL491" s="1"/>
      <c r="FSM491" s="1"/>
      <c r="FSN491" s="1"/>
      <c r="FSO491" s="1"/>
      <c r="FSP491" s="1"/>
      <c r="FSQ491" s="1"/>
      <c r="FSR491" s="1"/>
      <c r="FSS491" s="1"/>
      <c r="FST491" s="1"/>
      <c r="FSU491" s="1"/>
      <c r="FSV491" s="1"/>
      <c r="FSW491" s="1"/>
      <c r="FSX491" s="1"/>
      <c r="FSY491" s="1"/>
      <c r="FSZ491" s="1"/>
      <c r="FTA491" s="1"/>
      <c r="FTB491" s="1"/>
      <c r="FTC491" s="1"/>
      <c r="FTD491" s="1"/>
      <c r="FTE491" s="1"/>
      <c r="FTF491" s="1"/>
      <c r="FTG491" s="1"/>
      <c r="FTH491" s="1"/>
      <c r="FTI491" s="1"/>
      <c r="FTJ491" s="1"/>
      <c r="FTK491" s="1"/>
      <c r="FTL491" s="1"/>
      <c r="FTM491" s="1"/>
      <c r="FTN491" s="1"/>
      <c r="FTO491" s="1"/>
      <c r="FTP491" s="1"/>
      <c r="FTQ491" s="1"/>
      <c r="FTR491" s="1"/>
      <c r="FTS491" s="1"/>
      <c r="FTT491" s="1"/>
      <c r="FTU491" s="1"/>
      <c r="FTV491" s="1"/>
      <c r="FTW491" s="1"/>
      <c r="FTX491" s="1"/>
      <c r="FTY491" s="1"/>
      <c r="FTZ491" s="1"/>
      <c r="FUA491" s="1"/>
      <c r="FUB491" s="1"/>
      <c r="FUC491" s="1"/>
      <c r="FUD491" s="1"/>
      <c r="FUE491" s="1"/>
      <c r="FUF491" s="1"/>
      <c r="FUG491" s="1"/>
      <c r="FUH491" s="1"/>
      <c r="FUI491" s="1"/>
      <c r="FUJ491" s="1"/>
      <c r="FUK491" s="1"/>
      <c r="FUL491" s="1"/>
      <c r="FUM491" s="1"/>
      <c r="FUN491" s="1"/>
      <c r="FUO491" s="1"/>
      <c r="FUP491" s="1"/>
      <c r="FUQ491" s="1"/>
      <c r="FUR491" s="1"/>
      <c r="FUS491" s="1"/>
      <c r="FUT491" s="1"/>
      <c r="FUU491" s="1"/>
      <c r="FUV491" s="1"/>
      <c r="FUW491" s="1"/>
      <c r="FUX491" s="1"/>
      <c r="FUY491" s="1"/>
      <c r="FUZ491" s="1"/>
      <c r="FVA491" s="1"/>
      <c r="FVB491" s="1"/>
      <c r="FVC491" s="1"/>
      <c r="FVD491" s="1"/>
      <c r="FVE491" s="1"/>
      <c r="FVF491" s="1"/>
      <c r="FVG491" s="1"/>
      <c r="FVH491" s="1"/>
      <c r="FVI491" s="1"/>
      <c r="FVJ491" s="1"/>
      <c r="FVK491" s="1"/>
      <c r="FVL491" s="1"/>
      <c r="FVM491" s="1"/>
      <c r="FVN491" s="1"/>
      <c r="FVO491" s="1"/>
      <c r="FVP491" s="1"/>
      <c r="FVQ491" s="1"/>
      <c r="FVR491" s="1"/>
      <c r="FVS491" s="1"/>
      <c r="FVT491" s="1"/>
      <c r="FVU491" s="1"/>
      <c r="FVV491" s="1"/>
      <c r="FVW491" s="1"/>
      <c r="FVX491" s="1"/>
      <c r="FVY491" s="1"/>
      <c r="FVZ491" s="1"/>
      <c r="FWA491" s="1"/>
      <c r="FWB491" s="1"/>
      <c r="FWC491" s="1"/>
      <c r="FWD491" s="1"/>
      <c r="FWE491" s="1"/>
      <c r="FWF491" s="1"/>
      <c r="FWG491" s="1"/>
      <c r="FWH491" s="1"/>
      <c r="FWI491" s="1"/>
      <c r="FWJ491" s="1"/>
      <c r="FWK491" s="1"/>
      <c r="FWL491" s="1"/>
      <c r="FWM491" s="1"/>
      <c r="FWN491" s="1"/>
      <c r="FWO491" s="1"/>
      <c r="FWP491" s="1"/>
      <c r="FWQ491" s="1"/>
      <c r="FWR491" s="1"/>
      <c r="FWS491" s="1"/>
      <c r="FWT491" s="1"/>
      <c r="FWU491" s="1"/>
      <c r="FWV491" s="1"/>
      <c r="FWW491" s="1"/>
      <c r="FWX491" s="1"/>
      <c r="FWY491" s="1"/>
      <c r="FWZ491" s="1"/>
      <c r="FXA491" s="1"/>
      <c r="FXB491" s="1"/>
      <c r="FXC491" s="1"/>
      <c r="FXD491" s="1"/>
      <c r="FXE491" s="1"/>
      <c r="FXF491" s="1"/>
      <c r="FXG491" s="1"/>
      <c r="FXH491" s="1"/>
      <c r="FXI491" s="1"/>
      <c r="FXJ491" s="1"/>
      <c r="FXK491" s="1"/>
      <c r="FXL491" s="1"/>
      <c r="FXM491" s="1"/>
      <c r="FXN491" s="1"/>
      <c r="FXO491" s="1"/>
      <c r="FXP491" s="1"/>
      <c r="FXQ491" s="1"/>
      <c r="FXR491" s="1"/>
      <c r="FXS491" s="1"/>
      <c r="FXT491" s="1"/>
      <c r="FXU491" s="1"/>
      <c r="FXV491" s="1"/>
      <c r="FXW491" s="1"/>
      <c r="FXX491" s="1"/>
      <c r="FXY491" s="1"/>
      <c r="FXZ491" s="1"/>
      <c r="FYA491" s="1"/>
      <c r="FYB491" s="1"/>
      <c r="FYC491" s="1"/>
      <c r="FYD491" s="1"/>
      <c r="FYE491" s="1"/>
      <c r="FYF491" s="1"/>
      <c r="FYG491" s="1"/>
      <c r="FYH491" s="1"/>
      <c r="FYI491" s="1"/>
      <c r="FYJ491" s="1"/>
      <c r="FYK491" s="1"/>
      <c r="FYL491" s="1"/>
      <c r="FYM491" s="1"/>
      <c r="FYN491" s="1"/>
      <c r="FYO491" s="1"/>
      <c r="FYP491" s="1"/>
      <c r="FYQ491" s="1"/>
      <c r="FYR491" s="1"/>
      <c r="FYS491" s="1"/>
      <c r="FYT491" s="1"/>
      <c r="FYU491" s="1"/>
      <c r="FYV491" s="1"/>
      <c r="FYW491" s="1"/>
      <c r="FYX491" s="1"/>
      <c r="FYY491" s="1"/>
      <c r="FYZ491" s="1"/>
      <c r="FZA491" s="1"/>
      <c r="FZB491" s="1"/>
      <c r="FZC491" s="1"/>
      <c r="FZD491" s="1"/>
      <c r="FZE491" s="1"/>
      <c r="FZF491" s="1"/>
      <c r="FZG491" s="1"/>
      <c r="FZH491" s="1"/>
      <c r="FZI491" s="1"/>
      <c r="FZJ491" s="1"/>
      <c r="FZK491" s="1"/>
      <c r="FZL491" s="1"/>
      <c r="FZM491" s="1"/>
      <c r="FZN491" s="1"/>
      <c r="FZO491" s="1"/>
      <c r="FZP491" s="1"/>
      <c r="FZQ491" s="1"/>
      <c r="FZR491" s="1"/>
      <c r="FZS491" s="1"/>
      <c r="FZT491" s="1"/>
      <c r="FZU491" s="1"/>
      <c r="FZV491" s="1"/>
      <c r="FZW491" s="1"/>
      <c r="FZX491" s="1"/>
      <c r="FZY491" s="1"/>
      <c r="FZZ491" s="1"/>
      <c r="GAA491" s="1"/>
      <c r="GAB491" s="1"/>
      <c r="GAC491" s="1"/>
      <c r="GAD491" s="1"/>
      <c r="GAE491" s="1"/>
      <c r="GAF491" s="1"/>
      <c r="GAG491" s="1"/>
      <c r="GAH491" s="1"/>
      <c r="GAI491" s="1"/>
      <c r="GAJ491" s="1"/>
      <c r="GAK491" s="1"/>
      <c r="GAL491" s="1"/>
      <c r="GAM491" s="1"/>
      <c r="GAN491" s="1"/>
      <c r="GAO491" s="1"/>
      <c r="GAP491" s="1"/>
      <c r="GAQ491" s="1"/>
      <c r="GAR491" s="1"/>
      <c r="GAS491" s="1"/>
      <c r="GAT491" s="1"/>
      <c r="GAU491" s="1"/>
      <c r="GAV491" s="1"/>
      <c r="GAW491" s="1"/>
      <c r="GAX491" s="1"/>
      <c r="GAY491" s="1"/>
      <c r="GAZ491" s="1"/>
      <c r="GBA491" s="1"/>
      <c r="GBB491" s="1"/>
      <c r="GBC491" s="1"/>
      <c r="GBD491" s="1"/>
      <c r="GBE491" s="1"/>
      <c r="GBF491" s="1"/>
      <c r="GBG491" s="1"/>
      <c r="GBH491" s="1"/>
      <c r="GBI491" s="1"/>
      <c r="GBJ491" s="1"/>
      <c r="GBK491" s="1"/>
      <c r="GBL491" s="1"/>
      <c r="GBM491" s="1"/>
      <c r="GBN491" s="1"/>
      <c r="GBO491" s="1"/>
      <c r="GBP491" s="1"/>
      <c r="GBQ491" s="1"/>
      <c r="GBR491" s="1"/>
      <c r="GBS491" s="1"/>
      <c r="GBT491" s="1"/>
      <c r="GBU491" s="1"/>
      <c r="GBV491" s="1"/>
      <c r="GBW491" s="1"/>
      <c r="GBX491" s="1"/>
      <c r="GBY491" s="1"/>
      <c r="GBZ491" s="1"/>
      <c r="GCA491" s="1"/>
      <c r="GCB491" s="1"/>
      <c r="GCC491" s="1"/>
      <c r="GCD491" s="1"/>
      <c r="GCE491" s="1"/>
      <c r="GCF491" s="1"/>
      <c r="GCG491" s="1"/>
      <c r="GCH491" s="1"/>
      <c r="GCI491" s="1"/>
      <c r="GCJ491" s="1"/>
      <c r="GCK491" s="1"/>
      <c r="GCL491" s="1"/>
      <c r="GCM491" s="1"/>
      <c r="GCN491" s="1"/>
      <c r="GCO491" s="1"/>
      <c r="GCP491" s="1"/>
      <c r="GCQ491" s="1"/>
      <c r="GCR491" s="1"/>
      <c r="GCS491" s="1"/>
      <c r="GCT491" s="1"/>
      <c r="GCU491" s="1"/>
      <c r="GCV491" s="1"/>
      <c r="GCW491" s="1"/>
      <c r="GCX491" s="1"/>
      <c r="GCY491" s="1"/>
      <c r="GCZ491" s="1"/>
      <c r="GDA491" s="1"/>
      <c r="GDB491" s="1"/>
      <c r="GDC491" s="1"/>
      <c r="GDD491" s="1"/>
      <c r="GDE491" s="1"/>
      <c r="GDF491" s="1"/>
      <c r="GDG491" s="1"/>
      <c r="GDH491" s="1"/>
      <c r="GDI491" s="1"/>
      <c r="GDJ491" s="1"/>
      <c r="GDK491" s="1"/>
      <c r="GDL491" s="1"/>
      <c r="GDM491" s="1"/>
      <c r="GDN491" s="1"/>
      <c r="GDO491" s="1"/>
      <c r="GDP491" s="1"/>
      <c r="GDQ491" s="1"/>
      <c r="GDR491" s="1"/>
      <c r="GDS491" s="1"/>
      <c r="GDT491" s="1"/>
      <c r="GDU491" s="1"/>
      <c r="GDV491" s="1"/>
      <c r="GDW491" s="1"/>
      <c r="GDX491" s="1"/>
      <c r="GDY491" s="1"/>
      <c r="GDZ491" s="1"/>
      <c r="GEA491" s="1"/>
      <c r="GEB491" s="1"/>
      <c r="GEC491" s="1"/>
      <c r="GED491" s="1"/>
      <c r="GEE491" s="1"/>
      <c r="GEF491" s="1"/>
      <c r="GEG491" s="1"/>
      <c r="GEH491" s="1"/>
      <c r="GEI491" s="1"/>
      <c r="GEJ491" s="1"/>
      <c r="GEK491" s="1"/>
      <c r="GEL491" s="1"/>
      <c r="GEM491" s="1"/>
      <c r="GEN491" s="1"/>
      <c r="GEO491" s="1"/>
      <c r="GEP491" s="1"/>
      <c r="GEQ491" s="1"/>
      <c r="GER491" s="1"/>
      <c r="GES491" s="1"/>
      <c r="GET491" s="1"/>
      <c r="GEU491" s="1"/>
      <c r="GEV491" s="1"/>
      <c r="GEW491" s="1"/>
      <c r="GEX491" s="1"/>
      <c r="GEY491" s="1"/>
      <c r="GEZ491" s="1"/>
      <c r="GFA491" s="1"/>
      <c r="GFB491" s="1"/>
      <c r="GFC491" s="1"/>
      <c r="GFD491" s="1"/>
      <c r="GFE491" s="1"/>
      <c r="GFF491" s="1"/>
      <c r="GFG491" s="1"/>
      <c r="GFH491" s="1"/>
      <c r="GFI491" s="1"/>
      <c r="GFJ491" s="1"/>
      <c r="GFK491" s="1"/>
      <c r="GFL491" s="1"/>
      <c r="GFM491" s="1"/>
      <c r="GFN491" s="1"/>
      <c r="GFO491" s="1"/>
      <c r="GFP491" s="1"/>
      <c r="GFQ491" s="1"/>
      <c r="GFR491" s="1"/>
      <c r="GFS491" s="1"/>
      <c r="GFT491" s="1"/>
      <c r="GFU491" s="1"/>
      <c r="GFV491" s="1"/>
      <c r="GFW491" s="1"/>
      <c r="GFX491" s="1"/>
      <c r="GFY491" s="1"/>
      <c r="GFZ491" s="1"/>
      <c r="GGA491" s="1"/>
      <c r="GGB491" s="1"/>
      <c r="GGC491" s="1"/>
      <c r="GGD491" s="1"/>
      <c r="GGE491" s="1"/>
      <c r="GGF491" s="1"/>
      <c r="GGG491" s="1"/>
      <c r="GGH491" s="1"/>
      <c r="GGI491" s="1"/>
      <c r="GGJ491" s="1"/>
      <c r="GGK491" s="1"/>
      <c r="GGL491" s="1"/>
      <c r="GGM491" s="1"/>
      <c r="GGN491" s="1"/>
      <c r="GGO491" s="1"/>
      <c r="GGP491" s="1"/>
      <c r="GGQ491" s="1"/>
      <c r="GGR491" s="1"/>
      <c r="GGS491" s="1"/>
      <c r="GGT491" s="1"/>
      <c r="GGU491" s="1"/>
      <c r="GGV491" s="1"/>
      <c r="GGW491" s="1"/>
      <c r="GGX491" s="1"/>
      <c r="GGY491" s="1"/>
      <c r="GGZ491" s="1"/>
      <c r="GHA491" s="1"/>
      <c r="GHB491" s="1"/>
      <c r="GHC491" s="1"/>
      <c r="GHD491" s="1"/>
      <c r="GHE491" s="1"/>
      <c r="GHF491" s="1"/>
      <c r="GHG491" s="1"/>
      <c r="GHH491" s="1"/>
      <c r="GHI491" s="1"/>
      <c r="GHJ491" s="1"/>
      <c r="GHK491" s="1"/>
      <c r="GHL491" s="1"/>
      <c r="GHM491" s="1"/>
      <c r="GHN491" s="1"/>
      <c r="GHO491" s="1"/>
      <c r="GHP491" s="1"/>
      <c r="GHQ491" s="1"/>
      <c r="GHR491" s="1"/>
      <c r="GHS491" s="1"/>
      <c r="GHT491" s="1"/>
      <c r="GHU491" s="1"/>
      <c r="GHV491" s="1"/>
      <c r="GHW491" s="1"/>
      <c r="GHX491" s="1"/>
      <c r="GHY491" s="1"/>
      <c r="GHZ491" s="1"/>
      <c r="GIA491" s="1"/>
      <c r="GIB491" s="1"/>
      <c r="GIC491" s="1"/>
      <c r="GID491" s="1"/>
      <c r="GIE491" s="1"/>
      <c r="GIF491" s="1"/>
      <c r="GIG491" s="1"/>
      <c r="GIH491" s="1"/>
      <c r="GII491" s="1"/>
      <c r="GIJ491" s="1"/>
      <c r="GIK491" s="1"/>
      <c r="GIL491" s="1"/>
      <c r="GIM491" s="1"/>
      <c r="GIN491" s="1"/>
      <c r="GIO491" s="1"/>
      <c r="GIP491" s="1"/>
      <c r="GIQ491" s="1"/>
      <c r="GIR491" s="1"/>
      <c r="GIS491" s="1"/>
      <c r="GIT491" s="1"/>
      <c r="GIU491" s="1"/>
      <c r="GIV491" s="1"/>
      <c r="GIW491" s="1"/>
      <c r="GIX491" s="1"/>
      <c r="GIY491" s="1"/>
      <c r="GIZ491" s="1"/>
      <c r="GJA491" s="1"/>
      <c r="GJB491" s="1"/>
      <c r="GJC491" s="1"/>
      <c r="GJD491" s="1"/>
      <c r="GJE491" s="1"/>
      <c r="GJF491" s="1"/>
      <c r="GJG491" s="1"/>
      <c r="GJH491" s="1"/>
      <c r="GJI491" s="1"/>
      <c r="GJJ491" s="1"/>
      <c r="GJK491" s="1"/>
      <c r="GJL491" s="1"/>
      <c r="GJM491" s="1"/>
      <c r="GJN491" s="1"/>
      <c r="GJO491" s="1"/>
      <c r="GJP491" s="1"/>
      <c r="GJQ491" s="1"/>
      <c r="GJR491" s="1"/>
      <c r="GJS491" s="1"/>
      <c r="GJT491" s="1"/>
      <c r="GJU491" s="1"/>
      <c r="GJV491" s="1"/>
      <c r="GJW491" s="1"/>
      <c r="GJX491" s="1"/>
      <c r="GJY491" s="1"/>
      <c r="GJZ491" s="1"/>
      <c r="GKA491" s="1"/>
      <c r="GKB491" s="1"/>
      <c r="GKC491" s="1"/>
      <c r="GKD491" s="1"/>
      <c r="GKE491" s="1"/>
      <c r="GKF491" s="1"/>
      <c r="GKG491" s="1"/>
      <c r="GKH491" s="1"/>
      <c r="GKI491" s="1"/>
      <c r="GKJ491" s="1"/>
      <c r="GKK491" s="1"/>
      <c r="GKL491" s="1"/>
      <c r="GKM491" s="1"/>
      <c r="GKN491" s="1"/>
      <c r="GKO491" s="1"/>
      <c r="GKP491" s="1"/>
      <c r="GKQ491" s="1"/>
      <c r="GKR491" s="1"/>
      <c r="GKS491" s="1"/>
      <c r="GKT491" s="1"/>
      <c r="GKU491" s="1"/>
      <c r="GKV491" s="1"/>
      <c r="GKW491" s="1"/>
      <c r="GKX491" s="1"/>
      <c r="GKY491" s="1"/>
      <c r="GKZ491" s="1"/>
      <c r="GLA491" s="1"/>
      <c r="GLB491" s="1"/>
      <c r="GLC491" s="1"/>
      <c r="GLD491" s="1"/>
      <c r="GLE491" s="1"/>
      <c r="GLF491" s="1"/>
      <c r="GLG491" s="1"/>
      <c r="GLH491" s="1"/>
      <c r="GLI491" s="1"/>
      <c r="GLJ491" s="1"/>
      <c r="GLK491" s="1"/>
      <c r="GLL491" s="1"/>
      <c r="GLM491" s="1"/>
      <c r="GLN491" s="1"/>
      <c r="GLO491" s="1"/>
      <c r="GLP491" s="1"/>
      <c r="GLQ491" s="1"/>
      <c r="GLR491" s="1"/>
      <c r="GLS491" s="1"/>
      <c r="GLT491" s="1"/>
      <c r="GLU491" s="1"/>
      <c r="GLV491" s="1"/>
      <c r="GLW491" s="1"/>
      <c r="GLX491" s="1"/>
      <c r="GLY491" s="1"/>
      <c r="GLZ491" s="1"/>
      <c r="GMA491" s="1"/>
      <c r="GMB491" s="1"/>
      <c r="GMC491" s="1"/>
      <c r="GMD491" s="1"/>
      <c r="GME491" s="1"/>
      <c r="GMF491" s="1"/>
      <c r="GMG491" s="1"/>
      <c r="GMH491" s="1"/>
      <c r="GMI491" s="1"/>
      <c r="GMJ491" s="1"/>
      <c r="GMK491" s="1"/>
      <c r="GML491" s="1"/>
      <c r="GMM491" s="1"/>
      <c r="GMN491" s="1"/>
      <c r="GMO491" s="1"/>
      <c r="GMP491" s="1"/>
      <c r="GMQ491" s="1"/>
      <c r="GMR491" s="1"/>
      <c r="GMS491" s="1"/>
      <c r="GMT491" s="1"/>
      <c r="GMU491" s="1"/>
      <c r="GMV491" s="1"/>
      <c r="GMW491" s="1"/>
      <c r="GMX491" s="1"/>
      <c r="GMY491" s="1"/>
      <c r="GMZ491" s="1"/>
      <c r="GNA491" s="1"/>
      <c r="GNB491" s="1"/>
      <c r="GNC491" s="1"/>
      <c r="GND491" s="1"/>
      <c r="GNE491" s="1"/>
      <c r="GNF491" s="1"/>
      <c r="GNG491" s="1"/>
      <c r="GNH491" s="1"/>
      <c r="GNI491" s="1"/>
      <c r="GNJ491" s="1"/>
      <c r="GNK491" s="1"/>
      <c r="GNL491" s="1"/>
      <c r="GNM491" s="1"/>
      <c r="GNN491" s="1"/>
      <c r="GNO491" s="1"/>
      <c r="GNP491" s="1"/>
      <c r="GNQ491" s="1"/>
      <c r="GNR491" s="1"/>
      <c r="GNS491" s="1"/>
      <c r="GNT491" s="1"/>
      <c r="GNU491" s="1"/>
      <c r="GNV491" s="1"/>
      <c r="GNW491" s="1"/>
      <c r="GNX491" s="1"/>
      <c r="GNY491" s="1"/>
      <c r="GNZ491" s="1"/>
      <c r="GOA491" s="1"/>
      <c r="GOB491" s="1"/>
      <c r="GOC491" s="1"/>
      <c r="GOD491" s="1"/>
      <c r="GOE491" s="1"/>
      <c r="GOF491" s="1"/>
      <c r="GOG491" s="1"/>
      <c r="GOH491" s="1"/>
      <c r="GOI491" s="1"/>
      <c r="GOJ491" s="1"/>
      <c r="GOK491" s="1"/>
      <c r="GOL491" s="1"/>
      <c r="GOM491" s="1"/>
      <c r="GON491" s="1"/>
      <c r="GOO491" s="1"/>
      <c r="GOP491" s="1"/>
      <c r="GOQ491" s="1"/>
      <c r="GOR491" s="1"/>
      <c r="GOS491" s="1"/>
      <c r="GOT491" s="1"/>
      <c r="GOU491" s="1"/>
      <c r="GOV491" s="1"/>
      <c r="GOW491" s="1"/>
      <c r="GOX491" s="1"/>
      <c r="GOY491" s="1"/>
      <c r="GOZ491" s="1"/>
      <c r="GPA491" s="1"/>
      <c r="GPB491" s="1"/>
      <c r="GPC491" s="1"/>
      <c r="GPD491" s="1"/>
      <c r="GPE491" s="1"/>
      <c r="GPF491" s="1"/>
      <c r="GPG491" s="1"/>
      <c r="GPH491" s="1"/>
      <c r="GPI491" s="1"/>
      <c r="GPJ491" s="1"/>
      <c r="GPK491" s="1"/>
      <c r="GPL491" s="1"/>
      <c r="GPM491" s="1"/>
      <c r="GPN491" s="1"/>
      <c r="GPO491" s="1"/>
      <c r="GPP491" s="1"/>
      <c r="GPQ491" s="1"/>
      <c r="GPR491" s="1"/>
      <c r="GPS491" s="1"/>
      <c r="GPT491" s="1"/>
      <c r="GPU491" s="1"/>
      <c r="GPV491" s="1"/>
      <c r="GPW491" s="1"/>
      <c r="GPX491" s="1"/>
      <c r="GPY491" s="1"/>
      <c r="GPZ491" s="1"/>
      <c r="GQA491" s="1"/>
      <c r="GQB491" s="1"/>
      <c r="GQC491" s="1"/>
      <c r="GQD491" s="1"/>
      <c r="GQE491" s="1"/>
      <c r="GQF491" s="1"/>
      <c r="GQG491" s="1"/>
      <c r="GQH491" s="1"/>
      <c r="GQI491" s="1"/>
      <c r="GQJ491" s="1"/>
      <c r="GQK491" s="1"/>
      <c r="GQL491" s="1"/>
      <c r="GQM491" s="1"/>
      <c r="GQN491" s="1"/>
      <c r="GQO491" s="1"/>
      <c r="GQP491" s="1"/>
      <c r="GQQ491" s="1"/>
      <c r="GQR491" s="1"/>
      <c r="GQS491" s="1"/>
      <c r="GQT491" s="1"/>
      <c r="GQU491" s="1"/>
      <c r="GQV491" s="1"/>
      <c r="GQW491" s="1"/>
      <c r="GQX491" s="1"/>
      <c r="GQY491" s="1"/>
      <c r="GQZ491" s="1"/>
      <c r="GRA491" s="1"/>
      <c r="GRB491" s="1"/>
      <c r="GRC491" s="1"/>
      <c r="GRD491" s="1"/>
      <c r="GRE491" s="1"/>
      <c r="GRF491" s="1"/>
      <c r="GRG491" s="1"/>
      <c r="GRH491" s="1"/>
      <c r="GRI491" s="1"/>
      <c r="GRJ491" s="1"/>
      <c r="GRK491" s="1"/>
      <c r="GRL491" s="1"/>
      <c r="GRM491" s="1"/>
      <c r="GRN491" s="1"/>
      <c r="GRO491" s="1"/>
      <c r="GRP491" s="1"/>
      <c r="GRQ491" s="1"/>
      <c r="GRR491" s="1"/>
      <c r="GRS491" s="1"/>
      <c r="GRT491" s="1"/>
      <c r="GRU491" s="1"/>
      <c r="GRV491" s="1"/>
      <c r="GRW491" s="1"/>
      <c r="GRX491" s="1"/>
      <c r="GRY491" s="1"/>
      <c r="GRZ491" s="1"/>
      <c r="GSA491" s="1"/>
      <c r="GSB491" s="1"/>
      <c r="GSC491" s="1"/>
      <c r="GSD491" s="1"/>
      <c r="GSE491" s="1"/>
      <c r="GSF491" s="1"/>
      <c r="GSG491" s="1"/>
      <c r="GSH491" s="1"/>
      <c r="GSI491" s="1"/>
      <c r="GSJ491" s="1"/>
      <c r="GSK491" s="1"/>
      <c r="GSL491" s="1"/>
      <c r="GSM491" s="1"/>
      <c r="GSN491" s="1"/>
      <c r="GSO491" s="1"/>
      <c r="GSP491" s="1"/>
      <c r="GSQ491" s="1"/>
      <c r="GSR491" s="1"/>
      <c r="GSS491" s="1"/>
      <c r="GST491" s="1"/>
      <c r="GSU491" s="1"/>
      <c r="GSV491" s="1"/>
      <c r="GSW491" s="1"/>
      <c r="GSX491" s="1"/>
      <c r="GSY491" s="1"/>
      <c r="GSZ491" s="1"/>
      <c r="GTA491" s="1"/>
      <c r="GTB491" s="1"/>
      <c r="GTC491" s="1"/>
      <c r="GTD491" s="1"/>
      <c r="GTE491" s="1"/>
      <c r="GTF491" s="1"/>
      <c r="GTG491" s="1"/>
      <c r="GTH491" s="1"/>
      <c r="GTI491" s="1"/>
      <c r="GTJ491" s="1"/>
      <c r="GTK491" s="1"/>
      <c r="GTL491" s="1"/>
      <c r="GTM491" s="1"/>
      <c r="GTN491" s="1"/>
      <c r="GTO491" s="1"/>
      <c r="GTP491" s="1"/>
      <c r="GTQ491" s="1"/>
      <c r="GTR491" s="1"/>
      <c r="GTS491" s="1"/>
      <c r="GTT491" s="1"/>
      <c r="GTU491" s="1"/>
      <c r="GTV491" s="1"/>
      <c r="GTW491" s="1"/>
      <c r="GTX491" s="1"/>
      <c r="GTY491" s="1"/>
      <c r="GTZ491" s="1"/>
      <c r="GUA491" s="1"/>
      <c r="GUB491" s="1"/>
      <c r="GUC491" s="1"/>
      <c r="GUD491" s="1"/>
      <c r="GUE491" s="1"/>
      <c r="GUF491" s="1"/>
      <c r="GUG491" s="1"/>
      <c r="GUH491" s="1"/>
      <c r="GUI491" s="1"/>
      <c r="GUJ491" s="1"/>
      <c r="GUK491" s="1"/>
      <c r="GUL491" s="1"/>
      <c r="GUM491" s="1"/>
      <c r="GUN491" s="1"/>
      <c r="GUO491" s="1"/>
      <c r="GUP491" s="1"/>
      <c r="GUQ491" s="1"/>
      <c r="GUR491" s="1"/>
      <c r="GUS491" s="1"/>
      <c r="GUT491" s="1"/>
      <c r="GUU491" s="1"/>
      <c r="GUV491" s="1"/>
      <c r="GUW491" s="1"/>
      <c r="GUX491" s="1"/>
      <c r="GUY491" s="1"/>
      <c r="GUZ491" s="1"/>
      <c r="GVA491" s="1"/>
      <c r="GVB491" s="1"/>
      <c r="GVC491" s="1"/>
      <c r="GVD491" s="1"/>
      <c r="GVE491" s="1"/>
      <c r="GVF491" s="1"/>
      <c r="GVG491" s="1"/>
      <c r="GVH491" s="1"/>
      <c r="GVI491" s="1"/>
      <c r="GVJ491" s="1"/>
      <c r="GVK491" s="1"/>
      <c r="GVL491" s="1"/>
      <c r="GVM491" s="1"/>
      <c r="GVN491" s="1"/>
      <c r="GVO491" s="1"/>
      <c r="GVP491" s="1"/>
      <c r="GVQ491" s="1"/>
      <c r="GVR491" s="1"/>
      <c r="GVS491" s="1"/>
      <c r="GVT491" s="1"/>
      <c r="GVU491" s="1"/>
      <c r="GVV491" s="1"/>
      <c r="GVW491" s="1"/>
      <c r="GVX491" s="1"/>
      <c r="GVY491" s="1"/>
      <c r="GVZ491" s="1"/>
      <c r="GWA491" s="1"/>
      <c r="GWB491" s="1"/>
      <c r="GWC491" s="1"/>
      <c r="GWD491" s="1"/>
      <c r="GWE491" s="1"/>
      <c r="GWF491" s="1"/>
      <c r="GWG491" s="1"/>
      <c r="GWH491" s="1"/>
      <c r="GWI491" s="1"/>
      <c r="GWJ491" s="1"/>
      <c r="GWK491" s="1"/>
      <c r="GWL491" s="1"/>
      <c r="GWM491" s="1"/>
      <c r="GWN491" s="1"/>
      <c r="GWO491" s="1"/>
      <c r="GWP491" s="1"/>
      <c r="GWQ491" s="1"/>
      <c r="GWR491" s="1"/>
      <c r="GWS491" s="1"/>
      <c r="GWT491" s="1"/>
      <c r="GWU491" s="1"/>
      <c r="GWV491" s="1"/>
      <c r="GWW491" s="1"/>
      <c r="GWX491" s="1"/>
      <c r="GWY491" s="1"/>
      <c r="GWZ491" s="1"/>
      <c r="GXA491" s="1"/>
      <c r="GXB491" s="1"/>
      <c r="GXC491" s="1"/>
      <c r="GXD491" s="1"/>
      <c r="GXE491" s="1"/>
      <c r="GXF491" s="1"/>
      <c r="GXG491" s="1"/>
      <c r="GXH491" s="1"/>
      <c r="GXI491" s="1"/>
      <c r="GXJ491" s="1"/>
      <c r="GXK491" s="1"/>
      <c r="GXL491" s="1"/>
      <c r="GXM491" s="1"/>
      <c r="GXN491" s="1"/>
      <c r="GXO491" s="1"/>
      <c r="GXP491" s="1"/>
      <c r="GXQ491" s="1"/>
      <c r="GXR491" s="1"/>
      <c r="GXS491" s="1"/>
      <c r="GXT491" s="1"/>
      <c r="GXU491" s="1"/>
      <c r="GXV491" s="1"/>
      <c r="GXW491" s="1"/>
      <c r="GXX491" s="1"/>
      <c r="GXY491" s="1"/>
      <c r="GXZ491" s="1"/>
      <c r="GYA491" s="1"/>
      <c r="GYB491" s="1"/>
      <c r="GYC491" s="1"/>
      <c r="GYD491" s="1"/>
      <c r="GYE491" s="1"/>
      <c r="GYF491" s="1"/>
      <c r="GYG491" s="1"/>
      <c r="GYH491" s="1"/>
      <c r="GYI491" s="1"/>
      <c r="GYJ491" s="1"/>
      <c r="GYK491" s="1"/>
      <c r="GYL491" s="1"/>
      <c r="GYM491" s="1"/>
      <c r="GYN491" s="1"/>
      <c r="GYO491" s="1"/>
      <c r="GYP491" s="1"/>
      <c r="GYQ491" s="1"/>
      <c r="GYR491" s="1"/>
      <c r="GYS491" s="1"/>
      <c r="GYT491" s="1"/>
      <c r="GYU491" s="1"/>
      <c r="GYV491" s="1"/>
      <c r="GYW491" s="1"/>
      <c r="GYX491" s="1"/>
      <c r="GYY491" s="1"/>
      <c r="GYZ491" s="1"/>
      <c r="GZA491" s="1"/>
      <c r="GZB491" s="1"/>
      <c r="GZC491" s="1"/>
      <c r="GZD491" s="1"/>
      <c r="GZE491" s="1"/>
      <c r="GZF491" s="1"/>
      <c r="GZG491" s="1"/>
      <c r="GZH491" s="1"/>
      <c r="GZI491" s="1"/>
      <c r="GZJ491" s="1"/>
      <c r="GZK491" s="1"/>
      <c r="GZL491" s="1"/>
      <c r="GZM491" s="1"/>
      <c r="GZN491" s="1"/>
      <c r="GZO491" s="1"/>
      <c r="GZP491" s="1"/>
      <c r="GZQ491" s="1"/>
      <c r="GZR491" s="1"/>
      <c r="GZS491" s="1"/>
      <c r="GZT491" s="1"/>
      <c r="GZU491" s="1"/>
      <c r="GZV491" s="1"/>
      <c r="GZW491" s="1"/>
      <c r="GZX491" s="1"/>
      <c r="GZY491" s="1"/>
      <c r="GZZ491" s="1"/>
      <c r="HAA491" s="1"/>
      <c r="HAB491" s="1"/>
      <c r="HAC491" s="1"/>
      <c r="HAD491" s="1"/>
      <c r="HAE491" s="1"/>
      <c r="HAF491" s="1"/>
      <c r="HAG491" s="1"/>
      <c r="HAH491" s="1"/>
      <c r="HAI491" s="1"/>
      <c r="HAJ491" s="1"/>
      <c r="HAK491" s="1"/>
      <c r="HAL491" s="1"/>
      <c r="HAM491" s="1"/>
      <c r="HAN491" s="1"/>
      <c r="HAO491" s="1"/>
      <c r="HAP491" s="1"/>
      <c r="HAQ491" s="1"/>
      <c r="HAR491" s="1"/>
      <c r="HAS491" s="1"/>
      <c r="HAT491" s="1"/>
      <c r="HAU491" s="1"/>
      <c r="HAV491" s="1"/>
      <c r="HAW491" s="1"/>
      <c r="HAX491" s="1"/>
      <c r="HAY491" s="1"/>
      <c r="HAZ491" s="1"/>
      <c r="HBA491" s="1"/>
      <c r="HBB491" s="1"/>
      <c r="HBC491" s="1"/>
      <c r="HBD491" s="1"/>
      <c r="HBE491" s="1"/>
      <c r="HBF491" s="1"/>
      <c r="HBG491" s="1"/>
      <c r="HBH491" s="1"/>
      <c r="HBI491" s="1"/>
      <c r="HBJ491" s="1"/>
      <c r="HBK491" s="1"/>
      <c r="HBL491" s="1"/>
      <c r="HBM491" s="1"/>
      <c r="HBN491" s="1"/>
      <c r="HBO491" s="1"/>
      <c r="HBP491" s="1"/>
      <c r="HBQ491" s="1"/>
      <c r="HBR491" s="1"/>
      <c r="HBS491" s="1"/>
      <c r="HBT491" s="1"/>
      <c r="HBU491" s="1"/>
      <c r="HBV491" s="1"/>
      <c r="HBW491" s="1"/>
      <c r="HBX491" s="1"/>
      <c r="HBY491" s="1"/>
      <c r="HBZ491" s="1"/>
      <c r="HCA491" s="1"/>
      <c r="HCB491" s="1"/>
      <c r="HCC491" s="1"/>
      <c r="HCD491" s="1"/>
      <c r="HCE491" s="1"/>
      <c r="HCF491" s="1"/>
      <c r="HCG491" s="1"/>
      <c r="HCH491" s="1"/>
      <c r="HCI491" s="1"/>
      <c r="HCJ491" s="1"/>
      <c r="HCK491" s="1"/>
      <c r="HCL491" s="1"/>
      <c r="HCM491" s="1"/>
      <c r="HCN491" s="1"/>
      <c r="HCO491" s="1"/>
      <c r="HCP491" s="1"/>
      <c r="HCQ491" s="1"/>
      <c r="HCR491" s="1"/>
      <c r="HCS491" s="1"/>
      <c r="HCT491" s="1"/>
      <c r="HCU491" s="1"/>
      <c r="HCV491" s="1"/>
      <c r="HCW491" s="1"/>
      <c r="HCX491" s="1"/>
      <c r="HCY491" s="1"/>
      <c r="HCZ491" s="1"/>
      <c r="HDA491" s="1"/>
      <c r="HDB491" s="1"/>
      <c r="HDC491" s="1"/>
      <c r="HDD491" s="1"/>
      <c r="HDE491" s="1"/>
      <c r="HDF491" s="1"/>
      <c r="HDG491" s="1"/>
      <c r="HDH491" s="1"/>
      <c r="HDI491" s="1"/>
      <c r="HDJ491" s="1"/>
      <c r="HDK491" s="1"/>
      <c r="HDL491" s="1"/>
      <c r="HDM491" s="1"/>
      <c r="HDN491" s="1"/>
      <c r="HDO491" s="1"/>
      <c r="HDP491" s="1"/>
      <c r="HDQ491" s="1"/>
      <c r="HDR491" s="1"/>
      <c r="HDS491" s="1"/>
      <c r="HDT491" s="1"/>
      <c r="HDU491" s="1"/>
      <c r="HDV491" s="1"/>
      <c r="HDW491" s="1"/>
      <c r="HDX491" s="1"/>
      <c r="HDY491" s="1"/>
      <c r="HDZ491" s="1"/>
      <c r="HEA491" s="1"/>
      <c r="HEB491" s="1"/>
      <c r="HEC491" s="1"/>
      <c r="HED491" s="1"/>
      <c r="HEE491" s="1"/>
      <c r="HEF491" s="1"/>
      <c r="HEG491" s="1"/>
      <c r="HEH491" s="1"/>
      <c r="HEI491" s="1"/>
      <c r="HEJ491" s="1"/>
      <c r="HEK491" s="1"/>
      <c r="HEL491" s="1"/>
      <c r="HEM491" s="1"/>
      <c r="HEN491" s="1"/>
      <c r="HEO491" s="1"/>
      <c r="HEP491" s="1"/>
      <c r="HEQ491" s="1"/>
      <c r="HER491" s="1"/>
      <c r="HES491" s="1"/>
      <c r="HET491" s="1"/>
      <c r="HEU491" s="1"/>
      <c r="HEV491" s="1"/>
      <c r="HEW491" s="1"/>
      <c r="HEX491" s="1"/>
      <c r="HEY491" s="1"/>
      <c r="HEZ491" s="1"/>
      <c r="HFA491" s="1"/>
      <c r="HFB491" s="1"/>
      <c r="HFC491" s="1"/>
      <c r="HFD491" s="1"/>
      <c r="HFE491" s="1"/>
      <c r="HFF491" s="1"/>
      <c r="HFG491" s="1"/>
      <c r="HFH491" s="1"/>
      <c r="HFI491" s="1"/>
      <c r="HFJ491" s="1"/>
      <c r="HFK491" s="1"/>
      <c r="HFL491" s="1"/>
      <c r="HFM491" s="1"/>
      <c r="HFN491" s="1"/>
      <c r="HFO491" s="1"/>
      <c r="HFP491" s="1"/>
      <c r="HFQ491" s="1"/>
      <c r="HFR491" s="1"/>
      <c r="HFS491" s="1"/>
      <c r="HFT491" s="1"/>
      <c r="HFU491" s="1"/>
      <c r="HFV491" s="1"/>
      <c r="HFW491" s="1"/>
      <c r="HFX491" s="1"/>
      <c r="HFY491" s="1"/>
      <c r="HFZ491" s="1"/>
      <c r="HGA491" s="1"/>
      <c r="HGB491" s="1"/>
      <c r="HGC491" s="1"/>
      <c r="HGD491" s="1"/>
      <c r="HGE491" s="1"/>
      <c r="HGF491" s="1"/>
      <c r="HGG491" s="1"/>
      <c r="HGH491" s="1"/>
      <c r="HGI491" s="1"/>
      <c r="HGJ491" s="1"/>
      <c r="HGK491" s="1"/>
      <c r="HGL491" s="1"/>
      <c r="HGM491" s="1"/>
      <c r="HGN491" s="1"/>
      <c r="HGO491" s="1"/>
      <c r="HGP491" s="1"/>
      <c r="HGQ491" s="1"/>
      <c r="HGR491" s="1"/>
      <c r="HGS491" s="1"/>
      <c r="HGT491" s="1"/>
      <c r="HGU491" s="1"/>
      <c r="HGV491" s="1"/>
      <c r="HGW491" s="1"/>
      <c r="HGX491" s="1"/>
      <c r="HGY491" s="1"/>
      <c r="HGZ491" s="1"/>
      <c r="HHA491" s="1"/>
      <c r="HHB491" s="1"/>
      <c r="HHC491" s="1"/>
      <c r="HHD491" s="1"/>
      <c r="HHE491" s="1"/>
      <c r="HHF491" s="1"/>
      <c r="HHG491" s="1"/>
      <c r="HHH491" s="1"/>
      <c r="HHI491" s="1"/>
      <c r="HHJ491" s="1"/>
      <c r="HHK491" s="1"/>
      <c r="HHL491" s="1"/>
      <c r="HHM491" s="1"/>
      <c r="HHN491" s="1"/>
      <c r="HHO491" s="1"/>
      <c r="HHP491" s="1"/>
      <c r="HHQ491" s="1"/>
      <c r="HHR491" s="1"/>
      <c r="HHS491" s="1"/>
      <c r="HHT491" s="1"/>
      <c r="HHU491" s="1"/>
      <c r="HHV491" s="1"/>
      <c r="HHW491" s="1"/>
      <c r="HHX491" s="1"/>
      <c r="HHY491" s="1"/>
      <c r="HHZ491" s="1"/>
      <c r="HIA491" s="1"/>
      <c r="HIB491" s="1"/>
      <c r="HIC491" s="1"/>
      <c r="HID491" s="1"/>
      <c r="HIE491" s="1"/>
      <c r="HIF491" s="1"/>
      <c r="HIG491" s="1"/>
      <c r="HIH491" s="1"/>
      <c r="HII491" s="1"/>
      <c r="HIJ491" s="1"/>
      <c r="HIK491" s="1"/>
      <c r="HIL491" s="1"/>
      <c r="HIM491" s="1"/>
      <c r="HIN491" s="1"/>
      <c r="HIO491" s="1"/>
      <c r="HIP491" s="1"/>
      <c r="HIQ491" s="1"/>
      <c r="HIR491" s="1"/>
      <c r="HIS491" s="1"/>
      <c r="HIT491" s="1"/>
      <c r="HIU491" s="1"/>
      <c r="HIV491" s="1"/>
      <c r="HIW491" s="1"/>
      <c r="HIX491" s="1"/>
      <c r="HIY491" s="1"/>
      <c r="HIZ491" s="1"/>
      <c r="HJA491" s="1"/>
      <c r="HJB491" s="1"/>
      <c r="HJC491" s="1"/>
      <c r="HJD491" s="1"/>
      <c r="HJE491" s="1"/>
      <c r="HJF491" s="1"/>
      <c r="HJG491" s="1"/>
      <c r="HJH491" s="1"/>
      <c r="HJI491" s="1"/>
      <c r="HJJ491" s="1"/>
      <c r="HJK491" s="1"/>
      <c r="HJL491" s="1"/>
      <c r="HJM491" s="1"/>
      <c r="HJN491" s="1"/>
      <c r="HJO491" s="1"/>
      <c r="HJP491" s="1"/>
      <c r="HJQ491" s="1"/>
      <c r="HJR491" s="1"/>
      <c r="HJS491" s="1"/>
      <c r="HJT491" s="1"/>
      <c r="HJU491" s="1"/>
      <c r="HJV491" s="1"/>
      <c r="HJW491" s="1"/>
      <c r="HJX491" s="1"/>
      <c r="HJY491" s="1"/>
      <c r="HJZ491" s="1"/>
      <c r="HKA491" s="1"/>
      <c r="HKB491" s="1"/>
      <c r="HKC491" s="1"/>
      <c r="HKD491" s="1"/>
      <c r="HKE491" s="1"/>
      <c r="HKF491" s="1"/>
      <c r="HKG491" s="1"/>
      <c r="HKH491" s="1"/>
      <c r="HKI491" s="1"/>
      <c r="HKJ491" s="1"/>
      <c r="HKK491" s="1"/>
      <c r="HKL491" s="1"/>
      <c r="HKM491" s="1"/>
      <c r="HKN491" s="1"/>
      <c r="HKO491" s="1"/>
      <c r="HKP491" s="1"/>
      <c r="HKQ491" s="1"/>
      <c r="HKR491" s="1"/>
      <c r="HKS491" s="1"/>
      <c r="HKT491" s="1"/>
      <c r="HKU491" s="1"/>
      <c r="HKV491" s="1"/>
      <c r="HKW491" s="1"/>
      <c r="HKX491" s="1"/>
      <c r="HKY491" s="1"/>
      <c r="HKZ491" s="1"/>
      <c r="HLA491" s="1"/>
      <c r="HLB491" s="1"/>
      <c r="HLC491" s="1"/>
      <c r="HLD491" s="1"/>
      <c r="HLE491" s="1"/>
      <c r="HLF491" s="1"/>
      <c r="HLG491" s="1"/>
      <c r="HLH491" s="1"/>
      <c r="HLI491" s="1"/>
      <c r="HLJ491" s="1"/>
      <c r="HLK491" s="1"/>
      <c r="HLL491" s="1"/>
      <c r="HLM491" s="1"/>
      <c r="HLN491" s="1"/>
      <c r="HLO491" s="1"/>
      <c r="HLP491" s="1"/>
      <c r="HLQ491" s="1"/>
      <c r="HLR491" s="1"/>
      <c r="HLS491" s="1"/>
      <c r="HLT491" s="1"/>
      <c r="HLU491" s="1"/>
      <c r="HLV491" s="1"/>
      <c r="HLW491" s="1"/>
      <c r="HLX491" s="1"/>
      <c r="HLY491" s="1"/>
      <c r="HLZ491" s="1"/>
      <c r="HMA491" s="1"/>
      <c r="HMB491" s="1"/>
      <c r="HMC491" s="1"/>
      <c r="HMD491" s="1"/>
      <c r="HME491" s="1"/>
      <c r="HMF491" s="1"/>
      <c r="HMG491" s="1"/>
      <c r="HMH491" s="1"/>
      <c r="HMI491" s="1"/>
      <c r="HMJ491" s="1"/>
      <c r="HMK491" s="1"/>
      <c r="HML491" s="1"/>
      <c r="HMM491" s="1"/>
      <c r="HMN491" s="1"/>
      <c r="HMO491" s="1"/>
      <c r="HMP491" s="1"/>
      <c r="HMQ491" s="1"/>
      <c r="HMR491" s="1"/>
      <c r="HMS491" s="1"/>
      <c r="HMT491" s="1"/>
      <c r="HMU491" s="1"/>
      <c r="HMV491" s="1"/>
      <c r="HMW491" s="1"/>
      <c r="HMX491" s="1"/>
      <c r="HMY491" s="1"/>
      <c r="HMZ491" s="1"/>
      <c r="HNA491" s="1"/>
      <c r="HNB491" s="1"/>
      <c r="HNC491" s="1"/>
      <c r="HND491" s="1"/>
      <c r="HNE491" s="1"/>
      <c r="HNF491" s="1"/>
      <c r="HNG491" s="1"/>
      <c r="HNH491" s="1"/>
      <c r="HNI491" s="1"/>
      <c r="HNJ491" s="1"/>
      <c r="HNK491" s="1"/>
      <c r="HNL491" s="1"/>
      <c r="HNM491" s="1"/>
      <c r="HNN491" s="1"/>
      <c r="HNO491" s="1"/>
      <c r="HNP491" s="1"/>
      <c r="HNQ491" s="1"/>
      <c r="HNR491" s="1"/>
      <c r="HNS491" s="1"/>
      <c r="HNT491" s="1"/>
      <c r="HNU491" s="1"/>
      <c r="HNV491" s="1"/>
      <c r="HNW491" s="1"/>
      <c r="HNX491" s="1"/>
      <c r="HNY491" s="1"/>
      <c r="HNZ491" s="1"/>
      <c r="HOA491" s="1"/>
      <c r="HOB491" s="1"/>
      <c r="HOC491" s="1"/>
      <c r="HOD491" s="1"/>
      <c r="HOE491" s="1"/>
      <c r="HOF491" s="1"/>
      <c r="HOG491" s="1"/>
      <c r="HOH491" s="1"/>
      <c r="HOI491" s="1"/>
      <c r="HOJ491" s="1"/>
      <c r="HOK491" s="1"/>
      <c r="HOL491" s="1"/>
      <c r="HOM491" s="1"/>
      <c r="HON491" s="1"/>
      <c r="HOO491" s="1"/>
      <c r="HOP491" s="1"/>
      <c r="HOQ491" s="1"/>
      <c r="HOR491" s="1"/>
      <c r="HOS491" s="1"/>
      <c r="HOT491" s="1"/>
      <c r="HOU491" s="1"/>
      <c r="HOV491" s="1"/>
      <c r="HOW491" s="1"/>
      <c r="HOX491" s="1"/>
      <c r="HOY491" s="1"/>
      <c r="HOZ491" s="1"/>
      <c r="HPA491" s="1"/>
      <c r="HPB491" s="1"/>
      <c r="HPC491" s="1"/>
      <c r="HPD491" s="1"/>
      <c r="HPE491" s="1"/>
      <c r="HPF491" s="1"/>
      <c r="HPG491" s="1"/>
      <c r="HPH491" s="1"/>
      <c r="HPI491" s="1"/>
      <c r="HPJ491" s="1"/>
      <c r="HPK491" s="1"/>
      <c r="HPL491" s="1"/>
      <c r="HPM491" s="1"/>
      <c r="HPN491" s="1"/>
      <c r="HPO491" s="1"/>
      <c r="HPP491" s="1"/>
      <c r="HPQ491" s="1"/>
      <c r="HPR491" s="1"/>
      <c r="HPS491" s="1"/>
      <c r="HPT491" s="1"/>
      <c r="HPU491" s="1"/>
      <c r="HPV491" s="1"/>
      <c r="HPW491" s="1"/>
      <c r="HPX491" s="1"/>
      <c r="HPY491" s="1"/>
      <c r="HPZ491" s="1"/>
      <c r="HQA491" s="1"/>
      <c r="HQB491" s="1"/>
      <c r="HQC491" s="1"/>
      <c r="HQD491" s="1"/>
      <c r="HQE491" s="1"/>
      <c r="HQF491" s="1"/>
      <c r="HQG491" s="1"/>
      <c r="HQH491" s="1"/>
      <c r="HQI491" s="1"/>
      <c r="HQJ491" s="1"/>
      <c r="HQK491" s="1"/>
      <c r="HQL491" s="1"/>
      <c r="HQM491" s="1"/>
      <c r="HQN491" s="1"/>
      <c r="HQO491" s="1"/>
      <c r="HQP491" s="1"/>
      <c r="HQQ491" s="1"/>
      <c r="HQR491" s="1"/>
      <c r="HQS491" s="1"/>
      <c r="HQT491" s="1"/>
      <c r="HQU491" s="1"/>
      <c r="HQV491" s="1"/>
      <c r="HQW491" s="1"/>
      <c r="HQX491" s="1"/>
      <c r="HQY491" s="1"/>
      <c r="HQZ491" s="1"/>
      <c r="HRA491" s="1"/>
      <c r="HRB491" s="1"/>
      <c r="HRC491" s="1"/>
      <c r="HRD491" s="1"/>
      <c r="HRE491" s="1"/>
      <c r="HRF491" s="1"/>
      <c r="HRG491" s="1"/>
      <c r="HRH491" s="1"/>
      <c r="HRI491" s="1"/>
      <c r="HRJ491" s="1"/>
      <c r="HRK491" s="1"/>
      <c r="HRL491" s="1"/>
      <c r="HRM491" s="1"/>
      <c r="HRN491" s="1"/>
      <c r="HRO491" s="1"/>
      <c r="HRP491" s="1"/>
      <c r="HRQ491" s="1"/>
      <c r="HRR491" s="1"/>
      <c r="HRS491" s="1"/>
      <c r="HRT491" s="1"/>
      <c r="HRU491" s="1"/>
      <c r="HRV491" s="1"/>
      <c r="HRW491" s="1"/>
      <c r="HRX491" s="1"/>
      <c r="HRY491" s="1"/>
      <c r="HRZ491" s="1"/>
      <c r="HSA491" s="1"/>
      <c r="HSB491" s="1"/>
      <c r="HSC491" s="1"/>
      <c r="HSD491" s="1"/>
      <c r="HSE491" s="1"/>
      <c r="HSF491" s="1"/>
      <c r="HSG491" s="1"/>
      <c r="HSH491" s="1"/>
      <c r="HSI491" s="1"/>
      <c r="HSJ491" s="1"/>
      <c r="HSK491" s="1"/>
      <c r="HSL491" s="1"/>
      <c r="HSM491" s="1"/>
      <c r="HSN491" s="1"/>
      <c r="HSO491" s="1"/>
      <c r="HSP491" s="1"/>
      <c r="HSQ491" s="1"/>
      <c r="HSR491" s="1"/>
      <c r="HSS491" s="1"/>
      <c r="HST491" s="1"/>
      <c r="HSU491" s="1"/>
      <c r="HSV491" s="1"/>
      <c r="HSW491" s="1"/>
      <c r="HSX491" s="1"/>
      <c r="HSY491" s="1"/>
      <c r="HSZ491" s="1"/>
      <c r="HTA491" s="1"/>
      <c r="HTB491" s="1"/>
      <c r="HTC491" s="1"/>
      <c r="HTD491" s="1"/>
      <c r="HTE491" s="1"/>
      <c r="HTF491" s="1"/>
      <c r="HTG491" s="1"/>
      <c r="HTH491" s="1"/>
      <c r="HTI491" s="1"/>
      <c r="HTJ491" s="1"/>
      <c r="HTK491" s="1"/>
      <c r="HTL491" s="1"/>
      <c r="HTM491" s="1"/>
      <c r="HTN491" s="1"/>
      <c r="HTO491" s="1"/>
      <c r="HTP491" s="1"/>
      <c r="HTQ491" s="1"/>
      <c r="HTR491" s="1"/>
      <c r="HTS491" s="1"/>
      <c r="HTT491" s="1"/>
      <c r="HTU491" s="1"/>
      <c r="HTV491" s="1"/>
      <c r="HTW491" s="1"/>
      <c r="HTX491" s="1"/>
      <c r="HTY491" s="1"/>
      <c r="HTZ491" s="1"/>
      <c r="HUA491" s="1"/>
      <c r="HUB491" s="1"/>
      <c r="HUC491" s="1"/>
      <c r="HUD491" s="1"/>
      <c r="HUE491" s="1"/>
      <c r="HUF491" s="1"/>
      <c r="HUG491" s="1"/>
      <c r="HUH491" s="1"/>
      <c r="HUI491" s="1"/>
      <c r="HUJ491" s="1"/>
      <c r="HUK491" s="1"/>
      <c r="HUL491" s="1"/>
      <c r="HUM491" s="1"/>
      <c r="HUN491" s="1"/>
      <c r="HUO491" s="1"/>
      <c r="HUP491" s="1"/>
      <c r="HUQ491" s="1"/>
      <c r="HUR491" s="1"/>
      <c r="HUS491" s="1"/>
      <c r="HUT491" s="1"/>
      <c r="HUU491" s="1"/>
      <c r="HUV491" s="1"/>
      <c r="HUW491" s="1"/>
      <c r="HUX491" s="1"/>
      <c r="HUY491" s="1"/>
      <c r="HUZ491" s="1"/>
      <c r="HVA491" s="1"/>
      <c r="HVB491" s="1"/>
      <c r="HVC491" s="1"/>
      <c r="HVD491" s="1"/>
      <c r="HVE491" s="1"/>
      <c r="HVF491" s="1"/>
      <c r="HVG491" s="1"/>
      <c r="HVH491" s="1"/>
      <c r="HVI491" s="1"/>
      <c r="HVJ491" s="1"/>
      <c r="HVK491" s="1"/>
      <c r="HVL491" s="1"/>
      <c r="HVM491" s="1"/>
      <c r="HVN491" s="1"/>
      <c r="HVO491" s="1"/>
      <c r="HVP491" s="1"/>
      <c r="HVQ491" s="1"/>
      <c r="HVR491" s="1"/>
      <c r="HVS491" s="1"/>
      <c r="HVT491" s="1"/>
      <c r="HVU491" s="1"/>
      <c r="HVV491" s="1"/>
      <c r="HVW491" s="1"/>
      <c r="HVX491" s="1"/>
      <c r="HVY491" s="1"/>
      <c r="HVZ491" s="1"/>
      <c r="HWA491" s="1"/>
      <c r="HWB491" s="1"/>
      <c r="HWC491" s="1"/>
      <c r="HWD491" s="1"/>
      <c r="HWE491" s="1"/>
      <c r="HWF491" s="1"/>
      <c r="HWG491" s="1"/>
      <c r="HWH491" s="1"/>
      <c r="HWI491" s="1"/>
      <c r="HWJ491" s="1"/>
      <c r="HWK491" s="1"/>
      <c r="HWL491" s="1"/>
      <c r="HWM491" s="1"/>
      <c r="HWN491" s="1"/>
      <c r="HWO491" s="1"/>
      <c r="HWP491" s="1"/>
      <c r="HWQ491" s="1"/>
      <c r="HWR491" s="1"/>
      <c r="HWS491" s="1"/>
      <c r="HWT491" s="1"/>
      <c r="HWU491" s="1"/>
      <c r="HWV491" s="1"/>
      <c r="HWW491" s="1"/>
      <c r="HWX491" s="1"/>
      <c r="HWY491" s="1"/>
      <c r="HWZ491" s="1"/>
      <c r="HXA491" s="1"/>
      <c r="HXB491" s="1"/>
      <c r="HXC491" s="1"/>
      <c r="HXD491" s="1"/>
      <c r="HXE491" s="1"/>
      <c r="HXF491" s="1"/>
      <c r="HXG491" s="1"/>
      <c r="HXH491" s="1"/>
      <c r="HXI491" s="1"/>
      <c r="HXJ491" s="1"/>
      <c r="HXK491" s="1"/>
      <c r="HXL491" s="1"/>
      <c r="HXM491" s="1"/>
      <c r="HXN491" s="1"/>
      <c r="HXO491" s="1"/>
      <c r="HXP491" s="1"/>
      <c r="HXQ491" s="1"/>
      <c r="HXR491" s="1"/>
      <c r="HXS491" s="1"/>
      <c r="HXT491" s="1"/>
      <c r="HXU491" s="1"/>
      <c r="HXV491" s="1"/>
      <c r="HXW491" s="1"/>
      <c r="HXX491" s="1"/>
      <c r="HXY491" s="1"/>
      <c r="HXZ491" s="1"/>
      <c r="HYA491" s="1"/>
      <c r="HYB491" s="1"/>
      <c r="HYC491" s="1"/>
      <c r="HYD491" s="1"/>
      <c r="HYE491" s="1"/>
      <c r="HYF491" s="1"/>
      <c r="HYG491" s="1"/>
      <c r="HYH491" s="1"/>
      <c r="HYI491" s="1"/>
      <c r="HYJ491" s="1"/>
      <c r="HYK491" s="1"/>
      <c r="HYL491" s="1"/>
      <c r="HYM491" s="1"/>
      <c r="HYN491" s="1"/>
      <c r="HYO491" s="1"/>
      <c r="HYP491" s="1"/>
      <c r="HYQ491" s="1"/>
      <c r="HYR491" s="1"/>
      <c r="HYS491" s="1"/>
      <c r="HYT491" s="1"/>
      <c r="HYU491" s="1"/>
      <c r="HYV491" s="1"/>
      <c r="HYW491" s="1"/>
      <c r="HYX491" s="1"/>
      <c r="HYY491" s="1"/>
      <c r="HYZ491" s="1"/>
      <c r="HZA491" s="1"/>
      <c r="HZB491" s="1"/>
      <c r="HZC491" s="1"/>
      <c r="HZD491" s="1"/>
      <c r="HZE491" s="1"/>
      <c r="HZF491" s="1"/>
      <c r="HZG491" s="1"/>
      <c r="HZH491" s="1"/>
      <c r="HZI491" s="1"/>
      <c r="HZJ491" s="1"/>
      <c r="HZK491" s="1"/>
      <c r="HZL491" s="1"/>
      <c r="HZM491" s="1"/>
      <c r="HZN491" s="1"/>
      <c r="HZO491" s="1"/>
      <c r="HZP491" s="1"/>
      <c r="HZQ491" s="1"/>
      <c r="HZR491" s="1"/>
      <c r="HZS491" s="1"/>
      <c r="HZT491" s="1"/>
      <c r="HZU491" s="1"/>
      <c r="HZV491" s="1"/>
      <c r="HZW491" s="1"/>
      <c r="HZX491" s="1"/>
      <c r="HZY491" s="1"/>
      <c r="HZZ491" s="1"/>
      <c r="IAA491" s="1"/>
      <c r="IAB491" s="1"/>
      <c r="IAC491" s="1"/>
      <c r="IAD491" s="1"/>
      <c r="IAE491" s="1"/>
      <c r="IAF491" s="1"/>
      <c r="IAG491" s="1"/>
      <c r="IAH491" s="1"/>
      <c r="IAI491" s="1"/>
      <c r="IAJ491" s="1"/>
      <c r="IAK491" s="1"/>
      <c r="IAL491" s="1"/>
      <c r="IAM491" s="1"/>
      <c r="IAN491" s="1"/>
      <c r="IAO491" s="1"/>
      <c r="IAP491" s="1"/>
      <c r="IAQ491" s="1"/>
      <c r="IAR491" s="1"/>
      <c r="IAS491" s="1"/>
      <c r="IAT491" s="1"/>
      <c r="IAU491" s="1"/>
      <c r="IAV491" s="1"/>
      <c r="IAW491" s="1"/>
      <c r="IAX491" s="1"/>
      <c r="IAY491" s="1"/>
      <c r="IAZ491" s="1"/>
      <c r="IBA491" s="1"/>
      <c r="IBB491" s="1"/>
      <c r="IBC491" s="1"/>
      <c r="IBD491" s="1"/>
      <c r="IBE491" s="1"/>
      <c r="IBF491" s="1"/>
      <c r="IBG491" s="1"/>
      <c r="IBH491" s="1"/>
      <c r="IBI491" s="1"/>
      <c r="IBJ491" s="1"/>
      <c r="IBK491" s="1"/>
      <c r="IBL491" s="1"/>
      <c r="IBM491" s="1"/>
      <c r="IBN491" s="1"/>
      <c r="IBO491" s="1"/>
      <c r="IBP491" s="1"/>
      <c r="IBQ491" s="1"/>
      <c r="IBR491" s="1"/>
      <c r="IBS491" s="1"/>
      <c r="IBT491" s="1"/>
      <c r="IBU491" s="1"/>
      <c r="IBV491" s="1"/>
      <c r="IBW491" s="1"/>
      <c r="IBX491" s="1"/>
      <c r="IBY491" s="1"/>
      <c r="IBZ491" s="1"/>
      <c r="ICA491" s="1"/>
      <c r="ICB491" s="1"/>
      <c r="ICC491" s="1"/>
      <c r="ICD491" s="1"/>
      <c r="ICE491" s="1"/>
      <c r="ICF491" s="1"/>
      <c r="ICG491" s="1"/>
      <c r="ICH491" s="1"/>
      <c r="ICI491" s="1"/>
      <c r="ICJ491" s="1"/>
      <c r="ICK491" s="1"/>
      <c r="ICL491" s="1"/>
      <c r="ICM491" s="1"/>
      <c r="ICN491" s="1"/>
      <c r="ICO491" s="1"/>
      <c r="ICP491" s="1"/>
      <c r="ICQ491" s="1"/>
      <c r="ICR491" s="1"/>
      <c r="ICS491" s="1"/>
      <c r="ICT491" s="1"/>
      <c r="ICU491" s="1"/>
      <c r="ICV491" s="1"/>
      <c r="ICW491" s="1"/>
      <c r="ICX491" s="1"/>
      <c r="ICY491" s="1"/>
      <c r="ICZ491" s="1"/>
      <c r="IDA491" s="1"/>
      <c r="IDB491" s="1"/>
      <c r="IDC491" s="1"/>
      <c r="IDD491" s="1"/>
      <c r="IDE491" s="1"/>
      <c r="IDF491" s="1"/>
      <c r="IDG491" s="1"/>
      <c r="IDH491" s="1"/>
      <c r="IDI491" s="1"/>
      <c r="IDJ491" s="1"/>
      <c r="IDK491" s="1"/>
      <c r="IDL491" s="1"/>
      <c r="IDM491" s="1"/>
      <c r="IDN491" s="1"/>
      <c r="IDO491" s="1"/>
      <c r="IDP491" s="1"/>
      <c r="IDQ491" s="1"/>
      <c r="IDR491" s="1"/>
      <c r="IDS491" s="1"/>
      <c r="IDT491" s="1"/>
      <c r="IDU491" s="1"/>
      <c r="IDV491" s="1"/>
      <c r="IDW491" s="1"/>
      <c r="IDX491" s="1"/>
      <c r="IDY491" s="1"/>
      <c r="IDZ491" s="1"/>
      <c r="IEA491" s="1"/>
      <c r="IEB491" s="1"/>
      <c r="IEC491" s="1"/>
      <c r="IED491" s="1"/>
      <c r="IEE491" s="1"/>
      <c r="IEF491" s="1"/>
      <c r="IEG491" s="1"/>
      <c r="IEH491" s="1"/>
      <c r="IEI491" s="1"/>
      <c r="IEJ491" s="1"/>
      <c r="IEK491" s="1"/>
      <c r="IEL491" s="1"/>
      <c r="IEM491" s="1"/>
      <c r="IEN491" s="1"/>
      <c r="IEO491" s="1"/>
      <c r="IEP491" s="1"/>
      <c r="IEQ491" s="1"/>
      <c r="IER491" s="1"/>
      <c r="IES491" s="1"/>
      <c r="IET491" s="1"/>
      <c r="IEU491" s="1"/>
      <c r="IEV491" s="1"/>
      <c r="IEW491" s="1"/>
      <c r="IEX491" s="1"/>
      <c r="IEY491" s="1"/>
      <c r="IEZ491" s="1"/>
      <c r="IFA491" s="1"/>
      <c r="IFB491" s="1"/>
      <c r="IFC491" s="1"/>
      <c r="IFD491" s="1"/>
      <c r="IFE491" s="1"/>
      <c r="IFF491" s="1"/>
      <c r="IFG491" s="1"/>
      <c r="IFH491" s="1"/>
      <c r="IFI491" s="1"/>
      <c r="IFJ491" s="1"/>
      <c r="IFK491" s="1"/>
      <c r="IFL491" s="1"/>
      <c r="IFM491" s="1"/>
      <c r="IFN491" s="1"/>
      <c r="IFO491" s="1"/>
      <c r="IFP491" s="1"/>
      <c r="IFQ491" s="1"/>
      <c r="IFR491" s="1"/>
      <c r="IFS491" s="1"/>
      <c r="IFT491" s="1"/>
      <c r="IFU491" s="1"/>
      <c r="IFV491" s="1"/>
      <c r="IFW491" s="1"/>
      <c r="IFX491" s="1"/>
      <c r="IFY491" s="1"/>
      <c r="IFZ491" s="1"/>
      <c r="IGA491" s="1"/>
      <c r="IGB491" s="1"/>
      <c r="IGC491" s="1"/>
      <c r="IGD491" s="1"/>
      <c r="IGE491" s="1"/>
      <c r="IGF491" s="1"/>
      <c r="IGG491" s="1"/>
      <c r="IGH491" s="1"/>
      <c r="IGI491" s="1"/>
      <c r="IGJ491" s="1"/>
      <c r="IGK491" s="1"/>
      <c r="IGL491" s="1"/>
      <c r="IGM491" s="1"/>
      <c r="IGN491" s="1"/>
      <c r="IGO491" s="1"/>
      <c r="IGP491" s="1"/>
      <c r="IGQ491" s="1"/>
      <c r="IGR491" s="1"/>
      <c r="IGS491" s="1"/>
      <c r="IGT491" s="1"/>
      <c r="IGU491" s="1"/>
      <c r="IGV491" s="1"/>
      <c r="IGW491" s="1"/>
      <c r="IGX491" s="1"/>
      <c r="IGY491" s="1"/>
      <c r="IGZ491" s="1"/>
      <c r="IHA491" s="1"/>
      <c r="IHB491" s="1"/>
      <c r="IHC491" s="1"/>
      <c r="IHD491" s="1"/>
      <c r="IHE491" s="1"/>
      <c r="IHF491" s="1"/>
      <c r="IHG491" s="1"/>
      <c r="IHH491" s="1"/>
      <c r="IHI491" s="1"/>
      <c r="IHJ491" s="1"/>
      <c r="IHK491" s="1"/>
      <c r="IHL491" s="1"/>
      <c r="IHM491" s="1"/>
      <c r="IHN491" s="1"/>
      <c r="IHO491" s="1"/>
      <c r="IHP491" s="1"/>
      <c r="IHQ491" s="1"/>
      <c r="IHR491" s="1"/>
      <c r="IHS491" s="1"/>
      <c r="IHT491" s="1"/>
      <c r="IHU491" s="1"/>
      <c r="IHV491" s="1"/>
      <c r="IHW491" s="1"/>
      <c r="IHX491" s="1"/>
      <c r="IHY491" s="1"/>
      <c r="IHZ491" s="1"/>
      <c r="IIA491" s="1"/>
      <c r="IIB491" s="1"/>
      <c r="IIC491" s="1"/>
      <c r="IID491" s="1"/>
      <c r="IIE491" s="1"/>
      <c r="IIF491" s="1"/>
      <c r="IIG491" s="1"/>
      <c r="IIH491" s="1"/>
      <c r="III491" s="1"/>
      <c r="IIJ491" s="1"/>
      <c r="IIK491" s="1"/>
      <c r="IIL491" s="1"/>
      <c r="IIM491" s="1"/>
      <c r="IIN491" s="1"/>
      <c r="IIO491" s="1"/>
      <c r="IIP491" s="1"/>
      <c r="IIQ491" s="1"/>
      <c r="IIR491" s="1"/>
      <c r="IIS491" s="1"/>
      <c r="IIT491" s="1"/>
      <c r="IIU491" s="1"/>
      <c r="IIV491" s="1"/>
      <c r="IIW491" s="1"/>
      <c r="IIX491" s="1"/>
      <c r="IIY491" s="1"/>
      <c r="IIZ491" s="1"/>
      <c r="IJA491" s="1"/>
      <c r="IJB491" s="1"/>
      <c r="IJC491" s="1"/>
      <c r="IJD491" s="1"/>
      <c r="IJE491" s="1"/>
      <c r="IJF491" s="1"/>
      <c r="IJG491" s="1"/>
      <c r="IJH491" s="1"/>
      <c r="IJI491" s="1"/>
      <c r="IJJ491" s="1"/>
      <c r="IJK491" s="1"/>
      <c r="IJL491" s="1"/>
      <c r="IJM491" s="1"/>
      <c r="IJN491" s="1"/>
      <c r="IJO491" s="1"/>
      <c r="IJP491" s="1"/>
      <c r="IJQ491" s="1"/>
      <c r="IJR491" s="1"/>
      <c r="IJS491" s="1"/>
      <c r="IJT491" s="1"/>
      <c r="IJU491" s="1"/>
      <c r="IJV491" s="1"/>
      <c r="IJW491" s="1"/>
      <c r="IJX491" s="1"/>
      <c r="IJY491" s="1"/>
      <c r="IJZ491" s="1"/>
      <c r="IKA491" s="1"/>
      <c r="IKB491" s="1"/>
      <c r="IKC491" s="1"/>
      <c r="IKD491" s="1"/>
      <c r="IKE491" s="1"/>
      <c r="IKF491" s="1"/>
      <c r="IKG491" s="1"/>
      <c r="IKH491" s="1"/>
      <c r="IKI491" s="1"/>
      <c r="IKJ491" s="1"/>
      <c r="IKK491" s="1"/>
      <c r="IKL491" s="1"/>
      <c r="IKM491" s="1"/>
      <c r="IKN491" s="1"/>
      <c r="IKO491" s="1"/>
      <c r="IKP491" s="1"/>
      <c r="IKQ491" s="1"/>
      <c r="IKR491" s="1"/>
      <c r="IKS491" s="1"/>
      <c r="IKT491" s="1"/>
      <c r="IKU491" s="1"/>
      <c r="IKV491" s="1"/>
      <c r="IKW491" s="1"/>
      <c r="IKX491" s="1"/>
      <c r="IKY491" s="1"/>
      <c r="IKZ491" s="1"/>
      <c r="ILA491" s="1"/>
      <c r="ILB491" s="1"/>
      <c r="ILC491" s="1"/>
      <c r="ILD491" s="1"/>
      <c r="ILE491" s="1"/>
      <c r="ILF491" s="1"/>
      <c r="ILG491" s="1"/>
      <c r="ILH491" s="1"/>
      <c r="ILI491" s="1"/>
      <c r="ILJ491" s="1"/>
      <c r="ILK491" s="1"/>
      <c r="ILL491" s="1"/>
      <c r="ILM491" s="1"/>
      <c r="ILN491" s="1"/>
      <c r="ILO491" s="1"/>
      <c r="ILP491" s="1"/>
      <c r="ILQ491" s="1"/>
      <c r="ILR491" s="1"/>
      <c r="ILS491" s="1"/>
      <c r="ILT491" s="1"/>
      <c r="ILU491" s="1"/>
      <c r="ILV491" s="1"/>
      <c r="ILW491" s="1"/>
      <c r="ILX491" s="1"/>
      <c r="ILY491" s="1"/>
      <c r="ILZ491" s="1"/>
      <c r="IMA491" s="1"/>
      <c r="IMB491" s="1"/>
      <c r="IMC491" s="1"/>
      <c r="IMD491" s="1"/>
      <c r="IME491" s="1"/>
      <c r="IMF491" s="1"/>
      <c r="IMG491" s="1"/>
      <c r="IMH491" s="1"/>
      <c r="IMI491" s="1"/>
      <c r="IMJ491" s="1"/>
      <c r="IMK491" s="1"/>
      <c r="IML491" s="1"/>
      <c r="IMM491" s="1"/>
      <c r="IMN491" s="1"/>
      <c r="IMO491" s="1"/>
      <c r="IMP491" s="1"/>
      <c r="IMQ491" s="1"/>
      <c r="IMR491" s="1"/>
      <c r="IMS491" s="1"/>
      <c r="IMT491" s="1"/>
      <c r="IMU491" s="1"/>
      <c r="IMV491" s="1"/>
      <c r="IMW491" s="1"/>
      <c r="IMX491" s="1"/>
      <c r="IMY491" s="1"/>
      <c r="IMZ491" s="1"/>
      <c r="INA491" s="1"/>
      <c r="INB491" s="1"/>
      <c r="INC491" s="1"/>
      <c r="IND491" s="1"/>
      <c r="INE491" s="1"/>
      <c r="INF491" s="1"/>
      <c r="ING491" s="1"/>
      <c r="INH491" s="1"/>
      <c r="INI491" s="1"/>
      <c r="INJ491" s="1"/>
      <c r="INK491" s="1"/>
      <c r="INL491" s="1"/>
      <c r="INM491" s="1"/>
      <c r="INN491" s="1"/>
      <c r="INO491" s="1"/>
      <c r="INP491" s="1"/>
      <c r="INQ491" s="1"/>
      <c r="INR491" s="1"/>
      <c r="INS491" s="1"/>
      <c r="INT491" s="1"/>
      <c r="INU491" s="1"/>
      <c r="INV491" s="1"/>
      <c r="INW491" s="1"/>
      <c r="INX491" s="1"/>
      <c r="INY491" s="1"/>
      <c r="INZ491" s="1"/>
      <c r="IOA491" s="1"/>
      <c r="IOB491" s="1"/>
      <c r="IOC491" s="1"/>
      <c r="IOD491" s="1"/>
      <c r="IOE491" s="1"/>
      <c r="IOF491" s="1"/>
      <c r="IOG491" s="1"/>
      <c r="IOH491" s="1"/>
      <c r="IOI491" s="1"/>
      <c r="IOJ491" s="1"/>
      <c r="IOK491" s="1"/>
      <c r="IOL491" s="1"/>
      <c r="IOM491" s="1"/>
      <c r="ION491" s="1"/>
      <c r="IOO491" s="1"/>
      <c r="IOP491" s="1"/>
      <c r="IOQ491" s="1"/>
      <c r="IOR491" s="1"/>
      <c r="IOS491" s="1"/>
      <c r="IOT491" s="1"/>
      <c r="IOU491" s="1"/>
      <c r="IOV491" s="1"/>
      <c r="IOW491" s="1"/>
      <c r="IOX491" s="1"/>
      <c r="IOY491" s="1"/>
      <c r="IOZ491" s="1"/>
      <c r="IPA491" s="1"/>
      <c r="IPB491" s="1"/>
      <c r="IPC491" s="1"/>
      <c r="IPD491" s="1"/>
      <c r="IPE491" s="1"/>
      <c r="IPF491" s="1"/>
      <c r="IPG491" s="1"/>
      <c r="IPH491" s="1"/>
      <c r="IPI491" s="1"/>
      <c r="IPJ491" s="1"/>
      <c r="IPK491" s="1"/>
      <c r="IPL491" s="1"/>
      <c r="IPM491" s="1"/>
      <c r="IPN491" s="1"/>
      <c r="IPO491" s="1"/>
      <c r="IPP491" s="1"/>
      <c r="IPQ491" s="1"/>
      <c r="IPR491" s="1"/>
      <c r="IPS491" s="1"/>
      <c r="IPT491" s="1"/>
      <c r="IPU491" s="1"/>
      <c r="IPV491" s="1"/>
      <c r="IPW491" s="1"/>
      <c r="IPX491" s="1"/>
      <c r="IPY491" s="1"/>
      <c r="IPZ491" s="1"/>
      <c r="IQA491" s="1"/>
      <c r="IQB491" s="1"/>
      <c r="IQC491" s="1"/>
      <c r="IQD491" s="1"/>
      <c r="IQE491" s="1"/>
      <c r="IQF491" s="1"/>
      <c r="IQG491" s="1"/>
      <c r="IQH491" s="1"/>
      <c r="IQI491" s="1"/>
      <c r="IQJ491" s="1"/>
      <c r="IQK491" s="1"/>
      <c r="IQL491" s="1"/>
      <c r="IQM491" s="1"/>
      <c r="IQN491" s="1"/>
      <c r="IQO491" s="1"/>
      <c r="IQP491" s="1"/>
      <c r="IQQ491" s="1"/>
      <c r="IQR491" s="1"/>
      <c r="IQS491" s="1"/>
      <c r="IQT491" s="1"/>
      <c r="IQU491" s="1"/>
      <c r="IQV491" s="1"/>
      <c r="IQW491" s="1"/>
      <c r="IQX491" s="1"/>
      <c r="IQY491" s="1"/>
      <c r="IQZ491" s="1"/>
      <c r="IRA491" s="1"/>
      <c r="IRB491" s="1"/>
      <c r="IRC491" s="1"/>
      <c r="IRD491" s="1"/>
      <c r="IRE491" s="1"/>
      <c r="IRF491" s="1"/>
      <c r="IRG491" s="1"/>
      <c r="IRH491" s="1"/>
      <c r="IRI491" s="1"/>
      <c r="IRJ491" s="1"/>
      <c r="IRK491" s="1"/>
      <c r="IRL491" s="1"/>
      <c r="IRM491" s="1"/>
      <c r="IRN491" s="1"/>
      <c r="IRO491" s="1"/>
      <c r="IRP491" s="1"/>
      <c r="IRQ491" s="1"/>
      <c r="IRR491" s="1"/>
      <c r="IRS491" s="1"/>
      <c r="IRT491" s="1"/>
      <c r="IRU491" s="1"/>
      <c r="IRV491" s="1"/>
      <c r="IRW491" s="1"/>
      <c r="IRX491" s="1"/>
      <c r="IRY491" s="1"/>
      <c r="IRZ491" s="1"/>
      <c r="ISA491" s="1"/>
      <c r="ISB491" s="1"/>
      <c r="ISC491" s="1"/>
      <c r="ISD491" s="1"/>
      <c r="ISE491" s="1"/>
      <c r="ISF491" s="1"/>
      <c r="ISG491" s="1"/>
      <c r="ISH491" s="1"/>
      <c r="ISI491" s="1"/>
      <c r="ISJ491" s="1"/>
      <c r="ISK491" s="1"/>
      <c r="ISL491" s="1"/>
      <c r="ISM491" s="1"/>
      <c r="ISN491" s="1"/>
      <c r="ISO491" s="1"/>
      <c r="ISP491" s="1"/>
      <c r="ISQ491" s="1"/>
      <c r="ISR491" s="1"/>
      <c r="ISS491" s="1"/>
      <c r="IST491" s="1"/>
      <c r="ISU491" s="1"/>
      <c r="ISV491" s="1"/>
      <c r="ISW491" s="1"/>
      <c r="ISX491" s="1"/>
      <c r="ISY491" s="1"/>
      <c r="ISZ491" s="1"/>
      <c r="ITA491" s="1"/>
      <c r="ITB491" s="1"/>
      <c r="ITC491" s="1"/>
      <c r="ITD491" s="1"/>
      <c r="ITE491" s="1"/>
      <c r="ITF491" s="1"/>
      <c r="ITG491" s="1"/>
      <c r="ITH491" s="1"/>
      <c r="ITI491" s="1"/>
      <c r="ITJ491" s="1"/>
      <c r="ITK491" s="1"/>
      <c r="ITL491" s="1"/>
      <c r="ITM491" s="1"/>
      <c r="ITN491" s="1"/>
      <c r="ITO491" s="1"/>
      <c r="ITP491" s="1"/>
      <c r="ITQ491" s="1"/>
      <c r="ITR491" s="1"/>
      <c r="ITS491" s="1"/>
      <c r="ITT491" s="1"/>
      <c r="ITU491" s="1"/>
      <c r="ITV491" s="1"/>
      <c r="ITW491" s="1"/>
      <c r="ITX491" s="1"/>
      <c r="ITY491" s="1"/>
      <c r="ITZ491" s="1"/>
      <c r="IUA491" s="1"/>
      <c r="IUB491" s="1"/>
      <c r="IUC491" s="1"/>
      <c r="IUD491" s="1"/>
      <c r="IUE491" s="1"/>
      <c r="IUF491" s="1"/>
      <c r="IUG491" s="1"/>
      <c r="IUH491" s="1"/>
      <c r="IUI491" s="1"/>
      <c r="IUJ491" s="1"/>
      <c r="IUK491" s="1"/>
      <c r="IUL491" s="1"/>
      <c r="IUM491" s="1"/>
      <c r="IUN491" s="1"/>
      <c r="IUO491" s="1"/>
      <c r="IUP491" s="1"/>
      <c r="IUQ491" s="1"/>
      <c r="IUR491" s="1"/>
      <c r="IUS491" s="1"/>
      <c r="IUT491" s="1"/>
      <c r="IUU491" s="1"/>
      <c r="IUV491" s="1"/>
      <c r="IUW491" s="1"/>
      <c r="IUX491" s="1"/>
      <c r="IUY491" s="1"/>
      <c r="IUZ491" s="1"/>
      <c r="IVA491" s="1"/>
      <c r="IVB491" s="1"/>
      <c r="IVC491" s="1"/>
      <c r="IVD491" s="1"/>
      <c r="IVE491" s="1"/>
      <c r="IVF491" s="1"/>
      <c r="IVG491" s="1"/>
      <c r="IVH491" s="1"/>
      <c r="IVI491" s="1"/>
      <c r="IVJ491" s="1"/>
      <c r="IVK491" s="1"/>
      <c r="IVL491" s="1"/>
      <c r="IVM491" s="1"/>
      <c r="IVN491" s="1"/>
      <c r="IVO491" s="1"/>
      <c r="IVP491" s="1"/>
      <c r="IVQ491" s="1"/>
      <c r="IVR491" s="1"/>
      <c r="IVS491" s="1"/>
      <c r="IVT491" s="1"/>
      <c r="IVU491" s="1"/>
      <c r="IVV491" s="1"/>
      <c r="IVW491" s="1"/>
      <c r="IVX491" s="1"/>
      <c r="IVY491" s="1"/>
      <c r="IVZ491" s="1"/>
      <c r="IWA491" s="1"/>
      <c r="IWB491" s="1"/>
      <c r="IWC491" s="1"/>
      <c r="IWD491" s="1"/>
      <c r="IWE491" s="1"/>
      <c r="IWF491" s="1"/>
      <c r="IWG491" s="1"/>
      <c r="IWH491" s="1"/>
      <c r="IWI491" s="1"/>
      <c r="IWJ491" s="1"/>
      <c r="IWK491" s="1"/>
      <c r="IWL491" s="1"/>
      <c r="IWM491" s="1"/>
      <c r="IWN491" s="1"/>
      <c r="IWO491" s="1"/>
      <c r="IWP491" s="1"/>
      <c r="IWQ491" s="1"/>
      <c r="IWR491" s="1"/>
      <c r="IWS491" s="1"/>
      <c r="IWT491" s="1"/>
      <c r="IWU491" s="1"/>
      <c r="IWV491" s="1"/>
      <c r="IWW491" s="1"/>
      <c r="IWX491" s="1"/>
      <c r="IWY491" s="1"/>
      <c r="IWZ491" s="1"/>
      <c r="IXA491" s="1"/>
      <c r="IXB491" s="1"/>
      <c r="IXC491" s="1"/>
      <c r="IXD491" s="1"/>
      <c r="IXE491" s="1"/>
      <c r="IXF491" s="1"/>
      <c r="IXG491" s="1"/>
      <c r="IXH491" s="1"/>
      <c r="IXI491" s="1"/>
      <c r="IXJ491" s="1"/>
      <c r="IXK491" s="1"/>
      <c r="IXL491" s="1"/>
      <c r="IXM491" s="1"/>
      <c r="IXN491" s="1"/>
      <c r="IXO491" s="1"/>
      <c r="IXP491" s="1"/>
      <c r="IXQ491" s="1"/>
      <c r="IXR491" s="1"/>
      <c r="IXS491" s="1"/>
      <c r="IXT491" s="1"/>
      <c r="IXU491" s="1"/>
      <c r="IXV491" s="1"/>
      <c r="IXW491" s="1"/>
      <c r="IXX491" s="1"/>
      <c r="IXY491" s="1"/>
      <c r="IXZ491" s="1"/>
      <c r="IYA491" s="1"/>
      <c r="IYB491" s="1"/>
      <c r="IYC491" s="1"/>
      <c r="IYD491" s="1"/>
      <c r="IYE491" s="1"/>
      <c r="IYF491" s="1"/>
      <c r="IYG491" s="1"/>
      <c r="IYH491" s="1"/>
      <c r="IYI491" s="1"/>
      <c r="IYJ491" s="1"/>
      <c r="IYK491" s="1"/>
      <c r="IYL491" s="1"/>
      <c r="IYM491" s="1"/>
      <c r="IYN491" s="1"/>
      <c r="IYO491" s="1"/>
      <c r="IYP491" s="1"/>
      <c r="IYQ491" s="1"/>
      <c r="IYR491" s="1"/>
      <c r="IYS491" s="1"/>
      <c r="IYT491" s="1"/>
      <c r="IYU491" s="1"/>
      <c r="IYV491" s="1"/>
      <c r="IYW491" s="1"/>
      <c r="IYX491" s="1"/>
      <c r="IYY491" s="1"/>
      <c r="IYZ491" s="1"/>
      <c r="IZA491" s="1"/>
      <c r="IZB491" s="1"/>
      <c r="IZC491" s="1"/>
      <c r="IZD491" s="1"/>
      <c r="IZE491" s="1"/>
      <c r="IZF491" s="1"/>
      <c r="IZG491" s="1"/>
      <c r="IZH491" s="1"/>
      <c r="IZI491" s="1"/>
      <c r="IZJ491" s="1"/>
      <c r="IZK491" s="1"/>
      <c r="IZL491" s="1"/>
      <c r="IZM491" s="1"/>
      <c r="IZN491" s="1"/>
      <c r="IZO491" s="1"/>
      <c r="IZP491" s="1"/>
      <c r="IZQ491" s="1"/>
      <c r="IZR491" s="1"/>
      <c r="IZS491" s="1"/>
      <c r="IZT491" s="1"/>
      <c r="IZU491" s="1"/>
      <c r="IZV491" s="1"/>
      <c r="IZW491" s="1"/>
      <c r="IZX491" s="1"/>
      <c r="IZY491" s="1"/>
      <c r="IZZ491" s="1"/>
      <c r="JAA491" s="1"/>
      <c r="JAB491" s="1"/>
      <c r="JAC491" s="1"/>
      <c r="JAD491" s="1"/>
      <c r="JAE491" s="1"/>
      <c r="JAF491" s="1"/>
      <c r="JAG491" s="1"/>
      <c r="JAH491" s="1"/>
      <c r="JAI491" s="1"/>
      <c r="JAJ491" s="1"/>
      <c r="JAK491" s="1"/>
      <c r="JAL491" s="1"/>
      <c r="JAM491" s="1"/>
      <c r="JAN491" s="1"/>
      <c r="JAO491" s="1"/>
      <c r="JAP491" s="1"/>
      <c r="JAQ491" s="1"/>
      <c r="JAR491" s="1"/>
      <c r="JAS491" s="1"/>
      <c r="JAT491" s="1"/>
      <c r="JAU491" s="1"/>
      <c r="JAV491" s="1"/>
      <c r="JAW491" s="1"/>
      <c r="JAX491" s="1"/>
      <c r="JAY491" s="1"/>
      <c r="JAZ491" s="1"/>
      <c r="JBA491" s="1"/>
      <c r="JBB491" s="1"/>
      <c r="JBC491" s="1"/>
      <c r="JBD491" s="1"/>
      <c r="JBE491" s="1"/>
      <c r="JBF491" s="1"/>
      <c r="JBG491" s="1"/>
      <c r="JBH491" s="1"/>
      <c r="JBI491" s="1"/>
      <c r="JBJ491" s="1"/>
      <c r="JBK491" s="1"/>
      <c r="JBL491" s="1"/>
      <c r="JBM491" s="1"/>
      <c r="JBN491" s="1"/>
      <c r="JBO491" s="1"/>
      <c r="JBP491" s="1"/>
      <c r="JBQ491" s="1"/>
      <c r="JBR491" s="1"/>
      <c r="JBS491" s="1"/>
      <c r="JBT491" s="1"/>
      <c r="JBU491" s="1"/>
      <c r="JBV491" s="1"/>
      <c r="JBW491" s="1"/>
      <c r="JBX491" s="1"/>
      <c r="JBY491" s="1"/>
      <c r="JBZ491" s="1"/>
      <c r="JCA491" s="1"/>
      <c r="JCB491" s="1"/>
      <c r="JCC491" s="1"/>
      <c r="JCD491" s="1"/>
      <c r="JCE491" s="1"/>
      <c r="JCF491" s="1"/>
      <c r="JCG491" s="1"/>
      <c r="JCH491" s="1"/>
      <c r="JCI491" s="1"/>
      <c r="JCJ491" s="1"/>
      <c r="JCK491" s="1"/>
      <c r="JCL491" s="1"/>
      <c r="JCM491" s="1"/>
      <c r="JCN491" s="1"/>
      <c r="JCO491" s="1"/>
      <c r="JCP491" s="1"/>
      <c r="JCQ491" s="1"/>
      <c r="JCR491" s="1"/>
      <c r="JCS491" s="1"/>
      <c r="JCT491" s="1"/>
      <c r="JCU491" s="1"/>
      <c r="JCV491" s="1"/>
      <c r="JCW491" s="1"/>
      <c r="JCX491" s="1"/>
      <c r="JCY491" s="1"/>
      <c r="JCZ491" s="1"/>
      <c r="JDA491" s="1"/>
      <c r="JDB491" s="1"/>
      <c r="JDC491" s="1"/>
      <c r="JDD491" s="1"/>
      <c r="JDE491" s="1"/>
      <c r="JDF491" s="1"/>
      <c r="JDG491" s="1"/>
      <c r="JDH491" s="1"/>
      <c r="JDI491" s="1"/>
      <c r="JDJ491" s="1"/>
      <c r="JDK491" s="1"/>
      <c r="JDL491" s="1"/>
      <c r="JDM491" s="1"/>
      <c r="JDN491" s="1"/>
      <c r="JDO491" s="1"/>
      <c r="JDP491" s="1"/>
      <c r="JDQ491" s="1"/>
      <c r="JDR491" s="1"/>
      <c r="JDS491" s="1"/>
      <c r="JDT491" s="1"/>
      <c r="JDU491" s="1"/>
      <c r="JDV491" s="1"/>
      <c r="JDW491" s="1"/>
      <c r="JDX491" s="1"/>
      <c r="JDY491" s="1"/>
      <c r="JDZ491" s="1"/>
      <c r="JEA491" s="1"/>
      <c r="JEB491" s="1"/>
      <c r="JEC491" s="1"/>
      <c r="JED491" s="1"/>
      <c r="JEE491" s="1"/>
      <c r="JEF491" s="1"/>
      <c r="JEG491" s="1"/>
      <c r="JEH491" s="1"/>
      <c r="JEI491" s="1"/>
      <c r="JEJ491" s="1"/>
      <c r="JEK491" s="1"/>
      <c r="JEL491" s="1"/>
      <c r="JEM491" s="1"/>
      <c r="JEN491" s="1"/>
      <c r="JEO491" s="1"/>
      <c r="JEP491" s="1"/>
      <c r="JEQ491" s="1"/>
      <c r="JER491" s="1"/>
      <c r="JES491" s="1"/>
      <c r="JET491" s="1"/>
      <c r="JEU491" s="1"/>
      <c r="JEV491" s="1"/>
      <c r="JEW491" s="1"/>
      <c r="JEX491" s="1"/>
      <c r="JEY491" s="1"/>
      <c r="JEZ491" s="1"/>
      <c r="JFA491" s="1"/>
      <c r="JFB491" s="1"/>
      <c r="JFC491" s="1"/>
      <c r="JFD491" s="1"/>
      <c r="JFE491" s="1"/>
      <c r="JFF491" s="1"/>
      <c r="JFG491" s="1"/>
      <c r="JFH491" s="1"/>
      <c r="JFI491" s="1"/>
      <c r="JFJ491" s="1"/>
      <c r="JFK491" s="1"/>
      <c r="JFL491" s="1"/>
      <c r="JFM491" s="1"/>
      <c r="JFN491" s="1"/>
      <c r="JFO491" s="1"/>
      <c r="JFP491" s="1"/>
      <c r="JFQ491" s="1"/>
      <c r="JFR491" s="1"/>
      <c r="JFS491" s="1"/>
      <c r="JFT491" s="1"/>
      <c r="JFU491" s="1"/>
      <c r="JFV491" s="1"/>
      <c r="JFW491" s="1"/>
      <c r="JFX491" s="1"/>
      <c r="JFY491" s="1"/>
      <c r="JFZ491" s="1"/>
      <c r="JGA491" s="1"/>
      <c r="JGB491" s="1"/>
      <c r="JGC491" s="1"/>
      <c r="JGD491" s="1"/>
      <c r="JGE491" s="1"/>
      <c r="JGF491" s="1"/>
      <c r="JGG491" s="1"/>
      <c r="JGH491" s="1"/>
      <c r="JGI491" s="1"/>
      <c r="JGJ491" s="1"/>
      <c r="JGK491" s="1"/>
      <c r="JGL491" s="1"/>
      <c r="JGM491" s="1"/>
      <c r="JGN491" s="1"/>
      <c r="JGO491" s="1"/>
      <c r="JGP491" s="1"/>
      <c r="JGQ491" s="1"/>
      <c r="JGR491" s="1"/>
      <c r="JGS491" s="1"/>
      <c r="JGT491" s="1"/>
      <c r="JGU491" s="1"/>
      <c r="JGV491" s="1"/>
      <c r="JGW491" s="1"/>
      <c r="JGX491" s="1"/>
      <c r="JGY491" s="1"/>
      <c r="JGZ491" s="1"/>
      <c r="JHA491" s="1"/>
      <c r="JHB491" s="1"/>
      <c r="JHC491" s="1"/>
      <c r="JHD491" s="1"/>
      <c r="JHE491" s="1"/>
      <c r="JHF491" s="1"/>
      <c r="JHG491" s="1"/>
      <c r="JHH491" s="1"/>
      <c r="JHI491" s="1"/>
      <c r="JHJ491" s="1"/>
      <c r="JHK491" s="1"/>
      <c r="JHL491" s="1"/>
      <c r="JHM491" s="1"/>
      <c r="JHN491" s="1"/>
      <c r="JHO491" s="1"/>
      <c r="JHP491" s="1"/>
      <c r="JHQ491" s="1"/>
      <c r="JHR491" s="1"/>
      <c r="JHS491" s="1"/>
      <c r="JHT491" s="1"/>
      <c r="JHU491" s="1"/>
      <c r="JHV491" s="1"/>
      <c r="JHW491" s="1"/>
      <c r="JHX491" s="1"/>
      <c r="JHY491" s="1"/>
      <c r="JHZ491" s="1"/>
      <c r="JIA491" s="1"/>
      <c r="JIB491" s="1"/>
      <c r="JIC491" s="1"/>
      <c r="JID491" s="1"/>
      <c r="JIE491" s="1"/>
      <c r="JIF491" s="1"/>
      <c r="JIG491" s="1"/>
      <c r="JIH491" s="1"/>
      <c r="JII491" s="1"/>
      <c r="JIJ491" s="1"/>
      <c r="JIK491" s="1"/>
      <c r="JIL491" s="1"/>
      <c r="JIM491" s="1"/>
      <c r="JIN491" s="1"/>
      <c r="JIO491" s="1"/>
      <c r="JIP491" s="1"/>
      <c r="JIQ491" s="1"/>
      <c r="JIR491" s="1"/>
      <c r="JIS491" s="1"/>
      <c r="JIT491" s="1"/>
      <c r="JIU491" s="1"/>
      <c r="JIV491" s="1"/>
      <c r="JIW491" s="1"/>
      <c r="JIX491" s="1"/>
      <c r="JIY491" s="1"/>
      <c r="JIZ491" s="1"/>
      <c r="JJA491" s="1"/>
      <c r="JJB491" s="1"/>
      <c r="JJC491" s="1"/>
      <c r="JJD491" s="1"/>
      <c r="JJE491" s="1"/>
      <c r="JJF491" s="1"/>
      <c r="JJG491" s="1"/>
      <c r="JJH491" s="1"/>
      <c r="JJI491" s="1"/>
      <c r="JJJ491" s="1"/>
      <c r="JJK491" s="1"/>
      <c r="JJL491" s="1"/>
      <c r="JJM491" s="1"/>
      <c r="JJN491" s="1"/>
      <c r="JJO491" s="1"/>
      <c r="JJP491" s="1"/>
      <c r="JJQ491" s="1"/>
      <c r="JJR491" s="1"/>
      <c r="JJS491" s="1"/>
      <c r="JJT491" s="1"/>
      <c r="JJU491" s="1"/>
      <c r="JJV491" s="1"/>
      <c r="JJW491" s="1"/>
      <c r="JJX491" s="1"/>
      <c r="JJY491" s="1"/>
      <c r="JJZ491" s="1"/>
      <c r="JKA491" s="1"/>
      <c r="JKB491" s="1"/>
      <c r="JKC491" s="1"/>
      <c r="JKD491" s="1"/>
      <c r="JKE491" s="1"/>
      <c r="JKF491" s="1"/>
      <c r="JKG491" s="1"/>
      <c r="JKH491" s="1"/>
      <c r="JKI491" s="1"/>
      <c r="JKJ491" s="1"/>
      <c r="JKK491" s="1"/>
      <c r="JKL491" s="1"/>
      <c r="JKM491" s="1"/>
      <c r="JKN491" s="1"/>
      <c r="JKO491" s="1"/>
      <c r="JKP491" s="1"/>
      <c r="JKQ491" s="1"/>
      <c r="JKR491" s="1"/>
      <c r="JKS491" s="1"/>
      <c r="JKT491" s="1"/>
      <c r="JKU491" s="1"/>
      <c r="JKV491" s="1"/>
      <c r="JKW491" s="1"/>
      <c r="JKX491" s="1"/>
      <c r="JKY491" s="1"/>
      <c r="JKZ491" s="1"/>
      <c r="JLA491" s="1"/>
      <c r="JLB491" s="1"/>
      <c r="JLC491" s="1"/>
      <c r="JLD491" s="1"/>
      <c r="JLE491" s="1"/>
      <c r="JLF491" s="1"/>
      <c r="JLG491" s="1"/>
      <c r="JLH491" s="1"/>
      <c r="JLI491" s="1"/>
      <c r="JLJ491" s="1"/>
      <c r="JLK491" s="1"/>
      <c r="JLL491" s="1"/>
      <c r="JLM491" s="1"/>
      <c r="JLN491" s="1"/>
      <c r="JLO491" s="1"/>
      <c r="JLP491" s="1"/>
      <c r="JLQ491" s="1"/>
      <c r="JLR491" s="1"/>
      <c r="JLS491" s="1"/>
      <c r="JLT491" s="1"/>
      <c r="JLU491" s="1"/>
      <c r="JLV491" s="1"/>
      <c r="JLW491" s="1"/>
      <c r="JLX491" s="1"/>
      <c r="JLY491" s="1"/>
      <c r="JLZ491" s="1"/>
      <c r="JMA491" s="1"/>
      <c r="JMB491" s="1"/>
      <c r="JMC491" s="1"/>
      <c r="JMD491" s="1"/>
      <c r="JME491" s="1"/>
      <c r="JMF491" s="1"/>
      <c r="JMG491" s="1"/>
      <c r="JMH491" s="1"/>
      <c r="JMI491" s="1"/>
      <c r="JMJ491" s="1"/>
      <c r="JMK491" s="1"/>
      <c r="JML491" s="1"/>
      <c r="JMM491" s="1"/>
      <c r="JMN491" s="1"/>
      <c r="JMO491" s="1"/>
      <c r="JMP491" s="1"/>
      <c r="JMQ491" s="1"/>
      <c r="JMR491" s="1"/>
      <c r="JMS491" s="1"/>
      <c r="JMT491" s="1"/>
      <c r="JMU491" s="1"/>
      <c r="JMV491" s="1"/>
      <c r="JMW491" s="1"/>
      <c r="JMX491" s="1"/>
      <c r="JMY491" s="1"/>
      <c r="JMZ491" s="1"/>
      <c r="JNA491" s="1"/>
      <c r="JNB491" s="1"/>
      <c r="JNC491" s="1"/>
      <c r="JND491" s="1"/>
      <c r="JNE491" s="1"/>
      <c r="JNF491" s="1"/>
      <c r="JNG491" s="1"/>
      <c r="JNH491" s="1"/>
      <c r="JNI491" s="1"/>
      <c r="JNJ491" s="1"/>
      <c r="JNK491" s="1"/>
      <c r="JNL491" s="1"/>
      <c r="JNM491" s="1"/>
      <c r="JNN491" s="1"/>
      <c r="JNO491" s="1"/>
      <c r="JNP491" s="1"/>
      <c r="JNQ491" s="1"/>
      <c r="JNR491" s="1"/>
      <c r="JNS491" s="1"/>
      <c r="JNT491" s="1"/>
      <c r="JNU491" s="1"/>
      <c r="JNV491" s="1"/>
      <c r="JNW491" s="1"/>
      <c r="JNX491" s="1"/>
      <c r="JNY491" s="1"/>
      <c r="JNZ491" s="1"/>
      <c r="JOA491" s="1"/>
      <c r="JOB491" s="1"/>
      <c r="JOC491" s="1"/>
      <c r="JOD491" s="1"/>
      <c r="JOE491" s="1"/>
      <c r="JOF491" s="1"/>
      <c r="JOG491" s="1"/>
      <c r="JOH491" s="1"/>
      <c r="JOI491" s="1"/>
      <c r="JOJ491" s="1"/>
      <c r="JOK491" s="1"/>
      <c r="JOL491" s="1"/>
      <c r="JOM491" s="1"/>
      <c r="JON491" s="1"/>
      <c r="JOO491" s="1"/>
      <c r="JOP491" s="1"/>
      <c r="JOQ491" s="1"/>
      <c r="JOR491" s="1"/>
      <c r="JOS491" s="1"/>
      <c r="JOT491" s="1"/>
      <c r="JOU491" s="1"/>
      <c r="JOV491" s="1"/>
      <c r="JOW491" s="1"/>
      <c r="JOX491" s="1"/>
      <c r="JOY491" s="1"/>
      <c r="JOZ491" s="1"/>
      <c r="JPA491" s="1"/>
      <c r="JPB491" s="1"/>
      <c r="JPC491" s="1"/>
      <c r="JPD491" s="1"/>
      <c r="JPE491" s="1"/>
      <c r="JPF491" s="1"/>
      <c r="JPG491" s="1"/>
      <c r="JPH491" s="1"/>
      <c r="JPI491" s="1"/>
      <c r="JPJ491" s="1"/>
      <c r="JPK491" s="1"/>
      <c r="JPL491" s="1"/>
      <c r="JPM491" s="1"/>
      <c r="JPN491" s="1"/>
      <c r="JPO491" s="1"/>
      <c r="JPP491" s="1"/>
      <c r="JPQ491" s="1"/>
      <c r="JPR491" s="1"/>
      <c r="JPS491" s="1"/>
      <c r="JPT491" s="1"/>
      <c r="JPU491" s="1"/>
      <c r="JPV491" s="1"/>
      <c r="JPW491" s="1"/>
      <c r="JPX491" s="1"/>
      <c r="JPY491" s="1"/>
      <c r="JPZ491" s="1"/>
      <c r="JQA491" s="1"/>
      <c r="JQB491" s="1"/>
      <c r="JQC491" s="1"/>
      <c r="JQD491" s="1"/>
      <c r="JQE491" s="1"/>
      <c r="JQF491" s="1"/>
      <c r="JQG491" s="1"/>
      <c r="JQH491" s="1"/>
      <c r="JQI491" s="1"/>
      <c r="JQJ491" s="1"/>
      <c r="JQK491" s="1"/>
      <c r="JQL491" s="1"/>
      <c r="JQM491" s="1"/>
      <c r="JQN491" s="1"/>
      <c r="JQO491" s="1"/>
      <c r="JQP491" s="1"/>
      <c r="JQQ491" s="1"/>
      <c r="JQR491" s="1"/>
      <c r="JQS491" s="1"/>
      <c r="JQT491" s="1"/>
      <c r="JQU491" s="1"/>
      <c r="JQV491" s="1"/>
      <c r="JQW491" s="1"/>
      <c r="JQX491" s="1"/>
      <c r="JQY491" s="1"/>
      <c r="JQZ491" s="1"/>
      <c r="JRA491" s="1"/>
      <c r="JRB491" s="1"/>
      <c r="JRC491" s="1"/>
      <c r="JRD491" s="1"/>
      <c r="JRE491" s="1"/>
      <c r="JRF491" s="1"/>
      <c r="JRG491" s="1"/>
      <c r="JRH491" s="1"/>
      <c r="JRI491" s="1"/>
      <c r="JRJ491" s="1"/>
      <c r="JRK491" s="1"/>
      <c r="JRL491" s="1"/>
      <c r="JRM491" s="1"/>
      <c r="JRN491" s="1"/>
      <c r="JRO491" s="1"/>
      <c r="JRP491" s="1"/>
      <c r="JRQ491" s="1"/>
      <c r="JRR491" s="1"/>
      <c r="JRS491" s="1"/>
      <c r="JRT491" s="1"/>
      <c r="JRU491" s="1"/>
      <c r="JRV491" s="1"/>
      <c r="JRW491" s="1"/>
      <c r="JRX491" s="1"/>
      <c r="JRY491" s="1"/>
      <c r="JRZ491" s="1"/>
      <c r="JSA491" s="1"/>
      <c r="JSB491" s="1"/>
      <c r="JSC491" s="1"/>
      <c r="JSD491" s="1"/>
      <c r="JSE491" s="1"/>
      <c r="JSF491" s="1"/>
      <c r="JSG491" s="1"/>
      <c r="JSH491" s="1"/>
      <c r="JSI491" s="1"/>
      <c r="JSJ491" s="1"/>
      <c r="JSK491" s="1"/>
      <c r="JSL491" s="1"/>
      <c r="JSM491" s="1"/>
      <c r="JSN491" s="1"/>
      <c r="JSO491" s="1"/>
      <c r="JSP491" s="1"/>
      <c r="JSQ491" s="1"/>
      <c r="JSR491" s="1"/>
      <c r="JSS491" s="1"/>
      <c r="JST491" s="1"/>
      <c r="JSU491" s="1"/>
      <c r="JSV491" s="1"/>
      <c r="JSW491" s="1"/>
      <c r="JSX491" s="1"/>
      <c r="JSY491" s="1"/>
      <c r="JSZ491" s="1"/>
      <c r="JTA491" s="1"/>
      <c r="JTB491" s="1"/>
      <c r="JTC491" s="1"/>
      <c r="JTD491" s="1"/>
      <c r="JTE491" s="1"/>
      <c r="JTF491" s="1"/>
      <c r="JTG491" s="1"/>
      <c r="JTH491" s="1"/>
      <c r="JTI491" s="1"/>
      <c r="JTJ491" s="1"/>
      <c r="JTK491" s="1"/>
      <c r="JTL491" s="1"/>
      <c r="JTM491" s="1"/>
      <c r="JTN491" s="1"/>
      <c r="JTO491" s="1"/>
      <c r="JTP491" s="1"/>
      <c r="JTQ491" s="1"/>
      <c r="JTR491" s="1"/>
      <c r="JTS491" s="1"/>
      <c r="JTT491" s="1"/>
      <c r="JTU491" s="1"/>
      <c r="JTV491" s="1"/>
      <c r="JTW491" s="1"/>
      <c r="JTX491" s="1"/>
      <c r="JTY491" s="1"/>
      <c r="JTZ491" s="1"/>
      <c r="JUA491" s="1"/>
      <c r="JUB491" s="1"/>
      <c r="JUC491" s="1"/>
      <c r="JUD491" s="1"/>
      <c r="JUE491" s="1"/>
      <c r="JUF491" s="1"/>
      <c r="JUG491" s="1"/>
      <c r="JUH491" s="1"/>
      <c r="JUI491" s="1"/>
      <c r="JUJ491" s="1"/>
      <c r="JUK491" s="1"/>
      <c r="JUL491" s="1"/>
      <c r="JUM491" s="1"/>
      <c r="JUN491" s="1"/>
      <c r="JUO491" s="1"/>
      <c r="JUP491" s="1"/>
      <c r="JUQ491" s="1"/>
      <c r="JUR491" s="1"/>
      <c r="JUS491" s="1"/>
      <c r="JUT491" s="1"/>
      <c r="JUU491" s="1"/>
      <c r="JUV491" s="1"/>
      <c r="JUW491" s="1"/>
      <c r="JUX491" s="1"/>
      <c r="JUY491" s="1"/>
      <c r="JUZ491" s="1"/>
      <c r="JVA491" s="1"/>
      <c r="JVB491" s="1"/>
      <c r="JVC491" s="1"/>
      <c r="JVD491" s="1"/>
      <c r="JVE491" s="1"/>
      <c r="JVF491" s="1"/>
      <c r="JVG491" s="1"/>
      <c r="JVH491" s="1"/>
      <c r="JVI491" s="1"/>
      <c r="JVJ491" s="1"/>
      <c r="JVK491" s="1"/>
      <c r="JVL491" s="1"/>
      <c r="JVM491" s="1"/>
      <c r="JVN491" s="1"/>
      <c r="JVO491" s="1"/>
      <c r="JVP491" s="1"/>
      <c r="JVQ491" s="1"/>
      <c r="JVR491" s="1"/>
      <c r="JVS491" s="1"/>
      <c r="JVT491" s="1"/>
      <c r="JVU491" s="1"/>
      <c r="JVV491" s="1"/>
      <c r="JVW491" s="1"/>
      <c r="JVX491" s="1"/>
      <c r="JVY491" s="1"/>
      <c r="JVZ491" s="1"/>
      <c r="JWA491" s="1"/>
      <c r="JWB491" s="1"/>
      <c r="JWC491" s="1"/>
      <c r="JWD491" s="1"/>
      <c r="JWE491" s="1"/>
      <c r="JWF491" s="1"/>
      <c r="JWG491" s="1"/>
      <c r="JWH491" s="1"/>
      <c r="JWI491" s="1"/>
      <c r="JWJ491" s="1"/>
      <c r="JWK491" s="1"/>
      <c r="JWL491" s="1"/>
      <c r="JWM491" s="1"/>
      <c r="JWN491" s="1"/>
      <c r="JWO491" s="1"/>
      <c r="JWP491" s="1"/>
      <c r="JWQ491" s="1"/>
      <c r="JWR491" s="1"/>
      <c r="JWS491" s="1"/>
      <c r="JWT491" s="1"/>
      <c r="JWU491" s="1"/>
      <c r="JWV491" s="1"/>
      <c r="JWW491" s="1"/>
      <c r="JWX491" s="1"/>
      <c r="JWY491" s="1"/>
      <c r="JWZ491" s="1"/>
      <c r="JXA491" s="1"/>
      <c r="JXB491" s="1"/>
      <c r="JXC491" s="1"/>
      <c r="JXD491" s="1"/>
      <c r="JXE491" s="1"/>
      <c r="JXF491" s="1"/>
      <c r="JXG491" s="1"/>
      <c r="JXH491" s="1"/>
      <c r="JXI491" s="1"/>
      <c r="JXJ491" s="1"/>
      <c r="JXK491" s="1"/>
      <c r="JXL491" s="1"/>
      <c r="JXM491" s="1"/>
      <c r="JXN491" s="1"/>
      <c r="JXO491" s="1"/>
      <c r="JXP491" s="1"/>
      <c r="JXQ491" s="1"/>
      <c r="JXR491" s="1"/>
      <c r="JXS491" s="1"/>
      <c r="JXT491" s="1"/>
      <c r="JXU491" s="1"/>
      <c r="JXV491" s="1"/>
      <c r="JXW491" s="1"/>
      <c r="JXX491" s="1"/>
      <c r="JXY491" s="1"/>
      <c r="JXZ491" s="1"/>
      <c r="JYA491" s="1"/>
      <c r="JYB491" s="1"/>
      <c r="JYC491" s="1"/>
      <c r="JYD491" s="1"/>
      <c r="JYE491" s="1"/>
      <c r="JYF491" s="1"/>
      <c r="JYG491" s="1"/>
      <c r="JYH491" s="1"/>
      <c r="JYI491" s="1"/>
      <c r="JYJ491" s="1"/>
      <c r="JYK491" s="1"/>
      <c r="JYL491" s="1"/>
      <c r="JYM491" s="1"/>
      <c r="JYN491" s="1"/>
      <c r="JYO491" s="1"/>
      <c r="JYP491" s="1"/>
      <c r="JYQ491" s="1"/>
      <c r="JYR491" s="1"/>
      <c r="JYS491" s="1"/>
      <c r="JYT491" s="1"/>
      <c r="JYU491" s="1"/>
      <c r="JYV491" s="1"/>
      <c r="JYW491" s="1"/>
      <c r="JYX491" s="1"/>
      <c r="JYY491" s="1"/>
      <c r="JYZ491" s="1"/>
      <c r="JZA491" s="1"/>
      <c r="JZB491" s="1"/>
      <c r="JZC491" s="1"/>
      <c r="JZD491" s="1"/>
      <c r="JZE491" s="1"/>
      <c r="JZF491" s="1"/>
      <c r="JZG491" s="1"/>
      <c r="JZH491" s="1"/>
      <c r="JZI491" s="1"/>
      <c r="JZJ491" s="1"/>
      <c r="JZK491" s="1"/>
      <c r="JZL491" s="1"/>
      <c r="JZM491" s="1"/>
      <c r="JZN491" s="1"/>
      <c r="JZO491" s="1"/>
      <c r="JZP491" s="1"/>
      <c r="JZQ491" s="1"/>
      <c r="JZR491" s="1"/>
      <c r="JZS491" s="1"/>
      <c r="JZT491" s="1"/>
      <c r="JZU491" s="1"/>
      <c r="JZV491" s="1"/>
      <c r="JZW491" s="1"/>
      <c r="JZX491" s="1"/>
      <c r="JZY491" s="1"/>
      <c r="JZZ491" s="1"/>
      <c r="KAA491" s="1"/>
      <c r="KAB491" s="1"/>
      <c r="KAC491" s="1"/>
      <c r="KAD491" s="1"/>
      <c r="KAE491" s="1"/>
      <c r="KAF491" s="1"/>
      <c r="KAG491" s="1"/>
      <c r="KAH491" s="1"/>
      <c r="KAI491" s="1"/>
      <c r="KAJ491" s="1"/>
      <c r="KAK491" s="1"/>
      <c r="KAL491" s="1"/>
      <c r="KAM491" s="1"/>
      <c r="KAN491" s="1"/>
      <c r="KAO491" s="1"/>
      <c r="KAP491" s="1"/>
      <c r="KAQ491" s="1"/>
      <c r="KAR491" s="1"/>
      <c r="KAS491" s="1"/>
      <c r="KAT491" s="1"/>
      <c r="KAU491" s="1"/>
      <c r="KAV491" s="1"/>
      <c r="KAW491" s="1"/>
      <c r="KAX491" s="1"/>
      <c r="KAY491" s="1"/>
      <c r="KAZ491" s="1"/>
      <c r="KBA491" s="1"/>
      <c r="KBB491" s="1"/>
      <c r="KBC491" s="1"/>
      <c r="KBD491" s="1"/>
      <c r="KBE491" s="1"/>
      <c r="KBF491" s="1"/>
      <c r="KBG491" s="1"/>
      <c r="KBH491" s="1"/>
      <c r="KBI491" s="1"/>
      <c r="KBJ491" s="1"/>
      <c r="KBK491" s="1"/>
      <c r="KBL491" s="1"/>
      <c r="KBM491" s="1"/>
      <c r="KBN491" s="1"/>
      <c r="KBO491" s="1"/>
      <c r="KBP491" s="1"/>
      <c r="KBQ491" s="1"/>
      <c r="KBR491" s="1"/>
      <c r="KBS491" s="1"/>
      <c r="KBT491" s="1"/>
      <c r="KBU491" s="1"/>
      <c r="KBV491" s="1"/>
      <c r="KBW491" s="1"/>
      <c r="KBX491" s="1"/>
      <c r="KBY491" s="1"/>
      <c r="KBZ491" s="1"/>
      <c r="KCA491" s="1"/>
      <c r="KCB491" s="1"/>
      <c r="KCC491" s="1"/>
      <c r="KCD491" s="1"/>
      <c r="KCE491" s="1"/>
      <c r="KCF491" s="1"/>
      <c r="KCG491" s="1"/>
      <c r="KCH491" s="1"/>
      <c r="KCI491" s="1"/>
      <c r="KCJ491" s="1"/>
      <c r="KCK491" s="1"/>
      <c r="KCL491" s="1"/>
      <c r="KCM491" s="1"/>
      <c r="KCN491" s="1"/>
      <c r="KCO491" s="1"/>
      <c r="KCP491" s="1"/>
      <c r="KCQ491" s="1"/>
      <c r="KCR491" s="1"/>
      <c r="KCS491" s="1"/>
      <c r="KCT491" s="1"/>
      <c r="KCU491" s="1"/>
      <c r="KCV491" s="1"/>
      <c r="KCW491" s="1"/>
      <c r="KCX491" s="1"/>
      <c r="KCY491" s="1"/>
      <c r="KCZ491" s="1"/>
      <c r="KDA491" s="1"/>
      <c r="KDB491" s="1"/>
      <c r="KDC491" s="1"/>
      <c r="KDD491" s="1"/>
      <c r="KDE491" s="1"/>
      <c r="KDF491" s="1"/>
      <c r="KDG491" s="1"/>
      <c r="KDH491" s="1"/>
      <c r="KDI491" s="1"/>
      <c r="KDJ491" s="1"/>
      <c r="KDK491" s="1"/>
      <c r="KDL491" s="1"/>
      <c r="KDM491" s="1"/>
      <c r="KDN491" s="1"/>
      <c r="KDO491" s="1"/>
      <c r="KDP491" s="1"/>
      <c r="KDQ491" s="1"/>
      <c r="KDR491" s="1"/>
      <c r="KDS491" s="1"/>
      <c r="KDT491" s="1"/>
      <c r="KDU491" s="1"/>
      <c r="KDV491" s="1"/>
      <c r="KDW491" s="1"/>
      <c r="KDX491" s="1"/>
      <c r="KDY491" s="1"/>
      <c r="KDZ491" s="1"/>
      <c r="KEA491" s="1"/>
      <c r="KEB491" s="1"/>
      <c r="KEC491" s="1"/>
      <c r="KED491" s="1"/>
      <c r="KEE491" s="1"/>
      <c r="KEF491" s="1"/>
      <c r="KEG491" s="1"/>
      <c r="KEH491" s="1"/>
      <c r="KEI491" s="1"/>
      <c r="KEJ491" s="1"/>
      <c r="KEK491" s="1"/>
      <c r="KEL491" s="1"/>
      <c r="KEM491" s="1"/>
      <c r="KEN491" s="1"/>
      <c r="KEO491" s="1"/>
      <c r="KEP491" s="1"/>
      <c r="KEQ491" s="1"/>
      <c r="KER491" s="1"/>
      <c r="KES491" s="1"/>
      <c r="KET491" s="1"/>
      <c r="KEU491" s="1"/>
      <c r="KEV491" s="1"/>
      <c r="KEW491" s="1"/>
      <c r="KEX491" s="1"/>
      <c r="KEY491" s="1"/>
      <c r="KEZ491" s="1"/>
      <c r="KFA491" s="1"/>
      <c r="KFB491" s="1"/>
      <c r="KFC491" s="1"/>
      <c r="KFD491" s="1"/>
      <c r="KFE491" s="1"/>
      <c r="KFF491" s="1"/>
      <c r="KFG491" s="1"/>
      <c r="KFH491" s="1"/>
      <c r="KFI491" s="1"/>
      <c r="KFJ491" s="1"/>
      <c r="KFK491" s="1"/>
      <c r="KFL491" s="1"/>
      <c r="KFM491" s="1"/>
      <c r="KFN491" s="1"/>
      <c r="KFO491" s="1"/>
      <c r="KFP491" s="1"/>
      <c r="KFQ491" s="1"/>
      <c r="KFR491" s="1"/>
      <c r="KFS491" s="1"/>
      <c r="KFT491" s="1"/>
      <c r="KFU491" s="1"/>
      <c r="KFV491" s="1"/>
      <c r="KFW491" s="1"/>
      <c r="KFX491" s="1"/>
      <c r="KFY491" s="1"/>
      <c r="KFZ491" s="1"/>
      <c r="KGA491" s="1"/>
      <c r="KGB491" s="1"/>
      <c r="KGC491" s="1"/>
      <c r="KGD491" s="1"/>
      <c r="KGE491" s="1"/>
      <c r="KGF491" s="1"/>
      <c r="KGG491" s="1"/>
      <c r="KGH491" s="1"/>
      <c r="KGI491" s="1"/>
      <c r="KGJ491" s="1"/>
      <c r="KGK491" s="1"/>
      <c r="KGL491" s="1"/>
      <c r="KGM491" s="1"/>
      <c r="KGN491" s="1"/>
      <c r="KGO491" s="1"/>
      <c r="KGP491" s="1"/>
      <c r="KGQ491" s="1"/>
      <c r="KGR491" s="1"/>
      <c r="KGS491" s="1"/>
      <c r="KGT491" s="1"/>
      <c r="KGU491" s="1"/>
      <c r="KGV491" s="1"/>
      <c r="KGW491" s="1"/>
      <c r="KGX491" s="1"/>
      <c r="KGY491" s="1"/>
      <c r="KGZ491" s="1"/>
      <c r="KHA491" s="1"/>
      <c r="KHB491" s="1"/>
      <c r="KHC491" s="1"/>
      <c r="KHD491" s="1"/>
      <c r="KHE491" s="1"/>
      <c r="KHF491" s="1"/>
      <c r="KHG491" s="1"/>
      <c r="KHH491" s="1"/>
      <c r="KHI491" s="1"/>
      <c r="KHJ491" s="1"/>
      <c r="KHK491" s="1"/>
      <c r="KHL491" s="1"/>
      <c r="KHM491" s="1"/>
      <c r="KHN491" s="1"/>
      <c r="KHO491" s="1"/>
      <c r="KHP491" s="1"/>
      <c r="KHQ491" s="1"/>
      <c r="KHR491" s="1"/>
      <c r="KHS491" s="1"/>
      <c r="KHT491" s="1"/>
      <c r="KHU491" s="1"/>
      <c r="KHV491" s="1"/>
      <c r="KHW491" s="1"/>
      <c r="KHX491" s="1"/>
      <c r="KHY491" s="1"/>
      <c r="KHZ491" s="1"/>
      <c r="KIA491" s="1"/>
      <c r="KIB491" s="1"/>
      <c r="KIC491" s="1"/>
      <c r="KID491" s="1"/>
      <c r="KIE491" s="1"/>
      <c r="KIF491" s="1"/>
      <c r="KIG491" s="1"/>
      <c r="KIH491" s="1"/>
      <c r="KII491" s="1"/>
      <c r="KIJ491" s="1"/>
      <c r="KIK491" s="1"/>
      <c r="KIL491" s="1"/>
      <c r="KIM491" s="1"/>
      <c r="KIN491" s="1"/>
      <c r="KIO491" s="1"/>
      <c r="KIP491" s="1"/>
      <c r="KIQ491" s="1"/>
      <c r="KIR491" s="1"/>
      <c r="KIS491" s="1"/>
      <c r="KIT491" s="1"/>
      <c r="KIU491" s="1"/>
      <c r="KIV491" s="1"/>
      <c r="KIW491" s="1"/>
      <c r="KIX491" s="1"/>
      <c r="KIY491" s="1"/>
      <c r="KIZ491" s="1"/>
      <c r="KJA491" s="1"/>
      <c r="KJB491" s="1"/>
      <c r="KJC491" s="1"/>
      <c r="KJD491" s="1"/>
      <c r="KJE491" s="1"/>
      <c r="KJF491" s="1"/>
      <c r="KJG491" s="1"/>
      <c r="KJH491" s="1"/>
      <c r="KJI491" s="1"/>
      <c r="KJJ491" s="1"/>
      <c r="KJK491" s="1"/>
      <c r="KJL491" s="1"/>
      <c r="KJM491" s="1"/>
      <c r="KJN491" s="1"/>
      <c r="KJO491" s="1"/>
      <c r="KJP491" s="1"/>
      <c r="KJQ491" s="1"/>
      <c r="KJR491" s="1"/>
      <c r="KJS491" s="1"/>
      <c r="KJT491" s="1"/>
      <c r="KJU491" s="1"/>
      <c r="KJV491" s="1"/>
      <c r="KJW491" s="1"/>
      <c r="KJX491" s="1"/>
      <c r="KJY491" s="1"/>
      <c r="KJZ491" s="1"/>
      <c r="KKA491" s="1"/>
      <c r="KKB491" s="1"/>
      <c r="KKC491" s="1"/>
      <c r="KKD491" s="1"/>
      <c r="KKE491" s="1"/>
      <c r="KKF491" s="1"/>
      <c r="KKG491" s="1"/>
      <c r="KKH491" s="1"/>
      <c r="KKI491" s="1"/>
      <c r="KKJ491" s="1"/>
      <c r="KKK491" s="1"/>
      <c r="KKL491" s="1"/>
      <c r="KKM491" s="1"/>
      <c r="KKN491" s="1"/>
      <c r="KKO491" s="1"/>
      <c r="KKP491" s="1"/>
      <c r="KKQ491" s="1"/>
      <c r="KKR491" s="1"/>
      <c r="KKS491" s="1"/>
      <c r="KKT491" s="1"/>
      <c r="KKU491" s="1"/>
      <c r="KKV491" s="1"/>
      <c r="KKW491" s="1"/>
      <c r="KKX491" s="1"/>
      <c r="KKY491" s="1"/>
      <c r="KKZ491" s="1"/>
      <c r="KLA491" s="1"/>
      <c r="KLB491" s="1"/>
      <c r="KLC491" s="1"/>
      <c r="KLD491" s="1"/>
      <c r="KLE491" s="1"/>
      <c r="KLF491" s="1"/>
      <c r="KLG491" s="1"/>
      <c r="KLH491" s="1"/>
      <c r="KLI491" s="1"/>
      <c r="KLJ491" s="1"/>
      <c r="KLK491" s="1"/>
      <c r="KLL491" s="1"/>
      <c r="KLM491" s="1"/>
      <c r="KLN491" s="1"/>
      <c r="KLO491" s="1"/>
      <c r="KLP491" s="1"/>
      <c r="KLQ491" s="1"/>
      <c r="KLR491" s="1"/>
      <c r="KLS491" s="1"/>
      <c r="KLT491" s="1"/>
      <c r="KLU491" s="1"/>
      <c r="KLV491" s="1"/>
      <c r="KLW491" s="1"/>
      <c r="KLX491" s="1"/>
      <c r="KLY491" s="1"/>
      <c r="KLZ491" s="1"/>
      <c r="KMA491" s="1"/>
      <c r="KMB491" s="1"/>
      <c r="KMC491" s="1"/>
      <c r="KMD491" s="1"/>
      <c r="KME491" s="1"/>
      <c r="KMF491" s="1"/>
      <c r="KMG491" s="1"/>
      <c r="KMH491" s="1"/>
      <c r="KMI491" s="1"/>
      <c r="KMJ491" s="1"/>
      <c r="KMK491" s="1"/>
      <c r="KML491" s="1"/>
      <c r="KMM491" s="1"/>
      <c r="KMN491" s="1"/>
      <c r="KMO491" s="1"/>
      <c r="KMP491" s="1"/>
      <c r="KMQ491" s="1"/>
      <c r="KMR491" s="1"/>
      <c r="KMS491" s="1"/>
      <c r="KMT491" s="1"/>
      <c r="KMU491" s="1"/>
      <c r="KMV491" s="1"/>
      <c r="KMW491" s="1"/>
      <c r="KMX491" s="1"/>
      <c r="KMY491" s="1"/>
      <c r="KMZ491" s="1"/>
      <c r="KNA491" s="1"/>
      <c r="KNB491" s="1"/>
      <c r="KNC491" s="1"/>
      <c r="KND491" s="1"/>
      <c r="KNE491" s="1"/>
      <c r="KNF491" s="1"/>
      <c r="KNG491" s="1"/>
      <c r="KNH491" s="1"/>
      <c r="KNI491" s="1"/>
      <c r="KNJ491" s="1"/>
      <c r="KNK491" s="1"/>
      <c r="KNL491" s="1"/>
      <c r="KNM491" s="1"/>
      <c r="KNN491" s="1"/>
      <c r="KNO491" s="1"/>
      <c r="KNP491" s="1"/>
      <c r="KNQ491" s="1"/>
      <c r="KNR491" s="1"/>
      <c r="KNS491" s="1"/>
      <c r="KNT491" s="1"/>
      <c r="KNU491" s="1"/>
      <c r="KNV491" s="1"/>
      <c r="KNW491" s="1"/>
      <c r="KNX491" s="1"/>
      <c r="KNY491" s="1"/>
      <c r="KNZ491" s="1"/>
      <c r="KOA491" s="1"/>
      <c r="KOB491" s="1"/>
      <c r="KOC491" s="1"/>
      <c r="KOD491" s="1"/>
      <c r="KOE491" s="1"/>
      <c r="KOF491" s="1"/>
      <c r="KOG491" s="1"/>
      <c r="KOH491" s="1"/>
      <c r="KOI491" s="1"/>
      <c r="KOJ491" s="1"/>
      <c r="KOK491" s="1"/>
      <c r="KOL491" s="1"/>
      <c r="KOM491" s="1"/>
      <c r="KON491" s="1"/>
      <c r="KOO491" s="1"/>
      <c r="KOP491" s="1"/>
      <c r="KOQ491" s="1"/>
      <c r="KOR491" s="1"/>
      <c r="KOS491" s="1"/>
      <c r="KOT491" s="1"/>
      <c r="KOU491" s="1"/>
      <c r="KOV491" s="1"/>
      <c r="KOW491" s="1"/>
      <c r="KOX491" s="1"/>
      <c r="KOY491" s="1"/>
      <c r="KOZ491" s="1"/>
      <c r="KPA491" s="1"/>
      <c r="KPB491" s="1"/>
      <c r="KPC491" s="1"/>
      <c r="KPD491" s="1"/>
      <c r="KPE491" s="1"/>
      <c r="KPF491" s="1"/>
      <c r="KPG491" s="1"/>
      <c r="KPH491" s="1"/>
      <c r="KPI491" s="1"/>
      <c r="KPJ491" s="1"/>
      <c r="KPK491" s="1"/>
      <c r="KPL491" s="1"/>
      <c r="KPM491" s="1"/>
      <c r="KPN491" s="1"/>
      <c r="KPO491" s="1"/>
      <c r="KPP491" s="1"/>
      <c r="KPQ491" s="1"/>
      <c r="KPR491" s="1"/>
      <c r="KPS491" s="1"/>
      <c r="KPT491" s="1"/>
      <c r="KPU491" s="1"/>
      <c r="KPV491" s="1"/>
      <c r="KPW491" s="1"/>
      <c r="KPX491" s="1"/>
      <c r="KPY491" s="1"/>
      <c r="KPZ491" s="1"/>
      <c r="KQA491" s="1"/>
      <c r="KQB491" s="1"/>
      <c r="KQC491" s="1"/>
      <c r="KQD491" s="1"/>
      <c r="KQE491" s="1"/>
      <c r="KQF491" s="1"/>
      <c r="KQG491" s="1"/>
      <c r="KQH491" s="1"/>
      <c r="KQI491" s="1"/>
      <c r="KQJ491" s="1"/>
      <c r="KQK491" s="1"/>
      <c r="KQL491" s="1"/>
      <c r="KQM491" s="1"/>
      <c r="KQN491" s="1"/>
      <c r="KQO491" s="1"/>
      <c r="KQP491" s="1"/>
      <c r="KQQ491" s="1"/>
      <c r="KQR491" s="1"/>
      <c r="KQS491" s="1"/>
      <c r="KQT491" s="1"/>
      <c r="KQU491" s="1"/>
      <c r="KQV491" s="1"/>
      <c r="KQW491" s="1"/>
      <c r="KQX491" s="1"/>
      <c r="KQY491" s="1"/>
      <c r="KQZ491" s="1"/>
      <c r="KRA491" s="1"/>
      <c r="KRB491" s="1"/>
      <c r="KRC491" s="1"/>
      <c r="KRD491" s="1"/>
      <c r="KRE491" s="1"/>
      <c r="KRF491" s="1"/>
      <c r="KRG491" s="1"/>
      <c r="KRH491" s="1"/>
      <c r="KRI491" s="1"/>
      <c r="KRJ491" s="1"/>
      <c r="KRK491" s="1"/>
      <c r="KRL491" s="1"/>
      <c r="KRM491" s="1"/>
      <c r="KRN491" s="1"/>
      <c r="KRO491" s="1"/>
      <c r="KRP491" s="1"/>
      <c r="KRQ491" s="1"/>
      <c r="KRR491" s="1"/>
      <c r="KRS491" s="1"/>
      <c r="KRT491" s="1"/>
      <c r="KRU491" s="1"/>
      <c r="KRV491" s="1"/>
      <c r="KRW491" s="1"/>
      <c r="KRX491" s="1"/>
      <c r="KRY491" s="1"/>
      <c r="KRZ491" s="1"/>
      <c r="KSA491" s="1"/>
      <c r="KSB491" s="1"/>
      <c r="KSC491" s="1"/>
      <c r="KSD491" s="1"/>
      <c r="KSE491" s="1"/>
      <c r="KSF491" s="1"/>
      <c r="KSG491" s="1"/>
      <c r="KSH491" s="1"/>
      <c r="KSI491" s="1"/>
      <c r="KSJ491" s="1"/>
      <c r="KSK491" s="1"/>
      <c r="KSL491" s="1"/>
      <c r="KSM491" s="1"/>
      <c r="KSN491" s="1"/>
      <c r="KSO491" s="1"/>
      <c r="KSP491" s="1"/>
      <c r="KSQ491" s="1"/>
      <c r="KSR491" s="1"/>
      <c r="KSS491" s="1"/>
      <c r="KST491" s="1"/>
      <c r="KSU491" s="1"/>
      <c r="KSV491" s="1"/>
      <c r="KSW491" s="1"/>
      <c r="KSX491" s="1"/>
      <c r="KSY491" s="1"/>
      <c r="KSZ491" s="1"/>
      <c r="KTA491" s="1"/>
      <c r="KTB491" s="1"/>
      <c r="KTC491" s="1"/>
      <c r="KTD491" s="1"/>
      <c r="KTE491" s="1"/>
      <c r="KTF491" s="1"/>
      <c r="KTG491" s="1"/>
      <c r="KTH491" s="1"/>
      <c r="KTI491" s="1"/>
      <c r="KTJ491" s="1"/>
      <c r="KTK491" s="1"/>
      <c r="KTL491" s="1"/>
      <c r="KTM491" s="1"/>
      <c r="KTN491" s="1"/>
      <c r="KTO491" s="1"/>
      <c r="KTP491" s="1"/>
      <c r="KTQ491" s="1"/>
      <c r="KTR491" s="1"/>
      <c r="KTS491" s="1"/>
      <c r="KTT491" s="1"/>
      <c r="KTU491" s="1"/>
      <c r="KTV491" s="1"/>
      <c r="KTW491" s="1"/>
      <c r="KTX491" s="1"/>
      <c r="KTY491" s="1"/>
      <c r="KTZ491" s="1"/>
      <c r="KUA491" s="1"/>
      <c r="KUB491" s="1"/>
      <c r="KUC491" s="1"/>
      <c r="KUD491" s="1"/>
      <c r="KUE491" s="1"/>
      <c r="KUF491" s="1"/>
      <c r="KUG491" s="1"/>
      <c r="KUH491" s="1"/>
      <c r="KUI491" s="1"/>
      <c r="KUJ491" s="1"/>
      <c r="KUK491" s="1"/>
      <c r="KUL491" s="1"/>
      <c r="KUM491" s="1"/>
      <c r="KUN491" s="1"/>
      <c r="KUO491" s="1"/>
      <c r="KUP491" s="1"/>
      <c r="KUQ491" s="1"/>
      <c r="KUR491" s="1"/>
      <c r="KUS491" s="1"/>
      <c r="KUT491" s="1"/>
      <c r="KUU491" s="1"/>
      <c r="KUV491" s="1"/>
      <c r="KUW491" s="1"/>
      <c r="KUX491" s="1"/>
      <c r="KUY491" s="1"/>
      <c r="KUZ491" s="1"/>
      <c r="KVA491" s="1"/>
      <c r="KVB491" s="1"/>
      <c r="KVC491" s="1"/>
      <c r="KVD491" s="1"/>
      <c r="KVE491" s="1"/>
      <c r="KVF491" s="1"/>
      <c r="KVG491" s="1"/>
      <c r="KVH491" s="1"/>
      <c r="KVI491" s="1"/>
      <c r="KVJ491" s="1"/>
      <c r="KVK491" s="1"/>
      <c r="KVL491" s="1"/>
      <c r="KVM491" s="1"/>
      <c r="KVN491" s="1"/>
      <c r="KVO491" s="1"/>
      <c r="KVP491" s="1"/>
      <c r="KVQ491" s="1"/>
      <c r="KVR491" s="1"/>
      <c r="KVS491" s="1"/>
      <c r="KVT491" s="1"/>
      <c r="KVU491" s="1"/>
      <c r="KVV491" s="1"/>
      <c r="KVW491" s="1"/>
      <c r="KVX491" s="1"/>
      <c r="KVY491" s="1"/>
      <c r="KVZ491" s="1"/>
      <c r="KWA491" s="1"/>
      <c r="KWB491" s="1"/>
      <c r="KWC491" s="1"/>
      <c r="KWD491" s="1"/>
      <c r="KWE491" s="1"/>
      <c r="KWF491" s="1"/>
      <c r="KWG491" s="1"/>
      <c r="KWH491" s="1"/>
      <c r="KWI491" s="1"/>
      <c r="KWJ491" s="1"/>
      <c r="KWK491" s="1"/>
      <c r="KWL491" s="1"/>
      <c r="KWM491" s="1"/>
      <c r="KWN491" s="1"/>
      <c r="KWO491" s="1"/>
      <c r="KWP491" s="1"/>
      <c r="KWQ491" s="1"/>
      <c r="KWR491" s="1"/>
      <c r="KWS491" s="1"/>
      <c r="KWT491" s="1"/>
      <c r="KWU491" s="1"/>
      <c r="KWV491" s="1"/>
      <c r="KWW491" s="1"/>
      <c r="KWX491" s="1"/>
      <c r="KWY491" s="1"/>
      <c r="KWZ491" s="1"/>
      <c r="KXA491" s="1"/>
      <c r="KXB491" s="1"/>
      <c r="KXC491" s="1"/>
      <c r="KXD491" s="1"/>
      <c r="KXE491" s="1"/>
      <c r="KXF491" s="1"/>
      <c r="KXG491" s="1"/>
      <c r="KXH491" s="1"/>
      <c r="KXI491" s="1"/>
      <c r="KXJ491" s="1"/>
      <c r="KXK491" s="1"/>
      <c r="KXL491" s="1"/>
      <c r="KXM491" s="1"/>
      <c r="KXN491" s="1"/>
      <c r="KXO491" s="1"/>
      <c r="KXP491" s="1"/>
      <c r="KXQ491" s="1"/>
      <c r="KXR491" s="1"/>
      <c r="KXS491" s="1"/>
      <c r="KXT491" s="1"/>
      <c r="KXU491" s="1"/>
      <c r="KXV491" s="1"/>
      <c r="KXW491" s="1"/>
      <c r="KXX491" s="1"/>
      <c r="KXY491" s="1"/>
      <c r="KXZ491" s="1"/>
      <c r="KYA491" s="1"/>
      <c r="KYB491" s="1"/>
      <c r="KYC491" s="1"/>
      <c r="KYD491" s="1"/>
      <c r="KYE491" s="1"/>
      <c r="KYF491" s="1"/>
      <c r="KYG491" s="1"/>
      <c r="KYH491" s="1"/>
      <c r="KYI491" s="1"/>
      <c r="KYJ491" s="1"/>
      <c r="KYK491" s="1"/>
      <c r="KYL491" s="1"/>
      <c r="KYM491" s="1"/>
      <c r="KYN491" s="1"/>
      <c r="KYO491" s="1"/>
      <c r="KYP491" s="1"/>
      <c r="KYQ491" s="1"/>
      <c r="KYR491" s="1"/>
      <c r="KYS491" s="1"/>
      <c r="KYT491" s="1"/>
      <c r="KYU491" s="1"/>
      <c r="KYV491" s="1"/>
      <c r="KYW491" s="1"/>
      <c r="KYX491" s="1"/>
      <c r="KYY491" s="1"/>
      <c r="KYZ491" s="1"/>
      <c r="KZA491" s="1"/>
      <c r="KZB491" s="1"/>
      <c r="KZC491" s="1"/>
      <c r="KZD491" s="1"/>
      <c r="KZE491" s="1"/>
      <c r="KZF491" s="1"/>
      <c r="KZG491" s="1"/>
      <c r="KZH491" s="1"/>
      <c r="KZI491" s="1"/>
      <c r="KZJ491" s="1"/>
      <c r="KZK491" s="1"/>
      <c r="KZL491" s="1"/>
      <c r="KZM491" s="1"/>
      <c r="KZN491" s="1"/>
      <c r="KZO491" s="1"/>
      <c r="KZP491" s="1"/>
      <c r="KZQ491" s="1"/>
      <c r="KZR491" s="1"/>
      <c r="KZS491" s="1"/>
      <c r="KZT491" s="1"/>
      <c r="KZU491" s="1"/>
      <c r="KZV491" s="1"/>
      <c r="KZW491" s="1"/>
      <c r="KZX491" s="1"/>
      <c r="KZY491" s="1"/>
      <c r="KZZ491" s="1"/>
      <c r="LAA491" s="1"/>
      <c r="LAB491" s="1"/>
      <c r="LAC491" s="1"/>
      <c r="LAD491" s="1"/>
      <c r="LAE491" s="1"/>
      <c r="LAF491" s="1"/>
      <c r="LAG491" s="1"/>
      <c r="LAH491" s="1"/>
      <c r="LAI491" s="1"/>
      <c r="LAJ491" s="1"/>
      <c r="LAK491" s="1"/>
      <c r="LAL491" s="1"/>
      <c r="LAM491" s="1"/>
      <c r="LAN491" s="1"/>
      <c r="LAO491" s="1"/>
      <c r="LAP491" s="1"/>
      <c r="LAQ491" s="1"/>
      <c r="LAR491" s="1"/>
      <c r="LAS491" s="1"/>
      <c r="LAT491" s="1"/>
      <c r="LAU491" s="1"/>
      <c r="LAV491" s="1"/>
      <c r="LAW491" s="1"/>
      <c r="LAX491" s="1"/>
      <c r="LAY491" s="1"/>
      <c r="LAZ491" s="1"/>
      <c r="LBA491" s="1"/>
      <c r="LBB491" s="1"/>
      <c r="LBC491" s="1"/>
      <c r="LBD491" s="1"/>
      <c r="LBE491" s="1"/>
      <c r="LBF491" s="1"/>
      <c r="LBG491" s="1"/>
      <c r="LBH491" s="1"/>
      <c r="LBI491" s="1"/>
      <c r="LBJ491" s="1"/>
      <c r="LBK491" s="1"/>
      <c r="LBL491" s="1"/>
      <c r="LBM491" s="1"/>
      <c r="LBN491" s="1"/>
      <c r="LBO491" s="1"/>
      <c r="LBP491" s="1"/>
      <c r="LBQ491" s="1"/>
      <c r="LBR491" s="1"/>
      <c r="LBS491" s="1"/>
      <c r="LBT491" s="1"/>
      <c r="LBU491" s="1"/>
      <c r="LBV491" s="1"/>
      <c r="LBW491" s="1"/>
      <c r="LBX491" s="1"/>
      <c r="LBY491" s="1"/>
      <c r="LBZ491" s="1"/>
      <c r="LCA491" s="1"/>
      <c r="LCB491" s="1"/>
      <c r="LCC491" s="1"/>
      <c r="LCD491" s="1"/>
      <c r="LCE491" s="1"/>
      <c r="LCF491" s="1"/>
      <c r="LCG491" s="1"/>
      <c r="LCH491" s="1"/>
      <c r="LCI491" s="1"/>
      <c r="LCJ491" s="1"/>
      <c r="LCK491" s="1"/>
      <c r="LCL491" s="1"/>
      <c r="LCM491" s="1"/>
      <c r="LCN491" s="1"/>
      <c r="LCO491" s="1"/>
      <c r="LCP491" s="1"/>
      <c r="LCQ491" s="1"/>
      <c r="LCR491" s="1"/>
      <c r="LCS491" s="1"/>
      <c r="LCT491" s="1"/>
      <c r="LCU491" s="1"/>
      <c r="LCV491" s="1"/>
      <c r="LCW491" s="1"/>
      <c r="LCX491" s="1"/>
      <c r="LCY491" s="1"/>
      <c r="LCZ491" s="1"/>
      <c r="LDA491" s="1"/>
      <c r="LDB491" s="1"/>
      <c r="LDC491" s="1"/>
      <c r="LDD491" s="1"/>
      <c r="LDE491" s="1"/>
      <c r="LDF491" s="1"/>
      <c r="LDG491" s="1"/>
      <c r="LDH491" s="1"/>
      <c r="LDI491" s="1"/>
      <c r="LDJ491" s="1"/>
      <c r="LDK491" s="1"/>
      <c r="LDL491" s="1"/>
      <c r="LDM491" s="1"/>
      <c r="LDN491" s="1"/>
      <c r="LDO491" s="1"/>
      <c r="LDP491" s="1"/>
      <c r="LDQ491" s="1"/>
      <c r="LDR491" s="1"/>
      <c r="LDS491" s="1"/>
      <c r="LDT491" s="1"/>
      <c r="LDU491" s="1"/>
      <c r="LDV491" s="1"/>
      <c r="LDW491" s="1"/>
      <c r="LDX491" s="1"/>
      <c r="LDY491" s="1"/>
      <c r="LDZ491" s="1"/>
      <c r="LEA491" s="1"/>
      <c r="LEB491" s="1"/>
      <c r="LEC491" s="1"/>
      <c r="LED491" s="1"/>
      <c r="LEE491" s="1"/>
      <c r="LEF491" s="1"/>
      <c r="LEG491" s="1"/>
      <c r="LEH491" s="1"/>
      <c r="LEI491" s="1"/>
      <c r="LEJ491" s="1"/>
      <c r="LEK491" s="1"/>
      <c r="LEL491" s="1"/>
      <c r="LEM491" s="1"/>
      <c r="LEN491" s="1"/>
      <c r="LEO491" s="1"/>
      <c r="LEP491" s="1"/>
      <c r="LEQ491" s="1"/>
      <c r="LER491" s="1"/>
      <c r="LES491" s="1"/>
      <c r="LET491" s="1"/>
      <c r="LEU491" s="1"/>
      <c r="LEV491" s="1"/>
      <c r="LEW491" s="1"/>
      <c r="LEX491" s="1"/>
      <c r="LEY491" s="1"/>
      <c r="LEZ491" s="1"/>
      <c r="LFA491" s="1"/>
      <c r="LFB491" s="1"/>
      <c r="LFC491" s="1"/>
      <c r="LFD491" s="1"/>
      <c r="LFE491" s="1"/>
      <c r="LFF491" s="1"/>
      <c r="LFG491" s="1"/>
      <c r="LFH491" s="1"/>
      <c r="LFI491" s="1"/>
      <c r="LFJ491" s="1"/>
      <c r="LFK491" s="1"/>
      <c r="LFL491" s="1"/>
      <c r="LFM491" s="1"/>
      <c r="LFN491" s="1"/>
      <c r="LFO491" s="1"/>
      <c r="LFP491" s="1"/>
      <c r="LFQ491" s="1"/>
      <c r="LFR491" s="1"/>
      <c r="LFS491" s="1"/>
      <c r="LFT491" s="1"/>
      <c r="LFU491" s="1"/>
      <c r="LFV491" s="1"/>
      <c r="LFW491" s="1"/>
      <c r="LFX491" s="1"/>
      <c r="LFY491" s="1"/>
      <c r="LFZ491" s="1"/>
      <c r="LGA491" s="1"/>
      <c r="LGB491" s="1"/>
      <c r="LGC491" s="1"/>
      <c r="LGD491" s="1"/>
      <c r="LGE491" s="1"/>
      <c r="LGF491" s="1"/>
      <c r="LGG491" s="1"/>
      <c r="LGH491" s="1"/>
      <c r="LGI491" s="1"/>
      <c r="LGJ491" s="1"/>
      <c r="LGK491" s="1"/>
      <c r="LGL491" s="1"/>
      <c r="LGM491" s="1"/>
      <c r="LGN491" s="1"/>
      <c r="LGO491" s="1"/>
      <c r="LGP491" s="1"/>
      <c r="LGQ491" s="1"/>
      <c r="LGR491" s="1"/>
      <c r="LGS491" s="1"/>
      <c r="LGT491" s="1"/>
      <c r="LGU491" s="1"/>
      <c r="LGV491" s="1"/>
      <c r="LGW491" s="1"/>
      <c r="LGX491" s="1"/>
      <c r="LGY491" s="1"/>
      <c r="LGZ491" s="1"/>
      <c r="LHA491" s="1"/>
      <c r="LHB491" s="1"/>
      <c r="LHC491" s="1"/>
      <c r="LHD491" s="1"/>
      <c r="LHE491" s="1"/>
      <c r="LHF491" s="1"/>
      <c r="LHG491" s="1"/>
      <c r="LHH491" s="1"/>
      <c r="LHI491" s="1"/>
      <c r="LHJ491" s="1"/>
      <c r="LHK491" s="1"/>
      <c r="LHL491" s="1"/>
      <c r="LHM491" s="1"/>
      <c r="LHN491" s="1"/>
      <c r="LHO491" s="1"/>
      <c r="LHP491" s="1"/>
      <c r="LHQ491" s="1"/>
      <c r="LHR491" s="1"/>
      <c r="LHS491" s="1"/>
      <c r="LHT491" s="1"/>
      <c r="LHU491" s="1"/>
      <c r="LHV491" s="1"/>
      <c r="LHW491" s="1"/>
      <c r="LHX491" s="1"/>
      <c r="LHY491" s="1"/>
      <c r="LHZ491" s="1"/>
      <c r="LIA491" s="1"/>
      <c r="LIB491" s="1"/>
      <c r="LIC491" s="1"/>
      <c r="LID491" s="1"/>
      <c r="LIE491" s="1"/>
      <c r="LIF491" s="1"/>
      <c r="LIG491" s="1"/>
      <c r="LIH491" s="1"/>
      <c r="LII491" s="1"/>
      <c r="LIJ491" s="1"/>
      <c r="LIK491" s="1"/>
      <c r="LIL491" s="1"/>
      <c r="LIM491" s="1"/>
      <c r="LIN491" s="1"/>
      <c r="LIO491" s="1"/>
      <c r="LIP491" s="1"/>
      <c r="LIQ491" s="1"/>
      <c r="LIR491" s="1"/>
      <c r="LIS491" s="1"/>
      <c r="LIT491" s="1"/>
      <c r="LIU491" s="1"/>
      <c r="LIV491" s="1"/>
      <c r="LIW491" s="1"/>
      <c r="LIX491" s="1"/>
      <c r="LIY491" s="1"/>
      <c r="LIZ491" s="1"/>
      <c r="LJA491" s="1"/>
      <c r="LJB491" s="1"/>
      <c r="LJC491" s="1"/>
      <c r="LJD491" s="1"/>
      <c r="LJE491" s="1"/>
      <c r="LJF491" s="1"/>
      <c r="LJG491" s="1"/>
      <c r="LJH491" s="1"/>
      <c r="LJI491" s="1"/>
      <c r="LJJ491" s="1"/>
      <c r="LJK491" s="1"/>
      <c r="LJL491" s="1"/>
      <c r="LJM491" s="1"/>
      <c r="LJN491" s="1"/>
      <c r="LJO491" s="1"/>
      <c r="LJP491" s="1"/>
      <c r="LJQ491" s="1"/>
      <c r="LJR491" s="1"/>
      <c r="LJS491" s="1"/>
      <c r="LJT491" s="1"/>
      <c r="LJU491" s="1"/>
      <c r="LJV491" s="1"/>
      <c r="LJW491" s="1"/>
      <c r="LJX491" s="1"/>
      <c r="LJY491" s="1"/>
      <c r="LJZ491" s="1"/>
      <c r="LKA491" s="1"/>
      <c r="LKB491" s="1"/>
      <c r="LKC491" s="1"/>
      <c r="LKD491" s="1"/>
      <c r="LKE491" s="1"/>
      <c r="LKF491" s="1"/>
      <c r="LKG491" s="1"/>
      <c r="LKH491" s="1"/>
      <c r="LKI491" s="1"/>
      <c r="LKJ491" s="1"/>
      <c r="LKK491" s="1"/>
      <c r="LKL491" s="1"/>
      <c r="LKM491" s="1"/>
      <c r="LKN491" s="1"/>
      <c r="LKO491" s="1"/>
      <c r="LKP491" s="1"/>
      <c r="LKQ491" s="1"/>
      <c r="LKR491" s="1"/>
      <c r="LKS491" s="1"/>
      <c r="LKT491" s="1"/>
      <c r="LKU491" s="1"/>
      <c r="LKV491" s="1"/>
      <c r="LKW491" s="1"/>
      <c r="LKX491" s="1"/>
      <c r="LKY491" s="1"/>
      <c r="LKZ491" s="1"/>
      <c r="LLA491" s="1"/>
      <c r="LLB491" s="1"/>
      <c r="LLC491" s="1"/>
      <c r="LLD491" s="1"/>
      <c r="LLE491" s="1"/>
      <c r="LLF491" s="1"/>
      <c r="LLG491" s="1"/>
      <c r="LLH491" s="1"/>
      <c r="LLI491" s="1"/>
      <c r="LLJ491" s="1"/>
      <c r="LLK491" s="1"/>
      <c r="LLL491" s="1"/>
      <c r="LLM491" s="1"/>
      <c r="LLN491" s="1"/>
      <c r="LLO491" s="1"/>
      <c r="LLP491" s="1"/>
      <c r="LLQ491" s="1"/>
      <c r="LLR491" s="1"/>
      <c r="LLS491" s="1"/>
      <c r="LLT491" s="1"/>
      <c r="LLU491" s="1"/>
      <c r="LLV491" s="1"/>
      <c r="LLW491" s="1"/>
      <c r="LLX491" s="1"/>
      <c r="LLY491" s="1"/>
      <c r="LLZ491" s="1"/>
      <c r="LMA491" s="1"/>
      <c r="LMB491" s="1"/>
      <c r="LMC491" s="1"/>
      <c r="LMD491" s="1"/>
      <c r="LME491" s="1"/>
      <c r="LMF491" s="1"/>
      <c r="LMG491" s="1"/>
      <c r="LMH491" s="1"/>
      <c r="LMI491" s="1"/>
      <c r="LMJ491" s="1"/>
      <c r="LMK491" s="1"/>
      <c r="LML491" s="1"/>
      <c r="LMM491" s="1"/>
      <c r="LMN491" s="1"/>
      <c r="LMO491" s="1"/>
      <c r="LMP491" s="1"/>
      <c r="LMQ491" s="1"/>
      <c r="LMR491" s="1"/>
      <c r="LMS491" s="1"/>
      <c r="LMT491" s="1"/>
      <c r="LMU491" s="1"/>
      <c r="LMV491" s="1"/>
      <c r="LMW491" s="1"/>
      <c r="LMX491" s="1"/>
      <c r="LMY491" s="1"/>
      <c r="LMZ491" s="1"/>
      <c r="LNA491" s="1"/>
      <c r="LNB491" s="1"/>
      <c r="LNC491" s="1"/>
      <c r="LND491" s="1"/>
      <c r="LNE491" s="1"/>
      <c r="LNF491" s="1"/>
      <c r="LNG491" s="1"/>
      <c r="LNH491" s="1"/>
      <c r="LNI491" s="1"/>
      <c r="LNJ491" s="1"/>
      <c r="LNK491" s="1"/>
      <c r="LNL491" s="1"/>
      <c r="LNM491" s="1"/>
      <c r="LNN491" s="1"/>
      <c r="LNO491" s="1"/>
      <c r="LNP491" s="1"/>
      <c r="LNQ491" s="1"/>
      <c r="LNR491" s="1"/>
      <c r="LNS491" s="1"/>
      <c r="LNT491" s="1"/>
      <c r="LNU491" s="1"/>
      <c r="LNV491" s="1"/>
      <c r="LNW491" s="1"/>
      <c r="LNX491" s="1"/>
      <c r="LNY491" s="1"/>
      <c r="LNZ491" s="1"/>
      <c r="LOA491" s="1"/>
      <c r="LOB491" s="1"/>
      <c r="LOC491" s="1"/>
      <c r="LOD491" s="1"/>
      <c r="LOE491" s="1"/>
      <c r="LOF491" s="1"/>
      <c r="LOG491" s="1"/>
      <c r="LOH491" s="1"/>
      <c r="LOI491" s="1"/>
      <c r="LOJ491" s="1"/>
      <c r="LOK491" s="1"/>
      <c r="LOL491" s="1"/>
      <c r="LOM491" s="1"/>
      <c r="LON491" s="1"/>
      <c r="LOO491" s="1"/>
      <c r="LOP491" s="1"/>
      <c r="LOQ491" s="1"/>
      <c r="LOR491" s="1"/>
      <c r="LOS491" s="1"/>
      <c r="LOT491" s="1"/>
      <c r="LOU491" s="1"/>
      <c r="LOV491" s="1"/>
      <c r="LOW491" s="1"/>
      <c r="LOX491" s="1"/>
      <c r="LOY491" s="1"/>
      <c r="LOZ491" s="1"/>
      <c r="LPA491" s="1"/>
      <c r="LPB491" s="1"/>
      <c r="LPC491" s="1"/>
      <c r="LPD491" s="1"/>
      <c r="LPE491" s="1"/>
      <c r="LPF491" s="1"/>
      <c r="LPG491" s="1"/>
      <c r="LPH491" s="1"/>
      <c r="LPI491" s="1"/>
      <c r="LPJ491" s="1"/>
      <c r="LPK491" s="1"/>
      <c r="LPL491" s="1"/>
      <c r="LPM491" s="1"/>
      <c r="LPN491" s="1"/>
      <c r="LPO491" s="1"/>
      <c r="LPP491" s="1"/>
      <c r="LPQ491" s="1"/>
      <c r="LPR491" s="1"/>
      <c r="LPS491" s="1"/>
      <c r="LPT491" s="1"/>
      <c r="LPU491" s="1"/>
      <c r="LPV491" s="1"/>
      <c r="LPW491" s="1"/>
      <c r="LPX491" s="1"/>
      <c r="LPY491" s="1"/>
      <c r="LPZ491" s="1"/>
      <c r="LQA491" s="1"/>
      <c r="LQB491" s="1"/>
      <c r="LQC491" s="1"/>
      <c r="LQD491" s="1"/>
      <c r="LQE491" s="1"/>
      <c r="LQF491" s="1"/>
      <c r="LQG491" s="1"/>
      <c r="LQH491" s="1"/>
      <c r="LQI491" s="1"/>
      <c r="LQJ491" s="1"/>
      <c r="LQK491" s="1"/>
      <c r="LQL491" s="1"/>
      <c r="LQM491" s="1"/>
      <c r="LQN491" s="1"/>
      <c r="LQO491" s="1"/>
      <c r="LQP491" s="1"/>
      <c r="LQQ491" s="1"/>
      <c r="LQR491" s="1"/>
      <c r="LQS491" s="1"/>
      <c r="LQT491" s="1"/>
      <c r="LQU491" s="1"/>
      <c r="LQV491" s="1"/>
      <c r="LQW491" s="1"/>
      <c r="LQX491" s="1"/>
      <c r="LQY491" s="1"/>
      <c r="LQZ491" s="1"/>
      <c r="LRA491" s="1"/>
      <c r="LRB491" s="1"/>
      <c r="LRC491" s="1"/>
      <c r="LRD491" s="1"/>
      <c r="LRE491" s="1"/>
      <c r="LRF491" s="1"/>
      <c r="LRG491" s="1"/>
      <c r="LRH491" s="1"/>
      <c r="LRI491" s="1"/>
      <c r="LRJ491" s="1"/>
      <c r="LRK491" s="1"/>
      <c r="LRL491" s="1"/>
      <c r="LRM491" s="1"/>
      <c r="LRN491" s="1"/>
      <c r="LRO491" s="1"/>
      <c r="LRP491" s="1"/>
      <c r="LRQ491" s="1"/>
      <c r="LRR491" s="1"/>
      <c r="LRS491" s="1"/>
      <c r="LRT491" s="1"/>
      <c r="LRU491" s="1"/>
      <c r="LRV491" s="1"/>
      <c r="LRW491" s="1"/>
      <c r="LRX491" s="1"/>
      <c r="LRY491" s="1"/>
      <c r="LRZ491" s="1"/>
      <c r="LSA491" s="1"/>
      <c r="LSB491" s="1"/>
      <c r="LSC491" s="1"/>
      <c r="LSD491" s="1"/>
      <c r="LSE491" s="1"/>
      <c r="LSF491" s="1"/>
      <c r="LSG491" s="1"/>
      <c r="LSH491" s="1"/>
      <c r="LSI491" s="1"/>
      <c r="LSJ491" s="1"/>
      <c r="LSK491" s="1"/>
      <c r="LSL491" s="1"/>
      <c r="LSM491" s="1"/>
      <c r="LSN491" s="1"/>
      <c r="LSO491" s="1"/>
      <c r="LSP491" s="1"/>
      <c r="LSQ491" s="1"/>
      <c r="LSR491" s="1"/>
      <c r="LSS491" s="1"/>
      <c r="LST491" s="1"/>
      <c r="LSU491" s="1"/>
      <c r="LSV491" s="1"/>
      <c r="LSW491" s="1"/>
      <c r="LSX491" s="1"/>
      <c r="LSY491" s="1"/>
      <c r="LSZ491" s="1"/>
      <c r="LTA491" s="1"/>
      <c r="LTB491" s="1"/>
      <c r="LTC491" s="1"/>
      <c r="LTD491" s="1"/>
      <c r="LTE491" s="1"/>
      <c r="LTF491" s="1"/>
      <c r="LTG491" s="1"/>
      <c r="LTH491" s="1"/>
      <c r="LTI491" s="1"/>
      <c r="LTJ491" s="1"/>
      <c r="LTK491" s="1"/>
      <c r="LTL491" s="1"/>
      <c r="LTM491" s="1"/>
      <c r="LTN491" s="1"/>
      <c r="LTO491" s="1"/>
      <c r="LTP491" s="1"/>
      <c r="LTQ491" s="1"/>
      <c r="LTR491" s="1"/>
      <c r="LTS491" s="1"/>
      <c r="LTT491" s="1"/>
      <c r="LTU491" s="1"/>
      <c r="LTV491" s="1"/>
      <c r="LTW491" s="1"/>
      <c r="LTX491" s="1"/>
      <c r="LTY491" s="1"/>
      <c r="LTZ491" s="1"/>
      <c r="LUA491" s="1"/>
      <c r="LUB491" s="1"/>
      <c r="LUC491" s="1"/>
      <c r="LUD491" s="1"/>
      <c r="LUE491" s="1"/>
      <c r="LUF491" s="1"/>
      <c r="LUG491" s="1"/>
      <c r="LUH491" s="1"/>
      <c r="LUI491" s="1"/>
      <c r="LUJ491" s="1"/>
      <c r="LUK491" s="1"/>
      <c r="LUL491" s="1"/>
      <c r="LUM491" s="1"/>
      <c r="LUN491" s="1"/>
      <c r="LUO491" s="1"/>
      <c r="LUP491" s="1"/>
      <c r="LUQ491" s="1"/>
      <c r="LUR491" s="1"/>
      <c r="LUS491" s="1"/>
      <c r="LUT491" s="1"/>
      <c r="LUU491" s="1"/>
      <c r="LUV491" s="1"/>
      <c r="LUW491" s="1"/>
      <c r="LUX491" s="1"/>
      <c r="LUY491" s="1"/>
      <c r="LUZ491" s="1"/>
      <c r="LVA491" s="1"/>
      <c r="LVB491" s="1"/>
      <c r="LVC491" s="1"/>
      <c r="LVD491" s="1"/>
      <c r="LVE491" s="1"/>
      <c r="LVF491" s="1"/>
      <c r="LVG491" s="1"/>
      <c r="LVH491" s="1"/>
      <c r="LVI491" s="1"/>
      <c r="LVJ491" s="1"/>
      <c r="LVK491" s="1"/>
      <c r="LVL491" s="1"/>
      <c r="LVM491" s="1"/>
      <c r="LVN491" s="1"/>
      <c r="LVO491" s="1"/>
      <c r="LVP491" s="1"/>
      <c r="LVQ491" s="1"/>
      <c r="LVR491" s="1"/>
      <c r="LVS491" s="1"/>
      <c r="LVT491" s="1"/>
      <c r="LVU491" s="1"/>
      <c r="LVV491" s="1"/>
      <c r="LVW491" s="1"/>
      <c r="LVX491" s="1"/>
      <c r="LVY491" s="1"/>
      <c r="LVZ491" s="1"/>
      <c r="LWA491" s="1"/>
      <c r="LWB491" s="1"/>
      <c r="LWC491" s="1"/>
      <c r="LWD491" s="1"/>
      <c r="LWE491" s="1"/>
      <c r="LWF491" s="1"/>
      <c r="LWG491" s="1"/>
      <c r="LWH491" s="1"/>
      <c r="LWI491" s="1"/>
      <c r="LWJ491" s="1"/>
      <c r="LWK491" s="1"/>
      <c r="LWL491" s="1"/>
      <c r="LWM491" s="1"/>
      <c r="LWN491" s="1"/>
      <c r="LWO491" s="1"/>
      <c r="LWP491" s="1"/>
      <c r="LWQ491" s="1"/>
      <c r="LWR491" s="1"/>
      <c r="LWS491" s="1"/>
      <c r="LWT491" s="1"/>
      <c r="LWU491" s="1"/>
      <c r="LWV491" s="1"/>
      <c r="LWW491" s="1"/>
      <c r="LWX491" s="1"/>
      <c r="LWY491" s="1"/>
      <c r="LWZ491" s="1"/>
      <c r="LXA491" s="1"/>
      <c r="LXB491" s="1"/>
      <c r="LXC491" s="1"/>
      <c r="LXD491" s="1"/>
      <c r="LXE491" s="1"/>
      <c r="LXF491" s="1"/>
      <c r="LXG491" s="1"/>
      <c r="LXH491" s="1"/>
      <c r="LXI491" s="1"/>
      <c r="LXJ491" s="1"/>
      <c r="LXK491" s="1"/>
      <c r="LXL491" s="1"/>
      <c r="LXM491" s="1"/>
      <c r="LXN491" s="1"/>
      <c r="LXO491" s="1"/>
      <c r="LXP491" s="1"/>
      <c r="LXQ491" s="1"/>
      <c r="LXR491" s="1"/>
      <c r="LXS491" s="1"/>
      <c r="LXT491" s="1"/>
      <c r="LXU491" s="1"/>
      <c r="LXV491" s="1"/>
      <c r="LXW491" s="1"/>
      <c r="LXX491" s="1"/>
      <c r="LXY491" s="1"/>
      <c r="LXZ491" s="1"/>
      <c r="LYA491" s="1"/>
      <c r="LYB491" s="1"/>
      <c r="LYC491" s="1"/>
      <c r="LYD491" s="1"/>
      <c r="LYE491" s="1"/>
      <c r="LYF491" s="1"/>
      <c r="LYG491" s="1"/>
      <c r="LYH491" s="1"/>
      <c r="LYI491" s="1"/>
      <c r="LYJ491" s="1"/>
      <c r="LYK491" s="1"/>
      <c r="LYL491" s="1"/>
      <c r="LYM491" s="1"/>
      <c r="LYN491" s="1"/>
      <c r="LYO491" s="1"/>
      <c r="LYP491" s="1"/>
      <c r="LYQ491" s="1"/>
      <c r="LYR491" s="1"/>
      <c r="LYS491" s="1"/>
      <c r="LYT491" s="1"/>
      <c r="LYU491" s="1"/>
      <c r="LYV491" s="1"/>
      <c r="LYW491" s="1"/>
      <c r="LYX491" s="1"/>
      <c r="LYY491" s="1"/>
      <c r="LYZ491" s="1"/>
      <c r="LZA491" s="1"/>
      <c r="LZB491" s="1"/>
      <c r="LZC491" s="1"/>
      <c r="LZD491" s="1"/>
      <c r="LZE491" s="1"/>
      <c r="LZF491" s="1"/>
      <c r="LZG491" s="1"/>
      <c r="LZH491" s="1"/>
      <c r="LZI491" s="1"/>
      <c r="LZJ491" s="1"/>
      <c r="LZK491" s="1"/>
      <c r="LZL491" s="1"/>
      <c r="LZM491" s="1"/>
      <c r="LZN491" s="1"/>
      <c r="LZO491" s="1"/>
      <c r="LZP491" s="1"/>
      <c r="LZQ491" s="1"/>
      <c r="LZR491" s="1"/>
      <c r="LZS491" s="1"/>
      <c r="LZT491" s="1"/>
      <c r="LZU491" s="1"/>
      <c r="LZV491" s="1"/>
      <c r="LZW491" s="1"/>
      <c r="LZX491" s="1"/>
      <c r="LZY491" s="1"/>
      <c r="LZZ491" s="1"/>
      <c r="MAA491" s="1"/>
      <c r="MAB491" s="1"/>
      <c r="MAC491" s="1"/>
      <c r="MAD491" s="1"/>
      <c r="MAE491" s="1"/>
      <c r="MAF491" s="1"/>
      <c r="MAG491" s="1"/>
      <c r="MAH491" s="1"/>
      <c r="MAI491" s="1"/>
      <c r="MAJ491" s="1"/>
      <c r="MAK491" s="1"/>
      <c r="MAL491" s="1"/>
      <c r="MAM491" s="1"/>
      <c r="MAN491" s="1"/>
      <c r="MAO491" s="1"/>
      <c r="MAP491" s="1"/>
      <c r="MAQ491" s="1"/>
      <c r="MAR491" s="1"/>
      <c r="MAS491" s="1"/>
      <c r="MAT491" s="1"/>
      <c r="MAU491" s="1"/>
      <c r="MAV491" s="1"/>
      <c r="MAW491" s="1"/>
      <c r="MAX491" s="1"/>
      <c r="MAY491" s="1"/>
      <c r="MAZ491" s="1"/>
      <c r="MBA491" s="1"/>
      <c r="MBB491" s="1"/>
      <c r="MBC491" s="1"/>
      <c r="MBD491" s="1"/>
      <c r="MBE491" s="1"/>
      <c r="MBF491" s="1"/>
      <c r="MBG491" s="1"/>
      <c r="MBH491" s="1"/>
      <c r="MBI491" s="1"/>
      <c r="MBJ491" s="1"/>
      <c r="MBK491" s="1"/>
      <c r="MBL491" s="1"/>
      <c r="MBM491" s="1"/>
      <c r="MBN491" s="1"/>
      <c r="MBO491" s="1"/>
      <c r="MBP491" s="1"/>
      <c r="MBQ491" s="1"/>
      <c r="MBR491" s="1"/>
      <c r="MBS491" s="1"/>
      <c r="MBT491" s="1"/>
      <c r="MBU491" s="1"/>
      <c r="MBV491" s="1"/>
      <c r="MBW491" s="1"/>
      <c r="MBX491" s="1"/>
      <c r="MBY491" s="1"/>
      <c r="MBZ491" s="1"/>
      <c r="MCA491" s="1"/>
      <c r="MCB491" s="1"/>
      <c r="MCC491" s="1"/>
      <c r="MCD491" s="1"/>
      <c r="MCE491" s="1"/>
      <c r="MCF491" s="1"/>
      <c r="MCG491" s="1"/>
      <c r="MCH491" s="1"/>
      <c r="MCI491" s="1"/>
      <c r="MCJ491" s="1"/>
      <c r="MCK491" s="1"/>
      <c r="MCL491" s="1"/>
      <c r="MCM491" s="1"/>
      <c r="MCN491" s="1"/>
      <c r="MCO491" s="1"/>
      <c r="MCP491" s="1"/>
      <c r="MCQ491" s="1"/>
      <c r="MCR491" s="1"/>
      <c r="MCS491" s="1"/>
      <c r="MCT491" s="1"/>
      <c r="MCU491" s="1"/>
      <c r="MCV491" s="1"/>
      <c r="MCW491" s="1"/>
      <c r="MCX491" s="1"/>
      <c r="MCY491" s="1"/>
      <c r="MCZ491" s="1"/>
      <c r="MDA491" s="1"/>
      <c r="MDB491" s="1"/>
      <c r="MDC491" s="1"/>
      <c r="MDD491" s="1"/>
      <c r="MDE491" s="1"/>
      <c r="MDF491" s="1"/>
      <c r="MDG491" s="1"/>
      <c r="MDH491" s="1"/>
      <c r="MDI491" s="1"/>
      <c r="MDJ491" s="1"/>
      <c r="MDK491" s="1"/>
      <c r="MDL491" s="1"/>
      <c r="MDM491" s="1"/>
      <c r="MDN491" s="1"/>
      <c r="MDO491" s="1"/>
      <c r="MDP491" s="1"/>
      <c r="MDQ491" s="1"/>
      <c r="MDR491" s="1"/>
      <c r="MDS491" s="1"/>
      <c r="MDT491" s="1"/>
      <c r="MDU491" s="1"/>
      <c r="MDV491" s="1"/>
      <c r="MDW491" s="1"/>
      <c r="MDX491" s="1"/>
      <c r="MDY491" s="1"/>
      <c r="MDZ491" s="1"/>
      <c r="MEA491" s="1"/>
      <c r="MEB491" s="1"/>
      <c r="MEC491" s="1"/>
      <c r="MED491" s="1"/>
      <c r="MEE491" s="1"/>
      <c r="MEF491" s="1"/>
      <c r="MEG491" s="1"/>
      <c r="MEH491" s="1"/>
      <c r="MEI491" s="1"/>
      <c r="MEJ491" s="1"/>
      <c r="MEK491" s="1"/>
      <c r="MEL491" s="1"/>
      <c r="MEM491" s="1"/>
      <c r="MEN491" s="1"/>
      <c r="MEO491" s="1"/>
      <c r="MEP491" s="1"/>
      <c r="MEQ491" s="1"/>
      <c r="MER491" s="1"/>
      <c r="MES491" s="1"/>
      <c r="MET491" s="1"/>
      <c r="MEU491" s="1"/>
      <c r="MEV491" s="1"/>
      <c r="MEW491" s="1"/>
      <c r="MEX491" s="1"/>
      <c r="MEY491" s="1"/>
      <c r="MEZ491" s="1"/>
      <c r="MFA491" s="1"/>
      <c r="MFB491" s="1"/>
      <c r="MFC491" s="1"/>
      <c r="MFD491" s="1"/>
      <c r="MFE491" s="1"/>
      <c r="MFF491" s="1"/>
      <c r="MFG491" s="1"/>
      <c r="MFH491" s="1"/>
      <c r="MFI491" s="1"/>
      <c r="MFJ491" s="1"/>
      <c r="MFK491" s="1"/>
      <c r="MFL491" s="1"/>
      <c r="MFM491" s="1"/>
      <c r="MFN491" s="1"/>
      <c r="MFO491" s="1"/>
      <c r="MFP491" s="1"/>
      <c r="MFQ491" s="1"/>
      <c r="MFR491" s="1"/>
      <c r="MFS491" s="1"/>
      <c r="MFT491" s="1"/>
      <c r="MFU491" s="1"/>
      <c r="MFV491" s="1"/>
      <c r="MFW491" s="1"/>
      <c r="MFX491" s="1"/>
      <c r="MFY491" s="1"/>
      <c r="MFZ491" s="1"/>
      <c r="MGA491" s="1"/>
      <c r="MGB491" s="1"/>
      <c r="MGC491" s="1"/>
      <c r="MGD491" s="1"/>
      <c r="MGE491" s="1"/>
      <c r="MGF491" s="1"/>
      <c r="MGG491" s="1"/>
      <c r="MGH491" s="1"/>
      <c r="MGI491" s="1"/>
      <c r="MGJ491" s="1"/>
      <c r="MGK491" s="1"/>
      <c r="MGL491" s="1"/>
      <c r="MGM491" s="1"/>
      <c r="MGN491" s="1"/>
      <c r="MGO491" s="1"/>
      <c r="MGP491" s="1"/>
      <c r="MGQ491" s="1"/>
      <c r="MGR491" s="1"/>
      <c r="MGS491" s="1"/>
      <c r="MGT491" s="1"/>
      <c r="MGU491" s="1"/>
      <c r="MGV491" s="1"/>
      <c r="MGW491" s="1"/>
      <c r="MGX491" s="1"/>
      <c r="MGY491" s="1"/>
      <c r="MGZ491" s="1"/>
      <c r="MHA491" s="1"/>
      <c r="MHB491" s="1"/>
      <c r="MHC491" s="1"/>
      <c r="MHD491" s="1"/>
      <c r="MHE491" s="1"/>
      <c r="MHF491" s="1"/>
      <c r="MHG491" s="1"/>
      <c r="MHH491" s="1"/>
      <c r="MHI491" s="1"/>
      <c r="MHJ491" s="1"/>
      <c r="MHK491" s="1"/>
      <c r="MHL491" s="1"/>
      <c r="MHM491" s="1"/>
      <c r="MHN491" s="1"/>
      <c r="MHO491" s="1"/>
      <c r="MHP491" s="1"/>
      <c r="MHQ491" s="1"/>
      <c r="MHR491" s="1"/>
      <c r="MHS491" s="1"/>
      <c r="MHT491" s="1"/>
      <c r="MHU491" s="1"/>
      <c r="MHV491" s="1"/>
      <c r="MHW491" s="1"/>
      <c r="MHX491" s="1"/>
      <c r="MHY491" s="1"/>
      <c r="MHZ491" s="1"/>
      <c r="MIA491" s="1"/>
      <c r="MIB491" s="1"/>
      <c r="MIC491" s="1"/>
      <c r="MID491" s="1"/>
      <c r="MIE491" s="1"/>
      <c r="MIF491" s="1"/>
      <c r="MIG491" s="1"/>
      <c r="MIH491" s="1"/>
      <c r="MII491" s="1"/>
      <c r="MIJ491" s="1"/>
      <c r="MIK491" s="1"/>
      <c r="MIL491" s="1"/>
      <c r="MIM491" s="1"/>
      <c r="MIN491" s="1"/>
      <c r="MIO491" s="1"/>
      <c r="MIP491" s="1"/>
      <c r="MIQ491" s="1"/>
      <c r="MIR491" s="1"/>
      <c r="MIS491" s="1"/>
      <c r="MIT491" s="1"/>
      <c r="MIU491" s="1"/>
      <c r="MIV491" s="1"/>
      <c r="MIW491" s="1"/>
      <c r="MIX491" s="1"/>
      <c r="MIY491" s="1"/>
      <c r="MIZ491" s="1"/>
      <c r="MJA491" s="1"/>
      <c r="MJB491" s="1"/>
      <c r="MJC491" s="1"/>
      <c r="MJD491" s="1"/>
      <c r="MJE491" s="1"/>
      <c r="MJF491" s="1"/>
      <c r="MJG491" s="1"/>
      <c r="MJH491" s="1"/>
      <c r="MJI491" s="1"/>
      <c r="MJJ491" s="1"/>
      <c r="MJK491" s="1"/>
      <c r="MJL491" s="1"/>
      <c r="MJM491" s="1"/>
      <c r="MJN491" s="1"/>
      <c r="MJO491" s="1"/>
      <c r="MJP491" s="1"/>
      <c r="MJQ491" s="1"/>
      <c r="MJR491" s="1"/>
      <c r="MJS491" s="1"/>
      <c r="MJT491" s="1"/>
      <c r="MJU491" s="1"/>
      <c r="MJV491" s="1"/>
      <c r="MJW491" s="1"/>
      <c r="MJX491" s="1"/>
      <c r="MJY491" s="1"/>
      <c r="MJZ491" s="1"/>
      <c r="MKA491" s="1"/>
      <c r="MKB491" s="1"/>
      <c r="MKC491" s="1"/>
      <c r="MKD491" s="1"/>
      <c r="MKE491" s="1"/>
      <c r="MKF491" s="1"/>
      <c r="MKG491" s="1"/>
      <c r="MKH491" s="1"/>
      <c r="MKI491" s="1"/>
      <c r="MKJ491" s="1"/>
      <c r="MKK491" s="1"/>
      <c r="MKL491" s="1"/>
      <c r="MKM491" s="1"/>
      <c r="MKN491" s="1"/>
      <c r="MKO491" s="1"/>
      <c r="MKP491" s="1"/>
      <c r="MKQ491" s="1"/>
      <c r="MKR491" s="1"/>
      <c r="MKS491" s="1"/>
      <c r="MKT491" s="1"/>
      <c r="MKU491" s="1"/>
      <c r="MKV491" s="1"/>
      <c r="MKW491" s="1"/>
      <c r="MKX491" s="1"/>
      <c r="MKY491" s="1"/>
      <c r="MKZ491" s="1"/>
      <c r="MLA491" s="1"/>
      <c r="MLB491" s="1"/>
      <c r="MLC491" s="1"/>
      <c r="MLD491" s="1"/>
      <c r="MLE491" s="1"/>
      <c r="MLF491" s="1"/>
      <c r="MLG491" s="1"/>
      <c r="MLH491" s="1"/>
      <c r="MLI491" s="1"/>
      <c r="MLJ491" s="1"/>
      <c r="MLK491" s="1"/>
      <c r="MLL491" s="1"/>
      <c r="MLM491" s="1"/>
      <c r="MLN491" s="1"/>
      <c r="MLO491" s="1"/>
      <c r="MLP491" s="1"/>
      <c r="MLQ491" s="1"/>
      <c r="MLR491" s="1"/>
      <c r="MLS491" s="1"/>
      <c r="MLT491" s="1"/>
      <c r="MLU491" s="1"/>
      <c r="MLV491" s="1"/>
      <c r="MLW491" s="1"/>
      <c r="MLX491" s="1"/>
      <c r="MLY491" s="1"/>
      <c r="MLZ491" s="1"/>
      <c r="MMA491" s="1"/>
      <c r="MMB491" s="1"/>
      <c r="MMC491" s="1"/>
      <c r="MMD491" s="1"/>
      <c r="MME491" s="1"/>
      <c r="MMF491" s="1"/>
      <c r="MMG491" s="1"/>
      <c r="MMH491" s="1"/>
      <c r="MMI491" s="1"/>
      <c r="MMJ491" s="1"/>
      <c r="MMK491" s="1"/>
      <c r="MML491" s="1"/>
      <c r="MMM491" s="1"/>
      <c r="MMN491" s="1"/>
      <c r="MMO491" s="1"/>
      <c r="MMP491" s="1"/>
      <c r="MMQ491" s="1"/>
      <c r="MMR491" s="1"/>
      <c r="MMS491" s="1"/>
      <c r="MMT491" s="1"/>
      <c r="MMU491" s="1"/>
      <c r="MMV491" s="1"/>
      <c r="MMW491" s="1"/>
      <c r="MMX491" s="1"/>
      <c r="MMY491" s="1"/>
      <c r="MMZ491" s="1"/>
      <c r="MNA491" s="1"/>
      <c r="MNB491" s="1"/>
      <c r="MNC491" s="1"/>
      <c r="MND491" s="1"/>
      <c r="MNE491" s="1"/>
      <c r="MNF491" s="1"/>
      <c r="MNG491" s="1"/>
      <c r="MNH491" s="1"/>
      <c r="MNI491" s="1"/>
      <c r="MNJ491" s="1"/>
      <c r="MNK491" s="1"/>
      <c r="MNL491" s="1"/>
      <c r="MNM491" s="1"/>
      <c r="MNN491" s="1"/>
      <c r="MNO491" s="1"/>
      <c r="MNP491" s="1"/>
      <c r="MNQ491" s="1"/>
      <c r="MNR491" s="1"/>
      <c r="MNS491" s="1"/>
      <c r="MNT491" s="1"/>
      <c r="MNU491" s="1"/>
      <c r="MNV491" s="1"/>
      <c r="MNW491" s="1"/>
      <c r="MNX491" s="1"/>
      <c r="MNY491" s="1"/>
      <c r="MNZ491" s="1"/>
      <c r="MOA491" s="1"/>
      <c r="MOB491" s="1"/>
      <c r="MOC491" s="1"/>
      <c r="MOD491" s="1"/>
      <c r="MOE491" s="1"/>
      <c r="MOF491" s="1"/>
      <c r="MOG491" s="1"/>
      <c r="MOH491" s="1"/>
      <c r="MOI491" s="1"/>
      <c r="MOJ491" s="1"/>
      <c r="MOK491" s="1"/>
      <c r="MOL491" s="1"/>
      <c r="MOM491" s="1"/>
      <c r="MON491" s="1"/>
      <c r="MOO491" s="1"/>
      <c r="MOP491" s="1"/>
      <c r="MOQ491" s="1"/>
      <c r="MOR491" s="1"/>
      <c r="MOS491" s="1"/>
      <c r="MOT491" s="1"/>
      <c r="MOU491" s="1"/>
      <c r="MOV491" s="1"/>
      <c r="MOW491" s="1"/>
      <c r="MOX491" s="1"/>
      <c r="MOY491" s="1"/>
      <c r="MOZ491" s="1"/>
      <c r="MPA491" s="1"/>
      <c r="MPB491" s="1"/>
      <c r="MPC491" s="1"/>
      <c r="MPD491" s="1"/>
      <c r="MPE491" s="1"/>
      <c r="MPF491" s="1"/>
      <c r="MPG491" s="1"/>
      <c r="MPH491" s="1"/>
      <c r="MPI491" s="1"/>
      <c r="MPJ491" s="1"/>
      <c r="MPK491" s="1"/>
      <c r="MPL491" s="1"/>
      <c r="MPM491" s="1"/>
      <c r="MPN491" s="1"/>
      <c r="MPO491" s="1"/>
      <c r="MPP491" s="1"/>
      <c r="MPQ491" s="1"/>
      <c r="MPR491" s="1"/>
      <c r="MPS491" s="1"/>
      <c r="MPT491" s="1"/>
      <c r="MPU491" s="1"/>
      <c r="MPV491" s="1"/>
      <c r="MPW491" s="1"/>
      <c r="MPX491" s="1"/>
      <c r="MPY491" s="1"/>
      <c r="MPZ491" s="1"/>
      <c r="MQA491" s="1"/>
      <c r="MQB491" s="1"/>
      <c r="MQC491" s="1"/>
      <c r="MQD491" s="1"/>
      <c r="MQE491" s="1"/>
      <c r="MQF491" s="1"/>
      <c r="MQG491" s="1"/>
      <c r="MQH491" s="1"/>
      <c r="MQI491" s="1"/>
      <c r="MQJ491" s="1"/>
      <c r="MQK491" s="1"/>
      <c r="MQL491" s="1"/>
      <c r="MQM491" s="1"/>
      <c r="MQN491" s="1"/>
      <c r="MQO491" s="1"/>
      <c r="MQP491" s="1"/>
      <c r="MQQ491" s="1"/>
      <c r="MQR491" s="1"/>
      <c r="MQS491" s="1"/>
      <c r="MQT491" s="1"/>
      <c r="MQU491" s="1"/>
      <c r="MQV491" s="1"/>
      <c r="MQW491" s="1"/>
      <c r="MQX491" s="1"/>
      <c r="MQY491" s="1"/>
      <c r="MQZ491" s="1"/>
      <c r="MRA491" s="1"/>
      <c r="MRB491" s="1"/>
      <c r="MRC491" s="1"/>
      <c r="MRD491" s="1"/>
      <c r="MRE491" s="1"/>
      <c r="MRF491" s="1"/>
      <c r="MRG491" s="1"/>
      <c r="MRH491" s="1"/>
      <c r="MRI491" s="1"/>
      <c r="MRJ491" s="1"/>
      <c r="MRK491" s="1"/>
      <c r="MRL491" s="1"/>
      <c r="MRM491" s="1"/>
      <c r="MRN491" s="1"/>
      <c r="MRO491" s="1"/>
      <c r="MRP491" s="1"/>
      <c r="MRQ491" s="1"/>
      <c r="MRR491" s="1"/>
      <c r="MRS491" s="1"/>
      <c r="MRT491" s="1"/>
      <c r="MRU491" s="1"/>
      <c r="MRV491" s="1"/>
      <c r="MRW491" s="1"/>
      <c r="MRX491" s="1"/>
      <c r="MRY491" s="1"/>
      <c r="MRZ491" s="1"/>
      <c r="MSA491" s="1"/>
      <c r="MSB491" s="1"/>
      <c r="MSC491" s="1"/>
      <c r="MSD491" s="1"/>
      <c r="MSE491" s="1"/>
      <c r="MSF491" s="1"/>
      <c r="MSG491" s="1"/>
      <c r="MSH491" s="1"/>
      <c r="MSI491" s="1"/>
      <c r="MSJ491" s="1"/>
      <c r="MSK491" s="1"/>
      <c r="MSL491" s="1"/>
      <c r="MSM491" s="1"/>
      <c r="MSN491" s="1"/>
      <c r="MSO491" s="1"/>
      <c r="MSP491" s="1"/>
      <c r="MSQ491" s="1"/>
      <c r="MSR491" s="1"/>
      <c r="MSS491" s="1"/>
      <c r="MST491" s="1"/>
      <c r="MSU491" s="1"/>
      <c r="MSV491" s="1"/>
      <c r="MSW491" s="1"/>
      <c r="MSX491" s="1"/>
      <c r="MSY491" s="1"/>
      <c r="MSZ491" s="1"/>
      <c r="MTA491" s="1"/>
      <c r="MTB491" s="1"/>
      <c r="MTC491" s="1"/>
      <c r="MTD491" s="1"/>
      <c r="MTE491" s="1"/>
      <c r="MTF491" s="1"/>
      <c r="MTG491" s="1"/>
      <c r="MTH491" s="1"/>
      <c r="MTI491" s="1"/>
      <c r="MTJ491" s="1"/>
      <c r="MTK491" s="1"/>
      <c r="MTL491" s="1"/>
      <c r="MTM491" s="1"/>
      <c r="MTN491" s="1"/>
      <c r="MTO491" s="1"/>
      <c r="MTP491" s="1"/>
      <c r="MTQ491" s="1"/>
      <c r="MTR491" s="1"/>
      <c r="MTS491" s="1"/>
      <c r="MTT491" s="1"/>
      <c r="MTU491" s="1"/>
      <c r="MTV491" s="1"/>
      <c r="MTW491" s="1"/>
      <c r="MTX491" s="1"/>
      <c r="MTY491" s="1"/>
      <c r="MTZ491" s="1"/>
      <c r="MUA491" s="1"/>
      <c r="MUB491" s="1"/>
      <c r="MUC491" s="1"/>
      <c r="MUD491" s="1"/>
      <c r="MUE491" s="1"/>
      <c r="MUF491" s="1"/>
      <c r="MUG491" s="1"/>
      <c r="MUH491" s="1"/>
      <c r="MUI491" s="1"/>
      <c r="MUJ491" s="1"/>
      <c r="MUK491" s="1"/>
      <c r="MUL491" s="1"/>
      <c r="MUM491" s="1"/>
      <c r="MUN491" s="1"/>
      <c r="MUO491" s="1"/>
      <c r="MUP491" s="1"/>
      <c r="MUQ491" s="1"/>
      <c r="MUR491" s="1"/>
      <c r="MUS491" s="1"/>
      <c r="MUT491" s="1"/>
      <c r="MUU491" s="1"/>
      <c r="MUV491" s="1"/>
      <c r="MUW491" s="1"/>
      <c r="MUX491" s="1"/>
      <c r="MUY491" s="1"/>
      <c r="MUZ491" s="1"/>
      <c r="MVA491" s="1"/>
      <c r="MVB491" s="1"/>
      <c r="MVC491" s="1"/>
      <c r="MVD491" s="1"/>
      <c r="MVE491" s="1"/>
      <c r="MVF491" s="1"/>
      <c r="MVG491" s="1"/>
      <c r="MVH491" s="1"/>
      <c r="MVI491" s="1"/>
      <c r="MVJ491" s="1"/>
      <c r="MVK491" s="1"/>
      <c r="MVL491" s="1"/>
      <c r="MVM491" s="1"/>
      <c r="MVN491" s="1"/>
      <c r="MVO491" s="1"/>
      <c r="MVP491" s="1"/>
      <c r="MVQ491" s="1"/>
      <c r="MVR491" s="1"/>
      <c r="MVS491" s="1"/>
      <c r="MVT491" s="1"/>
      <c r="MVU491" s="1"/>
      <c r="MVV491" s="1"/>
      <c r="MVW491" s="1"/>
      <c r="MVX491" s="1"/>
      <c r="MVY491" s="1"/>
      <c r="MVZ491" s="1"/>
      <c r="MWA491" s="1"/>
      <c r="MWB491" s="1"/>
      <c r="MWC491" s="1"/>
      <c r="MWD491" s="1"/>
      <c r="MWE491" s="1"/>
      <c r="MWF491" s="1"/>
      <c r="MWG491" s="1"/>
      <c r="MWH491" s="1"/>
      <c r="MWI491" s="1"/>
      <c r="MWJ491" s="1"/>
      <c r="MWK491" s="1"/>
      <c r="MWL491" s="1"/>
      <c r="MWM491" s="1"/>
      <c r="MWN491" s="1"/>
      <c r="MWO491" s="1"/>
      <c r="MWP491" s="1"/>
      <c r="MWQ491" s="1"/>
      <c r="MWR491" s="1"/>
      <c r="MWS491" s="1"/>
      <c r="MWT491" s="1"/>
      <c r="MWU491" s="1"/>
      <c r="MWV491" s="1"/>
      <c r="MWW491" s="1"/>
      <c r="MWX491" s="1"/>
      <c r="MWY491" s="1"/>
      <c r="MWZ491" s="1"/>
      <c r="MXA491" s="1"/>
      <c r="MXB491" s="1"/>
      <c r="MXC491" s="1"/>
      <c r="MXD491" s="1"/>
      <c r="MXE491" s="1"/>
      <c r="MXF491" s="1"/>
      <c r="MXG491" s="1"/>
      <c r="MXH491" s="1"/>
      <c r="MXI491" s="1"/>
      <c r="MXJ491" s="1"/>
      <c r="MXK491" s="1"/>
      <c r="MXL491" s="1"/>
      <c r="MXM491" s="1"/>
      <c r="MXN491" s="1"/>
      <c r="MXO491" s="1"/>
      <c r="MXP491" s="1"/>
      <c r="MXQ491" s="1"/>
      <c r="MXR491" s="1"/>
      <c r="MXS491" s="1"/>
      <c r="MXT491" s="1"/>
      <c r="MXU491" s="1"/>
      <c r="MXV491" s="1"/>
      <c r="MXW491" s="1"/>
      <c r="MXX491" s="1"/>
      <c r="MXY491" s="1"/>
      <c r="MXZ491" s="1"/>
      <c r="MYA491" s="1"/>
      <c r="MYB491" s="1"/>
      <c r="MYC491" s="1"/>
      <c r="MYD491" s="1"/>
      <c r="MYE491" s="1"/>
      <c r="MYF491" s="1"/>
      <c r="MYG491" s="1"/>
      <c r="MYH491" s="1"/>
      <c r="MYI491" s="1"/>
      <c r="MYJ491" s="1"/>
      <c r="MYK491" s="1"/>
      <c r="MYL491" s="1"/>
      <c r="MYM491" s="1"/>
      <c r="MYN491" s="1"/>
      <c r="MYO491" s="1"/>
      <c r="MYP491" s="1"/>
      <c r="MYQ491" s="1"/>
      <c r="MYR491" s="1"/>
      <c r="MYS491" s="1"/>
      <c r="MYT491" s="1"/>
      <c r="MYU491" s="1"/>
      <c r="MYV491" s="1"/>
      <c r="MYW491" s="1"/>
      <c r="MYX491" s="1"/>
      <c r="MYY491" s="1"/>
      <c r="MYZ491" s="1"/>
      <c r="MZA491" s="1"/>
      <c r="MZB491" s="1"/>
      <c r="MZC491" s="1"/>
      <c r="MZD491" s="1"/>
      <c r="MZE491" s="1"/>
      <c r="MZF491" s="1"/>
      <c r="MZG491" s="1"/>
      <c r="MZH491" s="1"/>
      <c r="MZI491" s="1"/>
      <c r="MZJ491" s="1"/>
      <c r="MZK491" s="1"/>
      <c r="MZL491" s="1"/>
      <c r="MZM491" s="1"/>
      <c r="MZN491" s="1"/>
      <c r="MZO491" s="1"/>
      <c r="MZP491" s="1"/>
      <c r="MZQ491" s="1"/>
      <c r="MZR491" s="1"/>
      <c r="MZS491" s="1"/>
      <c r="MZT491" s="1"/>
      <c r="MZU491" s="1"/>
      <c r="MZV491" s="1"/>
      <c r="MZW491" s="1"/>
      <c r="MZX491" s="1"/>
      <c r="MZY491" s="1"/>
      <c r="MZZ491" s="1"/>
      <c r="NAA491" s="1"/>
      <c r="NAB491" s="1"/>
      <c r="NAC491" s="1"/>
      <c r="NAD491" s="1"/>
      <c r="NAE491" s="1"/>
      <c r="NAF491" s="1"/>
      <c r="NAG491" s="1"/>
      <c r="NAH491" s="1"/>
      <c r="NAI491" s="1"/>
      <c r="NAJ491" s="1"/>
      <c r="NAK491" s="1"/>
      <c r="NAL491" s="1"/>
      <c r="NAM491" s="1"/>
      <c r="NAN491" s="1"/>
      <c r="NAO491" s="1"/>
      <c r="NAP491" s="1"/>
      <c r="NAQ491" s="1"/>
      <c r="NAR491" s="1"/>
      <c r="NAS491" s="1"/>
      <c r="NAT491" s="1"/>
      <c r="NAU491" s="1"/>
      <c r="NAV491" s="1"/>
      <c r="NAW491" s="1"/>
      <c r="NAX491" s="1"/>
      <c r="NAY491" s="1"/>
      <c r="NAZ491" s="1"/>
      <c r="NBA491" s="1"/>
      <c r="NBB491" s="1"/>
      <c r="NBC491" s="1"/>
      <c r="NBD491" s="1"/>
      <c r="NBE491" s="1"/>
      <c r="NBF491" s="1"/>
      <c r="NBG491" s="1"/>
      <c r="NBH491" s="1"/>
      <c r="NBI491" s="1"/>
      <c r="NBJ491" s="1"/>
      <c r="NBK491" s="1"/>
      <c r="NBL491" s="1"/>
      <c r="NBM491" s="1"/>
      <c r="NBN491" s="1"/>
      <c r="NBO491" s="1"/>
      <c r="NBP491" s="1"/>
      <c r="NBQ491" s="1"/>
      <c r="NBR491" s="1"/>
      <c r="NBS491" s="1"/>
      <c r="NBT491" s="1"/>
      <c r="NBU491" s="1"/>
      <c r="NBV491" s="1"/>
      <c r="NBW491" s="1"/>
      <c r="NBX491" s="1"/>
      <c r="NBY491" s="1"/>
      <c r="NBZ491" s="1"/>
      <c r="NCA491" s="1"/>
      <c r="NCB491" s="1"/>
      <c r="NCC491" s="1"/>
      <c r="NCD491" s="1"/>
      <c r="NCE491" s="1"/>
      <c r="NCF491" s="1"/>
      <c r="NCG491" s="1"/>
      <c r="NCH491" s="1"/>
      <c r="NCI491" s="1"/>
      <c r="NCJ491" s="1"/>
      <c r="NCK491" s="1"/>
      <c r="NCL491" s="1"/>
      <c r="NCM491" s="1"/>
      <c r="NCN491" s="1"/>
      <c r="NCO491" s="1"/>
      <c r="NCP491" s="1"/>
      <c r="NCQ491" s="1"/>
      <c r="NCR491" s="1"/>
      <c r="NCS491" s="1"/>
      <c r="NCT491" s="1"/>
      <c r="NCU491" s="1"/>
      <c r="NCV491" s="1"/>
      <c r="NCW491" s="1"/>
      <c r="NCX491" s="1"/>
      <c r="NCY491" s="1"/>
      <c r="NCZ491" s="1"/>
      <c r="NDA491" s="1"/>
      <c r="NDB491" s="1"/>
      <c r="NDC491" s="1"/>
      <c r="NDD491" s="1"/>
      <c r="NDE491" s="1"/>
      <c r="NDF491" s="1"/>
      <c r="NDG491" s="1"/>
      <c r="NDH491" s="1"/>
      <c r="NDI491" s="1"/>
      <c r="NDJ491" s="1"/>
      <c r="NDK491" s="1"/>
      <c r="NDL491" s="1"/>
      <c r="NDM491" s="1"/>
      <c r="NDN491" s="1"/>
      <c r="NDO491" s="1"/>
      <c r="NDP491" s="1"/>
      <c r="NDQ491" s="1"/>
      <c r="NDR491" s="1"/>
      <c r="NDS491" s="1"/>
      <c r="NDT491" s="1"/>
      <c r="NDU491" s="1"/>
      <c r="NDV491" s="1"/>
      <c r="NDW491" s="1"/>
      <c r="NDX491" s="1"/>
      <c r="NDY491" s="1"/>
      <c r="NDZ491" s="1"/>
      <c r="NEA491" s="1"/>
      <c r="NEB491" s="1"/>
      <c r="NEC491" s="1"/>
      <c r="NED491" s="1"/>
      <c r="NEE491" s="1"/>
      <c r="NEF491" s="1"/>
      <c r="NEG491" s="1"/>
      <c r="NEH491" s="1"/>
      <c r="NEI491" s="1"/>
      <c r="NEJ491" s="1"/>
      <c r="NEK491" s="1"/>
      <c r="NEL491" s="1"/>
      <c r="NEM491" s="1"/>
      <c r="NEN491" s="1"/>
      <c r="NEO491" s="1"/>
      <c r="NEP491" s="1"/>
      <c r="NEQ491" s="1"/>
      <c r="NER491" s="1"/>
      <c r="NES491" s="1"/>
      <c r="NET491" s="1"/>
      <c r="NEU491" s="1"/>
      <c r="NEV491" s="1"/>
      <c r="NEW491" s="1"/>
      <c r="NEX491" s="1"/>
      <c r="NEY491" s="1"/>
      <c r="NEZ491" s="1"/>
      <c r="NFA491" s="1"/>
      <c r="NFB491" s="1"/>
      <c r="NFC491" s="1"/>
      <c r="NFD491" s="1"/>
      <c r="NFE491" s="1"/>
      <c r="NFF491" s="1"/>
      <c r="NFG491" s="1"/>
      <c r="NFH491" s="1"/>
      <c r="NFI491" s="1"/>
      <c r="NFJ491" s="1"/>
      <c r="NFK491" s="1"/>
      <c r="NFL491" s="1"/>
      <c r="NFM491" s="1"/>
      <c r="NFN491" s="1"/>
      <c r="NFO491" s="1"/>
      <c r="NFP491" s="1"/>
      <c r="NFQ491" s="1"/>
      <c r="NFR491" s="1"/>
      <c r="NFS491" s="1"/>
      <c r="NFT491" s="1"/>
      <c r="NFU491" s="1"/>
      <c r="NFV491" s="1"/>
      <c r="NFW491" s="1"/>
      <c r="NFX491" s="1"/>
      <c r="NFY491" s="1"/>
      <c r="NFZ491" s="1"/>
      <c r="NGA491" s="1"/>
      <c r="NGB491" s="1"/>
      <c r="NGC491" s="1"/>
      <c r="NGD491" s="1"/>
      <c r="NGE491" s="1"/>
      <c r="NGF491" s="1"/>
      <c r="NGG491" s="1"/>
      <c r="NGH491" s="1"/>
      <c r="NGI491" s="1"/>
      <c r="NGJ491" s="1"/>
      <c r="NGK491" s="1"/>
      <c r="NGL491" s="1"/>
      <c r="NGM491" s="1"/>
      <c r="NGN491" s="1"/>
      <c r="NGO491" s="1"/>
      <c r="NGP491" s="1"/>
      <c r="NGQ491" s="1"/>
      <c r="NGR491" s="1"/>
      <c r="NGS491" s="1"/>
      <c r="NGT491" s="1"/>
      <c r="NGU491" s="1"/>
      <c r="NGV491" s="1"/>
      <c r="NGW491" s="1"/>
      <c r="NGX491" s="1"/>
      <c r="NGY491" s="1"/>
      <c r="NGZ491" s="1"/>
      <c r="NHA491" s="1"/>
      <c r="NHB491" s="1"/>
      <c r="NHC491" s="1"/>
      <c r="NHD491" s="1"/>
      <c r="NHE491" s="1"/>
      <c r="NHF491" s="1"/>
      <c r="NHG491" s="1"/>
      <c r="NHH491" s="1"/>
      <c r="NHI491" s="1"/>
      <c r="NHJ491" s="1"/>
      <c r="NHK491" s="1"/>
      <c r="NHL491" s="1"/>
      <c r="NHM491" s="1"/>
      <c r="NHN491" s="1"/>
      <c r="NHO491" s="1"/>
      <c r="NHP491" s="1"/>
      <c r="NHQ491" s="1"/>
      <c r="NHR491" s="1"/>
      <c r="NHS491" s="1"/>
      <c r="NHT491" s="1"/>
      <c r="NHU491" s="1"/>
      <c r="NHV491" s="1"/>
      <c r="NHW491" s="1"/>
      <c r="NHX491" s="1"/>
      <c r="NHY491" s="1"/>
      <c r="NHZ491" s="1"/>
      <c r="NIA491" s="1"/>
      <c r="NIB491" s="1"/>
      <c r="NIC491" s="1"/>
      <c r="NID491" s="1"/>
      <c r="NIE491" s="1"/>
      <c r="NIF491" s="1"/>
      <c r="NIG491" s="1"/>
      <c r="NIH491" s="1"/>
      <c r="NII491" s="1"/>
      <c r="NIJ491" s="1"/>
      <c r="NIK491" s="1"/>
      <c r="NIL491" s="1"/>
      <c r="NIM491" s="1"/>
      <c r="NIN491" s="1"/>
      <c r="NIO491" s="1"/>
      <c r="NIP491" s="1"/>
      <c r="NIQ491" s="1"/>
      <c r="NIR491" s="1"/>
      <c r="NIS491" s="1"/>
      <c r="NIT491" s="1"/>
      <c r="NIU491" s="1"/>
      <c r="NIV491" s="1"/>
      <c r="NIW491" s="1"/>
      <c r="NIX491" s="1"/>
      <c r="NIY491" s="1"/>
      <c r="NIZ491" s="1"/>
      <c r="NJA491" s="1"/>
      <c r="NJB491" s="1"/>
      <c r="NJC491" s="1"/>
      <c r="NJD491" s="1"/>
      <c r="NJE491" s="1"/>
      <c r="NJF491" s="1"/>
      <c r="NJG491" s="1"/>
      <c r="NJH491" s="1"/>
      <c r="NJI491" s="1"/>
      <c r="NJJ491" s="1"/>
      <c r="NJK491" s="1"/>
      <c r="NJL491" s="1"/>
      <c r="NJM491" s="1"/>
      <c r="NJN491" s="1"/>
      <c r="NJO491" s="1"/>
      <c r="NJP491" s="1"/>
      <c r="NJQ491" s="1"/>
      <c r="NJR491" s="1"/>
      <c r="NJS491" s="1"/>
      <c r="NJT491" s="1"/>
      <c r="NJU491" s="1"/>
      <c r="NJV491" s="1"/>
      <c r="NJW491" s="1"/>
      <c r="NJX491" s="1"/>
      <c r="NJY491" s="1"/>
      <c r="NJZ491" s="1"/>
      <c r="NKA491" s="1"/>
      <c r="NKB491" s="1"/>
      <c r="NKC491" s="1"/>
      <c r="NKD491" s="1"/>
      <c r="NKE491" s="1"/>
      <c r="NKF491" s="1"/>
      <c r="NKG491" s="1"/>
      <c r="NKH491" s="1"/>
      <c r="NKI491" s="1"/>
      <c r="NKJ491" s="1"/>
      <c r="NKK491" s="1"/>
      <c r="NKL491" s="1"/>
      <c r="NKM491" s="1"/>
      <c r="NKN491" s="1"/>
      <c r="NKO491" s="1"/>
      <c r="NKP491" s="1"/>
      <c r="NKQ491" s="1"/>
      <c r="NKR491" s="1"/>
      <c r="NKS491" s="1"/>
      <c r="NKT491" s="1"/>
      <c r="NKU491" s="1"/>
      <c r="NKV491" s="1"/>
      <c r="NKW491" s="1"/>
      <c r="NKX491" s="1"/>
      <c r="NKY491" s="1"/>
      <c r="NKZ491" s="1"/>
      <c r="NLA491" s="1"/>
      <c r="NLB491" s="1"/>
      <c r="NLC491" s="1"/>
      <c r="NLD491" s="1"/>
      <c r="NLE491" s="1"/>
      <c r="NLF491" s="1"/>
      <c r="NLG491" s="1"/>
      <c r="NLH491" s="1"/>
      <c r="NLI491" s="1"/>
      <c r="NLJ491" s="1"/>
      <c r="NLK491" s="1"/>
      <c r="NLL491" s="1"/>
      <c r="NLM491" s="1"/>
      <c r="NLN491" s="1"/>
      <c r="NLO491" s="1"/>
      <c r="NLP491" s="1"/>
      <c r="NLQ491" s="1"/>
      <c r="NLR491" s="1"/>
      <c r="NLS491" s="1"/>
      <c r="NLT491" s="1"/>
      <c r="NLU491" s="1"/>
      <c r="NLV491" s="1"/>
      <c r="NLW491" s="1"/>
      <c r="NLX491" s="1"/>
      <c r="NLY491" s="1"/>
      <c r="NLZ491" s="1"/>
      <c r="NMA491" s="1"/>
      <c r="NMB491" s="1"/>
      <c r="NMC491" s="1"/>
      <c r="NMD491" s="1"/>
      <c r="NME491" s="1"/>
      <c r="NMF491" s="1"/>
      <c r="NMG491" s="1"/>
      <c r="NMH491" s="1"/>
      <c r="NMI491" s="1"/>
      <c r="NMJ491" s="1"/>
      <c r="NMK491" s="1"/>
      <c r="NML491" s="1"/>
      <c r="NMM491" s="1"/>
      <c r="NMN491" s="1"/>
      <c r="NMO491" s="1"/>
      <c r="NMP491" s="1"/>
      <c r="NMQ491" s="1"/>
      <c r="NMR491" s="1"/>
      <c r="NMS491" s="1"/>
      <c r="NMT491" s="1"/>
      <c r="NMU491" s="1"/>
      <c r="NMV491" s="1"/>
      <c r="NMW491" s="1"/>
      <c r="NMX491" s="1"/>
      <c r="NMY491" s="1"/>
      <c r="NMZ491" s="1"/>
      <c r="NNA491" s="1"/>
      <c r="NNB491" s="1"/>
      <c r="NNC491" s="1"/>
      <c r="NND491" s="1"/>
      <c r="NNE491" s="1"/>
      <c r="NNF491" s="1"/>
      <c r="NNG491" s="1"/>
      <c r="NNH491" s="1"/>
      <c r="NNI491" s="1"/>
      <c r="NNJ491" s="1"/>
      <c r="NNK491" s="1"/>
      <c r="NNL491" s="1"/>
      <c r="NNM491" s="1"/>
      <c r="NNN491" s="1"/>
      <c r="NNO491" s="1"/>
      <c r="NNP491" s="1"/>
      <c r="NNQ491" s="1"/>
      <c r="NNR491" s="1"/>
      <c r="NNS491" s="1"/>
      <c r="NNT491" s="1"/>
      <c r="NNU491" s="1"/>
      <c r="NNV491" s="1"/>
      <c r="NNW491" s="1"/>
      <c r="NNX491" s="1"/>
      <c r="NNY491" s="1"/>
      <c r="NNZ491" s="1"/>
      <c r="NOA491" s="1"/>
      <c r="NOB491" s="1"/>
      <c r="NOC491" s="1"/>
      <c r="NOD491" s="1"/>
      <c r="NOE491" s="1"/>
      <c r="NOF491" s="1"/>
      <c r="NOG491" s="1"/>
      <c r="NOH491" s="1"/>
      <c r="NOI491" s="1"/>
      <c r="NOJ491" s="1"/>
      <c r="NOK491" s="1"/>
      <c r="NOL491" s="1"/>
      <c r="NOM491" s="1"/>
      <c r="NON491" s="1"/>
      <c r="NOO491" s="1"/>
      <c r="NOP491" s="1"/>
      <c r="NOQ491" s="1"/>
      <c r="NOR491" s="1"/>
      <c r="NOS491" s="1"/>
      <c r="NOT491" s="1"/>
      <c r="NOU491" s="1"/>
      <c r="NOV491" s="1"/>
      <c r="NOW491" s="1"/>
      <c r="NOX491" s="1"/>
      <c r="NOY491" s="1"/>
      <c r="NOZ491" s="1"/>
      <c r="NPA491" s="1"/>
      <c r="NPB491" s="1"/>
      <c r="NPC491" s="1"/>
      <c r="NPD491" s="1"/>
      <c r="NPE491" s="1"/>
      <c r="NPF491" s="1"/>
      <c r="NPG491" s="1"/>
      <c r="NPH491" s="1"/>
      <c r="NPI491" s="1"/>
      <c r="NPJ491" s="1"/>
      <c r="NPK491" s="1"/>
      <c r="NPL491" s="1"/>
      <c r="NPM491" s="1"/>
      <c r="NPN491" s="1"/>
      <c r="NPO491" s="1"/>
      <c r="NPP491" s="1"/>
      <c r="NPQ491" s="1"/>
      <c r="NPR491" s="1"/>
      <c r="NPS491" s="1"/>
      <c r="NPT491" s="1"/>
      <c r="NPU491" s="1"/>
      <c r="NPV491" s="1"/>
      <c r="NPW491" s="1"/>
      <c r="NPX491" s="1"/>
      <c r="NPY491" s="1"/>
      <c r="NPZ491" s="1"/>
      <c r="NQA491" s="1"/>
      <c r="NQB491" s="1"/>
      <c r="NQC491" s="1"/>
      <c r="NQD491" s="1"/>
      <c r="NQE491" s="1"/>
      <c r="NQF491" s="1"/>
      <c r="NQG491" s="1"/>
      <c r="NQH491" s="1"/>
      <c r="NQI491" s="1"/>
      <c r="NQJ491" s="1"/>
      <c r="NQK491" s="1"/>
      <c r="NQL491" s="1"/>
      <c r="NQM491" s="1"/>
      <c r="NQN491" s="1"/>
      <c r="NQO491" s="1"/>
      <c r="NQP491" s="1"/>
      <c r="NQQ491" s="1"/>
      <c r="NQR491" s="1"/>
      <c r="NQS491" s="1"/>
      <c r="NQT491" s="1"/>
      <c r="NQU491" s="1"/>
      <c r="NQV491" s="1"/>
      <c r="NQW491" s="1"/>
      <c r="NQX491" s="1"/>
      <c r="NQY491" s="1"/>
      <c r="NQZ491" s="1"/>
      <c r="NRA491" s="1"/>
      <c r="NRB491" s="1"/>
      <c r="NRC491" s="1"/>
      <c r="NRD491" s="1"/>
      <c r="NRE491" s="1"/>
      <c r="NRF491" s="1"/>
      <c r="NRG491" s="1"/>
      <c r="NRH491" s="1"/>
      <c r="NRI491" s="1"/>
      <c r="NRJ491" s="1"/>
      <c r="NRK491" s="1"/>
      <c r="NRL491" s="1"/>
      <c r="NRM491" s="1"/>
      <c r="NRN491" s="1"/>
      <c r="NRO491" s="1"/>
      <c r="NRP491" s="1"/>
      <c r="NRQ491" s="1"/>
      <c r="NRR491" s="1"/>
      <c r="NRS491" s="1"/>
      <c r="NRT491" s="1"/>
      <c r="NRU491" s="1"/>
      <c r="NRV491" s="1"/>
      <c r="NRW491" s="1"/>
      <c r="NRX491" s="1"/>
      <c r="NRY491" s="1"/>
      <c r="NRZ491" s="1"/>
      <c r="NSA491" s="1"/>
      <c r="NSB491" s="1"/>
      <c r="NSC491" s="1"/>
      <c r="NSD491" s="1"/>
      <c r="NSE491" s="1"/>
      <c r="NSF491" s="1"/>
      <c r="NSG491" s="1"/>
      <c r="NSH491" s="1"/>
      <c r="NSI491" s="1"/>
      <c r="NSJ491" s="1"/>
      <c r="NSK491" s="1"/>
      <c r="NSL491" s="1"/>
      <c r="NSM491" s="1"/>
      <c r="NSN491" s="1"/>
      <c r="NSO491" s="1"/>
      <c r="NSP491" s="1"/>
      <c r="NSQ491" s="1"/>
      <c r="NSR491" s="1"/>
      <c r="NSS491" s="1"/>
      <c r="NST491" s="1"/>
      <c r="NSU491" s="1"/>
      <c r="NSV491" s="1"/>
      <c r="NSW491" s="1"/>
      <c r="NSX491" s="1"/>
      <c r="NSY491" s="1"/>
      <c r="NSZ491" s="1"/>
      <c r="NTA491" s="1"/>
      <c r="NTB491" s="1"/>
      <c r="NTC491" s="1"/>
      <c r="NTD491" s="1"/>
      <c r="NTE491" s="1"/>
      <c r="NTF491" s="1"/>
      <c r="NTG491" s="1"/>
      <c r="NTH491" s="1"/>
      <c r="NTI491" s="1"/>
      <c r="NTJ491" s="1"/>
      <c r="NTK491" s="1"/>
      <c r="NTL491" s="1"/>
      <c r="NTM491" s="1"/>
      <c r="NTN491" s="1"/>
      <c r="NTO491" s="1"/>
      <c r="NTP491" s="1"/>
      <c r="NTQ491" s="1"/>
      <c r="NTR491" s="1"/>
      <c r="NTS491" s="1"/>
      <c r="NTT491" s="1"/>
      <c r="NTU491" s="1"/>
      <c r="NTV491" s="1"/>
      <c r="NTW491" s="1"/>
      <c r="NTX491" s="1"/>
      <c r="NTY491" s="1"/>
      <c r="NTZ491" s="1"/>
      <c r="NUA491" s="1"/>
      <c r="NUB491" s="1"/>
      <c r="NUC491" s="1"/>
      <c r="NUD491" s="1"/>
      <c r="NUE491" s="1"/>
      <c r="NUF491" s="1"/>
      <c r="NUG491" s="1"/>
      <c r="NUH491" s="1"/>
      <c r="NUI491" s="1"/>
      <c r="NUJ491" s="1"/>
      <c r="NUK491" s="1"/>
      <c r="NUL491" s="1"/>
      <c r="NUM491" s="1"/>
      <c r="NUN491" s="1"/>
      <c r="NUO491" s="1"/>
      <c r="NUP491" s="1"/>
      <c r="NUQ491" s="1"/>
      <c r="NUR491" s="1"/>
      <c r="NUS491" s="1"/>
      <c r="NUT491" s="1"/>
      <c r="NUU491" s="1"/>
      <c r="NUV491" s="1"/>
      <c r="NUW491" s="1"/>
      <c r="NUX491" s="1"/>
      <c r="NUY491" s="1"/>
      <c r="NUZ491" s="1"/>
      <c r="NVA491" s="1"/>
      <c r="NVB491" s="1"/>
      <c r="NVC491" s="1"/>
      <c r="NVD491" s="1"/>
      <c r="NVE491" s="1"/>
      <c r="NVF491" s="1"/>
      <c r="NVG491" s="1"/>
      <c r="NVH491" s="1"/>
      <c r="NVI491" s="1"/>
      <c r="NVJ491" s="1"/>
      <c r="NVK491" s="1"/>
      <c r="NVL491" s="1"/>
      <c r="NVM491" s="1"/>
      <c r="NVN491" s="1"/>
      <c r="NVO491" s="1"/>
      <c r="NVP491" s="1"/>
      <c r="NVQ491" s="1"/>
      <c r="NVR491" s="1"/>
      <c r="NVS491" s="1"/>
      <c r="NVT491" s="1"/>
      <c r="NVU491" s="1"/>
      <c r="NVV491" s="1"/>
      <c r="NVW491" s="1"/>
      <c r="NVX491" s="1"/>
      <c r="NVY491" s="1"/>
      <c r="NVZ491" s="1"/>
      <c r="NWA491" s="1"/>
      <c r="NWB491" s="1"/>
      <c r="NWC491" s="1"/>
      <c r="NWD491" s="1"/>
      <c r="NWE491" s="1"/>
      <c r="NWF491" s="1"/>
      <c r="NWG491" s="1"/>
      <c r="NWH491" s="1"/>
      <c r="NWI491" s="1"/>
      <c r="NWJ491" s="1"/>
      <c r="NWK491" s="1"/>
      <c r="NWL491" s="1"/>
      <c r="NWM491" s="1"/>
      <c r="NWN491" s="1"/>
      <c r="NWO491" s="1"/>
      <c r="NWP491" s="1"/>
      <c r="NWQ491" s="1"/>
      <c r="NWR491" s="1"/>
      <c r="NWS491" s="1"/>
      <c r="NWT491" s="1"/>
      <c r="NWU491" s="1"/>
      <c r="NWV491" s="1"/>
      <c r="NWW491" s="1"/>
      <c r="NWX491" s="1"/>
      <c r="NWY491" s="1"/>
      <c r="NWZ491" s="1"/>
      <c r="NXA491" s="1"/>
      <c r="NXB491" s="1"/>
      <c r="NXC491" s="1"/>
      <c r="NXD491" s="1"/>
      <c r="NXE491" s="1"/>
      <c r="NXF491" s="1"/>
      <c r="NXG491" s="1"/>
      <c r="NXH491" s="1"/>
      <c r="NXI491" s="1"/>
      <c r="NXJ491" s="1"/>
      <c r="NXK491" s="1"/>
      <c r="NXL491" s="1"/>
      <c r="NXM491" s="1"/>
      <c r="NXN491" s="1"/>
      <c r="NXO491" s="1"/>
      <c r="NXP491" s="1"/>
      <c r="NXQ491" s="1"/>
      <c r="NXR491" s="1"/>
      <c r="NXS491" s="1"/>
      <c r="NXT491" s="1"/>
      <c r="NXU491" s="1"/>
      <c r="NXV491" s="1"/>
      <c r="NXW491" s="1"/>
      <c r="NXX491" s="1"/>
      <c r="NXY491" s="1"/>
      <c r="NXZ491" s="1"/>
      <c r="NYA491" s="1"/>
      <c r="NYB491" s="1"/>
      <c r="NYC491" s="1"/>
      <c r="NYD491" s="1"/>
      <c r="NYE491" s="1"/>
      <c r="NYF491" s="1"/>
      <c r="NYG491" s="1"/>
      <c r="NYH491" s="1"/>
      <c r="NYI491" s="1"/>
      <c r="NYJ491" s="1"/>
      <c r="NYK491" s="1"/>
      <c r="NYL491" s="1"/>
      <c r="NYM491" s="1"/>
      <c r="NYN491" s="1"/>
      <c r="NYO491" s="1"/>
      <c r="NYP491" s="1"/>
      <c r="NYQ491" s="1"/>
      <c r="NYR491" s="1"/>
      <c r="NYS491" s="1"/>
      <c r="NYT491" s="1"/>
      <c r="NYU491" s="1"/>
      <c r="NYV491" s="1"/>
      <c r="NYW491" s="1"/>
      <c r="NYX491" s="1"/>
      <c r="NYY491" s="1"/>
      <c r="NYZ491" s="1"/>
      <c r="NZA491" s="1"/>
      <c r="NZB491" s="1"/>
      <c r="NZC491" s="1"/>
      <c r="NZD491" s="1"/>
      <c r="NZE491" s="1"/>
      <c r="NZF491" s="1"/>
      <c r="NZG491" s="1"/>
      <c r="NZH491" s="1"/>
      <c r="NZI491" s="1"/>
      <c r="NZJ491" s="1"/>
      <c r="NZK491" s="1"/>
      <c r="NZL491" s="1"/>
      <c r="NZM491" s="1"/>
      <c r="NZN491" s="1"/>
      <c r="NZO491" s="1"/>
      <c r="NZP491" s="1"/>
      <c r="NZQ491" s="1"/>
      <c r="NZR491" s="1"/>
      <c r="NZS491" s="1"/>
      <c r="NZT491" s="1"/>
      <c r="NZU491" s="1"/>
      <c r="NZV491" s="1"/>
      <c r="NZW491" s="1"/>
      <c r="NZX491" s="1"/>
      <c r="NZY491" s="1"/>
      <c r="NZZ491" s="1"/>
      <c r="OAA491" s="1"/>
      <c r="OAB491" s="1"/>
      <c r="OAC491" s="1"/>
      <c r="OAD491" s="1"/>
      <c r="OAE491" s="1"/>
      <c r="OAF491" s="1"/>
      <c r="OAG491" s="1"/>
      <c r="OAH491" s="1"/>
      <c r="OAI491" s="1"/>
      <c r="OAJ491" s="1"/>
      <c r="OAK491" s="1"/>
      <c r="OAL491" s="1"/>
      <c r="OAM491" s="1"/>
      <c r="OAN491" s="1"/>
      <c r="OAO491" s="1"/>
      <c r="OAP491" s="1"/>
      <c r="OAQ491" s="1"/>
      <c r="OAR491" s="1"/>
      <c r="OAS491" s="1"/>
      <c r="OAT491" s="1"/>
      <c r="OAU491" s="1"/>
      <c r="OAV491" s="1"/>
      <c r="OAW491" s="1"/>
      <c r="OAX491" s="1"/>
      <c r="OAY491" s="1"/>
      <c r="OAZ491" s="1"/>
      <c r="OBA491" s="1"/>
      <c r="OBB491" s="1"/>
      <c r="OBC491" s="1"/>
      <c r="OBD491" s="1"/>
      <c r="OBE491" s="1"/>
      <c r="OBF491" s="1"/>
      <c r="OBG491" s="1"/>
      <c r="OBH491" s="1"/>
      <c r="OBI491" s="1"/>
      <c r="OBJ491" s="1"/>
      <c r="OBK491" s="1"/>
      <c r="OBL491" s="1"/>
      <c r="OBM491" s="1"/>
      <c r="OBN491" s="1"/>
      <c r="OBO491" s="1"/>
      <c r="OBP491" s="1"/>
      <c r="OBQ491" s="1"/>
      <c r="OBR491" s="1"/>
      <c r="OBS491" s="1"/>
      <c r="OBT491" s="1"/>
      <c r="OBU491" s="1"/>
      <c r="OBV491" s="1"/>
      <c r="OBW491" s="1"/>
      <c r="OBX491" s="1"/>
      <c r="OBY491" s="1"/>
      <c r="OBZ491" s="1"/>
      <c r="OCA491" s="1"/>
      <c r="OCB491" s="1"/>
      <c r="OCC491" s="1"/>
      <c r="OCD491" s="1"/>
      <c r="OCE491" s="1"/>
      <c r="OCF491" s="1"/>
      <c r="OCG491" s="1"/>
      <c r="OCH491" s="1"/>
      <c r="OCI491" s="1"/>
      <c r="OCJ491" s="1"/>
      <c r="OCK491" s="1"/>
      <c r="OCL491" s="1"/>
      <c r="OCM491" s="1"/>
      <c r="OCN491" s="1"/>
      <c r="OCO491" s="1"/>
      <c r="OCP491" s="1"/>
      <c r="OCQ491" s="1"/>
      <c r="OCR491" s="1"/>
      <c r="OCS491" s="1"/>
      <c r="OCT491" s="1"/>
      <c r="OCU491" s="1"/>
      <c r="OCV491" s="1"/>
      <c r="OCW491" s="1"/>
      <c r="OCX491" s="1"/>
      <c r="OCY491" s="1"/>
      <c r="OCZ491" s="1"/>
      <c r="ODA491" s="1"/>
      <c r="ODB491" s="1"/>
      <c r="ODC491" s="1"/>
      <c r="ODD491" s="1"/>
      <c r="ODE491" s="1"/>
      <c r="ODF491" s="1"/>
      <c r="ODG491" s="1"/>
      <c r="ODH491" s="1"/>
      <c r="ODI491" s="1"/>
      <c r="ODJ491" s="1"/>
      <c r="ODK491" s="1"/>
      <c r="ODL491" s="1"/>
      <c r="ODM491" s="1"/>
      <c r="ODN491" s="1"/>
      <c r="ODO491" s="1"/>
      <c r="ODP491" s="1"/>
      <c r="ODQ491" s="1"/>
      <c r="ODR491" s="1"/>
      <c r="ODS491" s="1"/>
      <c r="ODT491" s="1"/>
      <c r="ODU491" s="1"/>
      <c r="ODV491" s="1"/>
      <c r="ODW491" s="1"/>
      <c r="ODX491" s="1"/>
      <c r="ODY491" s="1"/>
      <c r="ODZ491" s="1"/>
      <c r="OEA491" s="1"/>
      <c r="OEB491" s="1"/>
      <c r="OEC491" s="1"/>
      <c r="OED491" s="1"/>
      <c r="OEE491" s="1"/>
      <c r="OEF491" s="1"/>
      <c r="OEG491" s="1"/>
      <c r="OEH491" s="1"/>
      <c r="OEI491" s="1"/>
      <c r="OEJ491" s="1"/>
      <c r="OEK491" s="1"/>
      <c r="OEL491" s="1"/>
      <c r="OEM491" s="1"/>
      <c r="OEN491" s="1"/>
      <c r="OEO491" s="1"/>
      <c r="OEP491" s="1"/>
      <c r="OEQ491" s="1"/>
      <c r="OER491" s="1"/>
      <c r="OES491" s="1"/>
      <c r="OET491" s="1"/>
      <c r="OEU491" s="1"/>
      <c r="OEV491" s="1"/>
      <c r="OEW491" s="1"/>
      <c r="OEX491" s="1"/>
      <c r="OEY491" s="1"/>
      <c r="OEZ491" s="1"/>
      <c r="OFA491" s="1"/>
      <c r="OFB491" s="1"/>
      <c r="OFC491" s="1"/>
      <c r="OFD491" s="1"/>
      <c r="OFE491" s="1"/>
      <c r="OFF491" s="1"/>
      <c r="OFG491" s="1"/>
      <c r="OFH491" s="1"/>
      <c r="OFI491" s="1"/>
      <c r="OFJ491" s="1"/>
      <c r="OFK491" s="1"/>
      <c r="OFL491" s="1"/>
      <c r="OFM491" s="1"/>
      <c r="OFN491" s="1"/>
      <c r="OFO491" s="1"/>
      <c r="OFP491" s="1"/>
      <c r="OFQ491" s="1"/>
      <c r="OFR491" s="1"/>
      <c r="OFS491" s="1"/>
      <c r="OFT491" s="1"/>
      <c r="OFU491" s="1"/>
      <c r="OFV491" s="1"/>
      <c r="OFW491" s="1"/>
      <c r="OFX491" s="1"/>
      <c r="OFY491" s="1"/>
      <c r="OFZ491" s="1"/>
      <c r="OGA491" s="1"/>
      <c r="OGB491" s="1"/>
      <c r="OGC491" s="1"/>
      <c r="OGD491" s="1"/>
      <c r="OGE491" s="1"/>
      <c r="OGF491" s="1"/>
      <c r="OGG491" s="1"/>
      <c r="OGH491" s="1"/>
      <c r="OGI491" s="1"/>
      <c r="OGJ491" s="1"/>
      <c r="OGK491" s="1"/>
      <c r="OGL491" s="1"/>
      <c r="OGM491" s="1"/>
      <c r="OGN491" s="1"/>
      <c r="OGO491" s="1"/>
      <c r="OGP491" s="1"/>
      <c r="OGQ491" s="1"/>
      <c r="OGR491" s="1"/>
      <c r="OGS491" s="1"/>
      <c r="OGT491" s="1"/>
      <c r="OGU491" s="1"/>
      <c r="OGV491" s="1"/>
      <c r="OGW491" s="1"/>
      <c r="OGX491" s="1"/>
      <c r="OGY491" s="1"/>
      <c r="OGZ491" s="1"/>
      <c r="OHA491" s="1"/>
      <c r="OHB491" s="1"/>
      <c r="OHC491" s="1"/>
      <c r="OHD491" s="1"/>
      <c r="OHE491" s="1"/>
      <c r="OHF491" s="1"/>
      <c r="OHG491" s="1"/>
      <c r="OHH491" s="1"/>
      <c r="OHI491" s="1"/>
      <c r="OHJ491" s="1"/>
      <c r="OHK491" s="1"/>
      <c r="OHL491" s="1"/>
      <c r="OHM491" s="1"/>
      <c r="OHN491" s="1"/>
      <c r="OHO491" s="1"/>
      <c r="OHP491" s="1"/>
      <c r="OHQ491" s="1"/>
      <c r="OHR491" s="1"/>
      <c r="OHS491" s="1"/>
      <c r="OHT491" s="1"/>
      <c r="OHU491" s="1"/>
      <c r="OHV491" s="1"/>
      <c r="OHW491" s="1"/>
      <c r="OHX491" s="1"/>
      <c r="OHY491" s="1"/>
      <c r="OHZ491" s="1"/>
      <c r="OIA491" s="1"/>
      <c r="OIB491" s="1"/>
      <c r="OIC491" s="1"/>
      <c r="OID491" s="1"/>
      <c r="OIE491" s="1"/>
      <c r="OIF491" s="1"/>
      <c r="OIG491" s="1"/>
      <c r="OIH491" s="1"/>
      <c r="OII491" s="1"/>
      <c r="OIJ491" s="1"/>
      <c r="OIK491" s="1"/>
      <c r="OIL491" s="1"/>
      <c r="OIM491" s="1"/>
      <c r="OIN491" s="1"/>
      <c r="OIO491" s="1"/>
      <c r="OIP491" s="1"/>
      <c r="OIQ491" s="1"/>
      <c r="OIR491" s="1"/>
      <c r="OIS491" s="1"/>
      <c r="OIT491" s="1"/>
      <c r="OIU491" s="1"/>
      <c r="OIV491" s="1"/>
      <c r="OIW491" s="1"/>
      <c r="OIX491" s="1"/>
      <c r="OIY491" s="1"/>
      <c r="OIZ491" s="1"/>
      <c r="OJA491" s="1"/>
      <c r="OJB491" s="1"/>
      <c r="OJC491" s="1"/>
      <c r="OJD491" s="1"/>
      <c r="OJE491" s="1"/>
      <c r="OJF491" s="1"/>
      <c r="OJG491" s="1"/>
      <c r="OJH491" s="1"/>
      <c r="OJI491" s="1"/>
      <c r="OJJ491" s="1"/>
      <c r="OJK491" s="1"/>
      <c r="OJL491" s="1"/>
      <c r="OJM491" s="1"/>
      <c r="OJN491" s="1"/>
      <c r="OJO491" s="1"/>
      <c r="OJP491" s="1"/>
      <c r="OJQ491" s="1"/>
      <c r="OJR491" s="1"/>
      <c r="OJS491" s="1"/>
      <c r="OJT491" s="1"/>
      <c r="OJU491" s="1"/>
      <c r="OJV491" s="1"/>
      <c r="OJW491" s="1"/>
      <c r="OJX491" s="1"/>
      <c r="OJY491" s="1"/>
      <c r="OJZ491" s="1"/>
      <c r="OKA491" s="1"/>
      <c r="OKB491" s="1"/>
      <c r="OKC491" s="1"/>
      <c r="OKD491" s="1"/>
      <c r="OKE491" s="1"/>
      <c r="OKF491" s="1"/>
      <c r="OKG491" s="1"/>
      <c r="OKH491" s="1"/>
      <c r="OKI491" s="1"/>
      <c r="OKJ491" s="1"/>
      <c r="OKK491" s="1"/>
      <c r="OKL491" s="1"/>
      <c r="OKM491" s="1"/>
      <c r="OKN491" s="1"/>
      <c r="OKO491" s="1"/>
      <c r="OKP491" s="1"/>
      <c r="OKQ491" s="1"/>
      <c r="OKR491" s="1"/>
      <c r="OKS491" s="1"/>
      <c r="OKT491" s="1"/>
      <c r="OKU491" s="1"/>
      <c r="OKV491" s="1"/>
      <c r="OKW491" s="1"/>
      <c r="OKX491" s="1"/>
      <c r="OKY491" s="1"/>
      <c r="OKZ491" s="1"/>
      <c r="OLA491" s="1"/>
      <c r="OLB491" s="1"/>
      <c r="OLC491" s="1"/>
      <c r="OLD491" s="1"/>
      <c r="OLE491" s="1"/>
      <c r="OLF491" s="1"/>
      <c r="OLG491" s="1"/>
      <c r="OLH491" s="1"/>
      <c r="OLI491" s="1"/>
      <c r="OLJ491" s="1"/>
      <c r="OLK491" s="1"/>
      <c r="OLL491" s="1"/>
      <c r="OLM491" s="1"/>
      <c r="OLN491" s="1"/>
      <c r="OLO491" s="1"/>
      <c r="OLP491" s="1"/>
      <c r="OLQ491" s="1"/>
      <c r="OLR491" s="1"/>
      <c r="OLS491" s="1"/>
      <c r="OLT491" s="1"/>
      <c r="OLU491" s="1"/>
      <c r="OLV491" s="1"/>
      <c r="OLW491" s="1"/>
      <c r="OLX491" s="1"/>
      <c r="OLY491" s="1"/>
      <c r="OLZ491" s="1"/>
      <c r="OMA491" s="1"/>
      <c r="OMB491" s="1"/>
      <c r="OMC491" s="1"/>
      <c r="OMD491" s="1"/>
      <c r="OME491" s="1"/>
      <c r="OMF491" s="1"/>
      <c r="OMG491" s="1"/>
      <c r="OMH491" s="1"/>
      <c r="OMI491" s="1"/>
      <c r="OMJ491" s="1"/>
      <c r="OMK491" s="1"/>
      <c r="OML491" s="1"/>
      <c r="OMM491" s="1"/>
      <c r="OMN491" s="1"/>
      <c r="OMO491" s="1"/>
      <c r="OMP491" s="1"/>
      <c r="OMQ491" s="1"/>
      <c r="OMR491" s="1"/>
      <c r="OMS491" s="1"/>
      <c r="OMT491" s="1"/>
      <c r="OMU491" s="1"/>
      <c r="OMV491" s="1"/>
      <c r="OMW491" s="1"/>
      <c r="OMX491" s="1"/>
      <c r="OMY491" s="1"/>
      <c r="OMZ491" s="1"/>
      <c r="ONA491" s="1"/>
      <c r="ONB491" s="1"/>
      <c r="ONC491" s="1"/>
      <c r="OND491" s="1"/>
      <c r="ONE491" s="1"/>
      <c r="ONF491" s="1"/>
      <c r="ONG491" s="1"/>
      <c r="ONH491" s="1"/>
      <c r="ONI491" s="1"/>
      <c r="ONJ491" s="1"/>
      <c r="ONK491" s="1"/>
      <c r="ONL491" s="1"/>
      <c r="ONM491" s="1"/>
      <c r="ONN491" s="1"/>
      <c r="ONO491" s="1"/>
      <c r="ONP491" s="1"/>
      <c r="ONQ491" s="1"/>
      <c r="ONR491" s="1"/>
      <c r="ONS491" s="1"/>
      <c r="ONT491" s="1"/>
      <c r="ONU491" s="1"/>
      <c r="ONV491" s="1"/>
      <c r="ONW491" s="1"/>
      <c r="ONX491" s="1"/>
      <c r="ONY491" s="1"/>
      <c r="ONZ491" s="1"/>
      <c r="OOA491" s="1"/>
      <c r="OOB491" s="1"/>
      <c r="OOC491" s="1"/>
      <c r="OOD491" s="1"/>
      <c r="OOE491" s="1"/>
      <c r="OOF491" s="1"/>
      <c r="OOG491" s="1"/>
      <c r="OOH491" s="1"/>
      <c r="OOI491" s="1"/>
      <c r="OOJ491" s="1"/>
      <c r="OOK491" s="1"/>
      <c r="OOL491" s="1"/>
      <c r="OOM491" s="1"/>
      <c r="OON491" s="1"/>
      <c r="OOO491" s="1"/>
      <c r="OOP491" s="1"/>
      <c r="OOQ491" s="1"/>
      <c r="OOR491" s="1"/>
      <c r="OOS491" s="1"/>
      <c r="OOT491" s="1"/>
      <c r="OOU491" s="1"/>
      <c r="OOV491" s="1"/>
      <c r="OOW491" s="1"/>
      <c r="OOX491" s="1"/>
      <c r="OOY491" s="1"/>
      <c r="OOZ491" s="1"/>
      <c r="OPA491" s="1"/>
      <c r="OPB491" s="1"/>
      <c r="OPC491" s="1"/>
      <c r="OPD491" s="1"/>
      <c r="OPE491" s="1"/>
      <c r="OPF491" s="1"/>
      <c r="OPG491" s="1"/>
      <c r="OPH491" s="1"/>
      <c r="OPI491" s="1"/>
      <c r="OPJ491" s="1"/>
      <c r="OPK491" s="1"/>
      <c r="OPL491" s="1"/>
      <c r="OPM491" s="1"/>
      <c r="OPN491" s="1"/>
      <c r="OPO491" s="1"/>
      <c r="OPP491" s="1"/>
      <c r="OPQ491" s="1"/>
      <c r="OPR491" s="1"/>
      <c r="OPS491" s="1"/>
      <c r="OPT491" s="1"/>
      <c r="OPU491" s="1"/>
      <c r="OPV491" s="1"/>
      <c r="OPW491" s="1"/>
      <c r="OPX491" s="1"/>
      <c r="OPY491" s="1"/>
      <c r="OPZ491" s="1"/>
      <c r="OQA491" s="1"/>
      <c r="OQB491" s="1"/>
      <c r="OQC491" s="1"/>
      <c r="OQD491" s="1"/>
      <c r="OQE491" s="1"/>
      <c r="OQF491" s="1"/>
      <c r="OQG491" s="1"/>
      <c r="OQH491" s="1"/>
      <c r="OQI491" s="1"/>
      <c r="OQJ491" s="1"/>
      <c r="OQK491" s="1"/>
      <c r="OQL491" s="1"/>
      <c r="OQM491" s="1"/>
      <c r="OQN491" s="1"/>
      <c r="OQO491" s="1"/>
      <c r="OQP491" s="1"/>
      <c r="OQQ491" s="1"/>
      <c r="OQR491" s="1"/>
      <c r="OQS491" s="1"/>
      <c r="OQT491" s="1"/>
      <c r="OQU491" s="1"/>
      <c r="OQV491" s="1"/>
      <c r="OQW491" s="1"/>
      <c r="OQX491" s="1"/>
      <c r="OQY491" s="1"/>
      <c r="OQZ491" s="1"/>
      <c r="ORA491" s="1"/>
      <c r="ORB491" s="1"/>
      <c r="ORC491" s="1"/>
      <c r="ORD491" s="1"/>
      <c r="ORE491" s="1"/>
      <c r="ORF491" s="1"/>
      <c r="ORG491" s="1"/>
      <c r="ORH491" s="1"/>
      <c r="ORI491" s="1"/>
      <c r="ORJ491" s="1"/>
      <c r="ORK491" s="1"/>
      <c r="ORL491" s="1"/>
      <c r="ORM491" s="1"/>
      <c r="ORN491" s="1"/>
      <c r="ORO491" s="1"/>
      <c r="ORP491" s="1"/>
      <c r="ORQ491" s="1"/>
      <c r="ORR491" s="1"/>
      <c r="ORS491" s="1"/>
      <c r="ORT491" s="1"/>
      <c r="ORU491" s="1"/>
      <c r="ORV491" s="1"/>
      <c r="ORW491" s="1"/>
      <c r="ORX491" s="1"/>
      <c r="ORY491" s="1"/>
      <c r="ORZ491" s="1"/>
      <c r="OSA491" s="1"/>
      <c r="OSB491" s="1"/>
      <c r="OSC491" s="1"/>
      <c r="OSD491" s="1"/>
      <c r="OSE491" s="1"/>
      <c r="OSF491" s="1"/>
      <c r="OSG491" s="1"/>
      <c r="OSH491" s="1"/>
      <c r="OSI491" s="1"/>
      <c r="OSJ491" s="1"/>
      <c r="OSK491" s="1"/>
      <c r="OSL491" s="1"/>
      <c r="OSM491" s="1"/>
      <c r="OSN491" s="1"/>
      <c r="OSO491" s="1"/>
      <c r="OSP491" s="1"/>
      <c r="OSQ491" s="1"/>
      <c r="OSR491" s="1"/>
      <c r="OSS491" s="1"/>
      <c r="OST491" s="1"/>
      <c r="OSU491" s="1"/>
      <c r="OSV491" s="1"/>
      <c r="OSW491" s="1"/>
      <c r="OSX491" s="1"/>
      <c r="OSY491" s="1"/>
      <c r="OSZ491" s="1"/>
      <c r="OTA491" s="1"/>
      <c r="OTB491" s="1"/>
      <c r="OTC491" s="1"/>
      <c r="OTD491" s="1"/>
      <c r="OTE491" s="1"/>
      <c r="OTF491" s="1"/>
      <c r="OTG491" s="1"/>
      <c r="OTH491" s="1"/>
      <c r="OTI491" s="1"/>
      <c r="OTJ491" s="1"/>
      <c r="OTK491" s="1"/>
      <c r="OTL491" s="1"/>
      <c r="OTM491" s="1"/>
      <c r="OTN491" s="1"/>
      <c r="OTO491" s="1"/>
      <c r="OTP491" s="1"/>
      <c r="OTQ491" s="1"/>
      <c r="OTR491" s="1"/>
      <c r="OTS491" s="1"/>
      <c r="OTT491" s="1"/>
      <c r="OTU491" s="1"/>
      <c r="OTV491" s="1"/>
      <c r="OTW491" s="1"/>
      <c r="OTX491" s="1"/>
      <c r="OTY491" s="1"/>
      <c r="OTZ491" s="1"/>
      <c r="OUA491" s="1"/>
      <c r="OUB491" s="1"/>
      <c r="OUC491" s="1"/>
      <c r="OUD491" s="1"/>
      <c r="OUE491" s="1"/>
      <c r="OUF491" s="1"/>
      <c r="OUG491" s="1"/>
      <c r="OUH491" s="1"/>
      <c r="OUI491" s="1"/>
      <c r="OUJ491" s="1"/>
      <c r="OUK491" s="1"/>
      <c r="OUL491" s="1"/>
      <c r="OUM491" s="1"/>
      <c r="OUN491" s="1"/>
      <c r="OUO491" s="1"/>
      <c r="OUP491" s="1"/>
      <c r="OUQ491" s="1"/>
      <c r="OUR491" s="1"/>
      <c r="OUS491" s="1"/>
      <c r="OUT491" s="1"/>
      <c r="OUU491" s="1"/>
      <c r="OUV491" s="1"/>
      <c r="OUW491" s="1"/>
      <c r="OUX491" s="1"/>
      <c r="OUY491" s="1"/>
      <c r="OUZ491" s="1"/>
      <c r="OVA491" s="1"/>
      <c r="OVB491" s="1"/>
      <c r="OVC491" s="1"/>
      <c r="OVD491" s="1"/>
      <c r="OVE491" s="1"/>
      <c r="OVF491" s="1"/>
      <c r="OVG491" s="1"/>
      <c r="OVH491" s="1"/>
      <c r="OVI491" s="1"/>
      <c r="OVJ491" s="1"/>
      <c r="OVK491" s="1"/>
      <c r="OVL491" s="1"/>
      <c r="OVM491" s="1"/>
      <c r="OVN491" s="1"/>
      <c r="OVO491" s="1"/>
      <c r="OVP491" s="1"/>
      <c r="OVQ491" s="1"/>
      <c r="OVR491" s="1"/>
      <c r="OVS491" s="1"/>
      <c r="OVT491" s="1"/>
      <c r="OVU491" s="1"/>
      <c r="OVV491" s="1"/>
      <c r="OVW491" s="1"/>
      <c r="OVX491" s="1"/>
      <c r="OVY491" s="1"/>
      <c r="OVZ491" s="1"/>
      <c r="OWA491" s="1"/>
      <c r="OWB491" s="1"/>
      <c r="OWC491" s="1"/>
      <c r="OWD491" s="1"/>
      <c r="OWE491" s="1"/>
      <c r="OWF491" s="1"/>
      <c r="OWG491" s="1"/>
      <c r="OWH491" s="1"/>
      <c r="OWI491" s="1"/>
      <c r="OWJ491" s="1"/>
      <c r="OWK491" s="1"/>
      <c r="OWL491" s="1"/>
      <c r="OWM491" s="1"/>
      <c r="OWN491" s="1"/>
      <c r="OWO491" s="1"/>
      <c r="OWP491" s="1"/>
      <c r="OWQ491" s="1"/>
      <c r="OWR491" s="1"/>
      <c r="OWS491" s="1"/>
      <c r="OWT491" s="1"/>
      <c r="OWU491" s="1"/>
      <c r="OWV491" s="1"/>
      <c r="OWW491" s="1"/>
      <c r="OWX491" s="1"/>
      <c r="OWY491" s="1"/>
      <c r="OWZ491" s="1"/>
      <c r="OXA491" s="1"/>
      <c r="OXB491" s="1"/>
      <c r="OXC491" s="1"/>
      <c r="OXD491" s="1"/>
      <c r="OXE491" s="1"/>
      <c r="OXF491" s="1"/>
      <c r="OXG491" s="1"/>
      <c r="OXH491" s="1"/>
      <c r="OXI491" s="1"/>
      <c r="OXJ491" s="1"/>
      <c r="OXK491" s="1"/>
      <c r="OXL491" s="1"/>
      <c r="OXM491" s="1"/>
      <c r="OXN491" s="1"/>
      <c r="OXO491" s="1"/>
      <c r="OXP491" s="1"/>
      <c r="OXQ491" s="1"/>
      <c r="OXR491" s="1"/>
      <c r="OXS491" s="1"/>
      <c r="OXT491" s="1"/>
      <c r="OXU491" s="1"/>
      <c r="OXV491" s="1"/>
      <c r="OXW491" s="1"/>
      <c r="OXX491" s="1"/>
      <c r="OXY491" s="1"/>
      <c r="OXZ491" s="1"/>
      <c r="OYA491" s="1"/>
      <c r="OYB491" s="1"/>
      <c r="OYC491" s="1"/>
      <c r="OYD491" s="1"/>
      <c r="OYE491" s="1"/>
      <c r="OYF491" s="1"/>
      <c r="OYG491" s="1"/>
      <c r="OYH491" s="1"/>
      <c r="OYI491" s="1"/>
      <c r="OYJ491" s="1"/>
      <c r="OYK491" s="1"/>
      <c r="OYL491" s="1"/>
      <c r="OYM491" s="1"/>
      <c r="OYN491" s="1"/>
      <c r="OYO491" s="1"/>
      <c r="OYP491" s="1"/>
      <c r="OYQ491" s="1"/>
      <c r="OYR491" s="1"/>
      <c r="OYS491" s="1"/>
      <c r="OYT491" s="1"/>
      <c r="OYU491" s="1"/>
      <c r="OYV491" s="1"/>
      <c r="OYW491" s="1"/>
      <c r="OYX491" s="1"/>
      <c r="OYY491" s="1"/>
      <c r="OYZ491" s="1"/>
      <c r="OZA491" s="1"/>
      <c r="OZB491" s="1"/>
      <c r="OZC491" s="1"/>
      <c r="OZD491" s="1"/>
      <c r="OZE491" s="1"/>
      <c r="OZF491" s="1"/>
      <c r="OZG491" s="1"/>
      <c r="OZH491" s="1"/>
      <c r="OZI491" s="1"/>
      <c r="OZJ491" s="1"/>
      <c r="OZK491" s="1"/>
      <c r="OZL491" s="1"/>
      <c r="OZM491" s="1"/>
      <c r="OZN491" s="1"/>
      <c r="OZO491" s="1"/>
      <c r="OZP491" s="1"/>
      <c r="OZQ491" s="1"/>
      <c r="OZR491" s="1"/>
      <c r="OZS491" s="1"/>
      <c r="OZT491" s="1"/>
      <c r="OZU491" s="1"/>
      <c r="OZV491" s="1"/>
      <c r="OZW491" s="1"/>
      <c r="OZX491" s="1"/>
      <c r="OZY491" s="1"/>
      <c r="OZZ491" s="1"/>
      <c r="PAA491" s="1"/>
      <c r="PAB491" s="1"/>
      <c r="PAC491" s="1"/>
      <c r="PAD491" s="1"/>
      <c r="PAE491" s="1"/>
      <c r="PAF491" s="1"/>
      <c r="PAG491" s="1"/>
      <c r="PAH491" s="1"/>
      <c r="PAI491" s="1"/>
      <c r="PAJ491" s="1"/>
      <c r="PAK491" s="1"/>
      <c r="PAL491" s="1"/>
      <c r="PAM491" s="1"/>
      <c r="PAN491" s="1"/>
      <c r="PAO491" s="1"/>
      <c r="PAP491" s="1"/>
      <c r="PAQ491" s="1"/>
      <c r="PAR491" s="1"/>
      <c r="PAS491" s="1"/>
      <c r="PAT491" s="1"/>
      <c r="PAU491" s="1"/>
      <c r="PAV491" s="1"/>
      <c r="PAW491" s="1"/>
      <c r="PAX491" s="1"/>
      <c r="PAY491" s="1"/>
      <c r="PAZ491" s="1"/>
      <c r="PBA491" s="1"/>
      <c r="PBB491" s="1"/>
      <c r="PBC491" s="1"/>
      <c r="PBD491" s="1"/>
      <c r="PBE491" s="1"/>
      <c r="PBF491" s="1"/>
      <c r="PBG491" s="1"/>
      <c r="PBH491" s="1"/>
      <c r="PBI491" s="1"/>
      <c r="PBJ491" s="1"/>
      <c r="PBK491" s="1"/>
      <c r="PBL491" s="1"/>
      <c r="PBM491" s="1"/>
      <c r="PBN491" s="1"/>
      <c r="PBO491" s="1"/>
      <c r="PBP491" s="1"/>
      <c r="PBQ491" s="1"/>
      <c r="PBR491" s="1"/>
      <c r="PBS491" s="1"/>
      <c r="PBT491" s="1"/>
      <c r="PBU491" s="1"/>
      <c r="PBV491" s="1"/>
      <c r="PBW491" s="1"/>
      <c r="PBX491" s="1"/>
      <c r="PBY491" s="1"/>
      <c r="PBZ491" s="1"/>
      <c r="PCA491" s="1"/>
      <c r="PCB491" s="1"/>
      <c r="PCC491" s="1"/>
      <c r="PCD491" s="1"/>
      <c r="PCE491" s="1"/>
      <c r="PCF491" s="1"/>
      <c r="PCG491" s="1"/>
      <c r="PCH491" s="1"/>
      <c r="PCI491" s="1"/>
      <c r="PCJ491" s="1"/>
      <c r="PCK491" s="1"/>
      <c r="PCL491" s="1"/>
      <c r="PCM491" s="1"/>
      <c r="PCN491" s="1"/>
      <c r="PCO491" s="1"/>
      <c r="PCP491" s="1"/>
      <c r="PCQ491" s="1"/>
      <c r="PCR491" s="1"/>
      <c r="PCS491" s="1"/>
      <c r="PCT491" s="1"/>
      <c r="PCU491" s="1"/>
      <c r="PCV491" s="1"/>
      <c r="PCW491" s="1"/>
      <c r="PCX491" s="1"/>
      <c r="PCY491" s="1"/>
      <c r="PCZ491" s="1"/>
      <c r="PDA491" s="1"/>
      <c r="PDB491" s="1"/>
      <c r="PDC491" s="1"/>
      <c r="PDD491" s="1"/>
      <c r="PDE491" s="1"/>
      <c r="PDF491" s="1"/>
      <c r="PDG491" s="1"/>
      <c r="PDH491" s="1"/>
      <c r="PDI491" s="1"/>
      <c r="PDJ491" s="1"/>
      <c r="PDK491" s="1"/>
      <c r="PDL491" s="1"/>
      <c r="PDM491" s="1"/>
      <c r="PDN491" s="1"/>
      <c r="PDO491" s="1"/>
      <c r="PDP491" s="1"/>
      <c r="PDQ491" s="1"/>
      <c r="PDR491" s="1"/>
      <c r="PDS491" s="1"/>
      <c r="PDT491" s="1"/>
      <c r="PDU491" s="1"/>
      <c r="PDV491" s="1"/>
      <c r="PDW491" s="1"/>
      <c r="PDX491" s="1"/>
      <c r="PDY491" s="1"/>
      <c r="PDZ491" s="1"/>
      <c r="PEA491" s="1"/>
      <c r="PEB491" s="1"/>
      <c r="PEC491" s="1"/>
      <c r="PED491" s="1"/>
      <c r="PEE491" s="1"/>
      <c r="PEF491" s="1"/>
      <c r="PEG491" s="1"/>
      <c r="PEH491" s="1"/>
      <c r="PEI491" s="1"/>
      <c r="PEJ491" s="1"/>
      <c r="PEK491" s="1"/>
      <c r="PEL491" s="1"/>
      <c r="PEM491" s="1"/>
      <c r="PEN491" s="1"/>
      <c r="PEO491" s="1"/>
      <c r="PEP491" s="1"/>
      <c r="PEQ491" s="1"/>
      <c r="PER491" s="1"/>
      <c r="PES491" s="1"/>
      <c r="PET491" s="1"/>
      <c r="PEU491" s="1"/>
      <c r="PEV491" s="1"/>
      <c r="PEW491" s="1"/>
      <c r="PEX491" s="1"/>
      <c r="PEY491" s="1"/>
      <c r="PEZ491" s="1"/>
      <c r="PFA491" s="1"/>
      <c r="PFB491" s="1"/>
      <c r="PFC491" s="1"/>
      <c r="PFD491" s="1"/>
      <c r="PFE491" s="1"/>
      <c r="PFF491" s="1"/>
      <c r="PFG491" s="1"/>
      <c r="PFH491" s="1"/>
      <c r="PFI491" s="1"/>
      <c r="PFJ491" s="1"/>
      <c r="PFK491" s="1"/>
      <c r="PFL491" s="1"/>
      <c r="PFM491" s="1"/>
      <c r="PFN491" s="1"/>
      <c r="PFO491" s="1"/>
      <c r="PFP491" s="1"/>
      <c r="PFQ491" s="1"/>
      <c r="PFR491" s="1"/>
      <c r="PFS491" s="1"/>
      <c r="PFT491" s="1"/>
      <c r="PFU491" s="1"/>
      <c r="PFV491" s="1"/>
      <c r="PFW491" s="1"/>
      <c r="PFX491" s="1"/>
      <c r="PFY491" s="1"/>
      <c r="PFZ491" s="1"/>
      <c r="PGA491" s="1"/>
      <c r="PGB491" s="1"/>
      <c r="PGC491" s="1"/>
      <c r="PGD491" s="1"/>
      <c r="PGE491" s="1"/>
      <c r="PGF491" s="1"/>
      <c r="PGG491" s="1"/>
      <c r="PGH491" s="1"/>
      <c r="PGI491" s="1"/>
      <c r="PGJ491" s="1"/>
      <c r="PGK491" s="1"/>
      <c r="PGL491" s="1"/>
      <c r="PGM491" s="1"/>
      <c r="PGN491" s="1"/>
      <c r="PGO491" s="1"/>
      <c r="PGP491" s="1"/>
      <c r="PGQ491" s="1"/>
      <c r="PGR491" s="1"/>
      <c r="PGS491" s="1"/>
      <c r="PGT491" s="1"/>
      <c r="PGU491" s="1"/>
      <c r="PGV491" s="1"/>
      <c r="PGW491" s="1"/>
      <c r="PGX491" s="1"/>
      <c r="PGY491" s="1"/>
      <c r="PGZ491" s="1"/>
      <c r="PHA491" s="1"/>
      <c r="PHB491" s="1"/>
      <c r="PHC491" s="1"/>
      <c r="PHD491" s="1"/>
      <c r="PHE491" s="1"/>
      <c r="PHF491" s="1"/>
      <c r="PHG491" s="1"/>
      <c r="PHH491" s="1"/>
      <c r="PHI491" s="1"/>
      <c r="PHJ491" s="1"/>
      <c r="PHK491" s="1"/>
      <c r="PHL491" s="1"/>
      <c r="PHM491" s="1"/>
      <c r="PHN491" s="1"/>
      <c r="PHO491" s="1"/>
      <c r="PHP491" s="1"/>
      <c r="PHQ491" s="1"/>
      <c r="PHR491" s="1"/>
      <c r="PHS491" s="1"/>
      <c r="PHT491" s="1"/>
      <c r="PHU491" s="1"/>
      <c r="PHV491" s="1"/>
      <c r="PHW491" s="1"/>
      <c r="PHX491" s="1"/>
      <c r="PHY491" s="1"/>
      <c r="PHZ491" s="1"/>
      <c r="PIA491" s="1"/>
      <c r="PIB491" s="1"/>
      <c r="PIC491" s="1"/>
      <c r="PID491" s="1"/>
      <c r="PIE491" s="1"/>
      <c r="PIF491" s="1"/>
      <c r="PIG491" s="1"/>
      <c r="PIH491" s="1"/>
      <c r="PII491" s="1"/>
      <c r="PIJ491" s="1"/>
      <c r="PIK491" s="1"/>
      <c r="PIL491" s="1"/>
      <c r="PIM491" s="1"/>
      <c r="PIN491" s="1"/>
      <c r="PIO491" s="1"/>
      <c r="PIP491" s="1"/>
      <c r="PIQ491" s="1"/>
      <c r="PIR491" s="1"/>
      <c r="PIS491" s="1"/>
      <c r="PIT491" s="1"/>
      <c r="PIU491" s="1"/>
      <c r="PIV491" s="1"/>
      <c r="PIW491" s="1"/>
      <c r="PIX491" s="1"/>
      <c r="PIY491" s="1"/>
      <c r="PIZ491" s="1"/>
      <c r="PJA491" s="1"/>
      <c r="PJB491" s="1"/>
      <c r="PJC491" s="1"/>
      <c r="PJD491" s="1"/>
      <c r="PJE491" s="1"/>
      <c r="PJF491" s="1"/>
      <c r="PJG491" s="1"/>
      <c r="PJH491" s="1"/>
      <c r="PJI491" s="1"/>
      <c r="PJJ491" s="1"/>
      <c r="PJK491" s="1"/>
      <c r="PJL491" s="1"/>
      <c r="PJM491" s="1"/>
      <c r="PJN491" s="1"/>
      <c r="PJO491" s="1"/>
      <c r="PJP491" s="1"/>
      <c r="PJQ491" s="1"/>
      <c r="PJR491" s="1"/>
      <c r="PJS491" s="1"/>
      <c r="PJT491" s="1"/>
      <c r="PJU491" s="1"/>
      <c r="PJV491" s="1"/>
      <c r="PJW491" s="1"/>
      <c r="PJX491" s="1"/>
      <c r="PJY491" s="1"/>
      <c r="PJZ491" s="1"/>
      <c r="PKA491" s="1"/>
      <c r="PKB491" s="1"/>
      <c r="PKC491" s="1"/>
      <c r="PKD491" s="1"/>
      <c r="PKE491" s="1"/>
      <c r="PKF491" s="1"/>
      <c r="PKG491" s="1"/>
      <c r="PKH491" s="1"/>
      <c r="PKI491" s="1"/>
      <c r="PKJ491" s="1"/>
      <c r="PKK491" s="1"/>
      <c r="PKL491" s="1"/>
      <c r="PKM491" s="1"/>
      <c r="PKN491" s="1"/>
      <c r="PKO491" s="1"/>
      <c r="PKP491" s="1"/>
      <c r="PKQ491" s="1"/>
      <c r="PKR491" s="1"/>
      <c r="PKS491" s="1"/>
      <c r="PKT491" s="1"/>
      <c r="PKU491" s="1"/>
      <c r="PKV491" s="1"/>
      <c r="PKW491" s="1"/>
      <c r="PKX491" s="1"/>
      <c r="PKY491" s="1"/>
      <c r="PKZ491" s="1"/>
      <c r="PLA491" s="1"/>
      <c r="PLB491" s="1"/>
      <c r="PLC491" s="1"/>
      <c r="PLD491" s="1"/>
      <c r="PLE491" s="1"/>
      <c r="PLF491" s="1"/>
      <c r="PLG491" s="1"/>
      <c r="PLH491" s="1"/>
      <c r="PLI491" s="1"/>
      <c r="PLJ491" s="1"/>
      <c r="PLK491" s="1"/>
      <c r="PLL491" s="1"/>
      <c r="PLM491" s="1"/>
      <c r="PLN491" s="1"/>
      <c r="PLO491" s="1"/>
      <c r="PLP491" s="1"/>
      <c r="PLQ491" s="1"/>
      <c r="PLR491" s="1"/>
      <c r="PLS491" s="1"/>
      <c r="PLT491" s="1"/>
      <c r="PLU491" s="1"/>
      <c r="PLV491" s="1"/>
      <c r="PLW491" s="1"/>
      <c r="PLX491" s="1"/>
      <c r="PLY491" s="1"/>
      <c r="PLZ491" s="1"/>
      <c r="PMA491" s="1"/>
      <c r="PMB491" s="1"/>
      <c r="PMC491" s="1"/>
      <c r="PMD491" s="1"/>
      <c r="PME491" s="1"/>
      <c r="PMF491" s="1"/>
      <c r="PMG491" s="1"/>
      <c r="PMH491" s="1"/>
      <c r="PMI491" s="1"/>
      <c r="PMJ491" s="1"/>
      <c r="PMK491" s="1"/>
      <c r="PML491" s="1"/>
      <c r="PMM491" s="1"/>
      <c r="PMN491" s="1"/>
      <c r="PMO491" s="1"/>
      <c r="PMP491" s="1"/>
      <c r="PMQ491" s="1"/>
      <c r="PMR491" s="1"/>
      <c r="PMS491" s="1"/>
      <c r="PMT491" s="1"/>
      <c r="PMU491" s="1"/>
      <c r="PMV491" s="1"/>
      <c r="PMW491" s="1"/>
      <c r="PMX491" s="1"/>
      <c r="PMY491" s="1"/>
      <c r="PMZ491" s="1"/>
      <c r="PNA491" s="1"/>
      <c r="PNB491" s="1"/>
      <c r="PNC491" s="1"/>
      <c r="PND491" s="1"/>
      <c r="PNE491" s="1"/>
      <c r="PNF491" s="1"/>
      <c r="PNG491" s="1"/>
      <c r="PNH491" s="1"/>
      <c r="PNI491" s="1"/>
      <c r="PNJ491" s="1"/>
      <c r="PNK491" s="1"/>
      <c r="PNL491" s="1"/>
      <c r="PNM491" s="1"/>
      <c r="PNN491" s="1"/>
      <c r="PNO491" s="1"/>
      <c r="PNP491" s="1"/>
      <c r="PNQ491" s="1"/>
      <c r="PNR491" s="1"/>
      <c r="PNS491" s="1"/>
      <c r="PNT491" s="1"/>
      <c r="PNU491" s="1"/>
      <c r="PNV491" s="1"/>
      <c r="PNW491" s="1"/>
      <c r="PNX491" s="1"/>
      <c r="PNY491" s="1"/>
      <c r="PNZ491" s="1"/>
      <c r="POA491" s="1"/>
      <c r="POB491" s="1"/>
      <c r="POC491" s="1"/>
      <c r="POD491" s="1"/>
      <c r="POE491" s="1"/>
      <c r="POF491" s="1"/>
      <c r="POG491" s="1"/>
      <c r="POH491" s="1"/>
      <c r="POI491" s="1"/>
      <c r="POJ491" s="1"/>
      <c r="POK491" s="1"/>
      <c r="POL491" s="1"/>
      <c r="POM491" s="1"/>
      <c r="PON491" s="1"/>
      <c r="POO491" s="1"/>
      <c r="POP491" s="1"/>
      <c r="POQ491" s="1"/>
      <c r="POR491" s="1"/>
      <c r="POS491" s="1"/>
      <c r="POT491" s="1"/>
      <c r="POU491" s="1"/>
      <c r="POV491" s="1"/>
      <c r="POW491" s="1"/>
      <c r="POX491" s="1"/>
      <c r="POY491" s="1"/>
      <c r="POZ491" s="1"/>
      <c r="PPA491" s="1"/>
      <c r="PPB491" s="1"/>
      <c r="PPC491" s="1"/>
      <c r="PPD491" s="1"/>
      <c r="PPE491" s="1"/>
      <c r="PPF491" s="1"/>
      <c r="PPG491" s="1"/>
      <c r="PPH491" s="1"/>
      <c r="PPI491" s="1"/>
      <c r="PPJ491" s="1"/>
      <c r="PPK491" s="1"/>
      <c r="PPL491" s="1"/>
      <c r="PPM491" s="1"/>
      <c r="PPN491" s="1"/>
      <c r="PPO491" s="1"/>
      <c r="PPP491" s="1"/>
      <c r="PPQ491" s="1"/>
      <c r="PPR491" s="1"/>
      <c r="PPS491" s="1"/>
      <c r="PPT491" s="1"/>
      <c r="PPU491" s="1"/>
      <c r="PPV491" s="1"/>
      <c r="PPW491" s="1"/>
      <c r="PPX491" s="1"/>
      <c r="PPY491" s="1"/>
      <c r="PPZ491" s="1"/>
      <c r="PQA491" s="1"/>
      <c r="PQB491" s="1"/>
      <c r="PQC491" s="1"/>
      <c r="PQD491" s="1"/>
      <c r="PQE491" s="1"/>
      <c r="PQF491" s="1"/>
      <c r="PQG491" s="1"/>
      <c r="PQH491" s="1"/>
      <c r="PQI491" s="1"/>
      <c r="PQJ491" s="1"/>
      <c r="PQK491" s="1"/>
      <c r="PQL491" s="1"/>
      <c r="PQM491" s="1"/>
      <c r="PQN491" s="1"/>
      <c r="PQO491" s="1"/>
      <c r="PQP491" s="1"/>
      <c r="PQQ491" s="1"/>
      <c r="PQR491" s="1"/>
      <c r="PQS491" s="1"/>
      <c r="PQT491" s="1"/>
      <c r="PQU491" s="1"/>
      <c r="PQV491" s="1"/>
      <c r="PQW491" s="1"/>
      <c r="PQX491" s="1"/>
      <c r="PQY491" s="1"/>
      <c r="PQZ491" s="1"/>
      <c r="PRA491" s="1"/>
      <c r="PRB491" s="1"/>
      <c r="PRC491" s="1"/>
      <c r="PRD491" s="1"/>
      <c r="PRE491" s="1"/>
      <c r="PRF491" s="1"/>
      <c r="PRG491" s="1"/>
      <c r="PRH491" s="1"/>
      <c r="PRI491" s="1"/>
      <c r="PRJ491" s="1"/>
      <c r="PRK491" s="1"/>
      <c r="PRL491" s="1"/>
      <c r="PRM491" s="1"/>
      <c r="PRN491" s="1"/>
      <c r="PRO491" s="1"/>
      <c r="PRP491" s="1"/>
      <c r="PRQ491" s="1"/>
      <c r="PRR491" s="1"/>
      <c r="PRS491" s="1"/>
      <c r="PRT491" s="1"/>
      <c r="PRU491" s="1"/>
      <c r="PRV491" s="1"/>
      <c r="PRW491" s="1"/>
      <c r="PRX491" s="1"/>
      <c r="PRY491" s="1"/>
      <c r="PRZ491" s="1"/>
      <c r="PSA491" s="1"/>
      <c r="PSB491" s="1"/>
      <c r="PSC491" s="1"/>
      <c r="PSD491" s="1"/>
      <c r="PSE491" s="1"/>
      <c r="PSF491" s="1"/>
      <c r="PSG491" s="1"/>
      <c r="PSH491" s="1"/>
      <c r="PSI491" s="1"/>
      <c r="PSJ491" s="1"/>
      <c r="PSK491" s="1"/>
      <c r="PSL491" s="1"/>
      <c r="PSM491" s="1"/>
      <c r="PSN491" s="1"/>
      <c r="PSO491" s="1"/>
      <c r="PSP491" s="1"/>
      <c r="PSQ491" s="1"/>
      <c r="PSR491" s="1"/>
      <c r="PSS491" s="1"/>
      <c r="PST491" s="1"/>
      <c r="PSU491" s="1"/>
      <c r="PSV491" s="1"/>
      <c r="PSW491" s="1"/>
      <c r="PSX491" s="1"/>
      <c r="PSY491" s="1"/>
      <c r="PSZ491" s="1"/>
      <c r="PTA491" s="1"/>
      <c r="PTB491" s="1"/>
      <c r="PTC491" s="1"/>
      <c r="PTD491" s="1"/>
      <c r="PTE491" s="1"/>
      <c r="PTF491" s="1"/>
      <c r="PTG491" s="1"/>
      <c r="PTH491" s="1"/>
      <c r="PTI491" s="1"/>
      <c r="PTJ491" s="1"/>
      <c r="PTK491" s="1"/>
      <c r="PTL491" s="1"/>
      <c r="PTM491" s="1"/>
      <c r="PTN491" s="1"/>
      <c r="PTO491" s="1"/>
      <c r="PTP491" s="1"/>
      <c r="PTQ491" s="1"/>
      <c r="PTR491" s="1"/>
      <c r="PTS491" s="1"/>
      <c r="PTT491" s="1"/>
      <c r="PTU491" s="1"/>
      <c r="PTV491" s="1"/>
      <c r="PTW491" s="1"/>
      <c r="PTX491" s="1"/>
      <c r="PTY491" s="1"/>
      <c r="PTZ491" s="1"/>
      <c r="PUA491" s="1"/>
      <c r="PUB491" s="1"/>
      <c r="PUC491" s="1"/>
      <c r="PUD491" s="1"/>
      <c r="PUE491" s="1"/>
      <c r="PUF491" s="1"/>
      <c r="PUG491" s="1"/>
      <c r="PUH491" s="1"/>
      <c r="PUI491" s="1"/>
      <c r="PUJ491" s="1"/>
      <c r="PUK491" s="1"/>
      <c r="PUL491" s="1"/>
      <c r="PUM491" s="1"/>
      <c r="PUN491" s="1"/>
      <c r="PUO491" s="1"/>
      <c r="PUP491" s="1"/>
      <c r="PUQ491" s="1"/>
      <c r="PUR491" s="1"/>
      <c r="PUS491" s="1"/>
      <c r="PUT491" s="1"/>
      <c r="PUU491" s="1"/>
      <c r="PUV491" s="1"/>
      <c r="PUW491" s="1"/>
      <c r="PUX491" s="1"/>
      <c r="PUY491" s="1"/>
      <c r="PUZ491" s="1"/>
      <c r="PVA491" s="1"/>
      <c r="PVB491" s="1"/>
      <c r="PVC491" s="1"/>
      <c r="PVD491" s="1"/>
      <c r="PVE491" s="1"/>
      <c r="PVF491" s="1"/>
      <c r="PVG491" s="1"/>
      <c r="PVH491" s="1"/>
      <c r="PVI491" s="1"/>
      <c r="PVJ491" s="1"/>
      <c r="PVK491" s="1"/>
      <c r="PVL491" s="1"/>
      <c r="PVM491" s="1"/>
      <c r="PVN491" s="1"/>
      <c r="PVO491" s="1"/>
      <c r="PVP491" s="1"/>
      <c r="PVQ491" s="1"/>
      <c r="PVR491" s="1"/>
      <c r="PVS491" s="1"/>
      <c r="PVT491" s="1"/>
      <c r="PVU491" s="1"/>
      <c r="PVV491" s="1"/>
      <c r="PVW491" s="1"/>
      <c r="PVX491" s="1"/>
      <c r="PVY491" s="1"/>
      <c r="PVZ491" s="1"/>
      <c r="PWA491" s="1"/>
      <c r="PWB491" s="1"/>
      <c r="PWC491" s="1"/>
      <c r="PWD491" s="1"/>
      <c r="PWE491" s="1"/>
      <c r="PWF491" s="1"/>
      <c r="PWG491" s="1"/>
      <c r="PWH491" s="1"/>
      <c r="PWI491" s="1"/>
      <c r="PWJ491" s="1"/>
      <c r="PWK491" s="1"/>
      <c r="PWL491" s="1"/>
      <c r="PWM491" s="1"/>
      <c r="PWN491" s="1"/>
      <c r="PWO491" s="1"/>
      <c r="PWP491" s="1"/>
      <c r="PWQ491" s="1"/>
      <c r="PWR491" s="1"/>
      <c r="PWS491" s="1"/>
      <c r="PWT491" s="1"/>
      <c r="PWU491" s="1"/>
      <c r="PWV491" s="1"/>
      <c r="PWW491" s="1"/>
      <c r="PWX491" s="1"/>
      <c r="PWY491" s="1"/>
      <c r="PWZ491" s="1"/>
      <c r="PXA491" s="1"/>
      <c r="PXB491" s="1"/>
      <c r="PXC491" s="1"/>
      <c r="PXD491" s="1"/>
      <c r="PXE491" s="1"/>
      <c r="PXF491" s="1"/>
      <c r="PXG491" s="1"/>
      <c r="PXH491" s="1"/>
      <c r="PXI491" s="1"/>
      <c r="PXJ491" s="1"/>
      <c r="PXK491" s="1"/>
      <c r="PXL491" s="1"/>
      <c r="PXM491" s="1"/>
      <c r="PXN491" s="1"/>
      <c r="PXO491" s="1"/>
      <c r="PXP491" s="1"/>
      <c r="PXQ491" s="1"/>
      <c r="PXR491" s="1"/>
      <c r="PXS491" s="1"/>
      <c r="PXT491" s="1"/>
      <c r="PXU491" s="1"/>
      <c r="PXV491" s="1"/>
      <c r="PXW491" s="1"/>
      <c r="PXX491" s="1"/>
      <c r="PXY491" s="1"/>
      <c r="PXZ491" s="1"/>
      <c r="PYA491" s="1"/>
      <c r="PYB491" s="1"/>
      <c r="PYC491" s="1"/>
      <c r="PYD491" s="1"/>
      <c r="PYE491" s="1"/>
      <c r="PYF491" s="1"/>
      <c r="PYG491" s="1"/>
      <c r="PYH491" s="1"/>
      <c r="PYI491" s="1"/>
      <c r="PYJ491" s="1"/>
      <c r="PYK491" s="1"/>
      <c r="PYL491" s="1"/>
      <c r="PYM491" s="1"/>
      <c r="PYN491" s="1"/>
      <c r="PYO491" s="1"/>
      <c r="PYP491" s="1"/>
      <c r="PYQ491" s="1"/>
      <c r="PYR491" s="1"/>
      <c r="PYS491" s="1"/>
      <c r="PYT491" s="1"/>
      <c r="PYU491" s="1"/>
      <c r="PYV491" s="1"/>
      <c r="PYW491" s="1"/>
      <c r="PYX491" s="1"/>
      <c r="PYY491" s="1"/>
      <c r="PYZ491" s="1"/>
      <c r="PZA491" s="1"/>
      <c r="PZB491" s="1"/>
      <c r="PZC491" s="1"/>
      <c r="PZD491" s="1"/>
      <c r="PZE491" s="1"/>
      <c r="PZF491" s="1"/>
      <c r="PZG491" s="1"/>
      <c r="PZH491" s="1"/>
      <c r="PZI491" s="1"/>
      <c r="PZJ491" s="1"/>
      <c r="PZK491" s="1"/>
      <c r="PZL491" s="1"/>
      <c r="PZM491" s="1"/>
      <c r="PZN491" s="1"/>
      <c r="PZO491" s="1"/>
      <c r="PZP491" s="1"/>
      <c r="PZQ491" s="1"/>
      <c r="PZR491" s="1"/>
      <c r="PZS491" s="1"/>
      <c r="PZT491" s="1"/>
      <c r="PZU491" s="1"/>
      <c r="PZV491" s="1"/>
      <c r="PZW491" s="1"/>
      <c r="PZX491" s="1"/>
      <c r="PZY491" s="1"/>
      <c r="PZZ491" s="1"/>
      <c r="QAA491" s="1"/>
      <c r="QAB491" s="1"/>
      <c r="QAC491" s="1"/>
      <c r="QAD491" s="1"/>
      <c r="QAE491" s="1"/>
      <c r="QAF491" s="1"/>
      <c r="QAG491" s="1"/>
      <c r="QAH491" s="1"/>
      <c r="QAI491" s="1"/>
      <c r="QAJ491" s="1"/>
      <c r="QAK491" s="1"/>
      <c r="QAL491" s="1"/>
      <c r="QAM491" s="1"/>
      <c r="QAN491" s="1"/>
      <c r="QAO491" s="1"/>
      <c r="QAP491" s="1"/>
      <c r="QAQ491" s="1"/>
      <c r="QAR491" s="1"/>
      <c r="QAS491" s="1"/>
      <c r="QAT491" s="1"/>
      <c r="QAU491" s="1"/>
      <c r="QAV491" s="1"/>
      <c r="QAW491" s="1"/>
      <c r="QAX491" s="1"/>
      <c r="QAY491" s="1"/>
      <c r="QAZ491" s="1"/>
      <c r="QBA491" s="1"/>
      <c r="QBB491" s="1"/>
      <c r="QBC491" s="1"/>
      <c r="QBD491" s="1"/>
      <c r="QBE491" s="1"/>
      <c r="QBF491" s="1"/>
      <c r="QBG491" s="1"/>
      <c r="QBH491" s="1"/>
      <c r="QBI491" s="1"/>
      <c r="QBJ491" s="1"/>
      <c r="QBK491" s="1"/>
      <c r="QBL491" s="1"/>
      <c r="QBM491" s="1"/>
      <c r="QBN491" s="1"/>
      <c r="QBO491" s="1"/>
      <c r="QBP491" s="1"/>
      <c r="QBQ491" s="1"/>
      <c r="QBR491" s="1"/>
      <c r="QBS491" s="1"/>
      <c r="QBT491" s="1"/>
      <c r="QBU491" s="1"/>
      <c r="QBV491" s="1"/>
      <c r="QBW491" s="1"/>
      <c r="QBX491" s="1"/>
      <c r="QBY491" s="1"/>
      <c r="QBZ491" s="1"/>
      <c r="QCA491" s="1"/>
      <c r="QCB491" s="1"/>
      <c r="QCC491" s="1"/>
      <c r="QCD491" s="1"/>
      <c r="QCE491" s="1"/>
      <c r="QCF491" s="1"/>
      <c r="QCG491" s="1"/>
      <c r="QCH491" s="1"/>
      <c r="QCI491" s="1"/>
      <c r="QCJ491" s="1"/>
      <c r="QCK491" s="1"/>
      <c r="QCL491" s="1"/>
      <c r="QCM491" s="1"/>
      <c r="QCN491" s="1"/>
      <c r="QCO491" s="1"/>
      <c r="QCP491" s="1"/>
      <c r="QCQ491" s="1"/>
      <c r="QCR491" s="1"/>
      <c r="QCS491" s="1"/>
      <c r="QCT491" s="1"/>
      <c r="QCU491" s="1"/>
      <c r="QCV491" s="1"/>
      <c r="QCW491" s="1"/>
      <c r="QCX491" s="1"/>
      <c r="QCY491" s="1"/>
      <c r="QCZ491" s="1"/>
      <c r="QDA491" s="1"/>
      <c r="QDB491" s="1"/>
      <c r="QDC491" s="1"/>
      <c r="QDD491" s="1"/>
      <c r="QDE491" s="1"/>
      <c r="QDF491" s="1"/>
      <c r="QDG491" s="1"/>
      <c r="QDH491" s="1"/>
      <c r="QDI491" s="1"/>
      <c r="QDJ491" s="1"/>
      <c r="QDK491" s="1"/>
      <c r="QDL491" s="1"/>
      <c r="QDM491" s="1"/>
      <c r="QDN491" s="1"/>
      <c r="QDO491" s="1"/>
      <c r="QDP491" s="1"/>
      <c r="QDQ491" s="1"/>
      <c r="QDR491" s="1"/>
      <c r="QDS491" s="1"/>
      <c r="QDT491" s="1"/>
      <c r="QDU491" s="1"/>
      <c r="QDV491" s="1"/>
      <c r="QDW491" s="1"/>
      <c r="QDX491" s="1"/>
      <c r="QDY491" s="1"/>
      <c r="QDZ491" s="1"/>
      <c r="QEA491" s="1"/>
      <c r="QEB491" s="1"/>
      <c r="QEC491" s="1"/>
      <c r="QED491" s="1"/>
      <c r="QEE491" s="1"/>
      <c r="QEF491" s="1"/>
      <c r="QEG491" s="1"/>
      <c r="QEH491" s="1"/>
      <c r="QEI491" s="1"/>
      <c r="QEJ491" s="1"/>
      <c r="QEK491" s="1"/>
      <c r="QEL491" s="1"/>
      <c r="QEM491" s="1"/>
      <c r="QEN491" s="1"/>
      <c r="QEO491" s="1"/>
      <c r="QEP491" s="1"/>
      <c r="QEQ491" s="1"/>
      <c r="QER491" s="1"/>
      <c r="QES491" s="1"/>
      <c r="QET491" s="1"/>
      <c r="QEU491" s="1"/>
      <c r="QEV491" s="1"/>
      <c r="QEW491" s="1"/>
      <c r="QEX491" s="1"/>
      <c r="QEY491" s="1"/>
      <c r="QEZ491" s="1"/>
      <c r="QFA491" s="1"/>
      <c r="QFB491" s="1"/>
      <c r="QFC491" s="1"/>
      <c r="QFD491" s="1"/>
      <c r="QFE491" s="1"/>
      <c r="QFF491" s="1"/>
      <c r="QFG491" s="1"/>
      <c r="QFH491" s="1"/>
      <c r="QFI491" s="1"/>
      <c r="QFJ491" s="1"/>
      <c r="QFK491" s="1"/>
      <c r="QFL491" s="1"/>
      <c r="QFM491" s="1"/>
      <c r="QFN491" s="1"/>
      <c r="QFO491" s="1"/>
      <c r="QFP491" s="1"/>
      <c r="QFQ491" s="1"/>
      <c r="QFR491" s="1"/>
      <c r="QFS491" s="1"/>
      <c r="QFT491" s="1"/>
      <c r="QFU491" s="1"/>
      <c r="QFV491" s="1"/>
      <c r="QFW491" s="1"/>
      <c r="QFX491" s="1"/>
      <c r="QFY491" s="1"/>
      <c r="QFZ491" s="1"/>
      <c r="QGA491" s="1"/>
      <c r="QGB491" s="1"/>
      <c r="QGC491" s="1"/>
      <c r="QGD491" s="1"/>
      <c r="QGE491" s="1"/>
      <c r="QGF491" s="1"/>
      <c r="QGG491" s="1"/>
      <c r="QGH491" s="1"/>
      <c r="QGI491" s="1"/>
      <c r="QGJ491" s="1"/>
      <c r="QGK491" s="1"/>
      <c r="QGL491" s="1"/>
      <c r="QGM491" s="1"/>
      <c r="QGN491" s="1"/>
      <c r="QGO491" s="1"/>
      <c r="QGP491" s="1"/>
      <c r="QGQ491" s="1"/>
      <c r="QGR491" s="1"/>
      <c r="QGS491" s="1"/>
      <c r="QGT491" s="1"/>
      <c r="QGU491" s="1"/>
      <c r="QGV491" s="1"/>
      <c r="QGW491" s="1"/>
      <c r="QGX491" s="1"/>
      <c r="QGY491" s="1"/>
      <c r="QGZ491" s="1"/>
      <c r="QHA491" s="1"/>
      <c r="QHB491" s="1"/>
      <c r="QHC491" s="1"/>
      <c r="QHD491" s="1"/>
      <c r="QHE491" s="1"/>
      <c r="QHF491" s="1"/>
      <c r="QHG491" s="1"/>
      <c r="QHH491" s="1"/>
      <c r="QHI491" s="1"/>
      <c r="QHJ491" s="1"/>
      <c r="QHK491" s="1"/>
      <c r="QHL491" s="1"/>
      <c r="QHM491" s="1"/>
      <c r="QHN491" s="1"/>
      <c r="QHO491" s="1"/>
      <c r="QHP491" s="1"/>
      <c r="QHQ491" s="1"/>
      <c r="QHR491" s="1"/>
      <c r="QHS491" s="1"/>
      <c r="QHT491" s="1"/>
      <c r="QHU491" s="1"/>
      <c r="QHV491" s="1"/>
      <c r="QHW491" s="1"/>
      <c r="QHX491" s="1"/>
      <c r="QHY491" s="1"/>
      <c r="QHZ491" s="1"/>
      <c r="QIA491" s="1"/>
      <c r="QIB491" s="1"/>
      <c r="QIC491" s="1"/>
      <c r="QID491" s="1"/>
      <c r="QIE491" s="1"/>
      <c r="QIF491" s="1"/>
      <c r="QIG491" s="1"/>
      <c r="QIH491" s="1"/>
      <c r="QII491" s="1"/>
      <c r="QIJ491" s="1"/>
      <c r="QIK491" s="1"/>
      <c r="QIL491" s="1"/>
      <c r="QIM491" s="1"/>
      <c r="QIN491" s="1"/>
      <c r="QIO491" s="1"/>
      <c r="QIP491" s="1"/>
      <c r="QIQ491" s="1"/>
      <c r="QIR491" s="1"/>
      <c r="QIS491" s="1"/>
      <c r="QIT491" s="1"/>
      <c r="QIU491" s="1"/>
      <c r="QIV491" s="1"/>
      <c r="QIW491" s="1"/>
      <c r="QIX491" s="1"/>
      <c r="QIY491" s="1"/>
      <c r="QIZ491" s="1"/>
      <c r="QJA491" s="1"/>
      <c r="QJB491" s="1"/>
      <c r="QJC491" s="1"/>
      <c r="QJD491" s="1"/>
      <c r="QJE491" s="1"/>
      <c r="QJF491" s="1"/>
      <c r="QJG491" s="1"/>
      <c r="QJH491" s="1"/>
      <c r="QJI491" s="1"/>
      <c r="QJJ491" s="1"/>
      <c r="QJK491" s="1"/>
      <c r="QJL491" s="1"/>
      <c r="QJM491" s="1"/>
      <c r="QJN491" s="1"/>
      <c r="QJO491" s="1"/>
      <c r="QJP491" s="1"/>
      <c r="QJQ491" s="1"/>
      <c r="QJR491" s="1"/>
      <c r="QJS491" s="1"/>
      <c r="QJT491" s="1"/>
      <c r="QJU491" s="1"/>
      <c r="QJV491" s="1"/>
      <c r="QJW491" s="1"/>
      <c r="QJX491" s="1"/>
      <c r="QJY491" s="1"/>
      <c r="QJZ491" s="1"/>
      <c r="QKA491" s="1"/>
      <c r="QKB491" s="1"/>
      <c r="QKC491" s="1"/>
      <c r="QKD491" s="1"/>
      <c r="QKE491" s="1"/>
      <c r="QKF491" s="1"/>
      <c r="QKG491" s="1"/>
      <c r="QKH491" s="1"/>
      <c r="QKI491" s="1"/>
      <c r="QKJ491" s="1"/>
      <c r="QKK491" s="1"/>
      <c r="QKL491" s="1"/>
      <c r="QKM491" s="1"/>
      <c r="QKN491" s="1"/>
      <c r="QKO491" s="1"/>
      <c r="QKP491" s="1"/>
      <c r="QKQ491" s="1"/>
      <c r="QKR491" s="1"/>
      <c r="QKS491" s="1"/>
      <c r="QKT491" s="1"/>
      <c r="QKU491" s="1"/>
      <c r="QKV491" s="1"/>
      <c r="QKW491" s="1"/>
      <c r="QKX491" s="1"/>
      <c r="QKY491" s="1"/>
      <c r="QKZ491" s="1"/>
      <c r="QLA491" s="1"/>
      <c r="QLB491" s="1"/>
      <c r="QLC491" s="1"/>
      <c r="QLD491" s="1"/>
      <c r="QLE491" s="1"/>
      <c r="QLF491" s="1"/>
      <c r="QLG491" s="1"/>
      <c r="QLH491" s="1"/>
      <c r="QLI491" s="1"/>
      <c r="QLJ491" s="1"/>
      <c r="QLK491" s="1"/>
      <c r="QLL491" s="1"/>
      <c r="QLM491" s="1"/>
      <c r="QLN491" s="1"/>
      <c r="QLO491" s="1"/>
      <c r="QLP491" s="1"/>
      <c r="QLQ491" s="1"/>
      <c r="QLR491" s="1"/>
      <c r="QLS491" s="1"/>
      <c r="QLT491" s="1"/>
      <c r="QLU491" s="1"/>
      <c r="QLV491" s="1"/>
      <c r="QLW491" s="1"/>
      <c r="QLX491" s="1"/>
      <c r="QLY491" s="1"/>
      <c r="QLZ491" s="1"/>
      <c r="QMA491" s="1"/>
      <c r="QMB491" s="1"/>
      <c r="QMC491" s="1"/>
      <c r="QMD491" s="1"/>
      <c r="QME491" s="1"/>
      <c r="QMF491" s="1"/>
      <c r="QMG491" s="1"/>
      <c r="QMH491" s="1"/>
      <c r="QMI491" s="1"/>
      <c r="QMJ491" s="1"/>
      <c r="QMK491" s="1"/>
      <c r="QML491" s="1"/>
      <c r="QMM491" s="1"/>
      <c r="QMN491" s="1"/>
      <c r="QMO491" s="1"/>
      <c r="QMP491" s="1"/>
      <c r="QMQ491" s="1"/>
      <c r="QMR491" s="1"/>
      <c r="QMS491" s="1"/>
      <c r="QMT491" s="1"/>
      <c r="QMU491" s="1"/>
      <c r="QMV491" s="1"/>
      <c r="QMW491" s="1"/>
      <c r="QMX491" s="1"/>
      <c r="QMY491" s="1"/>
      <c r="QMZ491" s="1"/>
      <c r="QNA491" s="1"/>
      <c r="QNB491" s="1"/>
      <c r="QNC491" s="1"/>
      <c r="QND491" s="1"/>
      <c r="QNE491" s="1"/>
      <c r="QNF491" s="1"/>
      <c r="QNG491" s="1"/>
      <c r="QNH491" s="1"/>
      <c r="QNI491" s="1"/>
      <c r="QNJ491" s="1"/>
      <c r="QNK491" s="1"/>
      <c r="QNL491" s="1"/>
      <c r="QNM491" s="1"/>
      <c r="QNN491" s="1"/>
      <c r="QNO491" s="1"/>
      <c r="QNP491" s="1"/>
      <c r="QNQ491" s="1"/>
      <c r="QNR491" s="1"/>
      <c r="QNS491" s="1"/>
      <c r="QNT491" s="1"/>
      <c r="QNU491" s="1"/>
      <c r="QNV491" s="1"/>
      <c r="QNW491" s="1"/>
      <c r="QNX491" s="1"/>
      <c r="QNY491" s="1"/>
      <c r="QNZ491" s="1"/>
      <c r="QOA491" s="1"/>
      <c r="QOB491" s="1"/>
      <c r="QOC491" s="1"/>
      <c r="QOD491" s="1"/>
      <c r="QOE491" s="1"/>
      <c r="QOF491" s="1"/>
      <c r="QOG491" s="1"/>
      <c r="QOH491" s="1"/>
      <c r="QOI491" s="1"/>
      <c r="QOJ491" s="1"/>
      <c r="QOK491" s="1"/>
      <c r="QOL491" s="1"/>
      <c r="QOM491" s="1"/>
      <c r="QON491" s="1"/>
      <c r="QOO491" s="1"/>
      <c r="QOP491" s="1"/>
      <c r="QOQ491" s="1"/>
      <c r="QOR491" s="1"/>
      <c r="QOS491" s="1"/>
      <c r="QOT491" s="1"/>
      <c r="QOU491" s="1"/>
      <c r="QOV491" s="1"/>
      <c r="QOW491" s="1"/>
      <c r="QOX491" s="1"/>
      <c r="QOY491" s="1"/>
      <c r="QOZ491" s="1"/>
      <c r="QPA491" s="1"/>
      <c r="QPB491" s="1"/>
      <c r="QPC491" s="1"/>
      <c r="QPD491" s="1"/>
      <c r="QPE491" s="1"/>
      <c r="QPF491" s="1"/>
      <c r="QPG491" s="1"/>
      <c r="QPH491" s="1"/>
      <c r="QPI491" s="1"/>
      <c r="QPJ491" s="1"/>
      <c r="QPK491" s="1"/>
      <c r="QPL491" s="1"/>
      <c r="QPM491" s="1"/>
      <c r="QPN491" s="1"/>
      <c r="QPO491" s="1"/>
      <c r="QPP491" s="1"/>
      <c r="QPQ491" s="1"/>
      <c r="QPR491" s="1"/>
      <c r="QPS491" s="1"/>
      <c r="QPT491" s="1"/>
      <c r="QPU491" s="1"/>
      <c r="QPV491" s="1"/>
      <c r="QPW491" s="1"/>
      <c r="QPX491" s="1"/>
      <c r="QPY491" s="1"/>
      <c r="QPZ491" s="1"/>
      <c r="QQA491" s="1"/>
      <c r="QQB491" s="1"/>
      <c r="QQC491" s="1"/>
      <c r="QQD491" s="1"/>
      <c r="QQE491" s="1"/>
      <c r="QQF491" s="1"/>
      <c r="QQG491" s="1"/>
      <c r="QQH491" s="1"/>
      <c r="QQI491" s="1"/>
      <c r="QQJ491" s="1"/>
      <c r="QQK491" s="1"/>
      <c r="QQL491" s="1"/>
      <c r="QQM491" s="1"/>
      <c r="QQN491" s="1"/>
      <c r="QQO491" s="1"/>
      <c r="QQP491" s="1"/>
      <c r="QQQ491" s="1"/>
      <c r="QQR491" s="1"/>
      <c r="QQS491" s="1"/>
      <c r="QQT491" s="1"/>
      <c r="QQU491" s="1"/>
      <c r="QQV491" s="1"/>
      <c r="QQW491" s="1"/>
      <c r="QQX491" s="1"/>
      <c r="QQY491" s="1"/>
      <c r="QQZ491" s="1"/>
      <c r="QRA491" s="1"/>
      <c r="QRB491" s="1"/>
      <c r="QRC491" s="1"/>
      <c r="QRD491" s="1"/>
      <c r="QRE491" s="1"/>
      <c r="QRF491" s="1"/>
      <c r="QRG491" s="1"/>
      <c r="QRH491" s="1"/>
      <c r="QRI491" s="1"/>
      <c r="QRJ491" s="1"/>
      <c r="QRK491" s="1"/>
      <c r="QRL491" s="1"/>
      <c r="QRM491" s="1"/>
      <c r="QRN491" s="1"/>
      <c r="QRO491" s="1"/>
      <c r="QRP491" s="1"/>
      <c r="QRQ491" s="1"/>
      <c r="QRR491" s="1"/>
      <c r="QRS491" s="1"/>
      <c r="QRT491" s="1"/>
      <c r="QRU491" s="1"/>
      <c r="QRV491" s="1"/>
      <c r="QRW491" s="1"/>
      <c r="QRX491" s="1"/>
      <c r="QRY491" s="1"/>
      <c r="QRZ491" s="1"/>
      <c r="QSA491" s="1"/>
      <c r="QSB491" s="1"/>
      <c r="QSC491" s="1"/>
      <c r="QSD491" s="1"/>
      <c r="QSE491" s="1"/>
      <c r="QSF491" s="1"/>
      <c r="QSG491" s="1"/>
      <c r="QSH491" s="1"/>
      <c r="QSI491" s="1"/>
      <c r="QSJ491" s="1"/>
      <c r="QSK491" s="1"/>
      <c r="QSL491" s="1"/>
      <c r="QSM491" s="1"/>
      <c r="QSN491" s="1"/>
      <c r="QSO491" s="1"/>
      <c r="QSP491" s="1"/>
      <c r="QSQ491" s="1"/>
      <c r="QSR491" s="1"/>
      <c r="QSS491" s="1"/>
      <c r="QST491" s="1"/>
      <c r="QSU491" s="1"/>
      <c r="QSV491" s="1"/>
      <c r="QSW491" s="1"/>
      <c r="QSX491" s="1"/>
      <c r="QSY491" s="1"/>
      <c r="QSZ491" s="1"/>
      <c r="QTA491" s="1"/>
      <c r="QTB491" s="1"/>
      <c r="QTC491" s="1"/>
      <c r="QTD491" s="1"/>
      <c r="QTE491" s="1"/>
      <c r="QTF491" s="1"/>
      <c r="QTG491" s="1"/>
      <c r="QTH491" s="1"/>
      <c r="QTI491" s="1"/>
      <c r="QTJ491" s="1"/>
      <c r="QTK491" s="1"/>
      <c r="QTL491" s="1"/>
      <c r="QTM491" s="1"/>
      <c r="QTN491" s="1"/>
      <c r="QTO491" s="1"/>
      <c r="QTP491" s="1"/>
      <c r="QTQ491" s="1"/>
      <c r="QTR491" s="1"/>
      <c r="QTS491" s="1"/>
      <c r="QTT491" s="1"/>
      <c r="QTU491" s="1"/>
      <c r="QTV491" s="1"/>
      <c r="QTW491" s="1"/>
      <c r="QTX491" s="1"/>
      <c r="QTY491" s="1"/>
      <c r="QTZ491" s="1"/>
      <c r="QUA491" s="1"/>
      <c r="QUB491" s="1"/>
      <c r="QUC491" s="1"/>
      <c r="QUD491" s="1"/>
      <c r="QUE491" s="1"/>
      <c r="QUF491" s="1"/>
      <c r="QUG491" s="1"/>
      <c r="QUH491" s="1"/>
      <c r="QUI491" s="1"/>
      <c r="QUJ491" s="1"/>
      <c r="QUK491" s="1"/>
      <c r="QUL491" s="1"/>
      <c r="QUM491" s="1"/>
      <c r="QUN491" s="1"/>
      <c r="QUO491" s="1"/>
      <c r="QUP491" s="1"/>
      <c r="QUQ491" s="1"/>
      <c r="QUR491" s="1"/>
      <c r="QUS491" s="1"/>
      <c r="QUT491" s="1"/>
      <c r="QUU491" s="1"/>
      <c r="QUV491" s="1"/>
      <c r="QUW491" s="1"/>
      <c r="QUX491" s="1"/>
      <c r="QUY491" s="1"/>
      <c r="QUZ491" s="1"/>
      <c r="QVA491" s="1"/>
      <c r="QVB491" s="1"/>
      <c r="QVC491" s="1"/>
      <c r="QVD491" s="1"/>
      <c r="QVE491" s="1"/>
      <c r="QVF491" s="1"/>
      <c r="QVG491" s="1"/>
      <c r="QVH491" s="1"/>
      <c r="QVI491" s="1"/>
      <c r="QVJ491" s="1"/>
      <c r="QVK491" s="1"/>
      <c r="QVL491" s="1"/>
      <c r="QVM491" s="1"/>
      <c r="QVN491" s="1"/>
      <c r="QVO491" s="1"/>
      <c r="QVP491" s="1"/>
      <c r="QVQ491" s="1"/>
      <c r="QVR491" s="1"/>
      <c r="QVS491" s="1"/>
      <c r="QVT491" s="1"/>
      <c r="QVU491" s="1"/>
      <c r="QVV491" s="1"/>
      <c r="QVW491" s="1"/>
      <c r="QVX491" s="1"/>
      <c r="QVY491" s="1"/>
      <c r="QVZ491" s="1"/>
      <c r="QWA491" s="1"/>
      <c r="QWB491" s="1"/>
      <c r="QWC491" s="1"/>
      <c r="QWD491" s="1"/>
      <c r="QWE491" s="1"/>
      <c r="QWF491" s="1"/>
      <c r="QWG491" s="1"/>
      <c r="QWH491" s="1"/>
      <c r="QWI491" s="1"/>
      <c r="QWJ491" s="1"/>
      <c r="QWK491" s="1"/>
      <c r="QWL491" s="1"/>
      <c r="QWM491" s="1"/>
      <c r="QWN491" s="1"/>
      <c r="QWO491" s="1"/>
      <c r="QWP491" s="1"/>
      <c r="QWQ491" s="1"/>
      <c r="QWR491" s="1"/>
      <c r="QWS491" s="1"/>
      <c r="QWT491" s="1"/>
      <c r="QWU491" s="1"/>
      <c r="QWV491" s="1"/>
      <c r="QWW491" s="1"/>
      <c r="QWX491" s="1"/>
      <c r="QWY491" s="1"/>
      <c r="QWZ491" s="1"/>
      <c r="QXA491" s="1"/>
      <c r="QXB491" s="1"/>
      <c r="QXC491" s="1"/>
      <c r="QXD491" s="1"/>
      <c r="QXE491" s="1"/>
      <c r="QXF491" s="1"/>
      <c r="QXG491" s="1"/>
      <c r="QXH491" s="1"/>
      <c r="QXI491" s="1"/>
      <c r="QXJ491" s="1"/>
      <c r="QXK491" s="1"/>
      <c r="QXL491" s="1"/>
      <c r="QXM491" s="1"/>
      <c r="QXN491" s="1"/>
      <c r="QXO491" s="1"/>
      <c r="QXP491" s="1"/>
      <c r="QXQ491" s="1"/>
      <c r="QXR491" s="1"/>
      <c r="QXS491" s="1"/>
      <c r="QXT491" s="1"/>
      <c r="QXU491" s="1"/>
      <c r="QXV491" s="1"/>
      <c r="QXW491" s="1"/>
      <c r="QXX491" s="1"/>
      <c r="QXY491" s="1"/>
      <c r="QXZ491" s="1"/>
      <c r="QYA491" s="1"/>
      <c r="QYB491" s="1"/>
      <c r="QYC491" s="1"/>
      <c r="QYD491" s="1"/>
      <c r="QYE491" s="1"/>
      <c r="QYF491" s="1"/>
      <c r="QYG491" s="1"/>
      <c r="QYH491" s="1"/>
      <c r="QYI491" s="1"/>
      <c r="QYJ491" s="1"/>
      <c r="QYK491" s="1"/>
      <c r="QYL491" s="1"/>
      <c r="QYM491" s="1"/>
      <c r="QYN491" s="1"/>
      <c r="QYO491" s="1"/>
      <c r="QYP491" s="1"/>
      <c r="QYQ491" s="1"/>
      <c r="QYR491" s="1"/>
      <c r="QYS491" s="1"/>
      <c r="QYT491" s="1"/>
      <c r="QYU491" s="1"/>
      <c r="QYV491" s="1"/>
      <c r="QYW491" s="1"/>
      <c r="QYX491" s="1"/>
      <c r="QYY491" s="1"/>
      <c r="QYZ491" s="1"/>
      <c r="QZA491" s="1"/>
      <c r="QZB491" s="1"/>
      <c r="QZC491" s="1"/>
      <c r="QZD491" s="1"/>
      <c r="QZE491" s="1"/>
      <c r="QZF491" s="1"/>
      <c r="QZG491" s="1"/>
      <c r="QZH491" s="1"/>
      <c r="QZI491" s="1"/>
      <c r="QZJ491" s="1"/>
      <c r="QZK491" s="1"/>
      <c r="QZL491" s="1"/>
      <c r="QZM491" s="1"/>
      <c r="QZN491" s="1"/>
      <c r="QZO491" s="1"/>
      <c r="QZP491" s="1"/>
      <c r="QZQ491" s="1"/>
      <c r="QZR491" s="1"/>
      <c r="QZS491" s="1"/>
      <c r="QZT491" s="1"/>
      <c r="QZU491" s="1"/>
      <c r="QZV491" s="1"/>
      <c r="QZW491" s="1"/>
      <c r="QZX491" s="1"/>
      <c r="QZY491" s="1"/>
      <c r="QZZ491" s="1"/>
      <c r="RAA491" s="1"/>
      <c r="RAB491" s="1"/>
      <c r="RAC491" s="1"/>
      <c r="RAD491" s="1"/>
      <c r="RAE491" s="1"/>
      <c r="RAF491" s="1"/>
      <c r="RAG491" s="1"/>
      <c r="RAH491" s="1"/>
      <c r="RAI491" s="1"/>
      <c r="RAJ491" s="1"/>
      <c r="RAK491" s="1"/>
      <c r="RAL491" s="1"/>
      <c r="RAM491" s="1"/>
      <c r="RAN491" s="1"/>
      <c r="RAO491" s="1"/>
      <c r="RAP491" s="1"/>
      <c r="RAQ491" s="1"/>
      <c r="RAR491" s="1"/>
      <c r="RAS491" s="1"/>
      <c r="RAT491" s="1"/>
      <c r="RAU491" s="1"/>
      <c r="RAV491" s="1"/>
      <c r="RAW491" s="1"/>
      <c r="RAX491" s="1"/>
      <c r="RAY491" s="1"/>
      <c r="RAZ491" s="1"/>
      <c r="RBA491" s="1"/>
      <c r="RBB491" s="1"/>
      <c r="RBC491" s="1"/>
      <c r="RBD491" s="1"/>
      <c r="RBE491" s="1"/>
      <c r="RBF491" s="1"/>
      <c r="RBG491" s="1"/>
      <c r="RBH491" s="1"/>
      <c r="RBI491" s="1"/>
      <c r="RBJ491" s="1"/>
      <c r="RBK491" s="1"/>
      <c r="RBL491" s="1"/>
      <c r="RBM491" s="1"/>
      <c r="RBN491" s="1"/>
      <c r="RBO491" s="1"/>
      <c r="RBP491" s="1"/>
      <c r="RBQ491" s="1"/>
      <c r="RBR491" s="1"/>
      <c r="RBS491" s="1"/>
      <c r="RBT491" s="1"/>
      <c r="RBU491" s="1"/>
      <c r="RBV491" s="1"/>
      <c r="RBW491" s="1"/>
      <c r="RBX491" s="1"/>
      <c r="RBY491" s="1"/>
      <c r="RBZ491" s="1"/>
      <c r="RCA491" s="1"/>
      <c r="RCB491" s="1"/>
      <c r="RCC491" s="1"/>
      <c r="RCD491" s="1"/>
      <c r="RCE491" s="1"/>
      <c r="RCF491" s="1"/>
      <c r="RCG491" s="1"/>
      <c r="RCH491" s="1"/>
      <c r="RCI491" s="1"/>
      <c r="RCJ491" s="1"/>
      <c r="RCK491" s="1"/>
      <c r="RCL491" s="1"/>
      <c r="RCM491" s="1"/>
      <c r="RCN491" s="1"/>
      <c r="RCO491" s="1"/>
      <c r="RCP491" s="1"/>
      <c r="RCQ491" s="1"/>
      <c r="RCR491" s="1"/>
      <c r="RCS491" s="1"/>
      <c r="RCT491" s="1"/>
      <c r="RCU491" s="1"/>
      <c r="RCV491" s="1"/>
      <c r="RCW491" s="1"/>
      <c r="RCX491" s="1"/>
      <c r="RCY491" s="1"/>
      <c r="RCZ491" s="1"/>
      <c r="RDA491" s="1"/>
      <c r="RDB491" s="1"/>
      <c r="RDC491" s="1"/>
      <c r="RDD491" s="1"/>
      <c r="RDE491" s="1"/>
      <c r="RDF491" s="1"/>
      <c r="RDG491" s="1"/>
      <c r="RDH491" s="1"/>
      <c r="RDI491" s="1"/>
      <c r="RDJ491" s="1"/>
      <c r="RDK491" s="1"/>
      <c r="RDL491" s="1"/>
      <c r="RDM491" s="1"/>
      <c r="RDN491" s="1"/>
      <c r="RDO491" s="1"/>
      <c r="RDP491" s="1"/>
      <c r="RDQ491" s="1"/>
      <c r="RDR491" s="1"/>
      <c r="RDS491" s="1"/>
      <c r="RDT491" s="1"/>
      <c r="RDU491" s="1"/>
      <c r="RDV491" s="1"/>
      <c r="RDW491" s="1"/>
      <c r="RDX491" s="1"/>
      <c r="RDY491" s="1"/>
      <c r="RDZ491" s="1"/>
      <c r="REA491" s="1"/>
      <c r="REB491" s="1"/>
      <c r="REC491" s="1"/>
      <c r="RED491" s="1"/>
      <c r="REE491" s="1"/>
      <c r="REF491" s="1"/>
      <c r="REG491" s="1"/>
      <c r="REH491" s="1"/>
      <c r="REI491" s="1"/>
      <c r="REJ491" s="1"/>
      <c r="REK491" s="1"/>
      <c r="REL491" s="1"/>
      <c r="REM491" s="1"/>
      <c r="REN491" s="1"/>
      <c r="REO491" s="1"/>
      <c r="REP491" s="1"/>
      <c r="REQ491" s="1"/>
      <c r="RER491" s="1"/>
      <c r="RES491" s="1"/>
      <c r="RET491" s="1"/>
      <c r="REU491" s="1"/>
      <c r="REV491" s="1"/>
      <c r="REW491" s="1"/>
      <c r="REX491" s="1"/>
      <c r="REY491" s="1"/>
      <c r="REZ491" s="1"/>
      <c r="RFA491" s="1"/>
      <c r="RFB491" s="1"/>
      <c r="RFC491" s="1"/>
      <c r="RFD491" s="1"/>
      <c r="RFE491" s="1"/>
      <c r="RFF491" s="1"/>
      <c r="RFG491" s="1"/>
      <c r="RFH491" s="1"/>
      <c r="RFI491" s="1"/>
      <c r="RFJ491" s="1"/>
      <c r="RFK491" s="1"/>
      <c r="RFL491" s="1"/>
      <c r="RFM491" s="1"/>
      <c r="RFN491" s="1"/>
      <c r="RFO491" s="1"/>
      <c r="RFP491" s="1"/>
      <c r="RFQ491" s="1"/>
      <c r="RFR491" s="1"/>
      <c r="RFS491" s="1"/>
      <c r="RFT491" s="1"/>
      <c r="RFU491" s="1"/>
      <c r="RFV491" s="1"/>
      <c r="RFW491" s="1"/>
      <c r="RFX491" s="1"/>
      <c r="RFY491" s="1"/>
      <c r="RFZ491" s="1"/>
      <c r="RGA491" s="1"/>
      <c r="RGB491" s="1"/>
      <c r="RGC491" s="1"/>
      <c r="RGD491" s="1"/>
      <c r="RGE491" s="1"/>
      <c r="RGF491" s="1"/>
      <c r="RGG491" s="1"/>
      <c r="RGH491" s="1"/>
      <c r="RGI491" s="1"/>
      <c r="RGJ491" s="1"/>
      <c r="RGK491" s="1"/>
      <c r="RGL491" s="1"/>
      <c r="RGM491" s="1"/>
      <c r="RGN491" s="1"/>
      <c r="RGO491" s="1"/>
      <c r="RGP491" s="1"/>
      <c r="RGQ491" s="1"/>
      <c r="RGR491" s="1"/>
      <c r="RGS491" s="1"/>
      <c r="RGT491" s="1"/>
      <c r="RGU491" s="1"/>
      <c r="RGV491" s="1"/>
      <c r="RGW491" s="1"/>
      <c r="RGX491" s="1"/>
      <c r="RGY491" s="1"/>
      <c r="RGZ491" s="1"/>
      <c r="RHA491" s="1"/>
      <c r="RHB491" s="1"/>
      <c r="RHC491" s="1"/>
      <c r="RHD491" s="1"/>
      <c r="RHE491" s="1"/>
      <c r="RHF491" s="1"/>
      <c r="RHG491" s="1"/>
      <c r="RHH491" s="1"/>
      <c r="RHI491" s="1"/>
      <c r="RHJ491" s="1"/>
      <c r="RHK491" s="1"/>
      <c r="RHL491" s="1"/>
      <c r="RHM491" s="1"/>
      <c r="RHN491" s="1"/>
      <c r="RHO491" s="1"/>
      <c r="RHP491" s="1"/>
      <c r="RHQ491" s="1"/>
      <c r="RHR491" s="1"/>
      <c r="RHS491" s="1"/>
      <c r="RHT491" s="1"/>
      <c r="RHU491" s="1"/>
      <c r="RHV491" s="1"/>
      <c r="RHW491" s="1"/>
      <c r="RHX491" s="1"/>
      <c r="RHY491" s="1"/>
      <c r="RHZ491" s="1"/>
      <c r="RIA491" s="1"/>
      <c r="RIB491" s="1"/>
      <c r="RIC491" s="1"/>
      <c r="RID491" s="1"/>
      <c r="RIE491" s="1"/>
      <c r="RIF491" s="1"/>
      <c r="RIG491" s="1"/>
      <c r="RIH491" s="1"/>
      <c r="RII491" s="1"/>
      <c r="RIJ491" s="1"/>
      <c r="RIK491" s="1"/>
      <c r="RIL491" s="1"/>
      <c r="RIM491" s="1"/>
      <c r="RIN491" s="1"/>
      <c r="RIO491" s="1"/>
      <c r="RIP491" s="1"/>
      <c r="RIQ491" s="1"/>
      <c r="RIR491" s="1"/>
      <c r="RIS491" s="1"/>
      <c r="RIT491" s="1"/>
      <c r="RIU491" s="1"/>
      <c r="RIV491" s="1"/>
      <c r="RIW491" s="1"/>
      <c r="RIX491" s="1"/>
      <c r="RIY491" s="1"/>
      <c r="RIZ491" s="1"/>
      <c r="RJA491" s="1"/>
      <c r="RJB491" s="1"/>
      <c r="RJC491" s="1"/>
      <c r="RJD491" s="1"/>
      <c r="RJE491" s="1"/>
      <c r="RJF491" s="1"/>
      <c r="RJG491" s="1"/>
      <c r="RJH491" s="1"/>
      <c r="RJI491" s="1"/>
      <c r="RJJ491" s="1"/>
      <c r="RJK491" s="1"/>
      <c r="RJL491" s="1"/>
      <c r="RJM491" s="1"/>
      <c r="RJN491" s="1"/>
      <c r="RJO491" s="1"/>
      <c r="RJP491" s="1"/>
      <c r="RJQ491" s="1"/>
      <c r="RJR491" s="1"/>
      <c r="RJS491" s="1"/>
      <c r="RJT491" s="1"/>
      <c r="RJU491" s="1"/>
      <c r="RJV491" s="1"/>
      <c r="RJW491" s="1"/>
      <c r="RJX491" s="1"/>
      <c r="RJY491" s="1"/>
      <c r="RJZ491" s="1"/>
      <c r="RKA491" s="1"/>
      <c r="RKB491" s="1"/>
      <c r="RKC491" s="1"/>
      <c r="RKD491" s="1"/>
      <c r="RKE491" s="1"/>
      <c r="RKF491" s="1"/>
      <c r="RKG491" s="1"/>
      <c r="RKH491" s="1"/>
      <c r="RKI491" s="1"/>
      <c r="RKJ491" s="1"/>
      <c r="RKK491" s="1"/>
      <c r="RKL491" s="1"/>
      <c r="RKM491" s="1"/>
      <c r="RKN491" s="1"/>
      <c r="RKO491" s="1"/>
      <c r="RKP491" s="1"/>
      <c r="RKQ491" s="1"/>
      <c r="RKR491" s="1"/>
      <c r="RKS491" s="1"/>
      <c r="RKT491" s="1"/>
      <c r="RKU491" s="1"/>
      <c r="RKV491" s="1"/>
      <c r="RKW491" s="1"/>
      <c r="RKX491" s="1"/>
      <c r="RKY491" s="1"/>
      <c r="RKZ491" s="1"/>
      <c r="RLA491" s="1"/>
      <c r="RLB491" s="1"/>
      <c r="RLC491" s="1"/>
      <c r="RLD491" s="1"/>
      <c r="RLE491" s="1"/>
      <c r="RLF491" s="1"/>
      <c r="RLG491" s="1"/>
      <c r="RLH491" s="1"/>
      <c r="RLI491" s="1"/>
      <c r="RLJ491" s="1"/>
      <c r="RLK491" s="1"/>
      <c r="RLL491" s="1"/>
      <c r="RLM491" s="1"/>
      <c r="RLN491" s="1"/>
      <c r="RLO491" s="1"/>
      <c r="RLP491" s="1"/>
      <c r="RLQ491" s="1"/>
      <c r="RLR491" s="1"/>
      <c r="RLS491" s="1"/>
      <c r="RLT491" s="1"/>
      <c r="RLU491" s="1"/>
      <c r="RLV491" s="1"/>
      <c r="RLW491" s="1"/>
      <c r="RLX491" s="1"/>
      <c r="RLY491" s="1"/>
      <c r="RLZ491" s="1"/>
      <c r="RMA491" s="1"/>
      <c r="RMB491" s="1"/>
      <c r="RMC491" s="1"/>
      <c r="RMD491" s="1"/>
      <c r="RME491" s="1"/>
      <c r="RMF491" s="1"/>
      <c r="RMG491" s="1"/>
      <c r="RMH491" s="1"/>
      <c r="RMI491" s="1"/>
      <c r="RMJ491" s="1"/>
      <c r="RMK491" s="1"/>
      <c r="RML491" s="1"/>
      <c r="RMM491" s="1"/>
      <c r="RMN491" s="1"/>
      <c r="RMO491" s="1"/>
      <c r="RMP491" s="1"/>
      <c r="RMQ491" s="1"/>
      <c r="RMR491" s="1"/>
      <c r="RMS491" s="1"/>
      <c r="RMT491" s="1"/>
      <c r="RMU491" s="1"/>
      <c r="RMV491" s="1"/>
      <c r="RMW491" s="1"/>
      <c r="RMX491" s="1"/>
      <c r="RMY491" s="1"/>
      <c r="RMZ491" s="1"/>
      <c r="RNA491" s="1"/>
      <c r="RNB491" s="1"/>
      <c r="RNC491" s="1"/>
      <c r="RND491" s="1"/>
      <c r="RNE491" s="1"/>
      <c r="RNF491" s="1"/>
      <c r="RNG491" s="1"/>
      <c r="RNH491" s="1"/>
      <c r="RNI491" s="1"/>
      <c r="RNJ491" s="1"/>
      <c r="RNK491" s="1"/>
      <c r="RNL491" s="1"/>
      <c r="RNM491" s="1"/>
      <c r="RNN491" s="1"/>
      <c r="RNO491" s="1"/>
      <c r="RNP491" s="1"/>
      <c r="RNQ491" s="1"/>
      <c r="RNR491" s="1"/>
      <c r="RNS491" s="1"/>
      <c r="RNT491" s="1"/>
      <c r="RNU491" s="1"/>
      <c r="RNV491" s="1"/>
      <c r="RNW491" s="1"/>
      <c r="RNX491" s="1"/>
      <c r="RNY491" s="1"/>
      <c r="RNZ491" s="1"/>
      <c r="ROA491" s="1"/>
      <c r="ROB491" s="1"/>
      <c r="ROC491" s="1"/>
      <c r="ROD491" s="1"/>
      <c r="ROE491" s="1"/>
      <c r="ROF491" s="1"/>
      <c r="ROG491" s="1"/>
      <c r="ROH491" s="1"/>
      <c r="ROI491" s="1"/>
      <c r="ROJ491" s="1"/>
      <c r="ROK491" s="1"/>
      <c r="ROL491" s="1"/>
      <c r="ROM491" s="1"/>
      <c r="RON491" s="1"/>
      <c r="ROO491" s="1"/>
      <c r="ROP491" s="1"/>
      <c r="ROQ491" s="1"/>
      <c r="ROR491" s="1"/>
      <c r="ROS491" s="1"/>
      <c r="ROT491" s="1"/>
      <c r="ROU491" s="1"/>
      <c r="ROV491" s="1"/>
      <c r="ROW491" s="1"/>
      <c r="ROX491" s="1"/>
      <c r="ROY491" s="1"/>
      <c r="ROZ491" s="1"/>
      <c r="RPA491" s="1"/>
      <c r="RPB491" s="1"/>
      <c r="RPC491" s="1"/>
      <c r="RPD491" s="1"/>
      <c r="RPE491" s="1"/>
      <c r="RPF491" s="1"/>
      <c r="RPG491" s="1"/>
      <c r="RPH491" s="1"/>
      <c r="RPI491" s="1"/>
      <c r="RPJ491" s="1"/>
      <c r="RPK491" s="1"/>
      <c r="RPL491" s="1"/>
      <c r="RPM491" s="1"/>
      <c r="RPN491" s="1"/>
      <c r="RPO491" s="1"/>
      <c r="RPP491" s="1"/>
      <c r="RPQ491" s="1"/>
      <c r="RPR491" s="1"/>
      <c r="RPS491" s="1"/>
      <c r="RPT491" s="1"/>
      <c r="RPU491" s="1"/>
      <c r="RPV491" s="1"/>
      <c r="RPW491" s="1"/>
      <c r="RPX491" s="1"/>
      <c r="RPY491" s="1"/>
      <c r="RPZ491" s="1"/>
      <c r="RQA491" s="1"/>
      <c r="RQB491" s="1"/>
      <c r="RQC491" s="1"/>
      <c r="RQD491" s="1"/>
      <c r="RQE491" s="1"/>
      <c r="RQF491" s="1"/>
      <c r="RQG491" s="1"/>
      <c r="RQH491" s="1"/>
      <c r="RQI491" s="1"/>
      <c r="RQJ491" s="1"/>
      <c r="RQK491" s="1"/>
      <c r="RQL491" s="1"/>
      <c r="RQM491" s="1"/>
      <c r="RQN491" s="1"/>
      <c r="RQO491" s="1"/>
      <c r="RQP491" s="1"/>
      <c r="RQQ491" s="1"/>
      <c r="RQR491" s="1"/>
      <c r="RQS491" s="1"/>
      <c r="RQT491" s="1"/>
      <c r="RQU491" s="1"/>
      <c r="RQV491" s="1"/>
      <c r="RQW491" s="1"/>
      <c r="RQX491" s="1"/>
      <c r="RQY491" s="1"/>
      <c r="RQZ491" s="1"/>
      <c r="RRA491" s="1"/>
      <c r="RRB491" s="1"/>
      <c r="RRC491" s="1"/>
      <c r="RRD491" s="1"/>
      <c r="RRE491" s="1"/>
      <c r="RRF491" s="1"/>
      <c r="RRG491" s="1"/>
      <c r="RRH491" s="1"/>
      <c r="RRI491" s="1"/>
      <c r="RRJ491" s="1"/>
      <c r="RRK491" s="1"/>
      <c r="RRL491" s="1"/>
      <c r="RRM491" s="1"/>
      <c r="RRN491" s="1"/>
      <c r="RRO491" s="1"/>
      <c r="RRP491" s="1"/>
      <c r="RRQ491" s="1"/>
      <c r="RRR491" s="1"/>
      <c r="RRS491" s="1"/>
      <c r="RRT491" s="1"/>
      <c r="RRU491" s="1"/>
      <c r="RRV491" s="1"/>
      <c r="RRW491" s="1"/>
      <c r="RRX491" s="1"/>
      <c r="RRY491" s="1"/>
      <c r="RRZ491" s="1"/>
      <c r="RSA491" s="1"/>
      <c r="RSB491" s="1"/>
      <c r="RSC491" s="1"/>
      <c r="RSD491" s="1"/>
      <c r="RSE491" s="1"/>
      <c r="RSF491" s="1"/>
      <c r="RSG491" s="1"/>
      <c r="RSH491" s="1"/>
      <c r="RSI491" s="1"/>
      <c r="RSJ491" s="1"/>
      <c r="RSK491" s="1"/>
      <c r="RSL491" s="1"/>
      <c r="RSM491" s="1"/>
      <c r="RSN491" s="1"/>
      <c r="RSO491" s="1"/>
      <c r="RSP491" s="1"/>
      <c r="RSQ491" s="1"/>
      <c r="RSR491" s="1"/>
      <c r="RSS491" s="1"/>
      <c r="RST491" s="1"/>
      <c r="RSU491" s="1"/>
      <c r="RSV491" s="1"/>
      <c r="RSW491" s="1"/>
      <c r="RSX491" s="1"/>
      <c r="RSY491" s="1"/>
      <c r="RSZ491" s="1"/>
      <c r="RTA491" s="1"/>
      <c r="RTB491" s="1"/>
      <c r="RTC491" s="1"/>
      <c r="RTD491" s="1"/>
      <c r="RTE491" s="1"/>
      <c r="RTF491" s="1"/>
      <c r="RTG491" s="1"/>
      <c r="RTH491" s="1"/>
      <c r="RTI491" s="1"/>
      <c r="RTJ491" s="1"/>
      <c r="RTK491" s="1"/>
      <c r="RTL491" s="1"/>
      <c r="RTM491" s="1"/>
      <c r="RTN491" s="1"/>
      <c r="RTO491" s="1"/>
      <c r="RTP491" s="1"/>
      <c r="RTQ491" s="1"/>
      <c r="RTR491" s="1"/>
      <c r="RTS491" s="1"/>
      <c r="RTT491" s="1"/>
      <c r="RTU491" s="1"/>
      <c r="RTV491" s="1"/>
      <c r="RTW491" s="1"/>
      <c r="RTX491" s="1"/>
      <c r="RTY491" s="1"/>
      <c r="RTZ491" s="1"/>
      <c r="RUA491" s="1"/>
      <c r="RUB491" s="1"/>
      <c r="RUC491" s="1"/>
      <c r="RUD491" s="1"/>
      <c r="RUE491" s="1"/>
      <c r="RUF491" s="1"/>
      <c r="RUG491" s="1"/>
      <c r="RUH491" s="1"/>
      <c r="RUI491" s="1"/>
      <c r="RUJ491" s="1"/>
      <c r="RUK491" s="1"/>
      <c r="RUL491" s="1"/>
      <c r="RUM491" s="1"/>
      <c r="RUN491" s="1"/>
      <c r="RUO491" s="1"/>
      <c r="RUP491" s="1"/>
      <c r="RUQ491" s="1"/>
      <c r="RUR491" s="1"/>
      <c r="RUS491" s="1"/>
      <c r="RUT491" s="1"/>
      <c r="RUU491" s="1"/>
      <c r="RUV491" s="1"/>
      <c r="RUW491" s="1"/>
      <c r="RUX491" s="1"/>
      <c r="RUY491" s="1"/>
      <c r="RUZ491" s="1"/>
      <c r="RVA491" s="1"/>
      <c r="RVB491" s="1"/>
      <c r="RVC491" s="1"/>
      <c r="RVD491" s="1"/>
      <c r="RVE491" s="1"/>
      <c r="RVF491" s="1"/>
      <c r="RVG491" s="1"/>
      <c r="RVH491" s="1"/>
      <c r="RVI491" s="1"/>
      <c r="RVJ491" s="1"/>
      <c r="RVK491" s="1"/>
      <c r="RVL491" s="1"/>
      <c r="RVM491" s="1"/>
      <c r="RVN491" s="1"/>
      <c r="RVO491" s="1"/>
      <c r="RVP491" s="1"/>
      <c r="RVQ491" s="1"/>
      <c r="RVR491" s="1"/>
      <c r="RVS491" s="1"/>
      <c r="RVT491" s="1"/>
      <c r="RVU491" s="1"/>
      <c r="RVV491" s="1"/>
      <c r="RVW491" s="1"/>
      <c r="RVX491" s="1"/>
      <c r="RVY491" s="1"/>
      <c r="RVZ491" s="1"/>
      <c r="RWA491" s="1"/>
      <c r="RWB491" s="1"/>
      <c r="RWC491" s="1"/>
      <c r="RWD491" s="1"/>
      <c r="RWE491" s="1"/>
      <c r="RWF491" s="1"/>
      <c r="RWG491" s="1"/>
      <c r="RWH491" s="1"/>
      <c r="RWI491" s="1"/>
      <c r="RWJ491" s="1"/>
      <c r="RWK491" s="1"/>
      <c r="RWL491" s="1"/>
      <c r="RWM491" s="1"/>
      <c r="RWN491" s="1"/>
      <c r="RWO491" s="1"/>
      <c r="RWP491" s="1"/>
      <c r="RWQ491" s="1"/>
      <c r="RWR491" s="1"/>
      <c r="RWS491" s="1"/>
      <c r="RWT491" s="1"/>
      <c r="RWU491" s="1"/>
      <c r="RWV491" s="1"/>
      <c r="RWW491" s="1"/>
      <c r="RWX491" s="1"/>
      <c r="RWY491" s="1"/>
      <c r="RWZ491" s="1"/>
      <c r="RXA491" s="1"/>
      <c r="RXB491" s="1"/>
      <c r="RXC491" s="1"/>
      <c r="RXD491" s="1"/>
      <c r="RXE491" s="1"/>
      <c r="RXF491" s="1"/>
      <c r="RXG491" s="1"/>
      <c r="RXH491" s="1"/>
      <c r="RXI491" s="1"/>
      <c r="RXJ491" s="1"/>
      <c r="RXK491" s="1"/>
      <c r="RXL491" s="1"/>
      <c r="RXM491" s="1"/>
      <c r="RXN491" s="1"/>
      <c r="RXO491" s="1"/>
      <c r="RXP491" s="1"/>
      <c r="RXQ491" s="1"/>
      <c r="RXR491" s="1"/>
      <c r="RXS491" s="1"/>
      <c r="RXT491" s="1"/>
      <c r="RXU491" s="1"/>
      <c r="RXV491" s="1"/>
      <c r="RXW491" s="1"/>
      <c r="RXX491" s="1"/>
      <c r="RXY491" s="1"/>
      <c r="RXZ491" s="1"/>
      <c r="RYA491" s="1"/>
      <c r="RYB491" s="1"/>
      <c r="RYC491" s="1"/>
      <c r="RYD491" s="1"/>
      <c r="RYE491" s="1"/>
      <c r="RYF491" s="1"/>
      <c r="RYG491" s="1"/>
      <c r="RYH491" s="1"/>
      <c r="RYI491" s="1"/>
      <c r="RYJ491" s="1"/>
      <c r="RYK491" s="1"/>
      <c r="RYL491" s="1"/>
      <c r="RYM491" s="1"/>
      <c r="RYN491" s="1"/>
      <c r="RYO491" s="1"/>
      <c r="RYP491" s="1"/>
      <c r="RYQ491" s="1"/>
      <c r="RYR491" s="1"/>
      <c r="RYS491" s="1"/>
      <c r="RYT491" s="1"/>
      <c r="RYU491" s="1"/>
      <c r="RYV491" s="1"/>
      <c r="RYW491" s="1"/>
      <c r="RYX491" s="1"/>
      <c r="RYY491" s="1"/>
      <c r="RYZ491" s="1"/>
      <c r="RZA491" s="1"/>
      <c r="RZB491" s="1"/>
      <c r="RZC491" s="1"/>
      <c r="RZD491" s="1"/>
      <c r="RZE491" s="1"/>
      <c r="RZF491" s="1"/>
      <c r="RZG491" s="1"/>
      <c r="RZH491" s="1"/>
      <c r="RZI491" s="1"/>
      <c r="RZJ491" s="1"/>
      <c r="RZK491" s="1"/>
      <c r="RZL491" s="1"/>
      <c r="RZM491" s="1"/>
      <c r="RZN491" s="1"/>
      <c r="RZO491" s="1"/>
      <c r="RZP491" s="1"/>
      <c r="RZQ491" s="1"/>
      <c r="RZR491" s="1"/>
      <c r="RZS491" s="1"/>
      <c r="RZT491" s="1"/>
      <c r="RZU491" s="1"/>
      <c r="RZV491" s="1"/>
      <c r="RZW491" s="1"/>
      <c r="RZX491" s="1"/>
      <c r="RZY491" s="1"/>
      <c r="RZZ491" s="1"/>
      <c r="SAA491" s="1"/>
      <c r="SAB491" s="1"/>
      <c r="SAC491" s="1"/>
      <c r="SAD491" s="1"/>
      <c r="SAE491" s="1"/>
      <c r="SAF491" s="1"/>
      <c r="SAG491" s="1"/>
      <c r="SAH491" s="1"/>
      <c r="SAI491" s="1"/>
      <c r="SAJ491" s="1"/>
      <c r="SAK491" s="1"/>
      <c r="SAL491" s="1"/>
      <c r="SAM491" s="1"/>
      <c r="SAN491" s="1"/>
      <c r="SAO491" s="1"/>
      <c r="SAP491" s="1"/>
      <c r="SAQ491" s="1"/>
      <c r="SAR491" s="1"/>
      <c r="SAS491" s="1"/>
      <c r="SAT491" s="1"/>
      <c r="SAU491" s="1"/>
      <c r="SAV491" s="1"/>
      <c r="SAW491" s="1"/>
      <c r="SAX491" s="1"/>
      <c r="SAY491" s="1"/>
      <c r="SAZ491" s="1"/>
      <c r="SBA491" s="1"/>
      <c r="SBB491" s="1"/>
      <c r="SBC491" s="1"/>
      <c r="SBD491" s="1"/>
      <c r="SBE491" s="1"/>
      <c r="SBF491" s="1"/>
      <c r="SBG491" s="1"/>
      <c r="SBH491" s="1"/>
      <c r="SBI491" s="1"/>
      <c r="SBJ491" s="1"/>
      <c r="SBK491" s="1"/>
      <c r="SBL491" s="1"/>
      <c r="SBM491" s="1"/>
      <c r="SBN491" s="1"/>
      <c r="SBO491" s="1"/>
      <c r="SBP491" s="1"/>
      <c r="SBQ491" s="1"/>
      <c r="SBR491" s="1"/>
      <c r="SBS491" s="1"/>
      <c r="SBT491" s="1"/>
      <c r="SBU491" s="1"/>
      <c r="SBV491" s="1"/>
      <c r="SBW491" s="1"/>
      <c r="SBX491" s="1"/>
      <c r="SBY491" s="1"/>
      <c r="SBZ491" s="1"/>
      <c r="SCA491" s="1"/>
      <c r="SCB491" s="1"/>
      <c r="SCC491" s="1"/>
      <c r="SCD491" s="1"/>
      <c r="SCE491" s="1"/>
      <c r="SCF491" s="1"/>
      <c r="SCG491" s="1"/>
      <c r="SCH491" s="1"/>
      <c r="SCI491" s="1"/>
      <c r="SCJ491" s="1"/>
      <c r="SCK491" s="1"/>
      <c r="SCL491" s="1"/>
      <c r="SCM491" s="1"/>
      <c r="SCN491" s="1"/>
      <c r="SCO491" s="1"/>
      <c r="SCP491" s="1"/>
      <c r="SCQ491" s="1"/>
      <c r="SCR491" s="1"/>
      <c r="SCS491" s="1"/>
      <c r="SCT491" s="1"/>
      <c r="SCU491" s="1"/>
      <c r="SCV491" s="1"/>
      <c r="SCW491" s="1"/>
      <c r="SCX491" s="1"/>
      <c r="SCY491" s="1"/>
      <c r="SCZ491" s="1"/>
      <c r="SDA491" s="1"/>
      <c r="SDB491" s="1"/>
      <c r="SDC491" s="1"/>
      <c r="SDD491" s="1"/>
      <c r="SDE491" s="1"/>
      <c r="SDF491" s="1"/>
      <c r="SDG491" s="1"/>
      <c r="SDH491" s="1"/>
      <c r="SDI491" s="1"/>
      <c r="SDJ491" s="1"/>
      <c r="SDK491" s="1"/>
      <c r="SDL491" s="1"/>
      <c r="SDM491" s="1"/>
      <c r="SDN491" s="1"/>
      <c r="SDO491" s="1"/>
      <c r="SDP491" s="1"/>
      <c r="SDQ491" s="1"/>
      <c r="SDR491" s="1"/>
      <c r="SDS491" s="1"/>
      <c r="SDT491" s="1"/>
      <c r="SDU491" s="1"/>
      <c r="SDV491" s="1"/>
      <c r="SDW491" s="1"/>
      <c r="SDX491" s="1"/>
      <c r="SDY491" s="1"/>
      <c r="SDZ491" s="1"/>
      <c r="SEA491" s="1"/>
      <c r="SEB491" s="1"/>
      <c r="SEC491" s="1"/>
      <c r="SED491" s="1"/>
      <c r="SEE491" s="1"/>
      <c r="SEF491" s="1"/>
      <c r="SEG491" s="1"/>
      <c r="SEH491" s="1"/>
      <c r="SEI491" s="1"/>
      <c r="SEJ491" s="1"/>
      <c r="SEK491" s="1"/>
      <c r="SEL491" s="1"/>
      <c r="SEM491" s="1"/>
      <c r="SEN491" s="1"/>
      <c r="SEO491" s="1"/>
      <c r="SEP491" s="1"/>
      <c r="SEQ491" s="1"/>
      <c r="SER491" s="1"/>
      <c r="SES491" s="1"/>
      <c r="SET491" s="1"/>
      <c r="SEU491" s="1"/>
      <c r="SEV491" s="1"/>
      <c r="SEW491" s="1"/>
      <c r="SEX491" s="1"/>
      <c r="SEY491" s="1"/>
      <c r="SEZ491" s="1"/>
      <c r="SFA491" s="1"/>
      <c r="SFB491" s="1"/>
      <c r="SFC491" s="1"/>
      <c r="SFD491" s="1"/>
      <c r="SFE491" s="1"/>
      <c r="SFF491" s="1"/>
      <c r="SFG491" s="1"/>
      <c r="SFH491" s="1"/>
      <c r="SFI491" s="1"/>
      <c r="SFJ491" s="1"/>
      <c r="SFK491" s="1"/>
      <c r="SFL491" s="1"/>
      <c r="SFM491" s="1"/>
      <c r="SFN491" s="1"/>
      <c r="SFO491" s="1"/>
      <c r="SFP491" s="1"/>
      <c r="SFQ491" s="1"/>
      <c r="SFR491" s="1"/>
      <c r="SFS491" s="1"/>
      <c r="SFT491" s="1"/>
      <c r="SFU491" s="1"/>
      <c r="SFV491" s="1"/>
      <c r="SFW491" s="1"/>
      <c r="SFX491" s="1"/>
      <c r="SFY491" s="1"/>
      <c r="SFZ491" s="1"/>
      <c r="SGA491" s="1"/>
      <c r="SGB491" s="1"/>
      <c r="SGC491" s="1"/>
      <c r="SGD491" s="1"/>
      <c r="SGE491" s="1"/>
      <c r="SGF491" s="1"/>
      <c r="SGG491" s="1"/>
      <c r="SGH491" s="1"/>
      <c r="SGI491" s="1"/>
      <c r="SGJ491" s="1"/>
      <c r="SGK491" s="1"/>
      <c r="SGL491" s="1"/>
      <c r="SGM491" s="1"/>
      <c r="SGN491" s="1"/>
      <c r="SGO491" s="1"/>
      <c r="SGP491" s="1"/>
      <c r="SGQ491" s="1"/>
      <c r="SGR491" s="1"/>
      <c r="SGS491" s="1"/>
      <c r="SGT491" s="1"/>
      <c r="SGU491" s="1"/>
      <c r="SGV491" s="1"/>
      <c r="SGW491" s="1"/>
      <c r="SGX491" s="1"/>
      <c r="SGY491" s="1"/>
      <c r="SGZ491" s="1"/>
      <c r="SHA491" s="1"/>
      <c r="SHB491" s="1"/>
      <c r="SHC491" s="1"/>
      <c r="SHD491" s="1"/>
      <c r="SHE491" s="1"/>
      <c r="SHF491" s="1"/>
      <c r="SHG491" s="1"/>
      <c r="SHH491" s="1"/>
      <c r="SHI491" s="1"/>
      <c r="SHJ491" s="1"/>
      <c r="SHK491" s="1"/>
      <c r="SHL491" s="1"/>
      <c r="SHM491" s="1"/>
      <c r="SHN491" s="1"/>
      <c r="SHO491" s="1"/>
      <c r="SHP491" s="1"/>
      <c r="SHQ491" s="1"/>
      <c r="SHR491" s="1"/>
      <c r="SHS491" s="1"/>
      <c r="SHT491" s="1"/>
      <c r="SHU491" s="1"/>
      <c r="SHV491" s="1"/>
      <c r="SHW491" s="1"/>
      <c r="SHX491" s="1"/>
      <c r="SHY491" s="1"/>
      <c r="SHZ491" s="1"/>
      <c r="SIA491" s="1"/>
      <c r="SIB491" s="1"/>
      <c r="SIC491" s="1"/>
      <c r="SID491" s="1"/>
      <c r="SIE491" s="1"/>
      <c r="SIF491" s="1"/>
      <c r="SIG491" s="1"/>
      <c r="SIH491" s="1"/>
      <c r="SII491" s="1"/>
      <c r="SIJ491" s="1"/>
      <c r="SIK491" s="1"/>
      <c r="SIL491" s="1"/>
      <c r="SIM491" s="1"/>
      <c r="SIN491" s="1"/>
      <c r="SIO491" s="1"/>
      <c r="SIP491" s="1"/>
      <c r="SIQ491" s="1"/>
      <c r="SIR491" s="1"/>
      <c r="SIS491" s="1"/>
      <c r="SIT491" s="1"/>
      <c r="SIU491" s="1"/>
      <c r="SIV491" s="1"/>
      <c r="SIW491" s="1"/>
      <c r="SIX491" s="1"/>
      <c r="SIY491" s="1"/>
      <c r="SIZ491" s="1"/>
      <c r="SJA491" s="1"/>
      <c r="SJB491" s="1"/>
      <c r="SJC491" s="1"/>
      <c r="SJD491" s="1"/>
      <c r="SJE491" s="1"/>
      <c r="SJF491" s="1"/>
      <c r="SJG491" s="1"/>
      <c r="SJH491" s="1"/>
      <c r="SJI491" s="1"/>
      <c r="SJJ491" s="1"/>
      <c r="SJK491" s="1"/>
      <c r="SJL491" s="1"/>
      <c r="SJM491" s="1"/>
      <c r="SJN491" s="1"/>
      <c r="SJO491" s="1"/>
      <c r="SJP491" s="1"/>
      <c r="SJQ491" s="1"/>
      <c r="SJR491" s="1"/>
      <c r="SJS491" s="1"/>
      <c r="SJT491" s="1"/>
      <c r="SJU491" s="1"/>
      <c r="SJV491" s="1"/>
      <c r="SJW491" s="1"/>
      <c r="SJX491" s="1"/>
      <c r="SJY491" s="1"/>
      <c r="SJZ491" s="1"/>
      <c r="SKA491" s="1"/>
      <c r="SKB491" s="1"/>
      <c r="SKC491" s="1"/>
      <c r="SKD491" s="1"/>
      <c r="SKE491" s="1"/>
      <c r="SKF491" s="1"/>
      <c r="SKG491" s="1"/>
      <c r="SKH491" s="1"/>
      <c r="SKI491" s="1"/>
      <c r="SKJ491" s="1"/>
      <c r="SKK491" s="1"/>
      <c r="SKL491" s="1"/>
      <c r="SKM491" s="1"/>
      <c r="SKN491" s="1"/>
      <c r="SKO491" s="1"/>
      <c r="SKP491" s="1"/>
      <c r="SKQ491" s="1"/>
      <c r="SKR491" s="1"/>
      <c r="SKS491" s="1"/>
      <c r="SKT491" s="1"/>
      <c r="SKU491" s="1"/>
      <c r="SKV491" s="1"/>
      <c r="SKW491" s="1"/>
      <c r="SKX491" s="1"/>
      <c r="SKY491" s="1"/>
      <c r="SKZ491" s="1"/>
      <c r="SLA491" s="1"/>
      <c r="SLB491" s="1"/>
      <c r="SLC491" s="1"/>
      <c r="SLD491" s="1"/>
      <c r="SLE491" s="1"/>
      <c r="SLF491" s="1"/>
      <c r="SLG491" s="1"/>
      <c r="SLH491" s="1"/>
      <c r="SLI491" s="1"/>
      <c r="SLJ491" s="1"/>
      <c r="SLK491" s="1"/>
      <c r="SLL491" s="1"/>
      <c r="SLM491" s="1"/>
      <c r="SLN491" s="1"/>
      <c r="SLO491" s="1"/>
      <c r="SLP491" s="1"/>
      <c r="SLQ491" s="1"/>
      <c r="SLR491" s="1"/>
      <c r="SLS491" s="1"/>
      <c r="SLT491" s="1"/>
      <c r="SLU491" s="1"/>
      <c r="SLV491" s="1"/>
      <c r="SLW491" s="1"/>
      <c r="SLX491" s="1"/>
      <c r="SLY491" s="1"/>
      <c r="SLZ491" s="1"/>
      <c r="SMA491" s="1"/>
      <c r="SMB491" s="1"/>
      <c r="SMC491" s="1"/>
      <c r="SMD491" s="1"/>
      <c r="SME491" s="1"/>
      <c r="SMF491" s="1"/>
      <c r="SMG491" s="1"/>
      <c r="SMH491" s="1"/>
      <c r="SMI491" s="1"/>
      <c r="SMJ491" s="1"/>
      <c r="SMK491" s="1"/>
      <c r="SML491" s="1"/>
      <c r="SMM491" s="1"/>
      <c r="SMN491" s="1"/>
      <c r="SMO491" s="1"/>
      <c r="SMP491" s="1"/>
      <c r="SMQ491" s="1"/>
      <c r="SMR491" s="1"/>
      <c r="SMS491" s="1"/>
      <c r="SMT491" s="1"/>
      <c r="SMU491" s="1"/>
      <c r="SMV491" s="1"/>
      <c r="SMW491" s="1"/>
      <c r="SMX491" s="1"/>
      <c r="SMY491" s="1"/>
      <c r="SMZ491" s="1"/>
      <c r="SNA491" s="1"/>
      <c r="SNB491" s="1"/>
      <c r="SNC491" s="1"/>
      <c r="SND491" s="1"/>
      <c r="SNE491" s="1"/>
      <c r="SNF491" s="1"/>
      <c r="SNG491" s="1"/>
      <c r="SNH491" s="1"/>
      <c r="SNI491" s="1"/>
      <c r="SNJ491" s="1"/>
      <c r="SNK491" s="1"/>
      <c r="SNL491" s="1"/>
      <c r="SNM491" s="1"/>
      <c r="SNN491" s="1"/>
      <c r="SNO491" s="1"/>
      <c r="SNP491" s="1"/>
      <c r="SNQ491" s="1"/>
      <c r="SNR491" s="1"/>
      <c r="SNS491" s="1"/>
      <c r="SNT491" s="1"/>
      <c r="SNU491" s="1"/>
      <c r="SNV491" s="1"/>
      <c r="SNW491" s="1"/>
      <c r="SNX491" s="1"/>
      <c r="SNY491" s="1"/>
      <c r="SNZ491" s="1"/>
      <c r="SOA491" s="1"/>
      <c r="SOB491" s="1"/>
      <c r="SOC491" s="1"/>
      <c r="SOD491" s="1"/>
      <c r="SOE491" s="1"/>
      <c r="SOF491" s="1"/>
      <c r="SOG491" s="1"/>
      <c r="SOH491" s="1"/>
      <c r="SOI491" s="1"/>
      <c r="SOJ491" s="1"/>
      <c r="SOK491" s="1"/>
      <c r="SOL491" s="1"/>
      <c r="SOM491" s="1"/>
      <c r="SON491" s="1"/>
      <c r="SOO491" s="1"/>
      <c r="SOP491" s="1"/>
      <c r="SOQ491" s="1"/>
      <c r="SOR491" s="1"/>
      <c r="SOS491" s="1"/>
      <c r="SOT491" s="1"/>
      <c r="SOU491" s="1"/>
      <c r="SOV491" s="1"/>
      <c r="SOW491" s="1"/>
      <c r="SOX491" s="1"/>
      <c r="SOY491" s="1"/>
      <c r="SOZ491" s="1"/>
      <c r="SPA491" s="1"/>
      <c r="SPB491" s="1"/>
      <c r="SPC491" s="1"/>
      <c r="SPD491" s="1"/>
      <c r="SPE491" s="1"/>
      <c r="SPF491" s="1"/>
      <c r="SPG491" s="1"/>
      <c r="SPH491" s="1"/>
      <c r="SPI491" s="1"/>
      <c r="SPJ491" s="1"/>
      <c r="SPK491" s="1"/>
      <c r="SPL491" s="1"/>
      <c r="SPM491" s="1"/>
      <c r="SPN491" s="1"/>
      <c r="SPO491" s="1"/>
      <c r="SPP491" s="1"/>
      <c r="SPQ491" s="1"/>
      <c r="SPR491" s="1"/>
      <c r="SPS491" s="1"/>
      <c r="SPT491" s="1"/>
      <c r="SPU491" s="1"/>
      <c r="SPV491" s="1"/>
      <c r="SPW491" s="1"/>
      <c r="SPX491" s="1"/>
      <c r="SPY491" s="1"/>
      <c r="SPZ491" s="1"/>
      <c r="SQA491" s="1"/>
      <c r="SQB491" s="1"/>
      <c r="SQC491" s="1"/>
      <c r="SQD491" s="1"/>
      <c r="SQE491" s="1"/>
      <c r="SQF491" s="1"/>
      <c r="SQG491" s="1"/>
      <c r="SQH491" s="1"/>
      <c r="SQI491" s="1"/>
      <c r="SQJ491" s="1"/>
      <c r="SQK491" s="1"/>
      <c r="SQL491" s="1"/>
      <c r="SQM491" s="1"/>
      <c r="SQN491" s="1"/>
      <c r="SQO491" s="1"/>
      <c r="SQP491" s="1"/>
      <c r="SQQ491" s="1"/>
      <c r="SQR491" s="1"/>
      <c r="SQS491" s="1"/>
      <c r="SQT491" s="1"/>
      <c r="SQU491" s="1"/>
      <c r="SQV491" s="1"/>
      <c r="SQW491" s="1"/>
      <c r="SQX491" s="1"/>
      <c r="SQY491" s="1"/>
      <c r="SQZ491" s="1"/>
      <c r="SRA491" s="1"/>
      <c r="SRB491" s="1"/>
      <c r="SRC491" s="1"/>
      <c r="SRD491" s="1"/>
      <c r="SRE491" s="1"/>
      <c r="SRF491" s="1"/>
      <c r="SRG491" s="1"/>
      <c r="SRH491" s="1"/>
      <c r="SRI491" s="1"/>
      <c r="SRJ491" s="1"/>
      <c r="SRK491" s="1"/>
      <c r="SRL491" s="1"/>
      <c r="SRM491" s="1"/>
      <c r="SRN491" s="1"/>
      <c r="SRO491" s="1"/>
      <c r="SRP491" s="1"/>
      <c r="SRQ491" s="1"/>
      <c r="SRR491" s="1"/>
      <c r="SRS491" s="1"/>
      <c r="SRT491" s="1"/>
      <c r="SRU491" s="1"/>
      <c r="SRV491" s="1"/>
      <c r="SRW491" s="1"/>
      <c r="SRX491" s="1"/>
      <c r="SRY491" s="1"/>
      <c r="SRZ491" s="1"/>
      <c r="SSA491" s="1"/>
      <c r="SSB491" s="1"/>
      <c r="SSC491" s="1"/>
      <c r="SSD491" s="1"/>
      <c r="SSE491" s="1"/>
      <c r="SSF491" s="1"/>
      <c r="SSG491" s="1"/>
      <c r="SSH491" s="1"/>
      <c r="SSI491" s="1"/>
      <c r="SSJ491" s="1"/>
      <c r="SSK491" s="1"/>
      <c r="SSL491" s="1"/>
      <c r="SSM491" s="1"/>
      <c r="SSN491" s="1"/>
      <c r="SSO491" s="1"/>
      <c r="SSP491" s="1"/>
      <c r="SSQ491" s="1"/>
      <c r="SSR491" s="1"/>
      <c r="SSS491" s="1"/>
      <c r="SST491" s="1"/>
      <c r="SSU491" s="1"/>
      <c r="SSV491" s="1"/>
      <c r="SSW491" s="1"/>
      <c r="SSX491" s="1"/>
      <c r="SSY491" s="1"/>
      <c r="SSZ491" s="1"/>
      <c r="STA491" s="1"/>
      <c r="STB491" s="1"/>
      <c r="STC491" s="1"/>
      <c r="STD491" s="1"/>
      <c r="STE491" s="1"/>
      <c r="STF491" s="1"/>
      <c r="STG491" s="1"/>
      <c r="STH491" s="1"/>
      <c r="STI491" s="1"/>
      <c r="STJ491" s="1"/>
      <c r="STK491" s="1"/>
      <c r="STL491" s="1"/>
      <c r="STM491" s="1"/>
      <c r="STN491" s="1"/>
      <c r="STO491" s="1"/>
      <c r="STP491" s="1"/>
      <c r="STQ491" s="1"/>
      <c r="STR491" s="1"/>
      <c r="STS491" s="1"/>
      <c r="STT491" s="1"/>
      <c r="STU491" s="1"/>
      <c r="STV491" s="1"/>
      <c r="STW491" s="1"/>
      <c r="STX491" s="1"/>
      <c r="STY491" s="1"/>
      <c r="STZ491" s="1"/>
      <c r="SUA491" s="1"/>
      <c r="SUB491" s="1"/>
      <c r="SUC491" s="1"/>
      <c r="SUD491" s="1"/>
      <c r="SUE491" s="1"/>
      <c r="SUF491" s="1"/>
      <c r="SUG491" s="1"/>
      <c r="SUH491" s="1"/>
      <c r="SUI491" s="1"/>
      <c r="SUJ491" s="1"/>
      <c r="SUK491" s="1"/>
      <c r="SUL491" s="1"/>
      <c r="SUM491" s="1"/>
      <c r="SUN491" s="1"/>
      <c r="SUO491" s="1"/>
      <c r="SUP491" s="1"/>
      <c r="SUQ491" s="1"/>
      <c r="SUR491" s="1"/>
      <c r="SUS491" s="1"/>
      <c r="SUT491" s="1"/>
      <c r="SUU491" s="1"/>
      <c r="SUV491" s="1"/>
      <c r="SUW491" s="1"/>
      <c r="SUX491" s="1"/>
      <c r="SUY491" s="1"/>
      <c r="SUZ491" s="1"/>
      <c r="SVA491" s="1"/>
      <c r="SVB491" s="1"/>
      <c r="SVC491" s="1"/>
      <c r="SVD491" s="1"/>
      <c r="SVE491" s="1"/>
      <c r="SVF491" s="1"/>
      <c r="SVG491" s="1"/>
      <c r="SVH491" s="1"/>
      <c r="SVI491" s="1"/>
      <c r="SVJ491" s="1"/>
      <c r="SVK491" s="1"/>
      <c r="SVL491" s="1"/>
      <c r="SVM491" s="1"/>
      <c r="SVN491" s="1"/>
      <c r="SVO491" s="1"/>
      <c r="SVP491" s="1"/>
      <c r="SVQ491" s="1"/>
      <c r="SVR491" s="1"/>
      <c r="SVS491" s="1"/>
      <c r="SVT491" s="1"/>
      <c r="SVU491" s="1"/>
      <c r="SVV491" s="1"/>
      <c r="SVW491" s="1"/>
      <c r="SVX491" s="1"/>
      <c r="SVY491" s="1"/>
      <c r="SVZ491" s="1"/>
      <c r="SWA491" s="1"/>
      <c r="SWB491" s="1"/>
      <c r="SWC491" s="1"/>
      <c r="SWD491" s="1"/>
      <c r="SWE491" s="1"/>
      <c r="SWF491" s="1"/>
      <c r="SWG491" s="1"/>
      <c r="SWH491" s="1"/>
      <c r="SWI491" s="1"/>
      <c r="SWJ491" s="1"/>
      <c r="SWK491" s="1"/>
      <c r="SWL491" s="1"/>
      <c r="SWM491" s="1"/>
      <c r="SWN491" s="1"/>
      <c r="SWO491" s="1"/>
      <c r="SWP491" s="1"/>
      <c r="SWQ491" s="1"/>
      <c r="SWR491" s="1"/>
      <c r="SWS491" s="1"/>
      <c r="SWT491" s="1"/>
      <c r="SWU491" s="1"/>
      <c r="SWV491" s="1"/>
      <c r="SWW491" s="1"/>
      <c r="SWX491" s="1"/>
      <c r="SWY491" s="1"/>
      <c r="SWZ491" s="1"/>
      <c r="SXA491" s="1"/>
      <c r="SXB491" s="1"/>
      <c r="SXC491" s="1"/>
      <c r="SXD491" s="1"/>
      <c r="SXE491" s="1"/>
      <c r="SXF491" s="1"/>
      <c r="SXG491" s="1"/>
      <c r="SXH491" s="1"/>
      <c r="SXI491" s="1"/>
      <c r="SXJ491" s="1"/>
      <c r="SXK491" s="1"/>
      <c r="SXL491" s="1"/>
      <c r="SXM491" s="1"/>
      <c r="SXN491" s="1"/>
      <c r="SXO491" s="1"/>
      <c r="SXP491" s="1"/>
      <c r="SXQ491" s="1"/>
      <c r="SXR491" s="1"/>
      <c r="SXS491" s="1"/>
      <c r="SXT491" s="1"/>
      <c r="SXU491" s="1"/>
      <c r="SXV491" s="1"/>
      <c r="SXW491" s="1"/>
      <c r="SXX491" s="1"/>
      <c r="SXY491" s="1"/>
      <c r="SXZ491" s="1"/>
      <c r="SYA491" s="1"/>
      <c r="SYB491" s="1"/>
      <c r="SYC491" s="1"/>
      <c r="SYD491" s="1"/>
      <c r="SYE491" s="1"/>
      <c r="SYF491" s="1"/>
      <c r="SYG491" s="1"/>
      <c r="SYH491" s="1"/>
      <c r="SYI491" s="1"/>
      <c r="SYJ491" s="1"/>
      <c r="SYK491" s="1"/>
      <c r="SYL491" s="1"/>
      <c r="SYM491" s="1"/>
      <c r="SYN491" s="1"/>
      <c r="SYO491" s="1"/>
      <c r="SYP491" s="1"/>
      <c r="SYQ491" s="1"/>
      <c r="SYR491" s="1"/>
      <c r="SYS491" s="1"/>
      <c r="SYT491" s="1"/>
      <c r="SYU491" s="1"/>
      <c r="SYV491" s="1"/>
      <c r="SYW491" s="1"/>
      <c r="SYX491" s="1"/>
      <c r="SYY491" s="1"/>
      <c r="SYZ491" s="1"/>
      <c r="SZA491" s="1"/>
      <c r="SZB491" s="1"/>
      <c r="SZC491" s="1"/>
      <c r="SZD491" s="1"/>
      <c r="SZE491" s="1"/>
      <c r="SZF491" s="1"/>
      <c r="SZG491" s="1"/>
      <c r="SZH491" s="1"/>
      <c r="SZI491" s="1"/>
      <c r="SZJ491" s="1"/>
      <c r="SZK491" s="1"/>
      <c r="SZL491" s="1"/>
      <c r="SZM491" s="1"/>
      <c r="SZN491" s="1"/>
      <c r="SZO491" s="1"/>
      <c r="SZP491" s="1"/>
      <c r="SZQ491" s="1"/>
      <c r="SZR491" s="1"/>
      <c r="SZS491" s="1"/>
      <c r="SZT491" s="1"/>
      <c r="SZU491" s="1"/>
      <c r="SZV491" s="1"/>
      <c r="SZW491" s="1"/>
      <c r="SZX491" s="1"/>
      <c r="SZY491" s="1"/>
      <c r="SZZ491" s="1"/>
      <c r="TAA491" s="1"/>
      <c r="TAB491" s="1"/>
      <c r="TAC491" s="1"/>
      <c r="TAD491" s="1"/>
      <c r="TAE491" s="1"/>
      <c r="TAF491" s="1"/>
      <c r="TAG491" s="1"/>
      <c r="TAH491" s="1"/>
      <c r="TAI491" s="1"/>
      <c r="TAJ491" s="1"/>
      <c r="TAK491" s="1"/>
      <c r="TAL491" s="1"/>
      <c r="TAM491" s="1"/>
      <c r="TAN491" s="1"/>
      <c r="TAO491" s="1"/>
      <c r="TAP491" s="1"/>
      <c r="TAQ491" s="1"/>
      <c r="TAR491" s="1"/>
      <c r="TAS491" s="1"/>
      <c r="TAT491" s="1"/>
      <c r="TAU491" s="1"/>
      <c r="TAV491" s="1"/>
      <c r="TAW491" s="1"/>
      <c r="TAX491" s="1"/>
      <c r="TAY491" s="1"/>
      <c r="TAZ491" s="1"/>
      <c r="TBA491" s="1"/>
      <c r="TBB491" s="1"/>
      <c r="TBC491" s="1"/>
      <c r="TBD491" s="1"/>
      <c r="TBE491" s="1"/>
      <c r="TBF491" s="1"/>
      <c r="TBG491" s="1"/>
      <c r="TBH491" s="1"/>
      <c r="TBI491" s="1"/>
      <c r="TBJ491" s="1"/>
      <c r="TBK491" s="1"/>
      <c r="TBL491" s="1"/>
      <c r="TBM491" s="1"/>
      <c r="TBN491" s="1"/>
      <c r="TBO491" s="1"/>
      <c r="TBP491" s="1"/>
      <c r="TBQ491" s="1"/>
      <c r="TBR491" s="1"/>
      <c r="TBS491" s="1"/>
      <c r="TBT491" s="1"/>
      <c r="TBU491" s="1"/>
      <c r="TBV491" s="1"/>
      <c r="TBW491" s="1"/>
      <c r="TBX491" s="1"/>
      <c r="TBY491" s="1"/>
      <c r="TBZ491" s="1"/>
      <c r="TCA491" s="1"/>
      <c r="TCB491" s="1"/>
      <c r="TCC491" s="1"/>
      <c r="TCD491" s="1"/>
      <c r="TCE491" s="1"/>
      <c r="TCF491" s="1"/>
      <c r="TCG491" s="1"/>
      <c r="TCH491" s="1"/>
      <c r="TCI491" s="1"/>
      <c r="TCJ491" s="1"/>
      <c r="TCK491" s="1"/>
      <c r="TCL491" s="1"/>
      <c r="TCM491" s="1"/>
      <c r="TCN491" s="1"/>
      <c r="TCO491" s="1"/>
      <c r="TCP491" s="1"/>
      <c r="TCQ491" s="1"/>
      <c r="TCR491" s="1"/>
      <c r="TCS491" s="1"/>
      <c r="TCT491" s="1"/>
      <c r="TCU491" s="1"/>
      <c r="TCV491" s="1"/>
      <c r="TCW491" s="1"/>
      <c r="TCX491" s="1"/>
      <c r="TCY491" s="1"/>
      <c r="TCZ491" s="1"/>
      <c r="TDA491" s="1"/>
      <c r="TDB491" s="1"/>
      <c r="TDC491" s="1"/>
      <c r="TDD491" s="1"/>
      <c r="TDE491" s="1"/>
      <c r="TDF491" s="1"/>
      <c r="TDG491" s="1"/>
      <c r="TDH491" s="1"/>
      <c r="TDI491" s="1"/>
      <c r="TDJ491" s="1"/>
      <c r="TDK491" s="1"/>
      <c r="TDL491" s="1"/>
      <c r="TDM491" s="1"/>
      <c r="TDN491" s="1"/>
      <c r="TDO491" s="1"/>
      <c r="TDP491" s="1"/>
      <c r="TDQ491" s="1"/>
      <c r="TDR491" s="1"/>
      <c r="TDS491" s="1"/>
      <c r="TDT491" s="1"/>
      <c r="TDU491" s="1"/>
      <c r="TDV491" s="1"/>
      <c r="TDW491" s="1"/>
      <c r="TDX491" s="1"/>
      <c r="TDY491" s="1"/>
      <c r="TDZ491" s="1"/>
      <c r="TEA491" s="1"/>
      <c r="TEB491" s="1"/>
      <c r="TEC491" s="1"/>
      <c r="TED491" s="1"/>
      <c r="TEE491" s="1"/>
      <c r="TEF491" s="1"/>
      <c r="TEG491" s="1"/>
      <c r="TEH491" s="1"/>
      <c r="TEI491" s="1"/>
      <c r="TEJ491" s="1"/>
      <c r="TEK491" s="1"/>
      <c r="TEL491" s="1"/>
      <c r="TEM491" s="1"/>
      <c r="TEN491" s="1"/>
      <c r="TEO491" s="1"/>
      <c r="TEP491" s="1"/>
      <c r="TEQ491" s="1"/>
      <c r="TER491" s="1"/>
      <c r="TES491" s="1"/>
      <c r="TET491" s="1"/>
      <c r="TEU491" s="1"/>
      <c r="TEV491" s="1"/>
      <c r="TEW491" s="1"/>
      <c r="TEX491" s="1"/>
      <c r="TEY491" s="1"/>
      <c r="TEZ491" s="1"/>
      <c r="TFA491" s="1"/>
      <c r="TFB491" s="1"/>
      <c r="TFC491" s="1"/>
      <c r="TFD491" s="1"/>
      <c r="TFE491" s="1"/>
      <c r="TFF491" s="1"/>
      <c r="TFG491" s="1"/>
      <c r="TFH491" s="1"/>
      <c r="TFI491" s="1"/>
      <c r="TFJ491" s="1"/>
      <c r="TFK491" s="1"/>
      <c r="TFL491" s="1"/>
      <c r="TFM491" s="1"/>
      <c r="TFN491" s="1"/>
      <c r="TFO491" s="1"/>
      <c r="TFP491" s="1"/>
      <c r="TFQ491" s="1"/>
      <c r="TFR491" s="1"/>
      <c r="TFS491" s="1"/>
      <c r="TFT491" s="1"/>
      <c r="TFU491" s="1"/>
      <c r="TFV491" s="1"/>
      <c r="TFW491" s="1"/>
      <c r="TFX491" s="1"/>
      <c r="TFY491" s="1"/>
      <c r="TFZ491" s="1"/>
      <c r="TGA491" s="1"/>
      <c r="TGB491" s="1"/>
      <c r="TGC491" s="1"/>
      <c r="TGD491" s="1"/>
      <c r="TGE491" s="1"/>
      <c r="TGF491" s="1"/>
      <c r="TGG491" s="1"/>
      <c r="TGH491" s="1"/>
      <c r="TGI491" s="1"/>
      <c r="TGJ491" s="1"/>
      <c r="TGK491" s="1"/>
      <c r="TGL491" s="1"/>
      <c r="TGM491" s="1"/>
      <c r="TGN491" s="1"/>
      <c r="TGO491" s="1"/>
      <c r="TGP491" s="1"/>
      <c r="TGQ491" s="1"/>
      <c r="TGR491" s="1"/>
      <c r="TGS491" s="1"/>
      <c r="TGT491" s="1"/>
      <c r="TGU491" s="1"/>
      <c r="TGV491" s="1"/>
      <c r="TGW491" s="1"/>
      <c r="TGX491" s="1"/>
      <c r="TGY491" s="1"/>
      <c r="TGZ491" s="1"/>
      <c r="THA491" s="1"/>
      <c r="THB491" s="1"/>
      <c r="THC491" s="1"/>
      <c r="THD491" s="1"/>
      <c r="THE491" s="1"/>
      <c r="THF491" s="1"/>
      <c r="THG491" s="1"/>
      <c r="THH491" s="1"/>
      <c r="THI491" s="1"/>
      <c r="THJ491" s="1"/>
      <c r="THK491" s="1"/>
      <c r="THL491" s="1"/>
      <c r="THM491" s="1"/>
      <c r="THN491" s="1"/>
      <c r="THO491" s="1"/>
      <c r="THP491" s="1"/>
      <c r="THQ491" s="1"/>
      <c r="THR491" s="1"/>
      <c r="THS491" s="1"/>
      <c r="THT491" s="1"/>
      <c r="THU491" s="1"/>
      <c r="THV491" s="1"/>
      <c r="THW491" s="1"/>
      <c r="THX491" s="1"/>
      <c r="THY491" s="1"/>
      <c r="THZ491" s="1"/>
      <c r="TIA491" s="1"/>
      <c r="TIB491" s="1"/>
      <c r="TIC491" s="1"/>
      <c r="TID491" s="1"/>
      <c r="TIE491" s="1"/>
      <c r="TIF491" s="1"/>
      <c r="TIG491" s="1"/>
      <c r="TIH491" s="1"/>
      <c r="TII491" s="1"/>
      <c r="TIJ491" s="1"/>
      <c r="TIK491" s="1"/>
      <c r="TIL491" s="1"/>
      <c r="TIM491" s="1"/>
      <c r="TIN491" s="1"/>
      <c r="TIO491" s="1"/>
      <c r="TIP491" s="1"/>
      <c r="TIQ491" s="1"/>
      <c r="TIR491" s="1"/>
      <c r="TIS491" s="1"/>
      <c r="TIT491" s="1"/>
      <c r="TIU491" s="1"/>
      <c r="TIV491" s="1"/>
      <c r="TIW491" s="1"/>
      <c r="TIX491" s="1"/>
      <c r="TIY491" s="1"/>
      <c r="TIZ491" s="1"/>
      <c r="TJA491" s="1"/>
      <c r="TJB491" s="1"/>
      <c r="TJC491" s="1"/>
      <c r="TJD491" s="1"/>
      <c r="TJE491" s="1"/>
      <c r="TJF491" s="1"/>
      <c r="TJG491" s="1"/>
      <c r="TJH491" s="1"/>
      <c r="TJI491" s="1"/>
      <c r="TJJ491" s="1"/>
      <c r="TJK491" s="1"/>
      <c r="TJL491" s="1"/>
      <c r="TJM491" s="1"/>
      <c r="TJN491" s="1"/>
      <c r="TJO491" s="1"/>
      <c r="TJP491" s="1"/>
      <c r="TJQ491" s="1"/>
      <c r="TJR491" s="1"/>
      <c r="TJS491" s="1"/>
      <c r="TJT491" s="1"/>
      <c r="TJU491" s="1"/>
      <c r="TJV491" s="1"/>
      <c r="TJW491" s="1"/>
      <c r="TJX491" s="1"/>
      <c r="TJY491" s="1"/>
      <c r="TJZ491" s="1"/>
      <c r="TKA491" s="1"/>
      <c r="TKB491" s="1"/>
      <c r="TKC491" s="1"/>
      <c r="TKD491" s="1"/>
      <c r="TKE491" s="1"/>
      <c r="TKF491" s="1"/>
      <c r="TKG491" s="1"/>
      <c r="TKH491" s="1"/>
      <c r="TKI491" s="1"/>
      <c r="TKJ491" s="1"/>
      <c r="TKK491" s="1"/>
      <c r="TKL491" s="1"/>
      <c r="TKM491" s="1"/>
      <c r="TKN491" s="1"/>
      <c r="TKO491" s="1"/>
      <c r="TKP491" s="1"/>
      <c r="TKQ491" s="1"/>
      <c r="TKR491" s="1"/>
      <c r="TKS491" s="1"/>
      <c r="TKT491" s="1"/>
      <c r="TKU491" s="1"/>
      <c r="TKV491" s="1"/>
      <c r="TKW491" s="1"/>
      <c r="TKX491" s="1"/>
      <c r="TKY491" s="1"/>
      <c r="TKZ491" s="1"/>
      <c r="TLA491" s="1"/>
      <c r="TLB491" s="1"/>
      <c r="TLC491" s="1"/>
      <c r="TLD491" s="1"/>
      <c r="TLE491" s="1"/>
      <c r="TLF491" s="1"/>
      <c r="TLG491" s="1"/>
      <c r="TLH491" s="1"/>
      <c r="TLI491" s="1"/>
      <c r="TLJ491" s="1"/>
      <c r="TLK491" s="1"/>
      <c r="TLL491" s="1"/>
      <c r="TLM491" s="1"/>
      <c r="TLN491" s="1"/>
      <c r="TLO491" s="1"/>
      <c r="TLP491" s="1"/>
      <c r="TLQ491" s="1"/>
      <c r="TLR491" s="1"/>
      <c r="TLS491" s="1"/>
      <c r="TLT491" s="1"/>
      <c r="TLU491" s="1"/>
      <c r="TLV491" s="1"/>
      <c r="TLW491" s="1"/>
      <c r="TLX491" s="1"/>
      <c r="TLY491" s="1"/>
      <c r="TLZ491" s="1"/>
      <c r="TMA491" s="1"/>
      <c r="TMB491" s="1"/>
      <c r="TMC491" s="1"/>
      <c r="TMD491" s="1"/>
      <c r="TME491" s="1"/>
      <c r="TMF491" s="1"/>
      <c r="TMG491" s="1"/>
      <c r="TMH491" s="1"/>
      <c r="TMI491" s="1"/>
      <c r="TMJ491" s="1"/>
      <c r="TMK491" s="1"/>
      <c r="TML491" s="1"/>
      <c r="TMM491" s="1"/>
      <c r="TMN491" s="1"/>
      <c r="TMO491" s="1"/>
      <c r="TMP491" s="1"/>
      <c r="TMQ491" s="1"/>
      <c r="TMR491" s="1"/>
      <c r="TMS491" s="1"/>
      <c r="TMT491" s="1"/>
      <c r="TMU491" s="1"/>
      <c r="TMV491" s="1"/>
      <c r="TMW491" s="1"/>
      <c r="TMX491" s="1"/>
      <c r="TMY491" s="1"/>
      <c r="TMZ491" s="1"/>
      <c r="TNA491" s="1"/>
      <c r="TNB491" s="1"/>
      <c r="TNC491" s="1"/>
      <c r="TND491" s="1"/>
      <c r="TNE491" s="1"/>
      <c r="TNF491" s="1"/>
      <c r="TNG491" s="1"/>
      <c r="TNH491" s="1"/>
      <c r="TNI491" s="1"/>
      <c r="TNJ491" s="1"/>
      <c r="TNK491" s="1"/>
      <c r="TNL491" s="1"/>
      <c r="TNM491" s="1"/>
      <c r="TNN491" s="1"/>
      <c r="TNO491" s="1"/>
      <c r="TNP491" s="1"/>
      <c r="TNQ491" s="1"/>
      <c r="TNR491" s="1"/>
      <c r="TNS491" s="1"/>
      <c r="TNT491" s="1"/>
      <c r="TNU491" s="1"/>
      <c r="TNV491" s="1"/>
      <c r="TNW491" s="1"/>
      <c r="TNX491" s="1"/>
      <c r="TNY491" s="1"/>
      <c r="TNZ491" s="1"/>
      <c r="TOA491" s="1"/>
      <c r="TOB491" s="1"/>
      <c r="TOC491" s="1"/>
      <c r="TOD491" s="1"/>
      <c r="TOE491" s="1"/>
      <c r="TOF491" s="1"/>
      <c r="TOG491" s="1"/>
      <c r="TOH491" s="1"/>
      <c r="TOI491" s="1"/>
      <c r="TOJ491" s="1"/>
      <c r="TOK491" s="1"/>
      <c r="TOL491" s="1"/>
      <c r="TOM491" s="1"/>
      <c r="TON491" s="1"/>
      <c r="TOO491" s="1"/>
      <c r="TOP491" s="1"/>
      <c r="TOQ491" s="1"/>
      <c r="TOR491" s="1"/>
      <c r="TOS491" s="1"/>
      <c r="TOT491" s="1"/>
      <c r="TOU491" s="1"/>
      <c r="TOV491" s="1"/>
      <c r="TOW491" s="1"/>
      <c r="TOX491" s="1"/>
      <c r="TOY491" s="1"/>
      <c r="TOZ491" s="1"/>
      <c r="TPA491" s="1"/>
      <c r="TPB491" s="1"/>
      <c r="TPC491" s="1"/>
      <c r="TPD491" s="1"/>
      <c r="TPE491" s="1"/>
      <c r="TPF491" s="1"/>
      <c r="TPG491" s="1"/>
      <c r="TPH491" s="1"/>
      <c r="TPI491" s="1"/>
      <c r="TPJ491" s="1"/>
      <c r="TPK491" s="1"/>
      <c r="TPL491" s="1"/>
      <c r="TPM491" s="1"/>
      <c r="TPN491" s="1"/>
      <c r="TPO491" s="1"/>
      <c r="TPP491" s="1"/>
      <c r="TPQ491" s="1"/>
      <c r="TPR491" s="1"/>
      <c r="TPS491" s="1"/>
      <c r="TPT491" s="1"/>
      <c r="TPU491" s="1"/>
      <c r="TPV491" s="1"/>
      <c r="TPW491" s="1"/>
      <c r="TPX491" s="1"/>
      <c r="TPY491" s="1"/>
      <c r="TPZ491" s="1"/>
      <c r="TQA491" s="1"/>
      <c r="TQB491" s="1"/>
      <c r="TQC491" s="1"/>
      <c r="TQD491" s="1"/>
      <c r="TQE491" s="1"/>
      <c r="TQF491" s="1"/>
      <c r="TQG491" s="1"/>
      <c r="TQH491" s="1"/>
      <c r="TQI491" s="1"/>
      <c r="TQJ491" s="1"/>
      <c r="TQK491" s="1"/>
      <c r="TQL491" s="1"/>
      <c r="TQM491" s="1"/>
      <c r="TQN491" s="1"/>
      <c r="TQO491" s="1"/>
      <c r="TQP491" s="1"/>
      <c r="TQQ491" s="1"/>
      <c r="TQR491" s="1"/>
      <c r="TQS491" s="1"/>
      <c r="TQT491" s="1"/>
      <c r="TQU491" s="1"/>
      <c r="TQV491" s="1"/>
      <c r="TQW491" s="1"/>
      <c r="TQX491" s="1"/>
      <c r="TQY491" s="1"/>
      <c r="TQZ491" s="1"/>
      <c r="TRA491" s="1"/>
      <c r="TRB491" s="1"/>
      <c r="TRC491" s="1"/>
      <c r="TRD491" s="1"/>
      <c r="TRE491" s="1"/>
      <c r="TRF491" s="1"/>
      <c r="TRG491" s="1"/>
      <c r="TRH491" s="1"/>
      <c r="TRI491" s="1"/>
      <c r="TRJ491" s="1"/>
      <c r="TRK491" s="1"/>
      <c r="TRL491" s="1"/>
      <c r="TRM491" s="1"/>
      <c r="TRN491" s="1"/>
      <c r="TRO491" s="1"/>
      <c r="TRP491" s="1"/>
      <c r="TRQ491" s="1"/>
      <c r="TRR491" s="1"/>
      <c r="TRS491" s="1"/>
      <c r="TRT491" s="1"/>
      <c r="TRU491" s="1"/>
      <c r="TRV491" s="1"/>
      <c r="TRW491" s="1"/>
      <c r="TRX491" s="1"/>
      <c r="TRY491" s="1"/>
      <c r="TRZ491" s="1"/>
      <c r="TSA491" s="1"/>
      <c r="TSB491" s="1"/>
      <c r="TSC491" s="1"/>
      <c r="TSD491" s="1"/>
      <c r="TSE491" s="1"/>
      <c r="TSF491" s="1"/>
      <c r="TSG491" s="1"/>
      <c r="TSH491" s="1"/>
      <c r="TSI491" s="1"/>
      <c r="TSJ491" s="1"/>
      <c r="TSK491" s="1"/>
      <c r="TSL491" s="1"/>
      <c r="TSM491" s="1"/>
      <c r="TSN491" s="1"/>
      <c r="TSO491" s="1"/>
      <c r="TSP491" s="1"/>
      <c r="TSQ491" s="1"/>
      <c r="TSR491" s="1"/>
      <c r="TSS491" s="1"/>
      <c r="TST491" s="1"/>
      <c r="TSU491" s="1"/>
      <c r="TSV491" s="1"/>
      <c r="TSW491" s="1"/>
      <c r="TSX491" s="1"/>
      <c r="TSY491" s="1"/>
      <c r="TSZ491" s="1"/>
      <c r="TTA491" s="1"/>
      <c r="TTB491" s="1"/>
      <c r="TTC491" s="1"/>
      <c r="TTD491" s="1"/>
      <c r="TTE491" s="1"/>
      <c r="TTF491" s="1"/>
      <c r="TTG491" s="1"/>
      <c r="TTH491" s="1"/>
      <c r="TTI491" s="1"/>
      <c r="TTJ491" s="1"/>
      <c r="TTK491" s="1"/>
      <c r="TTL491" s="1"/>
      <c r="TTM491" s="1"/>
      <c r="TTN491" s="1"/>
      <c r="TTO491" s="1"/>
      <c r="TTP491" s="1"/>
      <c r="TTQ491" s="1"/>
      <c r="TTR491" s="1"/>
      <c r="TTS491" s="1"/>
      <c r="TTT491" s="1"/>
      <c r="TTU491" s="1"/>
      <c r="TTV491" s="1"/>
      <c r="TTW491" s="1"/>
      <c r="TTX491" s="1"/>
      <c r="TTY491" s="1"/>
      <c r="TTZ491" s="1"/>
      <c r="TUA491" s="1"/>
      <c r="TUB491" s="1"/>
      <c r="TUC491" s="1"/>
      <c r="TUD491" s="1"/>
      <c r="TUE491" s="1"/>
      <c r="TUF491" s="1"/>
      <c r="TUG491" s="1"/>
      <c r="TUH491" s="1"/>
      <c r="TUI491" s="1"/>
      <c r="TUJ491" s="1"/>
      <c r="TUK491" s="1"/>
      <c r="TUL491" s="1"/>
      <c r="TUM491" s="1"/>
      <c r="TUN491" s="1"/>
      <c r="TUO491" s="1"/>
      <c r="TUP491" s="1"/>
      <c r="TUQ491" s="1"/>
      <c r="TUR491" s="1"/>
      <c r="TUS491" s="1"/>
      <c r="TUT491" s="1"/>
      <c r="TUU491" s="1"/>
      <c r="TUV491" s="1"/>
      <c r="TUW491" s="1"/>
      <c r="TUX491" s="1"/>
      <c r="TUY491" s="1"/>
      <c r="TUZ491" s="1"/>
      <c r="TVA491" s="1"/>
      <c r="TVB491" s="1"/>
      <c r="TVC491" s="1"/>
      <c r="TVD491" s="1"/>
      <c r="TVE491" s="1"/>
      <c r="TVF491" s="1"/>
      <c r="TVG491" s="1"/>
      <c r="TVH491" s="1"/>
      <c r="TVI491" s="1"/>
      <c r="TVJ491" s="1"/>
      <c r="TVK491" s="1"/>
      <c r="TVL491" s="1"/>
      <c r="TVM491" s="1"/>
      <c r="TVN491" s="1"/>
      <c r="TVO491" s="1"/>
      <c r="TVP491" s="1"/>
      <c r="TVQ491" s="1"/>
      <c r="TVR491" s="1"/>
      <c r="TVS491" s="1"/>
      <c r="TVT491" s="1"/>
      <c r="TVU491" s="1"/>
      <c r="TVV491" s="1"/>
      <c r="TVW491" s="1"/>
      <c r="TVX491" s="1"/>
      <c r="TVY491" s="1"/>
      <c r="TVZ491" s="1"/>
      <c r="TWA491" s="1"/>
      <c r="TWB491" s="1"/>
      <c r="TWC491" s="1"/>
      <c r="TWD491" s="1"/>
      <c r="TWE491" s="1"/>
      <c r="TWF491" s="1"/>
      <c r="TWG491" s="1"/>
      <c r="TWH491" s="1"/>
      <c r="TWI491" s="1"/>
      <c r="TWJ491" s="1"/>
      <c r="TWK491" s="1"/>
      <c r="TWL491" s="1"/>
      <c r="TWM491" s="1"/>
      <c r="TWN491" s="1"/>
      <c r="TWO491" s="1"/>
      <c r="TWP491" s="1"/>
      <c r="TWQ491" s="1"/>
      <c r="TWR491" s="1"/>
      <c r="TWS491" s="1"/>
      <c r="TWT491" s="1"/>
      <c r="TWU491" s="1"/>
      <c r="TWV491" s="1"/>
      <c r="TWW491" s="1"/>
      <c r="TWX491" s="1"/>
      <c r="TWY491" s="1"/>
      <c r="TWZ491" s="1"/>
      <c r="TXA491" s="1"/>
      <c r="TXB491" s="1"/>
      <c r="TXC491" s="1"/>
      <c r="TXD491" s="1"/>
      <c r="TXE491" s="1"/>
      <c r="TXF491" s="1"/>
      <c r="TXG491" s="1"/>
      <c r="TXH491" s="1"/>
      <c r="TXI491" s="1"/>
      <c r="TXJ491" s="1"/>
      <c r="TXK491" s="1"/>
      <c r="TXL491" s="1"/>
      <c r="TXM491" s="1"/>
      <c r="TXN491" s="1"/>
      <c r="TXO491" s="1"/>
      <c r="TXP491" s="1"/>
      <c r="TXQ491" s="1"/>
      <c r="TXR491" s="1"/>
      <c r="TXS491" s="1"/>
      <c r="TXT491" s="1"/>
      <c r="TXU491" s="1"/>
      <c r="TXV491" s="1"/>
      <c r="TXW491" s="1"/>
      <c r="TXX491" s="1"/>
      <c r="TXY491" s="1"/>
      <c r="TXZ491" s="1"/>
      <c r="TYA491" s="1"/>
      <c r="TYB491" s="1"/>
      <c r="TYC491" s="1"/>
      <c r="TYD491" s="1"/>
      <c r="TYE491" s="1"/>
      <c r="TYF491" s="1"/>
      <c r="TYG491" s="1"/>
      <c r="TYH491" s="1"/>
      <c r="TYI491" s="1"/>
      <c r="TYJ491" s="1"/>
      <c r="TYK491" s="1"/>
      <c r="TYL491" s="1"/>
      <c r="TYM491" s="1"/>
      <c r="TYN491" s="1"/>
      <c r="TYO491" s="1"/>
      <c r="TYP491" s="1"/>
      <c r="TYQ491" s="1"/>
      <c r="TYR491" s="1"/>
      <c r="TYS491" s="1"/>
      <c r="TYT491" s="1"/>
      <c r="TYU491" s="1"/>
      <c r="TYV491" s="1"/>
      <c r="TYW491" s="1"/>
      <c r="TYX491" s="1"/>
      <c r="TYY491" s="1"/>
      <c r="TYZ491" s="1"/>
      <c r="TZA491" s="1"/>
      <c r="TZB491" s="1"/>
      <c r="TZC491" s="1"/>
      <c r="TZD491" s="1"/>
      <c r="TZE491" s="1"/>
      <c r="TZF491" s="1"/>
      <c r="TZG491" s="1"/>
      <c r="TZH491" s="1"/>
      <c r="TZI491" s="1"/>
      <c r="TZJ491" s="1"/>
      <c r="TZK491" s="1"/>
      <c r="TZL491" s="1"/>
      <c r="TZM491" s="1"/>
      <c r="TZN491" s="1"/>
      <c r="TZO491" s="1"/>
      <c r="TZP491" s="1"/>
      <c r="TZQ491" s="1"/>
      <c r="TZR491" s="1"/>
      <c r="TZS491" s="1"/>
      <c r="TZT491" s="1"/>
      <c r="TZU491" s="1"/>
      <c r="TZV491" s="1"/>
      <c r="TZW491" s="1"/>
      <c r="TZX491" s="1"/>
      <c r="TZY491" s="1"/>
      <c r="TZZ491" s="1"/>
      <c r="UAA491" s="1"/>
      <c r="UAB491" s="1"/>
      <c r="UAC491" s="1"/>
      <c r="UAD491" s="1"/>
      <c r="UAE491" s="1"/>
      <c r="UAF491" s="1"/>
      <c r="UAG491" s="1"/>
      <c r="UAH491" s="1"/>
      <c r="UAI491" s="1"/>
      <c r="UAJ491" s="1"/>
      <c r="UAK491" s="1"/>
      <c r="UAL491" s="1"/>
      <c r="UAM491" s="1"/>
      <c r="UAN491" s="1"/>
      <c r="UAO491" s="1"/>
      <c r="UAP491" s="1"/>
      <c r="UAQ491" s="1"/>
      <c r="UAR491" s="1"/>
      <c r="UAS491" s="1"/>
      <c r="UAT491" s="1"/>
      <c r="UAU491" s="1"/>
      <c r="UAV491" s="1"/>
      <c r="UAW491" s="1"/>
      <c r="UAX491" s="1"/>
      <c r="UAY491" s="1"/>
      <c r="UAZ491" s="1"/>
      <c r="UBA491" s="1"/>
      <c r="UBB491" s="1"/>
      <c r="UBC491" s="1"/>
      <c r="UBD491" s="1"/>
      <c r="UBE491" s="1"/>
      <c r="UBF491" s="1"/>
      <c r="UBG491" s="1"/>
      <c r="UBH491" s="1"/>
      <c r="UBI491" s="1"/>
      <c r="UBJ491" s="1"/>
      <c r="UBK491" s="1"/>
      <c r="UBL491" s="1"/>
      <c r="UBM491" s="1"/>
      <c r="UBN491" s="1"/>
      <c r="UBO491" s="1"/>
      <c r="UBP491" s="1"/>
      <c r="UBQ491" s="1"/>
      <c r="UBR491" s="1"/>
      <c r="UBS491" s="1"/>
      <c r="UBT491" s="1"/>
      <c r="UBU491" s="1"/>
      <c r="UBV491" s="1"/>
      <c r="UBW491" s="1"/>
      <c r="UBX491" s="1"/>
      <c r="UBY491" s="1"/>
      <c r="UBZ491" s="1"/>
      <c r="UCA491" s="1"/>
      <c r="UCB491" s="1"/>
      <c r="UCC491" s="1"/>
      <c r="UCD491" s="1"/>
      <c r="UCE491" s="1"/>
      <c r="UCF491" s="1"/>
      <c r="UCG491" s="1"/>
      <c r="UCH491" s="1"/>
      <c r="UCI491" s="1"/>
      <c r="UCJ491" s="1"/>
      <c r="UCK491" s="1"/>
      <c r="UCL491" s="1"/>
      <c r="UCM491" s="1"/>
      <c r="UCN491" s="1"/>
      <c r="UCO491" s="1"/>
      <c r="UCP491" s="1"/>
      <c r="UCQ491" s="1"/>
      <c r="UCR491" s="1"/>
      <c r="UCS491" s="1"/>
      <c r="UCT491" s="1"/>
      <c r="UCU491" s="1"/>
      <c r="UCV491" s="1"/>
      <c r="UCW491" s="1"/>
      <c r="UCX491" s="1"/>
      <c r="UCY491" s="1"/>
      <c r="UCZ491" s="1"/>
      <c r="UDA491" s="1"/>
      <c r="UDB491" s="1"/>
      <c r="UDC491" s="1"/>
      <c r="UDD491" s="1"/>
      <c r="UDE491" s="1"/>
      <c r="UDF491" s="1"/>
      <c r="UDG491" s="1"/>
      <c r="UDH491" s="1"/>
      <c r="UDI491" s="1"/>
      <c r="UDJ491" s="1"/>
      <c r="UDK491" s="1"/>
      <c r="UDL491" s="1"/>
      <c r="UDM491" s="1"/>
      <c r="UDN491" s="1"/>
      <c r="UDO491" s="1"/>
      <c r="UDP491" s="1"/>
      <c r="UDQ491" s="1"/>
      <c r="UDR491" s="1"/>
      <c r="UDS491" s="1"/>
      <c r="UDT491" s="1"/>
      <c r="UDU491" s="1"/>
      <c r="UDV491" s="1"/>
      <c r="UDW491" s="1"/>
      <c r="UDX491" s="1"/>
      <c r="UDY491" s="1"/>
      <c r="UDZ491" s="1"/>
      <c r="UEA491" s="1"/>
      <c r="UEB491" s="1"/>
      <c r="UEC491" s="1"/>
      <c r="UED491" s="1"/>
      <c r="UEE491" s="1"/>
      <c r="UEF491" s="1"/>
      <c r="UEG491" s="1"/>
      <c r="UEH491" s="1"/>
      <c r="UEI491" s="1"/>
      <c r="UEJ491" s="1"/>
      <c r="UEK491" s="1"/>
      <c r="UEL491" s="1"/>
      <c r="UEM491" s="1"/>
      <c r="UEN491" s="1"/>
      <c r="UEO491" s="1"/>
      <c r="UEP491" s="1"/>
      <c r="UEQ491" s="1"/>
      <c r="UER491" s="1"/>
      <c r="UES491" s="1"/>
      <c r="UET491" s="1"/>
      <c r="UEU491" s="1"/>
      <c r="UEV491" s="1"/>
      <c r="UEW491" s="1"/>
      <c r="UEX491" s="1"/>
      <c r="UEY491" s="1"/>
      <c r="UEZ491" s="1"/>
      <c r="UFA491" s="1"/>
      <c r="UFB491" s="1"/>
      <c r="UFC491" s="1"/>
      <c r="UFD491" s="1"/>
      <c r="UFE491" s="1"/>
      <c r="UFF491" s="1"/>
      <c r="UFG491" s="1"/>
      <c r="UFH491" s="1"/>
      <c r="UFI491" s="1"/>
      <c r="UFJ491" s="1"/>
      <c r="UFK491" s="1"/>
      <c r="UFL491" s="1"/>
      <c r="UFM491" s="1"/>
      <c r="UFN491" s="1"/>
      <c r="UFO491" s="1"/>
      <c r="UFP491" s="1"/>
      <c r="UFQ491" s="1"/>
      <c r="UFR491" s="1"/>
      <c r="UFS491" s="1"/>
      <c r="UFT491" s="1"/>
      <c r="UFU491" s="1"/>
      <c r="UFV491" s="1"/>
      <c r="UFW491" s="1"/>
      <c r="UFX491" s="1"/>
      <c r="UFY491" s="1"/>
      <c r="UFZ491" s="1"/>
      <c r="UGA491" s="1"/>
      <c r="UGB491" s="1"/>
      <c r="UGC491" s="1"/>
      <c r="UGD491" s="1"/>
      <c r="UGE491" s="1"/>
      <c r="UGF491" s="1"/>
      <c r="UGG491" s="1"/>
      <c r="UGH491" s="1"/>
      <c r="UGI491" s="1"/>
      <c r="UGJ491" s="1"/>
      <c r="UGK491" s="1"/>
      <c r="UGL491" s="1"/>
      <c r="UGM491" s="1"/>
      <c r="UGN491" s="1"/>
      <c r="UGO491" s="1"/>
      <c r="UGP491" s="1"/>
      <c r="UGQ491" s="1"/>
      <c r="UGR491" s="1"/>
      <c r="UGS491" s="1"/>
      <c r="UGT491" s="1"/>
      <c r="UGU491" s="1"/>
      <c r="UGV491" s="1"/>
      <c r="UGW491" s="1"/>
      <c r="UGX491" s="1"/>
      <c r="UGY491" s="1"/>
      <c r="UGZ491" s="1"/>
      <c r="UHA491" s="1"/>
      <c r="UHB491" s="1"/>
      <c r="UHC491" s="1"/>
      <c r="UHD491" s="1"/>
      <c r="UHE491" s="1"/>
      <c r="UHF491" s="1"/>
      <c r="UHG491" s="1"/>
      <c r="UHH491" s="1"/>
      <c r="UHI491" s="1"/>
      <c r="UHJ491" s="1"/>
      <c r="UHK491" s="1"/>
      <c r="UHL491" s="1"/>
      <c r="UHM491" s="1"/>
      <c r="UHN491" s="1"/>
      <c r="UHO491" s="1"/>
      <c r="UHP491" s="1"/>
      <c r="UHQ491" s="1"/>
      <c r="UHR491" s="1"/>
      <c r="UHS491" s="1"/>
      <c r="UHT491" s="1"/>
      <c r="UHU491" s="1"/>
      <c r="UHV491" s="1"/>
      <c r="UHW491" s="1"/>
      <c r="UHX491" s="1"/>
      <c r="UHY491" s="1"/>
      <c r="UHZ491" s="1"/>
      <c r="UIA491" s="1"/>
      <c r="UIB491" s="1"/>
      <c r="UIC491" s="1"/>
      <c r="UID491" s="1"/>
      <c r="UIE491" s="1"/>
      <c r="UIF491" s="1"/>
      <c r="UIG491" s="1"/>
      <c r="UIH491" s="1"/>
      <c r="UII491" s="1"/>
      <c r="UIJ491" s="1"/>
      <c r="UIK491" s="1"/>
      <c r="UIL491" s="1"/>
      <c r="UIM491" s="1"/>
      <c r="UIN491" s="1"/>
      <c r="UIO491" s="1"/>
      <c r="UIP491" s="1"/>
      <c r="UIQ491" s="1"/>
      <c r="UIR491" s="1"/>
      <c r="UIS491" s="1"/>
      <c r="UIT491" s="1"/>
      <c r="UIU491" s="1"/>
      <c r="UIV491" s="1"/>
      <c r="UIW491" s="1"/>
      <c r="UIX491" s="1"/>
      <c r="UIY491" s="1"/>
      <c r="UIZ491" s="1"/>
      <c r="UJA491" s="1"/>
      <c r="UJB491" s="1"/>
      <c r="UJC491" s="1"/>
      <c r="UJD491" s="1"/>
      <c r="UJE491" s="1"/>
      <c r="UJF491" s="1"/>
      <c r="UJG491" s="1"/>
      <c r="UJH491" s="1"/>
      <c r="UJI491" s="1"/>
      <c r="UJJ491" s="1"/>
      <c r="UJK491" s="1"/>
      <c r="UJL491" s="1"/>
      <c r="UJM491" s="1"/>
      <c r="UJN491" s="1"/>
      <c r="UJO491" s="1"/>
      <c r="UJP491" s="1"/>
      <c r="UJQ491" s="1"/>
      <c r="UJR491" s="1"/>
      <c r="UJS491" s="1"/>
      <c r="UJT491" s="1"/>
      <c r="UJU491" s="1"/>
      <c r="UJV491" s="1"/>
      <c r="UJW491" s="1"/>
      <c r="UJX491" s="1"/>
      <c r="UJY491" s="1"/>
      <c r="UJZ491" s="1"/>
      <c r="UKA491" s="1"/>
      <c r="UKB491" s="1"/>
      <c r="UKC491" s="1"/>
      <c r="UKD491" s="1"/>
      <c r="UKE491" s="1"/>
      <c r="UKF491" s="1"/>
      <c r="UKG491" s="1"/>
      <c r="UKH491" s="1"/>
      <c r="UKI491" s="1"/>
      <c r="UKJ491" s="1"/>
      <c r="UKK491" s="1"/>
      <c r="UKL491" s="1"/>
      <c r="UKM491" s="1"/>
      <c r="UKN491" s="1"/>
      <c r="UKO491" s="1"/>
      <c r="UKP491" s="1"/>
      <c r="UKQ491" s="1"/>
      <c r="UKR491" s="1"/>
      <c r="UKS491" s="1"/>
      <c r="UKT491" s="1"/>
      <c r="UKU491" s="1"/>
      <c r="UKV491" s="1"/>
      <c r="UKW491" s="1"/>
      <c r="UKX491" s="1"/>
      <c r="UKY491" s="1"/>
      <c r="UKZ491" s="1"/>
      <c r="ULA491" s="1"/>
      <c r="ULB491" s="1"/>
      <c r="ULC491" s="1"/>
      <c r="ULD491" s="1"/>
      <c r="ULE491" s="1"/>
      <c r="ULF491" s="1"/>
      <c r="ULG491" s="1"/>
      <c r="ULH491" s="1"/>
      <c r="ULI491" s="1"/>
      <c r="ULJ491" s="1"/>
      <c r="ULK491" s="1"/>
      <c r="ULL491" s="1"/>
      <c r="ULM491" s="1"/>
      <c r="ULN491" s="1"/>
      <c r="ULO491" s="1"/>
      <c r="ULP491" s="1"/>
      <c r="ULQ491" s="1"/>
      <c r="ULR491" s="1"/>
      <c r="ULS491" s="1"/>
      <c r="ULT491" s="1"/>
      <c r="ULU491" s="1"/>
      <c r="ULV491" s="1"/>
      <c r="ULW491" s="1"/>
      <c r="ULX491" s="1"/>
      <c r="ULY491" s="1"/>
      <c r="ULZ491" s="1"/>
      <c r="UMA491" s="1"/>
      <c r="UMB491" s="1"/>
      <c r="UMC491" s="1"/>
      <c r="UMD491" s="1"/>
      <c r="UME491" s="1"/>
      <c r="UMF491" s="1"/>
      <c r="UMG491" s="1"/>
      <c r="UMH491" s="1"/>
      <c r="UMI491" s="1"/>
      <c r="UMJ491" s="1"/>
      <c r="UMK491" s="1"/>
      <c r="UML491" s="1"/>
      <c r="UMM491" s="1"/>
      <c r="UMN491" s="1"/>
      <c r="UMO491" s="1"/>
      <c r="UMP491" s="1"/>
      <c r="UMQ491" s="1"/>
      <c r="UMR491" s="1"/>
      <c r="UMS491" s="1"/>
      <c r="UMT491" s="1"/>
      <c r="UMU491" s="1"/>
      <c r="UMV491" s="1"/>
      <c r="UMW491" s="1"/>
      <c r="UMX491" s="1"/>
      <c r="UMY491" s="1"/>
      <c r="UMZ491" s="1"/>
      <c r="UNA491" s="1"/>
      <c r="UNB491" s="1"/>
      <c r="UNC491" s="1"/>
      <c r="UND491" s="1"/>
      <c r="UNE491" s="1"/>
      <c r="UNF491" s="1"/>
      <c r="UNG491" s="1"/>
      <c r="UNH491" s="1"/>
      <c r="UNI491" s="1"/>
      <c r="UNJ491" s="1"/>
      <c r="UNK491" s="1"/>
      <c r="UNL491" s="1"/>
      <c r="UNM491" s="1"/>
      <c r="UNN491" s="1"/>
      <c r="UNO491" s="1"/>
      <c r="UNP491" s="1"/>
      <c r="UNQ491" s="1"/>
      <c r="UNR491" s="1"/>
      <c r="UNS491" s="1"/>
      <c r="UNT491" s="1"/>
      <c r="UNU491" s="1"/>
      <c r="UNV491" s="1"/>
      <c r="UNW491" s="1"/>
      <c r="UNX491" s="1"/>
      <c r="UNY491" s="1"/>
      <c r="UNZ491" s="1"/>
      <c r="UOA491" s="1"/>
      <c r="UOB491" s="1"/>
      <c r="UOC491" s="1"/>
      <c r="UOD491" s="1"/>
      <c r="UOE491" s="1"/>
      <c r="UOF491" s="1"/>
      <c r="UOG491" s="1"/>
      <c r="UOH491" s="1"/>
      <c r="UOI491" s="1"/>
      <c r="UOJ491" s="1"/>
      <c r="UOK491" s="1"/>
      <c r="UOL491" s="1"/>
      <c r="UOM491" s="1"/>
      <c r="UON491" s="1"/>
      <c r="UOO491" s="1"/>
      <c r="UOP491" s="1"/>
      <c r="UOQ491" s="1"/>
      <c r="UOR491" s="1"/>
      <c r="UOS491" s="1"/>
      <c r="UOT491" s="1"/>
      <c r="UOU491" s="1"/>
      <c r="UOV491" s="1"/>
      <c r="UOW491" s="1"/>
      <c r="UOX491" s="1"/>
      <c r="UOY491" s="1"/>
      <c r="UOZ491" s="1"/>
      <c r="UPA491" s="1"/>
      <c r="UPB491" s="1"/>
      <c r="UPC491" s="1"/>
      <c r="UPD491" s="1"/>
      <c r="UPE491" s="1"/>
      <c r="UPF491" s="1"/>
      <c r="UPG491" s="1"/>
      <c r="UPH491" s="1"/>
      <c r="UPI491" s="1"/>
      <c r="UPJ491" s="1"/>
      <c r="UPK491" s="1"/>
      <c r="UPL491" s="1"/>
      <c r="UPM491" s="1"/>
      <c r="UPN491" s="1"/>
      <c r="UPO491" s="1"/>
      <c r="UPP491" s="1"/>
      <c r="UPQ491" s="1"/>
      <c r="UPR491" s="1"/>
      <c r="UPS491" s="1"/>
      <c r="UPT491" s="1"/>
      <c r="UPU491" s="1"/>
      <c r="UPV491" s="1"/>
      <c r="UPW491" s="1"/>
      <c r="UPX491" s="1"/>
      <c r="UPY491" s="1"/>
      <c r="UPZ491" s="1"/>
      <c r="UQA491" s="1"/>
      <c r="UQB491" s="1"/>
      <c r="UQC491" s="1"/>
      <c r="UQD491" s="1"/>
      <c r="UQE491" s="1"/>
      <c r="UQF491" s="1"/>
      <c r="UQG491" s="1"/>
      <c r="UQH491" s="1"/>
      <c r="UQI491" s="1"/>
      <c r="UQJ491" s="1"/>
      <c r="UQK491" s="1"/>
      <c r="UQL491" s="1"/>
      <c r="UQM491" s="1"/>
      <c r="UQN491" s="1"/>
      <c r="UQO491" s="1"/>
      <c r="UQP491" s="1"/>
      <c r="UQQ491" s="1"/>
      <c r="UQR491" s="1"/>
      <c r="UQS491" s="1"/>
      <c r="UQT491" s="1"/>
      <c r="UQU491" s="1"/>
      <c r="UQV491" s="1"/>
      <c r="UQW491" s="1"/>
      <c r="UQX491" s="1"/>
      <c r="UQY491" s="1"/>
      <c r="UQZ491" s="1"/>
      <c r="URA491" s="1"/>
      <c r="URB491" s="1"/>
      <c r="URC491" s="1"/>
      <c r="URD491" s="1"/>
      <c r="URE491" s="1"/>
      <c r="URF491" s="1"/>
      <c r="URG491" s="1"/>
      <c r="URH491" s="1"/>
      <c r="URI491" s="1"/>
      <c r="URJ491" s="1"/>
      <c r="URK491" s="1"/>
      <c r="URL491" s="1"/>
      <c r="URM491" s="1"/>
      <c r="URN491" s="1"/>
      <c r="URO491" s="1"/>
      <c r="URP491" s="1"/>
      <c r="URQ491" s="1"/>
      <c r="URR491" s="1"/>
      <c r="URS491" s="1"/>
      <c r="URT491" s="1"/>
      <c r="URU491" s="1"/>
      <c r="URV491" s="1"/>
      <c r="URW491" s="1"/>
      <c r="URX491" s="1"/>
      <c r="URY491" s="1"/>
      <c r="URZ491" s="1"/>
      <c r="USA491" s="1"/>
      <c r="USB491" s="1"/>
      <c r="USC491" s="1"/>
      <c r="USD491" s="1"/>
      <c r="USE491" s="1"/>
      <c r="USF491" s="1"/>
      <c r="USG491" s="1"/>
      <c r="USH491" s="1"/>
      <c r="USI491" s="1"/>
      <c r="USJ491" s="1"/>
      <c r="USK491" s="1"/>
      <c r="USL491" s="1"/>
      <c r="USM491" s="1"/>
      <c r="USN491" s="1"/>
      <c r="USO491" s="1"/>
      <c r="USP491" s="1"/>
      <c r="USQ491" s="1"/>
      <c r="USR491" s="1"/>
      <c r="USS491" s="1"/>
      <c r="UST491" s="1"/>
      <c r="USU491" s="1"/>
      <c r="USV491" s="1"/>
      <c r="USW491" s="1"/>
      <c r="USX491" s="1"/>
      <c r="USY491" s="1"/>
      <c r="USZ491" s="1"/>
      <c r="UTA491" s="1"/>
      <c r="UTB491" s="1"/>
      <c r="UTC491" s="1"/>
      <c r="UTD491" s="1"/>
      <c r="UTE491" s="1"/>
      <c r="UTF491" s="1"/>
      <c r="UTG491" s="1"/>
      <c r="UTH491" s="1"/>
      <c r="UTI491" s="1"/>
      <c r="UTJ491" s="1"/>
      <c r="UTK491" s="1"/>
      <c r="UTL491" s="1"/>
      <c r="UTM491" s="1"/>
      <c r="UTN491" s="1"/>
      <c r="UTO491" s="1"/>
      <c r="UTP491" s="1"/>
      <c r="UTQ491" s="1"/>
      <c r="UTR491" s="1"/>
      <c r="UTS491" s="1"/>
      <c r="UTT491" s="1"/>
      <c r="UTU491" s="1"/>
      <c r="UTV491" s="1"/>
      <c r="UTW491" s="1"/>
      <c r="UTX491" s="1"/>
      <c r="UTY491" s="1"/>
      <c r="UTZ491" s="1"/>
      <c r="UUA491" s="1"/>
      <c r="UUB491" s="1"/>
      <c r="UUC491" s="1"/>
      <c r="UUD491" s="1"/>
      <c r="UUE491" s="1"/>
      <c r="UUF491" s="1"/>
      <c r="UUG491" s="1"/>
      <c r="UUH491" s="1"/>
      <c r="UUI491" s="1"/>
      <c r="UUJ491" s="1"/>
      <c r="UUK491" s="1"/>
      <c r="UUL491" s="1"/>
      <c r="UUM491" s="1"/>
      <c r="UUN491" s="1"/>
      <c r="UUO491" s="1"/>
      <c r="UUP491" s="1"/>
      <c r="UUQ491" s="1"/>
      <c r="UUR491" s="1"/>
      <c r="UUS491" s="1"/>
      <c r="UUT491" s="1"/>
      <c r="UUU491" s="1"/>
      <c r="UUV491" s="1"/>
      <c r="UUW491" s="1"/>
      <c r="UUX491" s="1"/>
      <c r="UUY491" s="1"/>
      <c r="UUZ491" s="1"/>
      <c r="UVA491" s="1"/>
      <c r="UVB491" s="1"/>
      <c r="UVC491" s="1"/>
      <c r="UVD491" s="1"/>
      <c r="UVE491" s="1"/>
      <c r="UVF491" s="1"/>
      <c r="UVG491" s="1"/>
      <c r="UVH491" s="1"/>
      <c r="UVI491" s="1"/>
      <c r="UVJ491" s="1"/>
      <c r="UVK491" s="1"/>
      <c r="UVL491" s="1"/>
      <c r="UVM491" s="1"/>
      <c r="UVN491" s="1"/>
      <c r="UVO491" s="1"/>
      <c r="UVP491" s="1"/>
      <c r="UVQ491" s="1"/>
      <c r="UVR491" s="1"/>
      <c r="UVS491" s="1"/>
      <c r="UVT491" s="1"/>
      <c r="UVU491" s="1"/>
      <c r="UVV491" s="1"/>
      <c r="UVW491" s="1"/>
      <c r="UVX491" s="1"/>
      <c r="UVY491" s="1"/>
      <c r="UVZ491" s="1"/>
      <c r="UWA491" s="1"/>
      <c r="UWB491" s="1"/>
      <c r="UWC491" s="1"/>
      <c r="UWD491" s="1"/>
      <c r="UWE491" s="1"/>
      <c r="UWF491" s="1"/>
      <c r="UWG491" s="1"/>
      <c r="UWH491" s="1"/>
      <c r="UWI491" s="1"/>
      <c r="UWJ491" s="1"/>
      <c r="UWK491" s="1"/>
      <c r="UWL491" s="1"/>
      <c r="UWM491" s="1"/>
      <c r="UWN491" s="1"/>
      <c r="UWO491" s="1"/>
      <c r="UWP491" s="1"/>
      <c r="UWQ491" s="1"/>
      <c r="UWR491" s="1"/>
      <c r="UWS491" s="1"/>
      <c r="UWT491" s="1"/>
      <c r="UWU491" s="1"/>
      <c r="UWV491" s="1"/>
      <c r="UWW491" s="1"/>
      <c r="UWX491" s="1"/>
      <c r="UWY491" s="1"/>
      <c r="UWZ491" s="1"/>
      <c r="UXA491" s="1"/>
      <c r="UXB491" s="1"/>
      <c r="UXC491" s="1"/>
      <c r="UXD491" s="1"/>
      <c r="UXE491" s="1"/>
      <c r="UXF491" s="1"/>
      <c r="UXG491" s="1"/>
      <c r="UXH491" s="1"/>
      <c r="UXI491" s="1"/>
      <c r="UXJ491" s="1"/>
      <c r="UXK491" s="1"/>
      <c r="UXL491" s="1"/>
      <c r="UXM491" s="1"/>
      <c r="UXN491" s="1"/>
      <c r="UXO491" s="1"/>
      <c r="UXP491" s="1"/>
      <c r="UXQ491" s="1"/>
      <c r="UXR491" s="1"/>
      <c r="UXS491" s="1"/>
      <c r="UXT491" s="1"/>
      <c r="UXU491" s="1"/>
      <c r="UXV491" s="1"/>
      <c r="UXW491" s="1"/>
      <c r="UXX491" s="1"/>
      <c r="UXY491" s="1"/>
      <c r="UXZ491" s="1"/>
      <c r="UYA491" s="1"/>
      <c r="UYB491" s="1"/>
      <c r="UYC491" s="1"/>
      <c r="UYD491" s="1"/>
      <c r="UYE491" s="1"/>
      <c r="UYF491" s="1"/>
      <c r="UYG491" s="1"/>
      <c r="UYH491" s="1"/>
      <c r="UYI491" s="1"/>
      <c r="UYJ491" s="1"/>
      <c r="UYK491" s="1"/>
      <c r="UYL491" s="1"/>
      <c r="UYM491" s="1"/>
      <c r="UYN491" s="1"/>
      <c r="UYO491" s="1"/>
      <c r="UYP491" s="1"/>
      <c r="UYQ491" s="1"/>
      <c r="UYR491" s="1"/>
      <c r="UYS491" s="1"/>
      <c r="UYT491" s="1"/>
      <c r="UYU491" s="1"/>
      <c r="UYV491" s="1"/>
      <c r="UYW491" s="1"/>
      <c r="UYX491" s="1"/>
      <c r="UYY491" s="1"/>
      <c r="UYZ491" s="1"/>
      <c r="UZA491" s="1"/>
      <c r="UZB491" s="1"/>
      <c r="UZC491" s="1"/>
      <c r="UZD491" s="1"/>
      <c r="UZE491" s="1"/>
      <c r="UZF491" s="1"/>
      <c r="UZG491" s="1"/>
      <c r="UZH491" s="1"/>
      <c r="UZI491" s="1"/>
      <c r="UZJ491" s="1"/>
      <c r="UZK491" s="1"/>
      <c r="UZL491" s="1"/>
      <c r="UZM491" s="1"/>
      <c r="UZN491" s="1"/>
      <c r="UZO491" s="1"/>
      <c r="UZP491" s="1"/>
      <c r="UZQ491" s="1"/>
      <c r="UZR491" s="1"/>
      <c r="UZS491" s="1"/>
      <c r="UZT491" s="1"/>
      <c r="UZU491" s="1"/>
      <c r="UZV491" s="1"/>
      <c r="UZW491" s="1"/>
      <c r="UZX491" s="1"/>
      <c r="UZY491" s="1"/>
      <c r="UZZ491" s="1"/>
      <c r="VAA491" s="1"/>
      <c r="VAB491" s="1"/>
      <c r="VAC491" s="1"/>
      <c r="VAD491" s="1"/>
      <c r="VAE491" s="1"/>
      <c r="VAF491" s="1"/>
      <c r="VAG491" s="1"/>
      <c r="VAH491" s="1"/>
      <c r="VAI491" s="1"/>
      <c r="VAJ491" s="1"/>
      <c r="VAK491" s="1"/>
      <c r="VAL491" s="1"/>
      <c r="VAM491" s="1"/>
      <c r="VAN491" s="1"/>
      <c r="VAO491" s="1"/>
      <c r="VAP491" s="1"/>
      <c r="VAQ491" s="1"/>
      <c r="VAR491" s="1"/>
      <c r="VAS491" s="1"/>
      <c r="VAT491" s="1"/>
      <c r="VAU491" s="1"/>
      <c r="VAV491" s="1"/>
      <c r="VAW491" s="1"/>
      <c r="VAX491" s="1"/>
      <c r="VAY491" s="1"/>
      <c r="VAZ491" s="1"/>
      <c r="VBA491" s="1"/>
      <c r="VBB491" s="1"/>
      <c r="VBC491" s="1"/>
      <c r="VBD491" s="1"/>
      <c r="VBE491" s="1"/>
      <c r="VBF491" s="1"/>
      <c r="VBG491" s="1"/>
      <c r="VBH491" s="1"/>
      <c r="VBI491" s="1"/>
      <c r="VBJ491" s="1"/>
      <c r="VBK491" s="1"/>
      <c r="VBL491" s="1"/>
      <c r="VBM491" s="1"/>
      <c r="VBN491" s="1"/>
      <c r="VBO491" s="1"/>
      <c r="VBP491" s="1"/>
      <c r="VBQ491" s="1"/>
      <c r="VBR491" s="1"/>
      <c r="VBS491" s="1"/>
      <c r="VBT491" s="1"/>
      <c r="VBU491" s="1"/>
      <c r="VBV491" s="1"/>
      <c r="VBW491" s="1"/>
      <c r="VBX491" s="1"/>
      <c r="VBY491" s="1"/>
      <c r="VBZ491" s="1"/>
      <c r="VCA491" s="1"/>
      <c r="VCB491" s="1"/>
      <c r="VCC491" s="1"/>
      <c r="VCD491" s="1"/>
      <c r="VCE491" s="1"/>
      <c r="VCF491" s="1"/>
      <c r="VCG491" s="1"/>
      <c r="VCH491" s="1"/>
      <c r="VCI491" s="1"/>
      <c r="VCJ491" s="1"/>
      <c r="VCK491" s="1"/>
      <c r="VCL491" s="1"/>
      <c r="VCM491" s="1"/>
      <c r="VCN491" s="1"/>
      <c r="VCO491" s="1"/>
      <c r="VCP491" s="1"/>
      <c r="VCQ491" s="1"/>
      <c r="VCR491" s="1"/>
      <c r="VCS491" s="1"/>
      <c r="VCT491" s="1"/>
      <c r="VCU491" s="1"/>
      <c r="VCV491" s="1"/>
      <c r="VCW491" s="1"/>
      <c r="VCX491" s="1"/>
      <c r="VCY491" s="1"/>
      <c r="VCZ491" s="1"/>
      <c r="VDA491" s="1"/>
      <c r="VDB491" s="1"/>
      <c r="VDC491" s="1"/>
      <c r="VDD491" s="1"/>
      <c r="VDE491" s="1"/>
      <c r="VDF491" s="1"/>
      <c r="VDG491" s="1"/>
      <c r="VDH491" s="1"/>
      <c r="VDI491" s="1"/>
      <c r="VDJ491" s="1"/>
      <c r="VDK491" s="1"/>
      <c r="VDL491" s="1"/>
      <c r="VDM491" s="1"/>
      <c r="VDN491" s="1"/>
      <c r="VDO491" s="1"/>
      <c r="VDP491" s="1"/>
      <c r="VDQ491" s="1"/>
      <c r="VDR491" s="1"/>
      <c r="VDS491" s="1"/>
      <c r="VDT491" s="1"/>
      <c r="VDU491" s="1"/>
      <c r="VDV491" s="1"/>
      <c r="VDW491" s="1"/>
      <c r="VDX491" s="1"/>
      <c r="VDY491" s="1"/>
      <c r="VDZ491" s="1"/>
      <c r="VEA491" s="1"/>
      <c r="VEB491" s="1"/>
      <c r="VEC491" s="1"/>
      <c r="VED491" s="1"/>
      <c r="VEE491" s="1"/>
      <c r="VEF491" s="1"/>
      <c r="VEG491" s="1"/>
      <c r="VEH491" s="1"/>
      <c r="VEI491" s="1"/>
      <c r="VEJ491" s="1"/>
      <c r="VEK491" s="1"/>
      <c r="VEL491" s="1"/>
      <c r="VEM491" s="1"/>
      <c r="VEN491" s="1"/>
      <c r="VEO491" s="1"/>
      <c r="VEP491" s="1"/>
      <c r="VEQ491" s="1"/>
      <c r="VER491" s="1"/>
      <c r="VES491" s="1"/>
      <c r="VET491" s="1"/>
      <c r="VEU491" s="1"/>
      <c r="VEV491" s="1"/>
      <c r="VEW491" s="1"/>
      <c r="VEX491" s="1"/>
      <c r="VEY491" s="1"/>
      <c r="VEZ491" s="1"/>
      <c r="VFA491" s="1"/>
      <c r="VFB491" s="1"/>
      <c r="VFC491" s="1"/>
      <c r="VFD491" s="1"/>
      <c r="VFE491" s="1"/>
      <c r="VFF491" s="1"/>
      <c r="VFG491" s="1"/>
      <c r="VFH491" s="1"/>
      <c r="VFI491" s="1"/>
      <c r="VFJ491" s="1"/>
      <c r="VFK491" s="1"/>
      <c r="VFL491" s="1"/>
      <c r="VFM491" s="1"/>
      <c r="VFN491" s="1"/>
      <c r="VFO491" s="1"/>
      <c r="VFP491" s="1"/>
      <c r="VFQ491" s="1"/>
      <c r="VFR491" s="1"/>
      <c r="VFS491" s="1"/>
      <c r="VFT491" s="1"/>
      <c r="VFU491" s="1"/>
      <c r="VFV491" s="1"/>
      <c r="VFW491" s="1"/>
      <c r="VFX491" s="1"/>
      <c r="VFY491" s="1"/>
      <c r="VFZ491" s="1"/>
      <c r="VGA491" s="1"/>
      <c r="VGB491" s="1"/>
      <c r="VGC491" s="1"/>
      <c r="VGD491" s="1"/>
      <c r="VGE491" s="1"/>
      <c r="VGF491" s="1"/>
      <c r="VGG491" s="1"/>
      <c r="VGH491" s="1"/>
      <c r="VGI491" s="1"/>
      <c r="VGJ491" s="1"/>
      <c r="VGK491" s="1"/>
      <c r="VGL491" s="1"/>
      <c r="VGM491" s="1"/>
      <c r="VGN491" s="1"/>
      <c r="VGO491" s="1"/>
      <c r="VGP491" s="1"/>
      <c r="VGQ491" s="1"/>
      <c r="VGR491" s="1"/>
      <c r="VGS491" s="1"/>
      <c r="VGT491" s="1"/>
      <c r="VGU491" s="1"/>
      <c r="VGV491" s="1"/>
      <c r="VGW491" s="1"/>
      <c r="VGX491" s="1"/>
      <c r="VGY491" s="1"/>
      <c r="VGZ491" s="1"/>
      <c r="VHA491" s="1"/>
      <c r="VHB491" s="1"/>
      <c r="VHC491" s="1"/>
      <c r="VHD491" s="1"/>
      <c r="VHE491" s="1"/>
      <c r="VHF491" s="1"/>
      <c r="VHG491" s="1"/>
      <c r="VHH491" s="1"/>
      <c r="VHI491" s="1"/>
      <c r="VHJ491" s="1"/>
      <c r="VHK491" s="1"/>
      <c r="VHL491" s="1"/>
      <c r="VHM491" s="1"/>
      <c r="VHN491" s="1"/>
      <c r="VHO491" s="1"/>
      <c r="VHP491" s="1"/>
      <c r="VHQ491" s="1"/>
      <c r="VHR491" s="1"/>
      <c r="VHS491" s="1"/>
      <c r="VHT491" s="1"/>
      <c r="VHU491" s="1"/>
      <c r="VHV491" s="1"/>
      <c r="VHW491" s="1"/>
      <c r="VHX491" s="1"/>
      <c r="VHY491" s="1"/>
      <c r="VHZ491" s="1"/>
      <c r="VIA491" s="1"/>
      <c r="VIB491" s="1"/>
      <c r="VIC491" s="1"/>
      <c r="VID491" s="1"/>
      <c r="VIE491" s="1"/>
      <c r="VIF491" s="1"/>
      <c r="VIG491" s="1"/>
      <c r="VIH491" s="1"/>
      <c r="VII491" s="1"/>
      <c r="VIJ491" s="1"/>
      <c r="VIK491" s="1"/>
      <c r="VIL491" s="1"/>
      <c r="VIM491" s="1"/>
      <c r="VIN491" s="1"/>
      <c r="VIO491" s="1"/>
      <c r="VIP491" s="1"/>
      <c r="VIQ491" s="1"/>
      <c r="VIR491" s="1"/>
      <c r="VIS491" s="1"/>
      <c r="VIT491" s="1"/>
      <c r="VIU491" s="1"/>
      <c r="VIV491" s="1"/>
      <c r="VIW491" s="1"/>
      <c r="VIX491" s="1"/>
      <c r="VIY491" s="1"/>
      <c r="VIZ491" s="1"/>
      <c r="VJA491" s="1"/>
      <c r="VJB491" s="1"/>
      <c r="VJC491" s="1"/>
      <c r="VJD491" s="1"/>
      <c r="VJE491" s="1"/>
      <c r="VJF491" s="1"/>
      <c r="VJG491" s="1"/>
      <c r="VJH491" s="1"/>
      <c r="VJI491" s="1"/>
      <c r="VJJ491" s="1"/>
      <c r="VJK491" s="1"/>
      <c r="VJL491" s="1"/>
      <c r="VJM491" s="1"/>
      <c r="VJN491" s="1"/>
      <c r="VJO491" s="1"/>
      <c r="VJP491" s="1"/>
      <c r="VJQ491" s="1"/>
      <c r="VJR491" s="1"/>
      <c r="VJS491" s="1"/>
      <c r="VJT491" s="1"/>
      <c r="VJU491" s="1"/>
      <c r="VJV491" s="1"/>
      <c r="VJW491" s="1"/>
      <c r="VJX491" s="1"/>
      <c r="VJY491" s="1"/>
      <c r="VJZ491" s="1"/>
      <c r="VKA491" s="1"/>
      <c r="VKB491" s="1"/>
      <c r="VKC491" s="1"/>
      <c r="VKD491" s="1"/>
      <c r="VKE491" s="1"/>
      <c r="VKF491" s="1"/>
      <c r="VKG491" s="1"/>
      <c r="VKH491" s="1"/>
      <c r="VKI491" s="1"/>
      <c r="VKJ491" s="1"/>
      <c r="VKK491" s="1"/>
      <c r="VKL491" s="1"/>
      <c r="VKM491" s="1"/>
      <c r="VKN491" s="1"/>
      <c r="VKO491" s="1"/>
      <c r="VKP491" s="1"/>
      <c r="VKQ491" s="1"/>
      <c r="VKR491" s="1"/>
      <c r="VKS491" s="1"/>
      <c r="VKT491" s="1"/>
      <c r="VKU491" s="1"/>
      <c r="VKV491" s="1"/>
      <c r="VKW491" s="1"/>
      <c r="VKX491" s="1"/>
      <c r="VKY491" s="1"/>
      <c r="VKZ491" s="1"/>
      <c r="VLA491" s="1"/>
      <c r="VLB491" s="1"/>
      <c r="VLC491" s="1"/>
      <c r="VLD491" s="1"/>
      <c r="VLE491" s="1"/>
      <c r="VLF491" s="1"/>
      <c r="VLG491" s="1"/>
      <c r="VLH491" s="1"/>
      <c r="VLI491" s="1"/>
      <c r="VLJ491" s="1"/>
      <c r="VLK491" s="1"/>
      <c r="VLL491" s="1"/>
      <c r="VLM491" s="1"/>
      <c r="VLN491" s="1"/>
      <c r="VLO491" s="1"/>
      <c r="VLP491" s="1"/>
      <c r="VLQ491" s="1"/>
      <c r="VLR491" s="1"/>
      <c r="VLS491" s="1"/>
      <c r="VLT491" s="1"/>
      <c r="VLU491" s="1"/>
      <c r="VLV491" s="1"/>
      <c r="VLW491" s="1"/>
      <c r="VLX491" s="1"/>
      <c r="VLY491" s="1"/>
      <c r="VLZ491" s="1"/>
      <c r="VMA491" s="1"/>
      <c r="VMB491" s="1"/>
      <c r="VMC491" s="1"/>
      <c r="VMD491" s="1"/>
      <c r="VME491" s="1"/>
      <c r="VMF491" s="1"/>
      <c r="VMG491" s="1"/>
      <c r="VMH491" s="1"/>
      <c r="VMI491" s="1"/>
      <c r="VMJ491" s="1"/>
      <c r="VMK491" s="1"/>
      <c r="VML491" s="1"/>
      <c r="VMM491" s="1"/>
      <c r="VMN491" s="1"/>
      <c r="VMO491" s="1"/>
      <c r="VMP491" s="1"/>
      <c r="VMQ491" s="1"/>
      <c r="VMR491" s="1"/>
      <c r="VMS491" s="1"/>
      <c r="VMT491" s="1"/>
      <c r="VMU491" s="1"/>
      <c r="VMV491" s="1"/>
      <c r="VMW491" s="1"/>
      <c r="VMX491" s="1"/>
      <c r="VMY491" s="1"/>
      <c r="VMZ491" s="1"/>
      <c r="VNA491" s="1"/>
      <c r="VNB491" s="1"/>
      <c r="VNC491" s="1"/>
      <c r="VND491" s="1"/>
      <c r="VNE491" s="1"/>
      <c r="VNF491" s="1"/>
      <c r="VNG491" s="1"/>
      <c r="VNH491" s="1"/>
      <c r="VNI491" s="1"/>
      <c r="VNJ491" s="1"/>
      <c r="VNK491" s="1"/>
      <c r="VNL491" s="1"/>
      <c r="VNM491" s="1"/>
      <c r="VNN491" s="1"/>
      <c r="VNO491" s="1"/>
      <c r="VNP491" s="1"/>
      <c r="VNQ491" s="1"/>
      <c r="VNR491" s="1"/>
      <c r="VNS491" s="1"/>
      <c r="VNT491" s="1"/>
      <c r="VNU491" s="1"/>
      <c r="VNV491" s="1"/>
      <c r="VNW491" s="1"/>
      <c r="VNX491" s="1"/>
      <c r="VNY491" s="1"/>
      <c r="VNZ491" s="1"/>
      <c r="VOA491" s="1"/>
      <c r="VOB491" s="1"/>
      <c r="VOC491" s="1"/>
      <c r="VOD491" s="1"/>
      <c r="VOE491" s="1"/>
      <c r="VOF491" s="1"/>
      <c r="VOG491" s="1"/>
      <c r="VOH491" s="1"/>
      <c r="VOI491" s="1"/>
      <c r="VOJ491" s="1"/>
      <c r="VOK491" s="1"/>
      <c r="VOL491" s="1"/>
      <c r="VOM491" s="1"/>
      <c r="VON491" s="1"/>
      <c r="VOO491" s="1"/>
      <c r="VOP491" s="1"/>
      <c r="VOQ491" s="1"/>
      <c r="VOR491" s="1"/>
      <c r="VOS491" s="1"/>
      <c r="VOT491" s="1"/>
      <c r="VOU491" s="1"/>
      <c r="VOV491" s="1"/>
      <c r="VOW491" s="1"/>
      <c r="VOX491" s="1"/>
      <c r="VOY491" s="1"/>
      <c r="VOZ491" s="1"/>
      <c r="VPA491" s="1"/>
      <c r="VPB491" s="1"/>
      <c r="VPC491" s="1"/>
      <c r="VPD491" s="1"/>
      <c r="VPE491" s="1"/>
      <c r="VPF491" s="1"/>
      <c r="VPG491" s="1"/>
      <c r="VPH491" s="1"/>
      <c r="VPI491" s="1"/>
      <c r="VPJ491" s="1"/>
      <c r="VPK491" s="1"/>
      <c r="VPL491" s="1"/>
      <c r="VPM491" s="1"/>
      <c r="VPN491" s="1"/>
      <c r="VPO491" s="1"/>
      <c r="VPP491" s="1"/>
      <c r="VPQ491" s="1"/>
      <c r="VPR491" s="1"/>
      <c r="VPS491" s="1"/>
      <c r="VPT491" s="1"/>
      <c r="VPU491" s="1"/>
      <c r="VPV491" s="1"/>
      <c r="VPW491" s="1"/>
      <c r="VPX491" s="1"/>
      <c r="VPY491" s="1"/>
      <c r="VPZ491" s="1"/>
      <c r="VQA491" s="1"/>
      <c r="VQB491" s="1"/>
      <c r="VQC491" s="1"/>
      <c r="VQD491" s="1"/>
      <c r="VQE491" s="1"/>
      <c r="VQF491" s="1"/>
      <c r="VQG491" s="1"/>
      <c r="VQH491" s="1"/>
      <c r="VQI491" s="1"/>
      <c r="VQJ491" s="1"/>
      <c r="VQK491" s="1"/>
      <c r="VQL491" s="1"/>
      <c r="VQM491" s="1"/>
      <c r="VQN491" s="1"/>
      <c r="VQO491" s="1"/>
      <c r="VQP491" s="1"/>
      <c r="VQQ491" s="1"/>
      <c r="VQR491" s="1"/>
      <c r="VQS491" s="1"/>
      <c r="VQT491" s="1"/>
      <c r="VQU491" s="1"/>
      <c r="VQV491" s="1"/>
      <c r="VQW491" s="1"/>
      <c r="VQX491" s="1"/>
      <c r="VQY491" s="1"/>
      <c r="VQZ491" s="1"/>
      <c r="VRA491" s="1"/>
      <c r="VRB491" s="1"/>
      <c r="VRC491" s="1"/>
      <c r="VRD491" s="1"/>
      <c r="VRE491" s="1"/>
      <c r="VRF491" s="1"/>
      <c r="VRG491" s="1"/>
      <c r="VRH491" s="1"/>
      <c r="VRI491" s="1"/>
      <c r="VRJ491" s="1"/>
      <c r="VRK491" s="1"/>
      <c r="VRL491" s="1"/>
      <c r="VRM491" s="1"/>
      <c r="VRN491" s="1"/>
      <c r="VRO491" s="1"/>
      <c r="VRP491" s="1"/>
      <c r="VRQ491" s="1"/>
      <c r="VRR491" s="1"/>
      <c r="VRS491" s="1"/>
      <c r="VRT491" s="1"/>
      <c r="VRU491" s="1"/>
      <c r="VRV491" s="1"/>
      <c r="VRW491" s="1"/>
      <c r="VRX491" s="1"/>
      <c r="VRY491" s="1"/>
      <c r="VRZ491" s="1"/>
      <c r="VSA491" s="1"/>
      <c r="VSB491" s="1"/>
      <c r="VSC491" s="1"/>
      <c r="VSD491" s="1"/>
      <c r="VSE491" s="1"/>
      <c r="VSF491" s="1"/>
      <c r="VSG491" s="1"/>
      <c r="VSH491" s="1"/>
      <c r="VSI491" s="1"/>
      <c r="VSJ491" s="1"/>
      <c r="VSK491" s="1"/>
      <c r="VSL491" s="1"/>
      <c r="VSM491" s="1"/>
      <c r="VSN491" s="1"/>
      <c r="VSO491" s="1"/>
      <c r="VSP491" s="1"/>
      <c r="VSQ491" s="1"/>
      <c r="VSR491" s="1"/>
      <c r="VSS491" s="1"/>
      <c r="VST491" s="1"/>
      <c r="VSU491" s="1"/>
      <c r="VSV491" s="1"/>
      <c r="VSW491" s="1"/>
      <c r="VSX491" s="1"/>
      <c r="VSY491" s="1"/>
      <c r="VSZ491" s="1"/>
      <c r="VTA491" s="1"/>
      <c r="VTB491" s="1"/>
      <c r="VTC491" s="1"/>
      <c r="VTD491" s="1"/>
      <c r="VTE491" s="1"/>
      <c r="VTF491" s="1"/>
      <c r="VTG491" s="1"/>
      <c r="VTH491" s="1"/>
      <c r="VTI491" s="1"/>
      <c r="VTJ491" s="1"/>
      <c r="VTK491" s="1"/>
      <c r="VTL491" s="1"/>
      <c r="VTM491" s="1"/>
      <c r="VTN491" s="1"/>
      <c r="VTO491" s="1"/>
      <c r="VTP491" s="1"/>
      <c r="VTQ491" s="1"/>
      <c r="VTR491" s="1"/>
      <c r="VTS491" s="1"/>
      <c r="VTT491" s="1"/>
      <c r="VTU491" s="1"/>
      <c r="VTV491" s="1"/>
      <c r="VTW491" s="1"/>
      <c r="VTX491" s="1"/>
      <c r="VTY491" s="1"/>
      <c r="VTZ491" s="1"/>
      <c r="VUA491" s="1"/>
      <c r="VUB491" s="1"/>
      <c r="VUC491" s="1"/>
      <c r="VUD491" s="1"/>
      <c r="VUE491" s="1"/>
      <c r="VUF491" s="1"/>
      <c r="VUG491" s="1"/>
      <c r="VUH491" s="1"/>
      <c r="VUI491" s="1"/>
      <c r="VUJ491" s="1"/>
      <c r="VUK491" s="1"/>
      <c r="VUL491" s="1"/>
      <c r="VUM491" s="1"/>
      <c r="VUN491" s="1"/>
      <c r="VUO491" s="1"/>
      <c r="VUP491" s="1"/>
      <c r="VUQ491" s="1"/>
      <c r="VUR491" s="1"/>
      <c r="VUS491" s="1"/>
      <c r="VUT491" s="1"/>
      <c r="VUU491" s="1"/>
      <c r="VUV491" s="1"/>
      <c r="VUW491" s="1"/>
      <c r="VUX491" s="1"/>
      <c r="VUY491" s="1"/>
      <c r="VUZ491" s="1"/>
      <c r="VVA491" s="1"/>
      <c r="VVB491" s="1"/>
      <c r="VVC491" s="1"/>
      <c r="VVD491" s="1"/>
      <c r="VVE491" s="1"/>
      <c r="VVF491" s="1"/>
      <c r="VVG491" s="1"/>
      <c r="VVH491" s="1"/>
      <c r="VVI491" s="1"/>
      <c r="VVJ491" s="1"/>
      <c r="VVK491" s="1"/>
      <c r="VVL491" s="1"/>
      <c r="VVM491" s="1"/>
      <c r="VVN491" s="1"/>
      <c r="VVO491" s="1"/>
      <c r="VVP491" s="1"/>
      <c r="VVQ491" s="1"/>
      <c r="VVR491" s="1"/>
      <c r="VVS491" s="1"/>
      <c r="VVT491" s="1"/>
      <c r="VVU491" s="1"/>
      <c r="VVV491" s="1"/>
      <c r="VVW491" s="1"/>
      <c r="VVX491" s="1"/>
      <c r="VVY491" s="1"/>
      <c r="VVZ491" s="1"/>
      <c r="VWA491" s="1"/>
      <c r="VWB491" s="1"/>
      <c r="VWC491" s="1"/>
      <c r="VWD491" s="1"/>
      <c r="VWE491" s="1"/>
      <c r="VWF491" s="1"/>
      <c r="VWG491" s="1"/>
      <c r="VWH491" s="1"/>
      <c r="VWI491" s="1"/>
      <c r="VWJ491" s="1"/>
      <c r="VWK491" s="1"/>
      <c r="VWL491" s="1"/>
      <c r="VWM491" s="1"/>
      <c r="VWN491" s="1"/>
      <c r="VWO491" s="1"/>
      <c r="VWP491" s="1"/>
      <c r="VWQ491" s="1"/>
      <c r="VWR491" s="1"/>
      <c r="VWS491" s="1"/>
      <c r="VWT491" s="1"/>
      <c r="VWU491" s="1"/>
      <c r="VWV491" s="1"/>
      <c r="VWW491" s="1"/>
      <c r="VWX491" s="1"/>
      <c r="VWY491" s="1"/>
      <c r="VWZ491" s="1"/>
      <c r="VXA491" s="1"/>
      <c r="VXB491" s="1"/>
      <c r="VXC491" s="1"/>
      <c r="VXD491" s="1"/>
      <c r="VXE491" s="1"/>
      <c r="VXF491" s="1"/>
      <c r="VXG491" s="1"/>
      <c r="VXH491" s="1"/>
      <c r="VXI491" s="1"/>
      <c r="VXJ491" s="1"/>
      <c r="VXK491" s="1"/>
      <c r="VXL491" s="1"/>
      <c r="VXM491" s="1"/>
      <c r="VXN491" s="1"/>
      <c r="VXO491" s="1"/>
      <c r="VXP491" s="1"/>
      <c r="VXQ491" s="1"/>
      <c r="VXR491" s="1"/>
      <c r="VXS491" s="1"/>
      <c r="VXT491" s="1"/>
      <c r="VXU491" s="1"/>
      <c r="VXV491" s="1"/>
      <c r="VXW491" s="1"/>
      <c r="VXX491" s="1"/>
      <c r="VXY491" s="1"/>
      <c r="VXZ491" s="1"/>
      <c r="VYA491" s="1"/>
      <c r="VYB491" s="1"/>
      <c r="VYC491" s="1"/>
      <c r="VYD491" s="1"/>
      <c r="VYE491" s="1"/>
      <c r="VYF491" s="1"/>
      <c r="VYG491" s="1"/>
      <c r="VYH491" s="1"/>
      <c r="VYI491" s="1"/>
      <c r="VYJ491" s="1"/>
      <c r="VYK491" s="1"/>
      <c r="VYL491" s="1"/>
      <c r="VYM491" s="1"/>
      <c r="VYN491" s="1"/>
      <c r="VYO491" s="1"/>
      <c r="VYP491" s="1"/>
      <c r="VYQ491" s="1"/>
      <c r="VYR491" s="1"/>
      <c r="VYS491" s="1"/>
      <c r="VYT491" s="1"/>
      <c r="VYU491" s="1"/>
      <c r="VYV491" s="1"/>
      <c r="VYW491" s="1"/>
      <c r="VYX491" s="1"/>
      <c r="VYY491" s="1"/>
      <c r="VYZ491" s="1"/>
      <c r="VZA491" s="1"/>
      <c r="VZB491" s="1"/>
      <c r="VZC491" s="1"/>
      <c r="VZD491" s="1"/>
      <c r="VZE491" s="1"/>
      <c r="VZF491" s="1"/>
      <c r="VZG491" s="1"/>
      <c r="VZH491" s="1"/>
      <c r="VZI491" s="1"/>
      <c r="VZJ491" s="1"/>
      <c r="VZK491" s="1"/>
      <c r="VZL491" s="1"/>
      <c r="VZM491" s="1"/>
      <c r="VZN491" s="1"/>
      <c r="VZO491" s="1"/>
      <c r="VZP491" s="1"/>
      <c r="VZQ491" s="1"/>
      <c r="VZR491" s="1"/>
      <c r="VZS491" s="1"/>
      <c r="VZT491" s="1"/>
      <c r="VZU491" s="1"/>
      <c r="VZV491" s="1"/>
      <c r="VZW491" s="1"/>
      <c r="VZX491" s="1"/>
      <c r="VZY491" s="1"/>
      <c r="VZZ491" s="1"/>
      <c r="WAA491" s="1"/>
      <c r="WAB491" s="1"/>
      <c r="WAC491" s="1"/>
      <c r="WAD491" s="1"/>
      <c r="WAE491" s="1"/>
      <c r="WAF491" s="1"/>
      <c r="WAG491" s="1"/>
      <c r="WAH491" s="1"/>
      <c r="WAI491" s="1"/>
      <c r="WAJ491" s="1"/>
      <c r="WAK491" s="1"/>
      <c r="WAL491" s="1"/>
      <c r="WAM491" s="1"/>
      <c r="WAN491" s="1"/>
      <c r="WAO491" s="1"/>
      <c r="WAP491" s="1"/>
      <c r="WAQ491" s="1"/>
      <c r="WAR491" s="1"/>
      <c r="WAS491" s="1"/>
      <c r="WAT491" s="1"/>
      <c r="WAU491" s="1"/>
      <c r="WAV491" s="1"/>
      <c r="WAW491" s="1"/>
      <c r="WAX491" s="1"/>
      <c r="WAY491" s="1"/>
      <c r="WAZ491" s="1"/>
      <c r="WBA491" s="1"/>
      <c r="WBB491" s="1"/>
      <c r="WBC491" s="1"/>
      <c r="WBD491" s="1"/>
      <c r="WBE491" s="1"/>
      <c r="WBF491" s="1"/>
      <c r="WBG491" s="1"/>
      <c r="WBH491" s="1"/>
      <c r="WBI491" s="1"/>
      <c r="WBJ491" s="1"/>
      <c r="WBK491" s="1"/>
      <c r="WBL491" s="1"/>
      <c r="WBM491" s="1"/>
      <c r="WBN491" s="1"/>
      <c r="WBO491" s="1"/>
      <c r="WBP491" s="1"/>
      <c r="WBQ491" s="1"/>
      <c r="WBR491" s="1"/>
      <c r="WBS491" s="1"/>
      <c r="WBT491" s="1"/>
      <c r="WBU491" s="1"/>
      <c r="WBV491" s="1"/>
      <c r="WBW491" s="1"/>
      <c r="WBX491" s="1"/>
      <c r="WBY491" s="1"/>
      <c r="WBZ491" s="1"/>
      <c r="WCA491" s="1"/>
      <c r="WCB491" s="1"/>
      <c r="WCC491" s="1"/>
      <c r="WCD491" s="1"/>
      <c r="WCE491" s="1"/>
      <c r="WCF491" s="1"/>
      <c r="WCG491" s="1"/>
      <c r="WCH491" s="1"/>
      <c r="WCI491" s="1"/>
      <c r="WCJ491" s="1"/>
      <c r="WCK491" s="1"/>
      <c r="WCL491" s="1"/>
      <c r="WCM491" s="1"/>
      <c r="WCN491" s="1"/>
      <c r="WCO491" s="1"/>
      <c r="WCP491" s="1"/>
      <c r="WCQ491" s="1"/>
      <c r="WCR491" s="1"/>
      <c r="WCS491" s="1"/>
      <c r="WCT491" s="1"/>
      <c r="WCU491" s="1"/>
      <c r="WCV491" s="1"/>
      <c r="WCW491" s="1"/>
      <c r="WCX491" s="1"/>
      <c r="WCY491" s="1"/>
      <c r="WCZ491" s="1"/>
      <c r="WDA491" s="1"/>
      <c r="WDB491" s="1"/>
      <c r="WDC491" s="1"/>
      <c r="WDD491" s="1"/>
      <c r="WDE491" s="1"/>
      <c r="WDF491" s="1"/>
      <c r="WDG491" s="1"/>
      <c r="WDH491" s="1"/>
      <c r="WDI491" s="1"/>
      <c r="WDJ491" s="1"/>
      <c r="WDK491" s="1"/>
      <c r="WDL491" s="1"/>
      <c r="WDM491" s="1"/>
      <c r="WDN491" s="1"/>
      <c r="WDO491" s="1"/>
      <c r="WDP491" s="1"/>
      <c r="WDQ491" s="1"/>
      <c r="WDR491" s="1"/>
      <c r="WDS491" s="1"/>
      <c r="WDT491" s="1"/>
      <c r="WDU491" s="1"/>
      <c r="WDV491" s="1"/>
      <c r="WDW491" s="1"/>
      <c r="WDX491" s="1"/>
      <c r="WDY491" s="1"/>
      <c r="WDZ491" s="1"/>
      <c r="WEA491" s="1"/>
      <c r="WEB491" s="1"/>
      <c r="WEC491" s="1"/>
      <c r="WED491" s="1"/>
      <c r="WEE491" s="1"/>
      <c r="WEF491" s="1"/>
      <c r="WEG491" s="1"/>
      <c r="WEH491" s="1"/>
      <c r="WEI491" s="1"/>
      <c r="WEJ491" s="1"/>
      <c r="WEK491" s="1"/>
      <c r="WEL491" s="1"/>
      <c r="WEM491" s="1"/>
      <c r="WEN491" s="1"/>
      <c r="WEO491" s="1"/>
      <c r="WEP491" s="1"/>
      <c r="WEQ491" s="1"/>
      <c r="WER491" s="1"/>
      <c r="WES491" s="1"/>
      <c r="WET491" s="1"/>
      <c r="WEU491" s="1"/>
      <c r="WEV491" s="1"/>
      <c r="WEW491" s="1"/>
      <c r="WEX491" s="1"/>
      <c r="WEY491" s="1"/>
      <c r="WEZ491" s="1"/>
      <c r="WFA491" s="1"/>
      <c r="WFB491" s="1"/>
      <c r="WFC491" s="1"/>
      <c r="WFD491" s="1"/>
      <c r="WFE491" s="1"/>
      <c r="WFF491" s="1"/>
      <c r="WFG491" s="1"/>
      <c r="WFH491" s="1"/>
      <c r="WFI491" s="1"/>
      <c r="WFJ491" s="1"/>
      <c r="WFK491" s="1"/>
      <c r="WFL491" s="1"/>
      <c r="WFM491" s="1"/>
      <c r="WFN491" s="1"/>
      <c r="WFO491" s="1"/>
      <c r="WFP491" s="1"/>
      <c r="WFQ491" s="1"/>
      <c r="WFR491" s="1"/>
      <c r="WFS491" s="1"/>
      <c r="WFT491" s="1"/>
      <c r="WFU491" s="1"/>
      <c r="WFV491" s="1"/>
      <c r="WFW491" s="1"/>
      <c r="WFX491" s="1"/>
      <c r="WFY491" s="1"/>
      <c r="WFZ491" s="1"/>
      <c r="WGA491" s="1"/>
      <c r="WGB491" s="1"/>
      <c r="WGC491" s="1"/>
      <c r="WGD491" s="1"/>
      <c r="WGE491" s="1"/>
      <c r="WGF491" s="1"/>
      <c r="WGG491" s="1"/>
      <c r="WGH491" s="1"/>
      <c r="WGI491" s="1"/>
      <c r="WGJ491" s="1"/>
      <c r="WGK491" s="1"/>
      <c r="WGL491" s="1"/>
      <c r="WGM491" s="1"/>
      <c r="WGN491" s="1"/>
      <c r="WGO491" s="1"/>
      <c r="WGP491" s="1"/>
      <c r="WGQ491" s="1"/>
      <c r="WGR491" s="1"/>
      <c r="WGS491" s="1"/>
      <c r="WGT491" s="1"/>
      <c r="WGU491" s="1"/>
      <c r="WGV491" s="1"/>
      <c r="WGW491" s="1"/>
      <c r="WGX491" s="1"/>
      <c r="WGY491" s="1"/>
      <c r="WGZ491" s="1"/>
      <c r="WHA491" s="1"/>
      <c r="WHB491" s="1"/>
      <c r="WHC491" s="1"/>
      <c r="WHD491" s="1"/>
      <c r="WHE491" s="1"/>
      <c r="WHF491" s="1"/>
      <c r="WHG491" s="1"/>
      <c r="WHH491" s="1"/>
      <c r="WHI491" s="1"/>
      <c r="WHJ491" s="1"/>
      <c r="WHK491" s="1"/>
      <c r="WHL491" s="1"/>
      <c r="WHM491" s="1"/>
      <c r="WHN491" s="1"/>
      <c r="WHO491" s="1"/>
      <c r="WHP491" s="1"/>
      <c r="WHQ491" s="1"/>
      <c r="WHR491" s="1"/>
      <c r="WHS491" s="1"/>
      <c r="WHT491" s="1"/>
      <c r="WHU491" s="1"/>
      <c r="WHV491" s="1"/>
      <c r="WHW491" s="1"/>
      <c r="WHX491" s="1"/>
      <c r="WHY491" s="1"/>
      <c r="WHZ491" s="1"/>
      <c r="WIA491" s="1"/>
      <c r="WIB491" s="1"/>
      <c r="WIC491" s="1"/>
      <c r="WID491" s="1"/>
      <c r="WIE491" s="1"/>
      <c r="WIF491" s="1"/>
      <c r="WIG491" s="1"/>
      <c r="WIH491" s="1"/>
      <c r="WII491" s="1"/>
      <c r="WIJ491" s="1"/>
      <c r="WIK491" s="1"/>
      <c r="WIL491" s="1"/>
      <c r="WIM491" s="1"/>
      <c r="WIN491" s="1"/>
      <c r="WIO491" s="1"/>
      <c r="WIP491" s="1"/>
      <c r="WIQ491" s="1"/>
      <c r="WIR491" s="1"/>
      <c r="WIS491" s="1"/>
      <c r="WIT491" s="1"/>
      <c r="WIU491" s="1"/>
      <c r="WIV491" s="1"/>
      <c r="WIW491" s="1"/>
      <c r="WIX491" s="1"/>
      <c r="WIY491" s="1"/>
      <c r="WIZ491" s="1"/>
      <c r="WJA491" s="1"/>
      <c r="WJB491" s="1"/>
      <c r="WJC491" s="1"/>
      <c r="WJD491" s="1"/>
      <c r="WJE491" s="1"/>
      <c r="WJF491" s="1"/>
      <c r="WJG491" s="1"/>
      <c r="WJH491" s="1"/>
      <c r="WJI491" s="1"/>
      <c r="WJJ491" s="1"/>
      <c r="WJK491" s="1"/>
      <c r="WJL491" s="1"/>
      <c r="WJM491" s="1"/>
      <c r="WJN491" s="1"/>
      <c r="WJO491" s="1"/>
      <c r="WJP491" s="1"/>
      <c r="WJQ491" s="1"/>
      <c r="WJR491" s="1"/>
      <c r="WJS491" s="1"/>
      <c r="WJT491" s="1"/>
      <c r="WJU491" s="1"/>
      <c r="WJV491" s="1"/>
      <c r="WJW491" s="1"/>
      <c r="WJX491" s="1"/>
      <c r="WJY491" s="1"/>
      <c r="WJZ491" s="1"/>
      <c r="WKA491" s="1"/>
      <c r="WKB491" s="1"/>
      <c r="WKC491" s="1"/>
      <c r="WKD491" s="1"/>
      <c r="WKE491" s="1"/>
      <c r="WKF491" s="1"/>
      <c r="WKG491" s="1"/>
      <c r="WKH491" s="1"/>
      <c r="WKI491" s="1"/>
      <c r="WKJ491" s="1"/>
      <c r="WKK491" s="1"/>
      <c r="WKL491" s="1"/>
      <c r="WKM491" s="1"/>
      <c r="WKN491" s="1"/>
      <c r="WKO491" s="1"/>
      <c r="WKP491" s="1"/>
      <c r="WKQ491" s="1"/>
      <c r="WKR491" s="1"/>
      <c r="WKS491" s="1"/>
      <c r="WKT491" s="1"/>
      <c r="WKU491" s="1"/>
      <c r="WKV491" s="1"/>
      <c r="WKW491" s="1"/>
      <c r="WKX491" s="1"/>
      <c r="WKY491" s="1"/>
      <c r="WKZ491" s="1"/>
      <c r="WLA491" s="1"/>
      <c r="WLB491" s="1"/>
      <c r="WLC491" s="1"/>
      <c r="WLD491" s="1"/>
      <c r="WLE491" s="1"/>
      <c r="WLF491" s="1"/>
      <c r="WLG491" s="1"/>
      <c r="WLH491" s="1"/>
      <c r="WLI491" s="1"/>
      <c r="WLJ491" s="1"/>
      <c r="WLK491" s="1"/>
      <c r="WLL491" s="1"/>
      <c r="WLM491" s="1"/>
      <c r="WLN491" s="1"/>
      <c r="WLO491" s="1"/>
      <c r="WLP491" s="1"/>
      <c r="WLQ491" s="1"/>
      <c r="WLR491" s="1"/>
      <c r="WLS491" s="1"/>
      <c r="WLT491" s="1"/>
      <c r="WLU491" s="1"/>
      <c r="WLV491" s="1"/>
      <c r="WLW491" s="1"/>
      <c r="WLX491" s="1"/>
      <c r="WLY491" s="1"/>
      <c r="WLZ491" s="1"/>
      <c r="WMA491" s="1"/>
      <c r="WMB491" s="1"/>
      <c r="WMC491" s="1"/>
      <c r="WMD491" s="1"/>
      <c r="WME491" s="1"/>
      <c r="WMF491" s="1"/>
      <c r="WMG491" s="1"/>
      <c r="WMH491" s="1"/>
      <c r="WMI491" s="1"/>
      <c r="WMJ491" s="1"/>
      <c r="WMK491" s="1"/>
      <c r="WML491" s="1"/>
      <c r="WMM491" s="1"/>
      <c r="WMN491" s="1"/>
      <c r="WMO491" s="1"/>
      <c r="WMP491" s="1"/>
      <c r="WMQ491" s="1"/>
      <c r="WMR491" s="1"/>
      <c r="WMS491" s="1"/>
      <c r="WMT491" s="1"/>
      <c r="WMU491" s="1"/>
      <c r="WMV491" s="1"/>
      <c r="WMW491" s="1"/>
      <c r="WMX491" s="1"/>
      <c r="WMY491" s="1"/>
      <c r="WMZ491" s="1"/>
      <c r="WNA491" s="1"/>
      <c r="WNB491" s="1"/>
      <c r="WNC491" s="1"/>
      <c r="WND491" s="1"/>
      <c r="WNE491" s="1"/>
      <c r="WNF491" s="1"/>
      <c r="WNG491" s="1"/>
      <c r="WNH491" s="1"/>
      <c r="WNI491" s="1"/>
      <c r="WNJ491" s="1"/>
      <c r="WNK491" s="1"/>
      <c r="WNL491" s="1"/>
      <c r="WNM491" s="1"/>
      <c r="WNN491" s="1"/>
      <c r="WNO491" s="1"/>
      <c r="WNP491" s="1"/>
      <c r="WNQ491" s="1"/>
      <c r="WNR491" s="1"/>
      <c r="WNS491" s="1"/>
      <c r="WNT491" s="1"/>
      <c r="WNU491" s="1"/>
      <c r="WNV491" s="1"/>
      <c r="WNW491" s="1"/>
      <c r="WNX491" s="1"/>
      <c r="WNY491" s="1"/>
      <c r="WNZ491" s="1"/>
      <c r="WOA491" s="1"/>
      <c r="WOB491" s="1"/>
      <c r="WOC491" s="1"/>
      <c r="WOD491" s="1"/>
      <c r="WOE491" s="1"/>
      <c r="WOF491" s="1"/>
      <c r="WOG491" s="1"/>
      <c r="WOH491" s="1"/>
      <c r="WOI491" s="1"/>
      <c r="WOJ491" s="1"/>
      <c r="WOK491" s="1"/>
      <c r="WOL491" s="1"/>
      <c r="WOM491" s="1"/>
      <c r="WON491" s="1"/>
      <c r="WOO491" s="1"/>
      <c r="WOP491" s="1"/>
      <c r="WOQ491" s="1"/>
      <c r="WOR491" s="1"/>
      <c r="WOS491" s="1"/>
      <c r="WOT491" s="1"/>
      <c r="WOU491" s="1"/>
      <c r="WOV491" s="1"/>
      <c r="WOW491" s="1"/>
      <c r="WOX491" s="1"/>
      <c r="WOY491" s="1"/>
      <c r="WOZ491" s="1"/>
      <c r="WPA491" s="1"/>
      <c r="WPB491" s="1"/>
      <c r="WPC491" s="1"/>
      <c r="WPD491" s="1"/>
      <c r="WPE491" s="1"/>
      <c r="WPF491" s="1"/>
      <c r="WPG491" s="1"/>
      <c r="WPH491" s="1"/>
      <c r="WPI491" s="1"/>
      <c r="WPJ491" s="1"/>
      <c r="WPK491" s="1"/>
      <c r="WPL491" s="1"/>
      <c r="WPM491" s="1"/>
      <c r="WPN491" s="1"/>
      <c r="WPO491" s="1"/>
      <c r="WPP491" s="1"/>
      <c r="WPQ491" s="1"/>
      <c r="WPR491" s="1"/>
      <c r="WPS491" s="1"/>
      <c r="WPT491" s="1"/>
      <c r="WPU491" s="1"/>
      <c r="WPV491" s="1"/>
      <c r="WPW491" s="1"/>
      <c r="WPX491" s="1"/>
      <c r="WPY491" s="1"/>
      <c r="WPZ491" s="1"/>
      <c r="WQA491" s="1"/>
      <c r="WQB491" s="1"/>
      <c r="WQC491" s="1"/>
      <c r="WQD491" s="1"/>
      <c r="WQE491" s="1"/>
      <c r="WQF491" s="1"/>
      <c r="WQG491" s="1"/>
      <c r="WQH491" s="1"/>
      <c r="WQI491" s="1"/>
      <c r="WQJ491" s="1"/>
      <c r="WQK491" s="1"/>
      <c r="WQL491" s="1"/>
      <c r="WQM491" s="1"/>
      <c r="WQN491" s="1"/>
      <c r="WQO491" s="1"/>
      <c r="WQP491" s="1"/>
      <c r="WQQ491" s="1"/>
      <c r="WQR491" s="1"/>
      <c r="WQS491" s="1"/>
      <c r="WQT491" s="1"/>
      <c r="WQU491" s="1"/>
      <c r="WQV491" s="1"/>
      <c r="WQW491" s="1"/>
      <c r="WQX491" s="1"/>
      <c r="WQY491" s="1"/>
      <c r="WQZ491" s="1"/>
      <c r="WRA491" s="1"/>
      <c r="WRB491" s="1"/>
      <c r="WRC491" s="1"/>
      <c r="WRD491" s="1"/>
      <c r="WRE491" s="1"/>
      <c r="WRF491" s="1"/>
      <c r="WRG491" s="1"/>
      <c r="WRH491" s="1"/>
      <c r="WRI491" s="1"/>
      <c r="WRJ491" s="1"/>
      <c r="WRK491" s="1"/>
      <c r="WRL491" s="1"/>
      <c r="WRM491" s="1"/>
      <c r="WRN491" s="1"/>
      <c r="WRO491" s="1"/>
      <c r="WRP491" s="1"/>
      <c r="WRQ491" s="1"/>
      <c r="WRR491" s="1"/>
      <c r="WRS491" s="1"/>
      <c r="WRT491" s="1"/>
      <c r="WRU491" s="1"/>
      <c r="WRV491" s="1"/>
      <c r="WRW491" s="1"/>
      <c r="WRX491" s="1"/>
      <c r="WRY491" s="1"/>
      <c r="WRZ491" s="1"/>
      <c r="WSA491" s="1"/>
      <c r="WSB491" s="1"/>
      <c r="WSC491" s="1"/>
      <c r="WSD491" s="1"/>
      <c r="WSE491" s="1"/>
      <c r="WSF491" s="1"/>
      <c r="WSG491" s="1"/>
      <c r="WSH491" s="1"/>
      <c r="WSI491" s="1"/>
      <c r="WSJ491" s="1"/>
      <c r="WSK491" s="1"/>
      <c r="WSL491" s="1"/>
      <c r="WSM491" s="1"/>
      <c r="WSN491" s="1"/>
      <c r="WSO491" s="1"/>
      <c r="WSP491" s="1"/>
      <c r="WSQ491" s="1"/>
      <c r="WSR491" s="1"/>
      <c r="WSS491" s="1"/>
      <c r="WST491" s="1"/>
      <c r="WSU491" s="1"/>
      <c r="WSV491" s="1"/>
      <c r="WSW491" s="1"/>
      <c r="WSX491" s="1"/>
      <c r="WSY491" s="1"/>
      <c r="WSZ491" s="1"/>
      <c r="WTA491" s="1"/>
      <c r="WTB491" s="1"/>
      <c r="WTC491" s="1"/>
      <c r="WTD491" s="1"/>
      <c r="WTE491" s="1"/>
      <c r="WTF491" s="1"/>
      <c r="WTG491" s="1"/>
      <c r="WTH491" s="1"/>
      <c r="WTI491" s="1"/>
      <c r="WTJ491" s="1"/>
      <c r="WTK491" s="1"/>
      <c r="WTL491" s="1"/>
      <c r="WTM491" s="1"/>
      <c r="WTN491" s="1"/>
      <c r="WTO491" s="1"/>
      <c r="WTP491" s="1"/>
      <c r="WTQ491" s="1"/>
      <c r="WTR491" s="1"/>
      <c r="WTS491" s="1"/>
      <c r="WTT491" s="1"/>
      <c r="WTU491" s="1"/>
      <c r="WTV491" s="1"/>
      <c r="WTW491" s="1"/>
      <c r="WTX491" s="1"/>
      <c r="WTY491" s="1"/>
      <c r="WTZ491" s="1"/>
      <c r="WUA491" s="1"/>
      <c r="WUB491" s="1"/>
      <c r="WUC491" s="1"/>
      <c r="WUD491" s="1"/>
      <c r="WUE491" s="1"/>
      <c r="WUF491" s="1"/>
      <c r="WUG491" s="1"/>
      <c r="WUH491" s="1"/>
      <c r="WUI491" s="1"/>
      <c r="WUJ491" s="1"/>
      <c r="WUK491" s="1"/>
      <c r="WUL491" s="1"/>
      <c r="WUM491" s="1"/>
      <c r="WUN491" s="1"/>
      <c r="WUO491" s="1"/>
      <c r="WUP491" s="1"/>
      <c r="WUQ491" s="1"/>
      <c r="WUR491" s="1"/>
      <c r="WUS491" s="1"/>
      <c r="WUT491" s="1"/>
      <c r="WUU491" s="1"/>
      <c r="WUV491" s="1"/>
      <c r="WUW491" s="1"/>
      <c r="WUX491" s="1"/>
      <c r="WUY491" s="1"/>
      <c r="WUZ491" s="1"/>
      <c r="WVA491" s="1"/>
      <c r="WVB491" s="1"/>
      <c r="WVC491" s="1"/>
      <c r="WVD491" s="1"/>
      <c r="WVE491" s="1"/>
      <c r="WVF491" s="1"/>
      <c r="WVG491" s="1"/>
      <c r="WVH491" s="1"/>
      <c r="WVI491" s="1"/>
      <c r="WVJ491" s="1"/>
      <c r="WVK491" s="1"/>
      <c r="WVL491" s="1"/>
      <c r="WVM491" s="1"/>
      <c r="WVN491" s="1"/>
      <c r="WVO491" s="1"/>
      <c r="WVP491" s="1"/>
      <c r="WVQ491" s="1"/>
      <c r="WVR491" s="1"/>
      <c r="WVS491" s="1"/>
      <c r="WVT491" s="1"/>
      <c r="WVU491" s="1"/>
      <c r="WVV491" s="1"/>
      <c r="WVW491" s="1"/>
      <c r="WVX491" s="1"/>
      <c r="WVY491" s="1"/>
    </row>
    <row r="492" spans="1:16145" s="66" customFormat="1" ht="18" customHeight="1">
      <c r="A492" s="90"/>
      <c r="B492" s="28"/>
      <c r="C492" s="29"/>
      <c r="D492" s="29"/>
      <c r="E492" s="33"/>
      <c r="F492" s="3068"/>
      <c r="G492" s="3219"/>
      <c r="H492" s="26"/>
      <c r="I492" s="3093" t="s">
        <v>41</v>
      </c>
      <c r="J492" s="3115" t="s">
        <v>73</v>
      </c>
      <c r="K492" s="3089">
        <f>R492/1000</f>
        <v>170</v>
      </c>
      <c r="L492" s="127"/>
      <c r="M492" s="4"/>
      <c r="N492" s="50">
        <v>170000</v>
      </c>
      <c r="O492" s="6">
        <v>1</v>
      </c>
      <c r="P492" s="6"/>
      <c r="Q492" s="6"/>
      <c r="R492" s="14">
        <f>N492*O492</f>
        <v>170000</v>
      </c>
      <c r="S492" s="5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  <c r="LZ492" s="1"/>
      <c r="MA492" s="1"/>
      <c r="MB492" s="1"/>
      <c r="MC492" s="1"/>
      <c r="MD492" s="1"/>
      <c r="ME492" s="1"/>
      <c r="MF492" s="1"/>
      <c r="MG492" s="1"/>
      <c r="MH492" s="1"/>
      <c r="MI492" s="1"/>
      <c r="MJ492" s="1"/>
      <c r="MK492" s="1"/>
      <c r="ML492" s="1"/>
      <c r="MM492" s="1"/>
      <c r="MN492" s="1"/>
      <c r="MO492" s="1"/>
      <c r="MP492" s="1"/>
      <c r="MQ492" s="1"/>
      <c r="MR492" s="1"/>
      <c r="MS492" s="1"/>
      <c r="MT492" s="1"/>
      <c r="MU492" s="1"/>
      <c r="MV492" s="1"/>
      <c r="MW492" s="1"/>
      <c r="MX492" s="1"/>
      <c r="MY492" s="1"/>
      <c r="MZ492" s="1"/>
      <c r="NA492" s="1"/>
      <c r="NB492" s="1"/>
      <c r="NC492" s="1"/>
      <c r="ND492" s="1"/>
      <c r="NE492" s="1"/>
      <c r="NF492" s="1"/>
      <c r="NG492" s="1"/>
      <c r="NH492" s="1"/>
      <c r="NI492" s="1"/>
      <c r="NJ492" s="1"/>
      <c r="NK492" s="1"/>
      <c r="NL492" s="1"/>
      <c r="NM492" s="1"/>
      <c r="NN492" s="1"/>
      <c r="NO492" s="1"/>
      <c r="NP492" s="1"/>
      <c r="NQ492" s="1"/>
      <c r="NR492" s="1"/>
      <c r="NS492" s="1"/>
      <c r="NT492" s="1"/>
      <c r="NU492" s="1"/>
      <c r="NV492" s="1"/>
      <c r="NW492" s="1"/>
      <c r="NX492" s="1"/>
      <c r="NY492" s="1"/>
      <c r="NZ492" s="1"/>
      <c r="OA492" s="1"/>
      <c r="OB492" s="1"/>
      <c r="OC492" s="1"/>
      <c r="OD492" s="1"/>
      <c r="OE492" s="1"/>
      <c r="OF492" s="1"/>
      <c r="OG492" s="1"/>
      <c r="OH492" s="1"/>
      <c r="OI492" s="1"/>
      <c r="OJ492" s="1"/>
      <c r="OK492" s="1"/>
      <c r="OL492" s="1"/>
      <c r="OM492" s="1"/>
      <c r="ON492" s="1"/>
      <c r="OO492" s="1"/>
      <c r="OP492" s="1"/>
      <c r="OQ492" s="1"/>
      <c r="OR492" s="1"/>
      <c r="OS492" s="1"/>
      <c r="OT492" s="1"/>
      <c r="OU492" s="1"/>
      <c r="OV492" s="1"/>
      <c r="OW492" s="1"/>
      <c r="OX492" s="1"/>
      <c r="OY492" s="1"/>
      <c r="OZ492" s="1"/>
      <c r="PA492" s="1"/>
      <c r="PB492" s="1"/>
      <c r="PC492" s="1"/>
      <c r="PD492" s="1"/>
      <c r="PE492" s="1"/>
      <c r="PF492" s="1"/>
      <c r="PG492" s="1"/>
      <c r="PH492" s="1"/>
      <c r="PI492" s="1"/>
      <c r="PJ492" s="1"/>
      <c r="PK492" s="1"/>
      <c r="PL492" s="1"/>
      <c r="PM492" s="1"/>
      <c r="PN492" s="1"/>
      <c r="PO492" s="1"/>
      <c r="PP492" s="1"/>
      <c r="PQ492" s="1"/>
      <c r="PR492" s="1"/>
      <c r="PS492" s="1"/>
      <c r="PT492" s="1"/>
      <c r="PU492" s="1"/>
      <c r="PV492" s="1"/>
      <c r="PW492" s="1"/>
      <c r="PX492" s="1"/>
      <c r="PY492" s="1"/>
      <c r="PZ492" s="1"/>
      <c r="QA492" s="1"/>
      <c r="QB492" s="1"/>
      <c r="QC492" s="1"/>
      <c r="QD492" s="1"/>
      <c r="QE492" s="1"/>
      <c r="QF492" s="1"/>
      <c r="QG492" s="1"/>
      <c r="QH492" s="1"/>
      <c r="QI492" s="1"/>
      <c r="QJ492" s="1"/>
      <c r="QK492" s="1"/>
      <c r="QL492" s="1"/>
      <c r="QM492" s="1"/>
      <c r="QN492" s="1"/>
      <c r="QO492" s="1"/>
      <c r="QP492" s="1"/>
      <c r="QQ492" s="1"/>
      <c r="QR492" s="1"/>
      <c r="QS492" s="1"/>
      <c r="QT492" s="1"/>
      <c r="QU492" s="1"/>
      <c r="QV492" s="1"/>
      <c r="QW492" s="1"/>
      <c r="QX492" s="1"/>
      <c r="QY492" s="1"/>
      <c r="QZ492" s="1"/>
      <c r="RA492" s="1"/>
      <c r="RB492" s="1"/>
      <c r="RC492" s="1"/>
      <c r="RD492" s="1"/>
      <c r="RE492" s="1"/>
      <c r="RF492" s="1"/>
      <c r="RG492" s="1"/>
      <c r="RH492" s="1"/>
      <c r="RI492" s="1"/>
      <c r="RJ492" s="1"/>
      <c r="RK492" s="1"/>
      <c r="RL492" s="1"/>
      <c r="RM492" s="1"/>
      <c r="RN492" s="1"/>
      <c r="RO492" s="1"/>
      <c r="RP492" s="1"/>
      <c r="RQ492" s="1"/>
      <c r="RR492" s="1"/>
      <c r="RS492" s="1"/>
      <c r="RT492" s="1"/>
      <c r="RU492" s="1"/>
      <c r="RV492" s="1"/>
      <c r="RW492" s="1"/>
      <c r="RX492" s="1"/>
      <c r="RY492" s="1"/>
      <c r="RZ492" s="1"/>
      <c r="SA492" s="1"/>
      <c r="SB492" s="1"/>
      <c r="SC492" s="1"/>
      <c r="SD492" s="1"/>
      <c r="SE492" s="1"/>
      <c r="SF492" s="1"/>
      <c r="SG492" s="1"/>
      <c r="SH492" s="1"/>
      <c r="SI492" s="1"/>
      <c r="SJ492" s="1"/>
      <c r="SK492" s="1"/>
      <c r="SL492" s="1"/>
      <c r="SM492" s="1"/>
      <c r="SN492" s="1"/>
      <c r="SO492" s="1"/>
      <c r="SP492" s="1"/>
      <c r="SQ492" s="1"/>
      <c r="SR492" s="1"/>
      <c r="SS492" s="1"/>
      <c r="ST492" s="1"/>
      <c r="SU492" s="1"/>
      <c r="SV492" s="1"/>
      <c r="SW492" s="1"/>
      <c r="SX492" s="1"/>
      <c r="SY492" s="1"/>
      <c r="SZ492" s="1"/>
      <c r="TA492" s="1"/>
      <c r="TB492" s="1"/>
      <c r="TC492" s="1"/>
      <c r="TD492" s="1"/>
      <c r="TE492" s="1"/>
      <c r="TF492" s="1"/>
      <c r="TG492" s="1"/>
      <c r="TH492" s="1"/>
      <c r="TI492" s="1"/>
      <c r="TJ492" s="1"/>
      <c r="TK492" s="1"/>
      <c r="TL492" s="1"/>
      <c r="TM492" s="1"/>
      <c r="TN492" s="1"/>
      <c r="TO492" s="1"/>
      <c r="TP492" s="1"/>
      <c r="TQ492" s="1"/>
      <c r="TR492" s="1"/>
      <c r="TS492" s="1"/>
      <c r="TT492" s="1"/>
      <c r="TU492" s="1"/>
      <c r="TV492" s="1"/>
      <c r="TW492" s="1"/>
      <c r="TX492" s="1"/>
      <c r="TY492" s="1"/>
      <c r="TZ492" s="1"/>
      <c r="UA492" s="1"/>
      <c r="UB492" s="1"/>
      <c r="UC492" s="1"/>
      <c r="UD492" s="1"/>
      <c r="UE492" s="1"/>
      <c r="UF492" s="1"/>
      <c r="UG492" s="1"/>
      <c r="UH492" s="1"/>
      <c r="UI492" s="1"/>
      <c r="UJ492" s="1"/>
      <c r="UK492" s="1"/>
      <c r="UL492" s="1"/>
      <c r="UM492" s="1"/>
      <c r="UN492" s="1"/>
      <c r="UO492" s="1"/>
      <c r="UP492" s="1"/>
      <c r="UQ492" s="1"/>
      <c r="UR492" s="1"/>
      <c r="US492" s="1"/>
      <c r="UT492" s="1"/>
      <c r="UU492" s="1"/>
      <c r="UV492" s="1"/>
      <c r="UW492" s="1"/>
      <c r="UX492" s="1"/>
      <c r="UY492" s="1"/>
      <c r="UZ492" s="1"/>
      <c r="VA492" s="1"/>
      <c r="VB492" s="1"/>
      <c r="VC492" s="1"/>
      <c r="VD492" s="1"/>
      <c r="VE492" s="1"/>
      <c r="VF492" s="1"/>
      <c r="VG492" s="1"/>
      <c r="VH492" s="1"/>
      <c r="VI492" s="1"/>
      <c r="VJ492" s="1"/>
      <c r="VK492" s="1"/>
      <c r="VL492" s="1"/>
      <c r="VM492" s="1"/>
      <c r="VN492" s="1"/>
      <c r="VO492" s="1"/>
      <c r="VP492" s="1"/>
      <c r="VQ492" s="1"/>
      <c r="VR492" s="1"/>
      <c r="VS492" s="1"/>
      <c r="VT492" s="1"/>
      <c r="VU492" s="1"/>
      <c r="VV492" s="1"/>
      <c r="VW492" s="1"/>
      <c r="VX492" s="1"/>
      <c r="VY492" s="1"/>
      <c r="VZ492" s="1"/>
      <c r="WA492" s="1"/>
      <c r="WB492" s="1"/>
      <c r="WC492" s="1"/>
      <c r="WD492" s="1"/>
      <c r="WE492" s="1"/>
      <c r="WF492" s="1"/>
      <c r="WG492" s="1"/>
      <c r="WH492" s="1"/>
      <c r="WI492" s="1"/>
      <c r="WJ492" s="1"/>
      <c r="WK492" s="1"/>
      <c r="WL492" s="1"/>
      <c r="WM492" s="1"/>
      <c r="WN492" s="1"/>
      <c r="WO492" s="1"/>
      <c r="WP492" s="1"/>
      <c r="WQ492" s="1"/>
      <c r="WR492" s="1"/>
      <c r="WS492" s="1"/>
      <c r="WT492" s="1"/>
      <c r="WU492" s="1"/>
      <c r="WV492" s="1"/>
      <c r="WW492" s="1"/>
      <c r="WX492" s="1"/>
      <c r="WY492" s="1"/>
      <c r="WZ492" s="1"/>
      <c r="XA492" s="1"/>
      <c r="XB492" s="1"/>
      <c r="XC492" s="1"/>
      <c r="XD492" s="1"/>
      <c r="XE492" s="1"/>
      <c r="XF492" s="1"/>
      <c r="XG492" s="1"/>
      <c r="XH492" s="1"/>
      <c r="XI492" s="1"/>
      <c r="XJ492" s="1"/>
      <c r="XK492" s="1"/>
      <c r="XL492" s="1"/>
      <c r="XM492" s="1"/>
      <c r="XN492" s="1"/>
      <c r="XO492" s="1"/>
      <c r="XP492" s="1"/>
      <c r="XQ492" s="1"/>
      <c r="XR492" s="1"/>
      <c r="XS492" s="1"/>
      <c r="XT492" s="1"/>
      <c r="XU492" s="1"/>
      <c r="XV492" s="1"/>
      <c r="XW492" s="1"/>
      <c r="XX492" s="1"/>
      <c r="XY492" s="1"/>
      <c r="XZ492" s="1"/>
      <c r="YA492" s="1"/>
      <c r="YB492" s="1"/>
      <c r="YC492" s="1"/>
      <c r="YD492" s="1"/>
      <c r="YE492" s="1"/>
      <c r="YF492" s="1"/>
      <c r="YG492" s="1"/>
      <c r="YH492" s="1"/>
      <c r="YI492" s="1"/>
      <c r="YJ492" s="1"/>
      <c r="YK492" s="1"/>
      <c r="YL492" s="1"/>
      <c r="YM492" s="1"/>
      <c r="YN492" s="1"/>
      <c r="YO492" s="1"/>
      <c r="YP492" s="1"/>
      <c r="YQ492" s="1"/>
      <c r="YR492" s="1"/>
      <c r="YS492" s="1"/>
      <c r="YT492" s="1"/>
      <c r="YU492" s="1"/>
      <c r="YV492" s="1"/>
      <c r="YW492" s="1"/>
      <c r="YX492" s="1"/>
      <c r="YY492" s="1"/>
      <c r="YZ492" s="1"/>
      <c r="ZA492" s="1"/>
      <c r="ZB492" s="1"/>
      <c r="ZC492" s="1"/>
      <c r="ZD492" s="1"/>
      <c r="ZE492" s="1"/>
      <c r="ZF492" s="1"/>
      <c r="ZG492" s="1"/>
      <c r="ZH492" s="1"/>
      <c r="ZI492" s="1"/>
      <c r="ZJ492" s="1"/>
      <c r="ZK492" s="1"/>
      <c r="ZL492" s="1"/>
      <c r="ZM492" s="1"/>
      <c r="ZN492" s="1"/>
      <c r="ZO492" s="1"/>
      <c r="ZP492" s="1"/>
      <c r="ZQ492" s="1"/>
      <c r="ZR492" s="1"/>
      <c r="ZS492" s="1"/>
      <c r="ZT492" s="1"/>
      <c r="ZU492" s="1"/>
      <c r="ZV492" s="1"/>
      <c r="ZW492" s="1"/>
      <c r="ZX492" s="1"/>
      <c r="ZY492" s="1"/>
      <c r="ZZ492" s="1"/>
      <c r="AAA492" s="1"/>
      <c r="AAB492" s="1"/>
      <c r="AAC492" s="1"/>
      <c r="AAD492" s="1"/>
      <c r="AAE492" s="1"/>
      <c r="AAF492" s="1"/>
      <c r="AAG492" s="1"/>
      <c r="AAH492" s="1"/>
      <c r="AAI492" s="1"/>
      <c r="AAJ492" s="1"/>
      <c r="AAK492" s="1"/>
      <c r="AAL492" s="1"/>
      <c r="AAM492" s="1"/>
      <c r="AAN492" s="1"/>
      <c r="AAO492" s="1"/>
      <c r="AAP492" s="1"/>
      <c r="AAQ492" s="1"/>
      <c r="AAR492" s="1"/>
      <c r="AAS492" s="1"/>
      <c r="AAT492" s="1"/>
      <c r="AAU492" s="1"/>
      <c r="AAV492" s="1"/>
      <c r="AAW492" s="1"/>
      <c r="AAX492" s="1"/>
      <c r="AAY492" s="1"/>
      <c r="AAZ492" s="1"/>
      <c r="ABA492" s="1"/>
      <c r="ABB492" s="1"/>
      <c r="ABC492" s="1"/>
      <c r="ABD492" s="1"/>
      <c r="ABE492" s="1"/>
      <c r="ABF492" s="1"/>
      <c r="ABG492" s="1"/>
      <c r="ABH492" s="1"/>
      <c r="ABI492" s="1"/>
      <c r="ABJ492" s="1"/>
      <c r="ABK492" s="1"/>
      <c r="ABL492" s="1"/>
      <c r="ABM492" s="1"/>
      <c r="ABN492" s="1"/>
      <c r="ABO492" s="1"/>
      <c r="ABP492" s="1"/>
      <c r="ABQ492" s="1"/>
      <c r="ABR492" s="1"/>
      <c r="ABS492" s="1"/>
      <c r="ABT492" s="1"/>
      <c r="ABU492" s="1"/>
      <c r="ABV492" s="1"/>
      <c r="ABW492" s="1"/>
      <c r="ABX492" s="1"/>
      <c r="ABY492" s="1"/>
      <c r="ABZ492" s="1"/>
      <c r="ACA492" s="1"/>
      <c r="ACB492" s="1"/>
      <c r="ACC492" s="1"/>
      <c r="ACD492" s="1"/>
      <c r="ACE492" s="1"/>
      <c r="ACF492" s="1"/>
      <c r="ACG492" s="1"/>
      <c r="ACH492" s="1"/>
      <c r="ACI492" s="1"/>
      <c r="ACJ492" s="1"/>
      <c r="ACK492" s="1"/>
      <c r="ACL492" s="1"/>
      <c r="ACM492" s="1"/>
      <c r="ACN492" s="1"/>
      <c r="ACO492" s="1"/>
      <c r="ACP492" s="1"/>
      <c r="ACQ492" s="1"/>
      <c r="ACR492" s="1"/>
      <c r="ACS492" s="1"/>
      <c r="ACT492" s="1"/>
      <c r="ACU492" s="1"/>
      <c r="ACV492" s="1"/>
      <c r="ACW492" s="1"/>
      <c r="ACX492" s="1"/>
      <c r="ACY492" s="1"/>
      <c r="ACZ492" s="1"/>
      <c r="ADA492" s="1"/>
      <c r="ADB492" s="1"/>
      <c r="ADC492" s="1"/>
      <c r="ADD492" s="1"/>
      <c r="ADE492" s="1"/>
      <c r="ADF492" s="1"/>
      <c r="ADG492" s="1"/>
      <c r="ADH492" s="1"/>
      <c r="ADI492" s="1"/>
      <c r="ADJ492" s="1"/>
      <c r="ADK492" s="1"/>
      <c r="ADL492" s="1"/>
      <c r="ADM492" s="1"/>
      <c r="ADN492" s="1"/>
      <c r="ADO492" s="1"/>
      <c r="ADP492" s="1"/>
      <c r="ADQ492" s="1"/>
      <c r="ADR492" s="1"/>
      <c r="ADS492" s="1"/>
      <c r="ADT492" s="1"/>
      <c r="ADU492" s="1"/>
      <c r="ADV492" s="1"/>
      <c r="ADW492" s="1"/>
      <c r="ADX492" s="1"/>
      <c r="ADY492" s="1"/>
      <c r="ADZ492" s="1"/>
      <c r="AEA492" s="1"/>
      <c r="AEB492" s="1"/>
      <c r="AEC492" s="1"/>
      <c r="AED492" s="1"/>
      <c r="AEE492" s="1"/>
      <c r="AEF492" s="1"/>
      <c r="AEG492" s="1"/>
      <c r="AEH492" s="1"/>
      <c r="AEI492" s="1"/>
      <c r="AEJ492" s="1"/>
      <c r="AEK492" s="1"/>
      <c r="AEL492" s="1"/>
      <c r="AEM492" s="1"/>
      <c r="AEN492" s="1"/>
      <c r="AEO492" s="1"/>
      <c r="AEP492" s="1"/>
      <c r="AEQ492" s="1"/>
      <c r="AER492" s="1"/>
      <c r="AES492" s="1"/>
      <c r="AET492" s="1"/>
      <c r="AEU492" s="1"/>
      <c r="AEV492" s="1"/>
      <c r="AEW492" s="1"/>
      <c r="AEX492" s="1"/>
      <c r="AEY492" s="1"/>
      <c r="AEZ492" s="1"/>
      <c r="AFA492" s="1"/>
      <c r="AFB492" s="1"/>
      <c r="AFC492" s="1"/>
      <c r="AFD492" s="1"/>
      <c r="AFE492" s="1"/>
      <c r="AFF492" s="1"/>
      <c r="AFG492" s="1"/>
      <c r="AFH492" s="1"/>
      <c r="AFI492" s="1"/>
      <c r="AFJ492" s="1"/>
      <c r="AFK492" s="1"/>
      <c r="AFL492" s="1"/>
      <c r="AFM492" s="1"/>
      <c r="AFN492" s="1"/>
      <c r="AFO492" s="1"/>
      <c r="AFP492" s="1"/>
      <c r="AFQ492" s="1"/>
      <c r="AFR492" s="1"/>
      <c r="AFS492" s="1"/>
      <c r="AFT492" s="1"/>
      <c r="AFU492" s="1"/>
      <c r="AFV492" s="1"/>
      <c r="AFW492" s="1"/>
      <c r="AFX492" s="1"/>
      <c r="AFY492" s="1"/>
      <c r="AFZ492" s="1"/>
      <c r="AGA492" s="1"/>
      <c r="AGB492" s="1"/>
      <c r="AGC492" s="1"/>
      <c r="AGD492" s="1"/>
      <c r="AGE492" s="1"/>
      <c r="AGF492" s="1"/>
      <c r="AGG492" s="1"/>
      <c r="AGH492" s="1"/>
      <c r="AGI492" s="1"/>
      <c r="AGJ492" s="1"/>
      <c r="AGK492" s="1"/>
      <c r="AGL492" s="1"/>
      <c r="AGM492" s="1"/>
      <c r="AGN492" s="1"/>
      <c r="AGO492" s="1"/>
      <c r="AGP492" s="1"/>
      <c r="AGQ492" s="1"/>
      <c r="AGR492" s="1"/>
      <c r="AGS492" s="1"/>
      <c r="AGT492" s="1"/>
      <c r="AGU492" s="1"/>
      <c r="AGV492" s="1"/>
      <c r="AGW492" s="1"/>
      <c r="AGX492" s="1"/>
      <c r="AGY492" s="1"/>
      <c r="AGZ492" s="1"/>
      <c r="AHA492" s="1"/>
      <c r="AHB492" s="1"/>
      <c r="AHC492" s="1"/>
      <c r="AHD492" s="1"/>
      <c r="AHE492" s="1"/>
      <c r="AHF492" s="1"/>
      <c r="AHG492" s="1"/>
      <c r="AHH492" s="1"/>
      <c r="AHI492" s="1"/>
      <c r="AHJ492" s="1"/>
      <c r="AHK492" s="1"/>
      <c r="AHL492" s="1"/>
      <c r="AHM492" s="1"/>
      <c r="AHN492" s="1"/>
      <c r="AHO492" s="1"/>
      <c r="AHP492" s="1"/>
      <c r="AHQ492" s="1"/>
      <c r="AHR492" s="1"/>
      <c r="AHS492" s="1"/>
      <c r="AHT492" s="1"/>
      <c r="AHU492" s="1"/>
      <c r="AHV492" s="1"/>
      <c r="AHW492" s="1"/>
      <c r="AHX492" s="1"/>
      <c r="AHY492" s="1"/>
      <c r="AHZ492" s="1"/>
      <c r="AIA492" s="1"/>
      <c r="AIB492" s="1"/>
      <c r="AIC492" s="1"/>
      <c r="AID492" s="1"/>
      <c r="AIE492" s="1"/>
      <c r="AIF492" s="1"/>
      <c r="AIG492" s="1"/>
      <c r="AIH492" s="1"/>
      <c r="AII492" s="1"/>
      <c r="AIJ492" s="1"/>
      <c r="AIK492" s="1"/>
      <c r="AIL492" s="1"/>
      <c r="AIM492" s="1"/>
      <c r="AIN492" s="1"/>
      <c r="AIO492" s="1"/>
      <c r="AIP492" s="1"/>
      <c r="AIQ492" s="1"/>
      <c r="AIR492" s="1"/>
      <c r="AIS492" s="1"/>
      <c r="AIT492" s="1"/>
      <c r="AIU492" s="1"/>
      <c r="AIV492" s="1"/>
      <c r="AIW492" s="1"/>
      <c r="AIX492" s="1"/>
      <c r="AIY492" s="1"/>
      <c r="AIZ492" s="1"/>
      <c r="AJA492" s="1"/>
      <c r="AJB492" s="1"/>
      <c r="AJC492" s="1"/>
      <c r="AJD492" s="1"/>
      <c r="AJE492" s="1"/>
      <c r="AJF492" s="1"/>
      <c r="AJG492" s="1"/>
      <c r="AJH492" s="1"/>
      <c r="AJI492" s="1"/>
      <c r="AJJ492" s="1"/>
      <c r="AJK492" s="1"/>
      <c r="AJL492" s="1"/>
      <c r="AJM492" s="1"/>
      <c r="AJN492" s="1"/>
      <c r="AJO492" s="1"/>
      <c r="AJP492" s="1"/>
      <c r="AJQ492" s="1"/>
      <c r="AJR492" s="1"/>
      <c r="AJS492" s="1"/>
      <c r="AJT492" s="1"/>
      <c r="AJU492" s="1"/>
      <c r="AJV492" s="1"/>
      <c r="AJW492" s="1"/>
      <c r="AJX492" s="1"/>
      <c r="AJY492" s="1"/>
      <c r="AJZ492" s="1"/>
      <c r="AKA492" s="1"/>
      <c r="AKB492" s="1"/>
      <c r="AKC492" s="1"/>
      <c r="AKD492" s="1"/>
      <c r="AKE492" s="1"/>
      <c r="AKF492" s="1"/>
      <c r="AKG492" s="1"/>
      <c r="AKH492" s="1"/>
      <c r="AKI492" s="1"/>
      <c r="AKJ492" s="1"/>
      <c r="AKK492" s="1"/>
      <c r="AKL492" s="1"/>
      <c r="AKM492" s="1"/>
      <c r="AKN492" s="1"/>
      <c r="AKO492" s="1"/>
      <c r="AKP492" s="1"/>
      <c r="AKQ492" s="1"/>
      <c r="AKR492" s="1"/>
      <c r="AKS492" s="1"/>
      <c r="AKT492" s="1"/>
      <c r="AKU492" s="1"/>
      <c r="AKV492" s="1"/>
      <c r="AKW492" s="1"/>
      <c r="AKX492" s="1"/>
      <c r="AKY492" s="1"/>
      <c r="AKZ492" s="1"/>
      <c r="ALA492" s="1"/>
      <c r="ALB492" s="1"/>
      <c r="ALC492" s="1"/>
      <c r="ALD492" s="1"/>
      <c r="ALE492" s="1"/>
      <c r="ALF492" s="1"/>
      <c r="ALG492" s="1"/>
      <c r="ALH492" s="1"/>
      <c r="ALI492" s="1"/>
      <c r="ALJ492" s="1"/>
      <c r="ALK492" s="1"/>
      <c r="ALL492" s="1"/>
      <c r="ALM492" s="1"/>
      <c r="ALN492" s="1"/>
      <c r="ALO492" s="1"/>
      <c r="ALP492" s="1"/>
      <c r="ALQ492" s="1"/>
      <c r="ALR492" s="1"/>
      <c r="ALS492" s="1"/>
      <c r="ALT492" s="1"/>
      <c r="ALU492" s="1"/>
      <c r="ALV492" s="1"/>
      <c r="ALW492" s="1"/>
      <c r="ALX492" s="1"/>
      <c r="ALY492" s="1"/>
      <c r="ALZ492" s="1"/>
      <c r="AMA492" s="1"/>
      <c r="AMB492" s="1"/>
      <c r="AMC492" s="1"/>
      <c r="AMD492" s="1"/>
      <c r="AME492" s="1"/>
      <c r="AMF492" s="1"/>
      <c r="AMG492" s="1"/>
      <c r="AMH492" s="1"/>
      <c r="AMI492" s="1"/>
      <c r="AMJ492" s="1"/>
      <c r="AMK492" s="1"/>
      <c r="AML492" s="1"/>
      <c r="AMM492" s="1"/>
      <c r="AMN492" s="1"/>
      <c r="AMO492" s="1"/>
      <c r="AMP492" s="1"/>
      <c r="AMQ492" s="1"/>
      <c r="AMR492" s="1"/>
      <c r="AMS492" s="1"/>
      <c r="AMT492" s="1"/>
      <c r="AMU492" s="1"/>
      <c r="AMV492" s="1"/>
      <c r="AMW492" s="1"/>
      <c r="AMX492" s="1"/>
      <c r="AMY492" s="1"/>
      <c r="AMZ492" s="1"/>
      <c r="ANA492" s="1"/>
      <c r="ANB492" s="1"/>
      <c r="ANC492" s="1"/>
      <c r="AND492" s="1"/>
      <c r="ANE492" s="1"/>
      <c r="ANF492" s="1"/>
      <c r="ANG492" s="1"/>
      <c r="ANH492" s="1"/>
      <c r="ANI492" s="1"/>
      <c r="ANJ492" s="1"/>
      <c r="ANK492" s="1"/>
      <c r="ANL492" s="1"/>
      <c r="ANM492" s="1"/>
      <c r="ANN492" s="1"/>
      <c r="ANO492" s="1"/>
      <c r="ANP492" s="1"/>
      <c r="ANQ492" s="1"/>
      <c r="ANR492" s="1"/>
      <c r="ANS492" s="1"/>
      <c r="ANT492" s="1"/>
      <c r="ANU492" s="1"/>
      <c r="ANV492" s="1"/>
      <c r="ANW492" s="1"/>
      <c r="ANX492" s="1"/>
      <c r="ANY492" s="1"/>
      <c r="ANZ492" s="1"/>
      <c r="AOA492" s="1"/>
      <c r="AOB492" s="1"/>
      <c r="AOC492" s="1"/>
      <c r="AOD492" s="1"/>
      <c r="AOE492" s="1"/>
      <c r="AOF492" s="1"/>
      <c r="AOG492" s="1"/>
      <c r="AOH492" s="1"/>
      <c r="AOI492" s="1"/>
      <c r="AOJ492" s="1"/>
      <c r="AOK492" s="1"/>
      <c r="AOL492" s="1"/>
      <c r="AOM492" s="1"/>
      <c r="AON492" s="1"/>
      <c r="AOO492" s="1"/>
      <c r="AOP492" s="1"/>
      <c r="AOQ492" s="1"/>
      <c r="AOR492" s="1"/>
      <c r="AOS492" s="1"/>
      <c r="AOT492" s="1"/>
      <c r="AOU492" s="1"/>
      <c r="AOV492" s="1"/>
      <c r="AOW492" s="1"/>
      <c r="AOX492" s="1"/>
      <c r="AOY492" s="1"/>
      <c r="AOZ492" s="1"/>
      <c r="APA492" s="1"/>
      <c r="APB492" s="1"/>
      <c r="APC492" s="1"/>
      <c r="APD492" s="1"/>
      <c r="APE492" s="1"/>
      <c r="APF492" s="1"/>
      <c r="APG492" s="1"/>
      <c r="APH492" s="1"/>
      <c r="API492" s="1"/>
      <c r="APJ492" s="1"/>
      <c r="APK492" s="1"/>
      <c r="APL492" s="1"/>
      <c r="APM492" s="1"/>
      <c r="APN492" s="1"/>
      <c r="APO492" s="1"/>
      <c r="APP492" s="1"/>
      <c r="APQ492" s="1"/>
      <c r="APR492" s="1"/>
      <c r="APS492" s="1"/>
      <c r="APT492" s="1"/>
      <c r="APU492" s="1"/>
      <c r="APV492" s="1"/>
      <c r="APW492" s="1"/>
      <c r="APX492" s="1"/>
      <c r="APY492" s="1"/>
      <c r="APZ492" s="1"/>
      <c r="AQA492" s="1"/>
      <c r="AQB492" s="1"/>
      <c r="AQC492" s="1"/>
      <c r="AQD492" s="1"/>
      <c r="AQE492" s="1"/>
      <c r="AQF492" s="1"/>
      <c r="AQG492" s="1"/>
      <c r="AQH492" s="1"/>
      <c r="AQI492" s="1"/>
      <c r="AQJ492" s="1"/>
      <c r="AQK492" s="1"/>
      <c r="AQL492" s="1"/>
      <c r="AQM492" s="1"/>
      <c r="AQN492" s="1"/>
      <c r="AQO492" s="1"/>
      <c r="AQP492" s="1"/>
      <c r="AQQ492" s="1"/>
      <c r="AQR492" s="1"/>
      <c r="AQS492" s="1"/>
      <c r="AQT492" s="1"/>
      <c r="AQU492" s="1"/>
      <c r="AQV492" s="1"/>
      <c r="AQW492" s="1"/>
      <c r="AQX492" s="1"/>
      <c r="AQY492" s="1"/>
      <c r="AQZ492" s="1"/>
      <c r="ARA492" s="1"/>
      <c r="ARB492" s="1"/>
      <c r="ARC492" s="1"/>
      <c r="ARD492" s="1"/>
      <c r="ARE492" s="1"/>
      <c r="ARF492" s="1"/>
      <c r="ARG492" s="1"/>
      <c r="ARH492" s="1"/>
      <c r="ARI492" s="1"/>
      <c r="ARJ492" s="1"/>
      <c r="ARK492" s="1"/>
      <c r="ARL492" s="1"/>
      <c r="ARM492" s="1"/>
      <c r="ARN492" s="1"/>
      <c r="ARO492" s="1"/>
      <c r="ARP492" s="1"/>
      <c r="ARQ492" s="1"/>
      <c r="ARR492" s="1"/>
      <c r="ARS492" s="1"/>
      <c r="ART492" s="1"/>
      <c r="ARU492" s="1"/>
      <c r="ARV492" s="1"/>
      <c r="ARW492" s="1"/>
      <c r="ARX492" s="1"/>
      <c r="ARY492" s="1"/>
      <c r="ARZ492" s="1"/>
      <c r="ASA492" s="1"/>
      <c r="ASB492" s="1"/>
      <c r="ASC492" s="1"/>
      <c r="ASD492" s="1"/>
      <c r="ASE492" s="1"/>
      <c r="ASF492" s="1"/>
      <c r="ASG492" s="1"/>
      <c r="ASH492" s="1"/>
      <c r="ASI492" s="1"/>
      <c r="ASJ492" s="1"/>
      <c r="ASK492" s="1"/>
      <c r="ASL492" s="1"/>
      <c r="ASM492" s="1"/>
      <c r="ASN492" s="1"/>
      <c r="ASO492" s="1"/>
      <c r="ASP492" s="1"/>
      <c r="ASQ492" s="1"/>
      <c r="ASR492" s="1"/>
      <c r="ASS492" s="1"/>
      <c r="AST492" s="1"/>
      <c r="ASU492" s="1"/>
      <c r="ASV492" s="1"/>
      <c r="ASW492" s="1"/>
      <c r="ASX492" s="1"/>
      <c r="ASY492" s="1"/>
      <c r="ASZ492" s="1"/>
      <c r="ATA492" s="1"/>
      <c r="ATB492" s="1"/>
      <c r="ATC492" s="1"/>
      <c r="ATD492" s="1"/>
      <c r="ATE492" s="1"/>
      <c r="ATF492" s="1"/>
      <c r="ATG492" s="1"/>
      <c r="ATH492" s="1"/>
      <c r="ATI492" s="1"/>
      <c r="ATJ492" s="1"/>
      <c r="ATK492" s="1"/>
      <c r="ATL492" s="1"/>
      <c r="ATM492" s="1"/>
      <c r="ATN492" s="1"/>
      <c r="ATO492" s="1"/>
      <c r="ATP492" s="1"/>
      <c r="ATQ492" s="1"/>
      <c r="ATR492" s="1"/>
      <c r="ATS492" s="1"/>
      <c r="ATT492" s="1"/>
      <c r="ATU492" s="1"/>
      <c r="ATV492" s="1"/>
      <c r="ATW492" s="1"/>
      <c r="ATX492" s="1"/>
      <c r="ATY492" s="1"/>
      <c r="ATZ492" s="1"/>
      <c r="AUA492" s="1"/>
      <c r="AUB492" s="1"/>
      <c r="AUC492" s="1"/>
      <c r="AUD492" s="1"/>
      <c r="AUE492" s="1"/>
      <c r="AUF492" s="1"/>
      <c r="AUG492" s="1"/>
      <c r="AUH492" s="1"/>
      <c r="AUI492" s="1"/>
      <c r="AUJ492" s="1"/>
      <c r="AUK492" s="1"/>
      <c r="AUL492" s="1"/>
      <c r="AUM492" s="1"/>
      <c r="AUN492" s="1"/>
      <c r="AUO492" s="1"/>
      <c r="AUP492" s="1"/>
      <c r="AUQ492" s="1"/>
      <c r="AUR492" s="1"/>
      <c r="AUS492" s="1"/>
      <c r="AUT492" s="1"/>
      <c r="AUU492" s="1"/>
      <c r="AUV492" s="1"/>
      <c r="AUW492" s="1"/>
      <c r="AUX492" s="1"/>
      <c r="AUY492" s="1"/>
      <c r="AUZ492" s="1"/>
      <c r="AVA492" s="1"/>
      <c r="AVB492" s="1"/>
      <c r="AVC492" s="1"/>
      <c r="AVD492" s="1"/>
      <c r="AVE492" s="1"/>
      <c r="AVF492" s="1"/>
      <c r="AVG492" s="1"/>
      <c r="AVH492" s="1"/>
      <c r="AVI492" s="1"/>
      <c r="AVJ492" s="1"/>
      <c r="AVK492" s="1"/>
      <c r="AVL492" s="1"/>
      <c r="AVM492" s="1"/>
      <c r="AVN492" s="1"/>
      <c r="AVO492" s="1"/>
      <c r="AVP492" s="1"/>
      <c r="AVQ492" s="1"/>
      <c r="AVR492" s="1"/>
      <c r="AVS492" s="1"/>
      <c r="AVT492" s="1"/>
      <c r="AVU492" s="1"/>
      <c r="AVV492" s="1"/>
      <c r="AVW492" s="1"/>
      <c r="AVX492" s="1"/>
      <c r="AVY492" s="1"/>
      <c r="AVZ492" s="1"/>
      <c r="AWA492" s="1"/>
      <c r="AWB492" s="1"/>
      <c r="AWC492" s="1"/>
      <c r="AWD492" s="1"/>
      <c r="AWE492" s="1"/>
      <c r="AWF492" s="1"/>
      <c r="AWG492" s="1"/>
      <c r="AWH492" s="1"/>
      <c r="AWI492" s="1"/>
      <c r="AWJ492" s="1"/>
      <c r="AWK492" s="1"/>
      <c r="AWL492" s="1"/>
      <c r="AWM492" s="1"/>
      <c r="AWN492" s="1"/>
      <c r="AWO492" s="1"/>
      <c r="AWP492" s="1"/>
      <c r="AWQ492" s="1"/>
      <c r="AWR492" s="1"/>
      <c r="AWS492" s="1"/>
      <c r="AWT492" s="1"/>
      <c r="AWU492" s="1"/>
      <c r="AWV492" s="1"/>
      <c r="AWW492" s="1"/>
      <c r="AWX492" s="1"/>
      <c r="AWY492" s="1"/>
      <c r="AWZ492" s="1"/>
      <c r="AXA492" s="1"/>
      <c r="AXB492" s="1"/>
      <c r="AXC492" s="1"/>
      <c r="AXD492" s="1"/>
      <c r="AXE492" s="1"/>
      <c r="AXF492" s="1"/>
      <c r="AXG492" s="1"/>
      <c r="AXH492" s="1"/>
      <c r="AXI492" s="1"/>
      <c r="AXJ492" s="1"/>
      <c r="AXK492" s="1"/>
      <c r="AXL492" s="1"/>
      <c r="AXM492" s="1"/>
      <c r="AXN492" s="1"/>
      <c r="AXO492" s="1"/>
      <c r="AXP492" s="1"/>
      <c r="AXQ492" s="1"/>
      <c r="AXR492" s="1"/>
      <c r="AXS492" s="1"/>
      <c r="AXT492" s="1"/>
      <c r="AXU492" s="1"/>
      <c r="AXV492" s="1"/>
      <c r="AXW492" s="1"/>
      <c r="AXX492" s="1"/>
      <c r="AXY492" s="1"/>
      <c r="AXZ492" s="1"/>
      <c r="AYA492" s="1"/>
      <c r="AYB492" s="1"/>
      <c r="AYC492" s="1"/>
      <c r="AYD492" s="1"/>
      <c r="AYE492" s="1"/>
      <c r="AYF492" s="1"/>
      <c r="AYG492" s="1"/>
      <c r="AYH492" s="1"/>
      <c r="AYI492" s="1"/>
      <c r="AYJ492" s="1"/>
      <c r="AYK492" s="1"/>
      <c r="AYL492" s="1"/>
      <c r="AYM492" s="1"/>
      <c r="AYN492" s="1"/>
      <c r="AYO492" s="1"/>
      <c r="AYP492" s="1"/>
      <c r="AYQ492" s="1"/>
      <c r="AYR492" s="1"/>
      <c r="AYS492" s="1"/>
      <c r="AYT492" s="1"/>
      <c r="AYU492" s="1"/>
      <c r="AYV492" s="1"/>
      <c r="AYW492" s="1"/>
      <c r="AYX492" s="1"/>
      <c r="AYY492" s="1"/>
      <c r="AYZ492" s="1"/>
      <c r="AZA492" s="1"/>
      <c r="AZB492" s="1"/>
      <c r="AZC492" s="1"/>
      <c r="AZD492" s="1"/>
      <c r="AZE492" s="1"/>
      <c r="AZF492" s="1"/>
      <c r="AZG492" s="1"/>
      <c r="AZH492" s="1"/>
      <c r="AZI492" s="1"/>
      <c r="AZJ492" s="1"/>
      <c r="AZK492" s="1"/>
      <c r="AZL492" s="1"/>
      <c r="AZM492" s="1"/>
      <c r="AZN492" s="1"/>
      <c r="AZO492" s="1"/>
      <c r="AZP492" s="1"/>
      <c r="AZQ492" s="1"/>
      <c r="AZR492" s="1"/>
      <c r="AZS492" s="1"/>
      <c r="AZT492" s="1"/>
      <c r="AZU492" s="1"/>
      <c r="AZV492" s="1"/>
      <c r="AZW492" s="1"/>
      <c r="AZX492" s="1"/>
      <c r="AZY492" s="1"/>
      <c r="AZZ492" s="1"/>
      <c r="BAA492" s="1"/>
      <c r="BAB492" s="1"/>
      <c r="BAC492" s="1"/>
      <c r="BAD492" s="1"/>
      <c r="BAE492" s="1"/>
      <c r="BAF492" s="1"/>
      <c r="BAG492" s="1"/>
      <c r="BAH492" s="1"/>
      <c r="BAI492" s="1"/>
      <c r="BAJ492" s="1"/>
      <c r="BAK492" s="1"/>
      <c r="BAL492" s="1"/>
      <c r="BAM492" s="1"/>
      <c r="BAN492" s="1"/>
      <c r="BAO492" s="1"/>
      <c r="BAP492" s="1"/>
      <c r="BAQ492" s="1"/>
      <c r="BAR492" s="1"/>
      <c r="BAS492" s="1"/>
      <c r="BAT492" s="1"/>
      <c r="BAU492" s="1"/>
      <c r="BAV492" s="1"/>
      <c r="BAW492" s="1"/>
      <c r="BAX492" s="1"/>
      <c r="BAY492" s="1"/>
      <c r="BAZ492" s="1"/>
      <c r="BBA492" s="1"/>
      <c r="BBB492" s="1"/>
      <c r="BBC492" s="1"/>
      <c r="BBD492" s="1"/>
      <c r="BBE492" s="1"/>
      <c r="BBF492" s="1"/>
      <c r="BBG492" s="1"/>
      <c r="BBH492" s="1"/>
      <c r="BBI492" s="1"/>
      <c r="BBJ492" s="1"/>
      <c r="BBK492" s="1"/>
      <c r="BBL492" s="1"/>
      <c r="BBM492" s="1"/>
      <c r="BBN492" s="1"/>
      <c r="BBO492" s="1"/>
      <c r="BBP492" s="1"/>
      <c r="BBQ492" s="1"/>
      <c r="BBR492" s="1"/>
      <c r="BBS492" s="1"/>
      <c r="BBT492" s="1"/>
      <c r="BBU492" s="1"/>
      <c r="BBV492" s="1"/>
      <c r="BBW492" s="1"/>
      <c r="BBX492" s="1"/>
      <c r="BBY492" s="1"/>
      <c r="BBZ492" s="1"/>
      <c r="BCA492" s="1"/>
      <c r="BCB492" s="1"/>
      <c r="BCC492" s="1"/>
      <c r="BCD492" s="1"/>
      <c r="BCE492" s="1"/>
      <c r="BCF492" s="1"/>
      <c r="BCG492" s="1"/>
      <c r="BCH492" s="1"/>
      <c r="BCI492" s="1"/>
      <c r="BCJ492" s="1"/>
      <c r="BCK492" s="1"/>
      <c r="BCL492" s="1"/>
      <c r="BCM492" s="1"/>
      <c r="BCN492" s="1"/>
      <c r="BCO492" s="1"/>
      <c r="BCP492" s="1"/>
      <c r="BCQ492" s="1"/>
      <c r="BCR492" s="1"/>
      <c r="BCS492" s="1"/>
      <c r="BCT492" s="1"/>
      <c r="BCU492" s="1"/>
      <c r="BCV492" s="1"/>
      <c r="BCW492" s="1"/>
      <c r="BCX492" s="1"/>
      <c r="BCY492" s="1"/>
      <c r="BCZ492" s="1"/>
      <c r="BDA492" s="1"/>
      <c r="BDB492" s="1"/>
      <c r="BDC492" s="1"/>
      <c r="BDD492" s="1"/>
      <c r="BDE492" s="1"/>
      <c r="BDF492" s="1"/>
      <c r="BDG492" s="1"/>
      <c r="BDH492" s="1"/>
      <c r="BDI492" s="1"/>
      <c r="BDJ492" s="1"/>
      <c r="BDK492" s="1"/>
      <c r="BDL492" s="1"/>
      <c r="BDM492" s="1"/>
      <c r="BDN492" s="1"/>
      <c r="BDO492" s="1"/>
      <c r="BDP492" s="1"/>
      <c r="BDQ492" s="1"/>
      <c r="BDR492" s="1"/>
      <c r="BDS492" s="1"/>
      <c r="BDT492" s="1"/>
      <c r="BDU492" s="1"/>
      <c r="BDV492" s="1"/>
      <c r="BDW492" s="1"/>
      <c r="BDX492" s="1"/>
      <c r="BDY492" s="1"/>
      <c r="BDZ492" s="1"/>
      <c r="BEA492" s="1"/>
      <c r="BEB492" s="1"/>
      <c r="BEC492" s="1"/>
      <c r="BED492" s="1"/>
      <c r="BEE492" s="1"/>
      <c r="BEF492" s="1"/>
      <c r="BEG492" s="1"/>
      <c r="BEH492" s="1"/>
      <c r="BEI492" s="1"/>
      <c r="BEJ492" s="1"/>
      <c r="BEK492" s="1"/>
      <c r="BEL492" s="1"/>
      <c r="BEM492" s="1"/>
      <c r="BEN492" s="1"/>
      <c r="BEO492" s="1"/>
      <c r="BEP492" s="1"/>
      <c r="BEQ492" s="1"/>
      <c r="BER492" s="1"/>
      <c r="BES492" s="1"/>
      <c r="BET492" s="1"/>
      <c r="BEU492" s="1"/>
      <c r="BEV492" s="1"/>
      <c r="BEW492" s="1"/>
      <c r="BEX492" s="1"/>
      <c r="BEY492" s="1"/>
      <c r="BEZ492" s="1"/>
      <c r="BFA492" s="1"/>
      <c r="BFB492" s="1"/>
      <c r="BFC492" s="1"/>
      <c r="BFD492" s="1"/>
      <c r="BFE492" s="1"/>
      <c r="BFF492" s="1"/>
      <c r="BFG492" s="1"/>
      <c r="BFH492" s="1"/>
      <c r="BFI492" s="1"/>
      <c r="BFJ492" s="1"/>
      <c r="BFK492" s="1"/>
      <c r="BFL492" s="1"/>
      <c r="BFM492" s="1"/>
      <c r="BFN492" s="1"/>
      <c r="BFO492" s="1"/>
      <c r="BFP492" s="1"/>
      <c r="BFQ492" s="1"/>
      <c r="BFR492" s="1"/>
      <c r="BFS492" s="1"/>
      <c r="BFT492" s="1"/>
      <c r="BFU492" s="1"/>
      <c r="BFV492" s="1"/>
      <c r="BFW492" s="1"/>
      <c r="BFX492" s="1"/>
      <c r="BFY492" s="1"/>
      <c r="BFZ492" s="1"/>
      <c r="BGA492" s="1"/>
      <c r="BGB492" s="1"/>
      <c r="BGC492" s="1"/>
      <c r="BGD492" s="1"/>
      <c r="BGE492" s="1"/>
      <c r="BGF492" s="1"/>
      <c r="BGG492" s="1"/>
      <c r="BGH492" s="1"/>
      <c r="BGI492" s="1"/>
      <c r="BGJ492" s="1"/>
      <c r="BGK492" s="1"/>
      <c r="BGL492" s="1"/>
      <c r="BGM492" s="1"/>
      <c r="BGN492" s="1"/>
      <c r="BGO492" s="1"/>
      <c r="BGP492" s="1"/>
      <c r="BGQ492" s="1"/>
      <c r="BGR492" s="1"/>
      <c r="BGS492" s="1"/>
      <c r="BGT492" s="1"/>
      <c r="BGU492" s="1"/>
      <c r="BGV492" s="1"/>
      <c r="BGW492" s="1"/>
      <c r="BGX492" s="1"/>
      <c r="BGY492" s="1"/>
      <c r="BGZ492" s="1"/>
      <c r="BHA492" s="1"/>
      <c r="BHB492" s="1"/>
      <c r="BHC492" s="1"/>
      <c r="BHD492" s="1"/>
      <c r="BHE492" s="1"/>
      <c r="BHF492" s="1"/>
      <c r="BHG492" s="1"/>
      <c r="BHH492" s="1"/>
      <c r="BHI492" s="1"/>
      <c r="BHJ492" s="1"/>
      <c r="BHK492" s="1"/>
      <c r="BHL492" s="1"/>
      <c r="BHM492" s="1"/>
      <c r="BHN492" s="1"/>
      <c r="BHO492" s="1"/>
      <c r="BHP492" s="1"/>
      <c r="BHQ492" s="1"/>
      <c r="BHR492" s="1"/>
      <c r="BHS492" s="1"/>
      <c r="BHT492" s="1"/>
      <c r="BHU492" s="1"/>
      <c r="BHV492" s="1"/>
      <c r="BHW492" s="1"/>
      <c r="BHX492" s="1"/>
      <c r="BHY492" s="1"/>
      <c r="BHZ492" s="1"/>
      <c r="BIA492" s="1"/>
      <c r="BIB492" s="1"/>
      <c r="BIC492" s="1"/>
      <c r="BID492" s="1"/>
      <c r="BIE492" s="1"/>
      <c r="BIF492" s="1"/>
      <c r="BIG492" s="1"/>
      <c r="BIH492" s="1"/>
      <c r="BII492" s="1"/>
      <c r="BIJ492" s="1"/>
      <c r="BIK492" s="1"/>
      <c r="BIL492" s="1"/>
      <c r="BIM492" s="1"/>
      <c r="BIN492" s="1"/>
      <c r="BIO492" s="1"/>
      <c r="BIP492" s="1"/>
      <c r="BIQ492" s="1"/>
      <c r="BIR492" s="1"/>
      <c r="BIS492" s="1"/>
      <c r="BIT492" s="1"/>
      <c r="BIU492" s="1"/>
      <c r="BIV492" s="1"/>
      <c r="BIW492" s="1"/>
      <c r="BIX492" s="1"/>
      <c r="BIY492" s="1"/>
      <c r="BIZ492" s="1"/>
      <c r="BJA492" s="1"/>
      <c r="BJB492" s="1"/>
      <c r="BJC492" s="1"/>
      <c r="BJD492" s="1"/>
      <c r="BJE492" s="1"/>
      <c r="BJF492" s="1"/>
      <c r="BJG492" s="1"/>
      <c r="BJH492" s="1"/>
      <c r="BJI492" s="1"/>
      <c r="BJJ492" s="1"/>
      <c r="BJK492" s="1"/>
      <c r="BJL492" s="1"/>
      <c r="BJM492" s="1"/>
      <c r="BJN492" s="1"/>
      <c r="BJO492" s="1"/>
      <c r="BJP492" s="1"/>
      <c r="BJQ492" s="1"/>
      <c r="BJR492" s="1"/>
      <c r="BJS492" s="1"/>
      <c r="BJT492" s="1"/>
      <c r="BJU492" s="1"/>
      <c r="BJV492" s="1"/>
      <c r="BJW492" s="1"/>
      <c r="BJX492" s="1"/>
      <c r="BJY492" s="1"/>
      <c r="BJZ492" s="1"/>
      <c r="BKA492" s="1"/>
      <c r="BKB492" s="1"/>
      <c r="BKC492" s="1"/>
      <c r="BKD492" s="1"/>
      <c r="BKE492" s="1"/>
      <c r="BKF492" s="1"/>
      <c r="BKG492" s="1"/>
      <c r="BKH492" s="1"/>
      <c r="BKI492" s="1"/>
      <c r="BKJ492" s="1"/>
      <c r="BKK492" s="1"/>
      <c r="BKL492" s="1"/>
      <c r="BKM492" s="1"/>
      <c r="BKN492" s="1"/>
      <c r="BKO492" s="1"/>
      <c r="BKP492" s="1"/>
      <c r="BKQ492" s="1"/>
      <c r="BKR492" s="1"/>
      <c r="BKS492" s="1"/>
      <c r="BKT492" s="1"/>
      <c r="BKU492" s="1"/>
      <c r="BKV492" s="1"/>
      <c r="BKW492" s="1"/>
      <c r="BKX492" s="1"/>
      <c r="BKY492" s="1"/>
      <c r="BKZ492" s="1"/>
      <c r="BLA492" s="1"/>
      <c r="BLB492" s="1"/>
      <c r="BLC492" s="1"/>
      <c r="BLD492" s="1"/>
      <c r="BLE492" s="1"/>
      <c r="BLF492" s="1"/>
      <c r="BLG492" s="1"/>
      <c r="BLH492" s="1"/>
      <c r="BLI492" s="1"/>
      <c r="BLJ492" s="1"/>
      <c r="BLK492" s="1"/>
      <c r="BLL492" s="1"/>
      <c r="BLM492" s="1"/>
      <c r="BLN492" s="1"/>
      <c r="BLO492" s="1"/>
      <c r="BLP492" s="1"/>
      <c r="BLQ492" s="1"/>
      <c r="BLR492" s="1"/>
      <c r="BLS492" s="1"/>
      <c r="BLT492" s="1"/>
      <c r="BLU492" s="1"/>
      <c r="BLV492" s="1"/>
      <c r="BLW492" s="1"/>
      <c r="BLX492" s="1"/>
      <c r="BLY492" s="1"/>
      <c r="BLZ492" s="1"/>
      <c r="BMA492" s="1"/>
      <c r="BMB492" s="1"/>
      <c r="BMC492" s="1"/>
      <c r="BMD492" s="1"/>
      <c r="BME492" s="1"/>
      <c r="BMF492" s="1"/>
      <c r="BMG492" s="1"/>
      <c r="BMH492" s="1"/>
      <c r="BMI492" s="1"/>
      <c r="BMJ492" s="1"/>
      <c r="BMK492" s="1"/>
      <c r="BML492" s="1"/>
      <c r="BMM492" s="1"/>
      <c r="BMN492" s="1"/>
      <c r="BMO492" s="1"/>
      <c r="BMP492" s="1"/>
      <c r="BMQ492" s="1"/>
      <c r="BMR492" s="1"/>
      <c r="BMS492" s="1"/>
      <c r="BMT492" s="1"/>
      <c r="BMU492" s="1"/>
      <c r="BMV492" s="1"/>
      <c r="BMW492" s="1"/>
      <c r="BMX492" s="1"/>
      <c r="BMY492" s="1"/>
      <c r="BMZ492" s="1"/>
      <c r="BNA492" s="1"/>
      <c r="BNB492" s="1"/>
      <c r="BNC492" s="1"/>
      <c r="BND492" s="1"/>
      <c r="BNE492" s="1"/>
      <c r="BNF492" s="1"/>
      <c r="BNG492" s="1"/>
      <c r="BNH492" s="1"/>
      <c r="BNI492" s="1"/>
      <c r="BNJ492" s="1"/>
      <c r="BNK492" s="1"/>
      <c r="BNL492" s="1"/>
      <c r="BNM492" s="1"/>
      <c r="BNN492" s="1"/>
      <c r="BNO492" s="1"/>
      <c r="BNP492" s="1"/>
      <c r="BNQ492" s="1"/>
      <c r="BNR492" s="1"/>
      <c r="BNS492" s="1"/>
      <c r="BNT492" s="1"/>
      <c r="BNU492" s="1"/>
      <c r="BNV492" s="1"/>
      <c r="BNW492" s="1"/>
      <c r="BNX492" s="1"/>
      <c r="BNY492" s="1"/>
      <c r="BNZ492" s="1"/>
      <c r="BOA492" s="1"/>
      <c r="BOB492" s="1"/>
      <c r="BOC492" s="1"/>
      <c r="BOD492" s="1"/>
      <c r="BOE492" s="1"/>
      <c r="BOF492" s="1"/>
      <c r="BOG492" s="1"/>
      <c r="BOH492" s="1"/>
      <c r="BOI492" s="1"/>
      <c r="BOJ492" s="1"/>
      <c r="BOK492" s="1"/>
      <c r="BOL492" s="1"/>
      <c r="BOM492" s="1"/>
      <c r="BON492" s="1"/>
      <c r="BOO492" s="1"/>
      <c r="BOP492" s="1"/>
      <c r="BOQ492" s="1"/>
      <c r="BOR492" s="1"/>
      <c r="BOS492" s="1"/>
      <c r="BOT492" s="1"/>
      <c r="BOU492" s="1"/>
      <c r="BOV492" s="1"/>
      <c r="BOW492" s="1"/>
      <c r="BOX492" s="1"/>
      <c r="BOY492" s="1"/>
      <c r="BOZ492" s="1"/>
      <c r="BPA492" s="1"/>
      <c r="BPB492" s="1"/>
      <c r="BPC492" s="1"/>
      <c r="BPD492" s="1"/>
      <c r="BPE492" s="1"/>
      <c r="BPF492" s="1"/>
      <c r="BPG492" s="1"/>
      <c r="BPH492" s="1"/>
      <c r="BPI492" s="1"/>
      <c r="BPJ492" s="1"/>
      <c r="BPK492" s="1"/>
      <c r="BPL492" s="1"/>
      <c r="BPM492" s="1"/>
      <c r="BPN492" s="1"/>
      <c r="BPO492" s="1"/>
      <c r="BPP492" s="1"/>
      <c r="BPQ492" s="1"/>
      <c r="BPR492" s="1"/>
      <c r="BPS492" s="1"/>
      <c r="BPT492" s="1"/>
      <c r="BPU492" s="1"/>
      <c r="BPV492" s="1"/>
      <c r="BPW492" s="1"/>
      <c r="BPX492" s="1"/>
      <c r="BPY492" s="1"/>
      <c r="BPZ492" s="1"/>
      <c r="BQA492" s="1"/>
      <c r="BQB492" s="1"/>
      <c r="BQC492" s="1"/>
      <c r="BQD492" s="1"/>
      <c r="BQE492" s="1"/>
      <c r="BQF492" s="1"/>
      <c r="BQG492" s="1"/>
      <c r="BQH492" s="1"/>
      <c r="BQI492" s="1"/>
      <c r="BQJ492" s="1"/>
      <c r="BQK492" s="1"/>
      <c r="BQL492" s="1"/>
      <c r="BQM492" s="1"/>
      <c r="BQN492" s="1"/>
      <c r="BQO492" s="1"/>
      <c r="BQP492" s="1"/>
      <c r="BQQ492" s="1"/>
      <c r="BQR492" s="1"/>
      <c r="BQS492" s="1"/>
      <c r="BQT492" s="1"/>
      <c r="BQU492" s="1"/>
      <c r="BQV492" s="1"/>
      <c r="BQW492" s="1"/>
      <c r="BQX492" s="1"/>
      <c r="BQY492" s="1"/>
      <c r="BQZ492" s="1"/>
      <c r="BRA492" s="1"/>
      <c r="BRB492" s="1"/>
      <c r="BRC492" s="1"/>
      <c r="BRD492" s="1"/>
      <c r="BRE492" s="1"/>
      <c r="BRF492" s="1"/>
      <c r="BRG492" s="1"/>
      <c r="BRH492" s="1"/>
      <c r="BRI492" s="1"/>
      <c r="BRJ492" s="1"/>
      <c r="BRK492" s="1"/>
      <c r="BRL492" s="1"/>
      <c r="BRM492" s="1"/>
      <c r="BRN492" s="1"/>
      <c r="BRO492" s="1"/>
      <c r="BRP492" s="1"/>
      <c r="BRQ492" s="1"/>
      <c r="BRR492" s="1"/>
      <c r="BRS492" s="1"/>
      <c r="BRT492" s="1"/>
      <c r="BRU492" s="1"/>
      <c r="BRV492" s="1"/>
      <c r="BRW492" s="1"/>
      <c r="BRX492" s="1"/>
      <c r="BRY492" s="1"/>
      <c r="BRZ492" s="1"/>
      <c r="BSA492" s="1"/>
      <c r="BSB492" s="1"/>
      <c r="BSC492" s="1"/>
      <c r="BSD492" s="1"/>
      <c r="BSE492" s="1"/>
      <c r="BSF492" s="1"/>
      <c r="BSG492" s="1"/>
      <c r="BSH492" s="1"/>
      <c r="BSI492" s="1"/>
      <c r="BSJ492" s="1"/>
      <c r="BSK492" s="1"/>
      <c r="BSL492" s="1"/>
      <c r="BSM492" s="1"/>
      <c r="BSN492" s="1"/>
      <c r="BSO492" s="1"/>
      <c r="BSP492" s="1"/>
      <c r="BSQ492" s="1"/>
      <c r="BSR492" s="1"/>
      <c r="BSS492" s="1"/>
      <c r="BST492" s="1"/>
      <c r="BSU492" s="1"/>
      <c r="BSV492" s="1"/>
      <c r="BSW492" s="1"/>
      <c r="BSX492" s="1"/>
      <c r="BSY492" s="1"/>
      <c r="BSZ492" s="1"/>
      <c r="BTA492" s="1"/>
      <c r="BTB492" s="1"/>
      <c r="BTC492" s="1"/>
      <c r="BTD492" s="1"/>
      <c r="BTE492" s="1"/>
      <c r="BTF492" s="1"/>
      <c r="BTG492" s="1"/>
      <c r="BTH492" s="1"/>
      <c r="BTI492" s="1"/>
      <c r="BTJ492" s="1"/>
      <c r="BTK492" s="1"/>
      <c r="BTL492" s="1"/>
      <c r="BTM492" s="1"/>
      <c r="BTN492" s="1"/>
      <c r="BTO492" s="1"/>
      <c r="BTP492" s="1"/>
      <c r="BTQ492" s="1"/>
      <c r="BTR492" s="1"/>
      <c r="BTS492" s="1"/>
      <c r="BTT492" s="1"/>
      <c r="BTU492" s="1"/>
      <c r="BTV492" s="1"/>
      <c r="BTW492" s="1"/>
      <c r="BTX492" s="1"/>
      <c r="BTY492" s="1"/>
      <c r="BTZ492" s="1"/>
      <c r="BUA492" s="1"/>
      <c r="BUB492" s="1"/>
      <c r="BUC492" s="1"/>
      <c r="BUD492" s="1"/>
      <c r="BUE492" s="1"/>
      <c r="BUF492" s="1"/>
      <c r="BUG492" s="1"/>
      <c r="BUH492" s="1"/>
      <c r="BUI492" s="1"/>
      <c r="BUJ492" s="1"/>
      <c r="BUK492" s="1"/>
      <c r="BUL492" s="1"/>
      <c r="BUM492" s="1"/>
      <c r="BUN492" s="1"/>
      <c r="BUO492" s="1"/>
      <c r="BUP492" s="1"/>
      <c r="BUQ492" s="1"/>
      <c r="BUR492" s="1"/>
      <c r="BUS492" s="1"/>
      <c r="BUT492" s="1"/>
      <c r="BUU492" s="1"/>
      <c r="BUV492" s="1"/>
      <c r="BUW492" s="1"/>
      <c r="BUX492" s="1"/>
      <c r="BUY492" s="1"/>
      <c r="BUZ492" s="1"/>
      <c r="BVA492" s="1"/>
      <c r="BVB492" s="1"/>
      <c r="BVC492" s="1"/>
      <c r="BVD492" s="1"/>
      <c r="BVE492" s="1"/>
      <c r="BVF492" s="1"/>
      <c r="BVG492" s="1"/>
      <c r="BVH492" s="1"/>
      <c r="BVI492" s="1"/>
      <c r="BVJ492" s="1"/>
      <c r="BVK492" s="1"/>
      <c r="BVL492" s="1"/>
      <c r="BVM492" s="1"/>
      <c r="BVN492" s="1"/>
      <c r="BVO492" s="1"/>
      <c r="BVP492" s="1"/>
      <c r="BVQ492" s="1"/>
      <c r="BVR492" s="1"/>
      <c r="BVS492" s="1"/>
      <c r="BVT492" s="1"/>
      <c r="BVU492" s="1"/>
      <c r="BVV492" s="1"/>
      <c r="BVW492" s="1"/>
      <c r="BVX492" s="1"/>
      <c r="BVY492" s="1"/>
      <c r="BVZ492" s="1"/>
      <c r="BWA492" s="1"/>
      <c r="BWB492" s="1"/>
      <c r="BWC492" s="1"/>
      <c r="BWD492" s="1"/>
      <c r="BWE492" s="1"/>
      <c r="BWF492" s="1"/>
      <c r="BWG492" s="1"/>
      <c r="BWH492" s="1"/>
      <c r="BWI492" s="1"/>
      <c r="BWJ492" s="1"/>
      <c r="BWK492" s="1"/>
      <c r="BWL492" s="1"/>
      <c r="BWM492" s="1"/>
      <c r="BWN492" s="1"/>
      <c r="BWO492" s="1"/>
      <c r="BWP492" s="1"/>
      <c r="BWQ492" s="1"/>
      <c r="BWR492" s="1"/>
      <c r="BWS492" s="1"/>
      <c r="BWT492" s="1"/>
      <c r="BWU492" s="1"/>
      <c r="BWV492" s="1"/>
      <c r="BWW492" s="1"/>
      <c r="BWX492" s="1"/>
      <c r="BWY492" s="1"/>
      <c r="BWZ492" s="1"/>
      <c r="BXA492" s="1"/>
      <c r="BXB492" s="1"/>
      <c r="BXC492" s="1"/>
      <c r="BXD492" s="1"/>
      <c r="BXE492" s="1"/>
      <c r="BXF492" s="1"/>
      <c r="BXG492" s="1"/>
      <c r="BXH492" s="1"/>
      <c r="BXI492" s="1"/>
      <c r="BXJ492" s="1"/>
      <c r="BXK492" s="1"/>
      <c r="BXL492" s="1"/>
      <c r="BXM492" s="1"/>
      <c r="BXN492" s="1"/>
      <c r="BXO492" s="1"/>
      <c r="BXP492" s="1"/>
      <c r="BXQ492" s="1"/>
      <c r="BXR492" s="1"/>
      <c r="BXS492" s="1"/>
      <c r="BXT492" s="1"/>
      <c r="BXU492" s="1"/>
      <c r="BXV492" s="1"/>
      <c r="BXW492" s="1"/>
      <c r="BXX492" s="1"/>
      <c r="BXY492" s="1"/>
      <c r="BXZ492" s="1"/>
      <c r="BYA492" s="1"/>
      <c r="BYB492" s="1"/>
      <c r="BYC492" s="1"/>
      <c r="BYD492" s="1"/>
      <c r="BYE492" s="1"/>
      <c r="BYF492" s="1"/>
      <c r="BYG492" s="1"/>
      <c r="BYH492" s="1"/>
      <c r="BYI492" s="1"/>
      <c r="BYJ492" s="1"/>
      <c r="BYK492" s="1"/>
      <c r="BYL492" s="1"/>
      <c r="BYM492" s="1"/>
      <c r="BYN492" s="1"/>
      <c r="BYO492" s="1"/>
      <c r="BYP492" s="1"/>
      <c r="BYQ492" s="1"/>
      <c r="BYR492" s="1"/>
      <c r="BYS492" s="1"/>
      <c r="BYT492" s="1"/>
      <c r="BYU492" s="1"/>
      <c r="BYV492" s="1"/>
      <c r="BYW492" s="1"/>
      <c r="BYX492" s="1"/>
      <c r="BYY492" s="1"/>
      <c r="BYZ492" s="1"/>
      <c r="BZA492" s="1"/>
      <c r="BZB492" s="1"/>
      <c r="BZC492" s="1"/>
      <c r="BZD492" s="1"/>
      <c r="BZE492" s="1"/>
      <c r="BZF492" s="1"/>
      <c r="BZG492" s="1"/>
      <c r="BZH492" s="1"/>
      <c r="BZI492" s="1"/>
      <c r="BZJ492" s="1"/>
      <c r="BZK492" s="1"/>
      <c r="BZL492" s="1"/>
      <c r="BZM492" s="1"/>
      <c r="BZN492" s="1"/>
      <c r="BZO492" s="1"/>
      <c r="BZP492" s="1"/>
      <c r="BZQ492" s="1"/>
      <c r="BZR492" s="1"/>
      <c r="BZS492" s="1"/>
      <c r="BZT492" s="1"/>
      <c r="BZU492" s="1"/>
      <c r="BZV492" s="1"/>
      <c r="BZW492" s="1"/>
      <c r="BZX492" s="1"/>
      <c r="BZY492" s="1"/>
      <c r="BZZ492" s="1"/>
      <c r="CAA492" s="1"/>
      <c r="CAB492" s="1"/>
      <c r="CAC492" s="1"/>
      <c r="CAD492" s="1"/>
      <c r="CAE492" s="1"/>
      <c r="CAF492" s="1"/>
      <c r="CAG492" s="1"/>
      <c r="CAH492" s="1"/>
      <c r="CAI492" s="1"/>
      <c r="CAJ492" s="1"/>
      <c r="CAK492" s="1"/>
      <c r="CAL492" s="1"/>
      <c r="CAM492" s="1"/>
      <c r="CAN492" s="1"/>
      <c r="CAO492" s="1"/>
      <c r="CAP492" s="1"/>
      <c r="CAQ492" s="1"/>
      <c r="CAR492" s="1"/>
      <c r="CAS492" s="1"/>
      <c r="CAT492" s="1"/>
      <c r="CAU492" s="1"/>
      <c r="CAV492" s="1"/>
      <c r="CAW492" s="1"/>
      <c r="CAX492" s="1"/>
      <c r="CAY492" s="1"/>
      <c r="CAZ492" s="1"/>
      <c r="CBA492" s="1"/>
      <c r="CBB492" s="1"/>
      <c r="CBC492" s="1"/>
      <c r="CBD492" s="1"/>
      <c r="CBE492" s="1"/>
      <c r="CBF492" s="1"/>
      <c r="CBG492" s="1"/>
      <c r="CBH492" s="1"/>
      <c r="CBI492" s="1"/>
      <c r="CBJ492" s="1"/>
      <c r="CBK492" s="1"/>
      <c r="CBL492" s="1"/>
      <c r="CBM492" s="1"/>
      <c r="CBN492" s="1"/>
      <c r="CBO492" s="1"/>
      <c r="CBP492" s="1"/>
      <c r="CBQ492" s="1"/>
      <c r="CBR492" s="1"/>
      <c r="CBS492" s="1"/>
      <c r="CBT492" s="1"/>
      <c r="CBU492" s="1"/>
      <c r="CBV492" s="1"/>
      <c r="CBW492" s="1"/>
      <c r="CBX492" s="1"/>
      <c r="CBY492" s="1"/>
      <c r="CBZ492" s="1"/>
      <c r="CCA492" s="1"/>
      <c r="CCB492" s="1"/>
      <c r="CCC492" s="1"/>
      <c r="CCD492" s="1"/>
      <c r="CCE492" s="1"/>
      <c r="CCF492" s="1"/>
      <c r="CCG492" s="1"/>
      <c r="CCH492" s="1"/>
      <c r="CCI492" s="1"/>
      <c r="CCJ492" s="1"/>
      <c r="CCK492" s="1"/>
      <c r="CCL492" s="1"/>
      <c r="CCM492" s="1"/>
      <c r="CCN492" s="1"/>
      <c r="CCO492" s="1"/>
      <c r="CCP492" s="1"/>
      <c r="CCQ492" s="1"/>
      <c r="CCR492" s="1"/>
      <c r="CCS492" s="1"/>
      <c r="CCT492" s="1"/>
      <c r="CCU492" s="1"/>
      <c r="CCV492" s="1"/>
      <c r="CCW492" s="1"/>
      <c r="CCX492" s="1"/>
      <c r="CCY492" s="1"/>
      <c r="CCZ492" s="1"/>
      <c r="CDA492" s="1"/>
      <c r="CDB492" s="1"/>
      <c r="CDC492" s="1"/>
      <c r="CDD492" s="1"/>
      <c r="CDE492" s="1"/>
      <c r="CDF492" s="1"/>
      <c r="CDG492" s="1"/>
      <c r="CDH492" s="1"/>
      <c r="CDI492" s="1"/>
      <c r="CDJ492" s="1"/>
      <c r="CDK492" s="1"/>
      <c r="CDL492" s="1"/>
      <c r="CDM492" s="1"/>
      <c r="CDN492" s="1"/>
      <c r="CDO492" s="1"/>
      <c r="CDP492" s="1"/>
      <c r="CDQ492" s="1"/>
      <c r="CDR492" s="1"/>
      <c r="CDS492" s="1"/>
      <c r="CDT492" s="1"/>
      <c r="CDU492" s="1"/>
      <c r="CDV492" s="1"/>
      <c r="CDW492" s="1"/>
      <c r="CDX492" s="1"/>
      <c r="CDY492" s="1"/>
      <c r="CDZ492" s="1"/>
      <c r="CEA492" s="1"/>
      <c r="CEB492" s="1"/>
      <c r="CEC492" s="1"/>
      <c r="CED492" s="1"/>
      <c r="CEE492" s="1"/>
      <c r="CEF492" s="1"/>
      <c r="CEG492" s="1"/>
      <c r="CEH492" s="1"/>
      <c r="CEI492" s="1"/>
      <c r="CEJ492" s="1"/>
      <c r="CEK492" s="1"/>
      <c r="CEL492" s="1"/>
      <c r="CEM492" s="1"/>
      <c r="CEN492" s="1"/>
      <c r="CEO492" s="1"/>
      <c r="CEP492" s="1"/>
      <c r="CEQ492" s="1"/>
      <c r="CER492" s="1"/>
      <c r="CES492" s="1"/>
      <c r="CET492" s="1"/>
      <c r="CEU492" s="1"/>
      <c r="CEV492" s="1"/>
      <c r="CEW492" s="1"/>
      <c r="CEX492" s="1"/>
      <c r="CEY492" s="1"/>
      <c r="CEZ492" s="1"/>
      <c r="CFA492" s="1"/>
      <c r="CFB492" s="1"/>
      <c r="CFC492" s="1"/>
      <c r="CFD492" s="1"/>
      <c r="CFE492" s="1"/>
      <c r="CFF492" s="1"/>
      <c r="CFG492" s="1"/>
      <c r="CFH492" s="1"/>
      <c r="CFI492" s="1"/>
      <c r="CFJ492" s="1"/>
      <c r="CFK492" s="1"/>
      <c r="CFL492" s="1"/>
      <c r="CFM492" s="1"/>
      <c r="CFN492" s="1"/>
      <c r="CFO492" s="1"/>
      <c r="CFP492" s="1"/>
      <c r="CFQ492" s="1"/>
      <c r="CFR492" s="1"/>
      <c r="CFS492" s="1"/>
      <c r="CFT492" s="1"/>
      <c r="CFU492" s="1"/>
      <c r="CFV492" s="1"/>
      <c r="CFW492" s="1"/>
      <c r="CFX492" s="1"/>
      <c r="CFY492" s="1"/>
      <c r="CFZ492" s="1"/>
      <c r="CGA492" s="1"/>
      <c r="CGB492" s="1"/>
      <c r="CGC492" s="1"/>
      <c r="CGD492" s="1"/>
      <c r="CGE492" s="1"/>
      <c r="CGF492" s="1"/>
      <c r="CGG492" s="1"/>
      <c r="CGH492" s="1"/>
      <c r="CGI492" s="1"/>
      <c r="CGJ492" s="1"/>
      <c r="CGK492" s="1"/>
      <c r="CGL492" s="1"/>
      <c r="CGM492" s="1"/>
      <c r="CGN492" s="1"/>
      <c r="CGO492" s="1"/>
      <c r="CGP492" s="1"/>
      <c r="CGQ492" s="1"/>
      <c r="CGR492" s="1"/>
      <c r="CGS492" s="1"/>
      <c r="CGT492" s="1"/>
      <c r="CGU492" s="1"/>
      <c r="CGV492" s="1"/>
      <c r="CGW492" s="1"/>
      <c r="CGX492" s="1"/>
      <c r="CGY492" s="1"/>
      <c r="CGZ492" s="1"/>
      <c r="CHA492" s="1"/>
      <c r="CHB492" s="1"/>
      <c r="CHC492" s="1"/>
      <c r="CHD492" s="1"/>
      <c r="CHE492" s="1"/>
      <c r="CHF492" s="1"/>
      <c r="CHG492" s="1"/>
      <c r="CHH492" s="1"/>
      <c r="CHI492" s="1"/>
      <c r="CHJ492" s="1"/>
      <c r="CHK492" s="1"/>
      <c r="CHL492" s="1"/>
      <c r="CHM492" s="1"/>
      <c r="CHN492" s="1"/>
      <c r="CHO492" s="1"/>
      <c r="CHP492" s="1"/>
      <c r="CHQ492" s="1"/>
      <c r="CHR492" s="1"/>
      <c r="CHS492" s="1"/>
      <c r="CHT492" s="1"/>
      <c r="CHU492" s="1"/>
      <c r="CHV492" s="1"/>
      <c r="CHW492" s="1"/>
      <c r="CHX492" s="1"/>
      <c r="CHY492" s="1"/>
      <c r="CHZ492" s="1"/>
      <c r="CIA492" s="1"/>
      <c r="CIB492" s="1"/>
      <c r="CIC492" s="1"/>
      <c r="CID492" s="1"/>
      <c r="CIE492" s="1"/>
      <c r="CIF492" s="1"/>
      <c r="CIG492" s="1"/>
      <c r="CIH492" s="1"/>
      <c r="CII492" s="1"/>
      <c r="CIJ492" s="1"/>
      <c r="CIK492" s="1"/>
      <c r="CIL492" s="1"/>
      <c r="CIM492" s="1"/>
      <c r="CIN492" s="1"/>
      <c r="CIO492" s="1"/>
      <c r="CIP492" s="1"/>
      <c r="CIQ492" s="1"/>
      <c r="CIR492" s="1"/>
      <c r="CIS492" s="1"/>
      <c r="CIT492" s="1"/>
      <c r="CIU492" s="1"/>
      <c r="CIV492" s="1"/>
      <c r="CIW492" s="1"/>
      <c r="CIX492" s="1"/>
      <c r="CIY492" s="1"/>
      <c r="CIZ492" s="1"/>
      <c r="CJA492" s="1"/>
      <c r="CJB492" s="1"/>
      <c r="CJC492" s="1"/>
      <c r="CJD492" s="1"/>
      <c r="CJE492" s="1"/>
      <c r="CJF492" s="1"/>
      <c r="CJG492" s="1"/>
      <c r="CJH492" s="1"/>
      <c r="CJI492" s="1"/>
      <c r="CJJ492" s="1"/>
      <c r="CJK492" s="1"/>
      <c r="CJL492" s="1"/>
      <c r="CJM492" s="1"/>
      <c r="CJN492" s="1"/>
      <c r="CJO492" s="1"/>
      <c r="CJP492" s="1"/>
      <c r="CJQ492" s="1"/>
      <c r="CJR492" s="1"/>
      <c r="CJS492" s="1"/>
      <c r="CJT492" s="1"/>
      <c r="CJU492" s="1"/>
      <c r="CJV492" s="1"/>
      <c r="CJW492" s="1"/>
      <c r="CJX492" s="1"/>
      <c r="CJY492" s="1"/>
      <c r="CJZ492" s="1"/>
      <c r="CKA492" s="1"/>
      <c r="CKB492" s="1"/>
      <c r="CKC492" s="1"/>
      <c r="CKD492" s="1"/>
      <c r="CKE492" s="1"/>
      <c r="CKF492" s="1"/>
      <c r="CKG492" s="1"/>
      <c r="CKH492" s="1"/>
      <c r="CKI492" s="1"/>
      <c r="CKJ492" s="1"/>
      <c r="CKK492" s="1"/>
      <c r="CKL492" s="1"/>
      <c r="CKM492" s="1"/>
      <c r="CKN492" s="1"/>
      <c r="CKO492" s="1"/>
      <c r="CKP492" s="1"/>
      <c r="CKQ492" s="1"/>
      <c r="CKR492" s="1"/>
      <c r="CKS492" s="1"/>
      <c r="CKT492" s="1"/>
      <c r="CKU492" s="1"/>
      <c r="CKV492" s="1"/>
      <c r="CKW492" s="1"/>
      <c r="CKX492" s="1"/>
      <c r="CKY492" s="1"/>
      <c r="CKZ492" s="1"/>
      <c r="CLA492" s="1"/>
      <c r="CLB492" s="1"/>
      <c r="CLC492" s="1"/>
      <c r="CLD492" s="1"/>
      <c r="CLE492" s="1"/>
      <c r="CLF492" s="1"/>
      <c r="CLG492" s="1"/>
      <c r="CLH492" s="1"/>
      <c r="CLI492" s="1"/>
      <c r="CLJ492" s="1"/>
      <c r="CLK492" s="1"/>
      <c r="CLL492" s="1"/>
      <c r="CLM492" s="1"/>
      <c r="CLN492" s="1"/>
      <c r="CLO492" s="1"/>
      <c r="CLP492" s="1"/>
      <c r="CLQ492" s="1"/>
      <c r="CLR492" s="1"/>
      <c r="CLS492" s="1"/>
      <c r="CLT492" s="1"/>
      <c r="CLU492" s="1"/>
      <c r="CLV492" s="1"/>
      <c r="CLW492" s="1"/>
      <c r="CLX492" s="1"/>
      <c r="CLY492" s="1"/>
      <c r="CLZ492" s="1"/>
      <c r="CMA492" s="1"/>
      <c r="CMB492" s="1"/>
      <c r="CMC492" s="1"/>
      <c r="CMD492" s="1"/>
      <c r="CME492" s="1"/>
      <c r="CMF492" s="1"/>
      <c r="CMG492" s="1"/>
      <c r="CMH492" s="1"/>
      <c r="CMI492" s="1"/>
      <c r="CMJ492" s="1"/>
      <c r="CMK492" s="1"/>
      <c r="CML492" s="1"/>
      <c r="CMM492" s="1"/>
      <c r="CMN492" s="1"/>
      <c r="CMO492" s="1"/>
      <c r="CMP492" s="1"/>
      <c r="CMQ492" s="1"/>
      <c r="CMR492" s="1"/>
      <c r="CMS492" s="1"/>
      <c r="CMT492" s="1"/>
      <c r="CMU492" s="1"/>
      <c r="CMV492" s="1"/>
      <c r="CMW492" s="1"/>
      <c r="CMX492" s="1"/>
      <c r="CMY492" s="1"/>
      <c r="CMZ492" s="1"/>
      <c r="CNA492" s="1"/>
      <c r="CNB492" s="1"/>
      <c r="CNC492" s="1"/>
      <c r="CND492" s="1"/>
      <c r="CNE492" s="1"/>
      <c r="CNF492" s="1"/>
      <c r="CNG492" s="1"/>
      <c r="CNH492" s="1"/>
      <c r="CNI492" s="1"/>
      <c r="CNJ492" s="1"/>
      <c r="CNK492" s="1"/>
      <c r="CNL492" s="1"/>
      <c r="CNM492" s="1"/>
      <c r="CNN492" s="1"/>
      <c r="CNO492" s="1"/>
      <c r="CNP492" s="1"/>
      <c r="CNQ492" s="1"/>
      <c r="CNR492" s="1"/>
      <c r="CNS492" s="1"/>
      <c r="CNT492" s="1"/>
      <c r="CNU492" s="1"/>
      <c r="CNV492" s="1"/>
      <c r="CNW492" s="1"/>
      <c r="CNX492" s="1"/>
      <c r="CNY492" s="1"/>
      <c r="CNZ492" s="1"/>
      <c r="COA492" s="1"/>
      <c r="COB492" s="1"/>
      <c r="COC492" s="1"/>
      <c r="COD492" s="1"/>
      <c r="COE492" s="1"/>
      <c r="COF492" s="1"/>
      <c r="COG492" s="1"/>
      <c r="COH492" s="1"/>
      <c r="COI492" s="1"/>
      <c r="COJ492" s="1"/>
      <c r="COK492" s="1"/>
      <c r="COL492" s="1"/>
      <c r="COM492" s="1"/>
      <c r="CON492" s="1"/>
      <c r="COO492" s="1"/>
      <c r="COP492" s="1"/>
      <c r="COQ492" s="1"/>
      <c r="COR492" s="1"/>
      <c r="COS492" s="1"/>
      <c r="COT492" s="1"/>
      <c r="COU492" s="1"/>
      <c r="COV492" s="1"/>
      <c r="COW492" s="1"/>
      <c r="COX492" s="1"/>
      <c r="COY492" s="1"/>
      <c r="COZ492" s="1"/>
      <c r="CPA492" s="1"/>
      <c r="CPB492" s="1"/>
      <c r="CPC492" s="1"/>
      <c r="CPD492" s="1"/>
      <c r="CPE492" s="1"/>
      <c r="CPF492" s="1"/>
      <c r="CPG492" s="1"/>
      <c r="CPH492" s="1"/>
      <c r="CPI492" s="1"/>
      <c r="CPJ492" s="1"/>
      <c r="CPK492" s="1"/>
      <c r="CPL492" s="1"/>
      <c r="CPM492" s="1"/>
      <c r="CPN492" s="1"/>
      <c r="CPO492" s="1"/>
      <c r="CPP492" s="1"/>
      <c r="CPQ492" s="1"/>
      <c r="CPR492" s="1"/>
      <c r="CPS492" s="1"/>
      <c r="CPT492" s="1"/>
      <c r="CPU492" s="1"/>
      <c r="CPV492" s="1"/>
      <c r="CPW492" s="1"/>
      <c r="CPX492" s="1"/>
      <c r="CPY492" s="1"/>
      <c r="CPZ492" s="1"/>
      <c r="CQA492" s="1"/>
      <c r="CQB492" s="1"/>
      <c r="CQC492" s="1"/>
      <c r="CQD492" s="1"/>
      <c r="CQE492" s="1"/>
      <c r="CQF492" s="1"/>
      <c r="CQG492" s="1"/>
      <c r="CQH492" s="1"/>
      <c r="CQI492" s="1"/>
      <c r="CQJ492" s="1"/>
      <c r="CQK492" s="1"/>
      <c r="CQL492" s="1"/>
      <c r="CQM492" s="1"/>
      <c r="CQN492" s="1"/>
      <c r="CQO492" s="1"/>
      <c r="CQP492" s="1"/>
      <c r="CQQ492" s="1"/>
      <c r="CQR492" s="1"/>
      <c r="CQS492" s="1"/>
      <c r="CQT492" s="1"/>
      <c r="CQU492" s="1"/>
      <c r="CQV492" s="1"/>
      <c r="CQW492" s="1"/>
      <c r="CQX492" s="1"/>
      <c r="CQY492" s="1"/>
      <c r="CQZ492" s="1"/>
      <c r="CRA492" s="1"/>
      <c r="CRB492" s="1"/>
      <c r="CRC492" s="1"/>
      <c r="CRD492" s="1"/>
      <c r="CRE492" s="1"/>
      <c r="CRF492" s="1"/>
      <c r="CRG492" s="1"/>
      <c r="CRH492" s="1"/>
      <c r="CRI492" s="1"/>
      <c r="CRJ492" s="1"/>
      <c r="CRK492" s="1"/>
      <c r="CRL492" s="1"/>
      <c r="CRM492" s="1"/>
      <c r="CRN492" s="1"/>
      <c r="CRO492" s="1"/>
      <c r="CRP492" s="1"/>
      <c r="CRQ492" s="1"/>
      <c r="CRR492" s="1"/>
      <c r="CRS492" s="1"/>
      <c r="CRT492" s="1"/>
      <c r="CRU492" s="1"/>
      <c r="CRV492" s="1"/>
      <c r="CRW492" s="1"/>
      <c r="CRX492" s="1"/>
      <c r="CRY492" s="1"/>
      <c r="CRZ492" s="1"/>
      <c r="CSA492" s="1"/>
      <c r="CSB492" s="1"/>
      <c r="CSC492" s="1"/>
      <c r="CSD492" s="1"/>
      <c r="CSE492" s="1"/>
      <c r="CSF492" s="1"/>
      <c r="CSG492" s="1"/>
      <c r="CSH492" s="1"/>
      <c r="CSI492" s="1"/>
      <c r="CSJ492" s="1"/>
      <c r="CSK492" s="1"/>
      <c r="CSL492" s="1"/>
      <c r="CSM492" s="1"/>
      <c r="CSN492" s="1"/>
      <c r="CSO492" s="1"/>
      <c r="CSP492" s="1"/>
      <c r="CSQ492" s="1"/>
      <c r="CSR492" s="1"/>
      <c r="CSS492" s="1"/>
      <c r="CST492" s="1"/>
      <c r="CSU492" s="1"/>
      <c r="CSV492" s="1"/>
      <c r="CSW492" s="1"/>
      <c r="CSX492" s="1"/>
      <c r="CSY492" s="1"/>
      <c r="CSZ492" s="1"/>
      <c r="CTA492" s="1"/>
      <c r="CTB492" s="1"/>
      <c r="CTC492" s="1"/>
      <c r="CTD492" s="1"/>
      <c r="CTE492" s="1"/>
      <c r="CTF492" s="1"/>
      <c r="CTG492" s="1"/>
      <c r="CTH492" s="1"/>
      <c r="CTI492" s="1"/>
      <c r="CTJ492" s="1"/>
      <c r="CTK492" s="1"/>
      <c r="CTL492" s="1"/>
      <c r="CTM492" s="1"/>
      <c r="CTN492" s="1"/>
      <c r="CTO492" s="1"/>
      <c r="CTP492" s="1"/>
      <c r="CTQ492" s="1"/>
      <c r="CTR492" s="1"/>
      <c r="CTS492" s="1"/>
      <c r="CTT492" s="1"/>
      <c r="CTU492" s="1"/>
      <c r="CTV492" s="1"/>
      <c r="CTW492" s="1"/>
      <c r="CTX492" s="1"/>
      <c r="CTY492" s="1"/>
      <c r="CTZ492" s="1"/>
      <c r="CUA492" s="1"/>
      <c r="CUB492" s="1"/>
      <c r="CUC492" s="1"/>
      <c r="CUD492" s="1"/>
      <c r="CUE492" s="1"/>
      <c r="CUF492" s="1"/>
      <c r="CUG492" s="1"/>
      <c r="CUH492" s="1"/>
      <c r="CUI492" s="1"/>
      <c r="CUJ492" s="1"/>
      <c r="CUK492" s="1"/>
      <c r="CUL492" s="1"/>
      <c r="CUM492" s="1"/>
      <c r="CUN492" s="1"/>
      <c r="CUO492" s="1"/>
      <c r="CUP492" s="1"/>
      <c r="CUQ492" s="1"/>
      <c r="CUR492" s="1"/>
      <c r="CUS492" s="1"/>
      <c r="CUT492" s="1"/>
      <c r="CUU492" s="1"/>
      <c r="CUV492" s="1"/>
      <c r="CUW492" s="1"/>
      <c r="CUX492" s="1"/>
      <c r="CUY492" s="1"/>
      <c r="CUZ492" s="1"/>
      <c r="CVA492" s="1"/>
      <c r="CVB492" s="1"/>
      <c r="CVC492" s="1"/>
      <c r="CVD492" s="1"/>
      <c r="CVE492" s="1"/>
      <c r="CVF492" s="1"/>
      <c r="CVG492" s="1"/>
      <c r="CVH492" s="1"/>
      <c r="CVI492" s="1"/>
      <c r="CVJ492" s="1"/>
      <c r="CVK492" s="1"/>
      <c r="CVL492" s="1"/>
      <c r="CVM492" s="1"/>
      <c r="CVN492" s="1"/>
      <c r="CVO492" s="1"/>
      <c r="CVP492" s="1"/>
      <c r="CVQ492" s="1"/>
      <c r="CVR492" s="1"/>
      <c r="CVS492" s="1"/>
      <c r="CVT492" s="1"/>
      <c r="CVU492" s="1"/>
      <c r="CVV492" s="1"/>
      <c r="CVW492" s="1"/>
      <c r="CVX492" s="1"/>
      <c r="CVY492" s="1"/>
      <c r="CVZ492" s="1"/>
      <c r="CWA492" s="1"/>
      <c r="CWB492" s="1"/>
      <c r="CWC492" s="1"/>
      <c r="CWD492" s="1"/>
      <c r="CWE492" s="1"/>
      <c r="CWF492" s="1"/>
      <c r="CWG492" s="1"/>
      <c r="CWH492" s="1"/>
      <c r="CWI492" s="1"/>
      <c r="CWJ492" s="1"/>
      <c r="CWK492" s="1"/>
      <c r="CWL492" s="1"/>
      <c r="CWM492" s="1"/>
      <c r="CWN492" s="1"/>
      <c r="CWO492" s="1"/>
      <c r="CWP492" s="1"/>
      <c r="CWQ492" s="1"/>
      <c r="CWR492" s="1"/>
      <c r="CWS492" s="1"/>
      <c r="CWT492" s="1"/>
      <c r="CWU492" s="1"/>
      <c r="CWV492" s="1"/>
      <c r="CWW492" s="1"/>
      <c r="CWX492" s="1"/>
      <c r="CWY492" s="1"/>
      <c r="CWZ492" s="1"/>
      <c r="CXA492" s="1"/>
      <c r="CXB492" s="1"/>
      <c r="CXC492" s="1"/>
      <c r="CXD492" s="1"/>
      <c r="CXE492" s="1"/>
      <c r="CXF492" s="1"/>
      <c r="CXG492" s="1"/>
      <c r="CXH492" s="1"/>
      <c r="CXI492" s="1"/>
      <c r="CXJ492" s="1"/>
      <c r="CXK492" s="1"/>
      <c r="CXL492" s="1"/>
      <c r="CXM492" s="1"/>
      <c r="CXN492" s="1"/>
      <c r="CXO492" s="1"/>
      <c r="CXP492" s="1"/>
      <c r="CXQ492" s="1"/>
      <c r="CXR492" s="1"/>
      <c r="CXS492" s="1"/>
      <c r="CXT492" s="1"/>
      <c r="CXU492" s="1"/>
      <c r="CXV492" s="1"/>
      <c r="CXW492" s="1"/>
      <c r="CXX492" s="1"/>
      <c r="CXY492" s="1"/>
      <c r="CXZ492" s="1"/>
      <c r="CYA492" s="1"/>
      <c r="CYB492" s="1"/>
      <c r="CYC492" s="1"/>
      <c r="CYD492" s="1"/>
      <c r="CYE492" s="1"/>
      <c r="CYF492" s="1"/>
      <c r="CYG492" s="1"/>
      <c r="CYH492" s="1"/>
      <c r="CYI492" s="1"/>
      <c r="CYJ492" s="1"/>
      <c r="CYK492" s="1"/>
      <c r="CYL492" s="1"/>
      <c r="CYM492" s="1"/>
      <c r="CYN492" s="1"/>
      <c r="CYO492" s="1"/>
      <c r="CYP492" s="1"/>
      <c r="CYQ492" s="1"/>
      <c r="CYR492" s="1"/>
      <c r="CYS492" s="1"/>
      <c r="CYT492" s="1"/>
      <c r="CYU492" s="1"/>
      <c r="CYV492" s="1"/>
      <c r="CYW492" s="1"/>
      <c r="CYX492" s="1"/>
      <c r="CYY492" s="1"/>
      <c r="CYZ492" s="1"/>
      <c r="CZA492" s="1"/>
      <c r="CZB492" s="1"/>
      <c r="CZC492" s="1"/>
      <c r="CZD492" s="1"/>
      <c r="CZE492" s="1"/>
      <c r="CZF492" s="1"/>
      <c r="CZG492" s="1"/>
      <c r="CZH492" s="1"/>
      <c r="CZI492" s="1"/>
      <c r="CZJ492" s="1"/>
      <c r="CZK492" s="1"/>
      <c r="CZL492" s="1"/>
      <c r="CZM492" s="1"/>
      <c r="CZN492" s="1"/>
      <c r="CZO492" s="1"/>
      <c r="CZP492" s="1"/>
      <c r="CZQ492" s="1"/>
      <c r="CZR492" s="1"/>
      <c r="CZS492" s="1"/>
      <c r="CZT492" s="1"/>
      <c r="CZU492" s="1"/>
      <c r="CZV492" s="1"/>
      <c r="CZW492" s="1"/>
      <c r="CZX492" s="1"/>
      <c r="CZY492" s="1"/>
      <c r="CZZ492" s="1"/>
      <c r="DAA492" s="1"/>
      <c r="DAB492" s="1"/>
      <c r="DAC492" s="1"/>
      <c r="DAD492" s="1"/>
      <c r="DAE492" s="1"/>
      <c r="DAF492" s="1"/>
      <c r="DAG492" s="1"/>
      <c r="DAH492" s="1"/>
      <c r="DAI492" s="1"/>
      <c r="DAJ492" s="1"/>
      <c r="DAK492" s="1"/>
      <c r="DAL492" s="1"/>
      <c r="DAM492" s="1"/>
      <c r="DAN492" s="1"/>
      <c r="DAO492" s="1"/>
      <c r="DAP492" s="1"/>
      <c r="DAQ492" s="1"/>
      <c r="DAR492" s="1"/>
      <c r="DAS492" s="1"/>
      <c r="DAT492" s="1"/>
      <c r="DAU492" s="1"/>
      <c r="DAV492" s="1"/>
      <c r="DAW492" s="1"/>
      <c r="DAX492" s="1"/>
      <c r="DAY492" s="1"/>
      <c r="DAZ492" s="1"/>
      <c r="DBA492" s="1"/>
      <c r="DBB492" s="1"/>
      <c r="DBC492" s="1"/>
      <c r="DBD492" s="1"/>
      <c r="DBE492" s="1"/>
      <c r="DBF492" s="1"/>
      <c r="DBG492" s="1"/>
      <c r="DBH492" s="1"/>
      <c r="DBI492" s="1"/>
      <c r="DBJ492" s="1"/>
      <c r="DBK492" s="1"/>
      <c r="DBL492" s="1"/>
      <c r="DBM492" s="1"/>
      <c r="DBN492" s="1"/>
      <c r="DBO492" s="1"/>
      <c r="DBP492" s="1"/>
      <c r="DBQ492" s="1"/>
      <c r="DBR492" s="1"/>
      <c r="DBS492" s="1"/>
      <c r="DBT492" s="1"/>
      <c r="DBU492" s="1"/>
      <c r="DBV492" s="1"/>
      <c r="DBW492" s="1"/>
      <c r="DBX492" s="1"/>
      <c r="DBY492" s="1"/>
      <c r="DBZ492" s="1"/>
      <c r="DCA492" s="1"/>
      <c r="DCB492" s="1"/>
      <c r="DCC492" s="1"/>
      <c r="DCD492" s="1"/>
      <c r="DCE492" s="1"/>
      <c r="DCF492" s="1"/>
      <c r="DCG492" s="1"/>
      <c r="DCH492" s="1"/>
      <c r="DCI492" s="1"/>
      <c r="DCJ492" s="1"/>
      <c r="DCK492" s="1"/>
      <c r="DCL492" s="1"/>
      <c r="DCM492" s="1"/>
      <c r="DCN492" s="1"/>
      <c r="DCO492" s="1"/>
      <c r="DCP492" s="1"/>
      <c r="DCQ492" s="1"/>
      <c r="DCR492" s="1"/>
      <c r="DCS492" s="1"/>
      <c r="DCT492" s="1"/>
      <c r="DCU492" s="1"/>
      <c r="DCV492" s="1"/>
      <c r="DCW492" s="1"/>
      <c r="DCX492" s="1"/>
      <c r="DCY492" s="1"/>
      <c r="DCZ492" s="1"/>
      <c r="DDA492" s="1"/>
      <c r="DDB492" s="1"/>
      <c r="DDC492" s="1"/>
      <c r="DDD492" s="1"/>
      <c r="DDE492" s="1"/>
      <c r="DDF492" s="1"/>
      <c r="DDG492" s="1"/>
      <c r="DDH492" s="1"/>
      <c r="DDI492" s="1"/>
      <c r="DDJ492" s="1"/>
      <c r="DDK492" s="1"/>
      <c r="DDL492" s="1"/>
      <c r="DDM492" s="1"/>
      <c r="DDN492" s="1"/>
      <c r="DDO492" s="1"/>
      <c r="DDP492" s="1"/>
      <c r="DDQ492" s="1"/>
      <c r="DDR492" s="1"/>
      <c r="DDS492" s="1"/>
      <c r="DDT492" s="1"/>
      <c r="DDU492" s="1"/>
      <c r="DDV492" s="1"/>
      <c r="DDW492" s="1"/>
      <c r="DDX492" s="1"/>
      <c r="DDY492" s="1"/>
      <c r="DDZ492" s="1"/>
      <c r="DEA492" s="1"/>
      <c r="DEB492" s="1"/>
      <c r="DEC492" s="1"/>
      <c r="DED492" s="1"/>
      <c r="DEE492" s="1"/>
      <c r="DEF492" s="1"/>
      <c r="DEG492" s="1"/>
      <c r="DEH492" s="1"/>
      <c r="DEI492" s="1"/>
      <c r="DEJ492" s="1"/>
      <c r="DEK492" s="1"/>
      <c r="DEL492" s="1"/>
      <c r="DEM492" s="1"/>
      <c r="DEN492" s="1"/>
      <c r="DEO492" s="1"/>
      <c r="DEP492" s="1"/>
      <c r="DEQ492" s="1"/>
      <c r="DER492" s="1"/>
      <c r="DES492" s="1"/>
      <c r="DET492" s="1"/>
      <c r="DEU492" s="1"/>
      <c r="DEV492" s="1"/>
      <c r="DEW492" s="1"/>
      <c r="DEX492" s="1"/>
      <c r="DEY492" s="1"/>
      <c r="DEZ492" s="1"/>
      <c r="DFA492" s="1"/>
      <c r="DFB492" s="1"/>
      <c r="DFC492" s="1"/>
      <c r="DFD492" s="1"/>
      <c r="DFE492" s="1"/>
      <c r="DFF492" s="1"/>
      <c r="DFG492" s="1"/>
      <c r="DFH492" s="1"/>
      <c r="DFI492" s="1"/>
      <c r="DFJ492" s="1"/>
      <c r="DFK492" s="1"/>
      <c r="DFL492" s="1"/>
      <c r="DFM492" s="1"/>
      <c r="DFN492" s="1"/>
      <c r="DFO492" s="1"/>
      <c r="DFP492" s="1"/>
      <c r="DFQ492" s="1"/>
      <c r="DFR492" s="1"/>
      <c r="DFS492" s="1"/>
      <c r="DFT492" s="1"/>
      <c r="DFU492" s="1"/>
      <c r="DFV492" s="1"/>
      <c r="DFW492" s="1"/>
      <c r="DFX492" s="1"/>
      <c r="DFY492" s="1"/>
      <c r="DFZ492" s="1"/>
      <c r="DGA492" s="1"/>
      <c r="DGB492" s="1"/>
      <c r="DGC492" s="1"/>
      <c r="DGD492" s="1"/>
      <c r="DGE492" s="1"/>
      <c r="DGF492" s="1"/>
      <c r="DGG492" s="1"/>
      <c r="DGH492" s="1"/>
      <c r="DGI492" s="1"/>
      <c r="DGJ492" s="1"/>
      <c r="DGK492" s="1"/>
      <c r="DGL492" s="1"/>
      <c r="DGM492" s="1"/>
      <c r="DGN492" s="1"/>
      <c r="DGO492" s="1"/>
      <c r="DGP492" s="1"/>
      <c r="DGQ492" s="1"/>
      <c r="DGR492" s="1"/>
      <c r="DGS492" s="1"/>
      <c r="DGT492" s="1"/>
      <c r="DGU492" s="1"/>
      <c r="DGV492" s="1"/>
      <c r="DGW492" s="1"/>
      <c r="DGX492" s="1"/>
      <c r="DGY492" s="1"/>
      <c r="DGZ492" s="1"/>
      <c r="DHA492" s="1"/>
      <c r="DHB492" s="1"/>
      <c r="DHC492" s="1"/>
      <c r="DHD492" s="1"/>
      <c r="DHE492" s="1"/>
      <c r="DHF492" s="1"/>
      <c r="DHG492" s="1"/>
      <c r="DHH492" s="1"/>
      <c r="DHI492" s="1"/>
      <c r="DHJ492" s="1"/>
      <c r="DHK492" s="1"/>
      <c r="DHL492" s="1"/>
      <c r="DHM492" s="1"/>
      <c r="DHN492" s="1"/>
      <c r="DHO492" s="1"/>
      <c r="DHP492" s="1"/>
      <c r="DHQ492" s="1"/>
      <c r="DHR492" s="1"/>
      <c r="DHS492" s="1"/>
      <c r="DHT492" s="1"/>
      <c r="DHU492" s="1"/>
      <c r="DHV492" s="1"/>
      <c r="DHW492" s="1"/>
      <c r="DHX492" s="1"/>
      <c r="DHY492" s="1"/>
      <c r="DHZ492" s="1"/>
      <c r="DIA492" s="1"/>
      <c r="DIB492" s="1"/>
      <c r="DIC492" s="1"/>
      <c r="DID492" s="1"/>
      <c r="DIE492" s="1"/>
      <c r="DIF492" s="1"/>
      <c r="DIG492" s="1"/>
      <c r="DIH492" s="1"/>
      <c r="DII492" s="1"/>
      <c r="DIJ492" s="1"/>
      <c r="DIK492" s="1"/>
      <c r="DIL492" s="1"/>
      <c r="DIM492" s="1"/>
      <c r="DIN492" s="1"/>
      <c r="DIO492" s="1"/>
      <c r="DIP492" s="1"/>
      <c r="DIQ492" s="1"/>
      <c r="DIR492" s="1"/>
      <c r="DIS492" s="1"/>
      <c r="DIT492" s="1"/>
      <c r="DIU492" s="1"/>
      <c r="DIV492" s="1"/>
      <c r="DIW492" s="1"/>
      <c r="DIX492" s="1"/>
      <c r="DIY492" s="1"/>
      <c r="DIZ492" s="1"/>
      <c r="DJA492" s="1"/>
      <c r="DJB492" s="1"/>
      <c r="DJC492" s="1"/>
      <c r="DJD492" s="1"/>
      <c r="DJE492" s="1"/>
      <c r="DJF492" s="1"/>
      <c r="DJG492" s="1"/>
      <c r="DJH492" s="1"/>
      <c r="DJI492" s="1"/>
      <c r="DJJ492" s="1"/>
      <c r="DJK492" s="1"/>
      <c r="DJL492" s="1"/>
      <c r="DJM492" s="1"/>
      <c r="DJN492" s="1"/>
      <c r="DJO492" s="1"/>
      <c r="DJP492" s="1"/>
      <c r="DJQ492" s="1"/>
      <c r="DJR492" s="1"/>
      <c r="DJS492" s="1"/>
      <c r="DJT492" s="1"/>
      <c r="DJU492" s="1"/>
      <c r="DJV492" s="1"/>
      <c r="DJW492" s="1"/>
      <c r="DJX492" s="1"/>
      <c r="DJY492" s="1"/>
      <c r="DJZ492" s="1"/>
      <c r="DKA492" s="1"/>
      <c r="DKB492" s="1"/>
      <c r="DKC492" s="1"/>
      <c r="DKD492" s="1"/>
      <c r="DKE492" s="1"/>
      <c r="DKF492" s="1"/>
      <c r="DKG492" s="1"/>
      <c r="DKH492" s="1"/>
      <c r="DKI492" s="1"/>
      <c r="DKJ492" s="1"/>
      <c r="DKK492" s="1"/>
      <c r="DKL492" s="1"/>
      <c r="DKM492" s="1"/>
      <c r="DKN492" s="1"/>
      <c r="DKO492" s="1"/>
      <c r="DKP492" s="1"/>
      <c r="DKQ492" s="1"/>
      <c r="DKR492" s="1"/>
      <c r="DKS492" s="1"/>
      <c r="DKT492" s="1"/>
      <c r="DKU492" s="1"/>
      <c r="DKV492" s="1"/>
      <c r="DKW492" s="1"/>
      <c r="DKX492" s="1"/>
      <c r="DKY492" s="1"/>
      <c r="DKZ492" s="1"/>
      <c r="DLA492" s="1"/>
      <c r="DLB492" s="1"/>
      <c r="DLC492" s="1"/>
      <c r="DLD492" s="1"/>
      <c r="DLE492" s="1"/>
      <c r="DLF492" s="1"/>
      <c r="DLG492" s="1"/>
      <c r="DLH492" s="1"/>
      <c r="DLI492" s="1"/>
      <c r="DLJ492" s="1"/>
      <c r="DLK492" s="1"/>
      <c r="DLL492" s="1"/>
      <c r="DLM492" s="1"/>
      <c r="DLN492" s="1"/>
      <c r="DLO492" s="1"/>
      <c r="DLP492" s="1"/>
      <c r="DLQ492" s="1"/>
      <c r="DLR492" s="1"/>
      <c r="DLS492" s="1"/>
      <c r="DLT492" s="1"/>
      <c r="DLU492" s="1"/>
      <c r="DLV492" s="1"/>
      <c r="DLW492" s="1"/>
      <c r="DLX492" s="1"/>
      <c r="DLY492" s="1"/>
      <c r="DLZ492" s="1"/>
      <c r="DMA492" s="1"/>
      <c r="DMB492" s="1"/>
      <c r="DMC492" s="1"/>
      <c r="DMD492" s="1"/>
      <c r="DME492" s="1"/>
      <c r="DMF492" s="1"/>
      <c r="DMG492" s="1"/>
      <c r="DMH492" s="1"/>
      <c r="DMI492" s="1"/>
      <c r="DMJ492" s="1"/>
      <c r="DMK492" s="1"/>
      <c r="DML492" s="1"/>
      <c r="DMM492" s="1"/>
      <c r="DMN492" s="1"/>
      <c r="DMO492" s="1"/>
      <c r="DMP492" s="1"/>
      <c r="DMQ492" s="1"/>
      <c r="DMR492" s="1"/>
      <c r="DMS492" s="1"/>
      <c r="DMT492" s="1"/>
      <c r="DMU492" s="1"/>
      <c r="DMV492" s="1"/>
      <c r="DMW492" s="1"/>
      <c r="DMX492" s="1"/>
      <c r="DMY492" s="1"/>
      <c r="DMZ492" s="1"/>
      <c r="DNA492" s="1"/>
      <c r="DNB492" s="1"/>
      <c r="DNC492" s="1"/>
      <c r="DND492" s="1"/>
      <c r="DNE492" s="1"/>
      <c r="DNF492" s="1"/>
      <c r="DNG492" s="1"/>
      <c r="DNH492" s="1"/>
      <c r="DNI492" s="1"/>
      <c r="DNJ492" s="1"/>
      <c r="DNK492" s="1"/>
      <c r="DNL492" s="1"/>
      <c r="DNM492" s="1"/>
      <c r="DNN492" s="1"/>
      <c r="DNO492" s="1"/>
      <c r="DNP492" s="1"/>
      <c r="DNQ492" s="1"/>
      <c r="DNR492" s="1"/>
      <c r="DNS492" s="1"/>
      <c r="DNT492" s="1"/>
      <c r="DNU492" s="1"/>
      <c r="DNV492" s="1"/>
      <c r="DNW492" s="1"/>
      <c r="DNX492" s="1"/>
      <c r="DNY492" s="1"/>
      <c r="DNZ492" s="1"/>
      <c r="DOA492" s="1"/>
      <c r="DOB492" s="1"/>
      <c r="DOC492" s="1"/>
      <c r="DOD492" s="1"/>
      <c r="DOE492" s="1"/>
      <c r="DOF492" s="1"/>
      <c r="DOG492" s="1"/>
      <c r="DOH492" s="1"/>
      <c r="DOI492" s="1"/>
      <c r="DOJ492" s="1"/>
      <c r="DOK492" s="1"/>
      <c r="DOL492" s="1"/>
      <c r="DOM492" s="1"/>
      <c r="DON492" s="1"/>
      <c r="DOO492" s="1"/>
      <c r="DOP492" s="1"/>
      <c r="DOQ492" s="1"/>
      <c r="DOR492" s="1"/>
      <c r="DOS492" s="1"/>
      <c r="DOT492" s="1"/>
      <c r="DOU492" s="1"/>
      <c r="DOV492" s="1"/>
      <c r="DOW492" s="1"/>
      <c r="DOX492" s="1"/>
      <c r="DOY492" s="1"/>
      <c r="DOZ492" s="1"/>
      <c r="DPA492" s="1"/>
      <c r="DPB492" s="1"/>
      <c r="DPC492" s="1"/>
      <c r="DPD492" s="1"/>
      <c r="DPE492" s="1"/>
      <c r="DPF492" s="1"/>
      <c r="DPG492" s="1"/>
      <c r="DPH492" s="1"/>
      <c r="DPI492" s="1"/>
      <c r="DPJ492" s="1"/>
      <c r="DPK492" s="1"/>
      <c r="DPL492" s="1"/>
      <c r="DPM492" s="1"/>
      <c r="DPN492" s="1"/>
      <c r="DPO492" s="1"/>
      <c r="DPP492" s="1"/>
      <c r="DPQ492" s="1"/>
      <c r="DPR492" s="1"/>
      <c r="DPS492" s="1"/>
      <c r="DPT492" s="1"/>
      <c r="DPU492" s="1"/>
      <c r="DPV492" s="1"/>
      <c r="DPW492" s="1"/>
      <c r="DPX492" s="1"/>
      <c r="DPY492" s="1"/>
      <c r="DPZ492" s="1"/>
      <c r="DQA492" s="1"/>
      <c r="DQB492" s="1"/>
      <c r="DQC492" s="1"/>
      <c r="DQD492" s="1"/>
      <c r="DQE492" s="1"/>
      <c r="DQF492" s="1"/>
      <c r="DQG492" s="1"/>
      <c r="DQH492" s="1"/>
      <c r="DQI492" s="1"/>
      <c r="DQJ492" s="1"/>
      <c r="DQK492" s="1"/>
      <c r="DQL492" s="1"/>
      <c r="DQM492" s="1"/>
      <c r="DQN492" s="1"/>
      <c r="DQO492" s="1"/>
      <c r="DQP492" s="1"/>
      <c r="DQQ492" s="1"/>
      <c r="DQR492" s="1"/>
      <c r="DQS492" s="1"/>
      <c r="DQT492" s="1"/>
      <c r="DQU492" s="1"/>
      <c r="DQV492" s="1"/>
      <c r="DQW492" s="1"/>
      <c r="DQX492" s="1"/>
      <c r="DQY492" s="1"/>
      <c r="DQZ492" s="1"/>
      <c r="DRA492" s="1"/>
      <c r="DRB492" s="1"/>
      <c r="DRC492" s="1"/>
      <c r="DRD492" s="1"/>
      <c r="DRE492" s="1"/>
      <c r="DRF492" s="1"/>
      <c r="DRG492" s="1"/>
      <c r="DRH492" s="1"/>
      <c r="DRI492" s="1"/>
      <c r="DRJ492" s="1"/>
      <c r="DRK492" s="1"/>
      <c r="DRL492" s="1"/>
      <c r="DRM492" s="1"/>
      <c r="DRN492" s="1"/>
      <c r="DRO492" s="1"/>
      <c r="DRP492" s="1"/>
      <c r="DRQ492" s="1"/>
      <c r="DRR492" s="1"/>
      <c r="DRS492" s="1"/>
      <c r="DRT492" s="1"/>
      <c r="DRU492" s="1"/>
      <c r="DRV492" s="1"/>
      <c r="DRW492" s="1"/>
      <c r="DRX492" s="1"/>
      <c r="DRY492" s="1"/>
      <c r="DRZ492" s="1"/>
      <c r="DSA492" s="1"/>
      <c r="DSB492" s="1"/>
      <c r="DSC492" s="1"/>
      <c r="DSD492" s="1"/>
      <c r="DSE492" s="1"/>
      <c r="DSF492" s="1"/>
      <c r="DSG492" s="1"/>
      <c r="DSH492" s="1"/>
      <c r="DSI492" s="1"/>
      <c r="DSJ492" s="1"/>
      <c r="DSK492" s="1"/>
      <c r="DSL492" s="1"/>
      <c r="DSM492" s="1"/>
      <c r="DSN492" s="1"/>
      <c r="DSO492" s="1"/>
      <c r="DSP492" s="1"/>
      <c r="DSQ492" s="1"/>
      <c r="DSR492" s="1"/>
      <c r="DSS492" s="1"/>
      <c r="DST492" s="1"/>
      <c r="DSU492" s="1"/>
      <c r="DSV492" s="1"/>
      <c r="DSW492" s="1"/>
      <c r="DSX492" s="1"/>
      <c r="DSY492" s="1"/>
      <c r="DSZ492" s="1"/>
      <c r="DTA492" s="1"/>
      <c r="DTB492" s="1"/>
      <c r="DTC492" s="1"/>
      <c r="DTD492" s="1"/>
      <c r="DTE492" s="1"/>
      <c r="DTF492" s="1"/>
      <c r="DTG492" s="1"/>
      <c r="DTH492" s="1"/>
      <c r="DTI492" s="1"/>
      <c r="DTJ492" s="1"/>
      <c r="DTK492" s="1"/>
      <c r="DTL492" s="1"/>
      <c r="DTM492" s="1"/>
      <c r="DTN492" s="1"/>
      <c r="DTO492" s="1"/>
      <c r="DTP492" s="1"/>
      <c r="DTQ492" s="1"/>
      <c r="DTR492" s="1"/>
      <c r="DTS492" s="1"/>
      <c r="DTT492" s="1"/>
      <c r="DTU492" s="1"/>
      <c r="DTV492" s="1"/>
      <c r="DTW492" s="1"/>
      <c r="DTX492" s="1"/>
      <c r="DTY492" s="1"/>
      <c r="DTZ492" s="1"/>
      <c r="DUA492" s="1"/>
      <c r="DUB492" s="1"/>
      <c r="DUC492" s="1"/>
      <c r="DUD492" s="1"/>
      <c r="DUE492" s="1"/>
      <c r="DUF492" s="1"/>
      <c r="DUG492" s="1"/>
      <c r="DUH492" s="1"/>
      <c r="DUI492" s="1"/>
      <c r="DUJ492" s="1"/>
      <c r="DUK492" s="1"/>
      <c r="DUL492" s="1"/>
      <c r="DUM492" s="1"/>
      <c r="DUN492" s="1"/>
      <c r="DUO492" s="1"/>
      <c r="DUP492" s="1"/>
      <c r="DUQ492" s="1"/>
      <c r="DUR492" s="1"/>
      <c r="DUS492" s="1"/>
      <c r="DUT492" s="1"/>
      <c r="DUU492" s="1"/>
      <c r="DUV492" s="1"/>
      <c r="DUW492" s="1"/>
      <c r="DUX492" s="1"/>
      <c r="DUY492" s="1"/>
      <c r="DUZ492" s="1"/>
      <c r="DVA492" s="1"/>
      <c r="DVB492" s="1"/>
      <c r="DVC492" s="1"/>
      <c r="DVD492" s="1"/>
      <c r="DVE492" s="1"/>
      <c r="DVF492" s="1"/>
      <c r="DVG492" s="1"/>
      <c r="DVH492" s="1"/>
      <c r="DVI492" s="1"/>
      <c r="DVJ492" s="1"/>
      <c r="DVK492" s="1"/>
      <c r="DVL492" s="1"/>
      <c r="DVM492" s="1"/>
      <c r="DVN492" s="1"/>
      <c r="DVO492" s="1"/>
      <c r="DVP492" s="1"/>
      <c r="DVQ492" s="1"/>
      <c r="DVR492" s="1"/>
      <c r="DVS492" s="1"/>
      <c r="DVT492" s="1"/>
      <c r="DVU492" s="1"/>
      <c r="DVV492" s="1"/>
      <c r="DVW492" s="1"/>
      <c r="DVX492" s="1"/>
      <c r="DVY492" s="1"/>
      <c r="DVZ492" s="1"/>
      <c r="DWA492" s="1"/>
      <c r="DWB492" s="1"/>
      <c r="DWC492" s="1"/>
      <c r="DWD492" s="1"/>
      <c r="DWE492" s="1"/>
      <c r="DWF492" s="1"/>
      <c r="DWG492" s="1"/>
      <c r="DWH492" s="1"/>
      <c r="DWI492" s="1"/>
      <c r="DWJ492" s="1"/>
      <c r="DWK492" s="1"/>
      <c r="DWL492" s="1"/>
      <c r="DWM492" s="1"/>
      <c r="DWN492" s="1"/>
      <c r="DWO492" s="1"/>
      <c r="DWP492" s="1"/>
      <c r="DWQ492" s="1"/>
      <c r="DWR492" s="1"/>
      <c r="DWS492" s="1"/>
      <c r="DWT492" s="1"/>
      <c r="DWU492" s="1"/>
      <c r="DWV492" s="1"/>
      <c r="DWW492" s="1"/>
      <c r="DWX492" s="1"/>
      <c r="DWY492" s="1"/>
      <c r="DWZ492" s="1"/>
      <c r="DXA492" s="1"/>
      <c r="DXB492" s="1"/>
      <c r="DXC492" s="1"/>
      <c r="DXD492" s="1"/>
      <c r="DXE492" s="1"/>
      <c r="DXF492" s="1"/>
      <c r="DXG492" s="1"/>
      <c r="DXH492" s="1"/>
      <c r="DXI492" s="1"/>
      <c r="DXJ492" s="1"/>
      <c r="DXK492" s="1"/>
      <c r="DXL492" s="1"/>
      <c r="DXM492" s="1"/>
      <c r="DXN492" s="1"/>
      <c r="DXO492" s="1"/>
      <c r="DXP492" s="1"/>
      <c r="DXQ492" s="1"/>
      <c r="DXR492" s="1"/>
      <c r="DXS492" s="1"/>
      <c r="DXT492" s="1"/>
      <c r="DXU492" s="1"/>
      <c r="DXV492" s="1"/>
      <c r="DXW492" s="1"/>
      <c r="DXX492" s="1"/>
      <c r="DXY492" s="1"/>
      <c r="DXZ492" s="1"/>
      <c r="DYA492" s="1"/>
      <c r="DYB492" s="1"/>
      <c r="DYC492" s="1"/>
      <c r="DYD492" s="1"/>
      <c r="DYE492" s="1"/>
      <c r="DYF492" s="1"/>
      <c r="DYG492" s="1"/>
      <c r="DYH492" s="1"/>
      <c r="DYI492" s="1"/>
      <c r="DYJ492" s="1"/>
      <c r="DYK492" s="1"/>
      <c r="DYL492" s="1"/>
      <c r="DYM492" s="1"/>
      <c r="DYN492" s="1"/>
      <c r="DYO492" s="1"/>
      <c r="DYP492" s="1"/>
      <c r="DYQ492" s="1"/>
      <c r="DYR492" s="1"/>
      <c r="DYS492" s="1"/>
      <c r="DYT492" s="1"/>
      <c r="DYU492" s="1"/>
      <c r="DYV492" s="1"/>
      <c r="DYW492" s="1"/>
      <c r="DYX492" s="1"/>
      <c r="DYY492" s="1"/>
      <c r="DYZ492" s="1"/>
      <c r="DZA492" s="1"/>
      <c r="DZB492" s="1"/>
      <c r="DZC492" s="1"/>
      <c r="DZD492" s="1"/>
      <c r="DZE492" s="1"/>
      <c r="DZF492" s="1"/>
      <c r="DZG492" s="1"/>
      <c r="DZH492" s="1"/>
      <c r="DZI492" s="1"/>
      <c r="DZJ492" s="1"/>
      <c r="DZK492" s="1"/>
      <c r="DZL492" s="1"/>
      <c r="DZM492" s="1"/>
      <c r="DZN492" s="1"/>
      <c r="DZO492" s="1"/>
      <c r="DZP492" s="1"/>
      <c r="DZQ492" s="1"/>
      <c r="DZR492" s="1"/>
      <c r="DZS492" s="1"/>
      <c r="DZT492" s="1"/>
      <c r="DZU492" s="1"/>
      <c r="DZV492" s="1"/>
      <c r="DZW492" s="1"/>
      <c r="DZX492" s="1"/>
      <c r="DZY492" s="1"/>
      <c r="DZZ492" s="1"/>
      <c r="EAA492" s="1"/>
      <c r="EAB492" s="1"/>
      <c r="EAC492" s="1"/>
      <c r="EAD492" s="1"/>
      <c r="EAE492" s="1"/>
      <c r="EAF492" s="1"/>
      <c r="EAG492" s="1"/>
      <c r="EAH492" s="1"/>
      <c r="EAI492" s="1"/>
      <c r="EAJ492" s="1"/>
      <c r="EAK492" s="1"/>
      <c r="EAL492" s="1"/>
      <c r="EAM492" s="1"/>
      <c r="EAN492" s="1"/>
      <c r="EAO492" s="1"/>
      <c r="EAP492" s="1"/>
      <c r="EAQ492" s="1"/>
      <c r="EAR492" s="1"/>
      <c r="EAS492" s="1"/>
      <c r="EAT492" s="1"/>
      <c r="EAU492" s="1"/>
      <c r="EAV492" s="1"/>
      <c r="EAW492" s="1"/>
      <c r="EAX492" s="1"/>
      <c r="EAY492" s="1"/>
      <c r="EAZ492" s="1"/>
      <c r="EBA492" s="1"/>
      <c r="EBB492" s="1"/>
      <c r="EBC492" s="1"/>
      <c r="EBD492" s="1"/>
      <c r="EBE492" s="1"/>
      <c r="EBF492" s="1"/>
      <c r="EBG492" s="1"/>
      <c r="EBH492" s="1"/>
      <c r="EBI492" s="1"/>
      <c r="EBJ492" s="1"/>
      <c r="EBK492" s="1"/>
      <c r="EBL492" s="1"/>
      <c r="EBM492" s="1"/>
      <c r="EBN492" s="1"/>
      <c r="EBO492" s="1"/>
      <c r="EBP492" s="1"/>
      <c r="EBQ492" s="1"/>
      <c r="EBR492" s="1"/>
      <c r="EBS492" s="1"/>
      <c r="EBT492" s="1"/>
      <c r="EBU492" s="1"/>
      <c r="EBV492" s="1"/>
      <c r="EBW492" s="1"/>
      <c r="EBX492" s="1"/>
      <c r="EBY492" s="1"/>
      <c r="EBZ492" s="1"/>
      <c r="ECA492" s="1"/>
      <c r="ECB492" s="1"/>
      <c r="ECC492" s="1"/>
      <c r="ECD492" s="1"/>
      <c r="ECE492" s="1"/>
      <c r="ECF492" s="1"/>
      <c r="ECG492" s="1"/>
      <c r="ECH492" s="1"/>
      <c r="ECI492" s="1"/>
      <c r="ECJ492" s="1"/>
      <c r="ECK492" s="1"/>
      <c r="ECL492" s="1"/>
      <c r="ECM492" s="1"/>
      <c r="ECN492" s="1"/>
      <c r="ECO492" s="1"/>
      <c r="ECP492" s="1"/>
      <c r="ECQ492" s="1"/>
      <c r="ECR492" s="1"/>
      <c r="ECS492" s="1"/>
      <c r="ECT492" s="1"/>
      <c r="ECU492" s="1"/>
      <c r="ECV492" s="1"/>
      <c r="ECW492" s="1"/>
      <c r="ECX492" s="1"/>
      <c r="ECY492" s="1"/>
      <c r="ECZ492" s="1"/>
      <c r="EDA492" s="1"/>
      <c r="EDB492" s="1"/>
      <c r="EDC492" s="1"/>
      <c r="EDD492" s="1"/>
      <c r="EDE492" s="1"/>
      <c r="EDF492" s="1"/>
      <c r="EDG492" s="1"/>
      <c r="EDH492" s="1"/>
      <c r="EDI492" s="1"/>
      <c r="EDJ492" s="1"/>
      <c r="EDK492" s="1"/>
      <c r="EDL492" s="1"/>
      <c r="EDM492" s="1"/>
      <c r="EDN492" s="1"/>
      <c r="EDO492" s="1"/>
      <c r="EDP492" s="1"/>
      <c r="EDQ492" s="1"/>
      <c r="EDR492" s="1"/>
      <c r="EDS492" s="1"/>
      <c r="EDT492" s="1"/>
      <c r="EDU492" s="1"/>
      <c r="EDV492" s="1"/>
      <c r="EDW492" s="1"/>
      <c r="EDX492" s="1"/>
      <c r="EDY492" s="1"/>
      <c r="EDZ492" s="1"/>
      <c r="EEA492" s="1"/>
      <c r="EEB492" s="1"/>
      <c r="EEC492" s="1"/>
      <c r="EED492" s="1"/>
      <c r="EEE492" s="1"/>
      <c r="EEF492" s="1"/>
      <c r="EEG492" s="1"/>
      <c r="EEH492" s="1"/>
      <c r="EEI492" s="1"/>
      <c r="EEJ492" s="1"/>
      <c r="EEK492" s="1"/>
      <c r="EEL492" s="1"/>
      <c r="EEM492" s="1"/>
      <c r="EEN492" s="1"/>
      <c r="EEO492" s="1"/>
      <c r="EEP492" s="1"/>
      <c r="EEQ492" s="1"/>
      <c r="EER492" s="1"/>
      <c r="EES492" s="1"/>
      <c r="EET492" s="1"/>
      <c r="EEU492" s="1"/>
      <c r="EEV492" s="1"/>
      <c r="EEW492" s="1"/>
      <c r="EEX492" s="1"/>
      <c r="EEY492" s="1"/>
      <c r="EEZ492" s="1"/>
      <c r="EFA492" s="1"/>
      <c r="EFB492" s="1"/>
      <c r="EFC492" s="1"/>
      <c r="EFD492" s="1"/>
      <c r="EFE492" s="1"/>
      <c r="EFF492" s="1"/>
      <c r="EFG492" s="1"/>
      <c r="EFH492" s="1"/>
      <c r="EFI492" s="1"/>
      <c r="EFJ492" s="1"/>
      <c r="EFK492" s="1"/>
      <c r="EFL492" s="1"/>
      <c r="EFM492" s="1"/>
      <c r="EFN492" s="1"/>
      <c r="EFO492" s="1"/>
      <c r="EFP492" s="1"/>
      <c r="EFQ492" s="1"/>
      <c r="EFR492" s="1"/>
      <c r="EFS492" s="1"/>
      <c r="EFT492" s="1"/>
      <c r="EFU492" s="1"/>
      <c r="EFV492" s="1"/>
      <c r="EFW492" s="1"/>
      <c r="EFX492" s="1"/>
      <c r="EFY492" s="1"/>
      <c r="EFZ492" s="1"/>
      <c r="EGA492" s="1"/>
      <c r="EGB492" s="1"/>
      <c r="EGC492" s="1"/>
      <c r="EGD492" s="1"/>
      <c r="EGE492" s="1"/>
      <c r="EGF492" s="1"/>
      <c r="EGG492" s="1"/>
      <c r="EGH492" s="1"/>
      <c r="EGI492" s="1"/>
      <c r="EGJ492" s="1"/>
      <c r="EGK492" s="1"/>
      <c r="EGL492" s="1"/>
      <c r="EGM492" s="1"/>
      <c r="EGN492" s="1"/>
      <c r="EGO492" s="1"/>
      <c r="EGP492" s="1"/>
      <c r="EGQ492" s="1"/>
      <c r="EGR492" s="1"/>
      <c r="EGS492" s="1"/>
      <c r="EGT492" s="1"/>
      <c r="EGU492" s="1"/>
      <c r="EGV492" s="1"/>
      <c r="EGW492" s="1"/>
      <c r="EGX492" s="1"/>
      <c r="EGY492" s="1"/>
      <c r="EGZ492" s="1"/>
      <c r="EHA492" s="1"/>
      <c r="EHB492" s="1"/>
      <c r="EHC492" s="1"/>
      <c r="EHD492" s="1"/>
      <c r="EHE492" s="1"/>
      <c r="EHF492" s="1"/>
      <c r="EHG492" s="1"/>
      <c r="EHH492" s="1"/>
      <c r="EHI492" s="1"/>
      <c r="EHJ492" s="1"/>
      <c r="EHK492" s="1"/>
      <c r="EHL492" s="1"/>
      <c r="EHM492" s="1"/>
      <c r="EHN492" s="1"/>
      <c r="EHO492" s="1"/>
      <c r="EHP492" s="1"/>
      <c r="EHQ492" s="1"/>
      <c r="EHR492" s="1"/>
      <c r="EHS492" s="1"/>
      <c r="EHT492" s="1"/>
      <c r="EHU492" s="1"/>
      <c r="EHV492" s="1"/>
      <c r="EHW492" s="1"/>
      <c r="EHX492" s="1"/>
      <c r="EHY492" s="1"/>
      <c r="EHZ492" s="1"/>
      <c r="EIA492" s="1"/>
      <c r="EIB492" s="1"/>
      <c r="EIC492" s="1"/>
      <c r="EID492" s="1"/>
      <c r="EIE492" s="1"/>
      <c r="EIF492" s="1"/>
      <c r="EIG492" s="1"/>
      <c r="EIH492" s="1"/>
      <c r="EII492" s="1"/>
      <c r="EIJ492" s="1"/>
      <c r="EIK492" s="1"/>
      <c r="EIL492" s="1"/>
      <c r="EIM492" s="1"/>
      <c r="EIN492" s="1"/>
      <c r="EIO492" s="1"/>
      <c r="EIP492" s="1"/>
      <c r="EIQ492" s="1"/>
      <c r="EIR492" s="1"/>
      <c r="EIS492" s="1"/>
      <c r="EIT492" s="1"/>
      <c r="EIU492" s="1"/>
      <c r="EIV492" s="1"/>
      <c r="EIW492" s="1"/>
      <c r="EIX492" s="1"/>
      <c r="EIY492" s="1"/>
      <c r="EIZ492" s="1"/>
      <c r="EJA492" s="1"/>
      <c r="EJB492" s="1"/>
      <c r="EJC492" s="1"/>
      <c r="EJD492" s="1"/>
      <c r="EJE492" s="1"/>
      <c r="EJF492" s="1"/>
      <c r="EJG492" s="1"/>
      <c r="EJH492" s="1"/>
      <c r="EJI492" s="1"/>
      <c r="EJJ492" s="1"/>
      <c r="EJK492" s="1"/>
      <c r="EJL492" s="1"/>
      <c r="EJM492" s="1"/>
      <c r="EJN492" s="1"/>
      <c r="EJO492" s="1"/>
      <c r="EJP492" s="1"/>
      <c r="EJQ492" s="1"/>
      <c r="EJR492" s="1"/>
      <c r="EJS492" s="1"/>
      <c r="EJT492" s="1"/>
      <c r="EJU492" s="1"/>
      <c r="EJV492" s="1"/>
      <c r="EJW492" s="1"/>
      <c r="EJX492" s="1"/>
      <c r="EJY492" s="1"/>
      <c r="EJZ492" s="1"/>
      <c r="EKA492" s="1"/>
      <c r="EKB492" s="1"/>
      <c r="EKC492" s="1"/>
      <c r="EKD492" s="1"/>
      <c r="EKE492" s="1"/>
      <c r="EKF492" s="1"/>
      <c r="EKG492" s="1"/>
      <c r="EKH492" s="1"/>
      <c r="EKI492" s="1"/>
      <c r="EKJ492" s="1"/>
      <c r="EKK492" s="1"/>
      <c r="EKL492" s="1"/>
      <c r="EKM492" s="1"/>
      <c r="EKN492" s="1"/>
      <c r="EKO492" s="1"/>
      <c r="EKP492" s="1"/>
      <c r="EKQ492" s="1"/>
      <c r="EKR492" s="1"/>
      <c r="EKS492" s="1"/>
      <c r="EKT492" s="1"/>
      <c r="EKU492" s="1"/>
      <c r="EKV492" s="1"/>
      <c r="EKW492" s="1"/>
      <c r="EKX492" s="1"/>
      <c r="EKY492" s="1"/>
      <c r="EKZ492" s="1"/>
      <c r="ELA492" s="1"/>
      <c r="ELB492" s="1"/>
      <c r="ELC492" s="1"/>
      <c r="ELD492" s="1"/>
      <c r="ELE492" s="1"/>
      <c r="ELF492" s="1"/>
      <c r="ELG492" s="1"/>
      <c r="ELH492" s="1"/>
      <c r="ELI492" s="1"/>
      <c r="ELJ492" s="1"/>
      <c r="ELK492" s="1"/>
      <c r="ELL492" s="1"/>
      <c r="ELM492" s="1"/>
      <c r="ELN492" s="1"/>
      <c r="ELO492" s="1"/>
      <c r="ELP492" s="1"/>
      <c r="ELQ492" s="1"/>
      <c r="ELR492" s="1"/>
      <c r="ELS492" s="1"/>
      <c r="ELT492" s="1"/>
      <c r="ELU492" s="1"/>
      <c r="ELV492" s="1"/>
      <c r="ELW492" s="1"/>
      <c r="ELX492" s="1"/>
      <c r="ELY492" s="1"/>
      <c r="ELZ492" s="1"/>
      <c r="EMA492" s="1"/>
      <c r="EMB492" s="1"/>
      <c r="EMC492" s="1"/>
      <c r="EMD492" s="1"/>
      <c r="EME492" s="1"/>
      <c r="EMF492" s="1"/>
      <c r="EMG492" s="1"/>
      <c r="EMH492" s="1"/>
      <c r="EMI492" s="1"/>
      <c r="EMJ492" s="1"/>
      <c r="EMK492" s="1"/>
      <c r="EML492" s="1"/>
      <c r="EMM492" s="1"/>
      <c r="EMN492" s="1"/>
      <c r="EMO492" s="1"/>
      <c r="EMP492" s="1"/>
      <c r="EMQ492" s="1"/>
      <c r="EMR492" s="1"/>
      <c r="EMS492" s="1"/>
      <c r="EMT492" s="1"/>
      <c r="EMU492" s="1"/>
      <c r="EMV492" s="1"/>
      <c r="EMW492" s="1"/>
      <c r="EMX492" s="1"/>
      <c r="EMY492" s="1"/>
      <c r="EMZ492" s="1"/>
      <c r="ENA492" s="1"/>
      <c r="ENB492" s="1"/>
      <c r="ENC492" s="1"/>
      <c r="END492" s="1"/>
      <c r="ENE492" s="1"/>
      <c r="ENF492" s="1"/>
      <c r="ENG492" s="1"/>
      <c r="ENH492" s="1"/>
      <c r="ENI492" s="1"/>
      <c r="ENJ492" s="1"/>
      <c r="ENK492" s="1"/>
      <c r="ENL492" s="1"/>
      <c r="ENM492" s="1"/>
      <c r="ENN492" s="1"/>
      <c r="ENO492" s="1"/>
      <c r="ENP492" s="1"/>
      <c r="ENQ492" s="1"/>
      <c r="ENR492" s="1"/>
      <c r="ENS492" s="1"/>
      <c r="ENT492" s="1"/>
      <c r="ENU492" s="1"/>
      <c r="ENV492" s="1"/>
      <c r="ENW492" s="1"/>
      <c r="ENX492" s="1"/>
      <c r="ENY492" s="1"/>
      <c r="ENZ492" s="1"/>
      <c r="EOA492" s="1"/>
      <c r="EOB492" s="1"/>
      <c r="EOC492" s="1"/>
      <c r="EOD492" s="1"/>
      <c r="EOE492" s="1"/>
      <c r="EOF492" s="1"/>
      <c r="EOG492" s="1"/>
      <c r="EOH492" s="1"/>
      <c r="EOI492" s="1"/>
      <c r="EOJ492" s="1"/>
      <c r="EOK492" s="1"/>
      <c r="EOL492" s="1"/>
      <c r="EOM492" s="1"/>
      <c r="EON492" s="1"/>
      <c r="EOO492" s="1"/>
      <c r="EOP492" s="1"/>
      <c r="EOQ492" s="1"/>
      <c r="EOR492" s="1"/>
      <c r="EOS492" s="1"/>
      <c r="EOT492" s="1"/>
      <c r="EOU492" s="1"/>
      <c r="EOV492" s="1"/>
      <c r="EOW492" s="1"/>
      <c r="EOX492" s="1"/>
      <c r="EOY492" s="1"/>
      <c r="EOZ492" s="1"/>
      <c r="EPA492" s="1"/>
      <c r="EPB492" s="1"/>
      <c r="EPC492" s="1"/>
      <c r="EPD492" s="1"/>
      <c r="EPE492" s="1"/>
      <c r="EPF492" s="1"/>
      <c r="EPG492" s="1"/>
      <c r="EPH492" s="1"/>
      <c r="EPI492" s="1"/>
      <c r="EPJ492" s="1"/>
      <c r="EPK492" s="1"/>
      <c r="EPL492" s="1"/>
      <c r="EPM492" s="1"/>
      <c r="EPN492" s="1"/>
      <c r="EPO492" s="1"/>
      <c r="EPP492" s="1"/>
      <c r="EPQ492" s="1"/>
      <c r="EPR492" s="1"/>
      <c r="EPS492" s="1"/>
      <c r="EPT492" s="1"/>
      <c r="EPU492" s="1"/>
      <c r="EPV492" s="1"/>
      <c r="EPW492" s="1"/>
      <c r="EPX492" s="1"/>
      <c r="EPY492" s="1"/>
      <c r="EPZ492" s="1"/>
      <c r="EQA492" s="1"/>
      <c r="EQB492" s="1"/>
      <c r="EQC492" s="1"/>
      <c r="EQD492" s="1"/>
      <c r="EQE492" s="1"/>
      <c r="EQF492" s="1"/>
      <c r="EQG492" s="1"/>
      <c r="EQH492" s="1"/>
      <c r="EQI492" s="1"/>
      <c r="EQJ492" s="1"/>
      <c r="EQK492" s="1"/>
      <c r="EQL492" s="1"/>
      <c r="EQM492" s="1"/>
      <c r="EQN492" s="1"/>
      <c r="EQO492" s="1"/>
      <c r="EQP492" s="1"/>
      <c r="EQQ492" s="1"/>
      <c r="EQR492" s="1"/>
      <c r="EQS492" s="1"/>
      <c r="EQT492" s="1"/>
      <c r="EQU492" s="1"/>
      <c r="EQV492" s="1"/>
      <c r="EQW492" s="1"/>
      <c r="EQX492" s="1"/>
      <c r="EQY492" s="1"/>
      <c r="EQZ492" s="1"/>
      <c r="ERA492" s="1"/>
      <c r="ERB492" s="1"/>
      <c r="ERC492" s="1"/>
      <c r="ERD492" s="1"/>
      <c r="ERE492" s="1"/>
      <c r="ERF492" s="1"/>
      <c r="ERG492" s="1"/>
      <c r="ERH492" s="1"/>
      <c r="ERI492" s="1"/>
      <c r="ERJ492" s="1"/>
      <c r="ERK492" s="1"/>
      <c r="ERL492" s="1"/>
      <c r="ERM492" s="1"/>
      <c r="ERN492" s="1"/>
      <c r="ERO492" s="1"/>
      <c r="ERP492" s="1"/>
      <c r="ERQ492" s="1"/>
      <c r="ERR492" s="1"/>
      <c r="ERS492" s="1"/>
      <c r="ERT492" s="1"/>
      <c r="ERU492" s="1"/>
      <c r="ERV492" s="1"/>
      <c r="ERW492" s="1"/>
      <c r="ERX492" s="1"/>
      <c r="ERY492" s="1"/>
      <c r="ERZ492" s="1"/>
      <c r="ESA492" s="1"/>
      <c r="ESB492" s="1"/>
      <c r="ESC492" s="1"/>
      <c r="ESD492" s="1"/>
      <c r="ESE492" s="1"/>
      <c r="ESF492" s="1"/>
      <c r="ESG492" s="1"/>
      <c r="ESH492" s="1"/>
      <c r="ESI492" s="1"/>
      <c r="ESJ492" s="1"/>
      <c r="ESK492" s="1"/>
      <c r="ESL492" s="1"/>
      <c r="ESM492" s="1"/>
      <c r="ESN492" s="1"/>
      <c r="ESO492" s="1"/>
      <c r="ESP492" s="1"/>
      <c r="ESQ492" s="1"/>
      <c r="ESR492" s="1"/>
      <c r="ESS492" s="1"/>
      <c r="EST492" s="1"/>
      <c r="ESU492" s="1"/>
      <c r="ESV492" s="1"/>
      <c r="ESW492" s="1"/>
      <c r="ESX492" s="1"/>
      <c r="ESY492" s="1"/>
      <c r="ESZ492" s="1"/>
      <c r="ETA492" s="1"/>
      <c r="ETB492" s="1"/>
      <c r="ETC492" s="1"/>
      <c r="ETD492" s="1"/>
      <c r="ETE492" s="1"/>
      <c r="ETF492" s="1"/>
      <c r="ETG492" s="1"/>
      <c r="ETH492" s="1"/>
      <c r="ETI492" s="1"/>
      <c r="ETJ492" s="1"/>
      <c r="ETK492" s="1"/>
      <c r="ETL492" s="1"/>
      <c r="ETM492" s="1"/>
      <c r="ETN492" s="1"/>
      <c r="ETO492" s="1"/>
      <c r="ETP492" s="1"/>
      <c r="ETQ492" s="1"/>
      <c r="ETR492" s="1"/>
      <c r="ETS492" s="1"/>
      <c r="ETT492" s="1"/>
      <c r="ETU492" s="1"/>
      <c r="ETV492" s="1"/>
      <c r="ETW492" s="1"/>
      <c r="ETX492" s="1"/>
      <c r="ETY492" s="1"/>
      <c r="ETZ492" s="1"/>
      <c r="EUA492" s="1"/>
      <c r="EUB492" s="1"/>
      <c r="EUC492" s="1"/>
      <c r="EUD492" s="1"/>
      <c r="EUE492" s="1"/>
      <c r="EUF492" s="1"/>
      <c r="EUG492" s="1"/>
      <c r="EUH492" s="1"/>
      <c r="EUI492" s="1"/>
      <c r="EUJ492" s="1"/>
      <c r="EUK492" s="1"/>
      <c r="EUL492" s="1"/>
      <c r="EUM492" s="1"/>
      <c r="EUN492" s="1"/>
      <c r="EUO492" s="1"/>
      <c r="EUP492" s="1"/>
      <c r="EUQ492" s="1"/>
      <c r="EUR492" s="1"/>
      <c r="EUS492" s="1"/>
      <c r="EUT492" s="1"/>
      <c r="EUU492" s="1"/>
      <c r="EUV492" s="1"/>
      <c r="EUW492" s="1"/>
      <c r="EUX492" s="1"/>
      <c r="EUY492" s="1"/>
      <c r="EUZ492" s="1"/>
      <c r="EVA492" s="1"/>
      <c r="EVB492" s="1"/>
      <c r="EVC492" s="1"/>
      <c r="EVD492" s="1"/>
      <c r="EVE492" s="1"/>
      <c r="EVF492" s="1"/>
      <c r="EVG492" s="1"/>
      <c r="EVH492" s="1"/>
      <c r="EVI492" s="1"/>
      <c r="EVJ492" s="1"/>
      <c r="EVK492" s="1"/>
      <c r="EVL492" s="1"/>
      <c r="EVM492" s="1"/>
      <c r="EVN492" s="1"/>
      <c r="EVO492" s="1"/>
      <c r="EVP492" s="1"/>
      <c r="EVQ492" s="1"/>
      <c r="EVR492" s="1"/>
      <c r="EVS492" s="1"/>
      <c r="EVT492" s="1"/>
      <c r="EVU492" s="1"/>
      <c r="EVV492" s="1"/>
      <c r="EVW492" s="1"/>
      <c r="EVX492" s="1"/>
      <c r="EVY492" s="1"/>
      <c r="EVZ492" s="1"/>
      <c r="EWA492" s="1"/>
      <c r="EWB492" s="1"/>
      <c r="EWC492" s="1"/>
      <c r="EWD492" s="1"/>
      <c r="EWE492" s="1"/>
      <c r="EWF492" s="1"/>
      <c r="EWG492" s="1"/>
      <c r="EWH492" s="1"/>
      <c r="EWI492" s="1"/>
      <c r="EWJ492" s="1"/>
      <c r="EWK492" s="1"/>
      <c r="EWL492" s="1"/>
      <c r="EWM492" s="1"/>
      <c r="EWN492" s="1"/>
      <c r="EWO492" s="1"/>
      <c r="EWP492" s="1"/>
      <c r="EWQ492" s="1"/>
      <c r="EWR492" s="1"/>
      <c r="EWS492" s="1"/>
      <c r="EWT492" s="1"/>
      <c r="EWU492" s="1"/>
      <c r="EWV492" s="1"/>
      <c r="EWW492" s="1"/>
      <c r="EWX492" s="1"/>
      <c r="EWY492" s="1"/>
      <c r="EWZ492" s="1"/>
      <c r="EXA492" s="1"/>
      <c r="EXB492" s="1"/>
      <c r="EXC492" s="1"/>
      <c r="EXD492" s="1"/>
      <c r="EXE492" s="1"/>
      <c r="EXF492" s="1"/>
      <c r="EXG492" s="1"/>
      <c r="EXH492" s="1"/>
      <c r="EXI492" s="1"/>
      <c r="EXJ492" s="1"/>
      <c r="EXK492" s="1"/>
      <c r="EXL492" s="1"/>
      <c r="EXM492" s="1"/>
      <c r="EXN492" s="1"/>
      <c r="EXO492" s="1"/>
      <c r="EXP492" s="1"/>
      <c r="EXQ492" s="1"/>
      <c r="EXR492" s="1"/>
      <c r="EXS492" s="1"/>
      <c r="EXT492" s="1"/>
      <c r="EXU492" s="1"/>
      <c r="EXV492" s="1"/>
      <c r="EXW492" s="1"/>
      <c r="EXX492" s="1"/>
      <c r="EXY492" s="1"/>
      <c r="EXZ492" s="1"/>
      <c r="EYA492" s="1"/>
      <c r="EYB492" s="1"/>
      <c r="EYC492" s="1"/>
      <c r="EYD492" s="1"/>
      <c r="EYE492" s="1"/>
      <c r="EYF492" s="1"/>
      <c r="EYG492" s="1"/>
      <c r="EYH492" s="1"/>
      <c r="EYI492" s="1"/>
      <c r="EYJ492" s="1"/>
      <c r="EYK492" s="1"/>
      <c r="EYL492" s="1"/>
      <c r="EYM492" s="1"/>
      <c r="EYN492" s="1"/>
      <c r="EYO492" s="1"/>
      <c r="EYP492" s="1"/>
      <c r="EYQ492" s="1"/>
      <c r="EYR492" s="1"/>
      <c r="EYS492" s="1"/>
      <c r="EYT492" s="1"/>
      <c r="EYU492" s="1"/>
      <c r="EYV492" s="1"/>
      <c r="EYW492" s="1"/>
      <c r="EYX492" s="1"/>
      <c r="EYY492" s="1"/>
      <c r="EYZ492" s="1"/>
      <c r="EZA492" s="1"/>
      <c r="EZB492" s="1"/>
      <c r="EZC492" s="1"/>
      <c r="EZD492" s="1"/>
      <c r="EZE492" s="1"/>
      <c r="EZF492" s="1"/>
      <c r="EZG492" s="1"/>
      <c r="EZH492" s="1"/>
      <c r="EZI492" s="1"/>
      <c r="EZJ492" s="1"/>
      <c r="EZK492" s="1"/>
      <c r="EZL492" s="1"/>
      <c r="EZM492" s="1"/>
      <c r="EZN492" s="1"/>
      <c r="EZO492" s="1"/>
      <c r="EZP492" s="1"/>
      <c r="EZQ492" s="1"/>
      <c r="EZR492" s="1"/>
      <c r="EZS492" s="1"/>
      <c r="EZT492" s="1"/>
      <c r="EZU492" s="1"/>
      <c r="EZV492" s="1"/>
      <c r="EZW492" s="1"/>
      <c r="EZX492" s="1"/>
      <c r="EZY492" s="1"/>
      <c r="EZZ492" s="1"/>
      <c r="FAA492" s="1"/>
      <c r="FAB492" s="1"/>
      <c r="FAC492" s="1"/>
      <c r="FAD492" s="1"/>
      <c r="FAE492" s="1"/>
      <c r="FAF492" s="1"/>
      <c r="FAG492" s="1"/>
      <c r="FAH492" s="1"/>
      <c r="FAI492" s="1"/>
      <c r="FAJ492" s="1"/>
      <c r="FAK492" s="1"/>
      <c r="FAL492" s="1"/>
      <c r="FAM492" s="1"/>
      <c r="FAN492" s="1"/>
      <c r="FAO492" s="1"/>
      <c r="FAP492" s="1"/>
      <c r="FAQ492" s="1"/>
      <c r="FAR492" s="1"/>
      <c r="FAS492" s="1"/>
      <c r="FAT492" s="1"/>
      <c r="FAU492" s="1"/>
      <c r="FAV492" s="1"/>
      <c r="FAW492" s="1"/>
      <c r="FAX492" s="1"/>
      <c r="FAY492" s="1"/>
      <c r="FAZ492" s="1"/>
      <c r="FBA492" s="1"/>
      <c r="FBB492" s="1"/>
      <c r="FBC492" s="1"/>
      <c r="FBD492" s="1"/>
      <c r="FBE492" s="1"/>
      <c r="FBF492" s="1"/>
      <c r="FBG492" s="1"/>
      <c r="FBH492" s="1"/>
      <c r="FBI492" s="1"/>
      <c r="FBJ492" s="1"/>
      <c r="FBK492" s="1"/>
      <c r="FBL492" s="1"/>
      <c r="FBM492" s="1"/>
      <c r="FBN492" s="1"/>
      <c r="FBO492" s="1"/>
      <c r="FBP492" s="1"/>
      <c r="FBQ492" s="1"/>
      <c r="FBR492" s="1"/>
      <c r="FBS492" s="1"/>
      <c r="FBT492" s="1"/>
      <c r="FBU492" s="1"/>
      <c r="FBV492" s="1"/>
      <c r="FBW492" s="1"/>
      <c r="FBX492" s="1"/>
      <c r="FBY492" s="1"/>
      <c r="FBZ492" s="1"/>
      <c r="FCA492" s="1"/>
      <c r="FCB492" s="1"/>
      <c r="FCC492" s="1"/>
      <c r="FCD492" s="1"/>
      <c r="FCE492" s="1"/>
      <c r="FCF492" s="1"/>
      <c r="FCG492" s="1"/>
      <c r="FCH492" s="1"/>
      <c r="FCI492" s="1"/>
      <c r="FCJ492" s="1"/>
      <c r="FCK492" s="1"/>
      <c r="FCL492" s="1"/>
      <c r="FCM492" s="1"/>
      <c r="FCN492" s="1"/>
      <c r="FCO492" s="1"/>
      <c r="FCP492" s="1"/>
      <c r="FCQ492" s="1"/>
      <c r="FCR492" s="1"/>
      <c r="FCS492" s="1"/>
      <c r="FCT492" s="1"/>
      <c r="FCU492" s="1"/>
      <c r="FCV492" s="1"/>
      <c r="FCW492" s="1"/>
      <c r="FCX492" s="1"/>
      <c r="FCY492" s="1"/>
      <c r="FCZ492" s="1"/>
      <c r="FDA492" s="1"/>
      <c r="FDB492" s="1"/>
      <c r="FDC492" s="1"/>
      <c r="FDD492" s="1"/>
      <c r="FDE492" s="1"/>
      <c r="FDF492" s="1"/>
      <c r="FDG492" s="1"/>
      <c r="FDH492" s="1"/>
      <c r="FDI492" s="1"/>
      <c r="FDJ492" s="1"/>
      <c r="FDK492" s="1"/>
      <c r="FDL492" s="1"/>
      <c r="FDM492" s="1"/>
      <c r="FDN492" s="1"/>
      <c r="FDO492" s="1"/>
      <c r="FDP492" s="1"/>
      <c r="FDQ492" s="1"/>
      <c r="FDR492" s="1"/>
      <c r="FDS492" s="1"/>
      <c r="FDT492" s="1"/>
      <c r="FDU492" s="1"/>
      <c r="FDV492" s="1"/>
      <c r="FDW492" s="1"/>
      <c r="FDX492" s="1"/>
      <c r="FDY492" s="1"/>
      <c r="FDZ492" s="1"/>
      <c r="FEA492" s="1"/>
      <c r="FEB492" s="1"/>
      <c r="FEC492" s="1"/>
      <c r="FED492" s="1"/>
      <c r="FEE492" s="1"/>
      <c r="FEF492" s="1"/>
      <c r="FEG492" s="1"/>
      <c r="FEH492" s="1"/>
      <c r="FEI492" s="1"/>
      <c r="FEJ492" s="1"/>
      <c r="FEK492" s="1"/>
      <c r="FEL492" s="1"/>
      <c r="FEM492" s="1"/>
      <c r="FEN492" s="1"/>
      <c r="FEO492" s="1"/>
      <c r="FEP492" s="1"/>
      <c r="FEQ492" s="1"/>
      <c r="FER492" s="1"/>
      <c r="FES492" s="1"/>
      <c r="FET492" s="1"/>
      <c r="FEU492" s="1"/>
      <c r="FEV492" s="1"/>
      <c r="FEW492" s="1"/>
      <c r="FEX492" s="1"/>
      <c r="FEY492" s="1"/>
      <c r="FEZ492" s="1"/>
      <c r="FFA492" s="1"/>
      <c r="FFB492" s="1"/>
      <c r="FFC492" s="1"/>
      <c r="FFD492" s="1"/>
      <c r="FFE492" s="1"/>
      <c r="FFF492" s="1"/>
      <c r="FFG492" s="1"/>
      <c r="FFH492" s="1"/>
      <c r="FFI492" s="1"/>
      <c r="FFJ492" s="1"/>
      <c r="FFK492" s="1"/>
      <c r="FFL492" s="1"/>
      <c r="FFM492" s="1"/>
      <c r="FFN492" s="1"/>
      <c r="FFO492" s="1"/>
      <c r="FFP492" s="1"/>
      <c r="FFQ492" s="1"/>
      <c r="FFR492" s="1"/>
      <c r="FFS492" s="1"/>
      <c r="FFT492" s="1"/>
      <c r="FFU492" s="1"/>
      <c r="FFV492" s="1"/>
      <c r="FFW492" s="1"/>
      <c r="FFX492" s="1"/>
      <c r="FFY492" s="1"/>
      <c r="FFZ492" s="1"/>
      <c r="FGA492" s="1"/>
      <c r="FGB492" s="1"/>
      <c r="FGC492" s="1"/>
      <c r="FGD492" s="1"/>
      <c r="FGE492" s="1"/>
      <c r="FGF492" s="1"/>
      <c r="FGG492" s="1"/>
      <c r="FGH492" s="1"/>
      <c r="FGI492" s="1"/>
      <c r="FGJ492" s="1"/>
      <c r="FGK492" s="1"/>
      <c r="FGL492" s="1"/>
      <c r="FGM492" s="1"/>
      <c r="FGN492" s="1"/>
      <c r="FGO492" s="1"/>
      <c r="FGP492" s="1"/>
      <c r="FGQ492" s="1"/>
      <c r="FGR492" s="1"/>
      <c r="FGS492" s="1"/>
      <c r="FGT492" s="1"/>
      <c r="FGU492" s="1"/>
      <c r="FGV492" s="1"/>
      <c r="FGW492" s="1"/>
      <c r="FGX492" s="1"/>
      <c r="FGY492" s="1"/>
      <c r="FGZ492" s="1"/>
      <c r="FHA492" s="1"/>
      <c r="FHB492" s="1"/>
      <c r="FHC492" s="1"/>
      <c r="FHD492" s="1"/>
      <c r="FHE492" s="1"/>
      <c r="FHF492" s="1"/>
      <c r="FHG492" s="1"/>
      <c r="FHH492" s="1"/>
      <c r="FHI492" s="1"/>
      <c r="FHJ492" s="1"/>
      <c r="FHK492" s="1"/>
      <c r="FHL492" s="1"/>
      <c r="FHM492" s="1"/>
      <c r="FHN492" s="1"/>
      <c r="FHO492" s="1"/>
      <c r="FHP492" s="1"/>
      <c r="FHQ492" s="1"/>
      <c r="FHR492" s="1"/>
      <c r="FHS492" s="1"/>
      <c r="FHT492" s="1"/>
      <c r="FHU492" s="1"/>
      <c r="FHV492" s="1"/>
      <c r="FHW492" s="1"/>
      <c r="FHX492" s="1"/>
      <c r="FHY492" s="1"/>
      <c r="FHZ492" s="1"/>
      <c r="FIA492" s="1"/>
      <c r="FIB492" s="1"/>
      <c r="FIC492" s="1"/>
      <c r="FID492" s="1"/>
      <c r="FIE492" s="1"/>
      <c r="FIF492" s="1"/>
      <c r="FIG492" s="1"/>
      <c r="FIH492" s="1"/>
      <c r="FII492" s="1"/>
      <c r="FIJ492" s="1"/>
      <c r="FIK492" s="1"/>
      <c r="FIL492" s="1"/>
      <c r="FIM492" s="1"/>
      <c r="FIN492" s="1"/>
      <c r="FIO492" s="1"/>
      <c r="FIP492" s="1"/>
      <c r="FIQ492" s="1"/>
      <c r="FIR492" s="1"/>
      <c r="FIS492" s="1"/>
      <c r="FIT492" s="1"/>
      <c r="FIU492" s="1"/>
      <c r="FIV492" s="1"/>
      <c r="FIW492" s="1"/>
      <c r="FIX492" s="1"/>
      <c r="FIY492" s="1"/>
      <c r="FIZ492" s="1"/>
      <c r="FJA492" s="1"/>
      <c r="FJB492" s="1"/>
      <c r="FJC492" s="1"/>
      <c r="FJD492" s="1"/>
      <c r="FJE492" s="1"/>
      <c r="FJF492" s="1"/>
      <c r="FJG492" s="1"/>
      <c r="FJH492" s="1"/>
      <c r="FJI492" s="1"/>
      <c r="FJJ492" s="1"/>
      <c r="FJK492" s="1"/>
      <c r="FJL492" s="1"/>
      <c r="FJM492" s="1"/>
      <c r="FJN492" s="1"/>
      <c r="FJO492" s="1"/>
      <c r="FJP492" s="1"/>
      <c r="FJQ492" s="1"/>
      <c r="FJR492" s="1"/>
      <c r="FJS492" s="1"/>
      <c r="FJT492" s="1"/>
      <c r="FJU492" s="1"/>
      <c r="FJV492" s="1"/>
      <c r="FJW492" s="1"/>
      <c r="FJX492" s="1"/>
      <c r="FJY492" s="1"/>
      <c r="FJZ492" s="1"/>
      <c r="FKA492" s="1"/>
      <c r="FKB492" s="1"/>
      <c r="FKC492" s="1"/>
      <c r="FKD492" s="1"/>
      <c r="FKE492" s="1"/>
      <c r="FKF492" s="1"/>
      <c r="FKG492" s="1"/>
      <c r="FKH492" s="1"/>
      <c r="FKI492" s="1"/>
      <c r="FKJ492" s="1"/>
      <c r="FKK492" s="1"/>
      <c r="FKL492" s="1"/>
      <c r="FKM492" s="1"/>
      <c r="FKN492" s="1"/>
      <c r="FKO492" s="1"/>
      <c r="FKP492" s="1"/>
      <c r="FKQ492" s="1"/>
      <c r="FKR492" s="1"/>
      <c r="FKS492" s="1"/>
      <c r="FKT492" s="1"/>
      <c r="FKU492" s="1"/>
      <c r="FKV492" s="1"/>
      <c r="FKW492" s="1"/>
      <c r="FKX492" s="1"/>
      <c r="FKY492" s="1"/>
      <c r="FKZ492" s="1"/>
      <c r="FLA492" s="1"/>
      <c r="FLB492" s="1"/>
      <c r="FLC492" s="1"/>
      <c r="FLD492" s="1"/>
      <c r="FLE492" s="1"/>
      <c r="FLF492" s="1"/>
      <c r="FLG492" s="1"/>
      <c r="FLH492" s="1"/>
      <c r="FLI492" s="1"/>
      <c r="FLJ492" s="1"/>
      <c r="FLK492" s="1"/>
      <c r="FLL492" s="1"/>
      <c r="FLM492" s="1"/>
      <c r="FLN492" s="1"/>
      <c r="FLO492" s="1"/>
      <c r="FLP492" s="1"/>
      <c r="FLQ492" s="1"/>
      <c r="FLR492" s="1"/>
      <c r="FLS492" s="1"/>
      <c r="FLT492" s="1"/>
      <c r="FLU492" s="1"/>
      <c r="FLV492" s="1"/>
      <c r="FLW492" s="1"/>
      <c r="FLX492" s="1"/>
      <c r="FLY492" s="1"/>
      <c r="FLZ492" s="1"/>
      <c r="FMA492" s="1"/>
      <c r="FMB492" s="1"/>
      <c r="FMC492" s="1"/>
      <c r="FMD492" s="1"/>
      <c r="FME492" s="1"/>
      <c r="FMF492" s="1"/>
      <c r="FMG492" s="1"/>
      <c r="FMH492" s="1"/>
      <c r="FMI492" s="1"/>
      <c r="FMJ492" s="1"/>
      <c r="FMK492" s="1"/>
      <c r="FML492" s="1"/>
      <c r="FMM492" s="1"/>
      <c r="FMN492" s="1"/>
      <c r="FMO492" s="1"/>
      <c r="FMP492" s="1"/>
      <c r="FMQ492" s="1"/>
      <c r="FMR492" s="1"/>
      <c r="FMS492" s="1"/>
      <c r="FMT492" s="1"/>
      <c r="FMU492" s="1"/>
      <c r="FMV492" s="1"/>
      <c r="FMW492" s="1"/>
      <c r="FMX492" s="1"/>
      <c r="FMY492" s="1"/>
      <c r="FMZ492" s="1"/>
      <c r="FNA492" s="1"/>
      <c r="FNB492" s="1"/>
      <c r="FNC492" s="1"/>
      <c r="FND492" s="1"/>
      <c r="FNE492" s="1"/>
      <c r="FNF492" s="1"/>
      <c r="FNG492" s="1"/>
      <c r="FNH492" s="1"/>
      <c r="FNI492" s="1"/>
      <c r="FNJ492" s="1"/>
      <c r="FNK492" s="1"/>
      <c r="FNL492" s="1"/>
      <c r="FNM492" s="1"/>
      <c r="FNN492" s="1"/>
      <c r="FNO492" s="1"/>
      <c r="FNP492" s="1"/>
      <c r="FNQ492" s="1"/>
      <c r="FNR492" s="1"/>
      <c r="FNS492" s="1"/>
      <c r="FNT492" s="1"/>
      <c r="FNU492" s="1"/>
      <c r="FNV492" s="1"/>
      <c r="FNW492" s="1"/>
      <c r="FNX492" s="1"/>
      <c r="FNY492" s="1"/>
      <c r="FNZ492" s="1"/>
      <c r="FOA492" s="1"/>
      <c r="FOB492" s="1"/>
      <c r="FOC492" s="1"/>
      <c r="FOD492" s="1"/>
      <c r="FOE492" s="1"/>
      <c r="FOF492" s="1"/>
      <c r="FOG492" s="1"/>
      <c r="FOH492" s="1"/>
      <c r="FOI492" s="1"/>
      <c r="FOJ492" s="1"/>
      <c r="FOK492" s="1"/>
      <c r="FOL492" s="1"/>
      <c r="FOM492" s="1"/>
      <c r="FON492" s="1"/>
      <c r="FOO492" s="1"/>
      <c r="FOP492" s="1"/>
      <c r="FOQ492" s="1"/>
      <c r="FOR492" s="1"/>
      <c r="FOS492" s="1"/>
      <c r="FOT492" s="1"/>
      <c r="FOU492" s="1"/>
      <c r="FOV492" s="1"/>
      <c r="FOW492" s="1"/>
      <c r="FOX492" s="1"/>
      <c r="FOY492" s="1"/>
      <c r="FOZ492" s="1"/>
      <c r="FPA492" s="1"/>
      <c r="FPB492" s="1"/>
      <c r="FPC492" s="1"/>
      <c r="FPD492" s="1"/>
      <c r="FPE492" s="1"/>
      <c r="FPF492" s="1"/>
      <c r="FPG492" s="1"/>
      <c r="FPH492" s="1"/>
      <c r="FPI492" s="1"/>
      <c r="FPJ492" s="1"/>
      <c r="FPK492" s="1"/>
      <c r="FPL492" s="1"/>
      <c r="FPM492" s="1"/>
      <c r="FPN492" s="1"/>
      <c r="FPO492" s="1"/>
      <c r="FPP492" s="1"/>
      <c r="FPQ492" s="1"/>
      <c r="FPR492" s="1"/>
      <c r="FPS492" s="1"/>
      <c r="FPT492" s="1"/>
      <c r="FPU492" s="1"/>
      <c r="FPV492" s="1"/>
      <c r="FPW492" s="1"/>
      <c r="FPX492" s="1"/>
      <c r="FPY492" s="1"/>
      <c r="FPZ492" s="1"/>
      <c r="FQA492" s="1"/>
      <c r="FQB492" s="1"/>
      <c r="FQC492" s="1"/>
      <c r="FQD492" s="1"/>
      <c r="FQE492" s="1"/>
      <c r="FQF492" s="1"/>
      <c r="FQG492" s="1"/>
      <c r="FQH492" s="1"/>
      <c r="FQI492" s="1"/>
      <c r="FQJ492" s="1"/>
      <c r="FQK492" s="1"/>
      <c r="FQL492" s="1"/>
      <c r="FQM492" s="1"/>
      <c r="FQN492" s="1"/>
      <c r="FQO492" s="1"/>
      <c r="FQP492" s="1"/>
      <c r="FQQ492" s="1"/>
      <c r="FQR492" s="1"/>
      <c r="FQS492" s="1"/>
      <c r="FQT492" s="1"/>
      <c r="FQU492" s="1"/>
      <c r="FQV492" s="1"/>
      <c r="FQW492" s="1"/>
      <c r="FQX492" s="1"/>
      <c r="FQY492" s="1"/>
      <c r="FQZ492" s="1"/>
      <c r="FRA492" s="1"/>
      <c r="FRB492" s="1"/>
      <c r="FRC492" s="1"/>
      <c r="FRD492" s="1"/>
      <c r="FRE492" s="1"/>
      <c r="FRF492" s="1"/>
      <c r="FRG492" s="1"/>
      <c r="FRH492" s="1"/>
      <c r="FRI492" s="1"/>
      <c r="FRJ492" s="1"/>
      <c r="FRK492" s="1"/>
      <c r="FRL492" s="1"/>
      <c r="FRM492" s="1"/>
      <c r="FRN492" s="1"/>
      <c r="FRO492" s="1"/>
      <c r="FRP492" s="1"/>
      <c r="FRQ492" s="1"/>
      <c r="FRR492" s="1"/>
      <c r="FRS492" s="1"/>
      <c r="FRT492" s="1"/>
      <c r="FRU492" s="1"/>
      <c r="FRV492" s="1"/>
      <c r="FRW492" s="1"/>
      <c r="FRX492" s="1"/>
      <c r="FRY492" s="1"/>
      <c r="FRZ492" s="1"/>
      <c r="FSA492" s="1"/>
      <c r="FSB492" s="1"/>
      <c r="FSC492" s="1"/>
      <c r="FSD492" s="1"/>
      <c r="FSE492" s="1"/>
      <c r="FSF492" s="1"/>
      <c r="FSG492" s="1"/>
      <c r="FSH492" s="1"/>
      <c r="FSI492" s="1"/>
      <c r="FSJ492" s="1"/>
      <c r="FSK492" s="1"/>
      <c r="FSL492" s="1"/>
      <c r="FSM492" s="1"/>
      <c r="FSN492" s="1"/>
      <c r="FSO492" s="1"/>
      <c r="FSP492" s="1"/>
      <c r="FSQ492" s="1"/>
      <c r="FSR492" s="1"/>
      <c r="FSS492" s="1"/>
      <c r="FST492" s="1"/>
      <c r="FSU492" s="1"/>
      <c r="FSV492" s="1"/>
      <c r="FSW492" s="1"/>
      <c r="FSX492" s="1"/>
      <c r="FSY492" s="1"/>
      <c r="FSZ492" s="1"/>
      <c r="FTA492" s="1"/>
      <c r="FTB492" s="1"/>
      <c r="FTC492" s="1"/>
      <c r="FTD492" s="1"/>
      <c r="FTE492" s="1"/>
      <c r="FTF492" s="1"/>
      <c r="FTG492" s="1"/>
      <c r="FTH492" s="1"/>
      <c r="FTI492" s="1"/>
      <c r="FTJ492" s="1"/>
      <c r="FTK492" s="1"/>
      <c r="FTL492" s="1"/>
      <c r="FTM492" s="1"/>
      <c r="FTN492" s="1"/>
      <c r="FTO492" s="1"/>
      <c r="FTP492" s="1"/>
      <c r="FTQ492" s="1"/>
      <c r="FTR492" s="1"/>
      <c r="FTS492" s="1"/>
      <c r="FTT492" s="1"/>
      <c r="FTU492" s="1"/>
      <c r="FTV492" s="1"/>
      <c r="FTW492" s="1"/>
      <c r="FTX492" s="1"/>
      <c r="FTY492" s="1"/>
      <c r="FTZ492" s="1"/>
      <c r="FUA492" s="1"/>
      <c r="FUB492" s="1"/>
      <c r="FUC492" s="1"/>
      <c r="FUD492" s="1"/>
      <c r="FUE492" s="1"/>
      <c r="FUF492" s="1"/>
      <c r="FUG492" s="1"/>
      <c r="FUH492" s="1"/>
      <c r="FUI492" s="1"/>
      <c r="FUJ492" s="1"/>
      <c r="FUK492" s="1"/>
      <c r="FUL492" s="1"/>
      <c r="FUM492" s="1"/>
      <c r="FUN492" s="1"/>
      <c r="FUO492" s="1"/>
      <c r="FUP492" s="1"/>
      <c r="FUQ492" s="1"/>
      <c r="FUR492" s="1"/>
      <c r="FUS492" s="1"/>
      <c r="FUT492" s="1"/>
      <c r="FUU492" s="1"/>
      <c r="FUV492" s="1"/>
      <c r="FUW492" s="1"/>
      <c r="FUX492" s="1"/>
      <c r="FUY492" s="1"/>
      <c r="FUZ492" s="1"/>
      <c r="FVA492" s="1"/>
      <c r="FVB492" s="1"/>
      <c r="FVC492" s="1"/>
      <c r="FVD492" s="1"/>
      <c r="FVE492" s="1"/>
      <c r="FVF492" s="1"/>
      <c r="FVG492" s="1"/>
      <c r="FVH492" s="1"/>
      <c r="FVI492" s="1"/>
      <c r="FVJ492" s="1"/>
      <c r="FVK492" s="1"/>
      <c r="FVL492" s="1"/>
      <c r="FVM492" s="1"/>
      <c r="FVN492" s="1"/>
      <c r="FVO492" s="1"/>
      <c r="FVP492" s="1"/>
      <c r="FVQ492" s="1"/>
      <c r="FVR492" s="1"/>
      <c r="FVS492" s="1"/>
      <c r="FVT492" s="1"/>
      <c r="FVU492" s="1"/>
      <c r="FVV492" s="1"/>
      <c r="FVW492" s="1"/>
      <c r="FVX492" s="1"/>
      <c r="FVY492" s="1"/>
      <c r="FVZ492" s="1"/>
      <c r="FWA492" s="1"/>
      <c r="FWB492" s="1"/>
      <c r="FWC492" s="1"/>
      <c r="FWD492" s="1"/>
      <c r="FWE492" s="1"/>
      <c r="FWF492" s="1"/>
      <c r="FWG492" s="1"/>
      <c r="FWH492" s="1"/>
      <c r="FWI492" s="1"/>
      <c r="FWJ492" s="1"/>
      <c r="FWK492" s="1"/>
      <c r="FWL492" s="1"/>
      <c r="FWM492" s="1"/>
      <c r="FWN492" s="1"/>
      <c r="FWO492" s="1"/>
      <c r="FWP492" s="1"/>
      <c r="FWQ492" s="1"/>
      <c r="FWR492" s="1"/>
      <c r="FWS492" s="1"/>
      <c r="FWT492" s="1"/>
      <c r="FWU492" s="1"/>
      <c r="FWV492" s="1"/>
      <c r="FWW492" s="1"/>
      <c r="FWX492" s="1"/>
      <c r="FWY492" s="1"/>
      <c r="FWZ492" s="1"/>
      <c r="FXA492" s="1"/>
      <c r="FXB492" s="1"/>
      <c r="FXC492" s="1"/>
      <c r="FXD492" s="1"/>
      <c r="FXE492" s="1"/>
      <c r="FXF492" s="1"/>
      <c r="FXG492" s="1"/>
      <c r="FXH492" s="1"/>
      <c r="FXI492" s="1"/>
      <c r="FXJ492" s="1"/>
      <c r="FXK492" s="1"/>
      <c r="FXL492" s="1"/>
      <c r="FXM492" s="1"/>
      <c r="FXN492" s="1"/>
      <c r="FXO492" s="1"/>
      <c r="FXP492" s="1"/>
      <c r="FXQ492" s="1"/>
      <c r="FXR492" s="1"/>
      <c r="FXS492" s="1"/>
      <c r="FXT492" s="1"/>
      <c r="FXU492" s="1"/>
      <c r="FXV492" s="1"/>
      <c r="FXW492" s="1"/>
      <c r="FXX492" s="1"/>
      <c r="FXY492" s="1"/>
      <c r="FXZ492" s="1"/>
      <c r="FYA492" s="1"/>
      <c r="FYB492" s="1"/>
      <c r="FYC492" s="1"/>
      <c r="FYD492" s="1"/>
      <c r="FYE492" s="1"/>
      <c r="FYF492" s="1"/>
      <c r="FYG492" s="1"/>
      <c r="FYH492" s="1"/>
      <c r="FYI492" s="1"/>
      <c r="FYJ492" s="1"/>
      <c r="FYK492" s="1"/>
      <c r="FYL492" s="1"/>
      <c r="FYM492" s="1"/>
      <c r="FYN492" s="1"/>
      <c r="FYO492" s="1"/>
      <c r="FYP492" s="1"/>
      <c r="FYQ492" s="1"/>
      <c r="FYR492" s="1"/>
      <c r="FYS492" s="1"/>
      <c r="FYT492" s="1"/>
      <c r="FYU492" s="1"/>
      <c r="FYV492" s="1"/>
      <c r="FYW492" s="1"/>
      <c r="FYX492" s="1"/>
      <c r="FYY492" s="1"/>
      <c r="FYZ492" s="1"/>
      <c r="FZA492" s="1"/>
      <c r="FZB492" s="1"/>
      <c r="FZC492" s="1"/>
      <c r="FZD492" s="1"/>
      <c r="FZE492" s="1"/>
      <c r="FZF492" s="1"/>
      <c r="FZG492" s="1"/>
      <c r="FZH492" s="1"/>
      <c r="FZI492" s="1"/>
      <c r="FZJ492" s="1"/>
      <c r="FZK492" s="1"/>
      <c r="FZL492" s="1"/>
      <c r="FZM492" s="1"/>
      <c r="FZN492" s="1"/>
      <c r="FZO492" s="1"/>
      <c r="FZP492" s="1"/>
      <c r="FZQ492" s="1"/>
      <c r="FZR492" s="1"/>
      <c r="FZS492" s="1"/>
      <c r="FZT492" s="1"/>
      <c r="FZU492" s="1"/>
      <c r="FZV492" s="1"/>
      <c r="FZW492" s="1"/>
      <c r="FZX492" s="1"/>
      <c r="FZY492" s="1"/>
      <c r="FZZ492" s="1"/>
      <c r="GAA492" s="1"/>
      <c r="GAB492" s="1"/>
      <c r="GAC492" s="1"/>
      <c r="GAD492" s="1"/>
      <c r="GAE492" s="1"/>
      <c r="GAF492" s="1"/>
      <c r="GAG492" s="1"/>
      <c r="GAH492" s="1"/>
      <c r="GAI492" s="1"/>
      <c r="GAJ492" s="1"/>
      <c r="GAK492" s="1"/>
      <c r="GAL492" s="1"/>
      <c r="GAM492" s="1"/>
      <c r="GAN492" s="1"/>
      <c r="GAO492" s="1"/>
      <c r="GAP492" s="1"/>
      <c r="GAQ492" s="1"/>
      <c r="GAR492" s="1"/>
      <c r="GAS492" s="1"/>
      <c r="GAT492" s="1"/>
      <c r="GAU492" s="1"/>
      <c r="GAV492" s="1"/>
      <c r="GAW492" s="1"/>
      <c r="GAX492" s="1"/>
      <c r="GAY492" s="1"/>
      <c r="GAZ492" s="1"/>
      <c r="GBA492" s="1"/>
      <c r="GBB492" s="1"/>
      <c r="GBC492" s="1"/>
      <c r="GBD492" s="1"/>
      <c r="GBE492" s="1"/>
      <c r="GBF492" s="1"/>
      <c r="GBG492" s="1"/>
      <c r="GBH492" s="1"/>
      <c r="GBI492" s="1"/>
      <c r="GBJ492" s="1"/>
      <c r="GBK492" s="1"/>
      <c r="GBL492" s="1"/>
      <c r="GBM492" s="1"/>
      <c r="GBN492" s="1"/>
      <c r="GBO492" s="1"/>
      <c r="GBP492" s="1"/>
      <c r="GBQ492" s="1"/>
      <c r="GBR492" s="1"/>
      <c r="GBS492" s="1"/>
      <c r="GBT492" s="1"/>
      <c r="GBU492" s="1"/>
      <c r="GBV492" s="1"/>
      <c r="GBW492" s="1"/>
      <c r="GBX492" s="1"/>
      <c r="GBY492" s="1"/>
      <c r="GBZ492" s="1"/>
      <c r="GCA492" s="1"/>
      <c r="GCB492" s="1"/>
      <c r="GCC492" s="1"/>
      <c r="GCD492" s="1"/>
      <c r="GCE492" s="1"/>
      <c r="GCF492" s="1"/>
      <c r="GCG492" s="1"/>
      <c r="GCH492" s="1"/>
      <c r="GCI492" s="1"/>
      <c r="GCJ492" s="1"/>
      <c r="GCK492" s="1"/>
      <c r="GCL492" s="1"/>
      <c r="GCM492" s="1"/>
      <c r="GCN492" s="1"/>
      <c r="GCO492" s="1"/>
      <c r="GCP492" s="1"/>
      <c r="GCQ492" s="1"/>
      <c r="GCR492" s="1"/>
      <c r="GCS492" s="1"/>
      <c r="GCT492" s="1"/>
      <c r="GCU492" s="1"/>
      <c r="GCV492" s="1"/>
      <c r="GCW492" s="1"/>
      <c r="GCX492" s="1"/>
      <c r="GCY492" s="1"/>
      <c r="GCZ492" s="1"/>
      <c r="GDA492" s="1"/>
      <c r="GDB492" s="1"/>
      <c r="GDC492" s="1"/>
      <c r="GDD492" s="1"/>
      <c r="GDE492" s="1"/>
      <c r="GDF492" s="1"/>
      <c r="GDG492" s="1"/>
      <c r="GDH492" s="1"/>
      <c r="GDI492" s="1"/>
      <c r="GDJ492" s="1"/>
      <c r="GDK492" s="1"/>
      <c r="GDL492" s="1"/>
      <c r="GDM492" s="1"/>
      <c r="GDN492" s="1"/>
      <c r="GDO492" s="1"/>
      <c r="GDP492" s="1"/>
      <c r="GDQ492" s="1"/>
      <c r="GDR492" s="1"/>
      <c r="GDS492" s="1"/>
      <c r="GDT492" s="1"/>
      <c r="GDU492" s="1"/>
      <c r="GDV492" s="1"/>
      <c r="GDW492" s="1"/>
      <c r="GDX492" s="1"/>
      <c r="GDY492" s="1"/>
      <c r="GDZ492" s="1"/>
      <c r="GEA492" s="1"/>
      <c r="GEB492" s="1"/>
      <c r="GEC492" s="1"/>
      <c r="GED492" s="1"/>
      <c r="GEE492" s="1"/>
      <c r="GEF492" s="1"/>
      <c r="GEG492" s="1"/>
      <c r="GEH492" s="1"/>
      <c r="GEI492" s="1"/>
      <c r="GEJ492" s="1"/>
      <c r="GEK492" s="1"/>
      <c r="GEL492" s="1"/>
      <c r="GEM492" s="1"/>
      <c r="GEN492" s="1"/>
      <c r="GEO492" s="1"/>
      <c r="GEP492" s="1"/>
      <c r="GEQ492" s="1"/>
      <c r="GER492" s="1"/>
      <c r="GES492" s="1"/>
      <c r="GET492" s="1"/>
      <c r="GEU492" s="1"/>
      <c r="GEV492" s="1"/>
      <c r="GEW492" s="1"/>
      <c r="GEX492" s="1"/>
      <c r="GEY492" s="1"/>
      <c r="GEZ492" s="1"/>
      <c r="GFA492" s="1"/>
      <c r="GFB492" s="1"/>
      <c r="GFC492" s="1"/>
      <c r="GFD492" s="1"/>
      <c r="GFE492" s="1"/>
      <c r="GFF492" s="1"/>
      <c r="GFG492" s="1"/>
      <c r="GFH492" s="1"/>
      <c r="GFI492" s="1"/>
      <c r="GFJ492" s="1"/>
      <c r="GFK492" s="1"/>
      <c r="GFL492" s="1"/>
      <c r="GFM492" s="1"/>
      <c r="GFN492" s="1"/>
      <c r="GFO492" s="1"/>
      <c r="GFP492" s="1"/>
      <c r="GFQ492" s="1"/>
      <c r="GFR492" s="1"/>
      <c r="GFS492" s="1"/>
      <c r="GFT492" s="1"/>
      <c r="GFU492" s="1"/>
      <c r="GFV492" s="1"/>
      <c r="GFW492" s="1"/>
      <c r="GFX492" s="1"/>
      <c r="GFY492" s="1"/>
      <c r="GFZ492" s="1"/>
      <c r="GGA492" s="1"/>
      <c r="GGB492" s="1"/>
      <c r="GGC492" s="1"/>
      <c r="GGD492" s="1"/>
      <c r="GGE492" s="1"/>
      <c r="GGF492" s="1"/>
      <c r="GGG492" s="1"/>
      <c r="GGH492" s="1"/>
      <c r="GGI492" s="1"/>
      <c r="GGJ492" s="1"/>
      <c r="GGK492" s="1"/>
      <c r="GGL492" s="1"/>
      <c r="GGM492" s="1"/>
      <c r="GGN492" s="1"/>
      <c r="GGO492" s="1"/>
      <c r="GGP492" s="1"/>
      <c r="GGQ492" s="1"/>
      <c r="GGR492" s="1"/>
      <c r="GGS492" s="1"/>
      <c r="GGT492" s="1"/>
      <c r="GGU492" s="1"/>
      <c r="GGV492" s="1"/>
      <c r="GGW492" s="1"/>
      <c r="GGX492" s="1"/>
      <c r="GGY492" s="1"/>
      <c r="GGZ492" s="1"/>
      <c r="GHA492" s="1"/>
      <c r="GHB492" s="1"/>
      <c r="GHC492" s="1"/>
      <c r="GHD492" s="1"/>
      <c r="GHE492" s="1"/>
      <c r="GHF492" s="1"/>
      <c r="GHG492" s="1"/>
      <c r="GHH492" s="1"/>
      <c r="GHI492" s="1"/>
      <c r="GHJ492" s="1"/>
      <c r="GHK492" s="1"/>
      <c r="GHL492" s="1"/>
      <c r="GHM492" s="1"/>
      <c r="GHN492" s="1"/>
      <c r="GHO492" s="1"/>
      <c r="GHP492" s="1"/>
      <c r="GHQ492" s="1"/>
      <c r="GHR492" s="1"/>
      <c r="GHS492" s="1"/>
      <c r="GHT492" s="1"/>
      <c r="GHU492" s="1"/>
      <c r="GHV492" s="1"/>
      <c r="GHW492" s="1"/>
      <c r="GHX492" s="1"/>
      <c r="GHY492" s="1"/>
      <c r="GHZ492" s="1"/>
      <c r="GIA492" s="1"/>
      <c r="GIB492" s="1"/>
      <c r="GIC492" s="1"/>
      <c r="GID492" s="1"/>
      <c r="GIE492" s="1"/>
      <c r="GIF492" s="1"/>
      <c r="GIG492" s="1"/>
      <c r="GIH492" s="1"/>
      <c r="GII492" s="1"/>
      <c r="GIJ492" s="1"/>
      <c r="GIK492" s="1"/>
      <c r="GIL492" s="1"/>
      <c r="GIM492" s="1"/>
      <c r="GIN492" s="1"/>
      <c r="GIO492" s="1"/>
      <c r="GIP492" s="1"/>
      <c r="GIQ492" s="1"/>
      <c r="GIR492" s="1"/>
      <c r="GIS492" s="1"/>
      <c r="GIT492" s="1"/>
      <c r="GIU492" s="1"/>
      <c r="GIV492" s="1"/>
      <c r="GIW492" s="1"/>
      <c r="GIX492" s="1"/>
      <c r="GIY492" s="1"/>
      <c r="GIZ492" s="1"/>
      <c r="GJA492" s="1"/>
      <c r="GJB492" s="1"/>
      <c r="GJC492" s="1"/>
      <c r="GJD492" s="1"/>
      <c r="GJE492" s="1"/>
      <c r="GJF492" s="1"/>
      <c r="GJG492" s="1"/>
      <c r="GJH492" s="1"/>
      <c r="GJI492" s="1"/>
      <c r="GJJ492" s="1"/>
      <c r="GJK492" s="1"/>
      <c r="GJL492" s="1"/>
      <c r="GJM492" s="1"/>
      <c r="GJN492" s="1"/>
      <c r="GJO492" s="1"/>
      <c r="GJP492" s="1"/>
      <c r="GJQ492" s="1"/>
      <c r="GJR492" s="1"/>
      <c r="GJS492" s="1"/>
      <c r="GJT492" s="1"/>
      <c r="GJU492" s="1"/>
      <c r="GJV492" s="1"/>
      <c r="GJW492" s="1"/>
      <c r="GJX492" s="1"/>
      <c r="GJY492" s="1"/>
      <c r="GJZ492" s="1"/>
      <c r="GKA492" s="1"/>
      <c r="GKB492" s="1"/>
      <c r="GKC492" s="1"/>
      <c r="GKD492" s="1"/>
      <c r="GKE492" s="1"/>
      <c r="GKF492" s="1"/>
      <c r="GKG492" s="1"/>
      <c r="GKH492" s="1"/>
      <c r="GKI492" s="1"/>
      <c r="GKJ492" s="1"/>
      <c r="GKK492" s="1"/>
      <c r="GKL492" s="1"/>
      <c r="GKM492" s="1"/>
      <c r="GKN492" s="1"/>
      <c r="GKO492" s="1"/>
      <c r="GKP492" s="1"/>
      <c r="GKQ492" s="1"/>
      <c r="GKR492" s="1"/>
      <c r="GKS492" s="1"/>
      <c r="GKT492" s="1"/>
      <c r="GKU492" s="1"/>
      <c r="GKV492" s="1"/>
      <c r="GKW492" s="1"/>
      <c r="GKX492" s="1"/>
      <c r="GKY492" s="1"/>
      <c r="GKZ492" s="1"/>
      <c r="GLA492" s="1"/>
      <c r="GLB492" s="1"/>
      <c r="GLC492" s="1"/>
      <c r="GLD492" s="1"/>
      <c r="GLE492" s="1"/>
      <c r="GLF492" s="1"/>
      <c r="GLG492" s="1"/>
      <c r="GLH492" s="1"/>
      <c r="GLI492" s="1"/>
      <c r="GLJ492" s="1"/>
      <c r="GLK492" s="1"/>
      <c r="GLL492" s="1"/>
      <c r="GLM492" s="1"/>
      <c r="GLN492" s="1"/>
      <c r="GLO492" s="1"/>
      <c r="GLP492" s="1"/>
      <c r="GLQ492" s="1"/>
      <c r="GLR492" s="1"/>
      <c r="GLS492" s="1"/>
      <c r="GLT492" s="1"/>
      <c r="GLU492" s="1"/>
      <c r="GLV492" s="1"/>
      <c r="GLW492" s="1"/>
      <c r="GLX492" s="1"/>
      <c r="GLY492" s="1"/>
      <c r="GLZ492" s="1"/>
      <c r="GMA492" s="1"/>
      <c r="GMB492" s="1"/>
      <c r="GMC492" s="1"/>
      <c r="GMD492" s="1"/>
      <c r="GME492" s="1"/>
      <c r="GMF492" s="1"/>
      <c r="GMG492" s="1"/>
      <c r="GMH492" s="1"/>
      <c r="GMI492" s="1"/>
      <c r="GMJ492" s="1"/>
      <c r="GMK492" s="1"/>
      <c r="GML492" s="1"/>
      <c r="GMM492" s="1"/>
      <c r="GMN492" s="1"/>
      <c r="GMO492" s="1"/>
      <c r="GMP492" s="1"/>
      <c r="GMQ492" s="1"/>
      <c r="GMR492" s="1"/>
      <c r="GMS492" s="1"/>
      <c r="GMT492" s="1"/>
      <c r="GMU492" s="1"/>
      <c r="GMV492" s="1"/>
      <c r="GMW492" s="1"/>
      <c r="GMX492" s="1"/>
      <c r="GMY492" s="1"/>
      <c r="GMZ492" s="1"/>
      <c r="GNA492" s="1"/>
      <c r="GNB492" s="1"/>
      <c r="GNC492" s="1"/>
      <c r="GND492" s="1"/>
      <c r="GNE492" s="1"/>
      <c r="GNF492" s="1"/>
      <c r="GNG492" s="1"/>
      <c r="GNH492" s="1"/>
      <c r="GNI492" s="1"/>
      <c r="GNJ492" s="1"/>
      <c r="GNK492" s="1"/>
      <c r="GNL492" s="1"/>
      <c r="GNM492" s="1"/>
      <c r="GNN492" s="1"/>
      <c r="GNO492" s="1"/>
      <c r="GNP492" s="1"/>
      <c r="GNQ492" s="1"/>
      <c r="GNR492" s="1"/>
      <c r="GNS492" s="1"/>
      <c r="GNT492" s="1"/>
      <c r="GNU492" s="1"/>
      <c r="GNV492" s="1"/>
      <c r="GNW492" s="1"/>
      <c r="GNX492" s="1"/>
      <c r="GNY492" s="1"/>
      <c r="GNZ492" s="1"/>
      <c r="GOA492" s="1"/>
      <c r="GOB492" s="1"/>
      <c r="GOC492" s="1"/>
      <c r="GOD492" s="1"/>
      <c r="GOE492" s="1"/>
      <c r="GOF492" s="1"/>
      <c r="GOG492" s="1"/>
      <c r="GOH492" s="1"/>
      <c r="GOI492" s="1"/>
      <c r="GOJ492" s="1"/>
      <c r="GOK492" s="1"/>
      <c r="GOL492" s="1"/>
      <c r="GOM492" s="1"/>
      <c r="GON492" s="1"/>
      <c r="GOO492" s="1"/>
      <c r="GOP492" s="1"/>
      <c r="GOQ492" s="1"/>
      <c r="GOR492" s="1"/>
      <c r="GOS492" s="1"/>
      <c r="GOT492" s="1"/>
      <c r="GOU492" s="1"/>
      <c r="GOV492" s="1"/>
      <c r="GOW492" s="1"/>
      <c r="GOX492" s="1"/>
      <c r="GOY492" s="1"/>
      <c r="GOZ492" s="1"/>
      <c r="GPA492" s="1"/>
      <c r="GPB492" s="1"/>
      <c r="GPC492" s="1"/>
      <c r="GPD492" s="1"/>
      <c r="GPE492" s="1"/>
      <c r="GPF492" s="1"/>
      <c r="GPG492" s="1"/>
      <c r="GPH492" s="1"/>
      <c r="GPI492" s="1"/>
      <c r="GPJ492" s="1"/>
      <c r="GPK492" s="1"/>
      <c r="GPL492" s="1"/>
      <c r="GPM492" s="1"/>
      <c r="GPN492" s="1"/>
      <c r="GPO492" s="1"/>
      <c r="GPP492" s="1"/>
      <c r="GPQ492" s="1"/>
      <c r="GPR492" s="1"/>
      <c r="GPS492" s="1"/>
      <c r="GPT492" s="1"/>
      <c r="GPU492" s="1"/>
      <c r="GPV492" s="1"/>
      <c r="GPW492" s="1"/>
      <c r="GPX492" s="1"/>
      <c r="GPY492" s="1"/>
      <c r="GPZ492" s="1"/>
      <c r="GQA492" s="1"/>
      <c r="GQB492" s="1"/>
      <c r="GQC492" s="1"/>
      <c r="GQD492" s="1"/>
      <c r="GQE492" s="1"/>
      <c r="GQF492" s="1"/>
      <c r="GQG492" s="1"/>
      <c r="GQH492" s="1"/>
      <c r="GQI492" s="1"/>
      <c r="GQJ492" s="1"/>
      <c r="GQK492" s="1"/>
      <c r="GQL492" s="1"/>
      <c r="GQM492" s="1"/>
      <c r="GQN492" s="1"/>
      <c r="GQO492" s="1"/>
      <c r="GQP492" s="1"/>
      <c r="GQQ492" s="1"/>
      <c r="GQR492" s="1"/>
      <c r="GQS492" s="1"/>
      <c r="GQT492" s="1"/>
      <c r="GQU492" s="1"/>
      <c r="GQV492" s="1"/>
      <c r="GQW492" s="1"/>
      <c r="GQX492" s="1"/>
      <c r="GQY492" s="1"/>
      <c r="GQZ492" s="1"/>
      <c r="GRA492" s="1"/>
      <c r="GRB492" s="1"/>
      <c r="GRC492" s="1"/>
      <c r="GRD492" s="1"/>
      <c r="GRE492" s="1"/>
      <c r="GRF492" s="1"/>
      <c r="GRG492" s="1"/>
      <c r="GRH492" s="1"/>
      <c r="GRI492" s="1"/>
      <c r="GRJ492" s="1"/>
      <c r="GRK492" s="1"/>
      <c r="GRL492" s="1"/>
      <c r="GRM492" s="1"/>
      <c r="GRN492" s="1"/>
      <c r="GRO492" s="1"/>
      <c r="GRP492" s="1"/>
      <c r="GRQ492" s="1"/>
      <c r="GRR492" s="1"/>
      <c r="GRS492" s="1"/>
      <c r="GRT492" s="1"/>
      <c r="GRU492" s="1"/>
      <c r="GRV492" s="1"/>
      <c r="GRW492" s="1"/>
      <c r="GRX492" s="1"/>
      <c r="GRY492" s="1"/>
      <c r="GRZ492" s="1"/>
      <c r="GSA492" s="1"/>
      <c r="GSB492" s="1"/>
      <c r="GSC492" s="1"/>
      <c r="GSD492" s="1"/>
      <c r="GSE492" s="1"/>
      <c r="GSF492" s="1"/>
      <c r="GSG492" s="1"/>
      <c r="GSH492" s="1"/>
      <c r="GSI492" s="1"/>
      <c r="GSJ492" s="1"/>
      <c r="GSK492" s="1"/>
      <c r="GSL492" s="1"/>
      <c r="GSM492" s="1"/>
      <c r="GSN492" s="1"/>
      <c r="GSO492" s="1"/>
      <c r="GSP492" s="1"/>
      <c r="GSQ492" s="1"/>
      <c r="GSR492" s="1"/>
      <c r="GSS492" s="1"/>
      <c r="GST492" s="1"/>
      <c r="GSU492" s="1"/>
      <c r="GSV492" s="1"/>
      <c r="GSW492" s="1"/>
      <c r="GSX492" s="1"/>
      <c r="GSY492" s="1"/>
      <c r="GSZ492" s="1"/>
      <c r="GTA492" s="1"/>
      <c r="GTB492" s="1"/>
      <c r="GTC492" s="1"/>
      <c r="GTD492" s="1"/>
      <c r="GTE492" s="1"/>
      <c r="GTF492" s="1"/>
      <c r="GTG492" s="1"/>
      <c r="GTH492" s="1"/>
      <c r="GTI492" s="1"/>
      <c r="GTJ492" s="1"/>
      <c r="GTK492" s="1"/>
      <c r="GTL492" s="1"/>
      <c r="GTM492" s="1"/>
      <c r="GTN492" s="1"/>
      <c r="GTO492" s="1"/>
      <c r="GTP492" s="1"/>
      <c r="GTQ492" s="1"/>
      <c r="GTR492" s="1"/>
      <c r="GTS492" s="1"/>
      <c r="GTT492" s="1"/>
      <c r="GTU492" s="1"/>
      <c r="GTV492" s="1"/>
      <c r="GTW492" s="1"/>
      <c r="GTX492" s="1"/>
      <c r="GTY492" s="1"/>
      <c r="GTZ492" s="1"/>
      <c r="GUA492" s="1"/>
      <c r="GUB492" s="1"/>
      <c r="GUC492" s="1"/>
      <c r="GUD492" s="1"/>
      <c r="GUE492" s="1"/>
      <c r="GUF492" s="1"/>
      <c r="GUG492" s="1"/>
      <c r="GUH492" s="1"/>
      <c r="GUI492" s="1"/>
      <c r="GUJ492" s="1"/>
      <c r="GUK492" s="1"/>
      <c r="GUL492" s="1"/>
      <c r="GUM492" s="1"/>
      <c r="GUN492" s="1"/>
      <c r="GUO492" s="1"/>
      <c r="GUP492" s="1"/>
      <c r="GUQ492" s="1"/>
      <c r="GUR492" s="1"/>
      <c r="GUS492" s="1"/>
      <c r="GUT492" s="1"/>
      <c r="GUU492" s="1"/>
      <c r="GUV492" s="1"/>
      <c r="GUW492" s="1"/>
      <c r="GUX492" s="1"/>
      <c r="GUY492" s="1"/>
      <c r="GUZ492" s="1"/>
      <c r="GVA492" s="1"/>
      <c r="GVB492" s="1"/>
      <c r="GVC492" s="1"/>
      <c r="GVD492" s="1"/>
      <c r="GVE492" s="1"/>
      <c r="GVF492" s="1"/>
      <c r="GVG492" s="1"/>
      <c r="GVH492" s="1"/>
      <c r="GVI492" s="1"/>
      <c r="GVJ492" s="1"/>
      <c r="GVK492" s="1"/>
      <c r="GVL492" s="1"/>
      <c r="GVM492" s="1"/>
      <c r="GVN492" s="1"/>
      <c r="GVO492" s="1"/>
      <c r="GVP492" s="1"/>
      <c r="GVQ492" s="1"/>
      <c r="GVR492" s="1"/>
      <c r="GVS492" s="1"/>
      <c r="GVT492" s="1"/>
      <c r="GVU492" s="1"/>
      <c r="GVV492" s="1"/>
      <c r="GVW492" s="1"/>
      <c r="GVX492" s="1"/>
      <c r="GVY492" s="1"/>
      <c r="GVZ492" s="1"/>
      <c r="GWA492" s="1"/>
      <c r="GWB492" s="1"/>
      <c r="GWC492" s="1"/>
      <c r="GWD492" s="1"/>
      <c r="GWE492" s="1"/>
      <c r="GWF492" s="1"/>
      <c r="GWG492" s="1"/>
      <c r="GWH492" s="1"/>
      <c r="GWI492" s="1"/>
      <c r="GWJ492" s="1"/>
      <c r="GWK492" s="1"/>
      <c r="GWL492" s="1"/>
      <c r="GWM492" s="1"/>
      <c r="GWN492" s="1"/>
      <c r="GWO492" s="1"/>
      <c r="GWP492" s="1"/>
      <c r="GWQ492" s="1"/>
      <c r="GWR492" s="1"/>
      <c r="GWS492" s="1"/>
      <c r="GWT492" s="1"/>
      <c r="GWU492" s="1"/>
      <c r="GWV492" s="1"/>
      <c r="GWW492" s="1"/>
      <c r="GWX492" s="1"/>
      <c r="GWY492" s="1"/>
      <c r="GWZ492" s="1"/>
      <c r="GXA492" s="1"/>
      <c r="GXB492" s="1"/>
      <c r="GXC492" s="1"/>
      <c r="GXD492" s="1"/>
      <c r="GXE492" s="1"/>
      <c r="GXF492" s="1"/>
      <c r="GXG492" s="1"/>
      <c r="GXH492" s="1"/>
      <c r="GXI492" s="1"/>
      <c r="GXJ492" s="1"/>
      <c r="GXK492" s="1"/>
      <c r="GXL492" s="1"/>
      <c r="GXM492" s="1"/>
      <c r="GXN492" s="1"/>
      <c r="GXO492" s="1"/>
      <c r="GXP492" s="1"/>
      <c r="GXQ492" s="1"/>
      <c r="GXR492" s="1"/>
      <c r="GXS492" s="1"/>
      <c r="GXT492" s="1"/>
      <c r="GXU492" s="1"/>
      <c r="GXV492" s="1"/>
      <c r="GXW492" s="1"/>
      <c r="GXX492" s="1"/>
      <c r="GXY492" s="1"/>
      <c r="GXZ492" s="1"/>
      <c r="GYA492" s="1"/>
      <c r="GYB492" s="1"/>
      <c r="GYC492" s="1"/>
      <c r="GYD492" s="1"/>
      <c r="GYE492" s="1"/>
      <c r="GYF492" s="1"/>
      <c r="GYG492" s="1"/>
      <c r="GYH492" s="1"/>
      <c r="GYI492" s="1"/>
      <c r="GYJ492" s="1"/>
      <c r="GYK492" s="1"/>
      <c r="GYL492" s="1"/>
      <c r="GYM492" s="1"/>
      <c r="GYN492" s="1"/>
      <c r="GYO492" s="1"/>
      <c r="GYP492" s="1"/>
      <c r="GYQ492" s="1"/>
      <c r="GYR492" s="1"/>
      <c r="GYS492" s="1"/>
      <c r="GYT492" s="1"/>
      <c r="GYU492" s="1"/>
      <c r="GYV492" s="1"/>
      <c r="GYW492" s="1"/>
      <c r="GYX492" s="1"/>
      <c r="GYY492" s="1"/>
      <c r="GYZ492" s="1"/>
      <c r="GZA492" s="1"/>
      <c r="GZB492" s="1"/>
      <c r="GZC492" s="1"/>
      <c r="GZD492" s="1"/>
      <c r="GZE492" s="1"/>
      <c r="GZF492" s="1"/>
      <c r="GZG492" s="1"/>
      <c r="GZH492" s="1"/>
      <c r="GZI492" s="1"/>
      <c r="GZJ492" s="1"/>
      <c r="GZK492" s="1"/>
      <c r="GZL492" s="1"/>
      <c r="GZM492" s="1"/>
      <c r="GZN492" s="1"/>
      <c r="GZO492" s="1"/>
      <c r="GZP492" s="1"/>
      <c r="GZQ492" s="1"/>
      <c r="GZR492" s="1"/>
      <c r="GZS492" s="1"/>
      <c r="GZT492" s="1"/>
      <c r="GZU492" s="1"/>
      <c r="GZV492" s="1"/>
      <c r="GZW492" s="1"/>
      <c r="GZX492" s="1"/>
      <c r="GZY492" s="1"/>
      <c r="GZZ492" s="1"/>
      <c r="HAA492" s="1"/>
      <c r="HAB492" s="1"/>
      <c r="HAC492" s="1"/>
      <c r="HAD492" s="1"/>
      <c r="HAE492" s="1"/>
      <c r="HAF492" s="1"/>
      <c r="HAG492" s="1"/>
      <c r="HAH492" s="1"/>
      <c r="HAI492" s="1"/>
      <c r="HAJ492" s="1"/>
      <c r="HAK492" s="1"/>
      <c r="HAL492" s="1"/>
      <c r="HAM492" s="1"/>
      <c r="HAN492" s="1"/>
      <c r="HAO492" s="1"/>
      <c r="HAP492" s="1"/>
      <c r="HAQ492" s="1"/>
      <c r="HAR492" s="1"/>
      <c r="HAS492" s="1"/>
      <c r="HAT492" s="1"/>
      <c r="HAU492" s="1"/>
      <c r="HAV492" s="1"/>
      <c r="HAW492" s="1"/>
      <c r="HAX492" s="1"/>
      <c r="HAY492" s="1"/>
      <c r="HAZ492" s="1"/>
      <c r="HBA492" s="1"/>
      <c r="HBB492" s="1"/>
      <c r="HBC492" s="1"/>
      <c r="HBD492" s="1"/>
      <c r="HBE492" s="1"/>
      <c r="HBF492" s="1"/>
      <c r="HBG492" s="1"/>
      <c r="HBH492" s="1"/>
      <c r="HBI492" s="1"/>
      <c r="HBJ492" s="1"/>
      <c r="HBK492" s="1"/>
      <c r="HBL492" s="1"/>
      <c r="HBM492" s="1"/>
      <c r="HBN492" s="1"/>
      <c r="HBO492" s="1"/>
      <c r="HBP492" s="1"/>
      <c r="HBQ492" s="1"/>
      <c r="HBR492" s="1"/>
      <c r="HBS492" s="1"/>
      <c r="HBT492" s="1"/>
      <c r="HBU492" s="1"/>
      <c r="HBV492" s="1"/>
      <c r="HBW492" s="1"/>
      <c r="HBX492" s="1"/>
      <c r="HBY492" s="1"/>
      <c r="HBZ492" s="1"/>
      <c r="HCA492" s="1"/>
      <c r="HCB492" s="1"/>
      <c r="HCC492" s="1"/>
      <c r="HCD492" s="1"/>
      <c r="HCE492" s="1"/>
      <c r="HCF492" s="1"/>
      <c r="HCG492" s="1"/>
      <c r="HCH492" s="1"/>
      <c r="HCI492" s="1"/>
      <c r="HCJ492" s="1"/>
      <c r="HCK492" s="1"/>
      <c r="HCL492" s="1"/>
      <c r="HCM492" s="1"/>
      <c r="HCN492" s="1"/>
      <c r="HCO492" s="1"/>
      <c r="HCP492" s="1"/>
      <c r="HCQ492" s="1"/>
      <c r="HCR492" s="1"/>
      <c r="HCS492" s="1"/>
      <c r="HCT492" s="1"/>
      <c r="HCU492" s="1"/>
      <c r="HCV492" s="1"/>
      <c r="HCW492" s="1"/>
      <c r="HCX492" s="1"/>
      <c r="HCY492" s="1"/>
      <c r="HCZ492" s="1"/>
      <c r="HDA492" s="1"/>
      <c r="HDB492" s="1"/>
      <c r="HDC492" s="1"/>
      <c r="HDD492" s="1"/>
      <c r="HDE492" s="1"/>
      <c r="HDF492" s="1"/>
      <c r="HDG492" s="1"/>
      <c r="HDH492" s="1"/>
      <c r="HDI492" s="1"/>
      <c r="HDJ492" s="1"/>
      <c r="HDK492" s="1"/>
      <c r="HDL492" s="1"/>
      <c r="HDM492" s="1"/>
      <c r="HDN492" s="1"/>
      <c r="HDO492" s="1"/>
      <c r="HDP492" s="1"/>
      <c r="HDQ492" s="1"/>
      <c r="HDR492" s="1"/>
      <c r="HDS492" s="1"/>
      <c r="HDT492" s="1"/>
      <c r="HDU492" s="1"/>
      <c r="HDV492" s="1"/>
      <c r="HDW492" s="1"/>
      <c r="HDX492" s="1"/>
      <c r="HDY492" s="1"/>
      <c r="HDZ492" s="1"/>
      <c r="HEA492" s="1"/>
      <c r="HEB492" s="1"/>
      <c r="HEC492" s="1"/>
      <c r="HED492" s="1"/>
      <c r="HEE492" s="1"/>
      <c r="HEF492" s="1"/>
      <c r="HEG492" s="1"/>
      <c r="HEH492" s="1"/>
      <c r="HEI492" s="1"/>
      <c r="HEJ492" s="1"/>
      <c r="HEK492" s="1"/>
      <c r="HEL492" s="1"/>
      <c r="HEM492" s="1"/>
      <c r="HEN492" s="1"/>
      <c r="HEO492" s="1"/>
      <c r="HEP492" s="1"/>
      <c r="HEQ492" s="1"/>
      <c r="HER492" s="1"/>
      <c r="HES492" s="1"/>
      <c r="HET492" s="1"/>
      <c r="HEU492" s="1"/>
      <c r="HEV492" s="1"/>
      <c r="HEW492" s="1"/>
      <c r="HEX492" s="1"/>
      <c r="HEY492" s="1"/>
      <c r="HEZ492" s="1"/>
      <c r="HFA492" s="1"/>
      <c r="HFB492" s="1"/>
      <c r="HFC492" s="1"/>
      <c r="HFD492" s="1"/>
      <c r="HFE492" s="1"/>
      <c r="HFF492" s="1"/>
      <c r="HFG492" s="1"/>
      <c r="HFH492" s="1"/>
      <c r="HFI492" s="1"/>
      <c r="HFJ492" s="1"/>
      <c r="HFK492" s="1"/>
      <c r="HFL492" s="1"/>
      <c r="HFM492" s="1"/>
      <c r="HFN492" s="1"/>
      <c r="HFO492" s="1"/>
      <c r="HFP492" s="1"/>
      <c r="HFQ492" s="1"/>
      <c r="HFR492" s="1"/>
      <c r="HFS492" s="1"/>
      <c r="HFT492" s="1"/>
      <c r="HFU492" s="1"/>
      <c r="HFV492" s="1"/>
      <c r="HFW492" s="1"/>
      <c r="HFX492" s="1"/>
      <c r="HFY492" s="1"/>
      <c r="HFZ492" s="1"/>
      <c r="HGA492" s="1"/>
      <c r="HGB492" s="1"/>
      <c r="HGC492" s="1"/>
      <c r="HGD492" s="1"/>
      <c r="HGE492" s="1"/>
      <c r="HGF492" s="1"/>
      <c r="HGG492" s="1"/>
      <c r="HGH492" s="1"/>
      <c r="HGI492" s="1"/>
      <c r="HGJ492" s="1"/>
      <c r="HGK492" s="1"/>
      <c r="HGL492" s="1"/>
      <c r="HGM492" s="1"/>
      <c r="HGN492" s="1"/>
      <c r="HGO492" s="1"/>
      <c r="HGP492" s="1"/>
      <c r="HGQ492" s="1"/>
      <c r="HGR492" s="1"/>
      <c r="HGS492" s="1"/>
      <c r="HGT492" s="1"/>
      <c r="HGU492" s="1"/>
      <c r="HGV492" s="1"/>
      <c r="HGW492" s="1"/>
      <c r="HGX492" s="1"/>
      <c r="HGY492" s="1"/>
      <c r="HGZ492" s="1"/>
      <c r="HHA492" s="1"/>
      <c r="HHB492" s="1"/>
      <c r="HHC492" s="1"/>
      <c r="HHD492" s="1"/>
      <c r="HHE492" s="1"/>
      <c r="HHF492" s="1"/>
      <c r="HHG492" s="1"/>
      <c r="HHH492" s="1"/>
      <c r="HHI492" s="1"/>
      <c r="HHJ492" s="1"/>
      <c r="HHK492" s="1"/>
      <c r="HHL492" s="1"/>
      <c r="HHM492" s="1"/>
      <c r="HHN492" s="1"/>
      <c r="HHO492" s="1"/>
      <c r="HHP492" s="1"/>
      <c r="HHQ492" s="1"/>
      <c r="HHR492" s="1"/>
      <c r="HHS492" s="1"/>
      <c r="HHT492" s="1"/>
      <c r="HHU492" s="1"/>
      <c r="HHV492" s="1"/>
      <c r="HHW492" s="1"/>
      <c r="HHX492" s="1"/>
      <c r="HHY492" s="1"/>
      <c r="HHZ492" s="1"/>
      <c r="HIA492" s="1"/>
      <c r="HIB492" s="1"/>
      <c r="HIC492" s="1"/>
      <c r="HID492" s="1"/>
      <c r="HIE492" s="1"/>
      <c r="HIF492" s="1"/>
      <c r="HIG492" s="1"/>
      <c r="HIH492" s="1"/>
      <c r="HII492" s="1"/>
      <c r="HIJ492" s="1"/>
      <c r="HIK492" s="1"/>
      <c r="HIL492" s="1"/>
      <c r="HIM492" s="1"/>
      <c r="HIN492" s="1"/>
      <c r="HIO492" s="1"/>
      <c r="HIP492" s="1"/>
      <c r="HIQ492" s="1"/>
      <c r="HIR492" s="1"/>
      <c r="HIS492" s="1"/>
      <c r="HIT492" s="1"/>
      <c r="HIU492" s="1"/>
      <c r="HIV492" s="1"/>
      <c r="HIW492" s="1"/>
      <c r="HIX492" s="1"/>
      <c r="HIY492" s="1"/>
      <c r="HIZ492" s="1"/>
      <c r="HJA492" s="1"/>
      <c r="HJB492" s="1"/>
      <c r="HJC492" s="1"/>
      <c r="HJD492" s="1"/>
      <c r="HJE492" s="1"/>
      <c r="HJF492" s="1"/>
      <c r="HJG492" s="1"/>
      <c r="HJH492" s="1"/>
      <c r="HJI492" s="1"/>
      <c r="HJJ492" s="1"/>
      <c r="HJK492" s="1"/>
      <c r="HJL492" s="1"/>
      <c r="HJM492" s="1"/>
      <c r="HJN492" s="1"/>
      <c r="HJO492" s="1"/>
      <c r="HJP492" s="1"/>
      <c r="HJQ492" s="1"/>
      <c r="HJR492" s="1"/>
      <c r="HJS492" s="1"/>
      <c r="HJT492" s="1"/>
      <c r="HJU492" s="1"/>
      <c r="HJV492" s="1"/>
      <c r="HJW492" s="1"/>
      <c r="HJX492" s="1"/>
      <c r="HJY492" s="1"/>
      <c r="HJZ492" s="1"/>
      <c r="HKA492" s="1"/>
      <c r="HKB492" s="1"/>
      <c r="HKC492" s="1"/>
      <c r="HKD492" s="1"/>
      <c r="HKE492" s="1"/>
      <c r="HKF492" s="1"/>
      <c r="HKG492" s="1"/>
      <c r="HKH492" s="1"/>
      <c r="HKI492" s="1"/>
      <c r="HKJ492" s="1"/>
      <c r="HKK492" s="1"/>
      <c r="HKL492" s="1"/>
      <c r="HKM492" s="1"/>
      <c r="HKN492" s="1"/>
      <c r="HKO492" s="1"/>
      <c r="HKP492" s="1"/>
      <c r="HKQ492" s="1"/>
      <c r="HKR492" s="1"/>
      <c r="HKS492" s="1"/>
      <c r="HKT492" s="1"/>
      <c r="HKU492" s="1"/>
      <c r="HKV492" s="1"/>
      <c r="HKW492" s="1"/>
      <c r="HKX492" s="1"/>
      <c r="HKY492" s="1"/>
      <c r="HKZ492" s="1"/>
      <c r="HLA492" s="1"/>
      <c r="HLB492" s="1"/>
      <c r="HLC492" s="1"/>
      <c r="HLD492" s="1"/>
      <c r="HLE492" s="1"/>
      <c r="HLF492" s="1"/>
      <c r="HLG492" s="1"/>
      <c r="HLH492" s="1"/>
      <c r="HLI492" s="1"/>
      <c r="HLJ492" s="1"/>
      <c r="HLK492" s="1"/>
      <c r="HLL492" s="1"/>
      <c r="HLM492" s="1"/>
      <c r="HLN492" s="1"/>
      <c r="HLO492" s="1"/>
      <c r="HLP492" s="1"/>
      <c r="HLQ492" s="1"/>
      <c r="HLR492" s="1"/>
      <c r="HLS492" s="1"/>
      <c r="HLT492" s="1"/>
      <c r="HLU492" s="1"/>
      <c r="HLV492" s="1"/>
      <c r="HLW492" s="1"/>
      <c r="HLX492" s="1"/>
      <c r="HLY492" s="1"/>
      <c r="HLZ492" s="1"/>
      <c r="HMA492" s="1"/>
      <c r="HMB492" s="1"/>
      <c r="HMC492" s="1"/>
      <c r="HMD492" s="1"/>
      <c r="HME492" s="1"/>
      <c r="HMF492" s="1"/>
      <c r="HMG492" s="1"/>
      <c r="HMH492" s="1"/>
      <c r="HMI492" s="1"/>
      <c r="HMJ492" s="1"/>
      <c r="HMK492" s="1"/>
      <c r="HML492" s="1"/>
      <c r="HMM492" s="1"/>
      <c r="HMN492" s="1"/>
      <c r="HMO492" s="1"/>
      <c r="HMP492" s="1"/>
      <c r="HMQ492" s="1"/>
      <c r="HMR492" s="1"/>
      <c r="HMS492" s="1"/>
      <c r="HMT492" s="1"/>
      <c r="HMU492" s="1"/>
      <c r="HMV492" s="1"/>
      <c r="HMW492" s="1"/>
      <c r="HMX492" s="1"/>
      <c r="HMY492" s="1"/>
      <c r="HMZ492" s="1"/>
      <c r="HNA492" s="1"/>
      <c r="HNB492" s="1"/>
      <c r="HNC492" s="1"/>
      <c r="HND492" s="1"/>
      <c r="HNE492" s="1"/>
      <c r="HNF492" s="1"/>
      <c r="HNG492" s="1"/>
      <c r="HNH492" s="1"/>
      <c r="HNI492" s="1"/>
      <c r="HNJ492" s="1"/>
      <c r="HNK492" s="1"/>
      <c r="HNL492" s="1"/>
      <c r="HNM492" s="1"/>
      <c r="HNN492" s="1"/>
      <c r="HNO492" s="1"/>
      <c r="HNP492" s="1"/>
      <c r="HNQ492" s="1"/>
      <c r="HNR492" s="1"/>
      <c r="HNS492" s="1"/>
      <c r="HNT492" s="1"/>
      <c r="HNU492" s="1"/>
      <c r="HNV492" s="1"/>
      <c r="HNW492" s="1"/>
      <c r="HNX492" s="1"/>
      <c r="HNY492" s="1"/>
      <c r="HNZ492" s="1"/>
      <c r="HOA492" s="1"/>
      <c r="HOB492" s="1"/>
      <c r="HOC492" s="1"/>
      <c r="HOD492" s="1"/>
      <c r="HOE492" s="1"/>
      <c r="HOF492" s="1"/>
      <c r="HOG492" s="1"/>
      <c r="HOH492" s="1"/>
      <c r="HOI492" s="1"/>
      <c r="HOJ492" s="1"/>
      <c r="HOK492" s="1"/>
      <c r="HOL492" s="1"/>
      <c r="HOM492" s="1"/>
      <c r="HON492" s="1"/>
      <c r="HOO492" s="1"/>
      <c r="HOP492" s="1"/>
      <c r="HOQ492" s="1"/>
      <c r="HOR492" s="1"/>
      <c r="HOS492" s="1"/>
      <c r="HOT492" s="1"/>
      <c r="HOU492" s="1"/>
      <c r="HOV492" s="1"/>
      <c r="HOW492" s="1"/>
      <c r="HOX492" s="1"/>
      <c r="HOY492" s="1"/>
      <c r="HOZ492" s="1"/>
      <c r="HPA492" s="1"/>
      <c r="HPB492" s="1"/>
      <c r="HPC492" s="1"/>
      <c r="HPD492" s="1"/>
      <c r="HPE492" s="1"/>
      <c r="HPF492" s="1"/>
      <c r="HPG492" s="1"/>
      <c r="HPH492" s="1"/>
      <c r="HPI492" s="1"/>
      <c r="HPJ492" s="1"/>
      <c r="HPK492" s="1"/>
      <c r="HPL492" s="1"/>
      <c r="HPM492" s="1"/>
      <c r="HPN492" s="1"/>
      <c r="HPO492" s="1"/>
      <c r="HPP492" s="1"/>
      <c r="HPQ492" s="1"/>
      <c r="HPR492" s="1"/>
      <c r="HPS492" s="1"/>
      <c r="HPT492" s="1"/>
      <c r="HPU492" s="1"/>
      <c r="HPV492" s="1"/>
      <c r="HPW492" s="1"/>
      <c r="HPX492" s="1"/>
      <c r="HPY492" s="1"/>
      <c r="HPZ492" s="1"/>
      <c r="HQA492" s="1"/>
      <c r="HQB492" s="1"/>
      <c r="HQC492" s="1"/>
      <c r="HQD492" s="1"/>
      <c r="HQE492" s="1"/>
      <c r="HQF492" s="1"/>
      <c r="HQG492" s="1"/>
      <c r="HQH492" s="1"/>
      <c r="HQI492" s="1"/>
      <c r="HQJ492" s="1"/>
      <c r="HQK492" s="1"/>
      <c r="HQL492" s="1"/>
      <c r="HQM492" s="1"/>
      <c r="HQN492" s="1"/>
      <c r="HQO492" s="1"/>
      <c r="HQP492" s="1"/>
      <c r="HQQ492" s="1"/>
      <c r="HQR492" s="1"/>
      <c r="HQS492" s="1"/>
      <c r="HQT492" s="1"/>
      <c r="HQU492" s="1"/>
      <c r="HQV492" s="1"/>
      <c r="HQW492" s="1"/>
      <c r="HQX492" s="1"/>
      <c r="HQY492" s="1"/>
      <c r="HQZ492" s="1"/>
      <c r="HRA492" s="1"/>
      <c r="HRB492" s="1"/>
      <c r="HRC492" s="1"/>
      <c r="HRD492" s="1"/>
      <c r="HRE492" s="1"/>
      <c r="HRF492" s="1"/>
      <c r="HRG492" s="1"/>
      <c r="HRH492" s="1"/>
      <c r="HRI492" s="1"/>
      <c r="HRJ492" s="1"/>
      <c r="HRK492" s="1"/>
      <c r="HRL492" s="1"/>
      <c r="HRM492" s="1"/>
      <c r="HRN492" s="1"/>
      <c r="HRO492" s="1"/>
      <c r="HRP492" s="1"/>
      <c r="HRQ492" s="1"/>
      <c r="HRR492" s="1"/>
      <c r="HRS492" s="1"/>
      <c r="HRT492" s="1"/>
      <c r="HRU492" s="1"/>
      <c r="HRV492" s="1"/>
      <c r="HRW492" s="1"/>
      <c r="HRX492" s="1"/>
      <c r="HRY492" s="1"/>
      <c r="HRZ492" s="1"/>
      <c r="HSA492" s="1"/>
      <c r="HSB492" s="1"/>
      <c r="HSC492" s="1"/>
      <c r="HSD492" s="1"/>
      <c r="HSE492" s="1"/>
      <c r="HSF492" s="1"/>
      <c r="HSG492" s="1"/>
      <c r="HSH492" s="1"/>
      <c r="HSI492" s="1"/>
      <c r="HSJ492" s="1"/>
      <c r="HSK492" s="1"/>
      <c r="HSL492" s="1"/>
      <c r="HSM492" s="1"/>
      <c r="HSN492" s="1"/>
      <c r="HSO492" s="1"/>
      <c r="HSP492" s="1"/>
      <c r="HSQ492" s="1"/>
      <c r="HSR492" s="1"/>
      <c r="HSS492" s="1"/>
      <c r="HST492" s="1"/>
      <c r="HSU492" s="1"/>
      <c r="HSV492" s="1"/>
      <c r="HSW492" s="1"/>
      <c r="HSX492" s="1"/>
      <c r="HSY492" s="1"/>
      <c r="HSZ492" s="1"/>
      <c r="HTA492" s="1"/>
      <c r="HTB492" s="1"/>
      <c r="HTC492" s="1"/>
      <c r="HTD492" s="1"/>
      <c r="HTE492" s="1"/>
      <c r="HTF492" s="1"/>
      <c r="HTG492" s="1"/>
      <c r="HTH492" s="1"/>
      <c r="HTI492" s="1"/>
      <c r="HTJ492" s="1"/>
      <c r="HTK492" s="1"/>
      <c r="HTL492" s="1"/>
      <c r="HTM492" s="1"/>
      <c r="HTN492" s="1"/>
      <c r="HTO492" s="1"/>
      <c r="HTP492" s="1"/>
      <c r="HTQ492" s="1"/>
      <c r="HTR492" s="1"/>
      <c r="HTS492" s="1"/>
      <c r="HTT492" s="1"/>
      <c r="HTU492" s="1"/>
      <c r="HTV492" s="1"/>
      <c r="HTW492" s="1"/>
      <c r="HTX492" s="1"/>
      <c r="HTY492" s="1"/>
      <c r="HTZ492" s="1"/>
      <c r="HUA492" s="1"/>
      <c r="HUB492" s="1"/>
      <c r="HUC492" s="1"/>
      <c r="HUD492" s="1"/>
      <c r="HUE492" s="1"/>
      <c r="HUF492" s="1"/>
      <c r="HUG492" s="1"/>
      <c r="HUH492" s="1"/>
      <c r="HUI492" s="1"/>
      <c r="HUJ492" s="1"/>
      <c r="HUK492" s="1"/>
      <c r="HUL492" s="1"/>
      <c r="HUM492" s="1"/>
      <c r="HUN492" s="1"/>
      <c r="HUO492" s="1"/>
      <c r="HUP492" s="1"/>
      <c r="HUQ492" s="1"/>
      <c r="HUR492" s="1"/>
      <c r="HUS492" s="1"/>
      <c r="HUT492" s="1"/>
      <c r="HUU492" s="1"/>
      <c r="HUV492" s="1"/>
      <c r="HUW492" s="1"/>
      <c r="HUX492" s="1"/>
      <c r="HUY492" s="1"/>
      <c r="HUZ492" s="1"/>
      <c r="HVA492" s="1"/>
      <c r="HVB492" s="1"/>
      <c r="HVC492" s="1"/>
      <c r="HVD492" s="1"/>
      <c r="HVE492" s="1"/>
      <c r="HVF492" s="1"/>
      <c r="HVG492" s="1"/>
      <c r="HVH492" s="1"/>
      <c r="HVI492" s="1"/>
      <c r="HVJ492" s="1"/>
      <c r="HVK492" s="1"/>
      <c r="HVL492" s="1"/>
      <c r="HVM492" s="1"/>
      <c r="HVN492" s="1"/>
      <c r="HVO492" s="1"/>
      <c r="HVP492" s="1"/>
      <c r="HVQ492" s="1"/>
      <c r="HVR492" s="1"/>
      <c r="HVS492" s="1"/>
      <c r="HVT492" s="1"/>
      <c r="HVU492" s="1"/>
      <c r="HVV492" s="1"/>
      <c r="HVW492" s="1"/>
      <c r="HVX492" s="1"/>
      <c r="HVY492" s="1"/>
      <c r="HVZ492" s="1"/>
      <c r="HWA492" s="1"/>
      <c r="HWB492" s="1"/>
      <c r="HWC492" s="1"/>
      <c r="HWD492" s="1"/>
      <c r="HWE492" s="1"/>
      <c r="HWF492" s="1"/>
      <c r="HWG492" s="1"/>
      <c r="HWH492" s="1"/>
      <c r="HWI492" s="1"/>
      <c r="HWJ492" s="1"/>
      <c r="HWK492" s="1"/>
      <c r="HWL492" s="1"/>
      <c r="HWM492" s="1"/>
      <c r="HWN492" s="1"/>
      <c r="HWO492" s="1"/>
      <c r="HWP492" s="1"/>
      <c r="HWQ492" s="1"/>
      <c r="HWR492" s="1"/>
      <c r="HWS492" s="1"/>
      <c r="HWT492" s="1"/>
      <c r="HWU492" s="1"/>
      <c r="HWV492" s="1"/>
      <c r="HWW492" s="1"/>
      <c r="HWX492" s="1"/>
      <c r="HWY492" s="1"/>
      <c r="HWZ492" s="1"/>
      <c r="HXA492" s="1"/>
      <c r="HXB492" s="1"/>
      <c r="HXC492" s="1"/>
      <c r="HXD492" s="1"/>
      <c r="HXE492" s="1"/>
      <c r="HXF492" s="1"/>
      <c r="HXG492" s="1"/>
      <c r="HXH492" s="1"/>
      <c r="HXI492" s="1"/>
      <c r="HXJ492" s="1"/>
      <c r="HXK492" s="1"/>
      <c r="HXL492" s="1"/>
      <c r="HXM492" s="1"/>
      <c r="HXN492" s="1"/>
      <c r="HXO492" s="1"/>
      <c r="HXP492" s="1"/>
      <c r="HXQ492" s="1"/>
      <c r="HXR492" s="1"/>
      <c r="HXS492" s="1"/>
      <c r="HXT492" s="1"/>
      <c r="HXU492" s="1"/>
      <c r="HXV492" s="1"/>
      <c r="HXW492" s="1"/>
      <c r="HXX492" s="1"/>
      <c r="HXY492" s="1"/>
      <c r="HXZ492" s="1"/>
      <c r="HYA492" s="1"/>
      <c r="HYB492" s="1"/>
      <c r="HYC492" s="1"/>
      <c r="HYD492" s="1"/>
      <c r="HYE492" s="1"/>
      <c r="HYF492" s="1"/>
      <c r="HYG492" s="1"/>
      <c r="HYH492" s="1"/>
      <c r="HYI492" s="1"/>
      <c r="HYJ492" s="1"/>
      <c r="HYK492" s="1"/>
      <c r="HYL492" s="1"/>
      <c r="HYM492" s="1"/>
      <c r="HYN492" s="1"/>
      <c r="HYO492" s="1"/>
      <c r="HYP492" s="1"/>
      <c r="HYQ492" s="1"/>
      <c r="HYR492" s="1"/>
      <c r="HYS492" s="1"/>
      <c r="HYT492" s="1"/>
      <c r="HYU492" s="1"/>
      <c r="HYV492" s="1"/>
      <c r="HYW492" s="1"/>
      <c r="HYX492" s="1"/>
      <c r="HYY492" s="1"/>
      <c r="HYZ492" s="1"/>
      <c r="HZA492" s="1"/>
      <c r="HZB492" s="1"/>
      <c r="HZC492" s="1"/>
      <c r="HZD492" s="1"/>
      <c r="HZE492" s="1"/>
      <c r="HZF492" s="1"/>
      <c r="HZG492" s="1"/>
      <c r="HZH492" s="1"/>
      <c r="HZI492" s="1"/>
      <c r="HZJ492" s="1"/>
      <c r="HZK492" s="1"/>
      <c r="HZL492" s="1"/>
      <c r="HZM492" s="1"/>
      <c r="HZN492" s="1"/>
      <c r="HZO492" s="1"/>
      <c r="HZP492" s="1"/>
      <c r="HZQ492" s="1"/>
      <c r="HZR492" s="1"/>
      <c r="HZS492" s="1"/>
      <c r="HZT492" s="1"/>
      <c r="HZU492" s="1"/>
      <c r="HZV492" s="1"/>
      <c r="HZW492" s="1"/>
      <c r="HZX492" s="1"/>
      <c r="HZY492" s="1"/>
      <c r="HZZ492" s="1"/>
      <c r="IAA492" s="1"/>
      <c r="IAB492" s="1"/>
      <c r="IAC492" s="1"/>
      <c r="IAD492" s="1"/>
      <c r="IAE492" s="1"/>
      <c r="IAF492" s="1"/>
      <c r="IAG492" s="1"/>
      <c r="IAH492" s="1"/>
      <c r="IAI492" s="1"/>
      <c r="IAJ492" s="1"/>
      <c r="IAK492" s="1"/>
      <c r="IAL492" s="1"/>
      <c r="IAM492" s="1"/>
      <c r="IAN492" s="1"/>
      <c r="IAO492" s="1"/>
      <c r="IAP492" s="1"/>
      <c r="IAQ492" s="1"/>
      <c r="IAR492" s="1"/>
      <c r="IAS492" s="1"/>
      <c r="IAT492" s="1"/>
      <c r="IAU492" s="1"/>
      <c r="IAV492" s="1"/>
      <c r="IAW492" s="1"/>
      <c r="IAX492" s="1"/>
      <c r="IAY492" s="1"/>
      <c r="IAZ492" s="1"/>
      <c r="IBA492" s="1"/>
      <c r="IBB492" s="1"/>
      <c r="IBC492" s="1"/>
      <c r="IBD492" s="1"/>
      <c r="IBE492" s="1"/>
      <c r="IBF492" s="1"/>
      <c r="IBG492" s="1"/>
      <c r="IBH492" s="1"/>
      <c r="IBI492" s="1"/>
      <c r="IBJ492" s="1"/>
      <c r="IBK492" s="1"/>
      <c r="IBL492" s="1"/>
      <c r="IBM492" s="1"/>
      <c r="IBN492" s="1"/>
      <c r="IBO492" s="1"/>
      <c r="IBP492" s="1"/>
      <c r="IBQ492" s="1"/>
      <c r="IBR492" s="1"/>
      <c r="IBS492" s="1"/>
      <c r="IBT492" s="1"/>
      <c r="IBU492" s="1"/>
      <c r="IBV492" s="1"/>
      <c r="IBW492" s="1"/>
      <c r="IBX492" s="1"/>
      <c r="IBY492" s="1"/>
      <c r="IBZ492" s="1"/>
      <c r="ICA492" s="1"/>
      <c r="ICB492" s="1"/>
      <c r="ICC492" s="1"/>
      <c r="ICD492" s="1"/>
      <c r="ICE492" s="1"/>
      <c r="ICF492" s="1"/>
      <c r="ICG492" s="1"/>
      <c r="ICH492" s="1"/>
      <c r="ICI492" s="1"/>
      <c r="ICJ492" s="1"/>
      <c r="ICK492" s="1"/>
      <c r="ICL492" s="1"/>
      <c r="ICM492" s="1"/>
      <c r="ICN492" s="1"/>
      <c r="ICO492" s="1"/>
      <c r="ICP492" s="1"/>
      <c r="ICQ492" s="1"/>
      <c r="ICR492" s="1"/>
      <c r="ICS492" s="1"/>
      <c r="ICT492" s="1"/>
      <c r="ICU492" s="1"/>
      <c r="ICV492" s="1"/>
      <c r="ICW492" s="1"/>
      <c r="ICX492" s="1"/>
      <c r="ICY492" s="1"/>
      <c r="ICZ492" s="1"/>
      <c r="IDA492" s="1"/>
      <c r="IDB492" s="1"/>
      <c r="IDC492" s="1"/>
      <c r="IDD492" s="1"/>
      <c r="IDE492" s="1"/>
      <c r="IDF492" s="1"/>
      <c r="IDG492" s="1"/>
      <c r="IDH492" s="1"/>
      <c r="IDI492" s="1"/>
      <c r="IDJ492" s="1"/>
      <c r="IDK492" s="1"/>
      <c r="IDL492" s="1"/>
      <c r="IDM492" s="1"/>
      <c r="IDN492" s="1"/>
      <c r="IDO492" s="1"/>
      <c r="IDP492" s="1"/>
      <c r="IDQ492" s="1"/>
      <c r="IDR492" s="1"/>
      <c r="IDS492" s="1"/>
      <c r="IDT492" s="1"/>
      <c r="IDU492" s="1"/>
      <c r="IDV492" s="1"/>
      <c r="IDW492" s="1"/>
      <c r="IDX492" s="1"/>
      <c r="IDY492" s="1"/>
      <c r="IDZ492" s="1"/>
      <c r="IEA492" s="1"/>
      <c r="IEB492" s="1"/>
      <c r="IEC492" s="1"/>
      <c r="IED492" s="1"/>
      <c r="IEE492" s="1"/>
      <c r="IEF492" s="1"/>
      <c r="IEG492" s="1"/>
      <c r="IEH492" s="1"/>
      <c r="IEI492" s="1"/>
      <c r="IEJ492" s="1"/>
      <c r="IEK492" s="1"/>
      <c r="IEL492" s="1"/>
      <c r="IEM492" s="1"/>
      <c r="IEN492" s="1"/>
      <c r="IEO492" s="1"/>
      <c r="IEP492" s="1"/>
      <c r="IEQ492" s="1"/>
      <c r="IER492" s="1"/>
      <c r="IES492" s="1"/>
      <c r="IET492" s="1"/>
      <c r="IEU492" s="1"/>
      <c r="IEV492" s="1"/>
      <c r="IEW492" s="1"/>
      <c r="IEX492" s="1"/>
      <c r="IEY492" s="1"/>
      <c r="IEZ492" s="1"/>
      <c r="IFA492" s="1"/>
      <c r="IFB492" s="1"/>
      <c r="IFC492" s="1"/>
      <c r="IFD492" s="1"/>
      <c r="IFE492" s="1"/>
      <c r="IFF492" s="1"/>
      <c r="IFG492" s="1"/>
      <c r="IFH492" s="1"/>
      <c r="IFI492" s="1"/>
      <c r="IFJ492" s="1"/>
      <c r="IFK492" s="1"/>
      <c r="IFL492" s="1"/>
      <c r="IFM492" s="1"/>
      <c r="IFN492" s="1"/>
      <c r="IFO492" s="1"/>
      <c r="IFP492" s="1"/>
      <c r="IFQ492" s="1"/>
      <c r="IFR492" s="1"/>
      <c r="IFS492" s="1"/>
      <c r="IFT492" s="1"/>
      <c r="IFU492" s="1"/>
      <c r="IFV492" s="1"/>
      <c r="IFW492" s="1"/>
      <c r="IFX492" s="1"/>
      <c r="IFY492" s="1"/>
      <c r="IFZ492" s="1"/>
      <c r="IGA492" s="1"/>
      <c r="IGB492" s="1"/>
      <c r="IGC492" s="1"/>
      <c r="IGD492" s="1"/>
      <c r="IGE492" s="1"/>
      <c r="IGF492" s="1"/>
      <c r="IGG492" s="1"/>
      <c r="IGH492" s="1"/>
      <c r="IGI492" s="1"/>
      <c r="IGJ492" s="1"/>
      <c r="IGK492" s="1"/>
      <c r="IGL492" s="1"/>
      <c r="IGM492" s="1"/>
      <c r="IGN492" s="1"/>
      <c r="IGO492" s="1"/>
      <c r="IGP492" s="1"/>
      <c r="IGQ492" s="1"/>
      <c r="IGR492" s="1"/>
      <c r="IGS492" s="1"/>
      <c r="IGT492" s="1"/>
      <c r="IGU492" s="1"/>
      <c r="IGV492" s="1"/>
      <c r="IGW492" s="1"/>
      <c r="IGX492" s="1"/>
      <c r="IGY492" s="1"/>
      <c r="IGZ492" s="1"/>
      <c r="IHA492" s="1"/>
      <c r="IHB492" s="1"/>
      <c r="IHC492" s="1"/>
      <c r="IHD492" s="1"/>
      <c r="IHE492" s="1"/>
      <c r="IHF492" s="1"/>
      <c r="IHG492" s="1"/>
      <c r="IHH492" s="1"/>
      <c r="IHI492" s="1"/>
      <c r="IHJ492" s="1"/>
      <c r="IHK492" s="1"/>
      <c r="IHL492" s="1"/>
      <c r="IHM492" s="1"/>
      <c r="IHN492" s="1"/>
      <c r="IHO492" s="1"/>
      <c r="IHP492" s="1"/>
      <c r="IHQ492" s="1"/>
      <c r="IHR492" s="1"/>
      <c r="IHS492" s="1"/>
      <c r="IHT492" s="1"/>
      <c r="IHU492" s="1"/>
      <c r="IHV492" s="1"/>
      <c r="IHW492" s="1"/>
      <c r="IHX492" s="1"/>
      <c r="IHY492" s="1"/>
      <c r="IHZ492" s="1"/>
      <c r="IIA492" s="1"/>
      <c r="IIB492" s="1"/>
      <c r="IIC492" s="1"/>
      <c r="IID492" s="1"/>
      <c r="IIE492" s="1"/>
      <c r="IIF492" s="1"/>
      <c r="IIG492" s="1"/>
      <c r="IIH492" s="1"/>
      <c r="III492" s="1"/>
      <c r="IIJ492" s="1"/>
      <c r="IIK492" s="1"/>
      <c r="IIL492" s="1"/>
      <c r="IIM492" s="1"/>
      <c r="IIN492" s="1"/>
      <c r="IIO492" s="1"/>
      <c r="IIP492" s="1"/>
      <c r="IIQ492" s="1"/>
      <c r="IIR492" s="1"/>
      <c r="IIS492" s="1"/>
      <c r="IIT492" s="1"/>
      <c r="IIU492" s="1"/>
      <c r="IIV492" s="1"/>
      <c r="IIW492" s="1"/>
      <c r="IIX492" s="1"/>
      <c r="IIY492" s="1"/>
      <c r="IIZ492" s="1"/>
      <c r="IJA492" s="1"/>
      <c r="IJB492" s="1"/>
      <c r="IJC492" s="1"/>
      <c r="IJD492" s="1"/>
      <c r="IJE492" s="1"/>
      <c r="IJF492" s="1"/>
      <c r="IJG492" s="1"/>
      <c r="IJH492" s="1"/>
      <c r="IJI492" s="1"/>
      <c r="IJJ492" s="1"/>
      <c r="IJK492" s="1"/>
      <c r="IJL492" s="1"/>
      <c r="IJM492" s="1"/>
      <c r="IJN492" s="1"/>
      <c r="IJO492" s="1"/>
      <c r="IJP492" s="1"/>
      <c r="IJQ492" s="1"/>
      <c r="IJR492" s="1"/>
      <c r="IJS492" s="1"/>
      <c r="IJT492" s="1"/>
      <c r="IJU492" s="1"/>
      <c r="IJV492" s="1"/>
      <c r="IJW492" s="1"/>
      <c r="IJX492" s="1"/>
      <c r="IJY492" s="1"/>
      <c r="IJZ492" s="1"/>
      <c r="IKA492" s="1"/>
      <c r="IKB492" s="1"/>
      <c r="IKC492" s="1"/>
      <c r="IKD492" s="1"/>
      <c r="IKE492" s="1"/>
      <c r="IKF492" s="1"/>
      <c r="IKG492" s="1"/>
      <c r="IKH492" s="1"/>
      <c r="IKI492" s="1"/>
      <c r="IKJ492" s="1"/>
      <c r="IKK492" s="1"/>
      <c r="IKL492" s="1"/>
      <c r="IKM492" s="1"/>
      <c r="IKN492" s="1"/>
      <c r="IKO492" s="1"/>
      <c r="IKP492" s="1"/>
      <c r="IKQ492" s="1"/>
      <c r="IKR492" s="1"/>
      <c r="IKS492" s="1"/>
      <c r="IKT492" s="1"/>
      <c r="IKU492" s="1"/>
      <c r="IKV492" s="1"/>
      <c r="IKW492" s="1"/>
      <c r="IKX492" s="1"/>
      <c r="IKY492" s="1"/>
      <c r="IKZ492" s="1"/>
      <c r="ILA492" s="1"/>
      <c r="ILB492" s="1"/>
      <c r="ILC492" s="1"/>
      <c r="ILD492" s="1"/>
      <c r="ILE492" s="1"/>
      <c r="ILF492" s="1"/>
      <c r="ILG492" s="1"/>
      <c r="ILH492" s="1"/>
      <c r="ILI492" s="1"/>
      <c r="ILJ492" s="1"/>
      <c r="ILK492" s="1"/>
      <c r="ILL492" s="1"/>
      <c r="ILM492" s="1"/>
      <c r="ILN492" s="1"/>
      <c r="ILO492" s="1"/>
      <c r="ILP492" s="1"/>
      <c r="ILQ492" s="1"/>
      <c r="ILR492" s="1"/>
      <c r="ILS492" s="1"/>
      <c r="ILT492" s="1"/>
      <c r="ILU492" s="1"/>
      <c r="ILV492" s="1"/>
      <c r="ILW492" s="1"/>
      <c r="ILX492" s="1"/>
      <c r="ILY492" s="1"/>
      <c r="ILZ492" s="1"/>
      <c r="IMA492" s="1"/>
      <c r="IMB492" s="1"/>
      <c r="IMC492" s="1"/>
      <c r="IMD492" s="1"/>
      <c r="IME492" s="1"/>
      <c r="IMF492" s="1"/>
      <c r="IMG492" s="1"/>
      <c r="IMH492" s="1"/>
      <c r="IMI492" s="1"/>
      <c r="IMJ492" s="1"/>
      <c r="IMK492" s="1"/>
      <c r="IML492" s="1"/>
      <c r="IMM492" s="1"/>
      <c r="IMN492" s="1"/>
      <c r="IMO492" s="1"/>
      <c r="IMP492" s="1"/>
      <c r="IMQ492" s="1"/>
      <c r="IMR492" s="1"/>
      <c r="IMS492" s="1"/>
      <c r="IMT492" s="1"/>
      <c r="IMU492" s="1"/>
      <c r="IMV492" s="1"/>
      <c r="IMW492" s="1"/>
      <c r="IMX492" s="1"/>
      <c r="IMY492" s="1"/>
      <c r="IMZ492" s="1"/>
      <c r="INA492" s="1"/>
      <c r="INB492" s="1"/>
      <c r="INC492" s="1"/>
      <c r="IND492" s="1"/>
      <c r="INE492" s="1"/>
      <c r="INF492" s="1"/>
      <c r="ING492" s="1"/>
      <c r="INH492" s="1"/>
      <c r="INI492" s="1"/>
      <c r="INJ492" s="1"/>
      <c r="INK492" s="1"/>
      <c r="INL492" s="1"/>
      <c r="INM492" s="1"/>
      <c r="INN492" s="1"/>
      <c r="INO492" s="1"/>
      <c r="INP492" s="1"/>
      <c r="INQ492" s="1"/>
      <c r="INR492" s="1"/>
      <c r="INS492" s="1"/>
      <c r="INT492" s="1"/>
      <c r="INU492" s="1"/>
      <c r="INV492" s="1"/>
      <c r="INW492" s="1"/>
      <c r="INX492" s="1"/>
      <c r="INY492" s="1"/>
      <c r="INZ492" s="1"/>
      <c r="IOA492" s="1"/>
      <c r="IOB492" s="1"/>
      <c r="IOC492" s="1"/>
      <c r="IOD492" s="1"/>
      <c r="IOE492" s="1"/>
      <c r="IOF492" s="1"/>
      <c r="IOG492" s="1"/>
      <c r="IOH492" s="1"/>
      <c r="IOI492" s="1"/>
      <c r="IOJ492" s="1"/>
      <c r="IOK492" s="1"/>
      <c r="IOL492" s="1"/>
      <c r="IOM492" s="1"/>
      <c r="ION492" s="1"/>
      <c r="IOO492" s="1"/>
      <c r="IOP492" s="1"/>
      <c r="IOQ492" s="1"/>
      <c r="IOR492" s="1"/>
      <c r="IOS492" s="1"/>
      <c r="IOT492" s="1"/>
      <c r="IOU492" s="1"/>
      <c r="IOV492" s="1"/>
      <c r="IOW492" s="1"/>
      <c r="IOX492" s="1"/>
      <c r="IOY492" s="1"/>
      <c r="IOZ492" s="1"/>
      <c r="IPA492" s="1"/>
      <c r="IPB492" s="1"/>
      <c r="IPC492" s="1"/>
      <c r="IPD492" s="1"/>
      <c r="IPE492" s="1"/>
      <c r="IPF492" s="1"/>
      <c r="IPG492" s="1"/>
      <c r="IPH492" s="1"/>
      <c r="IPI492" s="1"/>
      <c r="IPJ492" s="1"/>
      <c r="IPK492" s="1"/>
      <c r="IPL492" s="1"/>
      <c r="IPM492" s="1"/>
      <c r="IPN492" s="1"/>
      <c r="IPO492" s="1"/>
      <c r="IPP492" s="1"/>
      <c r="IPQ492" s="1"/>
      <c r="IPR492" s="1"/>
      <c r="IPS492" s="1"/>
      <c r="IPT492" s="1"/>
      <c r="IPU492" s="1"/>
      <c r="IPV492" s="1"/>
      <c r="IPW492" s="1"/>
      <c r="IPX492" s="1"/>
      <c r="IPY492" s="1"/>
      <c r="IPZ492" s="1"/>
      <c r="IQA492" s="1"/>
      <c r="IQB492" s="1"/>
      <c r="IQC492" s="1"/>
      <c r="IQD492" s="1"/>
      <c r="IQE492" s="1"/>
      <c r="IQF492" s="1"/>
      <c r="IQG492" s="1"/>
      <c r="IQH492" s="1"/>
      <c r="IQI492" s="1"/>
      <c r="IQJ492" s="1"/>
      <c r="IQK492" s="1"/>
      <c r="IQL492" s="1"/>
      <c r="IQM492" s="1"/>
      <c r="IQN492" s="1"/>
      <c r="IQO492" s="1"/>
      <c r="IQP492" s="1"/>
      <c r="IQQ492" s="1"/>
      <c r="IQR492" s="1"/>
      <c r="IQS492" s="1"/>
      <c r="IQT492" s="1"/>
      <c r="IQU492" s="1"/>
      <c r="IQV492" s="1"/>
      <c r="IQW492" s="1"/>
      <c r="IQX492" s="1"/>
      <c r="IQY492" s="1"/>
      <c r="IQZ492" s="1"/>
      <c r="IRA492" s="1"/>
      <c r="IRB492" s="1"/>
      <c r="IRC492" s="1"/>
      <c r="IRD492" s="1"/>
      <c r="IRE492" s="1"/>
      <c r="IRF492" s="1"/>
      <c r="IRG492" s="1"/>
      <c r="IRH492" s="1"/>
      <c r="IRI492" s="1"/>
      <c r="IRJ492" s="1"/>
      <c r="IRK492" s="1"/>
      <c r="IRL492" s="1"/>
      <c r="IRM492" s="1"/>
      <c r="IRN492" s="1"/>
      <c r="IRO492" s="1"/>
      <c r="IRP492" s="1"/>
      <c r="IRQ492" s="1"/>
      <c r="IRR492" s="1"/>
      <c r="IRS492" s="1"/>
      <c r="IRT492" s="1"/>
      <c r="IRU492" s="1"/>
      <c r="IRV492" s="1"/>
      <c r="IRW492" s="1"/>
      <c r="IRX492" s="1"/>
      <c r="IRY492" s="1"/>
      <c r="IRZ492" s="1"/>
      <c r="ISA492" s="1"/>
      <c r="ISB492" s="1"/>
      <c r="ISC492" s="1"/>
      <c r="ISD492" s="1"/>
      <c r="ISE492" s="1"/>
      <c r="ISF492" s="1"/>
      <c r="ISG492" s="1"/>
      <c r="ISH492" s="1"/>
      <c r="ISI492" s="1"/>
      <c r="ISJ492" s="1"/>
      <c r="ISK492" s="1"/>
      <c r="ISL492" s="1"/>
      <c r="ISM492" s="1"/>
      <c r="ISN492" s="1"/>
      <c r="ISO492" s="1"/>
      <c r="ISP492" s="1"/>
      <c r="ISQ492" s="1"/>
      <c r="ISR492" s="1"/>
      <c r="ISS492" s="1"/>
      <c r="IST492" s="1"/>
      <c r="ISU492" s="1"/>
      <c r="ISV492" s="1"/>
      <c r="ISW492" s="1"/>
      <c r="ISX492" s="1"/>
      <c r="ISY492" s="1"/>
      <c r="ISZ492" s="1"/>
      <c r="ITA492" s="1"/>
      <c r="ITB492" s="1"/>
      <c r="ITC492" s="1"/>
      <c r="ITD492" s="1"/>
      <c r="ITE492" s="1"/>
      <c r="ITF492" s="1"/>
      <c r="ITG492" s="1"/>
      <c r="ITH492" s="1"/>
      <c r="ITI492" s="1"/>
      <c r="ITJ492" s="1"/>
      <c r="ITK492" s="1"/>
      <c r="ITL492" s="1"/>
      <c r="ITM492" s="1"/>
      <c r="ITN492" s="1"/>
      <c r="ITO492" s="1"/>
      <c r="ITP492" s="1"/>
      <c r="ITQ492" s="1"/>
      <c r="ITR492" s="1"/>
      <c r="ITS492" s="1"/>
      <c r="ITT492" s="1"/>
      <c r="ITU492" s="1"/>
      <c r="ITV492" s="1"/>
      <c r="ITW492" s="1"/>
      <c r="ITX492" s="1"/>
      <c r="ITY492" s="1"/>
      <c r="ITZ492" s="1"/>
      <c r="IUA492" s="1"/>
      <c r="IUB492" s="1"/>
      <c r="IUC492" s="1"/>
      <c r="IUD492" s="1"/>
      <c r="IUE492" s="1"/>
      <c r="IUF492" s="1"/>
      <c r="IUG492" s="1"/>
      <c r="IUH492" s="1"/>
      <c r="IUI492" s="1"/>
      <c r="IUJ492" s="1"/>
      <c r="IUK492" s="1"/>
      <c r="IUL492" s="1"/>
      <c r="IUM492" s="1"/>
      <c r="IUN492" s="1"/>
      <c r="IUO492" s="1"/>
      <c r="IUP492" s="1"/>
      <c r="IUQ492" s="1"/>
      <c r="IUR492" s="1"/>
      <c r="IUS492" s="1"/>
      <c r="IUT492" s="1"/>
      <c r="IUU492" s="1"/>
      <c r="IUV492" s="1"/>
      <c r="IUW492" s="1"/>
      <c r="IUX492" s="1"/>
      <c r="IUY492" s="1"/>
      <c r="IUZ492" s="1"/>
      <c r="IVA492" s="1"/>
      <c r="IVB492" s="1"/>
      <c r="IVC492" s="1"/>
      <c r="IVD492" s="1"/>
      <c r="IVE492" s="1"/>
      <c r="IVF492" s="1"/>
      <c r="IVG492" s="1"/>
      <c r="IVH492" s="1"/>
      <c r="IVI492" s="1"/>
      <c r="IVJ492" s="1"/>
      <c r="IVK492" s="1"/>
      <c r="IVL492" s="1"/>
      <c r="IVM492" s="1"/>
      <c r="IVN492" s="1"/>
      <c r="IVO492" s="1"/>
      <c r="IVP492" s="1"/>
      <c r="IVQ492" s="1"/>
      <c r="IVR492" s="1"/>
      <c r="IVS492" s="1"/>
      <c r="IVT492" s="1"/>
      <c r="IVU492" s="1"/>
      <c r="IVV492" s="1"/>
      <c r="IVW492" s="1"/>
      <c r="IVX492" s="1"/>
      <c r="IVY492" s="1"/>
      <c r="IVZ492" s="1"/>
      <c r="IWA492" s="1"/>
      <c r="IWB492" s="1"/>
      <c r="IWC492" s="1"/>
      <c r="IWD492" s="1"/>
      <c r="IWE492" s="1"/>
      <c r="IWF492" s="1"/>
      <c r="IWG492" s="1"/>
      <c r="IWH492" s="1"/>
      <c r="IWI492" s="1"/>
      <c r="IWJ492" s="1"/>
      <c r="IWK492" s="1"/>
      <c r="IWL492" s="1"/>
      <c r="IWM492" s="1"/>
      <c r="IWN492" s="1"/>
      <c r="IWO492" s="1"/>
      <c r="IWP492" s="1"/>
      <c r="IWQ492" s="1"/>
      <c r="IWR492" s="1"/>
      <c r="IWS492" s="1"/>
      <c r="IWT492" s="1"/>
      <c r="IWU492" s="1"/>
      <c r="IWV492" s="1"/>
      <c r="IWW492" s="1"/>
      <c r="IWX492" s="1"/>
      <c r="IWY492" s="1"/>
      <c r="IWZ492" s="1"/>
      <c r="IXA492" s="1"/>
      <c r="IXB492" s="1"/>
      <c r="IXC492" s="1"/>
      <c r="IXD492" s="1"/>
      <c r="IXE492" s="1"/>
      <c r="IXF492" s="1"/>
      <c r="IXG492" s="1"/>
      <c r="IXH492" s="1"/>
      <c r="IXI492" s="1"/>
      <c r="IXJ492" s="1"/>
      <c r="IXK492" s="1"/>
      <c r="IXL492" s="1"/>
      <c r="IXM492" s="1"/>
      <c r="IXN492" s="1"/>
      <c r="IXO492" s="1"/>
      <c r="IXP492" s="1"/>
      <c r="IXQ492" s="1"/>
      <c r="IXR492" s="1"/>
      <c r="IXS492" s="1"/>
      <c r="IXT492" s="1"/>
      <c r="IXU492" s="1"/>
      <c r="IXV492" s="1"/>
      <c r="IXW492" s="1"/>
      <c r="IXX492" s="1"/>
      <c r="IXY492" s="1"/>
      <c r="IXZ492" s="1"/>
      <c r="IYA492" s="1"/>
      <c r="IYB492" s="1"/>
      <c r="IYC492" s="1"/>
      <c r="IYD492" s="1"/>
      <c r="IYE492" s="1"/>
      <c r="IYF492" s="1"/>
      <c r="IYG492" s="1"/>
      <c r="IYH492" s="1"/>
      <c r="IYI492" s="1"/>
      <c r="IYJ492" s="1"/>
      <c r="IYK492" s="1"/>
      <c r="IYL492" s="1"/>
      <c r="IYM492" s="1"/>
      <c r="IYN492" s="1"/>
      <c r="IYO492" s="1"/>
      <c r="IYP492" s="1"/>
      <c r="IYQ492" s="1"/>
      <c r="IYR492" s="1"/>
      <c r="IYS492" s="1"/>
      <c r="IYT492" s="1"/>
      <c r="IYU492" s="1"/>
      <c r="IYV492" s="1"/>
      <c r="IYW492" s="1"/>
      <c r="IYX492" s="1"/>
      <c r="IYY492" s="1"/>
      <c r="IYZ492" s="1"/>
      <c r="IZA492" s="1"/>
      <c r="IZB492" s="1"/>
      <c r="IZC492" s="1"/>
      <c r="IZD492" s="1"/>
      <c r="IZE492" s="1"/>
      <c r="IZF492" s="1"/>
      <c r="IZG492" s="1"/>
      <c r="IZH492" s="1"/>
      <c r="IZI492" s="1"/>
      <c r="IZJ492" s="1"/>
      <c r="IZK492" s="1"/>
      <c r="IZL492" s="1"/>
      <c r="IZM492" s="1"/>
      <c r="IZN492" s="1"/>
      <c r="IZO492" s="1"/>
      <c r="IZP492" s="1"/>
      <c r="IZQ492" s="1"/>
      <c r="IZR492" s="1"/>
      <c r="IZS492" s="1"/>
      <c r="IZT492" s="1"/>
      <c r="IZU492" s="1"/>
      <c r="IZV492" s="1"/>
      <c r="IZW492" s="1"/>
      <c r="IZX492" s="1"/>
      <c r="IZY492" s="1"/>
      <c r="IZZ492" s="1"/>
      <c r="JAA492" s="1"/>
      <c r="JAB492" s="1"/>
      <c r="JAC492" s="1"/>
      <c r="JAD492" s="1"/>
      <c r="JAE492" s="1"/>
      <c r="JAF492" s="1"/>
      <c r="JAG492" s="1"/>
      <c r="JAH492" s="1"/>
      <c r="JAI492" s="1"/>
      <c r="JAJ492" s="1"/>
      <c r="JAK492" s="1"/>
      <c r="JAL492" s="1"/>
      <c r="JAM492" s="1"/>
      <c r="JAN492" s="1"/>
      <c r="JAO492" s="1"/>
      <c r="JAP492" s="1"/>
      <c r="JAQ492" s="1"/>
      <c r="JAR492" s="1"/>
      <c r="JAS492" s="1"/>
      <c r="JAT492" s="1"/>
      <c r="JAU492" s="1"/>
      <c r="JAV492" s="1"/>
      <c r="JAW492" s="1"/>
      <c r="JAX492" s="1"/>
      <c r="JAY492" s="1"/>
      <c r="JAZ492" s="1"/>
      <c r="JBA492" s="1"/>
      <c r="JBB492" s="1"/>
      <c r="JBC492" s="1"/>
      <c r="JBD492" s="1"/>
      <c r="JBE492" s="1"/>
      <c r="JBF492" s="1"/>
      <c r="JBG492" s="1"/>
      <c r="JBH492" s="1"/>
      <c r="JBI492" s="1"/>
      <c r="JBJ492" s="1"/>
      <c r="JBK492" s="1"/>
      <c r="JBL492" s="1"/>
      <c r="JBM492" s="1"/>
      <c r="JBN492" s="1"/>
      <c r="JBO492" s="1"/>
      <c r="JBP492" s="1"/>
      <c r="JBQ492" s="1"/>
      <c r="JBR492" s="1"/>
      <c r="JBS492" s="1"/>
      <c r="JBT492" s="1"/>
      <c r="JBU492" s="1"/>
      <c r="JBV492" s="1"/>
      <c r="JBW492" s="1"/>
      <c r="JBX492" s="1"/>
      <c r="JBY492" s="1"/>
      <c r="JBZ492" s="1"/>
      <c r="JCA492" s="1"/>
      <c r="JCB492" s="1"/>
      <c r="JCC492" s="1"/>
      <c r="JCD492" s="1"/>
      <c r="JCE492" s="1"/>
      <c r="JCF492" s="1"/>
      <c r="JCG492" s="1"/>
      <c r="JCH492" s="1"/>
      <c r="JCI492" s="1"/>
      <c r="JCJ492" s="1"/>
      <c r="JCK492" s="1"/>
      <c r="JCL492" s="1"/>
      <c r="JCM492" s="1"/>
      <c r="JCN492" s="1"/>
      <c r="JCO492" s="1"/>
      <c r="JCP492" s="1"/>
      <c r="JCQ492" s="1"/>
      <c r="JCR492" s="1"/>
      <c r="JCS492" s="1"/>
      <c r="JCT492" s="1"/>
      <c r="JCU492" s="1"/>
      <c r="JCV492" s="1"/>
      <c r="JCW492" s="1"/>
      <c r="JCX492" s="1"/>
      <c r="JCY492" s="1"/>
      <c r="JCZ492" s="1"/>
      <c r="JDA492" s="1"/>
      <c r="JDB492" s="1"/>
      <c r="JDC492" s="1"/>
      <c r="JDD492" s="1"/>
      <c r="JDE492" s="1"/>
      <c r="JDF492" s="1"/>
      <c r="JDG492" s="1"/>
      <c r="JDH492" s="1"/>
      <c r="JDI492" s="1"/>
      <c r="JDJ492" s="1"/>
      <c r="JDK492" s="1"/>
      <c r="JDL492" s="1"/>
      <c r="JDM492" s="1"/>
      <c r="JDN492" s="1"/>
      <c r="JDO492" s="1"/>
      <c r="JDP492" s="1"/>
      <c r="JDQ492" s="1"/>
      <c r="JDR492" s="1"/>
      <c r="JDS492" s="1"/>
      <c r="JDT492" s="1"/>
      <c r="JDU492" s="1"/>
      <c r="JDV492" s="1"/>
      <c r="JDW492" s="1"/>
      <c r="JDX492" s="1"/>
      <c r="JDY492" s="1"/>
      <c r="JDZ492" s="1"/>
      <c r="JEA492" s="1"/>
      <c r="JEB492" s="1"/>
      <c r="JEC492" s="1"/>
      <c r="JED492" s="1"/>
      <c r="JEE492" s="1"/>
      <c r="JEF492" s="1"/>
      <c r="JEG492" s="1"/>
      <c r="JEH492" s="1"/>
      <c r="JEI492" s="1"/>
      <c r="JEJ492" s="1"/>
      <c r="JEK492" s="1"/>
      <c r="JEL492" s="1"/>
      <c r="JEM492" s="1"/>
      <c r="JEN492" s="1"/>
      <c r="JEO492" s="1"/>
      <c r="JEP492" s="1"/>
      <c r="JEQ492" s="1"/>
      <c r="JER492" s="1"/>
      <c r="JES492" s="1"/>
      <c r="JET492" s="1"/>
      <c r="JEU492" s="1"/>
      <c r="JEV492" s="1"/>
      <c r="JEW492" s="1"/>
      <c r="JEX492" s="1"/>
      <c r="JEY492" s="1"/>
      <c r="JEZ492" s="1"/>
      <c r="JFA492" s="1"/>
      <c r="JFB492" s="1"/>
      <c r="JFC492" s="1"/>
      <c r="JFD492" s="1"/>
      <c r="JFE492" s="1"/>
      <c r="JFF492" s="1"/>
      <c r="JFG492" s="1"/>
      <c r="JFH492" s="1"/>
      <c r="JFI492" s="1"/>
      <c r="JFJ492" s="1"/>
      <c r="JFK492" s="1"/>
      <c r="JFL492" s="1"/>
      <c r="JFM492" s="1"/>
      <c r="JFN492" s="1"/>
      <c r="JFO492" s="1"/>
      <c r="JFP492" s="1"/>
      <c r="JFQ492" s="1"/>
      <c r="JFR492" s="1"/>
      <c r="JFS492" s="1"/>
      <c r="JFT492" s="1"/>
      <c r="JFU492" s="1"/>
      <c r="JFV492" s="1"/>
      <c r="JFW492" s="1"/>
      <c r="JFX492" s="1"/>
      <c r="JFY492" s="1"/>
      <c r="JFZ492" s="1"/>
      <c r="JGA492" s="1"/>
      <c r="JGB492" s="1"/>
      <c r="JGC492" s="1"/>
      <c r="JGD492" s="1"/>
      <c r="JGE492" s="1"/>
      <c r="JGF492" s="1"/>
      <c r="JGG492" s="1"/>
      <c r="JGH492" s="1"/>
      <c r="JGI492" s="1"/>
      <c r="JGJ492" s="1"/>
      <c r="JGK492" s="1"/>
      <c r="JGL492" s="1"/>
      <c r="JGM492" s="1"/>
      <c r="JGN492" s="1"/>
      <c r="JGO492" s="1"/>
      <c r="JGP492" s="1"/>
      <c r="JGQ492" s="1"/>
      <c r="JGR492" s="1"/>
      <c r="JGS492" s="1"/>
      <c r="JGT492" s="1"/>
      <c r="JGU492" s="1"/>
      <c r="JGV492" s="1"/>
      <c r="JGW492" s="1"/>
      <c r="JGX492" s="1"/>
      <c r="JGY492" s="1"/>
      <c r="JGZ492" s="1"/>
      <c r="JHA492" s="1"/>
      <c r="JHB492" s="1"/>
      <c r="JHC492" s="1"/>
      <c r="JHD492" s="1"/>
      <c r="JHE492" s="1"/>
      <c r="JHF492" s="1"/>
      <c r="JHG492" s="1"/>
      <c r="JHH492" s="1"/>
      <c r="JHI492" s="1"/>
      <c r="JHJ492" s="1"/>
      <c r="JHK492" s="1"/>
      <c r="JHL492" s="1"/>
      <c r="JHM492" s="1"/>
      <c r="JHN492" s="1"/>
      <c r="JHO492" s="1"/>
      <c r="JHP492" s="1"/>
      <c r="JHQ492" s="1"/>
      <c r="JHR492" s="1"/>
      <c r="JHS492" s="1"/>
      <c r="JHT492" s="1"/>
      <c r="JHU492" s="1"/>
      <c r="JHV492" s="1"/>
      <c r="JHW492" s="1"/>
      <c r="JHX492" s="1"/>
      <c r="JHY492" s="1"/>
      <c r="JHZ492" s="1"/>
      <c r="JIA492" s="1"/>
      <c r="JIB492" s="1"/>
      <c r="JIC492" s="1"/>
      <c r="JID492" s="1"/>
      <c r="JIE492" s="1"/>
      <c r="JIF492" s="1"/>
      <c r="JIG492" s="1"/>
      <c r="JIH492" s="1"/>
      <c r="JII492" s="1"/>
      <c r="JIJ492" s="1"/>
      <c r="JIK492" s="1"/>
      <c r="JIL492" s="1"/>
      <c r="JIM492" s="1"/>
      <c r="JIN492" s="1"/>
      <c r="JIO492" s="1"/>
      <c r="JIP492" s="1"/>
      <c r="JIQ492" s="1"/>
      <c r="JIR492" s="1"/>
      <c r="JIS492" s="1"/>
      <c r="JIT492" s="1"/>
      <c r="JIU492" s="1"/>
      <c r="JIV492" s="1"/>
      <c r="JIW492" s="1"/>
      <c r="JIX492" s="1"/>
      <c r="JIY492" s="1"/>
      <c r="JIZ492" s="1"/>
      <c r="JJA492" s="1"/>
      <c r="JJB492" s="1"/>
      <c r="JJC492" s="1"/>
      <c r="JJD492" s="1"/>
      <c r="JJE492" s="1"/>
      <c r="JJF492" s="1"/>
      <c r="JJG492" s="1"/>
      <c r="JJH492" s="1"/>
      <c r="JJI492" s="1"/>
      <c r="JJJ492" s="1"/>
      <c r="JJK492" s="1"/>
      <c r="JJL492" s="1"/>
      <c r="JJM492" s="1"/>
      <c r="JJN492" s="1"/>
      <c r="JJO492" s="1"/>
      <c r="JJP492" s="1"/>
      <c r="JJQ492" s="1"/>
      <c r="JJR492" s="1"/>
      <c r="JJS492" s="1"/>
      <c r="JJT492" s="1"/>
      <c r="JJU492" s="1"/>
      <c r="JJV492" s="1"/>
      <c r="JJW492" s="1"/>
      <c r="JJX492" s="1"/>
      <c r="JJY492" s="1"/>
      <c r="JJZ492" s="1"/>
      <c r="JKA492" s="1"/>
      <c r="JKB492" s="1"/>
      <c r="JKC492" s="1"/>
      <c r="JKD492" s="1"/>
      <c r="JKE492" s="1"/>
      <c r="JKF492" s="1"/>
      <c r="JKG492" s="1"/>
      <c r="JKH492" s="1"/>
      <c r="JKI492" s="1"/>
      <c r="JKJ492" s="1"/>
      <c r="JKK492" s="1"/>
      <c r="JKL492" s="1"/>
      <c r="JKM492" s="1"/>
      <c r="JKN492" s="1"/>
      <c r="JKO492" s="1"/>
      <c r="JKP492" s="1"/>
      <c r="JKQ492" s="1"/>
      <c r="JKR492" s="1"/>
      <c r="JKS492" s="1"/>
      <c r="JKT492" s="1"/>
      <c r="JKU492" s="1"/>
      <c r="JKV492" s="1"/>
      <c r="JKW492" s="1"/>
      <c r="JKX492" s="1"/>
      <c r="JKY492" s="1"/>
      <c r="JKZ492" s="1"/>
      <c r="JLA492" s="1"/>
      <c r="JLB492" s="1"/>
      <c r="JLC492" s="1"/>
      <c r="JLD492" s="1"/>
      <c r="JLE492" s="1"/>
      <c r="JLF492" s="1"/>
      <c r="JLG492" s="1"/>
      <c r="JLH492" s="1"/>
      <c r="JLI492" s="1"/>
      <c r="JLJ492" s="1"/>
      <c r="JLK492" s="1"/>
      <c r="JLL492" s="1"/>
      <c r="JLM492" s="1"/>
      <c r="JLN492" s="1"/>
      <c r="JLO492" s="1"/>
      <c r="JLP492" s="1"/>
      <c r="JLQ492" s="1"/>
      <c r="JLR492" s="1"/>
      <c r="JLS492" s="1"/>
      <c r="JLT492" s="1"/>
      <c r="JLU492" s="1"/>
      <c r="JLV492" s="1"/>
      <c r="JLW492" s="1"/>
      <c r="JLX492" s="1"/>
      <c r="JLY492" s="1"/>
      <c r="JLZ492" s="1"/>
      <c r="JMA492" s="1"/>
      <c r="JMB492" s="1"/>
      <c r="JMC492" s="1"/>
      <c r="JMD492" s="1"/>
      <c r="JME492" s="1"/>
      <c r="JMF492" s="1"/>
      <c r="JMG492" s="1"/>
      <c r="JMH492" s="1"/>
      <c r="JMI492" s="1"/>
      <c r="JMJ492" s="1"/>
      <c r="JMK492" s="1"/>
      <c r="JML492" s="1"/>
      <c r="JMM492" s="1"/>
      <c r="JMN492" s="1"/>
      <c r="JMO492" s="1"/>
      <c r="JMP492" s="1"/>
      <c r="JMQ492" s="1"/>
      <c r="JMR492" s="1"/>
      <c r="JMS492" s="1"/>
      <c r="JMT492" s="1"/>
      <c r="JMU492" s="1"/>
      <c r="JMV492" s="1"/>
      <c r="JMW492" s="1"/>
      <c r="JMX492" s="1"/>
      <c r="JMY492" s="1"/>
      <c r="JMZ492" s="1"/>
      <c r="JNA492" s="1"/>
      <c r="JNB492" s="1"/>
      <c r="JNC492" s="1"/>
      <c r="JND492" s="1"/>
      <c r="JNE492" s="1"/>
      <c r="JNF492" s="1"/>
      <c r="JNG492" s="1"/>
      <c r="JNH492" s="1"/>
      <c r="JNI492" s="1"/>
      <c r="JNJ492" s="1"/>
      <c r="JNK492" s="1"/>
      <c r="JNL492" s="1"/>
      <c r="JNM492" s="1"/>
      <c r="JNN492" s="1"/>
      <c r="JNO492" s="1"/>
      <c r="JNP492" s="1"/>
      <c r="JNQ492" s="1"/>
      <c r="JNR492" s="1"/>
      <c r="JNS492" s="1"/>
      <c r="JNT492" s="1"/>
      <c r="JNU492" s="1"/>
      <c r="JNV492" s="1"/>
      <c r="JNW492" s="1"/>
      <c r="JNX492" s="1"/>
      <c r="JNY492" s="1"/>
      <c r="JNZ492" s="1"/>
      <c r="JOA492" s="1"/>
      <c r="JOB492" s="1"/>
      <c r="JOC492" s="1"/>
      <c r="JOD492" s="1"/>
      <c r="JOE492" s="1"/>
      <c r="JOF492" s="1"/>
      <c r="JOG492" s="1"/>
      <c r="JOH492" s="1"/>
      <c r="JOI492" s="1"/>
      <c r="JOJ492" s="1"/>
      <c r="JOK492" s="1"/>
      <c r="JOL492" s="1"/>
      <c r="JOM492" s="1"/>
      <c r="JON492" s="1"/>
      <c r="JOO492" s="1"/>
      <c r="JOP492" s="1"/>
      <c r="JOQ492" s="1"/>
      <c r="JOR492" s="1"/>
      <c r="JOS492" s="1"/>
      <c r="JOT492" s="1"/>
      <c r="JOU492" s="1"/>
      <c r="JOV492" s="1"/>
      <c r="JOW492" s="1"/>
      <c r="JOX492" s="1"/>
      <c r="JOY492" s="1"/>
      <c r="JOZ492" s="1"/>
      <c r="JPA492" s="1"/>
      <c r="JPB492" s="1"/>
      <c r="JPC492" s="1"/>
      <c r="JPD492" s="1"/>
      <c r="JPE492" s="1"/>
      <c r="JPF492" s="1"/>
      <c r="JPG492" s="1"/>
      <c r="JPH492" s="1"/>
      <c r="JPI492" s="1"/>
      <c r="JPJ492" s="1"/>
      <c r="JPK492" s="1"/>
      <c r="JPL492" s="1"/>
      <c r="JPM492" s="1"/>
      <c r="JPN492" s="1"/>
      <c r="JPO492" s="1"/>
      <c r="JPP492" s="1"/>
      <c r="JPQ492" s="1"/>
      <c r="JPR492" s="1"/>
      <c r="JPS492" s="1"/>
      <c r="JPT492" s="1"/>
      <c r="JPU492" s="1"/>
      <c r="JPV492" s="1"/>
      <c r="JPW492" s="1"/>
      <c r="JPX492" s="1"/>
      <c r="JPY492" s="1"/>
      <c r="JPZ492" s="1"/>
      <c r="JQA492" s="1"/>
      <c r="JQB492" s="1"/>
      <c r="JQC492" s="1"/>
      <c r="JQD492" s="1"/>
      <c r="JQE492" s="1"/>
      <c r="JQF492" s="1"/>
      <c r="JQG492" s="1"/>
      <c r="JQH492" s="1"/>
      <c r="JQI492" s="1"/>
      <c r="JQJ492" s="1"/>
      <c r="JQK492" s="1"/>
      <c r="JQL492" s="1"/>
      <c r="JQM492" s="1"/>
      <c r="JQN492" s="1"/>
      <c r="JQO492" s="1"/>
      <c r="JQP492" s="1"/>
      <c r="JQQ492" s="1"/>
      <c r="JQR492" s="1"/>
      <c r="JQS492" s="1"/>
      <c r="JQT492" s="1"/>
      <c r="JQU492" s="1"/>
      <c r="JQV492" s="1"/>
      <c r="JQW492" s="1"/>
      <c r="JQX492" s="1"/>
      <c r="JQY492" s="1"/>
      <c r="JQZ492" s="1"/>
      <c r="JRA492" s="1"/>
      <c r="JRB492" s="1"/>
      <c r="JRC492" s="1"/>
      <c r="JRD492" s="1"/>
      <c r="JRE492" s="1"/>
      <c r="JRF492" s="1"/>
      <c r="JRG492" s="1"/>
      <c r="JRH492" s="1"/>
      <c r="JRI492" s="1"/>
      <c r="JRJ492" s="1"/>
      <c r="JRK492" s="1"/>
      <c r="JRL492" s="1"/>
      <c r="JRM492" s="1"/>
      <c r="JRN492" s="1"/>
      <c r="JRO492" s="1"/>
      <c r="JRP492" s="1"/>
      <c r="JRQ492" s="1"/>
      <c r="JRR492" s="1"/>
      <c r="JRS492" s="1"/>
      <c r="JRT492" s="1"/>
      <c r="JRU492" s="1"/>
      <c r="JRV492" s="1"/>
      <c r="JRW492" s="1"/>
      <c r="JRX492" s="1"/>
      <c r="JRY492" s="1"/>
      <c r="JRZ492" s="1"/>
      <c r="JSA492" s="1"/>
      <c r="JSB492" s="1"/>
      <c r="JSC492" s="1"/>
      <c r="JSD492" s="1"/>
      <c r="JSE492" s="1"/>
      <c r="JSF492" s="1"/>
      <c r="JSG492" s="1"/>
      <c r="JSH492" s="1"/>
      <c r="JSI492" s="1"/>
      <c r="JSJ492" s="1"/>
      <c r="JSK492" s="1"/>
      <c r="JSL492" s="1"/>
      <c r="JSM492" s="1"/>
      <c r="JSN492" s="1"/>
      <c r="JSO492" s="1"/>
      <c r="JSP492" s="1"/>
      <c r="JSQ492" s="1"/>
      <c r="JSR492" s="1"/>
      <c r="JSS492" s="1"/>
      <c r="JST492" s="1"/>
      <c r="JSU492" s="1"/>
      <c r="JSV492" s="1"/>
      <c r="JSW492" s="1"/>
      <c r="JSX492" s="1"/>
      <c r="JSY492" s="1"/>
      <c r="JSZ492" s="1"/>
      <c r="JTA492" s="1"/>
      <c r="JTB492" s="1"/>
      <c r="JTC492" s="1"/>
      <c r="JTD492" s="1"/>
      <c r="JTE492" s="1"/>
      <c r="JTF492" s="1"/>
      <c r="JTG492" s="1"/>
      <c r="JTH492" s="1"/>
      <c r="JTI492" s="1"/>
      <c r="JTJ492" s="1"/>
      <c r="JTK492" s="1"/>
      <c r="JTL492" s="1"/>
      <c r="JTM492" s="1"/>
      <c r="JTN492" s="1"/>
      <c r="JTO492" s="1"/>
      <c r="JTP492" s="1"/>
      <c r="JTQ492" s="1"/>
      <c r="JTR492" s="1"/>
      <c r="JTS492" s="1"/>
      <c r="JTT492" s="1"/>
      <c r="JTU492" s="1"/>
      <c r="JTV492" s="1"/>
      <c r="JTW492" s="1"/>
      <c r="JTX492" s="1"/>
      <c r="JTY492" s="1"/>
      <c r="JTZ492" s="1"/>
      <c r="JUA492" s="1"/>
      <c r="JUB492" s="1"/>
      <c r="JUC492" s="1"/>
      <c r="JUD492" s="1"/>
      <c r="JUE492" s="1"/>
      <c r="JUF492" s="1"/>
      <c r="JUG492" s="1"/>
      <c r="JUH492" s="1"/>
      <c r="JUI492" s="1"/>
      <c r="JUJ492" s="1"/>
      <c r="JUK492" s="1"/>
      <c r="JUL492" s="1"/>
      <c r="JUM492" s="1"/>
      <c r="JUN492" s="1"/>
      <c r="JUO492" s="1"/>
      <c r="JUP492" s="1"/>
      <c r="JUQ492" s="1"/>
      <c r="JUR492" s="1"/>
      <c r="JUS492" s="1"/>
      <c r="JUT492" s="1"/>
      <c r="JUU492" s="1"/>
      <c r="JUV492" s="1"/>
      <c r="JUW492" s="1"/>
      <c r="JUX492" s="1"/>
      <c r="JUY492" s="1"/>
      <c r="JUZ492" s="1"/>
      <c r="JVA492" s="1"/>
      <c r="JVB492" s="1"/>
      <c r="JVC492" s="1"/>
      <c r="JVD492" s="1"/>
      <c r="JVE492" s="1"/>
      <c r="JVF492" s="1"/>
      <c r="JVG492" s="1"/>
      <c r="JVH492" s="1"/>
      <c r="JVI492" s="1"/>
      <c r="JVJ492" s="1"/>
      <c r="JVK492" s="1"/>
      <c r="JVL492" s="1"/>
      <c r="JVM492" s="1"/>
      <c r="JVN492" s="1"/>
      <c r="JVO492" s="1"/>
      <c r="JVP492" s="1"/>
      <c r="JVQ492" s="1"/>
      <c r="JVR492" s="1"/>
      <c r="JVS492" s="1"/>
      <c r="JVT492" s="1"/>
      <c r="JVU492" s="1"/>
      <c r="JVV492" s="1"/>
      <c r="JVW492" s="1"/>
      <c r="JVX492" s="1"/>
      <c r="JVY492" s="1"/>
      <c r="JVZ492" s="1"/>
      <c r="JWA492" s="1"/>
      <c r="JWB492" s="1"/>
      <c r="JWC492" s="1"/>
      <c r="JWD492" s="1"/>
      <c r="JWE492" s="1"/>
      <c r="JWF492" s="1"/>
      <c r="JWG492" s="1"/>
      <c r="JWH492" s="1"/>
      <c r="JWI492" s="1"/>
      <c r="JWJ492" s="1"/>
      <c r="JWK492" s="1"/>
      <c r="JWL492" s="1"/>
      <c r="JWM492" s="1"/>
      <c r="JWN492" s="1"/>
      <c r="JWO492" s="1"/>
      <c r="JWP492" s="1"/>
      <c r="JWQ492" s="1"/>
      <c r="JWR492" s="1"/>
      <c r="JWS492" s="1"/>
      <c r="JWT492" s="1"/>
      <c r="JWU492" s="1"/>
      <c r="JWV492" s="1"/>
      <c r="JWW492" s="1"/>
      <c r="JWX492" s="1"/>
      <c r="JWY492" s="1"/>
      <c r="JWZ492" s="1"/>
      <c r="JXA492" s="1"/>
      <c r="JXB492" s="1"/>
      <c r="JXC492" s="1"/>
      <c r="JXD492" s="1"/>
      <c r="JXE492" s="1"/>
      <c r="JXF492" s="1"/>
      <c r="JXG492" s="1"/>
      <c r="JXH492" s="1"/>
      <c r="JXI492" s="1"/>
      <c r="JXJ492" s="1"/>
      <c r="JXK492" s="1"/>
      <c r="JXL492" s="1"/>
      <c r="JXM492" s="1"/>
      <c r="JXN492" s="1"/>
      <c r="JXO492" s="1"/>
      <c r="JXP492" s="1"/>
      <c r="JXQ492" s="1"/>
      <c r="JXR492" s="1"/>
      <c r="JXS492" s="1"/>
      <c r="JXT492" s="1"/>
      <c r="JXU492" s="1"/>
      <c r="JXV492" s="1"/>
      <c r="JXW492" s="1"/>
      <c r="JXX492" s="1"/>
      <c r="JXY492" s="1"/>
      <c r="JXZ492" s="1"/>
      <c r="JYA492" s="1"/>
      <c r="JYB492" s="1"/>
      <c r="JYC492" s="1"/>
      <c r="JYD492" s="1"/>
      <c r="JYE492" s="1"/>
      <c r="JYF492" s="1"/>
      <c r="JYG492" s="1"/>
      <c r="JYH492" s="1"/>
      <c r="JYI492" s="1"/>
      <c r="JYJ492" s="1"/>
      <c r="JYK492" s="1"/>
      <c r="JYL492" s="1"/>
      <c r="JYM492" s="1"/>
      <c r="JYN492" s="1"/>
      <c r="JYO492" s="1"/>
      <c r="JYP492" s="1"/>
      <c r="JYQ492" s="1"/>
      <c r="JYR492" s="1"/>
      <c r="JYS492" s="1"/>
      <c r="JYT492" s="1"/>
      <c r="JYU492" s="1"/>
      <c r="JYV492" s="1"/>
      <c r="JYW492" s="1"/>
      <c r="JYX492" s="1"/>
      <c r="JYY492" s="1"/>
      <c r="JYZ492" s="1"/>
      <c r="JZA492" s="1"/>
      <c r="JZB492" s="1"/>
      <c r="JZC492" s="1"/>
      <c r="JZD492" s="1"/>
      <c r="JZE492" s="1"/>
      <c r="JZF492" s="1"/>
      <c r="JZG492" s="1"/>
      <c r="JZH492" s="1"/>
      <c r="JZI492" s="1"/>
      <c r="JZJ492" s="1"/>
      <c r="JZK492" s="1"/>
      <c r="JZL492" s="1"/>
      <c r="JZM492" s="1"/>
      <c r="JZN492" s="1"/>
      <c r="JZO492" s="1"/>
      <c r="JZP492" s="1"/>
      <c r="JZQ492" s="1"/>
      <c r="JZR492" s="1"/>
      <c r="JZS492" s="1"/>
      <c r="JZT492" s="1"/>
      <c r="JZU492" s="1"/>
      <c r="JZV492" s="1"/>
      <c r="JZW492" s="1"/>
      <c r="JZX492" s="1"/>
      <c r="JZY492" s="1"/>
      <c r="JZZ492" s="1"/>
      <c r="KAA492" s="1"/>
      <c r="KAB492" s="1"/>
      <c r="KAC492" s="1"/>
      <c r="KAD492" s="1"/>
      <c r="KAE492" s="1"/>
      <c r="KAF492" s="1"/>
      <c r="KAG492" s="1"/>
      <c r="KAH492" s="1"/>
      <c r="KAI492" s="1"/>
      <c r="KAJ492" s="1"/>
      <c r="KAK492" s="1"/>
      <c r="KAL492" s="1"/>
      <c r="KAM492" s="1"/>
      <c r="KAN492" s="1"/>
      <c r="KAO492" s="1"/>
      <c r="KAP492" s="1"/>
      <c r="KAQ492" s="1"/>
      <c r="KAR492" s="1"/>
      <c r="KAS492" s="1"/>
      <c r="KAT492" s="1"/>
      <c r="KAU492" s="1"/>
      <c r="KAV492" s="1"/>
      <c r="KAW492" s="1"/>
      <c r="KAX492" s="1"/>
      <c r="KAY492" s="1"/>
      <c r="KAZ492" s="1"/>
      <c r="KBA492" s="1"/>
      <c r="KBB492" s="1"/>
      <c r="KBC492" s="1"/>
      <c r="KBD492" s="1"/>
      <c r="KBE492" s="1"/>
      <c r="KBF492" s="1"/>
      <c r="KBG492" s="1"/>
      <c r="KBH492" s="1"/>
      <c r="KBI492" s="1"/>
      <c r="KBJ492" s="1"/>
      <c r="KBK492" s="1"/>
      <c r="KBL492" s="1"/>
      <c r="KBM492" s="1"/>
      <c r="KBN492" s="1"/>
      <c r="KBO492" s="1"/>
      <c r="KBP492" s="1"/>
      <c r="KBQ492" s="1"/>
      <c r="KBR492" s="1"/>
      <c r="KBS492" s="1"/>
      <c r="KBT492" s="1"/>
      <c r="KBU492" s="1"/>
      <c r="KBV492" s="1"/>
      <c r="KBW492" s="1"/>
      <c r="KBX492" s="1"/>
      <c r="KBY492" s="1"/>
      <c r="KBZ492" s="1"/>
      <c r="KCA492" s="1"/>
      <c r="KCB492" s="1"/>
      <c r="KCC492" s="1"/>
      <c r="KCD492" s="1"/>
      <c r="KCE492" s="1"/>
      <c r="KCF492" s="1"/>
      <c r="KCG492" s="1"/>
      <c r="KCH492" s="1"/>
      <c r="KCI492" s="1"/>
      <c r="KCJ492" s="1"/>
      <c r="KCK492" s="1"/>
      <c r="KCL492" s="1"/>
      <c r="KCM492" s="1"/>
      <c r="KCN492" s="1"/>
      <c r="KCO492" s="1"/>
      <c r="KCP492" s="1"/>
      <c r="KCQ492" s="1"/>
      <c r="KCR492" s="1"/>
      <c r="KCS492" s="1"/>
      <c r="KCT492" s="1"/>
      <c r="KCU492" s="1"/>
      <c r="KCV492" s="1"/>
      <c r="KCW492" s="1"/>
      <c r="KCX492" s="1"/>
      <c r="KCY492" s="1"/>
      <c r="KCZ492" s="1"/>
      <c r="KDA492" s="1"/>
      <c r="KDB492" s="1"/>
      <c r="KDC492" s="1"/>
      <c r="KDD492" s="1"/>
      <c r="KDE492" s="1"/>
      <c r="KDF492" s="1"/>
      <c r="KDG492" s="1"/>
      <c r="KDH492" s="1"/>
      <c r="KDI492" s="1"/>
      <c r="KDJ492" s="1"/>
      <c r="KDK492" s="1"/>
      <c r="KDL492" s="1"/>
      <c r="KDM492" s="1"/>
      <c r="KDN492" s="1"/>
      <c r="KDO492" s="1"/>
      <c r="KDP492" s="1"/>
      <c r="KDQ492" s="1"/>
      <c r="KDR492" s="1"/>
      <c r="KDS492" s="1"/>
      <c r="KDT492" s="1"/>
      <c r="KDU492" s="1"/>
      <c r="KDV492" s="1"/>
      <c r="KDW492" s="1"/>
      <c r="KDX492" s="1"/>
      <c r="KDY492" s="1"/>
      <c r="KDZ492" s="1"/>
      <c r="KEA492" s="1"/>
      <c r="KEB492" s="1"/>
      <c r="KEC492" s="1"/>
      <c r="KED492" s="1"/>
      <c r="KEE492" s="1"/>
      <c r="KEF492" s="1"/>
      <c r="KEG492" s="1"/>
      <c r="KEH492" s="1"/>
      <c r="KEI492" s="1"/>
      <c r="KEJ492" s="1"/>
      <c r="KEK492" s="1"/>
      <c r="KEL492" s="1"/>
      <c r="KEM492" s="1"/>
      <c r="KEN492" s="1"/>
      <c r="KEO492" s="1"/>
      <c r="KEP492" s="1"/>
      <c r="KEQ492" s="1"/>
      <c r="KER492" s="1"/>
      <c r="KES492" s="1"/>
      <c r="KET492" s="1"/>
      <c r="KEU492" s="1"/>
      <c r="KEV492" s="1"/>
      <c r="KEW492" s="1"/>
      <c r="KEX492" s="1"/>
      <c r="KEY492" s="1"/>
      <c r="KEZ492" s="1"/>
      <c r="KFA492" s="1"/>
      <c r="KFB492" s="1"/>
      <c r="KFC492" s="1"/>
      <c r="KFD492" s="1"/>
      <c r="KFE492" s="1"/>
      <c r="KFF492" s="1"/>
      <c r="KFG492" s="1"/>
      <c r="KFH492" s="1"/>
      <c r="KFI492" s="1"/>
      <c r="KFJ492" s="1"/>
      <c r="KFK492" s="1"/>
      <c r="KFL492" s="1"/>
      <c r="KFM492" s="1"/>
      <c r="KFN492" s="1"/>
      <c r="KFO492" s="1"/>
      <c r="KFP492" s="1"/>
      <c r="KFQ492" s="1"/>
      <c r="KFR492" s="1"/>
      <c r="KFS492" s="1"/>
      <c r="KFT492" s="1"/>
      <c r="KFU492" s="1"/>
      <c r="KFV492" s="1"/>
      <c r="KFW492" s="1"/>
      <c r="KFX492" s="1"/>
      <c r="KFY492" s="1"/>
      <c r="KFZ492" s="1"/>
      <c r="KGA492" s="1"/>
      <c r="KGB492" s="1"/>
      <c r="KGC492" s="1"/>
      <c r="KGD492" s="1"/>
      <c r="KGE492" s="1"/>
      <c r="KGF492" s="1"/>
      <c r="KGG492" s="1"/>
      <c r="KGH492" s="1"/>
      <c r="KGI492" s="1"/>
      <c r="KGJ492" s="1"/>
      <c r="KGK492" s="1"/>
      <c r="KGL492" s="1"/>
      <c r="KGM492" s="1"/>
      <c r="KGN492" s="1"/>
      <c r="KGO492" s="1"/>
      <c r="KGP492" s="1"/>
      <c r="KGQ492" s="1"/>
      <c r="KGR492" s="1"/>
      <c r="KGS492" s="1"/>
      <c r="KGT492" s="1"/>
      <c r="KGU492" s="1"/>
      <c r="KGV492" s="1"/>
      <c r="KGW492" s="1"/>
      <c r="KGX492" s="1"/>
      <c r="KGY492" s="1"/>
      <c r="KGZ492" s="1"/>
      <c r="KHA492" s="1"/>
      <c r="KHB492" s="1"/>
      <c r="KHC492" s="1"/>
      <c r="KHD492" s="1"/>
      <c r="KHE492" s="1"/>
      <c r="KHF492" s="1"/>
      <c r="KHG492" s="1"/>
      <c r="KHH492" s="1"/>
      <c r="KHI492" s="1"/>
      <c r="KHJ492" s="1"/>
      <c r="KHK492" s="1"/>
      <c r="KHL492" s="1"/>
      <c r="KHM492" s="1"/>
      <c r="KHN492" s="1"/>
      <c r="KHO492" s="1"/>
      <c r="KHP492" s="1"/>
      <c r="KHQ492" s="1"/>
      <c r="KHR492" s="1"/>
      <c r="KHS492" s="1"/>
      <c r="KHT492" s="1"/>
      <c r="KHU492" s="1"/>
      <c r="KHV492" s="1"/>
      <c r="KHW492" s="1"/>
      <c r="KHX492" s="1"/>
      <c r="KHY492" s="1"/>
      <c r="KHZ492" s="1"/>
      <c r="KIA492" s="1"/>
      <c r="KIB492" s="1"/>
      <c r="KIC492" s="1"/>
      <c r="KID492" s="1"/>
      <c r="KIE492" s="1"/>
      <c r="KIF492" s="1"/>
      <c r="KIG492" s="1"/>
      <c r="KIH492" s="1"/>
      <c r="KII492" s="1"/>
      <c r="KIJ492" s="1"/>
      <c r="KIK492" s="1"/>
      <c r="KIL492" s="1"/>
      <c r="KIM492" s="1"/>
      <c r="KIN492" s="1"/>
      <c r="KIO492" s="1"/>
      <c r="KIP492" s="1"/>
      <c r="KIQ492" s="1"/>
      <c r="KIR492" s="1"/>
      <c r="KIS492" s="1"/>
      <c r="KIT492" s="1"/>
      <c r="KIU492" s="1"/>
      <c r="KIV492" s="1"/>
      <c r="KIW492" s="1"/>
      <c r="KIX492" s="1"/>
      <c r="KIY492" s="1"/>
      <c r="KIZ492" s="1"/>
      <c r="KJA492" s="1"/>
      <c r="KJB492" s="1"/>
      <c r="KJC492" s="1"/>
      <c r="KJD492" s="1"/>
      <c r="KJE492" s="1"/>
      <c r="KJF492" s="1"/>
      <c r="KJG492" s="1"/>
      <c r="KJH492" s="1"/>
      <c r="KJI492" s="1"/>
      <c r="KJJ492" s="1"/>
      <c r="KJK492" s="1"/>
      <c r="KJL492" s="1"/>
      <c r="KJM492" s="1"/>
      <c r="KJN492" s="1"/>
      <c r="KJO492" s="1"/>
      <c r="KJP492" s="1"/>
      <c r="KJQ492" s="1"/>
      <c r="KJR492" s="1"/>
      <c r="KJS492" s="1"/>
      <c r="KJT492" s="1"/>
      <c r="KJU492" s="1"/>
      <c r="KJV492" s="1"/>
      <c r="KJW492" s="1"/>
      <c r="KJX492" s="1"/>
      <c r="KJY492" s="1"/>
      <c r="KJZ492" s="1"/>
      <c r="KKA492" s="1"/>
      <c r="KKB492" s="1"/>
      <c r="KKC492" s="1"/>
      <c r="KKD492" s="1"/>
      <c r="KKE492" s="1"/>
      <c r="KKF492" s="1"/>
      <c r="KKG492" s="1"/>
      <c r="KKH492" s="1"/>
      <c r="KKI492" s="1"/>
      <c r="KKJ492" s="1"/>
      <c r="KKK492" s="1"/>
      <c r="KKL492" s="1"/>
      <c r="KKM492" s="1"/>
      <c r="KKN492" s="1"/>
      <c r="KKO492" s="1"/>
      <c r="KKP492" s="1"/>
      <c r="KKQ492" s="1"/>
      <c r="KKR492" s="1"/>
      <c r="KKS492" s="1"/>
      <c r="KKT492" s="1"/>
      <c r="KKU492" s="1"/>
      <c r="KKV492" s="1"/>
      <c r="KKW492" s="1"/>
      <c r="KKX492" s="1"/>
      <c r="KKY492" s="1"/>
      <c r="KKZ492" s="1"/>
      <c r="KLA492" s="1"/>
      <c r="KLB492" s="1"/>
      <c r="KLC492" s="1"/>
      <c r="KLD492" s="1"/>
      <c r="KLE492" s="1"/>
      <c r="KLF492" s="1"/>
      <c r="KLG492" s="1"/>
      <c r="KLH492" s="1"/>
      <c r="KLI492" s="1"/>
      <c r="KLJ492" s="1"/>
      <c r="KLK492" s="1"/>
      <c r="KLL492" s="1"/>
      <c r="KLM492" s="1"/>
      <c r="KLN492" s="1"/>
      <c r="KLO492" s="1"/>
      <c r="KLP492" s="1"/>
      <c r="KLQ492" s="1"/>
      <c r="KLR492" s="1"/>
      <c r="KLS492" s="1"/>
      <c r="KLT492" s="1"/>
      <c r="KLU492" s="1"/>
      <c r="KLV492" s="1"/>
      <c r="KLW492" s="1"/>
      <c r="KLX492" s="1"/>
      <c r="KLY492" s="1"/>
      <c r="KLZ492" s="1"/>
      <c r="KMA492" s="1"/>
      <c r="KMB492" s="1"/>
      <c r="KMC492" s="1"/>
      <c r="KMD492" s="1"/>
      <c r="KME492" s="1"/>
      <c r="KMF492" s="1"/>
      <c r="KMG492" s="1"/>
      <c r="KMH492" s="1"/>
      <c r="KMI492" s="1"/>
      <c r="KMJ492" s="1"/>
      <c r="KMK492" s="1"/>
      <c r="KML492" s="1"/>
      <c r="KMM492" s="1"/>
      <c r="KMN492" s="1"/>
      <c r="KMO492" s="1"/>
      <c r="KMP492" s="1"/>
      <c r="KMQ492" s="1"/>
      <c r="KMR492" s="1"/>
      <c r="KMS492" s="1"/>
      <c r="KMT492" s="1"/>
      <c r="KMU492" s="1"/>
      <c r="KMV492" s="1"/>
      <c r="KMW492" s="1"/>
      <c r="KMX492" s="1"/>
      <c r="KMY492" s="1"/>
      <c r="KMZ492" s="1"/>
      <c r="KNA492" s="1"/>
      <c r="KNB492" s="1"/>
      <c r="KNC492" s="1"/>
      <c r="KND492" s="1"/>
      <c r="KNE492" s="1"/>
      <c r="KNF492" s="1"/>
      <c r="KNG492" s="1"/>
      <c r="KNH492" s="1"/>
      <c r="KNI492" s="1"/>
      <c r="KNJ492" s="1"/>
      <c r="KNK492" s="1"/>
      <c r="KNL492" s="1"/>
      <c r="KNM492" s="1"/>
      <c r="KNN492" s="1"/>
      <c r="KNO492" s="1"/>
      <c r="KNP492" s="1"/>
      <c r="KNQ492" s="1"/>
      <c r="KNR492" s="1"/>
      <c r="KNS492" s="1"/>
      <c r="KNT492" s="1"/>
      <c r="KNU492" s="1"/>
      <c r="KNV492" s="1"/>
      <c r="KNW492" s="1"/>
      <c r="KNX492" s="1"/>
      <c r="KNY492" s="1"/>
      <c r="KNZ492" s="1"/>
      <c r="KOA492" s="1"/>
      <c r="KOB492" s="1"/>
      <c r="KOC492" s="1"/>
      <c r="KOD492" s="1"/>
      <c r="KOE492" s="1"/>
      <c r="KOF492" s="1"/>
      <c r="KOG492" s="1"/>
      <c r="KOH492" s="1"/>
      <c r="KOI492" s="1"/>
      <c r="KOJ492" s="1"/>
      <c r="KOK492" s="1"/>
      <c r="KOL492" s="1"/>
      <c r="KOM492" s="1"/>
      <c r="KON492" s="1"/>
      <c r="KOO492" s="1"/>
      <c r="KOP492" s="1"/>
      <c r="KOQ492" s="1"/>
      <c r="KOR492" s="1"/>
      <c r="KOS492" s="1"/>
      <c r="KOT492" s="1"/>
      <c r="KOU492" s="1"/>
      <c r="KOV492" s="1"/>
      <c r="KOW492" s="1"/>
      <c r="KOX492" s="1"/>
      <c r="KOY492" s="1"/>
      <c r="KOZ492" s="1"/>
      <c r="KPA492" s="1"/>
      <c r="KPB492" s="1"/>
      <c r="KPC492" s="1"/>
      <c r="KPD492" s="1"/>
      <c r="KPE492" s="1"/>
      <c r="KPF492" s="1"/>
      <c r="KPG492" s="1"/>
      <c r="KPH492" s="1"/>
      <c r="KPI492" s="1"/>
      <c r="KPJ492" s="1"/>
      <c r="KPK492" s="1"/>
      <c r="KPL492" s="1"/>
      <c r="KPM492" s="1"/>
      <c r="KPN492" s="1"/>
      <c r="KPO492" s="1"/>
      <c r="KPP492" s="1"/>
      <c r="KPQ492" s="1"/>
      <c r="KPR492" s="1"/>
      <c r="KPS492" s="1"/>
      <c r="KPT492" s="1"/>
      <c r="KPU492" s="1"/>
      <c r="KPV492" s="1"/>
      <c r="KPW492" s="1"/>
      <c r="KPX492" s="1"/>
      <c r="KPY492" s="1"/>
      <c r="KPZ492" s="1"/>
      <c r="KQA492" s="1"/>
      <c r="KQB492" s="1"/>
      <c r="KQC492" s="1"/>
      <c r="KQD492" s="1"/>
      <c r="KQE492" s="1"/>
      <c r="KQF492" s="1"/>
      <c r="KQG492" s="1"/>
      <c r="KQH492" s="1"/>
      <c r="KQI492" s="1"/>
      <c r="KQJ492" s="1"/>
      <c r="KQK492" s="1"/>
      <c r="KQL492" s="1"/>
      <c r="KQM492" s="1"/>
      <c r="KQN492" s="1"/>
      <c r="KQO492" s="1"/>
      <c r="KQP492" s="1"/>
      <c r="KQQ492" s="1"/>
      <c r="KQR492" s="1"/>
      <c r="KQS492" s="1"/>
      <c r="KQT492" s="1"/>
      <c r="KQU492" s="1"/>
      <c r="KQV492" s="1"/>
      <c r="KQW492" s="1"/>
      <c r="KQX492" s="1"/>
      <c r="KQY492" s="1"/>
      <c r="KQZ492" s="1"/>
      <c r="KRA492" s="1"/>
      <c r="KRB492" s="1"/>
      <c r="KRC492" s="1"/>
      <c r="KRD492" s="1"/>
      <c r="KRE492" s="1"/>
      <c r="KRF492" s="1"/>
      <c r="KRG492" s="1"/>
      <c r="KRH492" s="1"/>
      <c r="KRI492" s="1"/>
      <c r="KRJ492" s="1"/>
      <c r="KRK492" s="1"/>
      <c r="KRL492" s="1"/>
      <c r="KRM492" s="1"/>
      <c r="KRN492" s="1"/>
      <c r="KRO492" s="1"/>
      <c r="KRP492" s="1"/>
      <c r="KRQ492" s="1"/>
      <c r="KRR492" s="1"/>
      <c r="KRS492" s="1"/>
      <c r="KRT492" s="1"/>
      <c r="KRU492" s="1"/>
      <c r="KRV492" s="1"/>
      <c r="KRW492" s="1"/>
      <c r="KRX492" s="1"/>
      <c r="KRY492" s="1"/>
      <c r="KRZ492" s="1"/>
      <c r="KSA492" s="1"/>
      <c r="KSB492" s="1"/>
      <c r="KSC492" s="1"/>
      <c r="KSD492" s="1"/>
      <c r="KSE492" s="1"/>
      <c r="KSF492" s="1"/>
      <c r="KSG492" s="1"/>
      <c r="KSH492" s="1"/>
      <c r="KSI492" s="1"/>
      <c r="KSJ492" s="1"/>
      <c r="KSK492" s="1"/>
      <c r="KSL492" s="1"/>
      <c r="KSM492" s="1"/>
      <c r="KSN492" s="1"/>
      <c r="KSO492" s="1"/>
      <c r="KSP492" s="1"/>
      <c r="KSQ492" s="1"/>
      <c r="KSR492" s="1"/>
      <c r="KSS492" s="1"/>
      <c r="KST492" s="1"/>
      <c r="KSU492" s="1"/>
      <c r="KSV492" s="1"/>
      <c r="KSW492" s="1"/>
      <c r="KSX492" s="1"/>
      <c r="KSY492" s="1"/>
      <c r="KSZ492" s="1"/>
      <c r="KTA492" s="1"/>
      <c r="KTB492" s="1"/>
      <c r="KTC492" s="1"/>
      <c r="KTD492" s="1"/>
      <c r="KTE492" s="1"/>
      <c r="KTF492" s="1"/>
      <c r="KTG492" s="1"/>
      <c r="KTH492" s="1"/>
      <c r="KTI492" s="1"/>
      <c r="KTJ492" s="1"/>
      <c r="KTK492" s="1"/>
      <c r="KTL492" s="1"/>
      <c r="KTM492" s="1"/>
      <c r="KTN492" s="1"/>
      <c r="KTO492" s="1"/>
      <c r="KTP492" s="1"/>
      <c r="KTQ492" s="1"/>
      <c r="KTR492" s="1"/>
      <c r="KTS492" s="1"/>
      <c r="KTT492" s="1"/>
      <c r="KTU492" s="1"/>
      <c r="KTV492" s="1"/>
      <c r="KTW492" s="1"/>
      <c r="KTX492" s="1"/>
      <c r="KTY492" s="1"/>
      <c r="KTZ492" s="1"/>
      <c r="KUA492" s="1"/>
      <c r="KUB492" s="1"/>
      <c r="KUC492" s="1"/>
      <c r="KUD492" s="1"/>
      <c r="KUE492" s="1"/>
      <c r="KUF492" s="1"/>
      <c r="KUG492" s="1"/>
      <c r="KUH492" s="1"/>
      <c r="KUI492" s="1"/>
      <c r="KUJ492" s="1"/>
      <c r="KUK492" s="1"/>
      <c r="KUL492" s="1"/>
      <c r="KUM492" s="1"/>
      <c r="KUN492" s="1"/>
      <c r="KUO492" s="1"/>
      <c r="KUP492" s="1"/>
      <c r="KUQ492" s="1"/>
      <c r="KUR492" s="1"/>
      <c r="KUS492" s="1"/>
      <c r="KUT492" s="1"/>
      <c r="KUU492" s="1"/>
      <c r="KUV492" s="1"/>
      <c r="KUW492" s="1"/>
      <c r="KUX492" s="1"/>
      <c r="KUY492" s="1"/>
      <c r="KUZ492" s="1"/>
      <c r="KVA492" s="1"/>
      <c r="KVB492" s="1"/>
      <c r="KVC492" s="1"/>
      <c r="KVD492" s="1"/>
      <c r="KVE492" s="1"/>
      <c r="KVF492" s="1"/>
      <c r="KVG492" s="1"/>
      <c r="KVH492" s="1"/>
      <c r="KVI492" s="1"/>
      <c r="KVJ492" s="1"/>
      <c r="KVK492" s="1"/>
      <c r="KVL492" s="1"/>
      <c r="KVM492" s="1"/>
      <c r="KVN492" s="1"/>
      <c r="KVO492" s="1"/>
      <c r="KVP492" s="1"/>
      <c r="KVQ492" s="1"/>
      <c r="KVR492" s="1"/>
      <c r="KVS492" s="1"/>
      <c r="KVT492" s="1"/>
      <c r="KVU492" s="1"/>
      <c r="KVV492" s="1"/>
      <c r="KVW492" s="1"/>
      <c r="KVX492" s="1"/>
      <c r="KVY492" s="1"/>
      <c r="KVZ492" s="1"/>
      <c r="KWA492" s="1"/>
      <c r="KWB492" s="1"/>
      <c r="KWC492" s="1"/>
      <c r="KWD492" s="1"/>
      <c r="KWE492" s="1"/>
      <c r="KWF492" s="1"/>
      <c r="KWG492" s="1"/>
      <c r="KWH492" s="1"/>
      <c r="KWI492" s="1"/>
      <c r="KWJ492" s="1"/>
      <c r="KWK492" s="1"/>
      <c r="KWL492" s="1"/>
      <c r="KWM492" s="1"/>
      <c r="KWN492" s="1"/>
      <c r="KWO492" s="1"/>
      <c r="KWP492" s="1"/>
      <c r="KWQ492" s="1"/>
      <c r="KWR492" s="1"/>
      <c r="KWS492" s="1"/>
      <c r="KWT492" s="1"/>
      <c r="KWU492" s="1"/>
      <c r="KWV492" s="1"/>
      <c r="KWW492" s="1"/>
      <c r="KWX492" s="1"/>
      <c r="KWY492" s="1"/>
      <c r="KWZ492" s="1"/>
      <c r="KXA492" s="1"/>
      <c r="KXB492" s="1"/>
      <c r="KXC492" s="1"/>
      <c r="KXD492" s="1"/>
      <c r="KXE492" s="1"/>
      <c r="KXF492" s="1"/>
      <c r="KXG492" s="1"/>
      <c r="KXH492" s="1"/>
      <c r="KXI492" s="1"/>
      <c r="KXJ492" s="1"/>
      <c r="KXK492" s="1"/>
      <c r="KXL492" s="1"/>
      <c r="KXM492" s="1"/>
      <c r="KXN492" s="1"/>
      <c r="KXO492" s="1"/>
      <c r="KXP492" s="1"/>
      <c r="KXQ492" s="1"/>
      <c r="KXR492" s="1"/>
      <c r="KXS492" s="1"/>
      <c r="KXT492" s="1"/>
      <c r="KXU492" s="1"/>
      <c r="KXV492" s="1"/>
      <c r="KXW492" s="1"/>
      <c r="KXX492" s="1"/>
      <c r="KXY492" s="1"/>
      <c r="KXZ492" s="1"/>
      <c r="KYA492" s="1"/>
      <c r="KYB492" s="1"/>
      <c r="KYC492" s="1"/>
      <c r="KYD492" s="1"/>
      <c r="KYE492" s="1"/>
      <c r="KYF492" s="1"/>
      <c r="KYG492" s="1"/>
      <c r="KYH492" s="1"/>
      <c r="KYI492" s="1"/>
      <c r="KYJ492" s="1"/>
      <c r="KYK492" s="1"/>
      <c r="KYL492" s="1"/>
      <c r="KYM492" s="1"/>
      <c r="KYN492" s="1"/>
      <c r="KYO492" s="1"/>
      <c r="KYP492" s="1"/>
      <c r="KYQ492" s="1"/>
      <c r="KYR492" s="1"/>
      <c r="KYS492" s="1"/>
      <c r="KYT492" s="1"/>
      <c r="KYU492" s="1"/>
      <c r="KYV492" s="1"/>
      <c r="KYW492" s="1"/>
      <c r="KYX492" s="1"/>
      <c r="KYY492" s="1"/>
      <c r="KYZ492" s="1"/>
      <c r="KZA492" s="1"/>
      <c r="KZB492" s="1"/>
      <c r="KZC492" s="1"/>
      <c r="KZD492" s="1"/>
      <c r="KZE492" s="1"/>
      <c r="KZF492" s="1"/>
      <c r="KZG492" s="1"/>
      <c r="KZH492" s="1"/>
      <c r="KZI492" s="1"/>
      <c r="KZJ492" s="1"/>
      <c r="KZK492" s="1"/>
      <c r="KZL492" s="1"/>
      <c r="KZM492" s="1"/>
      <c r="KZN492" s="1"/>
      <c r="KZO492" s="1"/>
      <c r="KZP492" s="1"/>
      <c r="KZQ492" s="1"/>
      <c r="KZR492" s="1"/>
      <c r="KZS492" s="1"/>
      <c r="KZT492" s="1"/>
      <c r="KZU492" s="1"/>
      <c r="KZV492" s="1"/>
      <c r="KZW492" s="1"/>
      <c r="KZX492" s="1"/>
      <c r="KZY492" s="1"/>
      <c r="KZZ492" s="1"/>
      <c r="LAA492" s="1"/>
      <c r="LAB492" s="1"/>
      <c r="LAC492" s="1"/>
      <c r="LAD492" s="1"/>
      <c r="LAE492" s="1"/>
      <c r="LAF492" s="1"/>
      <c r="LAG492" s="1"/>
      <c r="LAH492" s="1"/>
      <c r="LAI492" s="1"/>
      <c r="LAJ492" s="1"/>
      <c r="LAK492" s="1"/>
      <c r="LAL492" s="1"/>
      <c r="LAM492" s="1"/>
      <c r="LAN492" s="1"/>
      <c r="LAO492" s="1"/>
      <c r="LAP492" s="1"/>
      <c r="LAQ492" s="1"/>
      <c r="LAR492" s="1"/>
      <c r="LAS492" s="1"/>
      <c r="LAT492" s="1"/>
      <c r="LAU492" s="1"/>
      <c r="LAV492" s="1"/>
      <c r="LAW492" s="1"/>
      <c r="LAX492" s="1"/>
      <c r="LAY492" s="1"/>
      <c r="LAZ492" s="1"/>
      <c r="LBA492" s="1"/>
      <c r="LBB492" s="1"/>
      <c r="LBC492" s="1"/>
      <c r="LBD492" s="1"/>
      <c r="LBE492" s="1"/>
      <c r="LBF492" s="1"/>
      <c r="LBG492" s="1"/>
      <c r="LBH492" s="1"/>
      <c r="LBI492" s="1"/>
      <c r="LBJ492" s="1"/>
      <c r="LBK492" s="1"/>
      <c r="LBL492" s="1"/>
      <c r="LBM492" s="1"/>
      <c r="LBN492" s="1"/>
      <c r="LBO492" s="1"/>
      <c r="LBP492" s="1"/>
      <c r="LBQ492" s="1"/>
      <c r="LBR492" s="1"/>
      <c r="LBS492" s="1"/>
      <c r="LBT492" s="1"/>
      <c r="LBU492" s="1"/>
      <c r="LBV492" s="1"/>
      <c r="LBW492" s="1"/>
      <c r="LBX492" s="1"/>
      <c r="LBY492" s="1"/>
      <c r="LBZ492" s="1"/>
      <c r="LCA492" s="1"/>
      <c r="LCB492" s="1"/>
      <c r="LCC492" s="1"/>
      <c r="LCD492" s="1"/>
      <c r="LCE492" s="1"/>
      <c r="LCF492" s="1"/>
      <c r="LCG492" s="1"/>
      <c r="LCH492" s="1"/>
      <c r="LCI492" s="1"/>
      <c r="LCJ492" s="1"/>
      <c r="LCK492" s="1"/>
      <c r="LCL492" s="1"/>
      <c r="LCM492" s="1"/>
      <c r="LCN492" s="1"/>
      <c r="LCO492" s="1"/>
      <c r="LCP492" s="1"/>
      <c r="LCQ492" s="1"/>
      <c r="LCR492" s="1"/>
      <c r="LCS492" s="1"/>
      <c r="LCT492" s="1"/>
      <c r="LCU492" s="1"/>
      <c r="LCV492" s="1"/>
      <c r="LCW492" s="1"/>
      <c r="LCX492" s="1"/>
      <c r="LCY492" s="1"/>
      <c r="LCZ492" s="1"/>
      <c r="LDA492" s="1"/>
      <c r="LDB492" s="1"/>
      <c r="LDC492" s="1"/>
      <c r="LDD492" s="1"/>
      <c r="LDE492" s="1"/>
      <c r="LDF492" s="1"/>
      <c r="LDG492" s="1"/>
      <c r="LDH492" s="1"/>
      <c r="LDI492" s="1"/>
      <c r="LDJ492" s="1"/>
      <c r="LDK492" s="1"/>
      <c r="LDL492" s="1"/>
      <c r="LDM492" s="1"/>
      <c r="LDN492" s="1"/>
      <c r="LDO492" s="1"/>
      <c r="LDP492" s="1"/>
      <c r="LDQ492" s="1"/>
      <c r="LDR492" s="1"/>
      <c r="LDS492" s="1"/>
      <c r="LDT492" s="1"/>
      <c r="LDU492" s="1"/>
      <c r="LDV492" s="1"/>
      <c r="LDW492" s="1"/>
      <c r="LDX492" s="1"/>
      <c r="LDY492" s="1"/>
      <c r="LDZ492" s="1"/>
      <c r="LEA492" s="1"/>
      <c r="LEB492" s="1"/>
      <c r="LEC492" s="1"/>
      <c r="LED492" s="1"/>
      <c r="LEE492" s="1"/>
      <c r="LEF492" s="1"/>
      <c r="LEG492" s="1"/>
      <c r="LEH492" s="1"/>
      <c r="LEI492" s="1"/>
      <c r="LEJ492" s="1"/>
      <c r="LEK492" s="1"/>
      <c r="LEL492" s="1"/>
      <c r="LEM492" s="1"/>
      <c r="LEN492" s="1"/>
      <c r="LEO492" s="1"/>
      <c r="LEP492" s="1"/>
      <c r="LEQ492" s="1"/>
      <c r="LER492" s="1"/>
      <c r="LES492" s="1"/>
      <c r="LET492" s="1"/>
      <c r="LEU492" s="1"/>
      <c r="LEV492" s="1"/>
      <c r="LEW492" s="1"/>
      <c r="LEX492" s="1"/>
      <c r="LEY492" s="1"/>
      <c r="LEZ492" s="1"/>
      <c r="LFA492" s="1"/>
      <c r="LFB492" s="1"/>
      <c r="LFC492" s="1"/>
      <c r="LFD492" s="1"/>
      <c r="LFE492" s="1"/>
      <c r="LFF492" s="1"/>
      <c r="LFG492" s="1"/>
      <c r="LFH492" s="1"/>
      <c r="LFI492" s="1"/>
      <c r="LFJ492" s="1"/>
      <c r="LFK492" s="1"/>
      <c r="LFL492" s="1"/>
      <c r="LFM492" s="1"/>
      <c r="LFN492" s="1"/>
      <c r="LFO492" s="1"/>
      <c r="LFP492" s="1"/>
      <c r="LFQ492" s="1"/>
      <c r="LFR492" s="1"/>
      <c r="LFS492" s="1"/>
      <c r="LFT492" s="1"/>
      <c r="LFU492" s="1"/>
      <c r="LFV492" s="1"/>
      <c r="LFW492" s="1"/>
      <c r="LFX492" s="1"/>
      <c r="LFY492" s="1"/>
      <c r="LFZ492" s="1"/>
      <c r="LGA492" s="1"/>
      <c r="LGB492" s="1"/>
      <c r="LGC492" s="1"/>
      <c r="LGD492" s="1"/>
      <c r="LGE492" s="1"/>
      <c r="LGF492" s="1"/>
      <c r="LGG492" s="1"/>
      <c r="LGH492" s="1"/>
      <c r="LGI492" s="1"/>
      <c r="LGJ492" s="1"/>
      <c r="LGK492" s="1"/>
      <c r="LGL492" s="1"/>
      <c r="LGM492" s="1"/>
      <c r="LGN492" s="1"/>
      <c r="LGO492" s="1"/>
      <c r="LGP492" s="1"/>
      <c r="LGQ492" s="1"/>
      <c r="LGR492" s="1"/>
      <c r="LGS492" s="1"/>
      <c r="LGT492" s="1"/>
      <c r="LGU492" s="1"/>
      <c r="LGV492" s="1"/>
      <c r="LGW492" s="1"/>
      <c r="LGX492" s="1"/>
      <c r="LGY492" s="1"/>
      <c r="LGZ492" s="1"/>
      <c r="LHA492" s="1"/>
      <c r="LHB492" s="1"/>
      <c r="LHC492" s="1"/>
      <c r="LHD492" s="1"/>
      <c r="LHE492" s="1"/>
      <c r="LHF492" s="1"/>
      <c r="LHG492" s="1"/>
      <c r="LHH492" s="1"/>
      <c r="LHI492" s="1"/>
      <c r="LHJ492" s="1"/>
      <c r="LHK492" s="1"/>
      <c r="LHL492" s="1"/>
      <c r="LHM492" s="1"/>
      <c r="LHN492" s="1"/>
      <c r="LHO492" s="1"/>
      <c r="LHP492" s="1"/>
      <c r="LHQ492" s="1"/>
      <c r="LHR492" s="1"/>
      <c r="LHS492" s="1"/>
      <c r="LHT492" s="1"/>
      <c r="LHU492" s="1"/>
      <c r="LHV492" s="1"/>
      <c r="LHW492" s="1"/>
      <c r="LHX492" s="1"/>
      <c r="LHY492" s="1"/>
      <c r="LHZ492" s="1"/>
      <c r="LIA492" s="1"/>
      <c r="LIB492" s="1"/>
      <c r="LIC492" s="1"/>
      <c r="LID492" s="1"/>
      <c r="LIE492" s="1"/>
      <c r="LIF492" s="1"/>
      <c r="LIG492" s="1"/>
      <c r="LIH492" s="1"/>
      <c r="LII492" s="1"/>
      <c r="LIJ492" s="1"/>
      <c r="LIK492" s="1"/>
      <c r="LIL492" s="1"/>
      <c r="LIM492" s="1"/>
      <c r="LIN492" s="1"/>
      <c r="LIO492" s="1"/>
      <c r="LIP492" s="1"/>
      <c r="LIQ492" s="1"/>
      <c r="LIR492" s="1"/>
      <c r="LIS492" s="1"/>
      <c r="LIT492" s="1"/>
      <c r="LIU492" s="1"/>
      <c r="LIV492" s="1"/>
      <c r="LIW492" s="1"/>
      <c r="LIX492" s="1"/>
      <c r="LIY492" s="1"/>
      <c r="LIZ492" s="1"/>
      <c r="LJA492" s="1"/>
      <c r="LJB492" s="1"/>
      <c r="LJC492" s="1"/>
      <c r="LJD492" s="1"/>
      <c r="LJE492" s="1"/>
      <c r="LJF492" s="1"/>
      <c r="LJG492" s="1"/>
      <c r="LJH492" s="1"/>
      <c r="LJI492" s="1"/>
      <c r="LJJ492" s="1"/>
      <c r="LJK492" s="1"/>
      <c r="LJL492" s="1"/>
      <c r="LJM492" s="1"/>
      <c r="LJN492" s="1"/>
      <c r="LJO492" s="1"/>
      <c r="LJP492" s="1"/>
      <c r="LJQ492" s="1"/>
      <c r="LJR492" s="1"/>
      <c r="LJS492" s="1"/>
      <c r="LJT492" s="1"/>
      <c r="LJU492" s="1"/>
      <c r="LJV492" s="1"/>
      <c r="LJW492" s="1"/>
      <c r="LJX492" s="1"/>
      <c r="LJY492" s="1"/>
      <c r="LJZ492" s="1"/>
      <c r="LKA492" s="1"/>
      <c r="LKB492" s="1"/>
      <c r="LKC492" s="1"/>
      <c r="LKD492" s="1"/>
      <c r="LKE492" s="1"/>
      <c r="LKF492" s="1"/>
      <c r="LKG492" s="1"/>
      <c r="LKH492" s="1"/>
      <c r="LKI492" s="1"/>
      <c r="LKJ492" s="1"/>
      <c r="LKK492" s="1"/>
      <c r="LKL492" s="1"/>
      <c r="LKM492" s="1"/>
      <c r="LKN492" s="1"/>
      <c r="LKO492" s="1"/>
      <c r="LKP492" s="1"/>
      <c r="LKQ492" s="1"/>
      <c r="LKR492" s="1"/>
      <c r="LKS492" s="1"/>
      <c r="LKT492" s="1"/>
      <c r="LKU492" s="1"/>
      <c r="LKV492" s="1"/>
      <c r="LKW492" s="1"/>
      <c r="LKX492" s="1"/>
      <c r="LKY492" s="1"/>
      <c r="LKZ492" s="1"/>
      <c r="LLA492" s="1"/>
      <c r="LLB492" s="1"/>
      <c r="LLC492" s="1"/>
      <c r="LLD492" s="1"/>
      <c r="LLE492" s="1"/>
      <c r="LLF492" s="1"/>
      <c r="LLG492" s="1"/>
      <c r="LLH492" s="1"/>
      <c r="LLI492" s="1"/>
      <c r="LLJ492" s="1"/>
      <c r="LLK492" s="1"/>
      <c r="LLL492" s="1"/>
      <c r="LLM492" s="1"/>
      <c r="LLN492" s="1"/>
      <c r="LLO492" s="1"/>
      <c r="LLP492" s="1"/>
      <c r="LLQ492" s="1"/>
      <c r="LLR492" s="1"/>
      <c r="LLS492" s="1"/>
      <c r="LLT492" s="1"/>
      <c r="LLU492" s="1"/>
      <c r="LLV492" s="1"/>
      <c r="LLW492" s="1"/>
      <c r="LLX492" s="1"/>
      <c r="LLY492" s="1"/>
      <c r="LLZ492" s="1"/>
      <c r="LMA492" s="1"/>
      <c r="LMB492" s="1"/>
      <c r="LMC492" s="1"/>
      <c r="LMD492" s="1"/>
      <c r="LME492" s="1"/>
      <c r="LMF492" s="1"/>
      <c r="LMG492" s="1"/>
      <c r="LMH492" s="1"/>
      <c r="LMI492" s="1"/>
      <c r="LMJ492" s="1"/>
      <c r="LMK492" s="1"/>
      <c r="LML492" s="1"/>
      <c r="LMM492" s="1"/>
      <c r="LMN492" s="1"/>
      <c r="LMO492" s="1"/>
      <c r="LMP492" s="1"/>
      <c r="LMQ492" s="1"/>
      <c r="LMR492" s="1"/>
      <c r="LMS492" s="1"/>
      <c r="LMT492" s="1"/>
      <c r="LMU492" s="1"/>
      <c r="LMV492" s="1"/>
      <c r="LMW492" s="1"/>
      <c r="LMX492" s="1"/>
      <c r="LMY492" s="1"/>
      <c r="LMZ492" s="1"/>
      <c r="LNA492" s="1"/>
      <c r="LNB492" s="1"/>
      <c r="LNC492" s="1"/>
      <c r="LND492" s="1"/>
      <c r="LNE492" s="1"/>
      <c r="LNF492" s="1"/>
      <c r="LNG492" s="1"/>
      <c r="LNH492" s="1"/>
      <c r="LNI492" s="1"/>
      <c r="LNJ492" s="1"/>
      <c r="LNK492" s="1"/>
      <c r="LNL492" s="1"/>
      <c r="LNM492" s="1"/>
      <c r="LNN492" s="1"/>
      <c r="LNO492" s="1"/>
      <c r="LNP492" s="1"/>
      <c r="LNQ492" s="1"/>
      <c r="LNR492" s="1"/>
      <c r="LNS492" s="1"/>
      <c r="LNT492" s="1"/>
      <c r="LNU492" s="1"/>
      <c r="LNV492" s="1"/>
      <c r="LNW492" s="1"/>
      <c r="LNX492" s="1"/>
      <c r="LNY492" s="1"/>
      <c r="LNZ492" s="1"/>
      <c r="LOA492" s="1"/>
      <c r="LOB492" s="1"/>
      <c r="LOC492" s="1"/>
      <c r="LOD492" s="1"/>
      <c r="LOE492" s="1"/>
      <c r="LOF492" s="1"/>
      <c r="LOG492" s="1"/>
      <c r="LOH492" s="1"/>
      <c r="LOI492" s="1"/>
      <c r="LOJ492" s="1"/>
      <c r="LOK492" s="1"/>
      <c r="LOL492" s="1"/>
      <c r="LOM492" s="1"/>
      <c r="LON492" s="1"/>
      <c r="LOO492" s="1"/>
      <c r="LOP492" s="1"/>
      <c r="LOQ492" s="1"/>
      <c r="LOR492" s="1"/>
      <c r="LOS492" s="1"/>
      <c r="LOT492" s="1"/>
      <c r="LOU492" s="1"/>
      <c r="LOV492" s="1"/>
      <c r="LOW492" s="1"/>
      <c r="LOX492" s="1"/>
      <c r="LOY492" s="1"/>
      <c r="LOZ492" s="1"/>
      <c r="LPA492" s="1"/>
      <c r="LPB492" s="1"/>
      <c r="LPC492" s="1"/>
      <c r="LPD492" s="1"/>
      <c r="LPE492" s="1"/>
      <c r="LPF492" s="1"/>
      <c r="LPG492" s="1"/>
      <c r="LPH492" s="1"/>
      <c r="LPI492" s="1"/>
      <c r="LPJ492" s="1"/>
      <c r="LPK492" s="1"/>
      <c r="LPL492" s="1"/>
      <c r="LPM492" s="1"/>
      <c r="LPN492" s="1"/>
      <c r="LPO492" s="1"/>
      <c r="LPP492" s="1"/>
      <c r="LPQ492" s="1"/>
      <c r="LPR492" s="1"/>
      <c r="LPS492" s="1"/>
      <c r="LPT492" s="1"/>
      <c r="LPU492" s="1"/>
      <c r="LPV492" s="1"/>
      <c r="LPW492" s="1"/>
      <c r="LPX492" s="1"/>
      <c r="LPY492" s="1"/>
      <c r="LPZ492" s="1"/>
      <c r="LQA492" s="1"/>
      <c r="LQB492" s="1"/>
      <c r="LQC492" s="1"/>
      <c r="LQD492" s="1"/>
      <c r="LQE492" s="1"/>
      <c r="LQF492" s="1"/>
      <c r="LQG492" s="1"/>
      <c r="LQH492" s="1"/>
      <c r="LQI492" s="1"/>
      <c r="LQJ492" s="1"/>
      <c r="LQK492" s="1"/>
      <c r="LQL492" s="1"/>
      <c r="LQM492" s="1"/>
      <c r="LQN492" s="1"/>
      <c r="LQO492" s="1"/>
      <c r="LQP492" s="1"/>
      <c r="LQQ492" s="1"/>
      <c r="LQR492" s="1"/>
      <c r="LQS492" s="1"/>
      <c r="LQT492" s="1"/>
      <c r="LQU492" s="1"/>
      <c r="LQV492" s="1"/>
      <c r="LQW492" s="1"/>
      <c r="LQX492" s="1"/>
      <c r="LQY492" s="1"/>
      <c r="LQZ492" s="1"/>
      <c r="LRA492" s="1"/>
      <c r="LRB492" s="1"/>
      <c r="LRC492" s="1"/>
      <c r="LRD492" s="1"/>
      <c r="LRE492" s="1"/>
      <c r="LRF492" s="1"/>
      <c r="LRG492" s="1"/>
      <c r="LRH492" s="1"/>
      <c r="LRI492" s="1"/>
      <c r="LRJ492" s="1"/>
      <c r="LRK492" s="1"/>
      <c r="LRL492" s="1"/>
      <c r="LRM492" s="1"/>
      <c r="LRN492" s="1"/>
      <c r="LRO492" s="1"/>
      <c r="LRP492" s="1"/>
      <c r="LRQ492" s="1"/>
      <c r="LRR492" s="1"/>
      <c r="LRS492" s="1"/>
      <c r="LRT492" s="1"/>
      <c r="LRU492" s="1"/>
      <c r="LRV492" s="1"/>
      <c r="LRW492" s="1"/>
      <c r="LRX492" s="1"/>
      <c r="LRY492" s="1"/>
      <c r="LRZ492" s="1"/>
      <c r="LSA492" s="1"/>
      <c r="LSB492" s="1"/>
      <c r="LSC492" s="1"/>
      <c r="LSD492" s="1"/>
      <c r="LSE492" s="1"/>
      <c r="LSF492" s="1"/>
      <c r="LSG492" s="1"/>
      <c r="LSH492" s="1"/>
      <c r="LSI492" s="1"/>
      <c r="LSJ492" s="1"/>
      <c r="LSK492" s="1"/>
      <c r="LSL492" s="1"/>
      <c r="LSM492" s="1"/>
      <c r="LSN492" s="1"/>
      <c r="LSO492" s="1"/>
      <c r="LSP492" s="1"/>
      <c r="LSQ492" s="1"/>
      <c r="LSR492" s="1"/>
      <c r="LSS492" s="1"/>
      <c r="LST492" s="1"/>
      <c r="LSU492" s="1"/>
      <c r="LSV492" s="1"/>
      <c r="LSW492" s="1"/>
      <c r="LSX492" s="1"/>
      <c r="LSY492" s="1"/>
      <c r="LSZ492" s="1"/>
      <c r="LTA492" s="1"/>
      <c r="LTB492" s="1"/>
      <c r="LTC492" s="1"/>
      <c r="LTD492" s="1"/>
      <c r="LTE492" s="1"/>
      <c r="LTF492" s="1"/>
      <c r="LTG492" s="1"/>
      <c r="LTH492" s="1"/>
      <c r="LTI492" s="1"/>
      <c r="LTJ492" s="1"/>
      <c r="LTK492" s="1"/>
      <c r="LTL492" s="1"/>
      <c r="LTM492" s="1"/>
      <c r="LTN492" s="1"/>
      <c r="LTO492" s="1"/>
      <c r="LTP492" s="1"/>
      <c r="LTQ492" s="1"/>
      <c r="LTR492" s="1"/>
      <c r="LTS492" s="1"/>
      <c r="LTT492" s="1"/>
      <c r="LTU492" s="1"/>
      <c r="LTV492" s="1"/>
      <c r="LTW492" s="1"/>
      <c r="LTX492" s="1"/>
      <c r="LTY492" s="1"/>
      <c r="LTZ492" s="1"/>
      <c r="LUA492" s="1"/>
      <c r="LUB492" s="1"/>
      <c r="LUC492" s="1"/>
      <c r="LUD492" s="1"/>
      <c r="LUE492" s="1"/>
      <c r="LUF492" s="1"/>
      <c r="LUG492" s="1"/>
      <c r="LUH492" s="1"/>
      <c r="LUI492" s="1"/>
      <c r="LUJ492" s="1"/>
      <c r="LUK492" s="1"/>
      <c r="LUL492" s="1"/>
      <c r="LUM492" s="1"/>
      <c r="LUN492" s="1"/>
      <c r="LUO492" s="1"/>
      <c r="LUP492" s="1"/>
      <c r="LUQ492" s="1"/>
      <c r="LUR492" s="1"/>
      <c r="LUS492" s="1"/>
      <c r="LUT492" s="1"/>
      <c r="LUU492" s="1"/>
      <c r="LUV492" s="1"/>
      <c r="LUW492" s="1"/>
      <c r="LUX492" s="1"/>
      <c r="LUY492" s="1"/>
      <c r="LUZ492" s="1"/>
      <c r="LVA492" s="1"/>
      <c r="LVB492" s="1"/>
      <c r="LVC492" s="1"/>
      <c r="LVD492" s="1"/>
      <c r="LVE492" s="1"/>
      <c r="LVF492" s="1"/>
      <c r="LVG492" s="1"/>
      <c r="LVH492" s="1"/>
      <c r="LVI492" s="1"/>
      <c r="LVJ492" s="1"/>
      <c r="LVK492" s="1"/>
      <c r="LVL492" s="1"/>
      <c r="LVM492" s="1"/>
      <c r="LVN492" s="1"/>
      <c r="LVO492" s="1"/>
      <c r="LVP492" s="1"/>
      <c r="LVQ492" s="1"/>
      <c r="LVR492" s="1"/>
      <c r="LVS492" s="1"/>
      <c r="LVT492" s="1"/>
      <c r="LVU492" s="1"/>
      <c r="LVV492" s="1"/>
      <c r="LVW492" s="1"/>
      <c r="LVX492" s="1"/>
      <c r="LVY492" s="1"/>
      <c r="LVZ492" s="1"/>
      <c r="LWA492" s="1"/>
      <c r="LWB492" s="1"/>
      <c r="LWC492" s="1"/>
      <c r="LWD492" s="1"/>
      <c r="LWE492" s="1"/>
      <c r="LWF492" s="1"/>
      <c r="LWG492" s="1"/>
      <c r="LWH492" s="1"/>
      <c r="LWI492" s="1"/>
      <c r="LWJ492" s="1"/>
      <c r="LWK492" s="1"/>
      <c r="LWL492" s="1"/>
      <c r="LWM492" s="1"/>
      <c r="LWN492" s="1"/>
      <c r="LWO492" s="1"/>
      <c r="LWP492" s="1"/>
      <c r="LWQ492" s="1"/>
      <c r="LWR492" s="1"/>
      <c r="LWS492" s="1"/>
      <c r="LWT492" s="1"/>
      <c r="LWU492" s="1"/>
      <c r="LWV492" s="1"/>
      <c r="LWW492" s="1"/>
      <c r="LWX492" s="1"/>
      <c r="LWY492" s="1"/>
      <c r="LWZ492" s="1"/>
      <c r="LXA492" s="1"/>
      <c r="LXB492" s="1"/>
      <c r="LXC492" s="1"/>
      <c r="LXD492" s="1"/>
      <c r="LXE492" s="1"/>
      <c r="LXF492" s="1"/>
      <c r="LXG492" s="1"/>
      <c r="LXH492" s="1"/>
      <c r="LXI492" s="1"/>
      <c r="LXJ492" s="1"/>
      <c r="LXK492" s="1"/>
      <c r="LXL492" s="1"/>
      <c r="LXM492" s="1"/>
      <c r="LXN492" s="1"/>
      <c r="LXO492" s="1"/>
      <c r="LXP492" s="1"/>
      <c r="LXQ492" s="1"/>
      <c r="LXR492" s="1"/>
      <c r="LXS492" s="1"/>
      <c r="LXT492" s="1"/>
      <c r="LXU492" s="1"/>
      <c r="LXV492" s="1"/>
      <c r="LXW492" s="1"/>
      <c r="LXX492" s="1"/>
      <c r="LXY492" s="1"/>
      <c r="LXZ492" s="1"/>
      <c r="LYA492" s="1"/>
      <c r="LYB492" s="1"/>
      <c r="LYC492" s="1"/>
      <c r="LYD492" s="1"/>
      <c r="LYE492" s="1"/>
      <c r="LYF492" s="1"/>
      <c r="LYG492" s="1"/>
      <c r="LYH492" s="1"/>
      <c r="LYI492" s="1"/>
      <c r="LYJ492" s="1"/>
      <c r="LYK492" s="1"/>
      <c r="LYL492" s="1"/>
      <c r="LYM492" s="1"/>
      <c r="LYN492" s="1"/>
      <c r="LYO492" s="1"/>
      <c r="LYP492" s="1"/>
      <c r="LYQ492" s="1"/>
      <c r="LYR492" s="1"/>
      <c r="LYS492" s="1"/>
      <c r="LYT492" s="1"/>
      <c r="LYU492" s="1"/>
      <c r="LYV492" s="1"/>
      <c r="LYW492" s="1"/>
      <c r="LYX492" s="1"/>
      <c r="LYY492" s="1"/>
      <c r="LYZ492" s="1"/>
      <c r="LZA492" s="1"/>
      <c r="LZB492" s="1"/>
      <c r="LZC492" s="1"/>
      <c r="LZD492" s="1"/>
      <c r="LZE492" s="1"/>
      <c r="LZF492" s="1"/>
      <c r="LZG492" s="1"/>
      <c r="LZH492" s="1"/>
      <c r="LZI492" s="1"/>
      <c r="LZJ492" s="1"/>
      <c r="LZK492" s="1"/>
      <c r="LZL492" s="1"/>
      <c r="LZM492" s="1"/>
      <c r="LZN492" s="1"/>
      <c r="LZO492" s="1"/>
      <c r="LZP492" s="1"/>
      <c r="LZQ492" s="1"/>
      <c r="LZR492" s="1"/>
      <c r="LZS492" s="1"/>
      <c r="LZT492" s="1"/>
      <c r="LZU492" s="1"/>
      <c r="LZV492" s="1"/>
      <c r="LZW492" s="1"/>
      <c r="LZX492" s="1"/>
      <c r="LZY492" s="1"/>
      <c r="LZZ492" s="1"/>
      <c r="MAA492" s="1"/>
      <c r="MAB492" s="1"/>
      <c r="MAC492" s="1"/>
      <c r="MAD492" s="1"/>
      <c r="MAE492" s="1"/>
      <c r="MAF492" s="1"/>
      <c r="MAG492" s="1"/>
      <c r="MAH492" s="1"/>
      <c r="MAI492" s="1"/>
      <c r="MAJ492" s="1"/>
      <c r="MAK492" s="1"/>
      <c r="MAL492" s="1"/>
      <c r="MAM492" s="1"/>
      <c r="MAN492" s="1"/>
      <c r="MAO492" s="1"/>
      <c r="MAP492" s="1"/>
      <c r="MAQ492" s="1"/>
      <c r="MAR492" s="1"/>
      <c r="MAS492" s="1"/>
      <c r="MAT492" s="1"/>
      <c r="MAU492" s="1"/>
      <c r="MAV492" s="1"/>
      <c r="MAW492" s="1"/>
      <c r="MAX492" s="1"/>
      <c r="MAY492" s="1"/>
      <c r="MAZ492" s="1"/>
      <c r="MBA492" s="1"/>
      <c r="MBB492" s="1"/>
      <c r="MBC492" s="1"/>
      <c r="MBD492" s="1"/>
      <c r="MBE492" s="1"/>
      <c r="MBF492" s="1"/>
      <c r="MBG492" s="1"/>
      <c r="MBH492" s="1"/>
      <c r="MBI492" s="1"/>
      <c r="MBJ492" s="1"/>
      <c r="MBK492" s="1"/>
      <c r="MBL492" s="1"/>
      <c r="MBM492" s="1"/>
      <c r="MBN492" s="1"/>
      <c r="MBO492" s="1"/>
      <c r="MBP492" s="1"/>
      <c r="MBQ492" s="1"/>
      <c r="MBR492" s="1"/>
      <c r="MBS492" s="1"/>
      <c r="MBT492" s="1"/>
      <c r="MBU492" s="1"/>
      <c r="MBV492" s="1"/>
      <c r="MBW492" s="1"/>
      <c r="MBX492" s="1"/>
      <c r="MBY492" s="1"/>
      <c r="MBZ492" s="1"/>
      <c r="MCA492" s="1"/>
      <c r="MCB492" s="1"/>
      <c r="MCC492" s="1"/>
      <c r="MCD492" s="1"/>
      <c r="MCE492" s="1"/>
      <c r="MCF492" s="1"/>
      <c r="MCG492" s="1"/>
      <c r="MCH492" s="1"/>
      <c r="MCI492" s="1"/>
      <c r="MCJ492" s="1"/>
      <c r="MCK492" s="1"/>
      <c r="MCL492" s="1"/>
      <c r="MCM492" s="1"/>
      <c r="MCN492" s="1"/>
      <c r="MCO492" s="1"/>
      <c r="MCP492" s="1"/>
      <c r="MCQ492" s="1"/>
      <c r="MCR492" s="1"/>
      <c r="MCS492" s="1"/>
      <c r="MCT492" s="1"/>
      <c r="MCU492" s="1"/>
      <c r="MCV492" s="1"/>
      <c r="MCW492" s="1"/>
      <c r="MCX492" s="1"/>
      <c r="MCY492" s="1"/>
      <c r="MCZ492" s="1"/>
      <c r="MDA492" s="1"/>
      <c r="MDB492" s="1"/>
      <c r="MDC492" s="1"/>
      <c r="MDD492" s="1"/>
      <c r="MDE492" s="1"/>
      <c r="MDF492" s="1"/>
      <c r="MDG492" s="1"/>
      <c r="MDH492" s="1"/>
      <c r="MDI492" s="1"/>
      <c r="MDJ492" s="1"/>
      <c r="MDK492" s="1"/>
      <c r="MDL492" s="1"/>
      <c r="MDM492" s="1"/>
      <c r="MDN492" s="1"/>
      <c r="MDO492" s="1"/>
      <c r="MDP492" s="1"/>
      <c r="MDQ492" s="1"/>
      <c r="MDR492" s="1"/>
      <c r="MDS492" s="1"/>
      <c r="MDT492" s="1"/>
      <c r="MDU492" s="1"/>
      <c r="MDV492" s="1"/>
      <c r="MDW492" s="1"/>
      <c r="MDX492" s="1"/>
      <c r="MDY492" s="1"/>
      <c r="MDZ492" s="1"/>
      <c r="MEA492" s="1"/>
      <c r="MEB492" s="1"/>
      <c r="MEC492" s="1"/>
      <c r="MED492" s="1"/>
      <c r="MEE492" s="1"/>
      <c r="MEF492" s="1"/>
      <c r="MEG492" s="1"/>
      <c r="MEH492" s="1"/>
      <c r="MEI492" s="1"/>
      <c r="MEJ492" s="1"/>
      <c r="MEK492" s="1"/>
      <c r="MEL492" s="1"/>
      <c r="MEM492" s="1"/>
      <c r="MEN492" s="1"/>
      <c r="MEO492" s="1"/>
      <c r="MEP492" s="1"/>
      <c r="MEQ492" s="1"/>
      <c r="MER492" s="1"/>
      <c r="MES492" s="1"/>
      <c r="MET492" s="1"/>
      <c r="MEU492" s="1"/>
      <c r="MEV492" s="1"/>
      <c r="MEW492" s="1"/>
      <c r="MEX492" s="1"/>
      <c r="MEY492" s="1"/>
      <c r="MEZ492" s="1"/>
      <c r="MFA492" s="1"/>
      <c r="MFB492" s="1"/>
      <c r="MFC492" s="1"/>
      <c r="MFD492" s="1"/>
      <c r="MFE492" s="1"/>
      <c r="MFF492" s="1"/>
      <c r="MFG492" s="1"/>
      <c r="MFH492" s="1"/>
      <c r="MFI492" s="1"/>
      <c r="MFJ492" s="1"/>
      <c r="MFK492" s="1"/>
      <c r="MFL492" s="1"/>
      <c r="MFM492" s="1"/>
      <c r="MFN492" s="1"/>
      <c r="MFO492" s="1"/>
      <c r="MFP492" s="1"/>
      <c r="MFQ492" s="1"/>
      <c r="MFR492" s="1"/>
      <c r="MFS492" s="1"/>
      <c r="MFT492" s="1"/>
      <c r="MFU492" s="1"/>
      <c r="MFV492" s="1"/>
      <c r="MFW492" s="1"/>
      <c r="MFX492" s="1"/>
      <c r="MFY492" s="1"/>
      <c r="MFZ492" s="1"/>
      <c r="MGA492" s="1"/>
      <c r="MGB492" s="1"/>
      <c r="MGC492" s="1"/>
      <c r="MGD492" s="1"/>
      <c r="MGE492" s="1"/>
      <c r="MGF492" s="1"/>
      <c r="MGG492" s="1"/>
      <c r="MGH492" s="1"/>
      <c r="MGI492" s="1"/>
      <c r="MGJ492" s="1"/>
      <c r="MGK492" s="1"/>
      <c r="MGL492" s="1"/>
      <c r="MGM492" s="1"/>
      <c r="MGN492" s="1"/>
      <c r="MGO492" s="1"/>
      <c r="MGP492" s="1"/>
      <c r="MGQ492" s="1"/>
      <c r="MGR492" s="1"/>
      <c r="MGS492" s="1"/>
      <c r="MGT492" s="1"/>
      <c r="MGU492" s="1"/>
      <c r="MGV492" s="1"/>
      <c r="MGW492" s="1"/>
      <c r="MGX492" s="1"/>
      <c r="MGY492" s="1"/>
      <c r="MGZ492" s="1"/>
      <c r="MHA492" s="1"/>
      <c r="MHB492" s="1"/>
      <c r="MHC492" s="1"/>
      <c r="MHD492" s="1"/>
      <c r="MHE492" s="1"/>
      <c r="MHF492" s="1"/>
      <c r="MHG492" s="1"/>
      <c r="MHH492" s="1"/>
      <c r="MHI492" s="1"/>
      <c r="MHJ492" s="1"/>
      <c r="MHK492" s="1"/>
      <c r="MHL492" s="1"/>
      <c r="MHM492" s="1"/>
      <c r="MHN492" s="1"/>
      <c r="MHO492" s="1"/>
      <c r="MHP492" s="1"/>
      <c r="MHQ492" s="1"/>
      <c r="MHR492" s="1"/>
      <c r="MHS492" s="1"/>
      <c r="MHT492" s="1"/>
      <c r="MHU492" s="1"/>
      <c r="MHV492" s="1"/>
      <c r="MHW492" s="1"/>
      <c r="MHX492" s="1"/>
      <c r="MHY492" s="1"/>
      <c r="MHZ492" s="1"/>
      <c r="MIA492" s="1"/>
      <c r="MIB492" s="1"/>
      <c r="MIC492" s="1"/>
      <c r="MID492" s="1"/>
      <c r="MIE492" s="1"/>
      <c r="MIF492" s="1"/>
      <c r="MIG492" s="1"/>
      <c r="MIH492" s="1"/>
      <c r="MII492" s="1"/>
      <c r="MIJ492" s="1"/>
      <c r="MIK492" s="1"/>
      <c r="MIL492" s="1"/>
      <c r="MIM492" s="1"/>
      <c r="MIN492" s="1"/>
      <c r="MIO492" s="1"/>
      <c r="MIP492" s="1"/>
      <c r="MIQ492" s="1"/>
      <c r="MIR492" s="1"/>
      <c r="MIS492" s="1"/>
      <c r="MIT492" s="1"/>
      <c r="MIU492" s="1"/>
      <c r="MIV492" s="1"/>
      <c r="MIW492" s="1"/>
      <c r="MIX492" s="1"/>
      <c r="MIY492" s="1"/>
      <c r="MIZ492" s="1"/>
      <c r="MJA492" s="1"/>
      <c r="MJB492" s="1"/>
      <c r="MJC492" s="1"/>
      <c r="MJD492" s="1"/>
      <c r="MJE492" s="1"/>
      <c r="MJF492" s="1"/>
      <c r="MJG492" s="1"/>
      <c r="MJH492" s="1"/>
      <c r="MJI492" s="1"/>
      <c r="MJJ492" s="1"/>
      <c r="MJK492" s="1"/>
      <c r="MJL492" s="1"/>
      <c r="MJM492" s="1"/>
      <c r="MJN492" s="1"/>
      <c r="MJO492" s="1"/>
      <c r="MJP492" s="1"/>
      <c r="MJQ492" s="1"/>
      <c r="MJR492" s="1"/>
      <c r="MJS492" s="1"/>
      <c r="MJT492" s="1"/>
      <c r="MJU492" s="1"/>
      <c r="MJV492" s="1"/>
      <c r="MJW492" s="1"/>
      <c r="MJX492" s="1"/>
      <c r="MJY492" s="1"/>
      <c r="MJZ492" s="1"/>
      <c r="MKA492" s="1"/>
      <c r="MKB492" s="1"/>
      <c r="MKC492" s="1"/>
      <c r="MKD492" s="1"/>
      <c r="MKE492" s="1"/>
      <c r="MKF492" s="1"/>
      <c r="MKG492" s="1"/>
      <c r="MKH492" s="1"/>
      <c r="MKI492" s="1"/>
      <c r="MKJ492" s="1"/>
      <c r="MKK492" s="1"/>
      <c r="MKL492" s="1"/>
      <c r="MKM492" s="1"/>
      <c r="MKN492" s="1"/>
      <c r="MKO492" s="1"/>
      <c r="MKP492" s="1"/>
      <c r="MKQ492" s="1"/>
      <c r="MKR492" s="1"/>
      <c r="MKS492" s="1"/>
      <c r="MKT492" s="1"/>
      <c r="MKU492" s="1"/>
      <c r="MKV492" s="1"/>
      <c r="MKW492" s="1"/>
      <c r="MKX492" s="1"/>
      <c r="MKY492" s="1"/>
      <c r="MKZ492" s="1"/>
      <c r="MLA492" s="1"/>
      <c r="MLB492" s="1"/>
      <c r="MLC492" s="1"/>
      <c r="MLD492" s="1"/>
      <c r="MLE492" s="1"/>
      <c r="MLF492" s="1"/>
      <c r="MLG492" s="1"/>
      <c r="MLH492" s="1"/>
      <c r="MLI492" s="1"/>
      <c r="MLJ492" s="1"/>
      <c r="MLK492" s="1"/>
      <c r="MLL492" s="1"/>
      <c r="MLM492" s="1"/>
      <c r="MLN492" s="1"/>
      <c r="MLO492" s="1"/>
      <c r="MLP492" s="1"/>
      <c r="MLQ492" s="1"/>
      <c r="MLR492" s="1"/>
      <c r="MLS492" s="1"/>
      <c r="MLT492" s="1"/>
      <c r="MLU492" s="1"/>
      <c r="MLV492" s="1"/>
      <c r="MLW492" s="1"/>
      <c r="MLX492" s="1"/>
      <c r="MLY492" s="1"/>
      <c r="MLZ492" s="1"/>
      <c r="MMA492" s="1"/>
      <c r="MMB492" s="1"/>
      <c r="MMC492" s="1"/>
      <c r="MMD492" s="1"/>
      <c r="MME492" s="1"/>
      <c r="MMF492" s="1"/>
      <c r="MMG492" s="1"/>
      <c r="MMH492" s="1"/>
      <c r="MMI492" s="1"/>
      <c r="MMJ492" s="1"/>
      <c r="MMK492" s="1"/>
      <c r="MML492" s="1"/>
      <c r="MMM492" s="1"/>
      <c r="MMN492" s="1"/>
      <c r="MMO492" s="1"/>
      <c r="MMP492" s="1"/>
      <c r="MMQ492" s="1"/>
      <c r="MMR492" s="1"/>
      <c r="MMS492" s="1"/>
      <c r="MMT492" s="1"/>
      <c r="MMU492" s="1"/>
      <c r="MMV492" s="1"/>
      <c r="MMW492" s="1"/>
      <c r="MMX492" s="1"/>
      <c r="MMY492" s="1"/>
      <c r="MMZ492" s="1"/>
      <c r="MNA492" s="1"/>
      <c r="MNB492" s="1"/>
      <c r="MNC492" s="1"/>
      <c r="MND492" s="1"/>
      <c r="MNE492" s="1"/>
      <c r="MNF492" s="1"/>
      <c r="MNG492" s="1"/>
      <c r="MNH492" s="1"/>
      <c r="MNI492" s="1"/>
      <c r="MNJ492" s="1"/>
      <c r="MNK492" s="1"/>
      <c r="MNL492" s="1"/>
      <c r="MNM492" s="1"/>
      <c r="MNN492" s="1"/>
      <c r="MNO492" s="1"/>
      <c r="MNP492" s="1"/>
      <c r="MNQ492" s="1"/>
      <c r="MNR492" s="1"/>
      <c r="MNS492" s="1"/>
      <c r="MNT492" s="1"/>
      <c r="MNU492" s="1"/>
      <c r="MNV492" s="1"/>
      <c r="MNW492" s="1"/>
      <c r="MNX492" s="1"/>
      <c r="MNY492" s="1"/>
      <c r="MNZ492" s="1"/>
      <c r="MOA492" s="1"/>
      <c r="MOB492" s="1"/>
      <c r="MOC492" s="1"/>
      <c r="MOD492" s="1"/>
      <c r="MOE492" s="1"/>
      <c r="MOF492" s="1"/>
      <c r="MOG492" s="1"/>
      <c r="MOH492" s="1"/>
      <c r="MOI492" s="1"/>
      <c r="MOJ492" s="1"/>
      <c r="MOK492" s="1"/>
      <c r="MOL492" s="1"/>
      <c r="MOM492" s="1"/>
      <c r="MON492" s="1"/>
      <c r="MOO492" s="1"/>
      <c r="MOP492" s="1"/>
      <c r="MOQ492" s="1"/>
      <c r="MOR492" s="1"/>
      <c r="MOS492" s="1"/>
      <c r="MOT492" s="1"/>
      <c r="MOU492" s="1"/>
      <c r="MOV492" s="1"/>
      <c r="MOW492" s="1"/>
      <c r="MOX492" s="1"/>
      <c r="MOY492" s="1"/>
      <c r="MOZ492" s="1"/>
      <c r="MPA492" s="1"/>
      <c r="MPB492" s="1"/>
      <c r="MPC492" s="1"/>
      <c r="MPD492" s="1"/>
      <c r="MPE492" s="1"/>
      <c r="MPF492" s="1"/>
      <c r="MPG492" s="1"/>
      <c r="MPH492" s="1"/>
      <c r="MPI492" s="1"/>
      <c r="MPJ492" s="1"/>
      <c r="MPK492" s="1"/>
      <c r="MPL492" s="1"/>
      <c r="MPM492" s="1"/>
      <c r="MPN492" s="1"/>
      <c r="MPO492" s="1"/>
      <c r="MPP492" s="1"/>
      <c r="MPQ492" s="1"/>
      <c r="MPR492" s="1"/>
      <c r="MPS492" s="1"/>
      <c r="MPT492" s="1"/>
      <c r="MPU492" s="1"/>
      <c r="MPV492" s="1"/>
      <c r="MPW492" s="1"/>
      <c r="MPX492" s="1"/>
      <c r="MPY492" s="1"/>
      <c r="MPZ492" s="1"/>
      <c r="MQA492" s="1"/>
      <c r="MQB492" s="1"/>
      <c r="MQC492" s="1"/>
      <c r="MQD492" s="1"/>
      <c r="MQE492" s="1"/>
      <c r="MQF492" s="1"/>
      <c r="MQG492" s="1"/>
      <c r="MQH492" s="1"/>
      <c r="MQI492" s="1"/>
      <c r="MQJ492" s="1"/>
      <c r="MQK492" s="1"/>
      <c r="MQL492" s="1"/>
      <c r="MQM492" s="1"/>
      <c r="MQN492" s="1"/>
      <c r="MQO492" s="1"/>
      <c r="MQP492" s="1"/>
      <c r="MQQ492" s="1"/>
      <c r="MQR492" s="1"/>
      <c r="MQS492" s="1"/>
      <c r="MQT492" s="1"/>
      <c r="MQU492" s="1"/>
      <c r="MQV492" s="1"/>
      <c r="MQW492" s="1"/>
      <c r="MQX492" s="1"/>
      <c r="MQY492" s="1"/>
      <c r="MQZ492" s="1"/>
      <c r="MRA492" s="1"/>
      <c r="MRB492" s="1"/>
      <c r="MRC492" s="1"/>
      <c r="MRD492" s="1"/>
      <c r="MRE492" s="1"/>
      <c r="MRF492" s="1"/>
      <c r="MRG492" s="1"/>
      <c r="MRH492" s="1"/>
      <c r="MRI492" s="1"/>
      <c r="MRJ492" s="1"/>
      <c r="MRK492" s="1"/>
      <c r="MRL492" s="1"/>
      <c r="MRM492" s="1"/>
      <c r="MRN492" s="1"/>
      <c r="MRO492" s="1"/>
      <c r="MRP492" s="1"/>
      <c r="MRQ492" s="1"/>
      <c r="MRR492" s="1"/>
      <c r="MRS492" s="1"/>
      <c r="MRT492" s="1"/>
      <c r="MRU492" s="1"/>
      <c r="MRV492" s="1"/>
      <c r="MRW492" s="1"/>
      <c r="MRX492" s="1"/>
      <c r="MRY492" s="1"/>
      <c r="MRZ492" s="1"/>
      <c r="MSA492" s="1"/>
      <c r="MSB492" s="1"/>
      <c r="MSC492" s="1"/>
      <c r="MSD492" s="1"/>
      <c r="MSE492" s="1"/>
      <c r="MSF492" s="1"/>
      <c r="MSG492" s="1"/>
      <c r="MSH492" s="1"/>
      <c r="MSI492" s="1"/>
      <c r="MSJ492" s="1"/>
      <c r="MSK492" s="1"/>
      <c r="MSL492" s="1"/>
      <c r="MSM492" s="1"/>
      <c r="MSN492" s="1"/>
      <c r="MSO492" s="1"/>
      <c r="MSP492" s="1"/>
      <c r="MSQ492" s="1"/>
      <c r="MSR492" s="1"/>
      <c r="MSS492" s="1"/>
      <c r="MST492" s="1"/>
      <c r="MSU492" s="1"/>
      <c r="MSV492" s="1"/>
      <c r="MSW492" s="1"/>
      <c r="MSX492" s="1"/>
      <c r="MSY492" s="1"/>
      <c r="MSZ492" s="1"/>
      <c r="MTA492" s="1"/>
      <c r="MTB492" s="1"/>
      <c r="MTC492" s="1"/>
      <c r="MTD492" s="1"/>
      <c r="MTE492" s="1"/>
      <c r="MTF492" s="1"/>
      <c r="MTG492" s="1"/>
      <c r="MTH492" s="1"/>
      <c r="MTI492" s="1"/>
      <c r="MTJ492" s="1"/>
      <c r="MTK492" s="1"/>
      <c r="MTL492" s="1"/>
      <c r="MTM492" s="1"/>
      <c r="MTN492" s="1"/>
      <c r="MTO492" s="1"/>
      <c r="MTP492" s="1"/>
      <c r="MTQ492" s="1"/>
      <c r="MTR492" s="1"/>
      <c r="MTS492" s="1"/>
      <c r="MTT492" s="1"/>
      <c r="MTU492" s="1"/>
      <c r="MTV492" s="1"/>
      <c r="MTW492" s="1"/>
      <c r="MTX492" s="1"/>
      <c r="MTY492" s="1"/>
      <c r="MTZ492" s="1"/>
      <c r="MUA492" s="1"/>
      <c r="MUB492" s="1"/>
      <c r="MUC492" s="1"/>
      <c r="MUD492" s="1"/>
      <c r="MUE492" s="1"/>
      <c r="MUF492" s="1"/>
      <c r="MUG492" s="1"/>
      <c r="MUH492" s="1"/>
      <c r="MUI492" s="1"/>
      <c r="MUJ492" s="1"/>
      <c r="MUK492" s="1"/>
      <c r="MUL492" s="1"/>
      <c r="MUM492" s="1"/>
      <c r="MUN492" s="1"/>
      <c r="MUO492" s="1"/>
      <c r="MUP492" s="1"/>
      <c r="MUQ492" s="1"/>
      <c r="MUR492" s="1"/>
      <c r="MUS492" s="1"/>
      <c r="MUT492" s="1"/>
      <c r="MUU492" s="1"/>
      <c r="MUV492" s="1"/>
      <c r="MUW492" s="1"/>
      <c r="MUX492" s="1"/>
      <c r="MUY492" s="1"/>
      <c r="MUZ492" s="1"/>
      <c r="MVA492" s="1"/>
      <c r="MVB492" s="1"/>
      <c r="MVC492" s="1"/>
      <c r="MVD492" s="1"/>
      <c r="MVE492" s="1"/>
      <c r="MVF492" s="1"/>
      <c r="MVG492" s="1"/>
      <c r="MVH492" s="1"/>
      <c r="MVI492" s="1"/>
      <c r="MVJ492" s="1"/>
      <c r="MVK492" s="1"/>
      <c r="MVL492" s="1"/>
      <c r="MVM492" s="1"/>
      <c r="MVN492" s="1"/>
      <c r="MVO492" s="1"/>
      <c r="MVP492" s="1"/>
      <c r="MVQ492" s="1"/>
      <c r="MVR492" s="1"/>
      <c r="MVS492" s="1"/>
      <c r="MVT492" s="1"/>
      <c r="MVU492" s="1"/>
      <c r="MVV492" s="1"/>
      <c r="MVW492" s="1"/>
      <c r="MVX492" s="1"/>
      <c r="MVY492" s="1"/>
      <c r="MVZ492" s="1"/>
      <c r="MWA492" s="1"/>
      <c r="MWB492" s="1"/>
      <c r="MWC492" s="1"/>
      <c r="MWD492" s="1"/>
      <c r="MWE492" s="1"/>
      <c r="MWF492" s="1"/>
      <c r="MWG492" s="1"/>
      <c r="MWH492" s="1"/>
      <c r="MWI492" s="1"/>
      <c r="MWJ492" s="1"/>
      <c r="MWK492" s="1"/>
      <c r="MWL492" s="1"/>
      <c r="MWM492" s="1"/>
      <c r="MWN492" s="1"/>
      <c r="MWO492" s="1"/>
      <c r="MWP492" s="1"/>
      <c r="MWQ492" s="1"/>
      <c r="MWR492" s="1"/>
      <c r="MWS492" s="1"/>
      <c r="MWT492" s="1"/>
      <c r="MWU492" s="1"/>
      <c r="MWV492" s="1"/>
      <c r="MWW492" s="1"/>
      <c r="MWX492" s="1"/>
      <c r="MWY492" s="1"/>
      <c r="MWZ492" s="1"/>
      <c r="MXA492" s="1"/>
      <c r="MXB492" s="1"/>
      <c r="MXC492" s="1"/>
      <c r="MXD492" s="1"/>
      <c r="MXE492" s="1"/>
      <c r="MXF492" s="1"/>
      <c r="MXG492" s="1"/>
      <c r="MXH492" s="1"/>
      <c r="MXI492" s="1"/>
      <c r="MXJ492" s="1"/>
      <c r="MXK492" s="1"/>
      <c r="MXL492" s="1"/>
      <c r="MXM492" s="1"/>
      <c r="MXN492" s="1"/>
      <c r="MXO492" s="1"/>
      <c r="MXP492" s="1"/>
      <c r="MXQ492" s="1"/>
      <c r="MXR492" s="1"/>
      <c r="MXS492" s="1"/>
      <c r="MXT492" s="1"/>
      <c r="MXU492" s="1"/>
      <c r="MXV492" s="1"/>
      <c r="MXW492" s="1"/>
      <c r="MXX492" s="1"/>
      <c r="MXY492" s="1"/>
      <c r="MXZ492" s="1"/>
      <c r="MYA492" s="1"/>
      <c r="MYB492" s="1"/>
      <c r="MYC492" s="1"/>
      <c r="MYD492" s="1"/>
      <c r="MYE492" s="1"/>
      <c r="MYF492" s="1"/>
      <c r="MYG492" s="1"/>
      <c r="MYH492" s="1"/>
      <c r="MYI492" s="1"/>
      <c r="MYJ492" s="1"/>
      <c r="MYK492" s="1"/>
      <c r="MYL492" s="1"/>
      <c r="MYM492" s="1"/>
      <c r="MYN492" s="1"/>
      <c r="MYO492" s="1"/>
      <c r="MYP492" s="1"/>
      <c r="MYQ492" s="1"/>
      <c r="MYR492" s="1"/>
      <c r="MYS492" s="1"/>
      <c r="MYT492" s="1"/>
      <c r="MYU492" s="1"/>
      <c r="MYV492" s="1"/>
      <c r="MYW492" s="1"/>
      <c r="MYX492" s="1"/>
      <c r="MYY492" s="1"/>
      <c r="MYZ492" s="1"/>
      <c r="MZA492" s="1"/>
      <c r="MZB492" s="1"/>
      <c r="MZC492" s="1"/>
      <c r="MZD492" s="1"/>
      <c r="MZE492" s="1"/>
      <c r="MZF492" s="1"/>
      <c r="MZG492" s="1"/>
      <c r="MZH492" s="1"/>
      <c r="MZI492" s="1"/>
      <c r="MZJ492" s="1"/>
      <c r="MZK492" s="1"/>
      <c r="MZL492" s="1"/>
      <c r="MZM492" s="1"/>
      <c r="MZN492" s="1"/>
      <c r="MZO492" s="1"/>
      <c r="MZP492" s="1"/>
      <c r="MZQ492" s="1"/>
      <c r="MZR492" s="1"/>
      <c r="MZS492" s="1"/>
      <c r="MZT492" s="1"/>
      <c r="MZU492" s="1"/>
      <c r="MZV492" s="1"/>
      <c r="MZW492" s="1"/>
      <c r="MZX492" s="1"/>
      <c r="MZY492" s="1"/>
      <c r="MZZ492" s="1"/>
      <c r="NAA492" s="1"/>
      <c r="NAB492" s="1"/>
      <c r="NAC492" s="1"/>
      <c r="NAD492" s="1"/>
      <c r="NAE492" s="1"/>
      <c r="NAF492" s="1"/>
      <c r="NAG492" s="1"/>
      <c r="NAH492" s="1"/>
      <c r="NAI492" s="1"/>
      <c r="NAJ492" s="1"/>
      <c r="NAK492" s="1"/>
      <c r="NAL492" s="1"/>
      <c r="NAM492" s="1"/>
      <c r="NAN492" s="1"/>
      <c r="NAO492" s="1"/>
      <c r="NAP492" s="1"/>
      <c r="NAQ492" s="1"/>
      <c r="NAR492" s="1"/>
      <c r="NAS492" s="1"/>
      <c r="NAT492" s="1"/>
      <c r="NAU492" s="1"/>
      <c r="NAV492" s="1"/>
      <c r="NAW492" s="1"/>
      <c r="NAX492" s="1"/>
      <c r="NAY492" s="1"/>
      <c r="NAZ492" s="1"/>
      <c r="NBA492" s="1"/>
      <c r="NBB492" s="1"/>
      <c r="NBC492" s="1"/>
      <c r="NBD492" s="1"/>
      <c r="NBE492" s="1"/>
      <c r="NBF492" s="1"/>
      <c r="NBG492" s="1"/>
      <c r="NBH492" s="1"/>
      <c r="NBI492" s="1"/>
      <c r="NBJ492" s="1"/>
      <c r="NBK492" s="1"/>
      <c r="NBL492" s="1"/>
      <c r="NBM492" s="1"/>
      <c r="NBN492" s="1"/>
      <c r="NBO492" s="1"/>
      <c r="NBP492" s="1"/>
      <c r="NBQ492" s="1"/>
      <c r="NBR492" s="1"/>
      <c r="NBS492" s="1"/>
      <c r="NBT492" s="1"/>
      <c r="NBU492" s="1"/>
      <c r="NBV492" s="1"/>
      <c r="NBW492" s="1"/>
      <c r="NBX492" s="1"/>
      <c r="NBY492" s="1"/>
      <c r="NBZ492" s="1"/>
      <c r="NCA492" s="1"/>
      <c r="NCB492" s="1"/>
      <c r="NCC492" s="1"/>
      <c r="NCD492" s="1"/>
      <c r="NCE492" s="1"/>
      <c r="NCF492" s="1"/>
      <c r="NCG492" s="1"/>
      <c r="NCH492" s="1"/>
      <c r="NCI492" s="1"/>
      <c r="NCJ492" s="1"/>
      <c r="NCK492" s="1"/>
      <c r="NCL492" s="1"/>
      <c r="NCM492" s="1"/>
      <c r="NCN492" s="1"/>
      <c r="NCO492" s="1"/>
      <c r="NCP492" s="1"/>
      <c r="NCQ492" s="1"/>
      <c r="NCR492" s="1"/>
      <c r="NCS492" s="1"/>
      <c r="NCT492" s="1"/>
      <c r="NCU492" s="1"/>
      <c r="NCV492" s="1"/>
      <c r="NCW492" s="1"/>
      <c r="NCX492" s="1"/>
      <c r="NCY492" s="1"/>
      <c r="NCZ492" s="1"/>
      <c r="NDA492" s="1"/>
      <c r="NDB492" s="1"/>
      <c r="NDC492" s="1"/>
      <c r="NDD492" s="1"/>
      <c r="NDE492" s="1"/>
      <c r="NDF492" s="1"/>
      <c r="NDG492" s="1"/>
      <c r="NDH492" s="1"/>
      <c r="NDI492" s="1"/>
      <c r="NDJ492" s="1"/>
      <c r="NDK492" s="1"/>
      <c r="NDL492" s="1"/>
      <c r="NDM492" s="1"/>
      <c r="NDN492" s="1"/>
      <c r="NDO492" s="1"/>
      <c r="NDP492" s="1"/>
      <c r="NDQ492" s="1"/>
      <c r="NDR492" s="1"/>
      <c r="NDS492" s="1"/>
      <c r="NDT492" s="1"/>
      <c r="NDU492" s="1"/>
      <c r="NDV492" s="1"/>
      <c r="NDW492" s="1"/>
      <c r="NDX492" s="1"/>
      <c r="NDY492" s="1"/>
      <c r="NDZ492" s="1"/>
      <c r="NEA492" s="1"/>
      <c r="NEB492" s="1"/>
      <c r="NEC492" s="1"/>
      <c r="NED492" s="1"/>
      <c r="NEE492" s="1"/>
      <c r="NEF492" s="1"/>
      <c r="NEG492" s="1"/>
      <c r="NEH492" s="1"/>
      <c r="NEI492" s="1"/>
      <c r="NEJ492" s="1"/>
      <c r="NEK492" s="1"/>
      <c r="NEL492" s="1"/>
      <c r="NEM492" s="1"/>
      <c r="NEN492" s="1"/>
      <c r="NEO492" s="1"/>
      <c r="NEP492" s="1"/>
      <c r="NEQ492" s="1"/>
      <c r="NER492" s="1"/>
      <c r="NES492" s="1"/>
      <c r="NET492" s="1"/>
      <c r="NEU492" s="1"/>
      <c r="NEV492" s="1"/>
      <c r="NEW492" s="1"/>
      <c r="NEX492" s="1"/>
      <c r="NEY492" s="1"/>
      <c r="NEZ492" s="1"/>
      <c r="NFA492" s="1"/>
      <c r="NFB492" s="1"/>
      <c r="NFC492" s="1"/>
      <c r="NFD492" s="1"/>
      <c r="NFE492" s="1"/>
      <c r="NFF492" s="1"/>
      <c r="NFG492" s="1"/>
      <c r="NFH492" s="1"/>
      <c r="NFI492" s="1"/>
      <c r="NFJ492" s="1"/>
      <c r="NFK492" s="1"/>
      <c r="NFL492" s="1"/>
      <c r="NFM492" s="1"/>
      <c r="NFN492" s="1"/>
      <c r="NFO492" s="1"/>
      <c r="NFP492" s="1"/>
      <c r="NFQ492" s="1"/>
      <c r="NFR492" s="1"/>
      <c r="NFS492" s="1"/>
      <c r="NFT492" s="1"/>
      <c r="NFU492" s="1"/>
      <c r="NFV492" s="1"/>
      <c r="NFW492" s="1"/>
      <c r="NFX492" s="1"/>
      <c r="NFY492" s="1"/>
      <c r="NFZ492" s="1"/>
      <c r="NGA492" s="1"/>
      <c r="NGB492" s="1"/>
      <c r="NGC492" s="1"/>
      <c r="NGD492" s="1"/>
      <c r="NGE492" s="1"/>
      <c r="NGF492" s="1"/>
      <c r="NGG492" s="1"/>
      <c r="NGH492" s="1"/>
      <c r="NGI492" s="1"/>
      <c r="NGJ492" s="1"/>
      <c r="NGK492" s="1"/>
      <c r="NGL492" s="1"/>
      <c r="NGM492" s="1"/>
      <c r="NGN492" s="1"/>
      <c r="NGO492" s="1"/>
      <c r="NGP492" s="1"/>
      <c r="NGQ492" s="1"/>
      <c r="NGR492" s="1"/>
      <c r="NGS492" s="1"/>
      <c r="NGT492" s="1"/>
      <c r="NGU492" s="1"/>
      <c r="NGV492" s="1"/>
      <c r="NGW492" s="1"/>
      <c r="NGX492" s="1"/>
      <c r="NGY492" s="1"/>
      <c r="NGZ492" s="1"/>
      <c r="NHA492" s="1"/>
      <c r="NHB492" s="1"/>
      <c r="NHC492" s="1"/>
      <c r="NHD492" s="1"/>
      <c r="NHE492" s="1"/>
      <c r="NHF492" s="1"/>
      <c r="NHG492" s="1"/>
      <c r="NHH492" s="1"/>
      <c r="NHI492" s="1"/>
      <c r="NHJ492" s="1"/>
      <c r="NHK492" s="1"/>
      <c r="NHL492" s="1"/>
      <c r="NHM492" s="1"/>
      <c r="NHN492" s="1"/>
      <c r="NHO492" s="1"/>
      <c r="NHP492" s="1"/>
      <c r="NHQ492" s="1"/>
      <c r="NHR492" s="1"/>
      <c r="NHS492" s="1"/>
      <c r="NHT492" s="1"/>
      <c r="NHU492" s="1"/>
      <c r="NHV492" s="1"/>
      <c r="NHW492" s="1"/>
      <c r="NHX492" s="1"/>
      <c r="NHY492" s="1"/>
      <c r="NHZ492" s="1"/>
      <c r="NIA492" s="1"/>
      <c r="NIB492" s="1"/>
      <c r="NIC492" s="1"/>
      <c r="NID492" s="1"/>
      <c r="NIE492" s="1"/>
      <c r="NIF492" s="1"/>
      <c r="NIG492" s="1"/>
      <c r="NIH492" s="1"/>
      <c r="NII492" s="1"/>
      <c r="NIJ492" s="1"/>
      <c r="NIK492" s="1"/>
      <c r="NIL492" s="1"/>
      <c r="NIM492" s="1"/>
      <c r="NIN492" s="1"/>
      <c r="NIO492" s="1"/>
      <c r="NIP492" s="1"/>
      <c r="NIQ492" s="1"/>
      <c r="NIR492" s="1"/>
      <c r="NIS492" s="1"/>
      <c r="NIT492" s="1"/>
      <c r="NIU492" s="1"/>
      <c r="NIV492" s="1"/>
      <c r="NIW492" s="1"/>
      <c r="NIX492" s="1"/>
      <c r="NIY492" s="1"/>
      <c r="NIZ492" s="1"/>
      <c r="NJA492" s="1"/>
      <c r="NJB492" s="1"/>
      <c r="NJC492" s="1"/>
      <c r="NJD492" s="1"/>
      <c r="NJE492" s="1"/>
      <c r="NJF492" s="1"/>
      <c r="NJG492" s="1"/>
      <c r="NJH492" s="1"/>
      <c r="NJI492" s="1"/>
      <c r="NJJ492" s="1"/>
      <c r="NJK492" s="1"/>
      <c r="NJL492" s="1"/>
      <c r="NJM492" s="1"/>
      <c r="NJN492" s="1"/>
      <c r="NJO492" s="1"/>
      <c r="NJP492" s="1"/>
      <c r="NJQ492" s="1"/>
      <c r="NJR492" s="1"/>
      <c r="NJS492" s="1"/>
      <c r="NJT492" s="1"/>
      <c r="NJU492" s="1"/>
      <c r="NJV492" s="1"/>
      <c r="NJW492" s="1"/>
      <c r="NJX492" s="1"/>
      <c r="NJY492" s="1"/>
      <c r="NJZ492" s="1"/>
      <c r="NKA492" s="1"/>
      <c r="NKB492" s="1"/>
      <c r="NKC492" s="1"/>
      <c r="NKD492" s="1"/>
      <c r="NKE492" s="1"/>
      <c r="NKF492" s="1"/>
      <c r="NKG492" s="1"/>
      <c r="NKH492" s="1"/>
      <c r="NKI492" s="1"/>
      <c r="NKJ492" s="1"/>
      <c r="NKK492" s="1"/>
      <c r="NKL492" s="1"/>
      <c r="NKM492" s="1"/>
      <c r="NKN492" s="1"/>
      <c r="NKO492" s="1"/>
      <c r="NKP492" s="1"/>
      <c r="NKQ492" s="1"/>
      <c r="NKR492" s="1"/>
      <c r="NKS492" s="1"/>
      <c r="NKT492" s="1"/>
      <c r="NKU492" s="1"/>
      <c r="NKV492" s="1"/>
      <c r="NKW492" s="1"/>
      <c r="NKX492" s="1"/>
      <c r="NKY492" s="1"/>
      <c r="NKZ492" s="1"/>
      <c r="NLA492" s="1"/>
      <c r="NLB492" s="1"/>
      <c r="NLC492" s="1"/>
      <c r="NLD492" s="1"/>
      <c r="NLE492" s="1"/>
      <c r="NLF492" s="1"/>
      <c r="NLG492" s="1"/>
      <c r="NLH492" s="1"/>
      <c r="NLI492" s="1"/>
      <c r="NLJ492" s="1"/>
      <c r="NLK492" s="1"/>
      <c r="NLL492" s="1"/>
      <c r="NLM492" s="1"/>
      <c r="NLN492" s="1"/>
      <c r="NLO492" s="1"/>
      <c r="NLP492" s="1"/>
      <c r="NLQ492" s="1"/>
      <c r="NLR492" s="1"/>
      <c r="NLS492" s="1"/>
      <c r="NLT492" s="1"/>
      <c r="NLU492" s="1"/>
      <c r="NLV492" s="1"/>
      <c r="NLW492" s="1"/>
      <c r="NLX492" s="1"/>
      <c r="NLY492" s="1"/>
      <c r="NLZ492" s="1"/>
      <c r="NMA492" s="1"/>
      <c r="NMB492" s="1"/>
      <c r="NMC492" s="1"/>
      <c r="NMD492" s="1"/>
      <c r="NME492" s="1"/>
      <c r="NMF492" s="1"/>
      <c r="NMG492" s="1"/>
      <c r="NMH492" s="1"/>
      <c r="NMI492" s="1"/>
      <c r="NMJ492" s="1"/>
      <c r="NMK492" s="1"/>
      <c r="NML492" s="1"/>
      <c r="NMM492" s="1"/>
      <c r="NMN492" s="1"/>
      <c r="NMO492" s="1"/>
      <c r="NMP492" s="1"/>
      <c r="NMQ492" s="1"/>
      <c r="NMR492" s="1"/>
      <c r="NMS492" s="1"/>
      <c r="NMT492" s="1"/>
      <c r="NMU492" s="1"/>
      <c r="NMV492" s="1"/>
      <c r="NMW492" s="1"/>
      <c r="NMX492" s="1"/>
      <c r="NMY492" s="1"/>
      <c r="NMZ492" s="1"/>
      <c r="NNA492" s="1"/>
      <c r="NNB492" s="1"/>
      <c r="NNC492" s="1"/>
      <c r="NND492" s="1"/>
      <c r="NNE492" s="1"/>
      <c r="NNF492" s="1"/>
      <c r="NNG492" s="1"/>
      <c r="NNH492" s="1"/>
      <c r="NNI492" s="1"/>
      <c r="NNJ492" s="1"/>
      <c r="NNK492" s="1"/>
      <c r="NNL492" s="1"/>
      <c r="NNM492" s="1"/>
      <c r="NNN492" s="1"/>
      <c r="NNO492" s="1"/>
      <c r="NNP492" s="1"/>
      <c r="NNQ492" s="1"/>
      <c r="NNR492" s="1"/>
      <c r="NNS492" s="1"/>
      <c r="NNT492" s="1"/>
      <c r="NNU492" s="1"/>
      <c r="NNV492" s="1"/>
      <c r="NNW492" s="1"/>
      <c r="NNX492" s="1"/>
      <c r="NNY492" s="1"/>
      <c r="NNZ492" s="1"/>
      <c r="NOA492" s="1"/>
      <c r="NOB492" s="1"/>
      <c r="NOC492" s="1"/>
      <c r="NOD492" s="1"/>
      <c r="NOE492" s="1"/>
      <c r="NOF492" s="1"/>
      <c r="NOG492" s="1"/>
      <c r="NOH492" s="1"/>
      <c r="NOI492" s="1"/>
      <c r="NOJ492" s="1"/>
      <c r="NOK492" s="1"/>
      <c r="NOL492" s="1"/>
      <c r="NOM492" s="1"/>
      <c r="NON492" s="1"/>
      <c r="NOO492" s="1"/>
      <c r="NOP492" s="1"/>
      <c r="NOQ492" s="1"/>
      <c r="NOR492" s="1"/>
      <c r="NOS492" s="1"/>
      <c r="NOT492" s="1"/>
      <c r="NOU492" s="1"/>
      <c r="NOV492" s="1"/>
      <c r="NOW492" s="1"/>
      <c r="NOX492" s="1"/>
      <c r="NOY492" s="1"/>
      <c r="NOZ492" s="1"/>
      <c r="NPA492" s="1"/>
      <c r="NPB492" s="1"/>
      <c r="NPC492" s="1"/>
      <c r="NPD492" s="1"/>
      <c r="NPE492" s="1"/>
      <c r="NPF492" s="1"/>
      <c r="NPG492" s="1"/>
      <c r="NPH492" s="1"/>
      <c r="NPI492" s="1"/>
      <c r="NPJ492" s="1"/>
      <c r="NPK492" s="1"/>
      <c r="NPL492" s="1"/>
      <c r="NPM492" s="1"/>
      <c r="NPN492" s="1"/>
      <c r="NPO492" s="1"/>
      <c r="NPP492" s="1"/>
      <c r="NPQ492" s="1"/>
      <c r="NPR492" s="1"/>
      <c r="NPS492" s="1"/>
      <c r="NPT492" s="1"/>
      <c r="NPU492" s="1"/>
      <c r="NPV492" s="1"/>
      <c r="NPW492" s="1"/>
      <c r="NPX492" s="1"/>
      <c r="NPY492" s="1"/>
      <c r="NPZ492" s="1"/>
      <c r="NQA492" s="1"/>
      <c r="NQB492" s="1"/>
      <c r="NQC492" s="1"/>
      <c r="NQD492" s="1"/>
      <c r="NQE492" s="1"/>
      <c r="NQF492" s="1"/>
      <c r="NQG492" s="1"/>
      <c r="NQH492" s="1"/>
      <c r="NQI492" s="1"/>
      <c r="NQJ492" s="1"/>
      <c r="NQK492" s="1"/>
      <c r="NQL492" s="1"/>
      <c r="NQM492" s="1"/>
      <c r="NQN492" s="1"/>
      <c r="NQO492" s="1"/>
      <c r="NQP492" s="1"/>
      <c r="NQQ492" s="1"/>
      <c r="NQR492" s="1"/>
      <c r="NQS492" s="1"/>
      <c r="NQT492" s="1"/>
      <c r="NQU492" s="1"/>
      <c r="NQV492" s="1"/>
      <c r="NQW492" s="1"/>
      <c r="NQX492" s="1"/>
      <c r="NQY492" s="1"/>
      <c r="NQZ492" s="1"/>
      <c r="NRA492" s="1"/>
      <c r="NRB492" s="1"/>
      <c r="NRC492" s="1"/>
      <c r="NRD492" s="1"/>
      <c r="NRE492" s="1"/>
      <c r="NRF492" s="1"/>
      <c r="NRG492" s="1"/>
      <c r="NRH492" s="1"/>
      <c r="NRI492" s="1"/>
      <c r="NRJ492" s="1"/>
      <c r="NRK492" s="1"/>
      <c r="NRL492" s="1"/>
      <c r="NRM492" s="1"/>
      <c r="NRN492" s="1"/>
      <c r="NRO492" s="1"/>
      <c r="NRP492" s="1"/>
      <c r="NRQ492" s="1"/>
      <c r="NRR492" s="1"/>
      <c r="NRS492" s="1"/>
      <c r="NRT492" s="1"/>
      <c r="NRU492" s="1"/>
      <c r="NRV492" s="1"/>
      <c r="NRW492" s="1"/>
      <c r="NRX492" s="1"/>
      <c r="NRY492" s="1"/>
      <c r="NRZ492" s="1"/>
      <c r="NSA492" s="1"/>
      <c r="NSB492" s="1"/>
      <c r="NSC492" s="1"/>
      <c r="NSD492" s="1"/>
      <c r="NSE492" s="1"/>
      <c r="NSF492" s="1"/>
      <c r="NSG492" s="1"/>
      <c r="NSH492" s="1"/>
      <c r="NSI492" s="1"/>
      <c r="NSJ492" s="1"/>
      <c r="NSK492" s="1"/>
      <c r="NSL492" s="1"/>
      <c r="NSM492" s="1"/>
      <c r="NSN492" s="1"/>
      <c r="NSO492" s="1"/>
      <c r="NSP492" s="1"/>
      <c r="NSQ492" s="1"/>
      <c r="NSR492" s="1"/>
      <c r="NSS492" s="1"/>
      <c r="NST492" s="1"/>
      <c r="NSU492" s="1"/>
      <c r="NSV492" s="1"/>
      <c r="NSW492" s="1"/>
      <c r="NSX492" s="1"/>
      <c r="NSY492" s="1"/>
      <c r="NSZ492" s="1"/>
      <c r="NTA492" s="1"/>
      <c r="NTB492" s="1"/>
      <c r="NTC492" s="1"/>
      <c r="NTD492" s="1"/>
      <c r="NTE492" s="1"/>
      <c r="NTF492" s="1"/>
      <c r="NTG492" s="1"/>
      <c r="NTH492" s="1"/>
      <c r="NTI492" s="1"/>
      <c r="NTJ492" s="1"/>
      <c r="NTK492" s="1"/>
      <c r="NTL492" s="1"/>
      <c r="NTM492" s="1"/>
      <c r="NTN492" s="1"/>
      <c r="NTO492" s="1"/>
      <c r="NTP492" s="1"/>
      <c r="NTQ492" s="1"/>
      <c r="NTR492" s="1"/>
      <c r="NTS492" s="1"/>
      <c r="NTT492" s="1"/>
      <c r="NTU492" s="1"/>
      <c r="NTV492" s="1"/>
      <c r="NTW492" s="1"/>
      <c r="NTX492" s="1"/>
      <c r="NTY492" s="1"/>
      <c r="NTZ492" s="1"/>
      <c r="NUA492" s="1"/>
      <c r="NUB492" s="1"/>
      <c r="NUC492" s="1"/>
      <c r="NUD492" s="1"/>
      <c r="NUE492" s="1"/>
      <c r="NUF492" s="1"/>
      <c r="NUG492" s="1"/>
      <c r="NUH492" s="1"/>
      <c r="NUI492" s="1"/>
      <c r="NUJ492" s="1"/>
      <c r="NUK492" s="1"/>
      <c r="NUL492" s="1"/>
      <c r="NUM492" s="1"/>
      <c r="NUN492" s="1"/>
      <c r="NUO492" s="1"/>
      <c r="NUP492" s="1"/>
      <c r="NUQ492" s="1"/>
      <c r="NUR492" s="1"/>
      <c r="NUS492" s="1"/>
      <c r="NUT492" s="1"/>
      <c r="NUU492" s="1"/>
      <c r="NUV492" s="1"/>
      <c r="NUW492" s="1"/>
      <c r="NUX492" s="1"/>
      <c r="NUY492" s="1"/>
      <c r="NUZ492" s="1"/>
      <c r="NVA492" s="1"/>
      <c r="NVB492" s="1"/>
      <c r="NVC492" s="1"/>
      <c r="NVD492" s="1"/>
      <c r="NVE492" s="1"/>
      <c r="NVF492" s="1"/>
      <c r="NVG492" s="1"/>
      <c r="NVH492" s="1"/>
      <c r="NVI492" s="1"/>
      <c r="NVJ492" s="1"/>
      <c r="NVK492" s="1"/>
      <c r="NVL492" s="1"/>
      <c r="NVM492" s="1"/>
      <c r="NVN492" s="1"/>
      <c r="NVO492" s="1"/>
      <c r="NVP492" s="1"/>
      <c r="NVQ492" s="1"/>
      <c r="NVR492" s="1"/>
      <c r="NVS492" s="1"/>
      <c r="NVT492" s="1"/>
      <c r="NVU492" s="1"/>
      <c r="NVV492" s="1"/>
      <c r="NVW492" s="1"/>
      <c r="NVX492" s="1"/>
      <c r="NVY492" s="1"/>
      <c r="NVZ492" s="1"/>
      <c r="NWA492" s="1"/>
      <c r="NWB492" s="1"/>
      <c r="NWC492" s="1"/>
      <c r="NWD492" s="1"/>
      <c r="NWE492" s="1"/>
      <c r="NWF492" s="1"/>
      <c r="NWG492" s="1"/>
      <c r="NWH492" s="1"/>
      <c r="NWI492" s="1"/>
      <c r="NWJ492" s="1"/>
      <c r="NWK492" s="1"/>
      <c r="NWL492" s="1"/>
      <c r="NWM492" s="1"/>
      <c r="NWN492" s="1"/>
      <c r="NWO492" s="1"/>
      <c r="NWP492" s="1"/>
      <c r="NWQ492" s="1"/>
      <c r="NWR492" s="1"/>
      <c r="NWS492" s="1"/>
      <c r="NWT492" s="1"/>
      <c r="NWU492" s="1"/>
      <c r="NWV492" s="1"/>
      <c r="NWW492" s="1"/>
      <c r="NWX492" s="1"/>
      <c r="NWY492" s="1"/>
      <c r="NWZ492" s="1"/>
      <c r="NXA492" s="1"/>
      <c r="NXB492" s="1"/>
      <c r="NXC492" s="1"/>
      <c r="NXD492" s="1"/>
      <c r="NXE492" s="1"/>
      <c r="NXF492" s="1"/>
      <c r="NXG492" s="1"/>
      <c r="NXH492" s="1"/>
      <c r="NXI492" s="1"/>
      <c r="NXJ492" s="1"/>
      <c r="NXK492" s="1"/>
      <c r="NXL492" s="1"/>
      <c r="NXM492" s="1"/>
      <c r="NXN492" s="1"/>
      <c r="NXO492" s="1"/>
      <c r="NXP492" s="1"/>
      <c r="NXQ492" s="1"/>
      <c r="NXR492" s="1"/>
      <c r="NXS492" s="1"/>
      <c r="NXT492" s="1"/>
      <c r="NXU492" s="1"/>
      <c r="NXV492" s="1"/>
      <c r="NXW492" s="1"/>
      <c r="NXX492" s="1"/>
      <c r="NXY492" s="1"/>
      <c r="NXZ492" s="1"/>
      <c r="NYA492" s="1"/>
      <c r="NYB492" s="1"/>
      <c r="NYC492" s="1"/>
      <c r="NYD492" s="1"/>
      <c r="NYE492" s="1"/>
      <c r="NYF492" s="1"/>
      <c r="NYG492" s="1"/>
      <c r="NYH492" s="1"/>
      <c r="NYI492" s="1"/>
      <c r="NYJ492" s="1"/>
      <c r="NYK492" s="1"/>
      <c r="NYL492" s="1"/>
      <c r="NYM492" s="1"/>
      <c r="NYN492" s="1"/>
      <c r="NYO492" s="1"/>
      <c r="NYP492" s="1"/>
      <c r="NYQ492" s="1"/>
      <c r="NYR492" s="1"/>
      <c r="NYS492" s="1"/>
      <c r="NYT492" s="1"/>
      <c r="NYU492" s="1"/>
      <c r="NYV492" s="1"/>
      <c r="NYW492" s="1"/>
      <c r="NYX492" s="1"/>
      <c r="NYY492" s="1"/>
      <c r="NYZ492" s="1"/>
      <c r="NZA492" s="1"/>
      <c r="NZB492" s="1"/>
      <c r="NZC492" s="1"/>
      <c r="NZD492" s="1"/>
      <c r="NZE492" s="1"/>
      <c r="NZF492" s="1"/>
      <c r="NZG492" s="1"/>
      <c r="NZH492" s="1"/>
      <c r="NZI492" s="1"/>
      <c r="NZJ492" s="1"/>
      <c r="NZK492" s="1"/>
      <c r="NZL492" s="1"/>
      <c r="NZM492" s="1"/>
      <c r="NZN492" s="1"/>
      <c r="NZO492" s="1"/>
      <c r="NZP492" s="1"/>
      <c r="NZQ492" s="1"/>
      <c r="NZR492" s="1"/>
      <c r="NZS492" s="1"/>
      <c r="NZT492" s="1"/>
      <c r="NZU492" s="1"/>
      <c r="NZV492" s="1"/>
      <c r="NZW492" s="1"/>
      <c r="NZX492" s="1"/>
      <c r="NZY492" s="1"/>
      <c r="NZZ492" s="1"/>
      <c r="OAA492" s="1"/>
      <c r="OAB492" s="1"/>
      <c r="OAC492" s="1"/>
      <c r="OAD492" s="1"/>
      <c r="OAE492" s="1"/>
      <c r="OAF492" s="1"/>
      <c r="OAG492" s="1"/>
      <c r="OAH492" s="1"/>
      <c r="OAI492" s="1"/>
      <c r="OAJ492" s="1"/>
      <c r="OAK492" s="1"/>
      <c r="OAL492" s="1"/>
      <c r="OAM492" s="1"/>
      <c r="OAN492" s="1"/>
      <c r="OAO492" s="1"/>
      <c r="OAP492" s="1"/>
      <c r="OAQ492" s="1"/>
      <c r="OAR492" s="1"/>
      <c r="OAS492" s="1"/>
      <c r="OAT492" s="1"/>
      <c r="OAU492" s="1"/>
      <c r="OAV492" s="1"/>
      <c r="OAW492" s="1"/>
      <c r="OAX492" s="1"/>
      <c r="OAY492" s="1"/>
      <c r="OAZ492" s="1"/>
      <c r="OBA492" s="1"/>
      <c r="OBB492" s="1"/>
      <c r="OBC492" s="1"/>
      <c r="OBD492" s="1"/>
      <c r="OBE492" s="1"/>
      <c r="OBF492" s="1"/>
      <c r="OBG492" s="1"/>
      <c r="OBH492" s="1"/>
      <c r="OBI492" s="1"/>
      <c r="OBJ492" s="1"/>
      <c r="OBK492" s="1"/>
      <c r="OBL492" s="1"/>
      <c r="OBM492" s="1"/>
      <c r="OBN492" s="1"/>
      <c r="OBO492" s="1"/>
      <c r="OBP492" s="1"/>
      <c r="OBQ492" s="1"/>
      <c r="OBR492" s="1"/>
      <c r="OBS492" s="1"/>
      <c r="OBT492" s="1"/>
      <c r="OBU492" s="1"/>
      <c r="OBV492" s="1"/>
      <c r="OBW492" s="1"/>
      <c r="OBX492" s="1"/>
      <c r="OBY492" s="1"/>
      <c r="OBZ492" s="1"/>
      <c r="OCA492" s="1"/>
      <c r="OCB492" s="1"/>
      <c r="OCC492" s="1"/>
      <c r="OCD492" s="1"/>
      <c r="OCE492" s="1"/>
      <c r="OCF492" s="1"/>
      <c r="OCG492" s="1"/>
      <c r="OCH492" s="1"/>
      <c r="OCI492" s="1"/>
      <c r="OCJ492" s="1"/>
      <c r="OCK492" s="1"/>
      <c r="OCL492" s="1"/>
      <c r="OCM492" s="1"/>
      <c r="OCN492" s="1"/>
      <c r="OCO492" s="1"/>
      <c r="OCP492" s="1"/>
      <c r="OCQ492" s="1"/>
      <c r="OCR492" s="1"/>
      <c r="OCS492" s="1"/>
      <c r="OCT492" s="1"/>
      <c r="OCU492" s="1"/>
      <c r="OCV492" s="1"/>
      <c r="OCW492" s="1"/>
      <c r="OCX492" s="1"/>
      <c r="OCY492" s="1"/>
      <c r="OCZ492" s="1"/>
      <c r="ODA492" s="1"/>
      <c r="ODB492" s="1"/>
      <c r="ODC492" s="1"/>
      <c r="ODD492" s="1"/>
      <c r="ODE492" s="1"/>
      <c r="ODF492" s="1"/>
      <c r="ODG492" s="1"/>
      <c r="ODH492" s="1"/>
      <c r="ODI492" s="1"/>
      <c r="ODJ492" s="1"/>
      <c r="ODK492" s="1"/>
      <c r="ODL492" s="1"/>
      <c r="ODM492" s="1"/>
      <c r="ODN492" s="1"/>
      <c r="ODO492" s="1"/>
      <c r="ODP492" s="1"/>
      <c r="ODQ492" s="1"/>
      <c r="ODR492" s="1"/>
      <c r="ODS492" s="1"/>
      <c r="ODT492" s="1"/>
      <c r="ODU492" s="1"/>
      <c r="ODV492" s="1"/>
      <c r="ODW492" s="1"/>
      <c r="ODX492" s="1"/>
      <c r="ODY492" s="1"/>
      <c r="ODZ492" s="1"/>
      <c r="OEA492" s="1"/>
      <c r="OEB492" s="1"/>
      <c r="OEC492" s="1"/>
      <c r="OED492" s="1"/>
      <c r="OEE492" s="1"/>
      <c r="OEF492" s="1"/>
      <c r="OEG492" s="1"/>
      <c r="OEH492" s="1"/>
      <c r="OEI492" s="1"/>
      <c r="OEJ492" s="1"/>
      <c r="OEK492" s="1"/>
      <c r="OEL492" s="1"/>
      <c r="OEM492" s="1"/>
      <c r="OEN492" s="1"/>
      <c r="OEO492" s="1"/>
      <c r="OEP492" s="1"/>
      <c r="OEQ492" s="1"/>
      <c r="OER492" s="1"/>
      <c r="OES492" s="1"/>
      <c r="OET492" s="1"/>
      <c r="OEU492" s="1"/>
      <c r="OEV492" s="1"/>
      <c r="OEW492" s="1"/>
      <c r="OEX492" s="1"/>
      <c r="OEY492" s="1"/>
      <c r="OEZ492" s="1"/>
      <c r="OFA492" s="1"/>
      <c r="OFB492" s="1"/>
      <c r="OFC492" s="1"/>
      <c r="OFD492" s="1"/>
      <c r="OFE492" s="1"/>
      <c r="OFF492" s="1"/>
      <c r="OFG492" s="1"/>
      <c r="OFH492" s="1"/>
      <c r="OFI492" s="1"/>
      <c r="OFJ492" s="1"/>
      <c r="OFK492" s="1"/>
      <c r="OFL492" s="1"/>
      <c r="OFM492" s="1"/>
      <c r="OFN492" s="1"/>
      <c r="OFO492" s="1"/>
      <c r="OFP492" s="1"/>
      <c r="OFQ492" s="1"/>
      <c r="OFR492" s="1"/>
      <c r="OFS492" s="1"/>
      <c r="OFT492" s="1"/>
      <c r="OFU492" s="1"/>
      <c r="OFV492" s="1"/>
      <c r="OFW492" s="1"/>
      <c r="OFX492" s="1"/>
      <c r="OFY492" s="1"/>
      <c r="OFZ492" s="1"/>
      <c r="OGA492" s="1"/>
      <c r="OGB492" s="1"/>
      <c r="OGC492" s="1"/>
      <c r="OGD492" s="1"/>
      <c r="OGE492" s="1"/>
      <c r="OGF492" s="1"/>
      <c r="OGG492" s="1"/>
      <c r="OGH492" s="1"/>
      <c r="OGI492" s="1"/>
      <c r="OGJ492" s="1"/>
      <c r="OGK492" s="1"/>
      <c r="OGL492" s="1"/>
      <c r="OGM492" s="1"/>
      <c r="OGN492" s="1"/>
      <c r="OGO492" s="1"/>
      <c r="OGP492" s="1"/>
      <c r="OGQ492" s="1"/>
      <c r="OGR492" s="1"/>
      <c r="OGS492" s="1"/>
      <c r="OGT492" s="1"/>
      <c r="OGU492" s="1"/>
      <c r="OGV492" s="1"/>
      <c r="OGW492" s="1"/>
      <c r="OGX492" s="1"/>
      <c r="OGY492" s="1"/>
      <c r="OGZ492" s="1"/>
      <c r="OHA492" s="1"/>
      <c r="OHB492" s="1"/>
      <c r="OHC492" s="1"/>
      <c r="OHD492" s="1"/>
      <c r="OHE492" s="1"/>
      <c r="OHF492" s="1"/>
      <c r="OHG492" s="1"/>
      <c r="OHH492" s="1"/>
      <c r="OHI492" s="1"/>
      <c r="OHJ492" s="1"/>
      <c r="OHK492" s="1"/>
      <c r="OHL492" s="1"/>
      <c r="OHM492" s="1"/>
      <c r="OHN492" s="1"/>
      <c r="OHO492" s="1"/>
      <c r="OHP492" s="1"/>
      <c r="OHQ492" s="1"/>
      <c r="OHR492" s="1"/>
      <c r="OHS492" s="1"/>
      <c r="OHT492" s="1"/>
      <c r="OHU492" s="1"/>
      <c r="OHV492" s="1"/>
      <c r="OHW492" s="1"/>
      <c r="OHX492" s="1"/>
      <c r="OHY492" s="1"/>
      <c r="OHZ492" s="1"/>
      <c r="OIA492" s="1"/>
      <c r="OIB492" s="1"/>
      <c r="OIC492" s="1"/>
      <c r="OID492" s="1"/>
      <c r="OIE492" s="1"/>
      <c r="OIF492" s="1"/>
      <c r="OIG492" s="1"/>
      <c r="OIH492" s="1"/>
      <c r="OII492" s="1"/>
      <c r="OIJ492" s="1"/>
      <c r="OIK492" s="1"/>
      <c r="OIL492" s="1"/>
      <c r="OIM492" s="1"/>
      <c r="OIN492" s="1"/>
      <c r="OIO492" s="1"/>
      <c r="OIP492" s="1"/>
      <c r="OIQ492" s="1"/>
      <c r="OIR492" s="1"/>
      <c r="OIS492" s="1"/>
      <c r="OIT492" s="1"/>
      <c r="OIU492" s="1"/>
      <c r="OIV492" s="1"/>
      <c r="OIW492" s="1"/>
      <c r="OIX492" s="1"/>
      <c r="OIY492" s="1"/>
      <c r="OIZ492" s="1"/>
      <c r="OJA492" s="1"/>
      <c r="OJB492" s="1"/>
      <c r="OJC492" s="1"/>
      <c r="OJD492" s="1"/>
      <c r="OJE492" s="1"/>
      <c r="OJF492" s="1"/>
      <c r="OJG492" s="1"/>
      <c r="OJH492" s="1"/>
      <c r="OJI492" s="1"/>
      <c r="OJJ492" s="1"/>
      <c r="OJK492" s="1"/>
      <c r="OJL492" s="1"/>
      <c r="OJM492" s="1"/>
      <c r="OJN492" s="1"/>
      <c r="OJO492" s="1"/>
      <c r="OJP492" s="1"/>
      <c r="OJQ492" s="1"/>
      <c r="OJR492" s="1"/>
      <c r="OJS492" s="1"/>
      <c r="OJT492" s="1"/>
      <c r="OJU492" s="1"/>
      <c r="OJV492" s="1"/>
      <c r="OJW492" s="1"/>
      <c r="OJX492" s="1"/>
      <c r="OJY492" s="1"/>
      <c r="OJZ492" s="1"/>
      <c r="OKA492" s="1"/>
      <c r="OKB492" s="1"/>
      <c r="OKC492" s="1"/>
      <c r="OKD492" s="1"/>
      <c r="OKE492" s="1"/>
      <c r="OKF492" s="1"/>
      <c r="OKG492" s="1"/>
      <c r="OKH492" s="1"/>
      <c r="OKI492" s="1"/>
      <c r="OKJ492" s="1"/>
      <c r="OKK492" s="1"/>
      <c r="OKL492" s="1"/>
      <c r="OKM492" s="1"/>
      <c r="OKN492" s="1"/>
      <c r="OKO492" s="1"/>
      <c r="OKP492" s="1"/>
      <c r="OKQ492" s="1"/>
      <c r="OKR492" s="1"/>
      <c r="OKS492" s="1"/>
      <c r="OKT492" s="1"/>
      <c r="OKU492" s="1"/>
      <c r="OKV492" s="1"/>
      <c r="OKW492" s="1"/>
      <c r="OKX492" s="1"/>
      <c r="OKY492" s="1"/>
      <c r="OKZ492" s="1"/>
      <c r="OLA492" s="1"/>
      <c r="OLB492" s="1"/>
      <c r="OLC492" s="1"/>
      <c r="OLD492" s="1"/>
      <c r="OLE492" s="1"/>
      <c r="OLF492" s="1"/>
      <c r="OLG492" s="1"/>
      <c r="OLH492" s="1"/>
      <c r="OLI492" s="1"/>
      <c r="OLJ492" s="1"/>
      <c r="OLK492" s="1"/>
      <c r="OLL492" s="1"/>
      <c r="OLM492" s="1"/>
      <c r="OLN492" s="1"/>
      <c r="OLO492" s="1"/>
      <c r="OLP492" s="1"/>
      <c r="OLQ492" s="1"/>
      <c r="OLR492" s="1"/>
      <c r="OLS492" s="1"/>
      <c r="OLT492" s="1"/>
      <c r="OLU492" s="1"/>
      <c r="OLV492" s="1"/>
      <c r="OLW492" s="1"/>
      <c r="OLX492" s="1"/>
      <c r="OLY492" s="1"/>
      <c r="OLZ492" s="1"/>
      <c r="OMA492" s="1"/>
      <c r="OMB492" s="1"/>
      <c r="OMC492" s="1"/>
      <c r="OMD492" s="1"/>
      <c r="OME492" s="1"/>
      <c r="OMF492" s="1"/>
      <c r="OMG492" s="1"/>
      <c r="OMH492" s="1"/>
      <c r="OMI492" s="1"/>
      <c r="OMJ492" s="1"/>
      <c r="OMK492" s="1"/>
      <c r="OML492" s="1"/>
      <c r="OMM492" s="1"/>
      <c r="OMN492" s="1"/>
      <c r="OMO492" s="1"/>
      <c r="OMP492" s="1"/>
      <c r="OMQ492" s="1"/>
      <c r="OMR492" s="1"/>
      <c r="OMS492" s="1"/>
      <c r="OMT492" s="1"/>
      <c r="OMU492" s="1"/>
      <c r="OMV492" s="1"/>
      <c r="OMW492" s="1"/>
      <c r="OMX492" s="1"/>
      <c r="OMY492" s="1"/>
      <c r="OMZ492" s="1"/>
      <c r="ONA492" s="1"/>
      <c r="ONB492" s="1"/>
      <c r="ONC492" s="1"/>
      <c r="OND492" s="1"/>
      <c r="ONE492" s="1"/>
      <c r="ONF492" s="1"/>
      <c r="ONG492" s="1"/>
      <c r="ONH492" s="1"/>
      <c r="ONI492" s="1"/>
      <c r="ONJ492" s="1"/>
      <c r="ONK492" s="1"/>
      <c r="ONL492" s="1"/>
      <c r="ONM492" s="1"/>
      <c r="ONN492" s="1"/>
      <c r="ONO492" s="1"/>
      <c r="ONP492" s="1"/>
      <c r="ONQ492" s="1"/>
      <c r="ONR492" s="1"/>
      <c r="ONS492" s="1"/>
      <c r="ONT492" s="1"/>
      <c r="ONU492" s="1"/>
      <c r="ONV492" s="1"/>
      <c r="ONW492" s="1"/>
      <c r="ONX492" s="1"/>
      <c r="ONY492" s="1"/>
      <c r="ONZ492" s="1"/>
      <c r="OOA492" s="1"/>
      <c r="OOB492" s="1"/>
      <c r="OOC492" s="1"/>
      <c r="OOD492" s="1"/>
      <c r="OOE492" s="1"/>
      <c r="OOF492" s="1"/>
      <c r="OOG492" s="1"/>
      <c r="OOH492" s="1"/>
      <c r="OOI492" s="1"/>
      <c r="OOJ492" s="1"/>
      <c r="OOK492" s="1"/>
      <c r="OOL492" s="1"/>
      <c r="OOM492" s="1"/>
      <c r="OON492" s="1"/>
      <c r="OOO492" s="1"/>
      <c r="OOP492" s="1"/>
      <c r="OOQ492" s="1"/>
      <c r="OOR492" s="1"/>
      <c r="OOS492" s="1"/>
      <c r="OOT492" s="1"/>
      <c r="OOU492" s="1"/>
      <c r="OOV492" s="1"/>
      <c r="OOW492" s="1"/>
      <c r="OOX492" s="1"/>
      <c r="OOY492" s="1"/>
      <c r="OOZ492" s="1"/>
      <c r="OPA492" s="1"/>
      <c r="OPB492" s="1"/>
      <c r="OPC492" s="1"/>
      <c r="OPD492" s="1"/>
      <c r="OPE492" s="1"/>
      <c r="OPF492" s="1"/>
      <c r="OPG492" s="1"/>
      <c r="OPH492" s="1"/>
      <c r="OPI492" s="1"/>
      <c r="OPJ492" s="1"/>
      <c r="OPK492" s="1"/>
      <c r="OPL492" s="1"/>
      <c r="OPM492" s="1"/>
      <c r="OPN492" s="1"/>
      <c r="OPO492" s="1"/>
      <c r="OPP492" s="1"/>
      <c r="OPQ492" s="1"/>
      <c r="OPR492" s="1"/>
      <c r="OPS492" s="1"/>
      <c r="OPT492" s="1"/>
      <c r="OPU492" s="1"/>
      <c r="OPV492" s="1"/>
      <c r="OPW492" s="1"/>
      <c r="OPX492" s="1"/>
      <c r="OPY492" s="1"/>
      <c r="OPZ492" s="1"/>
      <c r="OQA492" s="1"/>
      <c r="OQB492" s="1"/>
      <c r="OQC492" s="1"/>
      <c r="OQD492" s="1"/>
      <c r="OQE492" s="1"/>
      <c r="OQF492" s="1"/>
      <c r="OQG492" s="1"/>
      <c r="OQH492" s="1"/>
      <c r="OQI492" s="1"/>
      <c r="OQJ492" s="1"/>
      <c r="OQK492" s="1"/>
      <c r="OQL492" s="1"/>
      <c r="OQM492" s="1"/>
      <c r="OQN492" s="1"/>
      <c r="OQO492" s="1"/>
      <c r="OQP492" s="1"/>
      <c r="OQQ492" s="1"/>
      <c r="OQR492" s="1"/>
      <c r="OQS492" s="1"/>
      <c r="OQT492" s="1"/>
      <c r="OQU492" s="1"/>
      <c r="OQV492" s="1"/>
      <c r="OQW492" s="1"/>
      <c r="OQX492" s="1"/>
      <c r="OQY492" s="1"/>
      <c r="OQZ492" s="1"/>
      <c r="ORA492" s="1"/>
      <c r="ORB492" s="1"/>
      <c r="ORC492" s="1"/>
      <c r="ORD492" s="1"/>
      <c r="ORE492" s="1"/>
      <c r="ORF492" s="1"/>
      <c r="ORG492" s="1"/>
      <c r="ORH492" s="1"/>
      <c r="ORI492" s="1"/>
      <c r="ORJ492" s="1"/>
      <c r="ORK492" s="1"/>
      <c r="ORL492" s="1"/>
      <c r="ORM492" s="1"/>
      <c r="ORN492" s="1"/>
      <c r="ORO492" s="1"/>
      <c r="ORP492" s="1"/>
      <c r="ORQ492" s="1"/>
      <c r="ORR492" s="1"/>
      <c r="ORS492" s="1"/>
      <c r="ORT492" s="1"/>
      <c r="ORU492" s="1"/>
      <c r="ORV492" s="1"/>
      <c r="ORW492" s="1"/>
      <c r="ORX492" s="1"/>
      <c r="ORY492" s="1"/>
      <c r="ORZ492" s="1"/>
      <c r="OSA492" s="1"/>
      <c r="OSB492" s="1"/>
      <c r="OSC492" s="1"/>
      <c r="OSD492" s="1"/>
      <c r="OSE492" s="1"/>
      <c r="OSF492" s="1"/>
      <c r="OSG492" s="1"/>
      <c r="OSH492" s="1"/>
      <c r="OSI492" s="1"/>
      <c r="OSJ492" s="1"/>
      <c r="OSK492" s="1"/>
      <c r="OSL492" s="1"/>
      <c r="OSM492" s="1"/>
      <c r="OSN492" s="1"/>
      <c r="OSO492" s="1"/>
      <c r="OSP492" s="1"/>
      <c r="OSQ492" s="1"/>
      <c r="OSR492" s="1"/>
      <c r="OSS492" s="1"/>
      <c r="OST492" s="1"/>
      <c r="OSU492" s="1"/>
      <c r="OSV492" s="1"/>
      <c r="OSW492" s="1"/>
      <c r="OSX492" s="1"/>
      <c r="OSY492" s="1"/>
      <c r="OSZ492" s="1"/>
      <c r="OTA492" s="1"/>
      <c r="OTB492" s="1"/>
      <c r="OTC492" s="1"/>
      <c r="OTD492" s="1"/>
      <c r="OTE492" s="1"/>
      <c r="OTF492" s="1"/>
      <c r="OTG492" s="1"/>
      <c r="OTH492" s="1"/>
      <c r="OTI492" s="1"/>
      <c r="OTJ492" s="1"/>
      <c r="OTK492" s="1"/>
      <c r="OTL492" s="1"/>
      <c r="OTM492" s="1"/>
      <c r="OTN492" s="1"/>
      <c r="OTO492" s="1"/>
      <c r="OTP492" s="1"/>
      <c r="OTQ492" s="1"/>
      <c r="OTR492" s="1"/>
      <c r="OTS492" s="1"/>
      <c r="OTT492" s="1"/>
      <c r="OTU492" s="1"/>
      <c r="OTV492" s="1"/>
      <c r="OTW492" s="1"/>
      <c r="OTX492" s="1"/>
      <c r="OTY492" s="1"/>
      <c r="OTZ492" s="1"/>
      <c r="OUA492" s="1"/>
      <c r="OUB492" s="1"/>
      <c r="OUC492" s="1"/>
      <c r="OUD492" s="1"/>
      <c r="OUE492" s="1"/>
      <c r="OUF492" s="1"/>
      <c r="OUG492" s="1"/>
      <c r="OUH492" s="1"/>
      <c r="OUI492" s="1"/>
      <c r="OUJ492" s="1"/>
      <c r="OUK492" s="1"/>
      <c r="OUL492" s="1"/>
      <c r="OUM492" s="1"/>
      <c r="OUN492" s="1"/>
      <c r="OUO492" s="1"/>
      <c r="OUP492" s="1"/>
      <c r="OUQ492" s="1"/>
      <c r="OUR492" s="1"/>
      <c r="OUS492" s="1"/>
      <c r="OUT492" s="1"/>
      <c r="OUU492" s="1"/>
      <c r="OUV492" s="1"/>
      <c r="OUW492" s="1"/>
      <c r="OUX492" s="1"/>
      <c r="OUY492" s="1"/>
      <c r="OUZ492" s="1"/>
      <c r="OVA492" s="1"/>
      <c r="OVB492" s="1"/>
      <c r="OVC492" s="1"/>
      <c r="OVD492" s="1"/>
      <c r="OVE492" s="1"/>
      <c r="OVF492" s="1"/>
      <c r="OVG492" s="1"/>
      <c r="OVH492" s="1"/>
      <c r="OVI492" s="1"/>
      <c r="OVJ492" s="1"/>
      <c r="OVK492" s="1"/>
      <c r="OVL492" s="1"/>
      <c r="OVM492" s="1"/>
      <c r="OVN492" s="1"/>
      <c r="OVO492" s="1"/>
      <c r="OVP492" s="1"/>
      <c r="OVQ492" s="1"/>
      <c r="OVR492" s="1"/>
      <c r="OVS492" s="1"/>
      <c r="OVT492" s="1"/>
      <c r="OVU492" s="1"/>
      <c r="OVV492" s="1"/>
      <c r="OVW492" s="1"/>
      <c r="OVX492" s="1"/>
      <c r="OVY492" s="1"/>
      <c r="OVZ492" s="1"/>
      <c r="OWA492" s="1"/>
      <c r="OWB492" s="1"/>
      <c r="OWC492" s="1"/>
      <c r="OWD492" s="1"/>
      <c r="OWE492" s="1"/>
      <c r="OWF492" s="1"/>
      <c r="OWG492" s="1"/>
      <c r="OWH492" s="1"/>
      <c r="OWI492" s="1"/>
      <c r="OWJ492" s="1"/>
      <c r="OWK492" s="1"/>
      <c r="OWL492" s="1"/>
      <c r="OWM492" s="1"/>
      <c r="OWN492" s="1"/>
      <c r="OWO492" s="1"/>
      <c r="OWP492" s="1"/>
      <c r="OWQ492" s="1"/>
      <c r="OWR492" s="1"/>
      <c r="OWS492" s="1"/>
      <c r="OWT492" s="1"/>
      <c r="OWU492" s="1"/>
      <c r="OWV492" s="1"/>
      <c r="OWW492" s="1"/>
      <c r="OWX492" s="1"/>
      <c r="OWY492" s="1"/>
      <c r="OWZ492" s="1"/>
      <c r="OXA492" s="1"/>
      <c r="OXB492" s="1"/>
      <c r="OXC492" s="1"/>
      <c r="OXD492" s="1"/>
      <c r="OXE492" s="1"/>
      <c r="OXF492" s="1"/>
      <c r="OXG492" s="1"/>
      <c r="OXH492" s="1"/>
      <c r="OXI492" s="1"/>
      <c r="OXJ492" s="1"/>
      <c r="OXK492" s="1"/>
      <c r="OXL492" s="1"/>
      <c r="OXM492" s="1"/>
      <c r="OXN492" s="1"/>
      <c r="OXO492" s="1"/>
      <c r="OXP492" s="1"/>
      <c r="OXQ492" s="1"/>
      <c r="OXR492" s="1"/>
      <c r="OXS492" s="1"/>
      <c r="OXT492" s="1"/>
      <c r="OXU492" s="1"/>
      <c r="OXV492" s="1"/>
      <c r="OXW492" s="1"/>
      <c r="OXX492" s="1"/>
      <c r="OXY492" s="1"/>
      <c r="OXZ492" s="1"/>
      <c r="OYA492" s="1"/>
      <c r="OYB492" s="1"/>
      <c r="OYC492" s="1"/>
      <c r="OYD492" s="1"/>
      <c r="OYE492" s="1"/>
      <c r="OYF492" s="1"/>
      <c r="OYG492" s="1"/>
      <c r="OYH492" s="1"/>
      <c r="OYI492" s="1"/>
      <c r="OYJ492" s="1"/>
      <c r="OYK492" s="1"/>
      <c r="OYL492" s="1"/>
      <c r="OYM492" s="1"/>
      <c r="OYN492" s="1"/>
      <c r="OYO492" s="1"/>
      <c r="OYP492" s="1"/>
      <c r="OYQ492" s="1"/>
      <c r="OYR492" s="1"/>
      <c r="OYS492" s="1"/>
      <c r="OYT492" s="1"/>
      <c r="OYU492" s="1"/>
      <c r="OYV492" s="1"/>
      <c r="OYW492" s="1"/>
      <c r="OYX492" s="1"/>
      <c r="OYY492" s="1"/>
      <c r="OYZ492" s="1"/>
      <c r="OZA492" s="1"/>
      <c r="OZB492" s="1"/>
      <c r="OZC492" s="1"/>
      <c r="OZD492" s="1"/>
      <c r="OZE492" s="1"/>
      <c r="OZF492" s="1"/>
      <c r="OZG492" s="1"/>
      <c r="OZH492" s="1"/>
      <c r="OZI492" s="1"/>
      <c r="OZJ492" s="1"/>
      <c r="OZK492" s="1"/>
      <c r="OZL492" s="1"/>
      <c r="OZM492" s="1"/>
      <c r="OZN492" s="1"/>
      <c r="OZO492" s="1"/>
      <c r="OZP492" s="1"/>
      <c r="OZQ492" s="1"/>
      <c r="OZR492" s="1"/>
      <c r="OZS492" s="1"/>
      <c r="OZT492" s="1"/>
      <c r="OZU492" s="1"/>
      <c r="OZV492" s="1"/>
      <c r="OZW492" s="1"/>
      <c r="OZX492" s="1"/>
      <c r="OZY492" s="1"/>
      <c r="OZZ492" s="1"/>
      <c r="PAA492" s="1"/>
      <c r="PAB492" s="1"/>
      <c r="PAC492" s="1"/>
      <c r="PAD492" s="1"/>
      <c r="PAE492" s="1"/>
      <c r="PAF492" s="1"/>
      <c r="PAG492" s="1"/>
      <c r="PAH492" s="1"/>
      <c r="PAI492" s="1"/>
      <c r="PAJ492" s="1"/>
      <c r="PAK492" s="1"/>
      <c r="PAL492" s="1"/>
      <c r="PAM492" s="1"/>
      <c r="PAN492" s="1"/>
      <c r="PAO492" s="1"/>
      <c r="PAP492" s="1"/>
      <c r="PAQ492" s="1"/>
      <c r="PAR492" s="1"/>
      <c r="PAS492" s="1"/>
      <c r="PAT492" s="1"/>
      <c r="PAU492" s="1"/>
      <c r="PAV492" s="1"/>
      <c r="PAW492" s="1"/>
      <c r="PAX492" s="1"/>
      <c r="PAY492" s="1"/>
      <c r="PAZ492" s="1"/>
      <c r="PBA492" s="1"/>
      <c r="PBB492" s="1"/>
      <c r="PBC492" s="1"/>
      <c r="PBD492" s="1"/>
      <c r="PBE492" s="1"/>
      <c r="PBF492" s="1"/>
      <c r="PBG492" s="1"/>
      <c r="PBH492" s="1"/>
      <c r="PBI492" s="1"/>
      <c r="PBJ492" s="1"/>
      <c r="PBK492" s="1"/>
      <c r="PBL492" s="1"/>
      <c r="PBM492" s="1"/>
      <c r="PBN492" s="1"/>
      <c r="PBO492" s="1"/>
      <c r="PBP492" s="1"/>
      <c r="PBQ492" s="1"/>
      <c r="PBR492" s="1"/>
      <c r="PBS492" s="1"/>
      <c r="PBT492" s="1"/>
      <c r="PBU492" s="1"/>
      <c r="PBV492" s="1"/>
      <c r="PBW492" s="1"/>
      <c r="PBX492" s="1"/>
      <c r="PBY492" s="1"/>
      <c r="PBZ492" s="1"/>
      <c r="PCA492" s="1"/>
      <c r="PCB492" s="1"/>
      <c r="PCC492" s="1"/>
      <c r="PCD492" s="1"/>
      <c r="PCE492" s="1"/>
      <c r="PCF492" s="1"/>
      <c r="PCG492" s="1"/>
      <c r="PCH492" s="1"/>
      <c r="PCI492" s="1"/>
      <c r="PCJ492" s="1"/>
      <c r="PCK492" s="1"/>
      <c r="PCL492" s="1"/>
      <c r="PCM492" s="1"/>
      <c r="PCN492" s="1"/>
      <c r="PCO492" s="1"/>
      <c r="PCP492" s="1"/>
      <c r="PCQ492" s="1"/>
      <c r="PCR492" s="1"/>
      <c r="PCS492" s="1"/>
      <c r="PCT492" s="1"/>
      <c r="PCU492" s="1"/>
      <c r="PCV492" s="1"/>
      <c r="PCW492" s="1"/>
      <c r="PCX492" s="1"/>
      <c r="PCY492" s="1"/>
      <c r="PCZ492" s="1"/>
      <c r="PDA492" s="1"/>
      <c r="PDB492" s="1"/>
      <c r="PDC492" s="1"/>
      <c r="PDD492" s="1"/>
      <c r="PDE492" s="1"/>
      <c r="PDF492" s="1"/>
      <c r="PDG492" s="1"/>
      <c r="PDH492" s="1"/>
      <c r="PDI492" s="1"/>
      <c r="PDJ492" s="1"/>
      <c r="PDK492" s="1"/>
      <c r="PDL492" s="1"/>
      <c r="PDM492" s="1"/>
      <c r="PDN492" s="1"/>
      <c r="PDO492" s="1"/>
      <c r="PDP492" s="1"/>
      <c r="PDQ492" s="1"/>
      <c r="PDR492" s="1"/>
      <c r="PDS492" s="1"/>
      <c r="PDT492" s="1"/>
      <c r="PDU492" s="1"/>
      <c r="PDV492" s="1"/>
      <c r="PDW492" s="1"/>
      <c r="PDX492" s="1"/>
      <c r="PDY492" s="1"/>
      <c r="PDZ492" s="1"/>
      <c r="PEA492" s="1"/>
      <c r="PEB492" s="1"/>
      <c r="PEC492" s="1"/>
      <c r="PED492" s="1"/>
      <c r="PEE492" s="1"/>
      <c r="PEF492" s="1"/>
      <c r="PEG492" s="1"/>
      <c r="PEH492" s="1"/>
      <c r="PEI492" s="1"/>
      <c r="PEJ492" s="1"/>
      <c r="PEK492" s="1"/>
      <c r="PEL492" s="1"/>
      <c r="PEM492" s="1"/>
      <c r="PEN492" s="1"/>
      <c r="PEO492" s="1"/>
      <c r="PEP492" s="1"/>
      <c r="PEQ492" s="1"/>
      <c r="PER492" s="1"/>
      <c r="PES492" s="1"/>
      <c r="PET492" s="1"/>
      <c r="PEU492" s="1"/>
      <c r="PEV492" s="1"/>
      <c r="PEW492" s="1"/>
      <c r="PEX492" s="1"/>
      <c r="PEY492" s="1"/>
      <c r="PEZ492" s="1"/>
      <c r="PFA492" s="1"/>
      <c r="PFB492" s="1"/>
      <c r="PFC492" s="1"/>
      <c r="PFD492" s="1"/>
      <c r="PFE492" s="1"/>
      <c r="PFF492" s="1"/>
      <c r="PFG492" s="1"/>
      <c r="PFH492" s="1"/>
      <c r="PFI492" s="1"/>
      <c r="PFJ492" s="1"/>
      <c r="PFK492" s="1"/>
      <c r="PFL492" s="1"/>
      <c r="PFM492" s="1"/>
      <c r="PFN492" s="1"/>
      <c r="PFO492" s="1"/>
      <c r="PFP492" s="1"/>
      <c r="PFQ492" s="1"/>
      <c r="PFR492" s="1"/>
      <c r="PFS492" s="1"/>
      <c r="PFT492" s="1"/>
      <c r="PFU492" s="1"/>
      <c r="PFV492" s="1"/>
      <c r="PFW492" s="1"/>
      <c r="PFX492" s="1"/>
      <c r="PFY492" s="1"/>
      <c r="PFZ492" s="1"/>
      <c r="PGA492" s="1"/>
      <c r="PGB492" s="1"/>
      <c r="PGC492" s="1"/>
      <c r="PGD492" s="1"/>
      <c r="PGE492" s="1"/>
      <c r="PGF492" s="1"/>
      <c r="PGG492" s="1"/>
      <c r="PGH492" s="1"/>
      <c r="PGI492" s="1"/>
      <c r="PGJ492" s="1"/>
      <c r="PGK492" s="1"/>
      <c r="PGL492" s="1"/>
      <c r="PGM492" s="1"/>
      <c r="PGN492" s="1"/>
      <c r="PGO492" s="1"/>
      <c r="PGP492" s="1"/>
      <c r="PGQ492" s="1"/>
      <c r="PGR492" s="1"/>
      <c r="PGS492" s="1"/>
      <c r="PGT492" s="1"/>
      <c r="PGU492" s="1"/>
      <c r="PGV492" s="1"/>
      <c r="PGW492" s="1"/>
      <c r="PGX492" s="1"/>
      <c r="PGY492" s="1"/>
      <c r="PGZ492" s="1"/>
      <c r="PHA492" s="1"/>
      <c r="PHB492" s="1"/>
      <c r="PHC492" s="1"/>
      <c r="PHD492" s="1"/>
      <c r="PHE492" s="1"/>
      <c r="PHF492" s="1"/>
      <c r="PHG492" s="1"/>
      <c r="PHH492" s="1"/>
      <c r="PHI492" s="1"/>
      <c r="PHJ492" s="1"/>
      <c r="PHK492" s="1"/>
      <c r="PHL492" s="1"/>
      <c r="PHM492" s="1"/>
      <c r="PHN492" s="1"/>
      <c r="PHO492" s="1"/>
      <c r="PHP492" s="1"/>
      <c r="PHQ492" s="1"/>
      <c r="PHR492" s="1"/>
      <c r="PHS492" s="1"/>
      <c r="PHT492" s="1"/>
      <c r="PHU492" s="1"/>
      <c r="PHV492" s="1"/>
      <c r="PHW492" s="1"/>
      <c r="PHX492" s="1"/>
      <c r="PHY492" s="1"/>
      <c r="PHZ492" s="1"/>
      <c r="PIA492" s="1"/>
      <c r="PIB492" s="1"/>
      <c r="PIC492" s="1"/>
      <c r="PID492" s="1"/>
      <c r="PIE492" s="1"/>
      <c r="PIF492" s="1"/>
      <c r="PIG492" s="1"/>
      <c r="PIH492" s="1"/>
      <c r="PII492" s="1"/>
      <c r="PIJ492" s="1"/>
      <c r="PIK492" s="1"/>
      <c r="PIL492" s="1"/>
      <c r="PIM492" s="1"/>
      <c r="PIN492" s="1"/>
      <c r="PIO492" s="1"/>
      <c r="PIP492" s="1"/>
      <c r="PIQ492" s="1"/>
      <c r="PIR492" s="1"/>
      <c r="PIS492" s="1"/>
      <c r="PIT492" s="1"/>
      <c r="PIU492" s="1"/>
      <c r="PIV492" s="1"/>
      <c r="PIW492" s="1"/>
      <c r="PIX492" s="1"/>
      <c r="PIY492" s="1"/>
      <c r="PIZ492" s="1"/>
      <c r="PJA492" s="1"/>
      <c r="PJB492" s="1"/>
      <c r="PJC492" s="1"/>
      <c r="PJD492" s="1"/>
      <c r="PJE492" s="1"/>
      <c r="PJF492" s="1"/>
      <c r="PJG492" s="1"/>
      <c r="PJH492" s="1"/>
      <c r="PJI492" s="1"/>
      <c r="PJJ492" s="1"/>
      <c r="PJK492" s="1"/>
      <c r="PJL492" s="1"/>
      <c r="PJM492" s="1"/>
      <c r="PJN492" s="1"/>
      <c r="PJO492" s="1"/>
      <c r="PJP492" s="1"/>
      <c r="PJQ492" s="1"/>
      <c r="PJR492" s="1"/>
      <c r="PJS492" s="1"/>
      <c r="PJT492" s="1"/>
      <c r="PJU492" s="1"/>
      <c r="PJV492" s="1"/>
      <c r="PJW492" s="1"/>
      <c r="PJX492" s="1"/>
      <c r="PJY492" s="1"/>
      <c r="PJZ492" s="1"/>
      <c r="PKA492" s="1"/>
      <c r="PKB492" s="1"/>
      <c r="PKC492" s="1"/>
      <c r="PKD492" s="1"/>
      <c r="PKE492" s="1"/>
      <c r="PKF492" s="1"/>
      <c r="PKG492" s="1"/>
      <c r="PKH492" s="1"/>
      <c r="PKI492" s="1"/>
      <c r="PKJ492" s="1"/>
      <c r="PKK492" s="1"/>
      <c r="PKL492" s="1"/>
      <c r="PKM492" s="1"/>
      <c r="PKN492" s="1"/>
      <c r="PKO492" s="1"/>
      <c r="PKP492" s="1"/>
      <c r="PKQ492" s="1"/>
      <c r="PKR492" s="1"/>
      <c r="PKS492" s="1"/>
      <c r="PKT492" s="1"/>
      <c r="PKU492" s="1"/>
      <c r="PKV492" s="1"/>
      <c r="PKW492" s="1"/>
      <c r="PKX492" s="1"/>
      <c r="PKY492" s="1"/>
      <c r="PKZ492" s="1"/>
      <c r="PLA492" s="1"/>
      <c r="PLB492" s="1"/>
      <c r="PLC492" s="1"/>
      <c r="PLD492" s="1"/>
      <c r="PLE492" s="1"/>
      <c r="PLF492" s="1"/>
      <c r="PLG492" s="1"/>
      <c r="PLH492" s="1"/>
      <c r="PLI492" s="1"/>
      <c r="PLJ492" s="1"/>
      <c r="PLK492" s="1"/>
      <c r="PLL492" s="1"/>
      <c r="PLM492" s="1"/>
      <c r="PLN492" s="1"/>
      <c r="PLO492" s="1"/>
      <c r="PLP492" s="1"/>
      <c r="PLQ492" s="1"/>
      <c r="PLR492" s="1"/>
      <c r="PLS492" s="1"/>
      <c r="PLT492" s="1"/>
      <c r="PLU492" s="1"/>
      <c r="PLV492" s="1"/>
      <c r="PLW492" s="1"/>
      <c r="PLX492" s="1"/>
      <c r="PLY492" s="1"/>
      <c r="PLZ492" s="1"/>
      <c r="PMA492" s="1"/>
      <c r="PMB492" s="1"/>
      <c r="PMC492" s="1"/>
      <c r="PMD492" s="1"/>
      <c r="PME492" s="1"/>
      <c r="PMF492" s="1"/>
      <c r="PMG492" s="1"/>
      <c r="PMH492" s="1"/>
      <c r="PMI492" s="1"/>
      <c r="PMJ492" s="1"/>
      <c r="PMK492" s="1"/>
      <c r="PML492" s="1"/>
      <c r="PMM492" s="1"/>
      <c r="PMN492" s="1"/>
      <c r="PMO492" s="1"/>
      <c r="PMP492" s="1"/>
      <c r="PMQ492" s="1"/>
      <c r="PMR492" s="1"/>
      <c r="PMS492" s="1"/>
      <c r="PMT492" s="1"/>
      <c r="PMU492" s="1"/>
      <c r="PMV492" s="1"/>
      <c r="PMW492" s="1"/>
      <c r="PMX492" s="1"/>
      <c r="PMY492" s="1"/>
      <c r="PMZ492" s="1"/>
      <c r="PNA492" s="1"/>
      <c r="PNB492" s="1"/>
      <c r="PNC492" s="1"/>
      <c r="PND492" s="1"/>
      <c r="PNE492" s="1"/>
      <c r="PNF492" s="1"/>
      <c r="PNG492" s="1"/>
      <c r="PNH492" s="1"/>
      <c r="PNI492" s="1"/>
      <c r="PNJ492" s="1"/>
      <c r="PNK492" s="1"/>
      <c r="PNL492" s="1"/>
      <c r="PNM492" s="1"/>
      <c r="PNN492" s="1"/>
      <c r="PNO492" s="1"/>
      <c r="PNP492" s="1"/>
      <c r="PNQ492" s="1"/>
      <c r="PNR492" s="1"/>
      <c r="PNS492" s="1"/>
      <c r="PNT492" s="1"/>
      <c r="PNU492" s="1"/>
      <c r="PNV492" s="1"/>
      <c r="PNW492" s="1"/>
      <c r="PNX492" s="1"/>
      <c r="PNY492" s="1"/>
      <c r="PNZ492" s="1"/>
      <c r="POA492" s="1"/>
      <c r="POB492" s="1"/>
      <c r="POC492" s="1"/>
      <c r="POD492" s="1"/>
      <c r="POE492" s="1"/>
      <c r="POF492" s="1"/>
      <c r="POG492" s="1"/>
      <c r="POH492" s="1"/>
      <c r="POI492" s="1"/>
      <c r="POJ492" s="1"/>
      <c r="POK492" s="1"/>
      <c r="POL492" s="1"/>
      <c r="POM492" s="1"/>
      <c r="PON492" s="1"/>
      <c r="POO492" s="1"/>
      <c r="POP492" s="1"/>
      <c r="POQ492" s="1"/>
      <c r="POR492" s="1"/>
      <c r="POS492" s="1"/>
      <c r="POT492" s="1"/>
      <c r="POU492" s="1"/>
      <c r="POV492" s="1"/>
      <c r="POW492" s="1"/>
      <c r="POX492" s="1"/>
      <c r="POY492" s="1"/>
      <c r="POZ492" s="1"/>
      <c r="PPA492" s="1"/>
      <c r="PPB492" s="1"/>
      <c r="PPC492" s="1"/>
      <c r="PPD492" s="1"/>
      <c r="PPE492" s="1"/>
      <c r="PPF492" s="1"/>
      <c r="PPG492" s="1"/>
      <c r="PPH492" s="1"/>
      <c r="PPI492" s="1"/>
      <c r="PPJ492" s="1"/>
      <c r="PPK492" s="1"/>
      <c r="PPL492" s="1"/>
      <c r="PPM492" s="1"/>
      <c r="PPN492" s="1"/>
      <c r="PPO492" s="1"/>
      <c r="PPP492" s="1"/>
      <c r="PPQ492" s="1"/>
      <c r="PPR492" s="1"/>
      <c r="PPS492" s="1"/>
      <c r="PPT492" s="1"/>
      <c r="PPU492" s="1"/>
      <c r="PPV492" s="1"/>
      <c r="PPW492" s="1"/>
      <c r="PPX492" s="1"/>
      <c r="PPY492" s="1"/>
      <c r="PPZ492" s="1"/>
      <c r="PQA492" s="1"/>
      <c r="PQB492" s="1"/>
      <c r="PQC492" s="1"/>
      <c r="PQD492" s="1"/>
      <c r="PQE492" s="1"/>
      <c r="PQF492" s="1"/>
      <c r="PQG492" s="1"/>
      <c r="PQH492" s="1"/>
      <c r="PQI492" s="1"/>
      <c r="PQJ492" s="1"/>
      <c r="PQK492" s="1"/>
      <c r="PQL492" s="1"/>
      <c r="PQM492" s="1"/>
      <c r="PQN492" s="1"/>
      <c r="PQO492" s="1"/>
      <c r="PQP492" s="1"/>
      <c r="PQQ492" s="1"/>
      <c r="PQR492" s="1"/>
      <c r="PQS492" s="1"/>
      <c r="PQT492" s="1"/>
      <c r="PQU492" s="1"/>
      <c r="PQV492" s="1"/>
      <c r="PQW492" s="1"/>
      <c r="PQX492" s="1"/>
      <c r="PQY492" s="1"/>
      <c r="PQZ492" s="1"/>
      <c r="PRA492" s="1"/>
      <c r="PRB492" s="1"/>
      <c r="PRC492" s="1"/>
      <c r="PRD492" s="1"/>
      <c r="PRE492" s="1"/>
      <c r="PRF492" s="1"/>
      <c r="PRG492" s="1"/>
      <c r="PRH492" s="1"/>
      <c r="PRI492" s="1"/>
      <c r="PRJ492" s="1"/>
      <c r="PRK492" s="1"/>
      <c r="PRL492" s="1"/>
      <c r="PRM492" s="1"/>
      <c r="PRN492" s="1"/>
      <c r="PRO492" s="1"/>
      <c r="PRP492" s="1"/>
      <c r="PRQ492" s="1"/>
      <c r="PRR492" s="1"/>
      <c r="PRS492" s="1"/>
      <c r="PRT492" s="1"/>
      <c r="PRU492" s="1"/>
      <c r="PRV492" s="1"/>
      <c r="PRW492" s="1"/>
      <c r="PRX492" s="1"/>
      <c r="PRY492" s="1"/>
      <c r="PRZ492" s="1"/>
      <c r="PSA492" s="1"/>
      <c r="PSB492" s="1"/>
      <c r="PSC492" s="1"/>
      <c r="PSD492" s="1"/>
      <c r="PSE492" s="1"/>
      <c r="PSF492" s="1"/>
      <c r="PSG492" s="1"/>
      <c r="PSH492" s="1"/>
      <c r="PSI492" s="1"/>
      <c r="PSJ492" s="1"/>
      <c r="PSK492" s="1"/>
      <c r="PSL492" s="1"/>
      <c r="PSM492" s="1"/>
      <c r="PSN492" s="1"/>
      <c r="PSO492" s="1"/>
      <c r="PSP492" s="1"/>
      <c r="PSQ492" s="1"/>
      <c r="PSR492" s="1"/>
      <c r="PSS492" s="1"/>
      <c r="PST492" s="1"/>
      <c r="PSU492" s="1"/>
      <c r="PSV492" s="1"/>
      <c r="PSW492" s="1"/>
      <c r="PSX492" s="1"/>
      <c r="PSY492" s="1"/>
      <c r="PSZ492" s="1"/>
      <c r="PTA492" s="1"/>
      <c r="PTB492" s="1"/>
      <c r="PTC492" s="1"/>
      <c r="PTD492" s="1"/>
      <c r="PTE492" s="1"/>
      <c r="PTF492" s="1"/>
      <c r="PTG492" s="1"/>
      <c r="PTH492" s="1"/>
      <c r="PTI492" s="1"/>
      <c r="PTJ492" s="1"/>
      <c r="PTK492" s="1"/>
      <c r="PTL492" s="1"/>
      <c r="PTM492" s="1"/>
      <c r="PTN492" s="1"/>
      <c r="PTO492" s="1"/>
      <c r="PTP492" s="1"/>
      <c r="PTQ492" s="1"/>
      <c r="PTR492" s="1"/>
      <c r="PTS492" s="1"/>
      <c r="PTT492" s="1"/>
      <c r="PTU492" s="1"/>
      <c r="PTV492" s="1"/>
      <c r="PTW492" s="1"/>
      <c r="PTX492" s="1"/>
      <c r="PTY492" s="1"/>
      <c r="PTZ492" s="1"/>
      <c r="PUA492" s="1"/>
      <c r="PUB492" s="1"/>
      <c r="PUC492" s="1"/>
      <c r="PUD492" s="1"/>
      <c r="PUE492" s="1"/>
      <c r="PUF492" s="1"/>
      <c r="PUG492" s="1"/>
      <c r="PUH492" s="1"/>
      <c r="PUI492" s="1"/>
      <c r="PUJ492" s="1"/>
      <c r="PUK492" s="1"/>
      <c r="PUL492" s="1"/>
      <c r="PUM492" s="1"/>
      <c r="PUN492" s="1"/>
      <c r="PUO492" s="1"/>
      <c r="PUP492" s="1"/>
      <c r="PUQ492" s="1"/>
      <c r="PUR492" s="1"/>
      <c r="PUS492" s="1"/>
      <c r="PUT492" s="1"/>
      <c r="PUU492" s="1"/>
      <c r="PUV492" s="1"/>
      <c r="PUW492" s="1"/>
      <c r="PUX492" s="1"/>
      <c r="PUY492" s="1"/>
      <c r="PUZ492" s="1"/>
      <c r="PVA492" s="1"/>
      <c r="PVB492" s="1"/>
      <c r="PVC492" s="1"/>
      <c r="PVD492" s="1"/>
      <c r="PVE492" s="1"/>
      <c r="PVF492" s="1"/>
      <c r="PVG492" s="1"/>
      <c r="PVH492" s="1"/>
      <c r="PVI492" s="1"/>
      <c r="PVJ492" s="1"/>
      <c r="PVK492" s="1"/>
      <c r="PVL492" s="1"/>
      <c r="PVM492" s="1"/>
      <c r="PVN492" s="1"/>
      <c r="PVO492" s="1"/>
      <c r="PVP492" s="1"/>
      <c r="PVQ492" s="1"/>
      <c r="PVR492" s="1"/>
      <c r="PVS492" s="1"/>
      <c r="PVT492" s="1"/>
      <c r="PVU492" s="1"/>
      <c r="PVV492" s="1"/>
      <c r="PVW492" s="1"/>
      <c r="PVX492" s="1"/>
      <c r="PVY492" s="1"/>
      <c r="PVZ492" s="1"/>
      <c r="PWA492" s="1"/>
      <c r="PWB492" s="1"/>
      <c r="PWC492" s="1"/>
      <c r="PWD492" s="1"/>
      <c r="PWE492" s="1"/>
      <c r="PWF492" s="1"/>
      <c r="PWG492" s="1"/>
      <c r="PWH492" s="1"/>
      <c r="PWI492" s="1"/>
      <c r="PWJ492" s="1"/>
      <c r="PWK492" s="1"/>
      <c r="PWL492" s="1"/>
      <c r="PWM492" s="1"/>
      <c r="PWN492" s="1"/>
      <c r="PWO492" s="1"/>
      <c r="PWP492" s="1"/>
      <c r="PWQ492" s="1"/>
      <c r="PWR492" s="1"/>
      <c r="PWS492" s="1"/>
      <c r="PWT492" s="1"/>
      <c r="PWU492" s="1"/>
      <c r="PWV492" s="1"/>
      <c r="PWW492" s="1"/>
      <c r="PWX492" s="1"/>
      <c r="PWY492" s="1"/>
      <c r="PWZ492" s="1"/>
      <c r="PXA492" s="1"/>
      <c r="PXB492" s="1"/>
      <c r="PXC492" s="1"/>
      <c r="PXD492" s="1"/>
      <c r="PXE492" s="1"/>
      <c r="PXF492" s="1"/>
      <c r="PXG492" s="1"/>
      <c r="PXH492" s="1"/>
      <c r="PXI492" s="1"/>
      <c r="PXJ492" s="1"/>
      <c r="PXK492" s="1"/>
      <c r="PXL492" s="1"/>
      <c r="PXM492" s="1"/>
      <c r="PXN492" s="1"/>
      <c r="PXO492" s="1"/>
      <c r="PXP492" s="1"/>
      <c r="PXQ492" s="1"/>
      <c r="PXR492" s="1"/>
      <c r="PXS492" s="1"/>
      <c r="PXT492" s="1"/>
      <c r="PXU492" s="1"/>
      <c r="PXV492" s="1"/>
      <c r="PXW492" s="1"/>
      <c r="PXX492" s="1"/>
      <c r="PXY492" s="1"/>
      <c r="PXZ492" s="1"/>
      <c r="PYA492" s="1"/>
      <c r="PYB492" s="1"/>
      <c r="PYC492" s="1"/>
      <c r="PYD492" s="1"/>
      <c r="PYE492" s="1"/>
      <c r="PYF492" s="1"/>
      <c r="PYG492" s="1"/>
      <c r="PYH492" s="1"/>
      <c r="PYI492" s="1"/>
      <c r="PYJ492" s="1"/>
      <c r="PYK492" s="1"/>
      <c r="PYL492" s="1"/>
      <c r="PYM492" s="1"/>
      <c r="PYN492" s="1"/>
      <c r="PYO492" s="1"/>
      <c r="PYP492" s="1"/>
      <c r="PYQ492" s="1"/>
      <c r="PYR492" s="1"/>
      <c r="PYS492" s="1"/>
      <c r="PYT492" s="1"/>
      <c r="PYU492" s="1"/>
      <c r="PYV492" s="1"/>
      <c r="PYW492" s="1"/>
      <c r="PYX492" s="1"/>
      <c r="PYY492" s="1"/>
      <c r="PYZ492" s="1"/>
      <c r="PZA492" s="1"/>
      <c r="PZB492" s="1"/>
      <c r="PZC492" s="1"/>
      <c r="PZD492" s="1"/>
      <c r="PZE492" s="1"/>
      <c r="PZF492" s="1"/>
      <c r="PZG492" s="1"/>
      <c r="PZH492" s="1"/>
      <c r="PZI492" s="1"/>
      <c r="PZJ492" s="1"/>
      <c r="PZK492" s="1"/>
      <c r="PZL492" s="1"/>
      <c r="PZM492" s="1"/>
      <c r="PZN492" s="1"/>
      <c r="PZO492" s="1"/>
      <c r="PZP492" s="1"/>
      <c r="PZQ492" s="1"/>
      <c r="PZR492" s="1"/>
      <c r="PZS492" s="1"/>
      <c r="PZT492" s="1"/>
      <c r="PZU492" s="1"/>
      <c r="PZV492" s="1"/>
      <c r="PZW492" s="1"/>
      <c r="PZX492" s="1"/>
      <c r="PZY492" s="1"/>
      <c r="PZZ492" s="1"/>
      <c r="QAA492" s="1"/>
      <c r="QAB492" s="1"/>
      <c r="QAC492" s="1"/>
      <c r="QAD492" s="1"/>
      <c r="QAE492" s="1"/>
      <c r="QAF492" s="1"/>
      <c r="QAG492" s="1"/>
      <c r="QAH492" s="1"/>
      <c r="QAI492" s="1"/>
      <c r="QAJ492" s="1"/>
      <c r="QAK492" s="1"/>
      <c r="QAL492" s="1"/>
      <c r="QAM492" s="1"/>
      <c r="QAN492" s="1"/>
      <c r="QAO492" s="1"/>
      <c r="QAP492" s="1"/>
      <c r="QAQ492" s="1"/>
      <c r="QAR492" s="1"/>
      <c r="QAS492" s="1"/>
      <c r="QAT492" s="1"/>
      <c r="QAU492" s="1"/>
      <c r="QAV492" s="1"/>
      <c r="QAW492" s="1"/>
      <c r="QAX492" s="1"/>
      <c r="QAY492" s="1"/>
      <c r="QAZ492" s="1"/>
      <c r="QBA492" s="1"/>
      <c r="QBB492" s="1"/>
      <c r="QBC492" s="1"/>
      <c r="QBD492" s="1"/>
      <c r="QBE492" s="1"/>
      <c r="QBF492" s="1"/>
      <c r="QBG492" s="1"/>
      <c r="QBH492" s="1"/>
      <c r="QBI492" s="1"/>
      <c r="QBJ492" s="1"/>
      <c r="QBK492" s="1"/>
      <c r="QBL492" s="1"/>
      <c r="QBM492" s="1"/>
      <c r="QBN492" s="1"/>
      <c r="QBO492" s="1"/>
      <c r="QBP492" s="1"/>
      <c r="QBQ492" s="1"/>
      <c r="QBR492" s="1"/>
      <c r="QBS492" s="1"/>
      <c r="QBT492" s="1"/>
      <c r="QBU492" s="1"/>
      <c r="QBV492" s="1"/>
      <c r="QBW492" s="1"/>
      <c r="QBX492" s="1"/>
      <c r="QBY492" s="1"/>
      <c r="QBZ492" s="1"/>
      <c r="QCA492" s="1"/>
      <c r="QCB492" s="1"/>
      <c r="QCC492" s="1"/>
      <c r="QCD492" s="1"/>
      <c r="QCE492" s="1"/>
      <c r="QCF492" s="1"/>
      <c r="QCG492" s="1"/>
      <c r="QCH492" s="1"/>
      <c r="QCI492" s="1"/>
      <c r="QCJ492" s="1"/>
      <c r="QCK492" s="1"/>
      <c r="QCL492" s="1"/>
      <c r="QCM492" s="1"/>
      <c r="QCN492" s="1"/>
      <c r="QCO492" s="1"/>
      <c r="QCP492" s="1"/>
      <c r="QCQ492" s="1"/>
      <c r="QCR492" s="1"/>
      <c r="QCS492" s="1"/>
      <c r="QCT492" s="1"/>
      <c r="QCU492" s="1"/>
      <c r="QCV492" s="1"/>
      <c r="QCW492" s="1"/>
      <c r="QCX492" s="1"/>
      <c r="QCY492" s="1"/>
      <c r="QCZ492" s="1"/>
      <c r="QDA492" s="1"/>
      <c r="QDB492" s="1"/>
      <c r="QDC492" s="1"/>
      <c r="QDD492" s="1"/>
      <c r="QDE492" s="1"/>
      <c r="QDF492" s="1"/>
      <c r="QDG492" s="1"/>
      <c r="QDH492" s="1"/>
      <c r="QDI492" s="1"/>
      <c r="QDJ492" s="1"/>
      <c r="QDK492" s="1"/>
      <c r="QDL492" s="1"/>
      <c r="QDM492" s="1"/>
      <c r="QDN492" s="1"/>
      <c r="QDO492" s="1"/>
      <c r="QDP492" s="1"/>
      <c r="QDQ492" s="1"/>
      <c r="QDR492" s="1"/>
      <c r="QDS492" s="1"/>
      <c r="QDT492" s="1"/>
      <c r="QDU492" s="1"/>
      <c r="QDV492" s="1"/>
      <c r="QDW492" s="1"/>
      <c r="QDX492" s="1"/>
      <c r="QDY492" s="1"/>
      <c r="QDZ492" s="1"/>
      <c r="QEA492" s="1"/>
      <c r="QEB492" s="1"/>
      <c r="QEC492" s="1"/>
      <c r="QED492" s="1"/>
      <c r="QEE492" s="1"/>
      <c r="QEF492" s="1"/>
      <c r="QEG492" s="1"/>
      <c r="QEH492" s="1"/>
      <c r="QEI492" s="1"/>
      <c r="QEJ492" s="1"/>
      <c r="QEK492" s="1"/>
      <c r="QEL492" s="1"/>
      <c r="QEM492" s="1"/>
      <c r="QEN492" s="1"/>
      <c r="QEO492" s="1"/>
      <c r="QEP492" s="1"/>
      <c r="QEQ492" s="1"/>
      <c r="QER492" s="1"/>
      <c r="QES492" s="1"/>
      <c r="QET492" s="1"/>
      <c r="QEU492" s="1"/>
      <c r="QEV492" s="1"/>
      <c r="QEW492" s="1"/>
      <c r="QEX492" s="1"/>
      <c r="QEY492" s="1"/>
      <c r="QEZ492" s="1"/>
      <c r="QFA492" s="1"/>
      <c r="QFB492" s="1"/>
      <c r="QFC492" s="1"/>
      <c r="QFD492" s="1"/>
      <c r="QFE492" s="1"/>
      <c r="QFF492" s="1"/>
      <c r="QFG492" s="1"/>
      <c r="QFH492" s="1"/>
      <c r="QFI492" s="1"/>
      <c r="QFJ492" s="1"/>
      <c r="QFK492" s="1"/>
      <c r="QFL492" s="1"/>
      <c r="QFM492" s="1"/>
      <c r="QFN492" s="1"/>
      <c r="QFO492" s="1"/>
      <c r="QFP492" s="1"/>
      <c r="QFQ492" s="1"/>
      <c r="QFR492" s="1"/>
      <c r="QFS492" s="1"/>
      <c r="QFT492" s="1"/>
      <c r="QFU492" s="1"/>
      <c r="QFV492" s="1"/>
      <c r="QFW492" s="1"/>
      <c r="QFX492" s="1"/>
      <c r="QFY492" s="1"/>
      <c r="QFZ492" s="1"/>
      <c r="QGA492" s="1"/>
      <c r="QGB492" s="1"/>
      <c r="QGC492" s="1"/>
      <c r="QGD492" s="1"/>
      <c r="QGE492" s="1"/>
      <c r="QGF492" s="1"/>
      <c r="QGG492" s="1"/>
      <c r="QGH492" s="1"/>
      <c r="QGI492" s="1"/>
      <c r="QGJ492" s="1"/>
      <c r="QGK492" s="1"/>
      <c r="QGL492" s="1"/>
      <c r="QGM492" s="1"/>
      <c r="QGN492" s="1"/>
      <c r="QGO492" s="1"/>
      <c r="QGP492" s="1"/>
      <c r="QGQ492" s="1"/>
      <c r="QGR492" s="1"/>
      <c r="QGS492" s="1"/>
      <c r="QGT492" s="1"/>
      <c r="QGU492" s="1"/>
      <c r="QGV492" s="1"/>
      <c r="QGW492" s="1"/>
      <c r="QGX492" s="1"/>
      <c r="QGY492" s="1"/>
      <c r="QGZ492" s="1"/>
      <c r="QHA492" s="1"/>
      <c r="QHB492" s="1"/>
      <c r="QHC492" s="1"/>
      <c r="QHD492" s="1"/>
      <c r="QHE492" s="1"/>
      <c r="QHF492" s="1"/>
      <c r="QHG492" s="1"/>
      <c r="QHH492" s="1"/>
      <c r="QHI492" s="1"/>
      <c r="QHJ492" s="1"/>
      <c r="QHK492" s="1"/>
      <c r="QHL492" s="1"/>
      <c r="QHM492" s="1"/>
      <c r="QHN492" s="1"/>
      <c r="QHO492" s="1"/>
      <c r="QHP492" s="1"/>
      <c r="QHQ492" s="1"/>
      <c r="QHR492" s="1"/>
      <c r="QHS492" s="1"/>
      <c r="QHT492" s="1"/>
      <c r="QHU492" s="1"/>
      <c r="QHV492" s="1"/>
      <c r="QHW492" s="1"/>
      <c r="QHX492" s="1"/>
      <c r="QHY492" s="1"/>
      <c r="QHZ492" s="1"/>
      <c r="QIA492" s="1"/>
      <c r="QIB492" s="1"/>
      <c r="QIC492" s="1"/>
      <c r="QID492" s="1"/>
      <c r="QIE492" s="1"/>
      <c r="QIF492" s="1"/>
      <c r="QIG492" s="1"/>
      <c r="QIH492" s="1"/>
      <c r="QII492" s="1"/>
      <c r="QIJ492" s="1"/>
      <c r="QIK492" s="1"/>
      <c r="QIL492" s="1"/>
      <c r="QIM492" s="1"/>
      <c r="QIN492" s="1"/>
      <c r="QIO492" s="1"/>
      <c r="QIP492" s="1"/>
      <c r="QIQ492" s="1"/>
      <c r="QIR492" s="1"/>
      <c r="QIS492" s="1"/>
      <c r="QIT492" s="1"/>
      <c r="QIU492" s="1"/>
      <c r="QIV492" s="1"/>
      <c r="QIW492" s="1"/>
      <c r="QIX492" s="1"/>
      <c r="QIY492" s="1"/>
      <c r="QIZ492" s="1"/>
      <c r="QJA492" s="1"/>
      <c r="QJB492" s="1"/>
      <c r="QJC492" s="1"/>
      <c r="QJD492" s="1"/>
      <c r="QJE492" s="1"/>
      <c r="QJF492" s="1"/>
      <c r="QJG492" s="1"/>
      <c r="QJH492" s="1"/>
      <c r="QJI492" s="1"/>
      <c r="QJJ492" s="1"/>
      <c r="QJK492" s="1"/>
      <c r="QJL492" s="1"/>
      <c r="QJM492" s="1"/>
      <c r="QJN492" s="1"/>
      <c r="QJO492" s="1"/>
      <c r="QJP492" s="1"/>
      <c r="QJQ492" s="1"/>
      <c r="QJR492" s="1"/>
      <c r="QJS492" s="1"/>
      <c r="QJT492" s="1"/>
      <c r="QJU492" s="1"/>
      <c r="QJV492" s="1"/>
      <c r="QJW492" s="1"/>
      <c r="QJX492" s="1"/>
      <c r="QJY492" s="1"/>
      <c r="QJZ492" s="1"/>
      <c r="QKA492" s="1"/>
      <c r="QKB492" s="1"/>
      <c r="QKC492" s="1"/>
      <c r="QKD492" s="1"/>
      <c r="QKE492" s="1"/>
      <c r="QKF492" s="1"/>
      <c r="QKG492" s="1"/>
      <c r="QKH492" s="1"/>
      <c r="QKI492" s="1"/>
      <c r="QKJ492" s="1"/>
      <c r="QKK492" s="1"/>
      <c r="QKL492" s="1"/>
      <c r="QKM492" s="1"/>
      <c r="QKN492" s="1"/>
      <c r="QKO492" s="1"/>
      <c r="QKP492" s="1"/>
      <c r="QKQ492" s="1"/>
      <c r="QKR492" s="1"/>
      <c r="QKS492" s="1"/>
      <c r="QKT492" s="1"/>
      <c r="QKU492" s="1"/>
      <c r="QKV492" s="1"/>
      <c r="QKW492" s="1"/>
      <c r="QKX492" s="1"/>
      <c r="QKY492" s="1"/>
      <c r="QKZ492" s="1"/>
      <c r="QLA492" s="1"/>
      <c r="QLB492" s="1"/>
      <c r="QLC492" s="1"/>
      <c r="QLD492" s="1"/>
      <c r="QLE492" s="1"/>
      <c r="QLF492" s="1"/>
      <c r="QLG492" s="1"/>
      <c r="QLH492" s="1"/>
      <c r="QLI492" s="1"/>
      <c r="QLJ492" s="1"/>
      <c r="QLK492" s="1"/>
      <c r="QLL492" s="1"/>
      <c r="QLM492" s="1"/>
      <c r="QLN492" s="1"/>
      <c r="QLO492" s="1"/>
      <c r="QLP492" s="1"/>
      <c r="QLQ492" s="1"/>
      <c r="QLR492" s="1"/>
      <c r="QLS492" s="1"/>
      <c r="QLT492" s="1"/>
      <c r="QLU492" s="1"/>
      <c r="QLV492" s="1"/>
      <c r="QLW492" s="1"/>
      <c r="QLX492" s="1"/>
      <c r="QLY492" s="1"/>
      <c r="QLZ492" s="1"/>
      <c r="QMA492" s="1"/>
      <c r="QMB492" s="1"/>
      <c r="QMC492" s="1"/>
      <c r="QMD492" s="1"/>
      <c r="QME492" s="1"/>
      <c r="QMF492" s="1"/>
      <c r="QMG492" s="1"/>
      <c r="QMH492" s="1"/>
      <c r="QMI492" s="1"/>
      <c r="QMJ492" s="1"/>
      <c r="QMK492" s="1"/>
      <c r="QML492" s="1"/>
      <c r="QMM492" s="1"/>
      <c r="QMN492" s="1"/>
      <c r="QMO492" s="1"/>
      <c r="QMP492" s="1"/>
      <c r="QMQ492" s="1"/>
      <c r="QMR492" s="1"/>
      <c r="QMS492" s="1"/>
      <c r="QMT492" s="1"/>
      <c r="QMU492" s="1"/>
      <c r="QMV492" s="1"/>
      <c r="QMW492" s="1"/>
      <c r="QMX492" s="1"/>
      <c r="QMY492" s="1"/>
      <c r="QMZ492" s="1"/>
      <c r="QNA492" s="1"/>
      <c r="QNB492" s="1"/>
      <c r="QNC492" s="1"/>
      <c r="QND492" s="1"/>
      <c r="QNE492" s="1"/>
      <c r="QNF492" s="1"/>
      <c r="QNG492" s="1"/>
      <c r="QNH492" s="1"/>
      <c r="QNI492" s="1"/>
      <c r="QNJ492" s="1"/>
      <c r="QNK492" s="1"/>
      <c r="QNL492" s="1"/>
      <c r="QNM492" s="1"/>
      <c r="QNN492" s="1"/>
      <c r="QNO492" s="1"/>
      <c r="QNP492" s="1"/>
      <c r="QNQ492" s="1"/>
      <c r="QNR492" s="1"/>
      <c r="QNS492" s="1"/>
      <c r="QNT492" s="1"/>
      <c r="QNU492" s="1"/>
      <c r="QNV492" s="1"/>
      <c r="QNW492" s="1"/>
      <c r="QNX492" s="1"/>
      <c r="QNY492" s="1"/>
      <c r="QNZ492" s="1"/>
      <c r="QOA492" s="1"/>
      <c r="QOB492" s="1"/>
      <c r="QOC492" s="1"/>
      <c r="QOD492" s="1"/>
      <c r="QOE492" s="1"/>
      <c r="QOF492" s="1"/>
      <c r="QOG492" s="1"/>
      <c r="QOH492" s="1"/>
      <c r="QOI492" s="1"/>
      <c r="QOJ492" s="1"/>
      <c r="QOK492" s="1"/>
      <c r="QOL492" s="1"/>
      <c r="QOM492" s="1"/>
      <c r="QON492" s="1"/>
      <c r="QOO492" s="1"/>
      <c r="QOP492" s="1"/>
      <c r="QOQ492" s="1"/>
      <c r="QOR492" s="1"/>
      <c r="QOS492" s="1"/>
      <c r="QOT492" s="1"/>
      <c r="QOU492" s="1"/>
      <c r="QOV492" s="1"/>
      <c r="QOW492" s="1"/>
      <c r="QOX492" s="1"/>
      <c r="QOY492" s="1"/>
      <c r="QOZ492" s="1"/>
      <c r="QPA492" s="1"/>
      <c r="QPB492" s="1"/>
      <c r="QPC492" s="1"/>
      <c r="QPD492" s="1"/>
      <c r="QPE492" s="1"/>
      <c r="QPF492" s="1"/>
      <c r="QPG492" s="1"/>
      <c r="QPH492" s="1"/>
      <c r="QPI492" s="1"/>
      <c r="QPJ492" s="1"/>
      <c r="QPK492" s="1"/>
      <c r="QPL492" s="1"/>
      <c r="QPM492" s="1"/>
      <c r="QPN492" s="1"/>
      <c r="QPO492" s="1"/>
      <c r="QPP492" s="1"/>
      <c r="QPQ492" s="1"/>
      <c r="QPR492" s="1"/>
      <c r="QPS492" s="1"/>
      <c r="QPT492" s="1"/>
      <c r="QPU492" s="1"/>
      <c r="QPV492" s="1"/>
      <c r="QPW492" s="1"/>
      <c r="QPX492" s="1"/>
      <c r="QPY492" s="1"/>
      <c r="QPZ492" s="1"/>
      <c r="QQA492" s="1"/>
      <c r="QQB492" s="1"/>
      <c r="QQC492" s="1"/>
      <c r="QQD492" s="1"/>
      <c r="QQE492" s="1"/>
      <c r="QQF492" s="1"/>
      <c r="QQG492" s="1"/>
      <c r="QQH492" s="1"/>
      <c r="QQI492" s="1"/>
      <c r="QQJ492" s="1"/>
      <c r="QQK492" s="1"/>
      <c r="QQL492" s="1"/>
      <c r="QQM492" s="1"/>
      <c r="QQN492" s="1"/>
      <c r="QQO492" s="1"/>
      <c r="QQP492" s="1"/>
      <c r="QQQ492" s="1"/>
      <c r="QQR492" s="1"/>
      <c r="QQS492" s="1"/>
      <c r="QQT492" s="1"/>
      <c r="QQU492" s="1"/>
      <c r="QQV492" s="1"/>
      <c r="QQW492" s="1"/>
      <c r="QQX492" s="1"/>
      <c r="QQY492" s="1"/>
      <c r="QQZ492" s="1"/>
      <c r="QRA492" s="1"/>
      <c r="QRB492" s="1"/>
      <c r="QRC492" s="1"/>
      <c r="QRD492" s="1"/>
      <c r="QRE492" s="1"/>
      <c r="QRF492" s="1"/>
      <c r="QRG492" s="1"/>
      <c r="QRH492" s="1"/>
      <c r="QRI492" s="1"/>
      <c r="QRJ492" s="1"/>
      <c r="QRK492" s="1"/>
      <c r="QRL492" s="1"/>
      <c r="QRM492" s="1"/>
      <c r="QRN492" s="1"/>
      <c r="QRO492" s="1"/>
      <c r="QRP492" s="1"/>
      <c r="QRQ492" s="1"/>
      <c r="QRR492" s="1"/>
      <c r="QRS492" s="1"/>
      <c r="QRT492" s="1"/>
      <c r="QRU492" s="1"/>
      <c r="QRV492" s="1"/>
      <c r="QRW492" s="1"/>
      <c r="QRX492" s="1"/>
      <c r="QRY492" s="1"/>
      <c r="QRZ492" s="1"/>
      <c r="QSA492" s="1"/>
      <c r="QSB492" s="1"/>
      <c r="QSC492" s="1"/>
      <c r="QSD492" s="1"/>
      <c r="QSE492" s="1"/>
      <c r="QSF492" s="1"/>
      <c r="QSG492" s="1"/>
      <c r="QSH492" s="1"/>
      <c r="QSI492" s="1"/>
      <c r="QSJ492" s="1"/>
      <c r="QSK492" s="1"/>
      <c r="QSL492" s="1"/>
      <c r="QSM492" s="1"/>
      <c r="QSN492" s="1"/>
      <c r="QSO492" s="1"/>
      <c r="QSP492" s="1"/>
      <c r="QSQ492" s="1"/>
      <c r="QSR492" s="1"/>
      <c r="QSS492" s="1"/>
      <c r="QST492" s="1"/>
      <c r="QSU492" s="1"/>
      <c r="QSV492" s="1"/>
      <c r="QSW492" s="1"/>
      <c r="QSX492" s="1"/>
      <c r="QSY492" s="1"/>
      <c r="QSZ492" s="1"/>
      <c r="QTA492" s="1"/>
      <c r="QTB492" s="1"/>
      <c r="QTC492" s="1"/>
      <c r="QTD492" s="1"/>
      <c r="QTE492" s="1"/>
      <c r="QTF492" s="1"/>
      <c r="QTG492" s="1"/>
      <c r="QTH492" s="1"/>
      <c r="QTI492" s="1"/>
      <c r="QTJ492" s="1"/>
      <c r="QTK492" s="1"/>
      <c r="QTL492" s="1"/>
      <c r="QTM492" s="1"/>
      <c r="QTN492" s="1"/>
      <c r="QTO492" s="1"/>
      <c r="QTP492" s="1"/>
      <c r="QTQ492" s="1"/>
      <c r="QTR492" s="1"/>
      <c r="QTS492" s="1"/>
      <c r="QTT492" s="1"/>
      <c r="QTU492" s="1"/>
      <c r="QTV492" s="1"/>
      <c r="QTW492" s="1"/>
      <c r="QTX492" s="1"/>
      <c r="QTY492" s="1"/>
      <c r="QTZ492" s="1"/>
      <c r="QUA492" s="1"/>
      <c r="QUB492" s="1"/>
      <c r="QUC492" s="1"/>
      <c r="QUD492" s="1"/>
      <c r="QUE492" s="1"/>
      <c r="QUF492" s="1"/>
      <c r="QUG492" s="1"/>
      <c r="QUH492" s="1"/>
      <c r="QUI492" s="1"/>
      <c r="QUJ492" s="1"/>
      <c r="QUK492" s="1"/>
      <c r="QUL492" s="1"/>
      <c r="QUM492" s="1"/>
      <c r="QUN492" s="1"/>
      <c r="QUO492" s="1"/>
      <c r="QUP492" s="1"/>
      <c r="QUQ492" s="1"/>
      <c r="QUR492" s="1"/>
      <c r="QUS492" s="1"/>
      <c r="QUT492" s="1"/>
      <c r="QUU492" s="1"/>
      <c r="QUV492" s="1"/>
      <c r="QUW492" s="1"/>
      <c r="QUX492" s="1"/>
      <c r="QUY492" s="1"/>
      <c r="QUZ492" s="1"/>
      <c r="QVA492" s="1"/>
      <c r="QVB492" s="1"/>
      <c r="QVC492" s="1"/>
      <c r="QVD492" s="1"/>
      <c r="QVE492" s="1"/>
      <c r="QVF492" s="1"/>
      <c r="QVG492" s="1"/>
      <c r="QVH492" s="1"/>
      <c r="QVI492" s="1"/>
      <c r="QVJ492" s="1"/>
      <c r="QVK492" s="1"/>
      <c r="QVL492" s="1"/>
      <c r="QVM492" s="1"/>
      <c r="QVN492" s="1"/>
      <c r="QVO492" s="1"/>
      <c r="QVP492" s="1"/>
      <c r="QVQ492" s="1"/>
      <c r="QVR492" s="1"/>
      <c r="QVS492" s="1"/>
      <c r="QVT492" s="1"/>
      <c r="QVU492" s="1"/>
      <c r="QVV492" s="1"/>
      <c r="QVW492" s="1"/>
      <c r="QVX492" s="1"/>
      <c r="QVY492" s="1"/>
      <c r="QVZ492" s="1"/>
      <c r="QWA492" s="1"/>
      <c r="QWB492" s="1"/>
      <c r="QWC492" s="1"/>
      <c r="QWD492" s="1"/>
      <c r="QWE492" s="1"/>
      <c r="QWF492" s="1"/>
      <c r="QWG492" s="1"/>
      <c r="QWH492" s="1"/>
      <c r="QWI492" s="1"/>
      <c r="QWJ492" s="1"/>
      <c r="QWK492" s="1"/>
      <c r="QWL492" s="1"/>
      <c r="QWM492" s="1"/>
      <c r="QWN492" s="1"/>
      <c r="QWO492" s="1"/>
      <c r="QWP492" s="1"/>
      <c r="QWQ492" s="1"/>
      <c r="QWR492" s="1"/>
      <c r="QWS492" s="1"/>
      <c r="QWT492" s="1"/>
      <c r="QWU492" s="1"/>
      <c r="QWV492" s="1"/>
      <c r="QWW492" s="1"/>
      <c r="QWX492" s="1"/>
      <c r="QWY492" s="1"/>
      <c r="QWZ492" s="1"/>
      <c r="QXA492" s="1"/>
      <c r="QXB492" s="1"/>
      <c r="QXC492" s="1"/>
      <c r="QXD492" s="1"/>
      <c r="QXE492" s="1"/>
      <c r="QXF492" s="1"/>
      <c r="QXG492" s="1"/>
      <c r="QXH492" s="1"/>
      <c r="QXI492" s="1"/>
      <c r="QXJ492" s="1"/>
      <c r="QXK492" s="1"/>
      <c r="QXL492" s="1"/>
      <c r="QXM492" s="1"/>
      <c r="QXN492" s="1"/>
      <c r="QXO492" s="1"/>
      <c r="QXP492" s="1"/>
      <c r="QXQ492" s="1"/>
      <c r="QXR492" s="1"/>
      <c r="QXS492" s="1"/>
      <c r="QXT492" s="1"/>
      <c r="QXU492" s="1"/>
      <c r="QXV492" s="1"/>
      <c r="QXW492" s="1"/>
      <c r="QXX492" s="1"/>
      <c r="QXY492" s="1"/>
      <c r="QXZ492" s="1"/>
      <c r="QYA492" s="1"/>
      <c r="QYB492" s="1"/>
      <c r="QYC492" s="1"/>
      <c r="QYD492" s="1"/>
      <c r="QYE492" s="1"/>
      <c r="QYF492" s="1"/>
      <c r="QYG492" s="1"/>
      <c r="QYH492" s="1"/>
      <c r="QYI492" s="1"/>
      <c r="QYJ492" s="1"/>
      <c r="QYK492" s="1"/>
      <c r="QYL492" s="1"/>
      <c r="QYM492" s="1"/>
      <c r="QYN492" s="1"/>
      <c r="QYO492" s="1"/>
      <c r="QYP492" s="1"/>
      <c r="QYQ492" s="1"/>
      <c r="QYR492" s="1"/>
      <c r="QYS492" s="1"/>
      <c r="QYT492" s="1"/>
      <c r="QYU492" s="1"/>
      <c r="QYV492" s="1"/>
      <c r="QYW492" s="1"/>
      <c r="QYX492" s="1"/>
      <c r="QYY492" s="1"/>
      <c r="QYZ492" s="1"/>
      <c r="QZA492" s="1"/>
      <c r="QZB492" s="1"/>
      <c r="QZC492" s="1"/>
      <c r="QZD492" s="1"/>
      <c r="QZE492" s="1"/>
      <c r="QZF492" s="1"/>
      <c r="QZG492" s="1"/>
      <c r="QZH492" s="1"/>
      <c r="QZI492" s="1"/>
      <c r="QZJ492" s="1"/>
      <c r="QZK492" s="1"/>
      <c r="QZL492" s="1"/>
      <c r="QZM492" s="1"/>
      <c r="QZN492" s="1"/>
      <c r="QZO492" s="1"/>
      <c r="QZP492" s="1"/>
      <c r="QZQ492" s="1"/>
      <c r="QZR492" s="1"/>
      <c r="QZS492" s="1"/>
      <c r="QZT492" s="1"/>
      <c r="QZU492" s="1"/>
      <c r="QZV492" s="1"/>
      <c r="QZW492" s="1"/>
      <c r="QZX492" s="1"/>
      <c r="QZY492" s="1"/>
      <c r="QZZ492" s="1"/>
      <c r="RAA492" s="1"/>
      <c r="RAB492" s="1"/>
      <c r="RAC492" s="1"/>
      <c r="RAD492" s="1"/>
      <c r="RAE492" s="1"/>
      <c r="RAF492" s="1"/>
      <c r="RAG492" s="1"/>
      <c r="RAH492" s="1"/>
      <c r="RAI492" s="1"/>
      <c r="RAJ492" s="1"/>
      <c r="RAK492" s="1"/>
      <c r="RAL492" s="1"/>
      <c r="RAM492" s="1"/>
      <c r="RAN492" s="1"/>
      <c r="RAO492" s="1"/>
      <c r="RAP492" s="1"/>
      <c r="RAQ492" s="1"/>
      <c r="RAR492" s="1"/>
      <c r="RAS492" s="1"/>
      <c r="RAT492" s="1"/>
      <c r="RAU492" s="1"/>
      <c r="RAV492" s="1"/>
      <c r="RAW492" s="1"/>
      <c r="RAX492" s="1"/>
      <c r="RAY492" s="1"/>
      <c r="RAZ492" s="1"/>
      <c r="RBA492" s="1"/>
      <c r="RBB492" s="1"/>
      <c r="RBC492" s="1"/>
      <c r="RBD492" s="1"/>
      <c r="RBE492" s="1"/>
      <c r="RBF492" s="1"/>
      <c r="RBG492" s="1"/>
      <c r="RBH492" s="1"/>
      <c r="RBI492" s="1"/>
      <c r="RBJ492" s="1"/>
      <c r="RBK492" s="1"/>
      <c r="RBL492" s="1"/>
      <c r="RBM492" s="1"/>
      <c r="RBN492" s="1"/>
      <c r="RBO492" s="1"/>
      <c r="RBP492" s="1"/>
      <c r="RBQ492" s="1"/>
      <c r="RBR492" s="1"/>
      <c r="RBS492" s="1"/>
      <c r="RBT492" s="1"/>
      <c r="RBU492" s="1"/>
      <c r="RBV492" s="1"/>
      <c r="RBW492" s="1"/>
      <c r="RBX492" s="1"/>
      <c r="RBY492" s="1"/>
      <c r="RBZ492" s="1"/>
      <c r="RCA492" s="1"/>
      <c r="RCB492" s="1"/>
      <c r="RCC492" s="1"/>
      <c r="RCD492" s="1"/>
      <c r="RCE492" s="1"/>
      <c r="RCF492" s="1"/>
      <c r="RCG492" s="1"/>
      <c r="RCH492" s="1"/>
      <c r="RCI492" s="1"/>
      <c r="RCJ492" s="1"/>
      <c r="RCK492" s="1"/>
      <c r="RCL492" s="1"/>
      <c r="RCM492" s="1"/>
      <c r="RCN492" s="1"/>
      <c r="RCO492" s="1"/>
      <c r="RCP492" s="1"/>
      <c r="RCQ492" s="1"/>
      <c r="RCR492" s="1"/>
      <c r="RCS492" s="1"/>
      <c r="RCT492" s="1"/>
      <c r="RCU492" s="1"/>
      <c r="RCV492" s="1"/>
      <c r="RCW492" s="1"/>
      <c r="RCX492" s="1"/>
      <c r="RCY492" s="1"/>
      <c r="RCZ492" s="1"/>
      <c r="RDA492" s="1"/>
      <c r="RDB492" s="1"/>
      <c r="RDC492" s="1"/>
      <c r="RDD492" s="1"/>
      <c r="RDE492" s="1"/>
      <c r="RDF492" s="1"/>
      <c r="RDG492" s="1"/>
      <c r="RDH492" s="1"/>
      <c r="RDI492" s="1"/>
      <c r="RDJ492" s="1"/>
      <c r="RDK492" s="1"/>
      <c r="RDL492" s="1"/>
      <c r="RDM492" s="1"/>
      <c r="RDN492" s="1"/>
      <c r="RDO492" s="1"/>
      <c r="RDP492" s="1"/>
      <c r="RDQ492" s="1"/>
      <c r="RDR492" s="1"/>
      <c r="RDS492" s="1"/>
      <c r="RDT492" s="1"/>
      <c r="RDU492" s="1"/>
      <c r="RDV492" s="1"/>
      <c r="RDW492" s="1"/>
      <c r="RDX492" s="1"/>
      <c r="RDY492" s="1"/>
      <c r="RDZ492" s="1"/>
      <c r="REA492" s="1"/>
      <c r="REB492" s="1"/>
      <c r="REC492" s="1"/>
      <c r="RED492" s="1"/>
      <c r="REE492" s="1"/>
      <c r="REF492" s="1"/>
      <c r="REG492" s="1"/>
      <c r="REH492" s="1"/>
      <c r="REI492" s="1"/>
      <c r="REJ492" s="1"/>
      <c r="REK492" s="1"/>
      <c r="REL492" s="1"/>
      <c r="REM492" s="1"/>
      <c r="REN492" s="1"/>
      <c r="REO492" s="1"/>
      <c r="REP492" s="1"/>
      <c r="REQ492" s="1"/>
      <c r="RER492" s="1"/>
      <c r="RES492" s="1"/>
      <c r="RET492" s="1"/>
      <c r="REU492" s="1"/>
      <c r="REV492" s="1"/>
      <c r="REW492" s="1"/>
      <c r="REX492" s="1"/>
      <c r="REY492" s="1"/>
      <c r="REZ492" s="1"/>
      <c r="RFA492" s="1"/>
      <c r="RFB492" s="1"/>
      <c r="RFC492" s="1"/>
      <c r="RFD492" s="1"/>
      <c r="RFE492" s="1"/>
      <c r="RFF492" s="1"/>
      <c r="RFG492" s="1"/>
      <c r="RFH492" s="1"/>
      <c r="RFI492" s="1"/>
      <c r="RFJ492" s="1"/>
      <c r="RFK492" s="1"/>
      <c r="RFL492" s="1"/>
      <c r="RFM492" s="1"/>
      <c r="RFN492" s="1"/>
      <c r="RFO492" s="1"/>
      <c r="RFP492" s="1"/>
      <c r="RFQ492" s="1"/>
      <c r="RFR492" s="1"/>
      <c r="RFS492" s="1"/>
      <c r="RFT492" s="1"/>
      <c r="RFU492" s="1"/>
      <c r="RFV492" s="1"/>
      <c r="RFW492" s="1"/>
      <c r="RFX492" s="1"/>
      <c r="RFY492" s="1"/>
      <c r="RFZ492" s="1"/>
      <c r="RGA492" s="1"/>
      <c r="RGB492" s="1"/>
      <c r="RGC492" s="1"/>
      <c r="RGD492" s="1"/>
      <c r="RGE492" s="1"/>
      <c r="RGF492" s="1"/>
      <c r="RGG492" s="1"/>
      <c r="RGH492" s="1"/>
      <c r="RGI492" s="1"/>
      <c r="RGJ492" s="1"/>
      <c r="RGK492" s="1"/>
      <c r="RGL492" s="1"/>
      <c r="RGM492" s="1"/>
      <c r="RGN492" s="1"/>
      <c r="RGO492" s="1"/>
      <c r="RGP492" s="1"/>
      <c r="RGQ492" s="1"/>
      <c r="RGR492" s="1"/>
      <c r="RGS492" s="1"/>
      <c r="RGT492" s="1"/>
      <c r="RGU492" s="1"/>
      <c r="RGV492" s="1"/>
      <c r="RGW492" s="1"/>
      <c r="RGX492" s="1"/>
      <c r="RGY492" s="1"/>
      <c r="RGZ492" s="1"/>
      <c r="RHA492" s="1"/>
      <c r="RHB492" s="1"/>
      <c r="RHC492" s="1"/>
      <c r="RHD492" s="1"/>
      <c r="RHE492" s="1"/>
      <c r="RHF492" s="1"/>
      <c r="RHG492" s="1"/>
      <c r="RHH492" s="1"/>
      <c r="RHI492" s="1"/>
      <c r="RHJ492" s="1"/>
      <c r="RHK492" s="1"/>
      <c r="RHL492" s="1"/>
      <c r="RHM492" s="1"/>
      <c r="RHN492" s="1"/>
      <c r="RHO492" s="1"/>
      <c r="RHP492" s="1"/>
      <c r="RHQ492" s="1"/>
      <c r="RHR492" s="1"/>
      <c r="RHS492" s="1"/>
      <c r="RHT492" s="1"/>
      <c r="RHU492" s="1"/>
      <c r="RHV492" s="1"/>
      <c r="RHW492" s="1"/>
      <c r="RHX492" s="1"/>
      <c r="RHY492" s="1"/>
      <c r="RHZ492" s="1"/>
      <c r="RIA492" s="1"/>
      <c r="RIB492" s="1"/>
      <c r="RIC492" s="1"/>
      <c r="RID492" s="1"/>
      <c r="RIE492" s="1"/>
      <c r="RIF492" s="1"/>
      <c r="RIG492" s="1"/>
      <c r="RIH492" s="1"/>
      <c r="RII492" s="1"/>
      <c r="RIJ492" s="1"/>
      <c r="RIK492" s="1"/>
      <c r="RIL492" s="1"/>
      <c r="RIM492" s="1"/>
      <c r="RIN492" s="1"/>
      <c r="RIO492" s="1"/>
      <c r="RIP492" s="1"/>
      <c r="RIQ492" s="1"/>
      <c r="RIR492" s="1"/>
      <c r="RIS492" s="1"/>
      <c r="RIT492" s="1"/>
      <c r="RIU492" s="1"/>
      <c r="RIV492" s="1"/>
      <c r="RIW492" s="1"/>
      <c r="RIX492" s="1"/>
      <c r="RIY492" s="1"/>
      <c r="RIZ492" s="1"/>
      <c r="RJA492" s="1"/>
      <c r="RJB492" s="1"/>
      <c r="RJC492" s="1"/>
      <c r="RJD492" s="1"/>
      <c r="RJE492" s="1"/>
      <c r="RJF492" s="1"/>
      <c r="RJG492" s="1"/>
      <c r="RJH492" s="1"/>
      <c r="RJI492" s="1"/>
      <c r="RJJ492" s="1"/>
      <c r="RJK492" s="1"/>
      <c r="RJL492" s="1"/>
      <c r="RJM492" s="1"/>
      <c r="RJN492" s="1"/>
      <c r="RJO492" s="1"/>
      <c r="RJP492" s="1"/>
      <c r="RJQ492" s="1"/>
      <c r="RJR492" s="1"/>
      <c r="RJS492" s="1"/>
      <c r="RJT492" s="1"/>
      <c r="RJU492" s="1"/>
      <c r="RJV492" s="1"/>
      <c r="RJW492" s="1"/>
      <c r="RJX492" s="1"/>
      <c r="RJY492" s="1"/>
      <c r="RJZ492" s="1"/>
      <c r="RKA492" s="1"/>
      <c r="RKB492" s="1"/>
      <c r="RKC492" s="1"/>
      <c r="RKD492" s="1"/>
      <c r="RKE492" s="1"/>
      <c r="RKF492" s="1"/>
      <c r="RKG492" s="1"/>
      <c r="RKH492" s="1"/>
      <c r="RKI492" s="1"/>
      <c r="RKJ492" s="1"/>
      <c r="RKK492" s="1"/>
      <c r="RKL492" s="1"/>
      <c r="RKM492" s="1"/>
      <c r="RKN492" s="1"/>
      <c r="RKO492" s="1"/>
      <c r="RKP492" s="1"/>
      <c r="RKQ492" s="1"/>
      <c r="RKR492" s="1"/>
      <c r="RKS492" s="1"/>
      <c r="RKT492" s="1"/>
      <c r="RKU492" s="1"/>
      <c r="RKV492" s="1"/>
      <c r="RKW492" s="1"/>
      <c r="RKX492" s="1"/>
      <c r="RKY492" s="1"/>
      <c r="RKZ492" s="1"/>
      <c r="RLA492" s="1"/>
      <c r="RLB492" s="1"/>
      <c r="RLC492" s="1"/>
      <c r="RLD492" s="1"/>
      <c r="RLE492" s="1"/>
      <c r="RLF492" s="1"/>
      <c r="RLG492" s="1"/>
      <c r="RLH492" s="1"/>
      <c r="RLI492" s="1"/>
      <c r="RLJ492" s="1"/>
      <c r="RLK492" s="1"/>
      <c r="RLL492" s="1"/>
      <c r="RLM492" s="1"/>
      <c r="RLN492" s="1"/>
      <c r="RLO492" s="1"/>
      <c r="RLP492" s="1"/>
      <c r="RLQ492" s="1"/>
      <c r="RLR492" s="1"/>
      <c r="RLS492" s="1"/>
      <c r="RLT492" s="1"/>
      <c r="RLU492" s="1"/>
      <c r="RLV492" s="1"/>
      <c r="RLW492" s="1"/>
      <c r="RLX492" s="1"/>
      <c r="RLY492" s="1"/>
      <c r="RLZ492" s="1"/>
      <c r="RMA492" s="1"/>
      <c r="RMB492" s="1"/>
      <c r="RMC492" s="1"/>
      <c r="RMD492" s="1"/>
      <c r="RME492" s="1"/>
      <c r="RMF492" s="1"/>
      <c r="RMG492" s="1"/>
      <c r="RMH492" s="1"/>
      <c r="RMI492" s="1"/>
      <c r="RMJ492" s="1"/>
      <c r="RMK492" s="1"/>
      <c r="RML492" s="1"/>
      <c r="RMM492" s="1"/>
      <c r="RMN492" s="1"/>
      <c r="RMO492" s="1"/>
      <c r="RMP492" s="1"/>
      <c r="RMQ492" s="1"/>
      <c r="RMR492" s="1"/>
      <c r="RMS492" s="1"/>
      <c r="RMT492" s="1"/>
      <c r="RMU492" s="1"/>
      <c r="RMV492" s="1"/>
      <c r="RMW492" s="1"/>
      <c r="RMX492" s="1"/>
      <c r="RMY492" s="1"/>
      <c r="RMZ492" s="1"/>
      <c r="RNA492" s="1"/>
      <c r="RNB492" s="1"/>
      <c r="RNC492" s="1"/>
      <c r="RND492" s="1"/>
      <c r="RNE492" s="1"/>
      <c r="RNF492" s="1"/>
      <c r="RNG492" s="1"/>
      <c r="RNH492" s="1"/>
      <c r="RNI492" s="1"/>
      <c r="RNJ492" s="1"/>
      <c r="RNK492" s="1"/>
      <c r="RNL492" s="1"/>
      <c r="RNM492" s="1"/>
      <c r="RNN492" s="1"/>
      <c r="RNO492" s="1"/>
      <c r="RNP492" s="1"/>
      <c r="RNQ492" s="1"/>
      <c r="RNR492" s="1"/>
      <c r="RNS492" s="1"/>
      <c r="RNT492" s="1"/>
      <c r="RNU492" s="1"/>
      <c r="RNV492" s="1"/>
      <c r="RNW492" s="1"/>
      <c r="RNX492" s="1"/>
      <c r="RNY492" s="1"/>
      <c r="RNZ492" s="1"/>
      <c r="ROA492" s="1"/>
      <c r="ROB492" s="1"/>
      <c r="ROC492" s="1"/>
      <c r="ROD492" s="1"/>
      <c r="ROE492" s="1"/>
      <c r="ROF492" s="1"/>
      <c r="ROG492" s="1"/>
      <c r="ROH492" s="1"/>
      <c r="ROI492" s="1"/>
      <c r="ROJ492" s="1"/>
      <c r="ROK492" s="1"/>
      <c r="ROL492" s="1"/>
      <c r="ROM492" s="1"/>
      <c r="RON492" s="1"/>
      <c r="ROO492" s="1"/>
      <c r="ROP492" s="1"/>
      <c r="ROQ492" s="1"/>
      <c r="ROR492" s="1"/>
      <c r="ROS492" s="1"/>
      <c r="ROT492" s="1"/>
      <c r="ROU492" s="1"/>
      <c r="ROV492" s="1"/>
      <c r="ROW492" s="1"/>
      <c r="ROX492" s="1"/>
      <c r="ROY492" s="1"/>
      <c r="ROZ492" s="1"/>
      <c r="RPA492" s="1"/>
      <c r="RPB492" s="1"/>
      <c r="RPC492" s="1"/>
      <c r="RPD492" s="1"/>
      <c r="RPE492" s="1"/>
      <c r="RPF492" s="1"/>
      <c r="RPG492" s="1"/>
      <c r="RPH492" s="1"/>
      <c r="RPI492" s="1"/>
      <c r="RPJ492" s="1"/>
      <c r="RPK492" s="1"/>
      <c r="RPL492" s="1"/>
      <c r="RPM492" s="1"/>
      <c r="RPN492" s="1"/>
      <c r="RPO492" s="1"/>
      <c r="RPP492" s="1"/>
      <c r="RPQ492" s="1"/>
      <c r="RPR492" s="1"/>
      <c r="RPS492" s="1"/>
      <c r="RPT492" s="1"/>
      <c r="RPU492" s="1"/>
      <c r="RPV492" s="1"/>
      <c r="RPW492" s="1"/>
      <c r="RPX492" s="1"/>
      <c r="RPY492" s="1"/>
      <c r="RPZ492" s="1"/>
      <c r="RQA492" s="1"/>
      <c r="RQB492" s="1"/>
      <c r="RQC492" s="1"/>
      <c r="RQD492" s="1"/>
      <c r="RQE492" s="1"/>
      <c r="RQF492" s="1"/>
      <c r="RQG492" s="1"/>
      <c r="RQH492" s="1"/>
      <c r="RQI492" s="1"/>
      <c r="RQJ492" s="1"/>
      <c r="RQK492" s="1"/>
      <c r="RQL492" s="1"/>
      <c r="RQM492" s="1"/>
      <c r="RQN492" s="1"/>
      <c r="RQO492" s="1"/>
      <c r="RQP492" s="1"/>
      <c r="RQQ492" s="1"/>
      <c r="RQR492" s="1"/>
      <c r="RQS492" s="1"/>
      <c r="RQT492" s="1"/>
      <c r="RQU492" s="1"/>
      <c r="RQV492" s="1"/>
      <c r="RQW492" s="1"/>
      <c r="RQX492" s="1"/>
      <c r="RQY492" s="1"/>
      <c r="RQZ492" s="1"/>
      <c r="RRA492" s="1"/>
      <c r="RRB492" s="1"/>
      <c r="RRC492" s="1"/>
      <c r="RRD492" s="1"/>
      <c r="RRE492" s="1"/>
      <c r="RRF492" s="1"/>
      <c r="RRG492" s="1"/>
      <c r="RRH492" s="1"/>
      <c r="RRI492" s="1"/>
      <c r="RRJ492" s="1"/>
      <c r="RRK492" s="1"/>
      <c r="RRL492" s="1"/>
      <c r="RRM492" s="1"/>
      <c r="RRN492" s="1"/>
      <c r="RRO492" s="1"/>
      <c r="RRP492" s="1"/>
      <c r="RRQ492" s="1"/>
      <c r="RRR492" s="1"/>
      <c r="RRS492" s="1"/>
      <c r="RRT492" s="1"/>
      <c r="RRU492" s="1"/>
      <c r="RRV492" s="1"/>
      <c r="RRW492" s="1"/>
      <c r="RRX492" s="1"/>
      <c r="RRY492" s="1"/>
      <c r="RRZ492" s="1"/>
      <c r="RSA492" s="1"/>
      <c r="RSB492" s="1"/>
      <c r="RSC492" s="1"/>
      <c r="RSD492" s="1"/>
      <c r="RSE492" s="1"/>
      <c r="RSF492" s="1"/>
      <c r="RSG492" s="1"/>
      <c r="RSH492" s="1"/>
      <c r="RSI492" s="1"/>
      <c r="RSJ492" s="1"/>
      <c r="RSK492" s="1"/>
      <c r="RSL492" s="1"/>
      <c r="RSM492" s="1"/>
      <c r="RSN492" s="1"/>
      <c r="RSO492" s="1"/>
      <c r="RSP492" s="1"/>
      <c r="RSQ492" s="1"/>
      <c r="RSR492" s="1"/>
      <c r="RSS492" s="1"/>
      <c r="RST492" s="1"/>
      <c r="RSU492" s="1"/>
      <c r="RSV492" s="1"/>
      <c r="RSW492" s="1"/>
      <c r="RSX492" s="1"/>
      <c r="RSY492" s="1"/>
      <c r="RSZ492" s="1"/>
      <c r="RTA492" s="1"/>
      <c r="RTB492" s="1"/>
      <c r="RTC492" s="1"/>
      <c r="RTD492" s="1"/>
      <c r="RTE492" s="1"/>
      <c r="RTF492" s="1"/>
      <c r="RTG492" s="1"/>
      <c r="RTH492" s="1"/>
      <c r="RTI492" s="1"/>
      <c r="RTJ492" s="1"/>
      <c r="RTK492" s="1"/>
      <c r="RTL492" s="1"/>
      <c r="RTM492" s="1"/>
      <c r="RTN492" s="1"/>
      <c r="RTO492" s="1"/>
      <c r="RTP492" s="1"/>
      <c r="RTQ492" s="1"/>
      <c r="RTR492" s="1"/>
      <c r="RTS492" s="1"/>
      <c r="RTT492" s="1"/>
      <c r="RTU492" s="1"/>
      <c r="RTV492" s="1"/>
      <c r="RTW492" s="1"/>
      <c r="RTX492" s="1"/>
      <c r="RTY492" s="1"/>
      <c r="RTZ492" s="1"/>
      <c r="RUA492" s="1"/>
      <c r="RUB492" s="1"/>
      <c r="RUC492" s="1"/>
      <c r="RUD492" s="1"/>
      <c r="RUE492" s="1"/>
      <c r="RUF492" s="1"/>
      <c r="RUG492" s="1"/>
      <c r="RUH492" s="1"/>
      <c r="RUI492" s="1"/>
      <c r="RUJ492" s="1"/>
      <c r="RUK492" s="1"/>
      <c r="RUL492" s="1"/>
      <c r="RUM492" s="1"/>
      <c r="RUN492" s="1"/>
      <c r="RUO492" s="1"/>
      <c r="RUP492" s="1"/>
      <c r="RUQ492" s="1"/>
      <c r="RUR492" s="1"/>
      <c r="RUS492" s="1"/>
      <c r="RUT492" s="1"/>
      <c r="RUU492" s="1"/>
      <c r="RUV492" s="1"/>
      <c r="RUW492" s="1"/>
      <c r="RUX492" s="1"/>
      <c r="RUY492" s="1"/>
      <c r="RUZ492" s="1"/>
      <c r="RVA492" s="1"/>
      <c r="RVB492" s="1"/>
      <c r="RVC492" s="1"/>
      <c r="RVD492" s="1"/>
      <c r="RVE492" s="1"/>
      <c r="RVF492" s="1"/>
      <c r="RVG492" s="1"/>
      <c r="RVH492" s="1"/>
      <c r="RVI492" s="1"/>
      <c r="RVJ492" s="1"/>
      <c r="RVK492" s="1"/>
      <c r="RVL492" s="1"/>
      <c r="RVM492" s="1"/>
      <c r="RVN492" s="1"/>
      <c r="RVO492" s="1"/>
      <c r="RVP492" s="1"/>
      <c r="RVQ492" s="1"/>
      <c r="RVR492" s="1"/>
      <c r="RVS492" s="1"/>
      <c r="RVT492" s="1"/>
      <c r="RVU492" s="1"/>
      <c r="RVV492" s="1"/>
      <c r="RVW492" s="1"/>
      <c r="RVX492" s="1"/>
      <c r="RVY492" s="1"/>
      <c r="RVZ492" s="1"/>
      <c r="RWA492" s="1"/>
      <c r="RWB492" s="1"/>
      <c r="RWC492" s="1"/>
      <c r="RWD492" s="1"/>
      <c r="RWE492" s="1"/>
      <c r="RWF492" s="1"/>
      <c r="RWG492" s="1"/>
      <c r="RWH492" s="1"/>
      <c r="RWI492" s="1"/>
      <c r="RWJ492" s="1"/>
      <c r="RWK492" s="1"/>
      <c r="RWL492" s="1"/>
      <c r="RWM492" s="1"/>
      <c r="RWN492" s="1"/>
      <c r="RWO492" s="1"/>
      <c r="RWP492" s="1"/>
      <c r="RWQ492" s="1"/>
      <c r="RWR492" s="1"/>
      <c r="RWS492" s="1"/>
      <c r="RWT492" s="1"/>
      <c r="RWU492" s="1"/>
      <c r="RWV492" s="1"/>
      <c r="RWW492" s="1"/>
      <c r="RWX492" s="1"/>
      <c r="RWY492" s="1"/>
      <c r="RWZ492" s="1"/>
      <c r="RXA492" s="1"/>
      <c r="RXB492" s="1"/>
      <c r="RXC492" s="1"/>
      <c r="RXD492" s="1"/>
      <c r="RXE492" s="1"/>
      <c r="RXF492" s="1"/>
      <c r="RXG492" s="1"/>
      <c r="RXH492" s="1"/>
      <c r="RXI492" s="1"/>
      <c r="RXJ492" s="1"/>
      <c r="RXK492" s="1"/>
      <c r="RXL492" s="1"/>
      <c r="RXM492" s="1"/>
      <c r="RXN492" s="1"/>
      <c r="RXO492" s="1"/>
      <c r="RXP492" s="1"/>
      <c r="RXQ492" s="1"/>
      <c r="RXR492" s="1"/>
      <c r="RXS492" s="1"/>
      <c r="RXT492" s="1"/>
      <c r="RXU492" s="1"/>
      <c r="RXV492" s="1"/>
      <c r="RXW492" s="1"/>
      <c r="RXX492" s="1"/>
      <c r="RXY492" s="1"/>
      <c r="RXZ492" s="1"/>
      <c r="RYA492" s="1"/>
      <c r="RYB492" s="1"/>
      <c r="RYC492" s="1"/>
      <c r="RYD492" s="1"/>
      <c r="RYE492" s="1"/>
      <c r="RYF492" s="1"/>
      <c r="RYG492" s="1"/>
      <c r="RYH492" s="1"/>
      <c r="RYI492" s="1"/>
      <c r="RYJ492" s="1"/>
      <c r="RYK492" s="1"/>
      <c r="RYL492" s="1"/>
      <c r="RYM492" s="1"/>
      <c r="RYN492" s="1"/>
      <c r="RYO492" s="1"/>
      <c r="RYP492" s="1"/>
      <c r="RYQ492" s="1"/>
      <c r="RYR492" s="1"/>
      <c r="RYS492" s="1"/>
      <c r="RYT492" s="1"/>
      <c r="RYU492" s="1"/>
      <c r="RYV492" s="1"/>
      <c r="RYW492" s="1"/>
      <c r="RYX492" s="1"/>
      <c r="RYY492" s="1"/>
      <c r="RYZ492" s="1"/>
      <c r="RZA492" s="1"/>
      <c r="RZB492" s="1"/>
      <c r="RZC492" s="1"/>
      <c r="RZD492" s="1"/>
      <c r="RZE492" s="1"/>
      <c r="RZF492" s="1"/>
      <c r="RZG492" s="1"/>
      <c r="RZH492" s="1"/>
      <c r="RZI492" s="1"/>
      <c r="RZJ492" s="1"/>
      <c r="RZK492" s="1"/>
      <c r="RZL492" s="1"/>
      <c r="RZM492" s="1"/>
      <c r="RZN492" s="1"/>
      <c r="RZO492" s="1"/>
      <c r="RZP492" s="1"/>
      <c r="RZQ492" s="1"/>
      <c r="RZR492" s="1"/>
      <c r="RZS492" s="1"/>
      <c r="RZT492" s="1"/>
      <c r="RZU492" s="1"/>
      <c r="RZV492" s="1"/>
      <c r="RZW492" s="1"/>
      <c r="RZX492" s="1"/>
      <c r="RZY492" s="1"/>
      <c r="RZZ492" s="1"/>
      <c r="SAA492" s="1"/>
      <c r="SAB492" s="1"/>
      <c r="SAC492" s="1"/>
      <c r="SAD492" s="1"/>
      <c r="SAE492" s="1"/>
      <c r="SAF492" s="1"/>
      <c r="SAG492" s="1"/>
      <c r="SAH492" s="1"/>
      <c r="SAI492" s="1"/>
      <c r="SAJ492" s="1"/>
      <c r="SAK492" s="1"/>
      <c r="SAL492" s="1"/>
      <c r="SAM492" s="1"/>
      <c r="SAN492" s="1"/>
      <c r="SAO492" s="1"/>
      <c r="SAP492" s="1"/>
      <c r="SAQ492" s="1"/>
      <c r="SAR492" s="1"/>
      <c r="SAS492" s="1"/>
      <c r="SAT492" s="1"/>
      <c r="SAU492" s="1"/>
      <c r="SAV492" s="1"/>
      <c r="SAW492" s="1"/>
      <c r="SAX492" s="1"/>
      <c r="SAY492" s="1"/>
      <c r="SAZ492" s="1"/>
      <c r="SBA492" s="1"/>
      <c r="SBB492" s="1"/>
      <c r="SBC492" s="1"/>
      <c r="SBD492" s="1"/>
      <c r="SBE492" s="1"/>
      <c r="SBF492" s="1"/>
      <c r="SBG492" s="1"/>
      <c r="SBH492" s="1"/>
      <c r="SBI492" s="1"/>
      <c r="SBJ492" s="1"/>
      <c r="SBK492" s="1"/>
      <c r="SBL492" s="1"/>
      <c r="SBM492" s="1"/>
      <c r="SBN492" s="1"/>
      <c r="SBO492" s="1"/>
      <c r="SBP492" s="1"/>
      <c r="SBQ492" s="1"/>
      <c r="SBR492" s="1"/>
      <c r="SBS492" s="1"/>
      <c r="SBT492" s="1"/>
      <c r="SBU492" s="1"/>
      <c r="SBV492" s="1"/>
      <c r="SBW492" s="1"/>
      <c r="SBX492" s="1"/>
      <c r="SBY492" s="1"/>
      <c r="SBZ492" s="1"/>
      <c r="SCA492" s="1"/>
      <c r="SCB492" s="1"/>
      <c r="SCC492" s="1"/>
      <c r="SCD492" s="1"/>
      <c r="SCE492" s="1"/>
      <c r="SCF492" s="1"/>
      <c r="SCG492" s="1"/>
      <c r="SCH492" s="1"/>
      <c r="SCI492" s="1"/>
      <c r="SCJ492" s="1"/>
      <c r="SCK492" s="1"/>
      <c r="SCL492" s="1"/>
      <c r="SCM492" s="1"/>
      <c r="SCN492" s="1"/>
      <c r="SCO492" s="1"/>
      <c r="SCP492" s="1"/>
      <c r="SCQ492" s="1"/>
      <c r="SCR492" s="1"/>
      <c r="SCS492" s="1"/>
      <c r="SCT492" s="1"/>
      <c r="SCU492" s="1"/>
      <c r="SCV492" s="1"/>
      <c r="SCW492" s="1"/>
      <c r="SCX492" s="1"/>
      <c r="SCY492" s="1"/>
      <c r="SCZ492" s="1"/>
      <c r="SDA492" s="1"/>
      <c r="SDB492" s="1"/>
      <c r="SDC492" s="1"/>
      <c r="SDD492" s="1"/>
      <c r="SDE492" s="1"/>
      <c r="SDF492" s="1"/>
      <c r="SDG492" s="1"/>
      <c r="SDH492" s="1"/>
      <c r="SDI492" s="1"/>
      <c r="SDJ492" s="1"/>
      <c r="SDK492" s="1"/>
      <c r="SDL492" s="1"/>
      <c r="SDM492" s="1"/>
      <c r="SDN492" s="1"/>
      <c r="SDO492" s="1"/>
      <c r="SDP492" s="1"/>
      <c r="SDQ492" s="1"/>
      <c r="SDR492" s="1"/>
      <c r="SDS492" s="1"/>
      <c r="SDT492" s="1"/>
      <c r="SDU492" s="1"/>
      <c r="SDV492" s="1"/>
      <c r="SDW492" s="1"/>
      <c r="SDX492" s="1"/>
      <c r="SDY492" s="1"/>
      <c r="SDZ492" s="1"/>
      <c r="SEA492" s="1"/>
      <c r="SEB492" s="1"/>
      <c r="SEC492" s="1"/>
      <c r="SED492" s="1"/>
      <c r="SEE492" s="1"/>
      <c r="SEF492" s="1"/>
      <c r="SEG492" s="1"/>
      <c r="SEH492" s="1"/>
      <c r="SEI492" s="1"/>
      <c r="SEJ492" s="1"/>
      <c r="SEK492" s="1"/>
      <c r="SEL492" s="1"/>
      <c r="SEM492" s="1"/>
      <c r="SEN492" s="1"/>
      <c r="SEO492" s="1"/>
      <c r="SEP492" s="1"/>
      <c r="SEQ492" s="1"/>
      <c r="SER492" s="1"/>
      <c r="SES492" s="1"/>
      <c r="SET492" s="1"/>
      <c r="SEU492" s="1"/>
      <c r="SEV492" s="1"/>
      <c r="SEW492" s="1"/>
      <c r="SEX492" s="1"/>
      <c r="SEY492" s="1"/>
      <c r="SEZ492" s="1"/>
      <c r="SFA492" s="1"/>
      <c r="SFB492" s="1"/>
      <c r="SFC492" s="1"/>
      <c r="SFD492" s="1"/>
      <c r="SFE492" s="1"/>
      <c r="SFF492" s="1"/>
      <c r="SFG492" s="1"/>
      <c r="SFH492" s="1"/>
      <c r="SFI492" s="1"/>
      <c r="SFJ492" s="1"/>
      <c r="SFK492" s="1"/>
      <c r="SFL492" s="1"/>
      <c r="SFM492" s="1"/>
      <c r="SFN492" s="1"/>
      <c r="SFO492" s="1"/>
      <c r="SFP492" s="1"/>
      <c r="SFQ492" s="1"/>
      <c r="SFR492" s="1"/>
      <c r="SFS492" s="1"/>
      <c r="SFT492" s="1"/>
      <c r="SFU492" s="1"/>
      <c r="SFV492" s="1"/>
      <c r="SFW492" s="1"/>
      <c r="SFX492" s="1"/>
      <c r="SFY492" s="1"/>
      <c r="SFZ492" s="1"/>
      <c r="SGA492" s="1"/>
      <c r="SGB492" s="1"/>
      <c r="SGC492" s="1"/>
      <c r="SGD492" s="1"/>
      <c r="SGE492" s="1"/>
      <c r="SGF492" s="1"/>
      <c r="SGG492" s="1"/>
      <c r="SGH492" s="1"/>
      <c r="SGI492" s="1"/>
      <c r="SGJ492" s="1"/>
      <c r="SGK492" s="1"/>
      <c r="SGL492" s="1"/>
      <c r="SGM492" s="1"/>
      <c r="SGN492" s="1"/>
      <c r="SGO492" s="1"/>
      <c r="SGP492" s="1"/>
      <c r="SGQ492" s="1"/>
      <c r="SGR492" s="1"/>
      <c r="SGS492" s="1"/>
      <c r="SGT492" s="1"/>
      <c r="SGU492" s="1"/>
      <c r="SGV492" s="1"/>
      <c r="SGW492" s="1"/>
      <c r="SGX492" s="1"/>
      <c r="SGY492" s="1"/>
      <c r="SGZ492" s="1"/>
      <c r="SHA492" s="1"/>
      <c r="SHB492" s="1"/>
      <c r="SHC492" s="1"/>
      <c r="SHD492" s="1"/>
      <c r="SHE492" s="1"/>
      <c r="SHF492" s="1"/>
      <c r="SHG492" s="1"/>
      <c r="SHH492" s="1"/>
      <c r="SHI492" s="1"/>
      <c r="SHJ492" s="1"/>
      <c r="SHK492" s="1"/>
      <c r="SHL492" s="1"/>
      <c r="SHM492" s="1"/>
      <c r="SHN492" s="1"/>
      <c r="SHO492" s="1"/>
      <c r="SHP492" s="1"/>
      <c r="SHQ492" s="1"/>
      <c r="SHR492" s="1"/>
      <c r="SHS492" s="1"/>
      <c r="SHT492" s="1"/>
      <c r="SHU492" s="1"/>
      <c r="SHV492" s="1"/>
      <c r="SHW492" s="1"/>
      <c r="SHX492" s="1"/>
      <c r="SHY492" s="1"/>
      <c r="SHZ492" s="1"/>
      <c r="SIA492" s="1"/>
      <c r="SIB492" s="1"/>
      <c r="SIC492" s="1"/>
      <c r="SID492" s="1"/>
      <c r="SIE492" s="1"/>
      <c r="SIF492" s="1"/>
      <c r="SIG492" s="1"/>
      <c r="SIH492" s="1"/>
      <c r="SII492" s="1"/>
      <c r="SIJ492" s="1"/>
      <c r="SIK492" s="1"/>
      <c r="SIL492" s="1"/>
      <c r="SIM492" s="1"/>
      <c r="SIN492" s="1"/>
      <c r="SIO492" s="1"/>
      <c r="SIP492" s="1"/>
      <c r="SIQ492" s="1"/>
      <c r="SIR492" s="1"/>
      <c r="SIS492" s="1"/>
      <c r="SIT492" s="1"/>
      <c r="SIU492" s="1"/>
      <c r="SIV492" s="1"/>
      <c r="SIW492" s="1"/>
      <c r="SIX492" s="1"/>
      <c r="SIY492" s="1"/>
      <c r="SIZ492" s="1"/>
      <c r="SJA492" s="1"/>
      <c r="SJB492" s="1"/>
      <c r="SJC492" s="1"/>
      <c r="SJD492" s="1"/>
      <c r="SJE492" s="1"/>
      <c r="SJF492" s="1"/>
      <c r="SJG492" s="1"/>
      <c r="SJH492" s="1"/>
      <c r="SJI492" s="1"/>
      <c r="SJJ492" s="1"/>
      <c r="SJK492" s="1"/>
      <c r="SJL492" s="1"/>
      <c r="SJM492" s="1"/>
      <c r="SJN492" s="1"/>
      <c r="SJO492" s="1"/>
      <c r="SJP492" s="1"/>
      <c r="SJQ492" s="1"/>
      <c r="SJR492" s="1"/>
      <c r="SJS492" s="1"/>
      <c r="SJT492" s="1"/>
      <c r="SJU492" s="1"/>
      <c r="SJV492" s="1"/>
      <c r="SJW492" s="1"/>
      <c r="SJX492" s="1"/>
      <c r="SJY492" s="1"/>
      <c r="SJZ492" s="1"/>
      <c r="SKA492" s="1"/>
      <c r="SKB492" s="1"/>
      <c r="SKC492" s="1"/>
      <c r="SKD492" s="1"/>
      <c r="SKE492" s="1"/>
      <c r="SKF492" s="1"/>
      <c r="SKG492" s="1"/>
      <c r="SKH492" s="1"/>
      <c r="SKI492" s="1"/>
      <c r="SKJ492" s="1"/>
      <c r="SKK492" s="1"/>
      <c r="SKL492" s="1"/>
      <c r="SKM492" s="1"/>
      <c r="SKN492" s="1"/>
      <c r="SKO492" s="1"/>
      <c r="SKP492" s="1"/>
      <c r="SKQ492" s="1"/>
      <c r="SKR492" s="1"/>
      <c r="SKS492" s="1"/>
      <c r="SKT492" s="1"/>
      <c r="SKU492" s="1"/>
      <c r="SKV492" s="1"/>
      <c r="SKW492" s="1"/>
      <c r="SKX492" s="1"/>
      <c r="SKY492" s="1"/>
      <c r="SKZ492" s="1"/>
      <c r="SLA492" s="1"/>
      <c r="SLB492" s="1"/>
      <c r="SLC492" s="1"/>
      <c r="SLD492" s="1"/>
      <c r="SLE492" s="1"/>
      <c r="SLF492" s="1"/>
      <c r="SLG492" s="1"/>
      <c r="SLH492" s="1"/>
      <c r="SLI492" s="1"/>
      <c r="SLJ492" s="1"/>
      <c r="SLK492" s="1"/>
      <c r="SLL492" s="1"/>
      <c r="SLM492" s="1"/>
      <c r="SLN492" s="1"/>
      <c r="SLO492" s="1"/>
      <c r="SLP492" s="1"/>
      <c r="SLQ492" s="1"/>
      <c r="SLR492" s="1"/>
      <c r="SLS492" s="1"/>
      <c r="SLT492" s="1"/>
      <c r="SLU492" s="1"/>
      <c r="SLV492" s="1"/>
      <c r="SLW492" s="1"/>
      <c r="SLX492" s="1"/>
      <c r="SLY492" s="1"/>
      <c r="SLZ492" s="1"/>
      <c r="SMA492" s="1"/>
      <c r="SMB492" s="1"/>
      <c r="SMC492" s="1"/>
      <c r="SMD492" s="1"/>
      <c r="SME492" s="1"/>
      <c r="SMF492" s="1"/>
      <c r="SMG492" s="1"/>
      <c r="SMH492" s="1"/>
      <c r="SMI492" s="1"/>
      <c r="SMJ492" s="1"/>
      <c r="SMK492" s="1"/>
      <c r="SML492" s="1"/>
      <c r="SMM492" s="1"/>
      <c r="SMN492" s="1"/>
      <c r="SMO492" s="1"/>
      <c r="SMP492" s="1"/>
      <c r="SMQ492" s="1"/>
      <c r="SMR492" s="1"/>
      <c r="SMS492" s="1"/>
      <c r="SMT492" s="1"/>
      <c r="SMU492" s="1"/>
      <c r="SMV492" s="1"/>
      <c r="SMW492" s="1"/>
      <c r="SMX492" s="1"/>
      <c r="SMY492" s="1"/>
      <c r="SMZ492" s="1"/>
      <c r="SNA492" s="1"/>
      <c r="SNB492" s="1"/>
      <c r="SNC492" s="1"/>
      <c r="SND492" s="1"/>
      <c r="SNE492" s="1"/>
      <c r="SNF492" s="1"/>
      <c r="SNG492" s="1"/>
      <c r="SNH492" s="1"/>
      <c r="SNI492" s="1"/>
      <c r="SNJ492" s="1"/>
      <c r="SNK492" s="1"/>
      <c r="SNL492" s="1"/>
      <c r="SNM492" s="1"/>
      <c r="SNN492" s="1"/>
      <c r="SNO492" s="1"/>
      <c r="SNP492" s="1"/>
      <c r="SNQ492" s="1"/>
      <c r="SNR492" s="1"/>
      <c r="SNS492" s="1"/>
      <c r="SNT492" s="1"/>
      <c r="SNU492" s="1"/>
      <c r="SNV492" s="1"/>
      <c r="SNW492" s="1"/>
      <c r="SNX492" s="1"/>
      <c r="SNY492" s="1"/>
      <c r="SNZ492" s="1"/>
      <c r="SOA492" s="1"/>
      <c r="SOB492" s="1"/>
      <c r="SOC492" s="1"/>
      <c r="SOD492" s="1"/>
      <c r="SOE492" s="1"/>
      <c r="SOF492" s="1"/>
      <c r="SOG492" s="1"/>
      <c r="SOH492" s="1"/>
      <c r="SOI492" s="1"/>
      <c r="SOJ492" s="1"/>
      <c r="SOK492" s="1"/>
      <c r="SOL492" s="1"/>
      <c r="SOM492" s="1"/>
      <c r="SON492" s="1"/>
      <c r="SOO492" s="1"/>
      <c r="SOP492" s="1"/>
      <c r="SOQ492" s="1"/>
      <c r="SOR492" s="1"/>
      <c r="SOS492" s="1"/>
      <c r="SOT492" s="1"/>
      <c r="SOU492" s="1"/>
      <c r="SOV492" s="1"/>
      <c r="SOW492" s="1"/>
      <c r="SOX492" s="1"/>
      <c r="SOY492" s="1"/>
      <c r="SOZ492" s="1"/>
      <c r="SPA492" s="1"/>
      <c r="SPB492" s="1"/>
      <c r="SPC492" s="1"/>
      <c r="SPD492" s="1"/>
      <c r="SPE492" s="1"/>
      <c r="SPF492" s="1"/>
      <c r="SPG492" s="1"/>
      <c r="SPH492" s="1"/>
      <c r="SPI492" s="1"/>
      <c r="SPJ492" s="1"/>
      <c r="SPK492" s="1"/>
      <c r="SPL492" s="1"/>
      <c r="SPM492" s="1"/>
      <c r="SPN492" s="1"/>
      <c r="SPO492" s="1"/>
      <c r="SPP492" s="1"/>
      <c r="SPQ492" s="1"/>
      <c r="SPR492" s="1"/>
      <c r="SPS492" s="1"/>
      <c r="SPT492" s="1"/>
      <c r="SPU492" s="1"/>
      <c r="SPV492" s="1"/>
      <c r="SPW492" s="1"/>
      <c r="SPX492" s="1"/>
      <c r="SPY492" s="1"/>
      <c r="SPZ492" s="1"/>
      <c r="SQA492" s="1"/>
      <c r="SQB492" s="1"/>
      <c r="SQC492" s="1"/>
      <c r="SQD492" s="1"/>
      <c r="SQE492" s="1"/>
      <c r="SQF492" s="1"/>
      <c r="SQG492" s="1"/>
      <c r="SQH492" s="1"/>
      <c r="SQI492" s="1"/>
      <c r="SQJ492" s="1"/>
      <c r="SQK492" s="1"/>
      <c r="SQL492" s="1"/>
      <c r="SQM492" s="1"/>
      <c r="SQN492" s="1"/>
      <c r="SQO492" s="1"/>
      <c r="SQP492" s="1"/>
      <c r="SQQ492" s="1"/>
      <c r="SQR492" s="1"/>
      <c r="SQS492" s="1"/>
      <c r="SQT492" s="1"/>
      <c r="SQU492" s="1"/>
      <c r="SQV492" s="1"/>
      <c r="SQW492" s="1"/>
      <c r="SQX492" s="1"/>
      <c r="SQY492" s="1"/>
      <c r="SQZ492" s="1"/>
      <c r="SRA492" s="1"/>
      <c r="SRB492" s="1"/>
      <c r="SRC492" s="1"/>
      <c r="SRD492" s="1"/>
      <c r="SRE492" s="1"/>
      <c r="SRF492" s="1"/>
      <c r="SRG492" s="1"/>
      <c r="SRH492" s="1"/>
      <c r="SRI492" s="1"/>
      <c r="SRJ492" s="1"/>
      <c r="SRK492" s="1"/>
      <c r="SRL492" s="1"/>
      <c r="SRM492" s="1"/>
      <c r="SRN492" s="1"/>
      <c r="SRO492" s="1"/>
      <c r="SRP492" s="1"/>
      <c r="SRQ492" s="1"/>
      <c r="SRR492" s="1"/>
      <c r="SRS492" s="1"/>
      <c r="SRT492" s="1"/>
      <c r="SRU492" s="1"/>
      <c r="SRV492" s="1"/>
      <c r="SRW492" s="1"/>
      <c r="SRX492" s="1"/>
      <c r="SRY492" s="1"/>
      <c r="SRZ492" s="1"/>
      <c r="SSA492" s="1"/>
      <c r="SSB492" s="1"/>
      <c r="SSC492" s="1"/>
      <c r="SSD492" s="1"/>
      <c r="SSE492" s="1"/>
      <c r="SSF492" s="1"/>
      <c r="SSG492" s="1"/>
      <c r="SSH492" s="1"/>
      <c r="SSI492" s="1"/>
      <c r="SSJ492" s="1"/>
      <c r="SSK492" s="1"/>
      <c r="SSL492" s="1"/>
      <c r="SSM492" s="1"/>
      <c r="SSN492" s="1"/>
      <c r="SSO492" s="1"/>
      <c r="SSP492" s="1"/>
      <c r="SSQ492" s="1"/>
      <c r="SSR492" s="1"/>
      <c r="SSS492" s="1"/>
      <c r="SST492" s="1"/>
      <c r="SSU492" s="1"/>
      <c r="SSV492" s="1"/>
      <c r="SSW492" s="1"/>
      <c r="SSX492" s="1"/>
      <c r="SSY492" s="1"/>
      <c r="SSZ492" s="1"/>
      <c r="STA492" s="1"/>
      <c r="STB492" s="1"/>
      <c r="STC492" s="1"/>
      <c r="STD492" s="1"/>
      <c r="STE492" s="1"/>
      <c r="STF492" s="1"/>
      <c r="STG492" s="1"/>
      <c r="STH492" s="1"/>
      <c r="STI492" s="1"/>
      <c r="STJ492" s="1"/>
      <c r="STK492" s="1"/>
      <c r="STL492" s="1"/>
      <c r="STM492" s="1"/>
      <c r="STN492" s="1"/>
      <c r="STO492" s="1"/>
      <c r="STP492" s="1"/>
      <c r="STQ492" s="1"/>
      <c r="STR492" s="1"/>
      <c r="STS492" s="1"/>
      <c r="STT492" s="1"/>
      <c r="STU492" s="1"/>
      <c r="STV492" s="1"/>
      <c r="STW492" s="1"/>
      <c r="STX492" s="1"/>
      <c r="STY492" s="1"/>
      <c r="STZ492" s="1"/>
      <c r="SUA492" s="1"/>
      <c r="SUB492" s="1"/>
      <c r="SUC492" s="1"/>
      <c r="SUD492" s="1"/>
      <c r="SUE492" s="1"/>
      <c r="SUF492" s="1"/>
      <c r="SUG492" s="1"/>
      <c r="SUH492" s="1"/>
      <c r="SUI492" s="1"/>
      <c r="SUJ492" s="1"/>
      <c r="SUK492" s="1"/>
      <c r="SUL492" s="1"/>
      <c r="SUM492" s="1"/>
      <c r="SUN492" s="1"/>
      <c r="SUO492" s="1"/>
      <c r="SUP492" s="1"/>
      <c r="SUQ492" s="1"/>
      <c r="SUR492" s="1"/>
      <c r="SUS492" s="1"/>
      <c r="SUT492" s="1"/>
      <c r="SUU492" s="1"/>
      <c r="SUV492" s="1"/>
      <c r="SUW492" s="1"/>
      <c r="SUX492" s="1"/>
      <c r="SUY492" s="1"/>
      <c r="SUZ492" s="1"/>
      <c r="SVA492" s="1"/>
      <c r="SVB492" s="1"/>
      <c r="SVC492" s="1"/>
      <c r="SVD492" s="1"/>
      <c r="SVE492" s="1"/>
      <c r="SVF492" s="1"/>
      <c r="SVG492" s="1"/>
      <c r="SVH492" s="1"/>
      <c r="SVI492" s="1"/>
      <c r="SVJ492" s="1"/>
      <c r="SVK492" s="1"/>
      <c r="SVL492" s="1"/>
      <c r="SVM492" s="1"/>
      <c r="SVN492" s="1"/>
      <c r="SVO492" s="1"/>
      <c r="SVP492" s="1"/>
      <c r="SVQ492" s="1"/>
      <c r="SVR492" s="1"/>
      <c r="SVS492" s="1"/>
      <c r="SVT492" s="1"/>
      <c r="SVU492" s="1"/>
      <c r="SVV492" s="1"/>
      <c r="SVW492" s="1"/>
      <c r="SVX492" s="1"/>
      <c r="SVY492" s="1"/>
      <c r="SVZ492" s="1"/>
      <c r="SWA492" s="1"/>
      <c r="SWB492" s="1"/>
      <c r="SWC492" s="1"/>
      <c r="SWD492" s="1"/>
      <c r="SWE492" s="1"/>
      <c r="SWF492" s="1"/>
      <c r="SWG492" s="1"/>
      <c r="SWH492" s="1"/>
      <c r="SWI492" s="1"/>
      <c r="SWJ492" s="1"/>
      <c r="SWK492" s="1"/>
      <c r="SWL492" s="1"/>
      <c r="SWM492" s="1"/>
      <c r="SWN492" s="1"/>
      <c r="SWO492" s="1"/>
      <c r="SWP492" s="1"/>
      <c r="SWQ492" s="1"/>
      <c r="SWR492" s="1"/>
      <c r="SWS492" s="1"/>
      <c r="SWT492" s="1"/>
      <c r="SWU492" s="1"/>
      <c r="SWV492" s="1"/>
      <c r="SWW492" s="1"/>
      <c r="SWX492" s="1"/>
      <c r="SWY492" s="1"/>
      <c r="SWZ492" s="1"/>
      <c r="SXA492" s="1"/>
      <c r="SXB492" s="1"/>
      <c r="SXC492" s="1"/>
      <c r="SXD492" s="1"/>
      <c r="SXE492" s="1"/>
      <c r="SXF492" s="1"/>
      <c r="SXG492" s="1"/>
      <c r="SXH492" s="1"/>
      <c r="SXI492" s="1"/>
      <c r="SXJ492" s="1"/>
      <c r="SXK492" s="1"/>
      <c r="SXL492" s="1"/>
      <c r="SXM492" s="1"/>
      <c r="SXN492" s="1"/>
      <c r="SXO492" s="1"/>
      <c r="SXP492" s="1"/>
      <c r="SXQ492" s="1"/>
      <c r="SXR492" s="1"/>
      <c r="SXS492" s="1"/>
      <c r="SXT492" s="1"/>
      <c r="SXU492" s="1"/>
      <c r="SXV492" s="1"/>
      <c r="SXW492" s="1"/>
      <c r="SXX492" s="1"/>
      <c r="SXY492" s="1"/>
      <c r="SXZ492" s="1"/>
      <c r="SYA492" s="1"/>
      <c r="SYB492" s="1"/>
      <c r="SYC492" s="1"/>
      <c r="SYD492" s="1"/>
      <c r="SYE492" s="1"/>
      <c r="SYF492" s="1"/>
      <c r="SYG492" s="1"/>
      <c r="SYH492" s="1"/>
      <c r="SYI492" s="1"/>
      <c r="SYJ492" s="1"/>
      <c r="SYK492" s="1"/>
      <c r="SYL492" s="1"/>
      <c r="SYM492" s="1"/>
      <c r="SYN492" s="1"/>
      <c r="SYO492" s="1"/>
      <c r="SYP492" s="1"/>
      <c r="SYQ492" s="1"/>
      <c r="SYR492" s="1"/>
      <c r="SYS492" s="1"/>
      <c r="SYT492" s="1"/>
      <c r="SYU492" s="1"/>
      <c r="SYV492" s="1"/>
      <c r="SYW492" s="1"/>
      <c r="SYX492" s="1"/>
      <c r="SYY492" s="1"/>
      <c r="SYZ492" s="1"/>
      <c r="SZA492" s="1"/>
      <c r="SZB492" s="1"/>
      <c r="SZC492" s="1"/>
      <c r="SZD492" s="1"/>
      <c r="SZE492" s="1"/>
      <c r="SZF492" s="1"/>
      <c r="SZG492" s="1"/>
      <c r="SZH492" s="1"/>
      <c r="SZI492" s="1"/>
      <c r="SZJ492" s="1"/>
      <c r="SZK492" s="1"/>
      <c r="SZL492" s="1"/>
      <c r="SZM492" s="1"/>
      <c r="SZN492" s="1"/>
      <c r="SZO492" s="1"/>
      <c r="SZP492" s="1"/>
      <c r="SZQ492" s="1"/>
      <c r="SZR492" s="1"/>
      <c r="SZS492" s="1"/>
      <c r="SZT492" s="1"/>
      <c r="SZU492" s="1"/>
      <c r="SZV492" s="1"/>
      <c r="SZW492" s="1"/>
      <c r="SZX492" s="1"/>
      <c r="SZY492" s="1"/>
      <c r="SZZ492" s="1"/>
      <c r="TAA492" s="1"/>
      <c r="TAB492" s="1"/>
      <c r="TAC492" s="1"/>
      <c r="TAD492" s="1"/>
      <c r="TAE492" s="1"/>
      <c r="TAF492" s="1"/>
      <c r="TAG492" s="1"/>
      <c r="TAH492" s="1"/>
      <c r="TAI492" s="1"/>
      <c r="TAJ492" s="1"/>
      <c r="TAK492" s="1"/>
      <c r="TAL492" s="1"/>
      <c r="TAM492" s="1"/>
      <c r="TAN492" s="1"/>
      <c r="TAO492" s="1"/>
      <c r="TAP492" s="1"/>
      <c r="TAQ492" s="1"/>
      <c r="TAR492" s="1"/>
      <c r="TAS492" s="1"/>
      <c r="TAT492" s="1"/>
      <c r="TAU492" s="1"/>
      <c r="TAV492" s="1"/>
      <c r="TAW492" s="1"/>
      <c r="TAX492" s="1"/>
      <c r="TAY492" s="1"/>
      <c r="TAZ492" s="1"/>
      <c r="TBA492" s="1"/>
      <c r="TBB492" s="1"/>
      <c r="TBC492" s="1"/>
      <c r="TBD492" s="1"/>
      <c r="TBE492" s="1"/>
      <c r="TBF492" s="1"/>
      <c r="TBG492" s="1"/>
      <c r="TBH492" s="1"/>
      <c r="TBI492" s="1"/>
      <c r="TBJ492" s="1"/>
      <c r="TBK492" s="1"/>
      <c r="TBL492" s="1"/>
      <c r="TBM492" s="1"/>
      <c r="TBN492" s="1"/>
      <c r="TBO492" s="1"/>
      <c r="TBP492" s="1"/>
      <c r="TBQ492" s="1"/>
      <c r="TBR492" s="1"/>
      <c r="TBS492" s="1"/>
      <c r="TBT492" s="1"/>
      <c r="TBU492" s="1"/>
      <c r="TBV492" s="1"/>
      <c r="TBW492" s="1"/>
      <c r="TBX492" s="1"/>
      <c r="TBY492" s="1"/>
      <c r="TBZ492" s="1"/>
      <c r="TCA492" s="1"/>
      <c r="TCB492" s="1"/>
      <c r="TCC492" s="1"/>
      <c r="TCD492" s="1"/>
      <c r="TCE492" s="1"/>
      <c r="TCF492" s="1"/>
      <c r="TCG492" s="1"/>
      <c r="TCH492" s="1"/>
      <c r="TCI492" s="1"/>
      <c r="TCJ492" s="1"/>
      <c r="TCK492" s="1"/>
      <c r="TCL492" s="1"/>
      <c r="TCM492" s="1"/>
      <c r="TCN492" s="1"/>
      <c r="TCO492" s="1"/>
      <c r="TCP492" s="1"/>
      <c r="TCQ492" s="1"/>
      <c r="TCR492" s="1"/>
      <c r="TCS492" s="1"/>
      <c r="TCT492" s="1"/>
      <c r="TCU492" s="1"/>
      <c r="TCV492" s="1"/>
      <c r="TCW492" s="1"/>
      <c r="TCX492" s="1"/>
      <c r="TCY492" s="1"/>
      <c r="TCZ492" s="1"/>
      <c r="TDA492" s="1"/>
      <c r="TDB492" s="1"/>
      <c r="TDC492" s="1"/>
      <c r="TDD492" s="1"/>
      <c r="TDE492" s="1"/>
      <c r="TDF492" s="1"/>
      <c r="TDG492" s="1"/>
      <c r="TDH492" s="1"/>
      <c r="TDI492" s="1"/>
      <c r="TDJ492" s="1"/>
      <c r="TDK492" s="1"/>
      <c r="TDL492" s="1"/>
      <c r="TDM492" s="1"/>
      <c r="TDN492" s="1"/>
      <c r="TDO492" s="1"/>
      <c r="TDP492" s="1"/>
      <c r="TDQ492" s="1"/>
      <c r="TDR492" s="1"/>
      <c r="TDS492" s="1"/>
      <c r="TDT492" s="1"/>
      <c r="TDU492" s="1"/>
      <c r="TDV492" s="1"/>
      <c r="TDW492" s="1"/>
      <c r="TDX492" s="1"/>
      <c r="TDY492" s="1"/>
      <c r="TDZ492" s="1"/>
      <c r="TEA492" s="1"/>
      <c r="TEB492" s="1"/>
      <c r="TEC492" s="1"/>
      <c r="TED492" s="1"/>
      <c r="TEE492" s="1"/>
      <c r="TEF492" s="1"/>
      <c r="TEG492" s="1"/>
      <c r="TEH492" s="1"/>
      <c r="TEI492" s="1"/>
      <c r="TEJ492" s="1"/>
      <c r="TEK492" s="1"/>
      <c r="TEL492" s="1"/>
      <c r="TEM492" s="1"/>
      <c r="TEN492" s="1"/>
      <c r="TEO492" s="1"/>
      <c r="TEP492" s="1"/>
      <c r="TEQ492" s="1"/>
      <c r="TER492" s="1"/>
      <c r="TES492" s="1"/>
      <c r="TET492" s="1"/>
      <c r="TEU492" s="1"/>
      <c r="TEV492" s="1"/>
      <c r="TEW492" s="1"/>
      <c r="TEX492" s="1"/>
      <c r="TEY492" s="1"/>
      <c r="TEZ492" s="1"/>
      <c r="TFA492" s="1"/>
      <c r="TFB492" s="1"/>
      <c r="TFC492" s="1"/>
      <c r="TFD492" s="1"/>
      <c r="TFE492" s="1"/>
      <c r="TFF492" s="1"/>
      <c r="TFG492" s="1"/>
      <c r="TFH492" s="1"/>
      <c r="TFI492" s="1"/>
      <c r="TFJ492" s="1"/>
      <c r="TFK492" s="1"/>
      <c r="TFL492" s="1"/>
      <c r="TFM492" s="1"/>
      <c r="TFN492" s="1"/>
      <c r="TFO492" s="1"/>
      <c r="TFP492" s="1"/>
      <c r="TFQ492" s="1"/>
      <c r="TFR492" s="1"/>
      <c r="TFS492" s="1"/>
      <c r="TFT492" s="1"/>
      <c r="TFU492" s="1"/>
      <c r="TFV492" s="1"/>
      <c r="TFW492" s="1"/>
      <c r="TFX492" s="1"/>
      <c r="TFY492" s="1"/>
      <c r="TFZ492" s="1"/>
      <c r="TGA492" s="1"/>
      <c r="TGB492" s="1"/>
      <c r="TGC492" s="1"/>
      <c r="TGD492" s="1"/>
      <c r="TGE492" s="1"/>
      <c r="TGF492" s="1"/>
      <c r="TGG492" s="1"/>
      <c r="TGH492" s="1"/>
      <c r="TGI492" s="1"/>
      <c r="TGJ492" s="1"/>
      <c r="TGK492" s="1"/>
      <c r="TGL492" s="1"/>
      <c r="TGM492" s="1"/>
      <c r="TGN492" s="1"/>
      <c r="TGO492" s="1"/>
      <c r="TGP492" s="1"/>
      <c r="TGQ492" s="1"/>
      <c r="TGR492" s="1"/>
      <c r="TGS492" s="1"/>
      <c r="TGT492" s="1"/>
      <c r="TGU492" s="1"/>
      <c r="TGV492" s="1"/>
      <c r="TGW492" s="1"/>
      <c r="TGX492" s="1"/>
      <c r="TGY492" s="1"/>
      <c r="TGZ492" s="1"/>
      <c r="THA492" s="1"/>
      <c r="THB492" s="1"/>
      <c r="THC492" s="1"/>
      <c r="THD492" s="1"/>
      <c r="THE492" s="1"/>
      <c r="THF492" s="1"/>
      <c r="THG492" s="1"/>
      <c r="THH492" s="1"/>
      <c r="THI492" s="1"/>
      <c r="THJ492" s="1"/>
      <c r="THK492" s="1"/>
      <c r="THL492" s="1"/>
      <c r="THM492" s="1"/>
      <c r="THN492" s="1"/>
      <c r="THO492" s="1"/>
      <c r="THP492" s="1"/>
      <c r="THQ492" s="1"/>
      <c r="THR492" s="1"/>
      <c r="THS492" s="1"/>
      <c r="THT492" s="1"/>
      <c r="THU492" s="1"/>
      <c r="THV492" s="1"/>
      <c r="THW492" s="1"/>
      <c r="THX492" s="1"/>
      <c r="THY492" s="1"/>
      <c r="THZ492" s="1"/>
      <c r="TIA492" s="1"/>
      <c r="TIB492" s="1"/>
      <c r="TIC492" s="1"/>
      <c r="TID492" s="1"/>
      <c r="TIE492" s="1"/>
      <c r="TIF492" s="1"/>
      <c r="TIG492" s="1"/>
      <c r="TIH492" s="1"/>
      <c r="TII492" s="1"/>
      <c r="TIJ492" s="1"/>
      <c r="TIK492" s="1"/>
      <c r="TIL492" s="1"/>
      <c r="TIM492" s="1"/>
      <c r="TIN492" s="1"/>
      <c r="TIO492" s="1"/>
      <c r="TIP492" s="1"/>
      <c r="TIQ492" s="1"/>
      <c r="TIR492" s="1"/>
      <c r="TIS492" s="1"/>
      <c r="TIT492" s="1"/>
      <c r="TIU492" s="1"/>
      <c r="TIV492" s="1"/>
      <c r="TIW492" s="1"/>
      <c r="TIX492" s="1"/>
      <c r="TIY492" s="1"/>
      <c r="TIZ492" s="1"/>
      <c r="TJA492" s="1"/>
      <c r="TJB492" s="1"/>
      <c r="TJC492" s="1"/>
      <c r="TJD492" s="1"/>
      <c r="TJE492" s="1"/>
      <c r="TJF492" s="1"/>
      <c r="TJG492" s="1"/>
      <c r="TJH492" s="1"/>
      <c r="TJI492" s="1"/>
      <c r="TJJ492" s="1"/>
      <c r="TJK492" s="1"/>
      <c r="TJL492" s="1"/>
      <c r="TJM492" s="1"/>
      <c r="TJN492" s="1"/>
      <c r="TJO492" s="1"/>
      <c r="TJP492" s="1"/>
      <c r="TJQ492" s="1"/>
      <c r="TJR492" s="1"/>
      <c r="TJS492" s="1"/>
      <c r="TJT492" s="1"/>
      <c r="TJU492" s="1"/>
      <c r="TJV492" s="1"/>
      <c r="TJW492" s="1"/>
      <c r="TJX492" s="1"/>
      <c r="TJY492" s="1"/>
      <c r="TJZ492" s="1"/>
      <c r="TKA492" s="1"/>
      <c r="TKB492" s="1"/>
      <c r="TKC492" s="1"/>
      <c r="TKD492" s="1"/>
      <c r="TKE492" s="1"/>
      <c r="TKF492" s="1"/>
      <c r="TKG492" s="1"/>
      <c r="TKH492" s="1"/>
      <c r="TKI492" s="1"/>
      <c r="TKJ492" s="1"/>
      <c r="TKK492" s="1"/>
      <c r="TKL492" s="1"/>
      <c r="TKM492" s="1"/>
      <c r="TKN492" s="1"/>
      <c r="TKO492" s="1"/>
      <c r="TKP492" s="1"/>
      <c r="TKQ492" s="1"/>
      <c r="TKR492" s="1"/>
      <c r="TKS492" s="1"/>
      <c r="TKT492" s="1"/>
      <c r="TKU492" s="1"/>
      <c r="TKV492" s="1"/>
      <c r="TKW492" s="1"/>
      <c r="TKX492" s="1"/>
      <c r="TKY492" s="1"/>
      <c r="TKZ492" s="1"/>
      <c r="TLA492" s="1"/>
      <c r="TLB492" s="1"/>
      <c r="TLC492" s="1"/>
      <c r="TLD492" s="1"/>
      <c r="TLE492" s="1"/>
      <c r="TLF492" s="1"/>
      <c r="TLG492" s="1"/>
      <c r="TLH492" s="1"/>
      <c r="TLI492" s="1"/>
      <c r="TLJ492" s="1"/>
      <c r="TLK492" s="1"/>
      <c r="TLL492" s="1"/>
      <c r="TLM492" s="1"/>
      <c r="TLN492" s="1"/>
      <c r="TLO492" s="1"/>
      <c r="TLP492" s="1"/>
      <c r="TLQ492" s="1"/>
      <c r="TLR492" s="1"/>
      <c r="TLS492" s="1"/>
      <c r="TLT492" s="1"/>
      <c r="TLU492" s="1"/>
      <c r="TLV492" s="1"/>
      <c r="TLW492" s="1"/>
      <c r="TLX492" s="1"/>
      <c r="TLY492" s="1"/>
      <c r="TLZ492" s="1"/>
      <c r="TMA492" s="1"/>
      <c r="TMB492" s="1"/>
      <c r="TMC492" s="1"/>
      <c r="TMD492" s="1"/>
      <c r="TME492" s="1"/>
      <c r="TMF492" s="1"/>
      <c r="TMG492" s="1"/>
      <c r="TMH492" s="1"/>
      <c r="TMI492" s="1"/>
      <c r="TMJ492" s="1"/>
      <c r="TMK492" s="1"/>
      <c r="TML492" s="1"/>
      <c r="TMM492" s="1"/>
      <c r="TMN492" s="1"/>
      <c r="TMO492" s="1"/>
      <c r="TMP492" s="1"/>
      <c r="TMQ492" s="1"/>
      <c r="TMR492" s="1"/>
      <c r="TMS492" s="1"/>
      <c r="TMT492" s="1"/>
      <c r="TMU492" s="1"/>
      <c r="TMV492" s="1"/>
      <c r="TMW492" s="1"/>
      <c r="TMX492" s="1"/>
      <c r="TMY492" s="1"/>
      <c r="TMZ492" s="1"/>
      <c r="TNA492" s="1"/>
      <c r="TNB492" s="1"/>
      <c r="TNC492" s="1"/>
      <c r="TND492" s="1"/>
      <c r="TNE492" s="1"/>
      <c r="TNF492" s="1"/>
      <c r="TNG492" s="1"/>
      <c r="TNH492" s="1"/>
      <c r="TNI492" s="1"/>
      <c r="TNJ492" s="1"/>
      <c r="TNK492" s="1"/>
      <c r="TNL492" s="1"/>
      <c r="TNM492" s="1"/>
      <c r="TNN492" s="1"/>
      <c r="TNO492" s="1"/>
      <c r="TNP492" s="1"/>
      <c r="TNQ492" s="1"/>
      <c r="TNR492" s="1"/>
      <c r="TNS492" s="1"/>
      <c r="TNT492" s="1"/>
      <c r="TNU492" s="1"/>
      <c r="TNV492" s="1"/>
      <c r="TNW492" s="1"/>
      <c r="TNX492" s="1"/>
      <c r="TNY492" s="1"/>
      <c r="TNZ492" s="1"/>
      <c r="TOA492" s="1"/>
      <c r="TOB492" s="1"/>
      <c r="TOC492" s="1"/>
      <c r="TOD492" s="1"/>
      <c r="TOE492" s="1"/>
      <c r="TOF492" s="1"/>
      <c r="TOG492" s="1"/>
      <c r="TOH492" s="1"/>
      <c r="TOI492" s="1"/>
      <c r="TOJ492" s="1"/>
      <c r="TOK492" s="1"/>
      <c r="TOL492" s="1"/>
      <c r="TOM492" s="1"/>
      <c r="TON492" s="1"/>
      <c r="TOO492" s="1"/>
      <c r="TOP492" s="1"/>
      <c r="TOQ492" s="1"/>
      <c r="TOR492" s="1"/>
      <c r="TOS492" s="1"/>
      <c r="TOT492" s="1"/>
      <c r="TOU492" s="1"/>
      <c r="TOV492" s="1"/>
      <c r="TOW492" s="1"/>
      <c r="TOX492" s="1"/>
      <c r="TOY492" s="1"/>
      <c r="TOZ492" s="1"/>
      <c r="TPA492" s="1"/>
      <c r="TPB492" s="1"/>
      <c r="TPC492" s="1"/>
      <c r="TPD492" s="1"/>
      <c r="TPE492" s="1"/>
      <c r="TPF492" s="1"/>
      <c r="TPG492" s="1"/>
      <c r="TPH492" s="1"/>
      <c r="TPI492" s="1"/>
      <c r="TPJ492" s="1"/>
      <c r="TPK492" s="1"/>
      <c r="TPL492" s="1"/>
      <c r="TPM492" s="1"/>
      <c r="TPN492" s="1"/>
      <c r="TPO492" s="1"/>
      <c r="TPP492" s="1"/>
      <c r="TPQ492" s="1"/>
      <c r="TPR492" s="1"/>
      <c r="TPS492" s="1"/>
      <c r="TPT492" s="1"/>
      <c r="TPU492" s="1"/>
      <c r="TPV492" s="1"/>
      <c r="TPW492" s="1"/>
      <c r="TPX492" s="1"/>
      <c r="TPY492" s="1"/>
      <c r="TPZ492" s="1"/>
      <c r="TQA492" s="1"/>
      <c r="TQB492" s="1"/>
      <c r="TQC492" s="1"/>
      <c r="TQD492" s="1"/>
      <c r="TQE492" s="1"/>
      <c r="TQF492" s="1"/>
      <c r="TQG492" s="1"/>
      <c r="TQH492" s="1"/>
      <c r="TQI492" s="1"/>
      <c r="TQJ492" s="1"/>
      <c r="TQK492" s="1"/>
      <c r="TQL492" s="1"/>
      <c r="TQM492" s="1"/>
      <c r="TQN492" s="1"/>
      <c r="TQO492" s="1"/>
      <c r="TQP492" s="1"/>
      <c r="TQQ492" s="1"/>
      <c r="TQR492" s="1"/>
      <c r="TQS492" s="1"/>
      <c r="TQT492" s="1"/>
      <c r="TQU492" s="1"/>
      <c r="TQV492" s="1"/>
      <c r="TQW492" s="1"/>
      <c r="TQX492" s="1"/>
      <c r="TQY492" s="1"/>
      <c r="TQZ492" s="1"/>
      <c r="TRA492" s="1"/>
      <c r="TRB492" s="1"/>
      <c r="TRC492" s="1"/>
      <c r="TRD492" s="1"/>
      <c r="TRE492" s="1"/>
      <c r="TRF492" s="1"/>
      <c r="TRG492" s="1"/>
      <c r="TRH492" s="1"/>
      <c r="TRI492" s="1"/>
      <c r="TRJ492" s="1"/>
      <c r="TRK492" s="1"/>
      <c r="TRL492" s="1"/>
      <c r="TRM492" s="1"/>
      <c r="TRN492" s="1"/>
      <c r="TRO492" s="1"/>
      <c r="TRP492" s="1"/>
      <c r="TRQ492" s="1"/>
      <c r="TRR492" s="1"/>
      <c r="TRS492" s="1"/>
      <c r="TRT492" s="1"/>
      <c r="TRU492" s="1"/>
      <c r="TRV492" s="1"/>
      <c r="TRW492" s="1"/>
      <c r="TRX492" s="1"/>
      <c r="TRY492" s="1"/>
      <c r="TRZ492" s="1"/>
      <c r="TSA492" s="1"/>
      <c r="TSB492" s="1"/>
      <c r="TSC492" s="1"/>
      <c r="TSD492" s="1"/>
      <c r="TSE492" s="1"/>
      <c r="TSF492" s="1"/>
      <c r="TSG492" s="1"/>
      <c r="TSH492" s="1"/>
      <c r="TSI492" s="1"/>
      <c r="TSJ492" s="1"/>
      <c r="TSK492" s="1"/>
      <c r="TSL492" s="1"/>
      <c r="TSM492" s="1"/>
      <c r="TSN492" s="1"/>
      <c r="TSO492" s="1"/>
      <c r="TSP492" s="1"/>
      <c r="TSQ492" s="1"/>
      <c r="TSR492" s="1"/>
      <c r="TSS492" s="1"/>
      <c r="TST492" s="1"/>
      <c r="TSU492" s="1"/>
      <c r="TSV492" s="1"/>
      <c r="TSW492" s="1"/>
      <c r="TSX492" s="1"/>
      <c r="TSY492" s="1"/>
      <c r="TSZ492" s="1"/>
      <c r="TTA492" s="1"/>
      <c r="TTB492" s="1"/>
      <c r="TTC492" s="1"/>
      <c r="TTD492" s="1"/>
      <c r="TTE492" s="1"/>
      <c r="TTF492" s="1"/>
      <c r="TTG492" s="1"/>
      <c r="TTH492" s="1"/>
      <c r="TTI492" s="1"/>
      <c r="TTJ492" s="1"/>
      <c r="TTK492" s="1"/>
      <c r="TTL492" s="1"/>
      <c r="TTM492" s="1"/>
      <c r="TTN492" s="1"/>
      <c r="TTO492" s="1"/>
      <c r="TTP492" s="1"/>
      <c r="TTQ492" s="1"/>
      <c r="TTR492" s="1"/>
      <c r="TTS492" s="1"/>
      <c r="TTT492" s="1"/>
      <c r="TTU492" s="1"/>
      <c r="TTV492" s="1"/>
      <c r="TTW492" s="1"/>
      <c r="TTX492" s="1"/>
      <c r="TTY492" s="1"/>
      <c r="TTZ492" s="1"/>
      <c r="TUA492" s="1"/>
      <c r="TUB492" s="1"/>
      <c r="TUC492" s="1"/>
      <c r="TUD492" s="1"/>
      <c r="TUE492" s="1"/>
      <c r="TUF492" s="1"/>
      <c r="TUG492" s="1"/>
      <c r="TUH492" s="1"/>
      <c r="TUI492" s="1"/>
      <c r="TUJ492" s="1"/>
      <c r="TUK492" s="1"/>
      <c r="TUL492" s="1"/>
      <c r="TUM492" s="1"/>
      <c r="TUN492" s="1"/>
      <c r="TUO492" s="1"/>
      <c r="TUP492" s="1"/>
      <c r="TUQ492" s="1"/>
      <c r="TUR492" s="1"/>
      <c r="TUS492" s="1"/>
      <c r="TUT492" s="1"/>
      <c r="TUU492" s="1"/>
      <c r="TUV492" s="1"/>
      <c r="TUW492" s="1"/>
      <c r="TUX492" s="1"/>
      <c r="TUY492" s="1"/>
      <c r="TUZ492" s="1"/>
      <c r="TVA492" s="1"/>
      <c r="TVB492" s="1"/>
      <c r="TVC492" s="1"/>
      <c r="TVD492" s="1"/>
      <c r="TVE492" s="1"/>
      <c r="TVF492" s="1"/>
      <c r="TVG492" s="1"/>
      <c r="TVH492" s="1"/>
      <c r="TVI492" s="1"/>
      <c r="TVJ492" s="1"/>
      <c r="TVK492" s="1"/>
      <c r="TVL492" s="1"/>
      <c r="TVM492" s="1"/>
      <c r="TVN492" s="1"/>
      <c r="TVO492" s="1"/>
      <c r="TVP492" s="1"/>
      <c r="TVQ492" s="1"/>
      <c r="TVR492" s="1"/>
      <c r="TVS492" s="1"/>
      <c r="TVT492" s="1"/>
      <c r="TVU492" s="1"/>
      <c r="TVV492" s="1"/>
      <c r="TVW492" s="1"/>
      <c r="TVX492" s="1"/>
      <c r="TVY492" s="1"/>
      <c r="TVZ492" s="1"/>
      <c r="TWA492" s="1"/>
      <c r="TWB492" s="1"/>
      <c r="TWC492" s="1"/>
      <c r="TWD492" s="1"/>
      <c r="TWE492" s="1"/>
      <c r="TWF492" s="1"/>
      <c r="TWG492" s="1"/>
      <c r="TWH492" s="1"/>
      <c r="TWI492" s="1"/>
      <c r="TWJ492" s="1"/>
      <c r="TWK492" s="1"/>
      <c r="TWL492" s="1"/>
      <c r="TWM492" s="1"/>
      <c r="TWN492" s="1"/>
      <c r="TWO492" s="1"/>
      <c r="TWP492" s="1"/>
      <c r="TWQ492" s="1"/>
      <c r="TWR492" s="1"/>
      <c r="TWS492" s="1"/>
      <c r="TWT492" s="1"/>
      <c r="TWU492" s="1"/>
      <c r="TWV492" s="1"/>
      <c r="TWW492" s="1"/>
      <c r="TWX492" s="1"/>
      <c r="TWY492" s="1"/>
      <c r="TWZ492" s="1"/>
      <c r="TXA492" s="1"/>
      <c r="TXB492" s="1"/>
      <c r="TXC492" s="1"/>
      <c r="TXD492" s="1"/>
      <c r="TXE492" s="1"/>
      <c r="TXF492" s="1"/>
      <c r="TXG492" s="1"/>
      <c r="TXH492" s="1"/>
      <c r="TXI492" s="1"/>
      <c r="TXJ492" s="1"/>
      <c r="TXK492" s="1"/>
      <c r="TXL492" s="1"/>
      <c r="TXM492" s="1"/>
      <c r="TXN492" s="1"/>
      <c r="TXO492" s="1"/>
      <c r="TXP492" s="1"/>
      <c r="TXQ492" s="1"/>
      <c r="TXR492" s="1"/>
      <c r="TXS492" s="1"/>
      <c r="TXT492" s="1"/>
      <c r="TXU492" s="1"/>
      <c r="TXV492" s="1"/>
      <c r="TXW492" s="1"/>
      <c r="TXX492" s="1"/>
      <c r="TXY492" s="1"/>
      <c r="TXZ492" s="1"/>
      <c r="TYA492" s="1"/>
      <c r="TYB492" s="1"/>
      <c r="TYC492" s="1"/>
      <c r="TYD492" s="1"/>
      <c r="TYE492" s="1"/>
      <c r="TYF492" s="1"/>
      <c r="TYG492" s="1"/>
      <c r="TYH492" s="1"/>
      <c r="TYI492" s="1"/>
      <c r="TYJ492" s="1"/>
      <c r="TYK492" s="1"/>
      <c r="TYL492" s="1"/>
      <c r="TYM492" s="1"/>
      <c r="TYN492" s="1"/>
      <c r="TYO492" s="1"/>
      <c r="TYP492" s="1"/>
      <c r="TYQ492" s="1"/>
      <c r="TYR492" s="1"/>
      <c r="TYS492" s="1"/>
      <c r="TYT492" s="1"/>
      <c r="TYU492" s="1"/>
      <c r="TYV492" s="1"/>
      <c r="TYW492" s="1"/>
      <c r="TYX492" s="1"/>
      <c r="TYY492" s="1"/>
      <c r="TYZ492" s="1"/>
      <c r="TZA492" s="1"/>
      <c r="TZB492" s="1"/>
      <c r="TZC492" s="1"/>
      <c r="TZD492" s="1"/>
      <c r="TZE492" s="1"/>
      <c r="TZF492" s="1"/>
      <c r="TZG492" s="1"/>
      <c r="TZH492" s="1"/>
      <c r="TZI492" s="1"/>
      <c r="TZJ492" s="1"/>
      <c r="TZK492" s="1"/>
      <c r="TZL492" s="1"/>
      <c r="TZM492" s="1"/>
      <c r="TZN492" s="1"/>
      <c r="TZO492" s="1"/>
      <c r="TZP492" s="1"/>
      <c r="TZQ492" s="1"/>
      <c r="TZR492" s="1"/>
      <c r="TZS492" s="1"/>
      <c r="TZT492" s="1"/>
      <c r="TZU492" s="1"/>
      <c r="TZV492" s="1"/>
      <c r="TZW492" s="1"/>
      <c r="TZX492" s="1"/>
      <c r="TZY492" s="1"/>
      <c r="TZZ492" s="1"/>
      <c r="UAA492" s="1"/>
      <c r="UAB492" s="1"/>
      <c r="UAC492" s="1"/>
      <c r="UAD492" s="1"/>
      <c r="UAE492" s="1"/>
      <c r="UAF492" s="1"/>
      <c r="UAG492" s="1"/>
      <c r="UAH492" s="1"/>
      <c r="UAI492" s="1"/>
      <c r="UAJ492" s="1"/>
      <c r="UAK492" s="1"/>
      <c r="UAL492" s="1"/>
      <c r="UAM492" s="1"/>
      <c r="UAN492" s="1"/>
      <c r="UAO492" s="1"/>
      <c r="UAP492" s="1"/>
      <c r="UAQ492" s="1"/>
      <c r="UAR492" s="1"/>
      <c r="UAS492" s="1"/>
      <c r="UAT492" s="1"/>
      <c r="UAU492" s="1"/>
      <c r="UAV492" s="1"/>
      <c r="UAW492" s="1"/>
      <c r="UAX492" s="1"/>
      <c r="UAY492" s="1"/>
      <c r="UAZ492" s="1"/>
      <c r="UBA492" s="1"/>
      <c r="UBB492" s="1"/>
      <c r="UBC492" s="1"/>
      <c r="UBD492" s="1"/>
      <c r="UBE492" s="1"/>
      <c r="UBF492" s="1"/>
      <c r="UBG492" s="1"/>
      <c r="UBH492" s="1"/>
      <c r="UBI492" s="1"/>
      <c r="UBJ492" s="1"/>
      <c r="UBK492" s="1"/>
      <c r="UBL492" s="1"/>
      <c r="UBM492" s="1"/>
      <c r="UBN492" s="1"/>
      <c r="UBO492" s="1"/>
      <c r="UBP492" s="1"/>
      <c r="UBQ492" s="1"/>
      <c r="UBR492" s="1"/>
      <c r="UBS492" s="1"/>
      <c r="UBT492" s="1"/>
      <c r="UBU492" s="1"/>
      <c r="UBV492" s="1"/>
      <c r="UBW492" s="1"/>
      <c r="UBX492" s="1"/>
      <c r="UBY492" s="1"/>
      <c r="UBZ492" s="1"/>
      <c r="UCA492" s="1"/>
      <c r="UCB492" s="1"/>
      <c r="UCC492" s="1"/>
      <c r="UCD492" s="1"/>
      <c r="UCE492" s="1"/>
      <c r="UCF492" s="1"/>
      <c r="UCG492" s="1"/>
      <c r="UCH492" s="1"/>
      <c r="UCI492" s="1"/>
      <c r="UCJ492" s="1"/>
      <c r="UCK492" s="1"/>
      <c r="UCL492" s="1"/>
      <c r="UCM492" s="1"/>
      <c r="UCN492" s="1"/>
      <c r="UCO492" s="1"/>
      <c r="UCP492" s="1"/>
      <c r="UCQ492" s="1"/>
      <c r="UCR492" s="1"/>
      <c r="UCS492" s="1"/>
      <c r="UCT492" s="1"/>
      <c r="UCU492" s="1"/>
      <c r="UCV492" s="1"/>
      <c r="UCW492" s="1"/>
      <c r="UCX492" s="1"/>
      <c r="UCY492" s="1"/>
      <c r="UCZ492" s="1"/>
      <c r="UDA492" s="1"/>
      <c r="UDB492" s="1"/>
      <c r="UDC492" s="1"/>
      <c r="UDD492" s="1"/>
      <c r="UDE492" s="1"/>
      <c r="UDF492" s="1"/>
      <c r="UDG492" s="1"/>
      <c r="UDH492" s="1"/>
      <c r="UDI492" s="1"/>
      <c r="UDJ492" s="1"/>
      <c r="UDK492" s="1"/>
      <c r="UDL492" s="1"/>
      <c r="UDM492" s="1"/>
      <c r="UDN492" s="1"/>
      <c r="UDO492" s="1"/>
      <c r="UDP492" s="1"/>
      <c r="UDQ492" s="1"/>
      <c r="UDR492" s="1"/>
      <c r="UDS492" s="1"/>
      <c r="UDT492" s="1"/>
      <c r="UDU492" s="1"/>
      <c r="UDV492" s="1"/>
      <c r="UDW492" s="1"/>
      <c r="UDX492" s="1"/>
      <c r="UDY492" s="1"/>
      <c r="UDZ492" s="1"/>
      <c r="UEA492" s="1"/>
      <c r="UEB492" s="1"/>
      <c r="UEC492" s="1"/>
      <c r="UED492" s="1"/>
      <c r="UEE492" s="1"/>
      <c r="UEF492" s="1"/>
      <c r="UEG492" s="1"/>
      <c r="UEH492" s="1"/>
      <c r="UEI492" s="1"/>
      <c r="UEJ492" s="1"/>
      <c r="UEK492" s="1"/>
      <c r="UEL492" s="1"/>
      <c r="UEM492" s="1"/>
      <c r="UEN492" s="1"/>
      <c r="UEO492" s="1"/>
      <c r="UEP492" s="1"/>
      <c r="UEQ492" s="1"/>
      <c r="UER492" s="1"/>
      <c r="UES492" s="1"/>
      <c r="UET492" s="1"/>
      <c r="UEU492" s="1"/>
      <c r="UEV492" s="1"/>
      <c r="UEW492" s="1"/>
      <c r="UEX492" s="1"/>
      <c r="UEY492" s="1"/>
      <c r="UEZ492" s="1"/>
      <c r="UFA492" s="1"/>
      <c r="UFB492" s="1"/>
      <c r="UFC492" s="1"/>
      <c r="UFD492" s="1"/>
      <c r="UFE492" s="1"/>
      <c r="UFF492" s="1"/>
      <c r="UFG492" s="1"/>
      <c r="UFH492" s="1"/>
      <c r="UFI492" s="1"/>
      <c r="UFJ492" s="1"/>
      <c r="UFK492" s="1"/>
      <c r="UFL492" s="1"/>
      <c r="UFM492" s="1"/>
      <c r="UFN492" s="1"/>
      <c r="UFO492" s="1"/>
      <c r="UFP492" s="1"/>
      <c r="UFQ492" s="1"/>
      <c r="UFR492" s="1"/>
      <c r="UFS492" s="1"/>
      <c r="UFT492" s="1"/>
      <c r="UFU492" s="1"/>
      <c r="UFV492" s="1"/>
      <c r="UFW492" s="1"/>
      <c r="UFX492" s="1"/>
      <c r="UFY492" s="1"/>
      <c r="UFZ492" s="1"/>
      <c r="UGA492" s="1"/>
      <c r="UGB492" s="1"/>
      <c r="UGC492" s="1"/>
      <c r="UGD492" s="1"/>
      <c r="UGE492" s="1"/>
      <c r="UGF492" s="1"/>
      <c r="UGG492" s="1"/>
      <c r="UGH492" s="1"/>
      <c r="UGI492" s="1"/>
      <c r="UGJ492" s="1"/>
      <c r="UGK492" s="1"/>
      <c r="UGL492" s="1"/>
      <c r="UGM492" s="1"/>
      <c r="UGN492" s="1"/>
      <c r="UGO492" s="1"/>
      <c r="UGP492" s="1"/>
      <c r="UGQ492" s="1"/>
      <c r="UGR492" s="1"/>
      <c r="UGS492" s="1"/>
      <c r="UGT492" s="1"/>
      <c r="UGU492" s="1"/>
      <c r="UGV492" s="1"/>
      <c r="UGW492" s="1"/>
      <c r="UGX492" s="1"/>
      <c r="UGY492" s="1"/>
      <c r="UGZ492" s="1"/>
      <c r="UHA492" s="1"/>
      <c r="UHB492" s="1"/>
      <c r="UHC492" s="1"/>
      <c r="UHD492" s="1"/>
      <c r="UHE492" s="1"/>
      <c r="UHF492" s="1"/>
      <c r="UHG492" s="1"/>
      <c r="UHH492" s="1"/>
      <c r="UHI492" s="1"/>
      <c r="UHJ492" s="1"/>
      <c r="UHK492" s="1"/>
      <c r="UHL492" s="1"/>
      <c r="UHM492" s="1"/>
      <c r="UHN492" s="1"/>
      <c r="UHO492" s="1"/>
      <c r="UHP492" s="1"/>
      <c r="UHQ492" s="1"/>
      <c r="UHR492" s="1"/>
      <c r="UHS492" s="1"/>
      <c r="UHT492" s="1"/>
      <c r="UHU492" s="1"/>
      <c r="UHV492" s="1"/>
      <c r="UHW492" s="1"/>
      <c r="UHX492" s="1"/>
      <c r="UHY492" s="1"/>
      <c r="UHZ492" s="1"/>
      <c r="UIA492" s="1"/>
      <c r="UIB492" s="1"/>
      <c r="UIC492" s="1"/>
      <c r="UID492" s="1"/>
      <c r="UIE492" s="1"/>
      <c r="UIF492" s="1"/>
      <c r="UIG492" s="1"/>
      <c r="UIH492" s="1"/>
      <c r="UII492" s="1"/>
      <c r="UIJ492" s="1"/>
      <c r="UIK492" s="1"/>
      <c r="UIL492" s="1"/>
      <c r="UIM492" s="1"/>
      <c r="UIN492" s="1"/>
      <c r="UIO492" s="1"/>
      <c r="UIP492" s="1"/>
      <c r="UIQ492" s="1"/>
      <c r="UIR492" s="1"/>
      <c r="UIS492" s="1"/>
      <c r="UIT492" s="1"/>
      <c r="UIU492" s="1"/>
      <c r="UIV492" s="1"/>
      <c r="UIW492" s="1"/>
      <c r="UIX492" s="1"/>
      <c r="UIY492" s="1"/>
      <c r="UIZ492" s="1"/>
      <c r="UJA492" s="1"/>
      <c r="UJB492" s="1"/>
      <c r="UJC492" s="1"/>
      <c r="UJD492" s="1"/>
      <c r="UJE492" s="1"/>
      <c r="UJF492" s="1"/>
      <c r="UJG492" s="1"/>
      <c r="UJH492" s="1"/>
      <c r="UJI492" s="1"/>
      <c r="UJJ492" s="1"/>
      <c r="UJK492" s="1"/>
      <c r="UJL492" s="1"/>
      <c r="UJM492" s="1"/>
      <c r="UJN492" s="1"/>
      <c r="UJO492" s="1"/>
      <c r="UJP492" s="1"/>
      <c r="UJQ492" s="1"/>
      <c r="UJR492" s="1"/>
      <c r="UJS492" s="1"/>
      <c r="UJT492" s="1"/>
      <c r="UJU492" s="1"/>
      <c r="UJV492" s="1"/>
      <c r="UJW492" s="1"/>
      <c r="UJX492" s="1"/>
      <c r="UJY492" s="1"/>
      <c r="UJZ492" s="1"/>
      <c r="UKA492" s="1"/>
      <c r="UKB492" s="1"/>
      <c r="UKC492" s="1"/>
      <c r="UKD492" s="1"/>
      <c r="UKE492" s="1"/>
      <c r="UKF492" s="1"/>
      <c r="UKG492" s="1"/>
      <c r="UKH492" s="1"/>
      <c r="UKI492" s="1"/>
      <c r="UKJ492" s="1"/>
      <c r="UKK492" s="1"/>
      <c r="UKL492" s="1"/>
      <c r="UKM492" s="1"/>
      <c r="UKN492" s="1"/>
      <c r="UKO492" s="1"/>
      <c r="UKP492" s="1"/>
      <c r="UKQ492" s="1"/>
      <c r="UKR492" s="1"/>
      <c r="UKS492" s="1"/>
      <c r="UKT492" s="1"/>
      <c r="UKU492" s="1"/>
      <c r="UKV492" s="1"/>
      <c r="UKW492" s="1"/>
      <c r="UKX492" s="1"/>
      <c r="UKY492" s="1"/>
      <c r="UKZ492" s="1"/>
      <c r="ULA492" s="1"/>
      <c r="ULB492" s="1"/>
      <c r="ULC492" s="1"/>
      <c r="ULD492" s="1"/>
      <c r="ULE492" s="1"/>
      <c r="ULF492" s="1"/>
      <c r="ULG492" s="1"/>
      <c r="ULH492" s="1"/>
      <c r="ULI492" s="1"/>
      <c r="ULJ492" s="1"/>
      <c r="ULK492" s="1"/>
      <c r="ULL492" s="1"/>
      <c r="ULM492" s="1"/>
      <c r="ULN492" s="1"/>
      <c r="ULO492" s="1"/>
      <c r="ULP492" s="1"/>
      <c r="ULQ492" s="1"/>
      <c r="ULR492" s="1"/>
      <c r="ULS492" s="1"/>
      <c r="ULT492" s="1"/>
      <c r="ULU492" s="1"/>
      <c r="ULV492" s="1"/>
      <c r="ULW492" s="1"/>
      <c r="ULX492" s="1"/>
      <c r="ULY492" s="1"/>
      <c r="ULZ492" s="1"/>
      <c r="UMA492" s="1"/>
      <c r="UMB492" s="1"/>
      <c r="UMC492" s="1"/>
      <c r="UMD492" s="1"/>
      <c r="UME492" s="1"/>
      <c r="UMF492" s="1"/>
      <c r="UMG492" s="1"/>
      <c r="UMH492" s="1"/>
      <c r="UMI492" s="1"/>
      <c r="UMJ492" s="1"/>
      <c r="UMK492" s="1"/>
      <c r="UML492" s="1"/>
      <c r="UMM492" s="1"/>
      <c r="UMN492" s="1"/>
      <c r="UMO492" s="1"/>
      <c r="UMP492" s="1"/>
      <c r="UMQ492" s="1"/>
      <c r="UMR492" s="1"/>
      <c r="UMS492" s="1"/>
      <c r="UMT492" s="1"/>
      <c r="UMU492" s="1"/>
      <c r="UMV492" s="1"/>
      <c r="UMW492" s="1"/>
      <c r="UMX492" s="1"/>
      <c r="UMY492" s="1"/>
      <c r="UMZ492" s="1"/>
      <c r="UNA492" s="1"/>
      <c r="UNB492" s="1"/>
      <c r="UNC492" s="1"/>
      <c r="UND492" s="1"/>
      <c r="UNE492" s="1"/>
      <c r="UNF492" s="1"/>
      <c r="UNG492" s="1"/>
      <c r="UNH492" s="1"/>
      <c r="UNI492" s="1"/>
      <c r="UNJ492" s="1"/>
      <c r="UNK492" s="1"/>
      <c r="UNL492" s="1"/>
      <c r="UNM492" s="1"/>
      <c r="UNN492" s="1"/>
      <c r="UNO492" s="1"/>
      <c r="UNP492" s="1"/>
      <c r="UNQ492" s="1"/>
      <c r="UNR492" s="1"/>
      <c r="UNS492" s="1"/>
      <c r="UNT492" s="1"/>
      <c r="UNU492" s="1"/>
      <c r="UNV492" s="1"/>
      <c r="UNW492" s="1"/>
      <c r="UNX492" s="1"/>
      <c r="UNY492" s="1"/>
      <c r="UNZ492" s="1"/>
      <c r="UOA492" s="1"/>
      <c r="UOB492" s="1"/>
      <c r="UOC492" s="1"/>
      <c r="UOD492" s="1"/>
      <c r="UOE492" s="1"/>
      <c r="UOF492" s="1"/>
      <c r="UOG492" s="1"/>
      <c r="UOH492" s="1"/>
      <c r="UOI492" s="1"/>
      <c r="UOJ492" s="1"/>
      <c r="UOK492" s="1"/>
      <c r="UOL492" s="1"/>
      <c r="UOM492" s="1"/>
      <c r="UON492" s="1"/>
      <c r="UOO492" s="1"/>
      <c r="UOP492" s="1"/>
      <c r="UOQ492" s="1"/>
      <c r="UOR492" s="1"/>
      <c r="UOS492" s="1"/>
      <c r="UOT492" s="1"/>
      <c r="UOU492" s="1"/>
      <c r="UOV492" s="1"/>
      <c r="UOW492" s="1"/>
      <c r="UOX492" s="1"/>
      <c r="UOY492" s="1"/>
      <c r="UOZ492" s="1"/>
      <c r="UPA492" s="1"/>
      <c r="UPB492" s="1"/>
      <c r="UPC492" s="1"/>
      <c r="UPD492" s="1"/>
      <c r="UPE492" s="1"/>
      <c r="UPF492" s="1"/>
      <c r="UPG492" s="1"/>
      <c r="UPH492" s="1"/>
      <c r="UPI492" s="1"/>
      <c r="UPJ492" s="1"/>
      <c r="UPK492" s="1"/>
      <c r="UPL492" s="1"/>
      <c r="UPM492" s="1"/>
      <c r="UPN492" s="1"/>
      <c r="UPO492" s="1"/>
      <c r="UPP492" s="1"/>
      <c r="UPQ492" s="1"/>
      <c r="UPR492" s="1"/>
      <c r="UPS492" s="1"/>
      <c r="UPT492" s="1"/>
      <c r="UPU492" s="1"/>
      <c r="UPV492" s="1"/>
      <c r="UPW492" s="1"/>
      <c r="UPX492" s="1"/>
      <c r="UPY492" s="1"/>
      <c r="UPZ492" s="1"/>
      <c r="UQA492" s="1"/>
      <c r="UQB492" s="1"/>
      <c r="UQC492" s="1"/>
      <c r="UQD492" s="1"/>
      <c r="UQE492" s="1"/>
      <c r="UQF492" s="1"/>
      <c r="UQG492" s="1"/>
      <c r="UQH492" s="1"/>
      <c r="UQI492" s="1"/>
      <c r="UQJ492" s="1"/>
      <c r="UQK492" s="1"/>
      <c r="UQL492" s="1"/>
      <c r="UQM492" s="1"/>
      <c r="UQN492" s="1"/>
      <c r="UQO492" s="1"/>
      <c r="UQP492" s="1"/>
      <c r="UQQ492" s="1"/>
      <c r="UQR492" s="1"/>
      <c r="UQS492" s="1"/>
      <c r="UQT492" s="1"/>
      <c r="UQU492" s="1"/>
      <c r="UQV492" s="1"/>
      <c r="UQW492" s="1"/>
      <c r="UQX492" s="1"/>
      <c r="UQY492" s="1"/>
      <c r="UQZ492" s="1"/>
      <c r="URA492" s="1"/>
      <c r="URB492" s="1"/>
      <c r="URC492" s="1"/>
      <c r="URD492" s="1"/>
      <c r="URE492" s="1"/>
      <c r="URF492" s="1"/>
      <c r="URG492" s="1"/>
      <c r="URH492" s="1"/>
      <c r="URI492" s="1"/>
      <c r="URJ492" s="1"/>
      <c r="URK492" s="1"/>
      <c r="URL492" s="1"/>
      <c r="URM492" s="1"/>
      <c r="URN492" s="1"/>
      <c r="URO492" s="1"/>
      <c r="URP492" s="1"/>
      <c r="URQ492" s="1"/>
      <c r="URR492" s="1"/>
      <c r="URS492" s="1"/>
      <c r="URT492" s="1"/>
      <c r="URU492" s="1"/>
      <c r="URV492" s="1"/>
      <c r="URW492" s="1"/>
      <c r="URX492" s="1"/>
      <c r="URY492" s="1"/>
      <c r="URZ492" s="1"/>
      <c r="USA492" s="1"/>
      <c r="USB492" s="1"/>
      <c r="USC492" s="1"/>
      <c r="USD492" s="1"/>
      <c r="USE492" s="1"/>
      <c r="USF492" s="1"/>
      <c r="USG492" s="1"/>
      <c r="USH492" s="1"/>
      <c r="USI492" s="1"/>
      <c r="USJ492" s="1"/>
      <c r="USK492" s="1"/>
      <c r="USL492" s="1"/>
      <c r="USM492" s="1"/>
      <c r="USN492" s="1"/>
      <c r="USO492" s="1"/>
      <c r="USP492" s="1"/>
      <c r="USQ492" s="1"/>
      <c r="USR492" s="1"/>
      <c r="USS492" s="1"/>
      <c r="UST492" s="1"/>
      <c r="USU492" s="1"/>
      <c r="USV492" s="1"/>
      <c r="USW492" s="1"/>
      <c r="USX492" s="1"/>
      <c r="USY492" s="1"/>
      <c r="USZ492" s="1"/>
      <c r="UTA492" s="1"/>
      <c r="UTB492" s="1"/>
      <c r="UTC492" s="1"/>
      <c r="UTD492" s="1"/>
      <c r="UTE492" s="1"/>
      <c r="UTF492" s="1"/>
      <c r="UTG492" s="1"/>
      <c r="UTH492" s="1"/>
      <c r="UTI492" s="1"/>
      <c r="UTJ492" s="1"/>
      <c r="UTK492" s="1"/>
      <c r="UTL492" s="1"/>
      <c r="UTM492" s="1"/>
      <c r="UTN492" s="1"/>
      <c r="UTO492" s="1"/>
      <c r="UTP492" s="1"/>
      <c r="UTQ492" s="1"/>
      <c r="UTR492" s="1"/>
      <c r="UTS492" s="1"/>
      <c r="UTT492" s="1"/>
      <c r="UTU492" s="1"/>
      <c r="UTV492" s="1"/>
      <c r="UTW492" s="1"/>
      <c r="UTX492" s="1"/>
      <c r="UTY492" s="1"/>
      <c r="UTZ492" s="1"/>
      <c r="UUA492" s="1"/>
      <c r="UUB492" s="1"/>
      <c r="UUC492" s="1"/>
      <c r="UUD492" s="1"/>
      <c r="UUE492" s="1"/>
      <c r="UUF492" s="1"/>
      <c r="UUG492" s="1"/>
      <c r="UUH492" s="1"/>
      <c r="UUI492" s="1"/>
      <c r="UUJ492" s="1"/>
      <c r="UUK492" s="1"/>
      <c r="UUL492" s="1"/>
      <c r="UUM492" s="1"/>
      <c r="UUN492" s="1"/>
      <c r="UUO492" s="1"/>
      <c r="UUP492" s="1"/>
      <c r="UUQ492" s="1"/>
      <c r="UUR492" s="1"/>
      <c r="UUS492" s="1"/>
      <c r="UUT492" s="1"/>
      <c r="UUU492" s="1"/>
      <c r="UUV492" s="1"/>
      <c r="UUW492" s="1"/>
      <c r="UUX492" s="1"/>
      <c r="UUY492" s="1"/>
      <c r="UUZ492" s="1"/>
      <c r="UVA492" s="1"/>
      <c r="UVB492" s="1"/>
      <c r="UVC492" s="1"/>
      <c r="UVD492" s="1"/>
      <c r="UVE492" s="1"/>
      <c r="UVF492" s="1"/>
      <c r="UVG492" s="1"/>
      <c r="UVH492" s="1"/>
      <c r="UVI492" s="1"/>
      <c r="UVJ492" s="1"/>
      <c r="UVK492" s="1"/>
      <c r="UVL492" s="1"/>
      <c r="UVM492" s="1"/>
      <c r="UVN492" s="1"/>
      <c r="UVO492" s="1"/>
      <c r="UVP492" s="1"/>
      <c r="UVQ492" s="1"/>
      <c r="UVR492" s="1"/>
      <c r="UVS492" s="1"/>
      <c r="UVT492" s="1"/>
      <c r="UVU492" s="1"/>
      <c r="UVV492" s="1"/>
      <c r="UVW492" s="1"/>
      <c r="UVX492" s="1"/>
      <c r="UVY492" s="1"/>
      <c r="UVZ492" s="1"/>
      <c r="UWA492" s="1"/>
      <c r="UWB492" s="1"/>
      <c r="UWC492" s="1"/>
      <c r="UWD492" s="1"/>
      <c r="UWE492" s="1"/>
      <c r="UWF492" s="1"/>
      <c r="UWG492" s="1"/>
      <c r="UWH492" s="1"/>
      <c r="UWI492" s="1"/>
      <c r="UWJ492" s="1"/>
      <c r="UWK492" s="1"/>
      <c r="UWL492" s="1"/>
      <c r="UWM492" s="1"/>
      <c r="UWN492" s="1"/>
      <c r="UWO492" s="1"/>
      <c r="UWP492" s="1"/>
      <c r="UWQ492" s="1"/>
      <c r="UWR492" s="1"/>
      <c r="UWS492" s="1"/>
      <c r="UWT492" s="1"/>
      <c r="UWU492" s="1"/>
      <c r="UWV492" s="1"/>
      <c r="UWW492" s="1"/>
      <c r="UWX492" s="1"/>
      <c r="UWY492" s="1"/>
      <c r="UWZ492" s="1"/>
      <c r="UXA492" s="1"/>
      <c r="UXB492" s="1"/>
      <c r="UXC492" s="1"/>
      <c r="UXD492" s="1"/>
      <c r="UXE492" s="1"/>
      <c r="UXF492" s="1"/>
      <c r="UXG492" s="1"/>
      <c r="UXH492" s="1"/>
      <c r="UXI492" s="1"/>
      <c r="UXJ492" s="1"/>
      <c r="UXK492" s="1"/>
      <c r="UXL492" s="1"/>
      <c r="UXM492" s="1"/>
      <c r="UXN492" s="1"/>
      <c r="UXO492" s="1"/>
      <c r="UXP492" s="1"/>
      <c r="UXQ492" s="1"/>
      <c r="UXR492" s="1"/>
      <c r="UXS492" s="1"/>
      <c r="UXT492" s="1"/>
      <c r="UXU492" s="1"/>
      <c r="UXV492" s="1"/>
      <c r="UXW492" s="1"/>
      <c r="UXX492" s="1"/>
      <c r="UXY492" s="1"/>
      <c r="UXZ492" s="1"/>
      <c r="UYA492" s="1"/>
      <c r="UYB492" s="1"/>
      <c r="UYC492" s="1"/>
      <c r="UYD492" s="1"/>
      <c r="UYE492" s="1"/>
      <c r="UYF492" s="1"/>
      <c r="UYG492" s="1"/>
      <c r="UYH492" s="1"/>
      <c r="UYI492" s="1"/>
      <c r="UYJ492" s="1"/>
      <c r="UYK492" s="1"/>
      <c r="UYL492" s="1"/>
      <c r="UYM492" s="1"/>
      <c r="UYN492" s="1"/>
      <c r="UYO492" s="1"/>
      <c r="UYP492" s="1"/>
      <c r="UYQ492" s="1"/>
      <c r="UYR492" s="1"/>
      <c r="UYS492" s="1"/>
      <c r="UYT492" s="1"/>
      <c r="UYU492" s="1"/>
      <c r="UYV492" s="1"/>
      <c r="UYW492" s="1"/>
      <c r="UYX492" s="1"/>
      <c r="UYY492" s="1"/>
      <c r="UYZ492" s="1"/>
      <c r="UZA492" s="1"/>
      <c r="UZB492" s="1"/>
      <c r="UZC492" s="1"/>
      <c r="UZD492" s="1"/>
      <c r="UZE492" s="1"/>
      <c r="UZF492" s="1"/>
      <c r="UZG492" s="1"/>
      <c r="UZH492" s="1"/>
      <c r="UZI492" s="1"/>
      <c r="UZJ492" s="1"/>
      <c r="UZK492" s="1"/>
      <c r="UZL492" s="1"/>
      <c r="UZM492" s="1"/>
      <c r="UZN492" s="1"/>
      <c r="UZO492" s="1"/>
      <c r="UZP492" s="1"/>
      <c r="UZQ492" s="1"/>
      <c r="UZR492" s="1"/>
      <c r="UZS492" s="1"/>
      <c r="UZT492" s="1"/>
      <c r="UZU492" s="1"/>
      <c r="UZV492" s="1"/>
      <c r="UZW492" s="1"/>
      <c r="UZX492" s="1"/>
      <c r="UZY492" s="1"/>
      <c r="UZZ492" s="1"/>
      <c r="VAA492" s="1"/>
      <c r="VAB492" s="1"/>
      <c r="VAC492" s="1"/>
      <c r="VAD492" s="1"/>
      <c r="VAE492" s="1"/>
      <c r="VAF492" s="1"/>
      <c r="VAG492" s="1"/>
      <c r="VAH492" s="1"/>
      <c r="VAI492" s="1"/>
      <c r="VAJ492" s="1"/>
      <c r="VAK492" s="1"/>
      <c r="VAL492" s="1"/>
      <c r="VAM492" s="1"/>
      <c r="VAN492" s="1"/>
      <c r="VAO492" s="1"/>
      <c r="VAP492" s="1"/>
      <c r="VAQ492" s="1"/>
      <c r="VAR492" s="1"/>
      <c r="VAS492" s="1"/>
      <c r="VAT492" s="1"/>
      <c r="VAU492" s="1"/>
      <c r="VAV492" s="1"/>
      <c r="VAW492" s="1"/>
      <c r="VAX492" s="1"/>
      <c r="VAY492" s="1"/>
      <c r="VAZ492" s="1"/>
      <c r="VBA492" s="1"/>
      <c r="VBB492" s="1"/>
      <c r="VBC492" s="1"/>
      <c r="VBD492" s="1"/>
      <c r="VBE492" s="1"/>
      <c r="VBF492" s="1"/>
      <c r="VBG492" s="1"/>
      <c r="VBH492" s="1"/>
      <c r="VBI492" s="1"/>
      <c r="VBJ492" s="1"/>
      <c r="VBK492" s="1"/>
      <c r="VBL492" s="1"/>
      <c r="VBM492" s="1"/>
      <c r="VBN492" s="1"/>
      <c r="VBO492" s="1"/>
      <c r="VBP492" s="1"/>
      <c r="VBQ492" s="1"/>
      <c r="VBR492" s="1"/>
      <c r="VBS492" s="1"/>
      <c r="VBT492" s="1"/>
      <c r="VBU492" s="1"/>
      <c r="VBV492" s="1"/>
      <c r="VBW492" s="1"/>
      <c r="VBX492" s="1"/>
      <c r="VBY492" s="1"/>
      <c r="VBZ492" s="1"/>
      <c r="VCA492" s="1"/>
      <c r="VCB492" s="1"/>
      <c r="VCC492" s="1"/>
      <c r="VCD492" s="1"/>
      <c r="VCE492" s="1"/>
      <c r="VCF492" s="1"/>
      <c r="VCG492" s="1"/>
      <c r="VCH492" s="1"/>
      <c r="VCI492" s="1"/>
      <c r="VCJ492" s="1"/>
      <c r="VCK492" s="1"/>
      <c r="VCL492" s="1"/>
      <c r="VCM492" s="1"/>
      <c r="VCN492" s="1"/>
      <c r="VCO492" s="1"/>
      <c r="VCP492" s="1"/>
      <c r="VCQ492" s="1"/>
      <c r="VCR492" s="1"/>
      <c r="VCS492" s="1"/>
      <c r="VCT492" s="1"/>
      <c r="VCU492" s="1"/>
      <c r="VCV492" s="1"/>
      <c r="VCW492" s="1"/>
      <c r="VCX492" s="1"/>
      <c r="VCY492" s="1"/>
      <c r="VCZ492" s="1"/>
      <c r="VDA492" s="1"/>
      <c r="VDB492" s="1"/>
      <c r="VDC492" s="1"/>
      <c r="VDD492" s="1"/>
      <c r="VDE492" s="1"/>
      <c r="VDF492" s="1"/>
      <c r="VDG492" s="1"/>
      <c r="VDH492" s="1"/>
      <c r="VDI492" s="1"/>
      <c r="VDJ492" s="1"/>
      <c r="VDK492" s="1"/>
      <c r="VDL492" s="1"/>
      <c r="VDM492" s="1"/>
      <c r="VDN492" s="1"/>
      <c r="VDO492" s="1"/>
      <c r="VDP492" s="1"/>
      <c r="VDQ492" s="1"/>
      <c r="VDR492" s="1"/>
      <c r="VDS492" s="1"/>
      <c r="VDT492" s="1"/>
      <c r="VDU492" s="1"/>
      <c r="VDV492" s="1"/>
      <c r="VDW492" s="1"/>
      <c r="VDX492" s="1"/>
      <c r="VDY492" s="1"/>
      <c r="VDZ492" s="1"/>
      <c r="VEA492" s="1"/>
      <c r="VEB492" s="1"/>
      <c r="VEC492" s="1"/>
      <c r="VED492" s="1"/>
      <c r="VEE492" s="1"/>
      <c r="VEF492" s="1"/>
      <c r="VEG492" s="1"/>
      <c r="VEH492" s="1"/>
      <c r="VEI492" s="1"/>
      <c r="VEJ492" s="1"/>
      <c r="VEK492" s="1"/>
      <c r="VEL492" s="1"/>
      <c r="VEM492" s="1"/>
      <c r="VEN492" s="1"/>
      <c r="VEO492" s="1"/>
      <c r="VEP492" s="1"/>
      <c r="VEQ492" s="1"/>
      <c r="VER492" s="1"/>
      <c r="VES492" s="1"/>
      <c r="VET492" s="1"/>
      <c r="VEU492" s="1"/>
      <c r="VEV492" s="1"/>
      <c r="VEW492" s="1"/>
      <c r="VEX492" s="1"/>
      <c r="VEY492" s="1"/>
      <c r="VEZ492" s="1"/>
      <c r="VFA492" s="1"/>
      <c r="VFB492" s="1"/>
      <c r="VFC492" s="1"/>
      <c r="VFD492" s="1"/>
      <c r="VFE492" s="1"/>
      <c r="VFF492" s="1"/>
      <c r="VFG492" s="1"/>
      <c r="VFH492" s="1"/>
      <c r="VFI492" s="1"/>
      <c r="VFJ492" s="1"/>
      <c r="VFK492" s="1"/>
      <c r="VFL492" s="1"/>
      <c r="VFM492" s="1"/>
      <c r="VFN492" s="1"/>
      <c r="VFO492" s="1"/>
      <c r="VFP492" s="1"/>
      <c r="VFQ492" s="1"/>
      <c r="VFR492" s="1"/>
      <c r="VFS492" s="1"/>
      <c r="VFT492" s="1"/>
      <c r="VFU492" s="1"/>
      <c r="VFV492" s="1"/>
      <c r="VFW492" s="1"/>
      <c r="VFX492" s="1"/>
      <c r="VFY492" s="1"/>
      <c r="VFZ492" s="1"/>
      <c r="VGA492" s="1"/>
      <c r="VGB492" s="1"/>
      <c r="VGC492" s="1"/>
      <c r="VGD492" s="1"/>
      <c r="VGE492" s="1"/>
      <c r="VGF492" s="1"/>
      <c r="VGG492" s="1"/>
      <c r="VGH492" s="1"/>
      <c r="VGI492" s="1"/>
      <c r="VGJ492" s="1"/>
      <c r="VGK492" s="1"/>
      <c r="VGL492" s="1"/>
      <c r="VGM492" s="1"/>
      <c r="VGN492" s="1"/>
      <c r="VGO492" s="1"/>
      <c r="VGP492" s="1"/>
      <c r="VGQ492" s="1"/>
      <c r="VGR492" s="1"/>
      <c r="VGS492" s="1"/>
      <c r="VGT492" s="1"/>
      <c r="VGU492" s="1"/>
      <c r="VGV492" s="1"/>
      <c r="VGW492" s="1"/>
      <c r="VGX492" s="1"/>
      <c r="VGY492" s="1"/>
      <c r="VGZ492" s="1"/>
      <c r="VHA492" s="1"/>
      <c r="VHB492" s="1"/>
      <c r="VHC492" s="1"/>
      <c r="VHD492" s="1"/>
      <c r="VHE492" s="1"/>
      <c r="VHF492" s="1"/>
      <c r="VHG492" s="1"/>
      <c r="VHH492" s="1"/>
      <c r="VHI492" s="1"/>
      <c r="VHJ492" s="1"/>
      <c r="VHK492" s="1"/>
      <c r="VHL492" s="1"/>
      <c r="VHM492" s="1"/>
      <c r="VHN492" s="1"/>
      <c r="VHO492" s="1"/>
      <c r="VHP492" s="1"/>
      <c r="VHQ492" s="1"/>
      <c r="VHR492" s="1"/>
      <c r="VHS492" s="1"/>
      <c r="VHT492" s="1"/>
      <c r="VHU492" s="1"/>
      <c r="VHV492" s="1"/>
      <c r="VHW492" s="1"/>
      <c r="VHX492" s="1"/>
      <c r="VHY492" s="1"/>
      <c r="VHZ492" s="1"/>
      <c r="VIA492" s="1"/>
      <c r="VIB492" s="1"/>
      <c r="VIC492" s="1"/>
      <c r="VID492" s="1"/>
      <c r="VIE492" s="1"/>
      <c r="VIF492" s="1"/>
      <c r="VIG492" s="1"/>
      <c r="VIH492" s="1"/>
      <c r="VII492" s="1"/>
      <c r="VIJ492" s="1"/>
      <c r="VIK492" s="1"/>
      <c r="VIL492" s="1"/>
      <c r="VIM492" s="1"/>
      <c r="VIN492" s="1"/>
      <c r="VIO492" s="1"/>
      <c r="VIP492" s="1"/>
      <c r="VIQ492" s="1"/>
      <c r="VIR492" s="1"/>
      <c r="VIS492" s="1"/>
      <c r="VIT492" s="1"/>
      <c r="VIU492" s="1"/>
      <c r="VIV492" s="1"/>
      <c r="VIW492" s="1"/>
      <c r="VIX492" s="1"/>
      <c r="VIY492" s="1"/>
      <c r="VIZ492" s="1"/>
      <c r="VJA492" s="1"/>
      <c r="VJB492" s="1"/>
      <c r="VJC492" s="1"/>
      <c r="VJD492" s="1"/>
      <c r="VJE492" s="1"/>
      <c r="VJF492" s="1"/>
      <c r="VJG492" s="1"/>
      <c r="VJH492" s="1"/>
      <c r="VJI492" s="1"/>
      <c r="VJJ492" s="1"/>
      <c r="VJK492" s="1"/>
      <c r="VJL492" s="1"/>
      <c r="VJM492" s="1"/>
      <c r="VJN492" s="1"/>
      <c r="VJO492" s="1"/>
      <c r="VJP492" s="1"/>
      <c r="VJQ492" s="1"/>
      <c r="VJR492" s="1"/>
      <c r="VJS492" s="1"/>
      <c r="VJT492" s="1"/>
      <c r="VJU492" s="1"/>
      <c r="VJV492" s="1"/>
      <c r="VJW492" s="1"/>
      <c r="VJX492" s="1"/>
      <c r="VJY492" s="1"/>
      <c r="VJZ492" s="1"/>
      <c r="VKA492" s="1"/>
      <c r="VKB492" s="1"/>
      <c r="VKC492" s="1"/>
      <c r="VKD492" s="1"/>
      <c r="VKE492" s="1"/>
      <c r="VKF492" s="1"/>
      <c r="VKG492" s="1"/>
      <c r="VKH492" s="1"/>
      <c r="VKI492" s="1"/>
      <c r="VKJ492" s="1"/>
      <c r="VKK492" s="1"/>
      <c r="VKL492" s="1"/>
      <c r="VKM492" s="1"/>
      <c r="VKN492" s="1"/>
      <c r="VKO492" s="1"/>
      <c r="VKP492" s="1"/>
      <c r="VKQ492" s="1"/>
      <c r="VKR492" s="1"/>
      <c r="VKS492" s="1"/>
      <c r="VKT492" s="1"/>
      <c r="VKU492" s="1"/>
      <c r="VKV492" s="1"/>
      <c r="VKW492" s="1"/>
      <c r="VKX492" s="1"/>
      <c r="VKY492" s="1"/>
      <c r="VKZ492" s="1"/>
      <c r="VLA492" s="1"/>
      <c r="VLB492" s="1"/>
      <c r="VLC492" s="1"/>
      <c r="VLD492" s="1"/>
      <c r="VLE492" s="1"/>
      <c r="VLF492" s="1"/>
      <c r="VLG492" s="1"/>
      <c r="VLH492" s="1"/>
      <c r="VLI492" s="1"/>
      <c r="VLJ492" s="1"/>
      <c r="VLK492" s="1"/>
      <c r="VLL492" s="1"/>
      <c r="VLM492" s="1"/>
      <c r="VLN492" s="1"/>
      <c r="VLO492" s="1"/>
      <c r="VLP492" s="1"/>
      <c r="VLQ492" s="1"/>
      <c r="VLR492" s="1"/>
      <c r="VLS492" s="1"/>
      <c r="VLT492" s="1"/>
      <c r="VLU492" s="1"/>
      <c r="VLV492" s="1"/>
      <c r="VLW492" s="1"/>
      <c r="VLX492" s="1"/>
      <c r="VLY492" s="1"/>
      <c r="VLZ492" s="1"/>
      <c r="VMA492" s="1"/>
      <c r="VMB492" s="1"/>
      <c r="VMC492" s="1"/>
      <c r="VMD492" s="1"/>
      <c r="VME492" s="1"/>
      <c r="VMF492" s="1"/>
      <c r="VMG492" s="1"/>
      <c r="VMH492" s="1"/>
      <c r="VMI492" s="1"/>
      <c r="VMJ492" s="1"/>
      <c r="VMK492" s="1"/>
      <c r="VML492" s="1"/>
      <c r="VMM492" s="1"/>
      <c r="VMN492" s="1"/>
      <c r="VMO492" s="1"/>
      <c r="VMP492" s="1"/>
      <c r="VMQ492" s="1"/>
      <c r="VMR492" s="1"/>
      <c r="VMS492" s="1"/>
      <c r="VMT492" s="1"/>
      <c r="VMU492" s="1"/>
      <c r="VMV492" s="1"/>
      <c r="VMW492" s="1"/>
      <c r="VMX492" s="1"/>
      <c r="VMY492" s="1"/>
      <c r="VMZ492" s="1"/>
      <c r="VNA492" s="1"/>
      <c r="VNB492" s="1"/>
      <c r="VNC492" s="1"/>
      <c r="VND492" s="1"/>
      <c r="VNE492" s="1"/>
      <c r="VNF492" s="1"/>
      <c r="VNG492" s="1"/>
      <c r="VNH492" s="1"/>
      <c r="VNI492" s="1"/>
      <c r="VNJ492" s="1"/>
      <c r="VNK492" s="1"/>
      <c r="VNL492" s="1"/>
      <c r="VNM492" s="1"/>
      <c r="VNN492" s="1"/>
      <c r="VNO492" s="1"/>
      <c r="VNP492" s="1"/>
      <c r="VNQ492" s="1"/>
      <c r="VNR492" s="1"/>
      <c r="VNS492" s="1"/>
      <c r="VNT492" s="1"/>
      <c r="VNU492" s="1"/>
      <c r="VNV492" s="1"/>
      <c r="VNW492" s="1"/>
      <c r="VNX492" s="1"/>
      <c r="VNY492" s="1"/>
      <c r="VNZ492" s="1"/>
      <c r="VOA492" s="1"/>
      <c r="VOB492" s="1"/>
      <c r="VOC492" s="1"/>
      <c r="VOD492" s="1"/>
      <c r="VOE492" s="1"/>
      <c r="VOF492" s="1"/>
      <c r="VOG492" s="1"/>
      <c r="VOH492" s="1"/>
      <c r="VOI492" s="1"/>
      <c r="VOJ492" s="1"/>
      <c r="VOK492" s="1"/>
      <c r="VOL492" s="1"/>
      <c r="VOM492" s="1"/>
      <c r="VON492" s="1"/>
      <c r="VOO492" s="1"/>
      <c r="VOP492" s="1"/>
      <c r="VOQ492" s="1"/>
      <c r="VOR492" s="1"/>
      <c r="VOS492" s="1"/>
      <c r="VOT492" s="1"/>
      <c r="VOU492" s="1"/>
      <c r="VOV492" s="1"/>
      <c r="VOW492" s="1"/>
      <c r="VOX492" s="1"/>
      <c r="VOY492" s="1"/>
      <c r="VOZ492" s="1"/>
      <c r="VPA492" s="1"/>
      <c r="VPB492" s="1"/>
      <c r="VPC492" s="1"/>
      <c r="VPD492" s="1"/>
      <c r="VPE492" s="1"/>
      <c r="VPF492" s="1"/>
      <c r="VPG492" s="1"/>
      <c r="VPH492" s="1"/>
      <c r="VPI492" s="1"/>
      <c r="VPJ492" s="1"/>
      <c r="VPK492" s="1"/>
      <c r="VPL492" s="1"/>
      <c r="VPM492" s="1"/>
      <c r="VPN492" s="1"/>
      <c r="VPO492" s="1"/>
      <c r="VPP492" s="1"/>
      <c r="VPQ492" s="1"/>
      <c r="VPR492" s="1"/>
      <c r="VPS492" s="1"/>
      <c r="VPT492" s="1"/>
      <c r="VPU492" s="1"/>
      <c r="VPV492" s="1"/>
      <c r="VPW492" s="1"/>
      <c r="VPX492" s="1"/>
      <c r="VPY492" s="1"/>
      <c r="VPZ492" s="1"/>
      <c r="VQA492" s="1"/>
      <c r="VQB492" s="1"/>
      <c r="VQC492" s="1"/>
      <c r="VQD492" s="1"/>
      <c r="VQE492" s="1"/>
      <c r="VQF492" s="1"/>
      <c r="VQG492" s="1"/>
      <c r="VQH492" s="1"/>
      <c r="VQI492" s="1"/>
      <c r="VQJ492" s="1"/>
      <c r="VQK492" s="1"/>
      <c r="VQL492" s="1"/>
      <c r="VQM492" s="1"/>
      <c r="VQN492" s="1"/>
      <c r="VQO492" s="1"/>
      <c r="VQP492" s="1"/>
      <c r="VQQ492" s="1"/>
      <c r="VQR492" s="1"/>
      <c r="VQS492" s="1"/>
      <c r="VQT492" s="1"/>
      <c r="VQU492" s="1"/>
      <c r="VQV492" s="1"/>
      <c r="VQW492" s="1"/>
      <c r="VQX492" s="1"/>
      <c r="VQY492" s="1"/>
      <c r="VQZ492" s="1"/>
      <c r="VRA492" s="1"/>
      <c r="VRB492" s="1"/>
      <c r="VRC492" s="1"/>
      <c r="VRD492" s="1"/>
      <c r="VRE492" s="1"/>
      <c r="VRF492" s="1"/>
      <c r="VRG492" s="1"/>
      <c r="VRH492" s="1"/>
      <c r="VRI492" s="1"/>
      <c r="VRJ492" s="1"/>
      <c r="VRK492" s="1"/>
      <c r="VRL492" s="1"/>
      <c r="VRM492" s="1"/>
      <c r="VRN492" s="1"/>
      <c r="VRO492" s="1"/>
      <c r="VRP492" s="1"/>
      <c r="VRQ492" s="1"/>
      <c r="VRR492" s="1"/>
      <c r="VRS492" s="1"/>
      <c r="VRT492" s="1"/>
      <c r="VRU492" s="1"/>
      <c r="VRV492" s="1"/>
      <c r="VRW492" s="1"/>
      <c r="VRX492" s="1"/>
      <c r="VRY492" s="1"/>
      <c r="VRZ492" s="1"/>
      <c r="VSA492" s="1"/>
      <c r="VSB492" s="1"/>
      <c r="VSC492" s="1"/>
      <c r="VSD492" s="1"/>
      <c r="VSE492" s="1"/>
      <c r="VSF492" s="1"/>
      <c r="VSG492" s="1"/>
      <c r="VSH492" s="1"/>
      <c r="VSI492" s="1"/>
      <c r="VSJ492" s="1"/>
      <c r="VSK492" s="1"/>
      <c r="VSL492" s="1"/>
      <c r="VSM492" s="1"/>
      <c r="VSN492" s="1"/>
      <c r="VSO492" s="1"/>
      <c r="VSP492" s="1"/>
      <c r="VSQ492" s="1"/>
      <c r="VSR492" s="1"/>
      <c r="VSS492" s="1"/>
      <c r="VST492" s="1"/>
      <c r="VSU492" s="1"/>
      <c r="VSV492" s="1"/>
      <c r="VSW492" s="1"/>
      <c r="VSX492" s="1"/>
      <c r="VSY492" s="1"/>
      <c r="VSZ492" s="1"/>
      <c r="VTA492" s="1"/>
      <c r="VTB492" s="1"/>
      <c r="VTC492" s="1"/>
      <c r="VTD492" s="1"/>
      <c r="VTE492" s="1"/>
      <c r="VTF492" s="1"/>
      <c r="VTG492" s="1"/>
      <c r="VTH492" s="1"/>
      <c r="VTI492" s="1"/>
      <c r="VTJ492" s="1"/>
      <c r="VTK492" s="1"/>
      <c r="VTL492" s="1"/>
      <c r="VTM492" s="1"/>
      <c r="VTN492" s="1"/>
      <c r="VTO492" s="1"/>
      <c r="VTP492" s="1"/>
      <c r="VTQ492" s="1"/>
      <c r="VTR492" s="1"/>
      <c r="VTS492" s="1"/>
      <c r="VTT492" s="1"/>
      <c r="VTU492" s="1"/>
      <c r="VTV492" s="1"/>
      <c r="VTW492" s="1"/>
      <c r="VTX492" s="1"/>
      <c r="VTY492" s="1"/>
      <c r="VTZ492" s="1"/>
      <c r="VUA492" s="1"/>
      <c r="VUB492" s="1"/>
      <c r="VUC492" s="1"/>
      <c r="VUD492" s="1"/>
      <c r="VUE492" s="1"/>
      <c r="VUF492" s="1"/>
      <c r="VUG492" s="1"/>
      <c r="VUH492" s="1"/>
      <c r="VUI492" s="1"/>
      <c r="VUJ492" s="1"/>
      <c r="VUK492" s="1"/>
      <c r="VUL492" s="1"/>
      <c r="VUM492" s="1"/>
      <c r="VUN492" s="1"/>
      <c r="VUO492" s="1"/>
      <c r="VUP492" s="1"/>
      <c r="VUQ492" s="1"/>
      <c r="VUR492" s="1"/>
      <c r="VUS492" s="1"/>
      <c r="VUT492" s="1"/>
      <c r="VUU492" s="1"/>
      <c r="VUV492" s="1"/>
      <c r="VUW492" s="1"/>
      <c r="VUX492" s="1"/>
      <c r="VUY492" s="1"/>
      <c r="VUZ492" s="1"/>
      <c r="VVA492" s="1"/>
      <c r="VVB492" s="1"/>
      <c r="VVC492" s="1"/>
      <c r="VVD492" s="1"/>
      <c r="VVE492" s="1"/>
      <c r="VVF492" s="1"/>
      <c r="VVG492" s="1"/>
      <c r="VVH492" s="1"/>
      <c r="VVI492" s="1"/>
      <c r="VVJ492" s="1"/>
      <c r="VVK492" s="1"/>
      <c r="VVL492" s="1"/>
      <c r="VVM492" s="1"/>
      <c r="VVN492" s="1"/>
      <c r="VVO492" s="1"/>
      <c r="VVP492" s="1"/>
      <c r="VVQ492" s="1"/>
      <c r="VVR492" s="1"/>
      <c r="VVS492" s="1"/>
      <c r="VVT492" s="1"/>
      <c r="VVU492" s="1"/>
      <c r="VVV492" s="1"/>
      <c r="VVW492" s="1"/>
      <c r="VVX492" s="1"/>
      <c r="VVY492" s="1"/>
      <c r="VVZ492" s="1"/>
      <c r="VWA492" s="1"/>
      <c r="VWB492" s="1"/>
      <c r="VWC492" s="1"/>
      <c r="VWD492" s="1"/>
      <c r="VWE492" s="1"/>
      <c r="VWF492" s="1"/>
      <c r="VWG492" s="1"/>
      <c r="VWH492" s="1"/>
      <c r="VWI492" s="1"/>
      <c r="VWJ492" s="1"/>
      <c r="VWK492" s="1"/>
      <c r="VWL492" s="1"/>
      <c r="VWM492" s="1"/>
      <c r="VWN492" s="1"/>
      <c r="VWO492" s="1"/>
      <c r="VWP492" s="1"/>
      <c r="VWQ492" s="1"/>
      <c r="VWR492" s="1"/>
      <c r="VWS492" s="1"/>
      <c r="VWT492" s="1"/>
      <c r="VWU492" s="1"/>
      <c r="VWV492" s="1"/>
      <c r="VWW492" s="1"/>
      <c r="VWX492" s="1"/>
      <c r="VWY492" s="1"/>
      <c r="VWZ492" s="1"/>
      <c r="VXA492" s="1"/>
      <c r="VXB492" s="1"/>
      <c r="VXC492" s="1"/>
      <c r="VXD492" s="1"/>
      <c r="VXE492" s="1"/>
      <c r="VXF492" s="1"/>
      <c r="VXG492" s="1"/>
      <c r="VXH492" s="1"/>
      <c r="VXI492" s="1"/>
      <c r="VXJ492" s="1"/>
      <c r="VXK492" s="1"/>
      <c r="VXL492" s="1"/>
      <c r="VXM492" s="1"/>
      <c r="VXN492" s="1"/>
      <c r="VXO492" s="1"/>
      <c r="VXP492" s="1"/>
      <c r="VXQ492" s="1"/>
      <c r="VXR492" s="1"/>
      <c r="VXS492" s="1"/>
      <c r="VXT492" s="1"/>
      <c r="VXU492" s="1"/>
      <c r="VXV492" s="1"/>
      <c r="VXW492" s="1"/>
      <c r="VXX492" s="1"/>
      <c r="VXY492" s="1"/>
      <c r="VXZ492" s="1"/>
      <c r="VYA492" s="1"/>
      <c r="VYB492" s="1"/>
      <c r="VYC492" s="1"/>
      <c r="VYD492" s="1"/>
      <c r="VYE492" s="1"/>
      <c r="VYF492" s="1"/>
      <c r="VYG492" s="1"/>
      <c r="VYH492" s="1"/>
      <c r="VYI492" s="1"/>
      <c r="VYJ492" s="1"/>
      <c r="VYK492" s="1"/>
      <c r="VYL492" s="1"/>
      <c r="VYM492" s="1"/>
      <c r="VYN492" s="1"/>
      <c r="VYO492" s="1"/>
      <c r="VYP492" s="1"/>
      <c r="VYQ492" s="1"/>
      <c r="VYR492" s="1"/>
      <c r="VYS492" s="1"/>
      <c r="VYT492" s="1"/>
      <c r="VYU492" s="1"/>
      <c r="VYV492" s="1"/>
      <c r="VYW492" s="1"/>
      <c r="VYX492" s="1"/>
      <c r="VYY492" s="1"/>
      <c r="VYZ492" s="1"/>
      <c r="VZA492" s="1"/>
      <c r="VZB492" s="1"/>
      <c r="VZC492" s="1"/>
      <c r="VZD492" s="1"/>
      <c r="VZE492" s="1"/>
      <c r="VZF492" s="1"/>
      <c r="VZG492" s="1"/>
      <c r="VZH492" s="1"/>
      <c r="VZI492" s="1"/>
      <c r="VZJ492" s="1"/>
      <c r="VZK492" s="1"/>
      <c r="VZL492" s="1"/>
      <c r="VZM492" s="1"/>
      <c r="VZN492" s="1"/>
      <c r="VZO492" s="1"/>
      <c r="VZP492" s="1"/>
      <c r="VZQ492" s="1"/>
      <c r="VZR492" s="1"/>
      <c r="VZS492" s="1"/>
      <c r="VZT492" s="1"/>
      <c r="VZU492" s="1"/>
      <c r="VZV492" s="1"/>
      <c r="VZW492" s="1"/>
      <c r="VZX492" s="1"/>
      <c r="VZY492" s="1"/>
      <c r="VZZ492" s="1"/>
      <c r="WAA492" s="1"/>
      <c r="WAB492" s="1"/>
      <c r="WAC492" s="1"/>
      <c r="WAD492" s="1"/>
      <c r="WAE492" s="1"/>
      <c r="WAF492" s="1"/>
      <c r="WAG492" s="1"/>
      <c r="WAH492" s="1"/>
      <c r="WAI492" s="1"/>
      <c r="WAJ492" s="1"/>
      <c r="WAK492" s="1"/>
      <c r="WAL492" s="1"/>
      <c r="WAM492" s="1"/>
      <c r="WAN492" s="1"/>
      <c r="WAO492" s="1"/>
      <c r="WAP492" s="1"/>
      <c r="WAQ492" s="1"/>
      <c r="WAR492" s="1"/>
      <c r="WAS492" s="1"/>
      <c r="WAT492" s="1"/>
      <c r="WAU492" s="1"/>
      <c r="WAV492" s="1"/>
      <c r="WAW492" s="1"/>
      <c r="WAX492" s="1"/>
      <c r="WAY492" s="1"/>
      <c r="WAZ492" s="1"/>
      <c r="WBA492" s="1"/>
      <c r="WBB492" s="1"/>
      <c r="WBC492" s="1"/>
      <c r="WBD492" s="1"/>
      <c r="WBE492" s="1"/>
      <c r="WBF492" s="1"/>
      <c r="WBG492" s="1"/>
      <c r="WBH492" s="1"/>
      <c r="WBI492" s="1"/>
      <c r="WBJ492" s="1"/>
      <c r="WBK492" s="1"/>
      <c r="WBL492" s="1"/>
      <c r="WBM492" s="1"/>
      <c r="WBN492" s="1"/>
      <c r="WBO492" s="1"/>
      <c r="WBP492" s="1"/>
      <c r="WBQ492" s="1"/>
      <c r="WBR492" s="1"/>
      <c r="WBS492" s="1"/>
      <c r="WBT492" s="1"/>
      <c r="WBU492" s="1"/>
      <c r="WBV492" s="1"/>
      <c r="WBW492" s="1"/>
      <c r="WBX492" s="1"/>
      <c r="WBY492" s="1"/>
      <c r="WBZ492" s="1"/>
      <c r="WCA492" s="1"/>
      <c r="WCB492" s="1"/>
      <c r="WCC492" s="1"/>
      <c r="WCD492" s="1"/>
      <c r="WCE492" s="1"/>
      <c r="WCF492" s="1"/>
      <c r="WCG492" s="1"/>
      <c r="WCH492" s="1"/>
      <c r="WCI492" s="1"/>
      <c r="WCJ492" s="1"/>
      <c r="WCK492" s="1"/>
      <c r="WCL492" s="1"/>
      <c r="WCM492" s="1"/>
      <c r="WCN492" s="1"/>
      <c r="WCO492" s="1"/>
      <c r="WCP492" s="1"/>
      <c r="WCQ492" s="1"/>
      <c r="WCR492" s="1"/>
      <c r="WCS492" s="1"/>
      <c r="WCT492" s="1"/>
      <c r="WCU492" s="1"/>
      <c r="WCV492" s="1"/>
      <c r="WCW492" s="1"/>
      <c r="WCX492" s="1"/>
      <c r="WCY492" s="1"/>
      <c r="WCZ492" s="1"/>
      <c r="WDA492" s="1"/>
      <c r="WDB492" s="1"/>
      <c r="WDC492" s="1"/>
      <c r="WDD492" s="1"/>
      <c r="WDE492" s="1"/>
      <c r="WDF492" s="1"/>
      <c r="WDG492" s="1"/>
      <c r="WDH492" s="1"/>
      <c r="WDI492" s="1"/>
      <c r="WDJ492" s="1"/>
      <c r="WDK492" s="1"/>
      <c r="WDL492" s="1"/>
      <c r="WDM492" s="1"/>
      <c r="WDN492" s="1"/>
      <c r="WDO492" s="1"/>
      <c r="WDP492" s="1"/>
      <c r="WDQ492" s="1"/>
      <c r="WDR492" s="1"/>
      <c r="WDS492" s="1"/>
      <c r="WDT492" s="1"/>
      <c r="WDU492" s="1"/>
      <c r="WDV492" s="1"/>
      <c r="WDW492" s="1"/>
      <c r="WDX492" s="1"/>
      <c r="WDY492" s="1"/>
      <c r="WDZ492" s="1"/>
      <c r="WEA492" s="1"/>
      <c r="WEB492" s="1"/>
      <c r="WEC492" s="1"/>
      <c r="WED492" s="1"/>
      <c r="WEE492" s="1"/>
      <c r="WEF492" s="1"/>
      <c r="WEG492" s="1"/>
      <c r="WEH492" s="1"/>
      <c r="WEI492" s="1"/>
      <c r="WEJ492" s="1"/>
      <c r="WEK492" s="1"/>
      <c r="WEL492" s="1"/>
      <c r="WEM492" s="1"/>
      <c r="WEN492" s="1"/>
      <c r="WEO492" s="1"/>
      <c r="WEP492" s="1"/>
      <c r="WEQ492" s="1"/>
      <c r="WER492" s="1"/>
      <c r="WES492" s="1"/>
      <c r="WET492" s="1"/>
      <c r="WEU492" s="1"/>
      <c r="WEV492" s="1"/>
      <c r="WEW492" s="1"/>
      <c r="WEX492" s="1"/>
      <c r="WEY492" s="1"/>
      <c r="WEZ492" s="1"/>
      <c r="WFA492" s="1"/>
      <c r="WFB492" s="1"/>
      <c r="WFC492" s="1"/>
      <c r="WFD492" s="1"/>
      <c r="WFE492" s="1"/>
      <c r="WFF492" s="1"/>
      <c r="WFG492" s="1"/>
      <c r="WFH492" s="1"/>
      <c r="WFI492" s="1"/>
      <c r="WFJ492" s="1"/>
      <c r="WFK492" s="1"/>
      <c r="WFL492" s="1"/>
      <c r="WFM492" s="1"/>
      <c r="WFN492" s="1"/>
      <c r="WFO492" s="1"/>
      <c r="WFP492" s="1"/>
      <c r="WFQ492" s="1"/>
      <c r="WFR492" s="1"/>
      <c r="WFS492" s="1"/>
      <c r="WFT492" s="1"/>
      <c r="WFU492" s="1"/>
      <c r="WFV492" s="1"/>
      <c r="WFW492" s="1"/>
      <c r="WFX492" s="1"/>
      <c r="WFY492" s="1"/>
      <c r="WFZ492" s="1"/>
      <c r="WGA492" s="1"/>
      <c r="WGB492" s="1"/>
      <c r="WGC492" s="1"/>
      <c r="WGD492" s="1"/>
      <c r="WGE492" s="1"/>
      <c r="WGF492" s="1"/>
      <c r="WGG492" s="1"/>
      <c r="WGH492" s="1"/>
      <c r="WGI492" s="1"/>
      <c r="WGJ492" s="1"/>
      <c r="WGK492" s="1"/>
      <c r="WGL492" s="1"/>
      <c r="WGM492" s="1"/>
      <c r="WGN492" s="1"/>
      <c r="WGO492" s="1"/>
      <c r="WGP492" s="1"/>
      <c r="WGQ492" s="1"/>
      <c r="WGR492" s="1"/>
      <c r="WGS492" s="1"/>
      <c r="WGT492" s="1"/>
      <c r="WGU492" s="1"/>
      <c r="WGV492" s="1"/>
      <c r="WGW492" s="1"/>
      <c r="WGX492" s="1"/>
      <c r="WGY492" s="1"/>
      <c r="WGZ492" s="1"/>
      <c r="WHA492" s="1"/>
      <c r="WHB492" s="1"/>
      <c r="WHC492" s="1"/>
      <c r="WHD492" s="1"/>
      <c r="WHE492" s="1"/>
      <c r="WHF492" s="1"/>
      <c r="WHG492" s="1"/>
      <c r="WHH492" s="1"/>
      <c r="WHI492" s="1"/>
      <c r="WHJ492" s="1"/>
      <c r="WHK492" s="1"/>
      <c r="WHL492" s="1"/>
      <c r="WHM492" s="1"/>
      <c r="WHN492" s="1"/>
      <c r="WHO492" s="1"/>
      <c r="WHP492" s="1"/>
      <c r="WHQ492" s="1"/>
      <c r="WHR492" s="1"/>
      <c r="WHS492" s="1"/>
      <c r="WHT492" s="1"/>
      <c r="WHU492" s="1"/>
      <c r="WHV492" s="1"/>
      <c r="WHW492" s="1"/>
      <c r="WHX492" s="1"/>
      <c r="WHY492" s="1"/>
      <c r="WHZ492" s="1"/>
      <c r="WIA492" s="1"/>
      <c r="WIB492" s="1"/>
      <c r="WIC492" s="1"/>
      <c r="WID492" s="1"/>
      <c r="WIE492" s="1"/>
      <c r="WIF492" s="1"/>
      <c r="WIG492" s="1"/>
      <c r="WIH492" s="1"/>
      <c r="WII492" s="1"/>
      <c r="WIJ492" s="1"/>
      <c r="WIK492" s="1"/>
      <c r="WIL492" s="1"/>
      <c r="WIM492" s="1"/>
      <c r="WIN492" s="1"/>
      <c r="WIO492" s="1"/>
      <c r="WIP492" s="1"/>
      <c r="WIQ492" s="1"/>
      <c r="WIR492" s="1"/>
      <c r="WIS492" s="1"/>
      <c r="WIT492" s="1"/>
      <c r="WIU492" s="1"/>
      <c r="WIV492" s="1"/>
      <c r="WIW492" s="1"/>
      <c r="WIX492" s="1"/>
      <c r="WIY492" s="1"/>
      <c r="WIZ492" s="1"/>
      <c r="WJA492" s="1"/>
      <c r="WJB492" s="1"/>
      <c r="WJC492" s="1"/>
      <c r="WJD492" s="1"/>
      <c r="WJE492" s="1"/>
      <c r="WJF492" s="1"/>
      <c r="WJG492" s="1"/>
      <c r="WJH492" s="1"/>
      <c r="WJI492" s="1"/>
      <c r="WJJ492" s="1"/>
      <c r="WJK492" s="1"/>
      <c r="WJL492" s="1"/>
      <c r="WJM492" s="1"/>
      <c r="WJN492" s="1"/>
      <c r="WJO492" s="1"/>
      <c r="WJP492" s="1"/>
      <c r="WJQ492" s="1"/>
      <c r="WJR492" s="1"/>
      <c r="WJS492" s="1"/>
      <c r="WJT492" s="1"/>
      <c r="WJU492" s="1"/>
      <c r="WJV492" s="1"/>
      <c r="WJW492" s="1"/>
      <c r="WJX492" s="1"/>
      <c r="WJY492" s="1"/>
      <c r="WJZ492" s="1"/>
      <c r="WKA492" s="1"/>
      <c r="WKB492" s="1"/>
      <c r="WKC492" s="1"/>
      <c r="WKD492" s="1"/>
      <c r="WKE492" s="1"/>
      <c r="WKF492" s="1"/>
      <c r="WKG492" s="1"/>
      <c r="WKH492" s="1"/>
      <c r="WKI492" s="1"/>
      <c r="WKJ492" s="1"/>
      <c r="WKK492" s="1"/>
      <c r="WKL492" s="1"/>
      <c r="WKM492" s="1"/>
      <c r="WKN492" s="1"/>
      <c r="WKO492" s="1"/>
      <c r="WKP492" s="1"/>
      <c r="WKQ492" s="1"/>
      <c r="WKR492" s="1"/>
      <c r="WKS492" s="1"/>
      <c r="WKT492" s="1"/>
      <c r="WKU492" s="1"/>
      <c r="WKV492" s="1"/>
      <c r="WKW492" s="1"/>
      <c r="WKX492" s="1"/>
      <c r="WKY492" s="1"/>
      <c r="WKZ492" s="1"/>
      <c r="WLA492" s="1"/>
      <c r="WLB492" s="1"/>
      <c r="WLC492" s="1"/>
      <c r="WLD492" s="1"/>
      <c r="WLE492" s="1"/>
      <c r="WLF492" s="1"/>
      <c r="WLG492" s="1"/>
      <c r="WLH492" s="1"/>
      <c r="WLI492" s="1"/>
      <c r="WLJ492" s="1"/>
      <c r="WLK492" s="1"/>
      <c r="WLL492" s="1"/>
      <c r="WLM492" s="1"/>
      <c r="WLN492" s="1"/>
      <c r="WLO492" s="1"/>
      <c r="WLP492" s="1"/>
      <c r="WLQ492" s="1"/>
      <c r="WLR492" s="1"/>
      <c r="WLS492" s="1"/>
      <c r="WLT492" s="1"/>
      <c r="WLU492" s="1"/>
      <c r="WLV492" s="1"/>
      <c r="WLW492" s="1"/>
      <c r="WLX492" s="1"/>
      <c r="WLY492" s="1"/>
      <c r="WLZ492" s="1"/>
      <c r="WMA492" s="1"/>
      <c r="WMB492" s="1"/>
      <c r="WMC492" s="1"/>
      <c r="WMD492" s="1"/>
      <c r="WME492" s="1"/>
      <c r="WMF492" s="1"/>
      <c r="WMG492" s="1"/>
      <c r="WMH492" s="1"/>
      <c r="WMI492" s="1"/>
      <c r="WMJ492" s="1"/>
      <c r="WMK492" s="1"/>
      <c r="WML492" s="1"/>
      <c r="WMM492" s="1"/>
      <c r="WMN492" s="1"/>
      <c r="WMO492" s="1"/>
      <c r="WMP492" s="1"/>
      <c r="WMQ492" s="1"/>
      <c r="WMR492" s="1"/>
      <c r="WMS492" s="1"/>
      <c r="WMT492" s="1"/>
      <c r="WMU492" s="1"/>
      <c r="WMV492" s="1"/>
      <c r="WMW492" s="1"/>
      <c r="WMX492" s="1"/>
      <c r="WMY492" s="1"/>
      <c r="WMZ492" s="1"/>
      <c r="WNA492" s="1"/>
      <c r="WNB492" s="1"/>
      <c r="WNC492" s="1"/>
      <c r="WND492" s="1"/>
      <c r="WNE492" s="1"/>
      <c r="WNF492" s="1"/>
      <c r="WNG492" s="1"/>
      <c r="WNH492" s="1"/>
      <c r="WNI492" s="1"/>
      <c r="WNJ492" s="1"/>
      <c r="WNK492" s="1"/>
      <c r="WNL492" s="1"/>
      <c r="WNM492" s="1"/>
      <c r="WNN492" s="1"/>
      <c r="WNO492" s="1"/>
      <c r="WNP492" s="1"/>
      <c r="WNQ492" s="1"/>
      <c r="WNR492" s="1"/>
      <c r="WNS492" s="1"/>
      <c r="WNT492" s="1"/>
      <c r="WNU492" s="1"/>
      <c r="WNV492" s="1"/>
      <c r="WNW492" s="1"/>
      <c r="WNX492" s="1"/>
      <c r="WNY492" s="1"/>
      <c r="WNZ492" s="1"/>
      <c r="WOA492" s="1"/>
      <c r="WOB492" s="1"/>
      <c r="WOC492" s="1"/>
      <c r="WOD492" s="1"/>
      <c r="WOE492" s="1"/>
      <c r="WOF492" s="1"/>
      <c r="WOG492" s="1"/>
      <c r="WOH492" s="1"/>
      <c r="WOI492" s="1"/>
      <c r="WOJ492" s="1"/>
      <c r="WOK492" s="1"/>
      <c r="WOL492" s="1"/>
      <c r="WOM492" s="1"/>
      <c r="WON492" s="1"/>
      <c r="WOO492" s="1"/>
      <c r="WOP492" s="1"/>
      <c r="WOQ492" s="1"/>
      <c r="WOR492" s="1"/>
      <c r="WOS492" s="1"/>
      <c r="WOT492" s="1"/>
      <c r="WOU492" s="1"/>
      <c r="WOV492" s="1"/>
      <c r="WOW492" s="1"/>
      <c r="WOX492" s="1"/>
      <c r="WOY492" s="1"/>
      <c r="WOZ492" s="1"/>
      <c r="WPA492" s="1"/>
      <c r="WPB492" s="1"/>
      <c r="WPC492" s="1"/>
      <c r="WPD492" s="1"/>
      <c r="WPE492" s="1"/>
      <c r="WPF492" s="1"/>
      <c r="WPG492" s="1"/>
      <c r="WPH492" s="1"/>
      <c r="WPI492" s="1"/>
      <c r="WPJ492" s="1"/>
      <c r="WPK492" s="1"/>
      <c r="WPL492" s="1"/>
      <c r="WPM492" s="1"/>
      <c r="WPN492" s="1"/>
      <c r="WPO492" s="1"/>
      <c r="WPP492" s="1"/>
      <c r="WPQ492" s="1"/>
      <c r="WPR492" s="1"/>
      <c r="WPS492" s="1"/>
      <c r="WPT492" s="1"/>
      <c r="WPU492" s="1"/>
      <c r="WPV492" s="1"/>
      <c r="WPW492" s="1"/>
      <c r="WPX492" s="1"/>
      <c r="WPY492" s="1"/>
      <c r="WPZ492" s="1"/>
      <c r="WQA492" s="1"/>
      <c r="WQB492" s="1"/>
      <c r="WQC492" s="1"/>
      <c r="WQD492" s="1"/>
      <c r="WQE492" s="1"/>
      <c r="WQF492" s="1"/>
      <c r="WQG492" s="1"/>
      <c r="WQH492" s="1"/>
      <c r="WQI492" s="1"/>
      <c r="WQJ492" s="1"/>
      <c r="WQK492" s="1"/>
      <c r="WQL492" s="1"/>
      <c r="WQM492" s="1"/>
      <c r="WQN492" s="1"/>
      <c r="WQO492" s="1"/>
      <c r="WQP492" s="1"/>
      <c r="WQQ492" s="1"/>
      <c r="WQR492" s="1"/>
      <c r="WQS492" s="1"/>
      <c r="WQT492" s="1"/>
      <c r="WQU492" s="1"/>
      <c r="WQV492" s="1"/>
      <c r="WQW492" s="1"/>
      <c r="WQX492" s="1"/>
      <c r="WQY492" s="1"/>
      <c r="WQZ492" s="1"/>
      <c r="WRA492" s="1"/>
      <c r="WRB492" s="1"/>
      <c r="WRC492" s="1"/>
      <c r="WRD492" s="1"/>
      <c r="WRE492" s="1"/>
      <c r="WRF492" s="1"/>
      <c r="WRG492" s="1"/>
      <c r="WRH492" s="1"/>
      <c r="WRI492" s="1"/>
      <c r="WRJ492" s="1"/>
      <c r="WRK492" s="1"/>
      <c r="WRL492" s="1"/>
      <c r="WRM492" s="1"/>
      <c r="WRN492" s="1"/>
      <c r="WRO492" s="1"/>
      <c r="WRP492" s="1"/>
      <c r="WRQ492" s="1"/>
      <c r="WRR492" s="1"/>
      <c r="WRS492" s="1"/>
      <c r="WRT492" s="1"/>
      <c r="WRU492" s="1"/>
      <c r="WRV492" s="1"/>
      <c r="WRW492" s="1"/>
      <c r="WRX492" s="1"/>
      <c r="WRY492" s="1"/>
      <c r="WRZ492" s="1"/>
      <c r="WSA492" s="1"/>
      <c r="WSB492" s="1"/>
      <c r="WSC492" s="1"/>
      <c r="WSD492" s="1"/>
      <c r="WSE492" s="1"/>
      <c r="WSF492" s="1"/>
      <c r="WSG492" s="1"/>
      <c r="WSH492" s="1"/>
      <c r="WSI492" s="1"/>
      <c r="WSJ492" s="1"/>
      <c r="WSK492" s="1"/>
      <c r="WSL492" s="1"/>
      <c r="WSM492" s="1"/>
      <c r="WSN492" s="1"/>
      <c r="WSO492" s="1"/>
      <c r="WSP492" s="1"/>
      <c r="WSQ492" s="1"/>
      <c r="WSR492" s="1"/>
      <c r="WSS492" s="1"/>
      <c r="WST492" s="1"/>
      <c r="WSU492" s="1"/>
      <c r="WSV492" s="1"/>
      <c r="WSW492" s="1"/>
      <c r="WSX492" s="1"/>
      <c r="WSY492" s="1"/>
      <c r="WSZ492" s="1"/>
      <c r="WTA492" s="1"/>
      <c r="WTB492" s="1"/>
      <c r="WTC492" s="1"/>
      <c r="WTD492" s="1"/>
      <c r="WTE492" s="1"/>
      <c r="WTF492" s="1"/>
      <c r="WTG492" s="1"/>
      <c r="WTH492" s="1"/>
      <c r="WTI492" s="1"/>
      <c r="WTJ492" s="1"/>
      <c r="WTK492" s="1"/>
      <c r="WTL492" s="1"/>
      <c r="WTM492" s="1"/>
      <c r="WTN492" s="1"/>
      <c r="WTO492" s="1"/>
      <c r="WTP492" s="1"/>
      <c r="WTQ492" s="1"/>
      <c r="WTR492" s="1"/>
      <c r="WTS492" s="1"/>
      <c r="WTT492" s="1"/>
      <c r="WTU492" s="1"/>
      <c r="WTV492" s="1"/>
      <c r="WTW492" s="1"/>
      <c r="WTX492" s="1"/>
      <c r="WTY492" s="1"/>
      <c r="WTZ492" s="1"/>
      <c r="WUA492" s="1"/>
      <c r="WUB492" s="1"/>
      <c r="WUC492" s="1"/>
      <c r="WUD492" s="1"/>
      <c r="WUE492" s="1"/>
      <c r="WUF492" s="1"/>
      <c r="WUG492" s="1"/>
      <c r="WUH492" s="1"/>
      <c r="WUI492" s="1"/>
      <c r="WUJ492" s="1"/>
      <c r="WUK492" s="1"/>
      <c r="WUL492" s="1"/>
      <c r="WUM492" s="1"/>
      <c r="WUN492" s="1"/>
      <c r="WUO492" s="1"/>
      <c r="WUP492" s="1"/>
      <c r="WUQ492" s="1"/>
      <c r="WUR492" s="1"/>
      <c r="WUS492" s="1"/>
      <c r="WUT492" s="1"/>
      <c r="WUU492" s="1"/>
      <c r="WUV492" s="1"/>
      <c r="WUW492" s="1"/>
      <c r="WUX492" s="1"/>
      <c r="WUY492" s="1"/>
      <c r="WUZ492" s="1"/>
      <c r="WVA492" s="1"/>
      <c r="WVB492" s="1"/>
      <c r="WVC492" s="1"/>
      <c r="WVD492" s="1"/>
      <c r="WVE492" s="1"/>
      <c r="WVF492" s="1"/>
      <c r="WVG492" s="1"/>
      <c r="WVH492" s="1"/>
      <c r="WVI492" s="1"/>
      <c r="WVJ492" s="1"/>
      <c r="WVK492" s="1"/>
      <c r="WVL492" s="1"/>
      <c r="WVM492" s="1"/>
      <c r="WVN492" s="1"/>
      <c r="WVO492" s="1"/>
      <c r="WVP492" s="1"/>
      <c r="WVQ492" s="1"/>
      <c r="WVR492" s="1"/>
      <c r="WVS492" s="1"/>
      <c r="WVT492" s="1"/>
      <c r="WVU492" s="1"/>
      <c r="WVV492" s="1"/>
      <c r="WVW492" s="1"/>
      <c r="WVX492" s="1"/>
      <c r="WVY492" s="1"/>
    </row>
    <row r="493" spans="1:16145" s="66" customFormat="1" ht="18" customHeight="1">
      <c r="A493" s="90"/>
      <c r="B493" s="28"/>
      <c r="C493" s="29"/>
      <c r="D493" s="29"/>
      <c r="E493" s="33"/>
      <c r="F493" s="3068"/>
      <c r="G493" s="3219"/>
      <c r="H493" s="26"/>
      <c r="I493" s="3093" t="s">
        <v>1424</v>
      </c>
      <c r="J493" s="3115" t="s">
        <v>73</v>
      </c>
      <c r="K493" s="3089">
        <v>1300</v>
      </c>
      <c r="L493" s="127"/>
      <c r="M493" s="4"/>
      <c r="N493" s="50"/>
      <c r="O493" s="6"/>
      <c r="P493" s="6"/>
      <c r="Q493" s="6"/>
      <c r="R493" s="14"/>
      <c r="S493" s="5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  <c r="LZ493" s="1"/>
      <c r="MA493" s="1"/>
      <c r="MB493" s="1"/>
      <c r="MC493" s="1"/>
      <c r="MD493" s="1"/>
      <c r="ME493" s="1"/>
      <c r="MF493" s="1"/>
      <c r="MG493" s="1"/>
      <c r="MH493" s="1"/>
      <c r="MI493" s="1"/>
      <c r="MJ493" s="1"/>
      <c r="MK493" s="1"/>
      <c r="ML493" s="1"/>
      <c r="MM493" s="1"/>
      <c r="MN493" s="1"/>
      <c r="MO493" s="1"/>
      <c r="MP493" s="1"/>
      <c r="MQ493" s="1"/>
      <c r="MR493" s="1"/>
      <c r="MS493" s="1"/>
      <c r="MT493" s="1"/>
      <c r="MU493" s="1"/>
      <c r="MV493" s="1"/>
      <c r="MW493" s="1"/>
      <c r="MX493" s="1"/>
      <c r="MY493" s="1"/>
      <c r="MZ493" s="1"/>
      <c r="NA493" s="1"/>
      <c r="NB493" s="1"/>
      <c r="NC493" s="1"/>
      <c r="ND493" s="1"/>
      <c r="NE493" s="1"/>
      <c r="NF493" s="1"/>
      <c r="NG493" s="1"/>
      <c r="NH493" s="1"/>
      <c r="NI493" s="1"/>
      <c r="NJ493" s="1"/>
      <c r="NK493" s="1"/>
      <c r="NL493" s="1"/>
      <c r="NM493" s="1"/>
      <c r="NN493" s="1"/>
      <c r="NO493" s="1"/>
      <c r="NP493" s="1"/>
      <c r="NQ493" s="1"/>
      <c r="NR493" s="1"/>
      <c r="NS493" s="1"/>
      <c r="NT493" s="1"/>
      <c r="NU493" s="1"/>
      <c r="NV493" s="1"/>
      <c r="NW493" s="1"/>
      <c r="NX493" s="1"/>
      <c r="NY493" s="1"/>
      <c r="NZ493" s="1"/>
      <c r="OA493" s="1"/>
      <c r="OB493" s="1"/>
      <c r="OC493" s="1"/>
      <c r="OD493" s="1"/>
      <c r="OE493" s="1"/>
      <c r="OF493" s="1"/>
      <c r="OG493" s="1"/>
      <c r="OH493" s="1"/>
      <c r="OI493" s="1"/>
      <c r="OJ493" s="1"/>
      <c r="OK493" s="1"/>
      <c r="OL493" s="1"/>
      <c r="OM493" s="1"/>
      <c r="ON493" s="1"/>
      <c r="OO493" s="1"/>
      <c r="OP493" s="1"/>
      <c r="OQ493" s="1"/>
      <c r="OR493" s="1"/>
      <c r="OS493" s="1"/>
      <c r="OT493" s="1"/>
      <c r="OU493" s="1"/>
      <c r="OV493" s="1"/>
      <c r="OW493" s="1"/>
      <c r="OX493" s="1"/>
      <c r="OY493" s="1"/>
      <c r="OZ493" s="1"/>
      <c r="PA493" s="1"/>
      <c r="PB493" s="1"/>
      <c r="PC493" s="1"/>
      <c r="PD493" s="1"/>
      <c r="PE493" s="1"/>
      <c r="PF493" s="1"/>
      <c r="PG493" s="1"/>
      <c r="PH493" s="1"/>
      <c r="PI493" s="1"/>
      <c r="PJ493" s="1"/>
      <c r="PK493" s="1"/>
      <c r="PL493" s="1"/>
      <c r="PM493" s="1"/>
      <c r="PN493" s="1"/>
      <c r="PO493" s="1"/>
      <c r="PP493" s="1"/>
      <c r="PQ493" s="1"/>
      <c r="PR493" s="1"/>
      <c r="PS493" s="1"/>
      <c r="PT493" s="1"/>
      <c r="PU493" s="1"/>
      <c r="PV493" s="1"/>
      <c r="PW493" s="1"/>
      <c r="PX493" s="1"/>
      <c r="PY493" s="1"/>
      <c r="PZ493" s="1"/>
      <c r="QA493" s="1"/>
      <c r="QB493" s="1"/>
      <c r="QC493" s="1"/>
      <c r="QD493" s="1"/>
      <c r="QE493" s="1"/>
      <c r="QF493" s="1"/>
      <c r="QG493" s="1"/>
      <c r="QH493" s="1"/>
      <c r="QI493" s="1"/>
      <c r="QJ493" s="1"/>
      <c r="QK493" s="1"/>
      <c r="QL493" s="1"/>
      <c r="QM493" s="1"/>
      <c r="QN493" s="1"/>
      <c r="QO493" s="1"/>
      <c r="QP493" s="1"/>
      <c r="QQ493" s="1"/>
      <c r="QR493" s="1"/>
      <c r="QS493" s="1"/>
      <c r="QT493" s="1"/>
      <c r="QU493" s="1"/>
      <c r="QV493" s="1"/>
      <c r="QW493" s="1"/>
      <c r="QX493" s="1"/>
      <c r="QY493" s="1"/>
      <c r="QZ493" s="1"/>
      <c r="RA493" s="1"/>
      <c r="RB493" s="1"/>
      <c r="RC493" s="1"/>
      <c r="RD493" s="1"/>
      <c r="RE493" s="1"/>
      <c r="RF493" s="1"/>
      <c r="RG493" s="1"/>
      <c r="RH493" s="1"/>
      <c r="RI493" s="1"/>
      <c r="RJ493" s="1"/>
      <c r="RK493" s="1"/>
      <c r="RL493" s="1"/>
      <c r="RM493" s="1"/>
      <c r="RN493" s="1"/>
      <c r="RO493" s="1"/>
      <c r="RP493" s="1"/>
      <c r="RQ493" s="1"/>
      <c r="RR493" s="1"/>
      <c r="RS493" s="1"/>
      <c r="RT493" s="1"/>
      <c r="RU493" s="1"/>
      <c r="RV493" s="1"/>
      <c r="RW493" s="1"/>
      <c r="RX493" s="1"/>
      <c r="RY493" s="1"/>
      <c r="RZ493" s="1"/>
      <c r="SA493" s="1"/>
      <c r="SB493" s="1"/>
      <c r="SC493" s="1"/>
      <c r="SD493" s="1"/>
      <c r="SE493" s="1"/>
      <c r="SF493" s="1"/>
      <c r="SG493" s="1"/>
      <c r="SH493" s="1"/>
      <c r="SI493" s="1"/>
      <c r="SJ493" s="1"/>
      <c r="SK493" s="1"/>
      <c r="SL493" s="1"/>
      <c r="SM493" s="1"/>
      <c r="SN493" s="1"/>
      <c r="SO493" s="1"/>
      <c r="SP493" s="1"/>
      <c r="SQ493" s="1"/>
      <c r="SR493" s="1"/>
      <c r="SS493" s="1"/>
      <c r="ST493" s="1"/>
      <c r="SU493" s="1"/>
      <c r="SV493" s="1"/>
      <c r="SW493" s="1"/>
      <c r="SX493" s="1"/>
      <c r="SY493" s="1"/>
      <c r="SZ493" s="1"/>
      <c r="TA493" s="1"/>
      <c r="TB493" s="1"/>
      <c r="TC493" s="1"/>
      <c r="TD493" s="1"/>
      <c r="TE493" s="1"/>
      <c r="TF493" s="1"/>
      <c r="TG493" s="1"/>
      <c r="TH493" s="1"/>
      <c r="TI493" s="1"/>
      <c r="TJ493" s="1"/>
      <c r="TK493" s="1"/>
      <c r="TL493" s="1"/>
      <c r="TM493" s="1"/>
      <c r="TN493" s="1"/>
      <c r="TO493" s="1"/>
      <c r="TP493" s="1"/>
      <c r="TQ493" s="1"/>
      <c r="TR493" s="1"/>
      <c r="TS493" s="1"/>
      <c r="TT493" s="1"/>
      <c r="TU493" s="1"/>
      <c r="TV493" s="1"/>
      <c r="TW493" s="1"/>
      <c r="TX493" s="1"/>
      <c r="TY493" s="1"/>
      <c r="TZ493" s="1"/>
      <c r="UA493" s="1"/>
      <c r="UB493" s="1"/>
      <c r="UC493" s="1"/>
      <c r="UD493" s="1"/>
      <c r="UE493" s="1"/>
      <c r="UF493" s="1"/>
      <c r="UG493" s="1"/>
      <c r="UH493" s="1"/>
      <c r="UI493" s="1"/>
      <c r="UJ493" s="1"/>
      <c r="UK493" s="1"/>
      <c r="UL493" s="1"/>
      <c r="UM493" s="1"/>
      <c r="UN493" s="1"/>
      <c r="UO493" s="1"/>
      <c r="UP493" s="1"/>
      <c r="UQ493" s="1"/>
      <c r="UR493" s="1"/>
      <c r="US493" s="1"/>
      <c r="UT493" s="1"/>
      <c r="UU493" s="1"/>
      <c r="UV493" s="1"/>
      <c r="UW493" s="1"/>
      <c r="UX493" s="1"/>
      <c r="UY493" s="1"/>
      <c r="UZ493" s="1"/>
      <c r="VA493" s="1"/>
      <c r="VB493" s="1"/>
      <c r="VC493" s="1"/>
      <c r="VD493" s="1"/>
      <c r="VE493" s="1"/>
      <c r="VF493" s="1"/>
      <c r="VG493" s="1"/>
      <c r="VH493" s="1"/>
      <c r="VI493" s="1"/>
      <c r="VJ493" s="1"/>
      <c r="VK493" s="1"/>
      <c r="VL493" s="1"/>
      <c r="VM493" s="1"/>
      <c r="VN493" s="1"/>
      <c r="VO493" s="1"/>
      <c r="VP493" s="1"/>
      <c r="VQ493" s="1"/>
      <c r="VR493" s="1"/>
      <c r="VS493" s="1"/>
      <c r="VT493" s="1"/>
      <c r="VU493" s="1"/>
      <c r="VV493" s="1"/>
      <c r="VW493" s="1"/>
      <c r="VX493" s="1"/>
      <c r="VY493" s="1"/>
      <c r="VZ493" s="1"/>
      <c r="WA493" s="1"/>
      <c r="WB493" s="1"/>
      <c r="WC493" s="1"/>
      <c r="WD493" s="1"/>
      <c r="WE493" s="1"/>
      <c r="WF493" s="1"/>
      <c r="WG493" s="1"/>
      <c r="WH493" s="1"/>
      <c r="WI493" s="1"/>
      <c r="WJ493" s="1"/>
      <c r="WK493" s="1"/>
      <c r="WL493" s="1"/>
      <c r="WM493" s="1"/>
      <c r="WN493" s="1"/>
      <c r="WO493" s="1"/>
      <c r="WP493" s="1"/>
      <c r="WQ493" s="1"/>
      <c r="WR493" s="1"/>
      <c r="WS493" s="1"/>
      <c r="WT493" s="1"/>
      <c r="WU493" s="1"/>
      <c r="WV493" s="1"/>
      <c r="WW493" s="1"/>
      <c r="WX493" s="1"/>
      <c r="WY493" s="1"/>
      <c r="WZ493" s="1"/>
      <c r="XA493" s="1"/>
      <c r="XB493" s="1"/>
      <c r="XC493" s="1"/>
      <c r="XD493" s="1"/>
      <c r="XE493" s="1"/>
      <c r="XF493" s="1"/>
      <c r="XG493" s="1"/>
      <c r="XH493" s="1"/>
      <c r="XI493" s="1"/>
      <c r="XJ493" s="1"/>
      <c r="XK493" s="1"/>
      <c r="XL493" s="1"/>
      <c r="XM493" s="1"/>
      <c r="XN493" s="1"/>
      <c r="XO493" s="1"/>
      <c r="XP493" s="1"/>
      <c r="XQ493" s="1"/>
      <c r="XR493" s="1"/>
      <c r="XS493" s="1"/>
      <c r="XT493" s="1"/>
      <c r="XU493" s="1"/>
      <c r="XV493" s="1"/>
      <c r="XW493" s="1"/>
      <c r="XX493" s="1"/>
      <c r="XY493" s="1"/>
      <c r="XZ493" s="1"/>
      <c r="YA493" s="1"/>
      <c r="YB493" s="1"/>
      <c r="YC493" s="1"/>
      <c r="YD493" s="1"/>
      <c r="YE493" s="1"/>
      <c r="YF493" s="1"/>
      <c r="YG493" s="1"/>
      <c r="YH493" s="1"/>
      <c r="YI493" s="1"/>
      <c r="YJ493" s="1"/>
      <c r="YK493" s="1"/>
      <c r="YL493" s="1"/>
      <c r="YM493" s="1"/>
      <c r="YN493" s="1"/>
      <c r="YO493" s="1"/>
      <c r="YP493" s="1"/>
      <c r="YQ493" s="1"/>
      <c r="YR493" s="1"/>
      <c r="YS493" s="1"/>
      <c r="YT493" s="1"/>
      <c r="YU493" s="1"/>
      <c r="YV493" s="1"/>
      <c r="YW493" s="1"/>
      <c r="YX493" s="1"/>
      <c r="YY493" s="1"/>
      <c r="YZ493" s="1"/>
      <c r="ZA493" s="1"/>
      <c r="ZB493" s="1"/>
      <c r="ZC493" s="1"/>
      <c r="ZD493" s="1"/>
      <c r="ZE493" s="1"/>
      <c r="ZF493" s="1"/>
      <c r="ZG493" s="1"/>
      <c r="ZH493" s="1"/>
      <c r="ZI493" s="1"/>
      <c r="ZJ493" s="1"/>
      <c r="ZK493" s="1"/>
      <c r="ZL493" s="1"/>
      <c r="ZM493" s="1"/>
      <c r="ZN493" s="1"/>
      <c r="ZO493" s="1"/>
      <c r="ZP493" s="1"/>
      <c r="ZQ493" s="1"/>
      <c r="ZR493" s="1"/>
      <c r="ZS493" s="1"/>
      <c r="ZT493" s="1"/>
      <c r="ZU493" s="1"/>
      <c r="ZV493" s="1"/>
      <c r="ZW493" s="1"/>
      <c r="ZX493" s="1"/>
      <c r="ZY493" s="1"/>
      <c r="ZZ493" s="1"/>
      <c r="AAA493" s="1"/>
      <c r="AAB493" s="1"/>
      <c r="AAC493" s="1"/>
      <c r="AAD493" s="1"/>
      <c r="AAE493" s="1"/>
      <c r="AAF493" s="1"/>
      <c r="AAG493" s="1"/>
      <c r="AAH493" s="1"/>
      <c r="AAI493" s="1"/>
      <c r="AAJ493" s="1"/>
      <c r="AAK493" s="1"/>
      <c r="AAL493" s="1"/>
      <c r="AAM493" s="1"/>
      <c r="AAN493" s="1"/>
      <c r="AAO493" s="1"/>
      <c r="AAP493" s="1"/>
      <c r="AAQ493" s="1"/>
      <c r="AAR493" s="1"/>
      <c r="AAS493" s="1"/>
      <c r="AAT493" s="1"/>
      <c r="AAU493" s="1"/>
      <c r="AAV493" s="1"/>
      <c r="AAW493" s="1"/>
      <c r="AAX493" s="1"/>
      <c r="AAY493" s="1"/>
      <c r="AAZ493" s="1"/>
      <c r="ABA493" s="1"/>
      <c r="ABB493" s="1"/>
      <c r="ABC493" s="1"/>
      <c r="ABD493" s="1"/>
      <c r="ABE493" s="1"/>
      <c r="ABF493" s="1"/>
      <c r="ABG493" s="1"/>
      <c r="ABH493" s="1"/>
      <c r="ABI493" s="1"/>
      <c r="ABJ493" s="1"/>
      <c r="ABK493" s="1"/>
      <c r="ABL493" s="1"/>
      <c r="ABM493" s="1"/>
      <c r="ABN493" s="1"/>
      <c r="ABO493" s="1"/>
      <c r="ABP493" s="1"/>
      <c r="ABQ493" s="1"/>
      <c r="ABR493" s="1"/>
      <c r="ABS493" s="1"/>
      <c r="ABT493" s="1"/>
      <c r="ABU493" s="1"/>
      <c r="ABV493" s="1"/>
      <c r="ABW493" s="1"/>
      <c r="ABX493" s="1"/>
      <c r="ABY493" s="1"/>
      <c r="ABZ493" s="1"/>
      <c r="ACA493" s="1"/>
      <c r="ACB493" s="1"/>
      <c r="ACC493" s="1"/>
      <c r="ACD493" s="1"/>
      <c r="ACE493" s="1"/>
      <c r="ACF493" s="1"/>
      <c r="ACG493" s="1"/>
      <c r="ACH493" s="1"/>
      <c r="ACI493" s="1"/>
      <c r="ACJ493" s="1"/>
      <c r="ACK493" s="1"/>
      <c r="ACL493" s="1"/>
      <c r="ACM493" s="1"/>
      <c r="ACN493" s="1"/>
      <c r="ACO493" s="1"/>
      <c r="ACP493" s="1"/>
      <c r="ACQ493" s="1"/>
      <c r="ACR493" s="1"/>
      <c r="ACS493" s="1"/>
      <c r="ACT493" s="1"/>
      <c r="ACU493" s="1"/>
      <c r="ACV493" s="1"/>
      <c r="ACW493" s="1"/>
      <c r="ACX493" s="1"/>
      <c r="ACY493" s="1"/>
      <c r="ACZ493" s="1"/>
      <c r="ADA493" s="1"/>
      <c r="ADB493" s="1"/>
      <c r="ADC493" s="1"/>
      <c r="ADD493" s="1"/>
      <c r="ADE493" s="1"/>
      <c r="ADF493" s="1"/>
      <c r="ADG493" s="1"/>
      <c r="ADH493" s="1"/>
      <c r="ADI493" s="1"/>
      <c r="ADJ493" s="1"/>
      <c r="ADK493" s="1"/>
      <c r="ADL493" s="1"/>
      <c r="ADM493" s="1"/>
      <c r="ADN493" s="1"/>
      <c r="ADO493" s="1"/>
      <c r="ADP493" s="1"/>
      <c r="ADQ493" s="1"/>
      <c r="ADR493" s="1"/>
      <c r="ADS493" s="1"/>
      <c r="ADT493" s="1"/>
      <c r="ADU493" s="1"/>
      <c r="ADV493" s="1"/>
      <c r="ADW493" s="1"/>
      <c r="ADX493" s="1"/>
      <c r="ADY493" s="1"/>
      <c r="ADZ493" s="1"/>
      <c r="AEA493" s="1"/>
      <c r="AEB493" s="1"/>
      <c r="AEC493" s="1"/>
      <c r="AED493" s="1"/>
      <c r="AEE493" s="1"/>
      <c r="AEF493" s="1"/>
      <c r="AEG493" s="1"/>
      <c r="AEH493" s="1"/>
      <c r="AEI493" s="1"/>
      <c r="AEJ493" s="1"/>
      <c r="AEK493" s="1"/>
      <c r="AEL493" s="1"/>
      <c r="AEM493" s="1"/>
      <c r="AEN493" s="1"/>
      <c r="AEO493" s="1"/>
      <c r="AEP493" s="1"/>
      <c r="AEQ493" s="1"/>
      <c r="AER493" s="1"/>
      <c r="AES493" s="1"/>
      <c r="AET493" s="1"/>
      <c r="AEU493" s="1"/>
      <c r="AEV493" s="1"/>
      <c r="AEW493" s="1"/>
      <c r="AEX493" s="1"/>
      <c r="AEY493" s="1"/>
      <c r="AEZ493" s="1"/>
      <c r="AFA493" s="1"/>
      <c r="AFB493" s="1"/>
      <c r="AFC493" s="1"/>
      <c r="AFD493" s="1"/>
      <c r="AFE493" s="1"/>
      <c r="AFF493" s="1"/>
      <c r="AFG493" s="1"/>
      <c r="AFH493" s="1"/>
      <c r="AFI493" s="1"/>
      <c r="AFJ493" s="1"/>
      <c r="AFK493" s="1"/>
      <c r="AFL493" s="1"/>
      <c r="AFM493" s="1"/>
      <c r="AFN493" s="1"/>
      <c r="AFO493" s="1"/>
      <c r="AFP493" s="1"/>
      <c r="AFQ493" s="1"/>
      <c r="AFR493" s="1"/>
      <c r="AFS493" s="1"/>
      <c r="AFT493" s="1"/>
      <c r="AFU493" s="1"/>
      <c r="AFV493" s="1"/>
      <c r="AFW493" s="1"/>
      <c r="AFX493" s="1"/>
      <c r="AFY493" s="1"/>
      <c r="AFZ493" s="1"/>
      <c r="AGA493" s="1"/>
      <c r="AGB493" s="1"/>
      <c r="AGC493" s="1"/>
      <c r="AGD493" s="1"/>
      <c r="AGE493" s="1"/>
      <c r="AGF493" s="1"/>
      <c r="AGG493" s="1"/>
      <c r="AGH493" s="1"/>
      <c r="AGI493" s="1"/>
      <c r="AGJ493" s="1"/>
      <c r="AGK493" s="1"/>
      <c r="AGL493" s="1"/>
      <c r="AGM493" s="1"/>
      <c r="AGN493" s="1"/>
      <c r="AGO493" s="1"/>
      <c r="AGP493" s="1"/>
      <c r="AGQ493" s="1"/>
      <c r="AGR493" s="1"/>
      <c r="AGS493" s="1"/>
      <c r="AGT493" s="1"/>
      <c r="AGU493" s="1"/>
      <c r="AGV493" s="1"/>
      <c r="AGW493" s="1"/>
      <c r="AGX493" s="1"/>
      <c r="AGY493" s="1"/>
      <c r="AGZ493" s="1"/>
      <c r="AHA493" s="1"/>
      <c r="AHB493" s="1"/>
      <c r="AHC493" s="1"/>
      <c r="AHD493" s="1"/>
      <c r="AHE493" s="1"/>
      <c r="AHF493" s="1"/>
      <c r="AHG493" s="1"/>
      <c r="AHH493" s="1"/>
      <c r="AHI493" s="1"/>
      <c r="AHJ493" s="1"/>
      <c r="AHK493" s="1"/>
      <c r="AHL493" s="1"/>
      <c r="AHM493" s="1"/>
      <c r="AHN493" s="1"/>
      <c r="AHO493" s="1"/>
      <c r="AHP493" s="1"/>
      <c r="AHQ493" s="1"/>
      <c r="AHR493" s="1"/>
      <c r="AHS493" s="1"/>
      <c r="AHT493" s="1"/>
      <c r="AHU493" s="1"/>
      <c r="AHV493" s="1"/>
      <c r="AHW493" s="1"/>
      <c r="AHX493" s="1"/>
      <c r="AHY493" s="1"/>
      <c r="AHZ493" s="1"/>
      <c r="AIA493" s="1"/>
      <c r="AIB493" s="1"/>
      <c r="AIC493" s="1"/>
      <c r="AID493" s="1"/>
      <c r="AIE493" s="1"/>
      <c r="AIF493" s="1"/>
      <c r="AIG493" s="1"/>
      <c r="AIH493" s="1"/>
      <c r="AII493" s="1"/>
      <c r="AIJ493" s="1"/>
      <c r="AIK493" s="1"/>
      <c r="AIL493" s="1"/>
      <c r="AIM493" s="1"/>
      <c r="AIN493" s="1"/>
      <c r="AIO493" s="1"/>
      <c r="AIP493" s="1"/>
      <c r="AIQ493" s="1"/>
      <c r="AIR493" s="1"/>
      <c r="AIS493" s="1"/>
      <c r="AIT493" s="1"/>
      <c r="AIU493" s="1"/>
      <c r="AIV493" s="1"/>
      <c r="AIW493" s="1"/>
      <c r="AIX493" s="1"/>
      <c r="AIY493" s="1"/>
      <c r="AIZ493" s="1"/>
      <c r="AJA493" s="1"/>
      <c r="AJB493" s="1"/>
      <c r="AJC493" s="1"/>
      <c r="AJD493" s="1"/>
      <c r="AJE493" s="1"/>
      <c r="AJF493" s="1"/>
      <c r="AJG493" s="1"/>
      <c r="AJH493" s="1"/>
      <c r="AJI493" s="1"/>
      <c r="AJJ493" s="1"/>
      <c r="AJK493" s="1"/>
      <c r="AJL493" s="1"/>
      <c r="AJM493" s="1"/>
      <c r="AJN493" s="1"/>
      <c r="AJO493" s="1"/>
      <c r="AJP493" s="1"/>
      <c r="AJQ493" s="1"/>
      <c r="AJR493" s="1"/>
      <c r="AJS493" s="1"/>
      <c r="AJT493" s="1"/>
      <c r="AJU493" s="1"/>
      <c r="AJV493" s="1"/>
      <c r="AJW493" s="1"/>
      <c r="AJX493" s="1"/>
      <c r="AJY493" s="1"/>
      <c r="AJZ493" s="1"/>
      <c r="AKA493" s="1"/>
      <c r="AKB493" s="1"/>
      <c r="AKC493" s="1"/>
      <c r="AKD493" s="1"/>
      <c r="AKE493" s="1"/>
      <c r="AKF493" s="1"/>
      <c r="AKG493" s="1"/>
      <c r="AKH493" s="1"/>
      <c r="AKI493" s="1"/>
      <c r="AKJ493" s="1"/>
      <c r="AKK493" s="1"/>
      <c r="AKL493" s="1"/>
      <c r="AKM493" s="1"/>
      <c r="AKN493" s="1"/>
      <c r="AKO493" s="1"/>
      <c r="AKP493" s="1"/>
      <c r="AKQ493" s="1"/>
      <c r="AKR493" s="1"/>
      <c r="AKS493" s="1"/>
      <c r="AKT493" s="1"/>
      <c r="AKU493" s="1"/>
      <c r="AKV493" s="1"/>
      <c r="AKW493" s="1"/>
      <c r="AKX493" s="1"/>
      <c r="AKY493" s="1"/>
      <c r="AKZ493" s="1"/>
      <c r="ALA493" s="1"/>
      <c r="ALB493" s="1"/>
      <c r="ALC493" s="1"/>
      <c r="ALD493" s="1"/>
      <c r="ALE493" s="1"/>
      <c r="ALF493" s="1"/>
      <c r="ALG493" s="1"/>
      <c r="ALH493" s="1"/>
      <c r="ALI493" s="1"/>
      <c r="ALJ493" s="1"/>
      <c r="ALK493" s="1"/>
      <c r="ALL493" s="1"/>
      <c r="ALM493" s="1"/>
      <c r="ALN493" s="1"/>
      <c r="ALO493" s="1"/>
      <c r="ALP493" s="1"/>
      <c r="ALQ493" s="1"/>
      <c r="ALR493" s="1"/>
      <c r="ALS493" s="1"/>
      <c r="ALT493" s="1"/>
      <c r="ALU493" s="1"/>
      <c r="ALV493" s="1"/>
      <c r="ALW493" s="1"/>
      <c r="ALX493" s="1"/>
      <c r="ALY493" s="1"/>
      <c r="ALZ493" s="1"/>
      <c r="AMA493" s="1"/>
      <c r="AMB493" s="1"/>
      <c r="AMC493" s="1"/>
      <c r="AMD493" s="1"/>
      <c r="AME493" s="1"/>
      <c r="AMF493" s="1"/>
      <c r="AMG493" s="1"/>
      <c r="AMH493" s="1"/>
      <c r="AMI493" s="1"/>
      <c r="AMJ493" s="1"/>
      <c r="AMK493" s="1"/>
      <c r="AML493" s="1"/>
      <c r="AMM493" s="1"/>
      <c r="AMN493" s="1"/>
      <c r="AMO493" s="1"/>
      <c r="AMP493" s="1"/>
      <c r="AMQ493" s="1"/>
      <c r="AMR493" s="1"/>
      <c r="AMS493" s="1"/>
      <c r="AMT493" s="1"/>
      <c r="AMU493" s="1"/>
      <c r="AMV493" s="1"/>
      <c r="AMW493" s="1"/>
      <c r="AMX493" s="1"/>
      <c r="AMY493" s="1"/>
      <c r="AMZ493" s="1"/>
      <c r="ANA493" s="1"/>
      <c r="ANB493" s="1"/>
      <c r="ANC493" s="1"/>
      <c r="AND493" s="1"/>
      <c r="ANE493" s="1"/>
      <c r="ANF493" s="1"/>
      <c r="ANG493" s="1"/>
      <c r="ANH493" s="1"/>
      <c r="ANI493" s="1"/>
      <c r="ANJ493" s="1"/>
      <c r="ANK493" s="1"/>
      <c r="ANL493" s="1"/>
      <c r="ANM493" s="1"/>
      <c r="ANN493" s="1"/>
      <c r="ANO493" s="1"/>
      <c r="ANP493" s="1"/>
      <c r="ANQ493" s="1"/>
      <c r="ANR493" s="1"/>
      <c r="ANS493" s="1"/>
      <c r="ANT493" s="1"/>
      <c r="ANU493" s="1"/>
      <c r="ANV493" s="1"/>
      <c r="ANW493" s="1"/>
      <c r="ANX493" s="1"/>
      <c r="ANY493" s="1"/>
      <c r="ANZ493" s="1"/>
      <c r="AOA493" s="1"/>
      <c r="AOB493" s="1"/>
      <c r="AOC493" s="1"/>
      <c r="AOD493" s="1"/>
      <c r="AOE493" s="1"/>
      <c r="AOF493" s="1"/>
      <c r="AOG493" s="1"/>
      <c r="AOH493" s="1"/>
      <c r="AOI493" s="1"/>
      <c r="AOJ493" s="1"/>
      <c r="AOK493" s="1"/>
      <c r="AOL493" s="1"/>
      <c r="AOM493" s="1"/>
      <c r="AON493" s="1"/>
      <c r="AOO493" s="1"/>
      <c r="AOP493" s="1"/>
      <c r="AOQ493" s="1"/>
      <c r="AOR493" s="1"/>
      <c r="AOS493" s="1"/>
      <c r="AOT493" s="1"/>
      <c r="AOU493" s="1"/>
      <c r="AOV493" s="1"/>
      <c r="AOW493" s="1"/>
      <c r="AOX493" s="1"/>
      <c r="AOY493" s="1"/>
      <c r="AOZ493" s="1"/>
      <c r="APA493" s="1"/>
      <c r="APB493" s="1"/>
      <c r="APC493" s="1"/>
      <c r="APD493" s="1"/>
      <c r="APE493" s="1"/>
      <c r="APF493" s="1"/>
      <c r="APG493" s="1"/>
      <c r="APH493" s="1"/>
      <c r="API493" s="1"/>
      <c r="APJ493" s="1"/>
      <c r="APK493" s="1"/>
      <c r="APL493" s="1"/>
      <c r="APM493" s="1"/>
      <c r="APN493" s="1"/>
      <c r="APO493" s="1"/>
      <c r="APP493" s="1"/>
      <c r="APQ493" s="1"/>
      <c r="APR493" s="1"/>
      <c r="APS493" s="1"/>
      <c r="APT493" s="1"/>
      <c r="APU493" s="1"/>
      <c r="APV493" s="1"/>
      <c r="APW493" s="1"/>
      <c r="APX493" s="1"/>
      <c r="APY493" s="1"/>
      <c r="APZ493" s="1"/>
      <c r="AQA493" s="1"/>
      <c r="AQB493" s="1"/>
      <c r="AQC493" s="1"/>
      <c r="AQD493" s="1"/>
      <c r="AQE493" s="1"/>
      <c r="AQF493" s="1"/>
      <c r="AQG493" s="1"/>
      <c r="AQH493" s="1"/>
      <c r="AQI493" s="1"/>
      <c r="AQJ493" s="1"/>
      <c r="AQK493" s="1"/>
      <c r="AQL493" s="1"/>
      <c r="AQM493" s="1"/>
      <c r="AQN493" s="1"/>
      <c r="AQO493" s="1"/>
      <c r="AQP493" s="1"/>
      <c r="AQQ493" s="1"/>
      <c r="AQR493" s="1"/>
      <c r="AQS493" s="1"/>
      <c r="AQT493" s="1"/>
      <c r="AQU493" s="1"/>
      <c r="AQV493" s="1"/>
      <c r="AQW493" s="1"/>
      <c r="AQX493" s="1"/>
      <c r="AQY493" s="1"/>
      <c r="AQZ493" s="1"/>
      <c r="ARA493" s="1"/>
      <c r="ARB493" s="1"/>
      <c r="ARC493" s="1"/>
      <c r="ARD493" s="1"/>
      <c r="ARE493" s="1"/>
      <c r="ARF493" s="1"/>
      <c r="ARG493" s="1"/>
      <c r="ARH493" s="1"/>
      <c r="ARI493" s="1"/>
      <c r="ARJ493" s="1"/>
      <c r="ARK493" s="1"/>
      <c r="ARL493" s="1"/>
      <c r="ARM493" s="1"/>
      <c r="ARN493" s="1"/>
      <c r="ARO493" s="1"/>
      <c r="ARP493" s="1"/>
      <c r="ARQ493" s="1"/>
      <c r="ARR493" s="1"/>
      <c r="ARS493" s="1"/>
      <c r="ART493" s="1"/>
      <c r="ARU493" s="1"/>
      <c r="ARV493" s="1"/>
      <c r="ARW493" s="1"/>
      <c r="ARX493" s="1"/>
      <c r="ARY493" s="1"/>
      <c r="ARZ493" s="1"/>
      <c r="ASA493" s="1"/>
      <c r="ASB493" s="1"/>
      <c r="ASC493" s="1"/>
      <c r="ASD493" s="1"/>
      <c r="ASE493" s="1"/>
      <c r="ASF493" s="1"/>
      <c r="ASG493" s="1"/>
      <c r="ASH493" s="1"/>
      <c r="ASI493" s="1"/>
      <c r="ASJ493" s="1"/>
      <c r="ASK493" s="1"/>
      <c r="ASL493" s="1"/>
      <c r="ASM493" s="1"/>
      <c r="ASN493" s="1"/>
      <c r="ASO493" s="1"/>
      <c r="ASP493" s="1"/>
      <c r="ASQ493" s="1"/>
      <c r="ASR493" s="1"/>
      <c r="ASS493" s="1"/>
      <c r="AST493" s="1"/>
      <c r="ASU493" s="1"/>
      <c r="ASV493" s="1"/>
      <c r="ASW493" s="1"/>
      <c r="ASX493" s="1"/>
      <c r="ASY493" s="1"/>
      <c r="ASZ493" s="1"/>
      <c r="ATA493" s="1"/>
      <c r="ATB493" s="1"/>
      <c r="ATC493" s="1"/>
      <c r="ATD493" s="1"/>
      <c r="ATE493" s="1"/>
      <c r="ATF493" s="1"/>
      <c r="ATG493" s="1"/>
      <c r="ATH493" s="1"/>
      <c r="ATI493" s="1"/>
      <c r="ATJ493" s="1"/>
      <c r="ATK493" s="1"/>
      <c r="ATL493" s="1"/>
      <c r="ATM493" s="1"/>
      <c r="ATN493" s="1"/>
      <c r="ATO493" s="1"/>
      <c r="ATP493" s="1"/>
      <c r="ATQ493" s="1"/>
      <c r="ATR493" s="1"/>
      <c r="ATS493" s="1"/>
      <c r="ATT493" s="1"/>
      <c r="ATU493" s="1"/>
      <c r="ATV493" s="1"/>
      <c r="ATW493" s="1"/>
      <c r="ATX493" s="1"/>
      <c r="ATY493" s="1"/>
      <c r="ATZ493" s="1"/>
      <c r="AUA493" s="1"/>
      <c r="AUB493" s="1"/>
      <c r="AUC493" s="1"/>
      <c r="AUD493" s="1"/>
      <c r="AUE493" s="1"/>
      <c r="AUF493" s="1"/>
      <c r="AUG493" s="1"/>
      <c r="AUH493" s="1"/>
      <c r="AUI493" s="1"/>
      <c r="AUJ493" s="1"/>
      <c r="AUK493" s="1"/>
      <c r="AUL493" s="1"/>
      <c r="AUM493" s="1"/>
      <c r="AUN493" s="1"/>
      <c r="AUO493" s="1"/>
      <c r="AUP493" s="1"/>
      <c r="AUQ493" s="1"/>
      <c r="AUR493" s="1"/>
      <c r="AUS493" s="1"/>
      <c r="AUT493" s="1"/>
      <c r="AUU493" s="1"/>
      <c r="AUV493" s="1"/>
      <c r="AUW493" s="1"/>
      <c r="AUX493" s="1"/>
      <c r="AUY493" s="1"/>
      <c r="AUZ493" s="1"/>
      <c r="AVA493" s="1"/>
      <c r="AVB493" s="1"/>
      <c r="AVC493" s="1"/>
      <c r="AVD493" s="1"/>
      <c r="AVE493" s="1"/>
      <c r="AVF493" s="1"/>
      <c r="AVG493" s="1"/>
      <c r="AVH493" s="1"/>
      <c r="AVI493" s="1"/>
      <c r="AVJ493" s="1"/>
      <c r="AVK493" s="1"/>
      <c r="AVL493" s="1"/>
      <c r="AVM493" s="1"/>
      <c r="AVN493" s="1"/>
      <c r="AVO493" s="1"/>
      <c r="AVP493" s="1"/>
      <c r="AVQ493" s="1"/>
      <c r="AVR493" s="1"/>
      <c r="AVS493" s="1"/>
      <c r="AVT493" s="1"/>
      <c r="AVU493" s="1"/>
      <c r="AVV493" s="1"/>
      <c r="AVW493" s="1"/>
      <c r="AVX493" s="1"/>
      <c r="AVY493" s="1"/>
      <c r="AVZ493" s="1"/>
      <c r="AWA493" s="1"/>
      <c r="AWB493" s="1"/>
      <c r="AWC493" s="1"/>
      <c r="AWD493" s="1"/>
      <c r="AWE493" s="1"/>
      <c r="AWF493" s="1"/>
      <c r="AWG493" s="1"/>
      <c r="AWH493" s="1"/>
      <c r="AWI493" s="1"/>
      <c r="AWJ493" s="1"/>
      <c r="AWK493" s="1"/>
      <c r="AWL493" s="1"/>
      <c r="AWM493" s="1"/>
      <c r="AWN493" s="1"/>
      <c r="AWO493" s="1"/>
      <c r="AWP493" s="1"/>
      <c r="AWQ493" s="1"/>
      <c r="AWR493" s="1"/>
      <c r="AWS493" s="1"/>
      <c r="AWT493" s="1"/>
      <c r="AWU493" s="1"/>
      <c r="AWV493" s="1"/>
      <c r="AWW493" s="1"/>
      <c r="AWX493" s="1"/>
      <c r="AWY493" s="1"/>
      <c r="AWZ493" s="1"/>
      <c r="AXA493" s="1"/>
      <c r="AXB493" s="1"/>
      <c r="AXC493" s="1"/>
      <c r="AXD493" s="1"/>
      <c r="AXE493" s="1"/>
      <c r="AXF493" s="1"/>
      <c r="AXG493" s="1"/>
      <c r="AXH493" s="1"/>
      <c r="AXI493" s="1"/>
      <c r="AXJ493" s="1"/>
      <c r="AXK493" s="1"/>
      <c r="AXL493" s="1"/>
      <c r="AXM493" s="1"/>
      <c r="AXN493" s="1"/>
      <c r="AXO493" s="1"/>
      <c r="AXP493" s="1"/>
      <c r="AXQ493" s="1"/>
      <c r="AXR493" s="1"/>
      <c r="AXS493" s="1"/>
      <c r="AXT493" s="1"/>
      <c r="AXU493" s="1"/>
      <c r="AXV493" s="1"/>
      <c r="AXW493" s="1"/>
      <c r="AXX493" s="1"/>
      <c r="AXY493" s="1"/>
      <c r="AXZ493" s="1"/>
      <c r="AYA493" s="1"/>
      <c r="AYB493" s="1"/>
      <c r="AYC493" s="1"/>
      <c r="AYD493" s="1"/>
      <c r="AYE493" s="1"/>
      <c r="AYF493" s="1"/>
      <c r="AYG493" s="1"/>
      <c r="AYH493" s="1"/>
      <c r="AYI493" s="1"/>
      <c r="AYJ493" s="1"/>
      <c r="AYK493" s="1"/>
      <c r="AYL493" s="1"/>
      <c r="AYM493" s="1"/>
      <c r="AYN493" s="1"/>
      <c r="AYO493" s="1"/>
      <c r="AYP493" s="1"/>
      <c r="AYQ493" s="1"/>
      <c r="AYR493" s="1"/>
      <c r="AYS493" s="1"/>
      <c r="AYT493" s="1"/>
      <c r="AYU493" s="1"/>
      <c r="AYV493" s="1"/>
      <c r="AYW493" s="1"/>
      <c r="AYX493" s="1"/>
      <c r="AYY493" s="1"/>
      <c r="AYZ493" s="1"/>
      <c r="AZA493" s="1"/>
      <c r="AZB493" s="1"/>
      <c r="AZC493" s="1"/>
      <c r="AZD493" s="1"/>
      <c r="AZE493" s="1"/>
      <c r="AZF493" s="1"/>
      <c r="AZG493" s="1"/>
      <c r="AZH493" s="1"/>
      <c r="AZI493" s="1"/>
      <c r="AZJ493" s="1"/>
      <c r="AZK493" s="1"/>
      <c r="AZL493" s="1"/>
      <c r="AZM493" s="1"/>
      <c r="AZN493" s="1"/>
      <c r="AZO493" s="1"/>
      <c r="AZP493" s="1"/>
      <c r="AZQ493" s="1"/>
      <c r="AZR493" s="1"/>
      <c r="AZS493" s="1"/>
      <c r="AZT493" s="1"/>
      <c r="AZU493" s="1"/>
      <c r="AZV493" s="1"/>
      <c r="AZW493" s="1"/>
      <c r="AZX493" s="1"/>
      <c r="AZY493" s="1"/>
      <c r="AZZ493" s="1"/>
      <c r="BAA493" s="1"/>
      <c r="BAB493" s="1"/>
      <c r="BAC493" s="1"/>
      <c r="BAD493" s="1"/>
      <c r="BAE493" s="1"/>
      <c r="BAF493" s="1"/>
      <c r="BAG493" s="1"/>
      <c r="BAH493" s="1"/>
      <c r="BAI493" s="1"/>
      <c r="BAJ493" s="1"/>
      <c r="BAK493" s="1"/>
      <c r="BAL493" s="1"/>
      <c r="BAM493" s="1"/>
      <c r="BAN493" s="1"/>
      <c r="BAO493" s="1"/>
      <c r="BAP493" s="1"/>
      <c r="BAQ493" s="1"/>
      <c r="BAR493" s="1"/>
      <c r="BAS493" s="1"/>
      <c r="BAT493" s="1"/>
      <c r="BAU493" s="1"/>
      <c r="BAV493" s="1"/>
      <c r="BAW493" s="1"/>
      <c r="BAX493" s="1"/>
      <c r="BAY493" s="1"/>
      <c r="BAZ493" s="1"/>
      <c r="BBA493" s="1"/>
      <c r="BBB493" s="1"/>
      <c r="BBC493" s="1"/>
      <c r="BBD493" s="1"/>
      <c r="BBE493" s="1"/>
      <c r="BBF493" s="1"/>
      <c r="BBG493" s="1"/>
      <c r="BBH493" s="1"/>
      <c r="BBI493" s="1"/>
      <c r="BBJ493" s="1"/>
      <c r="BBK493" s="1"/>
      <c r="BBL493" s="1"/>
      <c r="BBM493" s="1"/>
      <c r="BBN493" s="1"/>
      <c r="BBO493" s="1"/>
      <c r="BBP493" s="1"/>
      <c r="BBQ493" s="1"/>
      <c r="BBR493" s="1"/>
      <c r="BBS493" s="1"/>
      <c r="BBT493" s="1"/>
      <c r="BBU493" s="1"/>
      <c r="BBV493" s="1"/>
      <c r="BBW493" s="1"/>
      <c r="BBX493" s="1"/>
      <c r="BBY493" s="1"/>
      <c r="BBZ493" s="1"/>
      <c r="BCA493" s="1"/>
      <c r="BCB493" s="1"/>
      <c r="BCC493" s="1"/>
      <c r="BCD493" s="1"/>
      <c r="BCE493" s="1"/>
      <c r="BCF493" s="1"/>
      <c r="BCG493" s="1"/>
      <c r="BCH493" s="1"/>
      <c r="BCI493" s="1"/>
      <c r="BCJ493" s="1"/>
      <c r="BCK493" s="1"/>
      <c r="BCL493" s="1"/>
      <c r="BCM493" s="1"/>
      <c r="BCN493" s="1"/>
      <c r="BCO493" s="1"/>
      <c r="BCP493" s="1"/>
      <c r="BCQ493" s="1"/>
      <c r="BCR493" s="1"/>
      <c r="BCS493" s="1"/>
      <c r="BCT493" s="1"/>
      <c r="BCU493" s="1"/>
      <c r="BCV493" s="1"/>
      <c r="BCW493" s="1"/>
      <c r="BCX493" s="1"/>
      <c r="BCY493" s="1"/>
      <c r="BCZ493" s="1"/>
      <c r="BDA493" s="1"/>
      <c r="BDB493" s="1"/>
      <c r="BDC493" s="1"/>
      <c r="BDD493" s="1"/>
      <c r="BDE493" s="1"/>
      <c r="BDF493" s="1"/>
      <c r="BDG493" s="1"/>
      <c r="BDH493" s="1"/>
      <c r="BDI493" s="1"/>
      <c r="BDJ493" s="1"/>
      <c r="BDK493" s="1"/>
      <c r="BDL493" s="1"/>
      <c r="BDM493" s="1"/>
      <c r="BDN493" s="1"/>
      <c r="BDO493" s="1"/>
      <c r="BDP493" s="1"/>
      <c r="BDQ493" s="1"/>
      <c r="BDR493" s="1"/>
      <c r="BDS493" s="1"/>
      <c r="BDT493" s="1"/>
      <c r="BDU493" s="1"/>
      <c r="BDV493" s="1"/>
      <c r="BDW493" s="1"/>
      <c r="BDX493" s="1"/>
      <c r="BDY493" s="1"/>
      <c r="BDZ493" s="1"/>
      <c r="BEA493" s="1"/>
      <c r="BEB493" s="1"/>
      <c r="BEC493" s="1"/>
      <c r="BED493" s="1"/>
      <c r="BEE493" s="1"/>
      <c r="BEF493" s="1"/>
      <c r="BEG493" s="1"/>
      <c r="BEH493" s="1"/>
      <c r="BEI493" s="1"/>
      <c r="BEJ493" s="1"/>
      <c r="BEK493" s="1"/>
      <c r="BEL493" s="1"/>
      <c r="BEM493" s="1"/>
      <c r="BEN493" s="1"/>
      <c r="BEO493" s="1"/>
      <c r="BEP493" s="1"/>
      <c r="BEQ493" s="1"/>
      <c r="BER493" s="1"/>
      <c r="BES493" s="1"/>
      <c r="BET493" s="1"/>
      <c r="BEU493" s="1"/>
      <c r="BEV493" s="1"/>
      <c r="BEW493" s="1"/>
      <c r="BEX493" s="1"/>
      <c r="BEY493" s="1"/>
      <c r="BEZ493" s="1"/>
      <c r="BFA493" s="1"/>
      <c r="BFB493" s="1"/>
      <c r="BFC493" s="1"/>
      <c r="BFD493" s="1"/>
      <c r="BFE493" s="1"/>
      <c r="BFF493" s="1"/>
      <c r="BFG493" s="1"/>
      <c r="BFH493" s="1"/>
      <c r="BFI493" s="1"/>
      <c r="BFJ493" s="1"/>
      <c r="BFK493" s="1"/>
      <c r="BFL493" s="1"/>
      <c r="BFM493" s="1"/>
      <c r="BFN493" s="1"/>
      <c r="BFO493" s="1"/>
      <c r="BFP493" s="1"/>
      <c r="BFQ493" s="1"/>
      <c r="BFR493" s="1"/>
      <c r="BFS493" s="1"/>
      <c r="BFT493" s="1"/>
      <c r="BFU493" s="1"/>
      <c r="BFV493" s="1"/>
      <c r="BFW493" s="1"/>
      <c r="BFX493" s="1"/>
      <c r="BFY493" s="1"/>
      <c r="BFZ493" s="1"/>
      <c r="BGA493" s="1"/>
      <c r="BGB493" s="1"/>
      <c r="BGC493" s="1"/>
      <c r="BGD493" s="1"/>
      <c r="BGE493" s="1"/>
      <c r="BGF493" s="1"/>
      <c r="BGG493" s="1"/>
      <c r="BGH493" s="1"/>
      <c r="BGI493" s="1"/>
      <c r="BGJ493" s="1"/>
      <c r="BGK493" s="1"/>
      <c r="BGL493" s="1"/>
      <c r="BGM493" s="1"/>
      <c r="BGN493" s="1"/>
      <c r="BGO493" s="1"/>
      <c r="BGP493" s="1"/>
      <c r="BGQ493" s="1"/>
      <c r="BGR493" s="1"/>
      <c r="BGS493" s="1"/>
      <c r="BGT493" s="1"/>
      <c r="BGU493" s="1"/>
      <c r="BGV493" s="1"/>
      <c r="BGW493" s="1"/>
      <c r="BGX493" s="1"/>
      <c r="BGY493" s="1"/>
      <c r="BGZ493" s="1"/>
      <c r="BHA493" s="1"/>
      <c r="BHB493" s="1"/>
      <c r="BHC493" s="1"/>
      <c r="BHD493" s="1"/>
      <c r="BHE493" s="1"/>
      <c r="BHF493" s="1"/>
      <c r="BHG493" s="1"/>
      <c r="BHH493" s="1"/>
      <c r="BHI493" s="1"/>
      <c r="BHJ493" s="1"/>
      <c r="BHK493" s="1"/>
      <c r="BHL493" s="1"/>
      <c r="BHM493" s="1"/>
      <c r="BHN493" s="1"/>
      <c r="BHO493" s="1"/>
      <c r="BHP493" s="1"/>
      <c r="BHQ493" s="1"/>
      <c r="BHR493" s="1"/>
      <c r="BHS493" s="1"/>
      <c r="BHT493" s="1"/>
      <c r="BHU493" s="1"/>
      <c r="BHV493" s="1"/>
      <c r="BHW493" s="1"/>
      <c r="BHX493" s="1"/>
      <c r="BHY493" s="1"/>
      <c r="BHZ493" s="1"/>
      <c r="BIA493" s="1"/>
      <c r="BIB493" s="1"/>
      <c r="BIC493" s="1"/>
      <c r="BID493" s="1"/>
      <c r="BIE493" s="1"/>
      <c r="BIF493" s="1"/>
      <c r="BIG493" s="1"/>
      <c r="BIH493" s="1"/>
      <c r="BII493" s="1"/>
      <c r="BIJ493" s="1"/>
      <c r="BIK493" s="1"/>
      <c r="BIL493" s="1"/>
      <c r="BIM493" s="1"/>
      <c r="BIN493" s="1"/>
      <c r="BIO493" s="1"/>
      <c r="BIP493" s="1"/>
      <c r="BIQ493" s="1"/>
      <c r="BIR493" s="1"/>
      <c r="BIS493" s="1"/>
      <c r="BIT493" s="1"/>
      <c r="BIU493" s="1"/>
      <c r="BIV493" s="1"/>
      <c r="BIW493" s="1"/>
      <c r="BIX493" s="1"/>
      <c r="BIY493" s="1"/>
      <c r="BIZ493" s="1"/>
      <c r="BJA493" s="1"/>
      <c r="BJB493" s="1"/>
      <c r="BJC493" s="1"/>
      <c r="BJD493" s="1"/>
      <c r="BJE493" s="1"/>
      <c r="BJF493" s="1"/>
      <c r="BJG493" s="1"/>
      <c r="BJH493" s="1"/>
      <c r="BJI493" s="1"/>
      <c r="BJJ493" s="1"/>
      <c r="BJK493" s="1"/>
      <c r="BJL493" s="1"/>
      <c r="BJM493" s="1"/>
      <c r="BJN493" s="1"/>
      <c r="BJO493" s="1"/>
      <c r="BJP493" s="1"/>
      <c r="BJQ493" s="1"/>
      <c r="BJR493" s="1"/>
      <c r="BJS493" s="1"/>
      <c r="BJT493" s="1"/>
      <c r="BJU493" s="1"/>
      <c r="BJV493" s="1"/>
      <c r="BJW493" s="1"/>
      <c r="BJX493" s="1"/>
      <c r="BJY493" s="1"/>
      <c r="BJZ493" s="1"/>
      <c r="BKA493" s="1"/>
      <c r="BKB493" s="1"/>
      <c r="BKC493" s="1"/>
      <c r="BKD493" s="1"/>
      <c r="BKE493" s="1"/>
      <c r="BKF493" s="1"/>
      <c r="BKG493" s="1"/>
      <c r="BKH493" s="1"/>
      <c r="BKI493" s="1"/>
      <c r="BKJ493" s="1"/>
      <c r="BKK493" s="1"/>
      <c r="BKL493" s="1"/>
      <c r="BKM493" s="1"/>
      <c r="BKN493" s="1"/>
      <c r="BKO493" s="1"/>
      <c r="BKP493" s="1"/>
      <c r="BKQ493" s="1"/>
      <c r="BKR493" s="1"/>
      <c r="BKS493" s="1"/>
      <c r="BKT493" s="1"/>
      <c r="BKU493" s="1"/>
      <c r="BKV493" s="1"/>
      <c r="BKW493" s="1"/>
      <c r="BKX493" s="1"/>
      <c r="BKY493" s="1"/>
      <c r="BKZ493" s="1"/>
      <c r="BLA493" s="1"/>
      <c r="BLB493" s="1"/>
      <c r="BLC493" s="1"/>
      <c r="BLD493" s="1"/>
      <c r="BLE493" s="1"/>
      <c r="BLF493" s="1"/>
      <c r="BLG493" s="1"/>
      <c r="BLH493" s="1"/>
      <c r="BLI493" s="1"/>
      <c r="BLJ493" s="1"/>
      <c r="BLK493" s="1"/>
      <c r="BLL493" s="1"/>
      <c r="BLM493" s="1"/>
      <c r="BLN493" s="1"/>
      <c r="BLO493" s="1"/>
      <c r="BLP493" s="1"/>
      <c r="BLQ493" s="1"/>
      <c r="BLR493" s="1"/>
      <c r="BLS493" s="1"/>
      <c r="BLT493" s="1"/>
      <c r="BLU493" s="1"/>
      <c r="BLV493" s="1"/>
      <c r="BLW493" s="1"/>
      <c r="BLX493" s="1"/>
      <c r="BLY493" s="1"/>
      <c r="BLZ493" s="1"/>
      <c r="BMA493" s="1"/>
      <c r="BMB493" s="1"/>
      <c r="BMC493" s="1"/>
      <c r="BMD493" s="1"/>
      <c r="BME493" s="1"/>
      <c r="BMF493" s="1"/>
      <c r="BMG493" s="1"/>
      <c r="BMH493" s="1"/>
      <c r="BMI493" s="1"/>
      <c r="BMJ493" s="1"/>
      <c r="BMK493" s="1"/>
      <c r="BML493" s="1"/>
      <c r="BMM493" s="1"/>
      <c r="BMN493" s="1"/>
      <c r="BMO493" s="1"/>
      <c r="BMP493" s="1"/>
      <c r="BMQ493" s="1"/>
      <c r="BMR493" s="1"/>
      <c r="BMS493" s="1"/>
      <c r="BMT493" s="1"/>
      <c r="BMU493" s="1"/>
      <c r="BMV493" s="1"/>
      <c r="BMW493" s="1"/>
      <c r="BMX493" s="1"/>
      <c r="BMY493" s="1"/>
      <c r="BMZ493" s="1"/>
      <c r="BNA493" s="1"/>
      <c r="BNB493" s="1"/>
      <c r="BNC493" s="1"/>
      <c r="BND493" s="1"/>
      <c r="BNE493" s="1"/>
      <c r="BNF493" s="1"/>
      <c r="BNG493" s="1"/>
      <c r="BNH493" s="1"/>
      <c r="BNI493" s="1"/>
      <c r="BNJ493" s="1"/>
      <c r="BNK493" s="1"/>
      <c r="BNL493" s="1"/>
      <c r="BNM493" s="1"/>
      <c r="BNN493" s="1"/>
      <c r="BNO493" s="1"/>
      <c r="BNP493" s="1"/>
      <c r="BNQ493" s="1"/>
      <c r="BNR493" s="1"/>
      <c r="BNS493" s="1"/>
      <c r="BNT493" s="1"/>
      <c r="BNU493" s="1"/>
      <c r="BNV493" s="1"/>
      <c r="BNW493" s="1"/>
      <c r="BNX493" s="1"/>
      <c r="BNY493" s="1"/>
      <c r="BNZ493" s="1"/>
      <c r="BOA493" s="1"/>
      <c r="BOB493" s="1"/>
      <c r="BOC493" s="1"/>
      <c r="BOD493" s="1"/>
      <c r="BOE493" s="1"/>
      <c r="BOF493" s="1"/>
      <c r="BOG493" s="1"/>
      <c r="BOH493" s="1"/>
      <c r="BOI493" s="1"/>
      <c r="BOJ493" s="1"/>
      <c r="BOK493" s="1"/>
      <c r="BOL493" s="1"/>
      <c r="BOM493" s="1"/>
      <c r="BON493" s="1"/>
      <c r="BOO493" s="1"/>
      <c r="BOP493" s="1"/>
      <c r="BOQ493" s="1"/>
      <c r="BOR493" s="1"/>
      <c r="BOS493" s="1"/>
      <c r="BOT493" s="1"/>
      <c r="BOU493" s="1"/>
      <c r="BOV493" s="1"/>
      <c r="BOW493" s="1"/>
      <c r="BOX493" s="1"/>
      <c r="BOY493" s="1"/>
      <c r="BOZ493" s="1"/>
      <c r="BPA493" s="1"/>
      <c r="BPB493" s="1"/>
      <c r="BPC493" s="1"/>
      <c r="BPD493" s="1"/>
      <c r="BPE493" s="1"/>
      <c r="BPF493" s="1"/>
      <c r="BPG493" s="1"/>
      <c r="BPH493" s="1"/>
      <c r="BPI493" s="1"/>
      <c r="BPJ493" s="1"/>
      <c r="BPK493" s="1"/>
      <c r="BPL493" s="1"/>
      <c r="BPM493" s="1"/>
      <c r="BPN493" s="1"/>
      <c r="BPO493" s="1"/>
      <c r="BPP493" s="1"/>
      <c r="BPQ493" s="1"/>
      <c r="BPR493" s="1"/>
      <c r="BPS493" s="1"/>
      <c r="BPT493" s="1"/>
      <c r="BPU493" s="1"/>
      <c r="BPV493" s="1"/>
      <c r="BPW493" s="1"/>
      <c r="BPX493" s="1"/>
      <c r="BPY493" s="1"/>
      <c r="BPZ493" s="1"/>
      <c r="BQA493" s="1"/>
      <c r="BQB493" s="1"/>
      <c r="BQC493" s="1"/>
      <c r="BQD493" s="1"/>
      <c r="BQE493" s="1"/>
      <c r="BQF493" s="1"/>
      <c r="BQG493" s="1"/>
      <c r="BQH493" s="1"/>
      <c r="BQI493" s="1"/>
      <c r="BQJ493" s="1"/>
      <c r="BQK493" s="1"/>
      <c r="BQL493" s="1"/>
      <c r="BQM493" s="1"/>
      <c r="BQN493" s="1"/>
      <c r="BQO493" s="1"/>
      <c r="BQP493" s="1"/>
      <c r="BQQ493" s="1"/>
      <c r="BQR493" s="1"/>
      <c r="BQS493" s="1"/>
      <c r="BQT493" s="1"/>
      <c r="BQU493" s="1"/>
      <c r="BQV493" s="1"/>
      <c r="BQW493" s="1"/>
      <c r="BQX493" s="1"/>
      <c r="BQY493" s="1"/>
      <c r="BQZ493" s="1"/>
      <c r="BRA493" s="1"/>
      <c r="BRB493" s="1"/>
      <c r="BRC493" s="1"/>
      <c r="BRD493" s="1"/>
      <c r="BRE493" s="1"/>
      <c r="BRF493" s="1"/>
      <c r="BRG493" s="1"/>
      <c r="BRH493" s="1"/>
      <c r="BRI493" s="1"/>
      <c r="BRJ493" s="1"/>
      <c r="BRK493" s="1"/>
      <c r="BRL493" s="1"/>
      <c r="BRM493" s="1"/>
      <c r="BRN493" s="1"/>
      <c r="BRO493" s="1"/>
      <c r="BRP493" s="1"/>
      <c r="BRQ493" s="1"/>
      <c r="BRR493" s="1"/>
      <c r="BRS493" s="1"/>
      <c r="BRT493" s="1"/>
      <c r="BRU493" s="1"/>
      <c r="BRV493" s="1"/>
      <c r="BRW493" s="1"/>
      <c r="BRX493" s="1"/>
      <c r="BRY493" s="1"/>
      <c r="BRZ493" s="1"/>
      <c r="BSA493" s="1"/>
      <c r="BSB493" s="1"/>
      <c r="BSC493" s="1"/>
      <c r="BSD493" s="1"/>
      <c r="BSE493" s="1"/>
      <c r="BSF493" s="1"/>
      <c r="BSG493" s="1"/>
      <c r="BSH493" s="1"/>
      <c r="BSI493" s="1"/>
      <c r="BSJ493" s="1"/>
      <c r="BSK493" s="1"/>
      <c r="BSL493" s="1"/>
      <c r="BSM493" s="1"/>
      <c r="BSN493" s="1"/>
      <c r="BSO493" s="1"/>
      <c r="BSP493" s="1"/>
      <c r="BSQ493" s="1"/>
      <c r="BSR493" s="1"/>
      <c r="BSS493" s="1"/>
      <c r="BST493" s="1"/>
      <c r="BSU493" s="1"/>
      <c r="BSV493" s="1"/>
      <c r="BSW493" s="1"/>
      <c r="BSX493" s="1"/>
      <c r="BSY493" s="1"/>
      <c r="BSZ493" s="1"/>
      <c r="BTA493" s="1"/>
      <c r="BTB493" s="1"/>
      <c r="BTC493" s="1"/>
      <c r="BTD493" s="1"/>
      <c r="BTE493" s="1"/>
      <c r="BTF493" s="1"/>
      <c r="BTG493" s="1"/>
      <c r="BTH493" s="1"/>
      <c r="BTI493" s="1"/>
      <c r="BTJ493" s="1"/>
      <c r="BTK493" s="1"/>
      <c r="BTL493" s="1"/>
      <c r="BTM493" s="1"/>
      <c r="BTN493" s="1"/>
      <c r="BTO493" s="1"/>
      <c r="BTP493" s="1"/>
      <c r="BTQ493" s="1"/>
      <c r="BTR493" s="1"/>
      <c r="BTS493" s="1"/>
      <c r="BTT493" s="1"/>
      <c r="BTU493" s="1"/>
      <c r="BTV493" s="1"/>
      <c r="BTW493" s="1"/>
      <c r="BTX493" s="1"/>
      <c r="BTY493" s="1"/>
      <c r="BTZ493" s="1"/>
      <c r="BUA493" s="1"/>
      <c r="BUB493" s="1"/>
      <c r="BUC493" s="1"/>
      <c r="BUD493" s="1"/>
      <c r="BUE493" s="1"/>
      <c r="BUF493" s="1"/>
      <c r="BUG493" s="1"/>
      <c r="BUH493" s="1"/>
      <c r="BUI493" s="1"/>
      <c r="BUJ493" s="1"/>
      <c r="BUK493" s="1"/>
      <c r="BUL493" s="1"/>
      <c r="BUM493" s="1"/>
      <c r="BUN493" s="1"/>
      <c r="BUO493" s="1"/>
      <c r="BUP493" s="1"/>
      <c r="BUQ493" s="1"/>
      <c r="BUR493" s="1"/>
      <c r="BUS493" s="1"/>
      <c r="BUT493" s="1"/>
      <c r="BUU493" s="1"/>
      <c r="BUV493" s="1"/>
      <c r="BUW493" s="1"/>
      <c r="BUX493" s="1"/>
      <c r="BUY493" s="1"/>
      <c r="BUZ493" s="1"/>
      <c r="BVA493" s="1"/>
      <c r="BVB493" s="1"/>
      <c r="BVC493" s="1"/>
      <c r="BVD493" s="1"/>
      <c r="BVE493" s="1"/>
      <c r="BVF493" s="1"/>
      <c r="BVG493" s="1"/>
      <c r="BVH493" s="1"/>
      <c r="BVI493" s="1"/>
      <c r="BVJ493" s="1"/>
      <c r="BVK493" s="1"/>
      <c r="BVL493" s="1"/>
      <c r="BVM493" s="1"/>
      <c r="BVN493" s="1"/>
      <c r="BVO493" s="1"/>
      <c r="BVP493" s="1"/>
      <c r="BVQ493" s="1"/>
      <c r="BVR493" s="1"/>
      <c r="BVS493" s="1"/>
      <c r="BVT493" s="1"/>
      <c r="BVU493" s="1"/>
      <c r="BVV493" s="1"/>
      <c r="BVW493" s="1"/>
      <c r="BVX493" s="1"/>
      <c r="BVY493" s="1"/>
      <c r="BVZ493" s="1"/>
      <c r="BWA493" s="1"/>
      <c r="BWB493" s="1"/>
      <c r="BWC493" s="1"/>
      <c r="BWD493" s="1"/>
      <c r="BWE493" s="1"/>
      <c r="BWF493" s="1"/>
      <c r="BWG493" s="1"/>
      <c r="BWH493" s="1"/>
      <c r="BWI493" s="1"/>
      <c r="BWJ493" s="1"/>
      <c r="BWK493" s="1"/>
      <c r="BWL493" s="1"/>
      <c r="BWM493" s="1"/>
      <c r="BWN493" s="1"/>
      <c r="BWO493" s="1"/>
      <c r="BWP493" s="1"/>
      <c r="BWQ493" s="1"/>
      <c r="BWR493" s="1"/>
      <c r="BWS493" s="1"/>
      <c r="BWT493" s="1"/>
      <c r="BWU493" s="1"/>
      <c r="BWV493" s="1"/>
      <c r="BWW493" s="1"/>
      <c r="BWX493" s="1"/>
      <c r="BWY493" s="1"/>
      <c r="BWZ493" s="1"/>
      <c r="BXA493" s="1"/>
      <c r="BXB493" s="1"/>
      <c r="BXC493" s="1"/>
      <c r="BXD493" s="1"/>
      <c r="BXE493" s="1"/>
      <c r="BXF493" s="1"/>
      <c r="BXG493" s="1"/>
      <c r="BXH493" s="1"/>
      <c r="BXI493" s="1"/>
      <c r="BXJ493" s="1"/>
      <c r="BXK493" s="1"/>
      <c r="BXL493" s="1"/>
      <c r="BXM493" s="1"/>
      <c r="BXN493" s="1"/>
      <c r="BXO493" s="1"/>
      <c r="BXP493" s="1"/>
      <c r="BXQ493" s="1"/>
      <c r="BXR493" s="1"/>
      <c r="BXS493" s="1"/>
      <c r="BXT493" s="1"/>
      <c r="BXU493" s="1"/>
      <c r="BXV493" s="1"/>
      <c r="BXW493" s="1"/>
      <c r="BXX493" s="1"/>
      <c r="BXY493" s="1"/>
      <c r="BXZ493" s="1"/>
      <c r="BYA493" s="1"/>
      <c r="BYB493" s="1"/>
      <c r="BYC493" s="1"/>
      <c r="BYD493" s="1"/>
      <c r="BYE493" s="1"/>
      <c r="BYF493" s="1"/>
      <c r="BYG493" s="1"/>
      <c r="BYH493" s="1"/>
      <c r="BYI493" s="1"/>
      <c r="BYJ493" s="1"/>
      <c r="BYK493" s="1"/>
      <c r="BYL493" s="1"/>
      <c r="BYM493" s="1"/>
      <c r="BYN493" s="1"/>
      <c r="BYO493" s="1"/>
      <c r="BYP493" s="1"/>
      <c r="BYQ493" s="1"/>
      <c r="BYR493" s="1"/>
      <c r="BYS493" s="1"/>
      <c r="BYT493" s="1"/>
      <c r="BYU493" s="1"/>
      <c r="BYV493" s="1"/>
      <c r="BYW493" s="1"/>
      <c r="BYX493" s="1"/>
      <c r="BYY493" s="1"/>
      <c r="BYZ493" s="1"/>
      <c r="BZA493" s="1"/>
      <c r="BZB493" s="1"/>
      <c r="BZC493" s="1"/>
      <c r="BZD493" s="1"/>
      <c r="BZE493" s="1"/>
      <c r="BZF493" s="1"/>
      <c r="BZG493" s="1"/>
      <c r="BZH493" s="1"/>
      <c r="BZI493" s="1"/>
      <c r="BZJ493" s="1"/>
      <c r="BZK493" s="1"/>
      <c r="BZL493" s="1"/>
      <c r="BZM493" s="1"/>
      <c r="BZN493" s="1"/>
      <c r="BZO493" s="1"/>
      <c r="BZP493" s="1"/>
      <c r="BZQ493" s="1"/>
      <c r="BZR493" s="1"/>
      <c r="BZS493" s="1"/>
      <c r="BZT493" s="1"/>
      <c r="BZU493" s="1"/>
      <c r="BZV493" s="1"/>
      <c r="BZW493" s="1"/>
      <c r="BZX493" s="1"/>
      <c r="BZY493" s="1"/>
      <c r="BZZ493" s="1"/>
      <c r="CAA493" s="1"/>
      <c r="CAB493" s="1"/>
      <c r="CAC493" s="1"/>
      <c r="CAD493" s="1"/>
      <c r="CAE493" s="1"/>
      <c r="CAF493" s="1"/>
      <c r="CAG493" s="1"/>
      <c r="CAH493" s="1"/>
      <c r="CAI493" s="1"/>
      <c r="CAJ493" s="1"/>
      <c r="CAK493" s="1"/>
      <c r="CAL493" s="1"/>
      <c r="CAM493" s="1"/>
      <c r="CAN493" s="1"/>
      <c r="CAO493" s="1"/>
      <c r="CAP493" s="1"/>
      <c r="CAQ493" s="1"/>
      <c r="CAR493" s="1"/>
      <c r="CAS493" s="1"/>
      <c r="CAT493" s="1"/>
      <c r="CAU493" s="1"/>
      <c r="CAV493" s="1"/>
      <c r="CAW493" s="1"/>
      <c r="CAX493" s="1"/>
      <c r="CAY493" s="1"/>
      <c r="CAZ493" s="1"/>
      <c r="CBA493" s="1"/>
      <c r="CBB493" s="1"/>
      <c r="CBC493" s="1"/>
      <c r="CBD493" s="1"/>
      <c r="CBE493" s="1"/>
      <c r="CBF493" s="1"/>
      <c r="CBG493" s="1"/>
      <c r="CBH493" s="1"/>
      <c r="CBI493" s="1"/>
      <c r="CBJ493" s="1"/>
      <c r="CBK493" s="1"/>
      <c r="CBL493" s="1"/>
      <c r="CBM493" s="1"/>
      <c r="CBN493" s="1"/>
      <c r="CBO493" s="1"/>
      <c r="CBP493" s="1"/>
      <c r="CBQ493" s="1"/>
      <c r="CBR493" s="1"/>
      <c r="CBS493" s="1"/>
      <c r="CBT493" s="1"/>
      <c r="CBU493" s="1"/>
      <c r="CBV493" s="1"/>
      <c r="CBW493" s="1"/>
      <c r="CBX493" s="1"/>
      <c r="CBY493" s="1"/>
      <c r="CBZ493" s="1"/>
      <c r="CCA493" s="1"/>
      <c r="CCB493" s="1"/>
      <c r="CCC493" s="1"/>
      <c r="CCD493" s="1"/>
      <c r="CCE493" s="1"/>
      <c r="CCF493" s="1"/>
      <c r="CCG493" s="1"/>
      <c r="CCH493" s="1"/>
      <c r="CCI493" s="1"/>
      <c r="CCJ493" s="1"/>
      <c r="CCK493" s="1"/>
      <c r="CCL493" s="1"/>
      <c r="CCM493" s="1"/>
      <c r="CCN493" s="1"/>
      <c r="CCO493" s="1"/>
      <c r="CCP493" s="1"/>
      <c r="CCQ493" s="1"/>
      <c r="CCR493" s="1"/>
      <c r="CCS493" s="1"/>
      <c r="CCT493" s="1"/>
      <c r="CCU493" s="1"/>
      <c r="CCV493" s="1"/>
      <c r="CCW493" s="1"/>
      <c r="CCX493" s="1"/>
      <c r="CCY493" s="1"/>
      <c r="CCZ493" s="1"/>
      <c r="CDA493" s="1"/>
      <c r="CDB493" s="1"/>
      <c r="CDC493" s="1"/>
      <c r="CDD493" s="1"/>
      <c r="CDE493" s="1"/>
      <c r="CDF493" s="1"/>
      <c r="CDG493" s="1"/>
      <c r="CDH493" s="1"/>
      <c r="CDI493" s="1"/>
      <c r="CDJ493" s="1"/>
      <c r="CDK493" s="1"/>
      <c r="CDL493" s="1"/>
      <c r="CDM493" s="1"/>
      <c r="CDN493" s="1"/>
      <c r="CDO493" s="1"/>
      <c r="CDP493" s="1"/>
      <c r="CDQ493" s="1"/>
      <c r="CDR493" s="1"/>
      <c r="CDS493" s="1"/>
      <c r="CDT493" s="1"/>
      <c r="CDU493" s="1"/>
      <c r="CDV493" s="1"/>
      <c r="CDW493" s="1"/>
      <c r="CDX493" s="1"/>
      <c r="CDY493" s="1"/>
      <c r="CDZ493" s="1"/>
      <c r="CEA493" s="1"/>
      <c r="CEB493" s="1"/>
      <c r="CEC493" s="1"/>
      <c r="CED493" s="1"/>
      <c r="CEE493" s="1"/>
      <c r="CEF493" s="1"/>
      <c r="CEG493" s="1"/>
      <c r="CEH493" s="1"/>
      <c r="CEI493" s="1"/>
      <c r="CEJ493" s="1"/>
      <c r="CEK493" s="1"/>
      <c r="CEL493" s="1"/>
      <c r="CEM493" s="1"/>
      <c r="CEN493" s="1"/>
      <c r="CEO493" s="1"/>
      <c r="CEP493" s="1"/>
      <c r="CEQ493" s="1"/>
      <c r="CER493" s="1"/>
      <c r="CES493" s="1"/>
      <c r="CET493" s="1"/>
      <c r="CEU493" s="1"/>
      <c r="CEV493" s="1"/>
      <c r="CEW493" s="1"/>
      <c r="CEX493" s="1"/>
      <c r="CEY493" s="1"/>
      <c r="CEZ493" s="1"/>
      <c r="CFA493" s="1"/>
      <c r="CFB493" s="1"/>
      <c r="CFC493" s="1"/>
      <c r="CFD493" s="1"/>
      <c r="CFE493" s="1"/>
      <c r="CFF493" s="1"/>
      <c r="CFG493" s="1"/>
      <c r="CFH493" s="1"/>
      <c r="CFI493" s="1"/>
      <c r="CFJ493" s="1"/>
      <c r="CFK493" s="1"/>
      <c r="CFL493" s="1"/>
      <c r="CFM493" s="1"/>
      <c r="CFN493" s="1"/>
      <c r="CFO493" s="1"/>
      <c r="CFP493" s="1"/>
      <c r="CFQ493" s="1"/>
      <c r="CFR493" s="1"/>
      <c r="CFS493" s="1"/>
      <c r="CFT493" s="1"/>
      <c r="CFU493" s="1"/>
      <c r="CFV493" s="1"/>
      <c r="CFW493" s="1"/>
      <c r="CFX493" s="1"/>
      <c r="CFY493" s="1"/>
      <c r="CFZ493" s="1"/>
      <c r="CGA493" s="1"/>
      <c r="CGB493" s="1"/>
      <c r="CGC493" s="1"/>
      <c r="CGD493" s="1"/>
      <c r="CGE493" s="1"/>
      <c r="CGF493" s="1"/>
      <c r="CGG493" s="1"/>
      <c r="CGH493" s="1"/>
      <c r="CGI493" s="1"/>
      <c r="CGJ493" s="1"/>
      <c r="CGK493" s="1"/>
      <c r="CGL493" s="1"/>
      <c r="CGM493" s="1"/>
      <c r="CGN493" s="1"/>
      <c r="CGO493" s="1"/>
      <c r="CGP493" s="1"/>
      <c r="CGQ493" s="1"/>
      <c r="CGR493" s="1"/>
      <c r="CGS493" s="1"/>
      <c r="CGT493" s="1"/>
      <c r="CGU493" s="1"/>
      <c r="CGV493" s="1"/>
      <c r="CGW493" s="1"/>
      <c r="CGX493" s="1"/>
      <c r="CGY493" s="1"/>
      <c r="CGZ493" s="1"/>
      <c r="CHA493" s="1"/>
      <c r="CHB493" s="1"/>
      <c r="CHC493" s="1"/>
      <c r="CHD493" s="1"/>
      <c r="CHE493" s="1"/>
      <c r="CHF493" s="1"/>
      <c r="CHG493" s="1"/>
      <c r="CHH493" s="1"/>
      <c r="CHI493" s="1"/>
      <c r="CHJ493" s="1"/>
      <c r="CHK493" s="1"/>
      <c r="CHL493" s="1"/>
      <c r="CHM493" s="1"/>
      <c r="CHN493" s="1"/>
      <c r="CHO493" s="1"/>
      <c r="CHP493" s="1"/>
      <c r="CHQ493" s="1"/>
      <c r="CHR493" s="1"/>
      <c r="CHS493" s="1"/>
      <c r="CHT493" s="1"/>
      <c r="CHU493" s="1"/>
      <c r="CHV493" s="1"/>
      <c r="CHW493" s="1"/>
      <c r="CHX493" s="1"/>
      <c r="CHY493" s="1"/>
      <c r="CHZ493" s="1"/>
      <c r="CIA493" s="1"/>
      <c r="CIB493" s="1"/>
      <c r="CIC493" s="1"/>
      <c r="CID493" s="1"/>
      <c r="CIE493" s="1"/>
      <c r="CIF493" s="1"/>
      <c r="CIG493" s="1"/>
      <c r="CIH493" s="1"/>
      <c r="CII493" s="1"/>
      <c r="CIJ493" s="1"/>
      <c r="CIK493" s="1"/>
      <c r="CIL493" s="1"/>
      <c r="CIM493" s="1"/>
      <c r="CIN493" s="1"/>
      <c r="CIO493" s="1"/>
      <c r="CIP493" s="1"/>
      <c r="CIQ493" s="1"/>
      <c r="CIR493" s="1"/>
      <c r="CIS493" s="1"/>
      <c r="CIT493" s="1"/>
      <c r="CIU493" s="1"/>
      <c r="CIV493" s="1"/>
      <c r="CIW493" s="1"/>
      <c r="CIX493" s="1"/>
      <c r="CIY493" s="1"/>
      <c r="CIZ493" s="1"/>
      <c r="CJA493" s="1"/>
      <c r="CJB493" s="1"/>
      <c r="CJC493" s="1"/>
      <c r="CJD493" s="1"/>
      <c r="CJE493" s="1"/>
      <c r="CJF493" s="1"/>
      <c r="CJG493" s="1"/>
      <c r="CJH493" s="1"/>
      <c r="CJI493" s="1"/>
      <c r="CJJ493" s="1"/>
      <c r="CJK493" s="1"/>
      <c r="CJL493" s="1"/>
      <c r="CJM493" s="1"/>
      <c r="CJN493" s="1"/>
      <c r="CJO493" s="1"/>
      <c r="CJP493" s="1"/>
      <c r="CJQ493" s="1"/>
      <c r="CJR493" s="1"/>
      <c r="CJS493" s="1"/>
      <c r="CJT493" s="1"/>
      <c r="CJU493" s="1"/>
      <c r="CJV493" s="1"/>
      <c r="CJW493" s="1"/>
      <c r="CJX493" s="1"/>
      <c r="CJY493" s="1"/>
      <c r="CJZ493" s="1"/>
      <c r="CKA493" s="1"/>
      <c r="CKB493" s="1"/>
      <c r="CKC493" s="1"/>
      <c r="CKD493" s="1"/>
      <c r="CKE493" s="1"/>
      <c r="CKF493" s="1"/>
      <c r="CKG493" s="1"/>
      <c r="CKH493" s="1"/>
      <c r="CKI493" s="1"/>
      <c r="CKJ493" s="1"/>
      <c r="CKK493" s="1"/>
      <c r="CKL493" s="1"/>
      <c r="CKM493" s="1"/>
      <c r="CKN493" s="1"/>
      <c r="CKO493" s="1"/>
      <c r="CKP493" s="1"/>
      <c r="CKQ493" s="1"/>
      <c r="CKR493" s="1"/>
      <c r="CKS493" s="1"/>
      <c r="CKT493" s="1"/>
      <c r="CKU493" s="1"/>
      <c r="CKV493" s="1"/>
      <c r="CKW493" s="1"/>
      <c r="CKX493" s="1"/>
      <c r="CKY493" s="1"/>
      <c r="CKZ493" s="1"/>
      <c r="CLA493" s="1"/>
      <c r="CLB493" s="1"/>
      <c r="CLC493" s="1"/>
      <c r="CLD493" s="1"/>
      <c r="CLE493" s="1"/>
      <c r="CLF493" s="1"/>
      <c r="CLG493" s="1"/>
      <c r="CLH493" s="1"/>
      <c r="CLI493" s="1"/>
      <c r="CLJ493" s="1"/>
      <c r="CLK493" s="1"/>
      <c r="CLL493" s="1"/>
      <c r="CLM493" s="1"/>
      <c r="CLN493" s="1"/>
      <c r="CLO493" s="1"/>
      <c r="CLP493" s="1"/>
      <c r="CLQ493" s="1"/>
      <c r="CLR493" s="1"/>
      <c r="CLS493" s="1"/>
      <c r="CLT493" s="1"/>
      <c r="CLU493" s="1"/>
      <c r="CLV493" s="1"/>
      <c r="CLW493" s="1"/>
      <c r="CLX493" s="1"/>
      <c r="CLY493" s="1"/>
      <c r="CLZ493" s="1"/>
      <c r="CMA493" s="1"/>
      <c r="CMB493" s="1"/>
      <c r="CMC493" s="1"/>
      <c r="CMD493" s="1"/>
      <c r="CME493" s="1"/>
      <c r="CMF493" s="1"/>
      <c r="CMG493" s="1"/>
      <c r="CMH493" s="1"/>
      <c r="CMI493" s="1"/>
      <c r="CMJ493" s="1"/>
      <c r="CMK493" s="1"/>
      <c r="CML493" s="1"/>
      <c r="CMM493" s="1"/>
      <c r="CMN493" s="1"/>
      <c r="CMO493" s="1"/>
      <c r="CMP493" s="1"/>
      <c r="CMQ493" s="1"/>
      <c r="CMR493" s="1"/>
      <c r="CMS493" s="1"/>
      <c r="CMT493" s="1"/>
      <c r="CMU493" s="1"/>
      <c r="CMV493" s="1"/>
      <c r="CMW493" s="1"/>
      <c r="CMX493" s="1"/>
      <c r="CMY493" s="1"/>
      <c r="CMZ493" s="1"/>
      <c r="CNA493" s="1"/>
      <c r="CNB493" s="1"/>
      <c r="CNC493" s="1"/>
      <c r="CND493" s="1"/>
      <c r="CNE493" s="1"/>
      <c r="CNF493" s="1"/>
      <c r="CNG493" s="1"/>
      <c r="CNH493" s="1"/>
      <c r="CNI493" s="1"/>
      <c r="CNJ493" s="1"/>
      <c r="CNK493" s="1"/>
      <c r="CNL493" s="1"/>
      <c r="CNM493" s="1"/>
      <c r="CNN493" s="1"/>
      <c r="CNO493" s="1"/>
      <c r="CNP493" s="1"/>
      <c r="CNQ493" s="1"/>
      <c r="CNR493" s="1"/>
      <c r="CNS493" s="1"/>
      <c r="CNT493" s="1"/>
      <c r="CNU493" s="1"/>
      <c r="CNV493" s="1"/>
      <c r="CNW493" s="1"/>
      <c r="CNX493" s="1"/>
      <c r="CNY493" s="1"/>
      <c r="CNZ493" s="1"/>
      <c r="COA493" s="1"/>
      <c r="COB493" s="1"/>
      <c r="COC493" s="1"/>
      <c r="COD493" s="1"/>
      <c r="COE493" s="1"/>
      <c r="COF493" s="1"/>
      <c r="COG493" s="1"/>
      <c r="COH493" s="1"/>
      <c r="COI493" s="1"/>
      <c r="COJ493" s="1"/>
      <c r="COK493" s="1"/>
      <c r="COL493" s="1"/>
      <c r="COM493" s="1"/>
      <c r="CON493" s="1"/>
      <c r="COO493" s="1"/>
      <c r="COP493" s="1"/>
      <c r="COQ493" s="1"/>
      <c r="COR493" s="1"/>
      <c r="COS493" s="1"/>
      <c r="COT493" s="1"/>
      <c r="COU493" s="1"/>
      <c r="COV493" s="1"/>
      <c r="COW493" s="1"/>
      <c r="COX493" s="1"/>
      <c r="COY493" s="1"/>
      <c r="COZ493" s="1"/>
      <c r="CPA493" s="1"/>
      <c r="CPB493" s="1"/>
      <c r="CPC493" s="1"/>
      <c r="CPD493" s="1"/>
      <c r="CPE493" s="1"/>
      <c r="CPF493" s="1"/>
      <c r="CPG493" s="1"/>
      <c r="CPH493" s="1"/>
      <c r="CPI493" s="1"/>
      <c r="CPJ493" s="1"/>
      <c r="CPK493" s="1"/>
      <c r="CPL493" s="1"/>
      <c r="CPM493" s="1"/>
      <c r="CPN493" s="1"/>
      <c r="CPO493" s="1"/>
      <c r="CPP493" s="1"/>
      <c r="CPQ493" s="1"/>
      <c r="CPR493" s="1"/>
      <c r="CPS493" s="1"/>
      <c r="CPT493" s="1"/>
      <c r="CPU493" s="1"/>
      <c r="CPV493" s="1"/>
      <c r="CPW493" s="1"/>
      <c r="CPX493" s="1"/>
      <c r="CPY493" s="1"/>
      <c r="CPZ493" s="1"/>
      <c r="CQA493" s="1"/>
      <c r="CQB493" s="1"/>
      <c r="CQC493" s="1"/>
      <c r="CQD493" s="1"/>
      <c r="CQE493" s="1"/>
      <c r="CQF493" s="1"/>
      <c r="CQG493" s="1"/>
      <c r="CQH493" s="1"/>
      <c r="CQI493" s="1"/>
      <c r="CQJ493" s="1"/>
      <c r="CQK493" s="1"/>
      <c r="CQL493" s="1"/>
      <c r="CQM493" s="1"/>
      <c r="CQN493" s="1"/>
      <c r="CQO493" s="1"/>
      <c r="CQP493" s="1"/>
      <c r="CQQ493" s="1"/>
      <c r="CQR493" s="1"/>
      <c r="CQS493" s="1"/>
      <c r="CQT493" s="1"/>
      <c r="CQU493" s="1"/>
      <c r="CQV493" s="1"/>
      <c r="CQW493" s="1"/>
      <c r="CQX493" s="1"/>
      <c r="CQY493" s="1"/>
      <c r="CQZ493" s="1"/>
      <c r="CRA493" s="1"/>
      <c r="CRB493" s="1"/>
      <c r="CRC493" s="1"/>
      <c r="CRD493" s="1"/>
      <c r="CRE493" s="1"/>
      <c r="CRF493" s="1"/>
      <c r="CRG493" s="1"/>
      <c r="CRH493" s="1"/>
      <c r="CRI493" s="1"/>
      <c r="CRJ493" s="1"/>
      <c r="CRK493" s="1"/>
      <c r="CRL493" s="1"/>
      <c r="CRM493" s="1"/>
      <c r="CRN493" s="1"/>
      <c r="CRO493" s="1"/>
      <c r="CRP493" s="1"/>
      <c r="CRQ493" s="1"/>
      <c r="CRR493" s="1"/>
      <c r="CRS493" s="1"/>
      <c r="CRT493" s="1"/>
      <c r="CRU493" s="1"/>
      <c r="CRV493" s="1"/>
      <c r="CRW493" s="1"/>
      <c r="CRX493" s="1"/>
      <c r="CRY493" s="1"/>
      <c r="CRZ493" s="1"/>
      <c r="CSA493" s="1"/>
      <c r="CSB493" s="1"/>
      <c r="CSC493" s="1"/>
      <c r="CSD493" s="1"/>
      <c r="CSE493" s="1"/>
      <c r="CSF493" s="1"/>
      <c r="CSG493" s="1"/>
      <c r="CSH493" s="1"/>
      <c r="CSI493" s="1"/>
      <c r="CSJ493" s="1"/>
      <c r="CSK493" s="1"/>
      <c r="CSL493" s="1"/>
      <c r="CSM493" s="1"/>
      <c r="CSN493" s="1"/>
      <c r="CSO493" s="1"/>
      <c r="CSP493" s="1"/>
      <c r="CSQ493" s="1"/>
      <c r="CSR493" s="1"/>
      <c r="CSS493" s="1"/>
      <c r="CST493" s="1"/>
      <c r="CSU493" s="1"/>
      <c r="CSV493" s="1"/>
      <c r="CSW493" s="1"/>
      <c r="CSX493" s="1"/>
      <c r="CSY493" s="1"/>
      <c r="CSZ493" s="1"/>
      <c r="CTA493" s="1"/>
      <c r="CTB493" s="1"/>
      <c r="CTC493" s="1"/>
      <c r="CTD493" s="1"/>
      <c r="CTE493" s="1"/>
      <c r="CTF493" s="1"/>
      <c r="CTG493" s="1"/>
      <c r="CTH493" s="1"/>
      <c r="CTI493" s="1"/>
      <c r="CTJ493" s="1"/>
      <c r="CTK493" s="1"/>
      <c r="CTL493" s="1"/>
      <c r="CTM493" s="1"/>
      <c r="CTN493" s="1"/>
      <c r="CTO493" s="1"/>
      <c r="CTP493" s="1"/>
      <c r="CTQ493" s="1"/>
      <c r="CTR493" s="1"/>
      <c r="CTS493" s="1"/>
      <c r="CTT493" s="1"/>
      <c r="CTU493" s="1"/>
      <c r="CTV493" s="1"/>
      <c r="CTW493" s="1"/>
      <c r="CTX493" s="1"/>
      <c r="CTY493" s="1"/>
      <c r="CTZ493" s="1"/>
      <c r="CUA493" s="1"/>
      <c r="CUB493" s="1"/>
      <c r="CUC493" s="1"/>
      <c r="CUD493" s="1"/>
      <c r="CUE493" s="1"/>
      <c r="CUF493" s="1"/>
      <c r="CUG493" s="1"/>
      <c r="CUH493" s="1"/>
      <c r="CUI493" s="1"/>
      <c r="CUJ493" s="1"/>
      <c r="CUK493" s="1"/>
      <c r="CUL493" s="1"/>
      <c r="CUM493" s="1"/>
      <c r="CUN493" s="1"/>
      <c r="CUO493" s="1"/>
      <c r="CUP493" s="1"/>
      <c r="CUQ493" s="1"/>
      <c r="CUR493" s="1"/>
      <c r="CUS493" s="1"/>
      <c r="CUT493" s="1"/>
      <c r="CUU493" s="1"/>
      <c r="CUV493" s="1"/>
      <c r="CUW493" s="1"/>
      <c r="CUX493" s="1"/>
      <c r="CUY493" s="1"/>
      <c r="CUZ493" s="1"/>
      <c r="CVA493" s="1"/>
      <c r="CVB493" s="1"/>
      <c r="CVC493" s="1"/>
      <c r="CVD493" s="1"/>
      <c r="CVE493" s="1"/>
      <c r="CVF493" s="1"/>
      <c r="CVG493" s="1"/>
      <c r="CVH493" s="1"/>
      <c r="CVI493" s="1"/>
      <c r="CVJ493" s="1"/>
      <c r="CVK493" s="1"/>
      <c r="CVL493" s="1"/>
      <c r="CVM493" s="1"/>
      <c r="CVN493" s="1"/>
      <c r="CVO493" s="1"/>
      <c r="CVP493" s="1"/>
      <c r="CVQ493" s="1"/>
      <c r="CVR493" s="1"/>
      <c r="CVS493" s="1"/>
      <c r="CVT493" s="1"/>
      <c r="CVU493" s="1"/>
      <c r="CVV493" s="1"/>
      <c r="CVW493" s="1"/>
      <c r="CVX493" s="1"/>
      <c r="CVY493" s="1"/>
      <c r="CVZ493" s="1"/>
      <c r="CWA493" s="1"/>
      <c r="CWB493" s="1"/>
      <c r="CWC493" s="1"/>
      <c r="CWD493" s="1"/>
      <c r="CWE493" s="1"/>
      <c r="CWF493" s="1"/>
      <c r="CWG493" s="1"/>
      <c r="CWH493" s="1"/>
      <c r="CWI493" s="1"/>
      <c r="CWJ493" s="1"/>
      <c r="CWK493" s="1"/>
      <c r="CWL493" s="1"/>
      <c r="CWM493" s="1"/>
      <c r="CWN493" s="1"/>
      <c r="CWO493" s="1"/>
      <c r="CWP493" s="1"/>
      <c r="CWQ493" s="1"/>
      <c r="CWR493" s="1"/>
      <c r="CWS493" s="1"/>
      <c r="CWT493" s="1"/>
      <c r="CWU493" s="1"/>
      <c r="CWV493" s="1"/>
      <c r="CWW493" s="1"/>
      <c r="CWX493" s="1"/>
      <c r="CWY493" s="1"/>
      <c r="CWZ493" s="1"/>
      <c r="CXA493" s="1"/>
      <c r="CXB493" s="1"/>
      <c r="CXC493" s="1"/>
      <c r="CXD493" s="1"/>
      <c r="CXE493" s="1"/>
      <c r="CXF493" s="1"/>
      <c r="CXG493" s="1"/>
      <c r="CXH493" s="1"/>
      <c r="CXI493" s="1"/>
      <c r="CXJ493" s="1"/>
      <c r="CXK493" s="1"/>
      <c r="CXL493" s="1"/>
      <c r="CXM493" s="1"/>
      <c r="CXN493" s="1"/>
      <c r="CXO493" s="1"/>
      <c r="CXP493" s="1"/>
      <c r="CXQ493" s="1"/>
      <c r="CXR493" s="1"/>
      <c r="CXS493" s="1"/>
      <c r="CXT493" s="1"/>
      <c r="CXU493" s="1"/>
      <c r="CXV493" s="1"/>
      <c r="CXW493" s="1"/>
      <c r="CXX493" s="1"/>
      <c r="CXY493" s="1"/>
      <c r="CXZ493" s="1"/>
      <c r="CYA493" s="1"/>
      <c r="CYB493" s="1"/>
      <c r="CYC493" s="1"/>
      <c r="CYD493" s="1"/>
      <c r="CYE493" s="1"/>
      <c r="CYF493" s="1"/>
      <c r="CYG493" s="1"/>
      <c r="CYH493" s="1"/>
      <c r="CYI493" s="1"/>
      <c r="CYJ493" s="1"/>
      <c r="CYK493" s="1"/>
      <c r="CYL493" s="1"/>
      <c r="CYM493" s="1"/>
      <c r="CYN493" s="1"/>
      <c r="CYO493" s="1"/>
      <c r="CYP493" s="1"/>
      <c r="CYQ493" s="1"/>
      <c r="CYR493" s="1"/>
      <c r="CYS493" s="1"/>
      <c r="CYT493" s="1"/>
      <c r="CYU493" s="1"/>
      <c r="CYV493" s="1"/>
      <c r="CYW493" s="1"/>
      <c r="CYX493" s="1"/>
      <c r="CYY493" s="1"/>
      <c r="CYZ493" s="1"/>
      <c r="CZA493" s="1"/>
      <c r="CZB493" s="1"/>
      <c r="CZC493" s="1"/>
      <c r="CZD493" s="1"/>
      <c r="CZE493" s="1"/>
      <c r="CZF493" s="1"/>
      <c r="CZG493" s="1"/>
      <c r="CZH493" s="1"/>
      <c r="CZI493" s="1"/>
      <c r="CZJ493" s="1"/>
      <c r="CZK493" s="1"/>
      <c r="CZL493" s="1"/>
      <c r="CZM493" s="1"/>
      <c r="CZN493" s="1"/>
      <c r="CZO493" s="1"/>
      <c r="CZP493" s="1"/>
      <c r="CZQ493" s="1"/>
      <c r="CZR493" s="1"/>
      <c r="CZS493" s="1"/>
      <c r="CZT493" s="1"/>
      <c r="CZU493" s="1"/>
      <c r="CZV493" s="1"/>
      <c r="CZW493" s="1"/>
      <c r="CZX493" s="1"/>
      <c r="CZY493" s="1"/>
      <c r="CZZ493" s="1"/>
      <c r="DAA493" s="1"/>
      <c r="DAB493" s="1"/>
      <c r="DAC493" s="1"/>
      <c r="DAD493" s="1"/>
      <c r="DAE493" s="1"/>
      <c r="DAF493" s="1"/>
      <c r="DAG493" s="1"/>
      <c r="DAH493" s="1"/>
      <c r="DAI493" s="1"/>
      <c r="DAJ493" s="1"/>
      <c r="DAK493" s="1"/>
      <c r="DAL493" s="1"/>
      <c r="DAM493" s="1"/>
      <c r="DAN493" s="1"/>
      <c r="DAO493" s="1"/>
      <c r="DAP493" s="1"/>
      <c r="DAQ493" s="1"/>
      <c r="DAR493" s="1"/>
      <c r="DAS493" s="1"/>
      <c r="DAT493" s="1"/>
      <c r="DAU493" s="1"/>
      <c r="DAV493" s="1"/>
      <c r="DAW493" s="1"/>
      <c r="DAX493" s="1"/>
      <c r="DAY493" s="1"/>
      <c r="DAZ493" s="1"/>
      <c r="DBA493" s="1"/>
      <c r="DBB493" s="1"/>
      <c r="DBC493" s="1"/>
      <c r="DBD493" s="1"/>
      <c r="DBE493" s="1"/>
      <c r="DBF493" s="1"/>
      <c r="DBG493" s="1"/>
      <c r="DBH493" s="1"/>
      <c r="DBI493" s="1"/>
      <c r="DBJ493" s="1"/>
      <c r="DBK493" s="1"/>
      <c r="DBL493" s="1"/>
      <c r="DBM493" s="1"/>
      <c r="DBN493" s="1"/>
      <c r="DBO493" s="1"/>
      <c r="DBP493" s="1"/>
      <c r="DBQ493" s="1"/>
      <c r="DBR493" s="1"/>
      <c r="DBS493" s="1"/>
      <c r="DBT493" s="1"/>
      <c r="DBU493" s="1"/>
      <c r="DBV493" s="1"/>
      <c r="DBW493" s="1"/>
      <c r="DBX493" s="1"/>
      <c r="DBY493" s="1"/>
      <c r="DBZ493" s="1"/>
      <c r="DCA493" s="1"/>
      <c r="DCB493" s="1"/>
      <c r="DCC493" s="1"/>
      <c r="DCD493" s="1"/>
      <c r="DCE493" s="1"/>
      <c r="DCF493" s="1"/>
      <c r="DCG493" s="1"/>
      <c r="DCH493" s="1"/>
      <c r="DCI493" s="1"/>
      <c r="DCJ493" s="1"/>
      <c r="DCK493" s="1"/>
      <c r="DCL493" s="1"/>
      <c r="DCM493" s="1"/>
      <c r="DCN493" s="1"/>
      <c r="DCO493" s="1"/>
      <c r="DCP493" s="1"/>
      <c r="DCQ493" s="1"/>
      <c r="DCR493" s="1"/>
      <c r="DCS493" s="1"/>
      <c r="DCT493" s="1"/>
      <c r="DCU493" s="1"/>
      <c r="DCV493" s="1"/>
      <c r="DCW493" s="1"/>
      <c r="DCX493" s="1"/>
      <c r="DCY493" s="1"/>
      <c r="DCZ493" s="1"/>
      <c r="DDA493" s="1"/>
      <c r="DDB493" s="1"/>
      <c r="DDC493" s="1"/>
      <c r="DDD493" s="1"/>
      <c r="DDE493" s="1"/>
      <c r="DDF493" s="1"/>
      <c r="DDG493" s="1"/>
      <c r="DDH493" s="1"/>
      <c r="DDI493" s="1"/>
      <c r="DDJ493" s="1"/>
      <c r="DDK493" s="1"/>
      <c r="DDL493" s="1"/>
      <c r="DDM493" s="1"/>
      <c r="DDN493" s="1"/>
      <c r="DDO493" s="1"/>
      <c r="DDP493" s="1"/>
      <c r="DDQ493" s="1"/>
      <c r="DDR493" s="1"/>
      <c r="DDS493" s="1"/>
      <c r="DDT493" s="1"/>
      <c r="DDU493" s="1"/>
      <c r="DDV493" s="1"/>
      <c r="DDW493" s="1"/>
      <c r="DDX493" s="1"/>
      <c r="DDY493" s="1"/>
      <c r="DDZ493" s="1"/>
      <c r="DEA493" s="1"/>
      <c r="DEB493" s="1"/>
      <c r="DEC493" s="1"/>
      <c r="DED493" s="1"/>
      <c r="DEE493" s="1"/>
      <c r="DEF493" s="1"/>
      <c r="DEG493" s="1"/>
      <c r="DEH493" s="1"/>
      <c r="DEI493" s="1"/>
      <c r="DEJ493" s="1"/>
      <c r="DEK493" s="1"/>
      <c r="DEL493" s="1"/>
      <c r="DEM493" s="1"/>
      <c r="DEN493" s="1"/>
      <c r="DEO493" s="1"/>
      <c r="DEP493" s="1"/>
      <c r="DEQ493" s="1"/>
      <c r="DER493" s="1"/>
      <c r="DES493" s="1"/>
      <c r="DET493" s="1"/>
      <c r="DEU493" s="1"/>
      <c r="DEV493" s="1"/>
      <c r="DEW493" s="1"/>
      <c r="DEX493" s="1"/>
      <c r="DEY493" s="1"/>
      <c r="DEZ493" s="1"/>
      <c r="DFA493" s="1"/>
      <c r="DFB493" s="1"/>
      <c r="DFC493" s="1"/>
      <c r="DFD493" s="1"/>
      <c r="DFE493" s="1"/>
      <c r="DFF493" s="1"/>
      <c r="DFG493" s="1"/>
      <c r="DFH493" s="1"/>
      <c r="DFI493" s="1"/>
      <c r="DFJ493" s="1"/>
      <c r="DFK493" s="1"/>
      <c r="DFL493" s="1"/>
      <c r="DFM493" s="1"/>
      <c r="DFN493" s="1"/>
      <c r="DFO493" s="1"/>
      <c r="DFP493" s="1"/>
      <c r="DFQ493" s="1"/>
      <c r="DFR493" s="1"/>
      <c r="DFS493" s="1"/>
      <c r="DFT493" s="1"/>
      <c r="DFU493" s="1"/>
      <c r="DFV493" s="1"/>
      <c r="DFW493" s="1"/>
      <c r="DFX493" s="1"/>
      <c r="DFY493" s="1"/>
      <c r="DFZ493" s="1"/>
      <c r="DGA493" s="1"/>
      <c r="DGB493" s="1"/>
      <c r="DGC493" s="1"/>
      <c r="DGD493" s="1"/>
      <c r="DGE493" s="1"/>
      <c r="DGF493" s="1"/>
      <c r="DGG493" s="1"/>
      <c r="DGH493" s="1"/>
      <c r="DGI493" s="1"/>
      <c r="DGJ493" s="1"/>
      <c r="DGK493" s="1"/>
      <c r="DGL493" s="1"/>
      <c r="DGM493" s="1"/>
      <c r="DGN493" s="1"/>
      <c r="DGO493" s="1"/>
      <c r="DGP493" s="1"/>
      <c r="DGQ493" s="1"/>
      <c r="DGR493" s="1"/>
      <c r="DGS493" s="1"/>
      <c r="DGT493" s="1"/>
      <c r="DGU493" s="1"/>
      <c r="DGV493" s="1"/>
      <c r="DGW493" s="1"/>
      <c r="DGX493" s="1"/>
      <c r="DGY493" s="1"/>
      <c r="DGZ493" s="1"/>
      <c r="DHA493" s="1"/>
      <c r="DHB493" s="1"/>
      <c r="DHC493" s="1"/>
      <c r="DHD493" s="1"/>
      <c r="DHE493" s="1"/>
      <c r="DHF493" s="1"/>
      <c r="DHG493" s="1"/>
      <c r="DHH493" s="1"/>
      <c r="DHI493" s="1"/>
      <c r="DHJ493" s="1"/>
      <c r="DHK493" s="1"/>
      <c r="DHL493" s="1"/>
      <c r="DHM493" s="1"/>
      <c r="DHN493" s="1"/>
      <c r="DHO493" s="1"/>
      <c r="DHP493" s="1"/>
      <c r="DHQ493" s="1"/>
      <c r="DHR493" s="1"/>
      <c r="DHS493" s="1"/>
      <c r="DHT493" s="1"/>
      <c r="DHU493" s="1"/>
      <c r="DHV493" s="1"/>
      <c r="DHW493" s="1"/>
      <c r="DHX493" s="1"/>
      <c r="DHY493" s="1"/>
      <c r="DHZ493" s="1"/>
      <c r="DIA493" s="1"/>
      <c r="DIB493" s="1"/>
      <c r="DIC493" s="1"/>
      <c r="DID493" s="1"/>
      <c r="DIE493" s="1"/>
      <c r="DIF493" s="1"/>
      <c r="DIG493" s="1"/>
      <c r="DIH493" s="1"/>
      <c r="DII493" s="1"/>
      <c r="DIJ493" s="1"/>
      <c r="DIK493" s="1"/>
      <c r="DIL493" s="1"/>
      <c r="DIM493" s="1"/>
      <c r="DIN493" s="1"/>
      <c r="DIO493" s="1"/>
      <c r="DIP493" s="1"/>
      <c r="DIQ493" s="1"/>
      <c r="DIR493" s="1"/>
      <c r="DIS493" s="1"/>
      <c r="DIT493" s="1"/>
      <c r="DIU493" s="1"/>
      <c r="DIV493" s="1"/>
      <c r="DIW493" s="1"/>
      <c r="DIX493" s="1"/>
      <c r="DIY493" s="1"/>
      <c r="DIZ493" s="1"/>
      <c r="DJA493" s="1"/>
      <c r="DJB493" s="1"/>
      <c r="DJC493" s="1"/>
      <c r="DJD493" s="1"/>
      <c r="DJE493" s="1"/>
      <c r="DJF493" s="1"/>
      <c r="DJG493" s="1"/>
      <c r="DJH493" s="1"/>
      <c r="DJI493" s="1"/>
      <c r="DJJ493" s="1"/>
      <c r="DJK493" s="1"/>
      <c r="DJL493" s="1"/>
      <c r="DJM493" s="1"/>
      <c r="DJN493" s="1"/>
      <c r="DJO493" s="1"/>
      <c r="DJP493" s="1"/>
      <c r="DJQ493" s="1"/>
      <c r="DJR493" s="1"/>
      <c r="DJS493" s="1"/>
      <c r="DJT493" s="1"/>
      <c r="DJU493" s="1"/>
      <c r="DJV493" s="1"/>
      <c r="DJW493" s="1"/>
      <c r="DJX493" s="1"/>
      <c r="DJY493" s="1"/>
      <c r="DJZ493" s="1"/>
      <c r="DKA493" s="1"/>
      <c r="DKB493" s="1"/>
      <c r="DKC493" s="1"/>
      <c r="DKD493" s="1"/>
      <c r="DKE493" s="1"/>
      <c r="DKF493" s="1"/>
      <c r="DKG493" s="1"/>
      <c r="DKH493" s="1"/>
      <c r="DKI493" s="1"/>
      <c r="DKJ493" s="1"/>
      <c r="DKK493" s="1"/>
      <c r="DKL493" s="1"/>
      <c r="DKM493" s="1"/>
      <c r="DKN493" s="1"/>
      <c r="DKO493" s="1"/>
      <c r="DKP493" s="1"/>
      <c r="DKQ493" s="1"/>
      <c r="DKR493" s="1"/>
      <c r="DKS493" s="1"/>
      <c r="DKT493" s="1"/>
      <c r="DKU493" s="1"/>
      <c r="DKV493" s="1"/>
      <c r="DKW493" s="1"/>
      <c r="DKX493" s="1"/>
      <c r="DKY493" s="1"/>
      <c r="DKZ493" s="1"/>
      <c r="DLA493" s="1"/>
      <c r="DLB493" s="1"/>
      <c r="DLC493" s="1"/>
      <c r="DLD493" s="1"/>
      <c r="DLE493" s="1"/>
      <c r="DLF493" s="1"/>
      <c r="DLG493" s="1"/>
      <c r="DLH493" s="1"/>
      <c r="DLI493" s="1"/>
      <c r="DLJ493" s="1"/>
      <c r="DLK493" s="1"/>
      <c r="DLL493" s="1"/>
      <c r="DLM493" s="1"/>
      <c r="DLN493" s="1"/>
      <c r="DLO493" s="1"/>
      <c r="DLP493" s="1"/>
      <c r="DLQ493" s="1"/>
      <c r="DLR493" s="1"/>
      <c r="DLS493" s="1"/>
      <c r="DLT493" s="1"/>
      <c r="DLU493" s="1"/>
      <c r="DLV493" s="1"/>
      <c r="DLW493" s="1"/>
      <c r="DLX493" s="1"/>
      <c r="DLY493" s="1"/>
      <c r="DLZ493" s="1"/>
      <c r="DMA493" s="1"/>
      <c r="DMB493" s="1"/>
      <c r="DMC493" s="1"/>
      <c r="DMD493" s="1"/>
      <c r="DME493" s="1"/>
      <c r="DMF493" s="1"/>
      <c r="DMG493" s="1"/>
      <c r="DMH493" s="1"/>
      <c r="DMI493" s="1"/>
      <c r="DMJ493" s="1"/>
      <c r="DMK493" s="1"/>
      <c r="DML493" s="1"/>
      <c r="DMM493" s="1"/>
      <c r="DMN493" s="1"/>
      <c r="DMO493" s="1"/>
      <c r="DMP493" s="1"/>
      <c r="DMQ493" s="1"/>
      <c r="DMR493" s="1"/>
      <c r="DMS493" s="1"/>
      <c r="DMT493" s="1"/>
      <c r="DMU493" s="1"/>
      <c r="DMV493" s="1"/>
      <c r="DMW493" s="1"/>
      <c r="DMX493" s="1"/>
      <c r="DMY493" s="1"/>
      <c r="DMZ493" s="1"/>
      <c r="DNA493" s="1"/>
      <c r="DNB493" s="1"/>
      <c r="DNC493" s="1"/>
      <c r="DND493" s="1"/>
      <c r="DNE493" s="1"/>
      <c r="DNF493" s="1"/>
      <c r="DNG493" s="1"/>
      <c r="DNH493" s="1"/>
      <c r="DNI493" s="1"/>
      <c r="DNJ493" s="1"/>
      <c r="DNK493" s="1"/>
      <c r="DNL493" s="1"/>
      <c r="DNM493" s="1"/>
      <c r="DNN493" s="1"/>
      <c r="DNO493" s="1"/>
      <c r="DNP493" s="1"/>
      <c r="DNQ493" s="1"/>
      <c r="DNR493" s="1"/>
      <c r="DNS493" s="1"/>
      <c r="DNT493" s="1"/>
      <c r="DNU493" s="1"/>
      <c r="DNV493" s="1"/>
      <c r="DNW493" s="1"/>
      <c r="DNX493" s="1"/>
      <c r="DNY493" s="1"/>
      <c r="DNZ493" s="1"/>
      <c r="DOA493" s="1"/>
      <c r="DOB493" s="1"/>
      <c r="DOC493" s="1"/>
      <c r="DOD493" s="1"/>
      <c r="DOE493" s="1"/>
      <c r="DOF493" s="1"/>
      <c r="DOG493" s="1"/>
      <c r="DOH493" s="1"/>
      <c r="DOI493" s="1"/>
      <c r="DOJ493" s="1"/>
      <c r="DOK493" s="1"/>
      <c r="DOL493" s="1"/>
      <c r="DOM493" s="1"/>
      <c r="DON493" s="1"/>
      <c r="DOO493" s="1"/>
      <c r="DOP493" s="1"/>
      <c r="DOQ493" s="1"/>
      <c r="DOR493" s="1"/>
      <c r="DOS493" s="1"/>
      <c r="DOT493" s="1"/>
      <c r="DOU493" s="1"/>
      <c r="DOV493" s="1"/>
      <c r="DOW493" s="1"/>
      <c r="DOX493" s="1"/>
      <c r="DOY493" s="1"/>
      <c r="DOZ493" s="1"/>
      <c r="DPA493" s="1"/>
      <c r="DPB493" s="1"/>
      <c r="DPC493" s="1"/>
      <c r="DPD493" s="1"/>
      <c r="DPE493" s="1"/>
      <c r="DPF493" s="1"/>
      <c r="DPG493" s="1"/>
      <c r="DPH493" s="1"/>
      <c r="DPI493" s="1"/>
      <c r="DPJ493" s="1"/>
      <c r="DPK493" s="1"/>
      <c r="DPL493" s="1"/>
      <c r="DPM493" s="1"/>
      <c r="DPN493" s="1"/>
      <c r="DPO493" s="1"/>
      <c r="DPP493" s="1"/>
      <c r="DPQ493" s="1"/>
      <c r="DPR493" s="1"/>
      <c r="DPS493" s="1"/>
      <c r="DPT493" s="1"/>
      <c r="DPU493" s="1"/>
      <c r="DPV493" s="1"/>
      <c r="DPW493" s="1"/>
      <c r="DPX493" s="1"/>
      <c r="DPY493" s="1"/>
      <c r="DPZ493" s="1"/>
      <c r="DQA493" s="1"/>
      <c r="DQB493" s="1"/>
      <c r="DQC493" s="1"/>
      <c r="DQD493" s="1"/>
      <c r="DQE493" s="1"/>
      <c r="DQF493" s="1"/>
      <c r="DQG493" s="1"/>
      <c r="DQH493" s="1"/>
      <c r="DQI493" s="1"/>
      <c r="DQJ493" s="1"/>
      <c r="DQK493" s="1"/>
      <c r="DQL493" s="1"/>
      <c r="DQM493" s="1"/>
      <c r="DQN493" s="1"/>
      <c r="DQO493" s="1"/>
      <c r="DQP493" s="1"/>
      <c r="DQQ493" s="1"/>
      <c r="DQR493" s="1"/>
      <c r="DQS493" s="1"/>
      <c r="DQT493" s="1"/>
      <c r="DQU493" s="1"/>
      <c r="DQV493" s="1"/>
      <c r="DQW493" s="1"/>
      <c r="DQX493" s="1"/>
      <c r="DQY493" s="1"/>
      <c r="DQZ493" s="1"/>
      <c r="DRA493" s="1"/>
      <c r="DRB493" s="1"/>
      <c r="DRC493" s="1"/>
      <c r="DRD493" s="1"/>
      <c r="DRE493" s="1"/>
      <c r="DRF493" s="1"/>
      <c r="DRG493" s="1"/>
      <c r="DRH493" s="1"/>
      <c r="DRI493" s="1"/>
      <c r="DRJ493" s="1"/>
      <c r="DRK493" s="1"/>
      <c r="DRL493" s="1"/>
      <c r="DRM493" s="1"/>
      <c r="DRN493" s="1"/>
      <c r="DRO493" s="1"/>
      <c r="DRP493" s="1"/>
      <c r="DRQ493" s="1"/>
      <c r="DRR493" s="1"/>
      <c r="DRS493" s="1"/>
      <c r="DRT493" s="1"/>
      <c r="DRU493" s="1"/>
      <c r="DRV493" s="1"/>
      <c r="DRW493" s="1"/>
      <c r="DRX493" s="1"/>
      <c r="DRY493" s="1"/>
      <c r="DRZ493" s="1"/>
      <c r="DSA493" s="1"/>
      <c r="DSB493" s="1"/>
      <c r="DSC493" s="1"/>
      <c r="DSD493" s="1"/>
      <c r="DSE493" s="1"/>
      <c r="DSF493" s="1"/>
      <c r="DSG493" s="1"/>
      <c r="DSH493" s="1"/>
      <c r="DSI493" s="1"/>
      <c r="DSJ493" s="1"/>
      <c r="DSK493" s="1"/>
      <c r="DSL493" s="1"/>
      <c r="DSM493" s="1"/>
      <c r="DSN493" s="1"/>
      <c r="DSO493" s="1"/>
      <c r="DSP493" s="1"/>
      <c r="DSQ493" s="1"/>
      <c r="DSR493" s="1"/>
      <c r="DSS493" s="1"/>
      <c r="DST493" s="1"/>
      <c r="DSU493" s="1"/>
      <c r="DSV493" s="1"/>
      <c r="DSW493" s="1"/>
      <c r="DSX493" s="1"/>
      <c r="DSY493" s="1"/>
      <c r="DSZ493" s="1"/>
      <c r="DTA493" s="1"/>
      <c r="DTB493" s="1"/>
      <c r="DTC493" s="1"/>
      <c r="DTD493" s="1"/>
      <c r="DTE493" s="1"/>
      <c r="DTF493" s="1"/>
      <c r="DTG493" s="1"/>
      <c r="DTH493" s="1"/>
      <c r="DTI493" s="1"/>
      <c r="DTJ493" s="1"/>
      <c r="DTK493" s="1"/>
      <c r="DTL493" s="1"/>
      <c r="DTM493" s="1"/>
      <c r="DTN493" s="1"/>
      <c r="DTO493" s="1"/>
      <c r="DTP493" s="1"/>
      <c r="DTQ493" s="1"/>
      <c r="DTR493" s="1"/>
      <c r="DTS493" s="1"/>
      <c r="DTT493" s="1"/>
      <c r="DTU493" s="1"/>
      <c r="DTV493" s="1"/>
      <c r="DTW493" s="1"/>
      <c r="DTX493" s="1"/>
      <c r="DTY493" s="1"/>
      <c r="DTZ493" s="1"/>
      <c r="DUA493" s="1"/>
      <c r="DUB493" s="1"/>
      <c r="DUC493" s="1"/>
      <c r="DUD493" s="1"/>
      <c r="DUE493" s="1"/>
      <c r="DUF493" s="1"/>
      <c r="DUG493" s="1"/>
      <c r="DUH493" s="1"/>
      <c r="DUI493" s="1"/>
      <c r="DUJ493" s="1"/>
      <c r="DUK493" s="1"/>
      <c r="DUL493" s="1"/>
      <c r="DUM493" s="1"/>
      <c r="DUN493" s="1"/>
      <c r="DUO493" s="1"/>
      <c r="DUP493" s="1"/>
      <c r="DUQ493" s="1"/>
      <c r="DUR493" s="1"/>
      <c r="DUS493" s="1"/>
      <c r="DUT493" s="1"/>
      <c r="DUU493" s="1"/>
      <c r="DUV493" s="1"/>
      <c r="DUW493" s="1"/>
      <c r="DUX493" s="1"/>
      <c r="DUY493" s="1"/>
      <c r="DUZ493" s="1"/>
      <c r="DVA493" s="1"/>
      <c r="DVB493" s="1"/>
      <c r="DVC493" s="1"/>
      <c r="DVD493" s="1"/>
      <c r="DVE493" s="1"/>
      <c r="DVF493" s="1"/>
      <c r="DVG493" s="1"/>
      <c r="DVH493" s="1"/>
      <c r="DVI493" s="1"/>
      <c r="DVJ493" s="1"/>
      <c r="DVK493" s="1"/>
      <c r="DVL493" s="1"/>
      <c r="DVM493" s="1"/>
      <c r="DVN493" s="1"/>
      <c r="DVO493" s="1"/>
      <c r="DVP493" s="1"/>
      <c r="DVQ493" s="1"/>
      <c r="DVR493" s="1"/>
      <c r="DVS493" s="1"/>
      <c r="DVT493" s="1"/>
      <c r="DVU493" s="1"/>
      <c r="DVV493" s="1"/>
      <c r="DVW493" s="1"/>
      <c r="DVX493" s="1"/>
      <c r="DVY493" s="1"/>
      <c r="DVZ493" s="1"/>
      <c r="DWA493" s="1"/>
      <c r="DWB493" s="1"/>
      <c r="DWC493" s="1"/>
      <c r="DWD493" s="1"/>
      <c r="DWE493" s="1"/>
      <c r="DWF493" s="1"/>
      <c r="DWG493" s="1"/>
      <c r="DWH493" s="1"/>
      <c r="DWI493" s="1"/>
      <c r="DWJ493" s="1"/>
      <c r="DWK493" s="1"/>
      <c r="DWL493" s="1"/>
      <c r="DWM493" s="1"/>
      <c r="DWN493" s="1"/>
      <c r="DWO493" s="1"/>
      <c r="DWP493" s="1"/>
      <c r="DWQ493" s="1"/>
      <c r="DWR493" s="1"/>
      <c r="DWS493" s="1"/>
      <c r="DWT493" s="1"/>
      <c r="DWU493" s="1"/>
      <c r="DWV493" s="1"/>
      <c r="DWW493" s="1"/>
      <c r="DWX493" s="1"/>
      <c r="DWY493" s="1"/>
      <c r="DWZ493" s="1"/>
      <c r="DXA493" s="1"/>
      <c r="DXB493" s="1"/>
      <c r="DXC493" s="1"/>
      <c r="DXD493" s="1"/>
      <c r="DXE493" s="1"/>
      <c r="DXF493" s="1"/>
      <c r="DXG493" s="1"/>
      <c r="DXH493" s="1"/>
      <c r="DXI493" s="1"/>
      <c r="DXJ493" s="1"/>
      <c r="DXK493" s="1"/>
      <c r="DXL493" s="1"/>
      <c r="DXM493" s="1"/>
      <c r="DXN493" s="1"/>
      <c r="DXO493" s="1"/>
      <c r="DXP493" s="1"/>
      <c r="DXQ493" s="1"/>
      <c r="DXR493" s="1"/>
      <c r="DXS493" s="1"/>
      <c r="DXT493" s="1"/>
      <c r="DXU493" s="1"/>
      <c r="DXV493" s="1"/>
      <c r="DXW493" s="1"/>
      <c r="DXX493" s="1"/>
      <c r="DXY493" s="1"/>
      <c r="DXZ493" s="1"/>
      <c r="DYA493" s="1"/>
      <c r="DYB493" s="1"/>
      <c r="DYC493" s="1"/>
      <c r="DYD493" s="1"/>
      <c r="DYE493" s="1"/>
      <c r="DYF493" s="1"/>
      <c r="DYG493" s="1"/>
      <c r="DYH493" s="1"/>
      <c r="DYI493" s="1"/>
      <c r="DYJ493" s="1"/>
      <c r="DYK493" s="1"/>
      <c r="DYL493" s="1"/>
      <c r="DYM493" s="1"/>
      <c r="DYN493" s="1"/>
      <c r="DYO493" s="1"/>
      <c r="DYP493" s="1"/>
      <c r="DYQ493" s="1"/>
      <c r="DYR493" s="1"/>
      <c r="DYS493" s="1"/>
      <c r="DYT493" s="1"/>
      <c r="DYU493" s="1"/>
      <c r="DYV493" s="1"/>
      <c r="DYW493" s="1"/>
      <c r="DYX493" s="1"/>
      <c r="DYY493" s="1"/>
      <c r="DYZ493" s="1"/>
      <c r="DZA493" s="1"/>
      <c r="DZB493" s="1"/>
      <c r="DZC493" s="1"/>
      <c r="DZD493" s="1"/>
      <c r="DZE493" s="1"/>
      <c r="DZF493" s="1"/>
      <c r="DZG493" s="1"/>
      <c r="DZH493" s="1"/>
      <c r="DZI493" s="1"/>
      <c r="DZJ493" s="1"/>
      <c r="DZK493" s="1"/>
      <c r="DZL493" s="1"/>
      <c r="DZM493" s="1"/>
      <c r="DZN493" s="1"/>
      <c r="DZO493" s="1"/>
      <c r="DZP493" s="1"/>
      <c r="DZQ493" s="1"/>
      <c r="DZR493" s="1"/>
      <c r="DZS493" s="1"/>
      <c r="DZT493" s="1"/>
      <c r="DZU493" s="1"/>
      <c r="DZV493" s="1"/>
      <c r="DZW493" s="1"/>
      <c r="DZX493" s="1"/>
      <c r="DZY493" s="1"/>
      <c r="DZZ493" s="1"/>
      <c r="EAA493" s="1"/>
      <c r="EAB493" s="1"/>
      <c r="EAC493" s="1"/>
      <c r="EAD493" s="1"/>
      <c r="EAE493" s="1"/>
      <c r="EAF493" s="1"/>
      <c r="EAG493" s="1"/>
      <c r="EAH493" s="1"/>
      <c r="EAI493" s="1"/>
      <c r="EAJ493" s="1"/>
      <c r="EAK493" s="1"/>
      <c r="EAL493" s="1"/>
      <c r="EAM493" s="1"/>
      <c r="EAN493" s="1"/>
      <c r="EAO493" s="1"/>
      <c r="EAP493" s="1"/>
      <c r="EAQ493" s="1"/>
      <c r="EAR493" s="1"/>
      <c r="EAS493" s="1"/>
      <c r="EAT493" s="1"/>
      <c r="EAU493" s="1"/>
      <c r="EAV493" s="1"/>
      <c r="EAW493" s="1"/>
      <c r="EAX493" s="1"/>
      <c r="EAY493" s="1"/>
      <c r="EAZ493" s="1"/>
      <c r="EBA493" s="1"/>
      <c r="EBB493" s="1"/>
      <c r="EBC493" s="1"/>
      <c r="EBD493" s="1"/>
      <c r="EBE493" s="1"/>
      <c r="EBF493" s="1"/>
      <c r="EBG493" s="1"/>
      <c r="EBH493" s="1"/>
      <c r="EBI493" s="1"/>
      <c r="EBJ493" s="1"/>
      <c r="EBK493" s="1"/>
      <c r="EBL493" s="1"/>
      <c r="EBM493" s="1"/>
      <c r="EBN493" s="1"/>
      <c r="EBO493" s="1"/>
      <c r="EBP493" s="1"/>
      <c r="EBQ493" s="1"/>
      <c r="EBR493" s="1"/>
      <c r="EBS493" s="1"/>
      <c r="EBT493" s="1"/>
      <c r="EBU493" s="1"/>
      <c r="EBV493" s="1"/>
      <c r="EBW493" s="1"/>
      <c r="EBX493" s="1"/>
      <c r="EBY493" s="1"/>
      <c r="EBZ493" s="1"/>
      <c r="ECA493" s="1"/>
      <c r="ECB493" s="1"/>
      <c r="ECC493" s="1"/>
      <c r="ECD493" s="1"/>
      <c r="ECE493" s="1"/>
      <c r="ECF493" s="1"/>
      <c r="ECG493" s="1"/>
      <c r="ECH493" s="1"/>
      <c r="ECI493" s="1"/>
      <c r="ECJ493" s="1"/>
      <c r="ECK493" s="1"/>
      <c r="ECL493" s="1"/>
      <c r="ECM493" s="1"/>
      <c r="ECN493" s="1"/>
      <c r="ECO493" s="1"/>
      <c r="ECP493" s="1"/>
      <c r="ECQ493" s="1"/>
      <c r="ECR493" s="1"/>
      <c r="ECS493" s="1"/>
      <c r="ECT493" s="1"/>
      <c r="ECU493" s="1"/>
      <c r="ECV493" s="1"/>
      <c r="ECW493" s="1"/>
      <c r="ECX493" s="1"/>
      <c r="ECY493" s="1"/>
      <c r="ECZ493" s="1"/>
      <c r="EDA493" s="1"/>
      <c r="EDB493" s="1"/>
      <c r="EDC493" s="1"/>
      <c r="EDD493" s="1"/>
      <c r="EDE493" s="1"/>
      <c r="EDF493" s="1"/>
      <c r="EDG493" s="1"/>
      <c r="EDH493" s="1"/>
      <c r="EDI493" s="1"/>
      <c r="EDJ493" s="1"/>
      <c r="EDK493" s="1"/>
      <c r="EDL493" s="1"/>
      <c r="EDM493" s="1"/>
      <c r="EDN493" s="1"/>
      <c r="EDO493" s="1"/>
      <c r="EDP493" s="1"/>
      <c r="EDQ493" s="1"/>
      <c r="EDR493" s="1"/>
      <c r="EDS493" s="1"/>
      <c r="EDT493" s="1"/>
      <c r="EDU493" s="1"/>
      <c r="EDV493" s="1"/>
      <c r="EDW493" s="1"/>
      <c r="EDX493" s="1"/>
      <c r="EDY493" s="1"/>
      <c r="EDZ493" s="1"/>
      <c r="EEA493" s="1"/>
      <c r="EEB493" s="1"/>
      <c r="EEC493" s="1"/>
      <c r="EED493" s="1"/>
      <c r="EEE493" s="1"/>
      <c r="EEF493" s="1"/>
      <c r="EEG493" s="1"/>
      <c r="EEH493" s="1"/>
      <c r="EEI493" s="1"/>
      <c r="EEJ493" s="1"/>
      <c r="EEK493" s="1"/>
      <c r="EEL493" s="1"/>
      <c r="EEM493" s="1"/>
      <c r="EEN493" s="1"/>
      <c r="EEO493" s="1"/>
      <c r="EEP493" s="1"/>
      <c r="EEQ493" s="1"/>
      <c r="EER493" s="1"/>
      <c r="EES493" s="1"/>
      <c r="EET493" s="1"/>
      <c r="EEU493" s="1"/>
      <c r="EEV493" s="1"/>
      <c r="EEW493" s="1"/>
      <c r="EEX493" s="1"/>
      <c r="EEY493" s="1"/>
      <c r="EEZ493" s="1"/>
      <c r="EFA493" s="1"/>
      <c r="EFB493" s="1"/>
      <c r="EFC493" s="1"/>
      <c r="EFD493" s="1"/>
      <c r="EFE493" s="1"/>
      <c r="EFF493" s="1"/>
      <c r="EFG493" s="1"/>
      <c r="EFH493" s="1"/>
      <c r="EFI493" s="1"/>
      <c r="EFJ493" s="1"/>
      <c r="EFK493" s="1"/>
      <c r="EFL493" s="1"/>
      <c r="EFM493" s="1"/>
      <c r="EFN493" s="1"/>
      <c r="EFO493" s="1"/>
      <c r="EFP493" s="1"/>
      <c r="EFQ493" s="1"/>
      <c r="EFR493" s="1"/>
      <c r="EFS493" s="1"/>
      <c r="EFT493" s="1"/>
      <c r="EFU493" s="1"/>
      <c r="EFV493" s="1"/>
      <c r="EFW493" s="1"/>
      <c r="EFX493" s="1"/>
      <c r="EFY493" s="1"/>
      <c r="EFZ493" s="1"/>
      <c r="EGA493" s="1"/>
      <c r="EGB493" s="1"/>
      <c r="EGC493" s="1"/>
      <c r="EGD493" s="1"/>
      <c r="EGE493" s="1"/>
      <c r="EGF493" s="1"/>
      <c r="EGG493" s="1"/>
      <c r="EGH493" s="1"/>
      <c r="EGI493" s="1"/>
      <c r="EGJ493" s="1"/>
      <c r="EGK493" s="1"/>
      <c r="EGL493" s="1"/>
      <c r="EGM493" s="1"/>
      <c r="EGN493" s="1"/>
      <c r="EGO493" s="1"/>
      <c r="EGP493" s="1"/>
      <c r="EGQ493" s="1"/>
      <c r="EGR493" s="1"/>
      <c r="EGS493" s="1"/>
      <c r="EGT493" s="1"/>
      <c r="EGU493" s="1"/>
      <c r="EGV493" s="1"/>
      <c r="EGW493" s="1"/>
      <c r="EGX493" s="1"/>
      <c r="EGY493" s="1"/>
      <c r="EGZ493" s="1"/>
      <c r="EHA493" s="1"/>
      <c r="EHB493" s="1"/>
      <c r="EHC493" s="1"/>
      <c r="EHD493" s="1"/>
      <c r="EHE493" s="1"/>
      <c r="EHF493" s="1"/>
      <c r="EHG493" s="1"/>
      <c r="EHH493" s="1"/>
      <c r="EHI493" s="1"/>
      <c r="EHJ493" s="1"/>
      <c r="EHK493" s="1"/>
      <c r="EHL493" s="1"/>
      <c r="EHM493" s="1"/>
      <c r="EHN493" s="1"/>
      <c r="EHO493" s="1"/>
      <c r="EHP493" s="1"/>
      <c r="EHQ493" s="1"/>
      <c r="EHR493" s="1"/>
      <c r="EHS493" s="1"/>
      <c r="EHT493" s="1"/>
      <c r="EHU493" s="1"/>
      <c r="EHV493" s="1"/>
      <c r="EHW493" s="1"/>
      <c r="EHX493" s="1"/>
      <c r="EHY493" s="1"/>
      <c r="EHZ493" s="1"/>
      <c r="EIA493" s="1"/>
      <c r="EIB493" s="1"/>
      <c r="EIC493" s="1"/>
      <c r="EID493" s="1"/>
      <c r="EIE493" s="1"/>
      <c r="EIF493" s="1"/>
      <c r="EIG493" s="1"/>
      <c r="EIH493" s="1"/>
      <c r="EII493" s="1"/>
      <c r="EIJ493" s="1"/>
      <c r="EIK493" s="1"/>
      <c r="EIL493" s="1"/>
      <c r="EIM493" s="1"/>
      <c r="EIN493" s="1"/>
      <c r="EIO493" s="1"/>
      <c r="EIP493" s="1"/>
      <c r="EIQ493" s="1"/>
      <c r="EIR493" s="1"/>
      <c r="EIS493" s="1"/>
      <c r="EIT493" s="1"/>
      <c r="EIU493" s="1"/>
      <c r="EIV493" s="1"/>
      <c r="EIW493" s="1"/>
      <c r="EIX493" s="1"/>
      <c r="EIY493" s="1"/>
      <c r="EIZ493" s="1"/>
      <c r="EJA493" s="1"/>
      <c r="EJB493" s="1"/>
      <c r="EJC493" s="1"/>
      <c r="EJD493" s="1"/>
      <c r="EJE493" s="1"/>
      <c r="EJF493" s="1"/>
      <c r="EJG493" s="1"/>
      <c r="EJH493" s="1"/>
      <c r="EJI493" s="1"/>
      <c r="EJJ493" s="1"/>
      <c r="EJK493" s="1"/>
      <c r="EJL493" s="1"/>
      <c r="EJM493" s="1"/>
      <c r="EJN493" s="1"/>
      <c r="EJO493" s="1"/>
      <c r="EJP493" s="1"/>
      <c r="EJQ493" s="1"/>
      <c r="EJR493" s="1"/>
      <c r="EJS493" s="1"/>
      <c r="EJT493" s="1"/>
      <c r="EJU493" s="1"/>
      <c r="EJV493" s="1"/>
      <c r="EJW493" s="1"/>
      <c r="EJX493" s="1"/>
      <c r="EJY493" s="1"/>
      <c r="EJZ493" s="1"/>
      <c r="EKA493" s="1"/>
      <c r="EKB493" s="1"/>
      <c r="EKC493" s="1"/>
      <c r="EKD493" s="1"/>
      <c r="EKE493" s="1"/>
      <c r="EKF493" s="1"/>
      <c r="EKG493" s="1"/>
      <c r="EKH493" s="1"/>
      <c r="EKI493" s="1"/>
      <c r="EKJ493" s="1"/>
      <c r="EKK493" s="1"/>
      <c r="EKL493" s="1"/>
      <c r="EKM493" s="1"/>
      <c r="EKN493" s="1"/>
      <c r="EKO493" s="1"/>
      <c r="EKP493" s="1"/>
      <c r="EKQ493" s="1"/>
      <c r="EKR493" s="1"/>
      <c r="EKS493" s="1"/>
      <c r="EKT493" s="1"/>
      <c r="EKU493" s="1"/>
      <c r="EKV493" s="1"/>
      <c r="EKW493" s="1"/>
      <c r="EKX493" s="1"/>
      <c r="EKY493" s="1"/>
      <c r="EKZ493" s="1"/>
      <c r="ELA493" s="1"/>
      <c r="ELB493" s="1"/>
      <c r="ELC493" s="1"/>
      <c r="ELD493" s="1"/>
      <c r="ELE493" s="1"/>
      <c r="ELF493" s="1"/>
      <c r="ELG493" s="1"/>
      <c r="ELH493" s="1"/>
      <c r="ELI493" s="1"/>
      <c r="ELJ493" s="1"/>
      <c r="ELK493" s="1"/>
      <c r="ELL493" s="1"/>
      <c r="ELM493" s="1"/>
      <c r="ELN493" s="1"/>
      <c r="ELO493" s="1"/>
      <c r="ELP493" s="1"/>
      <c r="ELQ493" s="1"/>
      <c r="ELR493" s="1"/>
      <c r="ELS493" s="1"/>
      <c r="ELT493" s="1"/>
      <c r="ELU493" s="1"/>
      <c r="ELV493" s="1"/>
      <c r="ELW493" s="1"/>
      <c r="ELX493" s="1"/>
      <c r="ELY493" s="1"/>
      <c r="ELZ493" s="1"/>
      <c r="EMA493" s="1"/>
      <c r="EMB493" s="1"/>
      <c r="EMC493" s="1"/>
      <c r="EMD493" s="1"/>
      <c r="EME493" s="1"/>
      <c r="EMF493" s="1"/>
      <c r="EMG493" s="1"/>
      <c r="EMH493" s="1"/>
      <c r="EMI493" s="1"/>
      <c r="EMJ493" s="1"/>
      <c r="EMK493" s="1"/>
      <c r="EML493" s="1"/>
      <c r="EMM493" s="1"/>
      <c r="EMN493" s="1"/>
      <c r="EMO493" s="1"/>
      <c r="EMP493" s="1"/>
      <c r="EMQ493" s="1"/>
      <c r="EMR493" s="1"/>
      <c r="EMS493" s="1"/>
      <c r="EMT493" s="1"/>
      <c r="EMU493" s="1"/>
      <c r="EMV493" s="1"/>
      <c r="EMW493" s="1"/>
      <c r="EMX493" s="1"/>
      <c r="EMY493" s="1"/>
      <c r="EMZ493" s="1"/>
      <c r="ENA493" s="1"/>
      <c r="ENB493" s="1"/>
      <c r="ENC493" s="1"/>
      <c r="END493" s="1"/>
      <c r="ENE493" s="1"/>
      <c r="ENF493" s="1"/>
      <c r="ENG493" s="1"/>
      <c r="ENH493" s="1"/>
      <c r="ENI493" s="1"/>
      <c r="ENJ493" s="1"/>
      <c r="ENK493" s="1"/>
      <c r="ENL493" s="1"/>
      <c r="ENM493" s="1"/>
      <c r="ENN493" s="1"/>
      <c r="ENO493" s="1"/>
      <c r="ENP493" s="1"/>
      <c r="ENQ493" s="1"/>
      <c r="ENR493" s="1"/>
      <c r="ENS493" s="1"/>
      <c r="ENT493" s="1"/>
      <c r="ENU493" s="1"/>
      <c r="ENV493" s="1"/>
      <c r="ENW493" s="1"/>
      <c r="ENX493" s="1"/>
      <c r="ENY493" s="1"/>
      <c r="ENZ493" s="1"/>
      <c r="EOA493" s="1"/>
      <c r="EOB493" s="1"/>
      <c r="EOC493" s="1"/>
      <c r="EOD493" s="1"/>
      <c r="EOE493" s="1"/>
      <c r="EOF493" s="1"/>
      <c r="EOG493" s="1"/>
      <c r="EOH493" s="1"/>
      <c r="EOI493" s="1"/>
      <c r="EOJ493" s="1"/>
      <c r="EOK493" s="1"/>
      <c r="EOL493" s="1"/>
      <c r="EOM493" s="1"/>
      <c r="EON493" s="1"/>
      <c r="EOO493" s="1"/>
      <c r="EOP493" s="1"/>
      <c r="EOQ493" s="1"/>
      <c r="EOR493" s="1"/>
      <c r="EOS493" s="1"/>
      <c r="EOT493" s="1"/>
      <c r="EOU493" s="1"/>
      <c r="EOV493" s="1"/>
      <c r="EOW493" s="1"/>
      <c r="EOX493" s="1"/>
      <c r="EOY493" s="1"/>
      <c r="EOZ493" s="1"/>
      <c r="EPA493" s="1"/>
      <c r="EPB493" s="1"/>
      <c r="EPC493" s="1"/>
      <c r="EPD493" s="1"/>
      <c r="EPE493" s="1"/>
      <c r="EPF493" s="1"/>
      <c r="EPG493" s="1"/>
      <c r="EPH493" s="1"/>
      <c r="EPI493" s="1"/>
      <c r="EPJ493" s="1"/>
      <c r="EPK493" s="1"/>
      <c r="EPL493" s="1"/>
      <c r="EPM493" s="1"/>
      <c r="EPN493" s="1"/>
      <c r="EPO493" s="1"/>
      <c r="EPP493" s="1"/>
      <c r="EPQ493" s="1"/>
      <c r="EPR493" s="1"/>
      <c r="EPS493" s="1"/>
      <c r="EPT493" s="1"/>
      <c r="EPU493" s="1"/>
      <c r="EPV493" s="1"/>
      <c r="EPW493" s="1"/>
      <c r="EPX493" s="1"/>
      <c r="EPY493" s="1"/>
      <c r="EPZ493" s="1"/>
      <c r="EQA493" s="1"/>
      <c r="EQB493" s="1"/>
      <c r="EQC493" s="1"/>
      <c r="EQD493" s="1"/>
      <c r="EQE493" s="1"/>
      <c r="EQF493" s="1"/>
      <c r="EQG493" s="1"/>
      <c r="EQH493" s="1"/>
      <c r="EQI493" s="1"/>
      <c r="EQJ493" s="1"/>
      <c r="EQK493" s="1"/>
      <c r="EQL493" s="1"/>
      <c r="EQM493" s="1"/>
      <c r="EQN493" s="1"/>
      <c r="EQO493" s="1"/>
      <c r="EQP493" s="1"/>
      <c r="EQQ493" s="1"/>
      <c r="EQR493" s="1"/>
      <c r="EQS493" s="1"/>
      <c r="EQT493" s="1"/>
      <c r="EQU493" s="1"/>
      <c r="EQV493" s="1"/>
      <c r="EQW493" s="1"/>
      <c r="EQX493" s="1"/>
      <c r="EQY493" s="1"/>
      <c r="EQZ493" s="1"/>
      <c r="ERA493" s="1"/>
      <c r="ERB493" s="1"/>
      <c r="ERC493" s="1"/>
      <c r="ERD493" s="1"/>
      <c r="ERE493" s="1"/>
      <c r="ERF493" s="1"/>
      <c r="ERG493" s="1"/>
      <c r="ERH493" s="1"/>
      <c r="ERI493" s="1"/>
      <c r="ERJ493" s="1"/>
      <c r="ERK493" s="1"/>
      <c r="ERL493" s="1"/>
      <c r="ERM493" s="1"/>
      <c r="ERN493" s="1"/>
      <c r="ERO493" s="1"/>
      <c r="ERP493" s="1"/>
      <c r="ERQ493" s="1"/>
      <c r="ERR493" s="1"/>
      <c r="ERS493" s="1"/>
      <c r="ERT493" s="1"/>
      <c r="ERU493" s="1"/>
      <c r="ERV493" s="1"/>
      <c r="ERW493" s="1"/>
      <c r="ERX493" s="1"/>
      <c r="ERY493" s="1"/>
      <c r="ERZ493" s="1"/>
      <c r="ESA493" s="1"/>
      <c r="ESB493" s="1"/>
      <c r="ESC493" s="1"/>
      <c r="ESD493" s="1"/>
      <c r="ESE493" s="1"/>
      <c r="ESF493" s="1"/>
      <c r="ESG493" s="1"/>
      <c r="ESH493" s="1"/>
      <c r="ESI493" s="1"/>
      <c r="ESJ493" s="1"/>
      <c r="ESK493" s="1"/>
      <c r="ESL493" s="1"/>
      <c r="ESM493" s="1"/>
      <c r="ESN493" s="1"/>
      <c r="ESO493" s="1"/>
      <c r="ESP493" s="1"/>
      <c r="ESQ493" s="1"/>
      <c r="ESR493" s="1"/>
      <c r="ESS493" s="1"/>
      <c r="EST493" s="1"/>
      <c r="ESU493" s="1"/>
      <c r="ESV493" s="1"/>
      <c r="ESW493" s="1"/>
      <c r="ESX493" s="1"/>
      <c r="ESY493" s="1"/>
      <c r="ESZ493" s="1"/>
      <c r="ETA493" s="1"/>
      <c r="ETB493" s="1"/>
      <c r="ETC493" s="1"/>
      <c r="ETD493" s="1"/>
      <c r="ETE493" s="1"/>
      <c r="ETF493" s="1"/>
      <c r="ETG493" s="1"/>
      <c r="ETH493" s="1"/>
      <c r="ETI493" s="1"/>
      <c r="ETJ493" s="1"/>
      <c r="ETK493" s="1"/>
      <c r="ETL493" s="1"/>
      <c r="ETM493" s="1"/>
      <c r="ETN493" s="1"/>
      <c r="ETO493" s="1"/>
      <c r="ETP493" s="1"/>
      <c r="ETQ493" s="1"/>
      <c r="ETR493" s="1"/>
      <c r="ETS493" s="1"/>
      <c r="ETT493" s="1"/>
      <c r="ETU493" s="1"/>
      <c r="ETV493" s="1"/>
      <c r="ETW493" s="1"/>
      <c r="ETX493" s="1"/>
      <c r="ETY493" s="1"/>
      <c r="ETZ493" s="1"/>
      <c r="EUA493" s="1"/>
      <c r="EUB493" s="1"/>
      <c r="EUC493" s="1"/>
      <c r="EUD493" s="1"/>
      <c r="EUE493" s="1"/>
      <c r="EUF493" s="1"/>
      <c r="EUG493" s="1"/>
      <c r="EUH493" s="1"/>
      <c r="EUI493" s="1"/>
      <c r="EUJ493" s="1"/>
      <c r="EUK493" s="1"/>
      <c r="EUL493" s="1"/>
      <c r="EUM493" s="1"/>
      <c r="EUN493" s="1"/>
      <c r="EUO493" s="1"/>
      <c r="EUP493" s="1"/>
      <c r="EUQ493" s="1"/>
      <c r="EUR493" s="1"/>
      <c r="EUS493" s="1"/>
      <c r="EUT493" s="1"/>
      <c r="EUU493" s="1"/>
      <c r="EUV493" s="1"/>
      <c r="EUW493" s="1"/>
      <c r="EUX493" s="1"/>
      <c r="EUY493" s="1"/>
      <c r="EUZ493" s="1"/>
      <c r="EVA493" s="1"/>
      <c r="EVB493" s="1"/>
      <c r="EVC493" s="1"/>
      <c r="EVD493" s="1"/>
      <c r="EVE493" s="1"/>
      <c r="EVF493" s="1"/>
      <c r="EVG493" s="1"/>
      <c r="EVH493" s="1"/>
      <c r="EVI493" s="1"/>
      <c r="EVJ493" s="1"/>
      <c r="EVK493" s="1"/>
      <c r="EVL493" s="1"/>
      <c r="EVM493" s="1"/>
      <c r="EVN493" s="1"/>
      <c r="EVO493" s="1"/>
      <c r="EVP493" s="1"/>
      <c r="EVQ493" s="1"/>
      <c r="EVR493" s="1"/>
      <c r="EVS493" s="1"/>
      <c r="EVT493" s="1"/>
      <c r="EVU493" s="1"/>
      <c r="EVV493" s="1"/>
      <c r="EVW493" s="1"/>
      <c r="EVX493" s="1"/>
      <c r="EVY493" s="1"/>
      <c r="EVZ493" s="1"/>
      <c r="EWA493" s="1"/>
      <c r="EWB493" s="1"/>
      <c r="EWC493" s="1"/>
      <c r="EWD493" s="1"/>
      <c r="EWE493" s="1"/>
      <c r="EWF493" s="1"/>
      <c r="EWG493" s="1"/>
      <c r="EWH493" s="1"/>
      <c r="EWI493" s="1"/>
      <c r="EWJ493" s="1"/>
      <c r="EWK493" s="1"/>
      <c r="EWL493" s="1"/>
      <c r="EWM493" s="1"/>
      <c r="EWN493" s="1"/>
      <c r="EWO493" s="1"/>
      <c r="EWP493" s="1"/>
      <c r="EWQ493" s="1"/>
      <c r="EWR493" s="1"/>
      <c r="EWS493" s="1"/>
      <c r="EWT493" s="1"/>
      <c r="EWU493" s="1"/>
      <c r="EWV493" s="1"/>
      <c r="EWW493" s="1"/>
      <c r="EWX493" s="1"/>
      <c r="EWY493" s="1"/>
      <c r="EWZ493" s="1"/>
      <c r="EXA493" s="1"/>
      <c r="EXB493" s="1"/>
      <c r="EXC493" s="1"/>
      <c r="EXD493" s="1"/>
      <c r="EXE493" s="1"/>
      <c r="EXF493" s="1"/>
      <c r="EXG493" s="1"/>
      <c r="EXH493" s="1"/>
      <c r="EXI493" s="1"/>
      <c r="EXJ493" s="1"/>
      <c r="EXK493" s="1"/>
      <c r="EXL493" s="1"/>
      <c r="EXM493" s="1"/>
      <c r="EXN493" s="1"/>
      <c r="EXO493" s="1"/>
      <c r="EXP493" s="1"/>
      <c r="EXQ493" s="1"/>
      <c r="EXR493" s="1"/>
      <c r="EXS493" s="1"/>
      <c r="EXT493" s="1"/>
      <c r="EXU493" s="1"/>
      <c r="EXV493" s="1"/>
      <c r="EXW493" s="1"/>
      <c r="EXX493" s="1"/>
      <c r="EXY493" s="1"/>
      <c r="EXZ493" s="1"/>
      <c r="EYA493" s="1"/>
      <c r="EYB493" s="1"/>
      <c r="EYC493" s="1"/>
      <c r="EYD493" s="1"/>
      <c r="EYE493" s="1"/>
      <c r="EYF493" s="1"/>
      <c r="EYG493" s="1"/>
      <c r="EYH493" s="1"/>
      <c r="EYI493" s="1"/>
      <c r="EYJ493" s="1"/>
      <c r="EYK493" s="1"/>
      <c r="EYL493" s="1"/>
      <c r="EYM493" s="1"/>
      <c r="EYN493" s="1"/>
      <c r="EYO493" s="1"/>
      <c r="EYP493" s="1"/>
      <c r="EYQ493" s="1"/>
      <c r="EYR493" s="1"/>
      <c r="EYS493" s="1"/>
      <c r="EYT493" s="1"/>
      <c r="EYU493" s="1"/>
      <c r="EYV493" s="1"/>
      <c r="EYW493" s="1"/>
      <c r="EYX493" s="1"/>
      <c r="EYY493" s="1"/>
      <c r="EYZ493" s="1"/>
      <c r="EZA493" s="1"/>
      <c r="EZB493" s="1"/>
      <c r="EZC493" s="1"/>
      <c r="EZD493" s="1"/>
      <c r="EZE493" s="1"/>
      <c r="EZF493" s="1"/>
      <c r="EZG493" s="1"/>
      <c r="EZH493" s="1"/>
      <c r="EZI493" s="1"/>
      <c r="EZJ493" s="1"/>
      <c r="EZK493" s="1"/>
      <c r="EZL493" s="1"/>
      <c r="EZM493" s="1"/>
      <c r="EZN493" s="1"/>
      <c r="EZO493" s="1"/>
      <c r="EZP493" s="1"/>
      <c r="EZQ493" s="1"/>
      <c r="EZR493" s="1"/>
      <c r="EZS493" s="1"/>
      <c r="EZT493" s="1"/>
      <c r="EZU493" s="1"/>
      <c r="EZV493" s="1"/>
      <c r="EZW493" s="1"/>
      <c r="EZX493" s="1"/>
      <c r="EZY493" s="1"/>
      <c r="EZZ493" s="1"/>
      <c r="FAA493" s="1"/>
      <c r="FAB493" s="1"/>
      <c r="FAC493" s="1"/>
      <c r="FAD493" s="1"/>
      <c r="FAE493" s="1"/>
      <c r="FAF493" s="1"/>
      <c r="FAG493" s="1"/>
      <c r="FAH493" s="1"/>
      <c r="FAI493" s="1"/>
      <c r="FAJ493" s="1"/>
      <c r="FAK493" s="1"/>
      <c r="FAL493" s="1"/>
      <c r="FAM493" s="1"/>
      <c r="FAN493" s="1"/>
      <c r="FAO493" s="1"/>
      <c r="FAP493" s="1"/>
      <c r="FAQ493" s="1"/>
      <c r="FAR493" s="1"/>
      <c r="FAS493" s="1"/>
      <c r="FAT493" s="1"/>
      <c r="FAU493" s="1"/>
      <c r="FAV493" s="1"/>
      <c r="FAW493" s="1"/>
      <c r="FAX493" s="1"/>
      <c r="FAY493" s="1"/>
      <c r="FAZ493" s="1"/>
      <c r="FBA493" s="1"/>
      <c r="FBB493" s="1"/>
      <c r="FBC493" s="1"/>
      <c r="FBD493" s="1"/>
      <c r="FBE493" s="1"/>
      <c r="FBF493" s="1"/>
      <c r="FBG493" s="1"/>
      <c r="FBH493" s="1"/>
      <c r="FBI493" s="1"/>
      <c r="FBJ493" s="1"/>
      <c r="FBK493" s="1"/>
      <c r="FBL493" s="1"/>
      <c r="FBM493" s="1"/>
      <c r="FBN493" s="1"/>
      <c r="FBO493" s="1"/>
      <c r="FBP493" s="1"/>
      <c r="FBQ493" s="1"/>
      <c r="FBR493" s="1"/>
      <c r="FBS493" s="1"/>
      <c r="FBT493" s="1"/>
      <c r="FBU493" s="1"/>
      <c r="FBV493" s="1"/>
      <c r="FBW493" s="1"/>
      <c r="FBX493" s="1"/>
      <c r="FBY493" s="1"/>
      <c r="FBZ493" s="1"/>
      <c r="FCA493" s="1"/>
      <c r="FCB493" s="1"/>
      <c r="FCC493" s="1"/>
      <c r="FCD493" s="1"/>
      <c r="FCE493" s="1"/>
      <c r="FCF493" s="1"/>
      <c r="FCG493" s="1"/>
      <c r="FCH493" s="1"/>
      <c r="FCI493" s="1"/>
      <c r="FCJ493" s="1"/>
      <c r="FCK493" s="1"/>
      <c r="FCL493" s="1"/>
      <c r="FCM493" s="1"/>
      <c r="FCN493" s="1"/>
      <c r="FCO493" s="1"/>
      <c r="FCP493" s="1"/>
      <c r="FCQ493" s="1"/>
      <c r="FCR493" s="1"/>
      <c r="FCS493" s="1"/>
      <c r="FCT493" s="1"/>
      <c r="FCU493" s="1"/>
      <c r="FCV493" s="1"/>
      <c r="FCW493" s="1"/>
      <c r="FCX493" s="1"/>
      <c r="FCY493" s="1"/>
      <c r="FCZ493" s="1"/>
      <c r="FDA493" s="1"/>
      <c r="FDB493" s="1"/>
      <c r="FDC493" s="1"/>
      <c r="FDD493" s="1"/>
      <c r="FDE493" s="1"/>
      <c r="FDF493" s="1"/>
      <c r="FDG493" s="1"/>
      <c r="FDH493" s="1"/>
      <c r="FDI493" s="1"/>
      <c r="FDJ493" s="1"/>
      <c r="FDK493" s="1"/>
      <c r="FDL493" s="1"/>
      <c r="FDM493" s="1"/>
      <c r="FDN493" s="1"/>
      <c r="FDO493" s="1"/>
      <c r="FDP493" s="1"/>
      <c r="FDQ493" s="1"/>
      <c r="FDR493" s="1"/>
      <c r="FDS493" s="1"/>
      <c r="FDT493" s="1"/>
      <c r="FDU493" s="1"/>
      <c r="FDV493" s="1"/>
      <c r="FDW493" s="1"/>
      <c r="FDX493" s="1"/>
      <c r="FDY493" s="1"/>
      <c r="FDZ493" s="1"/>
      <c r="FEA493" s="1"/>
      <c r="FEB493" s="1"/>
      <c r="FEC493" s="1"/>
      <c r="FED493" s="1"/>
      <c r="FEE493" s="1"/>
      <c r="FEF493" s="1"/>
      <c r="FEG493" s="1"/>
      <c r="FEH493" s="1"/>
      <c r="FEI493" s="1"/>
      <c r="FEJ493" s="1"/>
      <c r="FEK493" s="1"/>
      <c r="FEL493" s="1"/>
      <c r="FEM493" s="1"/>
      <c r="FEN493" s="1"/>
      <c r="FEO493" s="1"/>
      <c r="FEP493" s="1"/>
      <c r="FEQ493" s="1"/>
      <c r="FER493" s="1"/>
      <c r="FES493" s="1"/>
      <c r="FET493" s="1"/>
      <c r="FEU493" s="1"/>
      <c r="FEV493" s="1"/>
      <c r="FEW493" s="1"/>
      <c r="FEX493" s="1"/>
      <c r="FEY493" s="1"/>
      <c r="FEZ493" s="1"/>
      <c r="FFA493" s="1"/>
      <c r="FFB493" s="1"/>
      <c r="FFC493" s="1"/>
      <c r="FFD493" s="1"/>
      <c r="FFE493" s="1"/>
      <c r="FFF493" s="1"/>
      <c r="FFG493" s="1"/>
      <c r="FFH493" s="1"/>
      <c r="FFI493" s="1"/>
      <c r="FFJ493" s="1"/>
      <c r="FFK493" s="1"/>
      <c r="FFL493" s="1"/>
      <c r="FFM493" s="1"/>
      <c r="FFN493" s="1"/>
      <c r="FFO493" s="1"/>
      <c r="FFP493" s="1"/>
      <c r="FFQ493" s="1"/>
      <c r="FFR493" s="1"/>
      <c r="FFS493" s="1"/>
      <c r="FFT493" s="1"/>
      <c r="FFU493" s="1"/>
      <c r="FFV493" s="1"/>
      <c r="FFW493" s="1"/>
      <c r="FFX493" s="1"/>
      <c r="FFY493" s="1"/>
      <c r="FFZ493" s="1"/>
      <c r="FGA493" s="1"/>
      <c r="FGB493" s="1"/>
      <c r="FGC493" s="1"/>
      <c r="FGD493" s="1"/>
      <c r="FGE493" s="1"/>
      <c r="FGF493" s="1"/>
      <c r="FGG493" s="1"/>
      <c r="FGH493" s="1"/>
      <c r="FGI493" s="1"/>
      <c r="FGJ493" s="1"/>
      <c r="FGK493" s="1"/>
      <c r="FGL493" s="1"/>
      <c r="FGM493" s="1"/>
      <c r="FGN493" s="1"/>
      <c r="FGO493" s="1"/>
      <c r="FGP493" s="1"/>
      <c r="FGQ493" s="1"/>
      <c r="FGR493" s="1"/>
      <c r="FGS493" s="1"/>
      <c r="FGT493" s="1"/>
      <c r="FGU493" s="1"/>
      <c r="FGV493" s="1"/>
      <c r="FGW493" s="1"/>
      <c r="FGX493" s="1"/>
      <c r="FGY493" s="1"/>
      <c r="FGZ493" s="1"/>
      <c r="FHA493" s="1"/>
      <c r="FHB493" s="1"/>
      <c r="FHC493" s="1"/>
      <c r="FHD493" s="1"/>
      <c r="FHE493" s="1"/>
      <c r="FHF493" s="1"/>
      <c r="FHG493" s="1"/>
      <c r="FHH493" s="1"/>
      <c r="FHI493" s="1"/>
      <c r="FHJ493" s="1"/>
      <c r="FHK493" s="1"/>
      <c r="FHL493" s="1"/>
      <c r="FHM493" s="1"/>
      <c r="FHN493" s="1"/>
      <c r="FHO493" s="1"/>
      <c r="FHP493" s="1"/>
      <c r="FHQ493" s="1"/>
      <c r="FHR493" s="1"/>
      <c r="FHS493" s="1"/>
      <c r="FHT493" s="1"/>
      <c r="FHU493" s="1"/>
      <c r="FHV493" s="1"/>
      <c r="FHW493" s="1"/>
      <c r="FHX493" s="1"/>
      <c r="FHY493" s="1"/>
      <c r="FHZ493" s="1"/>
      <c r="FIA493" s="1"/>
      <c r="FIB493" s="1"/>
      <c r="FIC493" s="1"/>
      <c r="FID493" s="1"/>
      <c r="FIE493" s="1"/>
      <c r="FIF493" s="1"/>
      <c r="FIG493" s="1"/>
      <c r="FIH493" s="1"/>
      <c r="FII493" s="1"/>
      <c r="FIJ493" s="1"/>
      <c r="FIK493" s="1"/>
      <c r="FIL493" s="1"/>
      <c r="FIM493" s="1"/>
      <c r="FIN493" s="1"/>
      <c r="FIO493" s="1"/>
      <c r="FIP493" s="1"/>
      <c r="FIQ493" s="1"/>
      <c r="FIR493" s="1"/>
      <c r="FIS493" s="1"/>
      <c r="FIT493" s="1"/>
      <c r="FIU493" s="1"/>
      <c r="FIV493" s="1"/>
      <c r="FIW493" s="1"/>
      <c r="FIX493" s="1"/>
      <c r="FIY493" s="1"/>
      <c r="FIZ493" s="1"/>
      <c r="FJA493" s="1"/>
      <c r="FJB493" s="1"/>
      <c r="FJC493" s="1"/>
      <c r="FJD493" s="1"/>
      <c r="FJE493" s="1"/>
      <c r="FJF493" s="1"/>
      <c r="FJG493" s="1"/>
      <c r="FJH493" s="1"/>
      <c r="FJI493" s="1"/>
      <c r="FJJ493" s="1"/>
      <c r="FJK493" s="1"/>
      <c r="FJL493" s="1"/>
      <c r="FJM493" s="1"/>
      <c r="FJN493" s="1"/>
      <c r="FJO493" s="1"/>
      <c r="FJP493" s="1"/>
      <c r="FJQ493" s="1"/>
      <c r="FJR493" s="1"/>
      <c r="FJS493" s="1"/>
      <c r="FJT493" s="1"/>
      <c r="FJU493" s="1"/>
      <c r="FJV493" s="1"/>
      <c r="FJW493" s="1"/>
      <c r="FJX493" s="1"/>
      <c r="FJY493" s="1"/>
      <c r="FJZ493" s="1"/>
      <c r="FKA493" s="1"/>
      <c r="FKB493" s="1"/>
      <c r="FKC493" s="1"/>
      <c r="FKD493" s="1"/>
      <c r="FKE493" s="1"/>
      <c r="FKF493" s="1"/>
      <c r="FKG493" s="1"/>
      <c r="FKH493" s="1"/>
      <c r="FKI493" s="1"/>
      <c r="FKJ493" s="1"/>
      <c r="FKK493" s="1"/>
      <c r="FKL493" s="1"/>
      <c r="FKM493" s="1"/>
      <c r="FKN493" s="1"/>
      <c r="FKO493" s="1"/>
      <c r="FKP493" s="1"/>
      <c r="FKQ493" s="1"/>
      <c r="FKR493" s="1"/>
      <c r="FKS493" s="1"/>
      <c r="FKT493" s="1"/>
      <c r="FKU493" s="1"/>
      <c r="FKV493" s="1"/>
      <c r="FKW493" s="1"/>
      <c r="FKX493" s="1"/>
      <c r="FKY493" s="1"/>
      <c r="FKZ493" s="1"/>
      <c r="FLA493" s="1"/>
      <c r="FLB493" s="1"/>
      <c r="FLC493" s="1"/>
      <c r="FLD493" s="1"/>
      <c r="FLE493" s="1"/>
      <c r="FLF493" s="1"/>
      <c r="FLG493" s="1"/>
      <c r="FLH493" s="1"/>
      <c r="FLI493" s="1"/>
      <c r="FLJ493" s="1"/>
      <c r="FLK493" s="1"/>
      <c r="FLL493" s="1"/>
      <c r="FLM493" s="1"/>
      <c r="FLN493" s="1"/>
      <c r="FLO493" s="1"/>
      <c r="FLP493" s="1"/>
      <c r="FLQ493" s="1"/>
      <c r="FLR493" s="1"/>
      <c r="FLS493" s="1"/>
      <c r="FLT493" s="1"/>
      <c r="FLU493" s="1"/>
      <c r="FLV493" s="1"/>
      <c r="FLW493" s="1"/>
      <c r="FLX493" s="1"/>
      <c r="FLY493" s="1"/>
      <c r="FLZ493" s="1"/>
      <c r="FMA493" s="1"/>
      <c r="FMB493" s="1"/>
      <c r="FMC493" s="1"/>
      <c r="FMD493" s="1"/>
      <c r="FME493" s="1"/>
      <c r="FMF493" s="1"/>
      <c r="FMG493" s="1"/>
      <c r="FMH493" s="1"/>
      <c r="FMI493" s="1"/>
      <c r="FMJ493" s="1"/>
      <c r="FMK493" s="1"/>
      <c r="FML493" s="1"/>
      <c r="FMM493" s="1"/>
      <c r="FMN493" s="1"/>
      <c r="FMO493" s="1"/>
      <c r="FMP493" s="1"/>
      <c r="FMQ493" s="1"/>
      <c r="FMR493" s="1"/>
      <c r="FMS493" s="1"/>
      <c r="FMT493" s="1"/>
      <c r="FMU493" s="1"/>
      <c r="FMV493" s="1"/>
      <c r="FMW493" s="1"/>
      <c r="FMX493" s="1"/>
      <c r="FMY493" s="1"/>
      <c r="FMZ493" s="1"/>
      <c r="FNA493" s="1"/>
      <c r="FNB493" s="1"/>
      <c r="FNC493" s="1"/>
      <c r="FND493" s="1"/>
      <c r="FNE493" s="1"/>
      <c r="FNF493" s="1"/>
      <c r="FNG493" s="1"/>
      <c r="FNH493" s="1"/>
      <c r="FNI493" s="1"/>
      <c r="FNJ493" s="1"/>
      <c r="FNK493" s="1"/>
      <c r="FNL493" s="1"/>
      <c r="FNM493" s="1"/>
      <c r="FNN493" s="1"/>
      <c r="FNO493" s="1"/>
      <c r="FNP493" s="1"/>
      <c r="FNQ493" s="1"/>
      <c r="FNR493" s="1"/>
      <c r="FNS493" s="1"/>
      <c r="FNT493" s="1"/>
      <c r="FNU493" s="1"/>
      <c r="FNV493" s="1"/>
      <c r="FNW493" s="1"/>
      <c r="FNX493" s="1"/>
      <c r="FNY493" s="1"/>
      <c r="FNZ493" s="1"/>
      <c r="FOA493" s="1"/>
      <c r="FOB493" s="1"/>
      <c r="FOC493" s="1"/>
      <c r="FOD493" s="1"/>
      <c r="FOE493" s="1"/>
      <c r="FOF493" s="1"/>
      <c r="FOG493" s="1"/>
      <c r="FOH493" s="1"/>
      <c r="FOI493" s="1"/>
      <c r="FOJ493" s="1"/>
      <c r="FOK493" s="1"/>
      <c r="FOL493" s="1"/>
      <c r="FOM493" s="1"/>
      <c r="FON493" s="1"/>
      <c r="FOO493" s="1"/>
      <c r="FOP493" s="1"/>
      <c r="FOQ493" s="1"/>
      <c r="FOR493" s="1"/>
      <c r="FOS493" s="1"/>
      <c r="FOT493" s="1"/>
      <c r="FOU493" s="1"/>
      <c r="FOV493" s="1"/>
      <c r="FOW493" s="1"/>
      <c r="FOX493" s="1"/>
      <c r="FOY493" s="1"/>
      <c r="FOZ493" s="1"/>
      <c r="FPA493" s="1"/>
      <c r="FPB493" s="1"/>
      <c r="FPC493" s="1"/>
      <c r="FPD493" s="1"/>
      <c r="FPE493" s="1"/>
      <c r="FPF493" s="1"/>
      <c r="FPG493" s="1"/>
      <c r="FPH493" s="1"/>
      <c r="FPI493" s="1"/>
      <c r="FPJ493" s="1"/>
      <c r="FPK493" s="1"/>
      <c r="FPL493" s="1"/>
      <c r="FPM493" s="1"/>
      <c r="FPN493" s="1"/>
      <c r="FPO493" s="1"/>
      <c r="FPP493" s="1"/>
      <c r="FPQ493" s="1"/>
      <c r="FPR493" s="1"/>
      <c r="FPS493" s="1"/>
      <c r="FPT493" s="1"/>
      <c r="FPU493" s="1"/>
      <c r="FPV493" s="1"/>
      <c r="FPW493" s="1"/>
      <c r="FPX493" s="1"/>
      <c r="FPY493" s="1"/>
      <c r="FPZ493" s="1"/>
      <c r="FQA493" s="1"/>
      <c r="FQB493" s="1"/>
      <c r="FQC493" s="1"/>
      <c r="FQD493" s="1"/>
      <c r="FQE493" s="1"/>
      <c r="FQF493" s="1"/>
      <c r="FQG493" s="1"/>
      <c r="FQH493" s="1"/>
      <c r="FQI493" s="1"/>
      <c r="FQJ493" s="1"/>
      <c r="FQK493" s="1"/>
      <c r="FQL493" s="1"/>
      <c r="FQM493" s="1"/>
      <c r="FQN493" s="1"/>
      <c r="FQO493" s="1"/>
      <c r="FQP493" s="1"/>
      <c r="FQQ493" s="1"/>
      <c r="FQR493" s="1"/>
      <c r="FQS493" s="1"/>
      <c r="FQT493" s="1"/>
      <c r="FQU493" s="1"/>
      <c r="FQV493" s="1"/>
      <c r="FQW493" s="1"/>
      <c r="FQX493" s="1"/>
      <c r="FQY493" s="1"/>
      <c r="FQZ493" s="1"/>
      <c r="FRA493" s="1"/>
      <c r="FRB493" s="1"/>
      <c r="FRC493" s="1"/>
      <c r="FRD493" s="1"/>
      <c r="FRE493" s="1"/>
      <c r="FRF493" s="1"/>
      <c r="FRG493" s="1"/>
      <c r="FRH493" s="1"/>
      <c r="FRI493" s="1"/>
      <c r="FRJ493" s="1"/>
      <c r="FRK493" s="1"/>
      <c r="FRL493" s="1"/>
      <c r="FRM493" s="1"/>
      <c r="FRN493" s="1"/>
      <c r="FRO493" s="1"/>
      <c r="FRP493" s="1"/>
      <c r="FRQ493" s="1"/>
      <c r="FRR493" s="1"/>
      <c r="FRS493" s="1"/>
      <c r="FRT493" s="1"/>
      <c r="FRU493" s="1"/>
      <c r="FRV493" s="1"/>
      <c r="FRW493" s="1"/>
      <c r="FRX493" s="1"/>
      <c r="FRY493" s="1"/>
      <c r="FRZ493" s="1"/>
      <c r="FSA493" s="1"/>
      <c r="FSB493" s="1"/>
      <c r="FSC493" s="1"/>
      <c r="FSD493" s="1"/>
      <c r="FSE493" s="1"/>
      <c r="FSF493" s="1"/>
      <c r="FSG493" s="1"/>
      <c r="FSH493" s="1"/>
      <c r="FSI493" s="1"/>
      <c r="FSJ493" s="1"/>
      <c r="FSK493" s="1"/>
      <c r="FSL493" s="1"/>
      <c r="FSM493" s="1"/>
      <c r="FSN493" s="1"/>
      <c r="FSO493" s="1"/>
      <c r="FSP493" s="1"/>
      <c r="FSQ493" s="1"/>
      <c r="FSR493" s="1"/>
      <c r="FSS493" s="1"/>
      <c r="FST493" s="1"/>
      <c r="FSU493" s="1"/>
      <c r="FSV493" s="1"/>
      <c r="FSW493" s="1"/>
      <c r="FSX493" s="1"/>
      <c r="FSY493" s="1"/>
      <c r="FSZ493" s="1"/>
      <c r="FTA493" s="1"/>
      <c r="FTB493" s="1"/>
      <c r="FTC493" s="1"/>
      <c r="FTD493" s="1"/>
      <c r="FTE493" s="1"/>
      <c r="FTF493" s="1"/>
      <c r="FTG493" s="1"/>
      <c r="FTH493" s="1"/>
      <c r="FTI493" s="1"/>
      <c r="FTJ493" s="1"/>
      <c r="FTK493" s="1"/>
      <c r="FTL493" s="1"/>
      <c r="FTM493" s="1"/>
      <c r="FTN493" s="1"/>
      <c r="FTO493" s="1"/>
      <c r="FTP493" s="1"/>
      <c r="FTQ493" s="1"/>
      <c r="FTR493" s="1"/>
      <c r="FTS493" s="1"/>
      <c r="FTT493" s="1"/>
      <c r="FTU493" s="1"/>
      <c r="FTV493" s="1"/>
      <c r="FTW493" s="1"/>
      <c r="FTX493" s="1"/>
      <c r="FTY493" s="1"/>
      <c r="FTZ493" s="1"/>
      <c r="FUA493" s="1"/>
      <c r="FUB493" s="1"/>
      <c r="FUC493" s="1"/>
      <c r="FUD493" s="1"/>
      <c r="FUE493" s="1"/>
      <c r="FUF493" s="1"/>
      <c r="FUG493" s="1"/>
      <c r="FUH493" s="1"/>
      <c r="FUI493" s="1"/>
      <c r="FUJ493" s="1"/>
      <c r="FUK493" s="1"/>
      <c r="FUL493" s="1"/>
      <c r="FUM493" s="1"/>
      <c r="FUN493" s="1"/>
      <c r="FUO493" s="1"/>
      <c r="FUP493" s="1"/>
      <c r="FUQ493" s="1"/>
      <c r="FUR493" s="1"/>
      <c r="FUS493" s="1"/>
      <c r="FUT493" s="1"/>
      <c r="FUU493" s="1"/>
      <c r="FUV493" s="1"/>
      <c r="FUW493" s="1"/>
      <c r="FUX493" s="1"/>
      <c r="FUY493" s="1"/>
      <c r="FUZ493" s="1"/>
      <c r="FVA493" s="1"/>
      <c r="FVB493" s="1"/>
      <c r="FVC493" s="1"/>
      <c r="FVD493" s="1"/>
      <c r="FVE493" s="1"/>
      <c r="FVF493" s="1"/>
      <c r="FVG493" s="1"/>
      <c r="FVH493" s="1"/>
      <c r="FVI493" s="1"/>
      <c r="FVJ493" s="1"/>
      <c r="FVK493" s="1"/>
      <c r="FVL493" s="1"/>
      <c r="FVM493" s="1"/>
      <c r="FVN493" s="1"/>
      <c r="FVO493" s="1"/>
      <c r="FVP493" s="1"/>
      <c r="FVQ493" s="1"/>
      <c r="FVR493" s="1"/>
      <c r="FVS493" s="1"/>
      <c r="FVT493" s="1"/>
      <c r="FVU493" s="1"/>
      <c r="FVV493" s="1"/>
      <c r="FVW493" s="1"/>
      <c r="FVX493" s="1"/>
      <c r="FVY493" s="1"/>
      <c r="FVZ493" s="1"/>
      <c r="FWA493" s="1"/>
      <c r="FWB493" s="1"/>
      <c r="FWC493" s="1"/>
      <c r="FWD493" s="1"/>
      <c r="FWE493" s="1"/>
      <c r="FWF493" s="1"/>
      <c r="FWG493" s="1"/>
      <c r="FWH493" s="1"/>
      <c r="FWI493" s="1"/>
      <c r="FWJ493" s="1"/>
      <c r="FWK493" s="1"/>
      <c r="FWL493" s="1"/>
      <c r="FWM493" s="1"/>
      <c r="FWN493" s="1"/>
      <c r="FWO493" s="1"/>
      <c r="FWP493" s="1"/>
      <c r="FWQ493" s="1"/>
      <c r="FWR493" s="1"/>
      <c r="FWS493" s="1"/>
      <c r="FWT493" s="1"/>
      <c r="FWU493" s="1"/>
      <c r="FWV493" s="1"/>
      <c r="FWW493" s="1"/>
      <c r="FWX493" s="1"/>
      <c r="FWY493" s="1"/>
      <c r="FWZ493" s="1"/>
      <c r="FXA493" s="1"/>
      <c r="FXB493" s="1"/>
      <c r="FXC493" s="1"/>
      <c r="FXD493" s="1"/>
      <c r="FXE493" s="1"/>
      <c r="FXF493" s="1"/>
      <c r="FXG493" s="1"/>
      <c r="FXH493" s="1"/>
      <c r="FXI493" s="1"/>
      <c r="FXJ493" s="1"/>
      <c r="FXK493" s="1"/>
      <c r="FXL493" s="1"/>
      <c r="FXM493" s="1"/>
      <c r="FXN493" s="1"/>
      <c r="FXO493" s="1"/>
      <c r="FXP493" s="1"/>
      <c r="FXQ493" s="1"/>
      <c r="FXR493" s="1"/>
      <c r="FXS493" s="1"/>
      <c r="FXT493" s="1"/>
      <c r="FXU493" s="1"/>
      <c r="FXV493" s="1"/>
      <c r="FXW493" s="1"/>
      <c r="FXX493" s="1"/>
      <c r="FXY493" s="1"/>
      <c r="FXZ493" s="1"/>
      <c r="FYA493" s="1"/>
      <c r="FYB493" s="1"/>
      <c r="FYC493" s="1"/>
      <c r="FYD493" s="1"/>
      <c r="FYE493" s="1"/>
      <c r="FYF493" s="1"/>
      <c r="FYG493" s="1"/>
      <c r="FYH493" s="1"/>
      <c r="FYI493" s="1"/>
      <c r="FYJ493" s="1"/>
      <c r="FYK493" s="1"/>
      <c r="FYL493" s="1"/>
      <c r="FYM493" s="1"/>
      <c r="FYN493" s="1"/>
      <c r="FYO493" s="1"/>
      <c r="FYP493" s="1"/>
      <c r="FYQ493" s="1"/>
      <c r="FYR493" s="1"/>
      <c r="FYS493" s="1"/>
      <c r="FYT493" s="1"/>
      <c r="FYU493" s="1"/>
      <c r="FYV493" s="1"/>
      <c r="FYW493" s="1"/>
      <c r="FYX493" s="1"/>
      <c r="FYY493" s="1"/>
      <c r="FYZ493" s="1"/>
      <c r="FZA493" s="1"/>
      <c r="FZB493" s="1"/>
      <c r="FZC493" s="1"/>
      <c r="FZD493" s="1"/>
      <c r="FZE493" s="1"/>
      <c r="FZF493" s="1"/>
      <c r="FZG493" s="1"/>
      <c r="FZH493" s="1"/>
      <c r="FZI493" s="1"/>
      <c r="FZJ493" s="1"/>
      <c r="FZK493" s="1"/>
      <c r="FZL493" s="1"/>
      <c r="FZM493" s="1"/>
      <c r="FZN493" s="1"/>
      <c r="FZO493" s="1"/>
      <c r="FZP493" s="1"/>
      <c r="FZQ493" s="1"/>
      <c r="FZR493" s="1"/>
      <c r="FZS493" s="1"/>
      <c r="FZT493" s="1"/>
      <c r="FZU493" s="1"/>
      <c r="FZV493" s="1"/>
      <c r="FZW493" s="1"/>
      <c r="FZX493" s="1"/>
      <c r="FZY493" s="1"/>
      <c r="FZZ493" s="1"/>
      <c r="GAA493" s="1"/>
      <c r="GAB493" s="1"/>
      <c r="GAC493" s="1"/>
      <c r="GAD493" s="1"/>
      <c r="GAE493" s="1"/>
      <c r="GAF493" s="1"/>
      <c r="GAG493" s="1"/>
      <c r="GAH493" s="1"/>
      <c r="GAI493" s="1"/>
      <c r="GAJ493" s="1"/>
      <c r="GAK493" s="1"/>
      <c r="GAL493" s="1"/>
      <c r="GAM493" s="1"/>
      <c r="GAN493" s="1"/>
      <c r="GAO493" s="1"/>
      <c r="GAP493" s="1"/>
      <c r="GAQ493" s="1"/>
      <c r="GAR493" s="1"/>
      <c r="GAS493" s="1"/>
      <c r="GAT493" s="1"/>
      <c r="GAU493" s="1"/>
      <c r="GAV493" s="1"/>
      <c r="GAW493" s="1"/>
      <c r="GAX493" s="1"/>
      <c r="GAY493" s="1"/>
      <c r="GAZ493" s="1"/>
      <c r="GBA493" s="1"/>
      <c r="GBB493" s="1"/>
      <c r="GBC493" s="1"/>
      <c r="GBD493" s="1"/>
      <c r="GBE493" s="1"/>
      <c r="GBF493" s="1"/>
      <c r="GBG493" s="1"/>
      <c r="GBH493" s="1"/>
      <c r="GBI493" s="1"/>
      <c r="GBJ493" s="1"/>
      <c r="GBK493" s="1"/>
      <c r="GBL493" s="1"/>
      <c r="GBM493" s="1"/>
      <c r="GBN493" s="1"/>
      <c r="GBO493" s="1"/>
      <c r="GBP493" s="1"/>
      <c r="GBQ493" s="1"/>
      <c r="GBR493" s="1"/>
      <c r="GBS493" s="1"/>
      <c r="GBT493" s="1"/>
      <c r="GBU493" s="1"/>
      <c r="GBV493" s="1"/>
      <c r="GBW493" s="1"/>
      <c r="GBX493" s="1"/>
      <c r="GBY493" s="1"/>
      <c r="GBZ493" s="1"/>
      <c r="GCA493" s="1"/>
      <c r="GCB493" s="1"/>
      <c r="GCC493" s="1"/>
      <c r="GCD493" s="1"/>
      <c r="GCE493" s="1"/>
      <c r="GCF493" s="1"/>
      <c r="GCG493" s="1"/>
      <c r="GCH493" s="1"/>
      <c r="GCI493" s="1"/>
      <c r="GCJ493" s="1"/>
      <c r="GCK493" s="1"/>
      <c r="GCL493" s="1"/>
      <c r="GCM493" s="1"/>
      <c r="GCN493" s="1"/>
      <c r="GCO493" s="1"/>
      <c r="GCP493" s="1"/>
      <c r="GCQ493" s="1"/>
      <c r="GCR493" s="1"/>
      <c r="GCS493" s="1"/>
      <c r="GCT493" s="1"/>
      <c r="GCU493" s="1"/>
      <c r="GCV493" s="1"/>
      <c r="GCW493" s="1"/>
      <c r="GCX493" s="1"/>
      <c r="GCY493" s="1"/>
      <c r="GCZ493" s="1"/>
      <c r="GDA493" s="1"/>
      <c r="GDB493" s="1"/>
      <c r="GDC493" s="1"/>
      <c r="GDD493" s="1"/>
      <c r="GDE493" s="1"/>
      <c r="GDF493" s="1"/>
      <c r="GDG493" s="1"/>
      <c r="GDH493" s="1"/>
      <c r="GDI493" s="1"/>
      <c r="GDJ493" s="1"/>
      <c r="GDK493" s="1"/>
      <c r="GDL493" s="1"/>
      <c r="GDM493" s="1"/>
      <c r="GDN493" s="1"/>
      <c r="GDO493" s="1"/>
      <c r="GDP493" s="1"/>
      <c r="GDQ493" s="1"/>
      <c r="GDR493" s="1"/>
      <c r="GDS493" s="1"/>
      <c r="GDT493" s="1"/>
      <c r="GDU493" s="1"/>
      <c r="GDV493" s="1"/>
      <c r="GDW493" s="1"/>
      <c r="GDX493" s="1"/>
      <c r="GDY493" s="1"/>
      <c r="GDZ493" s="1"/>
      <c r="GEA493" s="1"/>
      <c r="GEB493" s="1"/>
      <c r="GEC493" s="1"/>
      <c r="GED493" s="1"/>
      <c r="GEE493" s="1"/>
      <c r="GEF493" s="1"/>
      <c r="GEG493" s="1"/>
      <c r="GEH493" s="1"/>
      <c r="GEI493" s="1"/>
      <c r="GEJ493" s="1"/>
      <c r="GEK493" s="1"/>
      <c r="GEL493" s="1"/>
      <c r="GEM493" s="1"/>
      <c r="GEN493" s="1"/>
      <c r="GEO493" s="1"/>
      <c r="GEP493" s="1"/>
      <c r="GEQ493" s="1"/>
      <c r="GER493" s="1"/>
      <c r="GES493" s="1"/>
      <c r="GET493" s="1"/>
      <c r="GEU493" s="1"/>
      <c r="GEV493" s="1"/>
      <c r="GEW493" s="1"/>
      <c r="GEX493" s="1"/>
      <c r="GEY493" s="1"/>
      <c r="GEZ493" s="1"/>
      <c r="GFA493" s="1"/>
      <c r="GFB493" s="1"/>
      <c r="GFC493" s="1"/>
      <c r="GFD493" s="1"/>
      <c r="GFE493" s="1"/>
      <c r="GFF493" s="1"/>
      <c r="GFG493" s="1"/>
      <c r="GFH493" s="1"/>
      <c r="GFI493" s="1"/>
      <c r="GFJ493" s="1"/>
      <c r="GFK493" s="1"/>
      <c r="GFL493" s="1"/>
      <c r="GFM493" s="1"/>
      <c r="GFN493" s="1"/>
      <c r="GFO493" s="1"/>
      <c r="GFP493" s="1"/>
      <c r="GFQ493" s="1"/>
      <c r="GFR493" s="1"/>
      <c r="GFS493" s="1"/>
      <c r="GFT493" s="1"/>
      <c r="GFU493" s="1"/>
      <c r="GFV493" s="1"/>
      <c r="GFW493" s="1"/>
      <c r="GFX493" s="1"/>
      <c r="GFY493" s="1"/>
      <c r="GFZ493" s="1"/>
      <c r="GGA493" s="1"/>
      <c r="GGB493" s="1"/>
      <c r="GGC493" s="1"/>
      <c r="GGD493" s="1"/>
      <c r="GGE493" s="1"/>
      <c r="GGF493" s="1"/>
      <c r="GGG493" s="1"/>
      <c r="GGH493" s="1"/>
      <c r="GGI493" s="1"/>
      <c r="GGJ493" s="1"/>
      <c r="GGK493" s="1"/>
      <c r="GGL493" s="1"/>
      <c r="GGM493" s="1"/>
      <c r="GGN493" s="1"/>
      <c r="GGO493" s="1"/>
      <c r="GGP493" s="1"/>
      <c r="GGQ493" s="1"/>
      <c r="GGR493" s="1"/>
      <c r="GGS493" s="1"/>
      <c r="GGT493" s="1"/>
      <c r="GGU493" s="1"/>
      <c r="GGV493" s="1"/>
      <c r="GGW493" s="1"/>
      <c r="GGX493" s="1"/>
      <c r="GGY493" s="1"/>
      <c r="GGZ493" s="1"/>
      <c r="GHA493" s="1"/>
      <c r="GHB493" s="1"/>
      <c r="GHC493" s="1"/>
      <c r="GHD493" s="1"/>
      <c r="GHE493" s="1"/>
      <c r="GHF493" s="1"/>
      <c r="GHG493" s="1"/>
      <c r="GHH493" s="1"/>
      <c r="GHI493" s="1"/>
      <c r="GHJ493" s="1"/>
      <c r="GHK493" s="1"/>
      <c r="GHL493" s="1"/>
      <c r="GHM493" s="1"/>
      <c r="GHN493" s="1"/>
      <c r="GHO493" s="1"/>
      <c r="GHP493" s="1"/>
      <c r="GHQ493" s="1"/>
      <c r="GHR493" s="1"/>
      <c r="GHS493" s="1"/>
      <c r="GHT493" s="1"/>
      <c r="GHU493" s="1"/>
      <c r="GHV493" s="1"/>
      <c r="GHW493" s="1"/>
      <c r="GHX493" s="1"/>
      <c r="GHY493" s="1"/>
      <c r="GHZ493" s="1"/>
      <c r="GIA493" s="1"/>
      <c r="GIB493" s="1"/>
      <c r="GIC493" s="1"/>
      <c r="GID493" s="1"/>
      <c r="GIE493" s="1"/>
      <c r="GIF493" s="1"/>
      <c r="GIG493" s="1"/>
      <c r="GIH493" s="1"/>
      <c r="GII493" s="1"/>
      <c r="GIJ493" s="1"/>
      <c r="GIK493" s="1"/>
      <c r="GIL493" s="1"/>
      <c r="GIM493" s="1"/>
      <c r="GIN493" s="1"/>
      <c r="GIO493" s="1"/>
      <c r="GIP493" s="1"/>
      <c r="GIQ493" s="1"/>
      <c r="GIR493" s="1"/>
      <c r="GIS493" s="1"/>
      <c r="GIT493" s="1"/>
      <c r="GIU493" s="1"/>
      <c r="GIV493" s="1"/>
      <c r="GIW493" s="1"/>
      <c r="GIX493" s="1"/>
      <c r="GIY493" s="1"/>
      <c r="GIZ493" s="1"/>
      <c r="GJA493" s="1"/>
      <c r="GJB493" s="1"/>
      <c r="GJC493" s="1"/>
      <c r="GJD493" s="1"/>
      <c r="GJE493" s="1"/>
      <c r="GJF493" s="1"/>
      <c r="GJG493" s="1"/>
      <c r="GJH493" s="1"/>
      <c r="GJI493" s="1"/>
      <c r="GJJ493" s="1"/>
      <c r="GJK493" s="1"/>
      <c r="GJL493" s="1"/>
      <c r="GJM493" s="1"/>
      <c r="GJN493" s="1"/>
      <c r="GJO493" s="1"/>
      <c r="GJP493" s="1"/>
      <c r="GJQ493" s="1"/>
      <c r="GJR493" s="1"/>
      <c r="GJS493" s="1"/>
      <c r="GJT493" s="1"/>
      <c r="GJU493" s="1"/>
      <c r="GJV493" s="1"/>
      <c r="GJW493" s="1"/>
      <c r="GJX493" s="1"/>
      <c r="GJY493" s="1"/>
      <c r="GJZ493" s="1"/>
      <c r="GKA493" s="1"/>
      <c r="GKB493" s="1"/>
      <c r="GKC493" s="1"/>
      <c r="GKD493" s="1"/>
      <c r="GKE493" s="1"/>
      <c r="GKF493" s="1"/>
      <c r="GKG493" s="1"/>
      <c r="GKH493" s="1"/>
      <c r="GKI493" s="1"/>
      <c r="GKJ493" s="1"/>
      <c r="GKK493" s="1"/>
      <c r="GKL493" s="1"/>
      <c r="GKM493" s="1"/>
      <c r="GKN493" s="1"/>
      <c r="GKO493" s="1"/>
      <c r="GKP493" s="1"/>
      <c r="GKQ493" s="1"/>
      <c r="GKR493" s="1"/>
      <c r="GKS493" s="1"/>
      <c r="GKT493" s="1"/>
      <c r="GKU493" s="1"/>
      <c r="GKV493" s="1"/>
      <c r="GKW493" s="1"/>
      <c r="GKX493" s="1"/>
      <c r="GKY493" s="1"/>
      <c r="GKZ493" s="1"/>
      <c r="GLA493" s="1"/>
      <c r="GLB493" s="1"/>
      <c r="GLC493" s="1"/>
      <c r="GLD493" s="1"/>
      <c r="GLE493" s="1"/>
      <c r="GLF493" s="1"/>
      <c r="GLG493" s="1"/>
      <c r="GLH493" s="1"/>
      <c r="GLI493" s="1"/>
      <c r="GLJ493" s="1"/>
      <c r="GLK493" s="1"/>
      <c r="GLL493" s="1"/>
      <c r="GLM493" s="1"/>
      <c r="GLN493" s="1"/>
      <c r="GLO493" s="1"/>
      <c r="GLP493" s="1"/>
      <c r="GLQ493" s="1"/>
      <c r="GLR493" s="1"/>
      <c r="GLS493" s="1"/>
      <c r="GLT493" s="1"/>
      <c r="GLU493" s="1"/>
      <c r="GLV493" s="1"/>
      <c r="GLW493" s="1"/>
      <c r="GLX493" s="1"/>
      <c r="GLY493" s="1"/>
      <c r="GLZ493" s="1"/>
      <c r="GMA493" s="1"/>
      <c r="GMB493" s="1"/>
      <c r="GMC493" s="1"/>
      <c r="GMD493" s="1"/>
      <c r="GME493" s="1"/>
      <c r="GMF493" s="1"/>
      <c r="GMG493" s="1"/>
      <c r="GMH493" s="1"/>
      <c r="GMI493" s="1"/>
      <c r="GMJ493" s="1"/>
      <c r="GMK493" s="1"/>
      <c r="GML493" s="1"/>
      <c r="GMM493" s="1"/>
      <c r="GMN493" s="1"/>
      <c r="GMO493" s="1"/>
      <c r="GMP493" s="1"/>
      <c r="GMQ493" s="1"/>
      <c r="GMR493" s="1"/>
      <c r="GMS493" s="1"/>
      <c r="GMT493" s="1"/>
      <c r="GMU493" s="1"/>
      <c r="GMV493" s="1"/>
      <c r="GMW493" s="1"/>
      <c r="GMX493" s="1"/>
      <c r="GMY493" s="1"/>
      <c r="GMZ493" s="1"/>
      <c r="GNA493" s="1"/>
      <c r="GNB493" s="1"/>
      <c r="GNC493" s="1"/>
      <c r="GND493" s="1"/>
      <c r="GNE493" s="1"/>
      <c r="GNF493" s="1"/>
      <c r="GNG493" s="1"/>
      <c r="GNH493" s="1"/>
      <c r="GNI493" s="1"/>
      <c r="GNJ493" s="1"/>
      <c r="GNK493" s="1"/>
      <c r="GNL493" s="1"/>
      <c r="GNM493" s="1"/>
      <c r="GNN493" s="1"/>
      <c r="GNO493" s="1"/>
      <c r="GNP493" s="1"/>
      <c r="GNQ493" s="1"/>
      <c r="GNR493" s="1"/>
      <c r="GNS493" s="1"/>
      <c r="GNT493" s="1"/>
      <c r="GNU493" s="1"/>
      <c r="GNV493" s="1"/>
      <c r="GNW493" s="1"/>
      <c r="GNX493" s="1"/>
      <c r="GNY493" s="1"/>
      <c r="GNZ493" s="1"/>
      <c r="GOA493" s="1"/>
      <c r="GOB493" s="1"/>
      <c r="GOC493" s="1"/>
      <c r="GOD493" s="1"/>
      <c r="GOE493" s="1"/>
      <c r="GOF493" s="1"/>
      <c r="GOG493" s="1"/>
      <c r="GOH493" s="1"/>
      <c r="GOI493" s="1"/>
      <c r="GOJ493" s="1"/>
      <c r="GOK493" s="1"/>
      <c r="GOL493" s="1"/>
      <c r="GOM493" s="1"/>
      <c r="GON493" s="1"/>
      <c r="GOO493" s="1"/>
      <c r="GOP493" s="1"/>
      <c r="GOQ493" s="1"/>
      <c r="GOR493" s="1"/>
      <c r="GOS493" s="1"/>
      <c r="GOT493" s="1"/>
      <c r="GOU493" s="1"/>
      <c r="GOV493" s="1"/>
      <c r="GOW493" s="1"/>
      <c r="GOX493" s="1"/>
      <c r="GOY493" s="1"/>
      <c r="GOZ493" s="1"/>
      <c r="GPA493" s="1"/>
      <c r="GPB493" s="1"/>
      <c r="GPC493" s="1"/>
      <c r="GPD493" s="1"/>
      <c r="GPE493" s="1"/>
      <c r="GPF493" s="1"/>
      <c r="GPG493" s="1"/>
      <c r="GPH493" s="1"/>
      <c r="GPI493" s="1"/>
      <c r="GPJ493" s="1"/>
      <c r="GPK493" s="1"/>
      <c r="GPL493" s="1"/>
      <c r="GPM493" s="1"/>
      <c r="GPN493" s="1"/>
      <c r="GPO493" s="1"/>
      <c r="GPP493" s="1"/>
      <c r="GPQ493" s="1"/>
      <c r="GPR493" s="1"/>
      <c r="GPS493" s="1"/>
      <c r="GPT493" s="1"/>
      <c r="GPU493" s="1"/>
      <c r="GPV493" s="1"/>
      <c r="GPW493" s="1"/>
      <c r="GPX493" s="1"/>
      <c r="GPY493" s="1"/>
      <c r="GPZ493" s="1"/>
      <c r="GQA493" s="1"/>
      <c r="GQB493" s="1"/>
      <c r="GQC493" s="1"/>
      <c r="GQD493" s="1"/>
      <c r="GQE493" s="1"/>
      <c r="GQF493" s="1"/>
      <c r="GQG493" s="1"/>
      <c r="GQH493" s="1"/>
      <c r="GQI493" s="1"/>
      <c r="GQJ493" s="1"/>
      <c r="GQK493" s="1"/>
      <c r="GQL493" s="1"/>
      <c r="GQM493" s="1"/>
      <c r="GQN493" s="1"/>
      <c r="GQO493" s="1"/>
      <c r="GQP493" s="1"/>
      <c r="GQQ493" s="1"/>
      <c r="GQR493" s="1"/>
      <c r="GQS493" s="1"/>
      <c r="GQT493" s="1"/>
      <c r="GQU493" s="1"/>
      <c r="GQV493" s="1"/>
      <c r="GQW493" s="1"/>
      <c r="GQX493" s="1"/>
      <c r="GQY493" s="1"/>
      <c r="GQZ493" s="1"/>
      <c r="GRA493" s="1"/>
      <c r="GRB493" s="1"/>
      <c r="GRC493" s="1"/>
      <c r="GRD493" s="1"/>
      <c r="GRE493" s="1"/>
      <c r="GRF493" s="1"/>
      <c r="GRG493" s="1"/>
      <c r="GRH493" s="1"/>
      <c r="GRI493" s="1"/>
      <c r="GRJ493" s="1"/>
      <c r="GRK493" s="1"/>
      <c r="GRL493" s="1"/>
      <c r="GRM493" s="1"/>
      <c r="GRN493" s="1"/>
      <c r="GRO493" s="1"/>
      <c r="GRP493" s="1"/>
      <c r="GRQ493" s="1"/>
      <c r="GRR493" s="1"/>
      <c r="GRS493" s="1"/>
      <c r="GRT493" s="1"/>
      <c r="GRU493" s="1"/>
      <c r="GRV493" s="1"/>
      <c r="GRW493" s="1"/>
      <c r="GRX493" s="1"/>
      <c r="GRY493" s="1"/>
      <c r="GRZ493" s="1"/>
      <c r="GSA493" s="1"/>
      <c r="GSB493" s="1"/>
      <c r="GSC493" s="1"/>
      <c r="GSD493" s="1"/>
      <c r="GSE493" s="1"/>
      <c r="GSF493" s="1"/>
      <c r="GSG493" s="1"/>
      <c r="GSH493" s="1"/>
      <c r="GSI493" s="1"/>
      <c r="GSJ493" s="1"/>
      <c r="GSK493" s="1"/>
      <c r="GSL493" s="1"/>
      <c r="GSM493" s="1"/>
      <c r="GSN493" s="1"/>
      <c r="GSO493" s="1"/>
      <c r="GSP493" s="1"/>
      <c r="GSQ493" s="1"/>
      <c r="GSR493" s="1"/>
      <c r="GSS493" s="1"/>
      <c r="GST493" s="1"/>
      <c r="GSU493" s="1"/>
      <c r="GSV493" s="1"/>
      <c r="GSW493" s="1"/>
      <c r="GSX493" s="1"/>
      <c r="GSY493" s="1"/>
      <c r="GSZ493" s="1"/>
      <c r="GTA493" s="1"/>
      <c r="GTB493" s="1"/>
      <c r="GTC493" s="1"/>
      <c r="GTD493" s="1"/>
      <c r="GTE493" s="1"/>
      <c r="GTF493" s="1"/>
      <c r="GTG493" s="1"/>
      <c r="GTH493" s="1"/>
      <c r="GTI493" s="1"/>
      <c r="GTJ493" s="1"/>
      <c r="GTK493" s="1"/>
      <c r="GTL493" s="1"/>
      <c r="GTM493" s="1"/>
      <c r="GTN493" s="1"/>
      <c r="GTO493" s="1"/>
      <c r="GTP493" s="1"/>
      <c r="GTQ493" s="1"/>
      <c r="GTR493" s="1"/>
      <c r="GTS493" s="1"/>
      <c r="GTT493" s="1"/>
      <c r="GTU493" s="1"/>
      <c r="GTV493" s="1"/>
      <c r="GTW493" s="1"/>
      <c r="GTX493" s="1"/>
      <c r="GTY493" s="1"/>
      <c r="GTZ493" s="1"/>
      <c r="GUA493" s="1"/>
      <c r="GUB493" s="1"/>
      <c r="GUC493" s="1"/>
      <c r="GUD493" s="1"/>
      <c r="GUE493" s="1"/>
      <c r="GUF493" s="1"/>
      <c r="GUG493" s="1"/>
      <c r="GUH493" s="1"/>
      <c r="GUI493" s="1"/>
      <c r="GUJ493" s="1"/>
      <c r="GUK493" s="1"/>
      <c r="GUL493" s="1"/>
      <c r="GUM493" s="1"/>
      <c r="GUN493" s="1"/>
      <c r="GUO493" s="1"/>
      <c r="GUP493" s="1"/>
      <c r="GUQ493" s="1"/>
      <c r="GUR493" s="1"/>
      <c r="GUS493" s="1"/>
      <c r="GUT493" s="1"/>
      <c r="GUU493" s="1"/>
      <c r="GUV493" s="1"/>
      <c r="GUW493" s="1"/>
      <c r="GUX493" s="1"/>
      <c r="GUY493" s="1"/>
      <c r="GUZ493" s="1"/>
      <c r="GVA493" s="1"/>
      <c r="GVB493" s="1"/>
      <c r="GVC493" s="1"/>
      <c r="GVD493" s="1"/>
      <c r="GVE493" s="1"/>
      <c r="GVF493" s="1"/>
      <c r="GVG493" s="1"/>
      <c r="GVH493" s="1"/>
      <c r="GVI493" s="1"/>
      <c r="GVJ493" s="1"/>
      <c r="GVK493" s="1"/>
      <c r="GVL493" s="1"/>
      <c r="GVM493" s="1"/>
      <c r="GVN493" s="1"/>
      <c r="GVO493" s="1"/>
      <c r="GVP493" s="1"/>
      <c r="GVQ493" s="1"/>
      <c r="GVR493" s="1"/>
      <c r="GVS493" s="1"/>
      <c r="GVT493" s="1"/>
      <c r="GVU493" s="1"/>
      <c r="GVV493" s="1"/>
      <c r="GVW493" s="1"/>
      <c r="GVX493" s="1"/>
      <c r="GVY493" s="1"/>
      <c r="GVZ493" s="1"/>
      <c r="GWA493" s="1"/>
      <c r="GWB493" s="1"/>
      <c r="GWC493" s="1"/>
      <c r="GWD493" s="1"/>
      <c r="GWE493" s="1"/>
      <c r="GWF493" s="1"/>
      <c r="GWG493" s="1"/>
      <c r="GWH493" s="1"/>
      <c r="GWI493" s="1"/>
      <c r="GWJ493" s="1"/>
      <c r="GWK493" s="1"/>
      <c r="GWL493" s="1"/>
      <c r="GWM493" s="1"/>
      <c r="GWN493" s="1"/>
      <c r="GWO493" s="1"/>
      <c r="GWP493" s="1"/>
      <c r="GWQ493" s="1"/>
      <c r="GWR493" s="1"/>
      <c r="GWS493" s="1"/>
      <c r="GWT493" s="1"/>
      <c r="GWU493" s="1"/>
      <c r="GWV493" s="1"/>
      <c r="GWW493" s="1"/>
      <c r="GWX493" s="1"/>
      <c r="GWY493" s="1"/>
      <c r="GWZ493" s="1"/>
      <c r="GXA493" s="1"/>
      <c r="GXB493" s="1"/>
      <c r="GXC493" s="1"/>
      <c r="GXD493" s="1"/>
      <c r="GXE493" s="1"/>
      <c r="GXF493" s="1"/>
      <c r="GXG493" s="1"/>
      <c r="GXH493" s="1"/>
      <c r="GXI493" s="1"/>
      <c r="GXJ493" s="1"/>
      <c r="GXK493" s="1"/>
      <c r="GXL493" s="1"/>
      <c r="GXM493" s="1"/>
      <c r="GXN493" s="1"/>
      <c r="GXO493" s="1"/>
      <c r="GXP493" s="1"/>
      <c r="GXQ493" s="1"/>
      <c r="GXR493" s="1"/>
      <c r="GXS493" s="1"/>
      <c r="GXT493" s="1"/>
      <c r="GXU493" s="1"/>
      <c r="GXV493" s="1"/>
      <c r="GXW493" s="1"/>
      <c r="GXX493" s="1"/>
      <c r="GXY493" s="1"/>
      <c r="GXZ493" s="1"/>
      <c r="GYA493" s="1"/>
      <c r="GYB493" s="1"/>
      <c r="GYC493" s="1"/>
      <c r="GYD493" s="1"/>
      <c r="GYE493" s="1"/>
      <c r="GYF493" s="1"/>
      <c r="GYG493" s="1"/>
      <c r="GYH493" s="1"/>
      <c r="GYI493" s="1"/>
      <c r="GYJ493" s="1"/>
      <c r="GYK493" s="1"/>
      <c r="GYL493" s="1"/>
      <c r="GYM493" s="1"/>
      <c r="GYN493" s="1"/>
      <c r="GYO493" s="1"/>
      <c r="GYP493" s="1"/>
      <c r="GYQ493" s="1"/>
      <c r="GYR493" s="1"/>
      <c r="GYS493" s="1"/>
      <c r="GYT493" s="1"/>
      <c r="GYU493" s="1"/>
      <c r="GYV493" s="1"/>
      <c r="GYW493" s="1"/>
      <c r="GYX493" s="1"/>
      <c r="GYY493" s="1"/>
      <c r="GYZ493" s="1"/>
      <c r="GZA493" s="1"/>
      <c r="GZB493" s="1"/>
      <c r="GZC493" s="1"/>
      <c r="GZD493" s="1"/>
      <c r="GZE493" s="1"/>
      <c r="GZF493" s="1"/>
      <c r="GZG493" s="1"/>
      <c r="GZH493" s="1"/>
      <c r="GZI493" s="1"/>
      <c r="GZJ493" s="1"/>
      <c r="GZK493" s="1"/>
      <c r="GZL493" s="1"/>
      <c r="GZM493" s="1"/>
      <c r="GZN493" s="1"/>
      <c r="GZO493" s="1"/>
      <c r="GZP493" s="1"/>
      <c r="GZQ493" s="1"/>
      <c r="GZR493" s="1"/>
      <c r="GZS493" s="1"/>
      <c r="GZT493" s="1"/>
      <c r="GZU493" s="1"/>
      <c r="GZV493" s="1"/>
      <c r="GZW493" s="1"/>
      <c r="GZX493" s="1"/>
      <c r="GZY493" s="1"/>
      <c r="GZZ493" s="1"/>
      <c r="HAA493" s="1"/>
      <c r="HAB493" s="1"/>
      <c r="HAC493" s="1"/>
      <c r="HAD493" s="1"/>
      <c r="HAE493" s="1"/>
      <c r="HAF493" s="1"/>
      <c r="HAG493" s="1"/>
      <c r="HAH493" s="1"/>
      <c r="HAI493" s="1"/>
      <c r="HAJ493" s="1"/>
      <c r="HAK493" s="1"/>
      <c r="HAL493" s="1"/>
      <c r="HAM493" s="1"/>
      <c r="HAN493" s="1"/>
      <c r="HAO493" s="1"/>
      <c r="HAP493" s="1"/>
      <c r="HAQ493" s="1"/>
      <c r="HAR493" s="1"/>
      <c r="HAS493" s="1"/>
      <c r="HAT493" s="1"/>
      <c r="HAU493" s="1"/>
      <c r="HAV493" s="1"/>
      <c r="HAW493" s="1"/>
      <c r="HAX493" s="1"/>
      <c r="HAY493" s="1"/>
      <c r="HAZ493" s="1"/>
      <c r="HBA493" s="1"/>
      <c r="HBB493" s="1"/>
      <c r="HBC493" s="1"/>
      <c r="HBD493" s="1"/>
      <c r="HBE493" s="1"/>
      <c r="HBF493" s="1"/>
      <c r="HBG493" s="1"/>
      <c r="HBH493" s="1"/>
      <c r="HBI493" s="1"/>
      <c r="HBJ493" s="1"/>
      <c r="HBK493" s="1"/>
      <c r="HBL493" s="1"/>
      <c r="HBM493" s="1"/>
      <c r="HBN493" s="1"/>
      <c r="HBO493" s="1"/>
      <c r="HBP493" s="1"/>
      <c r="HBQ493" s="1"/>
      <c r="HBR493" s="1"/>
      <c r="HBS493" s="1"/>
      <c r="HBT493" s="1"/>
      <c r="HBU493" s="1"/>
      <c r="HBV493" s="1"/>
      <c r="HBW493" s="1"/>
      <c r="HBX493" s="1"/>
      <c r="HBY493" s="1"/>
      <c r="HBZ493" s="1"/>
      <c r="HCA493" s="1"/>
      <c r="HCB493" s="1"/>
      <c r="HCC493" s="1"/>
      <c r="HCD493" s="1"/>
      <c r="HCE493" s="1"/>
      <c r="HCF493" s="1"/>
      <c r="HCG493" s="1"/>
      <c r="HCH493" s="1"/>
      <c r="HCI493" s="1"/>
      <c r="HCJ493" s="1"/>
      <c r="HCK493" s="1"/>
      <c r="HCL493" s="1"/>
      <c r="HCM493" s="1"/>
      <c r="HCN493" s="1"/>
      <c r="HCO493" s="1"/>
      <c r="HCP493" s="1"/>
      <c r="HCQ493" s="1"/>
      <c r="HCR493" s="1"/>
      <c r="HCS493" s="1"/>
      <c r="HCT493" s="1"/>
      <c r="HCU493" s="1"/>
      <c r="HCV493" s="1"/>
      <c r="HCW493" s="1"/>
      <c r="HCX493" s="1"/>
      <c r="HCY493" s="1"/>
      <c r="HCZ493" s="1"/>
      <c r="HDA493" s="1"/>
      <c r="HDB493" s="1"/>
      <c r="HDC493" s="1"/>
      <c r="HDD493" s="1"/>
      <c r="HDE493" s="1"/>
      <c r="HDF493" s="1"/>
      <c r="HDG493" s="1"/>
      <c r="HDH493" s="1"/>
      <c r="HDI493" s="1"/>
      <c r="HDJ493" s="1"/>
      <c r="HDK493" s="1"/>
      <c r="HDL493" s="1"/>
      <c r="HDM493" s="1"/>
      <c r="HDN493" s="1"/>
      <c r="HDO493" s="1"/>
      <c r="HDP493" s="1"/>
      <c r="HDQ493" s="1"/>
      <c r="HDR493" s="1"/>
      <c r="HDS493" s="1"/>
      <c r="HDT493" s="1"/>
      <c r="HDU493" s="1"/>
      <c r="HDV493" s="1"/>
      <c r="HDW493" s="1"/>
      <c r="HDX493" s="1"/>
      <c r="HDY493" s="1"/>
      <c r="HDZ493" s="1"/>
      <c r="HEA493" s="1"/>
      <c r="HEB493" s="1"/>
      <c r="HEC493" s="1"/>
      <c r="HED493" s="1"/>
      <c r="HEE493" s="1"/>
      <c r="HEF493" s="1"/>
      <c r="HEG493" s="1"/>
      <c r="HEH493" s="1"/>
      <c r="HEI493" s="1"/>
      <c r="HEJ493" s="1"/>
      <c r="HEK493" s="1"/>
      <c r="HEL493" s="1"/>
      <c r="HEM493" s="1"/>
      <c r="HEN493" s="1"/>
      <c r="HEO493" s="1"/>
      <c r="HEP493" s="1"/>
      <c r="HEQ493" s="1"/>
      <c r="HER493" s="1"/>
      <c r="HES493" s="1"/>
      <c r="HET493" s="1"/>
      <c r="HEU493" s="1"/>
      <c r="HEV493" s="1"/>
      <c r="HEW493" s="1"/>
      <c r="HEX493" s="1"/>
      <c r="HEY493" s="1"/>
      <c r="HEZ493" s="1"/>
      <c r="HFA493" s="1"/>
      <c r="HFB493" s="1"/>
      <c r="HFC493" s="1"/>
      <c r="HFD493" s="1"/>
      <c r="HFE493" s="1"/>
      <c r="HFF493" s="1"/>
      <c r="HFG493" s="1"/>
      <c r="HFH493" s="1"/>
      <c r="HFI493" s="1"/>
      <c r="HFJ493" s="1"/>
      <c r="HFK493" s="1"/>
      <c r="HFL493" s="1"/>
      <c r="HFM493" s="1"/>
      <c r="HFN493" s="1"/>
      <c r="HFO493" s="1"/>
      <c r="HFP493" s="1"/>
      <c r="HFQ493" s="1"/>
      <c r="HFR493" s="1"/>
      <c r="HFS493" s="1"/>
      <c r="HFT493" s="1"/>
      <c r="HFU493" s="1"/>
      <c r="HFV493" s="1"/>
      <c r="HFW493" s="1"/>
      <c r="HFX493" s="1"/>
      <c r="HFY493" s="1"/>
      <c r="HFZ493" s="1"/>
      <c r="HGA493" s="1"/>
      <c r="HGB493" s="1"/>
      <c r="HGC493" s="1"/>
      <c r="HGD493" s="1"/>
      <c r="HGE493" s="1"/>
      <c r="HGF493" s="1"/>
      <c r="HGG493" s="1"/>
      <c r="HGH493" s="1"/>
      <c r="HGI493" s="1"/>
      <c r="HGJ493" s="1"/>
      <c r="HGK493" s="1"/>
      <c r="HGL493" s="1"/>
      <c r="HGM493" s="1"/>
      <c r="HGN493" s="1"/>
      <c r="HGO493" s="1"/>
      <c r="HGP493" s="1"/>
      <c r="HGQ493" s="1"/>
      <c r="HGR493" s="1"/>
      <c r="HGS493" s="1"/>
      <c r="HGT493" s="1"/>
      <c r="HGU493" s="1"/>
      <c r="HGV493" s="1"/>
      <c r="HGW493" s="1"/>
      <c r="HGX493" s="1"/>
      <c r="HGY493" s="1"/>
      <c r="HGZ493" s="1"/>
      <c r="HHA493" s="1"/>
      <c r="HHB493" s="1"/>
      <c r="HHC493" s="1"/>
      <c r="HHD493" s="1"/>
      <c r="HHE493" s="1"/>
      <c r="HHF493" s="1"/>
      <c r="HHG493" s="1"/>
      <c r="HHH493" s="1"/>
      <c r="HHI493" s="1"/>
      <c r="HHJ493" s="1"/>
      <c r="HHK493" s="1"/>
      <c r="HHL493" s="1"/>
      <c r="HHM493" s="1"/>
      <c r="HHN493" s="1"/>
      <c r="HHO493" s="1"/>
      <c r="HHP493" s="1"/>
      <c r="HHQ493" s="1"/>
      <c r="HHR493" s="1"/>
      <c r="HHS493" s="1"/>
      <c r="HHT493" s="1"/>
      <c r="HHU493" s="1"/>
      <c r="HHV493" s="1"/>
      <c r="HHW493" s="1"/>
      <c r="HHX493" s="1"/>
      <c r="HHY493" s="1"/>
      <c r="HHZ493" s="1"/>
      <c r="HIA493" s="1"/>
      <c r="HIB493" s="1"/>
      <c r="HIC493" s="1"/>
      <c r="HID493" s="1"/>
      <c r="HIE493" s="1"/>
      <c r="HIF493" s="1"/>
      <c r="HIG493" s="1"/>
      <c r="HIH493" s="1"/>
      <c r="HII493" s="1"/>
      <c r="HIJ493" s="1"/>
      <c r="HIK493" s="1"/>
      <c r="HIL493" s="1"/>
      <c r="HIM493" s="1"/>
      <c r="HIN493" s="1"/>
      <c r="HIO493" s="1"/>
      <c r="HIP493" s="1"/>
      <c r="HIQ493" s="1"/>
      <c r="HIR493" s="1"/>
      <c r="HIS493" s="1"/>
      <c r="HIT493" s="1"/>
      <c r="HIU493" s="1"/>
      <c r="HIV493" s="1"/>
      <c r="HIW493" s="1"/>
      <c r="HIX493" s="1"/>
      <c r="HIY493" s="1"/>
      <c r="HIZ493" s="1"/>
      <c r="HJA493" s="1"/>
      <c r="HJB493" s="1"/>
      <c r="HJC493" s="1"/>
      <c r="HJD493" s="1"/>
      <c r="HJE493" s="1"/>
      <c r="HJF493" s="1"/>
      <c r="HJG493" s="1"/>
      <c r="HJH493" s="1"/>
      <c r="HJI493" s="1"/>
      <c r="HJJ493" s="1"/>
      <c r="HJK493" s="1"/>
      <c r="HJL493" s="1"/>
      <c r="HJM493" s="1"/>
      <c r="HJN493" s="1"/>
      <c r="HJO493" s="1"/>
      <c r="HJP493" s="1"/>
      <c r="HJQ493" s="1"/>
      <c r="HJR493" s="1"/>
      <c r="HJS493" s="1"/>
      <c r="HJT493" s="1"/>
      <c r="HJU493" s="1"/>
      <c r="HJV493" s="1"/>
      <c r="HJW493" s="1"/>
      <c r="HJX493" s="1"/>
      <c r="HJY493" s="1"/>
      <c r="HJZ493" s="1"/>
      <c r="HKA493" s="1"/>
      <c r="HKB493" s="1"/>
      <c r="HKC493" s="1"/>
      <c r="HKD493" s="1"/>
      <c r="HKE493" s="1"/>
      <c r="HKF493" s="1"/>
      <c r="HKG493" s="1"/>
      <c r="HKH493" s="1"/>
      <c r="HKI493" s="1"/>
      <c r="HKJ493" s="1"/>
      <c r="HKK493" s="1"/>
      <c r="HKL493" s="1"/>
      <c r="HKM493" s="1"/>
      <c r="HKN493" s="1"/>
      <c r="HKO493" s="1"/>
      <c r="HKP493" s="1"/>
      <c r="HKQ493" s="1"/>
      <c r="HKR493" s="1"/>
      <c r="HKS493" s="1"/>
      <c r="HKT493" s="1"/>
      <c r="HKU493" s="1"/>
      <c r="HKV493" s="1"/>
      <c r="HKW493" s="1"/>
      <c r="HKX493" s="1"/>
      <c r="HKY493" s="1"/>
      <c r="HKZ493" s="1"/>
      <c r="HLA493" s="1"/>
      <c r="HLB493" s="1"/>
      <c r="HLC493" s="1"/>
      <c r="HLD493" s="1"/>
      <c r="HLE493" s="1"/>
      <c r="HLF493" s="1"/>
      <c r="HLG493" s="1"/>
      <c r="HLH493" s="1"/>
      <c r="HLI493" s="1"/>
      <c r="HLJ493" s="1"/>
      <c r="HLK493" s="1"/>
      <c r="HLL493" s="1"/>
      <c r="HLM493" s="1"/>
      <c r="HLN493" s="1"/>
      <c r="HLO493" s="1"/>
      <c r="HLP493" s="1"/>
      <c r="HLQ493" s="1"/>
      <c r="HLR493" s="1"/>
      <c r="HLS493" s="1"/>
      <c r="HLT493" s="1"/>
      <c r="HLU493" s="1"/>
      <c r="HLV493" s="1"/>
      <c r="HLW493" s="1"/>
      <c r="HLX493" s="1"/>
      <c r="HLY493" s="1"/>
      <c r="HLZ493" s="1"/>
      <c r="HMA493" s="1"/>
      <c r="HMB493" s="1"/>
      <c r="HMC493" s="1"/>
      <c r="HMD493" s="1"/>
      <c r="HME493" s="1"/>
      <c r="HMF493" s="1"/>
      <c r="HMG493" s="1"/>
      <c r="HMH493" s="1"/>
      <c r="HMI493" s="1"/>
      <c r="HMJ493" s="1"/>
      <c r="HMK493" s="1"/>
      <c r="HML493" s="1"/>
      <c r="HMM493" s="1"/>
      <c r="HMN493" s="1"/>
      <c r="HMO493" s="1"/>
      <c r="HMP493" s="1"/>
      <c r="HMQ493" s="1"/>
      <c r="HMR493" s="1"/>
      <c r="HMS493" s="1"/>
      <c r="HMT493" s="1"/>
      <c r="HMU493" s="1"/>
      <c r="HMV493" s="1"/>
      <c r="HMW493" s="1"/>
      <c r="HMX493" s="1"/>
      <c r="HMY493" s="1"/>
      <c r="HMZ493" s="1"/>
      <c r="HNA493" s="1"/>
      <c r="HNB493" s="1"/>
      <c r="HNC493" s="1"/>
      <c r="HND493" s="1"/>
      <c r="HNE493" s="1"/>
      <c r="HNF493" s="1"/>
      <c r="HNG493" s="1"/>
      <c r="HNH493" s="1"/>
      <c r="HNI493" s="1"/>
      <c r="HNJ493" s="1"/>
      <c r="HNK493" s="1"/>
      <c r="HNL493" s="1"/>
      <c r="HNM493" s="1"/>
      <c r="HNN493" s="1"/>
      <c r="HNO493" s="1"/>
      <c r="HNP493" s="1"/>
      <c r="HNQ493" s="1"/>
      <c r="HNR493" s="1"/>
      <c r="HNS493" s="1"/>
      <c r="HNT493" s="1"/>
      <c r="HNU493" s="1"/>
      <c r="HNV493" s="1"/>
      <c r="HNW493" s="1"/>
      <c r="HNX493" s="1"/>
      <c r="HNY493" s="1"/>
      <c r="HNZ493" s="1"/>
      <c r="HOA493" s="1"/>
      <c r="HOB493" s="1"/>
      <c r="HOC493" s="1"/>
      <c r="HOD493" s="1"/>
      <c r="HOE493" s="1"/>
      <c r="HOF493" s="1"/>
      <c r="HOG493" s="1"/>
      <c r="HOH493" s="1"/>
      <c r="HOI493" s="1"/>
      <c r="HOJ493" s="1"/>
      <c r="HOK493" s="1"/>
      <c r="HOL493" s="1"/>
      <c r="HOM493" s="1"/>
      <c r="HON493" s="1"/>
      <c r="HOO493" s="1"/>
      <c r="HOP493" s="1"/>
      <c r="HOQ493" s="1"/>
      <c r="HOR493" s="1"/>
      <c r="HOS493" s="1"/>
      <c r="HOT493" s="1"/>
      <c r="HOU493" s="1"/>
      <c r="HOV493" s="1"/>
      <c r="HOW493" s="1"/>
      <c r="HOX493" s="1"/>
      <c r="HOY493" s="1"/>
      <c r="HOZ493" s="1"/>
      <c r="HPA493" s="1"/>
      <c r="HPB493" s="1"/>
      <c r="HPC493" s="1"/>
      <c r="HPD493" s="1"/>
      <c r="HPE493" s="1"/>
      <c r="HPF493" s="1"/>
      <c r="HPG493" s="1"/>
      <c r="HPH493" s="1"/>
      <c r="HPI493" s="1"/>
      <c r="HPJ493" s="1"/>
      <c r="HPK493" s="1"/>
      <c r="HPL493" s="1"/>
      <c r="HPM493" s="1"/>
      <c r="HPN493" s="1"/>
      <c r="HPO493" s="1"/>
      <c r="HPP493" s="1"/>
      <c r="HPQ493" s="1"/>
      <c r="HPR493" s="1"/>
      <c r="HPS493" s="1"/>
      <c r="HPT493" s="1"/>
      <c r="HPU493" s="1"/>
      <c r="HPV493" s="1"/>
      <c r="HPW493" s="1"/>
      <c r="HPX493" s="1"/>
      <c r="HPY493" s="1"/>
      <c r="HPZ493" s="1"/>
      <c r="HQA493" s="1"/>
      <c r="HQB493" s="1"/>
      <c r="HQC493" s="1"/>
      <c r="HQD493" s="1"/>
      <c r="HQE493" s="1"/>
      <c r="HQF493" s="1"/>
      <c r="HQG493" s="1"/>
      <c r="HQH493" s="1"/>
      <c r="HQI493" s="1"/>
      <c r="HQJ493" s="1"/>
      <c r="HQK493" s="1"/>
      <c r="HQL493" s="1"/>
      <c r="HQM493" s="1"/>
      <c r="HQN493" s="1"/>
      <c r="HQO493" s="1"/>
      <c r="HQP493" s="1"/>
      <c r="HQQ493" s="1"/>
      <c r="HQR493" s="1"/>
      <c r="HQS493" s="1"/>
      <c r="HQT493" s="1"/>
      <c r="HQU493" s="1"/>
      <c r="HQV493" s="1"/>
      <c r="HQW493" s="1"/>
      <c r="HQX493" s="1"/>
      <c r="HQY493" s="1"/>
      <c r="HQZ493" s="1"/>
      <c r="HRA493" s="1"/>
      <c r="HRB493" s="1"/>
      <c r="HRC493" s="1"/>
      <c r="HRD493" s="1"/>
      <c r="HRE493" s="1"/>
      <c r="HRF493" s="1"/>
      <c r="HRG493" s="1"/>
      <c r="HRH493" s="1"/>
      <c r="HRI493" s="1"/>
      <c r="HRJ493" s="1"/>
      <c r="HRK493" s="1"/>
      <c r="HRL493" s="1"/>
      <c r="HRM493" s="1"/>
      <c r="HRN493" s="1"/>
      <c r="HRO493" s="1"/>
      <c r="HRP493" s="1"/>
      <c r="HRQ493" s="1"/>
      <c r="HRR493" s="1"/>
      <c r="HRS493" s="1"/>
      <c r="HRT493" s="1"/>
      <c r="HRU493" s="1"/>
      <c r="HRV493" s="1"/>
      <c r="HRW493" s="1"/>
      <c r="HRX493" s="1"/>
      <c r="HRY493" s="1"/>
      <c r="HRZ493" s="1"/>
      <c r="HSA493" s="1"/>
      <c r="HSB493" s="1"/>
      <c r="HSC493" s="1"/>
      <c r="HSD493" s="1"/>
      <c r="HSE493" s="1"/>
      <c r="HSF493" s="1"/>
      <c r="HSG493" s="1"/>
      <c r="HSH493" s="1"/>
      <c r="HSI493" s="1"/>
      <c r="HSJ493" s="1"/>
      <c r="HSK493" s="1"/>
      <c r="HSL493" s="1"/>
      <c r="HSM493" s="1"/>
      <c r="HSN493" s="1"/>
      <c r="HSO493" s="1"/>
      <c r="HSP493" s="1"/>
      <c r="HSQ493" s="1"/>
      <c r="HSR493" s="1"/>
      <c r="HSS493" s="1"/>
      <c r="HST493" s="1"/>
      <c r="HSU493" s="1"/>
      <c r="HSV493" s="1"/>
      <c r="HSW493" s="1"/>
      <c r="HSX493" s="1"/>
      <c r="HSY493" s="1"/>
      <c r="HSZ493" s="1"/>
      <c r="HTA493" s="1"/>
      <c r="HTB493" s="1"/>
      <c r="HTC493" s="1"/>
      <c r="HTD493" s="1"/>
      <c r="HTE493" s="1"/>
      <c r="HTF493" s="1"/>
      <c r="HTG493" s="1"/>
      <c r="HTH493" s="1"/>
      <c r="HTI493" s="1"/>
      <c r="HTJ493" s="1"/>
      <c r="HTK493" s="1"/>
      <c r="HTL493" s="1"/>
      <c r="HTM493" s="1"/>
      <c r="HTN493" s="1"/>
      <c r="HTO493" s="1"/>
      <c r="HTP493" s="1"/>
      <c r="HTQ493" s="1"/>
      <c r="HTR493" s="1"/>
      <c r="HTS493" s="1"/>
      <c r="HTT493" s="1"/>
      <c r="HTU493" s="1"/>
      <c r="HTV493" s="1"/>
      <c r="HTW493" s="1"/>
      <c r="HTX493" s="1"/>
      <c r="HTY493" s="1"/>
      <c r="HTZ493" s="1"/>
      <c r="HUA493" s="1"/>
      <c r="HUB493" s="1"/>
      <c r="HUC493" s="1"/>
      <c r="HUD493" s="1"/>
      <c r="HUE493" s="1"/>
      <c r="HUF493" s="1"/>
      <c r="HUG493" s="1"/>
      <c r="HUH493" s="1"/>
      <c r="HUI493" s="1"/>
      <c r="HUJ493" s="1"/>
      <c r="HUK493" s="1"/>
      <c r="HUL493" s="1"/>
      <c r="HUM493" s="1"/>
      <c r="HUN493" s="1"/>
      <c r="HUO493" s="1"/>
      <c r="HUP493" s="1"/>
      <c r="HUQ493" s="1"/>
      <c r="HUR493" s="1"/>
      <c r="HUS493" s="1"/>
      <c r="HUT493" s="1"/>
      <c r="HUU493" s="1"/>
      <c r="HUV493" s="1"/>
      <c r="HUW493" s="1"/>
      <c r="HUX493" s="1"/>
      <c r="HUY493" s="1"/>
      <c r="HUZ493" s="1"/>
      <c r="HVA493" s="1"/>
      <c r="HVB493" s="1"/>
      <c r="HVC493" s="1"/>
      <c r="HVD493" s="1"/>
      <c r="HVE493" s="1"/>
      <c r="HVF493" s="1"/>
      <c r="HVG493" s="1"/>
      <c r="HVH493" s="1"/>
      <c r="HVI493" s="1"/>
      <c r="HVJ493" s="1"/>
      <c r="HVK493" s="1"/>
      <c r="HVL493" s="1"/>
      <c r="HVM493" s="1"/>
      <c r="HVN493" s="1"/>
      <c r="HVO493" s="1"/>
      <c r="HVP493" s="1"/>
      <c r="HVQ493" s="1"/>
      <c r="HVR493" s="1"/>
      <c r="HVS493" s="1"/>
      <c r="HVT493" s="1"/>
      <c r="HVU493" s="1"/>
      <c r="HVV493" s="1"/>
      <c r="HVW493" s="1"/>
      <c r="HVX493" s="1"/>
      <c r="HVY493" s="1"/>
      <c r="HVZ493" s="1"/>
      <c r="HWA493" s="1"/>
      <c r="HWB493" s="1"/>
      <c r="HWC493" s="1"/>
      <c r="HWD493" s="1"/>
      <c r="HWE493" s="1"/>
      <c r="HWF493" s="1"/>
      <c r="HWG493" s="1"/>
      <c r="HWH493" s="1"/>
      <c r="HWI493" s="1"/>
      <c r="HWJ493" s="1"/>
      <c r="HWK493" s="1"/>
      <c r="HWL493" s="1"/>
      <c r="HWM493" s="1"/>
      <c r="HWN493" s="1"/>
      <c r="HWO493" s="1"/>
      <c r="HWP493" s="1"/>
      <c r="HWQ493" s="1"/>
      <c r="HWR493" s="1"/>
      <c r="HWS493" s="1"/>
      <c r="HWT493" s="1"/>
      <c r="HWU493" s="1"/>
      <c r="HWV493" s="1"/>
      <c r="HWW493" s="1"/>
      <c r="HWX493" s="1"/>
      <c r="HWY493" s="1"/>
      <c r="HWZ493" s="1"/>
      <c r="HXA493" s="1"/>
      <c r="HXB493" s="1"/>
      <c r="HXC493" s="1"/>
      <c r="HXD493" s="1"/>
      <c r="HXE493" s="1"/>
      <c r="HXF493" s="1"/>
      <c r="HXG493" s="1"/>
      <c r="HXH493" s="1"/>
      <c r="HXI493" s="1"/>
      <c r="HXJ493" s="1"/>
      <c r="HXK493" s="1"/>
      <c r="HXL493" s="1"/>
      <c r="HXM493" s="1"/>
      <c r="HXN493" s="1"/>
      <c r="HXO493" s="1"/>
      <c r="HXP493" s="1"/>
      <c r="HXQ493" s="1"/>
      <c r="HXR493" s="1"/>
      <c r="HXS493" s="1"/>
      <c r="HXT493" s="1"/>
      <c r="HXU493" s="1"/>
      <c r="HXV493" s="1"/>
      <c r="HXW493" s="1"/>
      <c r="HXX493" s="1"/>
      <c r="HXY493" s="1"/>
      <c r="HXZ493" s="1"/>
      <c r="HYA493" s="1"/>
      <c r="HYB493" s="1"/>
      <c r="HYC493" s="1"/>
      <c r="HYD493" s="1"/>
      <c r="HYE493" s="1"/>
      <c r="HYF493" s="1"/>
      <c r="HYG493" s="1"/>
      <c r="HYH493" s="1"/>
      <c r="HYI493" s="1"/>
      <c r="HYJ493" s="1"/>
      <c r="HYK493" s="1"/>
      <c r="HYL493" s="1"/>
      <c r="HYM493" s="1"/>
      <c r="HYN493" s="1"/>
      <c r="HYO493" s="1"/>
      <c r="HYP493" s="1"/>
      <c r="HYQ493" s="1"/>
      <c r="HYR493" s="1"/>
      <c r="HYS493" s="1"/>
      <c r="HYT493" s="1"/>
      <c r="HYU493" s="1"/>
      <c r="HYV493" s="1"/>
      <c r="HYW493" s="1"/>
      <c r="HYX493" s="1"/>
      <c r="HYY493" s="1"/>
      <c r="HYZ493" s="1"/>
      <c r="HZA493" s="1"/>
      <c r="HZB493" s="1"/>
      <c r="HZC493" s="1"/>
      <c r="HZD493" s="1"/>
      <c r="HZE493" s="1"/>
      <c r="HZF493" s="1"/>
      <c r="HZG493" s="1"/>
      <c r="HZH493" s="1"/>
      <c r="HZI493" s="1"/>
      <c r="HZJ493" s="1"/>
      <c r="HZK493" s="1"/>
      <c r="HZL493" s="1"/>
      <c r="HZM493" s="1"/>
      <c r="HZN493" s="1"/>
      <c r="HZO493" s="1"/>
      <c r="HZP493" s="1"/>
      <c r="HZQ493" s="1"/>
      <c r="HZR493" s="1"/>
      <c r="HZS493" s="1"/>
      <c r="HZT493" s="1"/>
      <c r="HZU493" s="1"/>
      <c r="HZV493" s="1"/>
      <c r="HZW493" s="1"/>
      <c r="HZX493" s="1"/>
      <c r="HZY493" s="1"/>
      <c r="HZZ493" s="1"/>
      <c r="IAA493" s="1"/>
      <c r="IAB493" s="1"/>
      <c r="IAC493" s="1"/>
      <c r="IAD493" s="1"/>
      <c r="IAE493" s="1"/>
      <c r="IAF493" s="1"/>
      <c r="IAG493" s="1"/>
      <c r="IAH493" s="1"/>
      <c r="IAI493" s="1"/>
      <c r="IAJ493" s="1"/>
      <c r="IAK493" s="1"/>
      <c r="IAL493" s="1"/>
      <c r="IAM493" s="1"/>
      <c r="IAN493" s="1"/>
      <c r="IAO493" s="1"/>
      <c r="IAP493" s="1"/>
      <c r="IAQ493" s="1"/>
      <c r="IAR493" s="1"/>
      <c r="IAS493" s="1"/>
      <c r="IAT493" s="1"/>
      <c r="IAU493" s="1"/>
      <c r="IAV493" s="1"/>
      <c r="IAW493" s="1"/>
      <c r="IAX493" s="1"/>
      <c r="IAY493" s="1"/>
      <c r="IAZ493" s="1"/>
      <c r="IBA493" s="1"/>
      <c r="IBB493" s="1"/>
      <c r="IBC493" s="1"/>
      <c r="IBD493" s="1"/>
      <c r="IBE493" s="1"/>
      <c r="IBF493" s="1"/>
      <c r="IBG493" s="1"/>
      <c r="IBH493" s="1"/>
      <c r="IBI493" s="1"/>
      <c r="IBJ493" s="1"/>
      <c r="IBK493" s="1"/>
      <c r="IBL493" s="1"/>
      <c r="IBM493" s="1"/>
      <c r="IBN493" s="1"/>
      <c r="IBO493" s="1"/>
      <c r="IBP493" s="1"/>
      <c r="IBQ493" s="1"/>
      <c r="IBR493" s="1"/>
      <c r="IBS493" s="1"/>
      <c r="IBT493" s="1"/>
      <c r="IBU493" s="1"/>
      <c r="IBV493" s="1"/>
      <c r="IBW493" s="1"/>
      <c r="IBX493" s="1"/>
      <c r="IBY493" s="1"/>
      <c r="IBZ493" s="1"/>
      <c r="ICA493" s="1"/>
      <c r="ICB493" s="1"/>
      <c r="ICC493" s="1"/>
      <c r="ICD493" s="1"/>
      <c r="ICE493" s="1"/>
      <c r="ICF493" s="1"/>
      <c r="ICG493" s="1"/>
      <c r="ICH493" s="1"/>
      <c r="ICI493" s="1"/>
      <c r="ICJ493" s="1"/>
      <c r="ICK493" s="1"/>
      <c r="ICL493" s="1"/>
      <c r="ICM493" s="1"/>
      <c r="ICN493" s="1"/>
      <c r="ICO493" s="1"/>
      <c r="ICP493" s="1"/>
      <c r="ICQ493" s="1"/>
      <c r="ICR493" s="1"/>
      <c r="ICS493" s="1"/>
      <c r="ICT493" s="1"/>
      <c r="ICU493" s="1"/>
      <c r="ICV493" s="1"/>
      <c r="ICW493" s="1"/>
      <c r="ICX493" s="1"/>
      <c r="ICY493" s="1"/>
      <c r="ICZ493" s="1"/>
      <c r="IDA493" s="1"/>
      <c r="IDB493" s="1"/>
      <c r="IDC493" s="1"/>
      <c r="IDD493" s="1"/>
      <c r="IDE493" s="1"/>
      <c r="IDF493" s="1"/>
      <c r="IDG493" s="1"/>
      <c r="IDH493" s="1"/>
      <c r="IDI493" s="1"/>
      <c r="IDJ493" s="1"/>
      <c r="IDK493" s="1"/>
      <c r="IDL493" s="1"/>
      <c r="IDM493" s="1"/>
      <c r="IDN493" s="1"/>
      <c r="IDO493" s="1"/>
      <c r="IDP493" s="1"/>
      <c r="IDQ493" s="1"/>
      <c r="IDR493" s="1"/>
      <c r="IDS493" s="1"/>
      <c r="IDT493" s="1"/>
      <c r="IDU493" s="1"/>
      <c r="IDV493" s="1"/>
      <c r="IDW493" s="1"/>
      <c r="IDX493" s="1"/>
      <c r="IDY493" s="1"/>
      <c r="IDZ493" s="1"/>
      <c r="IEA493" s="1"/>
      <c r="IEB493" s="1"/>
      <c r="IEC493" s="1"/>
      <c r="IED493" s="1"/>
      <c r="IEE493" s="1"/>
      <c r="IEF493" s="1"/>
      <c r="IEG493" s="1"/>
      <c r="IEH493" s="1"/>
      <c r="IEI493" s="1"/>
      <c r="IEJ493" s="1"/>
      <c r="IEK493" s="1"/>
      <c r="IEL493" s="1"/>
      <c r="IEM493" s="1"/>
      <c r="IEN493" s="1"/>
      <c r="IEO493" s="1"/>
      <c r="IEP493" s="1"/>
      <c r="IEQ493" s="1"/>
      <c r="IER493" s="1"/>
      <c r="IES493" s="1"/>
      <c r="IET493" s="1"/>
      <c r="IEU493" s="1"/>
      <c r="IEV493" s="1"/>
      <c r="IEW493" s="1"/>
      <c r="IEX493" s="1"/>
      <c r="IEY493" s="1"/>
      <c r="IEZ493" s="1"/>
      <c r="IFA493" s="1"/>
      <c r="IFB493" s="1"/>
      <c r="IFC493" s="1"/>
      <c r="IFD493" s="1"/>
      <c r="IFE493" s="1"/>
      <c r="IFF493" s="1"/>
      <c r="IFG493" s="1"/>
      <c r="IFH493" s="1"/>
      <c r="IFI493" s="1"/>
      <c r="IFJ493" s="1"/>
      <c r="IFK493" s="1"/>
      <c r="IFL493" s="1"/>
      <c r="IFM493" s="1"/>
      <c r="IFN493" s="1"/>
      <c r="IFO493" s="1"/>
      <c r="IFP493" s="1"/>
      <c r="IFQ493" s="1"/>
      <c r="IFR493" s="1"/>
      <c r="IFS493" s="1"/>
      <c r="IFT493" s="1"/>
      <c r="IFU493" s="1"/>
      <c r="IFV493" s="1"/>
      <c r="IFW493" s="1"/>
      <c r="IFX493" s="1"/>
      <c r="IFY493" s="1"/>
      <c r="IFZ493" s="1"/>
      <c r="IGA493" s="1"/>
      <c r="IGB493" s="1"/>
      <c r="IGC493" s="1"/>
      <c r="IGD493" s="1"/>
      <c r="IGE493" s="1"/>
      <c r="IGF493" s="1"/>
      <c r="IGG493" s="1"/>
      <c r="IGH493" s="1"/>
      <c r="IGI493" s="1"/>
      <c r="IGJ493" s="1"/>
      <c r="IGK493" s="1"/>
      <c r="IGL493" s="1"/>
      <c r="IGM493" s="1"/>
      <c r="IGN493" s="1"/>
      <c r="IGO493" s="1"/>
      <c r="IGP493" s="1"/>
      <c r="IGQ493" s="1"/>
      <c r="IGR493" s="1"/>
      <c r="IGS493" s="1"/>
      <c r="IGT493" s="1"/>
      <c r="IGU493" s="1"/>
      <c r="IGV493" s="1"/>
      <c r="IGW493" s="1"/>
      <c r="IGX493" s="1"/>
      <c r="IGY493" s="1"/>
      <c r="IGZ493" s="1"/>
      <c r="IHA493" s="1"/>
      <c r="IHB493" s="1"/>
      <c r="IHC493" s="1"/>
      <c r="IHD493" s="1"/>
      <c r="IHE493" s="1"/>
      <c r="IHF493" s="1"/>
      <c r="IHG493" s="1"/>
      <c r="IHH493" s="1"/>
      <c r="IHI493" s="1"/>
      <c r="IHJ493" s="1"/>
      <c r="IHK493" s="1"/>
      <c r="IHL493" s="1"/>
      <c r="IHM493" s="1"/>
      <c r="IHN493" s="1"/>
      <c r="IHO493" s="1"/>
      <c r="IHP493" s="1"/>
      <c r="IHQ493" s="1"/>
      <c r="IHR493" s="1"/>
      <c r="IHS493" s="1"/>
      <c r="IHT493" s="1"/>
      <c r="IHU493" s="1"/>
      <c r="IHV493" s="1"/>
      <c r="IHW493" s="1"/>
      <c r="IHX493" s="1"/>
      <c r="IHY493" s="1"/>
      <c r="IHZ493" s="1"/>
      <c r="IIA493" s="1"/>
      <c r="IIB493" s="1"/>
      <c r="IIC493" s="1"/>
      <c r="IID493" s="1"/>
      <c r="IIE493" s="1"/>
      <c r="IIF493" s="1"/>
      <c r="IIG493" s="1"/>
      <c r="IIH493" s="1"/>
      <c r="III493" s="1"/>
      <c r="IIJ493" s="1"/>
      <c r="IIK493" s="1"/>
      <c r="IIL493" s="1"/>
      <c r="IIM493" s="1"/>
      <c r="IIN493" s="1"/>
      <c r="IIO493" s="1"/>
      <c r="IIP493" s="1"/>
      <c r="IIQ493" s="1"/>
      <c r="IIR493" s="1"/>
      <c r="IIS493" s="1"/>
      <c r="IIT493" s="1"/>
      <c r="IIU493" s="1"/>
      <c r="IIV493" s="1"/>
      <c r="IIW493" s="1"/>
      <c r="IIX493" s="1"/>
      <c r="IIY493" s="1"/>
      <c r="IIZ493" s="1"/>
      <c r="IJA493" s="1"/>
      <c r="IJB493" s="1"/>
      <c r="IJC493" s="1"/>
      <c r="IJD493" s="1"/>
      <c r="IJE493" s="1"/>
      <c r="IJF493" s="1"/>
      <c r="IJG493" s="1"/>
      <c r="IJH493" s="1"/>
      <c r="IJI493" s="1"/>
      <c r="IJJ493" s="1"/>
      <c r="IJK493" s="1"/>
      <c r="IJL493" s="1"/>
      <c r="IJM493" s="1"/>
      <c r="IJN493" s="1"/>
      <c r="IJO493" s="1"/>
      <c r="IJP493" s="1"/>
      <c r="IJQ493" s="1"/>
      <c r="IJR493" s="1"/>
      <c r="IJS493" s="1"/>
      <c r="IJT493" s="1"/>
      <c r="IJU493" s="1"/>
      <c r="IJV493" s="1"/>
      <c r="IJW493" s="1"/>
      <c r="IJX493" s="1"/>
      <c r="IJY493" s="1"/>
      <c r="IJZ493" s="1"/>
      <c r="IKA493" s="1"/>
      <c r="IKB493" s="1"/>
      <c r="IKC493" s="1"/>
      <c r="IKD493" s="1"/>
      <c r="IKE493" s="1"/>
      <c r="IKF493" s="1"/>
      <c r="IKG493" s="1"/>
      <c r="IKH493" s="1"/>
      <c r="IKI493" s="1"/>
      <c r="IKJ493" s="1"/>
      <c r="IKK493" s="1"/>
      <c r="IKL493" s="1"/>
      <c r="IKM493" s="1"/>
      <c r="IKN493" s="1"/>
      <c r="IKO493" s="1"/>
      <c r="IKP493" s="1"/>
      <c r="IKQ493" s="1"/>
      <c r="IKR493" s="1"/>
      <c r="IKS493" s="1"/>
      <c r="IKT493" s="1"/>
      <c r="IKU493" s="1"/>
      <c r="IKV493" s="1"/>
      <c r="IKW493" s="1"/>
      <c r="IKX493" s="1"/>
      <c r="IKY493" s="1"/>
      <c r="IKZ493" s="1"/>
      <c r="ILA493" s="1"/>
      <c r="ILB493" s="1"/>
      <c r="ILC493" s="1"/>
      <c r="ILD493" s="1"/>
      <c r="ILE493" s="1"/>
      <c r="ILF493" s="1"/>
      <c r="ILG493" s="1"/>
      <c r="ILH493" s="1"/>
      <c r="ILI493" s="1"/>
      <c r="ILJ493" s="1"/>
      <c r="ILK493" s="1"/>
      <c r="ILL493" s="1"/>
      <c r="ILM493" s="1"/>
      <c r="ILN493" s="1"/>
      <c r="ILO493" s="1"/>
      <c r="ILP493" s="1"/>
      <c r="ILQ493" s="1"/>
      <c r="ILR493" s="1"/>
      <c r="ILS493" s="1"/>
      <c r="ILT493" s="1"/>
      <c r="ILU493" s="1"/>
      <c r="ILV493" s="1"/>
      <c r="ILW493" s="1"/>
      <c r="ILX493" s="1"/>
      <c r="ILY493" s="1"/>
      <c r="ILZ493" s="1"/>
      <c r="IMA493" s="1"/>
      <c r="IMB493" s="1"/>
      <c r="IMC493" s="1"/>
      <c r="IMD493" s="1"/>
      <c r="IME493" s="1"/>
      <c r="IMF493" s="1"/>
      <c r="IMG493" s="1"/>
      <c r="IMH493" s="1"/>
      <c r="IMI493" s="1"/>
      <c r="IMJ493" s="1"/>
      <c r="IMK493" s="1"/>
      <c r="IML493" s="1"/>
      <c r="IMM493" s="1"/>
      <c r="IMN493" s="1"/>
      <c r="IMO493" s="1"/>
      <c r="IMP493" s="1"/>
      <c r="IMQ493" s="1"/>
      <c r="IMR493" s="1"/>
      <c r="IMS493" s="1"/>
      <c r="IMT493" s="1"/>
      <c r="IMU493" s="1"/>
      <c r="IMV493" s="1"/>
      <c r="IMW493" s="1"/>
      <c r="IMX493" s="1"/>
      <c r="IMY493" s="1"/>
      <c r="IMZ493" s="1"/>
      <c r="INA493" s="1"/>
      <c r="INB493" s="1"/>
      <c r="INC493" s="1"/>
      <c r="IND493" s="1"/>
      <c r="INE493" s="1"/>
      <c r="INF493" s="1"/>
      <c r="ING493" s="1"/>
      <c r="INH493" s="1"/>
      <c r="INI493" s="1"/>
      <c r="INJ493" s="1"/>
      <c r="INK493" s="1"/>
      <c r="INL493" s="1"/>
      <c r="INM493" s="1"/>
      <c r="INN493" s="1"/>
      <c r="INO493" s="1"/>
      <c r="INP493" s="1"/>
      <c r="INQ493" s="1"/>
      <c r="INR493" s="1"/>
      <c r="INS493" s="1"/>
      <c r="INT493" s="1"/>
      <c r="INU493" s="1"/>
      <c r="INV493" s="1"/>
      <c r="INW493" s="1"/>
      <c r="INX493" s="1"/>
      <c r="INY493" s="1"/>
      <c r="INZ493" s="1"/>
      <c r="IOA493" s="1"/>
      <c r="IOB493" s="1"/>
      <c r="IOC493" s="1"/>
      <c r="IOD493" s="1"/>
      <c r="IOE493" s="1"/>
      <c r="IOF493" s="1"/>
      <c r="IOG493" s="1"/>
      <c r="IOH493" s="1"/>
      <c r="IOI493" s="1"/>
      <c r="IOJ493" s="1"/>
      <c r="IOK493" s="1"/>
      <c r="IOL493" s="1"/>
      <c r="IOM493" s="1"/>
      <c r="ION493" s="1"/>
      <c r="IOO493" s="1"/>
      <c r="IOP493" s="1"/>
      <c r="IOQ493" s="1"/>
      <c r="IOR493" s="1"/>
      <c r="IOS493" s="1"/>
      <c r="IOT493" s="1"/>
      <c r="IOU493" s="1"/>
      <c r="IOV493" s="1"/>
      <c r="IOW493" s="1"/>
      <c r="IOX493" s="1"/>
      <c r="IOY493" s="1"/>
      <c r="IOZ493" s="1"/>
      <c r="IPA493" s="1"/>
      <c r="IPB493" s="1"/>
      <c r="IPC493" s="1"/>
      <c r="IPD493" s="1"/>
      <c r="IPE493" s="1"/>
      <c r="IPF493" s="1"/>
      <c r="IPG493" s="1"/>
      <c r="IPH493" s="1"/>
      <c r="IPI493" s="1"/>
      <c r="IPJ493" s="1"/>
      <c r="IPK493" s="1"/>
      <c r="IPL493" s="1"/>
      <c r="IPM493" s="1"/>
      <c r="IPN493" s="1"/>
      <c r="IPO493" s="1"/>
      <c r="IPP493" s="1"/>
      <c r="IPQ493" s="1"/>
      <c r="IPR493" s="1"/>
      <c r="IPS493" s="1"/>
      <c r="IPT493" s="1"/>
      <c r="IPU493" s="1"/>
      <c r="IPV493" s="1"/>
      <c r="IPW493" s="1"/>
      <c r="IPX493" s="1"/>
      <c r="IPY493" s="1"/>
      <c r="IPZ493" s="1"/>
      <c r="IQA493" s="1"/>
      <c r="IQB493" s="1"/>
      <c r="IQC493" s="1"/>
      <c r="IQD493" s="1"/>
      <c r="IQE493" s="1"/>
      <c r="IQF493" s="1"/>
      <c r="IQG493" s="1"/>
      <c r="IQH493" s="1"/>
      <c r="IQI493" s="1"/>
      <c r="IQJ493" s="1"/>
      <c r="IQK493" s="1"/>
      <c r="IQL493" s="1"/>
      <c r="IQM493" s="1"/>
      <c r="IQN493" s="1"/>
      <c r="IQO493" s="1"/>
      <c r="IQP493" s="1"/>
      <c r="IQQ493" s="1"/>
      <c r="IQR493" s="1"/>
      <c r="IQS493" s="1"/>
      <c r="IQT493" s="1"/>
      <c r="IQU493" s="1"/>
      <c r="IQV493" s="1"/>
      <c r="IQW493" s="1"/>
      <c r="IQX493" s="1"/>
      <c r="IQY493" s="1"/>
      <c r="IQZ493" s="1"/>
      <c r="IRA493" s="1"/>
      <c r="IRB493" s="1"/>
      <c r="IRC493" s="1"/>
      <c r="IRD493" s="1"/>
      <c r="IRE493" s="1"/>
      <c r="IRF493" s="1"/>
      <c r="IRG493" s="1"/>
      <c r="IRH493" s="1"/>
      <c r="IRI493" s="1"/>
      <c r="IRJ493" s="1"/>
      <c r="IRK493" s="1"/>
      <c r="IRL493" s="1"/>
      <c r="IRM493" s="1"/>
      <c r="IRN493" s="1"/>
      <c r="IRO493" s="1"/>
      <c r="IRP493" s="1"/>
      <c r="IRQ493" s="1"/>
      <c r="IRR493" s="1"/>
      <c r="IRS493" s="1"/>
      <c r="IRT493" s="1"/>
      <c r="IRU493" s="1"/>
      <c r="IRV493" s="1"/>
      <c r="IRW493" s="1"/>
      <c r="IRX493" s="1"/>
      <c r="IRY493" s="1"/>
      <c r="IRZ493" s="1"/>
      <c r="ISA493" s="1"/>
      <c r="ISB493" s="1"/>
      <c r="ISC493" s="1"/>
      <c r="ISD493" s="1"/>
      <c r="ISE493" s="1"/>
      <c r="ISF493" s="1"/>
      <c r="ISG493" s="1"/>
      <c r="ISH493" s="1"/>
      <c r="ISI493" s="1"/>
      <c r="ISJ493" s="1"/>
      <c r="ISK493" s="1"/>
      <c r="ISL493" s="1"/>
      <c r="ISM493" s="1"/>
      <c r="ISN493" s="1"/>
      <c r="ISO493" s="1"/>
      <c r="ISP493" s="1"/>
      <c r="ISQ493" s="1"/>
      <c r="ISR493" s="1"/>
      <c r="ISS493" s="1"/>
      <c r="IST493" s="1"/>
      <c r="ISU493" s="1"/>
      <c r="ISV493" s="1"/>
      <c r="ISW493" s="1"/>
      <c r="ISX493" s="1"/>
      <c r="ISY493" s="1"/>
      <c r="ISZ493" s="1"/>
      <c r="ITA493" s="1"/>
      <c r="ITB493" s="1"/>
      <c r="ITC493" s="1"/>
      <c r="ITD493" s="1"/>
      <c r="ITE493" s="1"/>
      <c r="ITF493" s="1"/>
      <c r="ITG493" s="1"/>
      <c r="ITH493" s="1"/>
      <c r="ITI493" s="1"/>
      <c r="ITJ493" s="1"/>
      <c r="ITK493" s="1"/>
      <c r="ITL493" s="1"/>
      <c r="ITM493" s="1"/>
      <c r="ITN493" s="1"/>
      <c r="ITO493" s="1"/>
      <c r="ITP493" s="1"/>
      <c r="ITQ493" s="1"/>
      <c r="ITR493" s="1"/>
      <c r="ITS493" s="1"/>
      <c r="ITT493" s="1"/>
      <c r="ITU493" s="1"/>
      <c r="ITV493" s="1"/>
      <c r="ITW493" s="1"/>
      <c r="ITX493" s="1"/>
      <c r="ITY493" s="1"/>
      <c r="ITZ493" s="1"/>
      <c r="IUA493" s="1"/>
      <c r="IUB493" s="1"/>
      <c r="IUC493" s="1"/>
      <c r="IUD493" s="1"/>
      <c r="IUE493" s="1"/>
      <c r="IUF493" s="1"/>
      <c r="IUG493" s="1"/>
      <c r="IUH493" s="1"/>
      <c r="IUI493" s="1"/>
      <c r="IUJ493" s="1"/>
      <c r="IUK493" s="1"/>
      <c r="IUL493" s="1"/>
      <c r="IUM493" s="1"/>
      <c r="IUN493" s="1"/>
      <c r="IUO493" s="1"/>
      <c r="IUP493" s="1"/>
      <c r="IUQ493" s="1"/>
      <c r="IUR493" s="1"/>
      <c r="IUS493" s="1"/>
      <c r="IUT493" s="1"/>
      <c r="IUU493" s="1"/>
      <c r="IUV493" s="1"/>
      <c r="IUW493" s="1"/>
      <c r="IUX493" s="1"/>
      <c r="IUY493" s="1"/>
      <c r="IUZ493" s="1"/>
      <c r="IVA493" s="1"/>
      <c r="IVB493" s="1"/>
      <c r="IVC493" s="1"/>
      <c r="IVD493" s="1"/>
      <c r="IVE493" s="1"/>
      <c r="IVF493" s="1"/>
      <c r="IVG493" s="1"/>
      <c r="IVH493" s="1"/>
      <c r="IVI493" s="1"/>
      <c r="IVJ493" s="1"/>
      <c r="IVK493" s="1"/>
      <c r="IVL493" s="1"/>
      <c r="IVM493" s="1"/>
      <c r="IVN493" s="1"/>
      <c r="IVO493" s="1"/>
      <c r="IVP493" s="1"/>
      <c r="IVQ493" s="1"/>
      <c r="IVR493" s="1"/>
      <c r="IVS493" s="1"/>
      <c r="IVT493" s="1"/>
      <c r="IVU493" s="1"/>
      <c r="IVV493" s="1"/>
      <c r="IVW493" s="1"/>
      <c r="IVX493" s="1"/>
      <c r="IVY493" s="1"/>
      <c r="IVZ493" s="1"/>
      <c r="IWA493" s="1"/>
      <c r="IWB493" s="1"/>
      <c r="IWC493" s="1"/>
      <c r="IWD493" s="1"/>
      <c r="IWE493" s="1"/>
      <c r="IWF493" s="1"/>
      <c r="IWG493" s="1"/>
      <c r="IWH493" s="1"/>
      <c r="IWI493" s="1"/>
      <c r="IWJ493" s="1"/>
      <c r="IWK493" s="1"/>
      <c r="IWL493" s="1"/>
      <c r="IWM493" s="1"/>
      <c r="IWN493" s="1"/>
      <c r="IWO493" s="1"/>
      <c r="IWP493" s="1"/>
      <c r="IWQ493" s="1"/>
      <c r="IWR493" s="1"/>
      <c r="IWS493" s="1"/>
      <c r="IWT493" s="1"/>
      <c r="IWU493" s="1"/>
      <c r="IWV493" s="1"/>
      <c r="IWW493" s="1"/>
      <c r="IWX493" s="1"/>
      <c r="IWY493" s="1"/>
      <c r="IWZ493" s="1"/>
      <c r="IXA493" s="1"/>
      <c r="IXB493" s="1"/>
      <c r="IXC493" s="1"/>
      <c r="IXD493" s="1"/>
      <c r="IXE493" s="1"/>
      <c r="IXF493" s="1"/>
      <c r="IXG493" s="1"/>
      <c r="IXH493" s="1"/>
      <c r="IXI493" s="1"/>
      <c r="IXJ493" s="1"/>
      <c r="IXK493" s="1"/>
      <c r="IXL493" s="1"/>
      <c r="IXM493" s="1"/>
      <c r="IXN493" s="1"/>
      <c r="IXO493" s="1"/>
      <c r="IXP493" s="1"/>
      <c r="IXQ493" s="1"/>
      <c r="IXR493" s="1"/>
      <c r="IXS493" s="1"/>
      <c r="IXT493" s="1"/>
      <c r="IXU493" s="1"/>
      <c r="IXV493" s="1"/>
      <c r="IXW493" s="1"/>
      <c r="IXX493" s="1"/>
      <c r="IXY493" s="1"/>
      <c r="IXZ493" s="1"/>
      <c r="IYA493" s="1"/>
      <c r="IYB493" s="1"/>
      <c r="IYC493" s="1"/>
      <c r="IYD493" s="1"/>
      <c r="IYE493" s="1"/>
      <c r="IYF493" s="1"/>
      <c r="IYG493" s="1"/>
      <c r="IYH493" s="1"/>
      <c r="IYI493" s="1"/>
      <c r="IYJ493" s="1"/>
      <c r="IYK493" s="1"/>
      <c r="IYL493" s="1"/>
      <c r="IYM493" s="1"/>
      <c r="IYN493" s="1"/>
      <c r="IYO493" s="1"/>
      <c r="IYP493" s="1"/>
      <c r="IYQ493" s="1"/>
      <c r="IYR493" s="1"/>
      <c r="IYS493" s="1"/>
      <c r="IYT493" s="1"/>
      <c r="IYU493" s="1"/>
      <c r="IYV493" s="1"/>
      <c r="IYW493" s="1"/>
      <c r="IYX493" s="1"/>
      <c r="IYY493" s="1"/>
      <c r="IYZ493" s="1"/>
      <c r="IZA493" s="1"/>
      <c r="IZB493" s="1"/>
      <c r="IZC493" s="1"/>
      <c r="IZD493" s="1"/>
      <c r="IZE493" s="1"/>
      <c r="IZF493" s="1"/>
      <c r="IZG493" s="1"/>
      <c r="IZH493" s="1"/>
      <c r="IZI493" s="1"/>
      <c r="IZJ493" s="1"/>
      <c r="IZK493" s="1"/>
      <c r="IZL493" s="1"/>
      <c r="IZM493" s="1"/>
      <c r="IZN493" s="1"/>
      <c r="IZO493" s="1"/>
      <c r="IZP493" s="1"/>
      <c r="IZQ493" s="1"/>
      <c r="IZR493" s="1"/>
      <c r="IZS493" s="1"/>
      <c r="IZT493" s="1"/>
      <c r="IZU493" s="1"/>
      <c r="IZV493" s="1"/>
      <c r="IZW493" s="1"/>
      <c r="IZX493" s="1"/>
      <c r="IZY493" s="1"/>
      <c r="IZZ493" s="1"/>
      <c r="JAA493" s="1"/>
      <c r="JAB493" s="1"/>
      <c r="JAC493" s="1"/>
      <c r="JAD493" s="1"/>
      <c r="JAE493" s="1"/>
      <c r="JAF493" s="1"/>
      <c r="JAG493" s="1"/>
      <c r="JAH493" s="1"/>
      <c r="JAI493" s="1"/>
      <c r="JAJ493" s="1"/>
      <c r="JAK493" s="1"/>
      <c r="JAL493" s="1"/>
      <c r="JAM493" s="1"/>
      <c r="JAN493" s="1"/>
      <c r="JAO493" s="1"/>
      <c r="JAP493" s="1"/>
      <c r="JAQ493" s="1"/>
      <c r="JAR493" s="1"/>
      <c r="JAS493" s="1"/>
      <c r="JAT493" s="1"/>
      <c r="JAU493" s="1"/>
      <c r="JAV493" s="1"/>
      <c r="JAW493" s="1"/>
      <c r="JAX493" s="1"/>
      <c r="JAY493" s="1"/>
      <c r="JAZ493" s="1"/>
      <c r="JBA493" s="1"/>
      <c r="JBB493" s="1"/>
      <c r="JBC493" s="1"/>
      <c r="JBD493" s="1"/>
      <c r="JBE493" s="1"/>
      <c r="JBF493" s="1"/>
      <c r="JBG493" s="1"/>
      <c r="JBH493" s="1"/>
      <c r="JBI493" s="1"/>
      <c r="JBJ493" s="1"/>
      <c r="JBK493" s="1"/>
      <c r="JBL493" s="1"/>
      <c r="JBM493" s="1"/>
      <c r="JBN493" s="1"/>
      <c r="JBO493" s="1"/>
      <c r="JBP493" s="1"/>
      <c r="JBQ493" s="1"/>
      <c r="JBR493" s="1"/>
      <c r="JBS493" s="1"/>
      <c r="JBT493" s="1"/>
      <c r="JBU493" s="1"/>
      <c r="JBV493" s="1"/>
      <c r="JBW493" s="1"/>
      <c r="JBX493" s="1"/>
      <c r="JBY493" s="1"/>
      <c r="JBZ493" s="1"/>
      <c r="JCA493" s="1"/>
      <c r="JCB493" s="1"/>
      <c r="JCC493" s="1"/>
      <c r="JCD493" s="1"/>
      <c r="JCE493" s="1"/>
      <c r="JCF493" s="1"/>
      <c r="JCG493" s="1"/>
      <c r="JCH493" s="1"/>
      <c r="JCI493" s="1"/>
      <c r="JCJ493" s="1"/>
      <c r="JCK493" s="1"/>
      <c r="JCL493" s="1"/>
      <c r="JCM493" s="1"/>
      <c r="JCN493" s="1"/>
      <c r="JCO493" s="1"/>
      <c r="JCP493" s="1"/>
      <c r="JCQ493" s="1"/>
      <c r="JCR493" s="1"/>
      <c r="JCS493" s="1"/>
      <c r="JCT493" s="1"/>
      <c r="JCU493" s="1"/>
      <c r="JCV493" s="1"/>
      <c r="JCW493" s="1"/>
      <c r="JCX493" s="1"/>
      <c r="JCY493" s="1"/>
      <c r="JCZ493" s="1"/>
      <c r="JDA493" s="1"/>
      <c r="JDB493" s="1"/>
      <c r="JDC493" s="1"/>
      <c r="JDD493" s="1"/>
      <c r="JDE493" s="1"/>
      <c r="JDF493" s="1"/>
      <c r="JDG493" s="1"/>
      <c r="JDH493" s="1"/>
      <c r="JDI493" s="1"/>
      <c r="JDJ493" s="1"/>
      <c r="JDK493" s="1"/>
      <c r="JDL493" s="1"/>
      <c r="JDM493" s="1"/>
      <c r="JDN493" s="1"/>
      <c r="JDO493" s="1"/>
      <c r="JDP493" s="1"/>
      <c r="JDQ493" s="1"/>
      <c r="JDR493" s="1"/>
      <c r="JDS493" s="1"/>
      <c r="JDT493" s="1"/>
      <c r="JDU493" s="1"/>
      <c r="JDV493" s="1"/>
      <c r="JDW493" s="1"/>
      <c r="JDX493" s="1"/>
      <c r="JDY493" s="1"/>
      <c r="JDZ493" s="1"/>
      <c r="JEA493" s="1"/>
      <c r="JEB493" s="1"/>
      <c r="JEC493" s="1"/>
      <c r="JED493" s="1"/>
      <c r="JEE493" s="1"/>
      <c r="JEF493" s="1"/>
      <c r="JEG493" s="1"/>
      <c r="JEH493" s="1"/>
      <c r="JEI493" s="1"/>
      <c r="JEJ493" s="1"/>
      <c r="JEK493" s="1"/>
      <c r="JEL493" s="1"/>
      <c r="JEM493" s="1"/>
      <c r="JEN493" s="1"/>
      <c r="JEO493" s="1"/>
      <c r="JEP493" s="1"/>
      <c r="JEQ493" s="1"/>
      <c r="JER493" s="1"/>
      <c r="JES493" s="1"/>
      <c r="JET493" s="1"/>
      <c r="JEU493" s="1"/>
      <c r="JEV493" s="1"/>
      <c r="JEW493" s="1"/>
      <c r="JEX493" s="1"/>
      <c r="JEY493" s="1"/>
      <c r="JEZ493" s="1"/>
      <c r="JFA493" s="1"/>
      <c r="JFB493" s="1"/>
      <c r="JFC493" s="1"/>
      <c r="JFD493" s="1"/>
      <c r="JFE493" s="1"/>
      <c r="JFF493" s="1"/>
      <c r="JFG493" s="1"/>
      <c r="JFH493" s="1"/>
      <c r="JFI493" s="1"/>
      <c r="JFJ493" s="1"/>
      <c r="JFK493" s="1"/>
      <c r="JFL493" s="1"/>
      <c r="JFM493" s="1"/>
      <c r="JFN493" s="1"/>
      <c r="JFO493" s="1"/>
      <c r="JFP493" s="1"/>
      <c r="JFQ493" s="1"/>
      <c r="JFR493" s="1"/>
      <c r="JFS493" s="1"/>
      <c r="JFT493" s="1"/>
      <c r="JFU493" s="1"/>
      <c r="JFV493" s="1"/>
      <c r="JFW493" s="1"/>
      <c r="JFX493" s="1"/>
      <c r="JFY493" s="1"/>
      <c r="JFZ493" s="1"/>
      <c r="JGA493" s="1"/>
      <c r="JGB493" s="1"/>
      <c r="JGC493" s="1"/>
      <c r="JGD493" s="1"/>
      <c r="JGE493" s="1"/>
      <c r="JGF493" s="1"/>
      <c r="JGG493" s="1"/>
      <c r="JGH493" s="1"/>
      <c r="JGI493" s="1"/>
      <c r="JGJ493" s="1"/>
      <c r="JGK493" s="1"/>
      <c r="JGL493" s="1"/>
      <c r="JGM493" s="1"/>
      <c r="JGN493" s="1"/>
      <c r="JGO493" s="1"/>
      <c r="JGP493" s="1"/>
      <c r="JGQ493" s="1"/>
      <c r="JGR493" s="1"/>
      <c r="JGS493" s="1"/>
      <c r="JGT493" s="1"/>
      <c r="JGU493" s="1"/>
      <c r="JGV493" s="1"/>
      <c r="JGW493" s="1"/>
      <c r="JGX493" s="1"/>
      <c r="JGY493" s="1"/>
      <c r="JGZ493" s="1"/>
      <c r="JHA493" s="1"/>
      <c r="JHB493" s="1"/>
      <c r="JHC493" s="1"/>
      <c r="JHD493" s="1"/>
      <c r="JHE493" s="1"/>
      <c r="JHF493" s="1"/>
      <c r="JHG493" s="1"/>
      <c r="JHH493" s="1"/>
      <c r="JHI493" s="1"/>
      <c r="JHJ493" s="1"/>
      <c r="JHK493" s="1"/>
      <c r="JHL493" s="1"/>
      <c r="JHM493" s="1"/>
      <c r="JHN493" s="1"/>
      <c r="JHO493" s="1"/>
      <c r="JHP493" s="1"/>
      <c r="JHQ493" s="1"/>
      <c r="JHR493" s="1"/>
      <c r="JHS493" s="1"/>
      <c r="JHT493" s="1"/>
      <c r="JHU493" s="1"/>
      <c r="JHV493" s="1"/>
      <c r="JHW493" s="1"/>
      <c r="JHX493" s="1"/>
      <c r="JHY493" s="1"/>
      <c r="JHZ493" s="1"/>
      <c r="JIA493" s="1"/>
      <c r="JIB493" s="1"/>
      <c r="JIC493" s="1"/>
      <c r="JID493" s="1"/>
      <c r="JIE493" s="1"/>
      <c r="JIF493" s="1"/>
      <c r="JIG493" s="1"/>
      <c r="JIH493" s="1"/>
      <c r="JII493" s="1"/>
      <c r="JIJ493" s="1"/>
      <c r="JIK493" s="1"/>
      <c r="JIL493" s="1"/>
      <c r="JIM493" s="1"/>
      <c r="JIN493" s="1"/>
      <c r="JIO493" s="1"/>
      <c r="JIP493" s="1"/>
      <c r="JIQ493" s="1"/>
      <c r="JIR493" s="1"/>
      <c r="JIS493" s="1"/>
      <c r="JIT493" s="1"/>
      <c r="JIU493" s="1"/>
      <c r="JIV493" s="1"/>
      <c r="JIW493" s="1"/>
      <c r="JIX493" s="1"/>
      <c r="JIY493" s="1"/>
      <c r="JIZ493" s="1"/>
      <c r="JJA493" s="1"/>
      <c r="JJB493" s="1"/>
      <c r="JJC493" s="1"/>
      <c r="JJD493" s="1"/>
      <c r="JJE493" s="1"/>
      <c r="JJF493" s="1"/>
      <c r="JJG493" s="1"/>
      <c r="JJH493" s="1"/>
      <c r="JJI493" s="1"/>
      <c r="JJJ493" s="1"/>
      <c r="JJK493" s="1"/>
      <c r="JJL493" s="1"/>
      <c r="JJM493" s="1"/>
      <c r="JJN493" s="1"/>
      <c r="JJO493" s="1"/>
      <c r="JJP493" s="1"/>
      <c r="JJQ493" s="1"/>
      <c r="JJR493" s="1"/>
      <c r="JJS493" s="1"/>
      <c r="JJT493" s="1"/>
      <c r="JJU493" s="1"/>
      <c r="JJV493" s="1"/>
      <c r="JJW493" s="1"/>
      <c r="JJX493" s="1"/>
      <c r="JJY493" s="1"/>
      <c r="JJZ493" s="1"/>
      <c r="JKA493" s="1"/>
      <c r="JKB493" s="1"/>
      <c r="JKC493" s="1"/>
      <c r="JKD493" s="1"/>
      <c r="JKE493" s="1"/>
      <c r="JKF493" s="1"/>
      <c r="JKG493" s="1"/>
      <c r="JKH493" s="1"/>
      <c r="JKI493" s="1"/>
      <c r="JKJ493" s="1"/>
      <c r="JKK493" s="1"/>
      <c r="JKL493" s="1"/>
      <c r="JKM493" s="1"/>
      <c r="JKN493" s="1"/>
      <c r="JKO493" s="1"/>
      <c r="JKP493" s="1"/>
      <c r="JKQ493" s="1"/>
      <c r="JKR493" s="1"/>
      <c r="JKS493" s="1"/>
      <c r="JKT493" s="1"/>
      <c r="JKU493" s="1"/>
      <c r="JKV493" s="1"/>
      <c r="JKW493" s="1"/>
      <c r="JKX493" s="1"/>
      <c r="JKY493" s="1"/>
      <c r="JKZ493" s="1"/>
      <c r="JLA493" s="1"/>
      <c r="JLB493" s="1"/>
      <c r="JLC493" s="1"/>
      <c r="JLD493" s="1"/>
      <c r="JLE493" s="1"/>
      <c r="JLF493" s="1"/>
      <c r="JLG493" s="1"/>
      <c r="JLH493" s="1"/>
      <c r="JLI493" s="1"/>
      <c r="JLJ493" s="1"/>
      <c r="JLK493" s="1"/>
      <c r="JLL493" s="1"/>
      <c r="JLM493" s="1"/>
      <c r="JLN493" s="1"/>
      <c r="JLO493" s="1"/>
      <c r="JLP493" s="1"/>
      <c r="JLQ493" s="1"/>
      <c r="JLR493" s="1"/>
      <c r="JLS493" s="1"/>
      <c r="JLT493" s="1"/>
      <c r="JLU493" s="1"/>
      <c r="JLV493" s="1"/>
      <c r="JLW493" s="1"/>
      <c r="JLX493" s="1"/>
      <c r="JLY493" s="1"/>
      <c r="JLZ493" s="1"/>
      <c r="JMA493" s="1"/>
      <c r="JMB493" s="1"/>
      <c r="JMC493" s="1"/>
      <c r="JMD493" s="1"/>
      <c r="JME493" s="1"/>
      <c r="JMF493" s="1"/>
      <c r="JMG493" s="1"/>
      <c r="JMH493" s="1"/>
      <c r="JMI493" s="1"/>
      <c r="JMJ493" s="1"/>
      <c r="JMK493" s="1"/>
      <c r="JML493" s="1"/>
      <c r="JMM493" s="1"/>
      <c r="JMN493" s="1"/>
      <c r="JMO493" s="1"/>
      <c r="JMP493" s="1"/>
      <c r="JMQ493" s="1"/>
      <c r="JMR493" s="1"/>
      <c r="JMS493" s="1"/>
      <c r="JMT493" s="1"/>
      <c r="JMU493" s="1"/>
      <c r="JMV493" s="1"/>
      <c r="JMW493" s="1"/>
      <c r="JMX493" s="1"/>
      <c r="JMY493" s="1"/>
      <c r="JMZ493" s="1"/>
      <c r="JNA493" s="1"/>
      <c r="JNB493" s="1"/>
      <c r="JNC493" s="1"/>
      <c r="JND493" s="1"/>
      <c r="JNE493" s="1"/>
      <c r="JNF493" s="1"/>
      <c r="JNG493" s="1"/>
      <c r="JNH493" s="1"/>
      <c r="JNI493" s="1"/>
      <c r="JNJ493" s="1"/>
      <c r="JNK493" s="1"/>
      <c r="JNL493" s="1"/>
      <c r="JNM493" s="1"/>
      <c r="JNN493" s="1"/>
      <c r="JNO493" s="1"/>
      <c r="JNP493" s="1"/>
      <c r="JNQ493" s="1"/>
      <c r="JNR493" s="1"/>
      <c r="JNS493" s="1"/>
      <c r="JNT493" s="1"/>
      <c r="JNU493" s="1"/>
      <c r="JNV493" s="1"/>
      <c r="JNW493" s="1"/>
      <c r="JNX493" s="1"/>
      <c r="JNY493" s="1"/>
      <c r="JNZ493" s="1"/>
      <c r="JOA493" s="1"/>
      <c r="JOB493" s="1"/>
      <c r="JOC493" s="1"/>
      <c r="JOD493" s="1"/>
      <c r="JOE493" s="1"/>
      <c r="JOF493" s="1"/>
      <c r="JOG493" s="1"/>
      <c r="JOH493" s="1"/>
      <c r="JOI493" s="1"/>
      <c r="JOJ493" s="1"/>
      <c r="JOK493" s="1"/>
      <c r="JOL493" s="1"/>
      <c r="JOM493" s="1"/>
      <c r="JON493" s="1"/>
      <c r="JOO493" s="1"/>
      <c r="JOP493" s="1"/>
      <c r="JOQ493" s="1"/>
      <c r="JOR493" s="1"/>
      <c r="JOS493" s="1"/>
      <c r="JOT493" s="1"/>
      <c r="JOU493" s="1"/>
      <c r="JOV493" s="1"/>
      <c r="JOW493" s="1"/>
      <c r="JOX493" s="1"/>
      <c r="JOY493" s="1"/>
      <c r="JOZ493" s="1"/>
      <c r="JPA493" s="1"/>
      <c r="JPB493" s="1"/>
      <c r="JPC493" s="1"/>
      <c r="JPD493" s="1"/>
      <c r="JPE493" s="1"/>
      <c r="JPF493" s="1"/>
      <c r="JPG493" s="1"/>
      <c r="JPH493" s="1"/>
      <c r="JPI493" s="1"/>
      <c r="JPJ493" s="1"/>
      <c r="JPK493" s="1"/>
      <c r="JPL493" s="1"/>
      <c r="JPM493" s="1"/>
      <c r="JPN493" s="1"/>
      <c r="JPO493" s="1"/>
      <c r="JPP493" s="1"/>
      <c r="JPQ493" s="1"/>
      <c r="JPR493" s="1"/>
      <c r="JPS493" s="1"/>
      <c r="JPT493" s="1"/>
      <c r="JPU493" s="1"/>
      <c r="JPV493" s="1"/>
      <c r="JPW493" s="1"/>
      <c r="JPX493" s="1"/>
      <c r="JPY493" s="1"/>
      <c r="JPZ493" s="1"/>
      <c r="JQA493" s="1"/>
      <c r="JQB493" s="1"/>
      <c r="JQC493" s="1"/>
      <c r="JQD493" s="1"/>
      <c r="JQE493" s="1"/>
      <c r="JQF493" s="1"/>
      <c r="JQG493" s="1"/>
      <c r="JQH493" s="1"/>
      <c r="JQI493" s="1"/>
      <c r="JQJ493" s="1"/>
      <c r="JQK493" s="1"/>
      <c r="JQL493" s="1"/>
      <c r="JQM493" s="1"/>
      <c r="JQN493" s="1"/>
      <c r="JQO493" s="1"/>
      <c r="JQP493" s="1"/>
      <c r="JQQ493" s="1"/>
      <c r="JQR493" s="1"/>
      <c r="JQS493" s="1"/>
      <c r="JQT493" s="1"/>
      <c r="JQU493" s="1"/>
      <c r="JQV493" s="1"/>
      <c r="JQW493" s="1"/>
      <c r="JQX493" s="1"/>
      <c r="JQY493" s="1"/>
      <c r="JQZ493" s="1"/>
      <c r="JRA493" s="1"/>
      <c r="JRB493" s="1"/>
      <c r="JRC493" s="1"/>
      <c r="JRD493" s="1"/>
      <c r="JRE493" s="1"/>
      <c r="JRF493" s="1"/>
      <c r="JRG493" s="1"/>
      <c r="JRH493" s="1"/>
      <c r="JRI493" s="1"/>
      <c r="JRJ493" s="1"/>
      <c r="JRK493" s="1"/>
      <c r="JRL493" s="1"/>
      <c r="JRM493" s="1"/>
      <c r="JRN493" s="1"/>
      <c r="JRO493" s="1"/>
      <c r="JRP493" s="1"/>
      <c r="JRQ493" s="1"/>
      <c r="JRR493" s="1"/>
      <c r="JRS493" s="1"/>
      <c r="JRT493" s="1"/>
      <c r="JRU493" s="1"/>
      <c r="JRV493" s="1"/>
      <c r="JRW493" s="1"/>
      <c r="JRX493" s="1"/>
      <c r="JRY493" s="1"/>
      <c r="JRZ493" s="1"/>
      <c r="JSA493" s="1"/>
      <c r="JSB493" s="1"/>
      <c r="JSC493" s="1"/>
      <c r="JSD493" s="1"/>
      <c r="JSE493" s="1"/>
      <c r="JSF493" s="1"/>
      <c r="JSG493" s="1"/>
      <c r="JSH493" s="1"/>
      <c r="JSI493" s="1"/>
      <c r="JSJ493" s="1"/>
      <c r="JSK493" s="1"/>
      <c r="JSL493" s="1"/>
      <c r="JSM493" s="1"/>
      <c r="JSN493" s="1"/>
      <c r="JSO493" s="1"/>
      <c r="JSP493" s="1"/>
      <c r="JSQ493" s="1"/>
      <c r="JSR493" s="1"/>
      <c r="JSS493" s="1"/>
      <c r="JST493" s="1"/>
      <c r="JSU493" s="1"/>
      <c r="JSV493" s="1"/>
      <c r="JSW493" s="1"/>
      <c r="JSX493" s="1"/>
      <c r="JSY493" s="1"/>
      <c r="JSZ493" s="1"/>
      <c r="JTA493" s="1"/>
      <c r="JTB493" s="1"/>
      <c r="JTC493" s="1"/>
      <c r="JTD493" s="1"/>
      <c r="JTE493" s="1"/>
      <c r="JTF493" s="1"/>
      <c r="JTG493" s="1"/>
      <c r="JTH493" s="1"/>
      <c r="JTI493" s="1"/>
      <c r="JTJ493" s="1"/>
      <c r="JTK493" s="1"/>
      <c r="JTL493" s="1"/>
      <c r="JTM493" s="1"/>
      <c r="JTN493" s="1"/>
      <c r="JTO493" s="1"/>
      <c r="JTP493" s="1"/>
      <c r="JTQ493" s="1"/>
      <c r="JTR493" s="1"/>
      <c r="JTS493" s="1"/>
      <c r="JTT493" s="1"/>
      <c r="JTU493" s="1"/>
      <c r="JTV493" s="1"/>
      <c r="JTW493" s="1"/>
      <c r="JTX493" s="1"/>
      <c r="JTY493" s="1"/>
      <c r="JTZ493" s="1"/>
      <c r="JUA493" s="1"/>
      <c r="JUB493" s="1"/>
      <c r="JUC493" s="1"/>
      <c r="JUD493" s="1"/>
      <c r="JUE493" s="1"/>
      <c r="JUF493" s="1"/>
      <c r="JUG493" s="1"/>
      <c r="JUH493" s="1"/>
      <c r="JUI493" s="1"/>
      <c r="JUJ493" s="1"/>
      <c r="JUK493" s="1"/>
      <c r="JUL493" s="1"/>
      <c r="JUM493" s="1"/>
      <c r="JUN493" s="1"/>
      <c r="JUO493" s="1"/>
      <c r="JUP493" s="1"/>
      <c r="JUQ493" s="1"/>
      <c r="JUR493" s="1"/>
      <c r="JUS493" s="1"/>
      <c r="JUT493" s="1"/>
      <c r="JUU493" s="1"/>
      <c r="JUV493" s="1"/>
      <c r="JUW493" s="1"/>
      <c r="JUX493" s="1"/>
      <c r="JUY493" s="1"/>
      <c r="JUZ493" s="1"/>
      <c r="JVA493" s="1"/>
      <c r="JVB493" s="1"/>
      <c r="JVC493" s="1"/>
      <c r="JVD493" s="1"/>
      <c r="JVE493" s="1"/>
      <c r="JVF493" s="1"/>
      <c r="JVG493" s="1"/>
      <c r="JVH493" s="1"/>
      <c r="JVI493" s="1"/>
      <c r="JVJ493" s="1"/>
      <c r="JVK493" s="1"/>
      <c r="JVL493" s="1"/>
      <c r="JVM493" s="1"/>
      <c r="JVN493" s="1"/>
      <c r="JVO493" s="1"/>
      <c r="JVP493" s="1"/>
      <c r="JVQ493" s="1"/>
      <c r="JVR493" s="1"/>
      <c r="JVS493" s="1"/>
      <c r="JVT493" s="1"/>
      <c r="JVU493" s="1"/>
      <c r="JVV493" s="1"/>
      <c r="JVW493" s="1"/>
      <c r="JVX493" s="1"/>
      <c r="JVY493" s="1"/>
      <c r="JVZ493" s="1"/>
      <c r="JWA493" s="1"/>
      <c r="JWB493" s="1"/>
      <c r="JWC493" s="1"/>
      <c r="JWD493" s="1"/>
      <c r="JWE493" s="1"/>
      <c r="JWF493" s="1"/>
      <c r="JWG493" s="1"/>
      <c r="JWH493" s="1"/>
      <c r="JWI493" s="1"/>
      <c r="JWJ493" s="1"/>
      <c r="JWK493" s="1"/>
      <c r="JWL493" s="1"/>
      <c r="JWM493" s="1"/>
      <c r="JWN493" s="1"/>
      <c r="JWO493" s="1"/>
      <c r="JWP493" s="1"/>
      <c r="JWQ493" s="1"/>
      <c r="JWR493" s="1"/>
      <c r="JWS493" s="1"/>
      <c r="JWT493" s="1"/>
      <c r="JWU493" s="1"/>
      <c r="JWV493" s="1"/>
      <c r="JWW493" s="1"/>
      <c r="JWX493" s="1"/>
      <c r="JWY493" s="1"/>
      <c r="JWZ493" s="1"/>
      <c r="JXA493" s="1"/>
      <c r="JXB493" s="1"/>
      <c r="JXC493" s="1"/>
      <c r="JXD493" s="1"/>
      <c r="JXE493" s="1"/>
      <c r="JXF493" s="1"/>
      <c r="JXG493" s="1"/>
      <c r="JXH493" s="1"/>
      <c r="JXI493" s="1"/>
      <c r="JXJ493" s="1"/>
      <c r="JXK493" s="1"/>
      <c r="JXL493" s="1"/>
      <c r="JXM493" s="1"/>
      <c r="JXN493" s="1"/>
      <c r="JXO493" s="1"/>
      <c r="JXP493" s="1"/>
      <c r="JXQ493" s="1"/>
      <c r="JXR493" s="1"/>
      <c r="JXS493" s="1"/>
      <c r="JXT493" s="1"/>
      <c r="JXU493" s="1"/>
      <c r="JXV493" s="1"/>
      <c r="JXW493" s="1"/>
      <c r="JXX493" s="1"/>
      <c r="JXY493" s="1"/>
      <c r="JXZ493" s="1"/>
      <c r="JYA493" s="1"/>
      <c r="JYB493" s="1"/>
      <c r="JYC493" s="1"/>
      <c r="JYD493" s="1"/>
      <c r="JYE493" s="1"/>
      <c r="JYF493" s="1"/>
      <c r="JYG493" s="1"/>
      <c r="JYH493" s="1"/>
      <c r="JYI493" s="1"/>
      <c r="JYJ493" s="1"/>
      <c r="JYK493" s="1"/>
      <c r="JYL493" s="1"/>
      <c r="JYM493" s="1"/>
      <c r="JYN493" s="1"/>
      <c r="JYO493" s="1"/>
      <c r="JYP493" s="1"/>
      <c r="JYQ493" s="1"/>
      <c r="JYR493" s="1"/>
      <c r="JYS493" s="1"/>
      <c r="JYT493" s="1"/>
      <c r="JYU493" s="1"/>
      <c r="JYV493" s="1"/>
      <c r="JYW493" s="1"/>
      <c r="JYX493" s="1"/>
      <c r="JYY493" s="1"/>
      <c r="JYZ493" s="1"/>
      <c r="JZA493" s="1"/>
      <c r="JZB493" s="1"/>
      <c r="JZC493" s="1"/>
      <c r="JZD493" s="1"/>
      <c r="JZE493" s="1"/>
      <c r="JZF493" s="1"/>
      <c r="JZG493" s="1"/>
      <c r="JZH493" s="1"/>
      <c r="JZI493" s="1"/>
      <c r="JZJ493" s="1"/>
      <c r="JZK493" s="1"/>
      <c r="JZL493" s="1"/>
      <c r="JZM493" s="1"/>
      <c r="JZN493" s="1"/>
      <c r="JZO493" s="1"/>
      <c r="JZP493" s="1"/>
      <c r="JZQ493" s="1"/>
      <c r="JZR493" s="1"/>
      <c r="JZS493" s="1"/>
      <c r="JZT493" s="1"/>
      <c r="JZU493" s="1"/>
      <c r="JZV493" s="1"/>
      <c r="JZW493" s="1"/>
      <c r="JZX493" s="1"/>
      <c r="JZY493" s="1"/>
      <c r="JZZ493" s="1"/>
      <c r="KAA493" s="1"/>
      <c r="KAB493" s="1"/>
      <c r="KAC493" s="1"/>
      <c r="KAD493" s="1"/>
      <c r="KAE493" s="1"/>
      <c r="KAF493" s="1"/>
      <c r="KAG493" s="1"/>
      <c r="KAH493" s="1"/>
      <c r="KAI493" s="1"/>
      <c r="KAJ493" s="1"/>
      <c r="KAK493" s="1"/>
      <c r="KAL493" s="1"/>
      <c r="KAM493" s="1"/>
      <c r="KAN493" s="1"/>
      <c r="KAO493" s="1"/>
      <c r="KAP493" s="1"/>
      <c r="KAQ493" s="1"/>
      <c r="KAR493" s="1"/>
      <c r="KAS493" s="1"/>
      <c r="KAT493" s="1"/>
      <c r="KAU493" s="1"/>
      <c r="KAV493" s="1"/>
      <c r="KAW493" s="1"/>
      <c r="KAX493" s="1"/>
      <c r="KAY493" s="1"/>
      <c r="KAZ493" s="1"/>
      <c r="KBA493" s="1"/>
      <c r="KBB493" s="1"/>
      <c r="KBC493" s="1"/>
      <c r="KBD493" s="1"/>
      <c r="KBE493" s="1"/>
      <c r="KBF493" s="1"/>
      <c r="KBG493" s="1"/>
      <c r="KBH493" s="1"/>
      <c r="KBI493" s="1"/>
      <c r="KBJ493" s="1"/>
      <c r="KBK493" s="1"/>
      <c r="KBL493" s="1"/>
      <c r="KBM493" s="1"/>
      <c r="KBN493" s="1"/>
      <c r="KBO493" s="1"/>
      <c r="KBP493" s="1"/>
      <c r="KBQ493" s="1"/>
      <c r="KBR493" s="1"/>
      <c r="KBS493" s="1"/>
      <c r="KBT493" s="1"/>
      <c r="KBU493" s="1"/>
      <c r="KBV493" s="1"/>
      <c r="KBW493" s="1"/>
      <c r="KBX493" s="1"/>
      <c r="KBY493" s="1"/>
      <c r="KBZ493" s="1"/>
      <c r="KCA493" s="1"/>
      <c r="KCB493" s="1"/>
      <c r="KCC493" s="1"/>
      <c r="KCD493" s="1"/>
      <c r="KCE493" s="1"/>
      <c r="KCF493" s="1"/>
      <c r="KCG493" s="1"/>
      <c r="KCH493" s="1"/>
      <c r="KCI493" s="1"/>
      <c r="KCJ493" s="1"/>
      <c r="KCK493" s="1"/>
      <c r="KCL493" s="1"/>
      <c r="KCM493" s="1"/>
      <c r="KCN493" s="1"/>
      <c r="KCO493" s="1"/>
      <c r="KCP493" s="1"/>
      <c r="KCQ493" s="1"/>
      <c r="KCR493" s="1"/>
      <c r="KCS493" s="1"/>
      <c r="KCT493" s="1"/>
      <c r="KCU493" s="1"/>
      <c r="KCV493" s="1"/>
      <c r="KCW493" s="1"/>
      <c r="KCX493" s="1"/>
      <c r="KCY493" s="1"/>
      <c r="KCZ493" s="1"/>
      <c r="KDA493" s="1"/>
      <c r="KDB493" s="1"/>
      <c r="KDC493" s="1"/>
      <c r="KDD493" s="1"/>
      <c r="KDE493" s="1"/>
      <c r="KDF493" s="1"/>
      <c r="KDG493" s="1"/>
      <c r="KDH493" s="1"/>
      <c r="KDI493" s="1"/>
      <c r="KDJ493" s="1"/>
      <c r="KDK493" s="1"/>
      <c r="KDL493" s="1"/>
      <c r="KDM493" s="1"/>
      <c r="KDN493" s="1"/>
      <c r="KDO493" s="1"/>
      <c r="KDP493" s="1"/>
      <c r="KDQ493" s="1"/>
      <c r="KDR493" s="1"/>
      <c r="KDS493" s="1"/>
      <c r="KDT493" s="1"/>
      <c r="KDU493" s="1"/>
      <c r="KDV493" s="1"/>
      <c r="KDW493" s="1"/>
      <c r="KDX493" s="1"/>
      <c r="KDY493" s="1"/>
      <c r="KDZ493" s="1"/>
      <c r="KEA493" s="1"/>
      <c r="KEB493" s="1"/>
      <c r="KEC493" s="1"/>
      <c r="KED493" s="1"/>
      <c r="KEE493" s="1"/>
      <c r="KEF493" s="1"/>
      <c r="KEG493" s="1"/>
      <c r="KEH493" s="1"/>
      <c r="KEI493" s="1"/>
      <c r="KEJ493" s="1"/>
      <c r="KEK493" s="1"/>
      <c r="KEL493" s="1"/>
      <c r="KEM493" s="1"/>
      <c r="KEN493" s="1"/>
      <c r="KEO493" s="1"/>
      <c r="KEP493" s="1"/>
      <c r="KEQ493" s="1"/>
      <c r="KER493" s="1"/>
      <c r="KES493" s="1"/>
      <c r="KET493" s="1"/>
      <c r="KEU493" s="1"/>
      <c r="KEV493" s="1"/>
      <c r="KEW493" s="1"/>
      <c r="KEX493" s="1"/>
      <c r="KEY493" s="1"/>
      <c r="KEZ493" s="1"/>
      <c r="KFA493" s="1"/>
      <c r="KFB493" s="1"/>
      <c r="KFC493" s="1"/>
      <c r="KFD493" s="1"/>
      <c r="KFE493" s="1"/>
      <c r="KFF493" s="1"/>
      <c r="KFG493" s="1"/>
      <c r="KFH493" s="1"/>
      <c r="KFI493" s="1"/>
      <c r="KFJ493" s="1"/>
      <c r="KFK493" s="1"/>
      <c r="KFL493" s="1"/>
      <c r="KFM493" s="1"/>
      <c r="KFN493" s="1"/>
      <c r="KFO493" s="1"/>
      <c r="KFP493" s="1"/>
      <c r="KFQ493" s="1"/>
      <c r="KFR493" s="1"/>
      <c r="KFS493" s="1"/>
      <c r="KFT493" s="1"/>
      <c r="KFU493" s="1"/>
      <c r="KFV493" s="1"/>
      <c r="KFW493" s="1"/>
      <c r="KFX493" s="1"/>
      <c r="KFY493" s="1"/>
      <c r="KFZ493" s="1"/>
      <c r="KGA493" s="1"/>
      <c r="KGB493" s="1"/>
      <c r="KGC493" s="1"/>
      <c r="KGD493" s="1"/>
      <c r="KGE493" s="1"/>
      <c r="KGF493" s="1"/>
      <c r="KGG493" s="1"/>
      <c r="KGH493" s="1"/>
      <c r="KGI493" s="1"/>
      <c r="KGJ493" s="1"/>
      <c r="KGK493" s="1"/>
      <c r="KGL493" s="1"/>
      <c r="KGM493" s="1"/>
      <c r="KGN493" s="1"/>
      <c r="KGO493" s="1"/>
      <c r="KGP493" s="1"/>
      <c r="KGQ493" s="1"/>
      <c r="KGR493" s="1"/>
      <c r="KGS493" s="1"/>
      <c r="KGT493" s="1"/>
      <c r="KGU493" s="1"/>
      <c r="KGV493" s="1"/>
      <c r="KGW493" s="1"/>
      <c r="KGX493" s="1"/>
      <c r="KGY493" s="1"/>
      <c r="KGZ493" s="1"/>
      <c r="KHA493" s="1"/>
      <c r="KHB493" s="1"/>
      <c r="KHC493" s="1"/>
      <c r="KHD493" s="1"/>
      <c r="KHE493" s="1"/>
      <c r="KHF493" s="1"/>
      <c r="KHG493" s="1"/>
      <c r="KHH493" s="1"/>
      <c r="KHI493" s="1"/>
      <c r="KHJ493" s="1"/>
      <c r="KHK493" s="1"/>
      <c r="KHL493" s="1"/>
      <c r="KHM493" s="1"/>
      <c r="KHN493" s="1"/>
      <c r="KHO493" s="1"/>
      <c r="KHP493" s="1"/>
      <c r="KHQ493" s="1"/>
      <c r="KHR493" s="1"/>
      <c r="KHS493" s="1"/>
      <c r="KHT493" s="1"/>
      <c r="KHU493" s="1"/>
      <c r="KHV493" s="1"/>
      <c r="KHW493" s="1"/>
      <c r="KHX493" s="1"/>
      <c r="KHY493" s="1"/>
      <c r="KHZ493" s="1"/>
      <c r="KIA493" s="1"/>
      <c r="KIB493" s="1"/>
      <c r="KIC493" s="1"/>
      <c r="KID493" s="1"/>
      <c r="KIE493" s="1"/>
      <c r="KIF493" s="1"/>
      <c r="KIG493" s="1"/>
      <c r="KIH493" s="1"/>
      <c r="KII493" s="1"/>
      <c r="KIJ493" s="1"/>
      <c r="KIK493" s="1"/>
      <c r="KIL493" s="1"/>
      <c r="KIM493" s="1"/>
      <c r="KIN493" s="1"/>
      <c r="KIO493" s="1"/>
      <c r="KIP493" s="1"/>
      <c r="KIQ493" s="1"/>
      <c r="KIR493" s="1"/>
      <c r="KIS493" s="1"/>
      <c r="KIT493" s="1"/>
      <c r="KIU493" s="1"/>
      <c r="KIV493" s="1"/>
      <c r="KIW493" s="1"/>
      <c r="KIX493" s="1"/>
      <c r="KIY493" s="1"/>
      <c r="KIZ493" s="1"/>
      <c r="KJA493" s="1"/>
      <c r="KJB493" s="1"/>
      <c r="KJC493" s="1"/>
      <c r="KJD493" s="1"/>
      <c r="KJE493" s="1"/>
      <c r="KJF493" s="1"/>
      <c r="KJG493" s="1"/>
      <c r="KJH493" s="1"/>
      <c r="KJI493" s="1"/>
      <c r="KJJ493" s="1"/>
      <c r="KJK493" s="1"/>
      <c r="KJL493" s="1"/>
      <c r="KJM493" s="1"/>
      <c r="KJN493" s="1"/>
      <c r="KJO493" s="1"/>
      <c r="KJP493" s="1"/>
      <c r="KJQ493" s="1"/>
      <c r="KJR493" s="1"/>
      <c r="KJS493" s="1"/>
      <c r="KJT493" s="1"/>
      <c r="KJU493" s="1"/>
      <c r="KJV493" s="1"/>
      <c r="KJW493" s="1"/>
      <c r="KJX493" s="1"/>
      <c r="KJY493" s="1"/>
      <c r="KJZ493" s="1"/>
      <c r="KKA493" s="1"/>
      <c r="KKB493" s="1"/>
      <c r="KKC493" s="1"/>
      <c r="KKD493" s="1"/>
      <c r="KKE493" s="1"/>
      <c r="KKF493" s="1"/>
      <c r="KKG493" s="1"/>
      <c r="KKH493" s="1"/>
      <c r="KKI493" s="1"/>
      <c r="KKJ493" s="1"/>
      <c r="KKK493" s="1"/>
      <c r="KKL493" s="1"/>
      <c r="KKM493" s="1"/>
      <c r="KKN493" s="1"/>
      <c r="KKO493" s="1"/>
      <c r="KKP493" s="1"/>
      <c r="KKQ493" s="1"/>
      <c r="KKR493" s="1"/>
      <c r="KKS493" s="1"/>
      <c r="KKT493" s="1"/>
      <c r="KKU493" s="1"/>
      <c r="KKV493" s="1"/>
      <c r="KKW493" s="1"/>
      <c r="KKX493" s="1"/>
      <c r="KKY493" s="1"/>
      <c r="KKZ493" s="1"/>
      <c r="KLA493" s="1"/>
      <c r="KLB493" s="1"/>
      <c r="KLC493" s="1"/>
      <c r="KLD493" s="1"/>
      <c r="KLE493" s="1"/>
      <c r="KLF493" s="1"/>
      <c r="KLG493" s="1"/>
      <c r="KLH493" s="1"/>
      <c r="KLI493" s="1"/>
      <c r="KLJ493" s="1"/>
      <c r="KLK493" s="1"/>
      <c r="KLL493" s="1"/>
      <c r="KLM493" s="1"/>
      <c r="KLN493" s="1"/>
      <c r="KLO493" s="1"/>
      <c r="KLP493" s="1"/>
      <c r="KLQ493" s="1"/>
      <c r="KLR493" s="1"/>
      <c r="KLS493" s="1"/>
      <c r="KLT493" s="1"/>
      <c r="KLU493" s="1"/>
      <c r="KLV493" s="1"/>
      <c r="KLW493" s="1"/>
      <c r="KLX493" s="1"/>
      <c r="KLY493" s="1"/>
      <c r="KLZ493" s="1"/>
      <c r="KMA493" s="1"/>
      <c r="KMB493" s="1"/>
      <c r="KMC493" s="1"/>
      <c r="KMD493" s="1"/>
      <c r="KME493" s="1"/>
      <c r="KMF493" s="1"/>
      <c r="KMG493" s="1"/>
      <c r="KMH493" s="1"/>
      <c r="KMI493" s="1"/>
      <c r="KMJ493" s="1"/>
      <c r="KMK493" s="1"/>
      <c r="KML493" s="1"/>
      <c r="KMM493" s="1"/>
      <c r="KMN493" s="1"/>
      <c r="KMO493" s="1"/>
      <c r="KMP493" s="1"/>
      <c r="KMQ493" s="1"/>
      <c r="KMR493" s="1"/>
      <c r="KMS493" s="1"/>
      <c r="KMT493" s="1"/>
      <c r="KMU493" s="1"/>
      <c r="KMV493" s="1"/>
      <c r="KMW493" s="1"/>
      <c r="KMX493" s="1"/>
      <c r="KMY493" s="1"/>
      <c r="KMZ493" s="1"/>
      <c r="KNA493" s="1"/>
      <c r="KNB493" s="1"/>
      <c r="KNC493" s="1"/>
      <c r="KND493" s="1"/>
      <c r="KNE493" s="1"/>
      <c r="KNF493" s="1"/>
      <c r="KNG493" s="1"/>
      <c r="KNH493" s="1"/>
      <c r="KNI493" s="1"/>
      <c r="KNJ493" s="1"/>
      <c r="KNK493" s="1"/>
      <c r="KNL493" s="1"/>
      <c r="KNM493" s="1"/>
      <c r="KNN493" s="1"/>
      <c r="KNO493" s="1"/>
      <c r="KNP493" s="1"/>
      <c r="KNQ493" s="1"/>
      <c r="KNR493" s="1"/>
      <c r="KNS493" s="1"/>
      <c r="KNT493" s="1"/>
      <c r="KNU493" s="1"/>
      <c r="KNV493" s="1"/>
      <c r="KNW493" s="1"/>
      <c r="KNX493" s="1"/>
      <c r="KNY493" s="1"/>
      <c r="KNZ493" s="1"/>
      <c r="KOA493" s="1"/>
      <c r="KOB493" s="1"/>
      <c r="KOC493" s="1"/>
      <c r="KOD493" s="1"/>
      <c r="KOE493" s="1"/>
      <c r="KOF493" s="1"/>
      <c r="KOG493" s="1"/>
      <c r="KOH493" s="1"/>
      <c r="KOI493" s="1"/>
      <c r="KOJ493" s="1"/>
      <c r="KOK493" s="1"/>
      <c r="KOL493" s="1"/>
      <c r="KOM493" s="1"/>
      <c r="KON493" s="1"/>
      <c r="KOO493" s="1"/>
      <c r="KOP493" s="1"/>
      <c r="KOQ493" s="1"/>
      <c r="KOR493" s="1"/>
      <c r="KOS493" s="1"/>
      <c r="KOT493" s="1"/>
      <c r="KOU493" s="1"/>
      <c r="KOV493" s="1"/>
      <c r="KOW493" s="1"/>
      <c r="KOX493" s="1"/>
      <c r="KOY493" s="1"/>
      <c r="KOZ493" s="1"/>
      <c r="KPA493" s="1"/>
      <c r="KPB493" s="1"/>
      <c r="KPC493" s="1"/>
      <c r="KPD493" s="1"/>
      <c r="KPE493" s="1"/>
      <c r="KPF493" s="1"/>
      <c r="KPG493" s="1"/>
      <c r="KPH493" s="1"/>
      <c r="KPI493" s="1"/>
      <c r="KPJ493" s="1"/>
      <c r="KPK493" s="1"/>
      <c r="KPL493" s="1"/>
      <c r="KPM493" s="1"/>
      <c r="KPN493" s="1"/>
      <c r="KPO493" s="1"/>
      <c r="KPP493" s="1"/>
      <c r="KPQ493" s="1"/>
      <c r="KPR493" s="1"/>
      <c r="KPS493" s="1"/>
      <c r="KPT493" s="1"/>
      <c r="KPU493" s="1"/>
      <c r="KPV493" s="1"/>
      <c r="KPW493" s="1"/>
      <c r="KPX493" s="1"/>
      <c r="KPY493" s="1"/>
      <c r="KPZ493" s="1"/>
      <c r="KQA493" s="1"/>
      <c r="KQB493" s="1"/>
      <c r="KQC493" s="1"/>
      <c r="KQD493" s="1"/>
      <c r="KQE493" s="1"/>
      <c r="KQF493" s="1"/>
      <c r="KQG493" s="1"/>
      <c r="KQH493" s="1"/>
      <c r="KQI493" s="1"/>
      <c r="KQJ493" s="1"/>
      <c r="KQK493" s="1"/>
      <c r="KQL493" s="1"/>
      <c r="KQM493" s="1"/>
      <c r="KQN493" s="1"/>
      <c r="KQO493" s="1"/>
      <c r="KQP493" s="1"/>
      <c r="KQQ493" s="1"/>
      <c r="KQR493" s="1"/>
      <c r="KQS493" s="1"/>
      <c r="KQT493" s="1"/>
      <c r="KQU493" s="1"/>
      <c r="KQV493" s="1"/>
      <c r="KQW493" s="1"/>
      <c r="KQX493" s="1"/>
      <c r="KQY493" s="1"/>
      <c r="KQZ493" s="1"/>
      <c r="KRA493" s="1"/>
      <c r="KRB493" s="1"/>
      <c r="KRC493" s="1"/>
      <c r="KRD493" s="1"/>
      <c r="KRE493" s="1"/>
      <c r="KRF493" s="1"/>
      <c r="KRG493" s="1"/>
      <c r="KRH493" s="1"/>
      <c r="KRI493" s="1"/>
      <c r="KRJ493" s="1"/>
      <c r="KRK493" s="1"/>
      <c r="KRL493" s="1"/>
      <c r="KRM493" s="1"/>
      <c r="KRN493" s="1"/>
      <c r="KRO493" s="1"/>
      <c r="KRP493" s="1"/>
      <c r="KRQ493" s="1"/>
      <c r="KRR493" s="1"/>
      <c r="KRS493" s="1"/>
      <c r="KRT493" s="1"/>
      <c r="KRU493" s="1"/>
      <c r="KRV493" s="1"/>
      <c r="KRW493" s="1"/>
      <c r="KRX493" s="1"/>
      <c r="KRY493" s="1"/>
      <c r="KRZ493" s="1"/>
      <c r="KSA493" s="1"/>
      <c r="KSB493" s="1"/>
      <c r="KSC493" s="1"/>
      <c r="KSD493" s="1"/>
      <c r="KSE493" s="1"/>
      <c r="KSF493" s="1"/>
      <c r="KSG493" s="1"/>
      <c r="KSH493" s="1"/>
      <c r="KSI493" s="1"/>
      <c r="KSJ493" s="1"/>
      <c r="KSK493" s="1"/>
      <c r="KSL493" s="1"/>
      <c r="KSM493" s="1"/>
      <c r="KSN493" s="1"/>
      <c r="KSO493" s="1"/>
      <c r="KSP493" s="1"/>
      <c r="KSQ493" s="1"/>
      <c r="KSR493" s="1"/>
      <c r="KSS493" s="1"/>
      <c r="KST493" s="1"/>
      <c r="KSU493" s="1"/>
      <c r="KSV493" s="1"/>
      <c r="KSW493" s="1"/>
      <c r="KSX493" s="1"/>
      <c r="KSY493" s="1"/>
      <c r="KSZ493" s="1"/>
      <c r="KTA493" s="1"/>
      <c r="KTB493" s="1"/>
      <c r="KTC493" s="1"/>
      <c r="KTD493" s="1"/>
      <c r="KTE493" s="1"/>
      <c r="KTF493" s="1"/>
      <c r="KTG493" s="1"/>
      <c r="KTH493" s="1"/>
      <c r="KTI493" s="1"/>
      <c r="KTJ493" s="1"/>
      <c r="KTK493" s="1"/>
      <c r="KTL493" s="1"/>
      <c r="KTM493" s="1"/>
      <c r="KTN493" s="1"/>
      <c r="KTO493" s="1"/>
      <c r="KTP493" s="1"/>
      <c r="KTQ493" s="1"/>
      <c r="KTR493" s="1"/>
      <c r="KTS493" s="1"/>
      <c r="KTT493" s="1"/>
      <c r="KTU493" s="1"/>
      <c r="KTV493" s="1"/>
      <c r="KTW493" s="1"/>
      <c r="KTX493" s="1"/>
      <c r="KTY493" s="1"/>
      <c r="KTZ493" s="1"/>
      <c r="KUA493" s="1"/>
      <c r="KUB493" s="1"/>
      <c r="KUC493" s="1"/>
      <c r="KUD493" s="1"/>
      <c r="KUE493" s="1"/>
      <c r="KUF493" s="1"/>
      <c r="KUG493" s="1"/>
      <c r="KUH493" s="1"/>
      <c r="KUI493" s="1"/>
      <c r="KUJ493" s="1"/>
      <c r="KUK493" s="1"/>
      <c r="KUL493" s="1"/>
      <c r="KUM493" s="1"/>
      <c r="KUN493" s="1"/>
      <c r="KUO493" s="1"/>
      <c r="KUP493" s="1"/>
      <c r="KUQ493" s="1"/>
      <c r="KUR493" s="1"/>
      <c r="KUS493" s="1"/>
      <c r="KUT493" s="1"/>
      <c r="KUU493" s="1"/>
      <c r="KUV493" s="1"/>
      <c r="KUW493" s="1"/>
      <c r="KUX493" s="1"/>
      <c r="KUY493" s="1"/>
      <c r="KUZ493" s="1"/>
      <c r="KVA493" s="1"/>
      <c r="KVB493" s="1"/>
      <c r="KVC493" s="1"/>
      <c r="KVD493" s="1"/>
      <c r="KVE493" s="1"/>
      <c r="KVF493" s="1"/>
      <c r="KVG493" s="1"/>
      <c r="KVH493" s="1"/>
      <c r="KVI493" s="1"/>
      <c r="KVJ493" s="1"/>
      <c r="KVK493" s="1"/>
      <c r="KVL493" s="1"/>
      <c r="KVM493" s="1"/>
      <c r="KVN493" s="1"/>
      <c r="KVO493" s="1"/>
      <c r="KVP493" s="1"/>
      <c r="KVQ493" s="1"/>
      <c r="KVR493" s="1"/>
      <c r="KVS493" s="1"/>
      <c r="KVT493" s="1"/>
      <c r="KVU493" s="1"/>
      <c r="KVV493" s="1"/>
      <c r="KVW493" s="1"/>
      <c r="KVX493" s="1"/>
      <c r="KVY493" s="1"/>
      <c r="KVZ493" s="1"/>
      <c r="KWA493" s="1"/>
      <c r="KWB493" s="1"/>
      <c r="KWC493" s="1"/>
      <c r="KWD493" s="1"/>
      <c r="KWE493" s="1"/>
      <c r="KWF493" s="1"/>
      <c r="KWG493" s="1"/>
      <c r="KWH493" s="1"/>
      <c r="KWI493" s="1"/>
      <c r="KWJ493" s="1"/>
      <c r="KWK493" s="1"/>
      <c r="KWL493" s="1"/>
      <c r="KWM493" s="1"/>
      <c r="KWN493" s="1"/>
      <c r="KWO493" s="1"/>
      <c r="KWP493" s="1"/>
      <c r="KWQ493" s="1"/>
      <c r="KWR493" s="1"/>
      <c r="KWS493" s="1"/>
      <c r="KWT493" s="1"/>
      <c r="KWU493" s="1"/>
      <c r="KWV493" s="1"/>
      <c r="KWW493" s="1"/>
      <c r="KWX493" s="1"/>
      <c r="KWY493" s="1"/>
      <c r="KWZ493" s="1"/>
      <c r="KXA493" s="1"/>
      <c r="KXB493" s="1"/>
      <c r="KXC493" s="1"/>
      <c r="KXD493" s="1"/>
      <c r="KXE493" s="1"/>
      <c r="KXF493" s="1"/>
      <c r="KXG493" s="1"/>
      <c r="KXH493" s="1"/>
      <c r="KXI493" s="1"/>
      <c r="KXJ493" s="1"/>
      <c r="KXK493" s="1"/>
      <c r="KXL493" s="1"/>
      <c r="KXM493" s="1"/>
      <c r="KXN493" s="1"/>
      <c r="KXO493" s="1"/>
      <c r="KXP493" s="1"/>
      <c r="KXQ493" s="1"/>
      <c r="KXR493" s="1"/>
      <c r="KXS493" s="1"/>
      <c r="KXT493" s="1"/>
      <c r="KXU493" s="1"/>
      <c r="KXV493" s="1"/>
      <c r="KXW493" s="1"/>
      <c r="KXX493" s="1"/>
      <c r="KXY493" s="1"/>
      <c r="KXZ493" s="1"/>
      <c r="KYA493" s="1"/>
      <c r="KYB493" s="1"/>
      <c r="KYC493" s="1"/>
      <c r="KYD493" s="1"/>
      <c r="KYE493" s="1"/>
      <c r="KYF493" s="1"/>
      <c r="KYG493" s="1"/>
      <c r="KYH493" s="1"/>
      <c r="KYI493" s="1"/>
      <c r="KYJ493" s="1"/>
      <c r="KYK493" s="1"/>
      <c r="KYL493" s="1"/>
      <c r="KYM493" s="1"/>
      <c r="KYN493" s="1"/>
      <c r="KYO493" s="1"/>
      <c r="KYP493" s="1"/>
      <c r="KYQ493" s="1"/>
      <c r="KYR493" s="1"/>
      <c r="KYS493" s="1"/>
      <c r="KYT493" s="1"/>
      <c r="KYU493" s="1"/>
      <c r="KYV493" s="1"/>
      <c r="KYW493" s="1"/>
      <c r="KYX493" s="1"/>
      <c r="KYY493" s="1"/>
      <c r="KYZ493" s="1"/>
      <c r="KZA493" s="1"/>
      <c r="KZB493" s="1"/>
      <c r="KZC493" s="1"/>
      <c r="KZD493" s="1"/>
      <c r="KZE493" s="1"/>
      <c r="KZF493" s="1"/>
      <c r="KZG493" s="1"/>
      <c r="KZH493" s="1"/>
      <c r="KZI493" s="1"/>
      <c r="KZJ493" s="1"/>
      <c r="KZK493" s="1"/>
      <c r="KZL493" s="1"/>
      <c r="KZM493" s="1"/>
      <c r="KZN493" s="1"/>
      <c r="KZO493" s="1"/>
      <c r="KZP493" s="1"/>
      <c r="KZQ493" s="1"/>
      <c r="KZR493" s="1"/>
      <c r="KZS493" s="1"/>
      <c r="KZT493" s="1"/>
      <c r="KZU493" s="1"/>
      <c r="KZV493" s="1"/>
      <c r="KZW493" s="1"/>
      <c r="KZX493" s="1"/>
      <c r="KZY493" s="1"/>
      <c r="KZZ493" s="1"/>
      <c r="LAA493" s="1"/>
      <c r="LAB493" s="1"/>
      <c r="LAC493" s="1"/>
      <c r="LAD493" s="1"/>
      <c r="LAE493" s="1"/>
      <c r="LAF493" s="1"/>
      <c r="LAG493" s="1"/>
      <c r="LAH493" s="1"/>
      <c r="LAI493" s="1"/>
      <c r="LAJ493" s="1"/>
      <c r="LAK493" s="1"/>
      <c r="LAL493" s="1"/>
      <c r="LAM493" s="1"/>
      <c r="LAN493" s="1"/>
      <c r="LAO493" s="1"/>
      <c r="LAP493" s="1"/>
      <c r="LAQ493" s="1"/>
      <c r="LAR493" s="1"/>
      <c r="LAS493" s="1"/>
      <c r="LAT493" s="1"/>
      <c r="LAU493" s="1"/>
      <c r="LAV493" s="1"/>
      <c r="LAW493" s="1"/>
      <c r="LAX493" s="1"/>
      <c r="LAY493" s="1"/>
      <c r="LAZ493" s="1"/>
      <c r="LBA493" s="1"/>
      <c r="LBB493" s="1"/>
      <c r="LBC493" s="1"/>
      <c r="LBD493" s="1"/>
      <c r="LBE493" s="1"/>
      <c r="LBF493" s="1"/>
      <c r="LBG493" s="1"/>
      <c r="LBH493" s="1"/>
      <c r="LBI493" s="1"/>
      <c r="LBJ493" s="1"/>
      <c r="LBK493" s="1"/>
      <c r="LBL493" s="1"/>
      <c r="LBM493" s="1"/>
      <c r="LBN493" s="1"/>
      <c r="LBO493" s="1"/>
      <c r="LBP493" s="1"/>
      <c r="LBQ493" s="1"/>
      <c r="LBR493" s="1"/>
      <c r="LBS493" s="1"/>
      <c r="LBT493" s="1"/>
      <c r="LBU493" s="1"/>
      <c r="LBV493" s="1"/>
      <c r="LBW493" s="1"/>
      <c r="LBX493" s="1"/>
      <c r="LBY493" s="1"/>
      <c r="LBZ493" s="1"/>
      <c r="LCA493" s="1"/>
      <c r="LCB493" s="1"/>
      <c r="LCC493" s="1"/>
      <c r="LCD493" s="1"/>
      <c r="LCE493" s="1"/>
      <c r="LCF493" s="1"/>
      <c r="LCG493" s="1"/>
      <c r="LCH493" s="1"/>
      <c r="LCI493" s="1"/>
      <c r="LCJ493" s="1"/>
      <c r="LCK493" s="1"/>
      <c r="LCL493" s="1"/>
      <c r="LCM493" s="1"/>
      <c r="LCN493" s="1"/>
      <c r="LCO493" s="1"/>
      <c r="LCP493" s="1"/>
      <c r="LCQ493" s="1"/>
      <c r="LCR493" s="1"/>
      <c r="LCS493" s="1"/>
      <c r="LCT493" s="1"/>
      <c r="LCU493" s="1"/>
      <c r="LCV493" s="1"/>
      <c r="LCW493" s="1"/>
      <c r="LCX493" s="1"/>
      <c r="LCY493" s="1"/>
      <c r="LCZ493" s="1"/>
      <c r="LDA493" s="1"/>
      <c r="LDB493" s="1"/>
      <c r="LDC493" s="1"/>
      <c r="LDD493" s="1"/>
      <c r="LDE493" s="1"/>
      <c r="LDF493" s="1"/>
      <c r="LDG493" s="1"/>
      <c r="LDH493" s="1"/>
      <c r="LDI493" s="1"/>
      <c r="LDJ493" s="1"/>
      <c r="LDK493" s="1"/>
      <c r="LDL493" s="1"/>
      <c r="LDM493" s="1"/>
      <c r="LDN493" s="1"/>
      <c r="LDO493" s="1"/>
      <c r="LDP493" s="1"/>
      <c r="LDQ493" s="1"/>
      <c r="LDR493" s="1"/>
      <c r="LDS493" s="1"/>
      <c r="LDT493" s="1"/>
      <c r="LDU493" s="1"/>
      <c r="LDV493" s="1"/>
      <c r="LDW493" s="1"/>
      <c r="LDX493" s="1"/>
      <c r="LDY493" s="1"/>
      <c r="LDZ493" s="1"/>
      <c r="LEA493" s="1"/>
      <c r="LEB493" s="1"/>
      <c r="LEC493" s="1"/>
      <c r="LED493" s="1"/>
      <c r="LEE493" s="1"/>
      <c r="LEF493" s="1"/>
      <c r="LEG493" s="1"/>
      <c r="LEH493" s="1"/>
      <c r="LEI493" s="1"/>
      <c r="LEJ493" s="1"/>
      <c r="LEK493" s="1"/>
      <c r="LEL493" s="1"/>
      <c r="LEM493" s="1"/>
      <c r="LEN493" s="1"/>
      <c r="LEO493" s="1"/>
      <c r="LEP493" s="1"/>
      <c r="LEQ493" s="1"/>
      <c r="LER493" s="1"/>
      <c r="LES493" s="1"/>
      <c r="LET493" s="1"/>
      <c r="LEU493" s="1"/>
      <c r="LEV493" s="1"/>
      <c r="LEW493" s="1"/>
      <c r="LEX493" s="1"/>
      <c r="LEY493" s="1"/>
      <c r="LEZ493" s="1"/>
      <c r="LFA493" s="1"/>
      <c r="LFB493" s="1"/>
      <c r="LFC493" s="1"/>
      <c r="LFD493" s="1"/>
      <c r="LFE493" s="1"/>
      <c r="LFF493" s="1"/>
      <c r="LFG493" s="1"/>
      <c r="LFH493" s="1"/>
      <c r="LFI493" s="1"/>
      <c r="LFJ493" s="1"/>
      <c r="LFK493" s="1"/>
      <c r="LFL493" s="1"/>
      <c r="LFM493" s="1"/>
      <c r="LFN493" s="1"/>
      <c r="LFO493" s="1"/>
      <c r="LFP493" s="1"/>
      <c r="LFQ493" s="1"/>
      <c r="LFR493" s="1"/>
      <c r="LFS493" s="1"/>
      <c r="LFT493" s="1"/>
      <c r="LFU493" s="1"/>
      <c r="LFV493" s="1"/>
      <c r="LFW493" s="1"/>
      <c r="LFX493" s="1"/>
      <c r="LFY493" s="1"/>
      <c r="LFZ493" s="1"/>
      <c r="LGA493" s="1"/>
      <c r="LGB493" s="1"/>
      <c r="LGC493" s="1"/>
      <c r="LGD493" s="1"/>
      <c r="LGE493" s="1"/>
      <c r="LGF493" s="1"/>
      <c r="LGG493" s="1"/>
      <c r="LGH493" s="1"/>
      <c r="LGI493" s="1"/>
      <c r="LGJ493" s="1"/>
      <c r="LGK493" s="1"/>
      <c r="LGL493" s="1"/>
      <c r="LGM493" s="1"/>
      <c r="LGN493" s="1"/>
      <c r="LGO493" s="1"/>
      <c r="LGP493" s="1"/>
      <c r="LGQ493" s="1"/>
      <c r="LGR493" s="1"/>
      <c r="LGS493" s="1"/>
      <c r="LGT493" s="1"/>
      <c r="LGU493" s="1"/>
      <c r="LGV493" s="1"/>
      <c r="LGW493" s="1"/>
      <c r="LGX493" s="1"/>
      <c r="LGY493" s="1"/>
      <c r="LGZ493" s="1"/>
      <c r="LHA493" s="1"/>
      <c r="LHB493" s="1"/>
      <c r="LHC493" s="1"/>
      <c r="LHD493" s="1"/>
      <c r="LHE493" s="1"/>
      <c r="LHF493" s="1"/>
      <c r="LHG493" s="1"/>
      <c r="LHH493" s="1"/>
      <c r="LHI493" s="1"/>
      <c r="LHJ493" s="1"/>
      <c r="LHK493" s="1"/>
      <c r="LHL493" s="1"/>
      <c r="LHM493" s="1"/>
      <c r="LHN493" s="1"/>
      <c r="LHO493" s="1"/>
      <c r="LHP493" s="1"/>
      <c r="LHQ493" s="1"/>
      <c r="LHR493" s="1"/>
      <c r="LHS493" s="1"/>
      <c r="LHT493" s="1"/>
      <c r="LHU493" s="1"/>
      <c r="LHV493" s="1"/>
      <c r="LHW493" s="1"/>
      <c r="LHX493" s="1"/>
      <c r="LHY493" s="1"/>
      <c r="LHZ493" s="1"/>
      <c r="LIA493" s="1"/>
      <c r="LIB493" s="1"/>
      <c r="LIC493" s="1"/>
      <c r="LID493" s="1"/>
      <c r="LIE493" s="1"/>
      <c r="LIF493" s="1"/>
      <c r="LIG493" s="1"/>
      <c r="LIH493" s="1"/>
      <c r="LII493" s="1"/>
      <c r="LIJ493" s="1"/>
      <c r="LIK493" s="1"/>
      <c r="LIL493" s="1"/>
      <c r="LIM493" s="1"/>
      <c r="LIN493" s="1"/>
      <c r="LIO493" s="1"/>
      <c r="LIP493" s="1"/>
      <c r="LIQ493" s="1"/>
      <c r="LIR493" s="1"/>
      <c r="LIS493" s="1"/>
      <c r="LIT493" s="1"/>
      <c r="LIU493" s="1"/>
      <c r="LIV493" s="1"/>
      <c r="LIW493" s="1"/>
      <c r="LIX493" s="1"/>
      <c r="LIY493" s="1"/>
      <c r="LIZ493" s="1"/>
      <c r="LJA493" s="1"/>
      <c r="LJB493" s="1"/>
      <c r="LJC493" s="1"/>
      <c r="LJD493" s="1"/>
      <c r="LJE493" s="1"/>
      <c r="LJF493" s="1"/>
      <c r="LJG493" s="1"/>
      <c r="LJH493" s="1"/>
      <c r="LJI493" s="1"/>
      <c r="LJJ493" s="1"/>
      <c r="LJK493" s="1"/>
      <c r="LJL493" s="1"/>
      <c r="LJM493" s="1"/>
      <c r="LJN493" s="1"/>
      <c r="LJO493" s="1"/>
      <c r="LJP493" s="1"/>
      <c r="LJQ493" s="1"/>
      <c r="LJR493" s="1"/>
      <c r="LJS493" s="1"/>
      <c r="LJT493" s="1"/>
      <c r="LJU493" s="1"/>
      <c r="LJV493" s="1"/>
      <c r="LJW493" s="1"/>
      <c r="LJX493" s="1"/>
      <c r="LJY493" s="1"/>
      <c r="LJZ493" s="1"/>
      <c r="LKA493" s="1"/>
      <c r="LKB493" s="1"/>
      <c r="LKC493" s="1"/>
      <c r="LKD493" s="1"/>
      <c r="LKE493" s="1"/>
      <c r="LKF493" s="1"/>
      <c r="LKG493" s="1"/>
      <c r="LKH493" s="1"/>
      <c r="LKI493" s="1"/>
      <c r="LKJ493" s="1"/>
      <c r="LKK493" s="1"/>
      <c r="LKL493" s="1"/>
      <c r="LKM493" s="1"/>
      <c r="LKN493" s="1"/>
      <c r="LKO493" s="1"/>
      <c r="LKP493" s="1"/>
      <c r="LKQ493" s="1"/>
      <c r="LKR493" s="1"/>
      <c r="LKS493" s="1"/>
      <c r="LKT493" s="1"/>
      <c r="LKU493" s="1"/>
      <c r="LKV493" s="1"/>
      <c r="LKW493" s="1"/>
      <c r="LKX493" s="1"/>
      <c r="LKY493" s="1"/>
      <c r="LKZ493" s="1"/>
      <c r="LLA493" s="1"/>
      <c r="LLB493" s="1"/>
      <c r="LLC493" s="1"/>
      <c r="LLD493" s="1"/>
      <c r="LLE493" s="1"/>
      <c r="LLF493" s="1"/>
      <c r="LLG493" s="1"/>
      <c r="LLH493" s="1"/>
      <c r="LLI493" s="1"/>
      <c r="LLJ493" s="1"/>
      <c r="LLK493" s="1"/>
      <c r="LLL493" s="1"/>
      <c r="LLM493" s="1"/>
      <c r="LLN493" s="1"/>
      <c r="LLO493" s="1"/>
      <c r="LLP493" s="1"/>
      <c r="LLQ493" s="1"/>
      <c r="LLR493" s="1"/>
      <c r="LLS493" s="1"/>
      <c r="LLT493" s="1"/>
      <c r="LLU493" s="1"/>
      <c r="LLV493" s="1"/>
      <c r="LLW493" s="1"/>
      <c r="LLX493" s="1"/>
      <c r="LLY493" s="1"/>
      <c r="LLZ493" s="1"/>
      <c r="LMA493" s="1"/>
      <c r="LMB493" s="1"/>
      <c r="LMC493" s="1"/>
      <c r="LMD493" s="1"/>
      <c r="LME493" s="1"/>
      <c r="LMF493" s="1"/>
      <c r="LMG493" s="1"/>
      <c r="LMH493" s="1"/>
      <c r="LMI493" s="1"/>
      <c r="LMJ493" s="1"/>
      <c r="LMK493" s="1"/>
      <c r="LML493" s="1"/>
      <c r="LMM493" s="1"/>
      <c r="LMN493" s="1"/>
      <c r="LMO493" s="1"/>
      <c r="LMP493" s="1"/>
      <c r="LMQ493" s="1"/>
      <c r="LMR493" s="1"/>
      <c r="LMS493" s="1"/>
      <c r="LMT493" s="1"/>
      <c r="LMU493" s="1"/>
      <c r="LMV493" s="1"/>
      <c r="LMW493" s="1"/>
      <c r="LMX493" s="1"/>
      <c r="LMY493" s="1"/>
      <c r="LMZ493" s="1"/>
      <c r="LNA493" s="1"/>
      <c r="LNB493" s="1"/>
      <c r="LNC493" s="1"/>
      <c r="LND493" s="1"/>
      <c r="LNE493" s="1"/>
      <c r="LNF493" s="1"/>
      <c r="LNG493" s="1"/>
      <c r="LNH493" s="1"/>
      <c r="LNI493" s="1"/>
      <c r="LNJ493" s="1"/>
      <c r="LNK493" s="1"/>
      <c r="LNL493" s="1"/>
      <c r="LNM493" s="1"/>
      <c r="LNN493" s="1"/>
      <c r="LNO493" s="1"/>
      <c r="LNP493" s="1"/>
      <c r="LNQ493" s="1"/>
      <c r="LNR493" s="1"/>
      <c r="LNS493" s="1"/>
      <c r="LNT493" s="1"/>
      <c r="LNU493" s="1"/>
      <c r="LNV493" s="1"/>
      <c r="LNW493" s="1"/>
      <c r="LNX493" s="1"/>
      <c r="LNY493" s="1"/>
      <c r="LNZ493" s="1"/>
      <c r="LOA493" s="1"/>
      <c r="LOB493" s="1"/>
      <c r="LOC493" s="1"/>
      <c r="LOD493" s="1"/>
      <c r="LOE493" s="1"/>
      <c r="LOF493" s="1"/>
      <c r="LOG493" s="1"/>
      <c r="LOH493" s="1"/>
      <c r="LOI493" s="1"/>
      <c r="LOJ493" s="1"/>
      <c r="LOK493" s="1"/>
      <c r="LOL493" s="1"/>
      <c r="LOM493" s="1"/>
      <c r="LON493" s="1"/>
      <c r="LOO493" s="1"/>
      <c r="LOP493" s="1"/>
      <c r="LOQ493" s="1"/>
      <c r="LOR493" s="1"/>
      <c r="LOS493" s="1"/>
      <c r="LOT493" s="1"/>
      <c r="LOU493" s="1"/>
      <c r="LOV493" s="1"/>
      <c r="LOW493" s="1"/>
      <c r="LOX493" s="1"/>
      <c r="LOY493" s="1"/>
      <c r="LOZ493" s="1"/>
      <c r="LPA493" s="1"/>
      <c r="LPB493" s="1"/>
      <c r="LPC493" s="1"/>
      <c r="LPD493" s="1"/>
      <c r="LPE493" s="1"/>
      <c r="LPF493" s="1"/>
      <c r="LPG493" s="1"/>
      <c r="LPH493" s="1"/>
      <c r="LPI493" s="1"/>
      <c r="LPJ493" s="1"/>
      <c r="LPK493" s="1"/>
      <c r="LPL493" s="1"/>
      <c r="LPM493" s="1"/>
      <c r="LPN493" s="1"/>
      <c r="LPO493" s="1"/>
      <c r="LPP493" s="1"/>
      <c r="LPQ493" s="1"/>
      <c r="LPR493" s="1"/>
      <c r="LPS493" s="1"/>
      <c r="LPT493" s="1"/>
      <c r="LPU493" s="1"/>
      <c r="LPV493" s="1"/>
      <c r="LPW493" s="1"/>
      <c r="LPX493" s="1"/>
      <c r="LPY493" s="1"/>
      <c r="LPZ493" s="1"/>
      <c r="LQA493" s="1"/>
      <c r="LQB493" s="1"/>
      <c r="LQC493" s="1"/>
      <c r="LQD493" s="1"/>
      <c r="LQE493" s="1"/>
      <c r="LQF493" s="1"/>
      <c r="LQG493" s="1"/>
      <c r="LQH493" s="1"/>
      <c r="LQI493" s="1"/>
      <c r="LQJ493" s="1"/>
      <c r="LQK493" s="1"/>
      <c r="LQL493" s="1"/>
      <c r="LQM493" s="1"/>
      <c r="LQN493" s="1"/>
      <c r="LQO493" s="1"/>
      <c r="LQP493" s="1"/>
      <c r="LQQ493" s="1"/>
      <c r="LQR493" s="1"/>
      <c r="LQS493" s="1"/>
      <c r="LQT493" s="1"/>
      <c r="LQU493" s="1"/>
      <c r="LQV493" s="1"/>
      <c r="LQW493" s="1"/>
      <c r="LQX493" s="1"/>
      <c r="LQY493" s="1"/>
      <c r="LQZ493" s="1"/>
      <c r="LRA493" s="1"/>
      <c r="LRB493" s="1"/>
      <c r="LRC493" s="1"/>
      <c r="LRD493" s="1"/>
      <c r="LRE493" s="1"/>
      <c r="LRF493" s="1"/>
      <c r="LRG493" s="1"/>
      <c r="LRH493" s="1"/>
      <c r="LRI493" s="1"/>
      <c r="LRJ493" s="1"/>
      <c r="LRK493" s="1"/>
      <c r="LRL493" s="1"/>
      <c r="LRM493" s="1"/>
      <c r="LRN493" s="1"/>
      <c r="LRO493" s="1"/>
      <c r="LRP493" s="1"/>
      <c r="LRQ493" s="1"/>
      <c r="LRR493" s="1"/>
      <c r="LRS493" s="1"/>
      <c r="LRT493" s="1"/>
      <c r="LRU493" s="1"/>
      <c r="LRV493" s="1"/>
      <c r="LRW493" s="1"/>
      <c r="LRX493" s="1"/>
      <c r="LRY493" s="1"/>
      <c r="LRZ493" s="1"/>
      <c r="LSA493" s="1"/>
      <c r="LSB493" s="1"/>
      <c r="LSC493" s="1"/>
      <c r="LSD493" s="1"/>
      <c r="LSE493" s="1"/>
      <c r="LSF493" s="1"/>
      <c r="LSG493" s="1"/>
      <c r="LSH493" s="1"/>
      <c r="LSI493" s="1"/>
      <c r="LSJ493" s="1"/>
      <c r="LSK493" s="1"/>
      <c r="LSL493" s="1"/>
      <c r="LSM493" s="1"/>
      <c r="LSN493" s="1"/>
      <c r="LSO493" s="1"/>
      <c r="LSP493" s="1"/>
      <c r="LSQ493" s="1"/>
      <c r="LSR493" s="1"/>
      <c r="LSS493" s="1"/>
      <c r="LST493" s="1"/>
      <c r="LSU493" s="1"/>
      <c r="LSV493" s="1"/>
      <c r="LSW493" s="1"/>
      <c r="LSX493" s="1"/>
      <c r="LSY493" s="1"/>
      <c r="LSZ493" s="1"/>
      <c r="LTA493" s="1"/>
      <c r="LTB493" s="1"/>
      <c r="LTC493" s="1"/>
      <c r="LTD493" s="1"/>
      <c r="LTE493" s="1"/>
      <c r="LTF493" s="1"/>
      <c r="LTG493" s="1"/>
      <c r="LTH493" s="1"/>
      <c r="LTI493" s="1"/>
      <c r="LTJ493" s="1"/>
      <c r="LTK493" s="1"/>
      <c r="LTL493" s="1"/>
      <c r="LTM493" s="1"/>
      <c r="LTN493" s="1"/>
      <c r="LTO493" s="1"/>
      <c r="LTP493" s="1"/>
      <c r="LTQ493" s="1"/>
      <c r="LTR493" s="1"/>
      <c r="LTS493" s="1"/>
      <c r="LTT493" s="1"/>
      <c r="LTU493" s="1"/>
      <c r="LTV493" s="1"/>
      <c r="LTW493" s="1"/>
      <c r="LTX493" s="1"/>
      <c r="LTY493" s="1"/>
      <c r="LTZ493" s="1"/>
      <c r="LUA493" s="1"/>
      <c r="LUB493" s="1"/>
      <c r="LUC493" s="1"/>
      <c r="LUD493" s="1"/>
      <c r="LUE493" s="1"/>
      <c r="LUF493" s="1"/>
      <c r="LUG493" s="1"/>
      <c r="LUH493" s="1"/>
      <c r="LUI493" s="1"/>
      <c r="LUJ493" s="1"/>
      <c r="LUK493" s="1"/>
      <c r="LUL493" s="1"/>
      <c r="LUM493" s="1"/>
      <c r="LUN493" s="1"/>
      <c r="LUO493" s="1"/>
      <c r="LUP493" s="1"/>
      <c r="LUQ493" s="1"/>
      <c r="LUR493" s="1"/>
      <c r="LUS493" s="1"/>
      <c r="LUT493" s="1"/>
      <c r="LUU493" s="1"/>
      <c r="LUV493" s="1"/>
      <c r="LUW493" s="1"/>
      <c r="LUX493" s="1"/>
      <c r="LUY493" s="1"/>
      <c r="LUZ493" s="1"/>
      <c r="LVA493" s="1"/>
      <c r="LVB493" s="1"/>
      <c r="LVC493" s="1"/>
      <c r="LVD493" s="1"/>
      <c r="LVE493" s="1"/>
      <c r="LVF493" s="1"/>
      <c r="LVG493" s="1"/>
      <c r="LVH493" s="1"/>
      <c r="LVI493" s="1"/>
      <c r="LVJ493" s="1"/>
      <c r="LVK493" s="1"/>
      <c r="LVL493" s="1"/>
      <c r="LVM493" s="1"/>
      <c r="LVN493" s="1"/>
      <c r="LVO493" s="1"/>
      <c r="LVP493" s="1"/>
      <c r="LVQ493" s="1"/>
      <c r="LVR493" s="1"/>
      <c r="LVS493" s="1"/>
      <c r="LVT493" s="1"/>
      <c r="LVU493" s="1"/>
      <c r="LVV493" s="1"/>
      <c r="LVW493" s="1"/>
      <c r="LVX493" s="1"/>
      <c r="LVY493" s="1"/>
      <c r="LVZ493" s="1"/>
      <c r="LWA493" s="1"/>
      <c r="LWB493" s="1"/>
      <c r="LWC493" s="1"/>
      <c r="LWD493" s="1"/>
      <c r="LWE493" s="1"/>
      <c r="LWF493" s="1"/>
      <c r="LWG493" s="1"/>
      <c r="LWH493" s="1"/>
      <c r="LWI493" s="1"/>
      <c r="LWJ493" s="1"/>
      <c r="LWK493" s="1"/>
      <c r="LWL493" s="1"/>
      <c r="LWM493" s="1"/>
      <c r="LWN493" s="1"/>
      <c r="LWO493" s="1"/>
      <c r="LWP493" s="1"/>
      <c r="LWQ493" s="1"/>
      <c r="LWR493" s="1"/>
      <c r="LWS493" s="1"/>
      <c r="LWT493" s="1"/>
      <c r="LWU493" s="1"/>
      <c r="LWV493" s="1"/>
      <c r="LWW493" s="1"/>
      <c r="LWX493" s="1"/>
      <c r="LWY493" s="1"/>
      <c r="LWZ493" s="1"/>
      <c r="LXA493" s="1"/>
      <c r="LXB493" s="1"/>
      <c r="LXC493" s="1"/>
      <c r="LXD493" s="1"/>
      <c r="LXE493" s="1"/>
      <c r="LXF493" s="1"/>
      <c r="LXG493" s="1"/>
      <c r="LXH493" s="1"/>
      <c r="LXI493" s="1"/>
      <c r="LXJ493" s="1"/>
      <c r="LXK493" s="1"/>
      <c r="LXL493" s="1"/>
      <c r="LXM493" s="1"/>
      <c r="LXN493" s="1"/>
      <c r="LXO493" s="1"/>
      <c r="LXP493" s="1"/>
      <c r="LXQ493" s="1"/>
      <c r="LXR493" s="1"/>
      <c r="LXS493" s="1"/>
      <c r="LXT493" s="1"/>
      <c r="LXU493" s="1"/>
      <c r="LXV493" s="1"/>
      <c r="LXW493" s="1"/>
      <c r="LXX493" s="1"/>
      <c r="LXY493" s="1"/>
      <c r="LXZ493" s="1"/>
      <c r="LYA493" s="1"/>
      <c r="LYB493" s="1"/>
      <c r="LYC493" s="1"/>
      <c r="LYD493" s="1"/>
      <c r="LYE493" s="1"/>
      <c r="LYF493" s="1"/>
      <c r="LYG493" s="1"/>
      <c r="LYH493" s="1"/>
      <c r="LYI493" s="1"/>
      <c r="LYJ493" s="1"/>
      <c r="LYK493" s="1"/>
      <c r="LYL493" s="1"/>
      <c r="LYM493" s="1"/>
      <c r="LYN493" s="1"/>
      <c r="LYO493" s="1"/>
      <c r="LYP493" s="1"/>
      <c r="LYQ493" s="1"/>
      <c r="LYR493" s="1"/>
      <c r="LYS493" s="1"/>
      <c r="LYT493" s="1"/>
      <c r="LYU493" s="1"/>
      <c r="LYV493" s="1"/>
      <c r="LYW493" s="1"/>
      <c r="LYX493" s="1"/>
      <c r="LYY493" s="1"/>
      <c r="LYZ493" s="1"/>
      <c r="LZA493" s="1"/>
      <c r="LZB493" s="1"/>
      <c r="LZC493" s="1"/>
      <c r="LZD493" s="1"/>
      <c r="LZE493" s="1"/>
      <c r="LZF493" s="1"/>
      <c r="LZG493" s="1"/>
      <c r="LZH493" s="1"/>
      <c r="LZI493" s="1"/>
      <c r="LZJ493" s="1"/>
      <c r="LZK493" s="1"/>
      <c r="LZL493" s="1"/>
      <c r="LZM493" s="1"/>
      <c r="LZN493" s="1"/>
      <c r="LZO493" s="1"/>
      <c r="LZP493" s="1"/>
      <c r="LZQ493" s="1"/>
      <c r="LZR493" s="1"/>
      <c r="LZS493" s="1"/>
      <c r="LZT493" s="1"/>
      <c r="LZU493" s="1"/>
      <c r="LZV493" s="1"/>
      <c r="LZW493" s="1"/>
      <c r="LZX493" s="1"/>
      <c r="LZY493" s="1"/>
      <c r="LZZ493" s="1"/>
      <c r="MAA493" s="1"/>
      <c r="MAB493" s="1"/>
      <c r="MAC493" s="1"/>
      <c r="MAD493" s="1"/>
      <c r="MAE493" s="1"/>
      <c r="MAF493" s="1"/>
      <c r="MAG493" s="1"/>
      <c r="MAH493" s="1"/>
      <c r="MAI493" s="1"/>
      <c r="MAJ493" s="1"/>
      <c r="MAK493" s="1"/>
      <c r="MAL493" s="1"/>
      <c r="MAM493" s="1"/>
      <c r="MAN493" s="1"/>
      <c r="MAO493" s="1"/>
      <c r="MAP493" s="1"/>
      <c r="MAQ493" s="1"/>
      <c r="MAR493" s="1"/>
      <c r="MAS493" s="1"/>
      <c r="MAT493" s="1"/>
      <c r="MAU493" s="1"/>
      <c r="MAV493" s="1"/>
      <c r="MAW493" s="1"/>
      <c r="MAX493" s="1"/>
      <c r="MAY493" s="1"/>
      <c r="MAZ493" s="1"/>
      <c r="MBA493" s="1"/>
      <c r="MBB493" s="1"/>
      <c r="MBC493" s="1"/>
      <c r="MBD493" s="1"/>
      <c r="MBE493" s="1"/>
      <c r="MBF493" s="1"/>
      <c r="MBG493" s="1"/>
      <c r="MBH493" s="1"/>
      <c r="MBI493" s="1"/>
      <c r="MBJ493" s="1"/>
      <c r="MBK493" s="1"/>
      <c r="MBL493" s="1"/>
      <c r="MBM493" s="1"/>
      <c r="MBN493" s="1"/>
      <c r="MBO493" s="1"/>
      <c r="MBP493" s="1"/>
      <c r="MBQ493" s="1"/>
      <c r="MBR493" s="1"/>
      <c r="MBS493" s="1"/>
      <c r="MBT493" s="1"/>
      <c r="MBU493" s="1"/>
      <c r="MBV493" s="1"/>
      <c r="MBW493" s="1"/>
      <c r="MBX493" s="1"/>
      <c r="MBY493" s="1"/>
      <c r="MBZ493" s="1"/>
      <c r="MCA493" s="1"/>
      <c r="MCB493" s="1"/>
      <c r="MCC493" s="1"/>
      <c r="MCD493" s="1"/>
      <c r="MCE493" s="1"/>
      <c r="MCF493" s="1"/>
      <c r="MCG493" s="1"/>
      <c r="MCH493" s="1"/>
      <c r="MCI493" s="1"/>
      <c r="MCJ493" s="1"/>
      <c r="MCK493" s="1"/>
      <c r="MCL493" s="1"/>
      <c r="MCM493" s="1"/>
      <c r="MCN493" s="1"/>
      <c r="MCO493" s="1"/>
      <c r="MCP493" s="1"/>
      <c r="MCQ493" s="1"/>
      <c r="MCR493" s="1"/>
      <c r="MCS493" s="1"/>
      <c r="MCT493" s="1"/>
      <c r="MCU493" s="1"/>
      <c r="MCV493" s="1"/>
      <c r="MCW493" s="1"/>
      <c r="MCX493" s="1"/>
      <c r="MCY493" s="1"/>
      <c r="MCZ493" s="1"/>
      <c r="MDA493" s="1"/>
      <c r="MDB493" s="1"/>
      <c r="MDC493" s="1"/>
      <c r="MDD493" s="1"/>
      <c r="MDE493" s="1"/>
      <c r="MDF493" s="1"/>
      <c r="MDG493" s="1"/>
      <c r="MDH493" s="1"/>
      <c r="MDI493" s="1"/>
      <c r="MDJ493" s="1"/>
      <c r="MDK493" s="1"/>
      <c r="MDL493" s="1"/>
      <c r="MDM493" s="1"/>
      <c r="MDN493" s="1"/>
      <c r="MDO493" s="1"/>
      <c r="MDP493" s="1"/>
      <c r="MDQ493" s="1"/>
      <c r="MDR493" s="1"/>
      <c r="MDS493" s="1"/>
      <c r="MDT493" s="1"/>
      <c r="MDU493" s="1"/>
      <c r="MDV493" s="1"/>
      <c r="MDW493" s="1"/>
      <c r="MDX493" s="1"/>
      <c r="MDY493" s="1"/>
      <c r="MDZ493" s="1"/>
      <c r="MEA493" s="1"/>
      <c r="MEB493" s="1"/>
      <c r="MEC493" s="1"/>
      <c r="MED493" s="1"/>
      <c r="MEE493" s="1"/>
      <c r="MEF493" s="1"/>
      <c r="MEG493" s="1"/>
      <c r="MEH493" s="1"/>
      <c r="MEI493" s="1"/>
      <c r="MEJ493" s="1"/>
      <c r="MEK493" s="1"/>
      <c r="MEL493" s="1"/>
      <c r="MEM493" s="1"/>
      <c r="MEN493" s="1"/>
      <c r="MEO493" s="1"/>
      <c r="MEP493" s="1"/>
      <c r="MEQ493" s="1"/>
      <c r="MER493" s="1"/>
      <c r="MES493" s="1"/>
      <c r="MET493" s="1"/>
      <c r="MEU493" s="1"/>
      <c r="MEV493" s="1"/>
      <c r="MEW493" s="1"/>
      <c r="MEX493" s="1"/>
      <c r="MEY493" s="1"/>
      <c r="MEZ493" s="1"/>
      <c r="MFA493" s="1"/>
      <c r="MFB493" s="1"/>
      <c r="MFC493" s="1"/>
      <c r="MFD493" s="1"/>
      <c r="MFE493" s="1"/>
      <c r="MFF493" s="1"/>
      <c r="MFG493" s="1"/>
      <c r="MFH493" s="1"/>
      <c r="MFI493" s="1"/>
      <c r="MFJ493" s="1"/>
      <c r="MFK493" s="1"/>
      <c r="MFL493" s="1"/>
      <c r="MFM493" s="1"/>
      <c r="MFN493" s="1"/>
      <c r="MFO493" s="1"/>
      <c r="MFP493" s="1"/>
      <c r="MFQ493" s="1"/>
      <c r="MFR493" s="1"/>
      <c r="MFS493" s="1"/>
      <c r="MFT493" s="1"/>
      <c r="MFU493" s="1"/>
      <c r="MFV493" s="1"/>
      <c r="MFW493" s="1"/>
      <c r="MFX493" s="1"/>
      <c r="MFY493" s="1"/>
      <c r="MFZ493" s="1"/>
      <c r="MGA493" s="1"/>
      <c r="MGB493" s="1"/>
      <c r="MGC493" s="1"/>
      <c r="MGD493" s="1"/>
      <c r="MGE493" s="1"/>
      <c r="MGF493" s="1"/>
      <c r="MGG493" s="1"/>
      <c r="MGH493" s="1"/>
      <c r="MGI493" s="1"/>
      <c r="MGJ493" s="1"/>
      <c r="MGK493" s="1"/>
      <c r="MGL493" s="1"/>
      <c r="MGM493" s="1"/>
      <c r="MGN493" s="1"/>
      <c r="MGO493" s="1"/>
      <c r="MGP493" s="1"/>
      <c r="MGQ493" s="1"/>
      <c r="MGR493" s="1"/>
      <c r="MGS493" s="1"/>
      <c r="MGT493" s="1"/>
      <c r="MGU493" s="1"/>
      <c r="MGV493" s="1"/>
      <c r="MGW493" s="1"/>
      <c r="MGX493" s="1"/>
      <c r="MGY493" s="1"/>
      <c r="MGZ493" s="1"/>
      <c r="MHA493" s="1"/>
      <c r="MHB493" s="1"/>
      <c r="MHC493" s="1"/>
      <c r="MHD493" s="1"/>
      <c r="MHE493" s="1"/>
      <c r="MHF493" s="1"/>
      <c r="MHG493" s="1"/>
      <c r="MHH493" s="1"/>
      <c r="MHI493" s="1"/>
      <c r="MHJ493" s="1"/>
      <c r="MHK493" s="1"/>
      <c r="MHL493" s="1"/>
      <c r="MHM493" s="1"/>
      <c r="MHN493" s="1"/>
      <c r="MHO493" s="1"/>
      <c r="MHP493" s="1"/>
      <c r="MHQ493" s="1"/>
      <c r="MHR493" s="1"/>
      <c r="MHS493" s="1"/>
      <c r="MHT493" s="1"/>
      <c r="MHU493" s="1"/>
      <c r="MHV493" s="1"/>
      <c r="MHW493" s="1"/>
      <c r="MHX493" s="1"/>
      <c r="MHY493" s="1"/>
      <c r="MHZ493" s="1"/>
      <c r="MIA493" s="1"/>
      <c r="MIB493" s="1"/>
      <c r="MIC493" s="1"/>
      <c r="MID493" s="1"/>
      <c r="MIE493" s="1"/>
      <c r="MIF493" s="1"/>
      <c r="MIG493" s="1"/>
      <c r="MIH493" s="1"/>
      <c r="MII493" s="1"/>
      <c r="MIJ493" s="1"/>
      <c r="MIK493" s="1"/>
      <c r="MIL493" s="1"/>
      <c r="MIM493" s="1"/>
      <c r="MIN493" s="1"/>
      <c r="MIO493" s="1"/>
      <c r="MIP493" s="1"/>
      <c r="MIQ493" s="1"/>
      <c r="MIR493" s="1"/>
      <c r="MIS493" s="1"/>
      <c r="MIT493" s="1"/>
      <c r="MIU493" s="1"/>
      <c r="MIV493" s="1"/>
      <c r="MIW493" s="1"/>
      <c r="MIX493" s="1"/>
      <c r="MIY493" s="1"/>
      <c r="MIZ493" s="1"/>
      <c r="MJA493" s="1"/>
      <c r="MJB493" s="1"/>
      <c r="MJC493" s="1"/>
      <c r="MJD493" s="1"/>
      <c r="MJE493" s="1"/>
      <c r="MJF493" s="1"/>
      <c r="MJG493" s="1"/>
      <c r="MJH493" s="1"/>
      <c r="MJI493" s="1"/>
      <c r="MJJ493" s="1"/>
      <c r="MJK493" s="1"/>
      <c r="MJL493" s="1"/>
      <c r="MJM493" s="1"/>
      <c r="MJN493" s="1"/>
      <c r="MJO493" s="1"/>
      <c r="MJP493" s="1"/>
      <c r="MJQ493" s="1"/>
      <c r="MJR493" s="1"/>
      <c r="MJS493" s="1"/>
      <c r="MJT493" s="1"/>
      <c r="MJU493" s="1"/>
      <c r="MJV493" s="1"/>
      <c r="MJW493" s="1"/>
      <c r="MJX493" s="1"/>
      <c r="MJY493" s="1"/>
      <c r="MJZ493" s="1"/>
      <c r="MKA493" s="1"/>
      <c r="MKB493" s="1"/>
      <c r="MKC493" s="1"/>
      <c r="MKD493" s="1"/>
      <c r="MKE493" s="1"/>
      <c r="MKF493" s="1"/>
      <c r="MKG493" s="1"/>
      <c r="MKH493" s="1"/>
      <c r="MKI493" s="1"/>
      <c r="MKJ493" s="1"/>
      <c r="MKK493" s="1"/>
      <c r="MKL493" s="1"/>
      <c r="MKM493" s="1"/>
      <c r="MKN493" s="1"/>
      <c r="MKO493" s="1"/>
      <c r="MKP493" s="1"/>
      <c r="MKQ493" s="1"/>
      <c r="MKR493" s="1"/>
      <c r="MKS493" s="1"/>
      <c r="MKT493" s="1"/>
      <c r="MKU493" s="1"/>
      <c r="MKV493" s="1"/>
      <c r="MKW493" s="1"/>
      <c r="MKX493" s="1"/>
      <c r="MKY493" s="1"/>
      <c r="MKZ493" s="1"/>
      <c r="MLA493" s="1"/>
      <c r="MLB493" s="1"/>
      <c r="MLC493" s="1"/>
      <c r="MLD493" s="1"/>
      <c r="MLE493" s="1"/>
      <c r="MLF493" s="1"/>
      <c r="MLG493" s="1"/>
      <c r="MLH493" s="1"/>
      <c r="MLI493" s="1"/>
      <c r="MLJ493" s="1"/>
      <c r="MLK493" s="1"/>
      <c r="MLL493" s="1"/>
      <c r="MLM493" s="1"/>
      <c r="MLN493" s="1"/>
      <c r="MLO493" s="1"/>
      <c r="MLP493" s="1"/>
      <c r="MLQ493" s="1"/>
      <c r="MLR493" s="1"/>
      <c r="MLS493" s="1"/>
      <c r="MLT493" s="1"/>
      <c r="MLU493" s="1"/>
      <c r="MLV493" s="1"/>
      <c r="MLW493" s="1"/>
      <c r="MLX493" s="1"/>
      <c r="MLY493" s="1"/>
      <c r="MLZ493" s="1"/>
      <c r="MMA493" s="1"/>
      <c r="MMB493" s="1"/>
      <c r="MMC493" s="1"/>
      <c r="MMD493" s="1"/>
      <c r="MME493" s="1"/>
      <c r="MMF493" s="1"/>
      <c r="MMG493" s="1"/>
      <c r="MMH493" s="1"/>
      <c r="MMI493" s="1"/>
      <c r="MMJ493" s="1"/>
      <c r="MMK493" s="1"/>
      <c r="MML493" s="1"/>
      <c r="MMM493" s="1"/>
      <c r="MMN493" s="1"/>
      <c r="MMO493" s="1"/>
      <c r="MMP493" s="1"/>
      <c r="MMQ493" s="1"/>
      <c r="MMR493" s="1"/>
      <c r="MMS493" s="1"/>
      <c r="MMT493" s="1"/>
      <c r="MMU493" s="1"/>
      <c r="MMV493" s="1"/>
      <c r="MMW493" s="1"/>
      <c r="MMX493" s="1"/>
      <c r="MMY493" s="1"/>
      <c r="MMZ493" s="1"/>
      <c r="MNA493" s="1"/>
      <c r="MNB493" s="1"/>
      <c r="MNC493" s="1"/>
      <c r="MND493" s="1"/>
      <c r="MNE493" s="1"/>
      <c r="MNF493" s="1"/>
      <c r="MNG493" s="1"/>
      <c r="MNH493" s="1"/>
      <c r="MNI493" s="1"/>
      <c r="MNJ493" s="1"/>
      <c r="MNK493" s="1"/>
      <c r="MNL493" s="1"/>
      <c r="MNM493" s="1"/>
      <c r="MNN493" s="1"/>
      <c r="MNO493" s="1"/>
      <c r="MNP493" s="1"/>
      <c r="MNQ493" s="1"/>
      <c r="MNR493" s="1"/>
      <c r="MNS493" s="1"/>
      <c r="MNT493" s="1"/>
      <c r="MNU493" s="1"/>
      <c r="MNV493" s="1"/>
      <c r="MNW493" s="1"/>
      <c r="MNX493" s="1"/>
      <c r="MNY493" s="1"/>
      <c r="MNZ493" s="1"/>
      <c r="MOA493" s="1"/>
      <c r="MOB493" s="1"/>
      <c r="MOC493" s="1"/>
      <c r="MOD493" s="1"/>
      <c r="MOE493" s="1"/>
      <c r="MOF493" s="1"/>
      <c r="MOG493" s="1"/>
      <c r="MOH493" s="1"/>
      <c r="MOI493" s="1"/>
      <c r="MOJ493" s="1"/>
      <c r="MOK493" s="1"/>
      <c r="MOL493" s="1"/>
      <c r="MOM493" s="1"/>
      <c r="MON493" s="1"/>
      <c r="MOO493" s="1"/>
      <c r="MOP493" s="1"/>
      <c r="MOQ493" s="1"/>
      <c r="MOR493" s="1"/>
      <c r="MOS493" s="1"/>
      <c r="MOT493" s="1"/>
      <c r="MOU493" s="1"/>
      <c r="MOV493" s="1"/>
      <c r="MOW493" s="1"/>
      <c r="MOX493" s="1"/>
      <c r="MOY493" s="1"/>
      <c r="MOZ493" s="1"/>
      <c r="MPA493" s="1"/>
      <c r="MPB493" s="1"/>
      <c r="MPC493" s="1"/>
      <c r="MPD493" s="1"/>
      <c r="MPE493" s="1"/>
      <c r="MPF493" s="1"/>
      <c r="MPG493" s="1"/>
      <c r="MPH493" s="1"/>
      <c r="MPI493" s="1"/>
      <c r="MPJ493" s="1"/>
      <c r="MPK493" s="1"/>
      <c r="MPL493" s="1"/>
      <c r="MPM493" s="1"/>
      <c r="MPN493" s="1"/>
      <c r="MPO493" s="1"/>
      <c r="MPP493" s="1"/>
      <c r="MPQ493" s="1"/>
      <c r="MPR493" s="1"/>
      <c r="MPS493" s="1"/>
      <c r="MPT493" s="1"/>
      <c r="MPU493" s="1"/>
      <c r="MPV493" s="1"/>
      <c r="MPW493" s="1"/>
      <c r="MPX493" s="1"/>
      <c r="MPY493" s="1"/>
      <c r="MPZ493" s="1"/>
      <c r="MQA493" s="1"/>
      <c r="MQB493" s="1"/>
      <c r="MQC493" s="1"/>
      <c r="MQD493" s="1"/>
      <c r="MQE493" s="1"/>
      <c r="MQF493" s="1"/>
      <c r="MQG493" s="1"/>
      <c r="MQH493" s="1"/>
      <c r="MQI493" s="1"/>
      <c r="MQJ493" s="1"/>
      <c r="MQK493" s="1"/>
      <c r="MQL493" s="1"/>
      <c r="MQM493" s="1"/>
      <c r="MQN493" s="1"/>
      <c r="MQO493" s="1"/>
      <c r="MQP493" s="1"/>
      <c r="MQQ493" s="1"/>
      <c r="MQR493" s="1"/>
      <c r="MQS493" s="1"/>
      <c r="MQT493" s="1"/>
      <c r="MQU493" s="1"/>
      <c r="MQV493" s="1"/>
      <c r="MQW493" s="1"/>
      <c r="MQX493" s="1"/>
      <c r="MQY493" s="1"/>
      <c r="MQZ493" s="1"/>
      <c r="MRA493" s="1"/>
      <c r="MRB493" s="1"/>
      <c r="MRC493" s="1"/>
      <c r="MRD493" s="1"/>
      <c r="MRE493" s="1"/>
      <c r="MRF493" s="1"/>
      <c r="MRG493" s="1"/>
      <c r="MRH493" s="1"/>
      <c r="MRI493" s="1"/>
      <c r="MRJ493" s="1"/>
      <c r="MRK493" s="1"/>
      <c r="MRL493" s="1"/>
      <c r="MRM493" s="1"/>
      <c r="MRN493" s="1"/>
      <c r="MRO493" s="1"/>
      <c r="MRP493" s="1"/>
      <c r="MRQ493" s="1"/>
      <c r="MRR493" s="1"/>
      <c r="MRS493" s="1"/>
      <c r="MRT493" s="1"/>
      <c r="MRU493" s="1"/>
      <c r="MRV493" s="1"/>
      <c r="MRW493" s="1"/>
      <c r="MRX493" s="1"/>
      <c r="MRY493" s="1"/>
      <c r="MRZ493" s="1"/>
      <c r="MSA493" s="1"/>
      <c r="MSB493" s="1"/>
      <c r="MSC493" s="1"/>
      <c r="MSD493" s="1"/>
      <c r="MSE493" s="1"/>
      <c r="MSF493" s="1"/>
      <c r="MSG493" s="1"/>
      <c r="MSH493" s="1"/>
      <c r="MSI493" s="1"/>
      <c r="MSJ493" s="1"/>
      <c r="MSK493" s="1"/>
      <c r="MSL493" s="1"/>
      <c r="MSM493" s="1"/>
      <c r="MSN493" s="1"/>
      <c r="MSO493" s="1"/>
      <c r="MSP493" s="1"/>
      <c r="MSQ493" s="1"/>
      <c r="MSR493" s="1"/>
      <c r="MSS493" s="1"/>
      <c r="MST493" s="1"/>
      <c r="MSU493" s="1"/>
      <c r="MSV493" s="1"/>
      <c r="MSW493" s="1"/>
      <c r="MSX493" s="1"/>
      <c r="MSY493" s="1"/>
      <c r="MSZ493" s="1"/>
      <c r="MTA493" s="1"/>
      <c r="MTB493" s="1"/>
      <c r="MTC493" s="1"/>
      <c r="MTD493" s="1"/>
      <c r="MTE493" s="1"/>
      <c r="MTF493" s="1"/>
      <c r="MTG493" s="1"/>
      <c r="MTH493" s="1"/>
      <c r="MTI493" s="1"/>
      <c r="MTJ493" s="1"/>
      <c r="MTK493" s="1"/>
      <c r="MTL493" s="1"/>
      <c r="MTM493" s="1"/>
      <c r="MTN493" s="1"/>
      <c r="MTO493" s="1"/>
      <c r="MTP493" s="1"/>
      <c r="MTQ493" s="1"/>
      <c r="MTR493" s="1"/>
      <c r="MTS493" s="1"/>
      <c r="MTT493" s="1"/>
      <c r="MTU493" s="1"/>
      <c r="MTV493" s="1"/>
      <c r="MTW493" s="1"/>
      <c r="MTX493" s="1"/>
      <c r="MTY493" s="1"/>
      <c r="MTZ493" s="1"/>
      <c r="MUA493" s="1"/>
      <c r="MUB493" s="1"/>
      <c r="MUC493" s="1"/>
      <c r="MUD493" s="1"/>
      <c r="MUE493" s="1"/>
      <c r="MUF493" s="1"/>
      <c r="MUG493" s="1"/>
      <c r="MUH493" s="1"/>
      <c r="MUI493" s="1"/>
      <c r="MUJ493" s="1"/>
      <c r="MUK493" s="1"/>
      <c r="MUL493" s="1"/>
      <c r="MUM493" s="1"/>
      <c r="MUN493" s="1"/>
      <c r="MUO493" s="1"/>
      <c r="MUP493" s="1"/>
      <c r="MUQ493" s="1"/>
      <c r="MUR493" s="1"/>
      <c r="MUS493" s="1"/>
      <c r="MUT493" s="1"/>
      <c r="MUU493" s="1"/>
      <c r="MUV493" s="1"/>
      <c r="MUW493" s="1"/>
      <c r="MUX493" s="1"/>
      <c r="MUY493" s="1"/>
      <c r="MUZ493" s="1"/>
      <c r="MVA493" s="1"/>
      <c r="MVB493" s="1"/>
      <c r="MVC493" s="1"/>
      <c r="MVD493" s="1"/>
      <c r="MVE493" s="1"/>
      <c r="MVF493" s="1"/>
      <c r="MVG493" s="1"/>
      <c r="MVH493" s="1"/>
      <c r="MVI493" s="1"/>
      <c r="MVJ493" s="1"/>
      <c r="MVK493" s="1"/>
      <c r="MVL493" s="1"/>
      <c r="MVM493" s="1"/>
      <c r="MVN493" s="1"/>
      <c r="MVO493" s="1"/>
      <c r="MVP493" s="1"/>
      <c r="MVQ493" s="1"/>
      <c r="MVR493" s="1"/>
      <c r="MVS493" s="1"/>
      <c r="MVT493" s="1"/>
      <c r="MVU493" s="1"/>
      <c r="MVV493" s="1"/>
      <c r="MVW493" s="1"/>
      <c r="MVX493" s="1"/>
      <c r="MVY493" s="1"/>
      <c r="MVZ493" s="1"/>
      <c r="MWA493" s="1"/>
      <c r="MWB493" s="1"/>
      <c r="MWC493" s="1"/>
      <c r="MWD493" s="1"/>
      <c r="MWE493" s="1"/>
      <c r="MWF493" s="1"/>
      <c r="MWG493" s="1"/>
      <c r="MWH493" s="1"/>
      <c r="MWI493" s="1"/>
      <c r="MWJ493" s="1"/>
      <c r="MWK493" s="1"/>
      <c r="MWL493" s="1"/>
      <c r="MWM493" s="1"/>
      <c r="MWN493" s="1"/>
      <c r="MWO493" s="1"/>
      <c r="MWP493" s="1"/>
      <c r="MWQ493" s="1"/>
      <c r="MWR493" s="1"/>
      <c r="MWS493" s="1"/>
      <c r="MWT493" s="1"/>
      <c r="MWU493" s="1"/>
      <c r="MWV493" s="1"/>
      <c r="MWW493" s="1"/>
      <c r="MWX493" s="1"/>
      <c r="MWY493" s="1"/>
      <c r="MWZ493" s="1"/>
      <c r="MXA493" s="1"/>
      <c r="MXB493" s="1"/>
      <c r="MXC493" s="1"/>
      <c r="MXD493" s="1"/>
      <c r="MXE493" s="1"/>
      <c r="MXF493" s="1"/>
      <c r="MXG493" s="1"/>
      <c r="MXH493" s="1"/>
      <c r="MXI493" s="1"/>
      <c r="MXJ493" s="1"/>
      <c r="MXK493" s="1"/>
      <c r="MXL493" s="1"/>
      <c r="MXM493" s="1"/>
      <c r="MXN493" s="1"/>
      <c r="MXO493" s="1"/>
      <c r="MXP493" s="1"/>
      <c r="MXQ493" s="1"/>
      <c r="MXR493" s="1"/>
      <c r="MXS493" s="1"/>
      <c r="MXT493" s="1"/>
      <c r="MXU493" s="1"/>
      <c r="MXV493" s="1"/>
      <c r="MXW493" s="1"/>
      <c r="MXX493" s="1"/>
      <c r="MXY493" s="1"/>
      <c r="MXZ493" s="1"/>
      <c r="MYA493" s="1"/>
      <c r="MYB493" s="1"/>
      <c r="MYC493" s="1"/>
      <c r="MYD493" s="1"/>
      <c r="MYE493" s="1"/>
      <c r="MYF493" s="1"/>
      <c r="MYG493" s="1"/>
      <c r="MYH493" s="1"/>
      <c r="MYI493" s="1"/>
      <c r="MYJ493" s="1"/>
      <c r="MYK493" s="1"/>
      <c r="MYL493" s="1"/>
      <c r="MYM493" s="1"/>
      <c r="MYN493" s="1"/>
      <c r="MYO493" s="1"/>
      <c r="MYP493" s="1"/>
      <c r="MYQ493" s="1"/>
      <c r="MYR493" s="1"/>
      <c r="MYS493" s="1"/>
      <c r="MYT493" s="1"/>
      <c r="MYU493" s="1"/>
      <c r="MYV493" s="1"/>
      <c r="MYW493" s="1"/>
      <c r="MYX493" s="1"/>
      <c r="MYY493" s="1"/>
      <c r="MYZ493" s="1"/>
      <c r="MZA493" s="1"/>
      <c r="MZB493" s="1"/>
      <c r="MZC493" s="1"/>
      <c r="MZD493" s="1"/>
      <c r="MZE493" s="1"/>
      <c r="MZF493" s="1"/>
      <c r="MZG493" s="1"/>
      <c r="MZH493" s="1"/>
      <c r="MZI493" s="1"/>
      <c r="MZJ493" s="1"/>
      <c r="MZK493" s="1"/>
      <c r="MZL493" s="1"/>
      <c r="MZM493" s="1"/>
      <c r="MZN493" s="1"/>
      <c r="MZO493" s="1"/>
      <c r="MZP493" s="1"/>
      <c r="MZQ493" s="1"/>
      <c r="MZR493" s="1"/>
      <c r="MZS493" s="1"/>
      <c r="MZT493" s="1"/>
      <c r="MZU493" s="1"/>
      <c r="MZV493" s="1"/>
      <c r="MZW493" s="1"/>
      <c r="MZX493" s="1"/>
      <c r="MZY493" s="1"/>
      <c r="MZZ493" s="1"/>
      <c r="NAA493" s="1"/>
      <c r="NAB493" s="1"/>
      <c r="NAC493" s="1"/>
      <c r="NAD493" s="1"/>
      <c r="NAE493" s="1"/>
      <c r="NAF493" s="1"/>
      <c r="NAG493" s="1"/>
      <c r="NAH493" s="1"/>
      <c r="NAI493" s="1"/>
      <c r="NAJ493" s="1"/>
      <c r="NAK493" s="1"/>
      <c r="NAL493" s="1"/>
      <c r="NAM493" s="1"/>
      <c r="NAN493" s="1"/>
      <c r="NAO493" s="1"/>
      <c r="NAP493" s="1"/>
      <c r="NAQ493" s="1"/>
      <c r="NAR493" s="1"/>
      <c r="NAS493" s="1"/>
      <c r="NAT493" s="1"/>
      <c r="NAU493" s="1"/>
      <c r="NAV493" s="1"/>
      <c r="NAW493" s="1"/>
      <c r="NAX493" s="1"/>
      <c r="NAY493" s="1"/>
      <c r="NAZ493" s="1"/>
      <c r="NBA493" s="1"/>
      <c r="NBB493" s="1"/>
      <c r="NBC493" s="1"/>
      <c r="NBD493" s="1"/>
      <c r="NBE493" s="1"/>
      <c r="NBF493" s="1"/>
      <c r="NBG493" s="1"/>
      <c r="NBH493" s="1"/>
      <c r="NBI493" s="1"/>
      <c r="NBJ493" s="1"/>
      <c r="NBK493" s="1"/>
      <c r="NBL493" s="1"/>
      <c r="NBM493" s="1"/>
      <c r="NBN493" s="1"/>
      <c r="NBO493" s="1"/>
      <c r="NBP493" s="1"/>
      <c r="NBQ493" s="1"/>
      <c r="NBR493" s="1"/>
      <c r="NBS493" s="1"/>
      <c r="NBT493" s="1"/>
      <c r="NBU493" s="1"/>
      <c r="NBV493" s="1"/>
      <c r="NBW493" s="1"/>
      <c r="NBX493" s="1"/>
      <c r="NBY493" s="1"/>
      <c r="NBZ493" s="1"/>
      <c r="NCA493" s="1"/>
      <c r="NCB493" s="1"/>
      <c r="NCC493" s="1"/>
      <c r="NCD493" s="1"/>
      <c r="NCE493" s="1"/>
      <c r="NCF493" s="1"/>
      <c r="NCG493" s="1"/>
      <c r="NCH493" s="1"/>
      <c r="NCI493" s="1"/>
      <c r="NCJ493" s="1"/>
      <c r="NCK493" s="1"/>
      <c r="NCL493" s="1"/>
      <c r="NCM493" s="1"/>
      <c r="NCN493" s="1"/>
      <c r="NCO493" s="1"/>
      <c r="NCP493" s="1"/>
      <c r="NCQ493" s="1"/>
      <c r="NCR493" s="1"/>
      <c r="NCS493" s="1"/>
      <c r="NCT493" s="1"/>
      <c r="NCU493" s="1"/>
      <c r="NCV493" s="1"/>
      <c r="NCW493" s="1"/>
      <c r="NCX493" s="1"/>
      <c r="NCY493" s="1"/>
      <c r="NCZ493" s="1"/>
      <c r="NDA493" s="1"/>
      <c r="NDB493" s="1"/>
      <c r="NDC493" s="1"/>
      <c r="NDD493" s="1"/>
      <c r="NDE493" s="1"/>
      <c r="NDF493" s="1"/>
      <c r="NDG493" s="1"/>
      <c r="NDH493" s="1"/>
      <c r="NDI493" s="1"/>
      <c r="NDJ493" s="1"/>
      <c r="NDK493" s="1"/>
      <c r="NDL493" s="1"/>
      <c r="NDM493" s="1"/>
      <c r="NDN493" s="1"/>
      <c r="NDO493" s="1"/>
      <c r="NDP493" s="1"/>
      <c r="NDQ493" s="1"/>
      <c r="NDR493" s="1"/>
      <c r="NDS493" s="1"/>
      <c r="NDT493" s="1"/>
      <c r="NDU493" s="1"/>
      <c r="NDV493" s="1"/>
      <c r="NDW493" s="1"/>
      <c r="NDX493" s="1"/>
      <c r="NDY493" s="1"/>
      <c r="NDZ493" s="1"/>
      <c r="NEA493" s="1"/>
      <c r="NEB493" s="1"/>
      <c r="NEC493" s="1"/>
      <c r="NED493" s="1"/>
      <c r="NEE493" s="1"/>
      <c r="NEF493" s="1"/>
      <c r="NEG493" s="1"/>
      <c r="NEH493" s="1"/>
      <c r="NEI493" s="1"/>
      <c r="NEJ493" s="1"/>
      <c r="NEK493" s="1"/>
      <c r="NEL493" s="1"/>
      <c r="NEM493" s="1"/>
      <c r="NEN493" s="1"/>
      <c r="NEO493" s="1"/>
      <c r="NEP493" s="1"/>
      <c r="NEQ493" s="1"/>
      <c r="NER493" s="1"/>
      <c r="NES493" s="1"/>
      <c r="NET493" s="1"/>
      <c r="NEU493" s="1"/>
      <c r="NEV493" s="1"/>
      <c r="NEW493" s="1"/>
      <c r="NEX493" s="1"/>
      <c r="NEY493" s="1"/>
      <c r="NEZ493" s="1"/>
      <c r="NFA493" s="1"/>
      <c r="NFB493" s="1"/>
      <c r="NFC493" s="1"/>
      <c r="NFD493" s="1"/>
      <c r="NFE493" s="1"/>
      <c r="NFF493" s="1"/>
      <c r="NFG493" s="1"/>
      <c r="NFH493" s="1"/>
      <c r="NFI493" s="1"/>
      <c r="NFJ493" s="1"/>
      <c r="NFK493" s="1"/>
      <c r="NFL493" s="1"/>
      <c r="NFM493" s="1"/>
      <c r="NFN493" s="1"/>
      <c r="NFO493" s="1"/>
      <c r="NFP493" s="1"/>
      <c r="NFQ493" s="1"/>
      <c r="NFR493" s="1"/>
      <c r="NFS493" s="1"/>
      <c r="NFT493" s="1"/>
      <c r="NFU493" s="1"/>
      <c r="NFV493" s="1"/>
      <c r="NFW493" s="1"/>
      <c r="NFX493" s="1"/>
      <c r="NFY493" s="1"/>
      <c r="NFZ493" s="1"/>
      <c r="NGA493" s="1"/>
      <c r="NGB493" s="1"/>
      <c r="NGC493" s="1"/>
      <c r="NGD493" s="1"/>
      <c r="NGE493" s="1"/>
      <c r="NGF493" s="1"/>
      <c r="NGG493" s="1"/>
      <c r="NGH493" s="1"/>
      <c r="NGI493" s="1"/>
      <c r="NGJ493" s="1"/>
      <c r="NGK493" s="1"/>
      <c r="NGL493" s="1"/>
      <c r="NGM493" s="1"/>
      <c r="NGN493" s="1"/>
      <c r="NGO493" s="1"/>
      <c r="NGP493" s="1"/>
      <c r="NGQ493" s="1"/>
      <c r="NGR493" s="1"/>
      <c r="NGS493" s="1"/>
      <c r="NGT493" s="1"/>
      <c r="NGU493" s="1"/>
      <c r="NGV493" s="1"/>
      <c r="NGW493" s="1"/>
      <c r="NGX493" s="1"/>
      <c r="NGY493" s="1"/>
      <c r="NGZ493" s="1"/>
      <c r="NHA493" s="1"/>
      <c r="NHB493" s="1"/>
      <c r="NHC493" s="1"/>
      <c r="NHD493" s="1"/>
      <c r="NHE493" s="1"/>
      <c r="NHF493" s="1"/>
      <c r="NHG493" s="1"/>
      <c r="NHH493" s="1"/>
      <c r="NHI493" s="1"/>
      <c r="NHJ493" s="1"/>
      <c r="NHK493" s="1"/>
      <c r="NHL493" s="1"/>
      <c r="NHM493" s="1"/>
      <c r="NHN493" s="1"/>
      <c r="NHO493" s="1"/>
      <c r="NHP493" s="1"/>
      <c r="NHQ493" s="1"/>
      <c r="NHR493" s="1"/>
      <c r="NHS493" s="1"/>
      <c r="NHT493" s="1"/>
      <c r="NHU493" s="1"/>
      <c r="NHV493" s="1"/>
      <c r="NHW493" s="1"/>
      <c r="NHX493" s="1"/>
      <c r="NHY493" s="1"/>
      <c r="NHZ493" s="1"/>
      <c r="NIA493" s="1"/>
      <c r="NIB493" s="1"/>
      <c r="NIC493" s="1"/>
      <c r="NID493" s="1"/>
      <c r="NIE493" s="1"/>
      <c r="NIF493" s="1"/>
      <c r="NIG493" s="1"/>
      <c r="NIH493" s="1"/>
      <c r="NII493" s="1"/>
      <c r="NIJ493" s="1"/>
      <c r="NIK493" s="1"/>
      <c r="NIL493" s="1"/>
      <c r="NIM493" s="1"/>
      <c r="NIN493" s="1"/>
      <c r="NIO493" s="1"/>
      <c r="NIP493" s="1"/>
      <c r="NIQ493" s="1"/>
      <c r="NIR493" s="1"/>
      <c r="NIS493" s="1"/>
      <c r="NIT493" s="1"/>
      <c r="NIU493" s="1"/>
      <c r="NIV493" s="1"/>
      <c r="NIW493" s="1"/>
      <c r="NIX493" s="1"/>
      <c r="NIY493" s="1"/>
      <c r="NIZ493" s="1"/>
      <c r="NJA493" s="1"/>
      <c r="NJB493" s="1"/>
      <c r="NJC493" s="1"/>
      <c r="NJD493" s="1"/>
      <c r="NJE493" s="1"/>
      <c r="NJF493" s="1"/>
      <c r="NJG493" s="1"/>
      <c r="NJH493" s="1"/>
      <c r="NJI493" s="1"/>
      <c r="NJJ493" s="1"/>
      <c r="NJK493" s="1"/>
      <c r="NJL493" s="1"/>
      <c r="NJM493" s="1"/>
      <c r="NJN493" s="1"/>
      <c r="NJO493" s="1"/>
      <c r="NJP493" s="1"/>
      <c r="NJQ493" s="1"/>
      <c r="NJR493" s="1"/>
      <c r="NJS493" s="1"/>
      <c r="NJT493" s="1"/>
      <c r="NJU493" s="1"/>
      <c r="NJV493" s="1"/>
      <c r="NJW493" s="1"/>
      <c r="NJX493" s="1"/>
      <c r="NJY493" s="1"/>
      <c r="NJZ493" s="1"/>
      <c r="NKA493" s="1"/>
      <c r="NKB493" s="1"/>
      <c r="NKC493" s="1"/>
      <c r="NKD493" s="1"/>
      <c r="NKE493" s="1"/>
      <c r="NKF493" s="1"/>
      <c r="NKG493" s="1"/>
      <c r="NKH493" s="1"/>
      <c r="NKI493" s="1"/>
      <c r="NKJ493" s="1"/>
      <c r="NKK493" s="1"/>
      <c r="NKL493" s="1"/>
      <c r="NKM493" s="1"/>
      <c r="NKN493" s="1"/>
      <c r="NKO493" s="1"/>
      <c r="NKP493" s="1"/>
      <c r="NKQ493" s="1"/>
      <c r="NKR493" s="1"/>
      <c r="NKS493" s="1"/>
      <c r="NKT493" s="1"/>
      <c r="NKU493" s="1"/>
      <c r="NKV493" s="1"/>
      <c r="NKW493" s="1"/>
      <c r="NKX493" s="1"/>
      <c r="NKY493" s="1"/>
      <c r="NKZ493" s="1"/>
      <c r="NLA493" s="1"/>
      <c r="NLB493" s="1"/>
      <c r="NLC493" s="1"/>
      <c r="NLD493" s="1"/>
      <c r="NLE493" s="1"/>
      <c r="NLF493" s="1"/>
      <c r="NLG493" s="1"/>
      <c r="NLH493" s="1"/>
      <c r="NLI493" s="1"/>
      <c r="NLJ493" s="1"/>
      <c r="NLK493" s="1"/>
      <c r="NLL493" s="1"/>
      <c r="NLM493" s="1"/>
      <c r="NLN493" s="1"/>
      <c r="NLO493" s="1"/>
      <c r="NLP493" s="1"/>
      <c r="NLQ493" s="1"/>
      <c r="NLR493" s="1"/>
      <c r="NLS493" s="1"/>
      <c r="NLT493" s="1"/>
      <c r="NLU493" s="1"/>
      <c r="NLV493" s="1"/>
      <c r="NLW493" s="1"/>
      <c r="NLX493" s="1"/>
      <c r="NLY493" s="1"/>
      <c r="NLZ493" s="1"/>
      <c r="NMA493" s="1"/>
      <c r="NMB493" s="1"/>
      <c r="NMC493" s="1"/>
      <c r="NMD493" s="1"/>
      <c r="NME493" s="1"/>
      <c r="NMF493" s="1"/>
      <c r="NMG493" s="1"/>
      <c r="NMH493" s="1"/>
      <c r="NMI493" s="1"/>
      <c r="NMJ493" s="1"/>
      <c r="NMK493" s="1"/>
      <c r="NML493" s="1"/>
      <c r="NMM493" s="1"/>
      <c r="NMN493" s="1"/>
      <c r="NMO493" s="1"/>
      <c r="NMP493" s="1"/>
      <c r="NMQ493" s="1"/>
      <c r="NMR493" s="1"/>
      <c r="NMS493" s="1"/>
      <c r="NMT493" s="1"/>
      <c r="NMU493" s="1"/>
      <c r="NMV493" s="1"/>
      <c r="NMW493" s="1"/>
      <c r="NMX493" s="1"/>
      <c r="NMY493" s="1"/>
      <c r="NMZ493" s="1"/>
      <c r="NNA493" s="1"/>
      <c r="NNB493" s="1"/>
      <c r="NNC493" s="1"/>
      <c r="NND493" s="1"/>
      <c r="NNE493" s="1"/>
      <c r="NNF493" s="1"/>
      <c r="NNG493" s="1"/>
      <c r="NNH493" s="1"/>
      <c r="NNI493" s="1"/>
      <c r="NNJ493" s="1"/>
      <c r="NNK493" s="1"/>
      <c r="NNL493" s="1"/>
      <c r="NNM493" s="1"/>
      <c r="NNN493" s="1"/>
      <c r="NNO493" s="1"/>
      <c r="NNP493" s="1"/>
      <c r="NNQ493" s="1"/>
      <c r="NNR493" s="1"/>
      <c r="NNS493" s="1"/>
      <c r="NNT493" s="1"/>
      <c r="NNU493" s="1"/>
      <c r="NNV493" s="1"/>
      <c r="NNW493" s="1"/>
      <c r="NNX493" s="1"/>
      <c r="NNY493" s="1"/>
      <c r="NNZ493" s="1"/>
      <c r="NOA493" s="1"/>
      <c r="NOB493" s="1"/>
      <c r="NOC493" s="1"/>
      <c r="NOD493" s="1"/>
      <c r="NOE493" s="1"/>
      <c r="NOF493" s="1"/>
      <c r="NOG493" s="1"/>
      <c r="NOH493" s="1"/>
      <c r="NOI493" s="1"/>
      <c r="NOJ493" s="1"/>
      <c r="NOK493" s="1"/>
      <c r="NOL493" s="1"/>
      <c r="NOM493" s="1"/>
      <c r="NON493" s="1"/>
      <c r="NOO493" s="1"/>
      <c r="NOP493" s="1"/>
      <c r="NOQ493" s="1"/>
      <c r="NOR493" s="1"/>
      <c r="NOS493" s="1"/>
      <c r="NOT493" s="1"/>
      <c r="NOU493" s="1"/>
      <c r="NOV493" s="1"/>
      <c r="NOW493" s="1"/>
      <c r="NOX493" s="1"/>
      <c r="NOY493" s="1"/>
      <c r="NOZ493" s="1"/>
      <c r="NPA493" s="1"/>
      <c r="NPB493" s="1"/>
      <c r="NPC493" s="1"/>
      <c r="NPD493" s="1"/>
      <c r="NPE493" s="1"/>
      <c r="NPF493" s="1"/>
      <c r="NPG493" s="1"/>
      <c r="NPH493" s="1"/>
      <c r="NPI493" s="1"/>
      <c r="NPJ493" s="1"/>
      <c r="NPK493" s="1"/>
      <c r="NPL493" s="1"/>
      <c r="NPM493" s="1"/>
      <c r="NPN493" s="1"/>
      <c r="NPO493" s="1"/>
      <c r="NPP493" s="1"/>
      <c r="NPQ493" s="1"/>
      <c r="NPR493" s="1"/>
      <c r="NPS493" s="1"/>
      <c r="NPT493" s="1"/>
      <c r="NPU493" s="1"/>
      <c r="NPV493" s="1"/>
      <c r="NPW493" s="1"/>
      <c r="NPX493" s="1"/>
      <c r="NPY493" s="1"/>
      <c r="NPZ493" s="1"/>
      <c r="NQA493" s="1"/>
      <c r="NQB493" s="1"/>
      <c r="NQC493" s="1"/>
      <c r="NQD493" s="1"/>
      <c r="NQE493" s="1"/>
      <c r="NQF493" s="1"/>
      <c r="NQG493" s="1"/>
      <c r="NQH493" s="1"/>
      <c r="NQI493" s="1"/>
      <c r="NQJ493" s="1"/>
      <c r="NQK493" s="1"/>
      <c r="NQL493" s="1"/>
      <c r="NQM493" s="1"/>
      <c r="NQN493" s="1"/>
      <c r="NQO493" s="1"/>
      <c r="NQP493" s="1"/>
      <c r="NQQ493" s="1"/>
      <c r="NQR493" s="1"/>
      <c r="NQS493" s="1"/>
      <c r="NQT493" s="1"/>
      <c r="NQU493" s="1"/>
      <c r="NQV493" s="1"/>
      <c r="NQW493" s="1"/>
      <c r="NQX493" s="1"/>
      <c r="NQY493" s="1"/>
      <c r="NQZ493" s="1"/>
      <c r="NRA493" s="1"/>
      <c r="NRB493" s="1"/>
      <c r="NRC493" s="1"/>
      <c r="NRD493" s="1"/>
      <c r="NRE493" s="1"/>
      <c r="NRF493" s="1"/>
      <c r="NRG493" s="1"/>
      <c r="NRH493" s="1"/>
      <c r="NRI493" s="1"/>
      <c r="NRJ493" s="1"/>
      <c r="NRK493" s="1"/>
      <c r="NRL493" s="1"/>
      <c r="NRM493" s="1"/>
      <c r="NRN493" s="1"/>
      <c r="NRO493" s="1"/>
      <c r="NRP493" s="1"/>
      <c r="NRQ493" s="1"/>
      <c r="NRR493" s="1"/>
      <c r="NRS493" s="1"/>
      <c r="NRT493" s="1"/>
      <c r="NRU493" s="1"/>
      <c r="NRV493" s="1"/>
      <c r="NRW493" s="1"/>
      <c r="NRX493" s="1"/>
      <c r="NRY493" s="1"/>
      <c r="NRZ493" s="1"/>
      <c r="NSA493" s="1"/>
      <c r="NSB493" s="1"/>
      <c r="NSC493" s="1"/>
      <c r="NSD493" s="1"/>
      <c r="NSE493" s="1"/>
      <c r="NSF493" s="1"/>
      <c r="NSG493" s="1"/>
      <c r="NSH493" s="1"/>
      <c r="NSI493" s="1"/>
      <c r="NSJ493" s="1"/>
      <c r="NSK493" s="1"/>
      <c r="NSL493" s="1"/>
      <c r="NSM493" s="1"/>
      <c r="NSN493" s="1"/>
      <c r="NSO493" s="1"/>
      <c r="NSP493" s="1"/>
      <c r="NSQ493" s="1"/>
      <c r="NSR493" s="1"/>
      <c r="NSS493" s="1"/>
      <c r="NST493" s="1"/>
      <c r="NSU493" s="1"/>
      <c r="NSV493" s="1"/>
      <c r="NSW493" s="1"/>
      <c r="NSX493" s="1"/>
      <c r="NSY493" s="1"/>
      <c r="NSZ493" s="1"/>
      <c r="NTA493" s="1"/>
      <c r="NTB493" s="1"/>
      <c r="NTC493" s="1"/>
      <c r="NTD493" s="1"/>
      <c r="NTE493" s="1"/>
      <c r="NTF493" s="1"/>
      <c r="NTG493" s="1"/>
      <c r="NTH493" s="1"/>
      <c r="NTI493" s="1"/>
      <c r="NTJ493" s="1"/>
      <c r="NTK493" s="1"/>
      <c r="NTL493" s="1"/>
      <c r="NTM493" s="1"/>
      <c r="NTN493" s="1"/>
      <c r="NTO493" s="1"/>
      <c r="NTP493" s="1"/>
      <c r="NTQ493" s="1"/>
      <c r="NTR493" s="1"/>
      <c r="NTS493" s="1"/>
      <c r="NTT493" s="1"/>
      <c r="NTU493" s="1"/>
      <c r="NTV493" s="1"/>
      <c r="NTW493" s="1"/>
      <c r="NTX493" s="1"/>
      <c r="NTY493" s="1"/>
      <c r="NTZ493" s="1"/>
      <c r="NUA493" s="1"/>
      <c r="NUB493" s="1"/>
      <c r="NUC493" s="1"/>
      <c r="NUD493" s="1"/>
      <c r="NUE493" s="1"/>
      <c r="NUF493" s="1"/>
      <c r="NUG493" s="1"/>
      <c r="NUH493" s="1"/>
      <c r="NUI493" s="1"/>
      <c r="NUJ493" s="1"/>
      <c r="NUK493" s="1"/>
      <c r="NUL493" s="1"/>
      <c r="NUM493" s="1"/>
      <c r="NUN493" s="1"/>
      <c r="NUO493" s="1"/>
      <c r="NUP493" s="1"/>
      <c r="NUQ493" s="1"/>
      <c r="NUR493" s="1"/>
      <c r="NUS493" s="1"/>
      <c r="NUT493" s="1"/>
      <c r="NUU493" s="1"/>
      <c r="NUV493" s="1"/>
      <c r="NUW493" s="1"/>
      <c r="NUX493" s="1"/>
      <c r="NUY493" s="1"/>
      <c r="NUZ493" s="1"/>
      <c r="NVA493" s="1"/>
      <c r="NVB493" s="1"/>
      <c r="NVC493" s="1"/>
      <c r="NVD493" s="1"/>
      <c r="NVE493" s="1"/>
      <c r="NVF493" s="1"/>
      <c r="NVG493" s="1"/>
      <c r="NVH493" s="1"/>
      <c r="NVI493" s="1"/>
      <c r="NVJ493" s="1"/>
      <c r="NVK493" s="1"/>
      <c r="NVL493" s="1"/>
      <c r="NVM493" s="1"/>
      <c r="NVN493" s="1"/>
      <c r="NVO493" s="1"/>
      <c r="NVP493" s="1"/>
      <c r="NVQ493" s="1"/>
      <c r="NVR493" s="1"/>
      <c r="NVS493" s="1"/>
      <c r="NVT493" s="1"/>
      <c r="NVU493" s="1"/>
      <c r="NVV493" s="1"/>
      <c r="NVW493" s="1"/>
      <c r="NVX493" s="1"/>
      <c r="NVY493" s="1"/>
      <c r="NVZ493" s="1"/>
      <c r="NWA493" s="1"/>
      <c r="NWB493" s="1"/>
      <c r="NWC493" s="1"/>
      <c r="NWD493" s="1"/>
      <c r="NWE493" s="1"/>
      <c r="NWF493" s="1"/>
      <c r="NWG493" s="1"/>
      <c r="NWH493" s="1"/>
      <c r="NWI493" s="1"/>
      <c r="NWJ493" s="1"/>
      <c r="NWK493" s="1"/>
      <c r="NWL493" s="1"/>
      <c r="NWM493" s="1"/>
      <c r="NWN493" s="1"/>
      <c r="NWO493" s="1"/>
      <c r="NWP493" s="1"/>
      <c r="NWQ493" s="1"/>
      <c r="NWR493" s="1"/>
      <c r="NWS493" s="1"/>
      <c r="NWT493" s="1"/>
      <c r="NWU493" s="1"/>
      <c r="NWV493" s="1"/>
      <c r="NWW493" s="1"/>
      <c r="NWX493" s="1"/>
      <c r="NWY493" s="1"/>
      <c r="NWZ493" s="1"/>
      <c r="NXA493" s="1"/>
      <c r="NXB493" s="1"/>
      <c r="NXC493" s="1"/>
      <c r="NXD493" s="1"/>
      <c r="NXE493" s="1"/>
      <c r="NXF493" s="1"/>
      <c r="NXG493" s="1"/>
      <c r="NXH493" s="1"/>
      <c r="NXI493" s="1"/>
      <c r="NXJ493" s="1"/>
      <c r="NXK493" s="1"/>
      <c r="NXL493" s="1"/>
      <c r="NXM493" s="1"/>
      <c r="NXN493" s="1"/>
      <c r="NXO493" s="1"/>
      <c r="NXP493" s="1"/>
      <c r="NXQ493" s="1"/>
      <c r="NXR493" s="1"/>
      <c r="NXS493" s="1"/>
      <c r="NXT493" s="1"/>
      <c r="NXU493" s="1"/>
      <c r="NXV493" s="1"/>
      <c r="NXW493" s="1"/>
      <c r="NXX493" s="1"/>
      <c r="NXY493" s="1"/>
      <c r="NXZ493" s="1"/>
      <c r="NYA493" s="1"/>
      <c r="NYB493" s="1"/>
      <c r="NYC493" s="1"/>
      <c r="NYD493" s="1"/>
      <c r="NYE493" s="1"/>
      <c r="NYF493" s="1"/>
      <c r="NYG493" s="1"/>
      <c r="NYH493" s="1"/>
      <c r="NYI493" s="1"/>
      <c r="NYJ493" s="1"/>
      <c r="NYK493" s="1"/>
      <c r="NYL493" s="1"/>
      <c r="NYM493" s="1"/>
      <c r="NYN493" s="1"/>
      <c r="NYO493" s="1"/>
      <c r="NYP493" s="1"/>
      <c r="NYQ493" s="1"/>
      <c r="NYR493" s="1"/>
      <c r="NYS493" s="1"/>
      <c r="NYT493" s="1"/>
      <c r="NYU493" s="1"/>
      <c r="NYV493" s="1"/>
      <c r="NYW493" s="1"/>
      <c r="NYX493" s="1"/>
      <c r="NYY493" s="1"/>
      <c r="NYZ493" s="1"/>
      <c r="NZA493" s="1"/>
      <c r="NZB493" s="1"/>
      <c r="NZC493" s="1"/>
      <c r="NZD493" s="1"/>
      <c r="NZE493" s="1"/>
      <c r="NZF493" s="1"/>
      <c r="NZG493" s="1"/>
      <c r="NZH493" s="1"/>
      <c r="NZI493" s="1"/>
      <c r="NZJ493" s="1"/>
      <c r="NZK493" s="1"/>
      <c r="NZL493" s="1"/>
      <c r="NZM493" s="1"/>
      <c r="NZN493" s="1"/>
      <c r="NZO493" s="1"/>
      <c r="NZP493" s="1"/>
      <c r="NZQ493" s="1"/>
      <c r="NZR493" s="1"/>
      <c r="NZS493" s="1"/>
      <c r="NZT493" s="1"/>
      <c r="NZU493" s="1"/>
      <c r="NZV493" s="1"/>
      <c r="NZW493" s="1"/>
      <c r="NZX493" s="1"/>
      <c r="NZY493" s="1"/>
      <c r="NZZ493" s="1"/>
      <c r="OAA493" s="1"/>
      <c r="OAB493" s="1"/>
      <c r="OAC493" s="1"/>
      <c r="OAD493" s="1"/>
      <c r="OAE493" s="1"/>
      <c r="OAF493" s="1"/>
      <c r="OAG493" s="1"/>
      <c r="OAH493" s="1"/>
      <c r="OAI493" s="1"/>
      <c r="OAJ493" s="1"/>
      <c r="OAK493" s="1"/>
      <c r="OAL493" s="1"/>
      <c r="OAM493" s="1"/>
      <c r="OAN493" s="1"/>
      <c r="OAO493" s="1"/>
      <c r="OAP493" s="1"/>
      <c r="OAQ493" s="1"/>
      <c r="OAR493" s="1"/>
      <c r="OAS493" s="1"/>
      <c r="OAT493" s="1"/>
      <c r="OAU493" s="1"/>
      <c r="OAV493" s="1"/>
      <c r="OAW493" s="1"/>
      <c r="OAX493" s="1"/>
      <c r="OAY493" s="1"/>
      <c r="OAZ493" s="1"/>
      <c r="OBA493" s="1"/>
      <c r="OBB493" s="1"/>
      <c r="OBC493" s="1"/>
      <c r="OBD493" s="1"/>
      <c r="OBE493" s="1"/>
      <c r="OBF493" s="1"/>
      <c r="OBG493" s="1"/>
      <c r="OBH493" s="1"/>
      <c r="OBI493" s="1"/>
      <c r="OBJ493" s="1"/>
      <c r="OBK493" s="1"/>
      <c r="OBL493" s="1"/>
      <c r="OBM493" s="1"/>
      <c r="OBN493" s="1"/>
      <c r="OBO493" s="1"/>
      <c r="OBP493" s="1"/>
      <c r="OBQ493" s="1"/>
      <c r="OBR493" s="1"/>
      <c r="OBS493" s="1"/>
      <c r="OBT493" s="1"/>
      <c r="OBU493" s="1"/>
      <c r="OBV493" s="1"/>
      <c r="OBW493" s="1"/>
      <c r="OBX493" s="1"/>
      <c r="OBY493" s="1"/>
      <c r="OBZ493" s="1"/>
      <c r="OCA493" s="1"/>
      <c r="OCB493" s="1"/>
      <c r="OCC493" s="1"/>
      <c r="OCD493" s="1"/>
      <c r="OCE493" s="1"/>
      <c r="OCF493" s="1"/>
      <c r="OCG493" s="1"/>
      <c r="OCH493" s="1"/>
      <c r="OCI493" s="1"/>
      <c r="OCJ493" s="1"/>
      <c r="OCK493" s="1"/>
      <c r="OCL493" s="1"/>
      <c r="OCM493" s="1"/>
      <c r="OCN493" s="1"/>
      <c r="OCO493" s="1"/>
      <c r="OCP493" s="1"/>
      <c r="OCQ493" s="1"/>
      <c r="OCR493" s="1"/>
      <c r="OCS493" s="1"/>
      <c r="OCT493" s="1"/>
      <c r="OCU493" s="1"/>
      <c r="OCV493" s="1"/>
      <c r="OCW493" s="1"/>
      <c r="OCX493" s="1"/>
      <c r="OCY493" s="1"/>
      <c r="OCZ493" s="1"/>
      <c r="ODA493" s="1"/>
      <c r="ODB493" s="1"/>
      <c r="ODC493" s="1"/>
      <c r="ODD493" s="1"/>
      <c r="ODE493" s="1"/>
      <c r="ODF493" s="1"/>
      <c r="ODG493" s="1"/>
      <c r="ODH493" s="1"/>
      <c r="ODI493" s="1"/>
      <c r="ODJ493" s="1"/>
      <c r="ODK493" s="1"/>
      <c r="ODL493" s="1"/>
      <c r="ODM493" s="1"/>
      <c r="ODN493" s="1"/>
      <c r="ODO493" s="1"/>
      <c r="ODP493" s="1"/>
      <c r="ODQ493" s="1"/>
      <c r="ODR493" s="1"/>
      <c r="ODS493" s="1"/>
      <c r="ODT493" s="1"/>
      <c r="ODU493" s="1"/>
      <c r="ODV493" s="1"/>
      <c r="ODW493" s="1"/>
      <c r="ODX493" s="1"/>
      <c r="ODY493" s="1"/>
      <c r="ODZ493" s="1"/>
      <c r="OEA493" s="1"/>
      <c r="OEB493" s="1"/>
      <c r="OEC493" s="1"/>
      <c r="OED493" s="1"/>
      <c r="OEE493" s="1"/>
      <c r="OEF493" s="1"/>
      <c r="OEG493" s="1"/>
      <c r="OEH493" s="1"/>
      <c r="OEI493" s="1"/>
      <c r="OEJ493" s="1"/>
      <c r="OEK493" s="1"/>
      <c r="OEL493" s="1"/>
      <c r="OEM493" s="1"/>
      <c r="OEN493" s="1"/>
      <c r="OEO493" s="1"/>
      <c r="OEP493" s="1"/>
      <c r="OEQ493" s="1"/>
      <c r="OER493" s="1"/>
      <c r="OES493" s="1"/>
      <c r="OET493" s="1"/>
      <c r="OEU493" s="1"/>
      <c r="OEV493" s="1"/>
      <c r="OEW493" s="1"/>
      <c r="OEX493" s="1"/>
      <c r="OEY493" s="1"/>
      <c r="OEZ493" s="1"/>
      <c r="OFA493" s="1"/>
      <c r="OFB493" s="1"/>
      <c r="OFC493" s="1"/>
      <c r="OFD493" s="1"/>
      <c r="OFE493" s="1"/>
      <c r="OFF493" s="1"/>
      <c r="OFG493" s="1"/>
      <c r="OFH493" s="1"/>
      <c r="OFI493" s="1"/>
      <c r="OFJ493" s="1"/>
      <c r="OFK493" s="1"/>
      <c r="OFL493" s="1"/>
      <c r="OFM493" s="1"/>
      <c r="OFN493" s="1"/>
      <c r="OFO493" s="1"/>
      <c r="OFP493" s="1"/>
      <c r="OFQ493" s="1"/>
      <c r="OFR493" s="1"/>
      <c r="OFS493" s="1"/>
      <c r="OFT493" s="1"/>
      <c r="OFU493" s="1"/>
      <c r="OFV493" s="1"/>
      <c r="OFW493" s="1"/>
      <c r="OFX493" s="1"/>
      <c r="OFY493" s="1"/>
      <c r="OFZ493" s="1"/>
      <c r="OGA493" s="1"/>
      <c r="OGB493" s="1"/>
      <c r="OGC493" s="1"/>
      <c r="OGD493" s="1"/>
      <c r="OGE493" s="1"/>
      <c r="OGF493" s="1"/>
      <c r="OGG493" s="1"/>
      <c r="OGH493" s="1"/>
      <c r="OGI493" s="1"/>
      <c r="OGJ493" s="1"/>
      <c r="OGK493" s="1"/>
      <c r="OGL493" s="1"/>
      <c r="OGM493" s="1"/>
      <c r="OGN493" s="1"/>
      <c r="OGO493" s="1"/>
      <c r="OGP493" s="1"/>
      <c r="OGQ493" s="1"/>
      <c r="OGR493" s="1"/>
      <c r="OGS493" s="1"/>
      <c r="OGT493" s="1"/>
      <c r="OGU493" s="1"/>
      <c r="OGV493" s="1"/>
      <c r="OGW493" s="1"/>
      <c r="OGX493" s="1"/>
      <c r="OGY493" s="1"/>
      <c r="OGZ493" s="1"/>
      <c r="OHA493" s="1"/>
      <c r="OHB493" s="1"/>
      <c r="OHC493" s="1"/>
      <c r="OHD493" s="1"/>
      <c r="OHE493" s="1"/>
      <c r="OHF493" s="1"/>
      <c r="OHG493" s="1"/>
      <c r="OHH493" s="1"/>
      <c r="OHI493" s="1"/>
      <c r="OHJ493" s="1"/>
      <c r="OHK493" s="1"/>
      <c r="OHL493" s="1"/>
      <c r="OHM493" s="1"/>
      <c r="OHN493" s="1"/>
      <c r="OHO493" s="1"/>
      <c r="OHP493" s="1"/>
      <c r="OHQ493" s="1"/>
      <c r="OHR493" s="1"/>
      <c r="OHS493" s="1"/>
      <c r="OHT493" s="1"/>
      <c r="OHU493" s="1"/>
      <c r="OHV493" s="1"/>
      <c r="OHW493" s="1"/>
      <c r="OHX493" s="1"/>
      <c r="OHY493" s="1"/>
      <c r="OHZ493" s="1"/>
      <c r="OIA493" s="1"/>
      <c r="OIB493" s="1"/>
      <c r="OIC493" s="1"/>
      <c r="OID493" s="1"/>
      <c r="OIE493" s="1"/>
      <c r="OIF493" s="1"/>
      <c r="OIG493" s="1"/>
      <c r="OIH493" s="1"/>
      <c r="OII493" s="1"/>
      <c r="OIJ493" s="1"/>
      <c r="OIK493" s="1"/>
      <c r="OIL493" s="1"/>
      <c r="OIM493" s="1"/>
      <c r="OIN493" s="1"/>
      <c r="OIO493" s="1"/>
      <c r="OIP493" s="1"/>
      <c r="OIQ493" s="1"/>
      <c r="OIR493" s="1"/>
      <c r="OIS493" s="1"/>
      <c r="OIT493" s="1"/>
      <c r="OIU493" s="1"/>
      <c r="OIV493" s="1"/>
      <c r="OIW493" s="1"/>
      <c r="OIX493" s="1"/>
      <c r="OIY493" s="1"/>
      <c r="OIZ493" s="1"/>
      <c r="OJA493" s="1"/>
      <c r="OJB493" s="1"/>
      <c r="OJC493" s="1"/>
      <c r="OJD493" s="1"/>
      <c r="OJE493" s="1"/>
      <c r="OJF493" s="1"/>
      <c r="OJG493" s="1"/>
      <c r="OJH493" s="1"/>
      <c r="OJI493" s="1"/>
      <c r="OJJ493" s="1"/>
      <c r="OJK493" s="1"/>
      <c r="OJL493" s="1"/>
      <c r="OJM493" s="1"/>
      <c r="OJN493" s="1"/>
      <c r="OJO493" s="1"/>
      <c r="OJP493" s="1"/>
      <c r="OJQ493" s="1"/>
      <c r="OJR493" s="1"/>
      <c r="OJS493" s="1"/>
      <c r="OJT493" s="1"/>
      <c r="OJU493" s="1"/>
      <c r="OJV493" s="1"/>
      <c r="OJW493" s="1"/>
      <c r="OJX493" s="1"/>
      <c r="OJY493" s="1"/>
      <c r="OJZ493" s="1"/>
      <c r="OKA493" s="1"/>
      <c r="OKB493" s="1"/>
      <c r="OKC493" s="1"/>
      <c r="OKD493" s="1"/>
      <c r="OKE493" s="1"/>
      <c r="OKF493" s="1"/>
      <c r="OKG493" s="1"/>
      <c r="OKH493" s="1"/>
      <c r="OKI493" s="1"/>
      <c r="OKJ493" s="1"/>
      <c r="OKK493" s="1"/>
      <c r="OKL493" s="1"/>
      <c r="OKM493" s="1"/>
      <c r="OKN493" s="1"/>
      <c r="OKO493" s="1"/>
      <c r="OKP493" s="1"/>
      <c r="OKQ493" s="1"/>
      <c r="OKR493" s="1"/>
      <c r="OKS493" s="1"/>
      <c r="OKT493" s="1"/>
      <c r="OKU493" s="1"/>
      <c r="OKV493" s="1"/>
      <c r="OKW493" s="1"/>
      <c r="OKX493" s="1"/>
      <c r="OKY493" s="1"/>
      <c r="OKZ493" s="1"/>
      <c r="OLA493" s="1"/>
      <c r="OLB493" s="1"/>
      <c r="OLC493" s="1"/>
      <c r="OLD493" s="1"/>
      <c r="OLE493" s="1"/>
      <c r="OLF493" s="1"/>
      <c r="OLG493" s="1"/>
      <c r="OLH493" s="1"/>
      <c r="OLI493" s="1"/>
      <c r="OLJ493" s="1"/>
      <c r="OLK493" s="1"/>
      <c r="OLL493" s="1"/>
      <c r="OLM493" s="1"/>
      <c r="OLN493" s="1"/>
      <c r="OLO493" s="1"/>
      <c r="OLP493" s="1"/>
      <c r="OLQ493" s="1"/>
      <c r="OLR493" s="1"/>
      <c r="OLS493" s="1"/>
      <c r="OLT493" s="1"/>
      <c r="OLU493" s="1"/>
      <c r="OLV493" s="1"/>
      <c r="OLW493" s="1"/>
      <c r="OLX493" s="1"/>
      <c r="OLY493" s="1"/>
      <c r="OLZ493" s="1"/>
      <c r="OMA493" s="1"/>
      <c r="OMB493" s="1"/>
      <c r="OMC493" s="1"/>
      <c r="OMD493" s="1"/>
      <c r="OME493" s="1"/>
      <c r="OMF493" s="1"/>
      <c r="OMG493" s="1"/>
      <c r="OMH493" s="1"/>
      <c r="OMI493" s="1"/>
      <c r="OMJ493" s="1"/>
      <c r="OMK493" s="1"/>
      <c r="OML493" s="1"/>
      <c r="OMM493" s="1"/>
      <c r="OMN493" s="1"/>
      <c r="OMO493" s="1"/>
      <c r="OMP493" s="1"/>
      <c r="OMQ493" s="1"/>
      <c r="OMR493" s="1"/>
      <c r="OMS493" s="1"/>
      <c r="OMT493" s="1"/>
      <c r="OMU493" s="1"/>
      <c r="OMV493" s="1"/>
      <c r="OMW493" s="1"/>
      <c r="OMX493" s="1"/>
      <c r="OMY493" s="1"/>
      <c r="OMZ493" s="1"/>
      <c r="ONA493" s="1"/>
      <c r="ONB493" s="1"/>
      <c r="ONC493" s="1"/>
      <c r="OND493" s="1"/>
      <c r="ONE493" s="1"/>
      <c r="ONF493" s="1"/>
      <c r="ONG493" s="1"/>
      <c r="ONH493" s="1"/>
      <c r="ONI493" s="1"/>
      <c r="ONJ493" s="1"/>
      <c r="ONK493" s="1"/>
      <c r="ONL493" s="1"/>
      <c r="ONM493" s="1"/>
      <c r="ONN493" s="1"/>
      <c r="ONO493" s="1"/>
      <c r="ONP493" s="1"/>
      <c r="ONQ493" s="1"/>
      <c r="ONR493" s="1"/>
      <c r="ONS493" s="1"/>
      <c r="ONT493" s="1"/>
      <c r="ONU493" s="1"/>
      <c r="ONV493" s="1"/>
      <c r="ONW493" s="1"/>
      <c r="ONX493" s="1"/>
      <c r="ONY493" s="1"/>
      <c r="ONZ493" s="1"/>
      <c r="OOA493" s="1"/>
      <c r="OOB493" s="1"/>
      <c r="OOC493" s="1"/>
      <c r="OOD493" s="1"/>
      <c r="OOE493" s="1"/>
      <c r="OOF493" s="1"/>
      <c r="OOG493" s="1"/>
      <c r="OOH493" s="1"/>
      <c r="OOI493" s="1"/>
      <c r="OOJ493" s="1"/>
      <c r="OOK493" s="1"/>
      <c r="OOL493" s="1"/>
      <c r="OOM493" s="1"/>
      <c r="OON493" s="1"/>
      <c r="OOO493" s="1"/>
      <c r="OOP493" s="1"/>
      <c r="OOQ493" s="1"/>
      <c r="OOR493" s="1"/>
      <c r="OOS493" s="1"/>
      <c r="OOT493" s="1"/>
      <c r="OOU493" s="1"/>
      <c r="OOV493" s="1"/>
      <c r="OOW493" s="1"/>
      <c r="OOX493" s="1"/>
      <c r="OOY493" s="1"/>
      <c r="OOZ493" s="1"/>
      <c r="OPA493" s="1"/>
      <c r="OPB493" s="1"/>
      <c r="OPC493" s="1"/>
      <c r="OPD493" s="1"/>
      <c r="OPE493" s="1"/>
      <c r="OPF493" s="1"/>
      <c r="OPG493" s="1"/>
      <c r="OPH493" s="1"/>
      <c r="OPI493" s="1"/>
      <c r="OPJ493" s="1"/>
      <c r="OPK493" s="1"/>
      <c r="OPL493" s="1"/>
      <c r="OPM493" s="1"/>
      <c r="OPN493" s="1"/>
      <c r="OPO493" s="1"/>
      <c r="OPP493" s="1"/>
      <c r="OPQ493" s="1"/>
      <c r="OPR493" s="1"/>
      <c r="OPS493" s="1"/>
      <c r="OPT493" s="1"/>
      <c r="OPU493" s="1"/>
      <c r="OPV493" s="1"/>
      <c r="OPW493" s="1"/>
      <c r="OPX493" s="1"/>
      <c r="OPY493" s="1"/>
      <c r="OPZ493" s="1"/>
      <c r="OQA493" s="1"/>
      <c r="OQB493" s="1"/>
      <c r="OQC493" s="1"/>
      <c r="OQD493" s="1"/>
      <c r="OQE493" s="1"/>
      <c r="OQF493" s="1"/>
      <c r="OQG493" s="1"/>
      <c r="OQH493" s="1"/>
      <c r="OQI493" s="1"/>
      <c r="OQJ493" s="1"/>
      <c r="OQK493" s="1"/>
      <c r="OQL493" s="1"/>
      <c r="OQM493" s="1"/>
      <c r="OQN493" s="1"/>
      <c r="OQO493" s="1"/>
      <c r="OQP493" s="1"/>
      <c r="OQQ493" s="1"/>
      <c r="OQR493" s="1"/>
      <c r="OQS493" s="1"/>
      <c r="OQT493" s="1"/>
      <c r="OQU493" s="1"/>
      <c r="OQV493" s="1"/>
      <c r="OQW493" s="1"/>
      <c r="OQX493" s="1"/>
      <c r="OQY493" s="1"/>
      <c r="OQZ493" s="1"/>
      <c r="ORA493" s="1"/>
      <c r="ORB493" s="1"/>
      <c r="ORC493" s="1"/>
      <c r="ORD493" s="1"/>
      <c r="ORE493" s="1"/>
      <c r="ORF493" s="1"/>
      <c r="ORG493" s="1"/>
      <c r="ORH493" s="1"/>
      <c r="ORI493" s="1"/>
      <c r="ORJ493" s="1"/>
      <c r="ORK493" s="1"/>
      <c r="ORL493" s="1"/>
      <c r="ORM493" s="1"/>
      <c r="ORN493" s="1"/>
      <c r="ORO493" s="1"/>
      <c r="ORP493" s="1"/>
      <c r="ORQ493" s="1"/>
      <c r="ORR493" s="1"/>
      <c r="ORS493" s="1"/>
      <c r="ORT493" s="1"/>
      <c r="ORU493" s="1"/>
      <c r="ORV493" s="1"/>
      <c r="ORW493" s="1"/>
      <c r="ORX493" s="1"/>
      <c r="ORY493" s="1"/>
      <c r="ORZ493" s="1"/>
      <c r="OSA493" s="1"/>
      <c r="OSB493" s="1"/>
      <c r="OSC493" s="1"/>
      <c r="OSD493" s="1"/>
      <c r="OSE493" s="1"/>
      <c r="OSF493" s="1"/>
      <c r="OSG493" s="1"/>
      <c r="OSH493" s="1"/>
      <c r="OSI493" s="1"/>
      <c r="OSJ493" s="1"/>
      <c r="OSK493" s="1"/>
      <c r="OSL493" s="1"/>
      <c r="OSM493" s="1"/>
      <c r="OSN493" s="1"/>
      <c r="OSO493" s="1"/>
      <c r="OSP493" s="1"/>
      <c r="OSQ493" s="1"/>
      <c r="OSR493" s="1"/>
      <c r="OSS493" s="1"/>
      <c r="OST493" s="1"/>
      <c r="OSU493" s="1"/>
      <c r="OSV493" s="1"/>
      <c r="OSW493" s="1"/>
      <c r="OSX493" s="1"/>
      <c r="OSY493" s="1"/>
      <c r="OSZ493" s="1"/>
      <c r="OTA493" s="1"/>
      <c r="OTB493" s="1"/>
      <c r="OTC493" s="1"/>
      <c r="OTD493" s="1"/>
      <c r="OTE493" s="1"/>
      <c r="OTF493" s="1"/>
      <c r="OTG493" s="1"/>
      <c r="OTH493" s="1"/>
      <c r="OTI493" s="1"/>
      <c r="OTJ493" s="1"/>
      <c r="OTK493" s="1"/>
      <c r="OTL493" s="1"/>
      <c r="OTM493" s="1"/>
      <c r="OTN493" s="1"/>
      <c r="OTO493" s="1"/>
      <c r="OTP493" s="1"/>
      <c r="OTQ493" s="1"/>
      <c r="OTR493" s="1"/>
      <c r="OTS493" s="1"/>
      <c r="OTT493" s="1"/>
      <c r="OTU493" s="1"/>
      <c r="OTV493" s="1"/>
      <c r="OTW493" s="1"/>
      <c r="OTX493" s="1"/>
      <c r="OTY493" s="1"/>
      <c r="OTZ493" s="1"/>
      <c r="OUA493" s="1"/>
      <c r="OUB493" s="1"/>
      <c r="OUC493" s="1"/>
      <c r="OUD493" s="1"/>
      <c r="OUE493" s="1"/>
      <c r="OUF493" s="1"/>
      <c r="OUG493" s="1"/>
      <c r="OUH493" s="1"/>
      <c r="OUI493" s="1"/>
      <c r="OUJ493" s="1"/>
      <c r="OUK493" s="1"/>
      <c r="OUL493" s="1"/>
      <c r="OUM493" s="1"/>
      <c r="OUN493" s="1"/>
      <c r="OUO493" s="1"/>
      <c r="OUP493" s="1"/>
      <c r="OUQ493" s="1"/>
      <c r="OUR493" s="1"/>
      <c r="OUS493" s="1"/>
      <c r="OUT493" s="1"/>
      <c r="OUU493" s="1"/>
      <c r="OUV493" s="1"/>
      <c r="OUW493" s="1"/>
      <c r="OUX493" s="1"/>
      <c r="OUY493" s="1"/>
      <c r="OUZ493" s="1"/>
      <c r="OVA493" s="1"/>
      <c r="OVB493" s="1"/>
      <c r="OVC493" s="1"/>
      <c r="OVD493" s="1"/>
      <c r="OVE493" s="1"/>
      <c r="OVF493" s="1"/>
      <c r="OVG493" s="1"/>
      <c r="OVH493" s="1"/>
      <c r="OVI493" s="1"/>
      <c r="OVJ493" s="1"/>
      <c r="OVK493" s="1"/>
      <c r="OVL493" s="1"/>
      <c r="OVM493" s="1"/>
      <c r="OVN493" s="1"/>
      <c r="OVO493" s="1"/>
      <c r="OVP493" s="1"/>
      <c r="OVQ493" s="1"/>
      <c r="OVR493" s="1"/>
      <c r="OVS493" s="1"/>
      <c r="OVT493" s="1"/>
      <c r="OVU493" s="1"/>
      <c r="OVV493" s="1"/>
      <c r="OVW493" s="1"/>
      <c r="OVX493" s="1"/>
      <c r="OVY493" s="1"/>
      <c r="OVZ493" s="1"/>
      <c r="OWA493" s="1"/>
      <c r="OWB493" s="1"/>
      <c r="OWC493" s="1"/>
      <c r="OWD493" s="1"/>
      <c r="OWE493" s="1"/>
      <c r="OWF493" s="1"/>
      <c r="OWG493" s="1"/>
      <c r="OWH493" s="1"/>
      <c r="OWI493" s="1"/>
      <c r="OWJ493" s="1"/>
      <c r="OWK493" s="1"/>
      <c r="OWL493" s="1"/>
      <c r="OWM493" s="1"/>
      <c r="OWN493" s="1"/>
      <c r="OWO493" s="1"/>
      <c r="OWP493" s="1"/>
      <c r="OWQ493" s="1"/>
      <c r="OWR493" s="1"/>
      <c r="OWS493" s="1"/>
      <c r="OWT493" s="1"/>
      <c r="OWU493" s="1"/>
      <c r="OWV493" s="1"/>
      <c r="OWW493" s="1"/>
      <c r="OWX493" s="1"/>
      <c r="OWY493" s="1"/>
      <c r="OWZ493" s="1"/>
      <c r="OXA493" s="1"/>
      <c r="OXB493" s="1"/>
      <c r="OXC493" s="1"/>
      <c r="OXD493" s="1"/>
      <c r="OXE493" s="1"/>
      <c r="OXF493" s="1"/>
      <c r="OXG493" s="1"/>
      <c r="OXH493" s="1"/>
      <c r="OXI493" s="1"/>
      <c r="OXJ493" s="1"/>
      <c r="OXK493" s="1"/>
      <c r="OXL493" s="1"/>
      <c r="OXM493" s="1"/>
      <c r="OXN493" s="1"/>
      <c r="OXO493" s="1"/>
      <c r="OXP493" s="1"/>
      <c r="OXQ493" s="1"/>
      <c r="OXR493" s="1"/>
      <c r="OXS493" s="1"/>
      <c r="OXT493" s="1"/>
      <c r="OXU493" s="1"/>
      <c r="OXV493" s="1"/>
      <c r="OXW493" s="1"/>
      <c r="OXX493" s="1"/>
      <c r="OXY493" s="1"/>
      <c r="OXZ493" s="1"/>
      <c r="OYA493" s="1"/>
      <c r="OYB493" s="1"/>
      <c r="OYC493" s="1"/>
      <c r="OYD493" s="1"/>
      <c r="OYE493" s="1"/>
      <c r="OYF493" s="1"/>
      <c r="OYG493" s="1"/>
      <c r="OYH493" s="1"/>
      <c r="OYI493" s="1"/>
      <c r="OYJ493" s="1"/>
      <c r="OYK493" s="1"/>
      <c r="OYL493" s="1"/>
      <c r="OYM493" s="1"/>
      <c r="OYN493" s="1"/>
      <c r="OYO493" s="1"/>
      <c r="OYP493" s="1"/>
      <c r="OYQ493" s="1"/>
      <c r="OYR493" s="1"/>
      <c r="OYS493" s="1"/>
      <c r="OYT493" s="1"/>
      <c r="OYU493" s="1"/>
      <c r="OYV493" s="1"/>
      <c r="OYW493" s="1"/>
      <c r="OYX493" s="1"/>
      <c r="OYY493" s="1"/>
      <c r="OYZ493" s="1"/>
      <c r="OZA493" s="1"/>
      <c r="OZB493" s="1"/>
      <c r="OZC493" s="1"/>
      <c r="OZD493" s="1"/>
      <c r="OZE493" s="1"/>
      <c r="OZF493" s="1"/>
      <c r="OZG493" s="1"/>
      <c r="OZH493" s="1"/>
      <c r="OZI493" s="1"/>
      <c r="OZJ493" s="1"/>
      <c r="OZK493" s="1"/>
      <c r="OZL493" s="1"/>
      <c r="OZM493" s="1"/>
      <c r="OZN493" s="1"/>
      <c r="OZO493" s="1"/>
      <c r="OZP493" s="1"/>
      <c r="OZQ493" s="1"/>
      <c r="OZR493" s="1"/>
      <c r="OZS493" s="1"/>
      <c r="OZT493" s="1"/>
      <c r="OZU493" s="1"/>
      <c r="OZV493" s="1"/>
      <c r="OZW493" s="1"/>
      <c r="OZX493" s="1"/>
      <c r="OZY493" s="1"/>
      <c r="OZZ493" s="1"/>
      <c r="PAA493" s="1"/>
      <c r="PAB493" s="1"/>
      <c r="PAC493" s="1"/>
      <c r="PAD493" s="1"/>
      <c r="PAE493" s="1"/>
      <c r="PAF493" s="1"/>
      <c r="PAG493" s="1"/>
      <c r="PAH493" s="1"/>
      <c r="PAI493" s="1"/>
      <c r="PAJ493" s="1"/>
      <c r="PAK493" s="1"/>
      <c r="PAL493" s="1"/>
      <c r="PAM493" s="1"/>
      <c r="PAN493" s="1"/>
      <c r="PAO493" s="1"/>
      <c r="PAP493" s="1"/>
      <c r="PAQ493" s="1"/>
      <c r="PAR493" s="1"/>
      <c r="PAS493" s="1"/>
      <c r="PAT493" s="1"/>
      <c r="PAU493" s="1"/>
      <c r="PAV493" s="1"/>
      <c r="PAW493" s="1"/>
      <c r="PAX493" s="1"/>
      <c r="PAY493" s="1"/>
      <c r="PAZ493" s="1"/>
      <c r="PBA493" s="1"/>
      <c r="PBB493" s="1"/>
      <c r="PBC493" s="1"/>
      <c r="PBD493" s="1"/>
      <c r="PBE493" s="1"/>
      <c r="PBF493" s="1"/>
      <c r="PBG493" s="1"/>
      <c r="PBH493" s="1"/>
      <c r="PBI493" s="1"/>
      <c r="PBJ493" s="1"/>
      <c r="PBK493" s="1"/>
      <c r="PBL493" s="1"/>
      <c r="PBM493" s="1"/>
      <c r="PBN493" s="1"/>
      <c r="PBO493" s="1"/>
      <c r="PBP493" s="1"/>
      <c r="PBQ493" s="1"/>
      <c r="PBR493" s="1"/>
      <c r="PBS493" s="1"/>
      <c r="PBT493" s="1"/>
      <c r="PBU493" s="1"/>
      <c r="PBV493" s="1"/>
      <c r="PBW493" s="1"/>
      <c r="PBX493" s="1"/>
      <c r="PBY493" s="1"/>
      <c r="PBZ493" s="1"/>
      <c r="PCA493" s="1"/>
      <c r="PCB493" s="1"/>
      <c r="PCC493" s="1"/>
      <c r="PCD493" s="1"/>
      <c r="PCE493" s="1"/>
      <c r="PCF493" s="1"/>
      <c r="PCG493" s="1"/>
      <c r="PCH493" s="1"/>
      <c r="PCI493" s="1"/>
      <c r="PCJ493" s="1"/>
      <c r="PCK493" s="1"/>
      <c r="PCL493" s="1"/>
      <c r="PCM493" s="1"/>
      <c r="PCN493" s="1"/>
      <c r="PCO493" s="1"/>
      <c r="PCP493" s="1"/>
      <c r="PCQ493" s="1"/>
      <c r="PCR493" s="1"/>
      <c r="PCS493" s="1"/>
      <c r="PCT493" s="1"/>
      <c r="PCU493" s="1"/>
      <c r="PCV493" s="1"/>
      <c r="PCW493" s="1"/>
      <c r="PCX493" s="1"/>
      <c r="PCY493" s="1"/>
      <c r="PCZ493" s="1"/>
      <c r="PDA493" s="1"/>
      <c r="PDB493" s="1"/>
      <c r="PDC493" s="1"/>
      <c r="PDD493" s="1"/>
      <c r="PDE493" s="1"/>
      <c r="PDF493" s="1"/>
      <c r="PDG493" s="1"/>
      <c r="PDH493" s="1"/>
      <c r="PDI493" s="1"/>
      <c r="PDJ493" s="1"/>
      <c r="PDK493" s="1"/>
      <c r="PDL493" s="1"/>
      <c r="PDM493" s="1"/>
      <c r="PDN493" s="1"/>
      <c r="PDO493" s="1"/>
      <c r="PDP493" s="1"/>
      <c r="PDQ493" s="1"/>
      <c r="PDR493" s="1"/>
      <c r="PDS493" s="1"/>
      <c r="PDT493" s="1"/>
      <c r="PDU493" s="1"/>
      <c r="PDV493" s="1"/>
      <c r="PDW493" s="1"/>
      <c r="PDX493" s="1"/>
      <c r="PDY493" s="1"/>
      <c r="PDZ493" s="1"/>
      <c r="PEA493" s="1"/>
      <c r="PEB493" s="1"/>
      <c r="PEC493" s="1"/>
      <c r="PED493" s="1"/>
      <c r="PEE493" s="1"/>
      <c r="PEF493" s="1"/>
      <c r="PEG493" s="1"/>
      <c r="PEH493" s="1"/>
      <c r="PEI493" s="1"/>
      <c r="PEJ493" s="1"/>
      <c r="PEK493" s="1"/>
      <c r="PEL493" s="1"/>
      <c r="PEM493" s="1"/>
      <c r="PEN493" s="1"/>
      <c r="PEO493" s="1"/>
      <c r="PEP493" s="1"/>
      <c r="PEQ493" s="1"/>
      <c r="PER493" s="1"/>
      <c r="PES493" s="1"/>
      <c r="PET493" s="1"/>
      <c r="PEU493" s="1"/>
      <c r="PEV493" s="1"/>
      <c r="PEW493" s="1"/>
      <c r="PEX493" s="1"/>
      <c r="PEY493" s="1"/>
      <c r="PEZ493" s="1"/>
      <c r="PFA493" s="1"/>
      <c r="PFB493" s="1"/>
      <c r="PFC493" s="1"/>
      <c r="PFD493" s="1"/>
      <c r="PFE493" s="1"/>
      <c r="PFF493" s="1"/>
      <c r="PFG493" s="1"/>
      <c r="PFH493" s="1"/>
      <c r="PFI493" s="1"/>
      <c r="PFJ493" s="1"/>
      <c r="PFK493" s="1"/>
      <c r="PFL493" s="1"/>
      <c r="PFM493" s="1"/>
      <c r="PFN493" s="1"/>
      <c r="PFO493" s="1"/>
      <c r="PFP493" s="1"/>
      <c r="PFQ493" s="1"/>
      <c r="PFR493" s="1"/>
      <c r="PFS493" s="1"/>
      <c r="PFT493" s="1"/>
      <c r="PFU493" s="1"/>
      <c r="PFV493" s="1"/>
      <c r="PFW493" s="1"/>
      <c r="PFX493" s="1"/>
      <c r="PFY493" s="1"/>
      <c r="PFZ493" s="1"/>
      <c r="PGA493" s="1"/>
      <c r="PGB493" s="1"/>
      <c r="PGC493" s="1"/>
      <c r="PGD493" s="1"/>
      <c r="PGE493" s="1"/>
      <c r="PGF493" s="1"/>
      <c r="PGG493" s="1"/>
      <c r="PGH493" s="1"/>
      <c r="PGI493" s="1"/>
      <c r="PGJ493" s="1"/>
      <c r="PGK493" s="1"/>
      <c r="PGL493" s="1"/>
      <c r="PGM493" s="1"/>
      <c r="PGN493" s="1"/>
      <c r="PGO493" s="1"/>
      <c r="PGP493" s="1"/>
      <c r="PGQ493" s="1"/>
      <c r="PGR493" s="1"/>
      <c r="PGS493" s="1"/>
      <c r="PGT493" s="1"/>
      <c r="PGU493" s="1"/>
      <c r="PGV493" s="1"/>
      <c r="PGW493" s="1"/>
      <c r="PGX493" s="1"/>
      <c r="PGY493" s="1"/>
      <c r="PGZ493" s="1"/>
      <c r="PHA493" s="1"/>
      <c r="PHB493" s="1"/>
      <c r="PHC493" s="1"/>
      <c r="PHD493" s="1"/>
      <c r="PHE493" s="1"/>
      <c r="PHF493" s="1"/>
      <c r="PHG493" s="1"/>
      <c r="PHH493" s="1"/>
      <c r="PHI493" s="1"/>
      <c r="PHJ493" s="1"/>
      <c r="PHK493" s="1"/>
      <c r="PHL493" s="1"/>
      <c r="PHM493" s="1"/>
      <c r="PHN493" s="1"/>
      <c r="PHO493" s="1"/>
      <c r="PHP493" s="1"/>
      <c r="PHQ493" s="1"/>
      <c r="PHR493" s="1"/>
      <c r="PHS493" s="1"/>
      <c r="PHT493" s="1"/>
      <c r="PHU493" s="1"/>
      <c r="PHV493" s="1"/>
      <c r="PHW493" s="1"/>
      <c r="PHX493" s="1"/>
      <c r="PHY493" s="1"/>
      <c r="PHZ493" s="1"/>
      <c r="PIA493" s="1"/>
      <c r="PIB493" s="1"/>
      <c r="PIC493" s="1"/>
      <c r="PID493" s="1"/>
      <c r="PIE493" s="1"/>
      <c r="PIF493" s="1"/>
      <c r="PIG493" s="1"/>
      <c r="PIH493" s="1"/>
      <c r="PII493" s="1"/>
      <c r="PIJ493" s="1"/>
      <c r="PIK493" s="1"/>
      <c r="PIL493" s="1"/>
      <c r="PIM493" s="1"/>
      <c r="PIN493" s="1"/>
      <c r="PIO493" s="1"/>
      <c r="PIP493" s="1"/>
      <c r="PIQ493" s="1"/>
      <c r="PIR493" s="1"/>
      <c r="PIS493" s="1"/>
      <c r="PIT493" s="1"/>
      <c r="PIU493" s="1"/>
      <c r="PIV493" s="1"/>
      <c r="PIW493" s="1"/>
      <c r="PIX493" s="1"/>
      <c r="PIY493" s="1"/>
      <c r="PIZ493" s="1"/>
      <c r="PJA493" s="1"/>
      <c r="PJB493" s="1"/>
      <c r="PJC493" s="1"/>
      <c r="PJD493" s="1"/>
      <c r="PJE493" s="1"/>
      <c r="PJF493" s="1"/>
      <c r="PJG493" s="1"/>
      <c r="PJH493" s="1"/>
      <c r="PJI493" s="1"/>
      <c r="PJJ493" s="1"/>
      <c r="PJK493" s="1"/>
      <c r="PJL493" s="1"/>
      <c r="PJM493" s="1"/>
      <c r="PJN493" s="1"/>
      <c r="PJO493" s="1"/>
      <c r="PJP493" s="1"/>
      <c r="PJQ493" s="1"/>
      <c r="PJR493" s="1"/>
      <c r="PJS493" s="1"/>
      <c r="PJT493" s="1"/>
      <c r="PJU493" s="1"/>
      <c r="PJV493" s="1"/>
      <c r="PJW493" s="1"/>
      <c r="PJX493" s="1"/>
      <c r="PJY493" s="1"/>
      <c r="PJZ493" s="1"/>
      <c r="PKA493" s="1"/>
      <c r="PKB493" s="1"/>
      <c r="PKC493" s="1"/>
      <c r="PKD493" s="1"/>
      <c r="PKE493" s="1"/>
      <c r="PKF493" s="1"/>
      <c r="PKG493" s="1"/>
      <c r="PKH493" s="1"/>
      <c r="PKI493" s="1"/>
      <c r="PKJ493" s="1"/>
      <c r="PKK493" s="1"/>
      <c r="PKL493" s="1"/>
      <c r="PKM493" s="1"/>
      <c r="PKN493" s="1"/>
      <c r="PKO493" s="1"/>
      <c r="PKP493" s="1"/>
      <c r="PKQ493" s="1"/>
      <c r="PKR493" s="1"/>
      <c r="PKS493" s="1"/>
      <c r="PKT493" s="1"/>
      <c r="PKU493" s="1"/>
      <c r="PKV493" s="1"/>
      <c r="PKW493" s="1"/>
      <c r="PKX493" s="1"/>
      <c r="PKY493" s="1"/>
      <c r="PKZ493" s="1"/>
      <c r="PLA493" s="1"/>
      <c r="PLB493" s="1"/>
      <c r="PLC493" s="1"/>
      <c r="PLD493" s="1"/>
      <c r="PLE493" s="1"/>
      <c r="PLF493" s="1"/>
      <c r="PLG493" s="1"/>
      <c r="PLH493" s="1"/>
      <c r="PLI493" s="1"/>
      <c r="PLJ493" s="1"/>
      <c r="PLK493" s="1"/>
      <c r="PLL493" s="1"/>
      <c r="PLM493" s="1"/>
      <c r="PLN493" s="1"/>
      <c r="PLO493" s="1"/>
      <c r="PLP493" s="1"/>
      <c r="PLQ493" s="1"/>
      <c r="PLR493" s="1"/>
      <c r="PLS493" s="1"/>
      <c r="PLT493" s="1"/>
      <c r="PLU493" s="1"/>
      <c r="PLV493" s="1"/>
      <c r="PLW493" s="1"/>
      <c r="PLX493" s="1"/>
      <c r="PLY493" s="1"/>
      <c r="PLZ493" s="1"/>
      <c r="PMA493" s="1"/>
      <c r="PMB493" s="1"/>
      <c r="PMC493" s="1"/>
      <c r="PMD493" s="1"/>
      <c r="PME493" s="1"/>
      <c r="PMF493" s="1"/>
      <c r="PMG493" s="1"/>
      <c r="PMH493" s="1"/>
      <c r="PMI493" s="1"/>
      <c r="PMJ493" s="1"/>
      <c r="PMK493" s="1"/>
      <c r="PML493" s="1"/>
      <c r="PMM493" s="1"/>
      <c r="PMN493" s="1"/>
      <c r="PMO493" s="1"/>
      <c r="PMP493" s="1"/>
      <c r="PMQ493" s="1"/>
      <c r="PMR493" s="1"/>
      <c r="PMS493" s="1"/>
      <c r="PMT493" s="1"/>
      <c r="PMU493" s="1"/>
      <c r="PMV493" s="1"/>
      <c r="PMW493" s="1"/>
      <c r="PMX493" s="1"/>
      <c r="PMY493" s="1"/>
      <c r="PMZ493" s="1"/>
      <c r="PNA493" s="1"/>
      <c r="PNB493" s="1"/>
      <c r="PNC493" s="1"/>
      <c r="PND493" s="1"/>
      <c r="PNE493" s="1"/>
      <c r="PNF493" s="1"/>
      <c r="PNG493" s="1"/>
      <c r="PNH493" s="1"/>
      <c r="PNI493" s="1"/>
      <c r="PNJ493" s="1"/>
      <c r="PNK493" s="1"/>
      <c r="PNL493" s="1"/>
      <c r="PNM493" s="1"/>
      <c r="PNN493" s="1"/>
      <c r="PNO493" s="1"/>
      <c r="PNP493" s="1"/>
      <c r="PNQ493" s="1"/>
      <c r="PNR493" s="1"/>
      <c r="PNS493" s="1"/>
      <c r="PNT493" s="1"/>
      <c r="PNU493" s="1"/>
      <c r="PNV493" s="1"/>
      <c r="PNW493" s="1"/>
      <c r="PNX493" s="1"/>
      <c r="PNY493" s="1"/>
      <c r="PNZ493" s="1"/>
      <c r="POA493" s="1"/>
      <c r="POB493" s="1"/>
      <c r="POC493" s="1"/>
      <c r="POD493" s="1"/>
      <c r="POE493" s="1"/>
      <c r="POF493" s="1"/>
      <c r="POG493" s="1"/>
      <c r="POH493" s="1"/>
      <c r="POI493" s="1"/>
      <c r="POJ493" s="1"/>
      <c r="POK493" s="1"/>
      <c r="POL493" s="1"/>
      <c r="POM493" s="1"/>
      <c r="PON493" s="1"/>
      <c r="POO493" s="1"/>
      <c r="POP493" s="1"/>
      <c r="POQ493" s="1"/>
      <c r="POR493" s="1"/>
      <c r="POS493" s="1"/>
      <c r="POT493" s="1"/>
      <c r="POU493" s="1"/>
      <c r="POV493" s="1"/>
      <c r="POW493" s="1"/>
      <c r="POX493" s="1"/>
      <c r="POY493" s="1"/>
      <c r="POZ493" s="1"/>
      <c r="PPA493" s="1"/>
      <c r="PPB493" s="1"/>
      <c r="PPC493" s="1"/>
      <c r="PPD493" s="1"/>
      <c r="PPE493" s="1"/>
      <c r="PPF493" s="1"/>
      <c r="PPG493" s="1"/>
      <c r="PPH493" s="1"/>
      <c r="PPI493" s="1"/>
      <c r="PPJ493" s="1"/>
      <c r="PPK493" s="1"/>
      <c r="PPL493" s="1"/>
      <c r="PPM493" s="1"/>
      <c r="PPN493" s="1"/>
      <c r="PPO493" s="1"/>
      <c r="PPP493" s="1"/>
      <c r="PPQ493" s="1"/>
      <c r="PPR493" s="1"/>
      <c r="PPS493" s="1"/>
      <c r="PPT493" s="1"/>
      <c r="PPU493" s="1"/>
      <c r="PPV493" s="1"/>
      <c r="PPW493" s="1"/>
      <c r="PPX493" s="1"/>
      <c r="PPY493" s="1"/>
      <c r="PPZ493" s="1"/>
      <c r="PQA493" s="1"/>
      <c r="PQB493" s="1"/>
      <c r="PQC493" s="1"/>
      <c r="PQD493" s="1"/>
      <c r="PQE493" s="1"/>
      <c r="PQF493" s="1"/>
      <c r="PQG493" s="1"/>
      <c r="PQH493" s="1"/>
      <c r="PQI493" s="1"/>
      <c r="PQJ493" s="1"/>
      <c r="PQK493" s="1"/>
      <c r="PQL493" s="1"/>
      <c r="PQM493" s="1"/>
      <c r="PQN493" s="1"/>
      <c r="PQO493" s="1"/>
      <c r="PQP493" s="1"/>
      <c r="PQQ493" s="1"/>
      <c r="PQR493" s="1"/>
      <c r="PQS493" s="1"/>
      <c r="PQT493" s="1"/>
      <c r="PQU493" s="1"/>
      <c r="PQV493" s="1"/>
      <c r="PQW493" s="1"/>
      <c r="PQX493" s="1"/>
      <c r="PQY493" s="1"/>
      <c r="PQZ493" s="1"/>
      <c r="PRA493" s="1"/>
      <c r="PRB493" s="1"/>
      <c r="PRC493" s="1"/>
      <c r="PRD493" s="1"/>
      <c r="PRE493" s="1"/>
      <c r="PRF493" s="1"/>
      <c r="PRG493" s="1"/>
      <c r="PRH493" s="1"/>
      <c r="PRI493" s="1"/>
      <c r="PRJ493" s="1"/>
      <c r="PRK493" s="1"/>
      <c r="PRL493" s="1"/>
      <c r="PRM493" s="1"/>
      <c r="PRN493" s="1"/>
      <c r="PRO493" s="1"/>
      <c r="PRP493" s="1"/>
      <c r="PRQ493" s="1"/>
      <c r="PRR493" s="1"/>
      <c r="PRS493" s="1"/>
      <c r="PRT493" s="1"/>
      <c r="PRU493" s="1"/>
      <c r="PRV493" s="1"/>
      <c r="PRW493" s="1"/>
      <c r="PRX493" s="1"/>
      <c r="PRY493" s="1"/>
      <c r="PRZ493" s="1"/>
      <c r="PSA493" s="1"/>
      <c r="PSB493" s="1"/>
      <c r="PSC493" s="1"/>
      <c r="PSD493" s="1"/>
      <c r="PSE493" s="1"/>
      <c r="PSF493" s="1"/>
      <c r="PSG493" s="1"/>
      <c r="PSH493" s="1"/>
      <c r="PSI493" s="1"/>
      <c r="PSJ493" s="1"/>
      <c r="PSK493" s="1"/>
      <c r="PSL493" s="1"/>
      <c r="PSM493" s="1"/>
      <c r="PSN493" s="1"/>
      <c r="PSO493" s="1"/>
      <c r="PSP493" s="1"/>
      <c r="PSQ493" s="1"/>
      <c r="PSR493" s="1"/>
      <c r="PSS493" s="1"/>
      <c r="PST493" s="1"/>
      <c r="PSU493" s="1"/>
      <c r="PSV493" s="1"/>
      <c r="PSW493" s="1"/>
      <c r="PSX493" s="1"/>
      <c r="PSY493" s="1"/>
      <c r="PSZ493" s="1"/>
      <c r="PTA493" s="1"/>
      <c r="PTB493" s="1"/>
      <c r="PTC493" s="1"/>
      <c r="PTD493" s="1"/>
      <c r="PTE493" s="1"/>
      <c r="PTF493" s="1"/>
      <c r="PTG493" s="1"/>
      <c r="PTH493" s="1"/>
      <c r="PTI493" s="1"/>
      <c r="PTJ493" s="1"/>
      <c r="PTK493" s="1"/>
      <c r="PTL493" s="1"/>
      <c r="PTM493" s="1"/>
      <c r="PTN493" s="1"/>
      <c r="PTO493" s="1"/>
      <c r="PTP493" s="1"/>
      <c r="PTQ493" s="1"/>
      <c r="PTR493" s="1"/>
      <c r="PTS493" s="1"/>
      <c r="PTT493" s="1"/>
      <c r="PTU493" s="1"/>
      <c r="PTV493" s="1"/>
      <c r="PTW493" s="1"/>
      <c r="PTX493" s="1"/>
      <c r="PTY493" s="1"/>
      <c r="PTZ493" s="1"/>
      <c r="PUA493" s="1"/>
      <c r="PUB493" s="1"/>
      <c r="PUC493" s="1"/>
      <c r="PUD493" s="1"/>
      <c r="PUE493" s="1"/>
      <c r="PUF493" s="1"/>
      <c r="PUG493" s="1"/>
      <c r="PUH493" s="1"/>
      <c r="PUI493" s="1"/>
      <c r="PUJ493" s="1"/>
      <c r="PUK493" s="1"/>
      <c r="PUL493" s="1"/>
      <c r="PUM493" s="1"/>
      <c r="PUN493" s="1"/>
      <c r="PUO493" s="1"/>
      <c r="PUP493" s="1"/>
      <c r="PUQ493" s="1"/>
      <c r="PUR493" s="1"/>
      <c r="PUS493" s="1"/>
      <c r="PUT493" s="1"/>
      <c r="PUU493" s="1"/>
      <c r="PUV493" s="1"/>
      <c r="PUW493" s="1"/>
      <c r="PUX493" s="1"/>
      <c r="PUY493" s="1"/>
      <c r="PUZ493" s="1"/>
      <c r="PVA493" s="1"/>
      <c r="PVB493" s="1"/>
      <c r="PVC493" s="1"/>
      <c r="PVD493" s="1"/>
      <c r="PVE493" s="1"/>
      <c r="PVF493" s="1"/>
      <c r="PVG493" s="1"/>
      <c r="PVH493" s="1"/>
      <c r="PVI493" s="1"/>
      <c r="PVJ493" s="1"/>
      <c r="PVK493" s="1"/>
      <c r="PVL493" s="1"/>
      <c r="PVM493" s="1"/>
      <c r="PVN493" s="1"/>
      <c r="PVO493" s="1"/>
      <c r="PVP493" s="1"/>
      <c r="PVQ493" s="1"/>
      <c r="PVR493" s="1"/>
      <c r="PVS493" s="1"/>
      <c r="PVT493" s="1"/>
      <c r="PVU493" s="1"/>
      <c r="PVV493" s="1"/>
      <c r="PVW493" s="1"/>
      <c r="PVX493" s="1"/>
      <c r="PVY493" s="1"/>
      <c r="PVZ493" s="1"/>
      <c r="PWA493" s="1"/>
      <c r="PWB493" s="1"/>
      <c r="PWC493" s="1"/>
      <c r="PWD493" s="1"/>
      <c r="PWE493" s="1"/>
      <c r="PWF493" s="1"/>
      <c r="PWG493" s="1"/>
      <c r="PWH493" s="1"/>
      <c r="PWI493" s="1"/>
      <c r="PWJ493" s="1"/>
      <c r="PWK493" s="1"/>
      <c r="PWL493" s="1"/>
      <c r="PWM493" s="1"/>
      <c r="PWN493" s="1"/>
      <c r="PWO493" s="1"/>
      <c r="PWP493" s="1"/>
      <c r="PWQ493" s="1"/>
      <c r="PWR493" s="1"/>
      <c r="PWS493" s="1"/>
      <c r="PWT493" s="1"/>
      <c r="PWU493" s="1"/>
      <c r="PWV493" s="1"/>
      <c r="PWW493" s="1"/>
      <c r="PWX493" s="1"/>
      <c r="PWY493" s="1"/>
      <c r="PWZ493" s="1"/>
      <c r="PXA493" s="1"/>
      <c r="PXB493" s="1"/>
      <c r="PXC493" s="1"/>
      <c r="PXD493" s="1"/>
      <c r="PXE493" s="1"/>
      <c r="PXF493" s="1"/>
      <c r="PXG493" s="1"/>
      <c r="PXH493" s="1"/>
      <c r="PXI493" s="1"/>
      <c r="PXJ493" s="1"/>
      <c r="PXK493" s="1"/>
      <c r="PXL493" s="1"/>
      <c r="PXM493" s="1"/>
      <c r="PXN493" s="1"/>
      <c r="PXO493" s="1"/>
      <c r="PXP493" s="1"/>
      <c r="PXQ493" s="1"/>
      <c r="PXR493" s="1"/>
      <c r="PXS493" s="1"/>
      <c r="PXT493" s="1"/>
      <c r="PXU493" s="1"/>
      <c r="PXV493" s="1"/>
      <c r="PXW493" s="1"/>
      <c r="PXX493" s="1"/>
      <c r="PXY493" s="1"/>
      <c r="PXZ493" s="1"/>
      <c r="PYA493" s="1"/>
      <c r="PYB493" s="1"/>
      <c r="PYC493" s="1"/>
      <c r="PYD493" s="1"/>
      <c r="PYE493" s="1"/>
      <c r="PYF493" s="1"/>
      <c r="PYG493" s="1"/>
      <c r="PYH493" s="1"/>
      <c r="PYI493" s="1"/>
      <c r="PYJ493" s="1"/>
      <c r="PYK493" s="1"/>
      <c r="PYL493" s="1"/>
      <c r="PYM493" s="1"/>
      <c r="PYN493" s="1"/>
      <c r="PYO493" s="1"/>
      <c r="PYP493" s="1"/>
      <c r="PYQ493" s="1"/>
      <c r="PYR493" s="1"/>
      <c r="PYS493" s="1"/>
      <c r="PYT493" s="1"/>
      <c r="PYU493" s="1"/>
      <c r="PYV493" s="1"/>
      <c r="PYW493" s="1"/>
      <c r="PYX493" s="1"/>
      <c r="PYY493" s="1"/>
      <c r="PYZ493" s="1"/>
      <c r="PZA493" s="1"/>
      <c r="PZB493" s="1"/>
      <c r="PZC493" s="1"/>
      <c r="PZD493" s="1"/>
      <c r="PZE493" s="1"/>
      <c r="PZF493" s="1"/>
      <c r="PZG493" s="1"/>
      <c r="PZH493" s="1"/>
      <c r="PZI493" s="1"/>
      <c r="PZJ493" s="1"/>
      <c r="PZK493" s="1"/>
      <c r="PZL493" s="1"/>
      <c r="PZM493" s="1"/>
      <c r="PZN493" s="1"/>
      <c r="PZO493" s="1"/>
      <c r="PZP493" s="1"/>
      <c r="PZQ493" s="1"/>
      <c r="PZR493" s="1"/>
      <c r="PZS493" s="1"/>
      <c r="PZT493" s="1"/>
      <c r="PZU493" s="1"/>
      <c r="PZV493" s="1"/>
      <c r="PZW493" s="1"/>
      <c r="PZX493" s="1"/>
      <c r="PZY493" s="1"/>
      <c r="PZZ493" s="1"/>
      <c r="QAA493" s="1"/>
      <c r="QAB493" s="1"/>
      <c r="QAC493" s="1"/>
      <c r="QAD493" s="1"/>
      <c r="QAE493" s="1"/>
      <c r="QAF493" s="1"/>
      <c r="QAG493" s="1"/>
      <c r="QAH493" s="1"/>
      <c r="QAI493" s="1"/>
      <c r="QAJ493" s="1"/>
      <c r="QAK493" s="1"/>
      <c r="QAL493" s="1"/>
      <c r="QAM493" s="1"/>
      <c r="QAN493" s="1"/>
      <c r="QAO493" s="1"/>
      <c r="QAP493" s="1"/>
      <c r="QAQ493" s="1"/>
      <c r="QAR493" s="1"/>
      <c r="QAS493" s="1"/>
      <c r="QAT493" s="1"/>
      <c r="QAU493" s="1"/>
      <c r="QAV493" s="1"/>
      <c r="QAW493" s="1"/>
      <c r="QAX493" s="1"/>
      <c r="QAY493" s="1"/>
      <c r="QAZ493" s="1"/>
      <c r="QBA493" s="1"/>
      <c r="QBB493" s="1"/>
      <c r="QBC493" s="1"/>
      <c r="QBD493" s="1"/>
      <c r="QBE493" s="1"/>
      <c r="QBF493" s="1"/>
      <c r="QBG493" s="1"/>
      <c r="QBH493" s="1"/>
      <c r="QBI493" s="1"/>
      <c r="QBJ493" s="1"/>
      <c r="QBK493" s="1"/>
      <c r="QBL493" s="1"/>
      <c r="QBM493" s="1"/>
      <c r="QBN493" s="1"/>
      <c r="QBO493" s="1"/>
      <c r="QBP493" s="1"/>
      <c r="QBQ493" s="1"/>
      <c r="QBR493" s="1"/>
      <c r="QBS493" s="1"/>
      <c r="QBT493" s="1"/>
      <c r="QBU493" s="1"/>
      <c r="QBV493" s="1"/>
      <c r="QBW493" s="1"/>
      <c r="QBX493" s="1"/>
      <c r="QBY493" s="1"/>
      <c r="QBZ493" s="1"/>
      <c r="QCA493" s="1"/>
      <c r="QCB493" s="1"/>
      <c r="QCC493" s="1"/>
      <c r="QCD493" s="1"/>
      <c r="QCE493" s="1"/>
      <c r="QCF493" s="1"/>
      <c r="QCG493" s="1"/>
      <c r="QCH493" s="1"/>
      <c r="QCI493" s="1"/>
      <c r="QCJ493" s="1"/>
      <c r="QCK493" s="1"/>
      <c r="QCL493" s="1"/>
      <c r="QCM493" s="1"/>
      <c r="QCN493" s="1"/>
      <c r="QCO493" s="1"/>
      <c r="QCP493" s="1"/>
      <c r="QCQ493" s="1"/>
      <c r="QCR493" s="1"/>
      <c r="QCS493" s="1"/>
      <c r="QCT493" s="1"/>
      <c r="QCU493" s="1"/>
      <c r="QCV493" s="1"/>
      <c r="QCW493" s="1"/>
      <c r="QCX493" s="1"/>
      <c r="QCY493" s="1"/>
      <c r="QCZ493" s="1"/>
      <c r="QDA493" s="1"/>
      <c r="QDB493" s="1"/>
      <c r="QDC493" s="1"/>
      <c r="QDD493" s="1"/>
      <c r="QDE493" s="1"/>
      <c r="QDF493" s="1"/>
      <c r="QDG493" s="1"/>
      <c r="QDH493" s="1"/>
      <c r="QDI493" s="1"/>
      <c r="QDJ493" s="1"/>
      <c r="QDK493" s="1"/>
      <c r="QDL493" s="1"/>
      <c r="QDM493" s="1"/>
      <c r="QDN493" s="1"/>
      <c r="QDO493" s="1"/>
      <c r="QDP493" s="1"/>
      <c r="QDQ493" s="1"/>
      <c r="QDR493" s="1"/>
      <c r="QDS493" s="1"/>
      <c r="QDT493" s="1"/>
      <c r="QDU493" s="1"/>
      <c r="QDV493" s="1"/>
      <c r="QDW493" s="1"/>
      <c r="QDX493" s="1"/>
      <c r="QDY493" s="1"/>
      <c r="QDZ493" s="1"/>
      <c r="QEA493" s="1"/>
      <c r="QEB493" s="1"/>
      <c r="QEC493" s="1"/>
      <c r="QED493" s="1"/>
      <c r="QEE493" s="1"/>
      <c r="QEF493" s="1"/>
      <c r="QEG493" s="1"/>
      <c r="QEH493" s="1"/>
      <c r="QEI493" s="1"/>
      <c r="QEJ493" s="1"/>
      <c r="QEK493" s="1"/>
      <c r="QEL493" s="1"/>
      <c r="QEM493" s="1"/>
      <c r="QEN493" s="1"/>
      <c r="QEO493" s="1"/>
      <c r="QEP493" s="1"/>
      <c r="QEQ493" s="1"/>
      <c r="QER493" s="1"/>
      <c r="QES493" s="1"/>
      <c r="QET493" s="1"/>
      <c r="QEU493" s="1"/>
      <c r="QEV493" s="1"/>
      <c r="QEW493" s="1"/>
      <c r="QEX493" s="1"/>
      <c r="QEY493" s="1"/>
      <c r="QEZ493" s="1"/>
      <c r="QFA493" s="1"/>
      <c r="QFB493" s="1"/>
      <c r="QFC493" s="1"/>
      <c r="QFD493" s="1"/>
      <c r="QFE493" s="1"/>
      <c r="QFF493" s="1"/>
      <c r="QFG493" s="1"/>
      <c r="QFH493" s="1"/>
      <c r="QFI493" s="1"/>
      <c r="QFJ493" s="1"/>
      <c r="QFK493" s="1"/>
      <c r="QFL493" s="1"/>
      <c r="QFM493" s="1"/>
      <c r="QFN493" s="1"/>
      <c r="QFO493" s="1"/>
      <c r="QFP493" s="1"/>
      <c r="QFQ493" s="1"/>
      <c r="QFR493" s="1"/>
      <c r="QFS493" s="1"/>
      <c r="QFT493" s="1"/>
      <c r="QFU493" s="1"/>
      <c r="QFV493" s="1"/>
      <c r="QFW493" s="1"/>
      <c r="QFX493" s="1"/>
      <c r="QFY493" s="1"/>
      <c r="QFZ493" s="1"/>
      <c r="QGA493" s="1"/>
      <c r="QGB493" s="1"/>
      <c r="QGC493" s="1"/>
      <c r="QGD493" s="1"/>
      <c r="QGE493" s="1"/>
      <c r="QGF493" s="1"/>
      <c r="QGG493" s="1"/>
      <c r="QGH493" s="1"/>
      <c r="QGI493" s="1"/>
      <c r="QGJ493" s="1"/>
      <c r="QGK493" s="1"/>
      <c r="QGL493" s="1"/>
      <c r="QGM493" s="1"/>
      <c r="QGN493" s="1"/>
      <c r="QGO493" s="1"/>
      <c r="QGP493" s="1"/>
      <c r="QGQ493" s="1"/>
      <c r="QGR493" s="1"/>
      <c r="QGS493" s="1"/>
      <c r="QGT493" s="1"/>
      <c r="QGU493" s="1"/>
      <c r="QGV493" s="1"/>
      <c r="QGW493" s="1"/>
      <c r="QGX493" s="1"/>
      <c r="QGY493" s="1"/>
      <c r="QGZ493" s="1"/>
      <c r="QHA493" s="1"/>
      <c r="QHB493" s="1"/>
      <c r="QHC493" s="1"/>
      <c r="QHD493" s="1"/>
      <c r="QHE493" s="1"/>
      <c r="QHF493" s="1"/>
      <c r="QHG493" s="1"/>
      <c r="QHH493" s="1"/>
      <c r="QHI493" s="1"/>
      <c r="QHJ493" s="1"/>
      <c r="QHK493" s="1"/>
      <c r="QHL493" s="1"/>
      <c r="QHM493" s="1"/>
      <c r="QHN493" s="1"/>
      <c r="QHO493" s="1"/>
      <c r="QHP493" s="1"/>
      <c r="QHQ493" s="1"/>
      <c r="QHR493" s="1"/>
      <c r="QHS493" s="1"/>
      <c r="QHT493" s="1"/>
      <c r="QHU493" s="1"/>
      <c r="QHV493" s="1"/>
      <c r="QHW493" s="1"/>
      <c r="QHX493" s="1"/>
      <c r="QHY493" s="1"/>
      <c r="QHZ493" s="1"/>
      <c r="QIA493" s="1"/>
      <c r="QIB493" s="1"/>
      <c r="QIC493" s="1"/>
      <c r="QID493" s="1"/>
      <c r="QIE493" s="1"/>
      <c r="QIF493" s="1"/>
      <c r="QIG493" s="1"/>
      <c r="QIH493" s="1"/>
      <c r="QII493" s="1"/>
      <c r="QIJ493" s="1"/>
      <c r="QIK493" s="1"/>
      <c r="QIL493" s="1"/>
      <c r="QIM493" s="1"/>
      <c r="QIN493" s="1"/>
      <c r="QIO493" s="1"/>
      <c r="QIP493" s="1"/>
      <c r="QIQ493" s="1"/>
      <c r="QIR493" s="1"/>
      <c r="QIS493" s="1"/>
      <c r="QIT493" s="1"/>
      <c r="QIU493" s="1"/>
      <c r="QIV493" s="1"/>
      <c r="QIW493" s="1"/>
      <c r="QIX493" s="1"/>
      <c r="QIY493" s="1"/>
      <c r="QIZ493" s="1"/>
      <c r="QJA493" s="1"/>
      <c r="QJB493" s="1"/>
      <c r="QJC493" s="1"/>
      <c r="QJD493" s="1"/>
      <c r="QJE493" s="1"/>
      <c r="QJF493" s="1"/>
      <c r="QJG493" s="1"/>
      <c r="QJH493" s="1"/>
      <c r="QJI493" s="1"/>
      <c r="QJJ493" s="1"/>
      <c r="QJK493" s="1"/>
      <c r="QJL493" s="1"/>
      <c r="QJM493" s="1"/>
      <c r="QJN493" s="1"/>
      <c r="QJO493" s="1"/>
      <c r="QJP493" s="1"/>
      <c r="QJQ493" s="1"/>
      <c r="QJR493" s="1"/>
      <c r="QJS493" s="1"/>
      <c r="QJT493" s="1"/>
      <c r="QJU493" s="1"/>
      <c r="QJV493" s="1"/>
      <c r="QJW493" s="1"/>
      <c r="QJX493" s="1"/>
      <c r="QJY493" s="1"/>
      <c r="QJZ493" s="1"/>
      <c r="QKA493" s="1"/>
      <c r="QKB493" s="1"/>
      <c r="QKC493" s="1"/>
      <c r="QKD493" s="1"/>
      <c r="QKE493" s="1"/>
      <c r="QKF493" s="1"/>
      <c r="QKG493" s="1"/>
      <c r="QKH493" s="1"/>
      <c r="QKI493" s="1"/>
      <c r="QKJ493" s="1"/>
      <c r="QKK493" s="1"/>
      <c r="QKL493" s="1"/>
      <c r="QKM493" s="1"/>
      <c r="QKN493" s="1"/>
      <c r="QKO493" s="1"/>
      <c r="QKP493" s="1"/>
      <c r="QKQ493" s="1"/>
      <c r="QKR493" s="1"/>
      <c r="QKS493" s="1"/>
      <c r="QKT493" s="1"/>
      <c r="QKU493" s="1"/>
      <c r="QKV493" s="1"/>
      <c r="QKW493" s="1"/>
      <c r="QKX493" s="1"/>
      <c r="QKY493" s="1"/>
      <c r="QKZ493" s="1"/>
      <c r="QLA493" s="1"/>
      <c r="QLB493" s="1"/>
      <c r="QLC493" s="1"/>
      <c r="QLD493" s="1"/>
      <c r="QLE493" s="1"/>
      <c r="QLF493" s="1"/>
      <c r="QLG493" s="1"/>
      <c r="QLH493" s="1"/>
      <c r="QLI493" s="1"/>
      <c r="QLJ493" s="1"/>
      <c r="QLK493" s="1"/>
      <c r="QLL493" s="1"/>
      <c r="QLM493" s="1"/>
      <c r="QLN493" s="1"/>
      <c r="QLO493" s="1"/>
      <c r="QLP493" s="1"/>
      <c r="QLQ493" s="1"/>
      <c r="QLR493" s="1"/>
      <c r="QLS493" s="1"/>
      <c r="QLT493" s="1"/>
      <c r="QLU493" s="1"/>
      <c r="QLV493" s="1"/>
      <c r="QLW493" s="1"/>
      <c r="QLX493" s="1"/>
      <c r="QLY493" s="1"/>
      <c r="QLZ493" s="1"/>
      <c r="QMA493" s="1"/>
      <c r="QMB493" s="1"/>
      <c r="QMC493" s="1"/>
      <c r="QMD493" s="1"/>
      <c r="QME493" s="1"/>
      <c r="QMF493" s="1"/>
      <c r="QMG493" s="1"/>
      <c r="QMH493" s="1"/>
      <c r="QMI493" s="1"/>
      <c r="QMJ493" s="1"/>
      <c r="QMK493" s="1"/>
      <c r="QML493" s="1"/>
      <c r="QMM493" s="1"/>
      <c r="QMN493" s="1"/>
      <c r="QMO493" s="1"/>
      <c r="QMP493" s="1"/>
      <c r="QMQ493" s="1"/>
      <c r="QMR493" s="1"/>
      <c r="QMS493" s="1"/>
      <c r="QMT493" s="1"/>
      <c r="QMU493" s="1"/>
      <c r="QMV493" s="1"/>
      <c r="QMW493" s="1"/>
      <c r="QMX493" s="1"/>
      <c r="QMY493" s="1"/>
      <c r="QMZ493" s="1"/>
      <c r="QNA493" s="1"/>
      <c r="QNB493" s="1"/>
      <c r="QNC493" s="1"/>
      <c r="QND493" s="1"/>
      <c r="QNE493" s="1"/>
      <c r="QNF493" s="1"/>
      <c r="QNG493" s="1"/>
      <c r="QNH493" s="1"/>
      <c r="QNI493" s="1"/>
      <c r="QNJ493" s="1"/>
      <c r="QNK493" s="1"/>
      <c r="QNL493" s="1"/>
      <c r="QNM493" s="1"/>
      <c r="QNN493" s="1"/>
      <c r="QNO493" s="1"/>
      <c r="QNP493" s="1"/>
      <c r="QNQ493" s="1"/>
      <c r="QNR493" s="1"/>
      <c r="QNS493" s="1"/>
      <c r="QNT493" s="1"/>
      <c r="QNU493" s="1"/>
      <c r="QNV493" s="1"/>
      <c r="QNW493" s="1"/>
      <c r="QNX493" s="1"/>
      <c r="QNY493" s="1"/>
      <c r="QNZ493" s="1"/>
      <c r="QOA493" s="1"/>
      <c r="QOB493" s="1"/>
      <c r="QOC493" s="1"/>
      <c r="QOD493" s="1"/>
      <c r="QOE493" s="1"/>
      <c r="QOF493" s="1"/>
      <c r="QOG493" s="1"/>
      <c r="QOH493" s="1"/>
      <c r="QOI493" s="1"/>
      <c r="QOJ493" s="1"/>
      <c r="QOK493" s="1"/>
      <c r="QOL493" s="1"/>
      <c r="QOM493" s="1"/>
      <c r="QON493" s="1"/>
      <c r="QOO493" s="1"/>
      <c r="QOP493" s="1"/>
      <c r="QOQ493" s="1"/>
      <c r="QOR493" s="1"/>
      <c r="QOS493" s="1"/>
      <c r="QOT493" s="1"/>
      <c r="QOU493" s="1"/>
      <c r="QOV493" s="1"/>
      <c r="QOW493" s="1"/>
      <c r="QOX493" s="1"/>
      <c r="QOY493" s="1"/>
      <c r="QOZ493" s="1"/>
      <c r="QPA493" s="1"/>
      <c r="QPB493" s="1"/>
      <c r="QPC493" s="1"/>
      <c r="QPD493" s="1"/>
      <c r="QPE493" s="1"/>
      <c r="QPF493" s="1"/>
      <c r="QPG493" s="1"/>
      <c r="QPH493" s="1"/>
      <c r="QPI493" s="1"/>
      <c r="QPJ493" s="1"/>
      <c r="QPK493" s="1"/>
      <c r="QPL493" s="1"/>
      <c r="QPM493" s="1"/>
      <c r="QPN493" s="1"/>
      <c r="QPO493" s="1"/>
      <c r="QPP493" s="1"/>
      <c r="QPQ493" s="1"/>
      <c r="QPR493" s="1"/>
      <c r="QPS493" s="1"/>
      <c r="QPT493" s="1"/>
      <c r="QPU493" s="1"/>
      <c r="QPV493" s="1"/>
      <c r="QPW493" s="1"/>
      <c r="QPX493" s="1"/>
      <c r="QPY493" s="1"/>
      <c r="QPZ493" s="1"/>
      <c r="QQA493" s="1"/>
      <c r="QQB493" s="1"/>
      <c r="QQC493" s="1"/>
      <c r="QQD493" s="1"/>
      <c r="QQE493" s="1"/>
      <c r="QQF493" s="1"/>
      <c r="QQG493" s="1"/>
      <c r="QQH493" s="1"/>
      <c r="QQI493" s="1"/>
      <c r="QQJ493" s="1"/>
      <c r="QQK493" s="1"/>
      <c r="QQL493" s="1"/>
      <c r="QQM493" s="1"/>
      <c r="QQN493" s="1"/>
      <c r="QQO493" s="1"/>
      <c r="QQP493" s="1"/>
      <c r="QQQ493" s="1"/>
      <c r="QQR493" s="1"/>
      <c r="QQS493" s="1"/>
      <c r="QQT493" s="1"/>
      <c r="QQU493" s="1"/>
      <c r="QQV493" s="1"/>
      <c r="QQW493" s="1"/>
      <c r="QQX493" s="1"/>
      <c r="QQY493" s="1"/>
      <c r="QQZ493" s="1"/>
      <c r="QRA493" s="1"/>
      <c r="QRB493" s="1"/>
      <c r="QRC493" s="1"/>
      <c r="QRD493" s="1"/>
      <c r="QRE493" s="1"/>
      <c r="QRF493" s="1"/>
      <c r="QRG493" s="1"/>
      <c r="QRH493" s="1"/>
      <c r="QRI493" s="1"/>
      <c r="QRJ493" s="1"/>
      <c r="QRK493" s="1"/>
      <c r="QRL493" s="1"/>
      <c r="QRM493" s="1"/>
      <c r="QRN493" s="1"/>
      <c r="QRO493" s="1"/>
      <c r="QRP493" s="1"/>
      <c r="QRQ493" s="1"/>
      <c r="QRR493" s="1"/>
      <c r="QRS493" s="1"/>
      <c r="QRT493" s="1"/>
      <c r="QRU493" s="1"/>
      <c r="QRV493" s="1"/>
      <c r="QRW493" s="1"/>
      <c r="QRX493" s="1"/>
      <c r="QRY493" s="1"/>
      <c r="QRZ493" s="1"/>
      <c r="QSA493" s="1"/>
      <c r="QSB493" s="1"/>
      <c r="QSC493" s="1"/>
      <c r="QSD493" s="1"/>
      <c r="QSE493" s="1"/>
      <c r="QSF493" s="1"/>
      <c r="QSG493" s="1"/>
      <c r="QSH493" s="1"/>
      <c r="QSI493" s="1"/>
      <c r="QSJ493" s="1"/>
      <c r="QSK493" s="1"/>
      <c r="QSL493" s="1"/>
      <c r="QSM493" s="1"/>
      <c r="QSN493" s="1"/>
      <c r="QSO493" s="1"/>
      <c r="QSP493" s="1"/>
      <c r="QSQ493" s="1"/>
      <c r="QSR493" s="1"/>
      <c r="QSS493" s="1"/>
      <c r="QST493" s="1"/>
      <c r="QSU493" s="1"/>
      <c r="QSV493" s="1"/>
      <c r="QSW493" s="1"/>
      <c r="QSX493" s="1"/>
      <c r="QSY493" s="1"/>
      <c r="QSZ493" s="1"/>
      <c r="QTA493" s="1"/>
      <c r="QTB493" s="1"/>
      <c r="QTC493" s="1"/>
      <c r="QTD493" s="1"/>
      <c r="QTE493" s="1"/>
      <c r="QTF493" s="1"/>
      <c r="QTG493" s="1"/>
      <c r="QTH493" s="1"/>
      <c r="QTI493" s="1"/>
      <c r="QTJ493" s="1"/>
      <c r="QTK493" s="1"/>
      <c r="QTL493" s="1"/>
      <c r="QTM493" s="1"/>
      <c r="QTN493" s="1"/>
      <c r="QTO493" s="1"/>
      <c r="QTP493" s="1"/>
      <c r="QTQ493" s="1"/>
      <c r="QTR493" s="1"/>
      <c r="QTS493" s="1"/>
      <c r="QTT493" s="1"/>
      <c r="QTU493" s="1"/>
      <c r="QTV493" s="1"/>
      <c r="QTW493" s="1"/>
      <c r="QTX493" s="1"/>
      <c r="QTY493" s="1"/>
      <c r="QTZ493" s="1"/>
      <c r="QUA493" s="1"/>
      <c r="QUB493" s="1"/>
      <c r="QUC493" s="1"/>
      <c r="QUD493" s="1"/>
      <c r="QUE493" s="1"/>
      <c r="QUF493" s="1"/>
      <c r="QUG493" s="1"/>
      <c r="QUH493" s="1"/>
      <c r="QUI493" s="1"/>
      <c r="QUJ493" s="1"/>
      <c r="QUK493" s="1"/>
      <c r="QUL493" s="1"/>
      <c r="QUM493" s="1"/>
      <c r="QUN493" s="1"/>
      <c r="QUO493" s="1"/>
      <c r="QUP493" s="1"/>
      <c r="QUQ493" s="1"/>
      <c r="QUR493" s="1"/>
      <c r="QUS493" s="1"/>
      <c r="QUT493" s="1"/>
      <c r="QUU493" s="1"/>
      <c r="QUV493" s="1"/>
      <c r="QUW493" s="1"/>
      <c r="QUX493" s="1"/>
      <c r="QUY493" s="1"/>
      <c r="QUZ493" s="1"/>
      <c r="QVA493" s="1"/>
      <c r="QVB493" s="1"/>
      <c r="QVC493" s="1"/>
      <c r="QVD493" s="1"/>
      <c r="QVE493" s="1"/>
      <c r="QVF493" s="1"/>
      <c r="QVG493" s="1"/>
      <c r="QVH493" s="1"/>
      <c r="QVI493" s="1"/>
      <c r="QVJ493" s="1"/>
      <c r="QVK493" s="1"/>
      <c r="QVL493" s="1"/>
      <c r="QVM493" s="1"/>
      <c r="QVN493" s="1"/>
      <c r="QVO493" s="1"/>
      <c r="QVP493" s="1"/>
      <c r="QVQ493" s="1"/>
      <c r="QVR493" s="1"/>
      <c r="QVS493" s="1"/>
      <c r="QVT493" s="1"/>
      <c r="QVU493" s="1"/>
      <c r="QVV493" s="1"/>
      <c r="QVW493" s="1"/>
      <c r="QVX493" s="1"/>
      <c r="QVY493" s="1"/>
      <c r="QVZ493" s="1"/>
      <c r="QWA493" s="1"/>
      <c r="QWB493" s="1"/>
      <c r="QWC493" s="1"/>
      <c r="QWD493" s="1"/>
      <c r="QWE493" s="1"/>
      <c r="QWF493" s="1"/>
      <c r="QWG493" s="1"/>
      <c r="QWH493" s="1"/>
      <c r="QWI493" s="1"/>
      <c r="QWJ493" s="1"/>
      <c r="QWK493" s="1"/>
      <c r="QWL493" s="1"/>
      <c r="QWM493" s="1"/>
      <c r="QWN493" s="1"/>
      <c r="QWO493" s="1"/>
      <c r="QWP493" s="1"/>
      <c r="QWQ493" s="1"/>
      <c r="QWR493" s="1"/>
      <c r="QWS493" s="1"/>
      <c r="QWT493" s="1"/>
      <c r="QWU493" s="1"/>
      <c r="QWV493" s="1"/>
      <c r="QWW493" s="1"/>
      <c r="QWX493" s="1"/>
      <c r="QWY493" s="1"/>
      <c r="QWZ493" s="1"/>
      <c r="QXA493" s="1"/>
      <c r="QXB493" s="1"/>
      <c r="QXC493" s="1"/>
      <c r="QXD493" s="1"/>
      <c r="QXE493" s="1"/>
      <c r="QXF493" s="1"/>
      <c r="QXG493" s="1"/>
      <c r="QXH493" s="1"/>
      <c r="QXI493" s="1"/>
      <c r="QXJ493" s="1"/>
      <c r="QXK493" s="1"/>
      <c r="QXL493" s="1"/>
      <c r="QXM493" s="1"/>
      <c r="QXN493" s="1"/>
      <c r="QXO493" s="1"/>
      <c r="QXP493" s="1"/>
      <c r="QXQ493" s="1"/>
      <c r="QXR493" s="1"/>
      <c r="QXS493" s="1"/>
      <c r="QXT493" s="1"/>
      <c r="QXU493" s="1"/>
      <c r="QXV493" s="1"/>
      <c r="QXW493" s="1"/>
      <c r="QXX493" s="1"/>
      <c r="QXY493" s="1"/>
      <c r="QXZ493" s="1"/>
      <c r="QYA493" s="1"/>
      <c r="QYB493" s="1"/>
      <c r="QYC493" s="1"/>
      <c r="QYD493" s="1"/>
      <c r="QYE493" s="1"/>
      <c r="QYF493" s="1"/>
      <c r="QYG493" s="1"/>
      <c r="QYH493" s="1"/>
      <c r="QYI493" s="1"/>
      <c r="QYJ493" s="1"/>
      <c r="QYK493" s="1"/>
      <c r="QYL493" s="1"/>
      <c r="QYM493" s="1"/>
      <c r="QYN493" s="1"/>
      <c r="QYO493" s="1"/>
      <c r="QYP493" s="1"/>
      <c r="QYQ493" s="1"/>
      <c r="QYR493" s="1"/>
      <c r="QYS493" s="1"/>
      <c r="QYT493" s="1"/>
      <c r="QYU493" s="1"/>
      <c r="QYV493" s="1"/>
      <c r="QYW493" s="1"/>
      <c r="QYX493" s="1"/>
      <c r="QYY493" s="1"/>
      <c r="QYZ493" s="1"/>
      <c r="QZA493" s="1"/>
      <c r="QZB493" s="1"/>
      <c r="QZC493" s="1"/>
      <c r="QZD493" s="1"/>
      <c r="QZE493" s="1"/>
      <c r="QZF493" s="1"/>
      <c r="QZG493" s="1"/>
      <c r="QZH493" s="1"/>
      <c r="QZI493" s="1"/>
      <c r="QZJ493" s="1"/>
      <c r="QZK493" s="1"/>
      <c r="QZL493" s="1"/>
      <c r="QZM493" s="1"/>
      <c r="QZN493" s="1"/>
      <c r="QZO493" s="1"/>
      <c r="QZP493" s="1"/>
      <c r="QZQ493" s="1"/>
      <c r="QZR493" s="1"/>
      <c r="QZS493" s="1"/>
      <c r="QZT493" s="1"/>
      <c r="QZU493" s="1"/>
      <c r="QZV493" s="1"/>
      <c r="QZW493" s="1"/>
      <c r="QZX493" s="1"/>
      <c r="QZY493" s="1"/>
      <c r="QZZ493" s="1"/>
      <c r="RAA493" s="1"/>
      <c r="RAB493" s="1"/>
      <c r="RAC493" s="1"/>
      <c r="RAD493" s="1"/>
      <c r="RAE493" s="1"/>
      <c r="RAF493" s="1"/>
      <c r="RAG493" s="1"/>
      <c r="RAH493" s="1"/>
      <c r="RAI493" s="1"/>
      <c r="RAJ493" s="1"/>
      <c r="RAK493" s="1"/>
      <c r="RAL493" s="1"/>
      <c r="RAM493" s="1"/>
      <c r="RAN493" s="1"/>
      <c r="RAO493" s="1"/>
      <c r="RAP493" s="1"/>
      <c r="RAQ493" s="1"/>
      <c r="RAR493" s="1"/>
      <c r="RAS493" s="1"/>
      <c r="RAT493" s="1"/>
      <c r="RAU493" s="1"/>
      <c r="RAV493" s="1"/>
      <c r="RAW493" s="1"/>
      <c r="RAX493" s="1"/>
      <c r="RAY493" s="1"/>
      <c r="RAZ493" s="1"/>
      <c r="RBA493" s="1"/>
      <c r="RBB493" s="1"/>
      <c r="RBC493" s="1"/>
      <c r="RBD493" s="1"/>
      <c r="RBE493" s="1"/>
      <c r="RBF493" s="1"/>
      <c r="RBG493" s="1"/>
      <c r="RBH493" s="1"/>
      <c r="RBI493" s="1"/>
      <c r="RBJ493" s="1"/>
      <c r="RBK493" s="1"/>
      <c r="RBL493" s="1"/>
      <c r="RBM493" s="1"/>
      <c r="RBN493" s="1"/>
      <c r="RBO493" s="1"/>
      <c r="RBP493" s="1"/>
      <c r="RBQ493" s="1"/>
      <c r="RBR493" s="1"/>
      <c r="RBS493" s="1"/>
      <c r="RBT493" s="1"/>
      <c r="RBU493" s="1"/>
      <c r="RBV493" s="1"/>
      <c r="RBW493" s="1"/>
      <c r="RBX493" s="1"/>
      <c r="RBY493" s="1"/>
      <c r="RBZ493" s="1"/>
      <c r="RCA493" s="1"/>
      <c r="RCB493" s="1"/>
      <c r="RCC493" s="1"/>
      <c r="RCD493" s="1"/>
      <c r="RCE493" s="1"/>
      <c r="RCF493" s="1"/>
      <c r="RCG493" s="1"/>
      <c r="RCH493" s="1"/>
      <c r="RCI493" s="1"/>
      <c r="RCJ493" s="1"/>
      <c r="RCK493" s="1"/>
      <c r="RCL493" s="1"/>
      <c r="RCM493" s="1"/>
      <c r="RCN493" s="1"/>
      <c r="RCO493" s="1"/>
      <c r="RCP493" s="1"/>
      <c r="RCQ493" s="1"/>
      <c r="RCR493" s="1"/>
      <c r="RCS493" s="1"/>
      <c r="RCT493" s="1"/>
      <c r="RCU493" s="1"/>
      <c r="RCV493" s="1"/>
      <c r="RCW493" s="1"/>
      <c r="RCX493" s="1"/>
      <c r="RCY493" s="1"/>
      <c r="RCZ493" s="1"/>
      <c r="RDA493" s="1"/>
      <c r="RDB493" s="1"/>
      <c r="RDC493" s="1"/>
      <c r="RDD493" s="1"/>
      <c r="RDE493" s="1"/>
      <c r="RDF493" s="1"/>
      <c r="RDG493" s="1"/>
      <c r="RDH493" s="1"/>
      <c r="RDI493" s="1"/>
      <c r="RDJ493" s="1"/>
      <c r="RDK493" s="1"/>
      <c r="RDL493" s="1"/>
      <c r="RDM493" s="1"/>
      <c r="RDN493" s="1"/>
      <c r="RDO493" s="1"/>
      <c r="RDP493" s="1"/>
      <c r="RDQ493" s="1"/>
      <c r="RDR493" s="1"/>
      <c r="RDS493" s="1"/>
      <c r="RDT493" s="1"/>
      <c r="RDU493" s="1"/>
      <c r="RDV493" s="1"/>
      <c r="RDW493" s="1"/>
      <c r="RDX493" s="1"/>
      <c r="RDY493" s="1"/>
      <c r="RDZ493" s="1"/>
      <c r="REA493" s="1"/>
      <c r="REB493" s="1"/>
      <c r="REC493" s="1"/>
      <c r="RED493" s="1"/>
      <c r="REE493" s="1"/>
      <c r="REF493" s="1"/>
      <c r="REG493" s="1"/>
      <c r="REH493" s="1"/>
      <c r="REI493" s="1"/>
      <c r="REJ493" s="1"/>
      <c r="REK493" s="1"/>
      <c r="REL493" s="1"/>
      <c r="REM493" s="1"/>
      <c r="REN493" s="1"/>
      <c r="REO493" s="1"/>
      <c r="REP493" s="1"/>
      <c r="REQ493" s="1"/>
      <c r="RER493" s="1"/>
      <c r="RES493" s="1"/>
      <c r="RET493" s="1"/>
      <c r="REU493" s="1"/>
      <c r="REV493" s="1"/>
      <c r="REW493" s="1"/>
      <c r="REX493" s="1"/>
      <c r="REY493" s="1"/>
      <c r="REZ493" s="1"/>
      <c r="RFA493" s="1"/>
      <c r="RFB493" s="1"/>
      <c r="RFC493" s="1"/>
      <c r="RFD493" s="1"/>
      <c r="RFE493" s="1"/>
      <c r="RFF493" s="1"/>
      <c r="RFG493" s="1"/>
      <c r="RFH493" s="1"/>
      <c r="RFI493" s="1"/>
      <c r="RFJ493" s="1"/>
      <c r="RFK493" s="1"/>
      <c r="RFL493" s="1"/>
      <c r="RFM493" s="1"/>
      <c r="RFN493" s="1"/>
      <c r="RFO493" s="1"/>
      <c r="RFP493" s="1"/>
      <c r="RFQ493" s="1"/>
      <c r="RFR493" s="1"/>
      <c r="RFS493" s="1"/>
      <c r="RFT493" s="1"/>
      <c r="RFU493" s="1"/>
      <c r="RFV493" s="1"/>
      <c r="RFW493" s="1"/>
      <c r="RFX493" s="1"/>
      <c r="RFY493" s="1"/>
      <c r="RFZ493" s="1"/>
      <c r="RGA493" s="1"/>
      <c r="RGB493" s="1"/>
      <c r="RGC493" s="1"/>
      <c r="RGD493" s="1"/>
      <c r="RGE493" s="1"/>
      <c r="RGF493" s="1"/>
      <c r="RGG493" s="1"/>
      <c r="RGH493" s="1"/>
      <c r="RGI493" s="1"/>
      <c r="RGJ493" s="1"/>
      <c r="RGK493" s="1"/>
      <c r="RGL493" s="1"/>
      <c r="RGM493" s="1"/>
      <c r="RGN493" s="1"/>
      <c r="RGO493" s="1"/>
      <c r="RGP493" s="1"/>
      <c r="RGQ493" s="1"/>
      <c r="RGR493" s="1"/>
      <c r="RGS493" s="1"/>
      <c r="RGT493" s="1"/>
      <c r="RGU493" s="1"/>
      <c r="RGV493" s="1"/>
      <c r="RGW493" s="1"/>
      <c r="RGX493" s="1"/>
      <c r="RGY493" s="1"/>
      <c r="RGZ493" s="1"/>
      <c r="RHA493" s="1"/>
      <c r="RHB493" s="1"/>
      <c r="RHC493" s="1"/>
      <c r="RHD493" s="1"/>
      <c r="RHE493" s="1"/>
      <c r="RHF493" s="1"/>
      <c r="RHG493" s="1"/>
      <c r="RHH493" s="1"/>
      <c r="RHI493" s="1"/>
      <c r="RHJ493" s="1"/>
      <c r="RHK493" s="1"/>
      <c r="RHL493" s="1"/>
      <c r="RHM493" s="1"/>
      <c r="RHN493" s="1"/>
      <c r="RHO493" s="1"/>
      <c r="RHP493" s="1"/>
      <c r="RHQ493" s="1"/>
      <c r="RHR493" s="1"/>
      <c r="RHS493" s="1"/>
      <c r="RHT493" s="1"/>
      <c r="RHU493" s="1"/>
      <c r="RHV493" s="1"/>
      <c r="RHW493" s="1"/>
      <c r="RHX493" s="1"/>
      <c r="RHY493" s="1"/>
      <c r="RHZ493" s="1"/>
      <c r="RIA493" s="1"/>
      <c r="RIB493" s="1"/>
      <c r="RIC493" s="1"/>
      <c r="RID493" s="1"/>
      <c r="RIE493" s="1"/>
      <c r="RIF493" s="1"/>
      <c r="RIG493" s="1"/>
      <c r="RIH493" s="1"/>
      <c r="RII493" s="1"/>
      <c r="RIJ493" s="1"/>
      <c r="RIK493" s="1"/>
      <c r="RIL493" s="1"/>
      <c r="RIM493" s="1"/>
      <c r="RIN493" s="1"/>
      <c r="RIO493" s="1"/>
      <c r="RIP493" s="1"/>
      <c r="RIQ493" s="1"/>
      <c r="RIR493" s="1"/>
      <c r="RIS493" s="1"/>
      <c r="RIT493" s="1"/>
      <c r="RIU493" s="1"/>
      <c r="RIV493" s="1"/>
      <c r="RIW493" s="1"/>
      <c r="RIX493" s="1"/>
      <c r="RIY493" s="1"/>
      <c r="RIZ493" s="1"/>
      <c r="RJA493" s="1"/>
      <c r="RJB493" s="1"/>
      <c r="RJC493" s="1"/>
      <c r="RJD493" s="1"/>
      <c r="RJE493" s="1"/>
      <c r="RJF493" s="1"/>
      <c r="RJG493" s="1"/>
      <c r="RJH493" s="1"/>
      <c r="RJI493" s="1"/>
      <c r="RJJ493" s="1"/>
      <c r="RJK493" s="1"/>
      <c r="RJL493" s="1"/>
      <c r="RJM493" s="1"/>
      <c r="RJN493" s="1"/>
      <c r="RJO493" s="1"/>
      <c r="RJP493" s="1"/>
      <c r="RJQ493" s="1"/>
      <c r="RJR493" s="1"/>
      <c r="RJS493" s="1"/>
      <c r="RJT493" s="1"/>
      <c r="RJU493" s="1"/>
      <c r="RJV493" s="1"/>
      <c r="RJW493" s="1"/>
      <c r="RJX493" s="1"/>
      <c r="RJY493" s="1"/>
      <c r="RJZ493" s="1"/>
      <c r="RKA493" s="1"/>
      <c r="RKB493" s="1"/>
      <c r="RKC493" s="1"/>
      <c r="RKD493" s="1"/>
      <c r="RKE493" s="1"/>
      <c r="RKF493" s="1"/>
      <c r="RKG493" s="1"/>
      <c r="RKH493" s="1"/>
      <c r="RKI493" s="1"/>
      <c r="RKJ493" s="1"/>
      <c r="RKK493" s="1"/>
      <c r="RKL493" s="1"/>
      <c r="RKM493" s="1"/>
      <c r="RKN493" s="1"/>
      <c r="RKO493" s="1"/>
      <c r="RKP493" s="1"/>
      <c r="RKQ493" s="1"/>
      <c r="RKR493" s="1"/>
      <c r="RKS493" s="1"/>
      <c r="RKT493" s="1"/>
      <c r="RKU493" s="1"/>
      <c r="RKV493" s="1"/>
      <c r="RKW493" s="1"/>
      <c r="RKX493" s="1"/>
      <c r="RKY493" s="1"/>
      <c r="RKZ493" s="1"/>
      <c r="RLA493" s="1"/>
      <c r="RLB493" s="1"/>
      <c r="RLC493" s="1"/>
      <c r="RLD493" s="1"/>
      <c r="RLE493" s="1"/>
      <c r="RLF493" s="1"/>
      <c r="RLG493" s="1"/>
      <c r="RLH493" s="1"/>
      <c r="RLI493" s="1"/>
      <c r="RLJ493" s="1"/>
      <c r="RLK493" s="1"/>
      <c r="RLL493" s="1"/>
      <c r="RLM493" s="1"/>
      <c r="RLN493" s="1"/>
      <c r="RLO493" s="1"/>
      <c r="RLP493" s="1"/>
      <c r="RLQ493" s="1"/>
      <c r="RLR493" s="1"/>
      <c r="RLS493" s="1"/>
      <c r="RLT493" s="1"/>
      <c r="RLU493" s="1"/>
      <c r="RLV493" s="1"/>
      <c r="RLW493" s="1"/>
      <c r="RLX493" s="1"/>
      <c r="RLY493" s="1"/>
      <c r="RLZ493" s="1"/>
      <c r="RMA493" s="1"/>
      <c r="RMB493" s="1"/>
      <c r="RMC493" s="1"/>
      <c r="RMD493" s="1"/>
      <c r="RME493" s="1"/>
      <c r="RMF493" s="1"/>
      <c r="RMG493" s="1"/>
      <c r="RMH493" s="1"/>
      <c r="RMI493" s="1"/>
      <c r="RMJ493" s="1"/>
      <c r="RMK493" s="1"/>
      <c r="RML493" s="1"/>
      <c r="RMM493" s="1"/>
      <c r="RMN493" s="1"/>
      <c r="RMO493" s="1"/>
      <c r="RMP493" s="1"/>
      <c r="RMQ493" s="1"/>
      <c r="RMR493" s="1"/>
      <c r="RMS493" s="1"/>
      <c r="RMT493" s="1"/>
      <c r="RMU493" s="1"/>
      <c r="RMV493" s="1"/>
      <c r="RMW493" s="1"/>
      <c r="RMX493" s="1"/>
      <c r="RMY493" s="1"/>
      <c r="RMZ493" s="1"/>
      <c r="RNA493" s="1"/>
      <c r="RNB493" s="1"/>
      <c r="RNC493" s="1"/>
      <c r="RND493" s="1"/>
      <c r="RNE493" s="1"/>
      <c r="RNF493" s="1"/>
      <c r="RNG493" s="1"/>
      <c r="RNH493" s="1"/>
      <c r="RNI493" s="1"/>
      <c r="RNJ493" s="1"/>
      <c r="RNK493" s="1"/>
      <c r="RNL493" s="1"/>
      <c r="RNM493" s="1"/>
      <c r="RNN493" s="1"/>
      <c r="RNO493" s="1"/>
      <c r="RNP493" s="1"/>
      <c r="RNQ493" s="1"/>
      <c r="RNR493" s="1"/>
      <c r="RNS493" s="1"/>
      <c r="RNT493" s="1"/>
      <c r="RNU493" s="1"/>
      <c r="RNV493" s="1"/>
      <c r="RNW493" s="1"/>
      <c r="RNX493" s="1"/>
      <c r="RNY493" s="1"/>
      <c r="RNZ493" s="1"/>
      <c r="ROA493" s="1"/>
      <c r="ROB493" s="1"/>
      <c r="ROC493" s="1"/>
      <c r="ROD493" s="1"/>
      <c r="ROE493" s="1"/>
      <c r="ROF493" s="1"/>
      <c r="ROG493" s="1"/>
      <c r="ROH493" s="1"/>
      <c r="ROI493" s="1"/>
      <c r="ROJ493" s="1"/>
      <c r="ROK493" s="1"/>
      <c r="ROL493" s="1"/>
      <c r="ROM493" s="1"/>
      <c r="RON493" s="1"/>
      <c r="ROO493" s="1"/>
      <c r="ROP493" s="1"/>
      <c r="ROQ493" s="1"/>
      <c r="ROR493" s="1"/>
      <c r="ROS493" s="1"/>
      <c r="ROT493" s="1"/>
      <c r="ROU493" s="1"/>
      <c r="ROV493" s="1"/>
      <c r="ROW493" s="1"/>
      <c r="ROX493" s="1"/>
      <c r="ROY493" s="1"/>
      <c r="ROZ493" s="1"/>
      <c r="RPA493" s="1"/>
      <c r="RPB493" s="1"/>
      <c r="RPC493" s="1"/>
      <c r="RPD493" s="1"/>
      <c r="RPE493" s="1"/>
      <c r="RPF493" s="1"/>
      <c r="RPG493" s="1"/>
      <c r="RPH493" s="1"/>
      <c r="RPI493" s="1"/>
      <c r="RPJ493" s="1"/>
      <c r="RPK493" s="1"/>
      <c r="RPL493" s="1"/>
      <c r="RPM493" s="1"/>
      <c r="RPN493" s="1"/>
      <c r="RPO493" s="1"/>
      <c r="RPP493" s="1"/>
      <c r="RPQ493" s="1"/>
      <c r="RPR493" s="1"/>
      <c r="RPS493" s="1"/>
      <c r="RPT493" s="1"/>
      <c r="RPU493" s="1"/>
      <c r="RPV493" s="1"/>
      <c r="RPW493" s="1"/>
      <c r="RPX493" s="1"/>
      <c r="RPY493" s="1"/>
      <c r="RPZ493" s="1"/>
      <c r="RQA493" s="1"/>
      <c r="RQB493" s="1"/>
      <c r="RQC493" s="1"/>
      <c r="RQD493" s="1"/>
      <c r="RQE493" s="1"/>
      <c r="RQF493" s="1"/>
      <c r="RQG493" s="1"/>
      <c r="RQH493" s="1"/>
      <c r="RQI493" s="1"/>
      <c r="RQJ493" s="1"/>
      <c r="RQK493" s="1"/>
      <c r="RQL493" s="1"/>
      <c r="RQM493" s="1"/>
      <c r="RQN493" s="1"/>
      <c r="RQO493" s="1"/>
      <c r="RQP493" s="1"/>
      <c r="RQQ493" s="1"/>
      <c r="RQR493" s="1"/>
      <c r="RQS493" s="1"/>
      <c r="RQT493" s="1"/>
      <c r="RQU493" s="1"/>
      <c r="RQV493" s="1"/>
      <c r="RQW493" s="1"/>
      <c r="RQX493" s="1"/>
      <c r="RQY493" s="1"/>
      <c r="RQZ493" s="1"/>
      <c r="RRA493" s="1"/>
      <c r="RRB493" s="1"/>
      <c r="RRC493" s="1"/>
      <c r="RRD493" s="1"/>
      <c r="RRE493" s="1"/>
      <c r="RRF493" s="1"/>
      <c r="RRG493" s="1"/>
      <c r="RRH493" s="1"/>
      <c r="RRI493" s="1"/>
      <c r="RRJ493" s="1"/>
      <c r="RRK493" s="1"/>
      <c r="RRL493" s="1"/>
      <c r="RRM493" s="1"/>
      <c r="RRN493" s="1"/>
      <c r="RRO493" s="1"/>
      <c r="RRP493" s="1"/>
      <c r="RRQ493" s="1"/>
      <c r="RRR493" s="1"/>
      <c r="RRS493" s="1"/>
      <c r="RRT493" s="1"/>
      <c r="RRU493" s="1"/>
      <c r="RRV493" s="1"/>
      <c r="RRW493" s="1"/>
      <c r="RRX493" s="1"/>
      <c r="RRY493" s="1"/>
      <c r="RRZ493" s="1"/>
      <c r="RSA493" s="1"/>
      <c r="RSB493" s="1"/>
      <c r="RSC493" s="1"/>
      <c r="RSD493" s="1"/>
      <c r="RSE493" s="1"/>
      <c r="RSF493" s="1"/>
      <c r="RSG493" s="1"/>
      <c r="RSH493" s="1"/>
      <c r="RSI493" s="1"/>
      <c r="RSJ493" s="1"/>
      <c r="RSK493" s="1"/>
      <c r="RSL493" s="1"/>
      <c r="RSM493" s="1"/>
      <c r="RSN493" s="1"/>
      <c r="RSO493" s="1"/>
      <c r="RSP493" s="1"/>
      <c r="RSQ493" s="1"/>
      <c r="RSR493" s="1"/>
      <c r="RSS493" s="1"/>
      <c r="RST493" s="1"/>
      <c r="RSU493" s="1"/>
      <c r="RSV493" s="1"/>
      <c r="RSW493" s="1"/>
      <c r="RSX493" s="1"/>
      <c r="RSY493" s="1"/>
      <c r="RSZ493" s="1"/>
      <c r="RTA493" s="1"/>
      <c r="RTB493" s="1"/>
      <c r="RTC493" s="1"/>
      <c r="RTD493" s="1"/>
      <c r="RTE493" s="1"/>
      <c r="RTF493" s="1"/>
      <c r="RTG493" s="1"/>
      <c r="RTH493" s="1"/>
      <c r="RTI493" s="1"/>
      <c r="RTJ493" s="1"/>
      <c r="RTK493" s="1"/>
      <c r="RTL493" s="1"/>
      <c r="RTM493" s="1"/>
      <c r="RTN493" s="1"/>
      <c r="RTO493" s="1"/>
      <c r="RTP493" s="1"/>
      <c r="RTQ493" s="1"/>
      <c r="RTR493" s="1"/>
      <c r="RTS493" s="1"/>
      <c r="RTT493" s="1"/>
      <c r="RTU493" s="1"/>
      <c r="RTV493" s="1"/>
      <c r="RTW493" s="1"/>
      <c r="RTX493" s="1"/>
      <c r="RTY493" s="1"/>
      <c r="RTZ493" s="1"/>
      <c r="RUA493" s="1"/>
      <c r="RUB493" s="1"/>
      <c r="RUC493" s="1"/>
      <c r="RUD493" s="1"/>
      <c r="RUE493" s="1"/>
      <c r="RUF493" s="1"/>
      <c r="RUG493" s="1"/>
      <c r="RUH493" s="1"/>
      <c r="RUI493" s="1"/>
      <c r="RUJ493" s="1"/>
      <c r="RUK493" s="1"/>
      <c r="RUL493" s="1"/>
      <c r="RUM493" s="1"/>
      <c r="RUN493" s="1"/>
      <c r="RUO493" s="1"/>
      <c r="RUP493" s="1"/>
      <c r="RUQ493" s="1"/>
      <c r="RUR493" s="1"/>
      <c r="RUS493" s="1"/>
      <c r="RUT493" s="1"/>
      <c r="RUU493" s="1"/>
      <c r="RUV493" s="1"/>
      <c r="RUW493" s="1"/>
      <c r="RUX493" s="1"/>
      <c r="RUY493" s="1"/>
      <c r="RUZ493" s="1"/>
      <c r="RVA493" s="1"/>
      <c r="RVB493" s="1"/>
      <c r="RVC493" s="1"/>
      <c r="RVD493" s="1"/>
      <c r="RVE493" s="1"/>
      <c r="RVF493" s="1"/>
      <c r="RVG493" s="1"/>
      <c r="RVH493" s="1"/>
      <c r="RVI493" s="1"/>
      <c r="RVJ493" s="1"/>
      <c r="RVK493" s="1"/>
      <c r="RVL493" s="1"/>
      <c r="RVM493" s="1"/>
      <c r="RVN493" s="1"/>
      <c r="RVO493" s="1"/>
      <c r="RVP493" s="1"/>
      <c r="RVQ493" s="1"/>
      <c r="RVR493" s="1"/>
      <c r="RVS493" s="1"/>
      <c r="RVT493" s="1"/>
      <c r="RVU493" s="1"/>
      <c r="RVV493" s="1"/>
      <c r="RVW493" s="1"/>
      <c r="RVX493" s="1"/>
      <c r="RVY493" s="1"/>
      <c r="RVZ493" s="1"/>
      <c r="RWA493" s="1"/>
      <c r="RWB493" s="1"/>
      <c r="RWC493" s="1"/>
      <c r="RWD493" s="1"/>
      <c r="RWE493" s="1"/>
      <c r="RWF493" s="1"/>
      <c r="RWG493" s="1"/>
      <c r="RWH493" s="1"/>
      <c r="RWI493" s="1"/>
      <c r="RWJ493" s="1"/>
      <c r="RWK493" s="1"/>
      <c r="RWL493" s="1"/>
      <c r="RWM493" s="1"/>
      <c r="RWN493" s="1"/>
      <c r="RWO493" s="1"/>
      <c r="RWP493" s="1"/>
      <c r="RWQ493" s="1"/>
      <c r="RWR493" s="1"/>
      <c r="RWS493" s="1"/>
      <c r="RWT493" s="1"/>
      <c r="RWU493" s="1"/>
      <c r="RWV493" s="1"/>
      <c r="RWW493" s="1"/>
      <c r="RWX493" s="1"/>
      <c r="RWY493" s="1"/>
      <c r="RWZ493" s="1"/>
      <c r="RXA493" s="1"/>
      <c r="RXB493" s="1"/>
      <c r="RXC493" s="1"/>
      <c r="RXD493" s="1"/>
      <c r="RXE493" s="1"/>
      <c r="RXF493" s="1"/>
      <c r="RXG493" s="1"/>
      <c r="RXH493" s="1"/>
      <c r="RXI493" s="1"/>
      <c r="RXJ493" s="1"/>
      <c r="RXK493" s="1"/>
      <c r="RXL493" s="1"/>
      <c r="RXM493" s="1"/>
      <c r="RXN493" s="1"/>
      <c r="RXO493" s="1"/>
      <c r="RXP493" s="1"/>
      <c r="RXQ493" s="1"/>
      <c r="RXR493" s="1"/>
      <c r="RXS493" s="1"/>
      <c r="RXT493" s="1"/>
      <c r="RXU493" s="1"/>
      <c r="RXV493" s="1"/>
      <c r="RXW493" s="1"/>
      <c r="RXX493" s="1"/>
      <c r="RXY493" s="1"/>
      <c r="RXZ493" s="1"/>
      <c r="RYA493" s="1"/>
      <c r="RYB493" s="1"/>
      <c r="RYC493" s="1"/>
      <c r="RYD493" s="1"/>
      <c r="RYE493" s="1"/>
      <c r="RYF493" s="1"/>
      <c r="RYG493" s="1"/>
      <c r="RYH493" s="1"/>
      <c r="RYI493" s="1"/>
      <c r="RYJ493" s="1"/>
      <c r="RYK493" s="1"/>
      <c r="RYL493" s="1"/>
      <c r="RYM493" s="1"/>
      <c r="RYN493" s="1"/>
      <c r="RYO493" s="1"/>
      <c r="RYP493" s="1"/>
      <c r="RYQ493" s="1"/>
      <c r="RYR493" s="1"/>
      <c r="RYS493" s="1"/>
      <c r="RYT493" s="1"/>
      <c r="RYU493" s="1"/>
      <c r="RYV493" s="1"/>
      <c r="RYW493" s="1"/>
      <c r="RYX493" s="1"/>
      <c r="RYY493" s="1"/>
      <c r="RYZ493" s="1"/>
      <c r="RZA493" s="1"/>
      <c r="RZB493" s="1"/>
      <c r="RZC493" s="1"/>
      <c r="RZD493" s="1"/>
      <c r="RZE493" s="1"/>
      <c r="RZF493" s="1"/>
      <c r="RZG493" s="1"/>
      <c r="RZH493" s="1"/>
      <c r="RZI493" s="1"/>
      <c r="RZJ493" s="1"/>
      <c r="RZK493" s="1"/>
      <c r="RZL493" s="1"/>
      <c r="RZM493" s="1"/>
      <c r="RZN493" s="1"/>
      <c r="RZO493" s="1"/>
      <c r="RZP493" s="1"/>
      <c r="RZQ493" s="1"/>
      <c r="RZR493" s="1"/>
      <c r="RZS493" s="1"/>
      <c r="RZT493" s="1"/>
      <c r="RZU493" s="1"/>
      <c r="RZV493" s="1"/>
      <c r="RZW493" s="1"/>
      <c r="RZX493" s="1"/>
      <c r="RZY493" s="1"/>
      <c r="RZZ493" s="1"/>
      <c r="SAA493" s="1"/>
      <c r="SAB493" s="1"/>
      <c r="SAC493" s="1"/>
      <c r="SAD493" s="1"/>
      <c r="SAE493" s="1"/>
      <c r="SAF493" s="1"/>
      <c r="SAG493" s="1"/>
      <c r="SAH493" s="1"/>
      <c r="SAI493" s="1"/>
      <c r="SAJ493" s="1"/>
      <c r="SAK493" s="1"/>
      <c r="SAL493" s="1"/>
      <c r="SAM493" s="1"/>
      <c r="SAN493" s="1"/>
      <c r="SAO493" s="1"/>
      <c r="SAP493" s="1"/>
      <c r="SAQ493" s="1"/>
      <c r="SAR493" s="1"/>
      <c r="SAS493" s="1"/>
      <c r="SAT493" s="1"/>
      <c r="SAU493" s="1"/>
      <c r="SAV493" s="1"/>
      <c r="SAW493" s="1"/>
      <c r="SAX493" s="1"/>
      <c r="SAY493" s="1"/>
      <c r="SAZ493" s="1"/>
      <c r="SBA493" s="1"/>
      <c r="SBB493" s="1"/>
      <c r="SBC493" s="1"/>
      <c r="SBD493" s="1"/>
      <c r="SBE493" s="1"/>
      <c r="SBF493" s="1"/>
      <c r="SBG493" s="1"/>
      <c r="SBH493" s="1"/>
      <c r="SBI493" s="1"/>
      <c r="SBJ493" s="1"/>
      <c r="SBK493" s="1"/>
      <c r="SBL493" s="1"/>
      <c r="SBM493" s="1"/>
      <c r="SBN493" s="1"/>
      <c r="SBO493" s="1"/>
      <c r="SBP493" s="1"/>
      <c r="SBQ493" s="1"/>
      <c r="SBR493" s="1"/>
      <c r="SBS493" s="1"/>
      <c r="SBT493" s="1"/>
      <c r="SBU493" s="1"/>
      <c r="SBV493" s="1"/>
      <c r="SBW493" s="1"/>
      <c r="SBX493" s="1"/>
      <c r="SBY493" s="1"/>
      <c r="SBZ493" s="1"/>
      <c r="SCA493" s="1"/>
      <c r="SCB493" s="1"/>
      <c r="SCC493" s="1"/>
      <c r="SCD493" s="1"/>
      <c r="SCE493" s="1"/>
      <c r="SCF493" s="1"/>
      <c r="SCG493" s="1"/>
      <c r="SCH493" s="1"/>
      <c r="SCI493" s="1"/>
      <c r="SCJ493" s="1"/>
      <c r="SCK493" s="1"/>
      <c r="SCL493" s="1"/>
      <c r="SCM493" s="1"/>
      <c r="SCN493" s="1"/>
      <c r="SCO493" s="1"/>
      <c r="SCP493" s="1"/>
      <c r="SCQ493" s="1"/>
      <c r="SCR493" s="1"/>
      <c r="SCS493" s="1"/>
      <c r="SCT493" s="1"/>
      <c r="SCU493" s="1"/>
      <c r="SCV493" s="1"/>
      <c r="SCW493" s="1"/>
      <c r="SCX493" s="1"/>
      <c r="SCY493" s="1"/>
      <c r="SCZ493" s="1"/>
      <c r="SDA493" s="1"/>
      <c r="SDB493" s="1"/>
      <c r="SDC493" s="1"/>
      <c r="SDD493" s="1"/>
      <c r="SDE493" s="1"/>
      <c r="SDF493" s="1"/>
      <c r="SDG493" s="1"/>
      <c r="SDH493" s="1"/>
      <c r="SDI493" s="1"/>
      <c r="SDJ493" s="1"/>
      <c r="SDK493" s="1"/>
      <c r="SDL493" s="1"/>
      <c r="SDM493" s="1"/>
      <c r="SDN493" s="1"/>
      <c r="SDO493" s="1"/>
      <c r="SDP493" s="1"/>
      <c r="SDQ493" s="1"/>
      <c r="SDR493" s="1"/>
      <c r="SDS493" s="1"/>
      <c r="SDT493" s="1"/>
      <c r="SDU493" s="1"/>
      <c r="SDV493" s="1"/>
      <c r="SDW493" s="1"/>
      <c r="SDX493" s="1"/>
      <c r="SDY493" s="1"/>
      <c r="SDZ493" s="1"/>
      <c r="SEA493" s="1"/>
      <c r="SEB493" s="1"/>
      <c r="SEC493" s="1"/>
      <c r="SED493" s="1"/>
      <c r="SEE493" s="1"/>
      <c r="SEF493" s="1"/>
      <c r="SEG493" s="1"/>
      <c r="SEH493" s="1"/>
      <c r="SEI493" s="1"/>
      <c r="SEJ493" s="1"/>
      <c r="SEK493" s="1"/>
      <c r="SEL493" s="1"/>
      <c r="SEM493" s="1"/>
      <c r="SEN493" s="1"/>
      <c r="SEO493" s="1"/>
      <c r="SEP493" s="1"/>
      <c r="SEQ493" s="1"/>
      <c r="SER493" s="1"/>
      <c r="SES493" s="1"/>
      <c r="SET493" s="1"/>
      <c r="SEU493" s="1"/>
      <c r="SEV493" s="1"/>
      <c r="SEW493" s="1"/>
      <c r="SEX493" s="1"/>
      <c r="SEY493" s="1"/>
      <c r="SEZ493" s="1"/>
      <c r="SFA493" s="1"/>
      <c r="SFB493" s="1"/>
      <c r="SFC493" s="1"/>
      <c r="SFD493" s="1"/>
      <c r="SFE493" s="1"/>
      <c r="SFF493" s="1"/>
      <c r="SFG493" s="1"/>
      <c r="SFH493" s="1"/>
      <c r="SFI493" s="1"/>
      <c r="SFJ493" s="1"/>
      <c r="SFK493" s="1"/>
      <c r="SFL493" s="1"/>
      <c r="SFM493" s="1"/>
      <c r="SFN493" s="1"/>
      <c r="SFO493" s="1"/>
      <c r="SFP493" s="1"/>
      <c r="SFQ493" s="1"/>
      <c r="SFR493" s="1"/>
      <c r="SFS493" s="1"/>
      <c r="SFT493" s="1"/>
      <c r="SFU493" s="1"/>
      <c r="SFV493" s="1"/>
      <c r="SFW493" s="1"/>
      <c r="SFX493" s="1"/>
      <c r="SFY493" s="1"/>
      <c r="SFZ493" s="1"/>
      <c r="SGA493" s="1"/>
      <c r="SGB493" s="1"/>
      <c r="SGC493" s="1"/>
      <c r="SGD493" s="1"/>
      <c r="SGE493" s="1"/>
      <c r="SGF493" s="1"/>
      <c r="SGG493" s="1"/>
      <c r="SGH493" s="1"/>
      <c r="SGI493" s="1"/>
      <c r="SGJ493" s="1"/>
      <c r="SGK493" s="1"/>
      <c r="SGL493" s="1"/>
      <c r="SGM493" s="1"/>
      <c r="SGN493" s="1"/>
      <c r="SGO493" s="1"/>
      <c r="SGP493" s="1"/>
      <c r="SGQ493" s="1"/>
      <c r="SGR493" s="1"/>
      <c r="SGS493" s="1"/>
      <c r="SGT493" s="1"/>
      <c r="SGU493" s="1"/>
      <c r="SGV493" s="1"/>
      <c r="SGW493" s="1"/>
      <c r="SGX493" s="1"/>
      <c r="SGY493" s="1"/>
      <c r="SGZ493" s="1"/>
      <c r="SHA493" s="1"/>
      <c r="SHB493" s="1"/>
      <c r="SHC493" s="1"/>
      <c r="SHD493" s="1"/>
      <c r="SHE493" s="1"/>
      <c r="SHF493" s="1"/>
      <c r="SHG493" s="1"/>
      <c r="SHH493" s="1"/>
      <c r="SHI493" s="1"/>
      <c r="SHJ493" s="1"/>
      <c r="SHK493" s="1"/>
      <c r="SHL493" s="1"/>
      <c r="SHM493" s="1"/>
      <c r="SHN493" s="1"/>
      <c r="SHO493" s="1"/>
      <c r="SHP493" s="1"/>
      <c r="SHQ493" s="1"/>
      <c r="SHR493" s="1"/>
      <c r="SHS493" s="1"/>
      <c r="SHT493" s="1"/>
      <c r="SHU493" s="1"/>
      <c r="SHV493" s="1"/>
      <c r="SHW493" s="1"/>
      <c r="SHX493" s="1"/>
      <c r="SHY493" s="1"/>
      <c r="SHZ493" s="1"/>
      <c r="SIA493" s="1"/>
      <c r="SIB493" s="1"/>
      <c r="SIC493" s="1"/>
      <c r="SID493" s="1"/>
      <c r="SIE493" s="1"/>
      <c r="SIF493" s="1"/>
      <c r="SIG493" s="1"/>
      <c r="SIH493" s="1"/>
      <c r="SII493" s="1"/>
      <c r="SIJ493" s="1"/>
      <c r="SIK493" s="1"/>
      <c r="SIL493" s="1"/>
      <c r="SIM493" s="1"/>
      <c r="SIN493" s="1"/>
      <c r="SIO493" s="1"/>
      <c r="SIP493" s="1"/>
      <c r="SIQ493" s="1"/>
      <c r="SIR493" s="1"/>
      <c r="SIS493" s="1"/>
      <c r="SIT493" s="1"/>
      <c r="SIU493" s="1"/>
      <c r="SIV493" s="1"/>
      <c r="SIW493" s="1"/>
      <c r="SIX493" s="1"/>
      <c r="SIY493" s="1"/>
      <c r="SIZ493" s="1"/>
      <c r="SJA493" s="1"/>
      <c r="SJB493" s="1"/>
      <c r="SJC493" s="1"/>
      <c r="SJD493" s="1"/>
      <c r="SJE493" s="1"/>
      <c r="SJF493" s="1"/>
      <c r="SJG493" s="1"/>
      <c r="SJH493" s="1"/>
      <c r="SJI493" s="1"/>
      <c r="SJJ493" s="1"/>
      <c r="SJK493" s="1"/>
      <c r="SJL493" s="1"/>
      <c r="SJM493" s="1"/>
      <c r="SJN493" s="1"/>
      <c r="SJO493" s="1"/>
      <c r="SJP493" s="1"/>
      <c r="SJQ493" s="1"/>
      <c r="SJR493" s="1"/>
      <c r="SJS493" s="1"/>
      <c r="SJT493" s="1"/>
      <c r="SJU493" s="1"/>
      <c r="SJV493" s="1"/>
      <c r="SJW493" s="1"/>
      <c r="SJX493" s="1"/>
      <c r="SJY493" s="1"/>
      <c r="SJZ493" s="1"/>
      <c r="SKA493" s="1"/>
      <c r="SKB493" s="1"/>
      <c r="SKC493" s="1"/>
      <c r="SKD493" s="1"/>
      <c r="SKE493" s="1"/>
      <c r="SKF493" s="1"/>
      <c r="SKG493" s="1"/>
      <c r="SKH493" s="1"/>
      <c r="SKI493" s="1"/>
      <c r="SKJ493" s="1"/>
      <c r="SKK493" s="1"/>
      <c r="SKL493" s="1"/>
      <c r="SKM493" s="1"/>
      <c r="SKN493" s="1"/>
      <c r="SKO493" s="1"/>
      <c r="SKP493" s="1"/>
      <c r="SKQ493" s="1"/>
      <c r="SKR493" s="1"/>
      <c r="SKS493" s="1"/>
      <c r="SKT493" s="1"/>
      <c r="SKU493" s="1"/>
      <c r="SKV493" s="1"/>
      <c r="SKW493" s="1"/>
      <c r="SKX493" s="1"/>
      <c r="SKY493" s="1"/>
      <c r="SKZ493" s="1"/>
      <c r="SLA493" s="1"/>
      <c r="SLB493" s="1"/>
      <c r="SLC493" s="1"/>
      <c r="SLD493" s="1"/>
      <c r="SLE493" s="1"/>
      <c r="SLF493" s="1"/>
      <c r="SLG493" s="1"/>
      <c r="SLH493" s="1"/>
      <c r="SLI493" s="1"/>
      <c r="SLJ493" s="1"/>
      <c r="SLK493" s="1"/>
      <c r="SLL493" s="1"/>
      <c r="SLM493" s="1"/>
      <c r="SLN493" s="1"/>
      <c r="SLO493" s="1"/>
      <c r="SLP493" s="1"/>
      <c r="SLQ493" s="1"/>
      <c r="SLR493" s="1"/>
      <c r="SLS493" s="1"/>
      <c r="SLT493" s="1"/>
      <c r="SLU493" s="1"/>
      <c r="SLV493" s="1"/>
      <c r="SLW493" s="1"/>
      <c r="SLX493" s="1"/>
      <c r="SLY493" s="1"/>
      <c r="SLZ493" s="1"/>
      <c r="SMA493" s="1"/>
      <c r="SMB493" s="1"/>
      <c r="SMC493" s="1"/>
      <c r="SMD493" s="1"/>
      <c r="SME493" s="1"/>
      <c r="SMF493" s="1"/>
      <c r="SMG493" s="1"/>
      <c r="SMH493" s="1"/>
      <c r="SMI493" s="1"/>
      <c r="SMJ493" s="1"/>
      <c r="SMK493" s="1"/>
      <c r="SML493" s="1"/>
      <c r="SMM493" s="1"/>
      <c r="SMN493" s="1"/>
      <c r="SMO493" s="1"/>
      <c r="SMP493" s="1"/>
      <c r="SMQ493" s="1"/>
      <c r="SMR493" s="1"/>
      <c r="SMS493" s="1"/>
      <c r="SMT493" s="1"/>
      <c r="SMU493" s="1"/>
      <c r="SMV493" s="1"/>
      <c r="SMW493" s="1"/>
      <c r="SMX493" s="1"/>
      <c r="SMY493" s="1"/>
      <c r="SMZ493" s="1"/>
      <c r="SNA493" s="1"/>
      <c r="SNB493" s="1"/>
      <c r="SNC493" s="1"/>
      <c r="SND493" s="1"/>
      <c r="SNE493" s="1"/>
      <c r="SNF493" s="1"/>
      <c r="SNG493" s="1"/>
      <c r="SNH493" s="1"/>
      <c r="SNI493" s="1"/>
      <c r="SNJ493" s="1"/>
      <c r="SNK493" s="1"/>
      <c r="SNL493" s="1"/>
      <c r="SNM493" s="1"/>
      <c r="SNN493" s="1"/>
      <c r="SNO493" s="1"/>
      <c r="SNP493" s="1"/>
      <c r="SNQ493" s="1"/>
      <c r="SNR493" s="1"/>
      <c r="SNS493" s="1"/>
      <c r="SNT493" s="1"/>
      <c r="SNU493" s="1"/>
      <c r="SNV493" s="1"/>
      <c r="SNW493" s="1"/>
      <c r="SNX493" s="1"/>
      <c r="SNY493" s="1"/>
      <c r="SNZ493" s="1"/>
      <c r="SOA493" s="1"/>
      <c r="SOB493" s="1"/>
      <c r="SOC493" s="1"/>
      <c r="SOD493" s="1"/>
      <c r="SOE493" s="1"/>
      <c r="SOF493" s="1"/>
      <c r="SOG493" s="1"/>
      <c r="SOH493" s="1"/>
      <c r="SOI493" s="1"/>
      <c r="SOJ493" s="1"/>
      <c r="SOK493" s="1"/>
      <c r="SOL493" s="1"/>
      <c r="SOM493" s="1"/>
      <c r="SON493" s="1"/>
      <c r="SOO493" s="1"/>
      <c r="SOP493" s="1"/>
      <c r="SOQ493" s="1"/>
      <c r="SOR493" s="1"/>
      <c r="SOS493" s="1"/>
      <c r="SOT493" s="1"/>
      <c r="SOU493" s="1"/>
      <c r="SOV493" s="1"/>
      <c r="SOW493" s="1"/>
      <c r="SOX493" s="1"/>
      <c r="SOY493" s="1"/>
      <c r="SOZ493" s="1"/>
      <c r="SPA493" s="1"/>
      <c r="SPB493" s="1"/>
      <c r="SPC493" s="1"/>
      <c r="SPD493" s="1"/>
      <c r="SPE493" s="1"/>
      <c r="SPF493" s="1"/>
      <c r="SPG493" s="1"/>
      <c r="SPH493" s="1"/>
      <c r="SPI493" s="1"/>
      <c r="SPJ493" s="1"/>
      <c r="SPK493" s="1"/>
      <c r="SPL493" s="1"/>
      <c r="SPM493" s="1"/>
      <c r="SPN493" s="1"/>
      <c r="SPO493" s="1"/>
      <c r="SPP493" s="1"/>
      <c r="SPQ493" s="1"/>
      <c r="SPR493" s="1"/>
      <c r="SPS493" s="1"/>
      <c r="SPT493" s="1"/>
      <c r="SPU493" s="1"/>
      <c r="SPV493" s="1"/>
      <c r="SPW493" s="1"/>
      <c r="SPX493" s="1"/>
      <c r="SPY493" s="1"/>
      <c r="SPZ493" s="1"/>
      <c r="SQA493" s="1"/>
      <c r="SQB493" s="1"/>
      <c r="SQC493" s="1"/>
      <c r="SQD493" s="1"/>
      <c r="SQE493" s="1"/>
      <c r="SQF493" s="1"/>
      <c r="SQG493" s="1"/>
      <c r="SQH493" s="1"/>
      <c r="SQI493" s="1"/>
      <c r="SQJ493" s="1"/>
      <c r="SQK493" s="1"/>
      <c r="SQL493" s="1"/>
      <c r="SQM493" s="1"/>
      <c r="SQN493" s="1"/>
      <c r="SQO493" s="1"/>
      <c r="SQP493" s="1"/>
      <c r="SQQ493" s="1"/>
      <c r="SQR493" s="1"/>
      <c r="SQS493" s="1"/>
      <c r="SQT493" s="1"/>
      <c r="SQU493" s="1"/>
      <c r="SQV493" s="1"/>
      <c r="SQW493" s="1"/>
      <c r="SQX493" s="1"/>
      <c r="SQY493" s="1"/>
      <c r="SQZ493" s="1"/>
      <c r="SRA493" s="1"/>
      <c r="SRB493" s="1"/>
      <c r="SRC493" s="1"/>
      <c r="SRD493" s="1"/>
      <c r="SRE493" s="1"/>
      <c r="SRF493" s="1"/>
      <c r="SRG493" s="1"/>
      <c r="SRH493" s="1"/>
      <c r="SRI493" s="1"/>
      <c r="SRJ493" s="1"/>
      <c r="SRK493" s="1"/>
      <c r="SRL493" s="1"/>
      <c r="SRM493" s="1"/>
      <c r="SRN493" s="1"/>
      <c r="SRO493" s="1"/>
      <c r="SRP493" s="1"/>
      <c r="SRQ493" s="1"/>
      <c r="SRR493" s="1"/>
      <c r="SRS493" s="1"/>
      <c r="SRT493" s="1"/>
      <c r="SRU493" s="1"/>
      <c r="SRV493" s="1"/>
      <c r="SRW493" s="1"/>
      <c r="SRX493" s="1"/>
      <c r="SRY493" s="1"/>
      <c r="SRZ493" s="1"/>
      <c r="SSA493" s="1"/>
      <c r="SSB493" s="1"/>
      <c r="SSC493" s="1"/>
      <c r="SSD493" s="1"/>
      <c r="SSE493" s="1"/>
      <c r="SSF493" s="1"/>
      <c r="SSG493" s="1"/>
      <c r="SSH493" s="1"/>
      <c r="SSI493" s="1"/>
      <c r="SSJ493" s="1"/>
      <c r="SSK493" s="1"/>
      <c r="SSL493" s="1"/>
      <c r="SSM493" s="1"/>
      <c r="SSN493" s="1"/>
      <c r="SSO493" s="1"/>
      <c r="SSP493" s="1"/>
      <c r="SSQ493" s="1"/>
      <c r="SSR493" s="1"/>
      <c r="SSS493" s="1"/>
      <c r="SST493" s="1"/>
      <c r="SSU493" s="1"/>
      <c r="SSV493" s="1"/>
      <c r="SSW493" s="1"/>
      <c r="SSX493" s="1"/>
      <c r="SSY493" s="1"/>
      <c r="SSZ493" s="1"/>
      <c r="STA493" s="1"/>
      <c r="STB493" s="1"/>
      <c r="STC493" s="1"/>
      <c r="STD493" s="1"/>
      <c r="STE493" s="1"/>
      <c r="STF493" s="1"/>
      <c r="STG493" s="1"/>
      <c r="STH493" s="1"/>
      <c r="STI493" s="1"/>
      <c r="STJ493" s="1"/>
      <c r="STK493" s="1"/>
      <c r="STL493" s="1"/>
      <c r="STM493" s="1"/>
      <c r="STN493" s="1"/>
      <c r="STO493" s="1"/>
      <c r="STP493" s="1"/>
      <c r="STQ493" s="1"/>
      <c r="STR493" s="1"/>
      <c r="STS493" s="1"/>
      <c r="STT493" s="1"/>
      <c r="STU493" s="1"/>
      <c r="STV493" s="1"/>
      <c r="STW493" s="1"/>
      <c r="STX493" s="1"/>
      <c r="STY493" s="1"/>
      <c r="STZ493" s="1"/>
      <c r="SUA493" s="1"/>
      <c r="SUB493" s="1"/>
      <c r="SUC493" s="1"/>
      <c r="SUD493" s="1"/>
      <c r="SUE493" s="1"/>
      <c r="SUF493" s="1"/>
      <c r="SUG493" s="1"/>
      <c r="SUH493" s="1"/>
      <c r="SUI493" s="1"/>
      <c r="SUJ493" s="1"/>
      <c r="SUK493" s="1"/>
      <c r="SUL493" s="1"/>
      <c r="SUM493" s="1"/>
      <c r="SUN493" s="1"/>
      <c r="SUO493" s="1"/>
      <c r="SUP493" s="1"/>
      <c r="SUQ493" s="1"/>
      <c r="SUR493" s="1"/>
      <c r="SUS493" s="1"/>
      <c r="SUT493" s="1"/>
      <c r="SUU493" s="1"/>
      <c r="SUV493" s="1"/>
      <c r="SUW493" s="1"/>
      <c r="SUX493" s="1"/>
      <c r="SUY493" s="1"/>
      <c r="SUZ493" s="1"/>
      <c r="SVA493" s="1"/>
      <c r="SVB493" s="1"/>
      <c r="SVC493" s="1"/>
      <c r="SVD493" s="1"/>
      <c r="SVE493" s="1"/>
      <c r="SVF493" s="1"/>
      <c r="SVG493" s="1"/>
      <c r="SVH493" s="1"/>
      <c r="SVI493" s="1"/>
      <c r="SVJ493" s="1"/>
      <c r="SVK493" s="1"/>
      <c r="SVL493" s="1"/>
      <c r="SVM493" s="1"/>
      <c r="SVN493" s="1"/>
      <c r="SVO493" s="1"/>
      <c r="SVP493" s="1"/>
      <c r="SVQ493" s="1"/>
      <c r="SVR493" s="1"/>
      <c r="SVS493" s="1"/>
      <c r="SVT493" s="1"/>
      <c r="SVU493" s="1"/>
      <c r="SVV493" s="1"/>
      <c r="SVW493" s="1"/>
      <c r="SVX493" s="1"/>
      <c r="SVY493" s="1"/>
      <c r="SVZ493" s="1"/>
      <c r="SWA493" s="1"/>
      <c r="SWB493" s="1"/>
      <c r="SWC493" s="1"/>
      <c r="SWD493" s="1"/>
      <c r="SWE493" s="1"/>
      <c r="SWF493" s="1"/>
      <c r="SWG493" s="1"/>
      <c r="SWH493" s="1"/>
      <c r="SWI493" s="1"/>
      <c r="SWJ493" s="1"/>
      <c r="SWK493" s="1"/>
      <c r="SWL493" s="1"/>
      <c r="SWM493" s="1"/>
      <c r="SWN493" s="1"/>
      <c r="SWO493" s="1"/>
      <c r="SWP493" s="1"/>
      <c r="SWQ493" s="1"/>
      <c r="SWR493" s="1"/>
      <c r="SWS493" s="1"/>
      <c r="SWT493" s="1"/>
      <c r="SWU493" s="1"/>
      <c r="SWV493" s="1"/>
      <c r="SWW493" s="1"/>
      <c r="SWX493" s="1"/>
      <c r="SWY493" s="1"/>
      <c r="SWZ493" s="1"/>
      <c r="SXA493" s="1"/>
      <c r="SXB493" s="1"/>
      <c r="SXC493" s="1"/>
      <c r="SXD493" s="1"/>
      <c r="SXE493" s="1"/>
      <c r="SXF493" s="1"/>
      <c r="SXG493" s="1"/>
      <c r="SXH493" s="1"/>
      <c r="SXI493" s="1"/>
      <c r="SXJ493" s="1"/>
      <c r="SXK493" s="1"/>
      <c r="SXL493" s="1"/>
      <c r="SXM493" s="1"/>
      <c r="SXN493" s="1"/>
      <c r="SXO493" s="1"/>
      <c r="SXP493" s="1"/>
      <c r="SXQ493" s="1"/>
      <c r="SXR493" s="1"/>
      <c r="SXS493" s="1"/>
      <c r="SXT493" s="1"/>
      <c r="SXU493" s="1"/>
      <c r="SXV493" s="1"/>
      <c r="SXW493" s="1"/>
      <c r="SXX493" s="1"/>
      <c r="SXY493" s="1"/>
      <c r="SXZ493" s="1"/>
      <c r="SYA493" s="1"/>
      <c r="SYB493" s="1"/>
      <c r="SYC493" s="1"/>
      <c r="SYD493" s="1"/>
      <c r="SYE493" s="1"/>
      <c r="SYF493" s="1"/>
      <c r="SYG493" s="1"/>
      <c r="SYH493" s="1"/>
      <c r="SYI493" s="1"/>
      <c r="SYJ493" s="1"/>
      <c r="SYK493" s="1"/>
      <c r="SYL493" s="1"/>
      <c r="SYM493" s="1"/>
      <c r="SYN493" s="1"/>
      <c r="SYO493" s="1"/>
      <c r="SYP493" s="1"/>
      <c r="SYQ493" s="1"/>
      <c r="SYR493" s="1"/>
      <c r="SYS493" s="1"/>
      <c r="SYT493" s="1"/>
      <c r="SYU493" s="1"/>
      <c r="SYV493" s="1"/>
      <c r="SYW493" s="1"/>
      <c r="SYX493" s="1"/>
      <c r="SYY493" s="1"/>
      <c r="SYZ493" s="1"/>
      <c r="SZA493" s="1"/>
      <c r="SZB493" s="1"/>
      <c r="SZC493" s="1"/>
      <c r="SZD493" s="1"/>
      <c r="SZE493" s="1"/>
      <c r="SZF493" s="1"/>
      <c r="SZG493" s="1"/>
      <c r="SZH493" s="1"/>
      <c r="SZI493" s="1"/>
      <c r="SZJ493" s="1"/>
      <c r="SZK493" s="1"/>
      <c r="SZL493" s="1"/>
      <c r="SZM493" s="1"/>
      <c r="SZN493" s="1"/>
      <c r="SZO493" s="1"/>
      <c r="SZP493" s="1"/>
      <c r="SZQ493" s="1"/>
      <c r="SZR493" s="1"/>
      <c r="SZS493" s="1"/>
      <c r="SZT493" s="1"/>
      <c r="SZU493" s="1"/>
      <c r="SZV493" s="1"/>
      <c r="SZW493" s="1"/>
      <c r="SZX493" s="1"/>
      <c r="SZY493" s="1"/>
      <c r="SZZ493" s="1"/>
      <c r="TAA493" s="1"/>
      <c r="TAB493" s="1"/>
      <c r="TAC493" s="1"/>
      <c r="TAD493" s="1"/>
      <c r="TAE493" s="1"/>
      <c r="TAF493" s="1"/>
      <c r="TAG493" s="1"/>
      <c r="TAH493" s="1"/>
      <c r="TAI493" s="1"/>
      <c r="TAJ493" s="1"/>
      <c r="TAK493" s="1"/>
      <c r="TAL493" s="1"/>
      <c r="TAM493" s="1"/>
      <c r="TAN493" s="1"/>
      <c r="TAO493" s="1"/>
      <c r="TAP493" s="1"/>
      <c r="TAQ493" s="1"/>
      <c r="TAR493" s="1"/>
      <c r="TAS493" s="1"/>
      <c r="TAT493" s="1"/>
      <c r="TAU493" s="1"/>
      <c r="TAV493" s="1"/>
      <c r="TAW493" s="1"/>
      <c r="TAX493" s="1"/>
      <c r="TAY493" s="1"/>
      <c r="TAZ493" s="1"/>
      <c r="TBA493" s="1"/>
      <c r="TBB493" s="1"/>
      <c r="TBC493" s="1"/>
      <c r="TBD493" s="1"/>
      <c r="TBE493" s="1"/>
      <c r="TBF493" s="1"/>
      <c r="TBG493" s="1"/>
      <c r="TBH493" s="1"/>
      <c r="TBI493" s="1"/>
      <c r="TBJ493" s="1"/>
      <c r="TBK493" s="1"/>
      <c r="TBL493" s="1"/>
      <c r="TBM493" s="1"/>
      <c r="TBN493" s="1"/>
      <c r="TBO493" s="1"/>
      <c r="TBP493" s="1"/>
      <c r="TBQ493" s="1"/>
      <c r="TBR493" s="1"/>
      <c r="TBS493" s="1"/>
      <c r="TBT493" s="1"/>
      <c r="TBU493" s="1"/>
      <c r="TBV493" s="1"/>
      <c r="TBW493" s="1"/>
      <c r="TBX493" s="1"/>
      <c r="TBY493" s="1"/>
      <c r="TBZ493" s="1"/>
      <c r="TCA493" s="1"/>
      <c r="TCB493" s="1"/>
      <c r="TCC493" s="1"/>
      <c r="TCD493" s="1"/>
      <c r="TCE493" s="1"/>
      <c r="TCF493" s="1"/>
      <c r="TCG493" s="1"/>
      <c r="TCH493" s="1"/>
      <c r="TCI493" s="1"/>
      <c r="TCJ493" s="1"/>
      <c r="TCK493" s="1"/>
      <c r="TCL493" s="1"/>
      <c r="TCM493" s="1"/>
      <c r="TCN493" s="1"/>
      <c r="TCO493" s="1"/>
      <c r="TCP493" s="1"/>
      <c r="TCQ493" s="1"/>
      <c r="TCR493" s="1"/>
      <c r="TCS493" s="1"/>
      <c r="TCT493" s="1"/>
      <c r="TCU493" s="1"/>
      <c r="TCV493" s="1"/>
      <c r="TCW493" s="1"/>
      <c r="TCX493" s="1"/>
      <c r="TCY493" s="1"/>
      <c r="TCZ493" s="1"/>
      <c r="TDA493" s="1"/>
      <c r="TDB493" s="1"/>
      <c r="TDC493" s="1"/>
      <c r="TDD493" s="1"/>
      <c r="TDE493" s="1"/>
      <c r="TDF493" s="1"/>
      <c r="TDG493" s="1"/>
      <c r="TDH493" s="1"/>
      <c r="TDI493" s="1"/>
      <c r="TDJ493" s="1"/>
      <c r="TDK493" s="1"/>
      <c r="TDL493" s="1"/>
      <c r="TDM493" s="1"/>
      <c r="TDN493" s="1"/>
      <c r="TDO493" s="1"/>
      <c r="TDP493" s="1"/>
      <c r="TDQ493" s="1"/>
      <c r="TDR493" s="1"/>
      <c r="TDS493" s="1"/>
      <c r="TDT493" s="1"/>
      <c r="TDU493" s="1"/>
      <c r="TDV493" s="1"/>
      <c r="TDW493" s="1"/>
      <c r="TDX493" s="1"/>
      <c r="TDY493" s="1"/>
      <c r="TDZ493" s="1"/>
      <c r="TEA493" s="1"/>
      <c r="TEB493" s="1"/>
      <c r="TEC493" s="1"/>
      <c r="TED493" s="1"/>
      <c r="TEE493" s="1"/>
      <c r="TEF493" s="1"/>
      <c r="TEG493" s="1"/>
      <c r="TEH493" s="1"/>
      <c r="TEI493" s="1"/>
      <c r="TEJ493" s="1"/>
      <c r="TEK493" s="1"/>
      <c r="TEL493" s="1"/>
      <c r="TEM493" s="1"/>
      <c r="TEN493" s="1"/>
      <c r="TEO493" s="1"/>
      <c r="TEP493" s="1"/>
      <c r="TEQ493" s="1"/>
      <c r="TER493" s="1"/>
      <c r="TES493" s="1"/>
      <c r="TET493" s="1"/>
      <c r="TEU493" s="1"/>
      <c r="TEV493" s="1"/>
      <c r="TEW493" s="1"/>
      <c r="TEX493" s="1"/>
      <c r="TEY493" s="1"/>
      <c r="TEZ493" s="1"/>
      <c r="TFA493" s="1"/>
      <c r="TFB493" s="1"/>
      <c r="TFC493" s="1"/>
      <c r="TFD493" s="1"/>
      <c r="TFE493" s="1"/>
      <c r="TFF493" s="1"/>
      <c r="TFG493" s="1"/>
      <c r="TFH493" s="1"/>
      <c r="TFI493" s="1"/>
      <c r="TFJ493" s="1"/>
      <c r="TFK493" s="1"/>
      <c r="TFL493" s="1"/>
      <c r="TFM493" s="1"/>
      <c r="TFN493" s="1"/>
      <c r="TFO493" s="1"/>
      <c r="TFP493" s="1"/>
      <c r="TFQ493" s="1"/>
      <c r="TFR493" s="1"/>
      <c r="TFS493" s="1"/>
      <c r="TFT493" s="1"/>
      <c r="TFU493" s="1"/>
      <c r="TFV493" s="1"/>
      <c r="TFW493" s="1"/>
      <c r="TFX493" s="1"/>
      <c r="TFY493" s="1"/>
      <c r="TFZ493" s="1"/>
      <c r="TGA493" s="1"/>
      <c r="TGB493" s="1"/>
      <c r="TGC493" s="1"/>
      <c r="TGD493" s="1"/>
      <c r="TGE493" s="1"/>
      <c r="TGF493" s="1"/>
      <c r="TGG493" s="1"/>
      <c r="TGH493" s="1"/>
      <c r="TGI493" s="1"/>
      <c r="TGJ493" s="1"/>
      <c r="TGK493" s="1"/>
      <c r="TGL493" s="1"/>
      <c r="TGM493" s="1"/>
      <c r="TGN493" s="1"/>
      <c r="TGO493" s="1"/>
      <c r="TGP493" s="1"/>
      <c r="TGQ493" s="1"/>
      <c r="TGR493" s="1"/>
      <c r="TGS493" s="1"/>
      <c r="TGT493" s="1"/>
      <c r="TGU493" s="1"/>
      <c r="TGV493" s="1"/>
      <c r="TGW493" s="1"/>
      <c r="TGX493" s="1"/>
      <c r="TGY493" s="1"/>
      <c r="TGZ493" s="1"/>
      <c r="THA493" s="1"/>
      <c r="THB493" s="1"/>
      <c r="THC493" s="1"/>
      <c r="THD493" s="1"/>
      <c r="THE493" s="1"/>
      <c r="THF493" s="1"/>
      <c r="THG493" s="1"/>
      <c r="THH493" s="1"/>
      <c r="THI493" s="1"/>
      <c r="THJ493" s="1"/>
      <c r="THK493" s="1"/>
      <c r="THL493" s="1"/>
      <c r="THM493" s="1"/>
      <c r="THN493" s="1"/>
      <c r="THO493" s="1"/>
      <c r="THP493" s="1"/>
      <c r="THQ493" s="1"/>
      <c r="THR493" s="1"/>
      <c r="THS493" s="1"/>
      <c r="THT493" s="1"/>
      <c r="THU493" s="1"/>
      <c r="THV493" s="1"/>
      <c r="THW493" s="1"/>
      <c r="THX493" s="1"/>
      <c r="THY493" s="1"/>
      <c r="THZ493" s="1"/>
      <c r="TIA493" s="1"/>
      <c r="TIB493" s="1"/>
      <c r="TIC493" s="1"/>
      <c r="TID493" s="1"/>
      <c r="TIE493" s="1"/>
      <c r="TIF493" s="1"/>
      <c r="TIG493" s="1"/>
      <c r="TIH493" s="1"/>
      <c r="TII493" s="1"/>
      <c r="TIJ493" s="1"/>
      <c r="TIK493" s="1"/>
      <c r="TIL493" s="1"/>
      <c r="TIM493" s="1"/>
      <c r="TIN493" s="1"/>
      <c r="TIO493" s="1"/>
      <c r="TIP493" s="1"/>
      <c r="TIQ493" s="1"/>
      <c r="TIR493" s="1"/>
      <c r="TIS493" s="1"/>
      <c r="TIT493" s="1"/>
      <c r="TIU493" s="1"/>
      <c r="TIV493" s="1"/>
      <c r="TIW493" s="1"/>
      <c r="TIX493" s="1"/>
      <c r="TIY493" s="1"/>
      <c r="TIZ493" s="1"/>
      <c r="TJA493" s="1"/>
      <c r="TJB493" s="1"/>
      <c r="TJC493" s="1"/>
      <c r="TJD493" s="1"/>
      <c r="TJE493" s="1"/>
      <c r="TJF493" s="1"/>
      <c r="TJG493" s="1"/>
      <c r="TJH493" s="1"/>
      <c r="TJI493" s="1"/>
      <c r="TJJ493" s="1"/>
      <c r="TJK493" s="1"/>
      <c r="TJL493" s="1"/>
      <c r="TJM493" s="1"/>
      <c r="TJN493" s="1"/>
      <c r="TJO493" s="1"/>
      <c r="TJP493" s="1"/>
      <c r="TJQ493" s="1"/>
      <c r="TJR493" s="1"/>
      <c r="TJS493" s="1"/>
      <c r="TJT493" s="1"/>
      <c r="TJU493" s="1"/>
      <c r="TJV493" s="1"/>
      <c r="TJW493" s="1"/>
      <c r="TJX493" s="1"/>
      <c r="TJY493" s="1"/>
      <c r="TJZ493" s="1"/>
      <c r="TKA493" s="1"/>
      <c r="TKB493" s="1"/>
      <c r="TKC493" s="1"/>
      <c r="TKD493" s="1"/>
      <c r="TKE493" s="1"/>
      <c r="TKF493" s="1"/>
      <c r="TKG493" s="1"/>
      <c r="TKH493" s="1"/>
      <c r="TKI493" s="1"/>
      <c r="TKJ493" s="1"/>
      <c r="TKK493" s="1"/>
      <c r="TKL493" s="1"/>
      <c r="TKM493" s="1"/>
      <c r="TKN493" s="1"/>
      <c r="TKO493" s="1"/>
      <c r="TKP493" s="1"/>
      <c r="TKQ493" s="1"/>
      <c r="TKR493" s="1"/>
      <c r="TKS493" s="1"/>
      <c r="TKT493" s="1"/>
      <c r="TKU493" s="1"/>
      <c r="TKV493" s="1"/>
      <c r="TKW493" s="1"/>
      <c r="TKX493" s="1"/>
      <c r="TKY493" s="1"/>
      <c r="TKZ493" s="1"/>
      <c r="TLA493" s="1"/>
      <c r="TLB493" s="1"/>
      <c r="TLC493" s="1"/>
      <c r="TLD493" s="1"/>
      <c r="TLE493" s="1"/>
      <c r="TLF493" s="1"/>
      <c r="TLG493" s="1"/>
      <c r="TLH493" s="1"/>
      <c r="TLI493" s="1"/>
      <c r="TLJ493" s="1"/>
      <c r="TLK493" s="1"/>
      <c r="TLL493" s="1"/>
      <c r="TLM493" s="1"/>
      <c r="TLN493" s="1"/>
      <c r="TLO493" s="1"/>
      <c r="TLP493" s="1"/>
      <c r="TLQ493" s="1"/>
      <c r="TLR493" s="1"/>
      <c r="TLS493" s="1"/>
      <c r="TLT493" s="1"/>
      <c r="TLU493" s="1"/>
      <c r="TLV493" s="1"/>
      <c r="TLW493" s="1"/>
      <c r="TLX493" s="1"/>
      <c r="TLY493" s="1"/>
      <c r="TLZ493" s="1"/>
      <c r="TMA493" s="1"/>
      <c r="TMB493" s="1"/>
      <c r="TMC493" s="1"/>
      <c r="TMD493" s="1"/>
      <c r="TME493" s="1"/>
      <c r="TMF493" s="1"/>
      <c r="TMG493" s="1"/>
      <c r="TMH493" s="1"/>
      <c r="TMI493" s="1"/>
      <c r="TMJ493" s="1"/>
      <c r="TMK493" s="1"/>
      <c r="TML493" s="1"/>
      <c r="TMM493" s="1"/>
      <c r="TMN493" s="1"/>
      <c r="TMO493" s="1"/>
      <c r="TMP493" s="1"/>
      <c r="TMQ493" s="1"/>
      <c r="TMR493" s="1"/>
      <c r="TMS493" s="1"/>
      <c r="TMT493" s="1"/>
      <c r="TMU493" s="1"/>
      <c r="TMV493" s="1"/>
      <c r="TMW493" s="1"/>
      <c r="TMX493" s="1"/>
      <c r="TMY493" s="1"/>
      <c r="TMZ493" s="1"/>
      <c r="TNA493" s="1"/>
      <c r="TNB493" s="1"/>
      <c r="TNC493" s="1"/>
      <c r="TND493" s="1"/>
      <c r="TNE493" s="1"/>
      <c r="TNF493" s="1"/>
      <c r="TNG493" s="1"/>
      <c r="TNH493" s="1"/>
      <c r="TNI493" s="1"/>
      <c r="TNJ493" s="1"/>
      <c r="TNK493" s="1"/>
      <c r="TNL493" s="1"/>
      <c r="TNM493" s="1"/>
      <c r="TNN493" s="1"/>
      <c r="TNO493" s="1"/>
      <c r="TNP493" s="1"/>
      <c r="TNQ493" s="1"/>
      <c r="TNR493" s="1"/>
      <c r="TNS493" s="1"/>
      <c r="TNT493" s="1"/>
      <c r="TNU493" s="1"/>
      <c r="TNV493" s="1"/>
      <c r="TNW493" s="1"/>
      <c r="TNX493" s="1"/>
      <c r="TNY493" s="1"/>
      <c r="TNZ493" s="1"/>
      <c r="TOA493" s="1"/>
      <c r="TOB493" s="1"/>
      <c r="TOC493" s="1"/>
      <c r="TOD493" s="1"/>
      <c r="TOE493" s="1"/>
      <c r="TOF493" s="1"/>
      <c r="TOG493" s="1"/>
      <c r="TOH493" s="1"/>
      <c r="TOI493" s="1"/>
      <c r="TOJ493" s="1"/>
      <c r="TOK493" s="1"/>
      <c r="TOL493" s="1"/>
      <c r="TOM493" s="1"/>
      <c r="TON493" s="1"/>
      <c r="TOO493" s="1"/>
      <c r="TOP493" s="1"/>
      <c r="TOQ493" s="1"/>
      <c r="TOR493" s="1"/>
      <c r="TOS493" s="1"/>
      <c r="TOT493" s="1"/>
      <c r="TOU493" s="1"/>
      <c r="TOV493" s="1"/>
      <c r="TOW493" s="1"/>
      <c r="TOX493" s="1"/>
      <c r="TOY493" s="1"/>
      <c r="TOZ493" s="1"/>
      <c r="TPA493" s="1"/>
      <c r="TPB493" s="1"/>
      <c r="TPC493" s="1"/>
      <c r="TPD493" s="1"/>
      <c r="TPE493" s="1"/>
      <c r="TPF493" s="1"/>
      <c r="TPG493" s="1"/>
      <c r="TPH493" s="1"/>
      <c r="TPI493" s="1"/>
      <c r="TPJ493" s="1"/>
      <c r="TPK493" s="1"/>
      <c r="TPL493" s="1"/>
      <c r="TPM493" s="1"/>
      <c r="TPN493" s="1"/>
      <c r="TPO493" s="1"/>
      <c r="TPP493" s="1"/>
      <c r="TPQ493" s="1"/>
      <c r="TPR493" s="1"/>
      <c r="TPS493" s="1"/>
      <c r="TPT493" s="1"/>
      <c r="TPU493" s="1"/>
      <c r="TPV493" s="1"/>
      <c r="TPW493" s="1"/>
      <c r="TPX493" s="1"/>
      <c r="TPY493" s="1"/>
      <c r="TPZ493" s="1"/>
      <c r="TQA493" s="1"/>
      <c r="TQB493" s="1"/>
      <c r="TQC493" s="1"/>
      <c r="TQD493" s="1"/>
      <c r="TQE493" s="1"/>
      <c r="TQF493" s="1"/>
      <c r="TQG493" s="1"/>
      <c r="TQH493" s="1"/>
      <c r="TQI493" s="1"/>
      <c r="TQJ493" s="1"/>
      <c r="TQK493" s="1"/>
      <c r="TQL493" s="1"/>
      <c r="TQM493" s="1"/>
      <c r="TQN493" s="1"/>
      <c r="TQO493" s="1"/>
      <c r="TQP493" s="1"/>
      <c r="TQQ493" s="1"/>
      <c r="TQR493" s="1"/>
      <c r="TQS493" s="1"/>
      <c r="TQT493" s="1"/>
      <c r="TQU493" s="1"/>
      <c r="TQV493" s="1"/>
      <c r="TQW493" s="1"/>
      <c r="TQX493" s="1"/>
      <c r="TQY493" s="1"/>
      <c r="TQZ493" s="1"/>
      <c r="TRA493" s="1"/>
      <c r="TRB493" s="1"/>
      <c r="TRC493" s="1"/>
      <c r="TRD493" s="1"/>
      <c r="TRE493" s="1"/>
      <c r="TRF493" s="1"/>
      <c r="TRG493" s="1"/>
      <c r="TRH493" s="1"/>
      <c r="TRI493" s="1"/>
      <c r="TRJ493" s="1"/>
      <c r="TRK493" s="1"/>
      <c r="TRL493" s="1"/>
      <c r="TRM493" s="1"/>
      <c r="TRN493" s="1"/>
      <c r="TRO493" s="1"/>
      <c r="TRP493" s="1"/>
      <c r="TRQ493" s="1"/>
      <c r="TRR493" s="1"/>
      <c r="TRS493" s="1"/>
      <c r="TRT493" s="1"/>
      <c r="TRU493" s="1"/>
      <c r="TRV493" s="1"/>
      <c r="TRW493" s="1"/>
      <c r="TRX493" s="1"/>
      <c r="TRY493" s="1"/>
      <c r="TRZ493" s="1"/>
      <c r="TSA493" s="1"/>
      <c r="TSB493" s="1"/>
      <c r="TSC493" s="1"/>
      <c r="TSD493" s="1"/>
      <c r="TSE493" s="1"/>
      <c r="TSF493" s="1"/>
      <c r="TSG493" s="1"/>
      <c r="TSH493" s="1"/>
      <c r="TSI493" s="1"/>
      <c r="TSJ493" s="1"/>
      <c r="TSK493" s="1"/>
      <c r="TSL493" s="1"/>
      <c r="TSM493" s="1"/>
      <c r="TSN493" s="1"/>
      <c r="TSO493" s="1"/>
      <c r="TSP493" s="1"/>
      <c r="TSQ493" s="1"/>
      <c r="TSR493" s="1"/>
      <c r="TSS493" s="1"/>
      <c r="TST493" s="1"/>
      <c r="TSU493" s="1"/>
      <c r="TSV493" s="1"/>
      <c r="TSW493" s="1"/>
      <c r="TSX493" s="1"/>
      <c r="TSY493" s="1"/>
      <c r="TSZ493" s="1"/>
      <c r="TTA493" s="1"/>
      <c r="TTB493" s="1"/>
      <c r="TTC493" s="1"/>
      <c r="TTD493" s="1"/>
      <c r="TTE493" s="1"/>
      <c r="TTF493" s="1"/>
      <c r="TTG493" s="1"/>
      <c r="TTH493" s="1"/>
      <c r="TTI493" s="1"/>
      <c r="TTJ493" s="1"/>
      <c r="TTK493" s="1"/>
      <c r="TTL493" s="1"/>
      <c r="TTM493" s="1"/>
      <c r="TTN493" s="1"/>
      <c r="TTO493" s="1"/>
      <c r="TTP493" s="1"/>
      <c r="TTQ493" s="1"/>
      <c r="TTR493" s="1"/>
      <c r="TTS493" s="1"/>
      <c r="TTT493" s="1"/>
      <c r="TTU493" s="1"/>
      <c r="TTV493" s="1"/>
      <c r="TTW493" s="1"/>
      <c r="TTX493" s="1"/>
      <c r="TTY493" s="1"/>
      <c r="TTZ493" s="1"/>
      <c r="TUA493" s="1"/>
      <c r="TUB493" s="1"/>
      <c r="TUC493" s="1"/>
      <c r="TUD493" s="1"/>
      <c r="TUE493" s="1"/>
      <c r="TUF493" s="1"/>
      <c r="TUG493" s="1"/>
      <c r="TUH493" s="1"/>
      <c r="TUI493" s="1"/>
      <c r="TUJ493" s="1"/>
      <c r="TUK493" s="1"/>
      <c r="TUL493" s="1"/>
      <c r="TUM493" s="1"/>
      <c r="TUN493" s="1"/>
      <c r="TUO493" s="1"/>
      <c r="TUP493" s="1"/>
      <c r="TUQ493" s="1"/>
      <c r="TUR493" s="1"/>
      <c r="TUS493" s="1"/>
      <c r="TUT493" s="1"/>
      <c r="TUU493" s="1"/>
      <c r="TUV493" s="1"/>
      <c r="TUW493" s="1"/>
      <c r="TUX493" s="1"/>
      <c r="TUY493" s="1"/>
      <c r="TUZ493" s="1"/>
      <c r="TVA493" s="1"/>
      <c r="TVB493" s="1"/>
      <c r="TVC493" s="1"/>
      <c r="TVD493" s="1"/>
      <c r="TVE493" s="1"/>
      <c r="TVF493" s="1"/>
      <c r="TVG493" s="1"/>
      <c r="TVH493" s="1"/>
      <c r="TVI493" s="1"/>
      <c r="TVJ493" s="1"/>
      <c r="TVK493" s="1"/>
      <c r="TVL493" s="1"/>
      <c r="TVM493" s="1"/>
      <c r="TVN493" s="1"/>
      <c r="TVO493" s="1"/>
      <c r="TVP493" s="1"/>
      <c r="TVQ493" s="1"/>
      <c r="TVR493" s="1"/>
      <c r="TVS493" s="1"/>
      <c r="TVT493" s="1"/>
      <c r="TVU493" s="1"/>
      <c r="TVV493" s="1"/>
      <c r="TVW493" s="1"/>
      <c r="TVX493" s="1"/>
      <c r="TVY493" s="1"/>
      <c r="TVZ493" s="1"/>
      <c r="TWA493" s="1"/>
      <c r="TWB493" s="1"/>
      <c r="TWC493" s="1"/>
      <c r="TWD493" s="1"/>
      <c r="TWE493" s="1"/>
      <c r="TWF493" s="1"/>
      <c r="TWG493" s="1"/>
      <c r="TWH493" s="1"/>
      <c r="TWI493" s="1"/>
      <c r="TWJ493" s="1"/>
      <c r="TWK493" s="1"/>
      <c r="TWL493" s="1"/>
      <c r="TWM493" s="1"/>
      <c r="TWN493" s="1"/>
      <c r="TWO493" s="1"/>
      <c r="TWP493" s="1"/>
      <c r="TWQ493" s="1"/>
      <c r="TWR493" s="1"/>
      <c r="TWS493" s="1"/>
      <c r="TWT493" s="1"/>
      <c r="TWU493" s="1"/>
      <c r="TWV493" s="1"/>
      <c r="TWW493" s="1"/>
      <c r="TWX493" s="1"/>
      <c r="TWY493" s="1"/>
      <c r="TWZ493" s="1"/>
      <c r="TXA493" s="1"/>
      <c r="TXB493" s="1"/>
      <c r="TXC493" s="1"/>
      <c r="TXD493" s="1"/>
      <c r="TXE493" s="1"/>
      <c r="TXF493" s="1"/>
      <c r="TXG493" s="1"/>
      <c r="TXH493" s="1"/>
      <c r="TXI493" s="1"/>
      <c r="TXJ493" s="1"/>
      <c r="TXK493" s="1"/>
      <c r="TXL493" s="1"/>
      <c r="TXM493" s="1"/>
      <c r="TXN493" s="1"/>
      <c r="TXO493" s="1"/>
      <c r="TXP493" s="1"/>
      <c r="TXQ493" s="1"/>
      <c r="TXR493" s="1"/>
      <c r="TXS493" s="1"/>
      <c r="TXT493" s="1"/>
      <c r="TXU493" s="1"/>
      <c r="TXV493" s="1"/>
      <c r="TXW493" s="1"/>
      <c r="TXX493" s="1"/>
      <c r="TXY493" s="1"/>
      <c r="TXZ493" s="1"/>
      <c r="TYA493" s="1"/>
      <c r="TYB493" s="1"/>
      <c r="TYC493" s="1"/>
      <c r="TYD493" s="1"/>
      <c r="TYE493" s="1"/>
      <c r="TYF493" s="1"/>
      <c r="TYG493" s="1"/>
      <c r="TYH493" s="1"/>
      <c r="TYI493" s="1"/>
      <c r="TYJ493" s="1"/>
      <c r="TYK493" s="1"/>
      <c r="TYL493" s="1"/>
      <c r="TYM493" s="1"/>
      <c r="TYN493" s="1"/>
      <c r="TYO493" s="1"/>
      <c r="TYP493" s="1"/>
      <c r="TYQ493" s="1"/>
      <c r="TYR493" s="1"/>
      <c r="TYS493" s="1"/>
      <c r="TYT493" s="1"/>
      <c r="TYU493" s="1"/>
      <c r="TYV493" s="1"/>
      <c r="TYW493" s="1"/>
      <c r="TYX493" s="1"/>
      <c r="TYY493" s="1"/>
      <c r="TYZ493" s="1"/>
      <c r="TZA493" s="1"/>
      <c r="TZB493" s="1"/>
      <c r="TZC493" s="1"/>
      <c r="TZD493" s="1"/>
      <c r="TZE493" s="1"/>
      <c r="TZF493" s="1"/>
      <c r="TZG493" s="1"/>
      <c r="TZH493" s="1"/>
      <c r="TZI493" s="1"/>
      <c r="TZJ493" s="1"/>
      <c r="TZK493" s="1"/>
      <c r="TZL493" s="1"/>
      <c r="TZM493" s="1"/>
      <c r="TZN493" s="1"/>
      <c r="TZO493" s="1"/>
      <c r="TZP493" s="1"/>
      <c r="TZQ493" s="1"/>
      <c r="TZR493" s="1"/>
      <c r="TZS493" s="1"/>
      <c r="TZT493" s="1"/>
      <c r="TZU493" s="1"/>
      <c r="TZV493" s="1"/>
      <c r="TZW493" s="1"/>
      <c r="TZX493" s="1"/>
      <c r="TZY493" s="1"/>
      <c r="TZZ493" s="1"/>
      <c r="UAA493" s="1"/>
      <c r="UAB493" s="1"/>
      <c r="UAC493" s="1"/>
      <c r="UAD493" s="1"/>
      <c r="UAE493" s="1"/>
      <c r="UAF493" s="1"/>
      <c r="UAG493" s="1"/>
      <c r="UAH493" s="1"/>
      <c r="UAI493" s="1"/>
      <c r="UAJ493" s="1"/>
      <c r="UAK493" s="1"/>
      <c r="UAL493" s="1"/>
      <c r="UAM493" s="1"/>
      <c r="UAN493" s="1"/>
      <c r="UAO493" s="1"/>
      <c r="UAP493" s="1"/>
      <c r="UAQ493" s="1"/>
      <c r="UAR493" s="1"/>
      <c r="UAS493" s="1"/>
      <c r="UAT493" s="1"/>
      <c r="UAU493" s="1"/>
      <c r="UAV493" s="1"/>
      <c r="UAW493" s="1"/>
      <c r="UAX493" s="1"/>
      <c r="UAY493" s="1"/>
      <c r="UAZ493" s="1"/>
      <c r="UBA493" s="1"/>
      <c r="UBB493" s="1"/>
      <c r="UBC493" s="1"/>
      <c r="UBD493" s="1"/>
      <c r="UBE493" s="1"/>
      <c r="UBF493" s="1"/>
      <c r="UBG493" s="1"/>
      <c r="UBH493" s="1"/>
      <c r="UBI493" s="1"/>
      <c r="UBJ493" s="1"/>
      <c r="UBK493" s="1"/>
      <c r="UBL493" s="1"/>
      <c r="UBM493" s="1"/>
      <c r="UBN493" s="1"/>
      <c r="UBO493" s="1"/>
      <c r="UBP493" s="1"/>
      <c r="UBQ493" s="1"/>
      <c r="UBR493" s="1"/>
      <c r="UBS493" s="1"/>
      <c r="UBT493" s="1"/>
      <c r="UBU493" s="1"/>
      <c r="UBV493" s="1"/>
      <c r="UBW493" s="1"/>
      <c r="UBX493" s="1"/>
      <c r="UBY493" s="1"/>
      <c r="UBZ493" s="1"/>
      <c r="UCA493" s="1"/>
      <c r="UCB493" s="1"/>
      <c r="UCC493" s="1"/>
      <c r="UCD493" s="1"/>
      <c r="UCE493" s="1"/>
      <c r="UCF493" s="1"/>
      <c r="UCG493" s="1"/>
      <c r="UCH493" s="1"/>
      <c r="UCI493" s="1"/>
      <c r="UCJ493" s="1"/>
      <c r="UCK493" s="1"/>
      <c r="UCL493" s="1"/>
      <c r="UCM493" s="1"/>
      <c r="UCN493" s="1"/>
      <c r="UCO493" s="1"/>
      <c r="UCP493" s="1"/>
      <c r="UCQ493" s="1"/>
      <c r="UCR493" s="1"/>
      <c r="UCS493" s="1"/>
      <c r="UCT493" s="1"/>
      <c r="UCU493" s="1"/>
      <c r="UCV493" s="1"/>
      <c r="UCW493" s="1"/>
      <c r="UCX493" s="1"/>
      <c r="UCY493" s="1"/>
      <c r="UCZ493" s="1"/>
      <c r="UDA493" s="1"/>
      <c r="UDB493" s="1"/>
      <c r="UDC493" s="1"/>
      <c r="UDD493" s="1"/>
      <c r="UDE493" s="1"/>
      <c r="UDF493" s="1"/>
      <c r="UDG493" s="1"/>
      <c r="UDH493" s="1"/>
      <c r="UDI493" s="1"/>
      <c r="UDJ493" s="1"/>
      <c r="UDK493" s="1"/>
      <c r="UDL493" s="1"/>
      <c r="UDM493" s="1"/>
      <c r="UDN493" s="1"/>
      <c r="UDO493" s="1"/>
      <c r="UDP493" s="1"/>
      <c r="UDQ493" s="1"/>
      <c r="UDR493" s="1"/>
      <c r="UDS493" s="1"/>
      <c r="UDT493" s="1"/>
      <c r="UDU493" s="1"/>
      <c r="UDV493" s="1"/>
      <c r="UDW493" s="1"/>
      <c r="UDX493" s="1"/>
      <c r="UDY493" s="1"/>
      <c r="UDZ493" s="1"/>
      <c r="UEA493" s="1"/>
      <c r="UEB493" s="1"/>
      <c r="UEC493" s="1"/>
      <c r="UED493" s="1"/>
      <c r="UEE493" s="1"/>
      <c r="UEF493" s="1"/>
      <c r="UEG493" s="1"/>
      <c r="UEH493" s="1"/>
      <c r="UEI493" s="1"/>
      <c r="UEJ493" s="1"/>
      <c r="UEK493" s="1"/>
      <c r="UEL493" s="1"/>
      <c r="UEM493" s="1"/>
      <c r="UEN493" s="1"/>
      <c r="UEO493" s="1"/>
      <c r="UEP493" s="1"/>
      <c r="UEQ493" s="1"/>
      <c r="UER493" s="1"/>
      <c r="UES493" s="1"/>
      <c r="UET493" s="1"/>
      <c r="UEU493" s="1"/>
      <c r="UEV493" s="1"/>
      <c r="UEW493" s="1"/>
      <c r="UEX493" s="1"/>
      <c r="UEY493" s="1"/>
      <c r="UEZ493" s="1"/>
      <c r="UFA493" s="1"/>
      <c r="UFB493" s="1"/>
      <c r="UFC493" s="1"/>
      <c r="UFD493" s="1"/>
      <c r="UFE493" s="1"/>
      <c r="UFF493" s="1"/>
      <c r="UFG493" s="1"/>
      <c r="UFH493" s="1"/>
      <c r="UFI493" s="1"/>
      <c r="UFJ493" s="1"/>
      <c r="UFK493" s="1"/>
      <c r="UFL493" s="1"/>
      <c r="UFM493" s="1"/>
      <c r="UFN493" s="1"/>
      <c r="UFO493" s="1"/>
      <c r="UFP493" s="1"/>
      <c r="UFQ493" s="1"/>
      <c r="UFR493" s="1"/>
      <c r="UFS493" s="1"/>
      <c r="UFT493" s="1"/>
      <c r="UFU493" s="1"/>
      <c r="UFV493" s="1"/>
      <c r="UFW493" s="1"/>
      <c r="UFX493" s="1"/>
      <c r="UFY493" s="1"/>
      <c r="UFZ493" s="1"/>
      <c r="UGA493" s="1"/>
      <c r="UGB493" s="1"/>
      <c r="UGC493" s="1"/>
      <c r="UGD493" s="1"/>
      <c r="UGE493" s="1"/>
      <c r="UGF493" s="1"/>
      <c r="UGG493" s="1"/>
      <c r="UGH493" s="1"/>
      <c r="UGI493" s="1"/>
      <c r="UGJ493" s="1"/>
      <c r="UGK493" s="1"/>
      <c r="UGL493" s="1"/>
      <c r="UGM493" s="1"/>
      <c r="UGN493" s="1"/>
      <c r="UGO493" s="1"/>
      <c r="UGP493" s="1"/>
      <c r="UGQ493" s="1"/>
      <c r="UGR493" s="1"/>
      <c r="UGS493" s="1"/>
      <c r="UGT493" s="1"/>
      <c r="UGU493" s="1"/>
      <c r="UGV493" s="1"/>
      <c r="UGW493" s="1"/>
      <c r="UGX493" s="1"/>
      <c r="UGY493" s="1"/>
      <c r="UGZ493" s="1"/>
      <c r="UHA493" s="1"/>
      <c r="UHB493" s="1"/>
      <c r="UHC493" s="1"/>
      <c r="UHD493" s="1"/>
      <c r="UHE493" s="1"/>
      <c r="UHF493" s="1"/>
      <c r="UHG493" s="1"/>
      <c r="UHH493" s="1"/>
      <c r="UHI493" s="1"/>
      <c r="UHJ493" s="1"/>
      <c r="UHK493" s="1"/>
      <c r="UHL493" s="1"/>
      <c r="UHM493" s="1"/>
      <c r="UHN493" s="1"/>
      <c r="UHO493" s="1"/>
      <c r="UHP493" s="1"/>
      <c r="UHQ493" s="1"/>
      <c r="UHR493" s="1"/>
      <c r="UHS493" s="1"/>
      <c r="UHT493" s="1"/>
      <c r="UHU493" s="1"/>
      <c r="UHV493" s="1"/>
      <c r="UHW493" s="1"/>
      <c r="UHX493" s="1"/>
      <c r="UHY493" s="1"/>
      <c r="UHZ493" s="1"/>
      <c r="UIA493" s="1"/>
      <c r="UIB493" s="1"/>
      <c r="UIC493" s="1"/>
      <c r="UID493" s="1"/>
      <c r="UIE493" s="1"/>
      <c r="UIF493" s="1"/>
      <c r="UIG493" s="1"/>
      <c r="UIH493" s="1"/>
      <c r="UII493" s="1"/>
      <c r="UIJ493" s="1"/>
      <c r="UIK493" s="1"/>
      <c r="UIL493" s="1"/>
      <c r="UIM493" s="1"/>
      <c r="UIN493" s="1"/>
      <c r="UIO493" s="1"/>
      <c r="UIP493" s="1"/>
      <c r="UIQ493" s="1"/>
      <c r="UIR493" s="1"/>
      <c r="UIS493" s="1"/>
      <c r="UIT493" s="1"/>
      <c r="UIU493" s="1"/>
      <c r="UIV493" s="1"/>
      <c r="UIW493" s="1"/>
      <c r="UIX493" s="1"/>
      <c r="UIY493" s="1"/>
      <c r="UIZ493" s="1"/>
      <c r="UJA493" s="1"/>
      <c r="UJB493" s="1"/>
      <c r="UJC493" s="1"/>
      <c r="UJD493" s="1"/>
      <c r="UJE493" s="1"/>
      <c r="UJF493" s="1"/>
      <c r="UJG493" s="1"/>
      <c r="UJH493" s="1"/>
      <c r="UJI493" s="1"/>
      <c r="UJJ493" s="1"/>
      <c r="UJK493" s="1"/>
      <c r="UJL493" s="1"/>
      <c r="UJM493" s="1"/>
      <c r="UJN493" s="1"/>
      <c r="UJO493" s="1"/>
      <c r="UJP493" s="1"/>
      <c r="UJQ493" s="1"/>
      <c r="UJR493" s="1"/>
      <c r="UJS493" s="1"/>
      <c r="UJT493" s="1"/>
      <c r="UJU493" s="1"/>
      <c r="UJV493" s="1"/>
      <c r="UJW493" s="1"/>
      <c r="UJX493" s="1"/>
      <c r="UJY493" s="1"/>
      <c r="UJZ493" s="1"/>
      <c r="UKA493" s="1"/>
      <c r="UKB493" s="1"/>
      <c r="UKC493" s="1"/>
      <c r="UKD493" s="1"/>
      <c r="UKE493" s="1"/>
      <c r="UKF493" s="1"/>
      <c r="UKG493" s="1"/>
      <c r="UKH493" s="1"/>
      <c r="UKI493" s="1"/>
      <c r="UKJ493" s="1"/>
      <c r="UKK493" s="1"/>
      <c r="UKL493" s="1"/>
      <c r="UKM493" s="1"/>
      <c r="UKN493" s="1"/>
      <c r="UKO493" s="1"/>
      <c r="UKP493" s="1"/>
      <c r="UKQ493" s="1"/>
      <c r="UKR493" s="1"/>
      <c r="UKS493" s="1"/>
      <c r="UKT493" s="1"/>
      <c r="UKU493" s="1"/>
      <c r="UKV493" s="1"/>
      <c r="UKW493" s="1"/>
      <c r="UKX493" s="1"/>
      <c r="UKY493" s="1"/>
      <c r="UKZ493" s="1"/>
      <c r="ULA493" s="1"/>
      <c r="ULB493" s="1"/>
      <c r="ULC493" s="1"/>
      <c r="ULD493" s="1"/>
      <c r="ULE493" s="1"/>
      <c r="ULF493" s="1"/>
      <c r="ULG493" s="1"/>
      <c r="ULH493" s="1"/>
      <c r="ULI493" s="1"/>
      <c r="ULJ493" s="1"/>
      <c r="ULK493" s="1"/>
      <c r="ULL493" s="1"/>
      <c r="ULM493" s="1"/>
      <c r="ULN493" s="1"/>
      <c r="ULO493" s="1"/>
      <c r="ULP493" s="1"/>
      <c r="ULQ493" s="1"/>
      <c r="ULR493" s="1"/>
      <c r="ULS493" s="1"/>
      <c r="ULT493" s="1"/>
      <c r="ULU493" s="1"/>
      <c r="ULV493" s="1"/>
      <c r="ULW493" s="1"/>
      <c r="ULX493" s="1"/>
      <c r="ULY493" s="1"/>
      <c r="ULZ493" s="1"/>
      <c r="UMA493" s="1"/>
      <c r="UMB493" s="1"/>
      <c r="UMC493" s="1"/>
      <c r="UMD493" s="1"/>
      <c r="UME493" s="1"/>
      <c r="UMF493" s="1"/>
      <c r="UMG493" s="1"/>
      <c r="UMH493" s="1"/>
      <c r="UMI493" s="1"/>
      <c r="UMJ493" s="1"/>
      <c r="UMK493" s="1"/>
      <c r="UML493" s="1"/>
      <c r="UMM493" s="1"/>
      <c r="UMN493" s="1"/>
      <c r="UMO493" s="1"/>
      <c r="UMP493" s="1"/>
      <c r="UMQ493" s="1"/>
      <c r="UMR493" s="1"/>
      <c r="UMS493" s="1"/>
      <c r="UMT493" s="1"/>
      <c r="UMU493" s="1"/>
      <c r="UMV493" s="1"/>
      <c r="UMW493" s="1"/>
      <c r="UMX493" s="1"/>
      <c r="UMY493" s="1"/>
      <c r="UMZ493" s="1"/>
      <c r="UNA493" s="1"/>
      <c r="UNB493" s="1"/>
      <c r="UNC493" s="1"/>
      <c r="UND493" s="1"/>
      <c r="UNE493" s="1"/>
      <c r="UNF493" s="1"/>
      <c r="UNG493" s="1"/>
      <c r="UNH493" s="1"/>
      <c r="UNI493" s="1"/>
      <c r="UNJ493" s="1"/>
      <c r="UNK493" s="1"/>
      <c r="UNL493" s="1"/>
      <c r="UNM493" s="1"/>
      <c r="UNN493" s="1"/>
      <c r="UNO493" s="1"/>
      <c r="UNP493" s="1"/>
      <c r="UNQ493" s="1"/>
      <c r="UNR493" s="1"/>
      <c r="UNS493" s="1"/>
      <c r="UNT493" s="1"/>
      <c r="UNU493" s="1"/>
      <c r="UNV493" s="1"/>
      <c r="UNW493" s="1"/>
      <c r="UNX493" s="1"/>
      <c r="UNY493" s="1"/>
      <c r="UNZ493" s="1"/>
      <c r="UOA493" s="1"/>
      <c r="UOB493" s="1"/>
      <c r="UOC493" s="1"/>
      <c r="UOD493" s="1"/>
      <c r="UOE493" s="1"/>
      <c r="UOF493" s="1"/>
      <c r="UOG493" s="1"/>
      <c r="UOH493" s="1"/>
      <c r="UOI493" s="1"/>
      <c r="UOJ493" s="1"/>
      <c r="UOK493" s="1"/>
      <c r="UOL493" s="1"/>
      <c r="UOM493" s="1"/>
      <c r="UON493" s="1"/>
      <c r="UOO493" s="1"/>
      <c r="UOP493" s="1"/>
      <c r="UOQ493" s="1"/>
      <c r="UOR493" s="1"/>
      <c r="UOS493" s="1"/>
      <c r="UOT493" s="1"/>
      <c r="UOU493" s="1"/>
      <c r="UOV493" s="1"/>
      <c r="UOW493" s="1"/>
      <c r="UOX493" s="1"/>
      <c r="UOY493" s="1"/>
      <c r="UOZ493" s="1"/>
      <c r="UPA493" s="1"/>
      <c r="UPB493" s="1"/>
      <c r="UPC493" s="1"/>
      <c r="UPD493" s="1"/>
      <c r="UPE493" s="1"/>
      <c r="UPF493" s="1"/>
      <c r="UPG493" s="1"/>
      <c r="UPH493" s="1"/>
      <c r="UPI493" s="1"/>
      <c r="UPJ493" s="1"/>
      <c r="UPK493" s="1"/>
      <c r="UPL493" s="1"/>
      <c r="UPM493" s="1"/>
      <c r="UPN493" s="1"/>
      <c r="UPO493" s="1"/>
      <c r="UPP493" s="1"/>
      <c r="UPQ493" s="1"/>
      <c r="UPR493" s="1"/>
      <c r="UPS493" s="1"/>
      <c r="UPT493" s="1"/>
      <c r="UPU493" s="1"/>
      <c r="UPV493" s="1"/>
      <c r="UPW493" s="1"/>
      <c r="UPX493" s="1"/>
      <c r="UPY493" s="1"/>
      <c r="UPZ493" s="1"/>
      <c r="UQA493" s="1"/>
      <c r="UQB493" s="1"/>
      <c r="UQC493" s="1"/>
      <c r="UQD493" s="1"/>
      <c r="UQE493" s="1"/>
      <c r="UQF493" s="1"/>
      <c r="UQG493" s="1"/>
      <c r="UQH493" s="1"/>
      <c r="UQI493" s="1"/>
      <c r="UQJ493" s="1"/>
      <c r="UQK493" s="1"/>
      <c r="UQL493" s="1"/>
      <c r="UQM493" s="1"/>
      <c r="UQN493" s="1"/>
      <c r="UQO493" s="1"/>
      <c r="UQP493" s="1"/>
      <c r="UQQ493" s="1"/>
      <c r="UQR493" s="1"/>
      <c r="UQS493" s="1"/>
      <c r="UQT493" s="1"/>
      <c r="UQU493" s="1"/>
      <c r="UQV493" s="1"/>
      <c r="UQW493" s="1"/>
      <c r="UQX493" s="1"/>
      <c r="UQY493" s="1"/>
      <c r="UQZ493" s="1"/>
      <c r="URA493" s="1"/>
      <c r="URB493" s="1"/>
      <c r="URC493" s="1"/>
      <c r="URD493" s="1"/>
      <c r="URE493" s="1"/>
      <c r="URF493" s="1"/>
      <c r="URG493" s="1"/>
      <c r="URH493" s="1"/>
      <c r="URI493" s="1"/>
      <c r="URJ493" s="1"/>
      <c r="URK493" s="1"/>
      <c r="URL493" s="1"/>
      <c r="URM493" s="1"/>
      <c r="URN493" s="1"/>
      <c r="URO493" s="1"/>
      <c r="URP493" s="1"/>
      <c r="URQ493" s="1"/>
      <c r="URR493" s="1"/>
      <c r="URS493" s="1"/>
      <c r="URT493" s="1"/>
      <c r="URU493" s="1"/>
      <c r="URV493" s="1"/>
      <c r="URW493" s="1"/>
      <c r="URX493" s="1"/>
      <c r="URY493" s="1"/>
      <c r="URZ493" s="1"/>
      <c r="USA493" s="1"/>
      <c r="USB493" s="1"/>
      <c r="USC493" s="1"/>
      <c r="USD493" s="1"/>
      <c r="USE493" s="1"/>
      <c r="USF493" s="1"/>
      <c r="USG493" s="1"/>
      <c r="USH493" s="1"/>
      <c r="USI493" s="1"/>
      <c r="USJ493" s="1"/>
      <c r="USK493" s="1"/>
      <c r="USL493" s="1"/>
      <c r="USM493" s="1"/>
      <c r="USN493" s="1"/>
      <c r="USO493" s="1"/>
      <c r="USP493" s="1"/>
      <c r="USQ493" s="1"/>
      <c r="USR493" s="1"/>
      <c r="USS493" s="1"/>
      <c r="UST493" s="1"/>
      <c r="USU493" s="1"/>
      <c r="USV493" s="1"/>
      <c r="USW493" s="1"/>
      <c r="USX493" s="1"/>
      <c r="USY493" s="1"/>
      <c r="USZ493" s="1"/>
      <c r="UTA493" s="1"/>
      <c r="UTB493" s="1"/>
      <c r="UTC493" s="1"/>
      <c r="UTD493" s="1"/>
      <c r="UTE493" s="1"/>
      <c r="UTF493" s="1"/>
      <c r="UTG493" s="1"/>
      <c r="UTH493" s="1"/>
      <c r="UTI493" s="1"/>
      <c r="UTJ493" s="1"/>
      <c r="UTK493" s="1"/>
      <c r="UTL493" s="1"/>
      <c r="UTM493" s="1"/>
      <c r="UTN493" s="1"/>
      <c r="UTO493" s="1"/>
      <c r="UTP493" s="1"/>
      <c r="UTQ493" s="1"/>
      <c r="UTR493" s="1"/>
      <c r="UTS493" s="1"/>
      <c r="UTT493" s="1"/>
      <c r="UTU493" s="1"/>
      <c r="UTV493" s="1"/>
      <c r="UTW493" s="1"/>
      <c r="UTX493" s="1"/>
      <c r="UTY493" s="1"/>
      <c r="UTZ493" s="1"/>
      <c r="UUA493" s="1"/>
      <c r="UUB493" s="1"/>
      <c r="UUC493" s="1"/>
      <c r="UUD493" s="1"/>
      <c r="UUE493" s="1"/>
      <c r="UUF493" s="1"/>
      <c r="UUG493" s="1"/>
      <c r="UUH493" s="1"/>
      <c r="UUI493" s="1"/>
      <c r="UUJ493" s="1"/>
      <c r="UUK493" s="1"/>
      <c r="UUL493" s="1"/>
      <c r="UUM493" s="1"/>
      <c r="UUN493" s="1"/>
      <c r="UUO493" s="1"/>
      <c r="UUP493" s="1"/>
      <c r="UUQ493" s="1"/>
      <c r="UUR493" s="1"/>
      <c r="UUS493" s="1"/>
      <c r="UUT493" s="1"/>
      <c r="UUU493" s="1"/>
      <c r="UUV493" s="1"/>
      <c r="UUW493" s="1"/>
      <c r="UUX493" s="1"/>
      <c r="UUY493" s="1"/>
      <c r="UUZ493" s="1"/>
      <c r="UVA493" s="1"/>
      <c r="UVB493" s="1"/>
      <c r="UVC493" s="1"/>
      <c r="UVD493" s="1"/>
      <c r="UVE493" s="1"/>
      <c r="UVF493" s="1"/>
      <c r="UVG493" s="1"/>
      <c r="UVH493" s="1"/>
      <c r="UVI493" s="1"/>
      <c r="UVJ493" s="1"/>
      <c r="UVK493" s="1"/>
      <c r="UVL493" s="1"/>
      <c r="UVM493" s="1"/>
      <c r="UVN493" s="1"/>
      <c r="UVO493" s="1"/>
      <c r="UVP493" s="1"/>
      <c r="UVQ493" s="1"/>
      <c r="UVR493" s="1"/>
      <c r="UVS493" s="1"/>
      <c r="UVT493" s="1"/>
      <c r="UVU493" s="1"/>
      <c r="UVV493" s="1"/>
      <c r="UVW493" s="1"/>
      <c r="UVX493" s="1"/>
      <c r="UVY493" s="1"/>
      <c r="UVZ493" s="1"/>
      <c r="UWA493" s="1"/>
      <c r="UWB493" s="1"/>
      <c r="UWC493" s="1"/>
      <c r="UWD493" s="1"/>
      <c r="UWE493" s="1"/>
      <c r="UWF493" s="1"/>
      <c r="UWG493" s="1"/>
      <c r="UWH493" s="1"/>
      <c r="UWI493" s="1"/>
      <c r="UWJ493" s="1"/>
      <c r="UWK493" s="1"/>
      <c r="UWL493" s="1"/>
      <c r="UWM493" s="1"/>
      <c r="UWN493" s="1"/>
      <c r="UWO493" s="1"/>
      <c r="UWP493" s="1"/>
      <c r="UWQ493" s="1"/>
      <c r="UWR493" s="1"/>
      <c r="UWS493" s="1"/>
      <c r="UWT493" s="1"/>
      <c r="UWU493" s="1"/>
      <c r="UWV493" s="1"/>
      <c r="UWW493" s="1"/>
      <c r="UWX493" s="1"/>
      <c r="UWY493" s="1"/>
      <c r="UWZ493" s="1"/>
      <c r="UXA493" s="1"/>
      <c r="UXB493" s="1"/>
      <c r="UXC493" s="1"/>
      <c r="UXD493" s="1"/>
      <c r="UXE493" s="1"/>
      <c r="UXF493" s="1"/>
      <c r="UXG493" s="1"/>
      <c r="UXH493" s="1"/>
      <c r="UXI493" s="1"/>
      <c r="UXJ493" s="1"/>
      <c r="UXK493" s="1"/>
      <c r="UXL493" s="1"/>
      <c r="UXM493" s="1"/>
      <c r="UXN493" s="1"/>
      <c r="UXO493" s="1"/>
      <c r="UXP493" s="1"/>
      <c r="UXQ493" s="1"/>
      <c r="UXR493" s="1"/>
      <c r="UXS493" s="1"/>
      <c r="UXT493" s="1"/>
      <c r="UXU493" s="1"/>
      <c r="UXV493" s="1"/>
      <c r="UXW493" s="1"/>
      <c r="UXX493" s="1"/>
      <c r="UXY493" s="1"/>
      <c r="UXZ493" s="1"/>
      <c r="UYA493" s="1"/>
      <c r="UYB493" s="1"/>
      <c r="UYC493" s="1"/>
      <c r="UYD493" s="1"/>
      <c r="UYE493" s="1"/>
      <c r="UYF493" s="1"/>
      <c r="UYG493" s="1"/>
      <c r="UYH493" s="1"/>
      <c r="UYI493" s="1"/>
      <c r="UYJ493" s="1"/>
      <c r="UYK493" s="1"/>
      <c r="UYL493" s="1"/>
      <c r="UYM493" s="1"/>
      <c r="UYN493" s="1"/>
      <c r="UYO493" s="1"/>
      <c r="UYP493" s="1"/>
      <c r="UYQ493" s="1"/>
      <c r="UYR493" s="1"/>
      <c r="UYS493" s="1"/>
      <c r="UYT493" s="1"/>
      <c r="UYU493" s="1"/>
      <c r="UYV493" s="1"/>
      <c r="UYW493" s="1"/>
      <c r="UYX493" s="1"/>
      <c r="UYY493" s="1"/>
      <c r="UYZ493" s="1"/>
      <c r="UZA493" s="1"/>
      <c r="UZB493" s="1"/>
      <c r="UZC493" s="1"/>
      <c r="UZD493" s="1"/>
      <c r="UZE493" s="1"/>
      <c r="UZF493" s="1"/>
      <c r="UZG493" s="1"/>
      <c r="UZH493" s="1"/>
      <c r="UZI493" s="1"/>
      <c r="UZJ493" s="1"/>
      <c r="UZK493" s="1"/>
      <c r="UZL493" s="1"/>
      <c r="UZM493" s="1"/>
      <c r="UZN493" s="1"/>
      <c r="UZO493" s="1"/>
      <c r="UZP493" s="1"/>
      <c r="UZQ493" s="1"/>
      <c r="UZR493" s="1"/>
      <c r="UZS493" s="1"/>
      <c r="UZT493" s="1"/>
      <c r="UZU493" s="1"/>
      <c r="UZV493" s="1"/>
      <c r="UZW493" s="1"/>
      <c r="UZX493" s="1"/>
      <c r="UZY493" s="1"/>
      <c r="UZZ493" s="1"/>
      <c r="VAA493" s="1"/>
      <c r="VAB493" s="1"/>
      <c r="VAC493" s="1"/>
      <c r="VAD493" s="1"/>
      <c r="VAE493" s="1"/>
      <c r="VAF493" s="1"/>
      <c r="VAG493" s="1"/>
      <c r="VAH493" s="1"/>
      <c r="VAI493" s="1"/>
      <c r="VAJ493" s="1"/>
      <c r="VAK493" s="1"/>
      <c r="VAL493" s="1"/>
      <c r="VAM493" s="1"/>
      <c r="VAN493" s="1"/>
      <c r="VAO493" s="1"/>
      <c r="VAP493" s="1"/>
      <c r="VAQ493" s="1"/>
      <c r="VAR493" s="1"/>
      <c r="VAS493" s="1"/>
      <c r="VAT493" s="1"/>
      <c r="VAU493" s="1"/>
      <c r="VAV493" s="1"/>
      <c r="VAW493" s="1"/>
      <c r="VAX493" s="1"/>
      <c r="VAY493" s="1"/>
      <c r="VAZ493" s="1"/>
      <c r="VBA493" s="1"/>
      <c r="VBB493" s="1"/>
      <c r="VBC493" s="1"/>
      <c r="VBD493" s="1"/>
      <c r="VBE493" s="1"/>
      <c r="VBF493" s="1"/>
      <c r="VBG493" s="1"/>
      <c r="VBH493" s="1"/>
      <c r="VBI493" s="1"/>
      <c r="VBJ493" s="1"/>
      <c r="VBK493" s="1"/>
      <c r="VBL493" s="1"/>
      <c r="VBM493" s="1"/>
      <c r="VBN493" s="1"/>
      <c r="VBO493" s="1"/>
      <c r="VBP493" s="1"/>
      <c r="VBQ493" s="1"/>
      <c r="VBR493" s="1"/>
      <c r="VBS493" s="1"/>
      <c r="VBT493" s="1"/>
      <c r="VBU493" s="1"/>
      <c r="VBV493" s="1"/>
      <c r="VBW493" s="1"/>
      <c r="VBX493" s="1"/>
      <c r="VBY493" s="1"/>
      <c r="VBZ493" s="1"/>
      <c r="VCA493" s="1"/>
      <c r="VCB493" s="1"/>
      <c r="VCC493" s="1"/>
      <c r="VCD493" s="1"/>
      <c r="VCE493" s="1"/>
      <c r="VCF493" s="1"/>
      <c r="VCG493" s="1"/>
      <c r="VCH493" s="1"/>
      <c r="VCI493" s="1"/>
      <c r="VCJ493" s="1"/>
      <c r="VCK493" s="1"/>
      <c r="VCL493" s="1"/>
      <c r="VCM493" s="1"/>
      <c r="VCN493" s="1"/>
      <c r="VCO493" s="1"/>
      <c r="VCP493" s="1"/>
      <c r="VCQ493" s="1"/>
      <c r="VCR493" s="1"/>
      <c r="VCS493" s="1"/>
      <c r="VCT493" s="1"/>
      <c r="VCU493" s="1"/>
      <c r="VCV493" s="1"/>
      <c r="VCW493" s="1"/>
      <c r="VCX493" s="1"/>
      <c r="VCY493" s="1"/>
      <c r="VCZ493" s="1"/>
      <c r="VDA493" s="1"/>
      <c r="VDB493" s="1"/>
      <c r="VDC493" s="1"/>
      <c r="VDD493" s="1"/>
      <c r="VDE493" s="1"/>
      <c r="VDF493" s="1"/>
      <c r="VDG493" s="1"/>
      <c r="VDH493" s="1"/>
      <c r="VDI493" s="1"/>
      <c r="VDJ493" s="1"/>
      <c r="VDK493" s="1"/>
      <c r="VDL493" s="1"/>
      <c r="VDM493" s="1"/>
      <c r="VDN493" s="1"/>
      <c r="VDO493" s="1"/>
      <c r="VDP493" s="1"/>
      <c r="VDQ493" s="1"/>
      <c r="VDR493" s="1"/>
      <c r="VDS493" s="1"/>
      <c r="VDT493" s="1"/>
      <c r="VDU493" s="1"/>
      <c r="VDV493" s="1"/>
      <c r="VDW493" s="1"/>
      <c r="VDX493" s="1"/>
      <c r="VDY493" s="1"/>
      <c r="VDZ493" s="1"/>
      <c r="VEA493" s="1"/>
      <c r="VEB493" s="1"/>
      <c r="VEC493" s="1"/>
      <c r="VED493" s="1"/>
      <c r="VEE493" s="1"/>
      <c r="VEF493" s="1"/>
      <c r="VEG493" s="1"/>
      <c r="VEH493" s="1"/>
      <c r="VEI493" s="1"/>
      <c r="VEJ493" s="1"/>
      <c r="VEK493" s="1"/>
      <c r="VEL493" s="1"/>
      <c r="VEM493" s="1"/>
      <c r="VEN493" s="1"/>
      <c r="VEO493" s="1"/>
      <c r="VEP493" s="1"/>
      <c r="VEQ493" s="1"/>
      <c r="VER493" s="1"/>
      <c r="VES493" s="1"/>
      <c r="VET493" s="1"/>
      <c r="VEU493" s="1"/>
      <c r="VEV493" s="1"/>
      <c r="VEW493" s="1"/>
      <c r="VEX493" s="1"/>
      <c r="VEY493" s="1"/>
      <c r="VEZ493" s="1"/>
      <c r="VFA493" s="1"/>
      <c r="VFB493" s="1"/>
      <c r="VFC493" s="1"/>
      <c r="VFD493" s="1"/>
      <c r="VFE493" s="1"/>
      <c r="VFF493" s="1"/>
      <c r="VFG493" s="1"/>
      <c r="VFH493" s="1"/>
      <c r="VFI493" s="1"/>
      <c r="VFJ493" s="1"/>
      <c r="VFK493" s="1"/>
      <c r="VFL493" s="1"/>
      <c r="VFM493" s="1"/>
      <c r="VFN493" s="1"/>
      <c r="VFO493" s="1"/>
      <c r="VFP493" s="1"/>
      <c r="VFQ493" s="1"/>
      <c r="VFR493" s="1"/>
      <c r="VFS493" s="1"/>
      <c r="VFT493" s="1"/>
      <c r="VFU493" s="1"/>
      <c r="VFV493" s="1"/>
      <c r="VFW493" s="1"/>
      <c r="VFX493" s="1"/>
      <c r="VFY493" s="1"/>
      <c r="VFZ493" s="1"/>
      <c r="VGA493" s="1"/>
      <c r="VGB493" s="1"/>
      <c r="VGC493" s="1"/>
      <c r="VGD493" s="1"/>
      <c r="VGE493" s="1"/>
      <c r="VGF493" s="1"/>
      <c r="VGG493" s="1"/>
      <c r="VGH493" s="1"/>
      <c r="VGI493" s="1"/>
      <c r="VGJ493" s="1"/>
      <c r="VGK493" s="1"/>
      <c r="VGL493" s="1"/>
      <c r="VGM493" s="1"/>
      <c r="VGN493" s="1"/>
      <c r="VGO493" s="1"/>
      <c r="VGP493" s="1"/>
      <c r="VGQ493" s="1"/>
      <c r="VGR493" s="1"/>
      <c r="VGS493" s="1"/>
      <c r="VGT493" s="1"/>
      <c r="VGU493" s="1"/>
      <c r="VGV493" s="1"/>
      <c r="VGW493" s="1"/>
      <c r="VGX493" s="1"/>
      <c r="VGY493" s="1"/>
      <c r="VGZ493" s="1"/>
      <c r="VHA493" s="1"/>
      <c r="VHB493" s="1"/>
      <c r="VHC493" s="1"/>
      <c r="VHD493" s="1"/>
      <c r="VHE493" s="1"/>
      <c r="VHF493" s="1"/>
      <c r="VHG493" s="1"/>
      <c r="VHH493" s="1"/>
      <c r="VHI493" s="1"/>
      <c r="VHJ493" s="1"/>
      <c r="VHK493" s="1"/>
      <c r="VHL493" s="1"/>
      <c r="VHM493" s="1"/>
      <c r="VHN493" s="1"/>
      <c r="VHO493" s="1"/>
      <c r="VHP493" s="1"/>
      <c r="VHQ493" s="1"/>
      <c r="VHR493" s="1"/>
      <c r="VHS493" s="1"/>
      <c r="VHT493" s="1"/>
      <c r="VHU493" s="1"/>
      <c r="VHV493" s="1"/>
      <c r="VHW493" s="1"/>
      <c r="VHX493" s="1"/>
      <c r="VHY493" s="1"/>
      <c r="VHZ493" s="1"/>
      <c r="VIA493" s="1"/>
      <c r="VIB493" s="1"/>
      <c r="VIC493" s="1"/>
      <c r="VID493" s="1"/>
      <c r="VIE493" s="1"/>
      <c r="VIF493" s="1"/>
      <c r="VIG493" s="1"/>
      <c r="VIH493" s="1"/>
      <c r="VII493" s="1"/>
      <c r="VIJ493" s="1"/>
      <c r="VIK493" s="1"/>
      <c r="VIL493" s="1"/>
      <c r="VIM493" s="1"/>
      <c r="VIN493" s="1"/>
      <c r="VIO493" s="1"/>
      <c r="VIP493" s="1"/>
      <c r="VIQ493" s="1"/>
      <c r="VIR493" s="1"/>
      <c r="VIS493" s="1"/>
      <c r="VIT493" s="1"/>
      <c r="VIU493" s="1"/>
      <c r="VIV493" s="1"/>
      <c r="VIW493" s="1"/>
      <c r="VIX493" s="1"/>
      <c r="VIY493" s="1"/>
      <c r="VIZ493" s="1"/>
      <c r="VJA493" s="1"/>
      <c r="VJB493" s="1"/>
      <c r="VJC493" s="1"/>
      <c r="VJD493" s="1"/>
      <c r="VJE493" s="1"/>
      <c r="VJF493" s="1"/>
      <c r="VJG493" s="1"/>
      <c r="VJH493" s="1"/>
      <c r="VJI493" s="1"/>
      <c r="VJJ493" s="1"/>
      <c r="VJK493" s="1"/>
      <c r="VJL493" s="1"/>
      <c r="VJM493" s="1"/>
      <c r="VJN493" s="1"/>
      <c r="VJO493" s="1"/>
      <c r="VJP493" s="1"/>
      <c r="VJQ493" s="1"/>
      <c r="VJR493" s="1"/>
      <c r="VJS493" s="1"/>
      <c r="VJT493" s="1"/>
      <c r="VJU493" s="1"/>
      <c r="VJV493" s="1"/>
      <c r="VJW493" s="1"/>
      <c r="VJX493" s="1"/>
      <c r="VJY493" s="1"/>
      <c r="VJZ493" s="1"/>
      <c r="VKA493" s="1"/>
      <c r="VKB493" s="1"/>
      <c r="VKC493" s="1"/>
      <c r="VKD493" s="1"/>
      <c r="VKE493" s="1"/>
      <c r="VKF493" s="1"/>
      <c r="VKG493" s="1"/>
      <c r="VKH493" s="1"/>
      <c r="VKI493" s="1"/>
      <c r="VKJ493" s="1"/>
      <c r="VKK493" s="1"/>
      <c r="VKL493" s="1"/>
      <c r="VKM493" s="1"/>
      <c r="VKN493" s="1"/>
      <c r="VKO493" s="1"/>
      <c r="VKP493" s="1"/>
      <c r="VKQ493" s="1"/>
      <c r="VKR493" s="1"/>
      <c r="VKS493" s="1"/>
      <c r="VKT493" s="1"/>
      <c r="VKU493" s="1"/>
      <c r="VKV493" s="1"/>
      <c r="VKW493" s="1"/>
      <c r="VKX493" s="1"/>
      <c r="VKY493" s="1"/>
      <c r="VKZ493" s="1"/>
      <c r="VLA493" s="1"/>
      <c r="VLB493" s="1"/>
      <c r="VLC493" s="1"/>
      <c r="VLD493" s="1"/>
      <c r="VLE493" s="1"/>
      <c r="VLF493" s="1"/>
      <c r="VLG493" s="1"/>
      <c r="VLH493" s="1"/>
      <c r="VLI493" s="1"/>
      <c r="VLJ493" s="1"/>
      <c r="VLK493" s="1"/>
      <c r="VLL493" s="1"/>
      <c r="VLM493" s="1"/>
      <c r="VLN493" s="1"/>
      <c r="VLO493" s="1"/>
      <c r="VLP493" s="1"/>
      <c r="VLQ493" s="1"/>
      <c r="VLR493" s="1"/>
      <c r="VLS493" s="1"/>
      <c r="VLT493" s="1"/>
      <c r="VLU493" s="1"/>
      <c r="VLV493" s="1"/>
      <c r="VLW493" s="1"/>
      <c r="VLX493" s="1"/>
      <c r="VLY493" s="1"/>
      <c r="VLZ493" s="1"/>
      <c r="VMA493" s="1"/>
      <c r="VMB493" s="1"/>
      <c r="VMC493" s="1"/>
      <c r="VMD493" s="1"/>
      <c r="VME493" s="1"/>
      <c r="VMF493" s="1"/>
      <c r="VMG493" s="1"/>
      <c r="VMH493" s="1"/>
      <c r="VMI493" s="1"/>
      <c r="VMJ493" s="1"/>
      <c r="VMK493" s="1"/>
      <c r="VML493" s="1"/>
      <c r="VMM493" s="1"/>
      <c r="VMN493" s="1"/>
      <c r="VMO493" s="1"/>
      <c r="VMP493" s="1"/>
      <c r="VMQ493" s="1"/>
      <c r="VMR493" s="1"/>
      <c r="VMS493" s="1"/>
      <c r="VMT493" s="1"/>
      <c r="VMU493" s="1"/>
      <c r="VMV493" s="1"/>
      <c r="VMW493" s="1"/>
      <c r="VMX493" s="1"/>
      <c r="VMY493" s="1"/>
      <c r="VMZ493" s="1"/>
      <c r="VNA493" s="1"/>
      <c r="VNB493" s="1"/>
      <c r="VNC493" s="1"/>
      <c r="VND493" s="1"/>
      <c r="VNE493" s="1"/>
      <c r="VNF493" s="1"/>
      <c r="VNG493" s="1"/>
      <c r="VNH493" s="1"/>
      <c r="VNI493" s="1"/>
      <c r="VNJ493" s="1"/>
      <c r="VNK493" s="1"/>
      <c r="VNL493" s="1"/>
      <c r="VNM493" s="1"/>
      <c r="VNN493" s="1"/>
      <c r="VNO493" s="1"/>
      <c r="VNP493" s="1"/>
      <c r="VNQ493" s="1"/>
      <c r="VNR493" s="1"/>
      <c r="VNS493" s="1"/>
      <c r="VNT493" s="1"/>
      <c r="VNU493" s="1"/>
      <c r="VNV493" s="1"/>
      <c r="VNW493" s="1"/>
      <c r="VNX493" s="1"/>
      <c r="VNY493" s="1"/>
      <c r="VNZ493" s="1"/>
      <c r="VOA493" s="1"/>
      <c r="VOB493" s="1"/>
      <c r="VOC493" s="1"/>
      <c r="VOD493" s="1"/>
      <c r="VOE493" s="1"/>
      <c r="VOF493" s="1"/>
      <c r="VOG493" s="1"/>
      <c r="VOH493" s="1"/>
      <c r="VOI493" s="1"/>
      <c r="VOJ493" s="1"/>
      <c r="VOK493" s="1"/>
      <c r="VOL493" s="1"/>
      <c r="VOM493" s="1"/>
      <c r="VON493" s="1"/>
      <c r="VOO493" s="1"/>
      <c r="VOP493" s="1"/>
      <c r="VOQ493" s="1"/>
      <c r="VOR493" s="1"/>
      <c r="VOS493" s="1"/>
      <c r="VOT493" s="1"/>
      <c r="VOU493" s="1"/>
      <c r="VOV493" s="1"/>
      <c r="VOW493" s="1"/>
      <c r="VOX493" s="1"/>
      <c r="VOY493" s="1"/>
      <c r="VOZ493" s="1"/>
      <c r="VPA493" s="1"/>
      <c r="VPB493" s="1"/>
      <c r="VPC493" s="1"/>
      <c r="VPD493" s="1"/>
      <c r="VPE493" s="1"/>
      <c r="VPF493" s="1"/>
      <c r="VPG493" s="1"/>
      <c r="VPH493" s="1"/>
      <c r="VPI493" s="1"/>
      <c r="VPJ493" s="1"/>
      <c r="VPK493" s="1"/>
      <c r="VPL493" s="1"/>
      <c r="VPM493" s="1"/>
      <c r="VPN493" s="1"/>
      <c r="VPO493" s="1"/>
      <c r="VPP493" s="1"/>
      <c r="VPQ493" s="1"/>
      <c r="VPR493" s="1"/>
      <c r="VPS493" s="1"/>
      <c r="VPT493" s="1"/>
      <c r="VPU493" s="1"/>
      <c r="VPV493" s="1"/>
      <c r="VPW493" s="1"/>
      <c r="VPX493" s="1"/>
      <c r="VPY493" s="1"/>
      <c r="VPZ493" s="1"/>
      <c r="VQA493" s="1"/>
      <c r="VQB493" s="1"/>
      <c r="VQC493" s="1"/>
      <c r="VQD493" s="1"/>
      <c r="VQE493" s="1"/>
      <c r="VQF493" s="1"/>
      <c r="VQG493" s="1"/>
      <c r="VQH493" s="1"/>
      <c r="VQI493" s="1"/>
      <c r="VQJ493" s="1"/>
      <c r="VQK493" s="1"/>
      <c r="VQL493" s="1"/>
      <c r="VQM493" s="1"/>
      <c r="VQN493" s="1"/>
      <c r="VQO493" s="1"/>
      <c r="VQP493" s="1"/>
      <c r="VQQ493" s="1"/>
      <c r="VQR493" s="1"/>
      <c r="VQS493" s="1"/>
      <c r="VQT493" s="1"/>
      <c r="VQU493" s="1"/>
      <c r="VQV493" s="1"/>
      <c r="VQW493" s="1"/>
      <c r="VQX493" s="1"/>
      <c r="VQY493" s="1"/>
      <c r="VQZ493" s="1"/>
      <c r="VRA493" s="1"/>
      <c r="VRB493" s="1"/>
      <c r="VRC493" s="1"/>
      <c r="VRD493" s="1"/>
      <c r="VRE493" s="1"/>
      <c r="VRF493" s="1"/>
      <c r="VRG493" s="1"/>
      <c r="VRH493" s="1"/>
      <c r="VRI493" s="1"/>
      <c r="VRJ493" s="1"/>
      <c r="VRK493" s="1"/>
      <c r="VRL493" s="1"/>
      <c r="VRM493" s="1"/>
      <c r="VRN493" s="1"/>
      <c r="VRO493" s="1"/>
      <c r="VRP493" s="1"/>
      <c r="VRQ493" s="1"/>
      <c r="VRR493" s="1"/>
      <c r="VRS493" s="1"/>
      <c r="VRT493" s="1"/>
      <c r="VRU493" s="1"/>
      <c r="VRV493" s="1"/>
      <c r="VRW493" s="1"/>
      <c r="VRX493" s="1"/>
      <c r="VRY493" s="1"/>
      <c r="VRZ493" s="1"/>
      <c r="VSA493" s="1"/>
      <c r="VSB493" s="1"/>
      <c r="VSC493" s="1"/>
      <c r="VSD493" s="1"/>
      <c r="VSE493" s="1"/>
      <c r="VSF493" s="1"/>
      <c r="VSG493" s="1"/>
      <c r="VSH493" s="1"/>
      <c r="VSI493" s="1"/>
      <c r="VSJ493" s="1"/>
      <c r="VSK493" s="1"/>
      <c r="VSL493" s="1"/>
      <c r="VSM493" s="1"/>
      <c r="VSN493" s="1"/>
      <c r="VSO493" s="1"/>
      <c r="VSP493" s="1"/>
      <c r="VSQ493" s="1"/>
      <c r="VSR493" s="1"/>
      <c r="VSS493" s="1"/>
      <c r="VST493" s="1"/>
      <c r="VSU493" s="1"/>
      <c r="VSV493" s="1"/>
      <c r="VSW493" s="1"/>
      <c r="VSX493" s="1"/>
      <c r="VSY493" s="1"/>
      <c r="VSZ493" s="1"/>
      <c r="VTA493" s="1"/>
      <c r="VTB493" s="1"/>
      <c r="VTC493" s="1"/>
      <c r="VTD493" s="1"/>
      <c r="VTE493" s="1"/>
      <c r="VTF493" s="1"/>
      <c r="VTG493" s="1"/>
      <c r="VTH493" s="1"/>
      <c r="VTI493" s="1"/>
      <c r="VTJ493" s="1"/>
      <c r="VTK493" s="1"/>
      <c r="VTL493" s="1"/>
      <c r="VTM493" s="1"/>
      <c r="VTN493" s="1"/>
      <c r="VTO493" s="1"/>
      <c r="VTP493" s="1"/>
      <c r="VTQ493" s="1"/>
      <c r="VTR493" s="1"/>
      <c r="VTS493" s="1"/>
      <c r="VTT493" s="1"/>
      <c r="VTU493" s="1"/>
      <c r="VTV493" s="1"/>
      <c r="VTW493" s="1"/>
      <c r="VTX493" s="1"/>
      <c r="VTY493" s="1"/>
      <c r="VTZ493" s="1"/>
      <c r="VUA493" s="1"/>
      <c r="VUB493" s="1"/>
      <c r="VUC493" s="1"/>
      <c r="VUD493" s="1"/>
      <c r="VUE493" s="1"/>
      <c r="VUF493" s="1"/>
      <c r="VUG493" s="1"/>
      <c r="VUH493" s="1"/>
      <c r="VUI493" s="1"/>
      <c r="VUJ493" s="1"/>
      <c r="VUK493" s="1"/>
      <c r="VUL493" s="1"/>
      <c r="VUM493" s="1"/>
      <c r="VUN493" s="1"/>
      <c r="VUO493" s="1"/>
      <c r="VUP493" s="1"/>
      <c r="VUQ493" s="1"/>
      <c r="VUR493" s="1"/>
      <c r="VUS493" s="1"/>
      <c r="VUT493" s="1"/>
      <c r="VUU493" s="1"/>
      <c r="VUV493" s="1"/>
      <c r="VUW493" s="1"/>
      <c r="VUX493" s="1"/>
      <c r="VUY493" s="1"/>
      <c r="VUZ493" s="1"/>
      <c r="VVA493" s="1"/>
      <c r="VVB493" s="1"/>
      <c r="VVC493" s="1"/>
      <c r="VVD493" s="1"/>
      <c r="VVE493" s="1"/>
      <c r="VVF493" s="1"/>
      <c r="VVG493" s="1"/>
      <c r="VVH493" s="1"/>
      <c r="VVI493" s="1"/>
      <c r="VVJ493" s="1"/>
      <c r="VVK493" s="1"/>
      <c r="VVL493" s="1"/>
      <c r="VVM493" s="1"/>
      <c r="VVN493" s="1"/>
      <c r="VVO493" s="1"/>
      <c r="VVP493" s="1"/>
      <c r="VVQ493" s="1"/>
      <c r="VVR493" s="1"/>
      <c r="VVS493" s="1"/>
      <c r="VVT493" s="1"/>
      <c r="VVU493" s="1"/>
      <c r="VVV493" s="1"/>
      <c r="VVW493" s="1"/>
      <c r="VVX493" s="1"/>
      <c r="VVY493" s="1"/>
      <c r="VVZ493" s="1"/>
      <c r="VWA493" s="1"/>
      <c r="VWB493" s="1"/>
      <c r="VWC493" s="1"/>
      <c r="VWD493" s="1"/>
      <c r="VWE493" s="1"/>
      <c r="VWF493" s="1"/>
      <c r="VWG493" s="1"/>
      <c r="VWH493" s="1"/>
      <c r="VWI493" s="1"/>
      <c r="VWJ493" s="1"/>
      <c r="VWK493" s="1"/>
      <c r="VWL493" s="1"/>
      <c r="VWM493" s="1"/>
      <c r="VWN493" s="1"/>
      <c r="VWO493" s="1"/>
      <c r="VWP493" s="1"/>
      <c r="VWQ493" s="1"/>
      <c r="VWR493" s="1"/>
      <c r="VWS493" s="1"/>
      <c r="VWT493" s="1"/>
      <c r="VWU493" s="1"/>
      <c r="VWV493" s="1"/>
      <c r="VWW493" s="1"/>
      <c r="VWX493" s="1"/>
      <c r="VWY493" s="1"/>
      <c r="VWZ493" s="1"/>
      <c r="VXA493" s="1"/>
      <c r="VXB493" s="1"/>
      <c r="VXC493" s="1"/>
      <c r="VXD493" s="1"/>
      <c r="VXE493" s="1"/>
      <c r="VXF493" s="1"/>
      <c r="VXG493" s="1"/>
      <c r="VXH493" s="1"/>
      <c r="VXI493" s="1"/>
      <c r="VXJ493" s="1"/>
      <c r="VXK493" s="1"/>
      <c r="VXL493" s="1"/>
      <c r="VXM493" s="1"/>
      <c r="VXN493" s="1"/>
      <c r="VXO493" s="1"/>
      <c r="VXP493" s="1"/>
      <c r="VXQ493" s="1"/>
      <c r="VXR493" s="1"/>
      <c r="VXS493" s="1"/>
      <c r="VXT493" s="1"/>
      <c r="VXU493" s="1"/>
      <c r="VXV493" s="1"/>
      <c r="VXW493" s="1"/>
      <c r="VXX493" s="1"/>
      <c r="VXY493" s="1"/>
      <c r="VXZ493" s="1"/>
      <c r="VYA493" s="1"/>
      <c r="VYB493" s="1"/>
      <c r="VYC493" s="1"/>
      <c r="VYD493" s="1"/>
      <c r="VYE493" s="1"/>
      <c r="VYF493" s="1"/>
      <c r="VYG493" s="1"/>
      <c r="VYH493" s="1"/>
      <c r="VYI493" s="1"/>
      <c r="VYJ493" s="1"/>
      <c r="VYK493" s="1"/>
      <c r="VYL493" s="1"/>
      <c r="VYM493" s="1"/>
      <c r="VYN493" s="1"/>
      <c r="VYO493" s="1"/>
      <c r="VYP493" s="1"/>
      <c r="VYQ493" s="1"/>
      <c r="VYR493" s="1"/>
      <c r="VYS493" s="1"/>
      <c r="VYT493" s="1"/>
      <c r="VYU493" s="1"/>
      <c r="VYV493" s="1"/>
      <c r="VYW493" s="1"/>
      <c r="VYX493" s="1"/>
      <c r="VYY493" s="1"/>
      <c r="VYZ493" s="1"/>
      <c r="VZA493" s="1"/>
      <c r="VZB493" s="1"/>
      <c r="VZC493" s="1"/>
      <c r="VZD493" s="1"/>
      <c r="VZE493" s="1"/>
      <c r="VZF493" s="1"/>
      <c r="VZG493" s="1"/>
      <c r="VZH493" s="1"/>
      <c r="VZI493" s="1"/>
      <c r="VZJ493" s="1"/>
      <c r="VZK493" s="1"/>
      <c r="VZL493" s="1"/>
      <c r="VZM493" s="1"/>
      <c r="VZN493" s="1"/>
      <c r="VZO493" s="1"/>
      <c r="VZP493" s="1"/>
      <c r="VZQ493" s="1"/>
      <c r="VZR493" s="1"/>
      <c r="VZS493" s="1"/>
      <c r="VZT493" s="1"/>
      <c r="VZU493" s="1"/>
      <c r="VZV493" s="1"/>
      <c r="VZW493" s="1"/>
      <c r="VZX493" s="1"/>
      <c r="VZY493" s="1"/>
      <c r="VZZ493" s="1"/>
      <c r="WAA493" s="1"/>
      <c r="WAB493" s="1"/>
      <c r="WAC493" s="1"/>
      <c r="WAD493" s="1"/>
      <c r="WAE493" s="1"/>
      <c r="WAF493" s="1"/>
      <c r="WAG493" s="1"/>
      <c r="WAH493" s="1"/>
      <c r="WAI493" s="1"/>
      <c r="WAJ493" s="1"/>
      <c r="WAK493" s="1"/>
      <c r="WAL493" s="1"/>
      <c r="WAM493" s="1"/>
      <c r="WAN493" s="1"/>
      <c r="WAO493" s="1"/>
      <c r="WAP493" s="1"/>
      <c r="WAQ493" s="1"/>
      <c r="WAR493" s="1"/>
      <c r="WAS493" s="1"/>
      <c r="WAT493" s="1"/>
      <c r="WAU493" s="1"/>
      <c r="WAV493" s="1"/>
      <c r="WAW493" s="1"/>
      <c r="WAX493" s="1"/>
      <c r="WAY493" s="1"/>
      <c r="WAZ493" s="1"/>
      <c r="WBA493" s="1"/>
      <c r="WBB493" s="1"/>
      <c r="WBC493" s="1"/>
      <c r="WBD493" s="1"/>
      <c r="WBE493" s="1"/>
      <c r="WBF493" s="1"/>
      <c r="WBG493" s="1"/>
      <c r="WBH493" s="1"/>
      <c r="WBI493" s="1"/>
      <c r="WBJ493" s="1"/>
      <c r="WBK493" s="1"/>
      <c r="WBL493" s="1"/>
      <c r="WBM493" s="1"/>
      <c r="WBN493" s="1"/>
      <c r="WBO493" s="1"/>
      <c r="WBP493" s="1"/>
      <c r="WBQ493" s="1"/>
      <c r="WBR493" s="1"/>
      <c r="WBS493" s="1"/>
      <c r="WBT493" s="1"/>
      <c r="WBU493" s="1"/>
      <c r="WBV493" s="1"/>
      <c r="WBW493" s="1"/>
      <c r="WBX493" s="1"/>
      <c r="WBY493" s="1"/>
      <c r="WBZ493" s="1"/>
      <c r="WCA493" s="1"/>
      <c r="WCB493" s="1"/>
      <c r="WCC493" s="1"/>
      <c r="WCD493" s="1"/>
      <c r="WCE493" s="1"/>
      <c r="WCF493" s="1"/>
      <c r="WCG493" s="1"/>
      <c r="WCH493" s="1"/>
      <c r="WCI493" s="1"/>
      <c r="WCJ493" s="1"/>
      <c r="WCK493" s="1"/>
      <c r="WCL493" s="1"/>
      <c r="WCM493" s="1"/>
      <c r="WCN493" s="1"/>
      <c r="WCO493" s="1"/>
      <c r="WCP493" s="1"/>
      <c r="WCQ493" s="1"/>
      <c r="WCR493" s="1"/>
      <c r="WCS493" s="1"/>
      <c r="WCT493" s="1"/>
      <c r="WCU493" s="1"/>
      <c r="WCV493" s="1"/>
      <c r="WCW493" s="1"/>
      <c r="WCX493" s="1"/>
      <c r="WCY493" s="1"/>
      <c r="WCZ493" s="1"/>
      <c r="WDA493" s="1"/>
      <c r="WDB493" s="1"/>
      <c r="WDC493" s="1"/>
      <c r="WDD493" s="1"/>
      <c r="WDE493" s="1"/>
      <c r="WDF493" s="1"/>
      <c r="WDG493" s="1"/>
      <c r="WDH493" s="1"/>
      <c r="WDI493" s="1"/>
      <c r="WDJ493" s="1"/>
      <c r="WDK493" s="1"/>
      <c r="WDL493" s="1"/>
      <c r="WDM493" s="1"/>
      <c r="WDN493" s="1"/>
      <c r="WDO493" s="1"/>
      <c r="WDP493" s="1"/>
      <c r="WDQ493" s="1"/>
      <c r="WDR493" s="1"/>
      <c r="WDS493" s="1"/>
      <c r="WDT493" s="1"/>
      <c r="WDU493" s="1"/>
      <c r="WDV493" s="1"/>
      <c r="WDW493" s="1"/>
      <c r="WDX493" s="1"/>
      <c r="WDY493" s="1"/>
      <c r="WDZ493" s="1"/>
      <c r="WEA493" s="1"/>
      <c r="WEB493" s="1"/>
      <c r="WEC493" s="1"/>
      <c r="WED493" s="1"/>
      <c r="WEE493" s="1"/>
      <c r="WEF493" s="1"/>
      <c r="WEG493" s="1"/>
      <c r="WEH493" s="1"/>
      <c r="WEI493" s="1"/>
      <c r="WEJ493" s="1"/>
      <c r="WEK493" s="1"/>
      <c r="WEL493" s="1"/>
      <c r="WEM493" s="1"/>
      <c r="WEN493" s="1"/>
      <c r="WEO493" s="1"/>
      <c r="WEP493" s="1"/>
      <c r="WEQ493" s="1"/>
      <c r="WER493" s="1"/>
      <c r="WES493" s="1"/>
      <c r="WET493" s="1"/>
      <c r="WEU493" s="1"/>
      <c r="WEV493" s="1"/>
      <c r="WEW493" s="1"/>
      <c r="WEX493" s="1"/>
      <c r="WEY493" s="1"/>
      <c r="WEZ493" s="1"/>
      <c r="WFA493" s="1"/>
      <c r="WFB493" s="1"/>
      <c r="WFC493" s="1"/>
      <c r="WFD493" s="1"/>
      <c r="WFE493" s="1"/>
      <c r="WFF493" s="1"/>
      <c r="WFG493" s="1"/>
      <c r="WFH493" s="1"/>
      <c r="WFI493" s="1"/>
      <c r="WFJ493" s="1"/>
      <c r="WFK493" s="1"/>
      <c r="WFL493" s="1"/>
      <c r="WFM493" s="1"/>
      <c r="WFN493" s="1"/>
      <c r="WFO493" s="1"/>
      <c r="WFP493" s="1"/>
      <c r="WFQ493" s="1"/>
      <c r="WFR493" s="1"/>
      <c r="WFS493" s="1"/>
      <c r="WFT493" s="1"/>
      <c r="WFU493" s="1"/>
      <c r="WFV493" s="1"/>
      <c r="WFW493" s="1"/>
      <c r="WFX493" s="1"/>
      <c r="WFY493" s="1"/>
      <c r="WFZ493" s="1"/>
      <c r="WGA493" s="1"/>
      <c r="WGB493" s="1"/>
      <c r="WGC493" s="1"/>
      <c r="WGD493" s="1"/>
      <c r="WGE493" s="1"/>
      <c r="WGF493" s="1"/>
      <c r="WGG493" s="1"/>
      <c r="WGH493" s="1"/>
      <c r="WGI493" s="1"/>
      <c r="WGJ493" s="1"/>
      <c r="WGK493" s="1"/>
      <c r="WGL493" s="1"/>
      <c r="WGM493" s="1"/>
      <c r="WGN493" s="1"/>
      <c r="WGO493" s="1"/>
      <c r="WGP493" s="1"/>
      <c r="WGQ493" s="1"/>
      <c r="WGR493" s="1"/>
      <c r="WGS493" s="1"/>
      <c r="WGT493" s="1"/>
      <c r="WGU493" s="1"/>
      <c r="WGV493" s="1"/>
      <c r="WGW493" s="1"/>
      <c r="WGX493" s="1"/>
      <c r="WGY493" s="1"/>
      <c r="WGZ493" s="1"/>
      <c r="WHA493" s="1"/>
      <c r="WHB493" s="1"/>
      <c r="WHC493" s="1"/>
      <c r="WHD493" s="1"/>
      <c r="WHE493" s="1"/>
      <c r="WHF493" s="1"/>
      <c r="WHG493" s="1"/>
      <c r="WHH493" s="1"/>
      <c r="WHI493" s="1"/>
      <c r="WHJ493" s="1"/>
      <c r="WHK493" s="1"/>
      <c r="WHL493" s="1"/>
      <c r="WHM493" s="1"/>
      <c r="WHN493" s="1"/>
      <c r="WHO493" s="1"/>
      <c r="WHP493" s="1"/>
      <c r="WHQ493" s="1"/>
      <c r="WHR493" s="1"/>
      <c r="WHS493" s="1"/>
      <c r="WHT493" s="1"/>
      <c r="WHU493" s="1"/>
      <c r="WHV493" s="1"/>
      <c r="WHW493" s="1"/>
      <c r="WHX493" s="1"/>
      <c r="WHY493" s="1"/>
      <c r="WHZ493" s="1"/>
      <c r="WIA493" s="1"/>
      <c r="WIB493" s="1"/>
      <c r="WIC493" s="1"/>
      <c r="WID493" s="1"/>
      <c r="WIE493" s="1"/>
      <c r="WIF493" s="1"/>
      <c r="WIG493" s="1"/>
      <c r="WIH493" s="1"/>
      <c r="WII493" s="1"/>
      <c r="WIJ493" s="1"/>
      <c r="WIK493" s="1"/>
      <c r="WIL493" s="1"/>
      <c r="WIM493" s="1"/>
      <c r="WIN493" s="1"/>
      <c r="WIO493" s="1"/>
      <c r="WIP493" s="1"/>
      <c r="WIQ493" s="1"/>
      <c r="WIR493" s="1"/>
      <c r="WIS493" s="1"/>
      <c r="WIT493" s="1"/>
      <c r="WIU493" s="1"/>
      <c r="WIV493" s="1"/>
      <c r="WIW493" s="1"/>
      <c r="WIX493" s="1"/>
      <c r="WIY493" s="1"/>
      <c r="WIZ493" s="1"/>
      <c r="WJA493" s="1"/>
      <c r="WJB493" s="1"/>
      <c r="WJC493" s="1"/>
      <c r="WJD493" s="1"/>
      <c r="WJE493" s="1"/>
      <c r="WJF493" s="1"/>
      <c r="WJG493" s="1"/>
      <c r="WJH493" s="1"/>
      <c r="WJI493" s="1"/>
      <c r="WJJ493" s="1"/>
      <c r="WJK493" s="1"/>
      <c r="WJL493" s="1"/>
      <c r="WJM493" s="1"/>
      <c r="WJN493" s="1"/>
      <c r="WJO493" s="1"/>
      <c r="WJP493" s="1"/>
      <c r="WJQ493" s="1"/>
      <c r="WJR493" s="1"/>
      <c r="WJS493" s="1"/>
      <c r="WJT493" s="1"/>
      <c r="WJU493" s="1"/>
      <c r="WJV493" s="1"/>
      <c r="WJW493" s="1"/>
      <c r="WJX493" s="1"/>
      <c r="WJY493" s="1"/>
      <c r="WJZ493" s="1"/>
      <c r="WKA493" s="1"/>
      <c r="WKB493" s="1"/>
      <c r="WKC493" s="1"/>
      <c r="WKD493" s="1"/>
      <c r="WKE493" s="1"/>
      <c r="WKF493" s="1"/>
      <c r="WKG493" s="1"/>
      <c r="WKH493" s="1"/>
      <c r="WKI493" s="1"/>
      <c r="WKJ493" s="1"/>
      <c r="WKK493" s="1"/>
      <c r="WKL493" s="1"/>
      <c r="WKM493" s="1"/>
      <c r="WKN493" s="1"/>
      <c r="WKO493" s="1"/>
      <c r="WKP493" s="1"/>
      <c r="WKQ493" s="1"/>
      <c r="WKR493" s="1"/>
      <c r="WKS493" s="1"/>
      <c r="WKT493" s="1"/>
      <c r="WKU493" s="1"/>
      <c r="WKV493" s="1"/>
      <c r="WKW493" s="1"/>
      <c r="WKX493" s="1"/>
      <c r="WKY493" s="1"/>
      <c r="WKZ493" s="1"/>
      <c r="WLA493" s="1"/>
      <c r="WLB493" s="1"/>
      <c r="WLC493" s="1"/>
      <c r="WLD493" s="1"/>
      <c r="WLE493" s="1"/>
      <c r="WLF493" s="1"/>
      <c r="WLG493" s="1"/>
      <c r="WLH493" s="1"/>
      <c r="WLI493" s="1"/>
      <c r="WLJ493" s="1"/>
      <c r="WLK493" s="1"/>
      <c r="WLL493" s="1"/>
      <c r="WLM493" s="1"/>
      <c r="WLN493" s="1"/>
      <c r="WLO493" s="1"/>
      <c r="WLP493" s="1"/>
      <c r="WLQ493" s="1"/>
      <c r="WLR493" s="1"/>
      <c r="WLS493" s="1"/>
      <c r="WLT493" s="1"/>
      <c r="WLU493" s="1"/>
      <c r="WLV493" s="1"/>
      <c r="WLW493" s="1"/>
      <c r="WLX493" s="1"/>
      <c r="WLY493" s="1"/>
      <c r="WLZ493" s="1"/>
      <c r="WMA493" s="1"/>
      <c r="WMB493" s="1"/>
      <c r="WMC493" s="1"/>
      <c r="WMD493" s="1"/>
      <c r="WME493" s="1"/>
      <c r="WMF493" s="1"/>
      <c r="WMG493" s="1"/>
      <c r="WMH493" s="1"/>
      <c r="WMI493" s="1"/>
      <c r="WMJ493" s="1"/>
      <c r="WMK493" s="1"/>
      <c r="WML493" s="1"/>
      <c r="WMM493" s="1"/>
      <c r="WMN493" s="1"/>
      <c r="WMO493" s="1"/>
      <c r="WMP493" s="1"/>
      <c r="WMQ493" s="1"/>
      <c r="WMR493" s="1"/>
      <c r="WMS493" s="1"/>
      <c r="WMT493" s="1"/>
      <c r="WMU493" s="1"/>
      <c r="WMV493" s="1"/>
      <c r="WMW493" s="1"/>
      <c r="WMX493" s="1"/>
      <c r="WMY493" s="1"/>
      <c r="WMZ493" s="1"/>
      <c r="WNA493" s="1"/>
      <c r="WNB493" s="1"/>
      <c r="WNC493" s="1"/>
      <c r="WND493" s="1"/>
      <c r="WNE493" s="1"/>
      <c r="WNF493" s="1"/>
      <c r="WNG493" s="1"/>
      <c r="WNH493" s="1"/>
      <c r="WNI493" s="1"/>
      <c r="WNJ493" s="1"/>
      <c r="WNK493" s="1"/>
      <c r="WNL493" s="1"/>
      <c r="WNM493" s="1"/>
      <c r="WNN493" s="1"/>
      <c r="WNO493" s="1"/>
      <c r="WNP493" s="1"/>
      <c r="WNQ493" s="1"/>
      <c r="WNR493" s="1"/>
      <c r="WNS493" s="1"/>
      <c r="WNT493" s="1"/>
      <c r="WNU493" s="1"/>
      <c r="WNV493" s="1"/>
      <c r="WNW493" s="1"/>
      <c r="WNX493" s="1"/>
      <c r="WNY493" s="1"/>
      <c r="WNZ493" s="1"/>
      <c r="WOA493" s="1"/>
      <c r="WOB493" s="1"/>
      <c r="WOC493" s="1"/>
      <c r="WOD493" s="1"/>
      <c r="WOE493" s="1"/>
      <c r="WOF493" s="1"/>
      <c r="WOG493" s="1"/>
      <c r="WOH493" s="1"/>
      <c r="WOI493" s="1"/>
      <c r="WOJ493" s="1"/>
      <c r="WOK493" s="1"/>
      <c r="WOL493" s="1"/>
      <c r="WOM493" s="1"/>
      <c r="WON493" s="1"/>
      <c r="WOO493" s="1"/>
      <c r="WOP493" s="1"/>
      <c r="WOQ493" s="1"/>
      <c r="WOR493" s="1"/>
      <c r="WOS493" s="1"/>
      <c r="WOT493" s="1"/>
      <c r="WOU493" s="1"/>
      <c r="WOV493" s="1"/>
      <c r="WOW493" s="1"/>
      <c r="WOX493" s="1"/>
      <c r="WOY493" s="1"/>
      <c r="WOZ493" s="1"/>
      <c r="WPA493" s="1"/>
      <c r="WPB493" s="1"/>
      <c r="WPC493" s="1"/>
      <c r="WPD493" s="1"/>
      <c r="WPE493" s="1"/>
      <c r="WPF493" s="1"/>
      <c r="WPG493" s="1"/>
      <c r="WPH493" s="1"/>
      <c r="WPI493" s="1"/>
      <c r="WPJ493" s="1"/>
      <c r="WPK493" s="1"/>
      <c r="WPL493" s="1"/>
      <c r="WPM493" s="1"/>
      <c r="WPN493" s="1"/>
      <c r="WPO493" s="1"/>
      <c r="WPP493" s="1"/>
      <c r="WPQ493" s="1"/>
      <c r="WPR493" s="1"/>
      <c r="WPS493" s="1"/>
      <c r="WPT493" s="1"/>
      <c r="WPU493" s="1"/>
      <c r="WPV493" s="1"/>
      <c r="WPW493" s="1"/>
      <c r="WPX493" s="1"/>
      <c r="WPY493" s="1"/>
      <c r="WPZ493" s="1"/>
      <c r="WQA493" s="1"/>
      <c r="WQB493" s="1"/>
      <c r="WQC493" s="1"/>
      <c r="WQD493" s="1"/>
      <c r="WQE493" s="1"/>
      <c r="WQF493" s="1"/>
      <c r="WQG493" s="1"/>
      <c r="WQH493" s="1"/>
      <c r="WQI493" s="1"/>
      <c r="WQJ493" s="1"/>
      <c r="WQK493" s="1"/>
      <c r="WQL493" s="1"/>
      <c r="WQM493" s="1"/>
      <c r="WQN493" s="1"/>
      <c r="WQO493" s="1"/>
      <c r="WQP493" s="1"/>
      <c r="WQQ493" s="1"/>
      <c r="WQR493" s="1"/>
      <c r="WQS493" s="1"/>
      <c r="WQT493" s="1"/>
      <c r="WQU493" s="1"/>
      <c r="WQV493" s="1"/>
      <c r="WQW493" s="1"/>
      <c r="WQX493" s="1"/>
      <c r="WQY493" s="1"/>
      <c r="WQZ493" s="1"/>
      <c r="WRA493" s="1"/>
      <c r="WRB493" s="1"/>
      <c r="WRC493" s="1"/>
      <c r="WRD493" s="1"/>
      <c r="WRE493" s="1"/>
      <c r="WRF493" s="1"/>
      <c r="WRG493" s="1"/>
      <c r="WRH493" s="1"/>
      <c r="WRI493" s="1"/>
      <c r="WRJ493" s="1"/>
      <c r="WRK493" s="1"/>
      <c r="WRL493" s="1"/>
      <c r="WRM493" s="1"/>
      <c r="WRN493" s="1"/>
      <c r="WRO493" s="1"/>
      <c r="WRP493" s="1"/>
      <c r="WRQ493" s="1"/>
      <c r="WRR493" s="1"/>
      <c r="WRS493" s="1"/>
      <c r="WRT493" s="1"/>
      <c r="WRU493" s="1"/>
      <c r="WRV493" s="1"/>
      <c r="WRW493" s="1"/>
      <c r="WRX493" s="1"/>
      <c r="WRY493" s="1"/>
      <c r="WRZ493" s="1"/>
      <c r="WSA493" s="1"/>
      <c r="WSB493" s="1"/>
      <c r="WSC493" s="1"/>
      <c r="WSD493" s="1"/>
      <c r="WSE493" s="1"/>
      <c r="WSF493" s="1"/>
      <c r="WSG493" s="1"/>
      <c r="WSH493" s="1"/>
      <c r="WSI493" s="1"/>
      <c r="WSJ493" s="1"/>
      <c r="WSK493" s="1"/>
      <c r="WSL493" s="1"/>
      <c r="WSM493" s="1"/>
      <c r="WSN493" s="1"/>
      <c r="WSO493" s="1"/>
      <c r="WSP493" s="1"/>
      <c r="WSQ493" s="1"/>
      <c r="WSR493" s="1"/>
      <c r="WSS493" s="1"/>
      <c r="WST493" s="1"/>
      <c r="WSU493" s="1"/>
      <c r="WSV493" s="1"/>
      <c r="WSW493" s="1"/>
      <c r="WSX493" s="1"/>
      <c r="WSY493" s="1"/>
      <c r="WSZ493" s="1"/>
      <c r="WTA493" s="1"/>
      <c r="WTB493" s="1"/>
      <c r="WTC493" s="1"/>
      <c r="WTD493" s="1"/>
      <c r="WTE493" s="1"/>
      <c r="WTF493" s="1"/>
      <c r="WTG493" s="1"/>
      <c r="WTH493" s="1"/>
      <c r="WTI493" s="1"/>
      <c r="WTJ493" s="1"/>
      <c r="WTK493" s="1"/>
      <c r="WTL493" s="1"/>
      <c r="WTM493" s="1"/>
      <c r="WTN493" s="1"/>
      <c r="WTO493" s="1"/>
      <c r="WTP493" s="1"/>
      <c r="WTQ493" s="1"/>
      <c r="WTR493" s="1"/>
      <c r="WTS493" s="1"/>
      <c r="WTT493" s="1"/>
      <c r="WTU493" s="1"/>
      <c r="WTV493" s="1"/>
      <c r="WTW493" s="1"/>
      <c r="WTX493" s="1"/>
      <c r="WTY493" s="1"/>
      <c r="WTZ493" s="1"/>
      <c r="WUA493" s="1"/>
      <c r="WUB493" s="1"/>
      <c r="WUC493" s="1"/>
      <c r="WUD493" s="1"/>
      <c r="WUE493" s="1"/>
      <c r="WUF493" s="1"/>
      <c r="WUG493" s="1"/>
      <c r="WUH493" s="1"/>
      <c r="WUI493" s="1"/>
      <c r="WUJ493" s="1"/>
      <c r="WUK493" s="1"/>
      <c r="WUL493" s="1"/>
      <c r="WUM493" s="1"/>
      <c r="WUN493" s="1"/>
      <c r="WUO493" s="1"/>
      <c r="WUP493" s="1"/>
      <c r="WUQ493" s="1"/>
      <c r="WUR493" s="1"/>
      <c r="WUS493" s="1"/>
      <c r="WUT493" s="1"/>
      <c r="WUU493" s="1"/>
      <c r="WUV493" s="1"/>
      <c r="WUW493" s="1"/>
      <c r="WUX493" s="1"/>
      <c r="WUY493" s="1"/>
      <c r="WUZ493" s="1"/>
      <c r="WVA493" s="1"/>
      <c r="WVB493" s="1"/>
      <c r="WVC493" s="1"/>
      <c r="WVD493" s="1"/>
      <c r="WVE493" s="1"/>
      <c r="WVF493" s="1"/>
      <c r="WVG493" s="1"/>
      <c r="WVH493" s="1"/>
      <c r="WVI493" s="1"/>
      <c r="WVJ493" s="1"/>
      <c r="WVK493" s="1"/>
      <c r="WVL493" s="1"/>
      <c r="WVM493" s="1"/>
      <c r="WVN493" s="1"/>
      <c r="WVO493" s="1"/>
      <c r="WVP493" s="1"/>
      <c r="WVQ493" s="1"/>
      <c r="WVR493" s="1"/>
      <c r="WVS493" s="1"/>
      <c r="WVT493" s="1"/>
      <c r="WVU493" s="1"/>
      <c r="WVV493" s="1"/>
      <c r="WVW493" s="1"/>
      <c r="WVX493" s="1"/>
      <c r="WVY493" s="1"/>
    </row>
    <row r="494" spans="1:16145" s="66" customFormat="1" ht="18" customHeight="1">
      <c r="A494" s="90"/>
      <c r="B494" s="28"/>
      <c r="C494" s="29"/>
      <c r="D494" s="29"/>
      <c r="E494" s="33"/>
      <c r="F494" s="3068"/>
      <c r="G494" s="3219"/>
      <c r="H494" s="26"/>
      <c r="I494" s="3093" t="s">
        <v>1426</v>
      </c>
      <c r="J494" s="3115" t="s">
        <v>73</v>
      </c>
      <c r="K494" s="3089">
        <v>1400</v>
      </c>
      <c r="L494" s="127"/>
      <c r="M494" s="4"/>
      <c r="N494" s="50"/>
      <c r="O494" s="6"/>
      <c r="P494" s="6"/>
      <c r="Q494" s="6"/>
      <c r="R494" s="14"/>
      <c r="S494" s="5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  <c r="LZ494" s="1"/>
      <c r="MA494" s="1"/>
      <c r="MB494" s="1"/>
      <c r="MC494" s="1"/>
      <c r="MD494" s="1"/>
      <c r="ME494" s="1"/>
      <c r="MF494" s="1"/>
      <c r="MG494" s="1"/>
      <c r="MH494" s="1"/>
      <c r="MI494" s="1"/>
      <c r="MJ494" s="1"/>
      <c r="MK494" s="1"/>
      <c r="ML494" s="1"/>
      <c r="MM494" s="1"/>
      <c r="MN494" s="1"/>
      <c r="MO494" s="1"/>
      <c r="MP494" s="1"/>
      <c r="MQ494" s="1"/>
      <c r="MR494" s="1"/>
      <c r="MS494" s="1"/>
      <c r="MT494" s="1"/>
      <c r="MU494" s="1"/>
      <c r="MV494" s="1"/>
      <c r="MW494" s="1"/>
      <c r="MX494" s="1"/>
      <c r="MY494" s="1"/>
      <c r="MZ494" s="1"/>
      <c r="NA494" s="1"/>
      <c r="NB494" s="1"/>
      <c r="NC494" s="1"/>
      <c r="ND494" s="1"/>
      <c r="NE494" s="1"/>
      <c r="NF494" s="1"/>
      <c r="NG494" s="1"/>
      <c r="NH494" s="1"/>
      <c r="NI494" s="1"/>
      <c r="NJ494" s="1"/>
      <c r="NK494" s="1"/>
      <c r="NL494" s="1"/>
      <c r="NM494" s="1"/>
      <c r="NN494" s="1"/>
      <c r="NO494" s="1"/>
      <c r="NP494" s="1"/>
      <c r="NQ494" s="1"/>
      <c r="NR494" s="1"/>
      <c r="NS494" s="1"/>
      <c r="NT494" s="1"/>
      <c r="NU494" s="1"/>
      <c r="NV494" s="1"/>
      <c r="NW494" s="1"/>
      <c r="NX494" s="1"/>
      <c r="NY494" s="1"/>
      <c r="NZ494" s="1"/>
      <c r="OA494" s="1"/>
      <c r="OB494" s="1"/>
      <c r="OC494" s="1"/>
      <c r="OD494" s="1"/>
      <c r="OE494" s="1"/>
      <c r="OF494" s="1"/>
      <c r="OG494" s="1"/>
      <c r="OH494" s="1"/>
      <c r="OI494" s="1"/>
      <c r="OJ494" s="1"/>
      <c r="OK494" s="1"/>
      <c r="OL494" s="1"/>
      <c r="OM494" s="1"/>
      <c r="ON494" s="1"/>
      <c r="OO494" s="1"/>
      <c r="OP494" s="1"/>
      <c r="OQ494" s="1"/>
      <c r="OR494" s="1"/>
      <c r="OS494" s="1"/>
      <c r="OT494" s="1"/>
      <c r="OU494" s="1"/>
      <c r="OV494" s="1"/>
      <c r="OW494" s="1"/>
      <c r="OX494" s="1"/>
      <c r="OY494" s="1"/>
      <c r="OZ494" s="1"/>
      <c r="PA494" s="1"/>
      <c r="PB494" s="1"/>
      <c r="PC494" s="1"/>
      <c r="PD494" s="1"/>
      <c r="PE494" s="1"/>
      <c r="PF494" s="1"/>
      <c r="PG494" s="1"/>
      <c r="PH494" s="1"/>
      <c r="PI494" s="1"/>
      <c r="PJ494" s="1"/>
      <c r="PK494" s="1"/>
      <c r="PL494" s="1"/>
      <c r="PM494" s="1"/>
      <c r="PN494" s="1"/>
      <c r="PO494" s="1"/>
      <c r="PP494" s="1"/>
      <c r="PQ494" s="1"/>
      <c r="PR494" s="1"/>
      <c r="PS494" s="1"/>
      <c r="PT494" s="1"/>
      <c r="PU494" s="1"/>
      <c r="PV494" s="1"/>
      <c r="PW494" s="1"/>
      <c r="PX494" s="1"/>
      <c r="PY494" s="1"/>
      <c r="PZ494" s="1"/>
      <c r="QA494" s="1"/>
      <c r="QB494" s="1"/>
      <c r="QC494" s="1"/>
      <c r="QD494" s="1"/>
      <c r="QE494" s="1"/>
      <c r="QF494" s="1"/>
      <c r="QG494" s="1"/>
      <c r="QH494" s="1"/>
      <c r="QI494" s="1"/>
      <c r="QJ494" s="1"/>
      <c r="QK494" s="1"/>
      <c r="QL494" s="1"/>
      <c r="QM494" s="1"/>
      <c r="QN494" s="1"/>
      <c r="QO494" s="1"/>
      <c r="QP494" s="1"/>
      <c r="QQ494" s="1"/>
      <c r="QR494" s="1"/>
      <c r="QS494" s="1"/>
      <c r="QT494" s="1"/>
      <c r="QU494" s="1"/>
      <c r="QV494" s="1"/>
      <c r="QW494" s="1"/>
      <c r="QX494" s="1"/>
      <c r="QY494" s="1"/>
      <c r="QZ494" s="1"/>
      <c r="RA494" s="1"/>
      <c r="RB494" s="1"/>
      <c r="RC494" s="1"/>
      <c r="RD494" s="1"/>
      <c r="RE494" s="1"/>
      <c r="RF494" s="1"/>
      <c r="RG494" s="1"/>
      <c r="RH494" s="1"/>
      <c r="RI494" s="1"/>
      <c r="RJ494" s="1"/>
      <c r="RK494" s="1"/>
      <c r="RL494" s="1"/>
      <c r="RM494" s="1"/>
      <c r="RN494" s="1"/>
      <c r="RO494" s="1"/>
      <c r="RP494" s="1"/>
      <c r="RQ494" s="1"/>
      <c r="RR494" s="1"/>
      <c r="RS494" s="1"/>
      <c r="RT494" s="1"/>
      <c r="RU494" s="1"/>
      <c r="RV494" s="1"/>
      <c r="RW494" s="1"/>
      <c r="RX494" s="1"/>
      <c r="RY494" s="1"/>
      <c r="RZ494" s="1"/>
      <c r="SA494" s="1"/>
      <c r="SB494" s="1"/>
      <c r="SC494" s="1"/>
      <c r="SD494" s="1"/>
      <c r="SE494" s="1"/>
      <c r="SF494" s="1"/>
      <c r="SG494" s="1"/>
      <c r="SH494" s="1"/>
      <c r="SI494" s="1"/>
      <c r="SJ494" s="1"/>
      <c r="SK494" s="1"/>
      <c r="SL494" s="1"/>
      <c r="SM494" s="1"/>
      <c r="SN494" s="1"/>
      <c r="SO494" s="1"/>
      <c r="SP494" s="1"/>
      <c r="SQ494" s="1"/>
      <c r="SR494" s="1"/>
      <c r="SS494" s="1"/>
      <c r="ST494" s="1"/>
      <c r="SU494" s="1"/>
      <c r="SV494" s="1"/>
      <c r="SW494" s="1"/>
      <c r="SX494" s="1"/>
      <c r="SY494" s="1"/>
      <c r="SZ494" s="1"/>
      <c r="TA494" s="1"/>
      <c r="TB494" s="1"/>
      <c r="TC494" s="1"/>
      <c r="TD494" s="1"/>
      <c r="TE494" s="1"/>
      <c r="TF494" s="1"/>
      <c r="TG494" s="1"/>
      <c r="TH494" s="1"/>
      <c r="TI494" s="1"/>
      <c r="TJ494" s="1"/>
      <c r="TK494" s="1"/>
      <c r="TL494" s="1"/>
      <c r="TM494" s="1"/>
      <c r="TN494" s="1"/>
      <c r="TO494" s="1"/>
      <c r="TP494" s="1"/>
      <c r="TQ494" s="1"/>
      <c r="TR494" s="1"/>
      <c r="TS494" s="1"/>
      <c r="TT494" s="1"/>
      <c r="TU494" s="1"/>
      <c r="TV494" s="1"/>
      <c r="TW494" s="1"/>
      <c r="TX494" s="1"/>
      <c r="TY494" s="1"/>
      <c r="TZ494" s="1"/>
      <c r="UA494" s="1"/>
      <c r="UB494" s="1"/>
      <c r="UC494" s="1"/>
      <c r="UD494" s="1"/>
      <c r="UE494" s="1"/>
      <c r="UF494" s="1"/>
      <c r="UG494" s="1"/>
      <c r="UH494" s="1"/>
      <c r="UI494" s="1"/>
      <c r="UJ494" s="1"/>
      <c r="UK494" s="1"/>
      <c r="UL494" s="1"/>
      <c r="UM494" s="1"/>
      <c r="UN494" s="1"/>
      <c r="UO494" s="1"/>
      <c r="UP494" s="1"/>
      <c r="UQ494" s="1"/>
      <c r="UR494" s="1"/>
      <c r="US494" s="1"/>
      <c r="UT494" s="1"/>
      <c r="UU494" s="1"/>
      <c r="UV494" s="1"/>
      <c r="UW494" s="1"/>
      <c r="UX494" s="1"/>
      <c r="UY494" s="1"/>
      <c r="UZ494" s="1"/>
      <c r="VA494" s="1"/>
      <c r="VB494" s="1"/>
      <c r="VC494" s="1"/>
      <c r="VD494" s="1"/>
      <c r="VE494" s="1"/>
      <c r="VF494" s="1"/>
      <c r="VG494" s="1"/>
      <c r="VH494" s="1"/>
      <c r="VI494" s="1"/>
      <c r="VJ494" s="1"/>
      <c r="VK494" s="1"/>
      <c r="VL494" s="1"/>
      <c r="VM494" s="1"/>
      <c r="VN494" s="1"/>
      <c r="VO494" s="1"/>
      <c r="VP494" s="1"/>
      <c r="VQ494" s="1"/>
      <c r="VR494" s="1"/>
      <c r="VS494" s="1"/>
      <c r="VT494" s="1"/>
      <c r="VU494" s="1"/>
      <c r="VV494" s="1"/>
      <c r="VW494" s="1"/>
      <c r="VX494" s="1"/>
      <c r="VY494" s="1"/>
      <c r="VZ494" s="1"/>
      <c r="WA494" s="1"/>
      <c r="WB494" s="1"/>
      <c r="WC494" s="1"/>
      <c r="WD494" s="1"/>
      <c r="WE494" s="1"/>
      <c r="WF494" s="1"/>
      <c r="WG494" s="1"/>
      <c r="WH494" s="1"/>
      <c r="WI494" s="1"/>
      <c r="WJ494" s="1"/>
      <c r="WK494" s="1"/>
      <c r="WL494" s="1"/>
      <c r="WM494" s="1"/>
      <c r="WN494" s="1"/>
      <c r="WO494" s="1"/>
      <c r="WP494" s="1"/>
      <c r="WQ494" s="1"/>
      <c r="WR494" s="1"/>
      <c r="WS494" s="1"/>
      <c r="WT494" s="1"/>
      <c r="WU494" s="1"/>
      <c r="WV494" s="1"/>
      <c r="WW494" s="1"/>
      <c r="WX494" s="1"/>
      <c r="WY494" s="1"/>
      <c r="WZ494" s="1"/>
      <c r="XA494" s="1"/>
      <c r="XB494" s="1"/>
      <c r="XC494" s="1"/>
      <c r="XD494" s="1"/>
      <c r="XE494" s="1"/>
      <c r="XF494" s="1"/>
      <c r="XG494" s="1"/>
      <c r="XH494" s="1"/>
      <c r="XI494" s="1"/>
      <c r="XJ494" s="1"/>
      <c r="XK494" s="1"/>
      <c r="XL494" s="1"/>
      <c r="XM494" s="1"/>
      <c r="XN494" s="1"/>
      <c r="XO494" s="1"/>
      <c r="XP494" s="1"/>
      <c r="XQ494" s="1"/>
      <c r="XR494" s="1"/>
      <c r="XS494" s="1"/>
      <c r="XT494" s="1"/>
      <c r="XU494" s="1"/>
      <c r="XV494" s="1"/>
      <c r="XW494" s="1"/>
      <c r="XX494" s="1"/>
      <c r="XY494" s="1"/>
      <c r="XZ494" s="1"/>
      <c r="YA494" s="1"/>
      <c r="YB494" s="1"/>
      <c r="YC494" s="1"/>
      <c r="YD494" s="1"/>
      <c r="YE494" s="1"/>
      <c r="YF494" s="1"/>
      <c r="YG494" s="1"/>
      <c r="YH494" s="1"/>
      <c r="YI494" s="1"/>
      <c r="YJ494" s="1"/>
      <c r="YK494" s="1"/>
      <c r="YL494" s="1"/>
      <c r="YM494" s="1"/>
      <c r="YN494" s="1"/>
      <c r="YO494" s="1"/>
      <c r="YP494" s="1"/>
      <c r="YQ494" s="1"/>
      <c r="YR494" s="1"/>
      <c r="YS494" s="1"/>
      <c r="YT494" s="1"/>
      <c r="YU494" s="1"/>
      <c r="YV494" s="1"/>
      <c r="YW494" s="1"/>
      <c r="YX494" s="1"/>
      <c r="YY494" s="1"/>
      <c r="YZ494" s="1"/>
      <c r="ZA494" s="1"/>
      <c r="ZB494" s="1"/>
      <c r="ZC494" s="1"/>
      <c r="ZD494" s="1"/>
      <c r="ZE494" s="1"/>
      <c r="ZF494" s="1"/>
      <c r="ZG494" s="1"/>
      <c r="ZH494" s="1"/>
      <c r="ZI494" s="1"/>
      <c r="ZJ494" s="1"/>
      <c r="ZK494" s="1"/>
      <c r="ZL494" s="1"/>
      <c r="ZM494" s="1"/>
      <c r="ZN494" s="1"/>
      <c r="ZO494" s="1"/>
      <c r="ZP494" s="1"/>
      <c r="ZQ494" s="1"/>
      <c r="ZR494" s="1"/>
      <c r="ZS494" s="1"/>
      <c r="ZT494" s="1"/>
      <c r="ZU494" s="1"/>
      <c r="ZV494" s="1"/>
      <c r="ZW494" s="1"/>
      <c r="ZX494" s="1"/>
      <c r="ZY494" s="1"/>
      <c r="ZZ494" s="1"/>
      <c r="AAA494" s="1"/>
      <c r="AAB494" s="1"/>
      <c r="AAC494" s="1"/>
      <c r="AAD494" s="1"/>
      <c r="AAE494" s="1"/>
      <c r="AAF494" s="1"/>
      <c r="AAG494" s="1"/>
      <c r="AAH494" s="1"/>
      <c r="AAI494" s="1"/>
      <c r="AAJ494" s="1"/>
      <c r="AAK494" s="1"/>
      <c r="AAL494" s="1"/>
      <c r="AAM494" s="1"/>
      <c r="AAN494" s="1"/>
      <c r="AAO494" s="1"/>
      <c r="AAP494" s="1"/>
      <c r="AAQ494" s="1"/>
      <c r="AAR494" s="1"/>
      <c r="AAS494" s="1"/>
      <c r="AAT494" s="1"/>
      <c r="AAU494" s="1"/>
      <c r="AAV494" s="1"/>
      <c r="AAW494" s="1"/>
      <c r="AAX494" s="1"/>
      <c r="AAY494" s="1"/>
      <c r="AAZ494" s="1"/>
      <c r="ABA494" s="1"/>
      <c r="ABB494" s="1"/>
      <c r="ABC494" s="1"/>
      <c r="ABD494" s="1"/>
      <c r="ABE494" s="1"/>
      <c r="ABF494" s="1"/>
      <c r="ABG494" s="1"/>
      <c r="ABH494" s="1"/>
      <c r="ABI494" s="1"/>
      <c r="ABJ494" s="1"/>
      <c r="ABK494" s="1"/>
      <c r="ABL494" s="1"/>
      <c r="ABM494" s="1"/>
      <c r="ABN494" s="1"/>
      <c r="ABO494" s="1"/>
      <c r="ABP494" s="1"/>
      <c r="ABQ494" s="1"/>
      <c r="ABR494" s="1"/>
      <c r="ABS494" s="1"/>
      <c r="ABT494" s="1"/>
      <c r="ABU494" s="1"/>
      <c r="ABV494" s="1"/>
      <c r="ABW494" s="1"/>
      <c r="ABX494" s="1"/>
      <c r="ABY494" s="1"/>
      <c r="ABZ494" s="1"/>
      <c r="ACA494" s="1"/>
      <c r="ACB494" s="1"/>
      <c r="ACC494" s="1"/>
      <c r="ACD494" s="1"/>
      <c r="ACE494" s="1"/>
      <c r="ACF494" s="1"/>
      <c r="ACG494" s="1"/>
      <c r="ACH494" s="1"/>
      <c r="ACI494" s="1"/>
      <c r="ACJ494" s="1"/>
      <c r="ACK494" s="1"/>
      <c r="ACL494" s="1"/>
      <c r="ACM494" s="1"/>
      <c r="ACN494" s="1"/>
      <c r="ACO494" s="1"/>
      <c r="ACP494" s="1"/>
      <c r="ACQ494" s="1"/>
      <c r="ACR494" s="1"/>
      <c r="ACS494" s="1"/>
      <c r="ACT494" s="1"/>
      <c r="ACU494" s="1"/>
      <c r="ACV494" s="1"/>
      <c r="ACW494" s="1"/>
      <c r="ACX494" s="1"/>
      <c r="ACY494" s="1"/>
      <c r="ACZ494" s="1"/>
      <c r="ADA494" s="1"/>
      <c r="ADB494" s="1"/>
      <c r="ADC494" s="1"/>
      <c r="ADD494" s="1"/>
      <c r="ADE494" s="1"/>
      <c r="ADF494" s="1"/>
      <c r="ADG494" s="1"/>
      <c r="ADH494" s="1"/>
      <c r="ADI494" s="1"/>
      <c r="ADJ494" s="1"/>
      <c r="ADK494" s="1"/>
      <c r="ADL494" s="1"/>
      <c r="ADM494" s="1"/>
      <c r="ADN494" s="1"/>
      <c r="ADO494" s="1"/>
      <c r="ADP494" s="1"/>
      <c r="ADQ494" s="1"/>
      <c r="ADR494" s="1"/>
      <c r="ADS494" s="1"/>
      <c r="ADT494" s="1"/>
      <c r="ADU494" s="1"/>
      <c r="ADV494" s="1"/>
      <c r="ADW494" s="1"/>
      <c r="ADX494" s="1"/>
      <c r="ADY494" s="1"/>
      <c r="ADZ494" s="1"/>
      <c r="AEA494" s="1"/>
      <c r="AEB494" s="1"/>
      <c r="AEC494" s="1"/>
      <c r="AED494" s="1"/>
      <c r="AEE494" s="1"/>
      <c r="AEF494" s="1"/>
      <c r="AEG494" s="1"/>
      <c r="AEH494" s="1"/>
      <c r="AEI494" s="1"/>
      <c r="AEJ494" s="1"/>
      <c r="AEK494" s="1"/>
      <c r="AEL494" s="1"/>
      <c r="AEM494" s="1"/>
      <c r="AEN494" s="1"/>
      <c r="AEO494" s="1"/>
      <c r="AEP494" s="1"/>
      <c r="AEQ494" s="1"/>
      <c r="AER494" s="1"/>
      <c r="AES494" s="1"/>
      <c r="AET494" s="1"/>
      <c r="AEU494" s="1"/>
      <c r="AEV494" s="1"/>
      <c r="AEW494" s="1"/>
      <c r="AEX494" s="1"/>
      <c r="AEY494" s="1"/>
      <c r="AEZ494" s="1"/>
      <c r="AFA494" s="1"/>
      <c r="AFB494" s="1"/>
      <c r="AFC494" s="1"/>
      <c r="AFD494" s="1"/>
      <c r="AFE494" s="1"/>
      <c r="AFF494" s="1"/>
      <c r="AFG494" s="1"/>
      <c r="AFH494" s="1"/>
      <c r="AFI494" s="1"/>
      <c r="AFJ494" s="1"/>
      <c r="AFK494" s="1"/>
      <c r="AFL494" s="1"/>
      <c r="AFM494" s="1"/>
      <c r="AFN494" s="1"/>
      <c r="AFO494" s="1"/>
      <c r="AFP494" s="1"/>
      <c r="AFQ494" s="1"/>
      <c r="AFR494" s="1"/>
      <c r="AFS494" s="1"/>
      <c r="AFT494" s="1"/>
      <c r="AFU494" s="1"/>
      <c r="AFV494" s="1"/>
      <c r="AFW494" s="1"/>
      <c r="AFX494" s="1"/>
      <c r="AFY494" s="1"/>
      <c r="AFZ494" s="1"/>
      <c r="AGA494" s="1"/>
      <c r="AGB494" s="1"/>
      <c r="AGC494" s="1"/>
      <c r="AGD494" s="1"/>
      <c r="AGE494" s="1"/>
      <c r="AGF494" s="1"/>
      <c r="AGG494" s="1"/>
      <c r="AGH494" s="1"/>
      <c r="AGI494" s="1"/>
      <c r="AGJ494" s="1"/>
      <c r="AGK494" s="1"/>
      <c r="AGL494" s="1"/>
      <c r="AGM494" s="1"/>
      <c r="AGN494" s="1"/>
      <c r="AGO494" s="1"/>
      <c r="AGP494" s="1"/>
      <c r="AGQ494" s="1"/>
      <c r="AGR494" s="1"/>
      <c r="AGS494" s="1"/>
      <c r="AGT494" s="1"/>
      <c r="AGU494" s="1"/>
      <c r="AGV494" s="1"/>
      <c r="AGW494" s="1"/>
      <c r="AGX494" s="1"/>
      <c r="AGY494" s="1"/>
      <c r="AGZ494" s="1"/>
      <c r="AHA494" s="1"/>
      <c r="AHB494" s="1"/>
      <c r="AHC494" s="1"/>
      <c r="AHD494" s="1"/>
      <c r="AHE494" s="1"/>
      <c r="AHF494" s="1"/>
      <c r="AHG494" s="1"/>
      <c r="AHH494" s="1"/>
      <c r="AHI494" s="1"/>
      <c r="AHJ494" s="1"/>
      <c r="AHK494" s="1"/>
      <c r="AHL494" s="1"/>
      <c r="AHM494" s="1"/>
      <c r="AHN494" s="1"/>
      <c r="AHO494" s="1"/>
      <c r="AHP494" s="1"/>
      <c r="AHQ494" s="1"/>
      <c r="AHR494" s="1"/>
      <c r="AHS494" s="1"/>
      <c r="AHT494" s="1"/>
      <c r="AHU494" s="1"/>
      <c r="AHV494" s="1"/>
      <c r="AHW494" s="1"/>
      <c r="AHX494" s="1"/>
      <c r="AHY494" s="1"/>
      <c r="AHZ494" s="1"/>
      <c r="AIA494" s="1"/>
      <c r="AIB494" s="1"/>
      <c r="AIC494" s="1"/>
      <c r="AID494" s="1"/>
      <c r="AIE494" s="1"/>
      <c r="AIF494" s="1"/>
      <c r="AIG494" s="1"/>
      <c r="AIH494" s="1"/>
      <c r="AII494" s="1"/>
      <c r="AIJ494" s="1"/>
      <c r="AIK494" s="1"/>
      <c r="AIL494" s="1"/>
      <c r="AIM494" s="1"/>
      <c r="AIN494" s="1"/>
      <c r="AIO494" s="1"/>
      <c r="AIP494" s="1"/>
      <c r="AIQ494" s="1"/>
      <c r="AIR494" s="1"/>
      <c r="AIS494" s="1"/>
      <c r="AIT494" s="1"/>
      <c r="AIU494" s="1"/>
      <c r="AIV494" s="1"/>
      <c r="AIW494" s="1"/>
      <c r="AIX494" s="1"/>
      <c r="AIY494" s="1"/>
      <c r="AIZ494" s="1"/>
      <c r="AJA494" s="1"/>
      <c r="AJB494" s="1"/>
      <c r="AJC494" s="1"/>
      <c r="AJD494" s="1"/>
      <c r="AJE494" s="1"/>
      <c r="AJF494" s="1"/>
      <c r="AJG494" s="1"/>
      <c r="AJH494" s="1"/>
      <c r="AJI494" s="1"/>
      <c r="AJJ494" s="1"/>
      <c r="AJK494" s="1"/>
      <c r="AJL494" s="1"/>
      <c r="AJM494" s="1"/>
      <c r="AJN494" s="1"/>
      <c r="AJO494" s="1"/>
      <c r="AJP494" s="1"/>
      <c r="AJQ494" s="1"/>
      <c r="AJR494" s="1"/>
      <c r="AJS494" s="1"/>
      <c r="AJT494" s="1"/>
      <c r="AJU494" s="1"/>
      <c r="AJV494" s="1"/>
      <c r="AJW494" s="1"/>
      <c r="AJX494" s="1"/>
      <c r="AJY494" s="1"/>
      <c r="AJZ494" s="1"/>
      <c r="AKA494" s="1"/>
      <c r="AKB494" s="1"/>
      <c r="AKC494" s="1"/>
      <c r="AKD494" s="1"/>
      <c r="AKE494" s="1"/>
      <c r="AKF494" s="1"/>
      <c r="AKG494" s="1"/>
      <c r="AKH494" s="1"/>
      <c r="AKI494" s="1"/>
      <c r="AKJ494" s="1"/>
      <c r="AKK494" s="1"/>
      <c r="AKL494" s="1"/>
      <c r="AKM494" s="1"/>
      <c r="AKN494" s="1"/>
      <c r="AKO494" s="1"/>
      <c r="AKP494" s="1"/>
      <c r="AKQ494" s="1"/>
      <c r="AKR494" s="1"/>
      <c r="AKS494" s="1"/>
      <c r="AKT494" s="1"/>
      <c r="AKU494" s="1"/>
      <c r="AKV494" s="1"/>
      <c r="AKW494" s="1"/>
      <c r="AKX494" s="1"/>
      <c r="AKY494" s="1"/>
      <c r="AKZ494" s="1"/>
      <c r="ALA494" s="1"/>
      <c r="ALB494" s="1"/>
      <c r="ALC494" s="1"/>
      <c r="ALD494" s="1"/>
      <c r="ALE494" s="1"/>
      <c r="ALF494" s="1"/>
      <c r="ALG494" s="1"/>
      <c r="ALH494" s="1"/>
      <c r="ALI494" s="1"/>
      <c r="ALJ494" s="1"/>
      <c r="ALK494" s="1"/>
      <c r="ALL494" s="1"/>
      <c r="ALM494" s="1"/>
      <c r="ALN494" s="1"/>
      <c r="ALO494" s="1"/>
      <c r="ALP494" s="1"/>
      <c r="ALQ494" s="1"/>
      <c r="ALR494" s="1"/>
      <c r="ALS494" s="1"/>
      <c r="ALT494" s="1"/>
      <c r="ALU494" s="1"/>
      <c r="ALV494" s="1"/>
      <c r="ALW494" s="1"/>
      <c r="ALX494" s="1"/>
      <c r="ALY494" s="1"/>
      <c r="ALZ494" s="1"/>
      <c r="AMA494" s="1"/>
      <c r="AMB494" s="1"/>
      <c r="AMC494" s="1"/>
      <c r="AMD494" s="1"/>
      <c r="AME494" s="1"/>
      <c r="AMF494" s="1"/>
      <c r="AMG494" s="1"/>
      <c r="AMH494" s="1"/>
      <c r="AMI494" s="1"/>
      <c r="AMJ494" s="1"/>
      <c r="AMK494" s="1"/>
      <c r="AML494" s="1"/>
      <c r="AMM494" s="1"/>
      <c r="AMN494" s="1"/>
      <c r="AMO494" s="1"/>
      <c r="AMP494" s="1"/>
      <c r="AMQ494" s="1"/>
      <c r="AMR494" s="1"/>
      <c r="AMS494" s="1"/>
      <c r="AMT494" s="1"/>
      <c r="AMU494" s="1"/>
      <c r="AMV494" s="1"/>
      <c r="AMW494" s="1"/>
      <c r="AMX494" s="1"/>
      <c r="AMY494" s="1"/>
      <c r="AMZ494" s="1"/>
      <c r="ANA494" s="1"/>
      <c r="ANB494" s="1"/>
      <c r="ANC494" s="1"/>
      <c r="AND494" s="1"/>
      <c r="ANE494" s="1"/>
      <c r="ANF494" s="1"/>
      <c r="ANG494" s="1"/>
      <c r="ANH494" s="1"/>
      <c r="ANI494" s="1"/>
      <c r="ANJ494" s="1"/>
      <c r="ANK494" s="1"/>
      <c r="ANL494" s="1"/>
      <c r="ANM494" s="1"/>
      <c r="ANN494" s="1"/>
      <c r="ANO494" s="1"/>
      <c r="ANP494" s="1"/>
      <c r="ANQ494" s="1"/>
      <c r="ANR494" s="1"/>
      <c r="ANS494" s="1"/>
      <c r="ANT494" s="1"/>
      <c r="ANU494" s="1"/>
      <c r="ANV494" s="1"/>
      <c r="ANW494" s="1"/>
      <c r="ANX494" s="1"/>
      <c r="ANY494" s="1"/>
      <c r="ANZ494" s="1"/>
      <c r="AOA494" s="1"/>
      <c r="AOB494" s="1"/>
      <c r="AOC494" s="1"/>
      <c r="AOD494" s="1"/>
      <c r="AOE494" s="1"/>
      <c r="AOF494" s="1"/>
      <c r="AOG494" s="1"/>
      <c r="AOH494" s="1"/>
      <c r="AOI494" s="1"/>
      <c r="AOJ494" s="1"/>
      <c r="AOK494" s="1"/>
      <c r="AOL494" s="1"/>
      <c r="AOM494" s="1"/>
      <c r="AON494" s="1"/>
      <c r="AOO494" s="1"/>
      <c r="AOP494" s="1"/>
      <c r="AOQ494" s="1"/>
      <c r="AOR494" s="1"/>
      <c r="AOS494" s="1"/>
      <c r="AOT494" s="1"/>
      <c r="AOU494" s="1"/>
      <c r="AOV494" s="1"/>
      <c r="AOW494" s="1"/>
      <c r="AOX494" s="1"/>
      <c r="AOY494" s="1"/>
      <c r="AOZ494" s="1"/>
      <c r="APA494" s="1"/>
      <c r="APB494" s="1"/>
      <c r="APC494" s="1"/>
      <c r="APD494" s="1"/>
      <c r="APE494" s="1"/>
      <c r="APF494" s="1"/>
      <c r="APG494" s="1"/>
      <c r="APH494" s="1"/>
      <c r="API494" s="1"/>
      <c r="APJ494" s="1"/>
      <c r="APK494" s="1"/>
      <c r="APL494" s="1"/>
      <c r="APM494" s="1"/>
      <c r="APN494" s="1"/>
      <c r="APO494" s="1"/>
      <c r="APP494" s="1"/>
      <c r="APQ494" s="1"/>
      <c r="APR494" s="1"/>
      <c r="APS494" s="1"/>
      <c r="APT494" s="1"/>
      <c r="APU494" s="1"/>
      <c r="APV494" s="1"/>
      <c r="APW494" s="1"/>
      <c r="APX494" s="1"/>
      <c r="APY494" s="1"/>
      <c r="APZ494" s="1"/>
      <c r="AQA494" s="1"/>
      <c r="AQB494" s="1"/>
      <c r="AQC494" s="1"/>
      <c r="AQD494" s="1"/>
      <c r="AQE494" s="1"/>
      <c r="AQF494" s="1"/>
      <c r="AQG494" s="1"/>
      <c r="AQH494" s="1"/>
      <c r="AQI494" s="1"/>
      <c r="AQJ494" s="1"/>
      <c r="AQK494" s="1"/>
      <c r="AQL494" s="1"/>
      <c r="AQM494" s="1"/>
      <c r="AQN494" s="1"/>
      <c r="AQO494" s="1"/>
      <c r="AQP494" s="1"/>
      <c r="AQQ494" s="1"/>
      <c r="AQR494" s="1"/>
      <c r="AQS494" s="1"/>
      <c r="AQT494" s="1"/>
      <c r="AQU494" s="1"/>
      <c r="AQV494" s="1"/>
      <c r="AQW494" s="1"/>
      <c r="AQX494" s="1"/>
      <c r="AQY494" s="1"/>
      <c r="AQZ494" s="1"/>
      <c r="ARA494" s="1"/>
      <c r="ARB494" s="1"/>
      <c r="ARC494" s="1"/>
      <c r="ARD494" s="1"/>
      <c r="ARE494" s="1"/>
      <c r="ARF494" s="1"/>
      <c r="ARG494" s="1"/>
      <c r="ARH494" s="1"/>
      <c r="ARI494" s="1"/>
      <c r="ARJ494" s="1"/>
      <c r="ARK494" s="1"/>
      <c r="ARL494" s="1"/>
      <c r="ARM494" s="1"/>
      <c r="ARN494" s="1"/>
      <c r="ARO494" s="1"/>
      <c r="ARP494" s="1"/>
      <c r="ARQ494" s="1"/>
      <c r="ARR494" s="1"/>
      <c r="ARS494" s="1"/>
      <c r="ART494" s="1"/>
      <c r="ARU494" s="1"/>
      <c r="ARV494" s="1"/>
      <c r="ARW494" s="1"/>
      <c r="ARX494" s="1"/>
      <c r="ARY494" s="1"/>
      <c r="ARZ494" s="1"/>
      <c r="ASA494" s="1"/>
      <c r="ASB494" s="1"/>
      <c r="ASC494" s="1"/>
      <c r="ASD494" s="1"/>
      <c r="ASE494" s="1"/>
      <c r="ASF494" s="1"/>
      <c r="ASG494" s="1"/>
      <c r="ASH494" s="1"/>
      <c r="ASI494" s="1"/>
      <c r="ASJ494" s="1"/>
      <c r="ASK494" s="1"/>
      <c r="ASL494" s="1"/>
      <c r="ASM494" s="1"/>
      <c r="ASN494" s="1"/>
      <c r="ASO494" s="1"/>
      <c r="ASP494" s="1"/>
      <c r="ASQ494" s="1"/>
      <c r="ASR494" s="1"/>
      <c r="ASS494" s="1"/>
      <c r="AST494" s="1"/>
      <c r="ASU494" s="1"/>
      <c r="ASV494" s="1"/>
      <c r="ASW494" s="1"/>
      <c r="ASX494" s="1"/>
      <c r="ASY494" s="1"/>
      <c r="ASZ494" s="1"/>
      <c r="ATA494" s="1"/>
      <c r="ATB494" s="1"/>
      <c r="ATC494" s="1"/>
      <c r="ATD494" s="1"/>
      <c r="ATE494" s="1"/>
      <c r="ATF494" s="1"/>
      <c r="ATG494" s="1"/>
      <c r="ATH494" s="1"/>
      <c r="ATI494" s="1"/>
      <c r="ATJ494" s="1"/>
      <c r="ATK494" s="1"/>
      <c r="ATL494" s="1"/>
      <c r="ATM494" s="1"/>
      <c r="ATN494" s="1"/>
      <c r="ATO494" s="1"/>
      <c r="ATP494" s="1"/>
      <c r="ATQ494" s="1"/>
      <c r="ATR494" s="1"/>
      <c r="ATS494" s="1"/>
      <c r="ATT494" s="1"/>
      <c r="ATU494" s="1"/>
      <c r="ATV494" s="1"/>
      <c r="ATW494" s="1"/>
      <c r="ATX494" s="1"/>
      <c r="ATY494" s="1"/>
      <c r="ATZ494" s="1"/>
      <c r="AUA494" s="1"/>
      <c r="AUB494" s="1"/>
      <c r="AUC494" s="1"/>
      <c r="AUD494" s="1"/>
      <c r="AUE494" s="1"/>
      <c r="AUF494" s="1"/>
      <c r="AUG494" s="1"/>
      <c r="AUH494" s="1"/>
      <c r="AUI494" s="1"/>
      <c r="AUJ494" s="1"/>
      <c r="AUK494" s="1"/>
      <c r="AUL494" s="1"/>
      <c r="AUM494" s="1"/>
      <c r="AUN494" s="1"/>
      <c r="AUO494" s="1"/>
      <c r="AUP494" s="1"/>
      <c r="AUQ494" s="1"/>
      <c r="AUR494" s="1"/>
      <c r="AUS494" s="1"/>
      <c r="AUT494" s="1"/>
      <c r="AUU494" s="1"/>
      <c r="AUV494" s="1"/>
      <c r="AUW494" s="1"/>
      <c r="AUX494" s="1"/>
      <c r="AUY494" s="1"/>
      <c r="AUZ494" s="1"/>
      <c r="AVA494" s="1"/>
      <c r="AVB494" s="1"/>
      <c r="AVC494" s="1"/>
      <c r="AVD494" s="1"/>
      <c r="AVE494" s="1"/>
      <c r="AVF494" s="1"/>
      <c r="AVG494" s="1"/>
      <c r="AVH494" s="1"/>
      <c r="AVI494" s="1"/>
      <c r="AVJ494" s="1"/>
      <c r="AVK494" s="1"/>
      <c r="AVL494" s="1"/>
      <c r="AVM494" s="1"/>
      <c r="AVN494" s="1"/>
      <c r="AVO494" s="1"/>
      <c r="AVP494" s="1"/>
      <c r="AVQ494" s="1"/>
      <c r="AVR494" s="1"/>
      <c r="AVS494" s="1"/>
      <c r="AVT494" s="1"/>
      <c r="AVU494" s="1"/>
      <c r="AVV494" s="1"/>
      <c r="AVW494" s="1"/>
      <c r="AVX494" s="1"/>
      <c r="AVY494" s="1"/>
      <c r="AVZ494" s="1"/>
      <c r="AWA494" s="1"/>
      <c r="AWB494" s="1"/>
      <c r="AWC494" s="1"/>
      <c r="AWD494" s="1"/>
      <c r="AWE494" s="1"/>
      <c r="AWF494" s="1"/>
      <c r="AWG494" s="1"/>
      <c r="AWH494" s="1"/>
      <c r="AWI494" s="1"/>
      <c r="AWJ494" s="1"/>
      <c r="AWK494" s="1"/>
      <c r="AWL494" s="1"/>
      <c r="AWM494" s="1"/>
      <c r="AWN494" s="1"/>
      <c r="AWO494" s="1"/>
      <c r="AWP494" s="1"/>
      <c r="AWQ494" s="1"/>
      <c r="AWR494" s="1"/>
      <c r="AWS494" s="1"/>
      <c r="AWT494" s="1"/>
      <c r="AWU494" s="1"/>
      <c r="AWV494" s="1"/>
      <c r="AWW494" s="1"/>
      <c r="AWX494" s="1"/>
      <c r="AWY494" s="1"/>
      <c r="AWZ494" s="1"/>
      <c r="AXA494" s="1"/>
      <c r="AXB494" s="1"/>
      <c r="AXC494" s="1"/>
      <c r="AXD494" s="1"/>
      <c r="AXE494" s="1"/>
      <c r="AXF494" s="1"/>
      <c r="AXG494" s="1"/>
      <c r="AXH494" s="1"/>
      <c r="AXI494" s="1"/>
      <c r="AXJ494" s="1"/>
      <c r="AXK494" s="1"/>
      <c r="AXL494" s="1"/>
      <c r="AXM494" s="1"/>
      <c r="AXN494" s="1"/>
      <c r="AXO494" s="1"/>
      <c r="AXP494" s="1"/>
      <c r="AXQ494" s="1"/>
      <c r="AXR494" s="1"/>
      <c r="AXS494" s="1"/>
      <c r="AXT494" s="1"/>
      <c r="AXU494" s="1"/>
      <c r="AXV494" s="1"/>
      <c r="AXW494" s="1"/>
      <c r="AXX494" s="1"/>
      <c r="AXY494" s="1"/>
      <c r="AXZ494" s="1"/>
      <c r="AYA494" s="1"/>
      <c r="AYB494" s="1"/>
      <c r="AYC494" s="1"/>
      <c r="AYD494" s="1"/>
      <c r="AYE494" s="1"/>
      <c r="AYF494" s="1"/>
      <c r="AYG494" s="1"/>
      <c r="AYH494" s="1"/>
      <c r="AYI494" s="1"/>
      <c r="AYJ494" s="1"/>
      <c r="AYK494" s="1"/>
      <c r="AYL494" s="1"/>
      <c r="AYM494" s="1"/>
      <c r="AYN494" s="1"/>
      <c r="AYO494" s="1"/>
      <c r="AYP494" s="1"/>
      <c r="AYQ494" s="1"/>
      <c r="AYR494" s="1"/>
      <c r="AYS494" s="1"/>
      <c r="AYT494" s="1"/>
      <c r="AYU494" s="1"/>
      <c r="AYV494" s="1"/>
      <c r="AYW494" s="1"/>
      <c r="AYX494" s="1"/>
      <c r="AYY494" s="1"/>
      <c r="AYZ494" s="1"/>
      <c r="AZA494" s="1"/>
      <c r="AZB494" s="1"/>
      <c r="AZC494" s="1"/>
      <c r="AZD494" s="1"/>
      <c r="AZE494" s="1"/>
      <c r="AZF494" s="1"/>
      <c r="AZG494" s="1"/>
      <c r="AZH494" s="1"/>
      <c r="AZI494" s="1"/>
      <c r="AZJ494" s="1"/>
      <c r="AZK494" s="1"/>
      <c r="AZL494" s="1"/>
      <c r="AZM494" s="1"/>
      <c r="AZN494" s="1"/>
      <c r="AZO494" s="1"/>
      <c r="AZP494" s="1"/>
      <c r="AZQ494" s="1"/>
      <c r="AZR494" s="1"/>
      <c r="AZS494" s="1"/>
      <c r="AZT494" s="1"/>
      <c r="AZU494" s="1"/>
      <c r="AZV494" s="1"/>
      <c r="AZW494" s="1"/>
      <c r="AZX494" s="1"/>
      <c r="AZY494" s="1"/>
      <c r="AZZ494" s="1"/>
      <c r="BAA494" s="1"/>
      <c r="BAB494" s="1"/>
      <c r="BAC494" s="1"/>
      <c r="BAD494" s="1"/>
      <c r="BAE494" s="1"/>
      <c r="BAF494" s="1"/>
      <c r="BAG494" s="1"/>
      <c r="BAH494" s="1"/>
      <c r="BAI494" s="1"/>
      <c r="BAJ494" s="1"/>
      <c r="BAK494" s="1"/>
      <c r="BAL494" s="1"/>
      <c r="BAM494" s="1"/>
      <c r="BAN494" s="1"/>
      <c r="BAO494" s="1"/>
      <c r="BAP494" s="1"/>
      <c r="BAQ494" s="1"/>
      <c r="BAR494" s="1"/>
      <c r="BAS494" s="1"/>
      <c r="BAT494" s="1"/>
      <c r="BAU494" s="1"/>
      <c r="BAV494" s="1"/>
      <c r="BAW494" s="1"/>
      <c r="BAX494" s="1"/>
      <c r="BAY494" s="1"/>
      <c r="BAZ494" s="1"/>
      <c r="BBA494" s="1"/>
      <c r="BBB494" s="1"/>
      <c r="BBC494" s="1"/>
      <c r="BBD494" s="1"/>
      <c r="BBE494" s="1"/>
      <c r="BBF494" s="1"/>
      <c r="BBG494" s="1"/>
      <c r="BBH494" s="1"/>
      <c r="BBI494" s="1"/>
      <c r="BBJ494" s="1"/>
      <c r="BBK494" s="1"/>
      <c r="BBL494" s="1"/>
      <c r="BBM494" s="1"/>
      <c r="BBN494" s="1"/>
      <c r="BBO494" s="1"/>
      <c r="BBP494" s="1"/>
      <c r="BBQ494" s="1"/>
      <c r="BBR494" s="1"/>
      <c r="BBS494" s="1"/>
      <c r="BBT494" s="1"/>
      <c r="BBU494" s="1"/>
      <c r="BBV494" s="1"/>
      <c r="BBW494" s="1"/>
      <c r="BBX494" s="1"/>
      <c r="BBY494" s="1"/>
      <c r="BBZ494" s="1"/>
      <c r="BCA494" s="1"/>
      <c r="BCB494" s="1"/>
      <c r="BCC494" s="1"/>
      <c r="BCD494" s="1"/>
      <c r="BCE494" s="1"/>
      <c r="BCF494" s="1"/>
      <c r="BCG494" s="1"/>
      <c r="BCH494" s="1"/>
      <c r="BCI494" s="1"/>
      <c r="BCJ494" s="1"/>
      <c r="BCK494" s="1"/>
      <c r="BCL494" s="1"/>
      <c r="BCM494" s="1"/>
      <c r="BCN494" s="1"/>
      <c r="BCO494" s="1"/>
      <c r="BCP494" s="1"/>
      <c r="BCQ494" s="1"/>
      <c r="BCR494" s="1"/>
      <c r="BCS494" s="1"/>
      <c r="BCT494" s="1"/>
      <c r="BCU494" s="1"/>
      <c r="BCV494" s="1"/>
      <c r="BCW494" s="1"/>
      <c r="BCX494" s="1"/>
      <c r="BCY494" s="1"/>
      <c r="BCZ494" s="1"/>
      <c r="BDA494" s="1"/>
      <c r="BDB494" s="1"/>
      <c r="BDC494" s="1"/>
      <c r="BDD494" s="1"/>
      <c r="BDE494" s="1"/>
      <c r="BDF494" s="1"/>
      <c r="BDG494" s="1"/>
      <c r="BDH494" s="1"/>
      <c r="BDI494" s="1"/>
      <c r="BDJ494" s="1"/>
      <c r="BDK494" s="1"/>
      <c r="BDL494" s="1"/>
      <c r="BDM494" s="1"/>
      <c r="BDN494" s="1"/>
      <c r="BDO494" s="1"/>
      <c r="BDP494" s="1"/>
      <c r="BDQ494" s="1"/>
      <c r="BDR494" s="1"/>
      <c r="BDS494" s="1"/>
      <c r="BDT494" s="1"/>
      <c r="BDU494" s="1"/>
      <c r="BDV494" s="1"/>
      <c r="BDW494" s="1"/>
      <c r="BDX494" s="1"/>
      <c r="BDY494" s="1"/>
      <c r="BDZ494" s="1"/>
      <c r="BEA494" s="1"/>
      <c r="BEB494" s="1"/>
      <c r="BEC494" s="1"/>
      <c r="BED494" s="1"/>
      <c r="BEE494" s="1"/>
      <c r="BEF494" s="1"/>
      <c r="BEG494" s="1"/>
      <c r="BEH494" s="1"/>
      <c r="BEI494" s="1"/>
      <c r="BEJ494" s="1"/>
      <c r="BEK494" s="1"/>
      <c r="BEL494" s="1"/>
      <c r="BEM494" s="1"/>
      <c r="BEN494" s="1"/>
      <c r="BEO494" s="1"/>
      <c r="BEP494" s="1"/>
      <c r="BEQ494" s="1"/>
      <c r="BER494" s="1"/>
      <c r="BES494" s="1"/>
      <c r="BET494" s="1"/>
      <c r="BEU494" s="1"/>
      <c r="BEV494" s="1"/>
      <c r="BEW494" s="1"/>
      <c r="BEX494" s="1"/>
      <c r="BEY494" s="1"/>
      <c r="BEZ494" s="1"/>
      <c r="BFA494" s="1"/>
      <c r="BFB494" s="1"/>
      <c r="BFC494" s="1"/>
      <c r="BFD494" s="1"/>
      <c r="BFE494" s="1"/>
      <c r="BFF494" s="1"/>
      <c r="BFG494" s="1"/>
      <c r="BFH494" s="1"/>
      <c r="BFI494" s="1"/>
      <c r="BFJ494" s="1"/>
      <c r="BFK494" s="1"/>
      <c r="BFL494" s="1"/>
      <c r="BFM494" s="1"/>
      <c r="BFN494" s="1"/>
      <c r="BFO494" s="1"/>
      <c r="BFP494" s="1"/>
      <c r="BFQ494" s="1"/>
      <c r="BFR494" s="1"/>
      <c r="BFS494" s="1"/>
      <c r="BFT494" s="1"/>
      <c r="BFU494" s="1"/>
      <c r="BFV494" s="1"/>
      <c r="BFW494" s="1"/>
      <c r="BFX494" s="1"/>
      <c r="BFY494" s="1"/>
      <c r="BFZ494" s="1"/>
      <c r="BGA494" s="1"/>
      <c r="BGB494" s="1"/>
      <c r="BGC494" s="1"/>
      <c r="BGD494" s="1"/>
      <c r="BGE494" s="1"/>
      <c r="BGF494" s="1"/>
      <c r="BGG494" s="1"/>
      <c r="BGH494" s="1"/>
      <c r="BGI494" s="1"/>
      <c r="BGJ494" s="1"/>
      <c r="BGK494" s="1"/>
      <c r="BGL494" s="1"/>
      <c r="BGM494" s="1"/>
      <c r="BGN494" s="1"/>
      <c r="BGO494" s="1"/>
      <c r="BGP494" s="1"/>
      <c r="BGQ494" s="1"/>
      <c r="BGR494" s="1"/>
      <c r="BGS494" s="1"/>
      <c r="BGT494" s="1"/>
      <c r="BGU494" s="1"/>
      <c r="BGV494" s="1"/>
      <c r="BGW494" s="1"/>
      <c r="BGX494" s="1"/>
      <c r="BGY494" s="1"/>
      <c r="BGZ494" s="1"/>
      <c r="BHA494" s="1"/>
      <c r="BHB494" s="1"/>
      <c r="BHC494" s="1"/>
      <c r="BHD494" s="1"/>
      <c r="BHE494" s="1"/>
      <c r="BHF494" s="1"/>
      <c r="BHG494" s="1"/>
      <c r="BHH494" s="1"/>
      <c r="BHI494" s="1"/>
      <c r="BHJ494" s="1"/>
      <c r="BHK494" s="1"/>
      <c r="BHL494" s="1"/>
      <c r="BHM494" s="1"/>
      <c r="BHN494" s="1"/>
      <c r="BHO494" s="1"/>
      <c r="BHP494" s="1"/>
      <c r="BHQ494" s="1"/>
      <c r="BHR494" s="1"/>
      <c r="BHS494" s="1"/>
      <c r="BHT494" s="1"/>
      <c r="BHU494" s="1"/>
      <c r="BHV494" s="1"/>
      <c r="BHW494" s="1"/>
      <c r="BHX494" s="1"/>
      <c r="BHY494" s="1"/>
      <c r="BHZ494" s="1"/>
      <c r="BIA494" s="1"/>
      <c r="BIB494" s="1"/>
      <c r="BIC494" s="1"/>
      <c r="BID494" s="1"/>
      <c r="BIE494" s="1"/>
      <c r="BIF494" s="1"/>
      <c r="BIG494" s="1"/>
      <c r="BIH494" s="1"/>
      <c r="BII494" s="1"/>
      <c r="BIJ494" s="1"/>
      <c r="BIK494" s="1"/>
      <c r="BIL494" s="1"/>
      <c r="BIM494" s="1"/>
      <c r="BIN494" s="1"/>
      <c r="BIO494" s="1"/>
      <c r="BIP494" s="1"/>
      <c r="BIQ494" s="1"/>
      <c r="BIR494" s="1"/>
      <c r="BIS494" s="1"/>
      <c r="BIT494" s="1"/>
      <c r="BIU494" s="1"/>
      <c r="BIV494" s="1"/>
      <c r="BIW494" s="1"/>
      <c r="BIX494" s="1"/>
      <c r="BIY494" s="1"/>
      <c r="BIZ494" s="1"/>
      <c r="BJA494" s="1"/>
      <c r="BJB494" s="1"/>
      <c r="BJC494" s="1"/>
      <c r="BJD494" s="1"/>
      <c r="BJE494" s="1"/>
      <c r="BJF494" s="1"/>
      <c r="BJG494" s="1"/>
      <c r="BJH494" s="1"/>
      <c r="BJI494" s="1"/>
      <c r="BJJ494" s="1"/>
      <c r="BJK494" s="1"/>
      <c r="BJL494" s="1"/>
      <c r="BJM494" s="1"/>
      <c r="BJN494" s="1"/>
      <c r="BJO494" s="1"/>
      <c r="BJP494" s="1"/>
      <c r="BJQ494" s="1"/>
      <c r="BJR494" s="1"/>
      <c r="BJS494" s="1"/>
      <c r="BJT494" s="1"/>
      <c r="BJU494" s="1"/>
      <c r="BJV494" s="1"/>
      <c r="BJW494" s="1"/>
      <c r="BJX494" s="1"/>
      <c r="BJY494" s="1"/>
      <c r="BJZ494" s="1"/>
      <c r="BKA494" s="1"/>
      <c r="BKB494" s="1"/>
      <c r="BKC494" s="1"/>
      <c r="BKD494" s="1"/>
      <c r="BKE494" s="1"/>
      <c r="BKF494" s="1"/>
      <c r="BKG494" s="1"/>
      <c r="BKH494" s="1"/>
      <c r="BKI494" s="1"/>
      <c r="BKJ494" s="1"/>
      <c r="BKK494" s="1"/>
      <c r="BKL494" s="1"/>
      <c r="BKM494" s="1"/>
      <c r="BKN494" s="1"/>
      <c r="BKO494" s="1"/>
      <c r="BKP494" s="1"/>
      <c r="BKQ494" s="1"/>
      <c r="BKR494" s="1"/>
      <c r="BKS494" s="1"/>
      <c r="BKT494" s="1"/>
      <c r="BKU494" s="1"/>
      <c r="BKV494" s="1"/>
      <c r="BKW494" s="1"/>
      <c r="BKX494" s="1"/>
      <c r="BKY494" s="1"/>
      <c r="BKZ494" s="1"/>
      <c r="BLA494" s="1"/>
      <c r="BLB494" s="1"/>
      <c r="BLC494" s="1"/>
      <c r="BLD494" s="1"/>
      <c r="BLE494" s="1"/>
      <c r="BLF494" s="1"/>
      <c r="BLG494" s="1"/>
      <c r="BLH494" s="1"/>
      <c r="BLI494" s="1"/>
      <c r="BLJ494" s="1"/>
      <c r="BLK494" s="1"/>
      <c r="BLL494" s="1"/>
      <c r="BLM494" s="1"/>
      <c r="BLN494" s="1"/>
      <c r="BLO494" s="1"/>
      <c r="BLP494" s="1"/>
      <c r="BLQ494" s="1"/>
      <c r="BLR494" s="1"/>
      <c r="BLS494" s="1"/>
      <c r="BLT494" s="1"/>
      <c r="BLU494" s="1"/>
      <c r="BLV494" s="1"/>
      <c r="BLW494" s="1"/>
      <c r="BLX494" s="1"/>
      <c r="BLY494" s="1"/>
      <c r="BLZ494" s="1"/>
      <c r="BMA494" s="1"/>
      <c r="BMB494" s="1"/>
      <c r="BMC494" s="1"/>
      <c r="BMD494" s="1"/>
      <c r="BME494" s="1"/>
      <c r="BMF494" s="1"/>
      <c r="BMG494" s="1"/>
      <c r="BMH494" s="1"/>
      <c r="BMI494" s="1"/>
      <c r="BMJ494" s="1"/>
      <c r="BMK494" s="1"/>
      <c r="BML494" s="1"/>
      <c r="BMM494" s="1"/>
      <c r="BMN494" s="1"/>
      <c r="BMO494" s="1"/>
      <c r="BMP494" s="1"/>
      <c r="BMQ494" s="1"/>
      <c r="BMR494" s="1"/>
      <c r="BMS494" s="1"/>
      <c r="BMT494" s="1"/>
      <c r="BMU494" s="1"/>
      <c r="BMV494" s="1"/>
      <c r="BMW494" s="1"/>
      <c r="BMX494" s="1"/>
      <c r="BMY494" s="1"/>
      <c r="BMZ494" s="1"/>
      <c r="BNA494" s="1"/>
      <c r="BNB494" s="1"/>
      <c r="BNC494" s="1"/>
      <c r="BND494" s="1"/>
      <c r="BNE494" s="1"/>
      <c r="BNF494" s="1"/>
      <c r="BNG494" s="1"/>
      <c r="BNH494" s="1"/>
      <c r="BNI494" s="1"/>
      <c r="BNJ494" s="1"/>
      <c r="BNK494" s="1"/>
      <c r="BNL494" s="1"/>
      <c r="BNM494" s="1"/>
      <c r="BNN494" s="1"/>
      <c r="BNO494" s="1"/>
      <c r="BNP494" s="1"/>
      <c r="BNQ494" s="1"/>
      <c r="BNR494" s="1"/>
      <c r="BNS494" s="1"/>
      <c r="BNT494" s="1"/>
      <c r="BNU494" s="1"/>
      <c r="BNV494" s="1"/>
      <c r="BNW494" s="1"/>
      <c r="BNX494" s="1"/>
      <c r="BNY494" s="1"/>
      <c r="BNZ494" s="1"/>
      <c r="BOA494" s="1"/>
      <c r="BOB494" s="1"/>
      <c r="BOC494" s="1"/>
      <c r="BOD494" s="1"/>
      <c r="BOE494" s="1"/>
      <c r="BOF494" s="1"/>
      <c r="BOG494" s="1"/>
      <c r="BOH494" s="1"/>
      <c r="BOI494" s="1"/>
      <c r="BOJ494" s="1"/>
      <c r="BOK494" s="1"/>
      <c r="BOL494" s="1"/>
      <c r="BOM494" s="1"/>
      <c r="BON494" s="1"/>
      <c r="BOO494" s="1"/>
      <c r="BOP494" s="1"/>
      <c r="BOQ494" s="1"/>
      <c r="BOR494" s="1"/>
      <c r="BOS494" s="1"/>
      <c r="BOT494" s="1"/>
      <c r="BOU494" s="1"/>
      <c r="BOV494" s="1"/>
      <c r="BOW494" s="1"/>
      <c r="BOX494" s="1"/>
      <c r="BOY494" s="1"/>
      <c r="BOZ494" s="1"/>
      <c r="BPA494" s="1"/>
      <c r="BPB494" s="1"/>
      <c r="BPC494" s="1"/>
      <c r="BPD494" s="1"/>
      <c r="BPE494" s="1"/>
      <c r="BPF494" s="1"/>
      <c r="BPG494" s="1"/>
      <c r="BPH494" s="1"/>
      <c r="BPI494" s="1"/>
      <c r="BPJ494" s="1"/>
      <c r="BPK494" s="1"/>
      <c r="BPL494" s="1"/>
      <c r="BPM494" s="1"/>
      <c r="BPN494" s="1"/>
      <c r="BPO494" s="1"/>
      <c r="BPP494" s="1"/>
      <c r="BPQ494" s="1"/>
      <c r="BPR494" s="1"/>
      <c r="BPS494" s="1"/>
      <c r="BPT494" s="1"/>
      <c r="BPU494" s="1"/>
      <c r="BPV494" s="1"/>
      <c r="BPW494" s="1"/>
      <c r="BPX494" s="1"/>
      <c r="BPY494" s="1"/>
      <c r="BPZ494" s="1"/>
      <c r="BQA494" s="1"/>
      <c r="BQB494" s="1"/>
      <c r="BQC494" s="1"/>
      <c r="BQD494" s="1"/>
      <c r="BQE494" s="1"/>
      <c r="BQF494" s="1"/>
      <c r="BQG494" s="1"/>
      <c r="BQH494" s="1"/>
      <c r="BQI494" s="1"/>
      <c r="BQJ494" s="1"/>
      <c r="BQK494" s="1"/>
      <c r="BQL494" s="1"/>
      <c r="BQM494" s="1"/>
      <c r="BQN494" s="1"/>
      <c r="BQO494" s="1"/>
      <c r="BQP494" s="1"/>
      <c r="BQQ494" s="1"/>
      <c r="BQR494" s="1"/>
      <c r="BQS494" s="1"/>
      <c r="BQT494" s="1"/>
      <c r="BQU494" s="1"/>
      <c r="BQV494" s="1"/>
      <c r="BQW494" s="1"/>
      <c r="BQX494" s="1"/>
      <c r="BQY494" s="1"/>
      <c r="BQZ494" s="1"/>
      <c r="BRA494" s="1"/>
      <c r="BRB494" s="1"/>
      <c r="BRC494" s="1"/>
      <c r="BRD494" s="1"/>
      <c r="BRE494" s="1"/>
      <c r="BRF494" s="1"/>
      <c r="BRG494" s="1"/>
      <c r="BRH494" s="1"/>
      <c r="BRI494" s="1"/>
      <c r="BRJ494" s="1"/>
      <c r="BRK494" s="1"/>
      <c r="BRL494" s="1"/>
      <c r="BRM494" s="1"/>
      <c r="BRN494" s="1"/>
      <c r="BRO494" s="1"/>
      <c r="BRP494" s="1"/>
      <c r="BRQ494" s="1"/>
      <c r="BRR494" s="1"/>
      <c r="BRS494" s="1"/>
      <c r="BRT494" s="1"/>
      <c r="BRU494" s="1"/>
      <c r="BRV494" s="1"/>
      <c r="BRW494" s="1"/>
      <c r="BRX494" s="1"/>
      <c r="BRY494" s="1"/>
      <c r="BRZ494" s="1"/>
      <c r="BSA494" s="1"/>
      <c r="BSB494" s="1"/>
      <c r="BSC494" s="1"/>
      <c r="BSD494" s="1"/>
      <c r="BSE494" s="1"/>
      <c r="BSF494" s="1"/>
      <c r="BSG494" s="1"/>
      <c r="BSH494" s="1"/>
      <c r="BSI494" s="1"/>
      <c r="BSJ494" s="1"/>
      <c r="BSK494" s="1"/>
      <c r="BSL494" s="1"/>
      <c r="BSM494" s="1"/>
      <c r="BSN494" s="1"/>
      <c r="BSO494" s="1"/>
      <c r="BSP494" s="1"/>
      <c r="BSQ494" s="1"/>
      <c r="BSR494" s="1"/>
      <c r="BSS494" s="1"/>
      <c r="BST494" s="1"/>
      <c r="BSU494" s="1"/>
      <c r="BSV494" s="1"/>
      <c r="BSW494" s="1"/>
      <c r="BSX494" s="1"/>
      <c r="BSY494" s="1"/>
      <c r="BSZ494" s="1"/>
      <c r="BTA494" s="1"/>
      <c r="BTB494" s="1"/>
      <c r="BTC494" s="1"/>
      <c r="BTD494" s="1"/>
      <c r="BTE494" s="1"/>
      <c r="BTF494" s="1"/>
      <c r="BTG494" s="1"/>
      <c r="BTH494" s="1"/>
      <c r="BTI494" s="1"/>
      <c r="BTJ494" s="1"/>
      <c r="BTK494" s="1"/>
      <c r="BTL494" s="1"/>
      <c r="BTM494" s="1"/>
      <c r="BTN494" s="1"/>
      <c r="BTO494" s="1"/>
      <c r="BTP494" s="1"/>
      <c r="BTQ494" s="1"/>
      <c r="BTR494" s="1"/>
      <c r="BTS494" s="1"/>
      <c r="BTT494" s="1"/>
      <c r="BTU494" s="1"/>
      <c r="BTV494" s="1"/>
      <c r="BTW494" s="1"/>
      <c r="BTX494" s="1"/>
      <c r="BTY494" s="1"/>
      <c r="BTZ494" s="1"/>
      <c r="BUA494" s="1"/>
      <c r="BUB494" s="1"/>
      <c r="BUC494" s="1"/>
      <c r="BUD494" s="1"/>
      <c r="BUE494" s="1"/>
      <c r="BUF494" s="1"/>
      <c r="BUG494" s="1"/>
      <c r="BUH494" s="1"/>
      <c r="BUI494" s="1"/>
      <c r="BUJ494" s="1"/>
      <c r="BUK494" s="1"/>
      <c r="BUL494" s="1"/>
      <c r="BUM494" s="1"/>
      <c r="BUN494" s="1"/>
      <c r="BUO494" s="1"/>
      <c r="BUP494" s="1"/>
      <c r="BUQ494" s="1"/>
      <c r="BUR494" s="1"/>
      <c r="BUS494" s="1"/>
      <c r="BUT494" s="1"/>
      <c r="BUU494" s="1"/>
      <c r="BUV494" s="1"/>
      <c r="BUW494" s="1"/>
      <c r="BUX494" s="1"/>
      <c r="BUY494" s="1"/>
      <c r="BUZ494" s="1"/>
      <c r="BVA494" s="1"/>
      <c r="BVB494" s="1"/>
      <c r="BVC494" s="1"/>
      <c r="BVD494" s="1"/>
      <c r="BVE494" s="1"/>
      <c r="BVF494" s="1"/>
      <c r="BVG494" s="1"/>
      <c r="BVH494" s="1"/>
      <c r="BVI494" s="1"/>
      <c r="BVJ494" s="1"/>
      <c r="BVK494" s="1"/>
      <c r="BVL494" s="1"/>
      <c r="BVM494" s="1"/>
      <c r="BVN494" s="1"/>
      <c r="BVO494" s="1"/>
      <c r="BVP494" s="1"/>
      <c r="BVQ494" s="1"/>
      <c r="BVR494" s="1"/>
      <c r="BVS494" s="1"/>
      <c r="BVT494" s="1"/>
      <c r="BVU494" s="1"/>
      <c r="BVV494" s="1"/>
      <c r="BVW494" s="1"/>
      <c r="BVX494" s="1"/>
      <c r="BVY494" s="1"/>
      <c r="BVZ494" s="1"/>
      <c r="BWA494" s="1"/>
      <c r="BWB494" s="1"/>
      <c r="BWC494" s="1"/>
      <c r="BWD494" s="1"/>
      <c r="BWE494" s="1"/>
      <c r="BWF494" s="1"/>
      <c r="BWG494" s="1"/>
      <c r="BWH494" s="1"/>
      <c r="BWI494" s="1"/>
      <c r="BWJ494" s="1"/>
      <c r="BWK494" s="1"/>
      <c r="BWL494" s="1"/>
      <c r="BWM494" s="1"/>
      <c r="BWN494" s="1"/>
      <c r="BWO494" s="1"/>
      <c r="BWP494" s="1"/>
      <c r="BWQ494" s="1"/>
      <c r="BWR494" s="1"/>
      <c r="BWS494" s="1"/>
      <c r="BWT494" s="1"/>
      <c r="BWU494" s="1"/>
      <c r="BWV494" s="1"/>
      <c r="BWW494" s="1"/>
      <c r="BWX494" s="1"/>
      <c r="BWY494" s="1"/>
      <c r="BWZ494" s="1"/>
      <c r="BXA494" s="1"/>
      <c r="BXB494" s="1"/>
      <c r="BXC494" s="1"/>
      <c r="BXD494" s="1"/>
      <c r="BXE494" s="1"/>
      <c r="BXF494" s="1"/>
      <c r="BXG494" s="1"/>
      <c r="BXH494" s="1"/>
      <c r="BXI494" s="1"/>
      <c r="BXJ494" s="1"/>
      <c r="BXK494" s="1"/>
      <c r="BXL494" s="1"/>
      <c r="BXM494" s="1"/>
      <c r="BXN494" s="1"/>
      <c r="BXO494" s="1"/>
      <c r="BXP494" s="1"/>
      <c r="BXQ494" s="1"/>
      <c r="BXR494" s="1"/>
      <c r="BXS494" s="1"/>
      <c r="BXT494" s="1"/>
      <c r="BXU494" s="1"/>
      <c r="BXV494" s="1"/>
      <c r="BXW494" s="1"/>
      <c r="BXX494" s="1"/>
      <c r="BXY494" s="1"/>
      <c r="BXZ494" s="1"/>
      <c r="BYA494" s="1"/>
      <c r="BYB494" s="1"/>
      <c r="BYC494" s="1"/>
      <c r="BYD494" s="1"/>
      <c r="BYE494" s="1"/>
      <c r="BYF494" s="1"/>
      <c r="BYG494" s="1"/>
      <c r="BYH494" s="1"/>
      <c r="BYI494" s="1"/>
      <c r="BYJ494" s="1"/>
      <c r="BYK494" s="1"/>
      <c r="BYL494" s="1"/>
      <c r="BYM494" s="1"/>
      <c r="BYN494" s="1"/>
      <c r="BYO494" s="1"/>
      <c r="BYP494" s="1"/>
      <c r="BYQ494" s="1"/>
      <c r="BYR494" s="1"/>
      <c r="BYS494" s="1"/>
      <c r="BYT494" s="1"/>
      <c r="BYU494" s="1"/>
      <c r="BYV494" s="1"/>
      <c r="BYW494" s="1"/>
      <c r="BYX494" s="1"/>
      <c r="BYY494" s="1"/>
      <c r="BYZ494" s="1"/>
      <c r="BZA494" s="1"/>
      <c r="BZB494" s="1"/>
      <c r="BZC494" s="1"/>
      <c r="BZD494" s="1"/>
      <c r="BZE494" s="1"/>
      <c r="BZF494" s="1"/>
      <c r="BZG494" s="1"/>
      <c r="BZH494" s="1"/>
      <c r="BZI494" s="1"/>
      <c r="BZJ494" s="1"/>
      <c r="BZK494" s="1"/>
      <c r="BZL494" s="1"/>
      <c r="BZM494" s="1"/>
      <c r="BZN494" s="1"/>
      <c r="BZO494" s="1"/>
      <c r="BZP494" s="1"/>
      <c r="BZQ494" s="1"/>
      <c r="BZR494" s="1"/>
      <c r="BZS494" s="1"/>
      <c r="BZT494" s="1"/>
      <c r="BZU494" s="1"/>
      <c r="BZV494" s="1"/>
      <c r="BZW494" s="1"/>
      <c r="BZX494" s="1"/>
      <c r="BZY494" s="1"/>
      <c r="BZZ494" s="1"/>
      <c r="CAA494" s="1"/>
      <c r="CAB494" s="1"/>
      <c r="CAC494" s="1"/>
      <c r="CAD494" s="1"/>
      <c r="CAE494" s="1"/>
      <c r="CAF494" s="1"/>
      <c r="CAG494" s="1"/>
      <c r="CAH494" s="1"/>
      <c r="CAI494" s="1"/>
      <c r="CAJ494" s="1"/>
      <c r="CAK494" s="1"/>
      <c r="CAL494" s="1"/>
      <c r="CAM494" s="1"/>
      <c r="CAN494" s="1"/>
      <c r="CAO494" s="1"/>
      <c r="CAP494" s="1"/>
      <c r="CAQ494" s="1"/>
      <c r="CAR494" s="1"/>
      <c r="CAS494" s="1"/>
      <c r="CAT494" s="1"/>
      <c r="CAU494" s="1"/>
      <c r="CAV494" s="1"/>
      <c r="CAW494" s="1"/>
      <c r="CAX494" s="1"/>
      <c r="CAY494" s="1"/>
      <c r="CAZ494" s="1"/>
      <c r="CBA494" s="1"/>
      <c r="CBB494" s="1"/>
      <c r="CBC494" s="1"/>
      <c r="CBD494" s="1"/>
      <c r="CBE494" s="1"/>
      <c r="CBF494" s="1"/>
      <c r="CBG494" s="1"/>
      <c r="CBH494" s="1"/>
      <c r="CBI494" s="1"/>
      <c r="CBJ494" s="1"/>
      <c r="CBK494" s="1"/>
      <c r="CBL494" s="1"/>
      <c r="CBM494" s="1"/>
      <c r="CBN494" s="1"/>
      <c r="CBO494" s="1"/>
      <c r="CBP494" s="1"/>
      <c r="CBQ494" s="1"/>
      <c r="CBR494" s="1"/>
      <c r="CBS494" s="1"/>
      <c r="CBT494" s="1"/>
      <c r="CBU494" s="1"/>
      <c r="CBV494" s="1"/>
      <c r="CBW494" s="1"/>
      <c r="CBX494" s="1"/>
      <c r="CBY494" s="1"/>
      <c r="CBZ494" s="1"/>
      <c r="CCA494" s="1"/>
      <c r="CCB494" s="1"/>
      <c r="CCC494" s="1"/>
      <c r="CCD494" s="1"/>
      <c r="CCE494" s="1"/>
      <c r="CCF494" s="1"/>
      <c r="CCG494" s="1"/>
      <c r="CCH494" s="1"/>
      <c r="CCI494" s="1"/>
      <c r="CCJ494" s="1"/>
      <c r="CCK494" s="1"/>
      <c r="CCL494" s="1"/>
      <c r="CCM494" s="1"/>
      <c r="CCN494" s="1"/>
      <c r="CCO494" s="1"/>
      <c r="CCP494" s="1"/>
      <c r="CCQ494" s="1"/>
      <c r="CCR494" s="1"/>
      <c r="CCS494" s="1"/>
      <c r="CCT494" s="1"/>
      <c r="CCU494" s="1"/>
      <c r="CCV494" s="1"/>
      <c r="CCW494" s="1"/>
      <c r="CCX494" s="1"/>
      <c r="CCY494" s="1"/>
      <c r="CCZ494" s="1"/>
      <c r="CDA494" s="1"/>
      <c r="CDB494" s="1"/>
      <c r="CDC494" s="1"/>
      <c r="CDD494" s="1"/>
      <c r="CDE494" s="1"/>
      <c r="CDF494" s="1"/>
      <c r="CDG494" s="1"/>
      <c r="CDH494" s="1"/>
      <c r="CDI494" s="1"/>
      <c r="CDJ494" s="1"/>
      <c r="CDK494" s="1"/>
      <c r="CDL494" s="1"/>
      <c r="CDM494" s="1"/>
      <c r="CDN494" s="1"/>
      <c r="CDO494" s="1"/>
      <c r="CDP494" s="1"/>
      <c r="CDQ494" s="1"/>
      <c r="CDR494" s="1"/>
      <c r="CDS494" s="1"/>
      <c r="CDT494" s="1"/>
      <c r="CDU494" s="1"/>
      <c r="CDV494" s="1"/>
      <c r="CDW494" s="1"/>
      <c r="CDX494" s="1"/>
      <c r="CDY494" s="1"/>
      <c r="CDZ494" s="1"/>
      <c r="CEA494" s="1"/>
      <c r="CEB494" s="1"/>
      <c r="CEC494" s="1"/>
      <c r="CED494" s="1"/>
      <c r="CEE494" s="1"/>
      <c r="CEF494" s="1"/>
      <c r="CEG494" s="1"/>
      <c r="CEH494" s="1"/>
      <c r="CEI494" s="1"/>
      <c r="CEJ494" s="1"/>
      <c r="CEK494" s="1"/>
      <c r="CEL494" s="1"/>
      <c r="CEM494" s="1"/>
      <c r="CEN494" s="1"/>
      <c r="CEO494" s="1"/>
      <c r="CEP494" s="1"/>
      <c r="CEQ494" s="1"/>
      <c r="CER494" s="1"/>
      <c r="CES494" s="1"/>
      <c r="CET494" s="1"/>
      <c r="CEU494" s="1"/>
      <c r="CEV494" s="1"/>
      <c r="CEW494" s="1"/>
      <c r="CEX494" s="1"/>
      <c r="CEY494" s="1"/>
      <c r="CEZ494" s="1"/>
      <c r="CFA494" s="1"/>
      <c r="CFB494" s="1"/>
      <c r="CFC494" s="1"/>
      <c r="CFD494" s="1"/>
      <c r="CFE494" s="1"/>
      <c r="CFF494" s="1"/>
      <c r="CFG494" s="1"/>
      <c r="CFH494" s="1"/>
      <c r="CFI494" s="1"/>
      <c r="CFJ494" s="1"/>
      <c r="CFK494" s="1"/>
      <c r="CFL494" s="1"/>
      <c r="CFM494" s="1"/>
      <c r="CFN494" s="1"/>
      <c r="CFO494" s="1"/>
      <c r="CFP494" s="1"/>
      <c r="CFQ494" s="1"/>
      <c r="CFR494" s="1"/>
      <c r="CFS494" s="1"/>
      <c r="CFT494" s="1"/>
      <c r="CFU494" s="1"/>
      <c r="CFV494" s="1"/>
      <c r="CFW494" s="1"/>
      <c r="CFX494" s="1"/>
      <c r="CFY494" s="1"/>
      <c r="CFZ494" s="1"/>
      <c r="CGA494" s="1"/>
      <c r="CGB494" s="1"/>
      <c r="CGC494" s="1"/>
      <c r="CGD494" s="1"/>
      <c r="CGE494" s="1"/>
      <c r="CGF494" s="1"/>
      <c r="CGG494" s="1"/>
      <c r="CGH494" s="1"/>
      <c r="CGI494" s="1"/>
      <c r="CGJ494" s="1"/>
      <c r="CGK494" s="1"/>
      <c r="CGL494" s="1"/>
      <c r="CGM494" s="1"/>
      <c r="CGN494" s="1"/>
      <c r="CGO494" s="1"/>
      <c r="CGP494" s="1"/>
      <c r="CGQ494" s="1"/>
      <c r="CGR494" s="1"/>
      <c r="CGS494" s="1"/>
      <c r="CGT494" s="1"/>
      <c r="CGU494" s="1"/>
      <c r="CGV494" s="1"/>
      <c r="CGW494" s="1"/>
      <c r="CGX494" s="1"/>
      <c r="CGY494" s="1"/>
      <c r="CGZ494" s="1"/>
      <c r="CHA494" s="1"/>
      <c r="CHB494" s="1"/>
      <c r="CHC494" s="1"/>
      <c r="CHD494" s="1"/>
      <c r="CHE494" s="1"/>
      <c r="CHF494" s="1"/>
      <c r="CHG494" s="1"/>
      <c r="CHH494" s="1"/>
      <c r="CHI494" s="1"/>
      <c r="CHJ494" s="1"/>
      <c r="CHK494" s="1"/>
      <c r="CHL494" s="1"/>
      <c r="CHM494" s="1"/>
      <c r="CHN494" s="1"/>
      <c r="CHO494" s="1"/>
      <c r="CHP494" s="1"/>
      <c r="CHQ494" s="1"/>
      <c r="CHR494" s="1"/>
      <c r="CHS494" s="1"/>
      <c r="CHT494" s="1"/>
      <c r="CHU494" s="1"/>
      <c r="CHV494" s="1"/>
      <c r="CHW494" s="1"/>
      <c r="CHX494" s="1"/>
      <c r="CHY494" s="1"/>
      <c r="CHZ494" s="1"/>
      <c r="CIA494" s="1"/>
      <c r="CIB494" s="1"/>
      <c r="CIC494" s="1"/>
      <c r="CID494" s="1"/>
      <c r="CIE494" s="1"/>
      <c r="CIF494" s="1"/>
      <c r="CIG494" s="1"/>
      <c r="CIH494" s="1"/>
      <c r="CII494" s="1"/>
      <c r="CIJ494" s="1"/>
      <c r="CIK494" s="1"/>
      <c r="CIL494" s="1"/>
      <c r="CIM494" s="1"/>
      <c r="CIN494" s="1"/>
      <c r="CIO494" s="1"/>
      <c r="CIP494" s="1"/>
      <c r="CIQ494" s="1"/>
      <c r="CIR494" s="1"/>
      <c r="CIS494" s="1"/>
      <c r="CIT494" s="1"/>
      <c r="CIU494" s="1"/>
      <c r="CIV494" s="1"/>
      <c r="CIW494" s="1"/>
      <c r="CIX494" s="1"/>
      <c r="CIY494" s="1"/>
      <c r="CIZ494" s="1"/>
      <c r="CJA494" s="1"/>
      <c r="CJB494" s="1"/>
      <c r="CJC494" s="1"/>
      <c r="CJD494" s="1"/>
      <c r="CJE494" s="1"/>
      <c r="CJF494" s="1"/>
      <c r="CJG494" s="1"/>
      <c r="CJH494" s="1"/>
      <c r="CJI494" s="1"/>
      <c r="CJJ494" s="1"/>
      <c r="CJK494" s="1"/>
      <c r="CJL494" s="1"/>
      <c r="CJM494" s="1"/>
      <c r="CJN494" s="1"/>
      <c r="CJO494" s="1"/>
      <c r="CJP494" s="1"/>
      <c r="CJQ494" s="1"/>
      <c r="CJR494" s="1"/>
      <c r="CJS494" s="1"/>
      <c r="CJT494" s="1"/>
      <c r="CJU494" s="1"/>
      <c r="CJV494" s="1"/>
      <c r="CJW494" s="1"/>
      <c r="CJX494" s="1"/>
      <c r="CJY494" s="1"/>
      <c r="CJZ494" s="1"/>
      <c r="CKA494" s="1"/>
      <c r="CKB494" s="1"/>
      <c r="CKC494" s="1"/>
      <c r="CKD494" s="1"/>
      <c r="CKE494" s="1"/>
      <c r="CKF494" s="1"/>
      <c r="CKG494" s="1"/>
      <c r="CKH494" s="1"/>
      <c r="CKI494" s="1"/>
      <c r="CKJ494" s="1"/>
      <c r="CKK494" s="1"/>
      <c r="CKL494" s="1"/>
      <c r="CKM494" s="1"/>
      <c r="CKN494" s="1"/>
      <c r="CKO494" s="1"/>
      <c r="CKP494" s="1"/>
      <c r="CKQ494" s="1"/>
      <c r="CKR494" s="1"/>
      <c r="CKS494" s="1"/>
      <c r="CKT494" s="1"/>
      <c r="CKU494" s="1"/>
      <c r="CKV494" s="1"/>
      <c r="CKW494" s="1"/>
      <c r="CKX494" s="1"/>
      <c r="CKY494" s="1"/>
      <c r="CKZ494" s="1"/>
      <c r="CLA494" s="1"/>
      <c r="CLB494" s="1"/>
      <c r="CLC494" s="1"/>
      <c r="CLD494" s="1"/>
      <c r="CLE494" s="1"/>
      <c r="CLF494" s="1"/>
      <c r="CLG494" s="1"/>
      <c r="CLH494" s="1"/>
      <c r="CLI494" s="1"/>
      <c r="CLJ494" s="1"/>
      <c r="CLK494" s="1"/>
      <c r="CLL494" s="1"/>
      <c r="CLM494" s="1"/>
      <c r="CLN494" s="1"/>
      <c r="CLO494" s="1"/>
      <c r="CLP494" s="1"/>
      <c r="CLQ494" s="1"/>
      <c r="CLR494" s="1"/>
      <c r="CLS494" s="1"/>
      <c r="CLT494" s="1"/>
      <c r="CLU494" s="1"/>
      <c r="CLV494" s="1"/>
      <c r="CLW494" s="1"/>
      <c r="CLX494" s="1"/>
      <c r="CLY494" s="1"/>
      <c r="CLZ494" s="1"/>
      <c r="CMA494" s="1"/>
      <c r="CMB494" s="1"/>
      <c r="CMC494" s="1"/>
      <c r="CMD494" s="1"/>
      <c r="CME494" s="1"/>
      <c r="CMF494" s="1"/>
      <c r="CMG494" s="1"/>
      <c r="CMH494" s="1"/>
      <c r="CMI494" s="1"/>
      <c r="CMJ494" s="1"/>
      <c r="CMK494" s="1"/>
      <c r="CML494" s="1"/>
      <c r="CMM494" s="1"/>
      <c r="CMN494" s="1"/>
      <c r="CMO494" s="1"/>
      <c r="CMP494" s="1"/>
      <c r="CMQ494" s="1"/>
      <c r="CMR494" s="1"/>
      <c r="CMS494" s="1"/>
      <c r="CMT494" s="1"/>
      <c r="CMU494" s="1"/>
      <c r="CMV494" s="1"/>
      <c r="CMW494" s="1"/>
      <c r="CMX494" s="1"/>
      <c r="CMY494" s="1"/>
      <c r="CMZ494" s="1"/>
      <c r="CNA494" s="1"/>
      <c r="CNB494" s="1"/>
      <c r="CNC494" s="1"/>
      <c r="CND494" s="1"/>
      <c r="CNE494" s="1"/>
      <c r="CNF494" s="1"/>
      <c r="CNG494" s="1"/>
      <c r="CNH494" s="1"/>
      <c r="CNI494" s="1"/>
      <c r="CNJ494" s="1"/>
      <c r="CNK494" s="1"/>
      <c r="CNL494" s="1"/>
      <c r="CNM494" s="1"/>
      <c r="CNN494" s="1"/>
      <c r="CNO494" s="1"/>
      <c r="CNP494" s="1"/>
      <c r="CNQ494" s="1"/>
      <c r="CNR494" s="1"/>
      <c r="CNS494" s="1"/>
      <c r="CNT494" s="1"/>
      <c r="CNU494" s="1"/>
      <c r="CNV494" s="1"/>
      <c r="CNW494" s="1"/>
      <c r="CNX494" s="1"/>
      <c r="CNY494" s="1"/>
      <c r="CNZ494" s="1"/>
      <c r="COA494" s="1"/>
      <c r="COB494" s="1"/>
      <c r="COC494" s="1"/>
      <c r="COD494" s="1"/>
      <c r="COE494" s="1"/>
      <c r="COF494" s="1"/>
      <c r="COG494" s="1"/>
      <c r="COH494" s="1"/>
      <c r="COI494" s="1"/>
      <c r="COJ494" s="1"/>
      <c r="COK494" s="1"/>
      <c r="COL494" s="1"/>
      <c r="COM494" s="1"/>
      <c r="CON494" s="1"/>
      <c r="COO494" s="1"/>
      <c r="COP494" s="1"/>
      <c r="COQ494" s="1"/>
      <c r="COR494" s="1"/>
      <c r="COS494" s="1"/>
      <c r="COT494" s="1"/>
      <c r="COU494" s="1"/>
      <c r="COV494" s="1"/>
      <c r="COW494" s="1"/>
      <c r="COX494" s="1"/>
      <c r="COY494" s="1"/>
      <c r="COZ494" s="1"/>
      <c r="CPA494" s="1"/>
      <c r="CPB494" s="1"/>
      <c r="CPC494" s="1"/>
      <c r="CPD494" s="1"/>
      <c r="CPE494" s="1"/>
      <c r="CPF494" s="1"/>
      <c r="CPG494" s="1"/>
      <c r="CPH494" s="1"/>
      <c r="CPI494" s="1"/>
      <c r="CPJ494" s="1"/>
      <c r="CPK494" s="1"/>
      <c r="CPL494" s="1"/>
      <c r="CPM494" s="1"/>
      <c r="CPN494" s="1"/>
      <c r="CPO494" s="1"/>
      <c r="CPP494" s="1"/>
      <c r="CPQ494" s="1"/>
      <c r="CPR494" s="1"/>
      <c r="CPS494" s="1"/>
      <c r="CPT494" s="1"/>
      <c r="CPU494" s="1"/>
      <c r="CPV494" s="1"/>
      <c r="CPW494" s="1"/>
      <c r="CPX494" s="1"/>
      <c r="CPY494" s="1"/>
      <c r="CPZ494" s="1"/>
      <c r="CQA494" s="1"/>
      <c r="CQB494" s="1"/>
      <c r="CQC494" s="1"/>
      <c r="CQD494" s="1"/>
      <c r="CQE494" s="1"/>
      <c r="CQF494" s="1"/>
      <c r="CQG494" s="1"/>
      <c r="CQH494" s="1"/>
      <c r="CQI494" s="1"/>
      <c r="CQJ494" s="1"/>
      <c r="CQK494" s="1"/>
      <c r="CQL494" s="1"/>
      <c r="CQM494" s="1"/>
      <c r="CQN494" s="1"/>
      <c r="CQO494" s="1"/>
      <c r="CQP494" s="1"/>
      <c r="CQQ494" s="1"/>
      <c r="CQR494" s="1"/>
      <c r="CQS494" s="1"/>
      <c r="CQT494" s="1"/>
      <c r="CQU494" s="1"/>
      <c r="CQV494" s="1"/>
      <c r="CQW494" s="1"/>
      <c r="CQX494" s="1"/>
      <c r="CQY494" s="1"/>
      <c r="CQZ494" s="1"/>
      <c r="CRA494" s="1"/>
      <c r="CRB494" s="1"/>
      <c r="CRC494" s="1"/>
      <c r="CRD494" s="1"/>
      <c r="CRE494" s="1"/>
      <c r="CRF494" s="1"/>
      <c r="CRG494" s="1"/>
      <c r="CRH494" s="1"/>
      <c r="CRI494" s="1"/>
      <c r="CRJ494" s="1"/>
      <c r="CRK494" s="1"/>
      <c r="CRL494" s="1"/>
      <c r="CRM494" s="1"/>
      <c r="CRN494" s="1"/>
      <c r="CRO494" s="1"/>
      <c r="CRP494" s="1"/>
      <c r="CRQ494" s="1"/>
      <c r="CRR494" s="1"/>
      <c r="CRS494" s="1"/>
      <c r="CRT494" s="1"/>
      <c r="CRU494" s="1"/>
      <c r="CRV494" s="1"/>
      <c r="CRW494" s="1"/>
      <c r="CRX494" s="1"/>
      <c r="CRY494" s="1"/>
      <c r="CRZ494" s="1"/>
      <c r="CSA494" s="1"/>
      <c r="CSB494" s="1"/>
      <c r="CSC494" s="1"/>
      <c r="CSD494" s="1"/>
      <c r="CSE494" s="1"/>
      <c r="CSF494" s="1"/>
      <c r="CSG494" s="1"/>
      <c r="CSH494" s="1"/>
      <c r="CSI494" s="1"/>
      <c r="CSJ494" s="1"/>
      <c r="CSK494" s="1"/>
      <c r="CSL494" s="1"/>
      <c r="CSM494" s="1"/>
      <c r="CSN494" s="1"/>
      <c r="CSO494" s="1"/>
      <c r="CSP494" s="1"/>
      <c r="CSQ494" s="1"/>
      <c r="CSR494" s="1"/>
      <c r="CSS494" s="1"/>
      <c r="CST494" s="1"/>
      <c r="CSU494" s="1"/>
      <c r="CSV494" s="1"/>
      <c r="CSW494" s="1"/>
      <c r="CSX494" s="1"/>
      <c r="CSY494" s="1"/>
      <c r="CSZ494" s="1"/>
      <c r="CTA494" s="1"/>
      <c r="CTB494" s="1"/>
      <c r="CTC494" s="1"/>
      <c r="CTD494" s="1"/>
      <c r="CTE494" s="1"/>
      <c r="CTF494" s="1"/>
      <c r="CTG494" s="1"/>
      <c r="CTH494" s="1"/>
      <c r="CTI494" s="1"/>
      <c r="CTJ494" s="1"/>
      <c r="CTK494" s="1"/>
      <c r="CTL494" s="1"/>
      <c r="CTM494" s="1"/>
      <c r="CTN494" s="1"/>
      <c r="CTO494" s="1"/>
      <c r="CTP494" s="1"/>
      <c r="CTQ494" s="1"/>
      <c r="CTR494" s="1"/>
      <c r="CTS494" s="1"/>
      <c r="CTT494" s="1"/>
      <c r="CTU494" s="1"/>
      <c r="CTV494" s="1"/>
      <c r="CTW494" s="1"/>
      <c r="CTX494" s="1"/>
      <c r="CTY494" s="1"/>
      <c r="CTZ494" s="1"/>
      <c r="CUA494" s="1"/>
      <c r="CUB494" s="1"/>
      <c r="CUC494" s="1"/>
      <c r="CUD494" s="1"/>
      <c r="CUE494" s="1"/>
      <c r="CUF494" s="1"/>
      <c r="CUG494" s="1"/>
      <c r="CUH494" s="1"/>
      <c r="CUI494" s="1"/>
      <c r="CUJ494" s="1"/>
      <c r="CUK494" s="1"/>
      <c r="CUL494" s="1"/>
      <c r="CUM494" s="1"/>
      <c r="CUN494" s="1"/>
      <c r="CUO494" s="1"/>
      <c r="CUP494" s="1"/>
      <c r="CUQ494" s="1"/>
      <c r="CUR494" s="1"/>
      <c r="CUS494" s="1"/>
      <c r="CUT494" s="1"/>
      <c r="CUU494" s="1"/>
      <c r="CUV494" s="1"/>
      <c r="CUW494" s="1"/>
      <c r="CUX494" s="1"/>
      <c r="CUY494" s="1"/>
      <c r="CUZ494" s="1"/>
      <c r="CVA494" s="1"/>
      <c r="CVB494" s="1"/>
      <c r="CVC494" s="1"/>
      <c r="CVD494" s="1"/>
      <c r="CVE494" s="1"/>
      <c r="CVF494" s="1"/>
      <c r="CVG494" s="1"/>
      <c r="CVH494" s="1"/>
      <c r="CVI494" s="1"/>
      <c r="CVJ494" s="1"/>
      <c r="CVK494" s="1"/>
      <c r="CVL494" s="1"/>
      <c r="CVM494" s="1"/>
      <c r="CVN494" s="1"/>
      <c r="CVO494" s="1"/>
      <c r="CVP494" s="1"/>
      <c r="CVQ494" s="1"/>
      <c r="CVR494" s="1"/>
      <c r="CVS494" s="1"/>
      <c r="CVT494" s="1"/>
      <c r="CVU494" s="1"/>
      <c r="CVV494" s="1"/>
      <c r="CVW494" s="1"/>
      <c r="CVX494" s="1"/>
      <c r="CVY494" s="1"/>
      <c r="CVZ494" s="1"/>
      <c r="CWA494" s="1"/>
      <c r="CWB494" s="1"/>
      <c r="CWC494" s="1"/>
      <c r="CWD494" s="1"/>
      <c r="CWE494" s="1"/>
      <c r="CWF494" s="1"/>
      <c r="CWG494" s="1"/>
      <c r="CWH494" s="1"/>
      <c r="CWI494" s="1"/>
      <c r="CWJ494" s="1"/>
      <c r="CWK494" s="1"/>
      <c r="CWL494" s="1"/>
      <c r="CWM494" s="1"/>
      <c r="CWN494" s="1"/>
      <c r="CWO494" s="1"/>
      <c r="CWP494" s="1"/>
      <c r="CWQ494" s="1"/>
      <c r="CWR494" s="1"/>
      <c r="CWS494" s="1"/>
      <c r="CWT494" s="1"/>
      <c r="CWU494" s="1"/>
      <c r="CWV494" s="1"/>
      <c r="CWW494" s="1"/>
      <c r="CWX494" s="1"/>
      <c r="CWY494" s="1"/>
      <c r="CWZ494" s="1"/>
      <c r="CXA494" s="1"/>
      <c r="CXB494" s="1"/>
      <c r="CXC494" s="1"/>
      <c r="CXD494" s="1"/>
      <c r="CXE494" s="1"/>
      <c r="CXF494" s="1"/>
      <c r="CXG494" s="1"/>
      <c r="CXH494" s="1"/>
      <c r="CXI494" s="1"/>
      <c r="CXJ494" s="1"/>
      <c r="CXK494" s="1"/>
      <c r="CXL494" s="1"/>
      <c r="CXM494" s="1"/>
      <c r="CXN494" s="1"/>
      <c r="CXO494" s="1"/>
      <c r="CXP494" s="1"/>
      <c r="CXQ494" s="1"/>
      <c r="CXR494" s="1"/>
      <c r="CXS494" s="1"/>
      <c r="CXT494" s="1"/>
      <c r="CXU494" s="1"/>
      <c r="CXV494" s="1"/>
      <c r="CXW494" s="1"/>
      <c r="CXX494" s="1"/>
      <c r="CXY494" s="1"/>
      <c r="CXZ494" s="1"/>
      <c r="CYA494" s="1"/>
      <c r="CYB494" s="1"/>
      <c r="CYC494" s="1"/>
      <c r="CYD494" s="1"/>
      <c r="CYE494" s="1"/>
      <c r="CYF494" s="1"/>
      <c r="CYG494" s="1"/>
      <c r="CYH494" s="1"/>
      <c r="CYI494" s="1"/>
      <c r="CYJ494" s="1"/>
      <c r="CYK494" s="1"/>
      <c r="CYL494" s="1"/>
      <c r="CYM494" s="1"/>
      <c r="CYN494" s="1"/>
      <c r="CYO494" s="1"/>
      <c r="CYP494" s="1"/>
      <c r="CYQ494" s="1"/>
      <c r="CYR494" s="1"/>
      <c r="CYS494" s="1"/>
      <c r="CYT494" s="1"/>
      <c r="CYU494" s="1"/>
      <c r="CYV494" s="1"/>
      <c r="CYW494" s="1"/>
      <c r="CYX494" s="1"/>
      <c r="CYY494" s="1"/>
      <c r="CYZ494" s="1"/>
      <c r="CZA494" s="1"/>
      <c r="CZB494" s="1"/>
      <c r="CZC494" s="1"/>
      <c r="CZD494" s="1"/>
      <c r="CZE494" s="1"/>
      <c r="CZF494" s="1"/>
      <c r="CZG494" s="1"/>
      <c r="CZH494" s="1"/>
      <c r="CZI494" s="1"/>
      <c r="CZJ494" s="1"/>
      <c r="CZK494" s="1"/>
      <c r="CZL494" s="1"/>
      <c r="CZM494" s="1"/>
      <c r="CZN494" s="1"/>
      <c r="CZO494" s="1"/>
      <c r="CZP494" s="1"/>
      <c r="CZQ494" s="1"/>
      <c r="CZR494" s="1"/>
      <c r="CZS494" s="1"/>
      <c r="CZT494" s="1"/>
      <c r="CZU494" s="1"/>
      <c r="CZV494" s="1"/>
      <c r="CZW494" s="1"/>
      <c r="CZX494" s="1"/>
      <c r="CZY494" s="1"/>
      <c r="CZZ494" s="1"/>
      <c r="DAA494" s="1"/>
      <c r="DAB494" s="1"/>
      <c r="DAC494" s="1"/>
      <c r="DAD494" s="1"/>
      <c r="DAE494" s="1"/>
      <c r="DAF494" s="1"/>
      <c r="DAG494" s="1"/>
      <c r="DAH494" s="1"/>
      <c r="DAI494" s="1"/>
      <c r="DAJ494" s="1"/>
      <c r="DAK494" s="1"/>
      <c r="DAL494" s="1"/>
      <c r="DAM494" s="1"/>
      <c r="DAN494" s="1"/>
      <c r="DAO494" s="1"/>
      <c r="DAP494" s="1"/>
      <c r="DAQ494" s="1"/>
      <c r="DAR494" s="1"/>
      <c r="DAS494" s="1"/>
      <c r="DAT494" s="1"/>
      <c r="DAU494" s="1"/>
      <c r="DAV494" s="1"/>
      <c r="DAW494" s="1"/>
      <c r="DAX494" s="1"/>
      <c r="DAY494" s="1"/>
      <c r="DAZ494" s="1"/>
      <c r="DBA494" s="1"/>
      <c r="DBB494" s="1"/>
      <c r="DBC494" s="1"/>
      <c r="DBD494" s="1"/>
      <c r="DBE494" s="1"/>
      <c r="DBF494" s="1"/>
      <c r="DBG494" s="1"/>
      <c r="DBH494" s="1"/>
      <c r="DBI494" s="1"/>
      <c r="DBJ494" s="1"/>
      <c r="DBK494" s="1"/>
      <c r="DBL494" s="1"/>
      <c r="DBM494" s="1"/>
      <c r="DBN494" s="1"/>
      <c r="DBO494" s="1"/>
      <c r="DBP494" s="1"/>
      <c r="DBQ494" s="1"/>
      <c r="DBR494" s="1"/>
      <c r="DBS494" s="1"/>
      <c r="DBT494" s="1"/>
      <c r="DBU494" s="1"/>
      <c r="DBV494" s="1"/>
      <c r="DBW494" s="1"/>
      <c r="DBX494" s="1"/>
      <c r="DBY494" s="1"/>
      <c r="DBZ494" s="1"/>
      <c r="DCA494" s="1"/>
      <c r="DCB494" s="1"/>
      <c r="DCC494" s="1"/>
      <c r="DCD494" s="1"/>
      <c r="DCE494" s="1"/>
      <c r="DCF494" s="1"/>
      <c r="DCG494" s="1"/>
      <c r="DCH494" s="1"/>
      <c r="DCI494" s="1"/>
      <c r="DCJ494" s="1"/>
      <c r="DCK494" s="1"/>
      <c r="DCL494" s="1"/>
      <c r="DCM494" s="1"/>
      <c r="DCN494" s="1"/>
      <c r="DCO494" s="1"/>
      <c r="DCP494" s="1"/>
      <c r="DCQ494" s="1"/>
      <c r="DCR494" s="1"/>
      <c r="DCS494" s="1"/>
      <c r="DCT494" s="1"/>
      <c r="DCU494" s="1"/>
      <c r="DCV494" s="1"/>
      <c r="DCW494" s="1"/>
      <c r="DCX494" s="1"/>
      <c r="DCY494" s="1"/>
      <c r="DCZ494" s="1"/>
      <c r="DDA494" s="1"/>
      <c r="DDB494" s="1"/>
      <c r="DDC494" s="1"/>
      <c r="DDD494" s="1"/>
      <c r="DDE494" s="1"/>
      <c r="DDF494" s="1"/>
      <c r="DDG494" s="1"/>
      <c r="DDH494" s="1"/>
      <c r="DDI494" s="1"/>
      <c r="DDJ494" s="1"/>
      <c r="DDK494" s="1"/>
      <c r="DDL494" s="1"/>
      <c r="DDM494" s="1"/>
      <c r="DDN494" s="1"/>
      <c r="DDO494" s="1"/>
      <c r="DDP494" s="1"/>
      <c r="DDQ494" s="1"/>
      <c r="DDR494" s="1"/>
      <c r="DDS494" s="1"/>
      <c r="DDT494" s="1"/>
      <c r="DDU494" s="1"/>
      <c r="DDV494" s="1"/>
      <c r="DDW494" s="1"/>
      <c r="DDX494" s="1"/>
      <c r="DDY494" s="1"/>
      <c r="DDZ494" s="1"/>
      <c r="DEA494" s="1"/>
      <c r="DEB494" s="1"/>
      <c r="DEC494" s="1"/>
      <c r="DED494" s="1"/>
      <c r="DEE494" s="1"/>
      <c r="DEF494" s="1"/>
      <c r="DEG494" s="1"/>
      <c r="DEH494" s="1"/>
      <c r="DEI494" s="1"/>
      <c r="DEJ494" s="1"/>
      <c r="DEK494" s="1"/>
      <c r="DEL494" s="1"/>
      <c r="DEM494" s="1"/>
      <c r="DEN494" s="1"/>
      <c r="DEO494" s="1"/>
      <c r="DEP494" s="1"/>
      <c r="DEQ494" s="1"/>
      <c r="DER494" s="1"/>
      <c r="DES494" s="1"/>
      <c r="DET494" s="1"/>
      <c r="DEU494" s="1"/>
      <c r="DEV494" s="1"/>
      <c r="DEW494" s="1"/>
      <c r="DEX494" s="1"/>
      <c r="DEY494" s="1"/>
      <c r="DEZ494" s="1"/>
      <c r="DFA494" s="1"/>
      <c r="DFB494" s="1"/>
      <c r="DFC494" s="1"/>
      <c r="DFD494" s="1"/>
      <c r="DFE494" s="1"/>
      <c r="DFF494" s="1"/>
      <c r="DFG494" s="1"/>
      <c r="DFH494" s="1"/>
      <c r="DFI494" s="1"/>
      <c r="DFJ494" s="1"/>
      <c r="DFK494" s="1"/>
      <c r="DFL494" s="1"/>
      <c r="DFM494" s="1"/>
      <c r="DFN494" s="1"/>
      <c r="DFO494" s="1"/>
      <c r="DFP494" s="1"/>
      <c r="DFQ494" s="1"/>
      <c r="DFR494" s="1"/>
      <c r="DFS494" s="1"/>
      <c r="DFT494" s="1"/>
      <c r="DFU494" s="1"/>
      <c r="DFV494" s="1"/>
      <c r="DFW494" s="1"/>
      <c r="DFX494" s="1"/>
      <c r="DFY494" s="1"/>
      <c r="DFZ494" s="1"/>
      <c r="DGA494" s="1"/>
      <c r="DGB494" s="1"/>
      <c r="DGC494" s="1"/>
      <c r="DGD494" s="1"/>
      <c r="DGE494" s="1"/>
      <c r="DGF494" s="1"/>
      <c r="DGG494" s="1"/>
      <c r="DGH494" s="1"/>
      <c r="DGI494" s="1"/>
      <c r="DGJ494" s="1"/>
      <c r="DGK494" s="1"/>
      <c r="DGL494" s="1"/>
      <c r="DGM494" s="1"/>
      <c r="DGN494" s="1"/>
      <c r="DGO494" s="1"/>
      <c r="DGP494" s="1"/>
      <c r="DGQ494" s="1"/>
      <c r="DGR494" s="1"/>
      <c r="DGS494" s="1"/>
      <c r="DGT494" s="1"/>
      <c r="DGU494" s="1"/>
      <c r="DGV494" s="1"/>
      <c r="DGW494" s="1"/>
      <c r="DGX494" s="1"/>
      <c r="DGY494" s="1"/>
      <c r="DGZ494" s="1"/>
      <c r="DHA494" s="1"/>
      <c r="DHB494" s="1"/>
      <c r="DHC494" s="1"/>
      <c r="DHD494" s="1"/>
      <c r="DHE494" s="1"/>
      <c r="DHF494" s="1"/>
      <c r="DHG494" s="1"/>
      <c r="DHH494" s="1"/>
      <c r="DHI494" s="1"/>
      <c r="DHJ494" s="1"/>
      <c r="DHK494" s="1"/>
      <c r="DHL494" s="1"/>
      <c r="DHM494" s="1"/>
      <c r="DHN494" s="1"/>
      <c r="DHO494" s="1"/>
      <c r="DHP494" s="1"/>
      <c r="DHQ494" s="1"/>
      <c r="DHR494" s="1"/>
      <c r="DHS494" s="1"/>
      <c r="DHT494" s="1"/>
      <c r="DHU494" s="1"/>
      <c r="DHV494" s="1"/>
      <c r="DHW494" s="1"/>
      <c r="DHX494" s="1"/>
      <c r="DHY494" s="1"/>
      <c r="DHZ494" s="1"/>
      <c r="DIA494" s="1"/>
      <c r="DIB494" s="1"/>
      <c r="DIC494" s="1"/>
      <c r="DID494" s="1"/>
      <c r="DIE494" s="1"/>
      <c r="DIF494" s="1"/>
      <c r="DIG494" s="1"/>
      <c r="DIH494" s="1"/>
      <c r="DII494" s="1"/>
      <c r="DIJ494" s="1"/>
      <c r="DIK494" s="1"/>
      <c r="DIL494" s="1"/>
      <c r="DIM494" s="1"/>
      <c r="DIN494" s="1"/>
      <c r="DIO494" s="1"/>
      <c r="DIP494" s="1"/>
      <c r="DIQ494" s="1"/>
      <c r="DIR494" s="1"/>
      <c r="DIS494" s="1"/>
      <c r="DIT494" s="1"/>
      <c r="DIU494" s="1"/>
      <c r="DIV494" s="1"/>
      <c r="DIW494" s="1"/>
      <c r="DIX494" s="1"/>
      <c r="DIY494" s="1"/>
      <c r="DIZ494" s="1"/>
      <c r="DJA494" s="1"/>
      <c r="DJB494" s="1"/>
      <c r="DJC494" s="1"/>
      <c r="DJD494" s="1"/>
      <c r="DJE494" s="1"/>
      <c r="DJF494" s="1"/>
      <c r="DJG494" s="1"/>
      <c r="DJH494" s="1"/>
      <c r="DJI494" s="1"/>
      <c r="DJJ494" s="1"/>
      <c r="DJK494" s="1"/>
      <c r="DJL494" s="1"/>
      <c r="DJM494" s="1"/>
      <c r="DJN494" s="1"/>
      <c r="DJO494" s="1"/>
      <c r="DJP494" s="1"/>
      <c r="DJQ494" s="1"/>
      <c r="DJR494" s="1"/>
      <c r="DJS494" s="1"/>
      <c r="DJT494" s="1"/>
      <c r="DJU494" s="1"/>
      <c r="DJV494" s="1"/>
      <c r="DJW494" s="1"/>
      <c r="DJX494" s="1"/>
      <c r="DJY494" s="1"/>
      <c r="DJZ494" s="1"/>
      <c r="DKA494" s="1"/>
      <c r="DKB494" s="1"/>
      <c r="DKC494" s="1"/>
      <c r="DKD494" s="1"/>
      <c r="DKE494" s="1"/>
      <c r="DKF494" s="1"/>
      <c r="DKG494" s="1"/>
      <c r="DKH494" s="1"/>
      <c r="DKI494" s="1"/>
      <c r="DKJ494" s="1"/>
      <c r="DKK494" s="1"/>
      <c r="DKL494" s="1"/>
      <c r="DKM494" s="1"/>
      <c r="DKN494" s="1"/>
      <c r="DKO494" s="1"/>
      <c r="DKP494" s="1"/>
      <c r="DKQ494" s="1"/>
      <c r="DKR494" s="1"/>
      <c r="DKS494" s="1"/>
      <c r="DKT494" s="1"/>
      <c r="DKU494" s="1"/>
      <c r="DKV494" s="1"/>
      <c r="DKW494" s="1"/>
      <c r="DKX494" s="1"/>
      <c r="DKY494" s="1"/>
      <c r="DKZ494" s="1"/>
      <c r="DLA494" s="1"/>
      <c r="DLB494" s="1"/>
      <c r="DLC494" s="1"/>
      <c r="DLD494" s="1"/>
      <c r="DLE494" s="1"/>
      <c r="DLF494" s="1"/>
      <c r="DLG494" s="1"/>
      <c r="DLH494" s="1"/>
      <c r="DLI494" s="1"/>
      <c r="DLJ494" s="1"/>
      <c r="DLK494" s="1"/>
      <c r="DLL494" s="1"/>
      <c r="DLM494" s="1"/>
      <c r="DLN494" s="1"/>
      <c r="DLO494" s="1"/>
      <c r="DLP494" s="1"/>
      <c r="DLQ494" s="1"/>
      <c r="DLR494" s="1"/>
      <c r="DLS494" s="1"/>
      <c r="DLT494" s="1"/>
      <c r="DLU494" s="1"/>
      <c r="DLV494" s="1"/>
      <c r="DLW494" s="1"/>
      <c r="DLX494" s="1"/>
      <c r="DLY494" s="1"/>
      <c r="DLZ494" s="1"/>
      <c r="DMA494" s="1"/>
      <c r="DMB494" s="1"/>
      <c r="DMC494" s="1"/>
      <c r="DMD494" s="1"/>
      <c r="DME494" s="1"/>
      <c r="DMF494" s="1"/>
      <c r="DMG494" s="1"/>
      <c r="DMH494" s="1"/>
      <c r="DMI494" s="1"/>
      <c r="DMJ494" s="1"/>
      <c r="DMK494" s="1"/>
      <c r="DML494" s="1"/>
      <c r="DMM494" s="1"/>
      <c r="DMN494" s="1"/>
      <c r="DMO494" s="1"/>
      <c r="DMP494" s="1"/>
      <c r="DMQ494" s="1"/>
      <c r="DMR494" s="1"/>
      <c r="DMS494" s="1"/>
      <c r="DMT494" s="1"/>
      <c r="DMU494" s="1"/>
      <c r="DMV494" s="1"/>
      <c r="DMW494" s="1"/>
      <c r="DMX494" s="1"/>
      <c r="DMY494" s="1"/>
      <c r="DMZ494" s="1"/>
      <c r="DNA494" s="1"/>
      <c r="DNB494" s="1"/>
      <c r="DNC494" s="1"/>
      <c r="DND494" s="1"/>
      <c r="DNE494" s="1"/>
      <c r="DNF494" s="1"/>
      <c r="DNG494" s="1"/>
      <c r="DNH494" s="1"/>
      <c r="DNI494" s="1"/>
      <c r="DNJ494" s="1"/>
      <c r="DNK494" s="1"/>
      <c r="DNL494" s="1"/>
      <c r="DNM494" s="1"/>
      <c r="DNN494" s="1"/>
      <c r="DNO494" s="1"/>
      <c r="DNP494" s="1"/>
      <c r="DNQ494" s="1"/>
      <c r="DNR494" s="1"/>
      <c r="DNS494" s="1"/>
      <c r="DNT494" s="1"/>
      <c r="DNU494" s="1"/>
      <c r="DNV494" s="1"/>
      <c r="DNW494" s="1"/>
      <c r="DNX494" s="1"/>
      <c r="DNY494" s="1"/>
      <c r="DNZ494" s="1"/>
      <c r="DOA494" s="1"/>
      <c r="DOB494" s="1"/>
      <c r="DOC494" s="1"/>
      <c r="DOD494" s="1"/>
      <c r="DOE494" s="1"/>
      <c r="DOF494" s="1"/>
      <c r="DOG494" s="1"/>
      <c r="DOH494" s="1"/>
      <c r="DOI494" s="1"/>
      <c r="DOJ494" s="1"/>
      <c r="DOK494" s="1"/>
      <c r="DOL494" s="1"/>
      <c r="DOM494" s="1"/>
      <c r="DON494" s="1"/>
      <c r="DOO494" s="1"/>
      <c r="DOP494" s="1"/>
      <c r="DOQ494" s="1"/>
      <c r="DOR494" s="1"/>
      <c r="DOS494" s="1"/>
      <c r="DOT494" s="1"/>
      <c r="DOU494" s="1"/>
      <c r="DOV494" s="1"/>
      <c r="DOW494" s="1"/>
      <c r="DOX494" s="1"/>
      <c r="DOY494" s="1"/>
      <c r="DOZ494" s="1"/>
      <c r="DPA494" s="1"/>
      <c r="DPB494" s="1"/>
      <c r="DPC494" s="1"/>
      <c r="DPD494" s="1"/>
      <c r="DPE494" s="1"/>
      <c r="DPF494" s="1"/>
      <c r="DPG494" s="1"/>
      <c r="DPH494" s="1"/>
      <c r="DPI494" s="1"/>
      <c r="DPJ494" s="1"/>
      <c r="DPK494" s="1"/>
      <c r="DPL494" s="1"/>
      <c r="DPM494" s="1"/>
      <c r="DPN494" s="1"/>
      <c r="DPO494" s="1"/>
      <c r="DPP494" s="1"/>
      <c r="DPQ494" s="1"/>
      <c r="DPR494" s="1"/>
      <c r="DPS494" s="1"/>
      <c r="DPT494" s="1"/>
      <c r="DPU494" s="1"/>
      <c r="DPV494" s="1"/>
      <c r="DPW494" s="1"/>
      <c r="DPX494" s="1"/>
      <c r="DPY494" s="1"/>
      <c r="DPZ494" s="1"/>
      <c r="DQA494" s="1"/>
      <c r="DQB494" s="1"/>
      <c r="DQC494" s="1"/>
      <c r="DQD494" s="1"/>
      <c r="DQE494" s="1"/>
      <c r="DQF494" s="1"/>
      <c r="DQG494" s="1"/>
      <c r="DQH494" s="1"/>
      <c r="DQI494" s="1"/>
      <c r="DQJ494" s="1"/>
      <c r="DQK494" s="1"/>
      <c r="DQL494" s="1"/>
      <c r="DQM494" s="1"/>
      <c r="DQN494" s="1"/>
      <c r="DQO494" s="1"/>
      <c r="DQP494" s="1"/>
      <c r="DQQ494" s="1"/>
      <c r="DQR494" s="1"/>
      <c r="DQS494" s="1"/>
      <c r="DQT494" s="1"/>
      <c r="DQU494" s="1"/>
      <c r="DQV494" s="1"/>
      <c r="DQW494" s="1"/>
      <c r="DQX494" s="1"/>
      <c r="DQY494" s="1"/>
      <c r="DQZ494" s="1"/>
      <c r="DRA494" s="1"/>
      <c r="DRB494" s="1"/>
      <c r="DRC494" s="1"/>
      <c r="DRD494" s="1"/>
      <c r="DRE494" s="1"/>
      <c r="DRF494" s="1"/>
      <c r="DRG494" s="1"/>
      <c r="DRH494" s="1"/>
      <c r="DRI494" s="1"/>
      <c r="DRJ494" s="1"/>
      <c r="DRK494" s="1"/>
      <c r="DRL494" s="1"/>
      <c r="DRM494" s="1"/>
      <c r="DRN494" s="1"/>
      <c r="DRO494" s="1"/>
      <c r="DRP494" s="1"/>
      <c r="DRQ494" s="1"/>
      <c r="DRR494" s="1"/>
      <c r="DRS494" s="1"/>
      <c r="DRT494" s="1"/>
      <c r="DRU494" s="1"/>
      <c r="DRV494" s="1"/>
      <c r="DRW494" s="1"/>
      <c r="DRX494" s="1"/>
      <c r="DRY494" s="1"/>
      <c r="DRZ494" s="1"/>
      <c r="DSA494" s="1"/>
      <c r="DSB494" s="1"/>
      <c r="DSC494" s="1"/>
      <c r="DSD494" s="1"/>
      <c r="DSE494" s="1"/>
      <c r="DSF494" s="1"/>
      <c r="DSG494" s="1"/>
      <c r="DSH494" s="1"/>
      <c r="DSI494" s="1"/>
      <c r="DSJ494" s="1"/>
      <c r="DSK494" s="1"/>
      <c r="DSL494" s="1"/>
      <c r="DSM494" s="1"/>
      <c r="DSN494" s="1"/>
      <c r="DSO494" s="1"/>
      <c r="DSP494" s="1"/>
      <c r="DSQ494" s="1"/>
      <c r="DSR494" s="1"/>
      <c r="DSS494" s="1"/>
      <c r="DST494" s="1"/>
      <c r="DSU494" s="1"/>
      <c r="DSV494" s="1"/>
      <c r="DSW494" s="1"/>
      <c r="DSX494" s="1"/>
      <c r="DSY494" s="1"/>
      <c r="DSZ494" s="1"/>
      <c r="DTA494" s="1"/>
      <c r="DTB494" s="1"/>
      <c r="DTC494" s="1"/>
      <c r="DTD494" s="1"/>
      <c r="DTE494" s="1"/>
      <c r="DTF494" s="1"/>
      <c r="DTG494" s="1"/>
      <c r="DTH494" s="1"/>
      <c r="DTI494" s="1"/>
      <c r="DTJ494" s="1"/>
      <c r="DTK494" s="1"/>
      <c r="DTL494" s="1"/>
      <c r="DTM494" s="1"/>
      <c r="DTN494" s="1"/>
      <c r="DTO494" s="1"/>
      <c r="DTP494" s="1"/>
      <c r="DTQ494" s="1"/>
      <c r="DTR494" s="1"/>
      <c r="DTS494" s="1"/>
      <c r="DTT494" s="1"/>
      <c r="DTU494" s="1"/>
      <c r="DTV494" s="1"/>
      <c r="DTW494" s="1"/>
      <c r="DTX494" s="1"/>
      <c r="DTY494" s="1"/>
      <c r="DTZ494" s="1"/>
      <c r="DUA494" s="1"/>
      <c r="DUB494" s="1"/>
      <c r="DUC494" s="1"/>
      <c r="DUD494" s="1"/>
      <c r="DUE494" s="1"/>
      <c r="DUF494" s="1"/>
      <c r="DUG494" s="1"/>
      <c r="DUH494" s="1"/>
      <c r="DUI494" s="1"/>
      <c r="DUJ494" s="1"/>
      <c r="DUK494" s="1"/>
      <c r="DUL494" s="1"/>
      <c r="DUM494" s="1"/>
      <c r="DUN494" s="1"/>
      <c r="DUO494" s="1"/>
      <c r="DUP494" s="1"/>
      <c r="DUQ494" s="1"/>
      <c r="DUR494" s="1"/>
      <c r="DUS494" s="1"/>
      <c r="DUT494" s="1"/>
      <c r="DUU494" s="1"/>
      <c r="DUV494" s="1"/>
      <c r="DUW494" s="1"/>
      <c r="DUX494" s="1"/>
      <c r="DUY494" s="1"/>
      <c r="DUZ494" s="1"/>
      <c r="DVA494" s="1"/>
      <c r="DVB494" s="1"/>
      <c r="DVC494" s="1"/>
      <c r="DVD494" s="1"/>
      <c r="DVE494" s="1"/>
      <c r="DVF494" s="1"/>
      <c r="DVG494" s="1"/>
      <c r="DVH494" s="1"/>
      <c r="DVI494" s="1"/>
      <c r="DVJ494" s="1"/>
      <c r="DVK494" s="1"/>
      <c r="DVL494" s="1"/>
      <c r="DVM494" s="1"/>
      <c r="DVN494" s="1"/>
      <c r="DVO494" s="1"/>
      <c r="DVP494" s="1"/>
      <c r="DVQ494" s="1"/>
      <c r="DVR494" s="1"/>
      <c r="DVS494" s="1"/>
      <c r="DVT494" s="1"/>
      <c r="DVU494" s="1"/>
      <c r="DVV494" s="1"/>
      <c r="DVW494" s="1"/>
      <c r="DVX494" s="1"/>
      <c r="DVY494" s="1"/>
      <c r="DVZ494" s="1"/>
      <c r="DWA494" s="1"/>
      <c r="DWB494" s="1"/>
      <c r="DWC494" s="1"/>
      <c r="DWD494" s="1"/>
      <c r="DWE494" s="1"/>
      <c r="DWF494" s="1"/>
      <c r="DWG494" s="1"/>
      <c r="DWH494" s="1"/>
      <c r="DWI494" s="1"/>
      <c r="DWJ494" s="1"/>
      <c r="DWK494" s="1"/>
      <c r="DWL494" s="1"/>
      <c r="DWM494" s="1"/>
      <c r="DWN494" s="1"/>
      <c r="DWO494" s="1"/>
      <c r="DWP494" s="1"/>
      <c r="DWQ494" s="1"/>
      <c r="DWR494" s="1"/>
      <c r="DWS494" s="1"/>
      <c r="DWT494" s="1"/>
      <c r="DWU494" s="1"/>
      <c r="DWV494" s="1"/>
      <c r="DWW494" s="1"/>
      <c r="DWX494" s="1"/>
      <c r="DWY494" s="1"/>
      <c r="DWZ494" s="1"/>
      <c r="DXA494" s="1"/>
      <c r="DXB494" s="1"/>
      <c r="DXC494" s="1"/>
      <c r="DXD494" s="1"/>
      <c r="DXE494" s="1"/>
      <c r="DXF494" s="1"/>
      <c r="DXG494" s="1"/>
      <c r="DXH494" s="1"/>
      <c r="DXI494" s="1"/>
      <c r="DXJ494" s="1"/>
      <c r="DXK494" s="1"/>
      <c r="DXL494" s="1"/>
      <c r="DXM494" s="1"/>
      <c r="DXN494" s="1"/>
      <c r="DXO494" s="1"/>
      <c r="DXP494" s="1"/>
      <c r="DXQ494" s="1"/>
      <c r="DXR494" s="1"/>
      <c r="DXS494" s="1"/>
      <c r="DXT494" s="1"/>
      <c r="DXU494" s="1"/>
      <c r="DXV494" s="1"/>
      <c r="DXW494" s="1"/>
      <c r="DXX494" s="1"/>
      <c r="DXY494" s="1"/>
      <c r="DXZ494" s="1"/>
      <c r="DYA494" s="1"/>
      <c r="DYB494" s="1"/>
      <c r="DYC494" s="1"/>
      <c r="DYD494" s="1"/>
      <c r="DYE494" s="1"/>
      <c r="DYF494" s="1"/>
      <c r="DYG494" s="1"/>
      <c r="DYH494" s="1"/>
      <c r="DYI494" s="1"/>
      <c r="DYJ494" s="1"/>
      <c r="DYK494" s="1"/>
      <c r="DYL494" s="1"/>
      <c r="DYM494" s="1"/>
      <c r="DYN494" s="1"/>
      <c r="DYO494" s="1"/>
      <c r="DYP494" s="1"/>
      <c r="DYQ494" s="1"/>
      <c r="DYR494" s="1"/>
      <c r="DYS494" s="1"/>
      <c r="DYT494" s="1"/>
      <c r="DYU494" s="1"/>
      <c r="DYV494" s="1"/>
      <c r="DYW494" s="1"/>
      <c r="DYX494" s="1"/>
      <c r="DYY494" s="1"/>
      <c r="DYZ494" s="1"/>
      <c r="DZA494" s="1"/>
      <c r="DZB494" s="1"/>
      <c r="DZC494" s="1"/>
      <c r="DZD494" s="1"/>
      <c r="DZE494" s="1"/>
      <c r="DZF494" s="1"/>
      <c r="DZG494" s="1"/>
      <c r="DZH494" s="1"/>
      <c r="DZI494" s="1"/>
      <c r="DZJ494" s="1"/>
      <c r="DZK494" s="1"/>
      <c r="DZL494" s="1"/>
      <c r="DZM494" s="1"/>
      <c r="DZN494" s="1"/>
      <c r="DZO494" s="1"/>
      <c r="DZP494" s="1"/>
      <c r="DZQ494" s="1"/>
      <c r="DZR494" s="1"/>
      <c r="DZS494" s="1"/>
      <c r="DZT494" s="1"/>
      <c r="DZU494" s="1"/>
      <c r="DZV494" s="1"/>
      <c r="DZW494" s="1"/>
      <c r="DZX494" s="1"/>
      <c r="DZY494" s="1"/>
      <c r="DZZ494" s="1"/>
      <c r="EAA494" s="1"/>
      <c r="EAB494" s="1"/>
      <c r="EAC494" s="1"/>
      <c r="EAD494" s="1"/>
      <c r="EAE494" s="1"/>
      <c r="EAF494" s="1"/>
      <c r="EAG494" s="1"/>
      <c r="EAH494" s="1"/>
      <c r="EAI494" s="1"/>
      <c r="EAJ494" s="1"/>
      <c r="EAK494" s="1"/>
      <c r="EAL494" s="1"/>
      <c r="EAM494" s="1"/>
      <c r="EAN494" s="1"/>
      <c r="EAO494" s="1"/>
      <c r="EAP494" s="1"/>
      <c r="EAQ494" s="1"/>
      <c r="EAR494" s="1"/>
      <c r="EAS494" s="1"/>
      <c r="EAT494" s="1"/>
      <c r="EAU494" s="1"/>
      <c r="EAV494" s="1"/>
      <c r="EAW494" s="1"/>
      <c r="EAX494" s="1"/>
      <c r="EAY494" s="1"/>
      <c r="EAZ494" s="1"/>
      <c r="EBA494" s="1"/>
      <c r="EBB494" s="1"/>
      <c r="EBC494" s="1"/>
      <c r="EBD494" s="1"/>
      <c r="EBE494" s="1"/>
      <c r="EBF494" s="1"/>
      <c r="EBG494" s="1"/>
      <c r="EBH494" s="1"/>
      <c r="EBI494" s="1"/>
      <c r="EBJ494" s="1"/>
      <c r="EBK494" s="1"/>
      <c r="EBL494" s="1"/>
      <c r="EBM494" s="1"/>
      <c r="EBN494" s="1"/>
      <c r="EBO494" s="1"/>
      <c r="EBP494" s="1"/>
      <c r="EBQ494" s="1"/>
      <c r="EBR494" s="1"/>
      <c r="EBS494" s="1"/>
      <c r="EBT494" s="1"/>
      <c r="EBU494" s="1"/>
      <c r="EBV494" s="1"/>
      <c r="EBW494" s="1"/>
      <c r="EBX494" s="1"/>
      <c r="EBY494" s="1"/>
      <c r="EBZ494" s="1"/>
      <c r="ECA494" s="1"/>
      <c r="ECB494" s="1"/>
      <c r="ECC494" s="1"/>
      <c r="ECD494" s="1"/>
      <c r="ECE494" s="1"/>
      <c r="ECF494" s="1"/>
      <c r="ECG494" s="1"/>
      <c r="ECH494" s="1"/>
      <c r="ECI494" s="1"/>
      <c r="ECJ494" s="1"/>
      <c r="ECK494" s="1"/>
      <c r="ECL494" s="1"/>
      <c r="ECM494" s="1"/>
      <c r="ECN494" s="1"/>
      <c r="ECO494" s="1"/>
      <c r="ECP494" s="1"/>
      <c r="ECQ494" s="1"/>
      <c r="ECR494" s="1"/>
      <c r="ECS494" s="1"/>
      <c r="ECT494" s="1"/>
      <c r="ECU494" s="1"/>
      <c r="ECV494" s="1"/>
      <c r="ECW494" s="1"/>
      <c r="ECX494" s="1"/>
      <c r="ECY494" s="1"/>
      <c r="ECZ494" s="1"/>
      <c r="EDA494" s="1"/>
      <c r="EDB494" s="1"/>
      <c r="EDC494" s="1"/>
      <c r="EDD494" s="1"/>
      <c r="EDE494" s="1"/>
      <c r="EDF494" s="1"/>
      <c r="EDG494" s="1"/>
      <c r="EDH494" s="1"/>
      <c r="EDI494" s="1"/>
      <c r="EDJ494" s="1"/>
      <c r="EDK494" s="1"/>
      <c r="EDL494" s="1"/>
      <c r="EDM494" s="1"/>
      <c r="EDN494" s="1"/>
      <c r="EDO494" s="1"/>
      <c r="EDP494" s="1"/>
      <c r="EDQ494" s="1"/>
      <c r="EDR494" s="1"/>
      <c r="EDS494" s="1"/>
      <c r="EDT494" s="1"/>
      <c r="EDU494" s="1"/>
      <c r="EDV494" s="1"/>
      <c r="EDW494" s="1"/>
      <c r="EDX494" s="1"/>
      <c r="EDY494" s="1"/>
      <c r="EDZ494" s="1"/>
      <c r="EEA494" s="1"/>
      <c r="EEB494" s="1"/>
      <c r="EEC494" s="1"/>
      <c r="EED494" s="1"/>
      <c r="EEE494" s="1"/>
      <c r="EEF494" s="1"/>
      <c r="EEG494" s="1"/>
      <c r="EEH494" s="1"/>
      <c r="EEI494" s="1"/>
      <c r="EEJ494" s="1"/>
      <c r="EEK494" s="1"/>
      <c r="EEL494" s="1"/>
      <c r="EEM494" s="1"/>
      <c r="EEN494" s="1"/>
      <c r="EEO494" s="1"/>
      <c r="EEP494" s="1"/>
      <c r="EEQ494" s="1"/>
      <c r="EER494" s="1"/>
      <c r="EES494" s="1"/>
      <c r="EET494" s="1"/>
      <c r="EEU494" s="1"/>
      <c r="EEV494" s="1"/>
      <c r="EEW494" s="1"/>
      <c r="EEX494" s="1"/>
      <c r="EEY494" s="1"/>
      <c r="EEZ494" s="1"/>
      <c r="EFA494" s="1"/>
      <c r="EFB494" s="1"/>
      <c r="EFC494" s="1"/>
      <c r="EFD494" s="1"/>
      <c r="EFE494" s="1"/>
      <c r="EFF494" s="1"/>
      <c r="EFG494" s="1"/>
      <c r="EFH494" s="1"/>
      <c r="EFI494" s="1"/>
      <c r="EFJ494" s="1"/>
      <c r="EFK494" s="1"/>
      <c r="EFL494" s="1"/>
      <c r="EFM494" s="1"/>
      <c r="EFN494" s="1"/>
      <c r="EFO494" s="1"/>
      <c r="EFP494" s="1"/>
      <c r="EFQ494" s="1"/>
      <c r="EFR494" s="1"/>
      <c r="EFS494" s="1"/>
      <c r="EFT494" s="1"/>
      <c r="EFU494" s="1"/>
      <c r="EFV494" s="1"/>
      <c r="EFW494" s="1"/>
      <c r="EFX494" s="1"/>
      <c r="EFY494" s="1"/>
      <c r="EFZ494" s="1"/>
      <c r="EGA494" s="1"/>
      <c r="EGB494" s="1"/>
      <c r="EGC494" s="1"/>
      <c r="EGD494" s="1"/>
      <c r="EGE494" s="1"/>
      <c r="EGF494" s="1"/>
      <c r="EGG494" s="1"/>
      <c r="EGH494" s="1"/>
      <c r="EGI494" s="1"/>
      <c r="EGJ494" s="1"/>
      <c r="EGK494" s="1"/>
      <c r="EGL494" s="1"/>
      <c r="EGM494" s="1"/>
      <c r="EGN494" s="1"/>
      <c r="EGO494" s="1"/>
      <c r="EGP494" s="1"/>
      <c r="EGQ494" s="1"/>
      <c r="EGR494" s="1"/>
      <c r="EGS494" s="1"/>
      <c r="EGT494" s="1"/>
      <c r="EGU494" s="1"/>
      <c r="EGV494" s="1"/>
      <c r="EGW494" s="1"/>
      <c r="EGX494" s="1"/>
      <c r="EGY494" s="1"/>
      <c r="EGZ494" s="1"/>
      <c r="EHA494" s="1"/>
      <c r="EHB494" s="1"/>
      <c r="EHC494" s="1"/>
      <c r="EHD494" s="1"/>
      <c r="EHE494" s="1"/>
      <c r="EHF494" s="1"/>
      <c r="EHG494" s="1"/>
      <c r="EHH494" s="1"/>
      <c r="EHI494" s="1"/>
      <c r="EHJ494" s="1"/>
      <c r="EHK494" s="1"/>
      <c r="EHL494" s="1"/>
      <c r="EHM494" s="1"/>
      <c r="EHN494" s="1"/>
      <c r="EHO494" s="1"/>
      <c r="EHP494" s="1"/>
      <c r="EHQ494" s="1"/>
      <c r="EHR494" s="1"/>
      <c r="EHS494" s="1"/>
      <c r="EHT494" s="1"/>
      <c r="EHU494" s="1"/>
      <c r="EHV494" s="1"/>
      <c r="EHW494" s="1"/>
      <c r="EHX494" s="1"/>
      <c r="EHY494" s="1"/>
      <c r="EHZ494" s="1"/>
      <c r="EIA494" s="1"/>
      <c r="EIB494" s="1"/>
      <c r="EIC494" s="1"/>
      <c r="EID494" s="1"/>
      <c r="EIE494" s="1"/>
      <c r="EIF494" s="1"/>
      <c r="EIG494" s="1"/>
      <c r="EIH494" s="1"/>
      <c r="EII494" s="1"/>
      <c r="EIJ494" s="1"/>
      <c r="EIK494" s="1"/>
      <c r="EIL494" s="1"/>
      <c r="EIM494" s="1"/>
      <c r="EIN494" s="1"/>
      <c r="EIO494" s="1"/>
      <c r="EIP494" s="1"/>
      <c r="EIQ494" s="1"/>
      <c r="EIR494" s="1"/>
      <c r="EIS494" s="1"/>
      <c r="EIT494" s="1"/>
      <c r="EIU494" s="1"/>
      <c r="EIV494" s="1"/>
      <c r="EIW494" s="1"/>
      <c r="EIX494" s="1"/>
      <c r="EIY494" s="1"/>
      <c r="EIZ494" s="1"/>
      <c r="EJA494" s="1"/>
      <c r="EJB494" s="1"/>
      <c r="EJC494" s="1"/>
      <c r="EJD494" s="1"/>
      <c r="EJE494" s="1"/>
      <c r="EJF494" s="1"/>
      <c r="EJG494" s="1"/>
      <c r="EJH494" s="1"/>
      <c r="EJI494" s="1"/>
      <c r="EJJ494" s="1"/>
      <c r="EJK494" s="1"/>
      <c r="EJL494" s="1"/>
      <c r="EJM494" s="1"/>
      <c r="EJN494" s="1"/>
      <c r="EJO494" s="1"/>
      <c r="EJP494" s="1"/>
      <c r="EJQ494" s="1"/>
      <c r="EJR494" s="1"/>
      <c r="EJS494" s="1"/>
      <c r="EJT494" s="1"/>
      <c r="EJU494" s="1"/>
      <c r="EJV494" s="1"/>
      <c r="EJW494" s="1"/>
      <c r="EJX494" s="1"/>
      <c r="EJY494" s="1"/>
      <c r="EJZ494" s="1"/>
      <c r="EKA494" s="1"/>
      <c r="EKB494" s="1"/>
      <c r="EKC494" s="1"/>
      <c r="EKD494" s="1"/>
      <c r="EKE494" s="1"/>
      <c r="EKF494" s="1"/>
      <c r="EKG494" s="1"/>
      <c r="EKH494" s="1"/>
      <c r="EKI494" s="1"/>
      <c r="EKJ494" s="1"/>
      <c r="EKK494" s="1"/>
      <c r="EKL494" s="1"/>
      <c r="EKM494" s="1"/>
      <c r="EKN494" s="1"/>
      <c r="EKO494" s="1"/>
      <c r="EKP494" s="1"/>
      <c r="EKQ494" s="1"/>
      <c r="EKR494" s="1"/>
      <c r="EKS494" s="1"/>
      <c r="EKT494" s="1"/>
      <c r="EKU494" s="1"/>
      <c r="EKV494" s="1"/>
      <c r="EKW494" s="1"/>
      <c r="EKX494" s="1"/>
      <c r="EKY494" s="1"/>
      <c r="EKZ494" s="1"/>
      <c r="ELA494" s="1"/>
      <c r="ELB494" s="1"/>
      <c r="ELC494" s="1"/>
      <c r="ELD494" s="1"/>
      <c r="ELE494" s="1"/>
      <c r="ELF494" s="1"/>
      <c r="ELG494" s="1"/>
      <c r="ELH494" s="1"/>
      <c r="ELI494" s="1"/>
      <c r="ELJ494" s="1"/>
      <c r="ELK494" s="1"/>
      <c r="ELL494" s="1"/>
      <c r="ELM494" s="1"/>
      <c r="ELN494" s="1"/>
      <c r="ELO494" s="1"/>
      <c r="ELP494" s="1"/>
      <c r="ELQ494" s="1"/>
      <c r="ELR494" s="1"/>
      <c r="ELS494" s="1"/>
      <c r="ELT494" s="1"/>
      <c r="ELU494" s="1"/>
      <c r="ELV494" s="1"/>
      <c r="ELW494" s="1"/>
      <c r="ELX494" s="1"/>
      <c r="ELY494" s="1"/>
      <c r="ELZ494" s="1"/>
      <c r="EMA494" s="1"/>
      <c r="EMB494" s="1"/>
      <c r="EMC494" s="1"/>
      <c r="EMD494" s="1"/>
      <c r="EME494" s="1"/>
      <c r="EMF494" s="1"/>
      <c r="EMG494" s="1"/>
      <c r="EMH494" s="1"/>
      <c r="EMI494" s="1"/>
      <c r="EMJ494" s="1"/>
      <c r="EMK494" s="1"/>
      <c r="EML494" s="1"/>
      <c r="EMM494" s="1"/>
      <c r="EMN494" s="1"/>
      <c r="EMO494" s="1"/>
      <c r="EMP494" s="1"/>
      <c r="EMQ494" s="1"/>
      <c r="EMR494" s="1"/>
      <c r="EMS494" s="1"/>
      <c r="EMT494" s="1"/>
      <c r="EMU494" s="1"/>
      <c r="EMV494" s="1"/>
      <c r="EMW494" s="1"/>
      <c r="EMX494" s="1"/>
      <c r="EMY494" s="1"/>
      <c r="EMZ494" s="1"/>
      <c r="ENA494" s="1"/>
      <c r="ENB494" s="1"/>
      <c r="ENC494" s="1"/>
      <c r="END494" s="1"/>
      <c r="ENE494" s="1"/>
      <c r="ENF494" s="1"/>
      <c r="ENG494" s="1"/>
      <c r="ENH494" s="1"/>
      <c r="ENI494" s="1"/>
      <c r="ENJ494" s="1"/>
      <c r="ENK494" s="1"/>
      <c r="ENL494" s="1"/>
      <c r="ENM494" s="1"/>
      <c r="ENN494" s="1"/>
      <c r="ENO494" s="1"/>
      <c r="ENP494" s="1"/>
      <c r="ENQ494" s="1"/>
      <c r="ENR494" s="1"/>
      <c r="ENS494" s="1"/>
      <c r="ENT494" s="1"/>
      <c r="ENU494" s="1"/>
      <c r="ENV494" s="1"/>
      <c r="ENW494" s="1"/>
      <c r="ENX494" s="1"/>
      <c r="ENY494" s="1"/>
      <c r="ENZ494" s="1"/>
      <c r="EOA494" s="1"/>
      <c r="EOB494" s="1"/>
      <c r="EOC494" s="1"/>
      <c r="EOD494" s="1"/>
      <c r="EOE494" s="1"/>
      <c r="EOF494" s="1"/>
      <c r="EOG494" s="1"/>
      <c r="EOH494" s="1"/>
      <c r="EOI494" s="1"/>
      <c r="EOJ494" s="1"/>
      <c r="EOK494" s="1"/>
      <c r="EOL494" s="1"/>
      <c r="EOM494" s="1"/>
      <c r="EON494" s="1"/>
      <c r="EOO494" s="1"/>
      <c r="EOP494" s="1"/>
      <c r="EOQ494" s="1"/>
      <c r="EOR494" s="1"/>
      <c r="EOS494" s="1"/>
      <c r="EOT494" s="1"/>
      <c r="EOU494" s="1"/>
      <c r="EOV494" s="1"/>
      <c r="EOW494" s="1"/>
      <c r="EOX494" s="1"/>
      <c r="EOY494" s="1"/>
      <c r="EOZ494" s="1"/>
      <c r="EPA494" s="1"/>
      <c r="EPB494" s="1"/>
      <c r="EPC494" s="1"/>
      <c r="EPD494" s="1"/>
      <c r="EPE494" s="1"/>
      <c r="EPF494" s="1"/>
      <c r="EPG494" s="1"/>
      <c r="EPH494" s="1"/>
      <c r="EPI494" s="1"/>
      <c r="EPJ494" s="1"/>
      <c r="EPK494" s="1"/>
      <c r="EPL494" s="1"/>
      <c r="EPM494" s="1"/>
      <c r="EPN494" s="1"/>
      <c r="EPO494" s="1"/>
      <c r="EPP494" s="1"/>
      <c r="EPQ494" s="1"/>
      <c r="EPR494" s="1"/>
      <c r="EPS494" s="1"/>
      <c r="EPT494" s="1"/>
      <c r="EPU494" s="1"/>
      <c r="EPV494" s="1"/>
      <c r="EPW494" s="1"/>
      <c r="EPX494" s="1"/>
      <c r="EPY494" s="1"/>
      <c r="EPZ494" s="1"/>
      <c r="EQA494" s="1"/>
      <c r="EQB494" s="1"/>
      <c r="EQC494" s="1"/>
      <c r="EQD494" s="1"/>
      <c r="EQE494" s="1"/>
      <c r="EQF494" s="1"/>
      <c r="EQG494" s="1"/>
      <c r="EQH494" s="1"/>
      <c r="EQI494" s="1"/>
      <c r="EQJ494" s="1"/>
      <c r="EQK494" s="1"/>
      <c r="EQL494" s="1"/>
      <c r="EQM494" s="1"/>
      <c r="EQN494" s="1"/>
      <c r="EQO494" s="1"/>
      <c r="EQP494" s="1"/>
      <c r="EQQ494" s="1"/>
      <c r="EQR494" s="1"/>
      <c r="EQS494" s="1"/>
      <c r="EQT494" s="1"/>
      <c r="EQU494" s="1"/>
      <c r="EQV494" s="1"/>
      <c r="EQW494" s="1"/>
      <c r="EQX494" s="1"/>
      <c r="EQY494" s="1"/>
      <c r="EQZ494" s="1"/>
      <c r="ERA494" s="1"/>
      <c r="ERB494" s="1"/>
      <c r="ERC494" s="1"/>
      <c r="ERD494" s="1"/>
      <c r="ERE494" s="1"/>
      <c r="ERF494" s="1"/>
      <c r="ERG494" s="1"/>
      <c r="ERH494" s="1"/>
      <c r="ERI494" s="1"/>
      <c r="ERJ494" s="1"/>
      <c r="ERK494" s="1"/>
      <c r="ERL494" s="1"/>
      <c r="ERM494" s="1"/>
      <c r="ERN494" s="1"/>
      <c r="ERO494" s="1"/>
      <c r="ERP494" s="1"/>
      <c r="ERQ494" s="1"/>
      <c r="ERR494" s="1"/>
      <c r="ERS494" s="1"/>
      <c r="ERT494" s="1"/>
      <c r="ERU494" s="1"/>
      <c r="ERV494" s="1"/>
      <c r="ERW494" s="1"/>
      <c r="ERX494" s="1"/>
      <c r="ERY494" s="1"/>
      <c r="ERZ494" s="1"/>
      <c r="ESA494" s="1"/>
      <c r="ESB494" s="1"/>
      <c r="ESC494" s="1"/>
      <c r="ESD494" s="1"/>
      <c r="ESE494" s="1"/>
      <c r="ESF494" s="1"/>
      <c r="ESG494" s="1"/>
      <c r="ESH494" s="1"/>
      <c r="ESI494" s="1"/>
      <c r="ESJ494" s="1"/>
      <c r="ESK494" s="1"/>
      <c r="ESL494" s="1"/>
      <c r="ESM494" s="1"/>
      <c r="ESN494" s="1"/>
      <c r="ESO494" s="1"/>
      <c r="ESP494" s="1"/>
      <c r="ESQ494" s="1"/>
      <c r="ESR494" s="1"/>
      <c r="ESS494" s="1"/>
      <c r="EST494" s="1"/>
      <c r="ESU494" s="1"/>
      <c r="ESV494" s="1"/>
      <c r="ESW494" s="1"/>
      <c r="ESX494" s="1"/>
      <c r="ESY494" s="1"/>
      <c r="ESZ494" s="1"/>
      <c r="ETA494" s="1"/>
      <c r="ETB494" s="1"/>
      <c r="ETC494" s="1"/>
      <c r="ETD494" s="1"/>
      <c r="ETE494" s="1"/>
      <c r="ETF494" s="1"/>
      <c r="ETG494" s="1"/>
      <c r="ETH494" s="1"/>
      <c r="ETI494" s="1"/>
      <c r="ETJ494" s="1"/>
      <c r="ETK494" s="1"/>
      <c r="ETL494" s="1"/>
      <c r="ETM494" s="1"/>
      <c r="ETN494" s="1"/>
      <c r="ETO494" s="1"/>
      <c r="ETP494" s="1"/>
      <c r="ETQ494" s="1"/>
      <c r="ETR494" s="1"/>
      <c r="ETS494" s="1"/>
      <c r="ETT494" s="1"/>
      <c r="ETU494" s="1"/>
      <c r="ETV494" s="1"/>
      <c r="ETW494" s="1"/>
      <c r="ETX494" s="1"/>
      <c r="ETY494" s="1"/>
      <c r="ETZ494" s="1"/>
      <c r="EUA494" s="1"/>
      <c r="EUB494" s="1"/>
      <c r="EUC494" s="1"/>
      <c r="EUD494" s="1"/>
      <c r="EUE494" s="1"/>
      <c r="EUF494" s="1"/>
      <c r="EUG494" s="1"/>
      <c r="EUH494" s="1"/>
      <c r="EUI494" s="1"/>
      <c r="EUJ494" s="1"/>
      <c r="EUK494" s="1"/>
      <c r="EUL494" s="1"/>
      <c r="EUM494" s="1"/>
      <c r="EUN494" s="1"/>
      <c r="EUO494" s="1"/>
      <c r="EUP494" s="1"/>
      <c r="EUQ494" s="1"/>
      <c r="EUR494" s="1"/>
      <c r="EUS494" s="1"/>
      <c r="EUT494" s="1"/>
      <c r="EUU494" s="1"/>
      <c r="EUV494" s="1"/>
      <c r="EUW494" s="1"/>
      <c r="EUX494" s="1"/>
      <c r="EUY494" s="1"/>
      <c r="EUZ494" s="1"/>
      <c r="EVA494" s="1"/>
      <c r="EVB494" s="1"/>
      <c r="EVC494" s="1"/>
      <c r="EVD494" s="1"/>
      <c r="EVE494" s="1"/>
      <c r="EVF494" s="1"/>
      <c r="EVG494" s="1"/>
      <c r="EVH494" s="1"/>
      <c r="EVI494" s="1"/>
      <c r="EVJ494" s="1"/>
      <c r="EVK494" s="1"/>
      <c r="EVL494" s="1"/>
      <c r="EVM494" s="1"/>
      <c r="EVN494" s="1"/>
      <c r="EVO494" s="1"/>
      <c r="EVP494" s="1"/>
      <c r="EVQ494" s="1"/>
      <c r="EVR494" s="1"/>
      <c r="EVS494" s="1"/>
      <c r="EVT494" s="1"/>
      <c r="EVU494" s="1"/>
      <c r="EVV494" s="1"/>
      <c r="EVW494" s="1"/>
      <c r="EVX494" s="1"/>
      <c r="EVY494" s="1"/>
      <c r="EVZ494" s="1"/>
      <c r="EWA494" s="1"/>
      <c r="EWB494" s="1"/>
      <c r="EWC494" s="1"/>
      <c r="EWD494" s="1"/>
      <c r="EWE494" s="1"/>
      <c r="EWF494" s="1"/>
      <c r="EWG494" s="1"/>
      <c r="EWH494" s="1"/>
      <c r="EWI494" s="1"/>
      <c r="EWJ494" s="1"/>
      <c r="EWK494" s="1"/>
      <c r="EWL494" s="1"/>
      <c r="EWM494" s="1"/>
      <c r="EWN494" s="1"/>
      <c r="EWO494" s="1"/>
      <c r="EWP494" s="1"/>
      <c r="EWQ494" s="1"/>
      <c r="EWR494" s="1"/>
      <c r="EWS494" s="1"/>
      <c r="EWT494" s="1"/>
      <c r="EWU494" s="1"/>
      <c r="EWV494" s="1"/>
      <c r="EWW494" s="1"/>
      <c r="EWX494" s="1"/>
      <c r="EWY494" s="1"/>
      <c r="EWZ494" s="1"/>
      <c r="EXA494" s="1"/>
      <c r="EXB494" s="1"/>
      <c r="EXC494" s="1"/>
      <c r="EXD494" s="1"/>
      <c r="EXE494" s="1"/>
      <c r="EXF494" s="1"/>
      <c r="EXG494" s="1"/>
      <c r="EXH494" s="1"/>
      <c r="EXI494" s="1"/>
      <c r="EXJ494" s="1"/>
      <c r="EXK494" s="1"/>
      <c r="EXL494" s="1"/>
      <c r="EXM494" s="1"/>
      <c r="EXN494" s="1"/>
      <c r="EXO494" s="1"/>
      <c r="EXP494" s="1"/>
      <c r="EXQ494" s="1"/>
      <c r="EXR494" s="1"/>
      <c r="EXS494" s="1"/>
      <c r="EXT494" s="1"/>
      <c r="EXU494" s="1"/>
      <c r="EXV494" s="1"/>
      <c r="EXW494" s="1"/>
      <c r="EXX494" s="1"/>
      <c r="EXY494" s="1"/>
      <c r="EXZ494" s="1"/>
      <c r="EYA494" s="1"/>
      <c r="EYB494" s="1"/>
      <c r="EYC494" s="1"/>
      <c r="EYD494" s="1"/>
      <c r="EYE494" s="1"/>
      <c r="EYF494" s="1"/>
      <c r="EYG494" s="1"/>
      <c r="EYH494" s="1"/>
      <c r="EYI494" s="1"/>
      <c r="EYJ494" s="1"/>
      <c r="EYK494" s="1"/>
      <c r="EYL494" s="1"/>
      <c r="EYM494" s="1"/>
      <c r="EYN494" s="1"/>
      <c r="EYO494" s="1"/>
      <c r="EYP494" s="1"/>
      <c r="EYQ494" s="1"/>
      <c r="EYR494" s="1"/>
      <c r="EYS494" s="1"/>
      <c r="EYT494" s="1"/>
      <c r="EYU494" s="1"/>
      <c r="EYV494" s="1"/>
      <c r="EYW494" s="1"/>
      <c r="EYX494" s="1"/>
      <c r="EYY494" s="1"/>
      <c r="EYZ494" s="1"/>
      <c r="EZA494" s="1"/>
      <c r="EZB494" s="1"/>
      <c r="EZC494" s="1"/>
      <c r="EZD494" s="1"/>
      <c r="EZE494" s="1"/>
      <c r="EZF494" s="1"/>
      <c r="EZG494" s="1"/>
      <c r="EZH494" s="1"/>
      <c r="EZI494" s="1"/>
      <c r="EZJ494" s="1"/>
      <c r="EZK494" s="1"/>
      <c r="EZL494" s="1"/>
      <c r="EZM494" s="1"/>
      <c r="EZN494" s="1"/>
      <c r="EZO494" s="1"/>
      <c r="EZP494" s="1"/>
      <c r="EZQ494" s="1"/>
      <c r="EZR494" s="1"/>
      <c r="EZS494" s="1"/>
      <c r="EZT494" s="1"/>
      <c r="EZU494" s="1"/>
      <c r="EZV494" s="1"/>
      <c r="EZW494" s="1"/>
      <c r="EZX494" s="1"/>
      <c r="EZY494" s="1"/>
      <c r="EZZ494" s="1"/>
      <c r="FAA494" s="1"/>
      <c r="FAB494" s="1"/>
      <c r="FAC494" s="1"/>
      <c r="FAD494" s="1"/>
      <c r="FAE494" s="1"/>
      <c r="FAF494" s="1"/>
      <c r="FAG494" s="1"/>
      <c r="FAH494" s="1"/>
      <c r="FAI494" s="1"/>
      <c r="FAJ494" s="1"/>
      <c r="FAK494" s="1"/>
      <c r="FAL494" s="1"/>
      <c r="FAM494" s="1"/>
      <c r="FAN494" s="1"/>
      <c r="FAO494" s="1"/>
      <c r="FAP494" s="1"/>
      <c r="FAQ494" s="1"/>
      <c r="FAR494" s="1"/>
      <c r="FAS494" s="1"/>
      <c r="FAT494" s="1"/>
      <c r="FAU494" s="1"/>
      <c r="FAV494" s="1"/>
      <c r="FAW494" s="1"/>
      <c r="FAX494" s="1"/>
      <c r="FAY494" s="1"/>
      <c r="FAZ494" s="1"/>
      <c r="FBA494" s="1"/>
      <c r="FBB494" s="1"/>
      <c r="FBC494" s="1"/>
      <c r="FBD494" s="1"/>
      <c r="FBE494" s="1"/>
      <c r="FBF494" s="1"/>
      <c r="FBG494" s="1"/>
      <c r="FBH494" s="1"/>
      <c r="FBI494" s="1"/>
      <c r="FBJ494" s="1"/>
      <c r="FBK494" s="1"/>
      <c r="FBL494" s="1"/>
      <c r="FBM494" s="1"/>
      <c r="FBN494" s="1"/>
      <c r="FBO494" s="1"/>
      <c r="FBP494" s="1"/>
      <c r="FBQ494" s="1"/>
      <c r="FBR494" s="1"/>
      <c r="FBS494" s="1"/>
      <c r="FBT494" s="1"/>
      <c r="FBU494" s="1"/>
      <c r="FBV494" s="1"/>
      <c r="FBW494" s="1"/>
      <c r="FBX494" s="1"/>
      <c r="FBY494" s="1"/>
      <c r="FBZ494" s="1"/>
      <c r="FCA494" s="1"/>
      <c r="FCB494" s="1"/>
      <c r="FCC494" s="1"/>
      <c r="FCD494" s="1"/>
      <c r="FCE494" s="1"/>
      <c r="FCF494" s="1"/>
      <c r="FCG494" s="1"/>
      <c r="FCH494" s="1"/>
      <c r="FCI494" s="1"/>
      <c r="FCJ494" s="1"/>
      <c r="FCK494" s="1"/>
      <c r="FCL494" s="1"/>
      <c r="FCM494" s="1"/>
      <c r="FCN494" s="1"/>
      <c r="FCO494" s="1"/>
      <c r="FCP494" s="1"/>
      <c r="FCQ494" s="1"/>
      <c r="FCR494" s="1"/>
      <c r="FCS494" s="1"/>
      <c r="FCT494" s="1"/>
      <c r="FCU494" s="1"/>
      <c r="FCV494" s="1"/>
      <c r="FCW494" s="1"/>
      <c r="FCX494" s="1"/>
      <c r="FCY494" s="1"/>
      <c r="FCZ494" s="1"/>
      <c r="FDA494" s="1"/>
      <c r="FDB494" s="1"/>
      <c r="FDC494" s="1"/>
      <c r="FDD494" s="1"/>
      <c r="FDE494" s="1"/>
      <c r="FDF494" s="1"/>
      <c r="FDG494" s="1"/>
      <c r="FDH494" s="1"/>
      <c r="FDI494" s="1"/>
      <c r="FDJ494" s="1"/>
      <c r="FDK494" s="1"/>
      <c r="FDL494" s="1"/>
      <c r="FDM494" s="1"/>
      <c r="FDN494" s="1"/>
      <c r="FDO494" s="1"/>
      <c r="FDP494" s="1"/>
      <c r="FDQ494" s="1"/>
      <c r="FDR494" s="1"/>
      <c r="FDS494" s="1"/>
      <c r="FDT494" s="1"/>
      <c r="FDU494" s="1"/>
      <c r="FDV494" s="1"/>
      <c r="FDW494" s="1"/>
      <c r="FDX494" s="1"/>
      <c r="FDY494" s="1"/>
      <c r="FDZ494" s="1"/>
      <c r="FEA494" s="1"/>
      <c r="FEB494" s="1"/>
      <c r="FEC494" s="1"/>
      <c r="FED494" s="1"/>
      <c r="FEE494" s="1"/>
      <c r="FEF494" s="1"/>
      <c r="FEG494" s="1"/>
      <c r="FEH494" s="1"/>
      <c r="FEI494" s="1"/>
      <c r="FEJ494" s="1"/>
      <c r="FEK494" s="1"/>
      <c r="FEL494" s="1"/>
      <c r="FEM494" s="1"/>
      <c r="FEN494" s="1"/>
      <c r="FEO494" s="1"/>
      <c r="FEP494" s="1"/>
      <c r="FEQ494" s="1"/>
      <c r="FER494" s="1"/>
      <c r="FES494" s="1"/>
      <c r="FET494" s="1"/>
      <c r="FEU494" s="1"/>
      <c r="FEV494" s="1"/>
      <c r="FEW494" s="1"/>
      <c r="FEX494" s="1"/>
      <c r="FEY494" s="1"/>
      <c r="FEZ494" s="1"/>
      <c r="FFA494" s="1"/>
      <c r="FFB494" s="1"/>
      <c r="FFC494" s="1"/>
      <c r="FFD494" s="1"/>
      <c r="FFE494" s="1"/>
      <c r="FFF494" s="1"/>
      <c r="FFG494" s="1"/>
      <c r="FFH494" s="1"/>
      <c r="FFI494" s="1"/>
      <c r="FFJ494" s="1"/>
      <c r="FFK494" s="1"/>
      <c r="FFL494" s="1"/>
      <c r="FFM494" s="1"/>
      <c r="FFN494" s="1"/>
      <c r="FFO494" s="1"/>
      <c r="FFP494" s="1"/>
      <c r="FFQ494" s="1"/>
      <c r="FFR494" s="1"/>
      <c r="FFS494" s="1"/>
      <c r="FFT494" s="1"/>
      <c r="FFU494" s="1"/>
      <c r="FFV494" s="1"/>
      <c r="FFW494" s="1"/>
      <c r="FFX494" s="1"/>
      <c r="FFY494" s="1"/>
      <c r="FFZ494" s="1"/>
      <c r="FGA494" s="1"/>
      <c r="FGB494" s="1"/>
      <c r="FGC494" s="1"/>
      <c r="FGD494" s="1"/>
      <c r="FGE494" s="1"/>
      <c r="FGF494" s="1"/>
      <c r="FGG494" s="1"/>
      <c r="FGH494" s="1"/>
      <c r="FGI494" s="1"/>
      <c r="FGJ494" s="1"/>
      <c r="FGK494" s="1"/>
      <c r="FGL494" s="1"/>
      <c r="FGM494" s="1"/>
      <c r="FGN494" s="1"/>
      <c r="FGO494" s="1"/>
      <c r="FGP494" s="1"/>
      <c r="FGQ494" s="1"/>
      <c r="FGR494" s="1"/>
      <c r="FGS494" s="1"/>
      <c r="FGT494" s="1"/>
      <c r="FGU494" s="1"/>
      <c r="FGV494" s="1"/>
      <c r="FGW494" s="1"/>
      <c r="FGX494" s="1"/>
      <c r="FGY494" s="1"/>
      <c r="FGZ494" s="1"/>
      <c r="FHA494" s="1"/>
      <c r="FHB494" s="1"/>
      <c r="FHC494" s="1"/>
      <c r="FHD494" s="1"/>
      <c r="FHE494" s="1"/>
      <c r="FHF494" s="1"/>
      <c r="FHG494" s="1"/>
      <c r="FHH494" s="1"/>
      <c r="FHI494" s="1"/>
      <c r="FHJ494" s="1"/>
      <c r="FHK494" s="1"/>
      <c r="FHL494" s="1"/>
      <c r="FHM494" s="1"/>
      <c r="FHN494" s="1"/>
      <c r="FHO494" s="1"/>
      <c r="FHP494" s="1"/>
      <c r="FHQ494" s="1"/>
      <c r="FHR494" s="1"/>
      <c r="FHS494" s="1"/>
      <c r="FHT494" s="1"/>
      <c r="FHU494" s="1"/>
      <c r="FHV494" s="1"/>
      <c r="FHW494" s="1"/>
      <c r="FHX494" s="1"/>
      <c r="FHY494" s="1"/>
      <c r="FHZ494" s="1"/>
      <c r="FIA494" s="1"/>
      <c r="FIB494" s="1"/>
      <c r="FIC494" s="1"/>
      <c r="FID494" s="1"/>
      <c r="FIE494" s="1"/>
      <c r="FIF494" s="1"/>
      <c r="FIG494" s="1"/>
      <c r="FIH494" s="1"/>
      <c r="FII494" s="1"/>
      <c r="FIJ494" s="1"/>
      <c r="FIK494" s="1"/>
      <c r="FIL494" s="1"/>
      <c r="FIM494" s="1"/>
      <c r="FIN494" s="1"/>
      <c r="FIO494" s="1"/>
      <c r="FIP494" s="1"/>
      <c r="FIQ494" s="1"/>
      <c r="FIR494" s="1"/>
      <c r="FIS494" s="1"/>
      <c r="FIT494" s="1"/>
      <c r="FIU494" s="1"/>
      <c r="FIV494" s="1"/>
      <c r="FIW494" s="1"/>
      <c r="FIX494" s="1"/>
      <c r="FIY494" s="1"/>
      <c r="FIZ494" s="1"/>
      <c r="FJA494" s="1"/>
      <c r="FJB494" s="1"/>
      <c r="FJC494" s="1"/>
      <c r="FJD494" s="1"/>
      <c r="FJE494" s="1"/>
      <c r="FJF494" s="1"/>
      <c r="FJG494" s="1"/>
      <c r="FJH494" s="1"/>
      <c r="FJI494" s="1"/>
      <c r="FJJ494" s="1"/>
      <c r="FJK494" s="1"/>
      <c r="FJL494" s="1"/>
      <c r="FJM494" s="1"/>
      <c r="FJN494" s="1"/>
      <c r="FJO494" s="1"/>
      <c r="FJP494" s="1"/>
      <c r="FJQ494" s="1"/>
      <c r="FJR494" s="1"/>
      <c r="FJS494" s="1"/>
      <c r="FJT494" s="1"/>
      <c r="FJU494" s="1"/>
      <c r="FJV494" s="1"/>
      <c r="FJW494" s="1"/>
      <c r="FJX494" s="1"/>
      <c r="FJY494" s="1"/>
      <c r="FJZ494" s="1"/>
      <c r="FKA494" s="1"/>
      <c r="FKB494" s="1"/>
      <c r="FKC494" s="1"/>
      <c r="FKD494" s="1"/>
      <c r="FKE494" s="1"/>
      <c r="FKF494" s="1"/>
      <c r="FKG494" s="1"/>
      <c r="FKH494" s="1"/>
      <c r="FKI494" s="1"/>
      <c r="FKJ494" s="1"/>
      <c r="FKK494" s="1"/>
      <c r="FKL494" s="1"/>
      <c r="FKM494" s="1"/>
      <c r="FKN494" s="1"/>
      <c r="FKO494" s="1"/>
      <c r="FKP494" s="1"/>
      <c r="FKQ494" s="1"/>
      <c r="FKR494" s="1"/>
      <c r="FKS494" s="1"/>
      <c r="FKT494" s="1"/>
      <c r="FKU494" s="1"/>
      <c r="FKV494" s="1"/>
      <c r="FKW494" s="1"/>
      <c r="FKX494" s="1"/>
      <c r="FKY494" s="1"/>
      <c r="FKZ494" s="1"/>
      <c r="FLA494" s="1"/>
      <c r="FLB494" s="1"/>
      <c r="FLC494" s="1"/>
      <c r="FLD494" s="1"/>
      <c r="FLE494" s="1"/>
      <c r="FLF494" s="1"/>
      <c r="FLG494" s="1"/>
      <c r="FLH494" s="1"/>
      <c r="FLI494" s="1"/>
      <c r="FLJ494" s="1"/>
      <c r="FLK494" s="1"/>
      <c r="FLL494" s="1"/>
      <c r="FLM494" s="1"/>
      <c r="FLN494" s="1"/>
      <c r="FLO494" s="1"/>
      <c r="FLP494" s="1"/>
      <c r="FLQ494" s="1"/>
      <c r="FLR494" s="1"/>
      <c r="FLS494" s="1"/>
      <c r="FLT494" s="1"/>
      <c r="FLU494" s="1"/>
      <c r="FLV494" s="1"/>
      <c r="FLW494" s="1"/>
      <c r="FLX494" s="1"/>
      <c r="FLY494" s="1"/>
      <c r="FLZ494" s="1"/>
      <c r="FMA494" s="1"/>
      <c r="FMB494" s="1"/>
      <c r="FMC494" s="1"/>
      <c r="FMD494" s="1"/>
      <c r="FME494" s="1"/>
      <c r="FMF494" s="1"/>
      <c r="FMG494" s="1"/>
      <c r="FMH494" s="1"/>
      <c r="FMI494" s="1"/>
      <c r="FMJ494" s="1"/>
      <c r="FMK494" s="1"/>
      <c r="FML494" s="1"/>
      <c r="FMM494" s="1"/>
      <c r="FMN494" s="1"/>
      <c r="FMO494" s="1"/>
      <c r="FMP494" s="1"/>
      <c r="FMQ494" s="1"/>
      <c r="FMR494" s="1"/>
      <c r="FMS494" s="1"/>
      <c r="FMT494" s="1"/>
      <c r="FMU494" s="1"/>
      <c r="FMV494" s="1"/>
      <c r="FMW494" s="1"/>
      <c r="FMX494" s="1"/>
      <c r="FMY494" s="1"/>
      <c r="FMZ494" s="1"/>
      <c r="FNA494" s="1"/>
      <c r="FNB494" s="1"/>
      <c r="FNC494" s="1"/>
      <c r="FND494" s="1"/>
      <c r="FNE494" s="1"/>
      <c r="FNF494" s="1"/>
      <c r="FNG494" s="1"/>
      <c r="FNH494" s="1"/>
      <c r="FNI494" s="1"/>
      <c r="FNJ494" s="1"/>
      <c r="FNK494" s="1"/>
      <c r="FNL494" s="1"/>
      <c r="FNM494" s="1"/>
      <c r="FNN494" s="1"/>
      <c r="FNO494" s="1"/>
      <c r="FNP494" s="1"/>
      <c r="FNQ494" s="1"/>
      <c r="FNR494" s="1"/>
      <c r="FNS494" s="1"/>
      <c r="FNT494" s="1"/>
      <c r="FNU494" s="1"/>
      <c r="FNV494" s="1"/>
      <c r="FNW494" s="1"/>
      <c r="FNX494" s="1"/>
      <c r="FNY494" s="1"/>
      <c r="FNZ494" s="1"/>
      <c r="FOA494" s="1"/>
      <c r="FOB494" s="1"/>
      <c r="FOC494" s="1"/>
      <c r="FOD494" s="1"/>
      <c r="FOE494" s="1"/>
      <c r="FOF494" s="1"/>
      <c r="FOG494" s="1"/>
      <c r="FOH494" s="1"/>
      <c r="FOI494" s="1"/>
      <c r="FOJ494" s="1"/>
      <c r="FOK494" s="1"/>
      <c r="FOL494" s="1"/>
      <c r="FOM494" s="1"/>
      <c r="FON494" s="1"/>
      <c r="FOO494" s="1"/>
      <c r="FOP494" s="1"/>
      <c r="FOQ494" s="1"/>
      <c r="FOR494" s="1"/>
      <c r="FOS494" s="1"/>
      <c r="FOT494" s="1"/>
      <c r="FOU494" s="1"/>
      <c r="FOV494" s="1"/>
      <c r="FOW494" s="1"/>
      <c r="FOX494" s="1"/>
      <c r="FOY494" s="1"/>
      <c r="FOZ494" s="1"/>
      <c r="FPA494" s="1"/>
      <c r="FPB494" s="1"/>
      <c r="FPC494" s="1"/>
      <c r="FPD494" s="1"/>
      <c r="FPE494" s="1"/>
      <c r="FPF494" s="1"/>
      <c r="FPG494" s="1"/>
      <c r="FPH494" s="1"/>
      <c r="FPI494" s="1"/>
      <c r="FPJ494" s="1"/>
      <c r="FPK494" s="1"/>
      <c r="FPL494" s="1"/>
      <c r="FPM494" s="1"/>
      <c r="FPN494" s="1"/>
      <c r="FPO494" s="1"/>
      <c r="FPP494" s="1"/>
      <c r="FPQ494" s="1"/>
      <c r="FPR494" s="1"/>
      <c r="FPS494" s="1"/>
      <c r="FPT494" s="1"/>
      <c r="FPU494" s="1"/>
      <c r="FPV494" s="1"/>
      <c r="FPW494" s="1"/>
      <c r="FPX494" s="1"/>
      <c r="FPY494" s="1"/>
      <c r="FPZ494" s="1"/>
      <c r="FQA494" s="1"/>
      <c r="FQB494" s="1"/>
      <c r="FQC494" s="1"/>
      <c r="FQD494" s="1"/>
      <c r="FQE494" s="1"/>
      <c r="FQF494" s="1"/>
      <c r="FQG494" s="1"/>
      <c r="FQH494" s="1"/>
      <c r="FQI494" s="1"/>
      <c r="FQJ494" s="1"/>
      <c r="FQK494" s="1"/>
      <c r="FQL494" s="1"/>
      <c r="FQM494" s="1"/>
      <c r="FQN494" s="1"/>
      <c r="FQO494" s="1"/>
      <c r="FQP494" s="1"/>
      <c r="FQQ494" s="1"/>
      <c r="FQR494" s="1"/>
      <c r="FQS494" s="1"/>
      <c r="FQT494" s="1"/>
      <c r="FQU494" s="1"/>
      <c r="FQV494" s="1"/>
      <c r="FQW494" s="1"/>
      <c r="FQX494" s="1"/>
      <c r="FQY494" s="1"/>
      <c r="FQZ494" s="1"/>
      <c r="FRA494" s="1"/>
      <c r="FRB494" s="1"/>
      <c r="FRC494" s="1"/>
      <c r="FRD494" s="1"/>
      <c r="FRE494" s="1"/>
      <c r="FRF494" s="1"/>
      <c r="FRG494" s="1"/>
      <c r="FRH494" s="1"/>
      <c r="FRI494" s="1"/>
      <c r="FRJ494" s="1"/>
      <c r="FRK494" s="1"/>
      <c r="FRL494" s="1"/>
      <c r="FRM494" s="1"/>
      <c r="FRN494" s="1"/>
      <c r="FRO494" s="1"/>
      <c r="FRP494" s="1"/>
      <c r="FRQ494" s="1"/>
      <c r="FRR494" s="1"/>
      <c r="FRS494" s="1"/>
      <c r="FRT494" s="1"/>
      <c r="FRU494" s="1"/>
      <c r="FRV494" s="1"/>
      <c r="FRW494" s="1"/>
      <c r="FRX494" s="1"/>
      <c r="FRY494" s="1"/>
      <c r="FRZ494" s="1"/>
      <c r="FSA494" s="1"/>
      <c r="FSB494" s="1"/>
      <c r="FSC494" s="1"/>
      <c r="FSD494" s="1"/>
      <c r="FSE494" s="1"/>
      <c r="FSF494" s="1"/>
      <c r="FSG494" s="1"/>
      <c r="FSH494" s="1"/>
      <c r="FSI494" s="1"/>
      <c r="FSJ494" s="1"/>
      <c r="FSK494" s="1"/>
      <c r="FSL494" s="1"/>
      <c r="FSM494" s="1"/>
      <c r="FSN494" s="1"/>
      <c r="FSO494" s="1"/>
      <c r="FSP494" s="1"/>
      <c r="FSQ494" s="1"/>
      <c r="FSR494" s="1"/>
      <c r="FSS494" s="1"/>
      <c r="FST494" s="1"/>
      <c r="FSU494" s="1"/>
      <c r="FSV494" s="1"/>
      <c r="FSW494" s="1"/>
      <c r="FSX494" s="1"/>
      <c r="FSY494" s="1"/>
      <c r="FSZ494" s="1"/>
      <c r="FTA494" s="1"/>
      <c r="FTB494" s="1"/>
      <c r="FTC494" s="1"/>
      <c r="FTD494" s="1"/>
      <c r="FTE494" s="1"/>
      <c r="FTF494" s="1"/>
      <c r="FTG494" s="1"/>
      <c r="FTH494" s="1"/>
      <c r="FTI494" s="1"/>
      <c r="FTJ494" s="1"/>
      <c r="FTK494" s="1"/>
      <c r="FTL494" s="1"/>
      <c r="FTM494" s="1"/>
      <c r="FTN494" s="1"/>
      <c r="FTO494" s="1"/>
      <c r="FTP494" s="1"/>
      <c r="FTQ494" s="1"/>
      <c r="FTR494" s="1"/>
      <c r="FTS494" s="1"/>
      <c r="FTT494" s="1"/>
      <c r="FTU494" s="1"/>
      <c r="FTV494" s="1"/>
      <c r="FTW494" s="1"/>
      <c r="FTX494" s="1"/>
      <c r="FTY494" s="1"/>
      <c r="FTZ494" s="1"/>
      <c r="FUA494" s="1"/>
      <c r="FUB494" s="1"/>
      <c r="FUC494" s="1"/>
      <c r="FUD494" s="1"/>
      <c r="FUE494" s="1"/>
      <c r="FUF494" s="1"/>
      <c r="FUG494" s="1"/>
      <c r="FUH494" s="1"/>
      <c r="FUI494" s="1"/>
      <c r="FUJ494" s="1"/>
      <c r="FUK494" s="1"/>
      <c r="FUL494" s="1"/>
      <c r="FUM494" s="1"/>
      <c r="FUN494" s="1"/>
      <c r="FUO494" s="1"/>
      <c r="FUP494" s="1"/>
      <c r="FUQ494" s="1"/>
      <c r="FUR494" s="1"/>
      <c r="FUS494" s="1"/>
      <c r="FUT494" s="1"/>
      <c r="FUU494" s="1"/>
      <c r="FUV494" s="1"/>
      <c r="FUW494" s="1"/>
      <c r="FUX494" s="1"/>
      <c r="FUY494" s="1"/>
      <c r="FUZ494" s="1"/>
      <c r="FVA494" s="1"/>
      <c r="FVB494" s="1"/>
      <c r="FVC494" s="1"/>
      <c r="FVD494" s="1"/>
      <c r="FVE494" s="1"/>
      <c r="FVF494" s="1"/>
      <c r="FVG494" s="1"/>
      <c r="FVH494" s="1"/>
      <c r="FVI494" s="1"/>
      <c r="FVJ494" s="1"/>
      <c r="FVK494" s="1"/>
      <c r="FVL494" s="1"/>
      <c r="FVM494" s="1"/>
      <c r="FVN494" s="1"/>
      <c r="FVO494" s="1"/>
      <c r="FVP494" s="1"/>
      <c r="FVQ494" s="1"/>
      <c r="FVR494" s="1"/>
      <c r="FVS494" s="1"/>
      <c r="FVT494" s="1"/>
      <c r="FVU494" s="1"/>
      <c r="FVV494" s="1"/>
      <c r="FVW494" s="1"/>
      <c r="FVX494" s="1"/>
      <c r="FVY494" s="1"/>
      <c r="FVZ494" s="1"/>
      <c r="FWA494" s="1"/>
      <c r="FWB494" s="1"/>
      <c r="FWC494" s="1"/>
      <c r="FWD494" s="1"/>
      <c r="FWE494" s="1"/>
      <c r="FWF494" s="1"/>
      <c r="FWG494" s="1"/>
      <c r="FWH494" s="1"/>
      <c r="FWI494" s="1"/>
      <c r="FWJ494" s="1"/>
      <c r="FWK494" s="1"/>
      <c r="FWL494" s="1"/>
      <c r="FWM494" s="1"/>
      <c r="FWN494" s="1"/>
      <c r="FWO494" s="1"/>
      <c r="FWP494" s="1"/>
      <c r="FWQ494" s="1"/>
      <c r="FWR494" s="1"/>
      <c r="FWS494" s="1"/>
      <c r="FWT494" s="1"/>
      <c r="FWU494" s="1"/>
      <c r="FWV494" s="1"/>
      <c r="FWW494" s="1"/>
      <c r="FWX494" s="1"/>
      <c r="FWY494" s="1"/>
      <c r="FWZ494" s="1"/>
      <c r="FXA494" s="1"/>
      <c r="FXB494" s="1"/>
      <c r="FXC494" s="1"/>
      <c r="FXD494" s="1"/>
      <c r="FXE494" s="1"/>
      <c r="FXF494" s="1"/>
      <c r="FXG494" s="1"/>
      <c r="FXH494" s="1"/>
      <c r="FXI494" s="1"/>
      <c r="FXJ494" s="1"/>
      <c r="FXK494" s="1"/>
      <c r="FXL494" s="1"/>
      <c r="FXM494" s="1"/>
      <c r="FXN494" s="1"/>
      <c r="FXO494" s="1"/>
      <c r="FXP494" s="1"/>
      <c r="FXQ494" s="1"/>
      <c r="FXR494" s="1"/>
      <c r="FXS494" s="1"/>
      <c r="FXT494" s="1"/>
      <c r="FXU494" s="1"/>
      <c r="FXV494" s="1"/>
      <c r="FXW494" s="1"/>
      <c r="FXX494" s="1"/>
      <c r="FXY494" s="1"/>
      <c r="FXZ494" s="1"/>
      <c r="FYA494" s="1"/>
      <c r="FYB494" s="1"/>
      <c r="FYC494" s="1"/>
      <c r="FYD494" s="1"/>
      <c r="FYE494" s="1"/>
      <c r="FYF494" s="1"/>
      <c r="FYG494" s="1"/>
      <c r="FYH494" s="1"/>
      <c r="FYI494" s="1"/>
      <c r="FYJ494" s="1"/>
      <c r="FYK494" s="1"/>
      <c r="FYL494" s="1"/>
      <c r="FYM494" s="1"/>
      <c r="FYN494" s="1"/>
      <c r="FYO494" s="1"/>
      <c r="FYP494" s="1"/>
      <c r="FYQ494" s="1"/>
      <c r="FYR494" s="1"/>
      <c r="FYS494" s="1"/>
      <c r="FYT494" s="1"/>
      <c r="FYU494" s="1"/>
      <c r="FYV494" s="1"/>
      <c r="FYW494" s="1"/>
      <c r="FYX494" s="1"/>
      <c r="FYY494" s="1"/>
      <c r="FYZ494" s="1"/>
      <c r="FZA494" s="1"/>
      <c r="FZB494" s="1"/>
      <c r="FZC494" s="1"/>
      <c r="FZD494" s="1"/>
      <c r="FZE494" s="1"/>
      <c r="FZF494" s="1"/>
      <c r="FZG494" s="1"/>
      <c r="FZH494" s="1"/>
      <c r="FZI494" s="1"/>
      <c r="FZJ494" s="1"/>
      <c r="FZK494" s="1"/>
      <c r="FZL494" s="1"/>
      <c r="FZM494" s="1"/>
      <c r="FZN494" s="1"/>
      <c r="FZO494" s="1"/>
      <c r="FZP494" s="1"/>
      <c r="FZQ494" s="1"/>
      <c r="FZR494" s="1"/>
      <c r="FZS494" s="1"/>
      <c r="FZT494" s="1"/>
      <c r="FZU494" s="1"/>
      <c r="FZV494" s="1"/>
      <c r="FZW494" s="1"/>
      <c r="FZX494" s="1"/>
      <c r="FZY494" s="1"/>
      <c r="FZZ494" s="1"/>
      <c r="GAA494" s="1"/>
      <c r="GAB494" s="1"/>
      <c r="GAC494" s="1"/>
      <c r="GAD494" s="1"/>
      <c r="GAE494" s="1"/>
      <c r="GAF494" s="1"/>
      <c r="GAG494" s="1"/>
      <c r="GAH494" s="1"/>
      <c r="GAI494" s="1"/>
      <c r="GAJ494" s="1"/>
      <c r="GAK494" s="1"/>
      <c r="GAL494" s="1"/>
      <c r="GAM494" s="1"/>
      <c r="GAN494" s="1"/>
      <c r="GAO494" s="1"/>
      <c r="GAP494" s="1"/>
      <c r="GAQ494" s="1"/>
      <c r="GAR494" s="1"/>
      <c r="GAS494" s="1"/>
      <c r="GAT494" s="1"/>
      <c r="GAU494" s="1"/>
      <c r="GAV494" s="1"/>
      <c r="GAW494" s="1"/>
      <c r="GAX494" s="1"/>
      <c r="GAY494" s="1"/>
      <c r="GAZ494" s="1"/>
      <c r="GBA494" s="1"/>
      <c r="GBB494" s="1"/>
      <c r="GBC494" s="1"/>
      <c r="GBD494" s="1"/>
      <c r="GBE494" s="1"/>
      <c r="GBF494" s="1"/>
      <c r="GBG494" s="1"/>
      <c r="GBH494" s="1"/>
      <c r="GBI494" s="1"/>
      <c r="GBJ494" s="1"/>
      <c r="GBK494" s="1"/>
      <c r="GBL494" s="1"/>
      <c r="GBM494" s="1"/>
      <c r="GBN494" s="1"/>
      <c r="GBO494" s="1"/>
      <c r="GBP494" s="1"/>
      <c r="GBQ494" s="1"/>
      <c r="GBR494" s="1"/>
      <c r="GBS494" s="1"/>
      <c r="GBT494" s="1"/>
      <c r="GBU494" s="1"/>
      <c r="GBV494" s="1"/>
      <c r="GBW494" s="1"/>
      <c r="GBX494" s="1"/>
      <c r="GBY494" s="1"/>
      <c r="GBZ494" s="1"/>
      <c r="GCA494" s="1"/>
      <c r="GCB494" s="1"/>
      <c r="GCC494" s="1"/>
      <c r="GCD494" s="1"/>
      <c r="GCE494" s="1"/>
      <c r="GCF494" s="1"/>
      <c r="GCG494" s="1"/>
      <c r="GCH494" s="1"/>
      <c r="GCI494" s="1"/>
      <c r="GCJ494" s="1"/>
      <c r="GCK494" s="1"/>
      <c r="GCL494" s="1"/>
      <c r="GCM494" s="1"/>
      <c r="GCN494" s="1"/>
      <c r="GCO494" s="1"/>
      <c r="GCP494" s="1"/>
      <c r="GCQ494" s="1"/>
      <c r="GCR494" s="1"/>
      <c r="GCS494" s="1"/>
      <c r="GCT494" s="1"/>
      <c r="GCU494" s="1"/>
      <c r="GCV494" s="1"/>
      <c r="GCW494" s="1"/>
      <c r="GCX494" s="1"/>
      <c r="GCY494" s="1"/>
      <c r="GCZ494" s="1"/>
      <c r="GDA494" s="1"/>
      <c r="GDB494" s="1"/>
      <c r="GDC494" s="1"/>
      <c r="GDD494" s="1"/>
      <c r="GDE494" s="1"/>
      <c r="GDF494" s="1"/>
      <c r="GDG494" s="1"/>
      <c r="GDH494" s="1"/>
      <c r="GDI494" s="1"/>
      <c r="GDJ494" s="1"/>
      <c r="GDK494" s="1"/>
      <c r="GDL494" s="1"/>
      <c r="GDM494" s="1"/>
      <c r="GDN494" s="1"/>
      <c r="GDO494" s="1"/>
      <c r="GDP494" s="1"/>
      <c r="GDQ494" s="1"/>
      <c r="GDR494" s="1"/>
      <c r="GDS494" s="1"/>
      <c r="GDT494" s="1"/>
      <c r="GDU494" s="1"/>
      <c r="GDV494" s="1"/>
      <c r="GDW494" s="1"/>
      <c r="GDX494" s="1"/>
      <c r="GDY494" s="1"/>
      <c r="GDZ494" s="1"/>
      <c r="GEA494" s="1"/>
      <c r="GEB494" s="1"/>
      <c r="GEC494" s="1"/>
      <c r="GED494" s="1"/>
      <c r="GEE494" s="1"/>
      <c r="GEF494" s="1"/>
      <c r="GEG494" s="1"/>
      <c r="GEH494" s="1"/>
      <c r="GEI494" s="1"/>
      <c r="GEJ494" s="1"/>
      <c r="GEK494" s="1"/>
      <c r="GEL494" s="1"/>
      <c r="GEM494" s="1"/>
      <c r="GEN494" s="1"/>
      <c r="GEO494" s="1"/>
      <c r="GEP494" s="1"/>
      <c r="GEQ494" s="1"/>
      <c r="GER494" s="1"/>
      <c r="GES494" s="1"/>
      <c r="GET494" s="1"/>
      <c r="GEU494" s="1"/>
      <c r="GEV494" s="1"/>
      <c r="GEW494" s="1"/>
      <c r="GEX494" s="1"/>
      <c r="GEY494" s="1"/>
      <c r="GEZ494" s="1"/>
      <c r="GFA494" s="1"/>
      <c r="GFB494" s="1"/>
      <c r="GFC494" s="1"/>
      <c r="GFD494" s="1"/>
      <c r="GFE494" s="1"/>
      <c r="GFF494" s="1"/>
      <c r="GFG494" s="1"/>
      <c r="GFH494" s="1"/>
      <c r="GFI494" s="1"/>
      <c r="GFJ494" s="1"/>
      <c r="GFK494" s="1"/>
      <c r="GFL494" s="1"/>
      <c r="GFM494" s="1"/>
      <c r="GFN494" s="1"/>
      <c r="GFO494" s="1"/>
      <c r="GFP494" s="1"/>
      <c r="GFQ494" s="1"/>
      <c r="GFR494" s="1"/>
      <c r="GFS494" s="1"/>
      <c r="GFT494" s="1"/>
      <c r="GFU494" s="1"/>
      <c r="GFV494" s="1"/>
      <c r="GFW494" s="1"/>
      <c r="GFX494" s="1"/>
      <c r="GFY494" s="1"/>
      <c r="GFZ494" s="1"/>
      <c r="GGA494" s="1"/>
      <c r="GGB494" s="1"/>
      <c r="GGC494" s="1"/>
      <c r="GGD494" s="1"/>
      <c r="GGE494" s="1"/>
      <c r="GGF494" s="1"/>
      <c r="GGG494" s="1"/>
      <c r="GGH494" s="1"/>
      <c r="GGI494" s="1"/>
      <c r="GGJ494" s="1"/>
      <c r="GGK494" s="1"/>
      <c r="GGL494" s="1"/>
      <c r="GGM494" s="1"/>
      <c r="GGN494" s="1"/>
      <c r="GGO494" s="1"/>
      <c r="GGP494" s="1"/>
      <c r="GGQ494" s="1"/>
      <c r="GGR494" s="1"/>
      <c r="GGS494" s="1"/>
      <c r="GGT494" s="1"/>
      <c r="GGU494" s="1"/>
      <c r="GGV494" s="1"/>
      <c r="GGW494" s="1"/>
      <c r="GGX494" s="1"/>
      <c r="GGY494" s="1"/>
      <c r="GGZ494" s="1"/>
      <c r="GHA494" s="1"/>
      <c r="GHB494" s="1"/>
      <c r="GHC494" s="1"/>
      <c r="GHD494" s="1"/>
      <c r="GHE494" s="1"/>
      <c r="GHF494" s="1"/>
      <c r="GHG494" s="1"/>
      <c r="GHH494" s="1"/>
      <c r="GHI494" s="1"/>
      <c r="GHJ494" s="1"/>
      <c r="GHK494" s="1"/>
      <c r="GHL494" s="1"/>
      <c r="GHM494" s="1"/>
      <c r="GHN494" s="1"/>
      <c r="GHO494" s="1"/>
      <c r="GHP494" s="1"/>
      <c r="GHQ494" s="1"/>
      <c r="GHR494" s="1"/>
      <c r="GHS494" s="1"/>
      <c r="GHT494" s="1"/>
      <c r="GHU494" s="1"/>
      <c r="GHV494" s="1"/>
      <c r="GHW494" s="1"/>
      <c r="GHX494" s="1"/>
      <c r="GHY494" s="1"/>
      <c r="GHZ494" s="1"/>
      <c r="GIA494" s="1"/>
      <c r="GIB494" s="1"/>
      <c r="GIC494" s="1"/>
      <c r="GID494" s="1"/>
      <c r="GIE494" s="1"/>
      <c r="GIF494" s="1"/>
      <c r="GIG494" s="1"/>
      <c r="GIH494" s="1"/>
      <c r="GII494" s="1"/>
      <c r="GIJ494" s="1"/>
      <c r="GIK494" s="1"/>
      <c r="GIL494" s="1"/>
      <c r="GIM494" s="1"/>
      <c r="GIN494" s="1"/>
      <c r="GIO494" s="1"/>
      <c r="GIP494" s="1"/>
      <c r="GIQ494" s="1"/>
      <c r="GIR494" s="1"/>
      <c r="GIS494" s="1"/>
      <c r="GIT494" s="1"/>
      <c r="GIU494" s="1"/>
      <c r="GIV494" s="1"/>
      <c r="GIW494" s="1"/>
      <c r="GIX494" s="1"/>
      <c r="GIY494" s="1"/>
      <c r="GIZ494" s="1"/>
      <c r="GJA494" s="1"/>
      <c r="GJB494" s="1"/>
      <c r="GJC494" s="1"/>
      <c r="GJD494" s="1"/>
      <c r="GJE494" s="1"/>
      <c r="GJF494" s="1"/>
      <c r="GJG494" s="1"/>
      <c r="GJH494" s="1"/>
      <c r="GJI494" s="1"/>
      <c r="GJJ494" s="1"/>
      <c r="GJK494" s="1"/>
      <c r="GJL494" s="1"/>
      <c r="GJM494" s="1"/>
      <c r="GJN494" s="1"/>
      <c r="GJO494" s="1"/>
      <c r="GJP494" s="1"/>
      <c r="GJQ494" s="1"/>
      <c r="GJR494" s="1"/>
      <c r="GJS494" s="1"/>
      <c r="GJT494" s="1"/>
      <c r="GJU494" s="1"/>
      <c r="GJV494" s="1"/>
      <c r="GJW494" s="1"/>
      <c r="GJX494" s="1"/>
      <c r="GJY494" s="1"/>
      <c r="GJZ494" s="1"/>
      <c r="GKA494" s="1"/>
      <c r="GKB494" s="1"/>
      <c r="GKC494" s="1"/>
      <c r="GKD494" s="1"/>
      <c r="GKE494" s="1"/>
      <c r="GKF494" s="1"/>
      <c r="GKG494" s="1"/>
      <c r="GKH494" s="1"/>
      <c r="GKI494" s="1"/>
      <c r="GKJ494" s="1"/>
      <c r="GKK494" s="1"/>
      <c r="GKL494" s="1"/>
      <c r="GKM494" s="1"/>
      <c r="GKN494" s="1"/>
      <c r="GKO494" s="1"/>
      <c r="GKP494" s="1"/>
      <c r="GKQ494" s="1"/>
      <c r="GKR494" s="1"/>
      <c r="GKS494" s="1"/>
      <c r="GKT494" s="1"/>
      <c r="GKU494" s="1"/>
      <c r="GKV494" s="1"/>
      <c r="GKW494" s="1"/>
      <c r="GKX494" s="1"/>
      <c r="GKY494" s="1"/>
      <c r="GKZ494" s="1"/>
      <c r="GLA494" s="1"/>
      <c r="GLB494" s="1"/>
      <c r="GLC494" s="1"/>
      <c r="GLD494" s="1"/>
      <c r="GLE494" s="1"/>
      <c r="GLF494" s="1"/>
      <c r="GLG494" s="1"/>
      <c r="GLH494" s="1"/>
      <c r="GLI494" s="1"/>
      <c r="GLJ494" s="1"/>
      <c r="GLK494" s="1"/>
      <c r="GLL494" s="1"/>
      <c r="GLM494" s="1"/>
      <c r="GLN494" s="1"/>
      <c r="GLO494" s="1"/>
      <c r="GLP494" s="1"/>
      <c r="GLQ494" s="1"/>
      <c r="GLR494" s="1"/>
      <c r="GLS494" s="1"/>
      <c r="GLT494" s="1"/>
      <c r="GLU494" s="1"/>
      <c r="GLV494" s="1"/>
      <c r="GLW494" s="1"/>
      <c r="GLX494" s="1"/>
      <c r="GLY494" s="1"/>
      <c r="GLZ494" s="1"/>
      <c r="GMA494" s="1"/>
      <c r="GMB494" s="1"/>
      <c r="GMC494" s="1"/>
      <c r="GMD494" s="1"/>
      <c r="GME494" s="1"/>
      <c r="GMF494" s="1"/>
      <c r="GMG494" s="1"/>
      <c r="GMH494" s="1"/>
      <c r="GMI494" s="1"/>
      <c r="GMJ494" s="1"/>
      <c r="GMK494" s="1"/>
      <c r="GML494" s="1"/>
      <c r="GMM494" s="1"/>
      <c r="GMN494" s="1"/>
      <c r="GMO494" s="1"/>
      <c r="GMP494" s="1"/>
      <c r="GMQ494" s="1"/>
      <c r="GMR494" s="1"/>
      <c r="GMS494" s="1"/>
      <c r="GMT494" s="1"/>
      <c r="GMU494" s="1"/>
      <c r="GMV494" s="1"/>
      <c r="GMW494" s="1"/>
      <c r="GMX494" s="1"/>
      <c r="GMY494" s="1"/>
      <c r="GMZ494" s="1"/>
      <c r="GNA494" s="1"/>
      <c r="GNB494" s="1"/>
      <c r="GNC494" s="1"/>
      <c r="GND494" s="1"/>
      <c r="GNE494" s="1"/>
      <c r="GNF494" s="1"/>
      <c r="GNG494" s="1"/>
      <c r="GNH494" s="1"/>
      <c r="GNI494" s="1"/>
      <c r="GNJ494" s="1"/>
      <c r="GNK494" s="1"/>
      <c r="GNL494" s="1"/>
      <c r="GNM494" s="1"/>
      <c r="GNN494" s="1"/>
      <c r="GNO494" s="1"/>
      <c r="GNP494" s="1"/>
      <c r="GNQ494" s="1"/>
      <c r="GNR494" s="1"/>
      <c r="GNS494" s="1"/>
      <c r="GNT494" s="1"/>
      <c r="GNU494" s="1"/>
      <c r="GNV494" s="1"/>
      <c r="GNW494" s="1"/>
      <c r="GNX494" s="1"/>
      <c r="GNY494" s="1"/>
      <c r="GNZ494" s="1"/>
      <c r="GOA494" s="1"/>
      <c r="GOB494" s="1"/>
      <c r="GOC494" s="1"/>
      <c r="GOD494" s="1"/>
      <c r="GOE494" s="1"/>
      <c r="GOF494" s="1"/>
      <c r="GOG494" s="1"/>
      <c r="GOH494" s="1"/>
      <c r="GOI494" s="1"/>
      <c r="GOJ494" s="1"/>
      <c r="GOK494" s="1"/>
      <c r="GOL494" s="1"/>
      <c r="GOM494" s="1"/>
      <c r="GON494" s="1"/>
      <c r="GOO494" s="1"/>
      <c r="GOP494" s="1"/>
      <c r="GOQ494" s="1"/>
      <c r="GOR494" s="1"/>
      <c r="GOS494" s="1"/>
      <c r="GOT494" s="1"/>
      <c r="GOU494" s="1"/>
      <c r="GOV494" s="1"/>
      <c r="GOW494" s="1"/>
      <c r="GOX494" s="1"/>
      <c r="GOY494" s="1"/>
      <c r="GOZ494" s="1"/>
      <c r="GPA494" s="1"/>
      <c r="GPB494" s="1"/>
      <c r="GPC494" s="1"/>
      <c r="GPD494" s="1"/>
      <c r="GPE494" s="1"/>
      <c r="GPF494" s="1"/>
      <c r="GPG494" s="1"/>
      <c r="GPH494" s="1"/>
      <c r="GPI494" s="1"/>
      <c r="GPJ494" s="1"/>
      <c r="GPK494" s="1"/>
      <c r="GPL494" s="1"/>
      <c r="GPM494" s="1"/>
      <c r="GPN494" s="1"/>
      <c r="GPO494" s="1"/>
      <c r="GPP494" s="1"/>
      <c r="GPQ494" s="1"/>
      <c r="GPR494" s="1"/>
      <c r="GPS494" s="1"/>
      <c r="GPT494" s="1"/>
      <c r="GPU494" s="1"/>
      <c r="GPV494" s="1"/>
      <c r="GPW494" s="1"/>
      <c r="GPX494" s="1"/>
      <c r="GPY494" s="1"/>
      <c r="GPZ494" s="1"/>
      <c r="GQA494" s="1"/>
      <c r="GQB494" s="1"/>
      <c r="GQC494" s="1"/>
      <c r="GQD494" s="1"/>
      <c r="GQE494" s="1"/>
      <c r="GQF494" s="1"/>
      <c r="GQG494" s="1"/>
      <c r="GQH494" s="1"/>
      <c r="GQI494" s="1"/>
      <c r="GQJ494" s="1"/>
      <c r="GQK494" s="1"/>
      <c r="GQL494" s="1"/>
      <c r="GQM494" s="1"/>
      <c r="GQN494" s="1"/>
      <c r="GQO494" s="1"/>
      <c r="GQP494" s="1"/>
      <c r="GQQ494" s="1"/>
      <c r="GQR494" s="1"/>
      <c r="GQS494" s="1"/>
      <c r="GQT494" s="1"/>
      <c r="GQU494" s="1"/>
      <c r="GQV494" s="1"/>
      <c r="GQW494" s="1"/>
      <c r="GQX494" s="1"/>
      <c r="GQY494" s="1"/>
      <c r="GQZ494" s="1"/>
      <c r="GRA494" s="1"/>
      <c r="GRB494" s="1"/>
      <c r="GRC494" s="1"/>
      <c r="GRD494" s="1"/>
      <c r="GRE494" s="1"/>
      <c r="GRF494" s="1"/>
      <c r="GRG494" s="1"/>
      <c r="GRH494" s="1"/>
      <c r="GRI494" s="1"/>
      <c r="GRJ494" s="1"/>
      <c r="GRK494" s="1"/>
      <c r="GRL494" s="1"/>
      <c r="GRM494" s="1"/>
      <c r="GRN494" s="1"/>
      <c r="GRO494" s="1"/>
      <c r="GRP494" s="1"/>
      <c r="GRQ494" s="1"/>
      <c r="GRR494" s="1"/>
      <c r="GRS494" s="1"/>
      <c r="GRT494" s="1"/>
      <c r="GRU494" s="1"/>
      <c r="GRV494" s="1"/>
      <c r="GRW494" s="1"/>
      <c r="GRX494" s="1"/>
      <c r="GRY494" s="1"/>
      <c r="GRZ494" s="1"/>
      <c r="GSA494" s="1"/>
      <c r="GSB494" s="1"/>
      <c r="GSC494" s="1"/>
      <c r="GSD494" s="1"/>
      <c r="GSE494" s="1"/>
      <c r="GSF494" s="1"/>
      <c r="GSG494" s="1"/>
      <c r="GSH494" s="1"/>
      <c r="GSI494" s="1"/>
      <c r="GSJ494" s="1"/>
      <c r="GSK494" s="1"/>
      <c r="GSL494" s="1"/>
      <c r="GSM494" s="1"/>
      <c r="GSN494" s="1"/>
      <c r="GSO494" s="1"/>
      <c r="GSP494" s="1"/>
      <c r="GSQ494" s="1"/>
      <c r="GSR494" s="1"/>
      <c r="GSS494" s="1"/>
      <c r="GST494" s="1"/>
      <c r="GSU494" s="1"/>
      <c r="GSV494" s="1"/>
      <c r="GSW494" s="1"/>
      <c r="GSX494" s="1"/>
      <c r="GSY494" s="1"/>
      <c r="GSZ494" s="1"/>
      <c r="GTA494" s="1"/>
      <c r="GTB494" s="1"/>
      <c r="GTC494" s="1"/>
      <c r="GTD494" s="1"/>
      <c r="GTE494" s="1"/>
      <c r="GTF494" s="1"/>
      <c r="GTG494" s="1"/>
      <c r="GTH494" s="1"/>
      <c r="GTI494" s="1"/>
      <c r="GTJ494" s="1"/>
      <c r="GTK494" s="1"/>
      <c r="GTL494" s="1"/>
      <c r="GTM494" s="1"/>
      <c r="GTN494" s="1"/>
      <c r="GTO494" s="1"/>
      <c r="GTP494" s="1"/>
      <c r="GTQ494" s="1"/>
      <c r="GTR494" s="1"/>
      <c r="GTS494" s="1"/>
      <c r="GTT494" s="1"/>
      <c r="GTU494" s="1"/>
      <c r="GTV494" s="1"/>
      <c r="GTW494" s="1"/>
      <c r="GTX494" s="1"/>
      <c r="GTY494" s="1"/>
      <c r="GTZ494" s="1"/>
      <c r="GUA494" s="1"/>
      <c r="GUB494" s="1"/>
      <c r="GUC494" s="1"/>
      <c r="GUD494" s="1"/>
      <c r="GUE494" s="1"/>
      <c r="GUF494" s="1"/>
      <c r="GUG494" s="1"/>
      <c r="GUH494" s="1"/>
      <c r="GUI494" s="1"/>
      <c r="GUJ494" s="1"/>
      <c r="GUK494" s="1"/>
      <c r="GUL494" s="1"/>
      <c r="GUM494" s="1"/>
      <c r="GUN494" s="1"/>
      <c r="GUO494" s="1"/>
      <c r="GUP494" s="1"/>
      <c r="GUQ494" s="1"/>
      <c r="GUR494" s="1"/>
      <c r="GUS494" s="1"/>
      <c r="GUT494" s="1"/>
      <c r="GUU494" s="1"/>
      <c r="GUV494" s="1"/>
      <c r="GUW494" s="1"/>
      <c r="GUX494" s="1"/>
      <c r="GUY494" s="1"/>
      <c r="GUZ494" s="1"/>
      <c r="GVA494" s="1"/>
      <c r="GVB494" s="1"/>
      <c r="GVC494" s="1"/>
      <c r="GVD494" s="1"/>
      <c r="GVE494" s="1"/>
      <c r="GVF494" s="1"/>
      <c r="GVG494" s="1"/>
      <c r="GVH494" s="1"/>
      <c r="GVI494" s="1"/>
      <c r="GVJ494" s="1"/>
      <c r="GVK494" s="1"/>
      <c r="GVL494" s="1"/>
      <c r="GVM494" s="1"/>
      <c r="GVN494" s="1"/>
      <c r="GVO494" s="1"/>
      <c r="GVP494" s="1"/>
      <c r="GVQ494" s="1"/>
      <c r="GVR494" s="1"/>
      <c r="GVS494" s="1"/>
      <c r="GVT494" s="1"/>
      <c r="GVU494" s="1"/>
      <c r="GVV494" s="1"/>
      <c r="GVW494" s="1"/>
      <c r="GVX494" s="1"/>
      <c r="GVY494" s="1"/>
      <c r="GVZ494" s="1"/>
      <c r="GWA494" s="1"/>
      <c r="GWB494" s="1"/>
      <c r="GWC494" s="1"/>
      <c r="GWD494" s="1"/>
      <c r="GWE494" s="1"/>
      <c r="GWF494" s="1"/>
      <c r="GWG494" s="1"/>
      <c r="GWH494" s="1"/>
      <c r="GWI494" s="1"/>
      <c r="GWJ494" s="1"/>
      <c r="GWK494" s="1"/>
      <c r="GWL494" s="1"/>
      <c r="GWM494" s="1"/>
      <c r="GWN494" s="1"/>
      <c r="GWO494" s="1"/>
      <c r="GWP494" s="1"/>
      <c r="GWQ494" s="1"/>
      <c r="GWR494" s="1"/>
      <c r="GWS494" s="1"/>
      <c r="GWT494" s="1"/>
      <c r="GWU494" s="1"/>
      <c r="GWV494" s="1"/>
      <c r="GWW494" s="1"/>
      <c r="GWX494" s="1"/>
      <c r="GWY494" s="1"/>
      <c r="GWZ494" s="1"/>
      <c r="GXA494" s="1"/>
      <c r="GXB494" s="1"/>
      <c r="GXC494" s="1"/>
      <c r="GXD494" s="1"/>
      <c r="GXE494" s="1"/>
      <c r="GXF494" s="1"/>
      <c r="GXG494" s="1"/>
      <c r="GXH494" s="1"/>
      <c r="GXI494" s="1"/>
      <c r="GXJ494" s="1"/>
      <c r="GXK494" s="1"/>
      <c r="GXL494" s="1"/>
      <c r="GXM494" s="1"/>
      <c r="GXN494" s="1"/>
      <c r="GXO494" s="1"/>
      <c r="GXP494" s="1"/>
      <c r="GXQ494" s="1"/>
      <c r="GXR494" s="1"/>
      <c r="GXS494" s="1"/>
      <c r="GXT494" s="1"/>
      <c r="GXU494" s="1"/>
      <c r="GXV494" s="1"/>
      <c r="GXW494" s="1"/>
      <c r="GXX494" s="1"/>
      <c r="GXY494" s="1"/>
      <c r="GXZ494" s="1"/>
      <c r="GYA494" s="1"/>
      <c r="GYB494" s="1"/>
      <c r="GYC494" s="1"/>
      <c r="GYD494" s="1"/>
      <c r="GYE494" s="1"/>
      <c r="GYF494" s="1"/>
      <c r="GYG494" s="1"/>
      <c r="GYH494" s="1"/>
      <c r="GYI494" s="1"/>
      <c r="GYJ494" s="1"/>
      <c r="GYK494" s="1"/>
      <c r="GYL494" s="1"/>
      <c r="GYM494" s="1"/>
      <c r="GYN494" s="1"/>
      <c r="GYO494" s="1"/>
      <c r="GYP494" s="1"/>
      <c r="GYQ494" s="1"/>
      <c r="GYR494" s="1"/>
      <c r="GYS494" s="1"/>
      <c r="GYT494" s="1"/>
      <c r="GYU494" s="1"/>
      <c r="GYV494" s="1"/>
      <c r="GYW494" s="1"/>
      <c r="GYX494" s="1"/>
      <c r="GYY494" s="1"/>
      <c r="GYZ494" s="1"/>
      <c r="GZA494" s="1"/>
      <c r="GZB494" s="1"/>
      <c r="GZC494" s="1"/>
      <c r="GZD494" s="1"/>
      <c r="GZE494" s="1"/>
      <c r="GZF494" s="1"/>
      <c r="GZG494" s="1"/>
      <c r="GZH494" s="1"/>
      <c r="GZI494" s="1"/>
      <c r="GZJ494" s="1"/>
      <c r="GZK494" s="1"/>
      <c r="GZL494" s="1"/>
      <c r="GZM494" s="1"/>
      <c r="GZN494" s="1"/>
      <c r="GZO494" s="1"/>
      <c r="GZP494" s="1"/>
      <c r="GZQ494" s="1"/>
      <c r="GZR494" s="1"/>
      <c r="GZS494" s="1"/>
      <c r="GZT494" s="1"/>
      <c r="GZU494" s="1"/>
      <c r="GZV494" s="1"/>
      <c r="GZW494" s="1"/>
      <c r="GZX494" s="1"/>
      <c r="GZY494" s="1"/>
      <c r="GZZ494" s="1"/>
      <c r="HAA494" s="1"/>
      <c r="HAB494" s="1"/>
      <c r="HAC494" s="1"/>
      <c r="HAD494" s="1"/>
      <c r="HAE494" s="1"/>
      <c r="HAF494" s="1"/>
      <c r="HAG494" s="1"/>
      <c r="HAH494" s="1"/>
      <c r="HAI494" s="1"/>
      <c r="HAJ494" s="1"/>
      <c r="HAK494" s="1"/>
      <c r="HAL494" s="1"/>
      <c r="HAM494" s="1"/>
      <c r="HAN494" s="1"/>
      <c r="HAO494" s="1"/>
      <c r="HAP494" s="1"/>
      <c r="HAQ494" s="1"/>
      <c r="HAR494" s="1"/>
      <c r="HAS494" s="1"/>
      <c r="HAT494" s="1"/>
      <c r="HAU494" s="1"/>
      <c r="HAV494" s="1"/>
      <c r="HAW494" s="1"/>
      <c r="HAX494" s="1"/>
      <c r="HAY494" s="1"/>
      <c r="HAZ494" s="1"/>
      <c r="HBA494" s="1"/>
      <c r="HBB494" s="1"/>
      <c r="HBC494" s="1"/>
      <c r="HBD494" s="1"/>
      <c r="HBE494" s="1"/>
      <c r="HBF494" s="1"/>
      <c r="HBG494" s="1"/>
      <c r="HBH494" s="1"/>
      <c r="HBI494" s="1"/>
      <c r="HBJ494" s="1"/>
      <c r="HBK494" s="1"/>
      <c r="HBL494" s="1"/>
      <c r="HBM494" s="1"/>
      <c r="HBN494" s="1"/>
      <c r="HBO494" s="1"/>
      <c r="HBP494" s="1"/>
      <c r="HBQ494" s="1"/>
      <c r="HBR494" s="1"/>
      <c r="HBS494" s="1"/>
      <c r="HBT494" s="1"/>
      <c r="HBU494" s="1"/>
      <c r="HBV494" s="1"/>
      <c r="HBW494" s="1"/>
      <c r="HBX494" s="1"/>
      <c r="HBY494" s="1"/>
      <c r="HBZ494" s="1"/>
      <c r="HCA494" s="1"/>
      <c r="HCB494" s="1"/>
      <c r="HCC494" s="1"/>
      <c r="HCD494" s="1"/>
      <c r="HCE494" s="1"/>
      <c r="HCF494" s="1"/>
      <c r="HCG494" s="1"/>
      <c r="HCH494" s="1"/>
      <c r="HCI494" s="1"/>
      <c r="HCJ494" s="1"/>
      <c r="HCK494" s="1"/>
      <c r="HCL494" s="1"/>
      <c r="HCM494" s="1"/>
      <c r="HCN494" s="1"/>
      <c r="HCO494" s="1"/>
      <c r="HCP494" s="1"/>
      <c r="HCQ494" s="1"/>
      <c r="HCR494" s="1"/>
      <c r="HCS494" s="1"/>
      <c r="HCT494" s="1"/>
      <c r="HCU494" s="1"/>
      <c r="HCV494" s="1"/>
      <c r="HCW494" s="1"/>
      <c r="HCX494" s="1"/>
      <c r="HCY494" s="1"/>
      <c r="HCZ494" s="1"/>
      <c r="HDA494" s="1"/>
      <c r="HDB494" s="1"/>
      <c r="HDC494" s="1"/>
      <c r="HDD494" s="1"/>
      <c r="HDE494" s="1"/>
      <c r="HDF494" s="1"/>
      <c r="HDG494" s="1"/>
      <c r="HDH494" s="1"/>
      <c r="HDI494" s="1"/>
      <c r="HDJ494" s="1"/>
      <c r="HDK494" s="1"/>
      <c r="HDL494" s="1"/>
      <c r="HDM494" s="1"/>
      <c r="HDN494" s="1"/>
      <c r="HDO494" s="1"/>
      <c r="HDP494" s="1"/>
      <c r="HDQ494" s="1"/>
      <c r="HDR494" s="1"/>
      <c r="HDS494" s="1"/>
      <c r="HDT494" s="1"/>
      <c r="HDU494" s="1"/>
      <c r="HDV494" s="1"/>
      <c r="HDW494" s="1"/>
      <c r="HDX494" s="1"/>
      <c r="HDY494" s="1"/>
      <c r="HDZ494" s="1"/>
      <c r="HEA494" s="1"/>
      <c r="HEB494" s="1"/>
      <c r="HEC494" s="1"/>
      <c r="HED494" s="1"/>
      <c r="HEE494" s="1"/>
      <c r="HEF494" s="1"/>
      <c r="HEG494" s="1"/>
      <c r="HEH494" s="1"/>
      <c r="HEI494" s="1"/>
      <c r="HEJ494" s="1"/>
      <c r="HEK494" s="1"/>
      <c r="HEL494" s="1"/>
      <c r="HEM494" s="1"/>
      <c r="HEN494" s="1"/>
      <c r="HEO494" s="1"/>
      <c r="HEP494" s="1"/>
      <c r="HEQ494" s="1"/>
      <c r="HER494" s="1"/>
      <c r="HES494" s="1"/>
      <c r="HET494" s="1"/>
      <c r="HEU494" s="1"/>
      <c r="HEV494" s="1"/>
      <c r="HEW494" s="1"/>
      <c r="HEX494" s="1"/>
      <c r="HEY494" s="1"/>
      <c r="HEZ494" s="1"/>
      <c r="HFA494" s="1"/>
      <c r="HFB494" s="1"/>
      <c r="HFC494" s="1"/>
      <c r="HFD494" s="1"/>
      <c r="HFE494" s="1"/>
      <c r="HFF494" s="1"/>
      <c r="HFG494" s="1"/>
      <c r="HFH494" s="1"/>
      <c r="HFI494" s="1"/>
      <c r="HFJ494" s="1"/>
      <c r="HFK494" s="1"/>
      <c r="HFL494" s="1"/>
      <c r="HFM494" s="1"/>
      <c r="HFN494" s="1"/>
      <c r="HFO494" s="1"/>
      <c r="HFP494" s="1"/>
      <c r="HFQ494" s="1"/>
      <c r="HFR494" s="1"/>
      <c r="HFS494" s="1"/>
      <c r="HFT494" s="1"/>
      <c r="HFU494" s="1"/>
      <c r="HFV494" s="1"/>
      <c r="HFW494" s="1"/>
      <c r="HFX494" s="1"/>
      <c r="HFY494" s="1"/>
      <c r="HFZ494" s="1"/>
      <c r="HGA494" s="1"/>
      <c r="HGB494" s="1"/>
      <c r="HGC494" s="1"/>
      <c r="HGD494" s="1"/>
      <c r="HGE494" s="1"/>
      <c r="HGF494" s="1"/>
      <c r="HGG494" s="1"/>
      <c r="HGH494" s="1"/>
      <c r="HGI494" s="1"/>
      <c r="HGJ494" s="1"/>
      <c r="HGK494" s="1"/>
      <c r="HGL494" s="1"/>
      <c r="HGM494" s="1"/>
      <c r="HGN494" s="1"/>
      <c r="HGO494" s="1"/>
      <c r="HGP494" s="1"/>
      <c r="HGQ494" s="1"/>
      <c r="HGR494" s="1"/>
      <c r="HGS494" s="1"/>
      <c r="HGT494" s="1"/>
      <c r="HGU494" s="1"/>
      <c r="HGV494" s="1"/>
      <c r="HGW494" s="1"/>
      <c r="HGX494" s="1"/>
      <c r="HGY494" s="1"/>
      <c r="HGZ494" s="1"/>
      <c r="HHA494" s="1"/>
      <c r="HHB494" s="1"/>
      <c r="HHC494" s="1"/>
      <c r="HHD494" s="1"/>
      <c r="HHE494" s="1"/>
      <c r="HHF494" s="1"/>
      <c r="HHG494" s="1"/>
      <c r="HHH494" s="1"/>
      <c r="HHI494" s="1"/>
      <c r="HHJ494" s="1"/>
      <c r="HHK494" s="1"/>
      <c r="HHL494" s="1"/>
      <c r="HHM494" s="1"/>
      <c r="HHN494" s="1"/>
      <c r="HHO494" s="1"/>
      <c r="HHP494" s="1"/>
      <c r="HHQ494" s="1"/>
      <c r="HHR494" s="1"/>
      <c r="HHS494" s="1"/>
      <c r="HHT494" s="1"/>
      <c r="HHU494" s="1"/>
      <c r="HHV494" s="1"/>
      <c r="HHW494" s="1"/>
      <c r="HHX494" s="1"/>
      <c r="HHY494" s="1"/>
      <c r="HHZ494" s="1"/>
      <c r="HIA494" s="1"/>
      <c r="HIB494" s="1"/>
      <c r="HIC494" s="1"/>
      <c r="HID494" s="1"/>
      <c r="HIE494" s="1"/>
      <c r="HIF494" s="1"/>
      <c r="HIG494" s="1"/>
      <c r="HIH494" s="1"/>
      <c r="HII494" s="1"/>
      <c r="HIJ494" s="1"/>
      <c r="HIK494" s="1"/>
      <c r="HIL494" s="1"/>
      <c r="HIM494" s="1"/>
      <c r="HIN494" s="1"/>
      <c r="HIO494" s="1"/>
      <c r="HIP494" s="1"/>
      <c r="HIQ494" s="1"/>
      <c r="HIR494" s="1"/>
      <c r="HIS494" s="1"/>
      <c r="HIT494" s="1"/>
      <c r="HIU494" s="1"/>
      <c r="HIV494" s="1"/>
      <c r="HIW494" s="1"/>
      <c r="HIX494" s="1"/>
      <c r="HIY494" s="1"/>
      <c r="HIZ494" s="1"/>
      <c r="HJA494" s="1"/>
      <c r="HJB494" s="1"/>
      <c r="HJC494" s="1"/>
      <c r="HJD494" s="1"/>
      <c r="HJE494" s="1"/>
      <c r="HJF494" s="1"/>
      <c r="HJG494" s="1"/>
      <c r="HJH494" s="1"/>
      <c r="HJI494" s="1"/>
      <c r="HJJ494" s="1"/>
      <c r="HJK494" s="1"/>
      <c r="HJL494" s="1"/>
      <c r="HJM494" s="1"/>
      <c r="HJN494" s="1"/>
      <c r="HJO494" s="1"/>
      <c r="HJP494" s="1"/>
      <c r="HJQ494" s="1"/>
      <c r="HJR494" s="1"/>
      <c r="HJS494" s="1"/>
      <c r="HJT494" s="1"/>
      <c r="HJU494" s="1"/>
      <c r="HJV494" s="1"/>
      <c r="HJW494" s="1"/>
      <c r="HJX494" s="1"/>
      <c r="HJY494" s="1"/>
      <c r="HJZ494" s="1"/>
      <c r="HKA494" s="1"/>
      <c r="HKB494" s="1"/>
      <c r="HKC494" s="1"/>
      <c r="HKD494" s="1"/>
      <c r="HKE494" s="1"/>
      <c r="HKF494" s="1"/>
      <c r="HKG494" s="1"/>
      <c r="HKH494" s="1"/>
      <c r="HKI494" s="1"/>
      <c r="HKJ494" s="1"/>
      <c r="HKK494" s="1"/>
      <c r="HKL494" s="1"/>
      <c r="HKM494" s="1"/>
      <c r="HKN494" s="1"/>
      <c r="HKO494" s="1"/>
      <c r="HKP494" s="1"/>
      <c r="HKQ494" s="1"/>
      <c r="HKR494" s="1"/>
      <c r="HKS494" s="1"/>
      <c r="HKT494" s="1"/>
      <c r="HKU494" s="1"/>
      <c r="HKV494" s="1"/>
      <c r="HKW494" s="1"/>
      <c r="HKX494" s="1"/>
      <c r="HKY494" s="1"/>
      <c r="HKZ494" s="1"/>
      <c r="HLA494" s="1"/>
      <c r="HLB494" s="1"/>
      <c r="HLC494" s="1"/>
      <c r="HLD494" s="1"/>
      <c r="HLE494" s="1"/>
      <c r="HLF494" s="1"/>
      <c r="HLG494" s="1"/>
      <c r="HLH494" s="1"/>
      <c r="HLI494" s="1"/>
      <c r="HLJ494" s="1"/>
      <c r="HLK494" s="1"/>
      <c r="HLL494" s="1"/>
      <c r="HLM494" s="1"/>
      <c r="HLN494" s="1"/>
      <c r="HLO494" s="1"/>
      <c r="HLP494" s="1"/>
      <c r="HLQ494" s="1"/>
      <c r="HLR494" s="1"/>
      <c r="HLS494" s="1"/>
      <c r="HLT494" s="1"/>
      <c r="HLU494" s="1"/>
      <c r="HLV494" s="1"/>
      <c r="HLW494" s="1"/>
      <c r="HLX494" s="1"/>
      <c r="HLY494" s="1"/>
      <c r="HLZ494" s="1"/>
      <c r="HMA494" s="1"/>
      <c r="HMB494" s="1"/>
      <c r="HMC494" s="1"/>
      <c r="HMD494" s="1"/>
      <c r="HME494" s="1"/>
      <c r="HMF494" s="1"/>
      <c r="HMG494" s="1"/>
      <c r="HMH494" s="1"/>
      <c r="HMI494" s="1"/>
      <c r="HMJ494" s="1"/>
      <c r="HMK494" s="1"/>
      <c r="HML494" s="1"/>
      <c r="HMM494" s="1"/>
      <c r="HMN494" s="1"/>
      <c r="HMO494" s="1"/>
      <c r="HMP494" s="1"/>
      <c r="HMQ494" s="1"/>
      <c r="HMR494" s="1"/>
      <c r="HMS494" s="1"/>
      <c r="HMT494" s="1"/>
      <c r="HMU494" s="1"/>
      <c r="HMV494" s="1"/>
      <c r="HMW494" s="1"/>
      <c r="HMX494" s="1"/>
      <c r="HMY494" s="1"/>
      <c r="HMZ494" s="1"/>
      <c r="HNA494" s="1"/>
      <c r="HNB494" s="1"/>
      <c r="HNC494" s="1"/>
      <c r="HND494" s="1"/>
      <c r="HNE494" s="1"/>
      <c r="HNF494" s="1"/>
      <c r="HNG494" s="1"/>
      <c r="HNH494" s="1"/>
      <c r="HNI494" s="1"/>
      <c r="HNJ494" s="1"/>
      <c r="HNK494" s="1"/>
      <c r="HNL494" s="1"/>
      <c r="HNM494" s="1"/>
      <c r="HNN494" s="1"/>
      <c r="HNO494" s="1"/>
      <c r="HNP494" s="1"/>
      <c r="HNQ494" s="1"/>
      <c r="HNR494" s="1"/>
      <c r="HNS494" s="1"/>
      <c r="HNT494" s="1"/>
      <c r="HNU494" s="1"/>
      <c r="HNV494" s="1"/>
      <c r="HNW494" s="1"/>
      <c r="HNX494" s="1"/>
      <c r="HNY494" s="1"/>
      <c r="HNZ494" s="1"/>
      <c r="HOA494" s="1"/>
      <c r="HOB494" s="1"/>
      <c r="HOC494" s="1"/>
      <c r="HOD494" s="1"/>
      <c r="HOE494" s="1"/>
      <c r="HOF494" s="1"/>
      <c r="HOG494" s="1"/>
      <c r="HOH494" s="1"/>
      <c r="HOI494" s="1"/>
      <c r="HOJ494" s="1"/>
      <c r="HOK494" s="1"/>
      <c r="HOL494" s="1"/>
      <c r="HOM494" s="1"/>
      <c r="HON494" s="1"/>
      <c r="HOO494" s="1"/>
      <c r="HOP494" s="1"/>
      <c r="HOQ494" s="1"/>
      <c r="HOR494" s="1"/>
      <c r="HOS494" s="1"/>
      <c r="HOT494" s="1"/>
      <c r="HOU494" s="1"/>
      <c r="HOV494" s="1"/>
      <c r="HOW494" s="1"/>
      <c r="HOX494" s="1"/>
      <c r="HOY494" s="1"/>
      <c r="HOZ494" s="1"/>
      <c r="HPA494" s="1"/>
      <c r="HPB494" s="1"/>
      <c r="HPC494" s="1"/>
      <c r="HPD494" s="1"/>
      <c r="HPE494" s="1"/>
      <c r="HPF494" s="1"/>
      <c r="HPG494" s="1"/>
      <c r="HPH494" s="1"/>
      <c r="HPI494" s="1"/>
      <c r="HPJ494" s="1"/>
      <c r="HPK494" s="1"/>
      <c r="HPL494" s="1"/>
      <c r="HPM494" s="1"/>
      <c r="HPN494" s="1"/>
      <c r="HPO494" s="1"/>
      <c r="HPP494" s="1"/>
      <c r="HPQ494" s="1"/>
      <c r="HPR494" s="1"/>
      <c r="HPS494" s="1"/>
      <c r="HPT494" s="1"/>
      <c r="HPU494" s="1"/>
      <c r="HPV494" s="1"/>
      <c r="HPW494" s="1"/>
      <c r="HPX494" s="1"/>
      <c r="HPY494" s="1"/>
      <c r="HPZ494" s="1"/>
      <c r="HQA494" s="1"/>
      <c r="HQB494" s="1"/>
      <c r="HQC494" s="1"/>
      <c r="HQD494" s="1"/>
      <c r="HQE494" s="1"/>
      <c r="HQF494" s="1"/>
      <c r="HQG494" s="1"/>
      <c r="HQH494" s="1"/>
      <c r="HQI494" s="1"/>
      <c r="HQJ494" s="1"/>
      <c r="HQK494" s="1"/>
      <c r="HQL494" s="1"/>
      <c r="HQM494" s="1"/>
      <c r="HQN494" s="1"/>
      <c r="HQO494" s="1"/>
      <c r="HQP494" s="1"/>
      <c r="HQQ494" s="1"/>
      <c r="HQR494" s="1"/>
      <c r="HQS494" s="1"/>
      <c r="HQT494" s="1"/>
      <c r="HQU494" s="1"/>
      <c r="HQV494" s="1"/>
      <c r="HQW494" s="1"/>
      <c r="HQX494" s="1"/>
      <c r="HQY494" s="1"/>
      <c r="HQZ494" s="1"/>
      <c r="HRA494" s="1"/>
      <c r="HRB494" s="1"/>
      <c r="HRC494" s="1"/>
      <c r="HRD494" s="1"/>
      <c r="HRE494" s="1"/>
      <c r="HRF494" s="1"/>
      <c r="HRG494" s="1"/>
      <c r="HRH494" s="1"/>
      <c r="HRI494" s="1"/>
      <c r="HRJ494" s="1"/>
      <c r="HRK494" s="1"/>
      <c r="HRL494" s="1"/>
      <c r="HRM494" s="1"/>
      <c r="HRN494" s="1"/>
      <c r="HRO494" s="1"/>
      <c r="HRP494" s="1"/>
      <c r="HRQ494" s="1"/>
      <c r="HRR494" s="1"/>
      <c r="HRS494" s="1"/>
      <c r="HRT494" s="1"/>
      <c r="HRU494" s="1"/>
      <c r="HRV494" s="1"/>
      <c r="HRW494" s="1"/>
      <c r="HRX494" s="1"/>
      <c r="HRY494" s="1"/>
      <c r="HRZ494" s="1"/>
      <c r="HSA494" s="1"/>
      <c r="HSB494" s="1"/>
      <c r="HSC494" s="1"/>
      <c r="HSD494" s="1"/>
      <c r="HSE494" s="1"/>
      <c r="HSF494" s="1"/>
      <c r="HSG494" s="1"/>
      <c r="HSH494" s="1"/>
      <c r="HSI494" s="1"/>
      <c r="HSJ494" s="1"/>
      <c r="HSK494" s="1"/>
      <c r="HSL494" s="1"/>
      <c r="HSM494" s="1"/>
      <c r="HSN494" s="1"/>
      <c r="HSO494" s="1"/>
      <c r="HSP494" s="1"/>
      <c r="HSQ494" s="1"/>
      <c r="HSR494" s="1"/>
      <c r="HSS494" s="1"/>
      <c r="HST494" s="1"/>
      <c r="HSU494" s="1"/>
      <c r="HSV494" s="1"/>
      <c r="HSW494" s="1"/>
      <c r="HSX494" s="1"/>
      <c r="HSY494" s="1"/>
      <c r="HSZ494" s="1"/>
      <c r="HTA494" s="1"/>
      <c r="HTB494" s="1"/>
      <c r="HTC494" s="1"/>
      <c r="HTD494" s="1"/>
      <c r="HTE494" s="1"/>
      <c r="HTF494" s="1"/>
      <c r="HTG494" s="1"/>
      <c r="HTH494" s="1"/>
      <c r="HTI494" s="1"/>
      <c r="HTJ494" s="1"/>
      <c r="HTK494" s="1"/>
      <c r="HTL494" s="1"/>
      <c r="HTM494" s="1"/>
      <c r="HTN494" s="1"/>
      <c r="HTO494" s="1"/>
      <c r="HTP494" s="1"/>
      <c r="HTQ494" s="1"/>
      <c r="HTR494" s="1"/>
      <c r="HTS494" s="1"/>
      <c r="HTT494" s="1"/>
      <c r="HTU494" s="1"/>
      <c r="HTV494" s="1"/>
      <c r="HTW494" s="1"/>
      <c r="HTX494" s="1"/>
      <c r="HTY494" s="1"/>
      <c r="HTZ494" s="1"/>
      <c r="HUA494" s="1"/>
      <c r="HUB494" s="1"/>
      <c r="HUC494" s="1"/>
      <c r="HUD494" s="1"/>
      <c r="HUE494" s="1"/>
      <c r="HUF494" s="1"/>
      <c r="HUG494" s="1"/>
      <c r="HUH494" s="1"/>
      <c r="HUI494" s="1"/>
      <c r="HUJ494" s="1"/>
      <c r="HUK494" s="1"/>
      <c r="HUL494" s="1"/>
      <c r="HUM494" s="1"/>
      <c r="HUN494" s="1"/>
      <c r="HUO494" s="1"/>
      <c r="HUP494" s="1"/>
      <c r="HUQ494" s="1"/>
      <c r="HUR494" s="1"/>
      <c r="HUS494" s="1"/>
      <c r="HUT494" s="1"/>
      <c r="HUU494" s="1"/>
      <c r="HUV494" s="1"/>
      <c r="HUW494" s="1"/>
      <c r="HUX494" s="1"/>
      <c r="HUY494" s="1"/>
      <c r="HUZ494" s="1"/>
      <c r="HVA494" s="1"/>
      <c r="HVB494" s="1"/>
      <c r="HVC494" s="1"/>
      <c r="HVD494" s="1"/>
      <c r="HVE494" s="1"/>
      <c r="HVF494" s="1"/>
      <c r="HVG494" s="1"/>
      <c r="HVH494" s="1"/>
      <c r="HVI494" s="1"/>
      <c r="HVJ494" s="1"/>
      <c r="HVK494" s="1"/>
      <c r="HVL494" s="1"/>
      <c r="HVM494" s="1"/>
      <c r="HVN494" s="1"/>
      <c r="HVO494" s="1"/>
      <c r="HVP494" s="1"/>
      <c r="HVQ494" s="1"/>
      <c r="HVR494" s="1"/>
      <c r="HVS494" s="1"/>
      <c r="HVT494" s="1"/>
      <c r="HVU494" s="1"/>
      <c r="HVV494" s="1"/>
      <c r="HVW494" s="1"/>
      <c r="HVX494" s="1"/>
      <c r="HVY494" s="1"/>
      <c r="HVZ494" s="1"/>
      <c r="HWA494" s="1"/>
      <c r="HWB494" s="1"/>
      <c r="HWC494" s="1"/>
      <c r="HWD494" s="1"/>
      <c r="HWE494" s="1"/>
      <c r="HWF494" s="1"/>
      <c r="HWG494" s="1"/>
      <c r="HWH494" s="1"/>
      <c r="HWI494" s="1"/>
      <c r="HWJ494" s="1"/>
      <c r="HWK494" s="1"/>
      <c r="HWL494" s="1"/>
      <c r="HWM494" s="1"/>
      <c r="HWN494" s="1"/>
      <c r="HWO494" s="1"/>
      <c r="HWP494" s="1"/>
      <c r="HWQ494" s="1"/>
      <c r="HWR494" s="1"/>
      <c r="HWS494" s="1"/>
      <c r="HWT494" s="1"/>
      <c r="HWU494" s="1"/>
      <c r="HWV494" s="1"/>
      <c r="HWW494" s="1"/>
      <c r="HWX494" s="1"/>
      <c r="HWY494" s="1"/>
      <c r="HWZ494" s="1"/>
      <c r="HXA494" s="1"/>
      <c r="HXB494" s="1"/>
      <c r="HXC494" s="1"/>
      <c r="HXD494" s="1"/>
      <c r="HXE494" s="1"/>
      <c r="HXF494" s="1"/>
      <c r="HXG494" s="1"/>
      <c r="HXH494" s="1"/>
      <c r="HXI494" s="1"/>
      <c r="HXJ494" s="1"/>
      <c r="HXK494" s="1"/>
      <c r="HXL494" s="1"/>
      <c r="HXM494" s="1"/>
      <c r="HXN494" s="1"/>
      <c r="HXO494" s="1"/>
      <c r="HXP494" s="1"/>
      <c r="HXQ494" s="1"/>
      <c r="HXR494" s="1"/>
      <c r="HXS494" s="1"/>
      <c r="HXT494" s="1"/>
      <c r="HXU494" s="1"/>
      <c r="HXV494" s="1"/>
      <c r="HXW494" s="1"/>
      <c r="HXX494" s="1"/>
      <c r="HXY494" s="1"/>
      <c r="HXZ494" s="1"/>
      <c r="HYA494" s="1"/>
      <c r="HYB494" s="1"/>
      <c r="HYC494" s="1"/>
      <c r="HYD494" s="1"/>
      <c r="HYE494" s="1"/>
      <c r="HYF494" s="1"/>
      <c r="HYG494" s="1"/>
      <c r="HYH494" s="1"/>
      <c r="HYI494" s="1"/>
      <c r="HYJ494" s="1"/>
      <c r="HYK494" s="1"/>
      <c r="HYL494" s="1"/>
      <c r="HYM494" s="1"/>
      <c r="HYN494" s="1"/>
      <c r="HYO494" s="1"/>
      <c r="HYP494" s="1"/>
      <c r="HYQ494" s="1"/>
      <c r="HYR494" s="1"/>
      <c r="HYS494" s="1"/>
      <c r="HYT494" s="1"/>
      <c r="HYU494" s="1"/>
      <c r="HYV494" s="1"/>
      <c r="HYW494" s="1"/>
      <c r="HYX494" s="1"/>
      <c r="HYY494" s="1"/>
      <c r="HYZ494" s="1"/>
      <c r="HZA494" s="1"/>
      <c r="HZB494" s="1"/>
      <c r="HZC494" s="1"/>
      <c r="HZD494" s="1"/>
      <c r="HZE494" s="1"/>
      <c r="HZF494" s="1"/>
      <c r="HZG494" s="1"/>
      <c r="HZH494" s="1"/>
      <c r="HZI494" s="1"/>
      <c r="HZJ494" s="1"/>
      <c r="HZK494" s="1"/>
      <c r="HZL494" s="1"/>
      <c r="HZM494" s="1"/>
      <c r="HZN494" s="1"/>
      <c r="HZO494" s="1"/>
      <c r="HZP494" s="1"/>
      <c r="HZQ494" s="1"/>
      <c r="HZR494" s="1"/>
      <c r="HZS494" s="1"/>
      <c r="HZT494" s="1"/>
      <c r="HZU494" s="1"/>
      <c r="HZV494" s="1"/>
      <c r="HZW494" s="1"/>
      <c r="HZX494" s="1"/>
      <c r="HZY494" s="1"/>
      <c r="HZZ494" s="1"/>
      <c r="IAA494" s="1"/>
      <c r="IAB494" s="1"/>
      <c r="IAC494" s="1"/>
      <c r="IAD494" s="1"/>
      <c r="IAE494" s="1"/>
      <c r="IAF494" s="1"/>
      <c r="IAG494" s="1"/>
      <c r="IAH494" s="1"/>
      <c r="IAI494" s="1"/>
      <c r="IAJ494" s="1"/>
      <c r="IAK494" s="1"/>
      <c r="IAL494" s="1"/>
      <c r="IAM494" s="1"/>
      <c r="IAN494" s="1"/>
      <c r="IAO494" s="1"/>
      <c r="IAP494" s="1"/>
      <c r="IAQ494" s="1"/>
      <c r="IAR494" s="1"/>
      <c r="IAS494" s="1"/>
      <c r="IAT494" s="1"/>
      <c r="IAU494" s="1"/>
      <c r="IAV494" s="1"/>
      <c r="IAW494" s="1"/>
      <c r="IAX494" s="1"/>
      <c r="IAY494" s="1"/>
      <c r="IAZ494" s="1"/>
      <c r="IBA494" s="1"/>
      <c r="IBB494" s="1"/>
      <c r="IBC494" s="1"/>
      <c r="IBD494" s="1"/>
      <c r="IBE494" s="1"/>
      <c r="IBF494" s="1"/>
      <c r="IBG494" s="1"/>
      <c r="IBH494" s="1"/>
      <c r="IBI494" s="1"/>
      <c r="IBJ494" s="1"/>
      <c r="IBK494" s="1"/>
      <c r="IBL494" s="1"/>
      <c r="IBM494" s="1"/>
      <c r="IBN494" s="1"/>
      <c r="IBO494" s="1"/>
      <c r="IBP494" s="1"/>
      <c r="IBQ494" s="1"/>
      <c r="IBR494" s="1"/>
      <c r="IBS494" s="1"/>
      <c r="IBT494" s="1"/>
      <c r="IBU494" s="1"/>
      <c r="IBV494" s="1"/>
      <c r="IBW494" s="1"/>
      <c r="IBX494" s="1"/>
      <c r="IBY494" s="1"/>
      <c r="IBZ494" s="1"/>
      <c r="ICA494" s="1"/>
      <c r="ICB494" s="1"/>
      <c r="ICC494" s="1"/>
      <c r="ICD494" s="1"/>
      <c r="ICE494" s="1"/>
      <c r="ICF494" s="1"/>
      <c r="ICG494" s="1"/>
      <c r="ICH494" s="1"/>
      <c r="ICI494" s="1"/>
      <c r="ICJ494" s="1"/>
      <c r="ICK494" s="1"/>
      <c r="ICL494" s="1"/>
      <c r="ICM494" s="1"/>
      <c r="ICN494" s="1"/>
      <c r="ICO494" s="1"/>
      <c r="ICP494" s="1"/>
      <c r="ICQ494" s="1"/>
      <c r="ICR494" s="1"/>
      <c r="ICS494" s="1"/>
      <c r="ICT494" s="1"/>
      <c r="ICU494" s="1"/>
      <c r="ICV494" s="1"/>
      <c r="ICW494" s="1"/>
      <c r="ICX494" s="1"/>
      <c r="ICY494" s="1"/>
      <c r="ICZ494" s="1"/>
      <c r="IDA494" s="1"/>
      <c r="IDB494" s="1"/>
      <c r="IDC494" s="1"/>
      <c r="IDD494" s="1"/>
      <c r="IDE494" s="1"/>
      <c r="IDF494" s="1"/>
      <c r="IDG494" s="1"/>
      <c r="IDH494" s="1"/>
      <c r="IDI494" s="1"/>
      <c r="IDJ494" s="1"/>
      <c r="IDK494" s="1"/>
      <c r="IDL494" s="1"/>
      <c r="IDM494" s="1"/>
      <c r="IDN494" s="1"/>
      <c r="IDO494" s="1"/>
      <c r="IDP494" s="1"/>
      <c r="IDQ494" s="1"/>
      <c r="IDR494" s="1"/>
      <c r="IDS494" s="1"/>
      <c r="IDT494" s="1"/>
      <c r="IDU494" s="1"/>
      <c r="IDV494" s="1"/>
      <c r="IDW494" s="1"/>
      <c r="IDX494" s="1"/>
      <c r="IDY494" s="1"/>
      <c r="IDZ494" s="1"/>
      <c r="IEA494" s="1"/>
      <c r="IEB494" s="1"/>
      <c r="IEC494" s="1"/>
      <c r="IED494" s="1"/>
      <c r="IEE494" s="1"/>
      <c r="IEF494" s="1"/>
      <c r="IEG494" s="1"/>
      <c r="IEH494" s="1"/>
      <c r="IEI494" s="1"/>
      <c r="IEJ494" s="1"/>
      <c r="IEK494" s="1"/>
      <c r="IEL494" s="1"/>
      <c r="IEM494" s="1"/>
      <c r="IEN494" s="1"/>
      <c r="IEO494" s="1"/>
      <c r="IEP494" s="1"/>
      <c r="IEQ494" s="1"/>
      <c r="IER494" s="1"/>
      <c r="IES494" s="1"/>
      <c r="IET494" s="1"/>
      <c r="IEU494" s="1"/>
      <c r="IEV494" s="1"/>
      <c r="IEW494" s="1"/>
      <c r="IEX494" s="1"/>
      <c r="IEY494" s="1"/>
      <c r="IEZ494" s="1"/>
      <c r="IFA494" s="1"/>
      <c r="IFB494" s="1"/>
      <c r="IFC494" s="1"/>
      <c r="IFD494" s="1"/>
      <c r="IFE494" s="1"/>
      <c r="IFF494" s="1"/>
      <c r="IFG494" s="1"/>
      <c r="IFH494" s="1"/>
      <c r="IFI494" s="1"/>
      <c r="IFJ494" s="1"/>
      <c r="IFK494" s="1"/>
      <c r="IFL494" s="1"/>
      <c r="IFM494" s="1"/>
      <c r="IFN494" s="1"/>
      <c r="IFO494" s="1"/>
      <c r="IFP494" s="1"/>
      <c r="IFQ494" s="1"/>
      <c r="IFR494" s="1"/>
      <c r="IFS494" s="1"/>
      <c r="IFT494" s="1"/>
      <c r="IFU494" s="1"/>
      <c r="IFV494" s="1"/>
      <c r="IFW494" s="1"/>
      <c r="IFX494" s="1"/>
      <c r="IFY494" s="1"/>
      <c r="IFZ494" s="1"/>
      <c r="IGA494" s="1"/>
      <c r="IGB494" s="1"/>
      <c r="IGC494" s="1"/>
      <c r="IGD494" s="1"/>
      <c r="IGE494" s="1"/>
      <c r="IGF494" s="1"/>
      <c r="IGG494" s="1"/>
      <c r="IGH494" s="1"/>
      <c r="IGI494" s="1"/>
      <c r="IGJ494" s="1"/>
      <c r="IGK494" s="1"/>
      <c r="IGL494" s="1"/>
      <c r="IGM494" s="1"/>
      <c r="IGN494" s="1"/>
      <c r="IGO494" s="1"/>
      <c r="IGP494" s="1"/>
      <c r="IGQ494" s="1"/>
      <c r="IGR494" s="1"/>
      <c r="IGS494" s="1"/>
      <c r="IGT494" s="1"/>
      <c r="IGU494" s="1"/>
      <c r="IGV494" s="1"/>
      <c r="IGW494" s="1"/>
      <c r="IGX494" s="1"/>
      <c r="IGY494" s="1"/>
      <c r="IGZ494" s="1"/>
      <c r="IHA494" s="1"/>
      <c r="IHB494" s="1"/>
      <c r="IHC494" s="1"/>
      <c r="IHD494" s="1"/>
      <c r="IHE494" s="1"/>
      <c r="IHF494" s="1"/>
      <c r="IHG494" s="1"/>
      <c r="IHH494" s="1"/>
      <c r="IHI494" s="1"/>
      <c r="IHJ494" s="1"/>
      <c r="IHK494" s="1"/>
      <c r="IHL494" s="1"/>
      <c r="IHM494" s="1"/>
      <c r="IHN494" s="1"/>
      <c r="IHO494" s="1"/>
      <c r="IHP494" s="1"/>
      <c r="IHQ494" s="1"/>
      <c r="IHR494" s="1"/>
      <c r="IHS494" s="1"/>
      <c r="IHT494" s="1"/>
      <c r="IHU494" s="1"/>
      <c r="IHV494" s="1"/>
      <c r="IHW494" s="1"/>
      <c r="IHX494" s="1"/>
      <c r="IHY494" s="1"/>
      <c r="IHZ494" s="1"/>
      <c r="IIA494" s="1"/>
      <c r="IIB494" s="1"/>
      <c r="IIC494" s="1"/>
      <c r="IID494" s="1"/>
      <c r="IIE494" s="1"/>
      <c r="IIF494" s="1"/>
      <c r="IIG494" s="1"/>
      <c r="IIH494" s="1"/>
      <c r="III494" s="1"/>
      <c r="IIJ494" s="1"/>
      <c r="IIK494" s="1"/>
      <c r="IIL494" s="1"/>
      <c r="IIM494" s="1"/>
      <c r="IIN494" s="1"/>
      <c r="IIO494" s="1"/>
      <c r="IIP494" s="1"/>
      <c r="IIQ494" s="1"/>
      <c r="IIR494" s="1"/>
      <c r="IIS494" s="1"/>
      <c r="IIT494" s="1"/>
      <c r="IIU494" s="1"/>
      <c r="IIV494" s="1"/>
      <c r="IIW494" s="1"/>
      <c r="IIX494" s="1"/>
      <c r="IIY494" s="1"/>
      <c r="IIZ494" s="1"/>
      <c r="IJA494" s="1"/>
      <c r="IJB494" s="1"/>
      <c r="IJC494" s="1"/>
      <c r="IJD494" s="1"/>
      <c r="IJE494" s="1"/>
      <c r="IJF494" s="1"/>
      <c r="IJG494" s="1"/>
      <c r="IJH494" s="1"/>
      <c r="IJI494" s="1"/>
      <c r="IJJ494" s="1"/>
      <c r="IJK494" s="1"/>
      <c r="IJL494" s="1"/>
      <c r="IJM494" s="1"/>
      <c r="IJN494" s="1"/>
      <c r="IJO494" s="1"/>
      <c r="IJP494" s="1"/>
      <c r="IJQ494" s="1"/>
      <c r="IJR494" s="1"/>
      <c r="IJS494" s="1"/>
      <c r="IJT494" s="1"/>
      <c r="IJU494" s="1"/>
      <c r="IJV494" s="1"/>
      <c r="IJW494" s="1"/>
      <c r="IJX494" s="1"/>
      <c r="IJY494" s="1"/>
      <c r="IJZ494" s="1"/>
      <c r="IKA494" s="1"/>
      <c r="IKB494" s="1"/>
      <c r="IKC494" s="1"/>
      <c r="IKD494" s="1"/>
      <c r="IKE494" s="1"/>
      <c r="IKF494" s="1"/>
      <c r="IKG494" s="1"/>
      <c r="IKH494" s="1"/>
      <c r="IKI494" s="1"/>
      <c r="IKJ494" s="1"/>
      <c r="IKK494" s="1"/>
      <c r="IKL494" s="1"/>
      <c r="IKM494" s="1"/>
      <c r="IKN494" s="1"/>
      <c r="IKO494" s="1"/>
      <c r="IKP494" s="1"/>
      <c r="IKQ494" s="1"/>
      <c r="IKR494" s="1"/>
      <c r="IKS494" s="1"/>
      <c r="IKT494" s="1"/>
      <c r="IKU494" s="1"/>
      <c r="IKV494" s="1"/>
      <c r="IKW494" s="1"/>
      <c r="IKX494" s="1"/>
      <c r="IKY494" s="1"/>
      <c r="IKZ494" s="1"/>
      <c r="ILA494" s="1"/>
      <c r="ILB494" s="1"/>
      <c r="ILC494" s="1"/>
      <c r="ILD494" s="1"/>
      <c r="ILE494" s="1"/>
      <c r="ILF494" s="1"/>
      <c r="ILG494" s="1"/>
      <c r="ILH494" s="1"/>
      <c r="ILI494" s="1"/>
      <c r="ILJ494" s="1"/>
      <c r="ILK494" s="1"/>
      <c r="ILL494" s="1"/>
      <c r="ILM494" s="1"/>
      <c r="ILN494" s="1"/>
      <c r="ILO494" s="1"/>
      <c r="ILP494" s="1"/>
      <c r="ILQ494" s="1"/>
      <c r="ILR494" s="1"/>
      <c r="ILS494" s="1"/>
      <c r="ILT494" s="1"/>
      <c r="ILU494" s="1"/>
      <c r="ILV494" s="1"/>
      <c r="ILW494" s="1"/>
      <c r="ILX494" s="1"/>
      <c r="ILY494" s="1"/>
      <c r="ILZ494" s="1"/>
      <c r="IMA494" s="1"/>
      <c r="IMB494" s="1"/>
      <c r="IMC494" s="1"/>
      <c r="IMD494" s="1"/>
      <c r="IME494" s="1"/>
      <c r="IMF494" s="1"/>
      <c r="IMG494" s="1"/>
      <c r="IMH494" s="1"/>
      <c r="IMI494" s="1"/>
      <c r="IMJ494" s="1"/>
      <c r="IMK494" s="1"/>
      <c r="IML494" s="1"/>
      <c r="IMM494" s="1"/>
      <c r="IMN494" s="1"/>
      <c r="IMO494" s="1"/>
      <c r="IMP494" s="1"/>
      <c r="IMQ494" s="1"/>
      <c r="IMR494" s="1"/>
      <c r="IMS494" s="1"/>
      <c r="IMT494" s="1"/>
      <c r="IMU494" s="1"/>
      <c r="IMV494" s="1"/>
      <c r="IMW494" s="1"/>
      <c r="IMX494" s="1"/>
      <c r="IMY494" s="1"/>
      <c r="IMZ494" s="1"/>
      <c r="INA494" s="1"/>
      <c r="INB494" s="1"/>
      <c r="INC494" s="1"/>
      <c r="IND494" s="1"/>
      <c r="INE494" s="1"/>
      <c r="INF494" s="1"/>
      <c r="ING494" s="1"/>
      <c r="INH494" s="1"/>
      <c r="INI494" s="1"/>
      <c r="INJ494" s="1"/>
      <c r="INK494" s="1"/>
      <c r="INL494" s="1"/>
      <c r="INM494" s="1"/>
      <c r="INN494" s="1"/>
      <c r="INO494" s="1"/>
      <c r="INP494" s="1"/>
      <c r="INQ494" s="1"/>
      <c r="INR494" s="1"/>
      <c r="INS494" s="1"/>
      <c r="INT494" s="1"/>
      <c r="INU494" s="1"/>
      <c r="INV494" s="1"/>
      <c r="INW494" s="1"/>
      <c r="INX494" s="1"/>
      <c r="INY494" s="1"/>
      <c r="INZ494" s="1"/>
      <c r="IOA494" s="1"/>
      <c r="IOB494" s="1"/>
      <c r="IOC494" s="1"/>
      <c r="IOD494" s="1"/>
      <c r="IOE494" s="1"/>
      <c r="IOF494" s="1"/>
      <c r="IOG494" s="1"/>
      <c r="IOH494" s="1"/>
      <c r="IOI494" s="1"/>
      <c r="IOJ494" s="1"/>
      <c r="IOK494" s="1"/>
      <c r="IOL494" s="1"/>
      <c r="IOM494" s="1"/>
      <c r="ION494" s="1"/>
      <c r="IOO494" s="1"/>
      <c r="IOP494" s="1"/>
      <c r="IOQ494" s="1"/>
      <c r="IOR494" s="1"/>
      <c r="IOS494" s="1"/>
      <c r="IOT494" s="1"/>
      <c r="IOU494" s="1"/>
      <c r="IOV494" s="1"/>
      <c r="IOW494" s="1"/>
      <c r="IOX494" s="1"/>
      <c r="IOY494" s="1"/>
      <c r="IOZ494" s="1"/>
      <c r="IPA494" s="1"/>
      <c r="IPB494" s="1"/>
      <c r="IPC494" s="1"/>
      <c r="IPD494" s="1"/>
      <c r="IPE494" s="1"/>
      <c r="IPF494" s="1"/>
      <c r="IPG494" s="1"/>
      <c r="IPH494" s="1"/>
      <c r="IPI494" s="1"/>
      <c r="IPJ494" s="1"/>
      <c r="IPK494" s="1"/>
      <c r="IPL494" s="1"/>
      <c r="IPM494" s="1"/>
      <c r="IPN494" s="1"/>
      <c r="IPO494" s="1"/>
      <c r="IPP494" s="1"/>
      <c r="IPQ494" s="1"/>
      <c r="IPR494" s="1"/>
      <c r="IPS494" s="1"/>
      <c r="IPT494" s="1"/>
      <c r="IPU494" s="1"/>
      <c r="IPV494" s="1"/>
      <c r="IPW494" s="1"/>
      <c r="IPX494" s="1"/>
      <c r="IPY494" s="1"/>
      <c r="IPZ494" s="1"/>
      <c r="IQA494" s="1"/>
      <c r="IQB494" s="1"/>
      <c r="IQC494" s="1"/>
      <c r="IQD494" s="1"/>
      <c r="IQE494" s="1"/>
      <c r="IQF494" s="1"/>
      <c r="IQG494" s="1"/>
      <c r="IQH494" s="1"/>
      <c r="IQI494" s="1"/>
      <c r="IQJ494" s="1"/>
      <c r="IQK494" s="1"/>
      <c r="IQL494" s="1"/>
      <c r="IQM494" s="1"/>
      <c r="IQN494" s="1"/>
      <c r="IQO494" s="1"/>
      <c r="IQP494" s="1"/>
      <c r="IQQ494" s="1"/>
      <c r="IQR494" s="1"/>
      <c r="IQS494" s="1"/>
      <c r="IQT494" s="1"/>
      <c r="IQU494" s="1"/>
      <c r="IQV494" s="1"/>
      <c r="IQW494" s="1"/>
      <c r="IQX494" s="1"/>
      <c r="IQY494" s="1"/>
      <c r="IQZ494" s="1"/>
      <c r="IRA494" s="1"/>
      <c r="IRB494" s="1"/>
      <c r="IRC494" s="1"/>
      <c r="IRD494" s="1"/>
      <c r="IRE494" s="1"/>
      <c r="IRF494" s="1"/>
      <c r="IRG494" s="1"/>
      <c r="IRH494" s="1"/>
      <c r="IRI494" s="1"/>
      <c r="IRJ494" s="1"/>
      <c r="IRK494" s="1"/>
      <c r="IRL494" s="1"/>
      <c r="IRM494" s="1"/>
      <c r="IRN494" s="1"/>
      <c r="IRO494" s="1"/>
      <c r="IRP494" s="1"/>
      <c r="IRQ494" s="1"/>
      <c r="IRR494" s="1"/>
      <c r="IRS494" s="1"/>
      <c r="IRT494" s="1"/>
      <c r="IRU494" s="1"/>
      <c r="IRV494" s="1"/>
      <c r="IRW494" s="1"/>
      <c r="IRX494" s="1"/>
      <c r="IRY494" s="1"/>
      <c r="IRZ494" s="1"/>
      <c r="ISA494" s="1"/>
      <c r="ISB494" s="1"/>
      <c r="ISC494" s="1"/>
      <c r="ISD494" s="1"/>
      <c r="ISE494" s="1"/>
      <c r="ISF494" s="1"/>
      <c r="ISG494" s="1"/>
      <c r="ISH494" s="1"/>
      <c r="ISI494" s="1"/>
      <c r="ISJ494" s="1"/>
      <c r="ISK494" s="1"/>
      <c r="ISL494" s="1"/>
      <c r="ISM494" s="1"/>
      <c r="ISN494" s="1"/>
      <c r="ISO494" s="1"/>
      <c r="ISP494" s="1"/>
      <c r="ISQ494" s="1"/>
      <c r="ISR494" s="1"/>
      <c r="ISS494" s="1"/>
      <c r="IST494" s="1"/>
      <c r="ISU494" s="1"/>
      <c r="ISV494" s="1"/>
      <c r="ISW494" s="1"/>
      <c r="ISX494" s="1"/>
      <c r="ISY494" s="1"/>
      <c r="ISZ494" s="1"/>
      <c r="ITA494" s="1"/>
      <c r="ITB494" s="1"/>
      <c r="ITC494" s="1"/>
      <c r="ITD494" s="1"/>
      <c r="ITE494" s="1"/>
      <c r="ITF494" s="1"/>
      <c r="ITG494" s="1"/>
      <c r="ITH494" s="1"/>
      <c r="ITI494" s="1"/>
      <c r="ITJ494" s="1"/>
      <c r="ITK494" s="1"/>
      <c r="ITL494" s="1"/>
      <c r="ITM494" s="1"/>
      <c r="ITN494" s="1"/>
      <c r="ITO494" s="1"/>
      <c r="ITP494" s="1"/>
      <c r="ITQ494" s="1"/>
      <c r="ITR494" s="1"/>
      <c r="ITS494" s="1"/>
      <c r="ITT494" s="1"/>
      <c r="ITU494" s="1"/>
      <c r="ITV494" s="1"/>
      <c r="ITW494" s="1"/>
      <c r="ITX494" s="1"/>
      <c r="ITY494" s="1"/>
      <c r="ITZ494" s="1"/>
      <c r="IUA494" s="1"/>
      <c r="IUB494" s="1"/>
      <c r="IUC494" s="1"/>
      <c r="IUD494" s="1"/>
      <c r="IUE494" s="1"/>
      <c r="IUF494" s="1"/>
      <c r="IUG494" s="1"/>
      <c r="IUH494" s="1"/>
      <c r="IUI494" s="1"/>
      <c r="IUJ494" s="1"/>
      <c r="IUK494" s="1"/>
      <c r="IUL494" s="1"/>
      <c r="IUM494" s="1"/>
      <c r="IUN494" s="1"/>
      <c r="IUO494" s="1"/>
      <c r="IUP494" s="1"/>
      <c r="IUQ494" s="1"/>
      <c r="IUR494" s="1"/>
      <c r="IUS494" s="1"/>
      <c r="IUT494" s="1"/>
      <c r="IUU494" s="1"/>
      <c r="IUV494" s="1"/>
      <c r="IUW494" s="1"/>
      <c r="IUX494" s="1"/>
      <c r="IUY494" s="1"/>
      <c r="IUZ494" s="1"/>
      <c r="IVA494" s="1"/>
      <c r="IVB494" s="1"/>
      <c r="IVC494" s="1"/>
      <c r="IVD494" s="1"/>
      <c r="IVE494" s="1"/>
      <c r="IVF494" s="1"/>
      <c r="IVG494" s="1"/>
      <c r="IVH494" s="1"/>
      <c r="IVI494" s="1"/>
      <c r="IVJ494" s="1"/>
      <c r="IVK494" s="1"/>
      <c r="IVL494" s="1"/>
      <c r="IVM494" s="1"/>
      <c r="IVN494" s="1"/>
      <c r="IVO494" s="1"/>
      <c r="IVP494" s="1"/>
      <c r="IVQ494" s="1"/>
      <c r="IVR494" s="1"/>
      <c r="IVS494" s="1"/>
      <c r="IVT494" s="1"/>
      <c r="IVU494" s="1"/>
      <c r="IVV494" s="1"/>
      <c r="IVW494" s="1"/>
      <c r="IVX494" s="1"/>
      <c r="IVY494" s="1"/>
      <c r="IVZ494" s="1"/>
      <c r="IWA494" s="1"/>
      <c r="IWB494" s="1"/>
      <c r="IWC494" s="1"/>
      <c r="IWD494" s="1"/>
      <c r="IWE494" s="1"/>
      <c r="IWF494" s="1"/>
      <c r="IWG494" s="1"/>
      <c r="IWH494" s="1"/>
      <c r="IWI494" s="1"/>
      <c r="IWJ494" s="1"/>
      <c r="IWK494" s="1"/>
      <c r="IWL494" s="1"/>
      <c r="IWM494" s="1"/>
      <c r="IWN494" s="1"/>
      <c r="IWO494" s="1"/>
      <c r="IWP494" s="1"/>
      <c r="IWQ494" s="1"/>
      <c r="IWR494" s="1"/>
      <c r="IWS494" s="1"/>
      <c r="IWT494" s="1"/>
      <c r="IWU494" s="1"/>
      <c r="IWV494" s="1"/>
      <c r="IWW494" s="1"/>
      <c r="IWX494" s="1"/>
      <c r="IWY494" s="1"/>
      <c r="IWZ494" s="1"/>
      <c r="IXA494" s="1"/>
      <c r="IXB494" s="1"/>
      <c r="IXC494" s="1"/>
      <c r="IXD494" s="1"/>
      <c r="IXE494" s="1"/>
      <c r="IXF494" s="1"/>
      <c r="IXG494" s="1"/>
      <c r="IXH494" s="1"/>
      <c r="IXI494" s="1"/>
      <c r="IXJ494" s="1"/>
      <c r="IXK494" s="1"/>
      <c r="IXL494" s="1"/>
      <c r="IXM494" s="1"/>
      <c r="IXN494" s="1"/>
      <c r="IXO494" s="1"/>
      <c r="IXP494" s="1"/>
      <c r="IXQ494" s="1"/>
      <c r="IXR494" s="1"/>
      <c r="IXS494" s="1"/>
      <c r="IXT494" s="1"/>
      <c r="IXU494" s="1"/>
      <c r="IXV494" s="1"/>
      <c r="IXW494" s="1"/>
      <c r="IXX494" s="1"/>
      <c r="IXY494" s="1"/>
      <c r="IXZ494" s="1"/>
      <c r="IYA494" s="1"/>
      <c r="IYB494" s="1"/>
      <c r="IYC494" s="1"/>
      <c r="IYD494" s="1"/>
      <c r="IYE494" s="1"/>
      <c r="IYF494" s="1"/>
      <c r="IYG494" s="1"/>
      <c r="IYH494" s="1"/>
      <c r="IYI494" s="1"/>
      <c r="IYJ494" s="1"/>
      <c r="IYK494" s="1"/>
      <c r="IYL494" s="1"/>
      <c r="IYM494" s="1"/>
      <c r="IYN494" s="1"/>
      <c r="IYO494" s="1"/>
      <c r="IYP494" s="1"/>
      <c r="IYQ494" s="1"/>
      <c r="IYR494" s="1"/>
      <c r="IYS494" s="1"/>
      <c r="IYT494" s="1"/>
      <c r="IYU494" s="1"/>
      <c r="IYV494" s="1"/>
      <c r="IYW494" s="1"/>
      <c r="IYX494" s="1"/>
      <c r="IYY494" s="1"/>
      <c r="IYZ494" s="1"/>
      <c r="IZA494" s="1"/>
      <c r="IZB494" s="1"/>
      <c r="IZC494" s="1"/>
      <c r="IZD494" s="1"/>
      <c r="IZE494" s="1"/>
      <c r="IZF494" s="1"/>
      <c r="IZG494" s="1"/>
      <c r="IZH494" s="1"/>
      <c r="IZI494" s="1"/>
      <c r="IZJ494" s="1"/>
      <c r="IZK494" s="1"/>
      <c r="IZL494" s="1"/>
      <c r="IZM494" s="1"/>
      <c r="IZN494" s="1"/>
      <c r="IZO494" s="1"/>
      <c r="IZP494" s="1"/>
      <c r="IZQ494" s="1"/>
      <c r="IZR494" s="1"/>
      <c r="IZS494" s="1"/>
      <c r="IZT494" s="1"/>
      <c r="IZU494" s="1"/>
      <c r="IZV494" s="1"/>
      <c r="IZW494" s="1"/>
      <c r="IZX494" s="1"/>
      <c r="IZY494" s="1"/>
      <c r="IZZ494" s="1"/>
      <c r="JAA494" s="1"/>
      <c r="JAB494" s="1"/>
      <c r="JAC494" s="1"/>
      <c r="JAD494" s="1"/>
      <c r="JAE494" s="1"/>
      <c r="JAF494" s="1"/>
      <c r="JAG494" s="1"/>
      <c r="JAH494" s="1"/>
      <c r="JAI494" s="1"/>
      <c r="JAJ494" s="1"/>
      <c r="JAK494" s="1"/>
      <c r="JAL494" s="1"/>
      <c r="JAM494" s="1"/>
      <c r="JAN494" s="1"/>
      <c r="JAO494" s="1"/>
      <c r="JAP494" s="1"/>
      <c r="JAQ494" s="1"/>
      <c r="JAR494" s="1"/>
      <c r="JAS494" s="1"/>
      <c r="JAT494" s="1"/>
      <c r="JAU494" s="1"/>
      <c r="JAV494" s="1"/>
      <c r="JAW494" s="1"/>
      <c r="JAX494" s="1"/>
      <c r="JAY494" s="1"/>
      <c r="JAZ494" s="1"/>
      <c r="JBA494" s="1"/>
      <c r="JBB494" s="1"/>
      <c r="JBC494" s="1"/>
      <c r="JBD494" s="1"/>
      <c r="JBE494" s="1"/>
      <c r="JBF494" s="1"/>
      <c r="JBG494" s="1"/>
      <c r="JBH494" s="1"/>
      <c r="JBI494" s="1"/>
      <c r="JBJ494" s="1"/>
      <c r="JBK494" s="1"/>
      <c r="JBL494" s="1"/>
      <c r="JBM494" s="1"/>
      <c r="JBN494" s="1"/>
      <c r="JBO494" s="1"/>
      <c r="JBP494" s="1"/>
      <c r="JBQ494" s="1"/>
      <c r="JBR494" s="1"/>
      <c r="JBS494" s="1"/>
      <c r="JBT494" s="1"/>
      <c r="JBU494" s="1"/>
      <c r="JBV494" s="1"/>
      <c r="JBW494" s="1"/>
      <c r="JBX494" s="1"/>
      <c r="JBY494" s="1"/>
      <c r="JBZ494" s="1"/>
      <c r="JCA494" s="1"/>
      <c r="JCB494" s="1"/>
      <c r="JCC494" s="1"/>
      <c r="JCD494" s="1"/>
      <c r="JCE494" s="1"/>
      <c r="JCF494" s="1"/>
      <c r="JCG494" s="1"/>
      <c r="JCH494" s="1"/>
      <c r="JCI494" s="1"/>
      <c r="JCJ494" s="1"/>
      <c r="JCK494" s="1"/>
      <c r="JCL494" s="1"/>
      <c r="JCM494" s="1"/>
      <c r="JCN494" s="1"/>
      <c r="JCO494" s="1"/>
      <c r="JCP494" s="1"/>
      <c r="JCQ494" s="1"/>
      <c r="JCR494" s="1"/>
      <c r="JCS494" s="1"/>
      <c r="JCT494" s="1"/>
      <c r="JCU494" s="1"/>
      <c r="JCV494" s="1"/>
      <c r="JCW494" s="1"/>
      <c r="JCX494" s="1"/>
      <c r="JCY494" s="1"/>
      <c r="JCZ494" s="1"/>
      <c r="JDA494" s="1"/>
      <c r="JDB494" s="1"/>
      <c r="JDC494" s="1"/>
      <c r="JDD494" s="1"/>
      <c r="JDE494" s="1"/>
      <c r="JDF494" s="1"/>
      <c r="JDG494" s="1"/>
      <c r="JDH494" s="1"/>
      <c r="JDI494" s="1"/>
      <c r="JDJ494" s="1"/>
      <c r="JDK494" s="1"/>
      <c r="JDL494" s="1"/>
      <c r="JDM494" s="1"/>
      <c r="JDN494" s="1"/>
      <c r="JDO494" s="1"/>
      <c r="JDP494" s="1"/>
      <c r="JDQ494" s="1"/>
      <c r="JDR494" s="1"/>
      <c r="JDS494" s="1"/>
      <c r="JDT494" s="1"/>
      <c r="JDU494" s="1"/>
      <c r="JDV494" s="1"/>
      <c r="JDW494" s="1"/>
      <c r="JDX494" s="1"/>
      <c r="JDY494" s="1"/>
      <c r="JDZ494" s="1"/>
      <c r="JEA494" s="1"/>
      <c r="JEB494" s="1"/>
      <c r="JEC494" s="1"/>
      <c r="JED494" s="1"/>
      <c r="JEE494" s="1"/>
      <c r="JEF494" s="1"/>
      <c r="JEG494" s="1"/>
      <c r="JEH494" s="1"/>
      <c r="JEI494" s="1"/>
      <c r="JEJ494" s="1"/>
      <c r="JEK494" s="1"/>
      <c r="JEL494" s="1"/>
      <c r="JEM494" s="1"/>
      <c r="JEN494" s="1"/>
      <c r="JEO494" s="1"/>
      <c r="JEP494" s="1"/>
      <c r="JEQ494" s="1"/>
      <c r="JER494" s="1"/>
      <c r="JES494" s="1"/>
      <c r="JET494" s="1"/>
      <c r="JEU494" s="1"/>
      <c r="JEV494" s="1"/>
      <c r="JEW494" s="1"/>
      <c r="JEX494" s="1"/>
      <c r="JEY494" s="1"/>
      <c r="JEZ494" s="1"/>
      <c r="JFA494" s="1"/>
      <c r="JFB494" s="1"/>
      <c r="JFC494" s="1"/>
      <c r="JFD494" s="1"/>
      <c r="JFE494" s="1"/>
      <c r="JFF494" s="1"/>
      <c r="JFG494" s="1"/>
      <c r="JFH494" s="1"/>
      <c r="JFI494" s="1"/>
      <c r="JFJ494" s="1"/>
      <c r="JFK494" s="1"/>
      <c r="JFL494" s="1"/>
      <c r="JFM494" s="1"/>
      <c r="JFN494" s="1"/>
      <c r="JFO494" s="1"/>
      <c r="JFP494" s="1"/>
      <c r="JFQ494" s="1"/>
      <c r="JFR494" s="1"/>
      <c r="JFS494" s="1"/>
      <c r="JFT494" s="1"/>
      <c r="JFU494" s="1"/>
      <c r="JFV494" s="1"/>
      <c r="JFW494" s="1"/>
      <c r="JFX494" s="1"/>
      <c r="JFY494" s="1"/>
      <c r="JFZ494" s="1"/>
      <c r="JGA494" s="1"/>
      <c r="JGB494" s="1"/>
      <c r="JGC494" s="1"/>
      <c r="JGD494" s="1"/>
      <c r="JGE494" s="1"/>
      <c r="JGF494" s="1"/>
      <c r="JGG494" s="1"/>
      <c r="JGH494" s="1"/>
      <c r="JGI494" s="1"/>
      <c r="JGJ494" s="1"/>
      <c r="JGK494" s="1"/>
      <c r="JGL494" s="1"/>
      <c r="JGM494" s="1"/>
      <c r="JGN494" s="1"/>
      <c r="JGO494" s="1"/>
      <c r="JGP494" s="1"/>
      <c r="JGQ494" s="1"/>
      <c r="JGR494" s="1"/>
      <c r="JGS494" s="1"/>
      <c r="JGT494" s="1"/>
      <c r="JGU494" s="1"/>
      <c r="JGV494" s="1"/>
      <c r="JGW494" s="1"/>
      <c r="JGX494" s="1"/>
      <c r="JGY494" s="1"/>
      <c r="JGZ494" s="1"/>
      <c r="JHA494" s="1"/>
      <c r="JHB494" s="1"/>
      <c r="JHC494" s="1"/>
      <c r="JHD494" s="1"/>
      <c r="JHE494" s="1"/>
      <c r="JHF494" s="1"/>
      <c r="JHG494" s="1"/>
      <c r="JHH494" s="1"/>
      <c r="JHI494" s="1"/>
      <c r="JHJ494" s="1"/>
      <c r="JHK494" s="1"/>
      <c r="JHL494" s="1"/>
      <c r="JHM494" s="1"/>
      <c r="JHN494" s="1"/>
      <c r="JHO494" s="1"/>
      <c r="JHP494" s="1"/>
      <c r="JHQ494" s="1"/>
      <c r="JHR494" s="1"/>
      <c r="JHS494" s="1"/>
      <c r="JHT494" s="1"/>
      <c r="JHU494" s="1"/>
      <c r="JHV494" s="1"/>
      <c r="JHW494" s="1"/>
      <c r="JHX494" s="1"/>
      <c r="JHY494" s="1"/>
      <c r="JHZ494" s="1"/>
      <c r="JIA494" s="1"/>
      <c r="JIB494" s="1"/>
      <c r="JIC494" s="1"/>
      <c r="JID494" s="1"/>
      <c r="JIE494" s="1"/>
      <c r="JIF494" s="1"/>
      <c r="JIG494" s="1"/>
      <c r="JIH494" s="1"/>
      <c r="JII494" s="1"/>
      <c r="JIJ494" s="1"/>
      <c r="JIK494" s="1"/>
      <c r="JIL494" s="1"/>
      <c r="JIM494" s="1"/>
      <c r="JIN494" s="1"/>
      <c r="JIO494" s="1"/>
      <c r="JIP494" s="1"/>
      <c r="JIQ494" s="1"/>
      <c r="JIR494" s="1"/>
      <c r="JIS494" s="1"/>
      <c r="JIT494" s="1"/>
      <c r="JIU494" s="1"/>
      <c r="JIV494" s="1"/>
      <c r="JIW494" s="1"/>
      <c r="JIX494" s="1"/>
      <c r="JIY494" s="1"/>
      <c r="JIZ494" s="1"/>
      <c r="JJA494" s="1"/>
      <c r="JJB494" s="1"/>
      <c r="JJC494" s="1"/>
      <c r="JJD494" s="1"/>
      <c r="JJE494" s="1"/>
      <c r="JJF494" s="1"/>
      <c r="JJG494" s="1"/>
      <c r="JJH494" s="1"/>
      <c r="JJI494" s="1"/>
      <c r="JJJ494" s="1"/>
      <c r="JJK494" s="1"/>
      <c r="JJL494" s="1"/>
      <c r="JJM494" s="1"/>
      <c r="JJN494" s="1"/>
      <c r="JJO494" s="1"/>
      <c r="JJP494" s="1"/>
      <c r="JJQ494" s="1"/>
      <c r="JJR494" s="1"/>
      <c r="JJS494" s="1"/>
      <c r="JJT494" s="1"/>
      <c r="JJU494" s="1"/>
      <c r="JJV494" s="1"/>
      <c r="JJW494" s="1"/>
      <c r="JJX494" s="1"/>
      <c r="JJY494" s="1"/>
      <c r="JJZ494" s="1"/>
      <c r="JKA494" s="1"/>
      <c r="JKB494" s="1"/>
      <c r="JKC494" s="1"/>
      <c r="JKD494" s="1"/>
      <c r="JKE494" s="1"/>
      <c r="JKF494" s="1"/>
      <c r="JKG494" s="1"/>
      <c r="JKH494" s="1"/>
      <c r="JKI494" s="1"/>
      <c r="JKJ494" s="1"/>
      <c r="JKK494" s="1"/>
      <c r="JKL494" s="1"/>
      <c r="JKM494" s="1"/>
      <c r="JKN494" s="1"/>
      <c r="JKO494" s="1"/>
      <c r="JKP494" s="1"/>
      <c r="JKQ494" s="1"/>
      <c r="JKR494" s="1"/>
      <c r="JKS494" s="1"/>
      <c r="JKT494" s="1"/>
      <c r="JKU494" s="1"/>
      <c r="JKV494" s="1"/>
      <c r="JKW494" s="1"/>
      <c r="JKX494" s="1"/>
      <c r="JKY494" s="1"/>
      <c r="JKZ494" s="1"/>
      <c r="JLA494" s="1"/>
      <c r="JLB494" s="1"/>
      <c r="JLC494" s="1"/>
      <c r="JLD494" s="1"/>
      <c r="JLE494" s="1"/>
      <c r="JLF494" s="1"/>
      <c r="JLG494" s="1"/>
      <c r="JLH494" s="1"/>
      <c r="JLI494" s="1"/>
      <c r="JLJ494" s="1"/>
      <c r="JLK494" s="1"/>
      <c r="JLL494" s="1"/>
      <c r="JLM494" s="1"/>
      <c r="JLN494" s="1"/>
      <c r="JLO494" s="1"/>
      <c r="JLP494" s="1"/>
      <c r="JLQ494" s="1"/>
      <c r="JLR494" s="1"/>
      <c r="JLS494" s="1"/>
      <c r="JLT494" s="1"/>
      <c r="JLU494" s="1"/>
      <c r="JLV494" s="1"/>
      <c r="JLW494" s="1"/>
      <c r="JLX494" s="1"/>
      <c r="JLY494" s="1"/>
      <c r="JLZ494" s="1"/>
      <c r="JMA494" s="1"/>
      <c r="JMB494" s="1"/>
      <c r="JMC494" s="1"/>
      <c r="JMD494" s="1"/>
      <c r="JME494" s="1"/>
      <c r="JMF494" s="1"/>
      <c r="JMG494" s="1"/>
      <c r="JMH494" s="1"/>
      <c r="JMI494" s="1"/>
      <c r="JMJ494" s="1"/>
      <c r="JMK494" s="1"/>
      <c r="JML494" s="1"/>
      <c r="JMM494" s="1"/>
      <c r="JMN494" s="1"/>
      <c r="JMO494" s="1"/>
      <c r="JMP494" s="1"/>
      <c r="JMQ494" s="1"/>
      <c r="JMR494" s="1"/>
      <c r="JMS494" s="1"/>
      <c r="JMT494" s="1"/>
      <c r="JMU494" s="1"/>
      <c r="JMV494" s="1"/>
      <c r="JMW494" s="1"/>
      <c r="JMX494" s="1"/>
      <c r="JMY494" s="1"/>
      <c r="JMZ494" s="1"/>
      <c r="JNA494" s="1"/>
      <c r="JNB494" s="1"/>
      <c r="JNC494" s="1"/>
      <c r="JND494" s="1"/>
      <c r="JNE494" s="1"/>
      <c r="JNF494" s="1"/>
      <c r="JNG494" s="1"/>
      <c r="JNH494" s="1"/>
      <c r="JNI494" s="1"/>
      <c r="JNJ494" s="1"/>
      <c r="JNK494" s="1"/>
      <c r="JNL494" s="1"/>
      <c r="JNM494" s="1"/>
      <c r="JNN494" s="1"/>
      <c r="JNO494" s="1"/>
      <c r="JNP494" s="1"/>
      <c r="JNQ494" s="1"/>
      <c r="JNR494" s="1"/>
      <c r="JNS494" s="1"/>
      <c r="JNT494" s="1"/>
      <c r="JNU494" s="1"/>
      <c r="JNV494" s="1"/>
      <c r="JNW494" s="1"/>
      <c r="JNX494" s="1"/>
      <c r="JNY494" s="1"/>
      <c r="JNZ494" s="1"/>
      <c r="JOA494" s="1"/>
      <c r="JOB494" s="1"/>
      <c r="JOC494" s="1"/>
      <c r="JOD494" s="1"/>
      <c r="JOE494" s="1"/>
      <c r="JOF494" s="1"/>
      <c r="JOG494" s="1"/>
      <c r="JOH494" s="1"/>
      <c r="JOI494" s="1"/>
      <c r="JOJ494" s="1"/>
      <c r="JOK494" s="1"/>
      <c r="JOL494" s="1"/>
      <c r="JOM494" s="1"/>
      <c r="JON494" s="1"/>
      <c r="JOO494" s="1"/>
      <c r="JOP494" s="1"/>
      <c r="JOQ494" s="1"/>
      <c r="JOR494" s="1"/>
      <c r="JOS494" s="1"/>
      <c r="JOT494" s="1"/>
      <c r="JOU494" s="1"/>
      <c r="JOV494" s="1"/>
      <c r="JOW494" s="1"/>
      <c r="JOX494" s="1"/>
      <c r="JOY494" s="1"/>
      <c r="JOZ494" s="1"/>
      <c r="JPA494" s="1"/>
      <c r="JPB494" s="1"/>
      <c r="JPC494" s="1"/>
      <c r="JPD494" s="1"/>
      <c r="JPE494" s="1"/>
      <c r="JPF494" s="1"/>
      <c r="JPG494" s="1"/>
      <c r="JPH494" s="1"/>
      <c r="JPI494" s="1"/>
      <c r="JPJ494" s="1"/>
      <c r="JPK494" s="1"/>
      <c r="JPL494" s="1"/>
      <c r="JPM494" s="1"/>
      <c r="JPN494" s="1"/>
      <c r="JPO494" s="1"/>
      <c r="JPP494" s="1"/>
      <c r="JPQ494" s="1"/>
      <c r="JPR494" s="1"/>
      <c r="JPS494" s="1"/>
      <c r="JPT494" s="1"/>
      <c r="JPU494" s="1"/>
      <c r="JPV494" s="1"/>
      <c r="JPW494" s="1"/>
      <c r="JPX494" s="1"/>
      <c r="JPY494" s="1"/>
      <c r="JPZ494" s="1"/>
      <c r="JQA494" s="1"/>
      <c r="JQB494" s="1"/>
      <c r="JQC494" s="1"/>
      <c r="JQD494" s="1"/>
      <c r="JQE494" s="1"/>
      <c r="JQF494" s="1"/>
      <c r="JQG494" s="1"/>
      <c r="JQH494" s="1"/>
      <c r="JQI494" s="1"/>
      <c r="JQJ494" s="1"/>
      <c r="JQK494" s="1"/>
      <c r="JQL494" s="1"/>
      <c r="JQM494" s="1"/>
      <c r="JQN494" s="1"/>
      <c r="JQO494" s="1"/>
      <c r="JQP494" s="1"/>
      <c r="JQQ494" s="1"/>
      <c r="JQR494" s="1"/>
      <c r="JQS494" s="1"/>
      <c r="JQT494" s="1"/>
      <c r="JQU494" s="1"/>
      <c r="JQV494" s="1"/>
      <c r="JQW494" s="1"/>
      <c r="JQX494" s="1"/>
      <c r="JQY494" s="1"/>
      <c r="JQZ494" s="1"/>
      <c r="JRA494" s="1"/>
      <c r="JRB494" s="1"/>
      <c r="JRC494" s="1"/>
      <c r="JRD494" s="1"/>
      <c r="JRE494" s="1"/>
      <c r="JRF494" s="1"/>
      <c r="JRG494" s="1"/>
      <c r="JRH494" s="1"/>
      <c r="JRI494" s="1"/>
      <c r="JRJ494" s="1"/>
      <c r="JRK494" s="1"/>
      <c r="JRL494" s="1"/>
      <c r="JRM494" s="1"/>
      <c r="JRN494" s="1"/>
      <c r="JRO494" s="1"/>
      <c r="JRP494" s="1"/>
      <c r="JRQ494" s="1"/>
      <c r="JRR494" s="1"/>
      <c r="JRS494" s="1"/>
      <c r="JRT494" s="1"/>
      <c r="JRU494" s="1"/>
      <c r="JRV494" s="1"/>
      <c r="JRW494" s="1"/>
      <c r="JRX494" s="1"/>
      <c r="JRY494" s="1"/>
      <c r="JRZ494" s="1"/>
      <c r="JSA494" s="1"/>
      <c r="JSB494" s="1"/>
      <c r="JSC494" s="1"/>
      <c r="JSD494" s="1"/>
      <c r="JSE494" s="1"/>
      <c r="JSF494" s="1"/>
      <c r="JSG494" s="1"/>
      <c r="JSH494" s="1"/>
      <c r="JSI494" s="1"/>
      <c r="JSJ494" s="1"/>
      <c r="JSK494" s="1"/>
      <c r="JSL494" s="1"/>
      <c r="JSM494" s="1"/>
      <c r="JSN494" s="1"/>
      <c r="JSO494" s="1"/>
      <c r="JSP494" s="1"/>
      <c r="JSQ494" s="1"/>
      <c r="JSR494" s="1"/>
      <c r="JSS494" s="1"/>
      <c r="JST494" s="1"/>
      <c r="JSU494" s="1"/>
      <c r="JSV494" s="1"/>
      <c r="JSW494" s="1"/>
      <c r="JSX494" s="1"/>
      <c r="JSY494" s="1"/>
      <c r="JSZ494" s="1"/>
      <c r="JTA494" s="1"/>
      <c r="JTB494" s="1"/>
      <c r="JTC494" s="1"/>
      <c r="JTD494" s="1"/>
      <c r="JTE494" s="1"/>
      <c r="JTF494" s="1"/>
      <c r="JTG494" s="1"/>
      <c r="JTH494" s="1"/>
      <c r="JTI494" s="1"/>
      <c r="JTJ494" s="1"/>
      <c r="JTK494" s="1"/>
      <c r="JTL494" s="1"/>
      <c r="JTM494" s="1"/>
      <c r="JTN494" s="1"/>
      <c r="JTO494" s="1"/>
      <c r="JTP494" s="1"/>
      <c r="JTQ494" s="1"/>
      <c r="JTR494" s="1"/>
      <c r="JTS494" s="1"/>
      <c r="JTT494" s="1"/>
      <c r="JTU494" s="1"/>
      <c r="JTV494" s="1"/>
      <c r="JTW494" s="1"/>
      <c r="JTX494" s="1"/>
      <c r="JTY494" s="1"/>
      <c r="JTZ494" s="1"/>
      <c r="JUA494" s="1"/>
      <c r="JUB494" s="1"/>
      <c r="JUC494" s="1"/>
      <c r="JUD494" s="1"/>
      <c r="JUE494" s="1"/>
      <c r="JUF494" s="1"/>
      <c r="JUG494" s="1"/>
      <c r="JUH494" s="1"/>
      <c r="JUI494" s="1"/>
      <c r="JUJ494" s="1"/>
      <c r="JUK494" s="1"/>
      <c r="JUL494" s="1"/>
      <c r="JUM494" s="1"/>
      <c r="JUN494" s="1"/>
      <c r="JUO494" s="1"/>
      <c r="JUP494" s="1"/>
      <c r="JUQ494" s="1"/>
      <c r="JUR494" s="1"/>
      <c r="JUS494" s="1"/>
      <c r="JUT494" s="1"/>
      <c r="JUU494" s="1"/>
      <c r="JUV494" s="1"/>
      <c r="JUW494" s="1"/>
      <c r="JUX494" s="1"/>
      <c r="JUY494" s="1"/>
      <c r="JUZ494" s="1"/>
      <c r="JVA494" s="1"/>
      <c r="JVB494" s="1"/>
      <c r="JVC494" s="1"/>
      <c r="JVD494" s="1"/>
      <c r="JVE494" s="1"/>
      <c r="JVF494" s="1"/>
      <c r="JVG494" s="1"/>
      <c r="JVH494" s="1"/>
      <c r="JVI494" s="1"/>
      <c r="JVJ494" s="1"/>
      <c r="JVK494" s="1"/>
      <c r="JVL494" s="1"/>
      <c r="JVM494" s="1"/>
      <c r="JVN494" s="1"/>
      <c r="JVO494" s="1"/>
      <c r="JVP494" s="1"/>
      <c r="JVQ494" s="1"/>
      <c r="JVR494" s="1"/>
      <c r="JVS494" s="1"/>
      <c r="JVT494" s="1"/>
      <c r="JVU494" s="1"/>
      <c r="JVV494" s="1"/>
      <c r="JVW494" s="1"/>
      <c r="JVX494" s="1"/>
      <c r="JVY494" s="1"/>
      <c r="JVZ494" s="1"/>
      <c r="JWA494" s="1"/>
      <c r="JWB494" s="1"/>
      <c r="JWC494" s="1"/>
      <c r="JWD494" s="1"/>
      <c r="JWE494" s="1"/>
      <c r="JWF494" s="1"/>
      <c r="JWG494" s="1"/>
      <c r="JWH494" s="1"/>
      <c r="JWI494" s="1"/>
      <c r="JWJ494" s="1"/>
      <c r="JWK494" s="1"/>
      <c r="JWL494" s="1"/>
      <c r="JWM494" s="1"/>
      <c r="JWN494" s="1"/>
      <c r="JWO494" s="1"/>
      <c r="JWP494" s="1"/>
      <c r="JWQ494" s="1"/>
      <c r="JWR494" s="1"/>
      <c r="JWS494" s="1"/>
      <c r="JWT494" s="1"/>
      <c r="JWU494" s="1"/>
      <c r="JWV494" s="1"/>
      <c r="JWW494" s="1"/>
      <c r="JWX494" s="1"/>
      <c r="JWY494" s="1"/>
      <c r="JWZ494" s="1"/>
      <c r="JXA494" s="1"/>
      <c r="JXB494" s="1"/>
      <c r="JXC494" s="1"/>
      <c r="JXD494" s="1"/>
      <c r="JXE494" s="1"/>
      <c r="JXF494" s="1"/>
      <c r="JXG494" s="1"/>
      <c r="JXH494" s="1"/>
      <c r="JXI494" s="1"/>
      <c r="JXJ494" s="1"/>
      <c r="JXK494" s="1"/>
      <c r="JXL494" s="1"/>
      <c r="JXM494" s="1"/>
      <c r="JXN494" s="1"/>
      <c r="JXO494" s="1"/>
      <c r="JXP494" s="1"/>
      <c r="JXQ494" s="1"/>
      <c r="JXR494" s="1"/>
      <c r="JXS494" s="1"/>
      <c r="JXT494" s="1"/>
      <c r="JXU494" s="1"/>
      <c r="JXV494" s="1"/>
      <c r="JXW494" s="1"/>
      <c r="JXX494" s="1"/>
      <c r="JXY494" s="1"/>
      <c r="JXZ494" s="1"/>
      <c r="JYA494" s="1"/>
      <c r="JYB494" s="1"/>
      <c r="JYC494" s="1"/>
      <c r="JYD494" s="1"/>
      <c r="JYE494" s="1"/>
      <c r="JYF494" s="1"/>
      <c r="JYG494" s="1"/>
      <c r="JYH494" s="1"/>
      <c r="JYI494" s="1"/>
      <c r="JYJ494" s="1"/>
      <c r="JYK494" s="1"/>
      <c r="JYL494" s="1"/>
      <c r="JYM494" s="1"/>
      <c r="JYN494" s="1"/>
      <c r="JYO494" s="1"/>
      <c r="JYP494" s="1"/>
      <c r="JYQ494" s="1"/>
      <c r="JYR494" s="1"/>
      <c r="JYS494" s="1"/>
      <c r="JYT494" s="1"/>
      <c r="JYU494" s="1"/>
      <c r="JYV494" s="1"/>
      <c r="JYW494" s="1"/>
      <c r="JYX494" s="1"/>
      <c r="JYY494" s="1"/>
      <c r="JYZ494" s="1"/>
      <c r="JZA494" s="1"/>
      <c r="JZB494" s="1"/>
      <c r="JZC494" s="1"/>
      <c r="JZD494" s="1"/>
      <c r="JZE494" s="1"/>
      <c r="JZF494" s="1"/>
      <c r="JZG494" s="1"/>
      <c r="JZH494" s="1"/>
      <c r="JZI494" s="1"/>
      <c r="JZJ494" s="1"/>
      <c r="JZK494" s="1"/>
      <c r="JZL494" s="1"/>
      <c r="JZM494" s="1"/>
      <c r="JZN494" s="1"/>
      <c r="JZO494" s="1"/>
      <c r="JZP494" s="1"/>
      <c r="JZQ494" s="1"/>
      <c r="JZR494" s="1"/>
      <c r="JZS494" s="1"/>
      <c r="JZT494" s="1"/>
      <c r="JZU494" s="1"/>
      <c r="JZV494" s="1"/>
      <c r="JZW494" s="1"/>
      <c r="JZX494" s="1"/>
      <c r="JZY494" s="1"/>
      <c r="JZZ494" s="1"/>
      <c r="KAA494" s="1"/>
      <c r="KAB494" s="1"/>
      <c r="KAC494" s="1"/>
      <c r="KAD494" s="1"/>
      <c r="KAE494" s="1"/>
      <c r="KAF494" s="1"/>
      <c r="KAG494" s="1"/>
      <c r="KAH494" s="1"/>
      <c r="KAI494" s="1"/>
      <c r="KAJ494" s="1"/>
      <c r="KAK494" s="1"/>
      <c r="KAL494" s="1"/>
      <c r="KAM494" s="1"/>
      <c r="KAN494" s="1"/>
      <c r="KAO494" s="1"/>
      <c r="KAP494" s="1"/>
      <c r="KAQ494" s="1"/>
      <c r="KAR494" s="1"/>
      <c r="KAS494" s="1"/>
      <c r="KAT494" s="1"/>
      <c r="KAU494" s="1"/>
      <c r="KAV494" s="1"/>
      <c r="KAW494" s="1"/>
      <c r="KAX494" s="1"/>
      <c r="KAY494" s="1"/>
      <c r="KAZ494" s="1"/>
      <c r="KBA494" s="1"/>
      <c r="KBB494" s="1"/>
      <c r="KBC494" s="1"/>
      <c r="KBD494" s="1"/>
      <c r="KBE494" s="1"/>
      <c r="KBF494" s="1"/>
      <c r="KBG494" s="1"/>
      <c r="KBH494" s="1"/>
      <c r="KBI494" s="1"/>
      <c r="KBJ494" s="1"/>
      <c r="KBK494" s="1"/>
      <c r="KBL494" s="1"/>
      <c r="KBM494" s="1"/>
      <c r="KBN494" s="1"/>
      <c r="KBO494" s="1"/>
      <c r="KBP494" s="1"/>
      <c r="KBQ494" s="1"/>
      <c r="KBR494" s="1"/>
      <c r="KBS494" s="1"/>
      <c r="KBT494" s="1"/>
      <c r="KBU494" s="1"/>
      <c r="KBV494" s="1"/>
      <c r="KBW494" s="1"/>
      <c r="KBX494" s="1"/>
      <c r="KBY494" s="1"/>
      <c r="KBZ494" s="1"/>
      <c r="KCA494" s="1"/>
      <c r="KCB494" s="1"/>
      <c r="KCC494" s="1"/>
      <c r="KCD494" s="1"/>
      <c r="KCE494" s="1"/>
      <c r="KCF494" s="1"/>
      <c r="KCG494" s="1"/>
      <c r="KCH494" s="1"/>
      <c r="KCI494" s="1"/>
      <c r="KCJ494" s="1"/>
      <c r="KCK494" s="1"/>
      <c r="KCL494" s="1"/>
      <c r="KCM494" s="1"/>
      <c r="KCN494" s="1"/>
      <c r="KCO494" s="1"/>
      <c r="KCP494" s="1"/>
      <c r="KCQ494" s="1"/>
      <c r="KCR494" s="1"/>
      <c r="KCS494" s="1"/>
      <c r="KCT494" s="1"/>
      <c r="KCU494" s="1"/>
      <c r="KCV494" s="1"/>
      <c r="KCW494" s="1"/>
      <c r="KCX494" s="1"/>
      <c r="KCY494" s="1"/>
      <c r="KCZ494" s="1"/>
      <c r="KDA494" s="1"/>
      <c r="KDB494" s="1"/>
      <c r="KDC494" s="1"/>
      <c r="KDD494" s="1"/>
      <c r="KDE494" s="1"/>
      <c r="KDF494" s="1"/>
      <c r="KDG494" s="1"/>
      <c r="KDH494" s="1"/>
      <c r="KDI494" s="1"/>
      <c r="KDJ494" s="1"/>
      <c r="KDK494" s="1"/>
      <c r="KDL494" s="1"/>
      <c r="KDM494" s="1"/>
      <c r="KDN494" s="1"/>
      <c r="KDO494" s="1"/>
      <c r="KDP494" s="1"/>
      <c r="KDQ494" s="1"/>
      <c r="KDR494" s="1"/>
      <c r="KDS494" s="1"/>
      <c r="KDT494" s="1"/>
      <c r="KDU494" s="1"/>
      <c r="KDV494" s="1"/>
      <c r="KDW494" s="1"/>
      <c r="KDX494" s="1"/>
      <c r="KDY494" s="1"/>
      <c r="KDZ494" s="1"/>
      <c r="KEA494" s="1"/>
      <c r="KEB494" s="1"/>
      <c r="KEC494" s="1"/>
      <c r="KED494" s="1"/>
      <c r="KEE494" s="1"/>
      <c r="KEF494" s="1"/>
      <c r="KEG494" s="1"/>
      <c r="KEH494" s="1"/>
      <c r="KEI494" s="1"/>
      <c r="KEJ494" s="1"/>
      <c r="KEK494" s="1"/>
      <c r="KEL494" s="1"/>
      <c r="KEM494" s="1"/>
      <c r="KEN494" s="1"/>
      <c r="KEO494" s="1"/>
      <c r="KEP494" s="1"/>
      <c r="KEQ494" s="1"/>
      <c r="KER494" s="1"/>
      <c r="KES494" s="1"/>
      <c r="KET494" s="1"/>
      <c r="KEU494" s="1"/>
      <c r="KEV494" s="1"/>
      <c r="KEW494" s="1"/>
      <c r="KEX494" s="1"/>
      <c r="KEY494" s="1"/>
      <c r="KEZ494" s="1"/>
      <c r="KFA494" s="1"/>
      <c r="KFB494" s="1"/>
      <c r="KFC494" s="1"/>
      <c r="KFD494" s="1"/>
      <c r="KFE494" s="1"/>
      <c r="KFF494" s="1"/>
      <c r="KFG494" s="1"/>
      <c r="KFH494" s="1"/>
      <c r="KFI494" s="1"/>
      <c r="KFJ494" s="1"/>
      <c r="KFK494" s="1"/>
      <c r="KFL494" s="1"/>
      <c r="KFM494" s="1"/>
      <c r="KFN494" s="1"/>
      <c r="KFO494" s="1"/>
      <c r="KFP494" s="1"/>
      <c r="KFQ494" s="1"/>
      <c r="KFR494" s="1"/>
      <c r="KFS494" s="1"/>
      <c r="KFT494" s="1"/>
      <c r="KFU494" s="1"/>
      <c r="KFV494" s="1"/>
      <c r="KFW494" s="1"/>
      <c r="KFX494" s="1"/>
      <c r="KFY494" s="1"/>
      <c r="KFZ494" s="1"/>
      <c r="KGA494" s="1"/>
      <c r="KGB494" s="1"/>
      <c r="KGC494" s="1"/>
      <c r="KGD494" s="1"/>
      <c r="KGE494" s="1"/>
      <c r="KGF494" s="1"/>
      <c r="KGG494" s="1"/>
      <c r="KGH494" s="1"/>
      <c r="KGI494" s="1"/>
      <c r="KGJ494" s="1"/>
      <c r="KGK494" s="1"/>
      <c r="KGL494" s="1"/>
      <c r="KGM494" s="1"/>
      <c r="KGN494" s="1"/>
      <c r="KGO494" s="1"/>
      <c r="KGP494" s="1"/>
      <c r="KGQ494" s="1"/>
      <c r="KGR494" s="1"/>
      <c r="KGS494" s="1"/>
      <c r="KGT494" s="1"/>
      <c r="KGU494" s="1"/>
      <c r="KGV494" s="1"/>
      <c r="KGW494" s="1"/>
      <c r="KGX494" s="1"/>
      <c r="KGY494" s="1"/>
      <c r="KGZ494" s="1"/>
      <c r="KHA494" s="1"/>
      <c r="KHB494" s="1"/>
      <c r="KHC494" s="1"/>
      <c r="KHD494" s="1"/>
      <c r="KHE494" s="1"/>
      <c r="KHF494" s="1"/>
      <c r="KHG494" s="1"/>
      <c r="KHH494" s="1"/>
      <c r="KHI494" s="1"/>
      <c r="KHJ494" s="1"/>
      <c r="KHK494" s="1"/>
      <c r="KHL494" s="1"/>
      <c r="KHM494" s="1"/>
      <c r="KHN494" s="1"/>
      <c r="KHO494" s="1"/>
      <c r="KHP494" s="1"/>
      <c r="KHQ494" s="1"/>
      <c r="KHR494" s="1"/>
      <c r="KHS494" s="1"/>
      <c r="KHT494" s="1"/>
      <c r="KHU494" s="1"/>
      <c r="KHV494" s="1"/>
      <c r="KHW494" s="1"/>
      <c r="KHX494" s="1"/>
      <c r="KHY494" s="1"/>
      <c r="KHZ494" s="1"/>
      <c r="KIA494" s="1"/>
      <c r="KIB494" s="1"/>
      <c r="KIC494" s="1"/>
      <c r="KID494" s="1"/>
      <c r="KIE494" s="1"/>
      <c r="KIF494" s="1"/>
      <c r="KIG494" s="1"/>
      <c r="KIH494" s="1"/>
      <c r="KII494" s="1"/>
      <c r="KIJ494" s="1"/>
      <c r="KIK494" s="1"/>
      <c r="KIL494" s="1"/>
      <c r="KIM494" s="1"/>
      <c r="KIN494" s="1"/>
      <c r="KIO494" s="1"/>
      <c r="KIP494" s="1"/>
      <c r="KIQ494" s="1"/>
      <c r="KIR494" s="1"/>
      <c r="KIS494" s="1"/>
      <c r="KIT494" s="1"/>
      <c r="KIU494" s="1"/>
      <c r="KIV494" s="1"/>
      <c r="KIW494" s="1"/>
      <c r="KIX494" s="1"/>
      <c r="KIY494" s="1"/>
      <c r="KIZ494" s="1"/>
      <c r="KJA494" s="1"/>
      <c r="KJB494" s="1"/>
      <c r="KJC494" s="1"/>
      <c r="KJD494" s="1"/>
      <c r="KJE494" s="1"/>
      <c r="KJF494" s="1"/>
      <c r="KJG494" s="1"/>
      <c r="KJH494" s="1"/>
      <c r="KJI494" s="1"/>
      <c r="KJJ494" s="1"/>
      <c r="KJK494" s="1"/>
      <c r="KJL494" s="1"/>
      <c r="KJM494" s="1"/>
      <c r="KJN494" s="1"/>
      <c r="KJO494" s="1"/>
      <c r="KJP494" s="1"/>
      <c r="KJQ494" s="1"/>
      <c r="KJR494" s="1"/>
      <c r="KJS494" s="1"/>
      <c r="KJT494" s="1"/>
      <c r="KJU494" s="1"/>
      <c r="KJV494" s="1"/>
      <c r="KJW494" s="1"/>
      <c r="KJX494" s="1"/>
      <c r="KJY494" s="1"/>
      <c r="KJZ494" s="1"/>
      <c r="KKA494" s="1"/>
      <c r="KKB494" s="1"/>
      <c r="KKC494" s="1"/>
      <c r="KKD494" s="1"/>
      <c r="KKE494" s="1"/>
      <c r="KKF494" s="1"/>
      <c r="KKG494" s="1"/>
      <c r="KKH494" s="1"/>
      <c r="KKI494" s="1"/>
      <c r="KKJ494" s="1"/>
      <c r="KKK494" s="1"/>
      <c r="KKL494" s="1"/>
      <c r="KKM494" s="1"/>
      <c r="KKN494" s="1"/>
      <c r="KKO494" s="1"/>
      <c r="KKP494" s="1"/>
      <c r="KKQ494" s="1"/>
      <c r="KKR494" s="1"/>
      <c r="KKS494" s="1"/>
      <c r="KKT494" s="1"/>
      <c r="KKU494" s="1"/>
      <c r="KKV494" s="1"/>
      <c r="KKW494" s="1"/>
      <c r="KKX494" s="1"/>
      <c r="KKY494" s="1"/>
      <c r="KKZ494" s="1"/>
      <c r="KLA494" s="1"/>
      <c r="KLB494" s="1"/>
      <c r="KLC494" s="1"/>
      <c r="KLD494" s="1"/>
      <c r="KLE494" s="1"/>
      <c r="KLF494" s="1"/>
      <c r="KLG494" s="1"/>
      <c r="KLH494" s="1"/>
      <c r="KLI494" s="1"/>
      <c r="KLJ494" s="1"/>
      <c r="KLK494" s="1"/>
      <c r="KLL494" s="1"/>
      <c r="KLM494" s="1"/>
      <c r="KLN494" s="1"/>
      <c r="KLO494" s="1"/>
      <c r="KLP494" s="1"/>
      <c r="KLQ494" s="1"/>
      <c r="KLR494" s="1"/>
      <c r="KLS494" s="1"/>
      <c r="KLT494" s="1"/>
      <c r="KLU494" s="1"/>
      <c r="KLV494" s="1"/>
      <c r="KLW494" s="1"/>
      <c r="KLX494" s="1"/>
      <c r="KLY494" s="1"/>
      <c r="KLZ494" s="1"/>
      <c r="KMA494" s="1"/>
      <c r="KMB494" s="1"/>
      <c r="KMC494" s="1"/>
      <c r="KMD494" s="1"/>
      <c r="KME494" s="1"/>
      <c r="KMF494" s="1"/>
      <c r="KMG494" s="1"/>
      <c r="KMH494" s="1"/>
      <c r="KMI494" s="1"/>
      <c r="KMJ494" s="1"/>
      <c r="KMK494" s="1"/>
      <c r="KML494" s="1"/>
      <c r="KMM494" s="1"/>
      <c r="KMN494" s="1"/>
      <c r="KMO494" s="1"/>
      <c r="KMP494" s="1"/>
      <c r="KMQ494" s="1"/>
      <c r="KMR494" s="1"/>
      <c r="KMS494" s="1"/>
      <c r="KMT494" s="1"/>
      <c r="KMU494" s="1"/>
      <c r="KMV494" s="1"/>
      <c r="KMW494" s="1"/>
      <c r="KMX494" s="1"/>
      <c r="KMY494" s="1"/>
      <c r="KMZ494" s="1"/>
      <c r="KNA494" s="1"/>
      <c r="KNB494" s="1"/>
      <c r="KNC494" s="1"/>
      <c r="KND494" s="1"/>
      <c r="KNE494" s="1"/>
      <c r="KNF494" s="1"/>
      <c r="KNG494" s="1"/>
      <c r="KNH494" s="1"/>
      <c r="KNI494" s="1"/>
      <c r="KNJ494" s="1"/>
      <c r="KNK494" s="1"/>
      <c r="KNL494" s="1"/>
      <c r="KNM494" s="1"/>
      <c r="KNN494" s="1"/>
      <c r="KNO494" s="1"/>
      <c r="KNP494" s="1"/>
      <c r="KNQ494" s="1"/>
      <c r="KNR494" s="1"/>
      <c r="KNS494" s="1"/>
      <c r="KNT494" s="1"/>
      <c r="KNU494" s="1"/>
      <c r="KNV494" s="1"/>
      <c r="KNW494" s="1"/>
      <c r="KNX494" s="1"/>
      <c r="KNY494" s="1"/>
      <c r="KNZ494" s="1"/>
      <c r="KOA494" s="1"/>
      <c r="KOB494" s="1"/>
      <c r="KOC494" s="1"/>
      <c r="KOD494" s="1"/>
      <c r="KOE494" s="1"/>
      <c r="KOF494" s="1"/>
      <c r="KOG494" s="1"/>
      <c r="KOH494" s="1"/>
      <c r="KOI494" s="1"/>
      <c r="KOJ494" s="1"/>
      <c r="KOK494" s="1"/>
      <c r="KOL494" s="1"/>
      <c r="KOM494" s="1"/>
      <c r="KON494" s="1"/>
      <c r="KOO494" s="1"/>
      <c r="KOP494" s="1"/>
      <c r="KOQ494" s="1"/>
      <c r="KOR494" s="1"/>
      <c r="KOS494" s="1"/>
      <c r="KOT494" s="1"/>
      <c r="KOU494" s="1"/>
      <c r="KOV494" s="1"/>
      <c r="KOW494" s="1"/>
      <c r="KOX494" s="1"/>
      <c r="KOY494" s="1"/>
      <c r="KOZ494" s="1"/>
      <c r="KPA494" s="1"/>
      <c r="KPB494" s="1"/>
      <c r="KPC494" s="1"/>
      <c r="KPD494" s="1"/>
      <c r="KPE494" s="1"/>
      <c r="KPF494" s="1"/>
      <c r="KPG494" s="1"/>
      <c r="KPH494" s="1"/>
      <c r="KPI494" s="1"/>
      <c r="KPJ494" s="1"/>
      <c r="KPK494" s="1"/>
      <c r="KPL494" s="1"/>
      <c r="KPM494" s="1"/>
      <c r="KPN494" s="1"/>
      <c r="KPO494" s="1"/>
      <c r="KPP494" s="1"/>
      <c r="KPQ494" s="1"/>
      <c r="KPR494" s="1"/>
      <c r="KPS494" s="1"/>
      <c r="KPT494" s="1"/>
      <c r="KPU494" s="1"/>
      <c r="KPV494" s="1"/>
      <c r="KPW494" s="1"/>
      <c r="KPX494" s="1"/>
      <c r="KPY494" s="1"/>
      <c r="KPZ494" s="1"/>
      <c r="KQA494" s="1"/>
      <c r="KQB494" s="1"/>
      <c r="KQC494" s="1"/>
      <c r="KQD494" s="1"/>
      <c r="KQE494" s="1"/>
      <c r="KQF494" s="1"/>
      <c r="KQG494" s="1"/>
      <c r="KQH494" s="1"/>
      <c r="KQI494" s="1"/>
      <c r="KQJ494" s="1"/>
      <c r="KQK494" s="1"/>
      <c r="KQL494" s="1"/>
      <c r="KQM494" s="1"/>
      <c r="KQN494" s="1"/>
      <c r="KQO494" s="1"/>
      <c r="KQP494" s="1"/>
      <c r="KQQ494" s="1"/>
      <c r="KQR494" s="1"/>
      <c r="KQS494" s="1"/>
      <c r="KQT494" s="1"/>
      <c r="KQU494" s="1"/>
      <c r="KQV494" s="1"/>
      <c r="KQW494" s="1"/>
      <c r="KQX494" s="1"/>
      <c r="KQY494" s="1"/>
      <c r="KQZ494" s="1"/>
      <c r="KRA494" s="1"/>
      <c r="KRB494" s="1"/>
      <c r="KRC494" s="1"/>
      <c r="KRD494" s="1"/>
      <c r="KRE494" s="1"/>
      <c r="KRF494" s="1"/>
      <c r="KRG494" s="1"/>
      <c r="KRH494" s="1"/>
      <c r="KRI494" s="1"/>
      <c r="KRJ494" s="1"/>
      <c r="KRK494" s="1"/>
      <c r="KRL494" s="1"/>
      <c r="KRM494" s="1"/>
      <c r="KRN494" s="1"/>
      <c r="KRO494" s="1"/>
      <c r="KRP494" s="1"/>
      <c r="KRQ494" s="1"/>
      <c r="KRR494" s="1"/>
      <c r="KRS494" s="1"/>
      <c r="KRT494" s="1"/>
      <c r="KRU494" s="1"/>
      <c r="KRV494" s="1"/>
      <c r="KRW494" s="1"/>
      <c r="KRX494" s="1"/>
      <c r="KRY494" s="1"/>
      <c r="KRZ494" s="1"/>
      <c r="KSA494" s="1"/>
      <c r="KSB494" s="1"/>
      <c r="KSC494" s="1"/>
      <c r="KSD494" s="1"/>
      <c r="KSE494" s="1"/>
      <c r="KSF494" s="1"/>
      <c r="KSG494" s="1"/>
      <c r="KSH494" s="1"/>
      <c r="KSI494" s="1"/>
      <c r="KSJ494" s="1"/>
      <c r="KSK494" s="1"/>
      <c r="KSL494" s="1"/>
      <c r="KSM494" s="1"/>
      <c r="KSN494" s="1"/>
      <c r="KSO494" s="1"/>
      <c r="KSP494" s="1"/>
      <c r="KSQ494" s="1"/>
      <c r="KSR494" s="1"/>
      <c r="KSS494" s="1"/>
      <c r="KST494" s="1"/>
      <c r="KSU494" s="1"/>
      <c r="KSV494" s="1"/>
      <c r="KSW494" s="1"/>
      <c r="KSX494" s="1"/>
      <c r="KSY494" s="1"/>
      <c r="KSZ494" s="1"/>
      <c r="KTA494" s="1"/>
      <c r="KTB494" s="1"/>
      <c r="KTC494" s="1"/>
      <c r="KTD494" s="1"/>
      <c r="KTE494" s="1"/>
      <c r="KTF494" s="1"/>
      <c r="KTG494" s="1"/>
      <c r="KTH494" s="1"/>
      <c r="KTI494" s="1"/>
      <c r="KTJ494" s="1"/>
      <c r="KTK494" s="1"/>
      <c r="KTL494" s="1"/>
      <c r="KTM494" s="1"/>
      <c r="KTN494" s="1"/>
      <c r="KTO494" s="1"/>
      <c r="KTP494" s="1"/>
      <c r="KTQ494" s="1"/>
      <c r="KTR494" s="1"/>
      <c r="KTS494" s="1"/>
      <c r="KTT494" s="1"/>
      <c r="KTU494" s="1"/>
      <c r="KTV494" s="1"/>
      <c r="KTW494" s="1"/>
      <c r="KTX494" s="1"/>
      <c r="KTY494" s="1"/>
      <c r="KTZ494" s="1"/>
      <c r="KUA494" s="1"/>
      <c r="KUB494" s="1"/>
      <c r="KUC494" s="1"/>
      <c r="KUD494" s="1"/>
      <c r="KUE494" s="1"/>
      <c r="KUF494" s="1"/>
      <c r="KUG494" s="1"/>
      <c r="KUH494" s="1"/>
      <c r="KUI494" s="1"/>
      <c r="KUJ494" s="1"/>
      <c r="KUK494" s="1"/>
      <c r="KUL494" s="1"/>
      <c r="KUM494" s="1"/>
      <c r="KUN494" s="1"/>
      <c r="KUO494" s="1"/>
      <c r="KUP494" s="1"/>
      <c r="KUQ494" s="1"/>
      <c r="KUR494" s="1"/>
      <c r="KUS494" s="1"/>
      <c r="KUT494" s="1"/>
      <c r="KUU494" s="1"/>
      <c r="KUV494" s="1"/>
      <c r="KUW494" s="1"/>
      <c r="KUX494" s="1"/>
      <c r="KUY494" s="1"/>
      <c r="KUZ494" s="1"/>
      <c r="KVA494" s="1"/>
      <c r="KVB494" s="1"/>
      <c r="KVC494" s="1"/>
      <c r="KVD494" s="1"/>
      <c r="KVE494" s="1"/>
      <c r="KVF494" s="1"/>
      <c r="KVG494" s="1"/>
      <c r="KVH494" s="1"/>
      <c r="KVI494" s="1"/>
      <c r="KVJ494" s="1"/>
      <c r="KVK494" s="1"/>
      <c r="KVL494" s="1"/>
      <c r="KVM494" s="1"/>
      <c r="KVN494" s="1"/>
      <c r="KVO494" s="1"/>
      <c r="KVP494" s="1"/>
      <c r="KVQ494" s="1"/>
      <c r="KVR494" s="1"/>
      <c r="KVS494" s="1"/>
      <c r="KVT494" s="1"/>
      <c r="KVU494" s="1"/>
      <c r="KVV494" s="1"/>
      <c r="KVW494" s="1"/>
      <c r="KVX494" s="1"/>
      <c r="KVY494" s="1"/>
      <c r="KVZ494" s="1"/>
      <c r="KWA494" s="1"/>
      <c r="KWB494" s="1"/>
      <c r="KWC494" s="1"/>
      <c r="KWD494" s="1"/>
      <c r="KWE494" s="1"/>
      <c r="KWF494" s="1"/>
      <c r="KWG494" s="1"/>
      <c r="KWH494" s="1"/>
      <c r="KWI494" s="1"/>
      <c r="KWJ494" s="1"/>
      <c r="KWK494" s="1"/>
      <c r="KWL494" s="1"/>
      <c r="KWM494" s="1"/>
      <c r="KWN494" s="1"/>
      <c r="KWO494" s="1"/>
      <c r="KWP494" s="1"/>
      <c r="KWQ494" s="1"/>
      <c r="KWR494" s="1"/>
      <c r="KWS494" s="1"/>
      <c r="KWT494" s="1"/>
      <c r="KWU494" s="1"/>
      <c r="KWV494" s="1"/>
      <c r="KWW494" s="1"/>
      <c r="KWX494" s="1"/>
      <c r="KWY494" s="1"/>
      <c r="KWZ494" s="1"/>
      <c r="KXA494" s="1"/>
      <c r="KXB494" s="1"/>
      <c r="KXC494" s="1"/>
      <c r="KXD494" s="1"/>
      <c r="KXE494" s="1"/>
      <c r="KXF494" s="1"/>
      <c r="KXG494" s="1"/>
      <c r="KXH494" s="1"/>
      <c r="KXI494" s="1"/>
      <c r="KXJ494" s="1"/>
      <c r="KXK494" s="1"/>
      <c r="KXL494" s="1"/>
      <c r="KXM494" s="1"/>
      <c r="KXN494" s="1"/>
      <c r="KXO494" s="1"/>
      <c r="KXP494" s="1"/>
      <c r="KXQ494" s="1"/>
      <c r="KXR494" s="1"/>
      <c r="KXS494" s="1"/>
      <c r="KXT494" s="1"/>
      <c r="KXU494" s="1"/>
      <c r="KXV494" s="1"/>
      <c r="KXW494" s="1"/>
      <c r="KXX494" s="1"/>
      <c r="KXY494" s="1"/>
      <c r="KXZ494" s="1"/>
      <c r="KYA494" s="1"/>
      <c r="KYB494" s="1"/>
      <c r="KYC494" s="1"/>
      <c r="KYD494" s="1"/>
      <c r="KYE494" s="1"/>
      <c r="KYF494" s="1"/>
      <c r="KYG494" s="1"/>
      <c r="KYH494" s="1"/>
      <c r="KYI494" s="1"/>
      <c r="KYJ494" s="1"/>
      <c r="KYK494" s="1"/>
      <c r="KYL494" s="1"/>
      <c r="KYM494" s="1"/>
      <c r="KYN494" s="1"/>
      <c r="KYO494" s="1"/>
      <c r="KYP494" s="1"/>
      <c r="KYQ494" s="1"/>
      <c r="KYR494" s="1"/>
      <c r="KYS494" s="1"/>
      <c r="KYT494" s="1"/>
      <c r="KYU494" s="1"/>
      <c r="KYV494" s="1"/>
      <c r="KYW494" s="1"/>
      <c r="KYX494" s="1"/>
      <c r="KYY494" s="1"/>
      <c r="KYZ494" s="1"/>
      <c r="KZA494" s="1"/>
      <c r="KZB494" s="1"/>
      <c r="KZC494" s="1"/>
      <c r="KZD494" s="1"/>
      <c r="KZE494" s="1"/>
      <c r="KZF494" s="1"/>
      <c r="KZG494" s="1"/>
      <c r="KZH494" s="1"/>
      <c r="KZI494" s="1"/>
      <c r="KZJ494" s="1"/>
      <c r="KZK494" s="1"/>
      <c r="KZL494" s="1"/>
      <c r="KZM494" s="1"/>
      <c r="KZN494" s="1"/>
      <c r="KZO494" s="1"/>
      <c r="KZP494" s="1"/>
      <c r="KZQ494" s="1"/>
      <c r="KZR494" s="1"/>
      <c r="KZS494" s="1"/>
      <c r="KZT494" s="1"/>
      <c r="KZU494" s="1"/>
      <c r="KZV494" s="1"/>
      <c r="KZW494" s="1"/>
      <c r="KZX494" s="1"/>
      <c r="KZY494" s="1"/>
      <c r="KZZ494" s="1"/>
      <c r="LAA494" s="1"/>
      <c r="LAB494" s="1"/>
      <c r="LAC494" s="1"/>
      <c r="LAD494" s="1"/>
      <c r="LAE494" s="1"/>
      <c r="LAF494" s="1"/>
      <c r="LAG494" s="1"/>
      <c r="LAH494" s="1"/>
      <c r="LAI494" s="1"/>
      <c r="LAJ494" s="1"/>
      <c r="LAK494" s="1"/>
      <c r="LAL494" s="1"/>
      <c r="LAM494" s="1"/>
      <c r="LAN494" s="1"/>
      <c r="LAO494" s="1"/>
      <c r="LAP494" s="1"/>
      <c r="LAQ494" s="1"/>
      <c r="LAR494" s="1"/>
      <c r="LAS494" s="1"/>
      <c r="LAT494" s="1"/>
      <c r="LAU494" s="1"/>
      <c r="LAV494" s="1"/>
      <c r="LAW494" s="1"/>
      <c r="LAX494" s="1"/>
      <c r="LAY494" s="1"/>
      <c r="LAZ494" s="1"/>
      <c r="LBA494" s="1"/>
      <c r="LBB494" s="1"/>
      <c r="LBC494" s="1"/>
      <c r="LBD494" s="1"/>
      <c r="LBE494" s="1"/>
      <c r="LBF494" s="1"/>
      <c r="LBG494" s="1"/>
      <c r="LBH494" s="1"/>
      <c r="LBI494" s="1"/>
      <c r="LBJ494" s="1"/>
      <c r="LBK494" s="1"/>
      <c r="LBL494" s="1"/>
      <c r="LBM494" s="1"/>
      <c r="LBN494" s="1"/>
      <c r="LBO494" s="1"/>
      <c r="LBP494" s="1"/>
      <c r="LBQ494" s="1"/>
      <c r="LBR494" s="1"/>
      <c r="LBS494" s="1"/>
      <c r="LBT494" s="1"/>
      <c r="LBU494" s="1"/>
      <c r="LBV494" s="1"/>
      <c r="LBW494" s="1"/>
      <c r="LBX494" s="1"/>
      <c r="LBY494" s="1"/>
      <c r="LBZ494" s="1"/>
      <c r="LCA494" s="1"/>
      <c r="LCB494" s="1"/>
      <c r="LCC494" s="1"/>
      <c r="LCD494" s="1"/>
      <c r="LCE494" s="1"/>
      <c r="LCF494" s="1"/>
      <c r="LCG494" s="1"/>
      <c r="LCH494" s="1"/>
      <c r="LCI494" s="1"/>
      <c r="LCJ494" s="1"/>
      <c r="LCK494" s="1"/>
      <c r="LCL494" s="1"/>
      <c r="LCM494" s="1"/>
      <c r="LCN494" s="1"/>
      <c r="LCO494" s="1"/>
      <c r="LCP494" s="1"/>
      <c r="LCQ494" s="1"/>
      <c r="LCR494" s="1"/>
      <c r="LCS494" s="1"/>
      <c r="LCT494" s="1"/>
      <c r="LCU494" s="1"/>
      <c r="LCV494" s="1"/>
      <c r="LCW494" s="1"/>
      <c r="LCX494" s="1"/>
      <c r="LCY494" s="1"/>
      <c r="LCZ494" s="1"/>
      <c r="LDA494" s="1"/>
      <c r="LDB494" s="1"/>
      <c r="LDC494" s="1"/>
      <c r="LDD494" s="1"/>
      <c r="LDE494" s="1"/>
      <c r="LDF494" s="1"/>
      <c r="LDG494" s="1"/>
      <c r="LDH494" s="1"/>
      <c r="LDI494" s="1"/>
      <c r="LDJ494" s="1"/>
      <c r="LDK494" s="1"/>
      <c r="LDL494" s="1"/>
      <c r="LDM494" s="1"/>
      <c r="LDN494" s="1"/>
      <c r="LDO494" s="1"/>
      <c r="LDP494" s="1"/>
      <c r="LDQ494" s="1"/>
      <c r="LDR494" s="1"/>
      <c r="LDS494" s="1"/>
      <c r="LDT494" s="1"/>
      <c r="LDU494" s="1"/>
      <c r="LDV494" s="1"/>
      <c r="LDW494" s="1"/>
      <c r="LDX494" s="1"/>
      <c r="LDY494" s="1"/>
      <c r="LDZ494" s="1"/>
      <c r="LEA494" s="1"/>
      <c r="LEB494" s="1"/>
      <c r="LEC494" s="1"/>
      <c r="LED494" s="1"/>
      <c r="LEE494" s="1"/>
      <c r="LEF494" s="1"/>
      <c r="LEG494" s="1"/>
      <c r="LEH494" s="1"/>
      <c r="LEI494" s="1"/>
      <c r="LEJ494" s="1"/>
      <c r="LEK494" s="1"/>
      <c r="LEL494" s="1"/>
      <c r="LEM494" s="1"/>
      <c r="LEN494" s="1"/>
      <c r="LEO494" s="1"/>
      <c r="LEP494" s="1"/>
      <c r="LEQ494" s="1"/>
      <c r="LER494" s="1"/>
      <c r="LES494" s="1"/>
      <c r="LET494" s="1"/>
      <c r="LEU494" s="1"/>
      <c r="LEV494" s="1"/>
      <c r="LEW494" s="1"/>
      <c r="LEX494" s="1"/>
      <c r="LEY494" s="1"/>
      <c r="LEZ494" s="1"/>
      <c r="LFA494" s="1"/>
      <c r="LFB494" s="1"/>
      <c r="LFC494" s="1"/>
      <c r="LFD494" s="1"/>
      <c r="LFE494" s="1"/>
      <c r="LFF494" s="1"/>
      <c r="LFG494" s="1"/>
      <c r="LFH494" s="1"/>
      <c r="LFI494" s="1"/>
      <c r="LFJ494" s="1"/>
      <c r="LFK494" s="1"/>
      <c r="LFL494" s="1"/>
      <c r="LFM494" s="1"/>
      <c r="LFN494" s="1"/>
      <c r="LFO494" s="1"/>
      <c r="LFP494" s="1"/>
      <c r="LFQ494" s="1"/>
      <c r="LFR494" s="1"/>
      <c r="LFS494" s="1"/>
      <c r="LFT494" s="1"/>
      <c r="LFU494" s="1"/>
      <c r="LFV494" s="1"/>
      <c r="LFW494" s="1"/>
      <c r="LFX494" s="1"/>
      <c r="LFY494" s="1"/>
      <c r="LFZ494" s="1"/>
      <c r="LGA494" s="1"/>
      <c r="LGB494" s="1"/>
      <c r="LGC494" s="1"/>
      <c r="LGD494" s="1"/>
      <c r="LGE494" s="1"/>
      <c r="LGF494" s="1"/>
      <c r="LGG494" s="1"/>
      <c r="LGH494" s="1"/>
      <c r="LGI494" s="1"/>
      <c r="LGJ494" s="1"/>
      <c r="LGK494" s="1"/>
      <c r="LGL494" s="1"/>
      <c r="LGM494" s="1"/>
      <c r="LGN494" s="1"/>
      <c r="LGO494" s="1"/>
      <c r="LGP494" s="1"/>
      <c r="LGQ494" s="1"/>
      <c r="LGR494" s="1"/>
      <c r="LGS494" s="1"/>
      <c r="LGT494" s="1"/>
      <c r="LGU494" s="1"/>
      <c r="LGV494" s="1"/>
      <c r="LGW494" s="1"/>
      <c r="LGX494" s="1"/>
      <c r="LGY494" s="1"/>
      <c r="LGZ494" s="1"/>
      <c r="LHA494" s="1"/>
      <c r="LHB494" s="1"/>
      <c r="LHC494" s="1"/>
      <c r="LHD494" s="1"/>
      <c r="LHE494" s="1"/>
      <c r="LHF494" s="1"/>
      <c r="LHG494" s="1"/>
      <c r="LHH494" s="1"/>
      <c r="LHI494" s="1"/>
      <c r="LHJ494" s="1"/>
      <c r="LHK494" s="1"/>
      <c r="LHL494" s="1"/>
      <c r="LHM494" s="1"/>
      <c r="LHN494" s="1"/>
      <c r="LHO494" s="1"/>
      <c r="LHP494" s="1"/>
      <c r="LHQ494" s="1"/>
      <c r="LHR494" s="1"/>
      <c r="LHS494" s="1"/>
      <c r="LHT494" s="1"/>
      <c r="LHU494" s="1"/>
      <c r="LHV494" s="1"/>
      <c r="LHW494" s="1"/>
      <c r="LHX494" s="1"/>
      <c r="LHY494" s="1"/>
      <c r="LHZ494" s="1"/>
      <c r="LIA494" s="1"/>
      <c r="LIB494" s="1"/>
      <c r="LIC494" s="1"/>
      <c r="LID494" s="1"/>
      <c r="LIE494" s="1"/>
      <c r="LIF494" s="1"/>
      <c r="LIG494" s="1"/>
      <c r="LIH494" s="1"/>
      <c r="LII494" s="1"/>
      <c r="LIJ494" s="1"/>
      <c r="LIK494" s="1"/>
      <c r="LIL494" s="1"/>
      <c r="LIM494" s="1"/>
      <c r="LIN494" s="1"/>
      <c r="LIO494" s="1"/>
      <c r="LIP494" s="1"/>
      <c r="LIQ494" s="1"/>
      <c r="LIR494" s="1"/>
      <c r="LIS494" s="1"/>
      <c r="LIT494" s="1"/>
      <c r="LIU494" s="1"/>
      <c r="LIV494" s="1"/>
      <c r="LIW494" s="1"/>
      <c r="LIX494" s="1"/>
      <c r="LIY494" s="1"/>
      <c r="LIZ494" s="1"/>
      <c r="LJA494" s="1"/>
      <c r="LJB494" s="1"/>
      <c r="LJC494" s="1"/>
      <c r="LJD494" s="1"/>
      <c r="LJE494" s="1"/>
      <c r="LJF494" s="1"/>
      <c r="LJG494" s="1"/>
      <c r="LJH494" s="1"/>
      <c r="LJI494" s="1"/>
      <c r="LJJ494" s="1"/>
      <c r="LJK494" s="1"/>
      <c r="LJL494" s="1"/>
      <c r="LJM494" s="1"/>
      <c r="LJN494" s="1"/>
      <c r="LJO494" s="1"/>
      <c r="LJP494" s="1"/>
      <c r="LJQ494" s="1"/>
      <c r="LJR494" s="1"/>
      <c r="LJS494" s="1"/>
      <c r="LJT494" s="1"/>
      <c r="LJU494" s="1"/>
      <c r="LJV494" s="1"/>
      <c r="LJW494" s="1"/>
      <c r="LJX494" s="1"/>
      <c r="LJY494" s="1"/>
      <c r="LJZ494" s="1"/>
      <c r="LKA494" s="1"/>
      <c r="LKB494" s="1"/>
      <c r="LKC494" s="1"/>
      <c r="LKD494" s="1"/>
      <c r="LKE494" s="1"/>
      <c r="LKF494" s="1"/>
      <c r="LKG494" s="1"/>
      <c r="LKH494" s="1"/>
      <c r="LKI494" s="1"/>
      <c r="LKJ494" s="1"/>
      <c r="LKK494" s="1"/>
      <c r="LKL494" s="1"/>
      <c r="LKM494" s="1"/>
      <c r="LKN494" s="1"/>
      <c r="LKO494" s="1"/>
      <c r="LKP494" s="1"/>
      <c r="LKQ494" s="1"/>
      <c r="LKR494" s="1"/>
      <c r="LKS494" s="1"/>
      <c r="LKT494" s="1"/>
      <c r="LKU494" s="1"/>
      <c r="LKV494" s="1"/>
      <c r="LKW494" s="1"/>
      <c r="LKX494" s="1"/>
      <c r="LKY494" s="1"/>
      <c r="LKZ494" s="1"/>
      <c r="LLA494" s="1"/>
      <c r="LLB494" s="1"/>
      <c r="LLC494" s="1"/>
      <c r="LLD494" s="1"/>
      <c r="LLE494" s="1"/>
      <c r="LLF494" s="1"/>
      <c r="LLG494" s="1"/>
      <c r="LLH494" s="1"/>
      <c r="LLI494" s="1"/>
      <c r="LLJ494" s="1"/>
      <c r="LLK494" s="1"/>
      <c r="LLL494" s="1"/>
      <c r="LLM494" s="1"/>
      <c r="LLN494" s="1"/>
      <c r="LLO494" s="1"/>
      <c r="LLP494" s="1"/>
      <c r="LLQ494" s="1"/>
      <c r="LLR494" s="1"/>
      <c r="LLS494" s="1"/>
      <c r="LLT494" s="1"/>
      <c r="LLU494" s="1"/>
      <c r="LLV494" s="1"/>
      <c r="LLW494" s="1"/>
      <c r="LLX494" s="1"/>
      <c r="LLY494" s="1"/>
      <c r="LLZ494" s="1"/>
      <c r="LMA494" s="1"/>
      <c r="LMB494" s="1"/>
      <c r="LMC494" s="1"/>
      <c r="LMD494" s="1"/>
      <c r="LME494" s="1"/>
      <c r="LMF494" s="1"/>
      <c r="LMG494" s="1"/>
      <c r="LMH494" s="1"/>
      <c r="LMI494" s="1"/>
      <c r="LMJ494" s="1"/>
      <c r="LMK494" s="1"/>
      <c r="LML494" s="1"/>
      <c r="LMM494" s="1"/>
      <c r="LMN494" s="1"/>
      <c r="LMO494" s="1"/>
      <c r="LMP494" s="1"/>
      <c r="LMQ494" s="1"/>
      <c r="LMR494" s="1"/>
      <c r="LMS494" s="1"/>
      <c r="LMT494" s="1"/>
      <c r="LMU494" s="1"/>
      <c r="LMV494" s="1"/>
      <c r="LMW494" s="1"/>
      <c r="LMX494" s="1"/>
      <c r="LMY494" s="1"/>
      <c r="LMZ494" s="1"/>
      <c r="LNA494" s="1"/>
      <c r="LNB494" s="1"/>
      <c r="LNC494" s="1"/>
      <c r="LND494" s="1"/>
      <c r="LNE494" s="1"/>
      <c r="LNF494" s="1"/>
      <c r="LNG494" s="1"/>
      <c r="LNH494" s="1"/>
      <c r="LNI494" s="1"/>
      <c r="LNJ494" s="1"/>
      <c r="LNK494" s="1"/>
      <c r="LNL494" s="1"/>
      <c r="LNM494" s="1"/>
      <c r="LNN494" s="1"/>
      <c r="LNO494" s="1"/>
      <c r="LNP494" s="1"/>
      <c r="LNQ494" s="1"/>
      <c r="LNR494" s="1"/>
      <c r="LNS494" s="1"/>
      <c r="LNT494" s="1"/>
      <c r="LNU494" s="1"/>
      <c r="LNV494" s="1"/>
      <c r="LNW494" s="1"/>
      <c r="LNX494" s="1"/>
      <c r="LNY494" s="1"/>
      <c r="LNZ494" s="1"/>
      <c r="LOA494" s="1"/>
      <c r="LOB494" s="1"/>
      <c r="LOC494" s="1"/>
      <c r="LOD494" s="1"/>
      <c r="LOE494" s="1"/>
      <c r="LOF494" s="1"/>
      <c r="LOG494" s="1"/>
      <c r="LOH494" s="1"/>
      <c r="LOI494" s="1"/>
      <c r="LOJ494" s="1"/>
      <c r="LOK494" s="1"/>
      <c r="LOL494" s="1"/>
      <c r="LOM494" s="1"/>
      <c r="LON494" s="1"/>
      <c r="LOO494" s="1"/>
      <c r="LOP494" s="1"/>
      <c r="LOQ494" s="1"/>
      <c r="LOR494" s="1"/>
      <c r="LOS494" s="1"/>
      <c r="LOT494" s="1"/>
      <c r="LOU494" s="1"/>
      <c r="LOV494" s="1"/>
      <c r="LOW494" s="1"/>
      <c r="LOX494" s="1"/>
      <c r="LOY494" s="1"/>
      <c r="LOZ494" s="1"/>
      <c r="LPA494" s="1"/>
      <c r="LPB494" s="1"/>
      <c r="LPC494" s="1"/>
      <c r="LPD494" s="1"/>
      <c r="LPE494" s="1"/>
      <c r="LPF494" s="1"/>
      <c r="LPG494" s="1"/>
      <c r="LPH494" s="1"/>
      <c r="LPI494" s="1"/>
      <c r="LPJ494" s="1"/>
      <c r="LPK494" s="1"/>
      <c r="LPL494" s="1"/>
      <c r="LPM494" s="1"/>
      <c r="LPN494" s="1"/>
      <c r="LPO494" s="1"/>
      <c r="LPP494" s="1"/>
      <c r="LPQ494" s="1"/>
      <c r="LPR494" s="1"/>
      <c r="LPS494" s="1"/>
      <c r="LPT494" s="1"/>
      <c r="LPU494" s="1"/>
      <c r="LPV494" s="1"/>
      <c r="LPW494" s="1"/>
      <c r="LPX494" s="1"/>
      <c r="LPY494" s="1"/>
      <c r="LPZ494" s="1"/>
      <c r="LQA494" s="1"/>
      <c r="LQB494" s="1"/>
      <c r="LQC494" s="1"/>
      <c r="LQD494" s="1"/>
      <c r="LQE494" s="1"/>
      <c r="LQF494" s="1"/>
      <c r="LQG494" s="1"/>
      <c r="LQH494" s="1"/>
      <c r="LQI494" s="1"/>
      <c r="LQJ494" s="1"/>
      <c r="LQK494" s="1"/>
      <c r="LQL494" s="1"/>
      <c r="LQM494" s="1"/>
      <c r="LQN494" s="1"/>
      <c r="LQO494" s="1"/>
      <c r="LQP494" s="1"/>
      <c r="LQQ494" s="1"/>
      <c r="LQR494" s="1"/>
      <c r="LQS494" s="1"/>
      <c r="LQT494" s="1"/>
      <c r="LQU494" s="1"/>
      <c r="LQV494" s="1"/>
      <c r="LQW494" s="1"/>
      <c r="LQX494" s="1"/>
      <c r="LQY494" s="1"/>
      <c r="LQZ494" s="1"/>
      <c r="LRA494" s="1"/>
      <c r="LRB494" s="1"/>
      <c r="LRC494" s="1"/>
      <c r="LRD494" s="1"/>
      <c r="LRE494" s="1"/>
      <c r="LRF494" s="1"/>
      <c r="LRG494" s="1"/>
      <c r="LRH494" s="1"/>
      <c r="LRI494" s="1"/>
      <c r="LRJ494" s="1"/>
      <c r="LRK494" s="1"/>
      <c r="LRL494" s="1"/>
      <c r="LRM494" s="1"/>
      <c r="LRN494" s="1"/>
      <c r="LRO494" s="1"/>
      <c r="LRP494" s="1"/>
      <c r="LRQ494" s="1"/>
      <c r="LRR494" s="1"/>
      <c r="LRS494" s="1"/>
      <c r="LRT494" s="1"/>
      <c r="LRU494" s="1"/>
      <c r="LRV494" s="1"/>
      <c r="LRW494" s="1"/>
      <c r="LRX494" s="1"/>
      <c r="LRY494" s="1"/>
      <c r="LRZ494" s="1"/>
      <c r="LSA494" s="1"/>
      <c r="LSB494" s="1"/>
      <c r="LSC494" s="1"/>
      <c r="LSD494" s="1"/>
      <c r="LSE494" s="1"/>
      <c r="LSF494" s="1"/>
      <c r="LSG494" s="1"/>
      <c r="LSH494" s="1"/>
      <c r="LSI494" s="1"/>
      <c r="LSJ494" s="1"/>
      <c r="LSK494" s="1"/>
      <c r="LSL494" s="1"/>
      <c r="LSM494" s="1"/>
      <c r="LSN494" s="1"/>
      <c r="LSO494" s="1"/>
      <c r="LSP494" s="1"/>
      <c r="LSQ494" s="1"/>
      <c r="LSR494" s="1"/>
      <c r="LSS494" s="1"/>
      <c r="LST494" s="1"/>
      <c r="LSU494" s="1"/>
      <c r="LSV494" s="1"/>
      <c r="LSW494" s="1"/>
      <c r="LSX494" s="1"/>
      <c r="LSY494" s="1"/>
      <c r="LSZ494" s="1"/>
      <c r="LTA494" s="1"/>
      <c r="LTB494" s="1"/>
      <c r="LTC494" s="1"/>
      <c r="LTD494" s="1"/>
      <c r="LTE494" s="1"/>
      <c r="LTF494" s="1"/>
      <c r="LTG494" s="1"/>
      <c r="LTH494" s="1"/>
      <c r="LTI494" s="1"/>
      <c r="LTJ494" s="1"/>
      <c r="LTK494" s="1"/>
      <c r="LTL494" s="1"/>
      <c r="LTM494" s="1"/>
      <c r="LTN494" s="1"/>
      <c r="LTO494" s="1"/>
      <c r="LTP494" s="1"/>
      <c r="LTQ494" s="1"/>
      <c r="LTR494" s="1"/>
      <c r="LTS494" s="1"/>
      <c r="LTT494" s="1"/>
      <c r="LTU494" s="1"/>
      <c r="LTV494" s="1"/>
      <c r="LTW494" s="1"/>
      <c r="LTX494" s="1"/>
      <c r="LTY494" s="1"/>
      <c r="LTZ494" s="1"/>
      <c r="LUA494" s="1"/>
      <c r="LUB494" s="1"/>
      <c r="LUC494" s="1"/>
      <c r="LUD494" s="1"/>
      <c r="LUE494" s="1"/>
      <c r="LUF494" s="1"/>
      <c r="LUG494" s="1"/>
      <c r="LUH494" s="1"/>
      <c r="LUI494" s="1"/>
      <c r="LUJ494" s="1"/>
      <c r="LUK494" s="1"/>
      <c r="LUL494" s="1"/>
      <c r="LUM494" s="1"/>
      <c r="LUN494" s="1"/>
      <c r="LUO494" s="1"/>
      <c r="LUP494" s="1"/>
      <c r="LUQ494" s="1"/>
      <c r="LUR494" s="1"/>
      <c r="LUS494" s="1"/>
      <c r="LUT494" s="1"/>
      <c r="LUU494" s="1"/>
      <c r="LUV494" s="1"/>
      <c r="LUW494" s="1"/>
      <c r="LUX494" s="1"/>
      <c r="LUY494" s="1"/>
      <c r="LUZ494" s="1"/>
      <c r="LVA494" s="1"/>
      <c r="LVB494" s="1"/>
      <c r="LVC494" s="1"/>
      <c r="LVD494" s="1"/>
      <c r="LVE494" s="1"/>
      <c r="LVF494" s="1"/>
      <c r="LVG494" s="1"/>
      <c r="LVH494" s="1"/>
      <c r="LVI494" s="1"/>
      <c r="LVJ494" s="1"/>
      <c r="LVK494" s="1"/>
      <c r="LVL494" s="1"/>
      <c r="LVM494" s="1"/>
      <c r="LVN494" s="1"/>
      <c r="LVO494" s="1"/>
      <c r="LVP494" s="1"/>
      <c r="LVQ494" s="1"/>
      <c r="LVR494" s="1"/>
      <c r="LVS494" s="1"/>
      <c r="LVT494" s="1"/>
      <c r="LVU494" s="1"/>
      <c r="LVV494" s="1"/>
      <c r="LVW494" s="1"/>
      <c r="LVX494" s="1"/>
      <c r="LVY494" s="1"/>
      <c r="LVZ494" s="1"/>
      <c r="LWA494" s="1"/>
      <c r="LWB494" s="1"/>
      <c r="LWC494" s="1"/>
      <c r="LWD494" s="1"/>
      <c r="LWE494" s="1"/>
      <c r="LWF494" s="1"/>
      <c r="LWG494" s="1"/>
      <c r="LWH494" s="1"/>
      <c r="LWI494" s="1"/>
      <c r="LWJ494" s="1"/>
      <c r="LWK494" s="1"/>
      <c r="LWL494" s="1"/>
      <c r="LWM494" s="1"/>
      <c r="LWN494" s="1"/>
      <c r="LWO494" s="1"/>
      <c r="LWP494" s="1"/>
      <c r="LWQ494" s="1"/>
      <c r="LWR494" s="1"/>
      <c r="LWS494" s="1"/>
      <c r="LWT494" s="1"/>
      <c r="LWU494" s="1"/>
      <c r="LWV494" s="1"/>
      <c r="LWW494" s="1"/>
      <c r="LWX494" s="1"/>
      <c r="LWY494" s="1"/>
      <c r="LWZ494" s="1"/>
      <c r="LXA494" s="1"/>
      <c r="LXB494" s="1"/>
      <c r="LXC494" s="1"/>
      <c r="LXD494" s="1"/>
      <c r="LXE494" s="1"/>
      <c r="LXF494" s="1"/>
      <c r="LXG494" s="1"/>
      <c r="LXH494" s="1"/>
      <c r="LXI494" s="1"/>
      <c r="LXJ494" s="1"/>
      <c r="LXK494" s="1"/>
      <c r="LXL494" s="1"/>
      <c r="LXM494" s="1"/>
      <c r="LXN494" s="1"/>
      <c r="LXO494" s="1"/>
      <c r="LXP494" s="1"/>
      <c r="LXQ494" s="1"/>
      <c r="LXR494" s="1"/>
      <c r="LXS494" s="1"/>
      <c r="LXT494" s="1"/>
      <c r="LXU494" s="1"/>
      <c r="LXV494" s="1"/>
      <c r="LXW494" s="1"/>
      <c r="LXX494" s="1"/>
      <c r="LXY494" s="1"/>
      <c r="LXZ494" s="1"/>
      <c r="LYA494" s="1"/>
      <c r="LYB494" s="1"/>
      <c r="LYC494" s="1"/>
      <c r="LYD494" s="1"/>
      <c r="LYE494" s="1"/>
      <c r="LYF494" s="1"/>
      <c r="LYG494" s="1"/>
      <c r="LYH494" s="1"/>
      <c r="LYI494" s="1"/>
      <c r="LYJ494" s="1"/>
      <c r="LYK494" s="1"/>
      <c r="LYL494" s="1"/>
      <c r="LYM494" s="1"/>
      <c r="LYN494" s="1"/>
      <c r="LYO494" s="1"/>
      <c r="LYP494" s="1"/>
      <c r="LYQ494" s="1"/>
      <c r="LYR494" s="1"/>
      <c r="LYS494" s="1"/>
      <c r="LYT494" s="1"/>
      <c r="LYU494" s="1"/>
      <c r="LYV494" s="1"/>
      <c r="LYW494" s="1"/>
      <c r="LYX494" s="1"/>
      <c r="LYY494" s="1"/>
      <c r="LYZ494" s="1"/>
      <c r="LZA494" s="1"/>
      <c r="LZB494" s="1"/>
      <c r="LZC494" s="1"/>
      <c r="LZD494" s="1"/>
      <c r="LZE494" s="1"/>
      <c r="LZF494" s="1"/>
      <c r="LZG494" s="1"/>
      <c r="LZH494" s="1"/>
      <c r="LZI494" s="1"/>
      <c r="LZJ494" s="1"/>
      <c r="LZK494" s="1"/>
      <c r="LZL494" s="1"/>
      <c r="LZM494" s="1"/>
      <c r="LZN494" s="1"/>
      <c r="LZO494" s="1"/>
      <c r="LZP494" s="1"/>
      <c r="LZQ494" s="1"/>
      <c r="LZR494" s="1"/>
      <c r="LZS494" s="1"/>
      <c r="LZT494" s="1"/>
      <c r="LZU494" s="1"/>
      <c r="LZV494" s="1"/>
      <c r="LZW494" s="1"/>
      <c r="LZX494" s="1"/>
      <c r="LZY494" s="1"/>
      <c r="LZZ494" s="1"/>
      <c r="MAA494" s="1"/>
      <c r="MAB494" s="1"/>
      <c r="MAC494" s="1"/>
      <c r="MAD494" s="1"/>
      <c r="MAE494" s="1"/>
      <c r="MAF494" s="1"/>
      <c r="MAG494" s="1"/>
      <c r="MAH494" s="1"/>
      <c r="MAI494" s="1"/>
      <c r="MAJ494" s="1"/>
      <c r="MAK494" s="1"/>
      <c r="MAL494" s="1"/>
      <c r="MAM494" s="1"/>
      <c r="MAN494" s="1"/>
      <c r="MAO494" s="1"/>
      <c r="MAP494" s="1"/>
      <c r="MAQ494" s="1"/>
      <c r="MAR494" s="1"/>
      <c r="MAS494" s="1"/>
      <c r="MAT494" s="1"/>
      <c r="MAU494" s="1"/>
      <c r="MAV494" s="1"/>
      <c r="MAW494" s="1"/>
      <c r="MAX494" s="1"/>
      <c r="MAY494" s="1"/>
      <c r="MAZ494" s="1"/>
      <c r="MBA494" s="1"/>
      <c r="MBB494" s="1"/>
      <c r="MBC494" s="1"/>
      <c r="MBD494" s="1"/>
      <c r="MBE494" s="1"/>
      <c r="MBF494" s="1"/>
      <c r="MBG494" s="1"/>
      <c r="MBH494" s="1"/>
      <c r="MBI494" s="1"/>
      <c r="MBJ494" s="1"/>
      <c r="MBK494" s="1"/>
      <c r="MBL494" s="1"/>
      <c r="MBM494" s="1"/>
      <c r="MBN494" s="1"/>
      <c r="MBO494" s="1"/>
      <c r="MBP494" s="1"/>
      <c r="MBQ494" s="1"/>
      <c r="MBR494" s="1"/>
      <c r="MBS494" s="1"/>
      <c r="MBT494" s="1"/>
      <c r="MBU494" s="1"/>
      <c r="MBV494" s="1"/>
      <c r="MBW494" s="1"/>
      <c r="MBX494" s="1"/>
      <c r="MBY494" s="1"/>
      <c r="MBZ494" s="1"/>
      <c r="MCA494" s="1"/>
      <c r="MCB494" s="1"/>
      <c r="MCC494" s="1"/>
      <c r="MCD494" s="1"/>
      <c r="MCE494" s="1"/>
      <c r="MCF494" s="1"/>
      <c r="MCG494" s="1"/>
      <c r="MCH494" s="1"/>
      <c r="MCI494" s="1"/>
      <c r="MCJ494" s="1"/>
      <c r="MCK494" s="1"/>
      <c r="MCL494" s="1"/>
      <c r="MCM494" s="1"/>
      <c r="MCN494" s="1"/>
      <c r="MCO494" s="1"/>
      <c r="MCP494" s="1"/>
      <c r="MCQ494" s="1"/>
      <c r="MCR494" s="1"/>
      <c r="MCS494" s="1"/>
      <c r="MCT494" s="1"/>
      <c r="MCU494" s="1"/>
      <c r="MCV494" s="1"/>
      <c r="MCW494" s="1"/>
      <c r="MCX494" s="1"/>
      <c r="MCY494" s="1"/>
      <c r="MCZ494" s="1"/>
      <c r="MDA494" s="1"/>
      <c r="MDB494" s="1"/>
      <c r="MDC494" s="1"/>
      <c r="MDD494" s="1"/>
      <c r="MDE494" s="1"/>
      <c r="MDF494" s="1"/>
      <c r="MDG494" s="1"/>
      <c r="MDH494" s="1"/>
      <c r="MDI494" s="1"/>
      <c r="MDJ494" s="1"/>
      <c r="MDK494" s="1"/>
      <c r="MDL494" s="1"/>
      <c r="MDM494" s="1"/>
      <c r="MDN494" s="1"/>
      <c r="MDO494" s="1"/>
      <c r="MDP494" s="1"/>
      <c r="MDQ494" s="1"/>
      <c r="MDR494" s="1"/>
      <c r="MDS494" s="1"/>
      <c r="MDT494" s="1"/>
      <c r="MDU494" s="1"/>
      <c r="MDV494" s="1"/>
      <c r="MDW494" s="1"/>
      <c r="MDX494" s="1"/>
      <c r="MDY494" s="1"/>
      <c r="MDZ494" s="1"/>
      <c r="MEA494" s="1"/>
      <c r="MEB494" s="1"/>
      <c r="MEC494" s="1"/>
      <c r="MED494" s="1"/>
      <c r="MEE494" s="1"/>
      <c r="MEF494" s="1"/>
      <c r="MEG494" s="1"/>
      <c r="MEH494" s="1"/>
      <c r="MEI494" s="1"/>
      <c r="MEJ494" s="1"/>
      <c r="MEK494" s="1"/>
      <c r="MEL494" s="1"/>
      <c r="MEM494" s="1"/>
      <c r="MEN494" s="1"/>
      <c r="MEO494" s="1"/>
      <c r="MEP494" s="1"/>
      <c r="MEQ494" s="1"/>
      <c r="MER494" s="1"/>
      <c r="MES494" s="1"/>
      <c r="MET494" s="1"/>
      <c r="MEU494" s="1"/>
      <c r="MEV494" s="1"/>
      <c r="MEW494" s="1"/>
      <c r="MEX494" s="1"/>
      <c r="MEY494" s="1"/>
      <c r="MEZ494" s="1"/>
      <c r="MFA494" s="1"/>
      <c r="MFB494" s="1"/>
      <c r="MFC494" s="1"/>
      <c r="MFD494" s="1"/>
      <c r="MFE494" s="1"/>
      <c r="MFF494" s="1"/>
      <c r="MFG494" s="1"/>
      <c r="MFH494" s="1"/>
      <c r="MFI494" s="1"/>
      <c r="MFJ494" s="1"/>
      <c r="MFK494" s="1"/>
      <c r="MFL494" s="1"/>
      <c r="MFM494" s="1"/>
      <c r="MFN494" s="1"/>
      <c r="MFO494" s="1"/>
      <c r="MFP494" s="1"/>
      <c r="MFQ494" s="1"/>
      <c r="MFR494" s="1"/>
      <c r="MFS494" s="1"/>
      <c r="MFT494" s="1"/>
      <c r="MFU494" s="1"/>
      <c r="MFV494" s="1"/>
      <c r="MFW494" s="1"/>
      <c r="MFX494" s="1"/>
      <c r="MFY494" s="1"/>
      <c r="MFZ494" s="1"/>
      <c r="MGA494" s="1"/>
      <c r="MGB494" s="1"/>
      <c r="MGC494" s="1"/>
      <c r="MGD494" s="1"/>
      <c r="MGE494" s="1"/>
      <c r="MGF494" s="1"/>
      <c r="MGG494" s="1"/>
      <c r="MGH494" s="1"/>
      <c r="MGI494" s="1"/>
      <c r="MGJ494" s="1"/>
      <c r="MGK494" s="1"/>
      <c r="MGL494" s="1"/>
      <c r="MGM494" s="1"/>
      <c r="MGN494" s="1"/>
      <c r="MGO494" s="1"/>
      <c r="MGP494" s="1"/>
      <c r="MGQ494" s="1"/>
      <c r="MGR494" s="1"/>
      <c r="MGS494" s="1"/>
      <c r="MGT494" s="1"/>
      <c r="MGU494" s="1"/>
      <c r="MGV494" s="1"/>
      <c r="MGW494" s="1"/>
      <c r="MGX494" s="1"/>
      <c r="MGY494" s="1"/>
      <c r="MGZ494" s="1"/>
      <c r="MHA494" s="1"/>
      <c r="MHB494" s="1"/>
      <c r="MHC494" s="1"/>
      <c r="MHD494" s="1"/>
      <c r="MHE494" s="1"/>
      <c r="MHF494" s="1"/>
      <c r="MHG494" s="1"/>
      <c r="MHH494" s="1"/>
      <c r="MHI494" s="1"/>
      <c r="MHJ494" s="1"/>
      <c r="MHK494" s="1"/>
      <c r="MHL494" s="1"/>
      <c r="MHM494" s="1"/>
      <c r="MHN494" s="1"/>
      <c r="MHO494" s="1"/>
      <c r="MHP494" s="1"/>
      <c r="MHQ494" s="1"/>
      <c r="MHR494" s="1"/>
      <c r="MHS494" s="1"/>
      <c r="MHT494" s="1"/>
      <c r="MHU494" s="1"/>
      <c r="MHV494" s="1"/>
      <c r="MHW494" s="1"/>
      <c r="MHX494" s="1"/>
      <c r="MHY494" s="1"/>
      <c r="MHZ494" s="1"/>
      <c r="MIA494" s="1"/>
      <c r="MIB494" s="1"/>
      <c r="MIC494" s="1"/>
      <c r="MID494" s="1"/>
      <c r="MIE494" s="1"/>
      <c r="MIF494" s="1"/>
      <c r="MIG494" s="1"/>
      <c r="MIH494" s="1"/>
      <c r="MII494" s="1"/>
      <c r="MIJ494" s="1"/>
      <c r="MIK494" s="1"/>
      <c r="MIL494" s="1"/>
      <c r="MIM494" s="1"/>
      <c r="MIN494" s="1"/>
      <c r="MIO494" s="1"/>
      <c r="MIP494" s="1"/>
      <c r="MIQ494" s="1"/>
      <c r="MIR494" s="1"/>
      <c r="MIS494" s="1"/>
      <c r="MIT494" s="1"/>
      <c r="MIU494" s="1"/>
      <c r="MIV494" s="1"/>
      <c r="MIW494" s="1"/>
      <c r="MIX494" s="1"/>
      <c r="MIY494" s="1"/>
      <c r="MIZ494" s="1"/>
      <c r="MJA494" s="1"/>
      <c r="MJB494" s="1"/>
      <c r="MJC494" s="1"/>
      <c r="MJD494" s="1"/>
      <c r="MJE494" s="1"/>
      <c r="MJF494" s="1"/>
      <c r="MJG494" s="1"/>
      <c r="MJH494" s="1"/>
      <c r="MJI494" s="1"/>
      <c r="MJJ494" s="1"/>
      <c r="MJK494" s="1"/>
      <c r="MJL494" s="1"/>
      <c r="MJM494" s="1"/>
      <c r="MJN494" s="1"/>
      <c r="MJO494" s="1"/>
      <c r="MJP494" s="1"/>
      <c r="MJQ494" s="1"/>
      <c r="MJR494" s="1"/>
      <c r="MJS494" s="1"/>
      <c r="MJT494" s="1"/>
      <c r="MJU494" s="1"/>
      <c r="MJV494" s="1"/>
      <c r="MJW494" s="1"/>
      <c r="MJX494" s="1"/>
      <c r="MJY494" s="1"/>
      <c r="MJZ494" s="1"/>
      <c r="MKA494" s="1"/>
      <c r="MKB494" s="1"/>
      <c r="MKC494" s="1"/>
      <c r="MKD494" s="1"/>
      <c r="MKE494" s="1"/>
      <c r="MKF494" s="1"/>
      <c r="MKG494" s="1"/>
      <c r="MKH494" s="1"/>
      <c r="MKI494" s="1"/>
      <c r="MKJ494" s="1"/>
      <c r="MKK494" s="1"/>
      <c r="MKL494" s="1"/>
      <c r="MKM494" s="1"/>
      <c r="MKN494" s="1"/>
      <c r="MKO494" s="1"/>
      <c r="MKP494" s="1"/>
      <c r="MKQ494" s="1"/>
      <c r="MKR494" s="1"/>
      <c r="MKS494" s="1"/>
      <c r="MKT494" s="1"/>
      <c r="MKU494" s="1"/>
      <c r="MKV494" s="1"/>
      <c r="MKW494" s="1"/>
      <c r="MKX494" s="1"/>
      <c r="MKY494" s="1"/>
      <c r="MKZ494" s="1"/>
      <c r="MLA494" s="1"/>
      <c r="MLB494" s="1"/>
      <c r="MLC494" s="1"/>
      <c r="MLD494" s="1"/>
      <c r="MLE494" s="1"/>
      <c r="MLF494" s="1"/>
      <c r="MLG494" s="1"/>
      <c r="MLH494" s="1"/>
      <c r="MLI494" s="1"/>
      <c r="MLJ494" s="1"/>
      <c r="MLK494" s="1"/>
      <c r="MLL494" s="1"/>
      <c r="MLM494" s="1"/>
      <c r="MLN494" s="1"/>
      <c r="MLO494" s="1"/>
      <c r="MLP494" s="1"/>
      <c r="MLQ494" s="1"/>
      <c r="MLR494" s="1"/>
      <c r="MLS494" s="1"/>
      <c r="MLT494" s="1"/>
      <c r="MLU494" s="1"/>
      <c r="MLV494" s="1"/>
      <c r="MLW494" s="1"/>
      <c r="MLX494" s="1"/>
      <c r="MLY494" s="1"/>
      <c r="MLZ494" s="1"/>
      <c r="MMA494" s="1"/>
      <c r="MMB494" s="1"/>
      <c r="MMC494" s="1"/>
      <c r="MMD494" s="1"/>
      <c r="MME494" s="1"/>
      <c r="MMF494" s="1"/>
      <c r="MMG494" s="1"/>
      <c r="MMH494" s="1"/>
      <c r="MMI494" s="1"/>
      <c r="MMJ494" s="1"/>
      <c r="MMK494" s="1"/>
      <c r="MML494" s="1"/>
      <c r="MMM494" s="1"/>
      <c r="MMN494" s="1"/>
      <c r="MMO494" s="1"/>
      <c r="MMP494" s="1"/>
      <c r="MMQ494" s="1"/>
      <c r="MMR494" s="1"/>
      <c r="MMS494" s="1"/>
      <c r="MMT494" s="1"/>
      <c r="MMU494" s="1"/>
      <c r="MMV494" s="1"/>
      <c r="MMW494" s="1"/>
      <c r="MMX494" s="1"/>
      <c r="MMY494" s="1"/>
      <c r="MMZ494" s="1"/>
      <c r="MNA494" s="1"/>
      <c r="MNB494" s="1"/>
      <c r="MNC494" s="1"/>
      <c r="MND494" s="1"/>
      <c r="MNE494" s="1"/>
      <c r="MNF494" s="1"/>
      <c r="MNG494" s="1"/>
      <c r="MNH494" s="1"/>
      <c r="MNI494" s="1"/>
      <c r="MNJ494" s="1"/>
      <c r="MNK494" s="1"/>
      <c r="MNL494" s="1"/>
      <c r="MNM494" s="1"/>
      <c r="MNN494" s="1"/>
      <c r="MNO494" s="1"/>
      <c r="MNP494" s="1"/>
      <c r="MNQ494" s="1"/>
      <c r="MNR494" s="1"/>
      <c r="MNS494" s="1"/>
      <c r="MNT494" s="1"/>
      <c r="MNU494" s="1"/>
      <c r="MNV494" s="1"/>
      <c r="MNW494" s="1"/>
      <c r="MNX494" s="1"/>
      <c r="MNY494" s="1"/>
      <c r="MNZ494" s="1"/>
      <c r="MOA494" s="1"/>
      <c r="MOB494" s="1"/>
      <c r="MOC494" s="1"/>
      <c r="MOD494" s="1"/>
      <c r="MOE494" s="1"/>
      <c r="MOF494" s="1"/>
      <c r="MOG494" s="1"/>
      <c r="MOH494" s="1"/>
      <c r="MOI494" s="1"/>
      <c r="MOJ494" s="1"/>
      <c r="MOK494" s="1"/>
      <c r="MOL494" s="1"/>
      <c r="MOM494" s="1"/>
      <c r="MON494" s="1"/>
      <c r="MOO494" s="1"/>
      <c r="MOP494" s="1"/>
      <c r="MOQ494" s="1"/>
      <c r="MOR494" s="1"/>
      <c r="MOS494" s="1"/>
      <c r="MOT494" s="1"/>
      <c r="MOU494" s="1"/>
      <c r="MOV494" s="1"/>
      <c r="MOW494" s="1"/>
      <c r="MOX494" s="1"/>
      <c r="MOY494" s="1"/>
      <c r="MOZ494" s="1"/>
      <c r="MPA494" s="1"/>
      <c r="MPB494" s="1"/>
      <c r="MPC494" s="1"/>
      <c r="MPD494" s="1"/>
      <c r="MPE494" s="1"/>
      <c r="MPF494" s="1"/>
      <c r="MPG494" s="1"/>
      <c r="MPH494" s="1"/>
      <c r="MPI494" s="1"/>
      <c r="MPJ494" s="1"/>
      <c r="MPK494" s="1"/>
      <c r="MPL494" s="1"/>
      <c r="MPM494" s="1"/>
      <c r="MPN494" s="1"/>
      <c r="MPO494" s="1"/>
      <c r="MPP494" s="1"/>
      <c r="MPQ494" s="1"/>
      <c r="MPR494" s="1"/>
      <c r="MPS494" s="1"/>
      <c r="MPT494" s="1"/>
      <c r="MPU494" s="1"/>
      <c r="MPV494" s="1"/>
      <c r="MPW494" s="1"/>
      <c r="MPX494" s="1"/>
      <c r="MPY494" s="1"/>
      <c r="MPZ494" s="1"/>
      <c r="MQA494" s="1"/>
      <c r="MQB494" s="1"/>
      <c r="MQC494" s="1"/>
      <c r="MQD494" s="1"/>
      <c r="MQE494" s="1"/>
      <c r="MQF494" s="1"/>
      <c r="MQG494" s="1"/>
      <c r="MQH494" s="1"/>
      <c r="MQI494" s="1"/>
      <c r="MQJ494" s="1"/>
      <c r="MQK494" s="1"/>
      <c r="MQL494" s="1"/>
      <c r="MQM494" s="1"/>
      <c r="MQN494" s="1"/>
      <c r="MQO494" s="1"/>
      <c r="MQP494" s="1"/>
      <c r="MQQ494" s="1"/>
      <c r="MQR494" s="1"/>
      <c r="MQS494" s="1"/>
      <c r="MQT494" s="1"/>
      <c r="MQU494" s="1"/>
      <c r="MQV494" s="1"/>
      <c r="MQW494" s="1"/>
      <c r="MQX494" s="1"/>
      <c r="MQY494" s="1"/>
      <c r="MQZ494" s="1"/>
      <c r="MRA494" s="1"/>
      <c r="MRB494" s="1"/>
      <c r="MRC494" s="1"/>
      <c r="MRD494" s="1"/>
      <c r="MRE494" s="1"/>
      <c r="MRF494" s="1"/>
      <c r="MRG494" s="1"/>
      <c r="MRH494" s="1"/>
      <c r="MRI494" s="1"/>
      <c r="MRJ494" s="1"/>
      <c r="MRK494" s="1"/>
      <c r="MRL494" s="1"/>
      <c r="MRM494" s="1"/>
      <c r="MRN494" s="1"/>
      <c r="MRO494" s="1"/>
      <c r="MRP494" s="1"/>
      <c r="MRQ494" s="1"/>
      <c r="MRR494" s="1"/>
      <c r="MRS494" s="1"/>
      <c r="MRT494" s="1"/>
      <c r="MRU494" s="1"/>
      <c r="MRV494" s="1"/>
      <c r="MRW494" s="1"/>
      <c r="MRX494" s="1"/>
      <c r="MRY494" s="1"/>
      <c r="MRZ494" s="1"/>
      <c r="MSA494" s="1"/>
      <c r="MSB494" s="1"/>
      <c r="MSC494" s="1"/>
      <c r="MSD494" s="1"/>
      <c r="MSE494" s="1"/>
      <c r="MSF494" s="1"/>
      <c r="MSG494" s="1"/>
      <c r="MSH494" s="1"/>
      <c r="MSI494" s="1"/>
      <c r="MSJ494" s="1"/>
      <c r="MSK494" s="1"/>
      <c r="MSL494" s="1"/>
      <c r="MSM494" s="1"/>
      <c r="MSN494" s="1"/>
      <c r="MSO494" s="1"/>
      <c r="MSP494" s="1"/>
      <c r="MSQ494" s="1"/>
      <c r="MSR494" s="1"/>
      <c r="MSS494" s="1"/>
      <c r="MST494" s="1"/>
      <c r="MSU494" s="1"/>
      <c r="MSV494" s="1"/>
      <c r="MSW494" s="1"/>
      <c r="MSX494" s="1"/>
      <c r="MSY494" s="1"/>
      <c r="MSZ494" s="1"/>
      <c r="MTA494" s="1"/>
      <c r="MTB494" s="1"/>
      <c r="MTC494" s="1"/>
      <c r="MTD494" s="1"/>
      <c r="MTE494" s="1"/>
      <c r="MTF494" s="1"/>
      <c r="MTG494" s="1"/>
      <c r="MTH494" s="1"/>
      <c r="MTI494" s="1"/>
      <c r="MTJ494" s="1"/>
      <c r="MTK494" s="1"/>
      <c r="MTL494" s="1"/>
      <c r="MTM494" s="1"/>
      <c r="MTN494" s="1"/>
      <c r="MTO494" s="1"/>
      <c r="MTP494" s="1"/>
      <c r="MTQ494" s="1"/>
      <c r="MTR494" s="1"/>
      <c r="MTS494" s="1"/>
      <c r="MTT494" s="1"/>
      <c r="MTU494" s="1"/>
      <c r="MTV494" s="1"/>
      <c r="MTW494" s="1"/>
      <c r="MTX494" s="1"/>
      <c r="MTY494" s="1"/>
      <c r="MTZ494" s="1"/>
      <c r="MUA494" s="1"/>
      <c r="MUB494" s="1"/>
      <c r="MUC494" s="1"/>
      <c r="MUD494" s="1"/>
      <c r="MUE494" s="1"/>
      <c r="MUF494" s="1"/>
      <c r="MUG494" s="1"/>
      <c r="MUH494" s="1"/>
      <c r="MUI494" s="1"/>
      <c r="MUJ494" s="1"/>
      <c r="MUK494" s="1"/>
      <c r="MUL494" s="1"/>
      <c r="MUM494" s="1"/>
      <c r="MUN494" s="1"/>
      <c r="MUO494" s="1"/>
      <c r="MUP494" s="1"/>
      <c r="MUQ494" s="1"/>
      <c r="MUR494" s="1"/>
      <c r="MUS494" s="1"/>
      <c r="MUT494" s="1"/>
      <c r="MUU494" s="1"/>
      <c r="MUV494" s="1"/>
      <c r="MUW494" s="1"/>
      <c r="MUX494" s="1"/>
      <c r="MUY494" s="1"/>
      <c r="MUZ494" s="1"/>
      <c r="MVA494" s="1"/>
      <c r="MVB494" s="1"/>
      <c r="MVC494" s="1"/>
      <c r="MVD494" s="1"/>
      <c r="MVE494" s="1"/>
      <c r="MVF494" s="1"/>
      <c r="MVG494" s="1"/>
      <c r="MVH494" s="1"/>
      <c r="MVI494" s="1"/>
      <c r="MVJ494" s="1"/>
      <c r="MVK494" s="1"/>
      <c r="MVL494" s="1"/>
      <c r="MVM494" s="1"/>
      <c r="MVN494" s="1"/>
      <c r="MVO494" s="1"/>
      <c r="MVP494" s="1"/>
      <c r="MVQ494" s="1"/>
      <c r="MVR494" s="1"/>
      <c r="MVS494" s="1"/>
      <c r="MVT494" s="1"/>
      <c r="MVU494" s="1"/>
      <c r="MVV494" s="1"/>
      <c r="MVW494" s="1"/>
      <c r="MVX494" s="1"/>
      <c r="MVY494" s="1"/>
      <c r="MVZ494" s="1"/>
      <c r="MWA494" s="1"/>
      <c r="MWB494" s="1"/>
      <c r="MWC494" s="1"/>
      <c r="MWD494" s="1"/>
      <c r="MWE494" s="1"/>
      <c r="MWF494" s="1"/>
      <c r="MWG494" s="1"/>
      <c r="MWH494" s="1"/>
      <c r="MWI494" s="1"/>
      <c r="MWJ494" s="1"/>
      <c r="MWK494" s="1"/>
      <c r="MWL494" s="1"/>
      <c r="MWM494" s="1"/>
      <c r="MWN494" s="1"/>
      <c r="MWO494" s="1"/>
      <c r="MWP494" s="1"/>
      <c r="MWQ494" s="1"/>
      <c r="MWR494" s="1"/>
      <c r="MWS494" s="1"/>
      <c r="MWT494" s="1"/>
      <c r="MWU494" s="1"/>
      <c r="MWV494" s="1"/>
      <c r="MWW494" s="1"/>
      <c r="MWX494" s="1"/>
      <c r="MWY494" s="1"/>
      <c r="MWZ494" s="1"/>
      <c r="MXA494" s="1"/>
      <c r="MXB494" s="1"/>
      <c r="MXC494" s="1"/>
      <c r="MXD494" s="1"/>
      <c r="MXE494" s="1"/>
      <c r="MXF494" s="1"/>
      <c r="MXG494" s="1"/>
      <c r="MXH494" s="1"/>
      <c r="MXI494" s="1"/>
      <c r="MXJ494" s="1"/>
      <c r="MXK494" s="1"/>
      <c r="MXL494" s="1"/>
      <c r="MXM494" s="1"/>
      <c r="MXN494" s="1"/>
      <c r="MXO494" s="1"/>
      <c r="MXP494" s="1"/>
      <c r="MXQ494" s="1"/>
      <c r="MXR494" s="1"/>
      <c r="MXS494" s="1"/>
      <c r="MXT494" s="1"/>
      <c r="MXU494" s="1"/>
      <c r="MXV494" s="1"/>
      <c r="MXW494" s="1"/>
      <c r="MXX494" s="1"/>
      <c r="MXY494" s="1"/>
      <c r="MXZ494" s="1"/>
      <c r="MYA494" s="1"/>
      <c r="MYB494" s="1"/>
      <c r="MYC494" s="1"/>
      <c r="MYD494" s="1"/>
      <c r="MYE494" s="1"/>
      <c r="MYF494" s="1"/>
      <c r="MYG494" s="1"/>
      <c r="MYH494" s="1"/>
      <c r="MYI494" s="1"/>
      <c r="MYJ494" s="1"/>
      <c r="MYK494" s="1"/>
      <c r="MYL494" s="1"/>
      <c r="MYM494" s="1"/>
      <c r="MYN494" s="1"/>
      <c r="MYO494" s="1"/>
      <c r="MYP494" s="1"/>
      <c r="MYQ494" s="1"/>
      <c r="MYR494" s="1"/>
      <c r="MYS494" s="1"/>
      <c r="MYT494" s="1"/>
      <c r="MYU494" s="1"/>
      <c r="MYV494" s="1"/>
      <c r="MYW494" s="1"/>
      <c r="MYX494" s="1"/>
      <c r="MYY494" s="1"/>
      <c r="MYZ494" s="1"/>
      <c r="MZA494" s="1"/>
      <c r="MZB494" s="1"/>
      <c r="MZC494" s="1"/>
      <c r="MZD494" s="1"/>
      <c r="MZE494" s="1"/>
      <c r="MZF494" s="1"/>
      <c r="MZG494" s="1"/>
      <c r="MZH494" s="1"/>
      <c r="MZI494" s="1"/>
      <c r="MZJ494" s="1"/>
      <c r="MZK494" s="1"/>
      <c r="MZL494" s="1"/>
      <c r="MZM494" s="1"/>
      <c r="MZN494" s="1"/>
      <c r="MZO494" s="1"/>
      <c r="MZP494" s="1"/>
      <c r="MZQ494" s="1"/>
      <c r="MZR494" s="1"/>
      <c r="MZS494" s="1"/>
      <c r="MZT494" s="1"/>
      <c r="MZU494" s="1"/>
      <c r="MZV494" s="1"/>
      <c r="MZW494" s="1"/>
      <c r="MZX494" s="1"/>
      <c r="MZY494" s="1"/>
      <c r="MZZ494" s="1"/>
      <c r="NAA494" s="1"/>
      <c r="NAB494" s="1"/>
      <c r="NAC494" s="1"/>
      <c r="NAD494" s="1"/>
      <c r="NAE494" s="1"/>
      <c r="NAF494" s="1"/>
      <c r="NAG494" s="1"/>
      <c r="NAH494" s="1"/>
      <c r="NAI494" s="1"/>
      <c r="NAJ494" s="1"/>
      <c r="NAK494" s="1"/>
      <c r="NAL494" s="1"/>
      <c r="NAM494" s="1"/>
      <c r="NAN494" s="1"/>
      <c r="NAO494" s="1"/>
      <c r="NAP494" s="1"/>
      <c r="NAQ494" s="1"/>
      <c r="NAR494" s="1"/>
      <c r="NAS494" s="1"/>
      <c r="NAT494" s="1"/>
      <c r="NAU494" s="1"/>
      <c r="NAV494" s="1"/>
      <c r="NAW494" s="1"/>
      <c r="NAX494" s="1"/>
      <c r="NAY494" s="1"/>
      <c r="NAZ494" s="1"/>
      <c r="NBA494" s="1"/>
      <c r="NBB494" s="1"/>
      <c r="NBC494" s="1"/>
      <c r="NBD494" s="1"/>
      <c r="NBE494" s="1"/>
      <c r="NBF494" s="1"/>
      <c r="NBG494" s="1"/>
      <c r="NBH494" s="1"/>
      <c r="NBI494" s="1"/>
      <c r="NBJ494" s="1"/>
      <c r="NBK494" s="1"/>
      <c r="NBL494" s="1"/>
      <c r="NBM494" s="1"/>
      <c r="NBN494" s="1"/>
      <c r="NBO494" s="1"/>
      <c r="NBP494" s="1"/>
      <c r="NBQ494" s="1"/>
      <c r="NBR494" s="1"/>
      <c r="NBS494" s="1"/>
      <c r="NBT494" s="1"/>
      <c r="NBU494" s="1"/>
      <c r="NBV494" s="1"/>
      <c r="NBW494" s="1"/>
      <c r="NBX494" s="1"/>
      <c r="NBY494" s="1"/>
      <c r="NBZ494" s="1"/>
      <c r="NCA494" s="1"/>
      <c r="NCB494" s="1"/>
      <c r="NCC494" s="1"/>
      <c r="NCD494" s="1"/>
      <c r="NCE494" s="1"/>
      <c r="NCF494" s="1"/>
      <c r="NCG494" s="1"/>
      <c r="NCH494" s="1"/>
      <c r="NCI494" s="1"/>
      <c r="NCJ494" s="1"/>
      <c r="NCK494" s="1"/>
      <c r="NCL494" s="1"/>
      <c r="NCM494" s="1"/>
      <c r="NCN494" s="1"/>
      <c r="NCO494" s="1"/>
      <c r="NCP494" s="1"/>
      <c r="NCQ494" s="1"/>
      <c r="NCR494" s="1"/>
      <c r="NCS494" s="1"/>
      <c r="NCT494" s="1"/>
      <c r="NCU494" s="1"/>
      <c r="NCV494" s="1"/>
      <c r="NCW494" s="1"/>
      <c r="NCX494" s="1"/>
      <c r="NCY494" s="1"/>
      <c r="NCZ494" s="1"/>
      <c r="NDA494" s="1"/>
      <c r="NDB494" s="1"/>
      <c r="NDC494" s="1"/>
      <c r="NDD494" s="1"/>
      <c r="NDE494" s="1"/>
      <c r="NDF494" s="1"/>
      <c r="NDG494" s="1"/>
      <c r="NDH494" s="1"/>
      <c r="NDI494" s="1"/>
      <c r="NDJ494" s="1"/>
      <c r="NDK494" s="1"/>
      <c r="NDL494" s="1"/>
      <c r="NDM494" s="1"/>
      <c r="NDN494" s="1"/>
      <c r="NDO494" s="1"/>
      <c r="NDP494" s="1"/>
      <c r="NDQ494" s="1"/>
      <c r="NDR494" s="1"/>
      <c r="NDS494" s="1"/>
      <c r="NDT494" s="1"/>
      <c r="NDU494" s="1"/>
      <c r="NDV494" s="1"/>
      <c r="NDW494" s="1"/>
      <c r="NDX494" s="1"/>
      <c r="NDY494" s="1"/>
      <c r="NDZ494" s="1"/>
      <c r="NEA494" s="1"/>
      <c r="NEB494" s="1"/>
      <c r="NEC494" s="1"/>
      <c r="NED494" s="1"/>
      <c r="NEE494" s="1"/>
      <c r="NEF494" s="1"/>
      <c r="NEG494" s="1"/>
      <c r="NEH494" s="1"/>
      <c r="NEI494" s="1"/>
      <c r="NEJ494" s="1"/>
      <c r="NEK494" s="1"/>
      <c r="NEL494" s="1"/>
      <c r="NEM494" s="1"/>
      <c r="NEN494" s="1"/>
      <c r="NEO494" s="1"/>
      <c r="NEP494" s="1"/>
      <c r="NEQ494" s="1"/>
      <c r="NER494" s="1"/>
      <c r="NES494" s="1"/>
      <c r="NET494" s="1"/>
      <c r="NEU494" s="1"/>
      <c r="NEV494" s="1"/>
      <c r="NEW494" s="1"/>
      <c r="NEX494" s="1"/>
      <c r="NEY494" s="1"/>
      <c r="NEZ494" s="1"/>
      <c r="NFA494" s="1"/>
      <c r="NFB494" s="1"/>
      <c r="NFC494" s="1"/>
      <c r="NFD494" s="1"/>
      <c r="NFE494" s="1"/>
      <c r="NFF494" s="1"/>
      <c r="NFG494" s="1"/>
      <c r="NFH494" s="1"/>
      <c r="NFI494" s="1"/>
      <c r="NFJ494" s="1"/>
      <c r="NFK494" s="1"/>
      <c r="NFL494" s="1"/>
      <c r="NFM494" s="1"/>
      <c r="NFN494" s="1"/>
      <c r="NFO494" s="1"/>
      <c r="NFP494" s="1"/>
      <c r="NFQ494" s="1"/>
      <c r="NFR494" s="1"/>
      <c r="NFS494" s="1"/>
      <c r="NFT494" s="1"/>
      <c r="NFU494" s="1"/>
      <c r="NFV494" s="1"/>
      <c r="NFW494" s="1"/>
      <c r="NFX494" s="1"/>
      <c r="NFY494" s="1"/>
      <c r="NFZ494" s="1"/>
      <c r="NGA494" s="1"/>
      <c r="NGB494" s="1"/>
      <c r="NGC494" s="1"/>
      <c r="NGD494" s="1"/>
      <c r="NGE494" s="1"/>
      <c r="NGF494" s="1"/>
      <c r="NGG494" s="1"/>
      <c r="NGH494" s="1"/>
      <c r="NGI494" s="1"/>
      <c r="NGJ494" s="1"/>
      <c r="NGK494" s="1"/>
      <c r="NGL494" s="1"/>
      <c r="NGM494" s="1"/>
      <c r="NGN494" s="1"/>
      <c r="NGO494" s="1"/>
      <c r="NGP494" s="1"/>
      <c r="NGQ494" s="1"/>
      <c r="NGR494" s="1"/>
      <c r="NGS494" s="1"/>
      <c r="NGT494" s="1"/>
      <c r="NGU494" s="1"/>
      <c r="NGV494" s="1"/>
      <c r="NGW494" s="1"/>
      <c r="NGX494" s="1"/>
      <c r="NGY494" s="1"/>
      <c r="NGZ494" s="1"/>
      <c r="NHA494" s="1"/>
      <c r="NHB494" s="1"/>
      <c r="NHC494" s="1"/>
      <c r="NHD494" s="1"/>
      <c r="NHE494" s="1"/>
      <c r="NHF494" s="1"/>
      <c r="NHG494" s="1"/>
      <c r="NHH494" s="1"/>
      <c r="NHI494" s="1"/>
      <c r="NHJ494" s="1"/>
      <c r="NHK494" s="1"/>
      <c r="NHL494" s="1"/>
      <c r="NHM494" s="1"/>
      <c r="NHN494" s="1"/>
      <c r="NHO494" s="1"/>
      <c r="NHP494" s="1"/>
      <c r="NHQ494" s="1"/>
      <c r="NHR494" s="1"/>
      <c r="NHS494" s="1"/>
      <c r="NHT494" s="1"/>
      <c r="NHU494" s="1"/>
      <c r="NHV494" s="1"/>
      <c r="NHW494" s="1"/>
      <c r="NHX494" s="1"/>
      <c r="NHY494" s="1"/>
      <c r="NHZ494" s="1"/>
      <c r="NIA494" s="1"/>
      <c r="NIB494" s="1"/>
      <c r="NIC494" s="1"/>
      <c r="NID494" s="1"/>
      <c r="NIE494" s="1"/>
      <c r="NIF494" s="1"/>
      <c r="NIG494" s="1"/>
      <c r="NIH494" s="1"/>
      <c r="NII494" s="1"/>
      <c r="NIJ494" s="1"/>
      <c r="NIK494" s="1"/>
      <c r="NIL494" s="1"/>
      <c r="NIM494" s="1"/>
      <c r="NIN494" s="1"/>
      <c r="NIO494" s="1"/>
      <c r="NIP494" s="1"/>
      <c r="NIQ494" s="1"/>
      <c r="NIR494" s="1"/>
      <c r="NIS494" s="1"/>
      <c r="NIT494" s="1"/>
      <c r="NIU494" s="1"/>
      <c r="NIV494" s="1"/>
      <c r="NIW494" s="1"/>
      <c r="NIX494" s="1"/>
      <c r="NIY494" s="1"/>
      <c r="NIZ494" s="1"/>
      <c r="NJA494" s="1"/>
      <c r="NJB494" s="1"/>
      <c r="NJC494" s="1"/>
      <c r="NJD494" s="1"/>
      <c r="NJE494" s="1"/>
      <c r="NJF494" s="1"/>
      <c r="NJG494" s="1"/>
      <c r="NJH494" s="1"/>
      <c r="NJI494" s="1"/>
      <c r="NJJ494" s="1"/>
      <c r="NJK494" s="1"/>
      <c r="NJL494" s="1"/>
      <c r="NJM494" s="1"/>
      <c r="NJN494" s="1"/>
      <c r="NJO494" s="1"/>
      <c r="NJP494" s="1"/>
      <c r="NJQ494" s="1"/>
      <c r="NJR494" s="1"/>
      <c r="NJS494" s="1"/>
      <c r="NJT494" s="1"/>
      <c r="NJU494" s="1"/>
      <c r="NJV494" s="1"/>
      <c r="NJW494" s="1"/>
      <c r="NJX494" s="1"/>
      <c r="NJY494" s="1"/>
      <c r="NJZ494" s="1"/>
      <c r="NKA494" s="1"/>
      <c r="NKB494" s="1"/>
      <c r="NKC494" s="1"/>
      <c r="NKD494" s="1"/>
      <c r="NKE494" s="1"/>
      <c r="NKF494" s="1"/>
      <c r="NKG494" s="1"/>
      <c r="NKH494" s="1"/>
      <c r="NKI494" s="1"/>
      <c r="NKJ494" s="1"/>
      <c r="NKK494" s="1"/>
      <c r="NKL494" s="1"/>
      <c r="NKM494" s="1"/>
      <c r="NKN494" s="1"/>
      <c r="NKO494" s="1"/>
      <c r="NKP494" s="1"/>
      <c r="NKQ494" s="1"/>
      <c r="NKR494" s="1"/>
      <c r="NKS494" s="1"/>
      <c r="NKT494" s="1"/>
      <c r="NKU494" s="1"/>
      <c r="NKV494" s="1"/>
      <c r="NKW494" s="1"/>
      <c r="NKX494" s="1"/>
      <c r="NKY494" s="1"/>
      <c r="NKZ494" s="1"/>
      <c r="NLA494" s="1"/>
      <c r="NLB494" s="1"/>
      <c r="NLC494" s="1"/>
      <c r="NLD494" s="1"/>
      <c r="NLE494" s="1"/>
      <c r="NLF494" s="1"/>
      <c r="NLG494" s="1"/>
      <c r="NLH494" s="1"/>
      <c r="NLI494" s="1"/>
      <c r="NLJ494" s="1"/>
      <c r="NLK494" s="1"/>
      <c r="NLL494" s="1"/>
      <c r="NLM494" s="1"/>
      <c r="NLN494" s="1"/>
      <c r="NLO494" s="1"/>
      <c r="NLP494" s="1"/>
      <c r="NLQ494" s="1"/>
      <c r="NLR494" s="1"/>
      <c r="NLS494" s="1"/>
      <c r="NLT494" s="1"/>
      <c r="NLU494" s="1"/>
      <c r="NLV494" s="1"/>
      <c r="NLW494" s="1"/>
      <c r="NLX494" s="1"/>
      <c r="NLY494" s="1"/>
      <c r="NLZ494" s="1"/>
      <c r="NMA494" s="1"/>
      <c r="NMB494" s="1"/>
      <c r="NMC494" s="1"/>
      <c r="NMD494" s="1"/>
      <c r="NME494" s="1"/>
      <c r="NMF494" s="1"/>
      <c r="NMG494" s="1"/>
      <c r="NMH494" s="1"/>
      <c r="NMI494" s="1"/>
      <c r="NMJ494" s="1"/>
      <c r="NMK494" s="1"/>
      <c r="NML494" s="1"/>
      <c r="NMM494" s="1"/>
      <c r="NMN494" s="1"/>
      <c r="NMO494" s="1"/>
      <c r="NMP494" s="1"/>
      <c r="NMQ494" s="1"/>
      <c r="NMR494" s="1"/>
      <c r="NMS494" s="1"/>
      <c r="NMT494" s="1"/>
      <c r="NMU494" s="1"/>
      <c r="NMV494" s="1"/>
      <c r="NMW494" s="1"/>
      <c r="NMX494" s="1"/>
      <c r="NMY494" s="1"/>
      <c r="NMZ494" s="1"/>
      <c r="NNA494" s="1"/>
      <c r="NNB494" s="1"/>
      <c r="NNC494" s="1"/>
      <c r="NND494" s="1"/>
      <c r="NNE494" s="1"/>
      <c r="NNF494" s="1"/>
      <c r="NNG494" s="1"/>
      <c r="NNH494" s="1"/>
      <c r="NNI494" s="1"/>
      <c r="NNJ494" s="1"/>
      <c r="NNK494" s="1"/>
      <c r="NNL494" s="1"/>
      <c r="NNM494" s="1"/>
      <c r="NNN494" s="1"/>
      <c r="NNO494" s="1"/>
      <c r="NNP494" s="1"/>
      <c r="NNQ494" s="1"/>
      <c r="NNR494" s="1"/>
      <c r="NNS494" s="1"/>
      <c r="NNT494" s="1"/>
      <c r="NNU494" s="1"/>
      <c r="NNV494" s="1"/>
      <c r="NNW494" s="1"/>
      <c r="NNX494" s="1"/>
      <c r="NNY494" s="1"/>
      <c r="NNZ494" s="1"/>
      <c r="NOA494" s="1"/>
      <c r="NOB494" s="1"/>
      <c r="NOC494" s="1"/>
      <c r="NOD494" s="1"/>
      <c r="NOE494" s="1"/>
      <c r="NOF494" s="1"/>
      <c r="NOG494" s="1"/>
      <c r="NOH494" s="1"/>
      <c r="NOI494" s="1"/>
      <c r="NOJ494" s="1"/>
      <c r="NOK494" s="1"/>
      <c r="NOL494" s="1"/>
      <c r="NOM494" s="1"/>
      <c r="NON494" s="1"/>
      <c r="NOO494" s="1"/>
      <c r="NOP494" s="1"/>
      <c r="NOQ494" s="1"/>
      <c r="NOR494" s="1"/>
      <c r="NOS494" s="1"/>
      <c r="NOT494" s="1"/>
      <c r="NOU494" s="1"/>
      <c r="NOV494" s="1"/>
      <c r="NOW494" s="1"/>
      <c r="NOX494" s="1"/>
      <c r="NOY494" s="1"/>
      <c r="NOZ494" s="1"/>
      <c r="NPA494" s="1"/>
      <c r="NPB494" s="1"/>
      <c r="NPC494" s="1"/>
      <c r="NPD494" s="1"/>
      <c r="NPE494" s="1"/>
      <c r="NPF494" s="1"/>
      <c r="NPG494" s="1"/>
      <c r="NPH494" s="1"/>
      <c r="NPI494" s="1"/>
      <c r="NPJ494" s="1"/>
      <c r="NPK494" s="1"/>
      <c r="NPL494" s="1"/>
      <c r="NPM494" s="1"/>
      <c r="NPN494" s="1"/>
      <c r="NPO494" s="1"/>
      <c r="NPP494" s="1"/>
      <c r="NPQ494" s="1"/>
      <c r="NPR494" s="1"/>
      <c r="NPS494" s="1"/>
      <c r="NPT494" s="1"/>
      <c r="NPU494" s="1"/>
      <c r="NPV494" s="1"/>
      <c r="NPW494" s="1"/>
      <c r="NPX494" s="1"/>
      <c r="NPY494" s="1"/>
      <c r="NPZ494" s="1"/>
      <c r="NQA494" s="1"/>
      <c r="NQB494" s="1"/>
      <c r="NQC494" s="1"/>
      <c r="NQD494" s="1"/>
      <c r="NQE494" s="1"/>
      <c r="NQF494" s="1"/>
      <c r="NQG494" s="1"/>
      <c r="NQH494" s="1"/>
      <c r="NQI494" s="1"/>
      <c r="NQJ494" s="1"/>
      <c r="NQK494" s="1"/>
      <c r="NQL494" s="1"/>
      <c r="NQM494" s="1"/>
      <c r="NQN494" s="1"/>
      <c r="NQO494" s="1"/>
      <c r="NQP494" s="1"/>
      <c r="NQQ494" s="1"/>
      <c r="NQR494" s="1"/>
      <c r="NQS494" s="1"/>
      <c r="NQT494" s="1"/>
      <c r="NQU494" s="1"/>
      <c r="NQV494" s="1"/>
      <c r="NQW494" s="1"/>
      <c r="NQX494" s="1"/>
      <c r="NQY494" s="1"/>
      <c r="NQZ494" s="1"/>
      <c r="NRA494" s="1"/>
      <c r="NRB494" s="1"/>
      <c r="NRC494" s="1"/>
      <c r="NRD494" s="1"/>
      <c r="NRE494" s="1"/>
      <c r="NRF494" s="1"/>
      <c r="NRG494" s="1"/>
      <c r="NRH494" s="1"/>
      <c r="NRI494" s="1"/>
      <c r="NRJ494" s="1"/>
      <c r="NRK494" s="1"/>
      <c r="NRL494" s="1"/>
      <c r="NRM494" s="1"/>
      <c r="NRN494" s="1"/>
      <c r="NRO494" s="1"/>
      <c r="NRP494" s="1"/>
      <c r="NRQ494" s="1"/>
      <c r="NRR494" s="1"/>
      <c r="NRS494" s="1"/>
      <c r="NRT494" s="1"/>
      <c r="NRU494" s="1"/>
      <c r="NRV494" s="1"/>
      <c r="NRW494" s="1"/>
      <c r="NRX494" s="1"/>
      <c r="NRY494" s="1"/>
      <c r="NRZ494" s="1"/>
      <c r="NSA494" s="1"/>
      <c r="NSB494" s="1"/>
      <c r="NSC494" s="1"/>
      <c r="NSD494" s="1"/>
      <c r="NSE494" s="1"/>
      <c r="NSF494" s="1"/>
      <c r="NSG494" s="1"/>
      <c r="NSH494" s="1"/>
      <c r="NSI494" s="1"/>
      <c r="NSJ494" s="1"/>
      <c r="NSK494" s="1"/>
      <c r="NSL494" s="1"/>
      <c r="NSM494" s="1"/>
      <c r="NSN494" s="1"/>
      <c r="NSO494" s="1"/>
      <c r="NSP494" s="1"/>
      <c r="NSQ494" s="1"/>
      <c r="NSR494" s="1"/>
      <c r="NSS494" s="1"/>
      <c r="NST494" s="1"/>
      <c r="NSU494" s="1"/>
      <c r="NSV494" s="1"/>
      <c r="NSW494" s="1"/>
      <c r="NSX494" s="1"/>
      <c r="NSY494" s="1"/>
      <c r="NSZ494" s="1"/>
      <c r="NTA494" s="1"/>
      <c r="NTB494" s="1"/>
      <c r="NTC494" s="1"/>
      <c r="NTD494" s="1"/>
      <c r="NTE494" s="1"/>
      <c r="NTF494" s="1"/>
      <c r="NTG494" s="1"/>
      <c r="NTH494" s="1"/>
      <c r="NTI494" s="1"/>
      <c r="NTJ494" s="1"/>
      <c r="NTK494" s="1"/>
      <c r="NTL494" s="1"/>
      <c r="NTM494" s="1"/>
      <c r="NTN494" s="1"/>
      <c r="NTO494" s="1"/>
      <c r="NTP494" s="1"/>
      <c r="NTQ494" s="1"/>
      <c r="NTR494" s="1"/>
      <c r="NTS494" s="1"/>
      <c r="NTT494" s="1"/>
      <c r="NTU494" s="1"/>
      <c r="NTV494" s="1"/>
      <c r="NTW494" s="1"/>
      <c r="NTX494" s="1"/>
      <c r="NTY494" s="1"/>
      <c r="NTZ494" s="1"/>
      <c r="NUA494" s="1"/>
      <c r="NUB494" s="1"/>
      <c r="NUC494" s="1"/>
      <c r="NUD494" s="1"/>
      <c r="NUE494" s="1"/>
      <c r="NUF494" s="1"/>
      <c r="NUG494" s="1"/>
      <c r="NUH494" s="1"/>
      <c r="NUI494" s="1"/>
      <c r="NUJ494" s="1"/>
      <c r="NUK494" s="1"/>
      <c r="NUL494" s="1"/>
      <c r="NUM494" s="1"/>
      <c r="NUN494" s="1"/>
      <c r="NUO494" s="1"/>
      <c r="NUP494" s="1"/>
      <c r="NUQ494" s="1"/>
      <c r="NUR494" s="1"/>
      <c r="NUS494" s="1"/>
      <c r="NUT494" s="1"/>
      <c r="NUU494" s="1"/>
      <c r="NUV494" s="1"/>
      <c r="NUW494" s="1"/>
      <c r="NUX494" s="1"/>
      <c r="NUY494" s="1"/>
      <c r="NUZ494" s="1"/>
      <c r="NVA494" s="1"/>
      <c r="NVB494" s="1"/>
      <c r="NVC494" s="1"/>
      <c r="NVD494" s="1"/>
      <c r="NVE494" s="1"/>
      <c r="NVF494" s="1"/>
      <c r="NVG494" s="1"/>
      <c r="NVH494" s="1"/>
      <c r="NVI494" s="1"/>
      <c r="NVJ494" s="1"/>
      <c r="NVK494" s="1"/>
      <c r="NVL494" s="1"/>
      <c r="NVM494" s="1"/>
      <c r="NVN494" s="1"/>
      <c r="NVO494" s="1"/>
      <c r="NVP494" s="1"/>
      <c r="NVQ494" s="1"/>
      <c r="NVR494" s="1"/>
      <c r="NVS494" s="1"/>
      <c r="NVT494" s="1"/>
      <c r="NVU494" s="1"/>
      <c r="NVV494" s="1"/>
      <c r="NVW494" s="1"/>
      <c r="NVX494" s="1"/>
      <c r="NVY494" s="1"/>
      <c r="NVZ494" s="1"/>
      <c r="NWA494" s="1"/>
      <c r="NWB494" s="1"/>
      <c r="NWC494" s="1"/>
      <c r="NWD494" s="1"/>
      <c r="NWE494" s="1"/>
      <c r="NWF494" s="1"/>
      <c r="NWG494" s="1"/>
      <c r="NWH494" s="1"/>
      <c r="NWI494" s="1"/>
      <c r="NWJ494" s="1"/>
      <c r="NWK494" s="1"/>
      <c r="NWL494" s="1"/>
      <c r="NWM494" s="1"/>
      <c r="NWN494" s="1"/>
      <c r="NWO494" s="1"/>
      <c r="NWP494" s="1"/>
      <c r="NWQ494" s="1"/>
      <c r="NWR494" s="1"/>
      <c r="NWS494" s="1"/>
      <c r="NWT494" s="1"/>
      <c r="NWU494" s="1"/>
      <c r="NWV494" s="1"/>
      <c r="NWW494" s="1"/>
      <c r="NWX494" s="1"/>
      <c r="NWY494" s="1"/>
      <c r="NWZ494" s="1"/>
      <c r="NXA494" s="1"/>
      <c r="NXB494" s="1"/>
      <c r="NXC494" s="1"/>
      <c r="NXD494" s="1"/>
      <c r="NXE494" s="1"/>
      <c r="NXF494" s="1"/>
      <c r="NXG494" s="1"/>
      <c r="NXH494" s="1"/>
      <c r="NXI494" s="1"/>
      <c r="NXJ494" s="1"/>
      <c r="NXK494" s="1"/>
      <c r="NXL494" s="1"/>
      <c r="NXM494" s="1"/>
      <c r="NXN494" s="1"/>
      <c r="NXO494" s="1"/>
      <c r="NXP494" s="1"/>
      <c r="NXQ494" s="1"/>
      <c r="NXR494" s="1"/>
      <c r="NXS494" s="1"/>
      <c r="NXT494" s="1"/>
      <c r="NXU494" s="1"/>
      <c r="NXV494" s="1"/>
      <c r="NXW494" s="1"/>
      <c r="NXX494" s="1"/>
      <c r="NXY494" s="1"/>
      <c r="NXZ494" s="1"/>
      <c r="NYA494" s="1"/>
      <c r="NYB494" s="1"/>
      <c r="NYC494" s="1"/>
      <c r="NYD494" s="1"/>
      <c r="NYE494" s="1"/>
      <c r="NYF494" s="1"/>
      <c r="NYG494" s="1"/>
      <c r="NYH494" s="1"/>
      <c r="NYI494" s="1"/>
      <c r="NYJ494" s="1"/>
      <c r="NYK494" s="1"/>
      <c r="NYL494" s="1"/>
      <c r="NYM494" s="1"/>
      <c r="NYN494" s="1"/>
      <c r="NYO494" s="1"/>
      <c r="NYP494" s="1"/>
      <c r="NYQ494" s="1"/>
      <c r="NYR494" s="1"/>
      <c r="NYS494" s="1"/>
      <c r="NYT494" s="1"/>
      <c r="NYU494" s="1"/>
      <c r="NYV494" s="1"/>
      <c r="NYW494" s="1"/>
      <c r="NYX494" s="1"/>
      <c r="NYY494" s="1"/>
      <c r="NYZ494" s="1"/>
      <c r="NZA494" s="1"/>
      <c r="NZB494" s="1"/>
      <c r="NZC494" s="1"/>
      <c r="NZD494" s="1"/>
      <c r="NZE494" s="1"/>
      <c r="NZF494" s="1"/>
      <c r="NZG494" s="1"/>
      <c r="NZH494" s="1"/>
      <c r="NZI494" s="1"/>
      <c r="NZJ494" s="1"/>
      <c r="NZK494" s="1"/>
      <c r="NZL494" s="1"/>
      <c r="NZM494" s="1"/>
      <c r="NZN494" s="1"/>
      <c r="NZO494" s="1"/>
      <c r="NZP494" s="1"/>
      <c r="NZQ494" s="1"/>
      <c r="NZR494" s="1"/>
      <c r="NZS494" s="1"/>
      <c r="NZT494" s="1"/>
      <c r="NZU494" s="1"/>
      <c r="NZV494" s="1"/>
      <c r="NZW494" s="1"/>
      <c r="NZX494" s="1"/>
      <c r="NZY494" s="1"/>
      <c r="NZZ494" s="1"/>
      <c r="OAA494" s="1"/>
      <c r="OAB494" s="1"/>
      <c r="OAC494" s="1"/>
      <c r="OAD494" s="1"/>
      <c r="OAE494" s="1"/>
      <c r="OAF494" s="1"/>
      <c r="OAG494" s="1"/>
      <c r="OAH494" s="1"/>
      <c r="OAI494" s="1"/>
      <c r="OAJ494" s="1"/>
      <c r="OAK494" s="1"/>
      <c r="OAL494" s="1"/>
      <c r="OAM494" s="1"/>
      <c r="OAN494" s="1"/>
      <c r="OAO494" s="1"/>
      <c r="OAP494" s="1"/>
      <c r="OAQ494" s="1"/>
      <c r="OAR494" s="1"/>
      <c r="OAS494" s="1"/>
      <c r="OAT494" s="1"/>
      <c r="OAU494" s="1"/>
      <c r="OAV494" s="1"/>
      <c r="OAW494" s="1"/>
      <c r="OAX494" s="1"/>
      <c r="OAY494" s="1"/>
      <c r="OAZ494" s="1"/>
      <c r="OBA494" s="1"/>
      <c r="OBB494" s="1"/>
      <c r="OBC494" s="1"/>
      <c r="OBD494" s="1"/>
      <c r="OBE494" s="1"/>
      <c r="OBF494" s="1"/>
      <c r="OBG494" s="1"/>
      <c r="OBH494" s="1"/>
      <c r="OBI494" s="1"/>
      <c r="OBJ494" s="1"/>
      <c r="OBK494" s="1"/>
      <c r="OBL494" s="1"/>
      <c r="OBM494" s="1"/>
      <c r="OBN494" s="1"/>
      <c r="OBO494" s="1"/>
      <c r="OBP494" s="1"/>
      <c r="OBQ494" s="1"/>
      <c r="OBR494" s="1"/>
      <c r="OBS494" s="1"/>
      <c r="OBT494" s="1"/>
      <c r="OBU494" s="1"/>
      <c r="OBV494" s="1"/>
      <c r="OBW494" s="1"/>
      <c r="OBX494" s="1"/>
      <c r="OBY494" s="1"/>
      <c r="OBZ494" s="1"/>
      <c r="OCA494" s="1"/>
      <c r="OCB494" s="1"/>
      <c r="OCC494" s="1"/>
      <c r="OCD494" s="1"/>
      <c r="OCE494" s="1"/>
      <c r="OCF494" s="1"/>
      <c r="OCG494" s="1"/>
      <c r="OCH494" s="1"/>
      <c r="OCI494" s="1"/>
      <c r="OCJ494" s="1"/>
      <c r="OCK494" s="1"/>
      <c r="OCL494" s="1"/>
      <c r="OCM494" s="1"/>
      <c r="OCN494" s="1"/>
      <c r="OCO494" s="1"/>
      <c r="OCP494" s="1"/>
      <c r="OCQ494" s="1"/>
      <c r="OCR494" s="1"/>
      <c r="OCS494" s="1"/>
      <c r="OCT494" s="1"/>
      <c r="OCU494" s="1"/>
      <c r="OCV494" s="1"/>
      <c r="OCW494" s="1"/>
      <c r="OCX494" s="1"/>
      <c r="OCY494" s="1"/>
      <c r="OCZ494" s="1"/>
      <c r="ODA494" s="1"/>
      <c r="ODB494" s="1"/>
      <c r="ODC494" s="1"/>
      <c r="ODD494" s="1"/>
      <c r="ODE494" s="1"/>
      <c r="ODF494" s="1"/>
      <c r="ODG494" s="1"/>
      <c r="ODH494" s="1"/>
      <c r="ODI494" s="1"/>
      <c r="ODJ494" s="1"/>
      <c r="ODK494" s="1"/>
      <c r="ODL494" s="1"/>
      <c r="ODM494" s="1"/>
      <c r="ODN494" s="1"/>
      <c r="ODO494" s="1"/>
      <c r="ODP494" s="1"/>
      <c r="ODQ494" s="1"/>
      <c r="ODR494" s="1"/>
      <c r="ODS494" s="1"/>
      <c r="ODT494" s="1"/>
      <c r="ODU494" s="1"/>
      <c r="ODV494" s="1"/>
      <c r="ODW494" s="1"/>
      <c r="ODX494" s="1"/>
      <c r="ODY494" s="1"/>
      <c r="ODZ494" s="1"/>
      <c r="OEA494" s="1"/>
      <c r="OEB494" s="1"/>
      <c r="OEC494" s="1"/>
      <c r="OED494" s="1"/>
      <c r="OEE494" s="1"/>
      <c r="OEF494" s="1"/>
      <c r="OEG494" s="1"/>
      <c r="OEH494" s="1"/>
      <c r="OEI494" s="1"/>
      <c r="OEJ494" s="1"/>
      <c r="OEK494" s="1"/>
      <c r="OEL494" s="1"/>
      <c r="OEM494" s="1"/>
      <c r="OEN494" s="1"/>
      <c r="OEO494" s="1"/>
      <c r="OEP494" s="1"/>
      <c r="OEQ494" s="1"/>
      <c r="OER494" s="1"/>
      <c r="OES494" s="1"/>
      <c r="OET494" s="1"/>
      <c r="OEU494" s="1"/>
      <c r="OEV494" s="1"/>
      <c r="OEW494" s="1"/>
      <c r="OEX494" s="1"/>
      <c r="OEY494" s="1"/>
      <c r="OEZ494" s="1"/>
      <c r="OFA494" s="1"/>
      <c r="OFB494" s="1"/>
      <c r="OFC494" s="1"/>
      <c r="OFD494" s="1"/>
      <c r="OFE494" s="1"/>
      <c r="OFF494" s="1"/>
      <c r="OFG494" s="1"/>
      <c r="OFH494" s="1"/>
      <c r="OFI494" s="1"/>
      <c r="OFJ494" s="1"/>
      <c r="OFK494" s="1"/>
      <c r="OFL494" s="1"/>
      <c r="OFM494" s="1"/>
      <c r="OFN494" s="1"/>
      <c r="OFO494" s="1"/>
      <c r="OFP494" s="1"/>
      <c r="OFQ494" s="1"/>
      <c r="OFR494" s="1"/>
      <c r="OFS494" s="1"/>
      <c r="OFT494" s="1"/>
      <c r="OFU494" s="1"/>
      <c r="OFV494" s="1"/>
      <c r="OFW494" s="1"/>
      <c r="OFX494" s="1"/>
      <c r="OFY494" s="1"/>
      <c r="OFZ494" s="1"/>
      <c r="OGA494" s="1"/>
      <c r="OGB494" s="1"/>
      <c r="OGC494" s="1"/>
      <c r="OGD494" s="1"/>
      <c r="OGE494" s="1"/>
      <c r="OGF494" s="1"/>
      <c r="OGG494" s="1"/>
      <c r="OGH494" s="1"/>
      <c r="OGI494" s="1"/>
      <c r="OGJ494" s="1"/>
      <c r="OGK494" s="1"/>
      <c r="OGL494" s="1"/>
      <c r="OGM494" s="1"/>
      <c r="OGN494" s="1"/>
      <c r="OGO494" s="1"/>
      <c r="OGP494" s="1"/>
      <c r="OGQ494" s="1"/>
      <c r="OGR494" s="1"/>
      <c r="OGS494" s="1"/>
      <c r="OGT494" s="1"/>
      <c r="OGU494" s="1"/>
      <c r="OGV494" s="1"/>
      <c r="OGW494" s="1"/>
      <c r="OGX494" s="1"/>
      <c r="OGY494" s="1"/>
      <c r="OGZ494" s="1"/>
      <c r="OHA494" s="1"/>
      <c r="OHB494" s="1"/>
      <c r="OHC494" s="1"/>
      <c r="OHD494" s="1"/>
      <c r="OHE494" s="1"/>
      <c r="OHF494" s="1"/>
      <c r="OHG494" s="1"/>
      <c r="OHH494" s="1"/>
      <c r="OHI494" s="1"/>
      <c r="OHJ494" s="1"/>
      <c r="OHK494" s="1"/>
      <c r="OHL494" s="1"/>
      <c r="OHM494" s="1"/>
      <c r="OHN494" s="1"/>
      <c r="OHO494" s="1"/>
      <c r="OHP494" s="1"/>
      <c r="OHQ494" s="1"/>
      <c r="OHR494" s="1"/>
      <c r="OHS494" s="1"/>
      <c r="OHT494" s="1"/>
      <c r="OHU494" s="1"/>
      <c r="OHV494" s="1"/>
      <c r="OHW494" s="1"/>
      <c r="OHX494" s="1"/>
      <c r="OHY494" s="1"/>
      <c r="OHZ494" s="1"/>
      <c r="OIA494" s="1"/>
      <c r="OIB494" s="1"/>
      <c r="OIC494" s="1"/>
      <c r="OID494" s="1"/>
      <c r="OIE494" s="1"/>
      <c r="OIF494" s="1"/>
      <c r="OIG494" s="1"/>
      <c r="OIH494" s="1"/>
      <c r="OII494" s="1"/>
      <c r="OIJ494" s="1"/>
      <c r="OIK494" s="1"/>
      <c r="OIL494" s="1"/>
      <c r="OIM494" s="1"/>
      <c r="OIN494" s="1"/>
      <c r="OIO494" s="1"/>
      <c r="OIP494" s="1"/>
      <c r="OIQ494" s="1"/>
      <c r="OIR494" s="1"/>
      <c r="OIS494" s="1"/>
      <c r="OIT494" s="1"/>
      <c r="OIU494" s="1"/>
      <c r="OIV494" s="1"/>
      <c r="OIW494" s="1"/>
      <c r="OIX494" s="1"/>
      <c r="OIY494" s="1"/>
      <c r="OIZ494" s="1"/>
      <c r="OJA494" s="1"/>
      <c r="OJB494" s="1"/>
      <c r="OJC494" s="1"/>
      <c r="OJD494" s="1"/>
      <c r="OJE494" s="1"/>
      <c r="OJF494" s="1"/>
      <c r="OJG494" s="1"/>
      <c r="OJH494" s="1"/>
      <c r="OJI494" s="1"/>
      <c r="OJJ494" s="1"/>
      <c r="OJK494" s="1"/>
      <c r="OJL494" s="1"/>
      <c r="OJM494" s="1"/>
      <c r="OJN494" s="1"/>
      <c r="OJO494" s="1"/>
      <c r="OJP494" s="1"/>
      <c r="OJQ494" s="1"/>
      <c r="OJR494" s="1"/>
      <c r="OJS494" s="1"/>
      <c r="OJT494" s="1"/>
      <c r="OJU494" s="1"/>
      <c r="OJV494" s="1"/>
      <c r="OJW494" s="1"/>
      <c r="OJX494" s="1"/>
      <c r="OJY494" s="1"/>
      <c r="OJZ494" s="1"/>
      <c r="OKA494" s="1"/>
      <c r="OKB494" s="1"/>
      <c r="OKC494" s="1"/>
      <c r="OKD494" s="1"/>
      <c r="OKE494" s="1"/>
      <c r="OKF494" s="1"/>
      <c r="OKG494" s="1"/>
      <c r="OKH494" s="1"/>
      <c r="OKI494" s="1"/>
      <c r="OKJ494" s="1"/>
      <c r="OKK494" s="1"/>
      <c r="OKL494" s="1"/>
      <c r="OKM494" s="1"/>
      <c r="OKN494" s="1"/>
      <c r="OKO494" s="1"/>
      <c r="OKP494" s="1"/>
      <c r="OKQ494" s="1"/>
      <c r="OKR494" s="1"/>
      <c r="OKS494" s="1"/>
      <c r="OKT494" s="1"/>
      <c r="OKU494" s="1"/>
      <c r="OKV494" s="1"/>
      <c r="OKW494" s="1"/>
      <c r="OKX494" s="1"/>
      <c r="OKY494" s="1"/>
      <c r="OKZ494" s="1"/>
      <c r="OLA494" s="1"/>
      <c r="OLB494" s="1"/>
      <c r="OLC494" s="1"/>
      <c r="OLD494" s="1"/>
      <c r="OLE494" s="1"/>
      <c r="OLF494" s="1"/>
      <c r="OLG494" s="1"/>
      <c r="OLH494" s="1"/>
      <c r="OLI494" s="1"/>
      <c r="OLJ494" s="1"/>
      <c r="OLK494" s="1"/>
      <c r="OLL494" s="1"/>
      <c r="OLM494" s="1"/>
      <c r="OLN494" s="1"/>
      <c r="OLO494" s="1"/>
      <c r="OLP494" s="1"/>
      <c r="OLQ494" s="1"/>
      <c r="OLR494" s="1"/>
      <c r="OLS494" s="1"/>
      <c r="OLT494" s="1"/>
      <c r="OLU494" s="1"/>
      <c r="OLV494" s="1"/>
      <c r="OLW494" s="1"/>
      <c r="OLX494" s="1"/>
      <c r="OLY494" s="1"/>
      <c r="OLZ494" s="1"/>
      <c r="OMA494" s="1"/>
      <c r="OMB494" s="1"/>
      <c r="OMC494" s="1"/>
      <c r="OMD494" s="1"/>
      <c r="OME494" s="1"/>
      <c r="OMF494" s="1"/>
      <c r="OMG494" s="1"/>
      <c r="OMH494" s="1"/>
      <c r="OMI494" s="1"/>
      <c r="OMJ494" s="1"/>
      <c r="OMK494" s="1"/>
      <c r="OML494" s="1"/>
      <c r="OMM494" s="1"/>
      <c r="OMN494" s="1"/>
      <c r="OMO494" s="1"/>
      <c r="OMP494" s="1"/>
      <c r="OMQ494" s="1"/>
      <c r="OMR494" s="1"/>
      <c r="OMS494" s="1"/>
      <c r="OMT494" s="1"/>
      <c r="OMU494" s="1"/>
      <c r="OMV494" s="1"/>
      <c r="OMW494" s="1"/>
      <c r="OMX494" s="1"/>
      <c r="OMY494" s="1"/>
      <c r="OMZ494" s="1"/>
      <c r="ONA494" s="1"/>
      <c r="ONB494" s="1"/>
      <c r="ONC494" s="1"/>
      <c r="OND494" s="1"/>
      <c r="ONE494" s="1"/>
      <c r="ONF494" s="1"/>
      <c r="ONG494" s="1"/>
      <c r="ONH494" s="1"/>
      <c r="ONI494" s="1"/>
      <c r="ONJ494" s="1"/>
      <c r="ONK494" s="1"/>
      <c r="ONL494" s="1"/>
      <c r="ONM494" s="1"/>
      <c r="ONN494" s="1"/>
      <c r="ONO494" s="1"/>
      <c r="ONP494" s="1"/>
      <c r="ONQ494" s="1"/>
      <c r="ONR494" s="1"/>
      <c r="ONS494" s="1"/>
      <c r="ONT494" s="1"/>
      <c r="ONU494" s="1"/>
      <c r="ONV494" s="1"/>
      <c r="ONW494" s="1"/>
      <c r="ONX494" s="1"/>
      <c r="ONY494" s="1"/>
      <c r="ONZ494" s="1"/>
      <c r="OOA494" s="1"/>
      <c r="OOB494" s="1"/>
      <c r="OOC494" s="1"/>
      <c r="OOD494" s="1"/>
      <c r="OOE494" s="1"/>
      <c r="OOF494" s="1"/>
      <c r="OOG494" s="1"/>
      <c r="OOH494" s="1"/>
      <c r="OOI494" s="1"/>
      <c r="OOJ494" s="1"/>
      <c r="OOK494" s="1"/>
      <c r="OOL494" s="1"/>
      <c r="OOM494" s="1"/>
      <c r="OON494" s="1"/>
      <c r="OOO494" s="1"/>
      <c r="OOP494" s="1"/>
      <c r="OOQ494" s="1"/>
      <c r="OOR494" s="1"/>
      <c r="OOS494" s="1"/>
      <c r="OOT494" s="1"/>
      <c r="OOU494" s="1"/>
      <c r="OOV494" s="1"/>
      <c r="OOW494" s="1"/>
      <c r="OOX494" s="1"/>
      <c r="OOY494" s="1"/>
      <c r="OOZ494" s="1"/>
      <c r="OPA494" s="1"/>
      <c r="OPB494" s="1"/>
      <c r="OPC494" s="1"/>
      <c r="OPD494" s="1"/>
      <c r="OPE494" s="1"/>
      <c r="OPF494" s="1"/>
      <c r="OPG494" s="1"/>
      <c r="OPH494" s="1"/>
      <c r="OPI494" s="1"/>
      <c r="OPJ494" s="1"/>
      <c r="OPK494" s="1"/>
      <c r="OPL494" s="1"/>
      <c r="OPM494" s="1"/>
      <c r="OPN494" s="1"/>
      <c r="OPO494" s="1"/>
      <c r="OPP494" s="1"/>
      <c r="OPQ494" s="1"/>
      <c r="OPR494" s="1"/>
      <c r="OPS494" s="1"/>
      <c r="OPT494" s="1"/>
      <c r="OPU494" s="1"/>
      <c r="OPV494" s="1"/>
      <c r="OPW494" s="1"/>
      <c r="OPX494" s="1"/>
      <c r="OPY494" s="1"/>
      <c r="OPZ494" s="1"/>
      <c r="OQA494" s="1"/>
      <c r="OQB494" s="1"/>
      <c r="OQC494" s="1"/>
      <c r="OQD494" s="1"/>
      <c r="OQE494" s="1"/>
      <c r="OQF494" s="1"/>
      <c r="OQG494" s="1"/>
      <c r="OQH494" s="1"/>
      <c r="OQI494" s="1"/>
      <c r="OQJ494" s="1"/>
      <c r="OQK494" s="1"/>
      <c r="OQL494" s="1"/>
      <c r="OQM494" s="1"/>
      <c r="OQN494" s="1"/>
      <c r="OQO494" s="1"/>
      <c r="OQP494" s="1"/>
      <c r="OQQ494" s="1"/>
      <c r="OQR494" s="1"/>
      <c r="OQS494" s="1"/>
      <c r="OQT494" s="1"/>
      <c r="OQU494" s="1"/>
      <c r="OQV494" s="1"/>
      <c r="OQW494" s="1"/>
      <c r="OQX494" s="1"/>
      <c r="OQY494" s="1"/>
      <c r="OQZ494" s="1"/>
      <c r="ORA494" s="1"/>
      <c r="ORB494" s="1"/>
      <c r="ORC494" s="1"/>
      <c r="ORD494" s="1"/>
      <c r="ORE494" s="1"/>
      <c r="ORF494" s="1"/>
      <c r="ORG494" s="1"/>
      <c r="ORH494" s="1"/>
      <c r="ORI494" s="1"/>
      <c r="ORJ494" s="1"/>
      <c r="ORK494" s="1"/>
      <c r="ORL494" s="1"/>
      <c r="ORM494" s="1"/>
      <c r="ORN494" s="1"/>
      <c r="ORO494" s="1"/>
      <c r="ORP494" s="1"/>
      <c r="ORQ494" s="1"/>
      <c r="ORR494" s="1"/>
      <c r="ORS494" s="1"/>
      <c r="ORT494" s="1"/>
      <c r="ORU494" s="1"/>
      <c r="ORV494" s="1"/>
      <c r="ORW494" s="1"/>
      <c r="ORX494" s="1"/>
      <c r="ORY494" s="1"/>
      <c r="ORZ494" s="1"/>
      <c r="OSA494" s="1"/>
      <c r="OSB494" s="1"/>
      <c r="OSC494" s="1"/>
      <c r="OSD494" s="1"/>
      <c r="OSE494" s="1"/>
      <c r="OSF494" s="1"/>
      <c r="OSG494" s="1"/>
      <c r="OSH494" s="1"/>
      <c r="OSI494" s="1"/>
      <c r="OSJ494" s="1"/>
      <c r="OSK494" s="1"/>
      <c r="OSL494" s="1"/>
      <c r="OSM494" s="1"/>
      <c r="OSN494" s="1"/>
      <c r="OSO494" s="1"/>
      <c r="OSP494" s="1"/>
      <c r="OSQ494" s="1"/>
      <c r="OSR494" s="1"/>
      <c r="OSS494" s="1"/>
      <c r="OST494" s="1"/>
      <c r="OSU494" s="1"/>
      <c r="OSV494" s="1"/>
      <c r="OSW494" s="1"/>
      <c r="OSX494" s="1"/>
      <c r="OSY494" s="1"/>
      <c r="OSZ494" s="1"/>
      <c r="OTA494" s="1"/>
      <c r="OTB494" s="1"/>
      <c r="OTC494" s="1"/>
      <c r="OTD494" s="1"/>
      <c r="OTE494" s="1"/>
      <c r="OTF494" s="1"/>
      <c r="OTG494" s="1"/>
      <c r="OTH494" s="1"/>
      <c r="OTI494" s="1"/>
      <c r="OTJ494" s="1"/>
      <c r="OTK494" s="1"/>
      <c r="OTL494" s="1"/>
      <c r="OTM494" s="1"/>
      <c r="OTN494" s="1"/>
      <c r="OTO494" s="1"/>
      <c r="OTP494" s="1"/>
      <c r="OTQ494" s="1"/>
      <c r="OTR494" s="1"/>
      <c r="OTS494" s="1"/>
      <c r="OTT494" s="1"/>
      <c r="OTU494" s="1"/>
      <c r="OTV494" s="1"/>
      <c r="OTW494" s="1"/>
      <c r="OTX494" s="1"/>
      <c r="OTY494" s="1"/>
      <c r="OTZ494" s="1"/>
      <c r="OUA494" s="1"/>
      <c r="OUB494" s="1"/>
      <c r="OUC494" s="1"/>
      <c r="OUD494" s="1"/>
      <c r="OUE494" s="1"/>
      <c r="OUF494" s="1"/>
      <c r="OUG494" s="1"/>
      <c r="OUH494" s="1"/>
      <c r="OUI494" s="1"/>
      <c r="OUJ494" s="1"/>
      <c r="OUK494" s="1"/>
      <c r="OUL494" s="1"/>
      <c r="OUM494" s="1"/>
      <c r="OUN494" s="1"/>
      <c r="OUO494" s="1"/>
      <c r="OUP494" s="1"/>
      <c r="OUQ494" s="1"/>
      <c r="OUR494" s="1"/>
      <c r="OUS494" s="1"/>
      <c r="OUT494" s="1"/>
      <c r="OUU494" s="1"/>
      <c r="OUV494" s="1"/>
      <c r="OUW494" s="1"/>
      <c r="OUX494" s="1"/>
      <c r="OUY494" s="1"/>
      <c r="OUZ494" s="1"/>
      <c r="OVA494" s="1"/>
      <c r="OVB494" s="1"/>
      <c r="OVC494" s="1"/>
      <c r="OVD494" s="1"/>
      <c r="OVE494" s="1"/>
      <c r="OVF494" s="1"/>
      <c r="OVG494" s="1"/>
      <c r="OVH494" s="1"/>
      <c r="OVI494" s="1"/>
      <c r="OVJ494" s="1"/>
      <c r="OVK494" s="1"/>
      <c r="OVL494" s="1"/>
      <c r="OVM494" s="1"/>
      <c r="OVN494" s="1"/>
      <c r="OVO494" s="1"/>
      <c r="OVP494" s="1"/>
      <c r="OVQ494" s="1"/>
      <c r="OVR494" s="1"/>
      <c r="OVS494" s="1"/>
      <c r="OVT494" s="1"/>
      <c r="OVU494" s="1"/>
      <c r="OVV494" s="1"/>
      <c r="OVW494" s="1"/>
      <c r="OVX494" s="1"/>
      <c r="OVY494" s="1"/>
      <c r="OVZ494" s="1"/>
      <c r="OWA494" s="1"/>
      <c r="OWB494" s="1"/>
      <c r="OWC494" s="1"/>
      <c r="OWD494" s="1"/>
      <c r="OWE494" s="1"/>
      <c r="OWF494" s="1"/>
      <c r="OWG494" s="1"/>
      <c r="OWH494" s="1"/>
      <c r="OWI494" s="1"/>
      <c r="OWJ494" s="1"/>
      <c r="OWK494" s="1"/>
      <c r="OWL494" s="1"/>
      <c r="OWM494" s="1"/>
      <c r="OWN494" s="1"/>
      <c r="OWO494" s="1"/>
      <c r="OWP494" s="1"/>
      <c r="OWQ494" s="1"/>
      <c r="OWR494" s="1"/>
      <c r="OWS494" s="1"/>
      <c r="OWT494" s="1"/>
      <c r="OWU494" s="1"/>
      <c r="OWV494" s="1"/>
      <c r="OWW494" s="1"/>
      <c r="OWX494" s="1"/>
      <c r="OWY494" s="1"/>
      <c r="OWZ494" s="1"/>
      <c r="OXA494" s="1"/>
      <c r="OXB494" s="1"/>
      <c r="OXC494" s="1"/>
      <c r="OXD494" s="1"/>
      <c r="OXE494" s="1"/>
      <c r="OXF494" s="1"/>
      <c r="OXG494" s="1"/>
      <c r="OXH494" s="1"/>
      <c r="OXI494" s="1"/>
      <c r="OXJ494" s="1"/>
      <c r="OXK494" s="1"/>
      <c r="OXL494" s="1"/>
      <c r="OXM494" s="1"/>
      <c r="OXN494" s="1"/>
      <c r="OXO494" s="1"/>
      <c r="OXP494" s="1"/>
      <c r="OXQ494" s="1"/>
      <c r="OXR494" s="1"/>
      <c r="OXS494" s="1"/>
      <c r="OXT494" s="1"/>
      <c r="OXU494" s="1"/>
      <c r="OXV494" s="1"/>
      <c r="OXW494" s="1"/>
      <c r="OXX494" s="1"/>
      <c r="OXY494" s="1"/>
      <c r="OXZ494" s="1"/>
      <c r="OYA494" s="1"/>
      <c r="OYB494" s="1"/>
      <c r="OYC494" s="1"/>
      <c r="OYD494" s="1"/>
      <c r="OYE494" s="1"/>
      <c r="OYF494" s="1"/>
      <c r="OYG494" s="1"/>
      <c r="OYH494" s="1"/>
      <c r="OYI494" s="1"/>
      <c r="OYJ494" s="1"/>
      <c r="OYK494" s="1"/>
      <c r="OYL494" s="1"/>
      <c r="OYM494" s="1"/>
      <c r="OYN494" s="1"/>
      <c r="OYO494" s="1"/>
      <c r="OYP494" s="1"/>
      <c r="OYQ494" s="1"/>
      <c r="OYR494" s="1"/>
      <c r="OYS494" s="1"/>
      <c r="OYT494" s="1"/>
      <c r="OYU494" s="1"/>
      <c r="OYV494" s="1"/>
      <c r="OYW494" s="1"/>
      <c r="OYX494" s="1"/>
      <c r="OYY494" s="1"/>
      <c r="OYZ494" s="1"/>
      <c r="OZA494" s="1"/>
      <c r="OZB494" s="1"/>
      <c r="OZC494" s="1"/>
      <c r="OZD494" s="1"/>
      <c r="OZE494" s="1"/>
      <c r="OZF494" s="1"/>
      <c r="OZG494" s="1"/>
      <c r="OZH494" s="1"/>
      <c r="OZI494" s="1"/>
      <c r="OZJ494" s="1"/>
      <c r="OZK494" s="1"/>
      <c r="OZL494" s="1"/>
      <c r="OZM494" s="1"/>
      <c r="OZN494" s="1"/>
      <c r="OZO494" s="1"/>
      <c r="OZP494" s="1"/>
      <c r="OZQ494" s="1"/>
      <c r="OZR494" s="1"/>
      <c r="OZS494" s="1"/>
      <c r="OZT494" s="1"/>
      <c r="OZU494" s="1"/>
      <c r="OZV494" s="1"/>
      <c r="OZW494" s="1"/>
      <c r="OZX494" s="1"/>
      <c r="OZY494" s="1"/>
      <c r="OZZ494" s="1"/>
      <c r="PAA494" s="1"/>
      <c r="PAB494" s="1"/>
      <c r="PAC494" s="1"/>
      <c r="PAD494" s="1"/>
      <c r="PAE494" s="1"/>
      <c r="PAF494" s="1"/>
      <c r="PAG494" s="1"/>
      <c r="PAH494" s="1"/>
      <c r="PAI494" s="1"/>
      <c r="PAJ494" s="1"/>
      <c r="PAK494" s="1"/>
      <c r="PAL494" s="1"/>
      <c r="PAM494" s="1"/>
      <c r="PAN494" s="1"/>
      <c r="PAO494" s="1"/>
      <c r="PAP494" s="1"/>
      <c r="PAQ494" s="1"/>
      <c r="PAR494" s="1"/>
      <c r="PAS494" s="1"/>
      <c r="PAT494" s="1"/>
      <c r="PAU494" s="1"/>
      <c r="PAV494" s="1"/>
      <c r="PAW494" s="1"/>
      <c r="PAX494" s="1"/>
      <c r="PAY494" s="1"/>
      <c r="PAZ494" s="1"/>
      <c r="PBA494" s="1"/>
      <c r="PBB494" s="1"/>
      <c r="PBC494" s="1"/>
      <c r="PBD494" s="1"/>
      <c r="PBE494" s="1"/>
      <c r="PBF494" s="1"/>
      <c r="PBG494" s="1"/>
      <c r="PBH494" s="1"/>
      <c r="PBI494" s="1"/>
      <c r="PBJ494" s="1"/>
      <c r="PBK494" s="1"/>
      <c r="PBL494" s="1"/>
      <c r="PBM494" s="1"/>
      <c r="PBN494" s="1"/>
      <c r="PBO494" s="1"/>
      <c r="PBP494" s="1"/>
      <c r="PBQ494" s="1"/>
      <c r="PBR494" s="1"/>
      <c r="PBS494" s="1"/>
      <c r="PBT494" s="1"/>
      <c r="PBU494" s="1"/>
      <c r="PBV494" s="1"/>
      <c r="PBW494" s="1"/>
      <c r="PBX494" s="1"/>
      <c r="PBY494" s="1"/>
      <c r="PBZ494" s="1"/>
      <c r="PCA494" s="1"/>
      <c r="PCB494" s="1"/>
      <c r="PCC494" s="1"/>
      <c r="PCD494" s="1"/>
      <c r="PCE494" s="1"/>
      <c r="PCF494" s="1"/>
      <c r="PCG494" s="1"/>
      <c r="PCH494" s="1"/>
      <c r="PCI494" s="1"/>
      <c r="PCJ494" s="1"/>
      <c r="PCK494" s="1"/>
      <c r="PCL494" s="1"/>
      <c r="PCM494" s="1"/>
      <c r="PCN494" s="1"/>
      <c r="PCO494" s="1"/>
      <c r="PCP494" s="1"/>
      <c r="PCQ494" s="1"/>
      <c r="PCR494" s="1"/>
      <c r="PCS494" s="1"/>
      <c r="PCT494" s="1"/>
      <c r="PCU494" s="1"/>
      <c r="PCV494" s="1"/>
      <c r="PCW494" s="1"/>
      <c r="PCX494" s="1"/>
      <c r="PCY494" s="1"/>
      <c r="PCZ494" s="1"/>
      <c r="PDA494" s="1"/>
      <c r="PDB494" s="1"/>
      <c r="PDC494" s="1"/>
      <c r="PDD494" s="1"/>
      <c r="PDE494" s="1"/>
      <c r="PDF494" s="1"/>
      <c r="PDG494" s="1"/>
      <c r="PDH494" s="1"/>
      <c r="PDI494" s="1"/>
      <c r="PDJ494" s="1"/>
      <c r="PDK494" s="1"/>
      <c r="PDL494" s="1"/>
      <c r="PDM494" s="1"/>
      <c r="PDN494" s="1"/>
      <c r="PDO494" s="1"/>
      <c r="PDP494" s="1"/>
      <c r="PDQ494" s="1"/>
      <c r="PDR494" s="1"/>
      <c r="PDS494" s="1"/>
      <c r="PDT494" s="1"/>
      <c r="PDU494" s="1"/>
      <c r="PDV494" s="1"/>
      <c r="PDW494" s="1"/>
      <c r="PDX494" s="1"/>
      <c r="PDY494" s="1"/>
      <c r="PDZ494" s="1"/>
      <c r="PEA494" s="1"/>
      <c r="PEB494" s="1"/>
      <c r="PEC494" s="1"/>
      <c r="PED494" s="1"/>
      <c r="PEE494" s="1"/>
      <c r="PEF494" s="1"/>
      <c r="PEG494" s="1"/>
      <c r="PEH494" s="1"/>
      <c r="PEI494" s="1"/>
      <c r="PEJ494" s="1"/>
      <c r="PEK494" s="1"/>
      <c r="PEL494" s="1"/>
      <c r="PEM494" s="1"/>
      <c r="PEN494" s="1"/>
      <c r="PEO494" s="1"/>
      <c r="PEP494" s="1"/>
      <c r="PEQ494" s="1"/>
      <c r="PER494" s="1"/>
      <c r="PES494" s="1"/>
      <c r="PET494" s="1"/>
      <c r="PEU494" s="1"/>
      <c r="PEV494" s="1"/>
      <c r="PEW494" s="1"/>
      <c r="PEX494" s="1"/>
      <c r="PEY494" s="1"/>
      <c r="PEZ494" s="1"/>
      <c r="PFA494" s="1"/>
      <c r="PFB494" s="1"/>
      <c r="PFC494" s="1"/>
      <c r="PFD494" s="1"/>
      <c r="PFE494" s="1"/>
      <c r="PFF494" s="1"/>
      <c r="PFG494" s="1"/>
      <c r="PFH494" s="1"/>
      <c r="PFI494" s="1"/>
      <c r="PFJ494" s="1"/>
      <c r="PFK494" s="1"/>
      <c r="PFL494" s="1"/>
      <c r="PFM494" s="1"/>
      <c r="PFN494" s="1"/>
      <c r="PFO494" s="1"/>
      <c r="PFP494" s="1"/>
      <c r="PFQ494" s="1"/>
      <c r="PFR494" s="1"/>
      <c r="PFS494" s="1"/>
      <c r="PFT494" s="1"/>
      <c r="PFU494" s="1"/>
      <c r="PFV494" s="1"/>
      <c r="PFW494" s="1"/>
      <c r="PFX494" s="1"/>
      <c r="PFY494" s="1"/>
      <c r="PFZ494" s="1"/>
      <c r="PGA494" s="1"/>
      <c r="PGB494" s="1"/>
      <c r="PGC494" s="1"/>
      <c r="PGD494" s="1"/>
      <c r="PGE494" s="1"/>
      <c r="PGF494" s="1"/>
      <c r="PGG494" s="1"/>
      <c r="PGH494" s="1"/>
      <c r="PGI494" s="1"/>
      <c r="PGJ494" s="1"/>
      <c r="PGK494" s="1"/>
      <c r="PGL494" s="1"/>
      <c r="PGM494" s="1"/>
      <c r="PGN494" s="1"/>
      <c r="PGO494" s="1"/>
      <c r="PGP494" s="1"/>
      <c r="PGQ494" s="1"/>
      <c r="PGR494" s="1"/>
      <c r="PGS494" s="1"/>
      <c r="PGT494" s="1"/>
      <c r="PGU494" s="1"/>
      <c r="PGV494" s="1"/>
      <c r="PGW494" s="1"/>
      <c r="PGX494" s="1"/>
      <c r="PGY494" s="1"/>
      <c r="PGZ494" s="1"/>
      <c r="PHA494" s="1"/>
      <c r="PHB494" s="1"/>
      <c r="PHC494" s="1"/>
      <c r="PHD494" s="1"/>
      <c r="PHE494" s="1"/>
      <c r="PHF494" s="1"/>
      <c r="PHG494" s="1"/>
      <c r="PHH494" s="1"/>
      <c r="PHI494" s="1"/>
      <c r="PHJ494" s="1"/>
      <c r="PHK494" s="1"/>
      <c r="PHL494" s="1"/>
      <c r="PHM494" s="1"/>
      <c r="PHN494" s="1"/>
      <c r="PHO494" s="1"/>
      <c r="PHP494" s="1"/>
      <c r="PHQ494" s="1"/>
      <c r="PHR494" s="1"/>
      <c r="PHS494" s="1"/>
      <c r="PHT494" s="1"/>
      <c r="PHU494" s="1"/>
      <c r="PHV494" s="1"/>
      <c r="PHW494" s="1"/>
      <c r="PHX494" s="1"/>
      <c r="PHY494" s="1"/>
      <c r="PHZ494" s="1"/>
      <c r="PIA494" s="1"/>
      <c r="PIB494" s="1"/>
      <c r="PIC494" s="1"/>
      <c r="PID494" s="1"/>
      <c r="PIE494" s="1"/>
      <c r="PIF494" s="1"/>
      <c r="PIG494" s="1"/>
      <c r="PIH494" s="1"/>
      <c r="PII494" s="1"/>
      <c r="PIJ494" s="1"/>
      <c r="PIK494" s="1"/>
      <c r="PIL494" s="1"/>
      <c r="PIM494" s="1"/>
      <c r="PIN494" s="1"/>
      <c r="PIO494" s="1"/>
      <c r="PIP494" s="1"/>
      <c r="PIQ494" s="1"/>
      <c r="PIR494" s="1"/>
      <c r="PIS494" s="1"/>
      <c r="PIT494" s="1"/>
      <c r="PIU494" s="1"/>
      <c r="PIV494" s="1"/>
      <c r="PIW494" s="1"/>
      <c r="PIX494" s="1"/>
      <c r="PIY494" s="1"/>
      <c r="PIZ494" s="1"/>
      <c r="PJA494" s="1"/>
      <c r="PJB494" s="1"/>
      <c r="PJC494" s="1"/>
      <c r="PJD494" s="1"/>
      <c r="PJE494" s="1"/>
      <c r="PJF494" s="1"/>
      <c r="PJG494" s="1"/>
      <c r="PJH494" s="1"/>
      <c r="PJI494" s="1"/>
      <c r="PJJ494" s="1"/>
      <c r="PJK494" s="1"/>
      <c r="PJL494" s="1"/>
      <c r="PJM494" s="1"/>
      <c r="PJN494" s="1"/>
      <c r="PJO494" s="1"/>
      <c r="PJP494" s="1"/>
      <c r="PJQ494" s="1"/>
      <c r="PJR494" s="1"/>
      <c r="PJS494" s="1"/>
      <c r="PJT494" s="1"/>
      <c r="PJU494" s="1"/>
      <c r="PJV494" s="1"/>
      <c r="PJW494" s="1"/>
      <c r="PJX494" s="1"/>
      <c r="PJY494" s="1"/>
      <c r="PJZ494" s="1"/>
      <c r="PKA494" s="1"/>
      <c r="PKB494" s="1"/>
      <c r="PKC494" s="1"/>
      <c r="PKD494" s="1"/>
      <c r="PKE494" s="1"/>
      <c r="PKF494" s="1"/>
      <c r="PKG494" s="1"/>
      <c r="PKH494" s="1"/>
      <c r="PKI494" s="1"/>
      <c r="PKJ494" s="1"/>
      <c r="PKK494" s="1"/>
      <c r="PKL494" s="1"/>
      <c r="PKM494" s="1"/>
      <c r="PKN494" s="1"/>
      <c r="PKO494" s="1"/>
      <c r="PKP494" s="1"/>
      <c r="PKQ494" s="1"/>
      <c r="PKR494" s="1"/>
      <c r="PKS494" s="1"/>
      <c r="PKT494" s="1"/>
      <c r="PKU494" s="1"/>
      <c r="PKV494" s="1"/>
      <c r="PKW494" s="1"/>
      <c r="PKX494" s="1"/>
      <c r="PKY494" s="1"/>
      <c r="PKZ494" s="1"/>
      <c r="PLA494" s="1"/>
      <c r="PLB494" s="1"/>
      <c r="PLC494" s="1"/>
      <c r="PLD494" s="1"/>
      <c r="PLE494" s="1"/>
      <c r="PLF494" s="1"/>
      <c r="PLG494" s="1"/>
      <c r="PLH494" s="1"/>
      <c r="PLI494" s="1"/>
      <c r="PLJ494" s="1"/>
      <c r="PLK494" s="1"/>
      <c r="PLL494" s="1"/>
      <c r="PLM494" s="1"/>
      <c r="PLN494" s="1"/>
      <c r="PLO494" s="1"/>
      <c r="PLP494" s="1"/>
      <c r="PLQ494" s="1"/>
      <c r="PLR494" s="1"/>
      <c r="PLS494" s="1"/>
      <c r="PLT494" s="1"/>
      <c r="PLU494" s="1"/>
      <c r="PLV494" s="1"/>
      <c r="PLW494" s="1"/>
      <c r="PLX494" s="1"/>
      <c r="PLY494" s="1"/>
      <c r="PLZ494" s="1"/>
      <c r="PMA494" s="1"/>
      <c r="PMB494" s="1"/>
      <c r="PMC494" s="1"/>
      <c r="PMD494" s="1"/>
      <c r="PME494" s="1"/>
      <c r="PMF494" s="1"/>
      <c r="PMG494" s="1"/>
      <c r="PMH494" s="1"/>
      <c r="PMI494" s="1"/>
      <c r="PMJ494" s="1"/>
      <c r="PMK494" s="1"/>
      <c r="PML494" s="1"/>
      <c r="PMM494" s="1"/>
      <c r="PMN494" s="1"/>
      <c r="PMO494" s="1"/>
      <c r="PMP494" s="1"/>
      <c r="PMQ494" s="1"/>
      <c r="PMR494" s="1"/>
      <c r="PMS494" s="1"/>
      <c r="PMT494" s="1"/>
      <c r="PMU494" s="1"/>
      <c r="PMV494" s="1"/>
      <c r="PMW494" s="1"/>
      <c r="PMX494" s="1"/>
      <c r="PMY494" s="1"/>
      <c r="PMZ494" s="1"/>
      <c r="PNA494" s="1"/>
      <c r="PNB494" s="1"/>
      <c r="PNC494" s="1"/>
      <c r="PND494" s="1"/>
      <c r="PNE494" s="1"/>
      <c r="PNF494" s="1"/>
      <c r="PNG494" s="1"/>
      <c r="PNH494" s="1"/>
      <c r="PNI494" s="1"/>
      <c r="PNJ494" s="1"/>
      <c r="PNK494" s="1"/>
      <c r="PNL494" s="1"/>
      <c r="PNM494" s="1"/>
      <c r="PNN494" s="1"/>
      <c r="PNO494" s="1"/>
      <c r="PNP494" s="1"/>
      <c r="PNQ494" s="1"/>
      <c r="PNR494" s="1"/>
      <c r="PNS494" s="1"/>
      <c r="PNT494" s="1"/>
      <c r="PNU494" s="1"/>
      <c r="PNV494" s="1"/>
      <c r="PNW494" s="1"/>
      <c r="PNX494" s="1"/>
      <c r="PNY494" s="1"/>
      <c r="PNZ494" s="1"/>
      <c r="POA494" s="1"/>
      <c r="POB494" s="1"/>
      <c r="POC494" s="1"/>
      <c r="POD494" s="1"/>
      <c r="POE494" s="1"/>
      <c r="POF494" s="1"/>
      <c r="POG494" s="1"/>
      <c r="POH494" s="1"/>
      <c r="POI494" s="1"/>
      <c r="POJ494" s="1"/>
      <c r="POK494" s="1"/>
      <c r="POL494" s="1"/>
      <c r="POM494" s="1"/>
      <c r="PON494" s="1"/>
      <c r="POO494" s="1"/>
      <c r="POP494" s="1"/>
      <c r="POQ494" s="1"/>
      <c r="POR494" s="1"/>
      <c r="POS494" s="1"/>
      <c r="POT494" s="1"/>
      <c r="POU494" s="1"/>
      <c r="POV494" s="1"/>
      <c r="POW494" s="1"/>
      <c r="POX494" s="1"/>
      <c r="POY494" s="1"/>
      <c r="POZ494" s="1"/>
      <c r="PPA494" s="1"/>
      <c r="PPB494" s="1"/>
      <c r="PPC494" s="1"/>
      <c r="PPD494" s="1"/>
      <c r="PPE494" s="1"/>
      <c r="PPF494" s="1"/>
      <c r="PPG494" s="1"/>
      <c r="PPH494" s="1"/>
      <c r="PPI494" s="1"/>
      <c r="PPJ494" s="1"/>
      <c r="PPK494" s="1"/>
      <c r="PPL494" s="1"/>
      <c r="PPM494" s="1"/>
      <c r="PPN494" s="1"/>
      <c r="PPO494" s="1"/>
      <c r="PPP494" s="1"/>
      <c r="PPQ494" s="1"/>
      <c r="PPR494" s="1"/>
      <c r="PPS494" s="1"/>
      <c r="PPT494" s="1"/>
      <c r="PPU494" s="1"/>
      <c r="PPV494" s="1"/>
      <c r="PPW494" s="1"/>
      <c r="PPX494" s="1"/>
      <c r="PPY494" s="1"/>
      <c r="PPZ494" s="1"/>
      <c r="PQA494" s="1"/>
      <c r="PQB494" s="1"/>
      <c r="PQC494" s="1"/>
      <c r="PQD494" s="1"/>
      <c r="PQE494" s="1"/>
      <c r="PQF494" s="1"/>
      <c r="PQG494" s="1"/>
      <c r="PQH494" s="1"/>
      <c r="PQI494" s="1"/>
      <c r="PQJ494" s="1"/>
      <c r="PQK494" s="1"/>
      <c r="PQL494" s="1"/>
      <c r="PQM494" s="1"/>
      <c r="PQN494" s="1"/>
      <c r="PQO494" s="1"/>
      <c r="PQP494" s="1"/>
      <c r="PQQ494" s="1"/>
      <c r="PQR494" s="1"/>
      <c r="PQS494" s="1"/>
      <c r="PQT494" s="1"/>
      <c r="PQU494" s="1"/>
      <c r="PQV494" s="1"/>
      <c r="PQW494" s="1"/>
      <c r="PQX494" s="1"/>
      <c r="PQY494" s="1"/>
      <c r="PQZ494" s="1"/>
      <c r="PRA494" s="1"/>
      <c r="PRB494" s="1"/>
      <c r="PRC494" s="1"/>
      <c r="PRD494" s="1"/>
      <c r="PRE494" s="1"/>
      <c r="PRF494" s="1"/>
      <c r="PRG494" s="1"/>
      <c r="PRH494" s="1"/>
      <c r="PRI494" s="1"/>
      <c r="PRJ494" s="1"/>
      <c r="PRK494" s="1"/>
      <c r="PRL494" s="1"/>
      <c r="PRM494" s="1"/>
      <c r="PRN494" s="1"/>
      <c r="PRO494" s="1"/>
      <c r="PRP494" s="1"/>
      <c r="PRQ494" s="1"/>
      <c r="PRR494" s="1"/>
      <c r="PRS494" s="1"/>
      <c r="PRT494" s="1"/>
      <c r="PRU494" s="1"/>
      <c r="PRV494" s="1"/>
      <c r="PRW494" s="1"/>
      <c r="PRX494" s="1"/>
      <c r="PRY494" s="1"/>
      <c r="PRZ494" s="1"/>
      <c r="PSA494" s="1"/>
      <c r="PSB494" s="1"/>
      <c r="PSC494" s="1"/>
      <c r="PSD494" s="1"/>
      <c r="PSE494" s="1"/>
      <c r="PSF494" s="1"/>
      <c r="PSG494" s="1"/>
      <c r="PSH494" s="1"/>
      <c r="PSI494" s="1"/>
      <c r="PSJ494" s="1"/>
      <c r="PSK494" s="1"/>
      <c r="PSL494" s="1"/>
      <c r="PSM494" s="1"/>
      <c r="PSN494" s="1"/>
      <c r="PSO494" s="1"/>
      <c r="PSP494" s="1"/>
      <c r="PSQ494" s="1"/>
      <c r="PSR494" s="1"/>
      <c r="PSS494" s="1"/>
      <c r="PST494" s="1"/>
      <c r="PSU494" s="1"/>
      <c r="PSV494" s="1"/>
      <c r="PSW494" s="1"/>
      <c r="PSX494" s="1"/>
      <c r="PSY494" s="1"/>
      <c r="PSZ494" s="1"/>
      <c r="PTA494" s="1"/>
      <c r="PTB494" s="1"/>
      <c r="PTC494" s="1"/>
      <c r="PTD494" s="1"/>
      <c r="PTE494" s="1"/>
      <c r="PTF494" s="1"/>
      <c r="PTG494" s="1"/>
      <c r="PTH494" s="1"/>
      <c r="PTI494" s="1"/>
      <c r="PTJ494" s="1"/>
      <c r="PTK494" s="1"/>
      <c r="PTL494" s="1"/>
      <c r="PTM494" s="1"/>
      <c r="PTN494" s="1"/>
      <c r="PTO494" s="1"/>
      <c r="PTP494" s="1"/>
      <c r="PTQ494" s="1"/>
      <c r="PTR494" s="1"/>
      <c r="PTS494" s="1"/>
      <c r="PTT494" s="1"/>
      <c r="PTU494" s="1"/>
      <c r="PTV494" s="1"/>
      <c r="PTW494" s="1"/>
      <c r="PTX494" s="1"/>
      <c r="PTY494" s="1"/>
      <c r="PTZ494" s="1"/>
      <c r="PUA494" s="1"/>
      <c r="PUB494" s="1"/>
      <c r="PUC494" s="1"/>
      <c r="PUD494" s="1"/>
      <c r="PUE494" s="1"/>
      <c r="PUF494" s="1"/>
      <c r="PUG494" s="1"/>
      <c r="PUH494" s="1"/>
      <c r="PUI494" s="1"/>
      <c r="PUJ494" s="1"/>
      <c r="PUK494" s="1"/>
      <c r="PUL494" s="1"/>
      <c r="PUM494" s="1"/>
      <c r="PUN494" s="1"/>
      <c r="PUO494" s="1"/>
      <c r="PUP494" s="1"/>
      <c r="PUQ494" s="1"/>
      <c r="PUR494" s="1"/>
      <c r="PUS494" s="1"/>
      <c r="PUT494" s="1"/>
      <c r="PUU494" s="1"/>
      <c r="PUV494" s="1"/>
      <c r="PUW494" s="1"/>
      <c r="PUX494" s="1"/>
      <c r="PUY494" s="1"/>
      <c r="PUZ494" s="1"/>
      <c r="PVA494" s="1"/>
      <c r="PVB494" s="1"/>
      <c r="PVC494" s="1"/>
      <c r="PVD494" s="1"/>
      <c r="PVE494" s="1"/>
      <c r="PVF494" s="1"/>
      <c r="PVG494" s="1"/>
      <c r="PVH494" s="1"/>
      <c r="PVI494" s="1"/>
      <c r="PVJ494" s="1"/>
      <c r="PVK494" s="1"/>
      <c r="PVL494" s="1"/>
      <c r="PVM494" s="1"/>
      <c r="PVN494" s="1"/>
      <c r="PVO494" s="1"/>
      <c r="PVP494" s="1"/>
      <c r="PVQ494" s="1"/>
      <c r="PVR494" s="1"/>
      <c r="PVS494" s="1"/>
      <c r="PVT494" s="1"/>
      <c r="PVU494" s="1"/>
      <c r="PVV494" s="1"/>
      <c r="PVW494" s="1"/>
      <c r="PVX494" s="1"/>
      <c r="PVY494" s="1"/>
      <c r="PVZ494" s="1"/>
      <c r="PWA494" s="1"/>
      <c r="PWB494" s="1"/>
      <c r="PWC494" s="1"/>
      <c r="PWD494" s="1"/>
      <c r="PWE494" s="1"/>
      <c r="PWF494" s="1"/>
      <c r="PWG494" s="1"/>
      <c r="PWH494" s="1"/>
      <c r="PWI494" s="1"/>
      <c r="PWJ494" s="1"/>
      <c r="PWK494" s="1"/>
      <c r="PWL494" s="1"/>
      <c r="PWM494" s="1"/>
      <c r="PWN494" s="1"/>
      <c r="PWO494" s="1"/>
      <c r="PWP494" s="1"/>
      <c r="PWQ494" s="1"/>
      <c r="PWR494" s="1"/>
      <c r="PWS494" s="1"/>
      <c r="PWT494" s="1"/>
      <c r="PWU494" s="1"/>
      <c r="PWV494" s="1"/>
      <c r="PWW494" s="1"/>
      <c r="PWX494" s="1"/>
      <c r="PWY494" s="1"/>
      <c r="PWZ494" s="1"/>
      <c r="PXA494" s="1"/>
      <c r="PXB494" s="1"/>
      <c r="PXC494" s="1"/>
      <c r="PXD494" s="1"/>
      <c r="PXE494" s="1"/>
      <c r="PXF494" s="1"/>
      <c r="PXG494" s="1"/>
      <c r="PXH494" s="1"/>
      <c r="PXI494" s="1"/>
      <c r="PXJ494" s="1"/>
      <c r="PXK494" s="1"/>
      <c r="PXL494" s="1"/>
      <c r="PXM494" s="1"/>
      <c r="PXN494" s="1"/>
      <c r="PXO494" s="1"/>
      <c r="PXP494" s="1"/>
      <c r="PXQ494" s="1"/>
      <c r="PXR494" s="1"/>
      <c r="PXS494" s="1"/>
      <c r="PXT494" s="1"/>
      <c r="PXU494" s="1"/>
      <c r="PXV494" s="1"/>
      <c r="PXW494" s="1"/>
      <c r="PXX494" s="1"/>
      <c r="PXY494" s="1"/>
      <c r="PXZ494" s="1"/>
      <c r="PYA494" s="1"/>
      <c r="PYB494" s="1"/>
      <c r="PYC494" s="1"/>
      <c r="PYD494" s="1"/>
      <c r="PYE494" s="1"/>
      <c r="PYF494" s="1"/>
      <c r="PYG494" s="1"/>
      <c r="PYH494" s="1"/>
      <c r="PYI494" s="1"/>
      <c r="PYJ494" s="1"/>
      <c r="PYK494" s="1"/>
      <c r="PYL494" s="1"/>
      <c r="PYM494" s="1"/>
      <c r="PYN494" s="1"/>
      <c r="PYO494" s="1"/>
      <c r="PYP494" s="1"/>
      <c r="PYQ494" s="1"/>
      <c r="PYR494" s="1"/>
      <c r="PYS494" s="1"/>
      <c r="PYT494" s="1"/>
      <c r="PYU494" s="1"/>
      <c r="PYV494" s="1"/>
      <c r="PYW494" s="1"/>
      <c r="PYX494" s="1"/>
      <c r="PYY494" s="1"/>
      <c r="PYZ494" s="1"/>
      <c r="PZA494" s="1"/>
      <c r="PZB494" s="1"/>
      <c r="PZC494" s="1"/>
      <c r="PZD494" s="1"/>
      <c r="PZE494" s="1"/>
      <c r="PZF494" s="1"/>
      <c r="PZG494" s="1"/>
      <c r="PZH494" s="1"/>
      <c r="PZI494" s="1"/>
      <c r="PZJ494" s="1"/>
      <c r="PZK494" s="1"/>
      <c r="PZL494" s="1"/>
      <c r="PZM494" s="1"/>
      <c r="PZN494" s="1"/>
      <c r="PZO494" s="1"/>
      <c r="PZP494" s="1"/>
      <c r="PZQ494" s="1"/>
      <c r="PZR494" s="1"/>
      <c r="PZS494" s="1"/>
      <c r="PZT494" s="1"/>
      <c r="PZU494" s="1"/>
      <c r="PZV494" s="1"/>
      <c r="PZW494" s="1"/>
      <c r="PZX494" s="1"/>
      <c r="PZY494" s="1"/>
      <c r="PZZ494" s="1"/>
      <c r="QAA494" s="1"/>
      <c r="QAB494" s="1"/>
      <c r="QAC494" s="1"/>
      <c r="QAD494" s="1"/>
      <c r="QAE494" s="1"/>
      <c r="QAF494" s="1"/>
      <c r="QAG494" s="1"/>
      <c r="QAH494" s="1"/>
      <c r="QAI494" s="1"/>
      <c r="QAJ494" s="1"/>
      <c r="QAK494" s="1"/>
      <c r="QAL494" s="1"/>
      <c r="QAM494" s="1"/>
      <c r="QAN494" s="1"/>
      <c r="QAO494" s="1"/>
      <c r="QAP494" s="1"/>
      <c r="QAQ494" s="1"/>
      <c r="QAR494" s="1"/>
      <c r="QAS494" s="1"/>
      <c r="QAT494" s="1"/>
      <c r="QAU494" s="1"/>
      <c r="QAV494" s="1"/>
      <c r="QAW494" s="1"/>
      <c r="QAX494" s="1"/>
      <c r="QAY494" s="1"/>
      <c r="QAZ494" s="1"/>
      <c r="QBA494" s="1"/>
      <c r="QBB494" s="1"/>
      <c r="QBC494" s="1"/>
      <c r="QBD494" s="1"/>
      <c r="QBE494" s="1"/>
      <c r="QBF494" s="1"/>
      <c r="QBG494" s="1"/>
      <c r="QBH494" s="1"/>
      <c r="QBI494" s="1"/>
      <c r="QBJ494" s="1"/>
      <c r="QBK494" s="1"/>
      <c r="QBL494" s="1"/>
      <c r="QBM494" s="1"/>
      <c r="QBN494" s="1"/>
      <c r="QBO494" s="1"/>
      <c r="QBP494" s="1"/>
      <c r="QBQ494" s="1"/>
      <c r="QBR494" s="1"/>
      <c r="QBS494" s="1"/>
      <c r="QBT494" s="1"/>
      <c r="QBU494" s="1"/>
      <c r="QBV494" s="1"/>
      <c r="QBW494" s="1"/>
      <c r="QBX494" s="1"/>
      <c r="QBY494" s="1"/>
      <c r="QBZ494" s="1"/>
      <c r="QCA494" s="1"/>
      <c r="QCB494" s="1"/>
      <c r="QCC494" s="1"/>
      <c r="QCD494" s="1"/>
      <c r="QCE494" s="1"/>
      <c r="QCF494" s="1"/>
      <c r="QCG494" s="1"/>
      <c r="QCH494" s="1"/>
      <c r="QCI494" s="1"/>
      <c r="QCJ494" s="1"/>
      <c r="QCK494" s="1"/>
      <c r="QCL494" s="1"/>
      <c r="QCM494" s="1"/>
      <c r="QCN494" s="1"/>
      <c r="QCO494" s="1"/>
      <c r="QCP494" s="1"/>
      <c r="QCQ494" s="1"/>
      <c r="QCR494" s="1"/>
      <c r="QCS494" s="1"/>
      <c r="QCT494" s="1"/>
      <c r="QCU494" s="1"/>
      <c r="QCV494" s="1"/>
      <c r="QCW494" s="1"/>
      <c r="QCX494" s="1"/>
      <c r="QCY494" s="1"/>
      <c r="QCZ494" s="1"/>
      <c r="QDA494" s="1"/>
      <c r="QDB494" s="1"/>
      <c r="QDC494" s="1"/>
      <c r="QDD494" s="1"/>
      <c r="QDE494" s="1"/>
      <c r="QDF494" s="1"/>
      <c r="QDG494" s="1"/>
      <c r="QDH494" s="1"/>
      <c r="QDI494" s="1"/>
      <c r="QDJ494" s="1"/>
      <c r="QDK494" s="1"/>
      <c r="QDL494" s="1"/>
      <c r="QDM494" s="1"/>
      <c r="QDN494" s="1"/>
      <c r="QDO494" s="1"/>
      <c r="QDP494" s="1"/>
      <c r="QDQ494" s="1"/>
      <c r="QDR494" s="1"/>
      <c r="QDS494" s="1"/>
      <c r="QDT494" s="1"/>
      <c r="QDU494" s="1"/>
      <c r="QDV494" s="1"/>
      <c r="QDW494" s="1"/>
      <c r="QDX494" s="1"/>
      <c r="QDY494" s="1"/>
      <c r="QDZ494" s="1"/>
      <c r="QEA494" s="1"/>
      <c r="QEB494" s="1"/>
      <c r="QEC494" s="1"/>
      <c r="QED494" s="1"/>
      <c r="QEE494" s="1"/>
      <c r="QEF494" s="1"/>
      <c r="QEG494" s="1"/>
      <c r="QEH494" s="1"/>
      <c r="QEI494" s="1"/>
      <c r="QEJ494" s="1"/>
      <c r="QEK494" s="1"/>
      <c r="QEL494" s="1"/>
      <c r="QEM494" s="1"/>
      <c r="QEN494" s="1"/>
      <c r="QEO494" s="1"/>
      <c r="QEP494" s="1"/>
      <c r="QEQ494" s="1"/>
      <c r="QER494" s="1"/>
      <c r="QES494" s="1"/>
      <c r="QET494" s="1"/>
      <c r="QEU494" s="1"/>
      <c r="QEV494" s="1"/>
      <c r="QEW494" s="1"/>
      <c r="QEX494" s="1"/>
      <c r="QEY494" s="1"/>
      <c r="QEZ494" s="1"/>
      <c r="QFA494" s="1"/>
      <c r="QFB494" s="1"/>
      <c r="QFC494" s="1"/>
      <c r="QFD494" s="1"/>
      <c r="QFE494" s="1"/>
      <c r="QFF494" s="1"/>
      <c r="QFG494" s="1"/>
      <c r="QFH494" s="1"/>
      <c r="QFI494" s="1"/>
      <c r="QFJ494" s="1"/>
      <c r="QFK494" s="1"/>
      <c r="QFL494" s="1"/>
      <c r="QFM494" s="1"/>
      <c r="QFN494" s="1"/>
      <c r="QFO494" s="1"/>
      <c r="QFP494" s="1"/>
      <c r="QFQ494" s="1"/>
      <c r="QFR494" s="1"/>
      <c r="QFS494" s="1"/>
      <c r="QFT494" s="1"/>
      <c r="QFU494" s="1"/>
      <c r="QFV494" s="1"/>
      <c r="QFW494" s="1"/>
      <c r="QFX494" s="1"/>
      <c r="QFY494" s="1"/>
      <c r="QFZ494" s="1"/>
      <c r="QGA494" s="1"/>
      <c r="QGB494" s="1"/>
      <c r="QGC494" s="1"/>
      <c r="QGD494" s="1"/>
      <c r="QGE494" s="1"/>
      <c r="QGF494" s="1"/>
      <c r="QGG494" s="1"/>
      <c r="QGH494" s="1"/>
      <c r="QGI494" s="1"/>
      <c r="QGJ494" s="1"/>
      <c r="QGK494" s="1"/>
      <c r="QGL494" s="1"/>
      <c r="QGM494" s="1"/>
      <c r="QGN494" s="1"/>
      <c r="QGO494" s="1"/>
      <c r="QGP494" s="1"/>
      <c r="QGQ494" s="1"/>
      <c r="QGR494" s="1"/>
      <c r="QGS494" s="1"/>
      <c r="QGT494" s="1"/>
      <c r="QGU494" s="1"/>
      <c r="QGV494" s="1"/>
      <c r="QGW494" s="1"/>
      <c r="QGX494" s="1"/>
      <c r="QGY494" s="1"/>
      <c r="QGZ494" s="1"/>
      <c r="QHA494" s="1"/>
      <c r="QHB494" s="1"/>
      <c r="QHC494" s="1"/>
      <c r="QHD494" s="1"/>
      <c r="QHE494" s="1"/>
      <c r="QHF494" s="1"/>
      <c r="QHG494" s="1"/>
      <c r="QHH494" s="1"/>
      <c r="QHI494" s="1"/>
      <c r="QHJ494" s="1"/>
      <c r="QHK494" s="1"/>
      <c r="QHL494" s="1"/>
      <c r="QHM494" s="1"/>
      <c r="QHN494" s="1"/>
      <c r="QHO494" s="1"/>
      <c r="QHP494" s="1"/>
      <c r="QHQ494" s="1"/>
      <c r="QHR494" s="1"/>
      <c r="QHS494" s="1"/>
      <c r="QHT494" s="1"/>
      <c r="QHU494" s="1"/>
      <c r="QHV494" s="1"/>
      <c r="QHW494" s="1"/>
      <c r="QHX494" s="1"/>
      <c r="QHY494" s="1"/>
      <c r="QHZ494" s="1"/>
      <c r="QIA494" s="1"/>
      <c r="QIB494" s="1"/>
      <c r="QIC494" s="1"/>
      <c r="QID494" s="1"/>
      <c r="QIE494" s="1"/>
      <c r="QIF494" s="1"/>
      <c r="QIG494" s="1"/>
      <c r="QIH494" s="1"/>
      <c r="QII494" s="1"/>
      <c r="QIJ494" s="1"/>
      <c r="QIK494" s="1"/>
      <c r="QIL494" s="1"/>
      <c r="QIM494" s="1"/>
      <c r="QIN494" s="1"/>
      <c r="QIO494" s="1"/>
      <c r="QIP494" s="1"/>
      <c r="QIQ494" s="1"/>
      <c r="QIR494" s="1"/>
      <c r="QIS494" s="1"/>
      <c r="QIT494" s="1"/>
      <c r="QIU494" s="1"/>
      <c r="QIV494" s="1"/>
      <c r="QIW494" s="1"/>
      <c r="QIX494" s="1"/>
      <c r="QIY494" s="1"/>
      <c r="QIZ494" s="1"/>
      <c r="QJA494" s="1"/>
      <c r="QJB494" s="1"/>
      <c r="QJC494" s="1"/>
      <c r="QJD494" s="1"/>
      <c r="QJE494" s="1"/>
      <c r="QJF494" s="1"/>
      <c r="QJG494" s="1"/>
      <c r="QJH494" s="1"/>
      <c r="QJI494" s="1"/>
      <c r="QJJ494" s="1"/>
      <c r="QJK494" s="1"/>
      <c r="QJL494" s="1"/>
      <c r="QJM494" s="1"/>
      <c r="QJN494" s="1"/>
      <c r="QJO494" s="1"/>
      <c r="QJP494" s="1"/>
      <c r="QJQ494" s="1"/>
      <c r="QJR494" s="1"/>
      <c r="QJS494" s="1"/>
      <c r="QJT494" s="1"/>
      <c r="QJU494" s="1"/>
      <c r="QJV494" s="1"/>
      <c r="QJW494" s="1"/>
      <c r="QJX494" s="1"/>
      <c r="QJY494" s="1"/>
      <c r="QJZ494" s="1"/>
      <c r="QKA494" s="1"/>
      <c r="QKB494" s="1"/>
      <c r="QKC494" s="1"/>
      <c r="QKD494" s="1"/>
      <c r="QKE494" s="1"/>
      <c r="QKF494" s="1"/>
      <c r="QKG494" s="1"/>
      <c r="QKH494" s="1"/>
      <c r="QKI494" s="1"/>
      <c r="QKJ494" s="1"/>
      <c r="QKK494" s="1"/>
      <c r="QKL494" s="1"/>
      <c r="QKM494" s="1"/>
      <c r="QKN494" s="1"/>
      <c r="QKO494" s="1"/>
      <c r="QKP494" s="1"/>
      <c r="QKQ494" s="1"/>
      <c r="QKR494" s="1"/>
      <c r="QKS494" s="1"/>
      <c r="QKT494" s="1"/>
      <c r="QKU494" s="1"/>
      <c r="QKV494" s="1"/>
      <c r="QKW494" s="1"/>
      <c r="QKX494" s="1"/>
      <c r="QKY494" s="1"/>
      <c r="QKZ494" s="1"/>
      <c r="QLA494" s="1"/>
      <c r="QLB494" s="1"/>
      <c r="QLC494" s="1"/>
      <c r="QLD494" s="1"/>
      <c r="QLE494" s="1"/>
      <c r="QLF494" s="1"/>
      <c r="QLG494" s="1"/>
      <c r="QLH494" s="1"/>
      <c r="QLI494" s="1"/>
      <c r="QLJ494" s="1"/>
      <c r="QLK494" s="1"/>
      <c r="QLL494" s="1"/>
      <c r="QLM494" s="1"/>
      <c r="QLN494" s="1"/>
      <c r="QLO494" s="1"/>
      <c r="QLP494" s="1"/>
      <c r="QLQ494" s="1"/>
      <c r="QLR494" s="1"/>
      <c r="QLS494" s="1"/>
      <c r="QLT494" s="1"/>
      <c r="QLU494" s="1"/>
      <c r="QLV494" s="1"/>
      <c r="QLW494" s="1"/>
      <c r="QLX494" s="1"/>
      <c r="QLY494" s="1"/>
      <c r="QLZ494" s="1"/>
      <c r="QMA494" s="1"/>
      <c r="QMB494" s="1"/>
      <c r="QMC494" s="1"/>
      <c r="QMD494" s="1"/>
      <c r="QME494" s="1"/>
      <c r="QMF494" s="1"/>
      <c r="QMG494" s="1"/>
      <c r="QMH494" s="1"/>
      <c r="QMI494" s="1"/>
      <c r="QMJ494" s="1"/>
      <c r="QMK494" s="1"/>
      <c r="QML494" s="1"/>
      <c r="QMM494" s="1"/>
      <c r="QMN494" s="1"/>
      <c r="QMO494" s="1"/>
      <c r="QMP494" s="1"/>
      <c r="QMQ494" s="1"/>
      <c r="QMR494" s="1"/>
      <c r="QMS494" s="1"/>
      <c r="QMT494" s="1"/>
      <c r="QMU494" s="1"/>
      <c r="QMV494" s="1"/>
      <c r="QMW494" s="1"/>
      <c r="QMX494" s="1"/>
      <c r="QMY494" s="1"/>
      <c r="QMZ494" s="1"/>
      <c r="QNA494" s="1"/>
      <c r="QNB494" s="1"/>
      <c r="QNC494" s="1"/>
      <c r="QND494" s="1"/>
      <c r="QNE494" s="1"/>
      <c r="QNF494" s="1"/>
      <c r="QNG494" s="1"/>
      <c r="QNH494" s="1"/>
      <c r="QNI494" s="1"/>
      <c r="QNJ494" s="1"/>
      <c r="QNK494" s="1"/>
      <c r="QNL494" s="1"/>
      <c r="QNM494" s="1"/>
      <c r="QNN494" s="1"/>
      <c r="QNO494" s="1"/>
      <c r="QNP494" s="1"/>
      <c r="QNQ494" s="1"/>
      <c r="QNR494" s="1"/>
      <c r="QNS494" s="1"/>
      <c r="QNT494" s="1"/>
      <c r="QNU494" s="1"/>
      <c r="QNV494" s="1"/>
      <c r="QNW494" s="1"/>
      <c r="QNX494" s="1"/>
      <c r="QNY494" s="1"/>
      <c r="QNZ494" s="1"/>
      <c r="QOA494" s="1"/>
      <c r="QOB494" s="1"/>
      <c r="QOC494" s="1"/>
      <c r="QOD494" s="1"/>
      <c r="QOE494" s="1"/>
      <c r="QOF494" s="1"/>
      <c r="QOG494" s="1"/>
      <c r="QOH494" s="1"/>
      <c r="QOI494" s="1"/>
      <c r="QOJ494" s="1"/>
      <c r="QOK494" s="1"/>
      <c r="QOL494" s="1"/>
      <c r="QOM494" s="1"/>
      <c r="QON494" s="1"/>
      <c r="QOO494" s="1"/>
      <c r="QOP494" s="1"/>
      <c r="QOQ494" s="1"/>
      <c r="QOR494" s="1"/>
      <c r="QOS494" s="1"/>
      <c r="QOT494" s="1"/>
      <c r="QOU494" s="1"/>
      <c r="QOV494" s="1"/>
      <c r="QOW494" s="1"/>
      <c r="QOX494" s="1"/>
      <c r="QOY494" s="1"/>
      <c r="QOZ494" s="1"/>
      <c r="QPA494" s="1"/>
      <c r="QPB494" s="1"/>
      <c r="QPC494" s="1"/>
      <c r="QPD494" s="1"/>
      <c r="QPE494" s="1"/>
      <c r="QPF494" s="1"/>
      <c r="QPG494" s="1"/>
      <c r="QPH494" s="1"/>
      <c r="QPI494" s="1"/>
      <c r="QPJ494" s="1"/>
      <c r="QPK494" s="1"/>
      <c r="QPL494" s="1"/>
      <c r="QPM494" s="1"/>
      <c r="QPN494" s="1"/>
      <c r="QPO494" s="1"/>
      <c r="QPP494" s="1"/>
      <c r="QPQ494" s="1"/>
      <c r="QPR494" s="1"/>
      <c r="QPS494" s="1"/>
      <c r="QPT494" s="1"/>
      <c r="QPU494" s="1"/>
      <c r="QPV494" s="1"/>
      <c r="QPW494" s="1"/>
      <c r="QPX494" s="1"/>
      <c r="QPY494" s="1"/>
      <c r="QPZ494" s="1"/>
      <c r="QQA494" s="1"/>
      <c r="QQB494" s="1"/>
      <c r="QQC494" s="1"/>
      <c r="QQD494" s="1"/>
      <c r="QQE494" s="1"/>
      <c r="QQF494" s="1"/>
      <c r="QQG494" s="1"/>
      <c r="QQH494" s="1"/>
      <c r="QQI494" s="1"/>
      <c r="QQJ494" s="1"/>
      <c r="QQK494" s="1"/>
      <c r="QQL494" s="1"/>
      <c r="QQM494" s="1"/>
      <c r="QQN494" s="1"/>
      <c r="QQO494" s="1"/>
      <c r="QQP494" s="1"/>
      <c r="QQQ494" s="1"/>
      <c r="QQR494" s="1"/>
      <c r="QQS494" s="1"/>
      <c r="QQT494" s="1"/>
      <c r="QQU494" s="1"/>
      <c r="QQV494" s="1"/>
      <c r="QQW494" s="1"/>
      <c r="QQX494" s="1"/>
      <c r="QQY494" s="1"/>
      <c r="QQZ494" s="1"/>
      <c r="QRA494" s="1"/>
      <c r="QRB494" s="1"/>
      <c r="QRC494" s="1"/>
      <c r="QRD494" s="1"/>
      <c r="QRE494" s="1"/>
      <c r="QRF494" s="1"/>
      <c r="QRG494" s="1"/>
      <c r="QRH494" s="1"/>
      <c r="QRI494" s="1"/>
      <c r="QRJ494" s="1"/>
      <c r="QRK494" s="1"/>
      <c r="QRL494" s="1"/>
      <c r="QRM494" s="1"/>
      <c r="QRN494" s="1"/>
      <c r="QRO494" s="1"/>
      <c r="QRP494" s="1"/>
      <c r="QRQ494" s="1"/>
      <c r="QRR494" s="1"/>
      <c r="QRS494" s="1"/>
      <c r="QRT494" s="1"/>
      <c r="QRU494" s="1"/>
      <c r="QRV494" s="1"/>
      <c r="QRW494" s="1"/>
      <c r="QRX494" s="1"/>
      <c r="QRY494" s="1"/>
      <c r="QRZ494" s="1"/>
      <c r="QSA494" s="1"/>
      <c r="QSB494" s="1"/>
      <c r="QSC494" s="1"/>
      <c r="QSD494" s="1"/>
      <c r="QSE494" s="1"/>
      <c r="QSF494" s="1"/>
      <c r="QSG494" s="1"/>
      <c r="QSH494" s="1"/>
      <c r="QSI494" s="1"/>
      <c r="QSJ494" s="1"/>
      <c r="QSK494" s="1"/>
      <c r="QSL494" s="1"/>
      <c r="QSM494" s="1"/>
      <c r="QSN494" s="1"/>
      <c r="QSO494" s="1"/>
      <c r="QSP494" s="1"/>
      <c r="QSQ494" s="1"/>
      <c r="QSR494" s="1"/>
      <c r="QSS494" s="1"/>
      <c r="QST494" s="1"/>
      <c r="QSU494" s="1"/>
      <c r="QSV494" s="1"/>
      <c r="QSW494" s="1"/>
      <c r="QSX494" s="1"/>
      <c r="QSY494" s="1"/>
      <c r="QSZ494" s="1"/>
      <c r="QTA494" s="1"/>
      <c r="QTB494" s="1"/>
      <c r="QTC494" s="1"/>
      <c r="QTD494" s="1"/>
      <c r="QTE494" s="1"/>
      <c r="QTF494" s="1"/>
      <c r="QTG494" s="1"/>
      <c r="QTH494" s="1"/>
      <c r="QTI494" s="1"/>
      <c r="QTJ494" s="1"/>
      <c r="QTK494" s="1"/>
      <c r="QTL494" s="1"/>
      <c r="QTM494" s="1"/>
      <c r="QTN494" s="1"/>
      <c r="QTO494" s="1"/>
      <c r="QTP494" s="1"/>
      <c r="QTQ494" s="1"/>
      <c r="QTR494" s="1"/>
      <c r="QTS494" s="1"/>
      <c r="QTT494" s="1"/>
      <c r="QTU494" s="1"/>
      <c r="QTV494" s="1"/>
      <c r="QTW494" s="1"/>
      <c r="QTX494" s="1"/>
      <c r="QTY494" s="1"/>
      <c r="QTZ494" s="1"/>
      <c r="QUA494" s="1"/>
      <c r="QUB494" s="1"/>
      <c r="QUC494" s="1"/>
      <c r="QUD494" s="1"/>
      <c r="QUE494" s="1"/>
      <c r="QUF494" s="1"/>
      <c r="QUG494" s="1"/>
      <c r="QUH494" s="1"/>
      <c r="QUI494" s="1"/>
      <c r="QUJ494" s="1"/>
      <c r="QUK494" s="1"/>
      <c r="QUL494" s="1"/>
      <c r="QUM494" s="1"/>
      <c r="QUN494" s="1"/>
      <c r="QUO494" s="1"/>
      <c r="QUP494" s="1"/>
      <c r="QUQ494" s="1"/>
      <c r="QUR494" s="1"/>
      <c r="QUS494" s="1"/>
      <c r="QUT494" s="1"/>
      <c r="QUU494" s="1"/>
      <c r="QUV494" s="1"/>
      <c r="QUW494" s="1"/>
      <c r="QUX494" s="1"/>
      <c r="QUY494" s="1"/>
      <c r="QUZ494" s="1"/>
      <c r="QVA494" s="1"/>
      <c r="QVB494" s="1"/>
      <c r="QVC494" s="1"/>
      <c r="QVD494" s="1"/>
      <c r="QVE494" s="1"/>
      <c r="QVF494" s="1"/>
      <c r="QVG494" s="1"/>
      <c r="QVH494" s="1"/>
      <c r="QVI494" s="1"/>
      <c r="QVJ494" s="1"/>
      <c r="QVK494" s="1"/>
      <c r="QVL494" s="1"/>
      <c r="QVM494" s="1"/>
      <c r="QVN494" s="1"/>
      <c r="QVO494" s="1"/>
      <c r="QVP494" s="1"/>
      <c r="QVQ494" s="1"/>
      <c r="QVR494" s="1"/>
      <c r="QVS494" s="1"/>
      <c r="QVT494" s="1"/>
      <c r="QVU494" s="1"/>
      <c r="QVV494" s="1"/>
      <c r="QVW494" s="1"/>
      <c r="QVX494" s="1"/>
      <c r="QVY494" s="1"/>
      <c r="QVZ494" s="1"/>
      <c r="QWA494" s="1"/>
      <c r="QWB494" s="1"/>
      <c r="QWC494" s="1"/>
      <c r="QWD494" s="1"/>
      <c r="QWE494" s="1"/>
      <c r="QWF494" s="1"/>
      <c r="QWG494" s="1"/>
      <c r="QWH494" s="1"/>
      <c r="QWI494" s="1"/>
      <c r="QWJ494" s="1"/>
      <c r="QWK494" s="1"/>
      <c r="QWL494" s="1"/>
      <c r="QWM494" s="1"/>
      <c r="QWN494" s="1"/>
      <c r="QWO494" s="1"/>
      <c r="QWP494" s="1"/>
      <c r="QWQ494" s="1"/>
      <c r="QWR494" s="1"/>
      <c r="QWS494" s="1"/>
      <c r="QWT494" s="1"/>
      <c r="QWU494" s="1"/>
      <c r="QWV494" s="1"/>
      <c r="QWW494" s="1"/>
      <c r="QWX494" s="1"/>
      <c r="QWY494" s="1"/>
      <c r="QWZ494" s="1"/>
      <c r="QXA494" s="1"/>
      <c r="QXB494" s="1"/>
      <c r="QXC494" s="1"/>
      <c r="QXD494" s="1"/>
      <c r="QXE494" s="1"/>
      <c r="QXF494" s="1"/>
      <c r="QXG494" s="1"/>
      <c r="QXH494" s="1"/>
      <c r="QXI494" s="1"/>
      <c r="QXJ494" s="1"/>
      <c r="QXK494" s="1"/>
      <c r="QXL494" s="1"/>
      <c r="QXM494" s="1"/>
      <c r="QXN494" s="1"/>
      <c r="QXO494" s="1"/>
      <c r="QXP494" s="1"/>
      <c r="QXQ494" s="1"/>
      <c r="QXR494" s="1"/>
      <c r="QXS494" s="1"/>
      <c r="QXT494" s="1"/>
      <c r="QXU494" s="1"/>
      <c r="QXV494" s="1"/>
      <c r="QXW494" s="1"/>
      <c r="QXX494" s="1"/>
      <c r="QXY494" s="1"/>
      <c r="QXZ494" s="1"/>
      <c r="QYA494" s="1"/>
      <c r="QYB494" s="1"/>
      <c r="QYC494" s="1"/>
      <c r="QYD494" s="1"/>
      <c r="QYE494" s="1"/>
      <c r="QYF494" s="1"/>
      <c r="QYG494" s="1"/>
      <c r="QYH494" s="1"/>
      <c r="QYI494" s="1"/>
      <c r="QYJ494" s="1"/>
      <c r="QYK494" s="1"/>
      <c r="QYL494" s="1"/>
      <c r="QYM494" s="1"/>
      <c r="QYN494" s="1"/>
      <c r="QYO494" s="1"/>
      <c r="QYP494" s="1"/>
      <c r="QYQ494" s="1"/>
      <c r="QYR494" s="1"/>
      <c r="QYS494" s="1"/>
      <c r="QYT494" s="1"/>
      <c r="QYU494" s="1"/>
      <c r="QYV494" s="1"/>
      <c r="QYW494" s="1"/>
      <c r="QYX494" s="1"/>
      <c r="QYY494" s="1"/>
      <c r="QYZ494" s="1"/>
      <c r="QZA494" s="1"/>
      <c r="QZB494" s="1"/>
      <c r="QZC494" s="1"/>
      <c r="QZD494" s="1"/>
      <c r="QZE494" s="1"/>
      <c r="QZF494" s="1"/>
      <c r="QZG494" s="1"/>
      <c r="QZH494" s="1"/>
      <c r="QZI494" s="1"/>
      <c r="QZJ494" s="1"/>
      <c r="QZK494" s="1"/>
      <c r="QZL494" s="1"/>
      <c r="QZM494" s="1"/>
      <c r="QZN494" s="1"/>
      <c r="QZO494" s="1"/>
      <c r="QZP494" s="1"/>
      <c r="QZQ494" s="1"/>
      <c r="QZR494" s="1"/>
      <c r="QZS494" s="1"/>
      <c r="QZT494" s="1"/>
      <c r="QZU494" s="1"/>
      <c r="QZV494" s="1"/>
      <c r="QZW494" s="1"/>
      <c r="QZX494" s="1"/>
      <c r="QZY494" s="1"/>
      <c r="QZZ494" s="1"/>
      <c r="RAA494" s="1"/>
      <c r="RAB494" s="1"/>
      <c r="RAC494" s="1"/>
      <c r="RAD494" s="1"/>
      <c r="RAE494" s="1"/>
      <c r="RAF494" s="1"/>
      <c r="RAG494" s="1"/>
      <c r="RAH494" s="1"/>
      <c r="RAI494" s="1"/>
      <c r="RAJ494" s="1"/>
      <c r="RAK494" s="1"/>
      <c r="RAL494" s="1"/>
      <c r="RAM494" s="1"/>
      <c r="RAN494" s="1"/>
      <c r="RAO494" s="1"/>
      <c r="RAP494" s="1"/>
      <c r="RAQ494" s="1"/>
      <c r="RAR494" s="1"/>
      <c r="RAS494" s="1"/>
      <c r="RAT494" s="1"/>
      <c r="RAU494" s="1"/>
      <c r="RAV494" s="1"/>
      <c r="RAW494" s="1"/>
      <c r="RAX494" s="1"/>
      <c r="RAY494" s="1"/>
      <c r="RAZ494" s="1"/>
      <c r="RBA494" s="1"/>
      <c r="RBB494" s="1"/>
      <c r="RBC494" s="1"/>
      <c r="RBD494" s="1"/>
      <c r="RBE494" s="1"/>
      <c r="RBF494" s="1"/>
      <c r="RBG494" s="1"/>
      <c r="RBH494" s="1"/>
      <c r="RBI494" s="1"/>
      <c r="RBJ494" s="1"/>
      <c r="RBK494" s="1"/>
      <c r="RBL494" s="1"/>
      <c r="RBM494" s="1"/>
      <c r="RBN494" s="1"/>
      <c r="RBO494" s="1"/>
      <c r="RBP494" s="1"/>
      <c r="RBQ494" s="1"/>
      <c r="RBR494" s="1"/>
      <c r="RBS494" s="1"/>
      <c r="RBT494" s="1"/>
      <c r="RBU494" s="1"/>
      <c r="RBV494" s="1"/>
      <c r="RBW494" s="1"/>
      <c r="RBX494" s="1"/>
      <c r="RBY494" s="1"/>
      <c r="RBZ494" s="1"/>
      <c r="RCA494" s="1"/>
      <c r="RCB494" s="1"/>
      <c r="RCC494" s="1"/>
      <c r="RCD494" s="1"/>
      <c r="RCE494" s="1"/>
      <c r="RCF494" s="1"/>
      <c r="RCG494" s="1"/>
      <c r="RCH494" s="1"/>
      <c r="RCI494" s="1"/>
      <c r="RCJ494" s="1"/>
      <c r="RCK494" s="1"/>
      <c r="RCL494" s="1"/>
      <c r="RCM494" s="1"/>
      <c r="RCN494" s="1"/>
      <c r="RCO494" s="1"/>
      <c r="RCP494" s="1"/>
      <c r="RCQ494" s="1"/>
      <c r="RCR494" s="1"/>
      <c r="RCS494" s="1"/>
      <c r="RCT494" s="1"/>
      <c r="RCU494" s="1"/>
      <c r="RCV494" s="1"/>
      <c r="RCW494" s="1"/>
      <c r="RCX494" s="1"/>
      <c r="RCY494" s="1"/>
      <c r="RCZ494" s="1"/>
      <c r="RDA494" s="1"/>
      <c r="RDB494" s="1"/>
      <c r="RDC494" s="1"/>
      <c r="RDD494" s="1"/>
      <c r="RDE494" s="1"/>
      <c r="RDF494" s="1"/>
      <c r="RDG494" s="1"/>
      <c r="RDH494" s="1"/>
      <c r="RDI494" s="1"/>
      <c r="RDJ494" s="1"/>
      <c r="RDK494" s="1"/>
      <c r="RDL494" s="1"/>
      <c r="RDM494" s="1"/>
      <c r="RDN494" s="1"/>
      <c r="RDO494" s="1"/>
      <c r="RDP494" s="1"/>
      <c r="RDQ494" s="1"/>
      <c r="RDR494" s="1"/>
      <c r="RDS494" s="1"/>
      <c r="RDT494" s="1"/>
      <c r="RDU494" s="1"/>
      <c r="RDV494" s="1"/>
      <c r="RDW494" s="1"/>
      <c r="RDX494" s="1"/>
      <c r="RDY494" s="1"/>
      <c r="RDZ494" s="1"/>
      <c r="REA494" s="1"/>
      <c r="REB494" s="1"/>
      <c r="REC494" s="1"/>
      <c r="RED494" s="1"/>
      <c r="REE494" s="1"/>
      <c r="REF494" s="1"/>
      <c r="REG494" s="1"/>
      <c r="REH494" s="1"/>
      <c r="REI494" s="1"/>
      <c r="REJ494" s="1"/>
      <c r="REK494" s="1"/>
      <c r="REL494" s="1"/>
      <c r="REM494" s="1"/>
      <c r="REN494" s="1"/>
      <c r="REO494" s="1"/>
      <c r="REP494" s="1"/>
      <c r="REQ494" s="1"/>
      <c r="RER494" s="1"/>
      <c r="RES494" s="1"/>
      <c r="RET494" s="1"/>
      <c r="REU494" s="1"/>
      <c r="REV494" s="1"/>
      <c r="REW494" s="1"/>
      <c r="REX494" s="1"/>
      <c r="REY494" s="1"/>
      <c r="REZ494" s="1"/>
      <c r="RFA494" s="1"/>
      <c r="RFB494" s="1"/>
      <c r="RFC494" s="1"/>
      <c r="RFD494" s="1"/>
      <c r="RFE494" s="1"/>
      <c r="RFF494" s="1"/>
      <c r="RFG494" s="1"/>
      <c r="RFH494" s="1"/>
      <c r="RFI494" s="1"/>
      <c r="RFJ494" s="1"/>
      <c r="RFK494" s="1"/>
      <c r="RFL494" s="1"/>
      <c r="RFM494" s="1"/>
      <c r="RFN494" s="1"/>
      <c r="RFO494" s="1"/>
      <c r="RFP494" s="1"/>
      <c r="RFQ494" s="1"/>
      <c r="RFR494" s="1"/>
      <c r="RFS494" s="1"/>
      <c r="RFT494" s="1"/>
      <c r="RFU494" s="1"/>
      <c r="RFV494" s="1"/>
      <c r="RFW494" s="1"/>
      <c r="RFX494" s="1"/>
      <c r="RFY494" s="1"/>
      <c r="RFZ494" s="1"/>
      <c r="RGA494" s="1"/>
      <c r="RGB494" s="1"/>
      <c r="RGC494" s="1"/>
      <c r="RGD494" s="1"/>
      <c r="RGE494" s="1"/>
      <c r="RGF494" s="1"/>
      <c r="RGG494" s="1"/>
      <c r="RGH494" s="1"/>
      <c r="RGI494" s="1"/>
      <c r="RGJ494" s="1"/>
      <c r="RGK494" s="1"/>
      <c r="RGL494" s="1"/>
      <c r="RGM494" s="1"/>
      <c r="RGN494" s="1"/>
      <c r="RGO494" s="1"/>
      <c r="RGP494" s="1"/>
      <c r="RGQ494" s="1"/>
      <c r="RGR494" s="1"/>
      <c r="RGS494" s="1"/>
      <c r="RGT494" s="1"/>
      <c r="RGU494" s="1"/>
      <c r="RGV494" s="1"/>
      <c r="RGW494" s="1"/>
      <c r="RGX494" s="1"/>
      <c r="RGY494" s="1"/>
      <c r="RGZ494" s="1"/>
      <c r="RHA494" s="1"/>
      <c r="RHB494" s="1"/>
      <c r="RHC494" s="1"/>
      <c r="RHD494" s="1"/>
      <c r="RHE494" s="1"/>
      <c r="RHF494" s="1"/>
      <c r="RHG494" s="1"/>
      <c r="RHH494" s="1"/>
      <c r="RHI494" s="1"/>
      <c r="RHJ494" s="1"/>
      <c r="RHK494" s="1"/>
      <c r="RHL494" s="1"/>
      <c r="RHM494" s="1"/>
      <c r="RHN494" s="1"/>
      <c r="RHO494" s="1"/>
      <c r="RHP494" s="1"/>
      <c r="RHQ494" s="1"/>
      <c r="RHR494" s="1"/>
      <c r="RHS494" s="1"/>
      <c r="RHT494" s="1"/>
      <c r="RHU494" s="1"/>
      <c r="RHV494" s="1"/>
      <c r="RHW494" s="1"/>
      <c r="RHX494" s="1"/>
      <c r="RHY494" s="1"/>
      <c r="RHZ494" s="1"/>
      <c r="RIA494" s="1"/>
      <c r="RIB494" s="1"/>
      <c r="RIC494" s="1"/>
      <c r="RID494" s="1"/>
      <c r="RIE494" s="1"/>
      <c r="RIF494" s="1"/>
      <c r="RIG494" s="1"/>
      <c r="RIH494" s="1"/>
      <c r="RII494" s="1"/>
      <c r="RIJ494" s="1"/>
      <c r="RIK494" s="1"/>
      <c r="RIL494" s="1"/>
      <c r="RIM494" s="1"/>
      <c r="RIN494" s="1"/>
      <c r="RIO494" s="1"/>
      <c r="RIP494" s="1"/>
      <c r="RIQ494" s="1"/>
      <c r="RIR494" s="1"/>
      <c r="RIS494" s="1"/>
      <c r="RIT494" s="1"/>
      <c r="RIU494" s="1"/>
      <c r="RIV494" s="1"/>
      <c r="RIW494" s="1"/>
      <c r="RIX494" s="1"/>
      <c r="RIY494" s="1"/>
      <c r="RIZ494" s="1"/>
      <c r="RJA494" s="1"/>
      <c r="RJB494" s="1"/>
      <c r="RJC494" s="1"/>
      <c r="RJD494" s="1"/>
      <c r="RJE494" s="1"/>
      <c r="RJF494" s="1"/>
      <c r="RJG494" s="1"/>
      <c r="RJH494" s="1"/>
      <c r="RJI494" s="1"/>
      <c r="RJJ494" s="1"/>
      <c r="RJK494" s="1"/>
      <c r="RJL494" s="1"/>
      <c r="RJM494" s="1"/>
      <c r="RJN494" s="1"/>
      <c r="RJO494" s="1"/>
      <c r="RJP494" s="1"/>
      <c r="RJQ494" s="1"/>
      <c r="RJR494" s="1"/>
      <c r="RJS494" s="1"/>
      <c r="RJT494" s="1"/>
      <c r="RJU494" s="1"/>
      <c r="RJV494" s="1"/>
      <c r="RJW494" s="1"/>
      <c r="RJX494" s="1"/>
      <c r="RJY494" s="1"/>
      <c r="RJZ494" s="1"/>
      <c r="RKA494" s="1"/>
      <c r="RKB494" s="1"/>
      <c r="RKC494" s="1"/>
      <c r="RKD494" s="1"/>
      <c r="RKE494" s="1"/>
      <c r="RKF494" s="1"/>
      <c r="RKG494" s="1"/>
      <c r="RKH494" s="1"/>
      <c r="RKI494" s="1"/>
      <c r="RKJ494" s="1"/>
      <c r="RKK494" s="1"/>
      <c r="RKL494" s="1"/>
      <c r="RKM494" s="1"/>
      <c r="RKN494" s="1"/>
      <c r="RKO494" s="1"/>
      <c r="RKP494" s="1"/>
      <c r="RKQ494" s="1"/>
      <c r="RKR494" s="1"/>
      <c r="RKS494" s="1"/>
      <c r="RKT494" s="1"/>
      <c r="RKU494" s="1"/>
      <c r="RKV494" s="1"/>
      <c r="RKW494" s="1"/>
      <c r="RKX494" s="1"/>
      <c r="RKY494" s="1"/>
      <c r="RKZ494" s="1"/>
      <c r="RLA494" s="1"/>
      <c r="RLB494" s="1"/>
      <c r="RLC494" s="1"/>
      <c r="RLD494" s="1"/>
      <c r="RLE494" s="1"/>
      <c r="RLF494" s="1"/>
      <c r="RLG494" s="1"/>
      <c r="RLH494" s="1"/>
      <c r="RLI494" s="1"/>
      <c r="RLJ494" s="1"/>
      <c r="RLK494" s="1"/>
      <c r="RLL494" s="1"/>
      <c r="RLM494" s="1"/>
      <c r="RLN494" s="1"/>
      <c r="RLO494" s="1"/>
      <c r="RLP494" s="1"/>
      <c r="RLQ494" s="1"/>
      <c r="RLR494" s="1"/>
      <c r="RLS494" s="1"/>
      <c r="RLT494" s="1"/>
      <c r="RLU494" s="1"/>
      <c r="RLV494" s="1"/>
      <c r="RLW494" s="1"/>
      <c r="RLX494" s="1"/>
      <c r="RLY494" s="1"/>
      <c r="RLZ494" s="1"/>
      <c r="RMA494" s="1"/>
      <c r="RMB494" s="1"/>
      <c r="RMC494" s="1"/>
      <c r="RMD494" s="1"/>
      <c r="RME494" s="1"/>
      <c r="RMF494" s="1"/>
      <c r="RMG494" s="1"/>
      <c r="RMH494" s="1"/>
      <c r="RMI494" s="1"/>
      <c r="RMJ494" s="1"/>
      <c r="RMK494" s="1"/>
      <c r="RML494" s="1"/>
      <c r="RMM494" s="1"/>
      <c r="RMN494" s="1"/>
      <c r="RMO494" s="1"/>
      <c r="RMP494" s="1"/>
      <c r="RMQ494" s="1"/>
      <c r="RMR494" s="1"/>
      <c r="RMS494" s="1"/>
      <c r="RMT494" s="1"/>
      <c r="RMU494" s="1"/>
      <c r="RMV494" s="1"/>
      <c r="RMW494" s="1"/>
      <c r="RMX494" s="1"/>
      <c r="RMY494" s="1"/>
      <c r="RMZ494" s="1"/>
      <c r="RNA494" s="1"/>
      <c r="RNB494" s="1"/>
      <c r="RNC494" s="1"/>
      <c r="RND494" s="1"/>
      <c r="RNE494" s="1"/>
      <c r="RNF494" s="1"/>
      <c r="RNG494" s="1"/>
      <c r="RNH494" s="1"/>
      <c r="RNI494" s="1"/>
      <c r="RNJ494" s="1"/>
      <c r="RNK494" s="1"/>
      <c r="RNL494" s="1"/>
      <c r="RNM494" s="1"/>
      <c r="RNN494" s="1"/>
      <c r="RNO494" s="1"/>
      <c r="RNP494" s="1"/>
      <c r="RNQ494" s="1"/>
      <c r="RNR494" s="1"/>
      <c r="RNS494" s="1"/>
      <c r="RNT494" s="1"/>
      <c r="RNU494" s="1"/>
      <c r="RNV494" s="1"/>
      <c r="RNW494" s="1"/>
      <c r="RNX494" s="1"/>
      <c r="RNY494" s="1"/>
      <c r="RNZ494" s="1"/>
      <c r="ROA494" s="1"/>
      <c r="ROB494" s="1"/>
      <c r="ROC494" s="1"/>
      <c r="ROD494" s="1"/>
      <c r="ROE494" s="1"/>
      <c r="ROF494" s="1"/>
      <c r="ROG494" s="1"/>
      <c r="ROH494" s="1"/>
      <c r="ROI494" s="1"/>
      <c r="ROJ494" s="1"/>
      <c r="ROK494" s="1"/>
      <c r="ROL494" s="1"/>
      <c r="ROM494" s="1"/>
      <c r="RON494" s="1"/>
      <c r="ROO494" s="1"/>
      <c r="ROP494" s="1"/>
      <c r="ROQ494" s="1"/>
      <c r="ROR494" s="1"/>
      <c r="ROS494" s="1"/>
      <c r="ROT494" s="1"/>
      <c r="ROU494" s="1"/>
      <c r="ROV494" s="1"/>
      <c r="ROW494" s="1"/>
      <c r="ROX494" s="1"/>
      <c r="ROY494" s="1"/>
      <c r="ROZ494" s="1"/>
      <c r="RPA494" s="1"/>
      <c r="RPB494" s="1"/>
      <c r="RPC494" s="1"/>
      <c r="RPD494" s="1"/>
      <c r="RPE494" s="1"/>
      <c r="RPF494" s="1"/>
      <c r="RPG494" s="1"/>
      <c r="RPH494" s="1"/>
      <c r="RPI494" s="1"/>
      <c r="RPJ494" s="1"/>
      <c r="RPK494" s="1"/>
      <c r="RPL494" s="1"/>
      <c r="RPM494" s="1"/>
      <c r="RPN494" s="1"/>
      <c r="RPO494" s="1"/>
      <c r="RPP494" s="1"/>
      <c r="RPQ494" s="1"/>
      <c r="RPR494" s="1"/>
      <c r="RPS494" s="1"/>
      <c r="RPT494" s="1"/>
      <c r="RPU494" s="1"/>
      <c r="RPV494" s="1"/>
      <c r="RPW494" s="1"/>
      <c r="RPX494" s="1"/>
      <c r="RPY494" s="1"/>
      <c r="RPZ494" s="1"/>
      <c r="RQA494" s="1"/>
      <c r="RQB494" s="1"/>
      <c r="RQC494" s="1"/>
      <c r="RQD494" s="1"/>
      <c r="RQE494" s="1"/>
      <c r="RQF494" s="1"/>
      <c r="RQG494" s="1"/>
      <c r="RQH494" s="1"/>
      <c r="RQI494" s="1"/>
      <c r="RQJ494" s="1"/>
      <c r="RQK494" s="1"/>
      <c r="RQL494" s="1"/>
      <c r="RQM494" s="1"/>
      <c r="RQN494" s="1"/>
      <c r="RQO494" s="1"/>
      <c r="RQP494" s="1"/>
      <c r="RQQ494" s="1"/>
      <c r="RQR494" s="1"/>
      <c r="RQS494" s="1"/>
      <c r="RQT494" s="1"/>
      <c r="RQU494" s="1"/>
      <c r="RQV494" s="1"/>
      <c r="RQW494" s="1"/>
      <c r="RQX494" s="1"/>
      <c r="RQY494" s="1"/>
      <c r="RQZ494" s="1"/>
      <c r="RRA494" s="1"/>
      <c r="RRB494" s="1"/>
      <c r="RRC494" s="1"/>
      <c r="RRD494" s="1"/>
      <c r="RRE494" s="1"/>
      <c r="RRF494" s="1"/>
      <c r="RRG494" s="1"/>
      <c r="RRH494" s="1"/>
      <c r="RRI494" s="1"/>
      <c r="RRJ494" s="1"/>
      <c r="RRK494" s="1"/>
      <c r="RRL494" s="1"/>
      <c r="RRM494" s="1"/>
      <c r="RRN494" s="1"/>
      <c r="RRO494" s="1"/>
      <c r="RRP494" s="1"/>
      <c r="RRQ494" s="1"/>
      <c r="RRR494" s="1"/>
      <c r="RRS494" s="1"/>
      <c r="RRT494" s="1"/>
      <c r="RRU494" s="1"/>
      <c r="RRV494" s="1"/>
      <c r="RRW494" s="1"/>
      <c r="RRX494" s="1"/>
      <c r="RRY494" s="1"/>
      <c r="RRZ494" s="1"/>
      <c r="RSA494" s="1"/>
      <c r="RSB494" s="1"/>
      <c r="RSC494" s="1"/>
      <c r="RSD494" s="1"/>
      <c r="RSE494" s="1"/>
      <c r="RSF494" s="1"/>
      <c r="RSG494" s="1"/>
      <c r="RSH494" s="1"/>
      <c r="RSI494" s="1"/>
      <c r="RSJ494" s="1"/>
      <c r="RSK494" s="1"/>
      <c r="RSL494" s="1"/>
      <c r="RSM494" s="1"/>
      <c r="RSN494" s="1"/>
      <c r="RSO494" s="1"/>
      <c r="RSP494" s="1"/>
      <c r="RSQ494" s="1"/>
      <c r="RSR494" s="1"/>
      <c r="RSS494" s="1"/>
      <c r="RST494" s="1"/>
      <c r="RSU494" s="1"/>
      <c r="RSV494" s="1"/>
      <c r="RSW494" s="1"/>
      <c r="RSX494" s="1"/>
      <c r="RSY494" s="1"/>
      <c r="RSZ494" s="1"/>
      <c r="RTA494" s="1"/>
      <c r="RTB494" s="1"/>
      <c r="RTC494" s="1"/>
      <c r="RTD494" s="1"/>
      <c r="RTE494" s="1"/>
      <c r="RTF494" s="1"/>
      <c r="RTG494" s="1"/>
      <c r="RTH494" s="1"/>
      <c r="RTI494" s="1"/>
      <c r="RTJ494" s="1"/>
      <c r="RTK494" s="1"/>
      <c r="RTL494" s="1"/>
      <c r="RTM494" s="1"/>
      <c r="RTN494" s="1"/>
      <c r="RTO494" s="1"/>
      <c r="RTP494" s="1"/>
      <c r="RTQ494" s="1"/>
      <c r="RTR494" s="1"/>
      <c r="RTS494" s="1"/>
      <c r="RTT494" s="1"/>
      <c r="RTU494" s="1"/>
      <c r="RTV494" s="1"/>
      <c r="RTW494" s="1"/>
      <c r="RTX494" s="1"/>
      <c r="RTY494" s="1"/>
      <c r="RTZ494" s="1"/>
      <c r="RUA494" s="1"/>
      <c r="RUB494" s="1"/>
      <c r="RUC494" s="1"/>
      <c r="RUD494" s="1"/>
      <c r="RUE494" s="1"/>
      <c r="RUF494" s="1"/>
      <c r="RUG494" s="1"/>
      <c r="RUH494" s="1"/>
      <c r="RUI494" s="1"/>
      <c r="RUJ494" s="1"/>
      <c r="RUK494" s="1"/>
      <c r="RUL494" s="1"/>
      <c r="RUM494" s="1"/>
      <c r="RUN494" s="1"/>
      <c r="RUO494" s="1"/>
      <c r="RUP494" s="1"/>
      <c r="RUQ494" s="1"/>
      <c r="RUR494" s="1"/>
      <c r="RUS494" s="1"/>
      <c r="RUT494" s="1"/>
      <c r="RUU494" s="1"/>
      <c r="RUV494" s="1"/>
      <c r="RUW494" s="1"/>
      <c r="RUX494" s="1"/>
      <c r="RUY494" s="1"/>
      <c r="RUZ494" s="1"/>
      <c r="RVA494" s="1"/>
      <c r="RVB494" s="1"/>
      <c r="RVC494" s="1"/>
      <c r="RVD494" s="1"/>
      <c r="RVE494" s="1"/>
      <c r="RVF494" s="1"/>
      <c r="RVG494" s="1"/>
      <c r="RVH494" s="1"/>
      <c r="RVI494" s="1"/>
      <c r="RVJ494" s="1"/>
      <c r="RVK494" s="1"/>
      <c r="RVL494" s="1"/>
      <c r="RVM494" s="1"/>
      <c r="RVN494" s="1"/>
      <c r="RVO494" s="1"/>
      <c r="RVP494" s="1"/>
      <c r="RVQ494" s="1"/>
      <c r="RVR494" s="1"/>
      <c r="RVS494" s="1"/>
      <c r="RVT494" s="1"/>
      <c r="RVU494" s="1"/>
      <c r="RVV494" s="1"/>
      <c r="RVW494" s="1"/>
      <c r="RVX494" s="1"/>
      <c r="RVY494" s="1"/>
      <c r="RVZ494" s="1"/>
      <c r="RWA494" s="1"/>
      <c r="RWB494" s="1"/>
      <c r="RWC494" s="1"/>
      <c r="RWD494" s="1"/>
      <c r="RWE494" s="1"/>
      <c r="RWF494" s="1"/>
      <c r="RWG494" s="1"/>
      <c r="RWH494" s="1"/>
      <c r="RWI494" s="1"/>
      <c r="RWJ494" s="1"/>
      <c r="RWK494" s="1"/>
      <c r="RWL494" s="1"/>
      <c r="RWM494" s="1"/>
      <c r="RWN494" s="1"/>
      <c r="RWO494" s="1"/>
      <c r="RWP494" s="1"/>
      <c r="RWQ494" s="1"/>
      <c r="RWR494" s="1"/>
      <c r="RWS494" s="1"/>
      <c r="RWT494" s="1"/>
      <c r="RWU494" s="1"/>
      <c r="RWV494" s="1"/>
      <c r="RWW494" s="1"/>
      <c r="RWX494" s="1"/>
      <c r="RWY494" s="1"/>
      <c r="RWZ494" s="1"/>
      <c r="RXA494" s="1"/>
      <c r="RXB494" s="1"/>
      <c r="RXC494" s="1"/>
      <c r="RXD494" s="1"/>
      <c r="RXE494" s="1"/>
      <c r="RXF494" s="1"/>
      <c r="RXG494" s="1"/>
      <c r="RXH494" s="1"/>
      <c r="RXI494" s="1"/>
      <c r="RXJ494" s="1"/>
      <c r="RXK494" s="1"/>
      <c r="RXL494" s="1"/>
      <c r="RXM494" s="1"/>
      <c r="RXN494" s="1"/>
      <c r="RXO494" s="1"/>
      <c r="RXP494" s="1"/>
      <c r="RXQ494" s="1"/>
      <c r="RXR494" s="1"/>
      <c r="RXS494" s="1"/>
      <c r="RXT494" s="1"/>
      <c r="RXU494" s="1"/>
      <c r="RXV494" s="1"/>
      <c r="RXW494" s="1"/>
      <c r="RXX494" s="1"/>
      <c r="RXY494" s="1"/>
      <c r="RXZ494" s="1"/>
      <c r="RYA494" s="1"/>
      <c r="RYB494" s="1"/>
      <c r="RYC494" s="1"/>
      <c r="RYD494" s="1"/>
      <c r="RYE494" s="1"/>
      <c r="RYF494" s="1"/>
      <c r="RYG494" s="1"/>
      <c r="RYH494" s="1"/>
      <c r="RYI494" s="1"/>
      <c r="RYJ494" s="1"/>
      <c r="RYK494" s="1"/>
      <c r="RYL494" s="1"/>
      <c r="RYM494" s="1"/>
      <c r="RYN494" s="1"/>
      <c r="RYO494" s="1"/>
      <c r="RYP494" s="1"/>
      <c r="RYQ494" s="1"/>
      <c r="RYR494" s="1"/>
      <c r="RYS494" s="1"/>
      <c r="RYT494" s="1"/>
      <c r="RYU494" s="1"/>
      <c r="RYV494" s="1"/>
      <c r="RYW494" s="1"/>
      <c r="RYX494" s="1"/>
      <c r="RYY494" s="1"/>
      <c r="RYZ494" s="1"/>
      <c r="RZA494" s="1"/>
      <c r="RZB494" s="1"/>
      <c r="RZC494" s="1"/>
      <c r="RZD494" s="1"/>
      <c r="RZE494" s="1"/>
      <c r="RZF494" s="1"/>
      <c r="RZG494" s="1"/>
      <c r="RZH494" s="1"/>
      <c r="RZI494" s="1"/>
      <c r="RZJ494" s="1"/>
      <c r="RZK494" s="1"/>
      <c r="RZL494" s="1"/>
      <c r="RZM494" s="1"/>
      <c r="RZN494" s="1"/>
      <c r="RZO494" s="1"/>
      <c r="RZP494" s="1"/>
      <c r="RZQ494" s="1"/>
      <c r="RZR494" s="1"/>
      <c r="RZS494" s="1"/>
      <c r="RZT494" s="1"/>
      <c r="RZU494" s="1"/>
      <c r="RZV494" s="1"/>
      <c r="RZW494" s="1"/>
      <c r="RZX494" s="1"/>
      <c r="RZY494" s="1"/>
      <c r="RZZ494" s="1"/>
      <c r="SAA494" s="1"/>
      <c r="SAB494" s="1"/>
      <c r="SAC494" s="1"/>
      <c r="SAD494" s="1"/>
      <c r="SAE494" s="1"/>
      <c r="SAF494" s="1"/>
      <c r="SAG494" s="1"/>
      <c r="SAH494" s="1"/>
      <c r="SAI494" s="1"/>
      <c r="SAJ494" s="1"/>
      <c r="SAK494" s="1"/>
      <c r="SAL494" s="1"/>
      <c r="SAM494" s="1"/>
      <c r="SAN494" s="1"/>
      <c r="SAO494" s="1"/>
      <c r="SAP494" s="1"/>
      <c r="SAQ494" s="1"/>
      <c r="SAR494" s="1"/>
      <c r="SAS494" s="1"/>
      <c r="SAT494" s="1"/>
      <c r="SAU494" s="1"/>
      <c r="SAV494" s="1"/>
      <c r="SAW494" s="1"/>
      <c r="SAX494" s="1"/>
      <c r="SAY494" s="1"/>
      <c r="SAZ494" s="1"/>
      <c r="SBA494" s="1"/>
      <c r="SBB494" s="1"/>
      <c r="SBC494" s="1"/>
      <c r="SBD494" s="1"/>
      <c r="SBE494" s="1"/>
      <c r="SBF494" s="1"/>
      <c r="SBG494" s="1"/>
      <c r="SBH494" s="1"/>
      <c r="SBI494" s="1"/>
      <c r="SBJ494" s="1"/>
      <c r="SBK494" s="1"/>
      <c r="SBL494" s="1"/>
      <c r="SBM494" s="1"/>
      <c r="SBN494" s="1"/>
      <c r="SBO494" s="1"/>
      <c r="SBP494" s="1"/>
      <c r="SBQ494" s="1"/>
      <c r="SBR494" s="1"/>
      <c r="SBS494" s="1"/>
      <c r="SBT494" s="1"/>
      <c r="SBU494" s="1"/>
      <c r="SBV494" s="1"/>
      <c r="SBW494" s="1"/>
      <c r="SBX494" s="1"/>
      <c r="SBY494" s="1"/>
      <c r="SBZ494" s="1"/>
      <c r="SCA494" s="1"/>
      <c r="SCB494" s="1"/>
      <c r="SCC494" s="1"/>
      <c r="SCD494" s="1"/>
      <c r="SCE494" s="1"/>
      <c r="SCF494" s="1"/>
      <c r="SCG494" s="1"/>
      <c r="SCH494" s="1"/>
      <c r="SCI494" s="1"/>
      <c r="SCJ494" s="1"/>
      <c r="SCK494" s="1"/>
      <c r="SCL494" s="1"/>
      <c r="SCM494" s="1"/>
      <c r="SCN494" s="1"/>
      <c r="SCO494" s="1"/>
      <c r="SCP494" s="1"/>
      <c r="SCQ494" s="1"/>
      <c r="SCR494" s="1"/>
      <c r="SCS494" s="1"/>
      <c r="SCT494" s="1"/>
      <c r="SCU494" s="1"/>
      <c r="SCV494" s="1"/>
      <c r="SCW494" s="1"/>
      <c r="SCX494" s="1"/>
      <c r="SCY494" s="1"/>
      <c r="SCZ494" s="1"/>
      <c r="SDA494" s="1"/>
      <c r="SDB494" s="1"/>
      <c r="SDC494" s="1"/>
      <c r="SDD494" s="1"/>
      <c r="SDE494" s="1"/>
      <c r="SDF494" s="1"/>
      <c r="SDG494" s="1"/>
      <c r="SDH494" s="1"/>
      <c r="SDI494" s="1"/>
      <c r="SDJ494" s="1"/>
      <c r="SDK494" s="1"/>
      <c r="SDL494" s="1"/>
      <c r="SDM494" s="1"/>
      <c r="SDN494" s="1"/>
      <c r="SDO494" s="1"/>
      <c r="SDP494" s="1"/>
      <c r="SDQ494" s="1"/>
      <c r="SDR494" s="1"/>
      <c r="SDS494" s="1"/>
      <c r="SDT494" s="1"/>
      <c r="SDU494" s="1"/>
      <c r="SDV494" s="1"/>
      <c r="SDW494" s="1"/>
      <c r="SDX494" s="1"/>
      <c r="SDY494" s="1"/>
      <c r="SDZ494" s="1"/>
      <c r="SEA494" s="1"/>
      <c r="SEB494" s="1"/>
      <c r="SEC494" s="1"/>
      <c r="SED494" s="1"/>
      <c r="SEE494" s="1"/>
      <c r="SEF494" s="1"/>
      <c r="SEG494" s="1"/>
      <c r="SEH494" s="1"/>
      <c r="SEI494" s="1"/>
      <c r="SEJ494" s="1"/>
      <c r="SEK494" s="1"/>
      <c r="SEL494" s="1"/>
      <c r="SEM494" s="1"/>
      <c r="SEN494" s="1"/>
      <c r="SEO494" s="1"/>
      <c r="SEP494" s="1"/>
      <c r="SEQ494" s="1"/>
      <c r="SER494" s="1"/>
      <c r="SES494" s="1"/>
      <c r="SET494" s="1"/>
      <c r="SEU494" s="1"/>
      <c r="SEV494" s="1"/>
      <c r="SEW494" s="1"/>
      <c r="SEX494" s="1"/>
      <c r="SEY494" s="1"/>
      <c r="SEZ494" s="1"/>
      <c r="SFA494" s="1"/>
      <c r="SFB494" s="1"/>
      <c r="SFC494" s="1"/>
      <c r="SFD494" s="1"/>
      <c r="SFE494" s="1"/>
      <c r="SFF494" s="1"/>
      <c r="SFG494" s="1"/>
      <c r="SFH494" s="1"/>
      <c r="SFI494" s="1"/>
      <c r="SFJ494" s="1"/>
      <c r="SFK494" s="1"/>
      <c r="SFL494" s="1"/>
      <c r="SFM494" s="1"/>
      <c r="SFN494" s="1"/>
      <c r="SFO494" s="1"/>
      <c r="SFP494" s="1"/>
      <c r="SFQ494" s="1"/>
      <c r="SFR494" s="1"/>
      <c r="SFS494" s="1"/>
      <c r="SFT494" s="1"/>
      <c r="SFU494" s="1"/>
      <c r="SFV494" s="1"/>
      <c r="SFW494" s="1"/>
      <c r="SFX494" s="1"/>
      <c r="SFY494" s="1"/>
      <c r="SFZ494" s="1"/>
      <c r="SGA494" s="1"/>
      <c r="SGB494" s="1"/>
      <c r="SGC494" s="1"/>
      <c r="SGD494" s="1"/>
      <c r="SGE494" s="1"/>
      <c r="SGF494" s="1"/>
      <c r="SGG494" s="1"/>
      <c r="SGH494" s="1"/>
      <c r="SGI494" s="1"/>
      <c r="SGJ494" s="1"/>
      <c r="SGK494" s="1"/>
      <c r="SGL494" s="1"/>
      <c r="SGM494" s="1"/>
      <c r="SGN494" s="1"/>
      <c r="SGO494" s="1"/>
      <c r="SGP494" s="1"/>
      <c r="SGQ494" s="1"/>
      <c r="SGR494" s="1"/>
      <c r="SGS494" s="1"/>
      <c r="SGT494" s="1"/>
      <c r="SGU494" s="1"/>
      <c r="SGV494" s="1"/>
      <c r="SGW494" s="1"/>
      <c r="SGX494" s="1"/>
      <c r="SGY494" s="1"/>
      <c r="SGZ494" s="1"/>
      <c r="SHA494" s="1"/>
      <c r="SHB494" s="1"/>
      <c r="SHC494" s="1"/>
      <c r="SHD494" s="1"/>
      <c r="SHE494" s="1"/>
      <c r="SHF494" s="1"/>
      <c r="SHG494" s="1"/>
      <c r="SHH494" s="1"/>
      <c r="SHI494" s="1"/>
      <c r="SHJ494" s="1"/>
      <c r="SHK494" s="1"/>
      <c r="SHL494" s="1"/>
      <c r="SHM494" s="1"/>
      <c r="SHN494" s="1"/>
      <c r="SHO494" s="1"/>
      <c r="SHP494" s="1"/>
      <c r="SHQ494" s="1"/>
      <c r="SHR494" s="1"/>
      <c r="SHS494" s="1"/>
      <c r="SHT494" s="1"/>
      <c r="SHU494" s="1"/>
      <c r="SHV494" s="1"/>
      <c r="SHW494" s="1"/>
      <c r="SHX494" s="1"/>
      <c r="SHY494" s="1"/>
      <c r="SHZ494" s="1"/>
      <c r="SIA494" s="1"/>
      <c r="SIB494" s="1"/>
      <c r="SIC494" s="1"/>
      <c r="SID494" s="1"/>
      <c r="SIE494" s="1"/>
      <c r="SIF494" s="1"/>
      <c r="SIG494" s="1"/>
      <c r="SIH494" s="1"/>
      <c r="SII494" s="1"/>
      <c r="SIJ494" s="1"/>
      <c r="SIK494" s="1"/>
      <c r="SIL494" s="1"/>
      <c r="SIM494" s="1"/>
      <c r="SIN494" s="1"/>
      <c r="SIO494" s="1"/>
      <c r="SIP494" s="1"/>
      <c r="SIQ494" s="1"/>
      <c r="SIR494" s="1"/>
      <c r="SIS494" s="1"/>
      <c r="SIT494" s="1"/>
      <c r="SIU494" s="1"/>
      <c r="SIV494" s="1"/>
      <c r="SIW494" s="1"/>
      <c r="SIX494" s="1"/>
      <c r="SIY494" s="1"/>
      <c r="SIZ494" s="1"/>
      <c r="SJA494" s="1"/>
      <c r="SJB494" s="1"/>
      <c r="SJC494" s="1"/>
      <c r="SJD494" s="1"/>
      <c r="SJE494" s="1"/>
      <c r="SJF494" s="1"/>
      <c r="SJG494" s="1"/>
      <c r="SJH494" s="1"/>
      <c r="SJI494" s="1"/>
      <c r="SJJ494" s="1"/>
      <c r="SJK494" s="1"/>
      <c r="SJL494" s="1"/>
      <c r="SJM494" s="1"/>
      <c r="SJN494" s="1"/>
      <c r="SJO494" s="1"/>
      <c r="SJP494" s="1"/>
      <c r="SJQ494" s="1"/>
      <c r="SJR494" s="1"/>
      <c r="SJS494" s="1"/>
      <c r="SJT494" s="1"/>
      <c r="SJU494" s="1"/>
      <c r="SJV494" s="1"/>
      <c r="SJW494" s="1"/>
      <c r="SJX494" s="1"/>
      <c r="SJY494" s="1"/>
      <c r="SJZ494" s="1"/>
      <c r="SKA494" s="1"/>
      <c r="SKB494" s="1"/>
      <c r="SKC494" s="1"/>
      <c r="SKD494" s="1"/>
      <c r="SKE494" s="1"/>
      <c r="SKF494" s="1"/>
      <c r="SKG494" s="1"/>
      <c r="SKH494" s="1"/>
      <c r="SKI494" s="1"/>
      <c r="SKJ494" s="1"/>
      <c r="SKK494" s="1"/>
      <c r="SKL494" s="1"/>
      <c r="SKM494" s="1"/>
      <c r="SKN494" s="1"/>
      <c r="SKO494" s="1"/>
      <c r="SKP494" s="1"/>
      <c r="SKQ494" s="1"/>
      <c r="SKR494" s="1"/>
      <c r="SKS494" s="1"/>
      <c r="SKT494" s="1"/>
      <c r="SKU494" s="1"/>
      <c r="SKV494" s="1"/>
      <c r="SKW494" s="1"/>
      <c r="SKX494" s="1"/>
      <c r="SKY494" s="1"/>
      <c r="SKZ494" s="1"/>
      <c r="SLA494" s="1"/>
      <c r="SLB494" s="1"/>
      <c r="SLC494" s="1"/>
      <c r="SLD494" s="1"/>
      <c r="SLE494" s="1"/>
      <c r="SLF494" s="1"/>
      <c r="SLG494" s="1"/>
      <c r="SLH494" s="1"/>
      <c r="SLI494" s="1"/>
      <c r="SLJ494" s="1"/>
      <c r="SLK494" s="1"/>
      <c r="SLL494" s="1"/>
      <c r="SLM494" s="1"/>
      <c r="SLN494" s="1"/>
      <c r="SLO494" s="1"/>
      <c r="SLP494" s="1"/>
      <c r="SLQ494" s="1"/>
      <c r="SLR494" s="1"/>
      <c r="SLS494" s="1"/>
      <c r="SLT494" s="1"/>
      <c r="SLU494" s="1"/>
      <c r="SLV494" s="1"/>
      <c r="SLW494" s="1"/>
      <c r="SLX494" s="1"/>
      <c r="SLY494" s="1"/>
      <c r="SLZ494" s="1"/>
      <c r="SMA494" s="1"/>
      <c r="SMB494" s="1"/>
      <c r="SMC494" s="1"/>
      <c r="SMD494" s="1"/>
      <c r="SME494" s="1"/>
      <c r="SMF494" s="1"/>
      <c r="SMG494" s="1"/>
      <c r="SMH494" s="1"/>
      <c r="SMI494" s="1"/>
      <c r="SMJ494" s="1"/>
      <c r="SMK494" s="1"/>
      <c r="SML494" s="1"/>
      <c r="SMM494" s="1"/>
      <c r="SMN494" s="1"/>
      <c r="SMO494" s="1"/>
      <c r="SMP494" s="1"/>
      <c r="SMQ494" s="1"/>
      <c r="SMR494" s="1"/>
      <c r="SMS494" s="1"/>
      <c r="SMT494" s="1"/>
      <c r="SMU494" s="1"/>
      <c r="SMV494" s="1"/>
      <c r="SMW494" s="1"/>
      <c r="SMX494" s="1"/>
      <c r="SMY494" s="1"/>
      <c r="SMZ494" s="1"/>
      <c r="SNA494" s="1"/>
      <c r="SNB494" s="1"/>
      <c r="SNC494" s="1"/>
      <c r="SND494" s="1"/>
      <c r="SNE494" s="1"/>
      <c r="SNF494" s="1"/>
      <c r="SNG494" s="1"/>
      <c r="SNH494" s="1"/>
      <c r="SNI494" s="1"/>
      <c r="SNJ494" s="1"/>
      <c r="SNK494" s="1"/>
      <c r="SNL494" s="1"/>
      <c r="SNM494" s="1"/>
      <c r="SNN494" s="1"/>
      <c r="SNO494" s="1"/>
      <c r="SNP494" s="1"/>
      <c r="SNQ494" s="1"/>
      <c r="SNR494" s="1"/>
      <c r="SNS494" s="1"/>
      <c r="SNT494" s="1"/>
      <c r="SNU494" s="1"/>
      <c r="SNV494" s="1"/>
      <c r="SNW494" s="1"/>
      <c r="SNX494" s="1"/>
      <c r="SNY494" s="1"/>
      <c r="SNZ494" s="1"/>
      <c r="SOA494" s="1"/>
      <c r="SOB494" s="1"/>
      <c r="SOC494" s="1"/>
      <c r="SOD494" s="1"/>
      <c r="SOE494" s="1"/>
      <c r="SOF494" s="1"/>
      <c r="SOG494" s="1"/>
      <c r="SOH494" s="1"/>
      <c r="SOI494" s="1"/>
      <c r="SOJ494" s="1"/>
      <c r="SOK494" s="1"/>
      <c r="SOL494" s="1"/>
      <c r="SOM494" s="1"/>
      <c r="SON494" s="1"/>
      <c r="SOO494" s="1"/>
      <c r="SOP494" s="1"/>
      <c r="SOQ494" s="1"/>
      <c r="SOR494" s="1"/>
      <c r="SOS494" s="1"/>
      <c r="SOT494" s="1"/>
      <c r="SOU494" s="1"/>
      <c r="SOV494" s="1"/>
      <c r="SOW494" s="1"/>
      <c r="SOX494" s="1"/>
      <c r="SOY494" s="1"/>
      <c r="SOZ494" s="1"/>
      <c r="SPA494" s="1"/>
      <c r="SPB494" s="1"/>
      <c r="SPC494" s="1"/>
      <c r="SPD494" s="1"/>
      <c r="SPE494" s="1"/>
      <c r="SPF494" s="1"/>
      <c r="SPG494" s="1"/>
      <c r="SPH494" s="1"/>
      <c r="SPI494" s="1"/>
      <c r="SPJ494" s="1"/>
      <c r="SPK494" s="1"/>
      <c r="SPL494" s="1"/>
      <c r="SPM494" s="1"/>
      <c r="SPN494" s="1"/>
      <c r="SPO494" s="1"/>
      <c r="SPP494" s="1"/>
      <c r="SPQ494" s="1"/>
      <c r="SPR494" s="1"/>
      <c r="SPS494" s="1"/>
      <c r="SPT494" s="1"/>
      <c r="SPU494" s="1"/>
      <c r="SPV494" s="1"/>
      <c r="SPW494" s="1"/>
      <c r="SPX494" s="1"/>
      <c r="SPY494" s="1"/>
      <c r="SPZ494" s="1"/>
      <c r="SQA494" s="1"/>
      <c r="SQB494" s="1"/>
      <c r="SQC494" s="1"/>
      <c r="SQD494" s="1"/>
      <c r="SQE494" s="1"/>
      <c r="SQF494" s="1"/>
      <c r="SQG494" s="1"/>
      <c r="SQH494" s="1"/>
      <c r="SQI494" s="1"/>
      <c r="SQJ494" s="1"/>
      <c r="SQK494" s="1"/>
      <c r="SQL494" s="1"/>
      <c r="SQM494" s="1"/>
      <c r="SQN494" s="1"/>
      <c r="SQO494" s="1"/>
      <c r="SQP494" s="1"/>
      <c r="SQQ494" s="1"/>
      <c r="SQR494" s="1"/>
      <c r="SQS494" s="1"/>
      <c r="SQT494" s="1"/>
      <c r="SQU494" s="1"/>
      <c r="SQV494" s="1"/>
      <c r="SQW494" s="1"/>
      <c r="SQX494" s="1"/>
      <c r="SQY494" s="1"/>
      <c r="SQZ494" s="1"/>
      <c r="SRA494" s="1"/>
      <c r="SRB494" s="1"/>
      <c r="SRC494" s="1"/>
      <c r="SRD494" s="1"/>
      <c r="SRE494" s="1"/>
      <c r="SRF494" s="1"/>
      <c r="SRG494" s="1"/>
      <c r="SRH494" s="1"/>
      <c r="SRI494" s="1"/>
      <c r="SRJ494" s="1"/>
      <c r="SRK494" s="1"/>
      <c r="SRL494" s="1"/>
      <c r="SRM494" s="1"/>
      <c r="SRN494" s="1"/>
      <c r="SRO494" s="1"/>
      <c r="SRP494" s="1"/>
      <c r="SRQ494" s="1"/>
      <c r="SRR494" s="1"/>
      <c r="SRS494" s="1"/>
      <c r="SRT494" s="1"/>
      <c r="SRU494" s="1"/>
      <c r="SRV494" s="1"/>
      <c r="SRW494" s="1"/>
      <c r="SRX494" s="1"/>
      <c r="SRY494" s="1"/>
      <c r="SRZ494" s="1"/>
      <c r="SSA494" s="1"/>
      <c r="SSB494" s="1"/>
      <c r="SSC494" s="1"/>
      <c r="SSD494" s="1"/>
      <c r="SSE494" s="1"/>
      <c r="SSF494" s="1"/>
      <c r="SSG494" s="1"/>
      <c r="SSH494" s="1"/>
      <c r="SSI494" s="1"/>
      <c r="SSJ494" s="1"/>
      <c r="SSK494" s="1"/>
      <c r="SSL494" s="1"/>
      <c r="SSM494" s="1"/>
      <c r="SSN494" s="1"/>
      <c r="SSO494" s="1"/>
      <c r="SSP494" s="1"/>
      <c r="SSQ494" s="1"/>
      <c r="SSR494" s="1"/>
      <c r="SSS494" s="1"/>
      <c r="SST494" s="1"/>
      <c r="SSU494" s="1"/>
      <c r="SSV494" s="1"/>
      <c r="SSW494" s="1"/>
      <c r="SSX494" s="1"/>
      <c r="SSY494" s="1"/>
      <c r="SSZ494" s="1"/>
      <c r="STA494" s="1"/>
      <c r="STB494" s="1"/>
      <c r="STC494" s="1"/>
      <c r="STD494" s="1"/>
      <c r="STE494" s="1"/>
      <c r="STF494" s="1"/>
      <c r="STG494" s="1"/>
      <c r="STH494" s="1"/>
      <c r="STI494" s="1"/>
      <c r="STJ494" s="1"/>
      <c r="STK494" s="1"/>
      <c r="STL494" s="1"/>
      <c r="STM494" s="1"/>
      <c r="STN494" s="1"/>
      <c r="STO494" s="1"/>
      <c r="STP494" s="1"/>
      <c r="STQ494" s="1"/>
      <c r="STR494" s="1"/>
      <c r="STS494" s="1"/>
      <c r="STT494" s="1"/>
      <c r="STU494" s="1"/>
      <c r="STV494" s="1"/>
      <c r="STW494" s="1"/>
      <c r="STX494" s="1"/>
      <c r="STY494" s="1"/>
      <c r="STZ494" s="1"/>
      <c r="SUA494" s="1"/>
      <c r="SUB494" s="1"/>
      <c r="SUC494" s="1"/>
      <c r="SUD494" s="1"/>
      <c r="SUE494" s="1"/>
      <c r="SUF494" s="1"/>
      <c r="SUG494" s="1"/>
      <c r="SUH494" s="1"/>
      <c r="SUI494" s="1"/>
      <c r="SUJ494" s="1"/>
      <c r="SUK494" s="1"/>
      <c r="SUL494" s="1"/>
      <c r="SUM494" s="1"/>
      <c r="SUN494" s="1"/>
      <c r="SUO494" s="1"/>
      <c r="SUP494" s="1"/>
      <c r="SUQ494" s="1"/>
      <c r="SUR494" s="1"/>
      <c r="SUS494" s="1"/>
      <c r="SUT494" s="1"/>
      <c r="SUU494" s="1"/>
      <c r="SUV494" s="1"/>
      <c r="SUW494" s="1"/>
      <c r="SUX494" s="1"/>
      <c r="SUY494" s="1"/>
      <c r="SUZ494" s="1"/>
      <c r="SVA494" s="1"/>
      <c r="SVB494" s="1"/>
      <c r="SVC494" s="1"/>
      <c r="SVD494" s="1"/>
      <c r="SVE494" s="1"/>
      <c r="SVF494" s="1"/>
      <c r="SVG494" s="1"/>
      <c r="SVH494" s="1"/>
      <c r="SVI494" s="1"/>
      <c r="SVJ494" s="1"/>
      <c r="SVK494" s="1"/>
      <c r="SVL494" s="1"/>
      <c r="SVM494" s="1"/>
      <c r="SVN494" s="1"/>
      <c r="SVO494" s="1"/>
      <c r="SVP494" s="1"/>
      <c r="SVQ494" s="1"/>
      <c r="SVR494" s="1"/>
      <c r="SVS494" s="1"/>
      <c r="SVT494" s="1"/>
      <c r="SVU494" s="1"/>
      <c r="SVV494" s="1"/>
      <c r="SVW494" s="1"/>
      <c r="SVX494" s="1"/>
      <c r="SVY494" s="1"/>
      <c r="SVZ494" s="1"/>
      <c r="SWA494" s="1"/>
      <c r="SWB494" s="1"/>
      <c r="SWC494" s="1"/>
      <c r="SWD494" s="1"/>
      <c r="SWE494" s="1"/>
      <c r="SWF494" s="1"/>
      <c r="SWG494" s="1"/>
      <c r="SWH494" s="1"/>
      <c r="SWI494" s="1"/>
      <c r="SWJ494" s="1"/>
      <c r="SWK494" s="1"/>
      <c r="SWL494" s="1"/>
      <c r="SWM494" s="1"/>
      <c r="SWN494" s="1"/>
      <c r="SWO494" s="1"/>
      <c r="SWP494" s="1"/>
      <c r="SWQ494" s="1"/>
      <c r="SWR494" s="1"/>
      <c r="SWS494" s="1"/>
      <c r="SWT494" s="1"/>
      <c r="SWU494" s="1"/>
      <c r="SWV494" s="1"/>
      <c r="SWW494" s="1"/>
      <c r="SWX494" s="1"/>
      <c r="SWY494" s="1"/>
      <c r="SWZ494" s="1"/>
      <c r="SXA494" s="1"/>
      <c r="SXB494" s="1"/>
      <c r="SXC494" s="1"/>
      <c r="SXD494" s="1"/>
      <c r="SXE494" s="1"/>
      <c r="SXF494" s="1"/>
      <c r="SXG494" s="1"/>
      <c r="SXH494" s="1"/>
      <c r="SXI494" s="1"/>
      <c r="SXJ494" s="1"/>
      <c r="SXK494" s="1"/>
      <c r="SXL494" s="1"/>
      <c r="SXM494" s="1"/>
      <c r="SXN494" s="1"/>
      <c r="SXO494" s="1"/>
      <c r="SXP494" s="1"/>
      <c r="SXQ494" s="1"/>
      <c r="SXR494" s="1"/>
      <c r="SXS494" s="1"/>
      <c r="SXT494" s="1"/>
      <c r="SXU494" s="1"/>
      <c r="SXV494" s="1"/>
      <c r="SXW494" s="1"/>
      <c r="SXX494" s="1"/>
      <c r="SXY494" s="1"/>
      <c r="SXZ494" s="1"/>
      <c r="SYA494" s="1"/>
      <c r="SYB494" s="1"/>
      <c r="SYC494" s="1"/>
      <c r="SYD494" s="1"/>
      <c r="SYE494" s="1"/>
      <c r="SYF494" s="1"/>
      <c r="SYG494" s="1"/>
      <c r="SYH494" s="1"/>
      <c r="SYI494" s="1"/>
      <c r="SYJ494" s="1"/>
      <c r="SYK494" s="1"/>
      <c r="SYL494" s="1"/>
      <c r="SYM494" s="1"/>
      <c r="SYN494" s="1"/>
      <c r="SYO494" s="1"/>
      <c r="SYP494" s="1"/>
      <c r="SYQ494" s="1"/>
      <c r="SYR494" s="1"/>
      <c r="SYS494" s="1"/>
      <c r="SYT494" s="1"/>
      <c r="SYU494" s="1"/>
      <c r="SYV494" s="1"/>
      <c r="SYW494" s="1"/>
      <c r="SYX494" s="1"/>
      <c r="SYY494" s="1"/>
      <c r="SYZ494" s="1"/>
      <c r="SZA494" s="1"/>
      <c r="SZB494" s="1"/>
      <c r="SZC494" s="1"/>
      <c r="SZD494" s="1"/>
      <c r="SZE494" s="1"/>
      <c r="SZF494" s="1"/>
      <c r="SZG494" s="1"/>
      <c r="SZH494" s="1"/>
      <c r="SZI494" s="1"/>
      <c r="SZJ494" s="1"/>
      <c r="SZK494" s="1"/>
      <c r="SZL494" s="1"/>
      <c r="SZM494" s="1"/>
      <c r="SZN494" s="1"/>
      <c r="SZO494" s="1"/>
      <c r="SZP494" s="1"/>
      <c r="SZQ494" s="1"/>
      <c r="SZR494" s="1"/>
      <c r="SZS494" s="1"/>
      <c r="SZT494" s="1"/>
      <c r="SZU494" s="1"/>
      <c r="SZV494" s="1"/>
      <c r="SZW494" s="1"/>
      <c r="SZX494" s="1"/>
      <c r="SZY494" s="1"/>
      <c r="SZZ494" s="1"/>
      <c r="TAA494" s="1"/>
      <c r="TAB494" s="1"/>
      <c r="TAC494" s="1"/>
      <c r="TAD494" s="1"/>
      <c r="TAE494" s="1"/>
      <c r="TAF494" s="1"/>
      <c r="TAG494" s="1"/>
      <c r="TAH494" s="1"/>
      <c r="TAI494" s="1"/>
      <c r="TAJ494" s="1"/>
      <c r="TAK494" s="1"/>
      <c r="TAL494" s="1"/>
      <c r="TAM494" s="1"/>
      <c r="TAN494" s="1"/>
      <c r="TAO494" s="1"/>
      <c r="TAP494" s="1"/>
      <c r="TAQ494" s="1"/>
      <c r="TAR494" s="1"/>
      <c r="TAS494" s="1"/>
      <c r="TAT494" s="1"/>
      <c r="TAU494" s="1"/>
      <c r="TAV494" s="1"/>
      <c r="TAW494" s="1"/>
      <c r="TAX494" s="1"/>
      <c r="TAY494" s="1"/>
      <c r="TAZ494" s="1"/>
      <c r="TBA494" s="1"/>
      <c r="TBB494" s="1"/>
      <c r="TBC494" s="1"/>
      <c r="TBD494" s="1"/>
      <c r="TBE494" s="1"/>
      <c r="TBF494" s="1"/>
      <c r="TBG494" s="1"/>
      <c r="TBH494" s="1"/>
      <c r="TBI494" s="1"/>
      <c r="TBJ494" s="1"/>
      <c r="TBK494" s="1"/>
      <c r="TBL494" s="1"/>
      <c r="TBM494" s="1"/>
      <c r="TBN494" s="1"/>
      <c r="TBO494" s="1"/>
      <c r="TBP494" s="1"/>
      <c r="TBQ494" s="1"/>
      <c r="TBR494" s="1"/>
      <c r="TBS494" s="1"/>
      <c r="TBT494" s="1"/>
      <c r="TBU494" s="1"/>
      <c r="TBV494" s="1"/>
      <c r="TBW494" s="1"/>
      <c r="TBX494" s="1"/>
      <c r="TBY494" s="1"/>
      <c r="TBZ494" s="1"/>
      <c r="TCA494" s="1"/>
      <c r="TCB494" s="1"/>
      <c r="TCC494" s="1"/>
      <c r="TCD494" s="1"/>
      <c r="TCE494" s="1"/>
      <c r="TCF494" s="1"/>
      <c r="TCG494" s="1"/>
      <c r="TCH494" s="1"/>
      <c r="TCI494" s="1"/>
      <c r="TCJ494" s="1"/>
      <c r="TCK494" s="1"/>
      <c r="TCL494" s="1"/>
      <c r="TCM494" s="1"/>
      <c r="TCN494" s="1"/>
      <c r="TCO494" s="1"/>
      <c r="TCP494" s="1"/>
      <c r="TCQ494" s="1"/>
      <c r="TCR494" s="1"/>
      <c r="TCS494" s="1"/>
      <c r="TCT494" s="1"/>
      <c r="TCU494" s="1"/>
      <c r="TCV494" s="1"/>
      <c r="TCW494" s="1"/>
      <c r="TCX494" s="1"/>
      <c r="TCY494" s="1"/>
      <c r="TCZ494" s="1"/>
      <c r="TDA494" s="1"/>
      <c r="TDB494" s="1"/>
      <c r="TDC494" s="1"/>
      <c r="TDD494" s="1"/>
      <c r="TDE494" s="1"/>
      <c r="TDF494" s="1"/>
      <c r="TDG494" s="1"/>
      <c r="TDH494" s="1"/>
      <c r="TDI494" s="1"/>
      <c r="TDJ494" s="1"/>
      <c r="TDK494" s="1"/>
      <c r="TDL494" s="1"/>
      <c r="TDM494" s="1"/>
      <c r="TDN494" s="1"/>
      <c r="TDO494" s="1"/>
      <c r="TDP494" s="1"/>
      <c r="TDQ494" s="1"/>
      <c r="TDR494" s="1"/>
      <c r="TDS494" s="1"/>
      <c r="TDT494" s="1"/>
      <c r="TDU494" s="1"/>
      <c r="TDV494" s="1"/>
      <c r="TDW494" s="1"/>
      <c r="TDX494" s="1"/>
      <c r="TDY494" s="1"/>
      <c r="TDZ494" s="1"/>
      <c r="TEA494" s="1"/>
      <c r="TEB494" s="1"/>
      <c r="TEC494" s="1"/>
      <c r="TED494" s="1"/>
      <c r="TEE494" s="1"/>
      <c r="TEF494" s="1"/>
      <c r="TEG494" s="1"/>
      <c r="TEH494" s="1"/>
      <c r="TEI494" s="1"/>
      <c r="TEJ494" s="1"/>
      <c r="TEK494" s="1"/>
      <c r="TEL494" s="1"/>
      <c r="TEM494" s="1"/>
      <c r="TEN494" s="1"/>
      <c r="TEO494" s="1"/>
      <c r="TEP494" s="1"/>
      <c r="TEQ494" s="1"/>
      <c r="TER494" s="1"/>
      <c r="TES494" s="1"/>
      <c r="TET494" s="1"/>
      <c r="TEU494" s="1"/>
      <c r="TEV494" s="1"/>
      <c r="TEW494" s="1"/>
      <c r="TEX494" s="1"/>
      <c r="TEY494" s="1"/>
      <c r="TEZ494" s="1"/>
      <c r="TFA494" s="1"/>
      <c r="TFB494" s="1"/>
      <c r="TFC494" s="1"/>
      <c r="TFD494" s="1"/>
      <c r="TFE494" s="1"/>
      <c r="TFF494" s="1"/>
      <c r="TFG494" s="1"/>
      <c r="TFH494" s="1"/>
      <c r="TFI494" s="1"/>
      <c r="TFJ494" s="1"/>
      <c r="TFK494" s="1"/>
      <c r="TFL494" s="1"/>
      <c r="TFM494" s="1"/>
      <c r="TFN494" s="1"/>
      <c r="TFO494" s="1"/>
      <c r="TFP494" s="1"/>
      <c r="TFQ494" s="1"/>
      <c r="TFR494" s="1"/>
      <c r="TFS494" s="1"/>
      <c r="TFT494" s="1"/>
      <c r="TFU494" s="1"/>
      <c r="TFV494" s="1"/>
      <c r="TFW494" s="1"/>
      <c r="TFX494" s="1"/>
      <c r="TFY494" s="1"/>
      <c r="TFZ494" s="1"/>
      <c r="TGA494" s="1"/>
      <c r="TGB494" s="1"/>
      <c r="TGC494" s="1"/>
      <c r="TGD494" s="1"/>
      <c r="TGE494" s="1"/>
      <c r="TGF494" s="1"/>
      <c r="TGG494" s="1"/>
      <c r="TGH494" s="1"/>
      <c r="TGI494" s="1"/>
      <c r="TGJ494" s="1"/>
      <c r="TGK494" s="1"/>
      <c r="TGL494" s="1"/>
      <c r="TGM494" s="1"/>
      <c r="TGN494" s="1"/>
      <c r="TGO494" s="1"/>
      <c r="TGP494" s="1"/>
      <c r="TGQ494" s="1"/>
      <c r="TGR494" s="1"/>
      <c r="TGS494" s="1"/>
      <c r="TGT494" s="1"/>
      <c r="TGU494" s="1"/>
      <c r="TGV494" s="1"/>
      <c r="TGW494" s="1"/>
      <c r="TGX494" s="1"/>
      <c r="TGY494" s="1"/>
      <c r="TGZ494" s="1"/>
      <c r="THA494" s="1"/>
      <c r="THB494" s="1"/>
      <c r="THC494" s="1"/>
      <c r="THD494" s="1"/>
      <c r="THE494" s="1"/>
      <c r="THF494" s="1"/>
      <c r="THG494" s="1"/>
      <c r="THH494" s="1"/>
      <c r="THI494" s="1"/>
      <c r="THJ494" s="1"/>
      <c r="THK494" s="1"/>
      <c r="THL494" s="1"/>
      <c r="THM494" s="1"/>
      <c r="THN494" s="1"/>
      <c r="THO494" s="1"/>
      <c r="THP494" s="1"/>
      <c r="THQ494" s="1"/>
      <c r="THR494" s="1"/>
      <c r="THS494" s="1"/>
      <c r="THT494" s="1"/>
      <c r="THU494" s="1"/>
      <c r="THV494" s="1"/>
      <c r="THW494" s="1"/>
      <c r="THX494" s="1"/>
      <c r="THY494" s="1"/>
      <c r="THZ494" s="1"/>
      <c r="TIA494" s="1"/>
      <c r="TIB494" s="1"/>
      <c r="TIC494" s="1"/>
      <c r="TID494" s="1"/>
      <c r="TIE494" s="1"/>
      <c r="TIF494" s="1"/>
      <c r="TIG494" s="1"/>
      <c r="TIH494" s="1"/>
      <c r="TII494" s="1"/>
      <c r="TIJ494" s="1"/>
      <c r="TIK494" s="1"/>
      <c r="TIL494" s="1"/>
      <c r="TIM494" s="1"/>
      <c r="TIN494" s="1"/>
      <c r="TIO494" s="1"/>
      <c r="TIP494" s="1"/>
      <c r="TIQ494" s="1"/>
      <c r="TIR494" s="1"/>
      <c r="TIS494" s="1"/>
      <c r="TIT494" s="1"/>
      <c r="TIU494" s="1"/>
      <c r="TIV494" s="1"/>
      <c r="TIW494" s="1"/>
      <c r="TIX494" s="1"/>
      <c r="TIY494" s="1"/>
      <c r="TIZ494" s="1"/>
      <c r="TJA494" s="1"/>
      <c r="TJB494" s="1"/>
      <c r="TJC494" s="1"/>
      <c r="TJD494" s="1"/>
      <c r="TJE494" s="1"/>
      <c r="TJF494" s="1"/>
      <c r="TJG494" s="1"/>
      <c r="TJH494" s="1"/>
      <c r="TJI494" s="1"/>
      <c r="TJJ494" s="1"/>
      <c r="TJK494" s="1"/>
      <c r="TJL494" s="1"/>
      <c r="TJM494" s="1"/>
      <c r="TJN494" s="1"/>
      <c r="TJO494" s="1"/>
      <c r="TJP494" s="1"/>
      <c r="TJQ494" s="1"/>
      <c r="TJR494" s="1"/>
      <c r="TJS494" s="1"/>
      <c r="TJT494" s="1"/>
      <c r="TJU494" s="1"/>
      <c r="TJV494" s="1"/>
      <c r="TJW494" s="1"/>
      <c r="TJX494" s="1"/>
      <c r="TJY494" s="1"/>
      <c r="TJZ494" s="1"/>
      <c r="TKA494" s="1"/>
      <c r="TKB494" s="1"/>
      <c r="TKC494" s="1"/>
      <c r="TKD494" s="1"/>
      <c r="TKE494" s="1"/>
      <c r="TKF494" s="1"/>
      <c r="TKG494" s="1"/>
      <c r="TKH494" s="1"/>
      <c r="TKI494" s="1"/>
      <c r="TKJ494" s="1"/>
      <c r="TKK494" s="1"/>
      <c r="TKL494" s="1"/>
      <c r="TKM494" s="1"/>
      <c r="TKN494" s="1"/>
      <c r="TKO494" s="1"/>
      <c r="TKP494" s="1"/>
      <c r="TKQ494" s="1"/>
      <c r="TKR494" s="1"/>
      <c r="TKS494" s="1"/>
      <c r="TKT494" s="1"/>
      <c r="TKU494" s="1"/>
      <c r="TKV494" s="1"/>
      <c r="TKW494" s="1"/>
      <c r="TKX494" s="1"/>
      <c r="TKY494" s="1"/>
      <c r="TKZ494" s="1"/>
      <c r="TLA494" s="1"/>
      <c r="TLB494" s="1"/>
      <c r="TLC494" s="1"/>
      <c r="TLD494" s="1"/>
      <c r="TLE494" s="1"/>
      <c r="TLF494" s="1"/>
      <c r="TLG494" s="1"/>
      <c r="TLH494" s="1"/>
      <c r="TLI494" s="1"/>
      <c r="TLJ494" s="1"/>
      <c r="TLK494" s="1"/>
      <c r="TLL494" s="1"/>
      <c r="TLM494" s="1"/>
      <c r="TLN494" s="1"/>
      <c r="TLO494" s="1"/>
      <c r="TLP494" s="1"/>
      <c r="TLQ494" s="1"/>
      <c r="TLR494" s="1"/>
      <c r="TLS494" s="1"/>
      <c r="TLT494" s="1"/>
      <c r="TLU494" s="1"/>
      <c r="TLV494" s="1"/>
      <c r="TLW494" s="1"/>
      <c r="TLX494" s="1"/>
      <c r="TLY494" s="1"/>
      <c r="TLZ494" s="1"/>
      <c r="TMA494" s="1"/>
      <c r="TMB494" s="1"/>
      <c r="TMC494" s="1"/>
      <c r="TMD494" s="1"/>
      <c r="TME494" s="1"/>
      <c r="TMF494" s="1"/>
      <c r="TMG494" s="1"/>
      <c r="TMH494" s="1"/>
      <c r="TMI494" s="1"/>
      <c r="TMJ494" s="1"/>
      <c r="TMK494" s="1"/>
      <c r="TML494" s="1"/>
      <c r="TMM494" s="1"/>
      <c r="TMN494" s="1"/>
      <c r="TMO494" s="1"/>
      <c r="TMP494" s="1"/>
      <c r="TMQ494" s="1"/>
      <c r="TMR494" s="1"/>
      <c r="TMS494" s="1"/>
      <c r="TMT494" s="1"/>
      <c r="TMU494" s="1"/>
      <c r="TMV494" s="1"/>
      <c r="TMW494" s="1"/>
      <c r="TMX494" s="1"/>
      <c r="TMY494" s="1"/>
      <c r="TMZ494" s="1"/>
      <c r="TNA494" s="1"/>
      <c r="TNB494" s="1"/>
      <c r="TNC494" s="1"/>
      <c r="TND494" s="1"/>
      <c r="TNE494" s="1"/>
      <c r="TNF494" s="1"/>
      <c r="TNG494" s="1"/>
      <c r="TNH494" s="1"/>
      <c r="TNI494" s="1"/>
      <c r="TNJ494" s="1"/>
      <c r="TNK494" s="1"/>
      <c r="TNL494" s="1"/>
      <c r="TNM494" s="1"/>
      <c r="TNN494" s="1"/>
      <c r="TNO494" s="1"/>
      <c r="TNP494" s="1"/>
      <c r="TNQ494" s="1"/>
      <c r="TNR494" s="1"/>
      <c r="TNS494" s="1"/>
      <c r="TNT494" s="1"/>
      <c r="TNU494" s="1"/>
      <c r="TNV494" s="1"/>
      <c r="TNW494" s="1"/>
      <c r="TNX494" s="1"/>
      <c r="TNY494" s="1"/>
      <c r="TNZ494" s="1"/>
      <c r="TOA494" s="1"/>
      <c r="TOB494" s="1"/>
      <c r="TOC494" s="1"/>
      <c r="TOD494" s="1"/>
      <c r="TOE494" s="1"/>
      <c r="TOF494" s="1"/>
      <c r="TOG494" s="1"/>
      <c r="TOH494" s="1"/>
      <c r="TOI494" s="1"/>
      <c r="TOJ494" s="1"/>
      <c r="TOK494" s="1"/>
      <c r="TOL494" s="1"/>
      <c r="TOM494" s="1"/>
      <c r="TON494" s="1"/>
      <c r="TOO494" s="1"/>
      <c r="TOP494" s="1"/>
      <c r="TOQ494" s="1"/>
      <c r="TOR494" s="1"/>
      <c r="TOS494" s="1"/>
      <c r="TOT494" s="1"/>
      <c r="TOU494" s="1"/>
      <c r="TOV494" s="1"/>
      <c r="TOW494" s="1"/>
      <c r="TOX494" s="1"/>
      <c r="TOY494" s="1"/>
      <c r="TOZ494" s="1"/>
      <c r="TPA494" s="1"/>
      <c r="TPB494" s="1"/>
      <c r="TPC494" s="1"/>
      <c r="TPD494" s="1"/>
      <c r="TPE494" s="1"/>
      <c r="TPF494" s="1"/>
      <c r="TPG494" s="1"/>
      <c r="TPH494" s="1"/>
      <c r="TPI494" s="1"/>
      <c r="TPJ494" s="1"/>
      <c r="TPK494" s="1"/>
      <c r="TPL494" s="1"/>
      <c r="TPM494" s="1"/>
      <c r="TPN494" s="1"/>
      <c r="TPO494" s="1"/>
      <c r="TPP494" s="1"/>
      <c r="TPQ494" s="1"/>
      <c r="TPR494" s="1"/>
      <c r="TPS494" s="1"/>
      <c r="TPT494" s="1"/>
      <c r="TPU494" s="1"/>
      <c r="TPV494" s="1"/>
      <c r="TPW494" s="1"/>
      <c r="TPX494" s="1"/>
      <c r="TPY494" s="1"/>
      <c r="TPZ494" s="1"/>
      <c r="TQA494" s="1"/>
      <c r="TQB494" s="1"/>
      <c r="TQC494" s="1"/>
      <c r="TQD494" s="1"/>
      <c r="TQE494" s="1"/>
      <c r="TQF494" s="1"/>
      <c r="TQG494" s="1"/>
      <c r="TQH494" s="1"/>
      <c r="TQI494" s="1"/>
      <c r="TQJ494" s="1"/>
      <c r="TQK494" s="1"/>
      <c r="TQL494" s="1"/>
      <c r="TQM494" s="1"/>
      <c r="TQN494" s="1"/>
      <c r="TQO494" s="1"/>
      <c r="TQP494" s="1"/>
      <c r="TQQ494" s="1"/>
      <c r="TQR494" s="1"/>
      <c r="TQS494" s="1"/>
      <c r="TQT494" s="1"/>
      <c r="TQU494" s="1"/>
      <c r="TQV494" s="1"/>
      <c r="TQW494" s="1"/>
      <c r="TQX494" s="1"/>
      <c r="TQY494" s="1"/>
      <c r="TQZ494" s="1"/>
      <c r="TRA494" s="1"/>
      <c r="TRB494" s="1"/>
      <c r="TRC494" s="1"/>
      <c r="TRD494" s="1"/>
      <c r="TRE494" s="1"/>
      <c r="TRF494" s="1"/>
      <c r="TRG494" s="1"/>
      <c r="TRH494" s="1"/>
      <c r="TRI494" s="1"/>
      <c r="TRJ494" s="1"/>
      <c r="TRK494" s="1"/>
      <c r="TRL494" s="1"/>
      <c r="TRM494" s="1"/>
      <c r="TRN494" s="1"/>
      <c r="TRO494" s="1"/>
      <c r="TRP494" s="1"/>
      <c r="TRQ494" s="1"/>
      <c r="TRR494" s="1"/>
      <c r="TRS494" s="1"/>
      <c r="TRT494" s="1"/>
      <c r="TRU494" s="1"/>
      <c r="TRV494" s="1"/>
      <c r="TRW494" s="1"/>
      <c r="TRX494" s="1"/>
      <c r="TRY494" s="1"/>
      <c r="TRZ494" s="1"/>
      <c r="TSA494" s="1"/>
      <c r="TSB494" s="1"/>
      <c r="TSC494" s="1"/>
      <c r="TSD494" s="1"/>
      <c r="TSE494" s="1"/>
      <c r="TSF494" s="1"/>
      <c r="TSG494" s="1"/>
      <c r="TSH494" s="1"/>
      <c r="TSI494" s="1"/>
      <c r="TSJ494" s="1"/>
      <c r="TSK494" s="1"/>
      <c r="TSL494" s="1"/>
      <c r="TSM494" s="1"/>
      <c r="TSN494" s="1"/>
      <c r="TSO494" s="1"/>
      <c r="TSP494" s="1"/>
      <c r="TSQ494" s="1"/>
      <c r="TSR494" s="1"/>
      <c r="TSS494" s="1"/>
      <c r="TST494" s="1"/>
      <c r="TSU494" s="1"/>
      <c r="TSV494" s="1"/>
      <c r="TSW494" s="1"/>
      <c r="TSX494" s="1"/>
      <c r="TSY494" s="1"/>
      <c r="TSZ494" s="1"/>
      <c r="TTA494" s="1"/>
      <c r="TTB494" s="1"/>
      <c r="TTC494" s="1"/>
      <c r="TTD494" s="1"/>
      <c r="TTE494" s="1"/>
      <c r="TTF494" s="1"/>
      <c r="TTG494" s="1"/>
      <c r="TTH494" s="1"/>
      <c r="TTI494" s="1"/>
      <c r="TTJ494" s="1"/>
      <c r="TTK494" s="1"/>
      <c r="TTL494" s="1"/>
      <c r="TTM494" s="1"/>
      <c r="TTN494" s="1"/>
      <c r="TTO494" s="1"/>
      <c r="TTP494" s="1"/>
      <c r="TTQ494" s="1"/>
      <c r="TTR494" s="1"/>
      <c r="TTS494" s="1"/>
      <c r="TTT494" s="1"/>
      <c r="TTU494" s="1"/>
      <c r="TTV494" s="1"/>
      <c r="TTW494" s="1"/>
      <c r="TTX494" s="1"/>
      <c r="TTY494" s="1"/>
      <c r="TTZ494" s="1"/>
      <c r="TUA494" s="1"/>
      <c r="TUB494" s="1"/>
      <c r="TUC494" s="1"/>
      <c r="TUD494" s="1"/>
      <c r="TUE494" s="1"/>
      <c r="TUF494" s="1"/>
      <c r="TUG494" s="1"/>
      <c r="TUH494" s="1"/>
      <c r="TUI494" s="1"/>
      <c r="TUJ494" s="1"/>
      <c r="TUK494" s="1"/>
      <c r="TUL494" s="1"/>
      <c r="TUM494" s="1"/>
      <c r="TUN494" s="1"/>
      <c r="TUO494" s="1"/>
      <c r="TUP494" s="1"/>
      <c r="TUQ494" s="1"/>
      <c r="TUR494" s="1"/>
      <c r="TUS494" s="1"/>
      <c r="TUT494" s="1"/>
      <c r="TUU494" s="1"/>
      <c r="TUV494" s="1"/>
      <c r="TUW494" s="1"/>
      <c r="TUX494" s="1"/>
      <c r="TUY494" s="1"/>
      <c r="TUZ494" s="1"/>
      <c r="TVA494" s="1"/>
      <c r="TVB494" s="1"/>
      <c r="TVC494" s="1"/>
      <c r="TVD494" s="1"/>
      <c r="TVE494" s="1"/>
      <c r="TVF494" s="1"/>
      <c r="TVG494" s="1"/>
      <c r="TVH494" s="1"/>
      <c r="TVI494" s="1"/>
      <c r="TVJ494" s="1"/>
      <c r="TVK494" s="1"/>
      <c r="TVL494" s="1"/>
      <c r="TVM494" s="1"/>
      <c r="TVN494" s="1"/>
      <c r="TVO494" s="1"/>
      <c r="TVP494" s="1"/>
      <c r="TVQ494" s="1"/>
      <c r="TVR494" s="1"/>
      <c r="TVS494" s="1"/>
      <c r="TVT494" s="1"/>
      <c r="TVU494" s="1"/>
      <c r="TVV494" s="1"/>
      <c r="TVW494" s="1"/>
      <c r="TVX494" s="1"/>
      <c r="TVY494" s="1"/>
      <c r="TVZ494" s="1"/>
      <c r="TWA494" s="1"/>
      <c r="TWB494" s="1"/>
      <c r="TWC494" s="1"/>
      <c r="TWD494" s="1"/>
      <c r="TWE494" s="1"/>
      <c r="TWF494" s="1"/>
      <c r="TWG494" s="1"/>
      <c r="TWH494" s="1"/>
      <c r="TWI494" s="1"/>
      <c r="TWJ494" s="1"/>
      <c r="TWK494" s="1"/>
      <c r="TWL494" s="1"/>
      <c r="TWM494" s="1"/>
      <c r="TWN494" s="1"/>
      <c r="TWO494" s="1"/>
      <c r="TWP494" s="1"/>
      <c r="TWQ494" s="1"/>
      <c r="TWR494" s="1"/>
      <c r="TWS494" s="1"/>
      <c r="TWT494" s="1"/>
      <c r="TWU494" s="1"/>
      <c r="TWV494" s="1"/>
      <c r="TWW494" s="1"/>
      <c r="TWX494" s="1"/>
      <c r="TWY494" s="1"/>
      <c r="TWZ494" s="1"/>
      <c r="TXA494" s="1"/>
      <c r="TXB494" s="1"/>
      <c r="TXC494" s="1"/>
      <c r="TXD494" s="1"/>
      <c r="TXE494" s="1"/>
      <c r="TXF494" s="1"/>
      <c r="TXG494" s="1"/>
      <c r="TXH494" s="1"/>
      <c r="TXI494" s="1"/>
      <c r="TXJ494" s="1"/>
      <c r="TXK494" s="1"/>
      <c r="TXL494" s="1"/>
      <c r="TXM494" s="1"/>
      <c r="TXN494" s="1"/>
      <c r="TXO494" s="1"/>
      <c r="TXP494" s="1"/>
      <c r="TXQ494" s="1"/>
      <c r="TXR494" s="1"/>
      <c r="TXS494" s="1"/>
      <c r="TXT494" s="1"/>
      <c r="TXU494" s="1"/>
      <c r="TXV494" s="1"/>
      <c r="TXW494" s="1"/>
      <c r="TXX494" s="1"/>
      <c r="TXY494" s="1"/>
      <c r="TXZ494" s="1"/>
      <c r="TYA494" s="1"/>
      <c r="TYB494" s="1"/>
      <c r="TYC494" s="1"/>
      <c r="TYD494" s="1"/>
      <c r="TYE494" s="1"/>
      <c r="TYF494" s="1"/>
      <c r="TYG494" s="1"/>
      <c r="TYH494" s="1"/>
      <c r="TYI494" s="1"/>
      <c r="TYJ494" s="1"/>
      <c r="TYK494" s="1"/>
      <c r="TYL494" s="1"/>
      <c r="TYM494" s="1"/>
      <c r="TYN494" s="1"/>
      <c r="TYO494" s="1"/>
      <c r="TYP494" s="1"/>
      <c r="TYQ494" s="1"/>
      <c r="TYR494" s="1"/>
      <c r="TYS494" s="1"/>
      <c r="TYT494" s="1"/>
      <c r="TYU494" s="1"/>
      <c r="TYV494" s="1"/>
      <c r="TYW494" s="1"/>
      <c r="TYX494" s="1"/>
      <c r="TYY494" s="1"/>
      <c r="TYZ494" s="1"/>
      <c r="TZA494" s="1"/>
      <c r="TZB494" s="1"/>
      <c r="TZC494" s="1"/>
      <c r="TZD494" s="1"/>
      <c r="TZE494" s="1"/>
      <c r="TZF494" s="1"/>
      <c r="TZG494" s="1"/>
      <c r="TZH494" s="1"/>
      <c r="TZI494" s="1"/>
      <c r="TZJ494" s="1"/>
      <c r="TZK494" s="1"/>
      <c r="TZL494" s="1"/>
      <c r="TZM494" s="1"/>
      <c r="TZN494" s="1"/>
      <c r="TZO494" s="1"/>
      <c r="TZP494" s="1"/>
      <c r="TZQ494" s="1"/>
      <c r="TZR494" s="1"/>
      <c r="TZS494" s="1"/>
      <c r="TZT494" s="1"/>
      <c r="TZU494" s="1"/>
      <c r="TZV494" s="1"/>
      <c r="TZW494" s="1"/>
      <c r="TZX494" s="1"/>
      <c r="TZY494" s="1"/>
      <c r="TZZ494" s="1"/>
      <c r="UAA494" s="1"/>
      <c r="UAB494" s="1"/>
      <c r="UAC494" s="1"/>
      <c r="UAD494" s="1"/>
      <c r="UAE494" s="1"/>
      <c r="UAF494" s="1"/>
      <c r="UAG494" s="1"/>
      <c r="UAH494" s="1"/>
      <c r="UAI494" s="1"/>
      <c r="UAJ494" s="1"/>
      <c r="UAK494" s="1"/>
      <c r="UAL494" s="1"/>
      <c r="UAM494" s="1"/>
      <c r="UAN494" s="1"/>
      <c r="UAO494" s="1"/>
      <c r="UAP494" s="1"/>
      <c r="UAQ494" s="1"/>
      <c r="UAR494" s="1"/>
      <c r="UAS494" s="1"/>
      <c r="UAT494" s="1"/>
      <c r="UAU494" s="1"/>
      <c r="UAV494" s="1"/>
      <c r="UAW494" s="1"/>
      <c r="UAX494" s="1"/>
      <c r="UAY494" s="1"/>
      <c r="UAZ494" s="1"/>
      <c r="UBA494" s="1"/>
      <c r="UBB494" s="1"/>
      <c r="UBC494" s="1"/>
      <c r="UBD494" s="1"/>
      <c r="UBE494" s="1"/>
      <c r="UBF494" s="1"/>
      <c r="UBG494" s="1"/>
      <c r="UBH494" s="1"/>
      <c r="UBI494" s="1"/>
      <c r="UBJ494" s="1"/>
      <c r="UBK494" s="1"/>
      <c r="UBL494" s="1"/>
      <c r="UBM494" s="1"/>
      <c r="UBN494" s="1"/>
      <c r="UBO494" s="1"/>
      <c r="UBP494" s="1"/>
      <c r="UBQ494" s="1"/>
      <c r="UBR494" s="1"/>
      <c r="UBS494" s="1"/>
      <c r="UBT494" s="1"/>
      <c r="UBU494" s="1"/>
      <c r="UBV494" s="1"/>
      <c r="UBW494" s="1"/>
      <c r="UBX494" s="1"/>
      <c r="UBY494" s="1"/>
      <c r="UBZ494" s="1"/>
      <c r="UCA494" s="1"/>
      <c r="UCB494" s="1"/>
      <c r="UCC494" s="1"/>
      <c r="UCD494" s="1"/>
      <c r="UCE494" s="1"/>
      <c r="UCF494" s="1"/>
      <c r="UCG494" s="1"/>
      <c r="UCH494" s="1"/>
      <c r="UCI494" s="1"/>
      <c r="UCJ494" s="1"/>
      <c r="UCK494" s="1"/>
      <c r="UCL494" s="1"/>
      <c r="UCM494" s="1"/>
      <c r="UCN494" s="1"/>
      <c r="UCO494" s="1"/>
      <c r="UCP494" s="1"/>
      <c r="UCQ494" s="1"/>
      <c r="UCR494" s="1"/>
      <c r="UCS494" s="1"/>
      <c r="UCT494" s="1"/>
      <c r="UCU494" s="1"/>
      <c r="UCV494" s="1"/>
      <c r="UCW494" s="1"/>
      <c r="UCX494" s="1"/>
      <c r="UCY494" s="1"/>
      <c r="UCZ494" s="1"/>
      <c r="UDA494" s="1"/>
      <c r="UDB494" s="1"/>
      <c r="UDC494" s="1"/>
      <c r="UDD494" s="1"/>
      <c r="UDE494" s="1"/>
      <c r="UDF494" s="1"/>
      <c r="UDG494" s="1"/>
      <c r="UDH494" s="1"/>
      <c r="UDI494" s="1"/>
      <c r="UDJ494" s="1"/>
      <c r="UDK494" s="1"/>
      <c r="UDL494" s="1"/>
      <c r="UDM494" s="1"/>
      <c r="UDN494" s="1"/>
      <c r="UDO494" s="1"/>
      <c r="UDP494" s="1"/>
      <c r="UDQ494" s="1"/>
      <c r="UDR494" s="1"/>
      <c r="UDS494" s="1"/>
      <c r="UDT494" s="1"/>
      <c r="UDU494" s="1"/>
      <c r="UDV494" s="1"/>
      <c r="UDW494" s="1"/>
      <c r="UDX494" s="1"/>
      <c r="UDY494" s="1"/>
      <c r="UDZ494" s="1"/>
      <c r="UEA494" s="1"/>
      <c r="UEB494" s="1"/>
      <c r="UEC494" s="1"/>
      <c r="UED494" s="1"/>
      <c r="UEE494" s="1"/>
      <c r="UEF494" s="1"/>
      <c r="UEG494" s="1"/>
      <c r="UEH494" s="1"/>
      <c r="UEI494" s="1"/>
      <c r="UEJ494" s="1"/>
      <c r="UEK494" s="1"/>
      <c r="UEL494" s="1"/>
      <c r="UEM494" s="1"/>
      <c r="UEN494" s="1"/>
      <c r="UEO494" s="1"/>
      <c r="UEP494" s="1"/>
      <c r="UEQ494" s="1"/>
      <c r="UER494" s="1"/>
      <c r="UES494" s="1"/>
      <c r="UET494" s="1"/>
      <c r="UEU494" s="1"/>
      <c r="UEV494" s="1"/>
      <c r="UEW494" s="1"/>
      <c r="UEX494" s="1"/>
      <c r="UEY494" s="1"/>
      <c r="UEZ494" s="1"/>
      <c r="UFA494" s="1"/>
      <c r="UFB494" s="1"/>
      <c r="UFC494" s="1"/>
      <c r="UFD494" s="1"/>
      <c r="UFE494" s="1"/>
      <c r="UFF494" s="1"/>
      <c r="UFG494" s="1"/>
      <c r="UFH494" s="1"/>
      <c r="UFI494" s="1"/>
      <c r="UFJ494" s="1"/>
      <c r="UFK494" s="1"/>
      <c r="UFL494" s="1"/>
      <c r="UFM494" s="1"/>
      <c r="UFN494" s="1"/>
      <c r="UFO494" s="1"/>
      <c r="UFP494" s="1"/>
      <c r="UFQ494" s="1"/>
      <c r="UFR494" s="1"/>
      <c r="UFS494" s="1"/>
      <c r="UFT494" s="1"/>
      <c r="UFU494" s="1"/>
      <c r="UFV494" s="1"/>
      <c r="UFW494" s="1"/>
      <c r="UFX494" s="1"/>
      <c r="UFY494" s="1"/>
      <c r="UFZ494" s="1"/>
      <c r="UGA494" s="1"/>
      <c r="UGB494" s="1"/>
      <c r="UGC494" s="1"/>
      <c r="UGD494" s="1"/>
      <c r="UGE494" s="1"/>
      <c r="UGF494" s="1"/>
      <c r="UGG494" s="1"/>
      <c r="UGH494" s="1"/>
      <c r="UGI494" s="1"/>
      <c r="UGJ494" s="1"/>
      <c r="UGK494" s="1"/>
      <c r="UGL494" s="1"/>
      <c r="UGM494" s="1"/>
      <c r="UGN494" s="1"/>
      <c r="UGO494" s="1"/>
      <c r="UGP494" s="1"/>
      <c r="UGQ494" s="1"/>
      <c r="UGR494" s="1"/>
      <c r="UGS494" s="1"/>
      <c r="UGT494" s="1"/>
      <c r="UGU494" s="1"/>
      <c r="UGV494" s="1"/>
      <c r="UGW494" s="1"/>
      <c r="UGX494" s="1"/>
      <c r="UGY494" s="1"/>
      <c r="UGZ494" s="1"/>
      <c r="UHA494" s="1"/>
      <c r="UHB494" s="1"/>
      <c r="UHC494" s="1"/>
      <c r="UHD494" s="1"/>
      <c r="UHE494" s="1"/>
      <c r="UHF494" s="1"/>
      <c r="UHG494" s="1"/>
      <c r="UHH494" s="1"/>
      <c r="UHI494" s="1"/>
      <c r="UHJ494" s="1"/>
      <c r="UHK494" s="1"/>
      <c r="UHL494" s="1"/>
      <c r="UHM494" s="1"/>
      <c r="UHN494" s="1"/>
      <c r="UHO494" s="1"/>
      <c r="UHP494" s="1"/>
      <c r="UHQ494" s="1"/>
      <c r="UHR494" s="1"/>
      <c r="UHS494" s="1"/>
      <c r="UHT494" s="1"/>
      <c r="UHU494" s="1"/>
      <c r="UHV494" s="1"/>
      <c r="UHW494" s="1"/>
      <c r="UHX494" s="1"/>
      <c r="UHY494" s="1"/>
      <c r="UHZ494" s="1"/>
      <c r="UIA494" s="1"/>
      <c r="UIB494" s="1"/>
      <c r="UIC494" s="1"/>
      <c r="UID494" s="1"/>
      <c r="UIE494" s="1"/>
      <c r="UIF494" s="1"/>
      <c r="UIG494" s="1"/>
      <c r="UIH494" s="1"/>
      <c r="UII494" s="1"/>
      <c r="UIJ494" s="1"/>
      <c r="UIK494" s="1"/>
      <c r="UIL494" s="1"/>
      <c r="UIM494" s="1"/>
      <c r="UIN494" s="1"/>
      <c r="UIO494" s="1"/>
      <c r="UIP494" s="1"/>
      <c r="UIQ494" s="1"/>
      <c r="UIR494" s="1"/>
      <c r="UIS494" s="1"/>
      <c r="UIT494" s="1"/>
      <c r="UIU494" s="1"/>
      <c r="UIV494" s="1"/>
      <c r="UIW494" s="1"/>
      <c r="UIX494" s="1"/>
      <c r="UIY494" s="1"/>
      <c r="UIZ494" s="1"/>
      <c r="UJA494" s="1"/>
      <c r="UJB494" s="1"/>
      <c r="UJC494" s="1"/>
      <c r="UJD494" s="1"/>
      <c r="UJE494" s="1"/>
      <c r="UJF494" s="1"/>
      <c r="UJG494" s="1"/>
      <c r="UJH494" s="1"/>
      <c r="UJI494" s="1"/>
      <c r="UJJ494" s="1"/>
      <c r="UJK494" s="1"/>
      <c r="UJL494" s="1"/>
      <c r="UJM494" s="1"/>
      <c r="UJN494" s="1"/>
      <c r="UJO494" s="1"/>
      <c r="UJP494" s="1"/>
      <c r="UJQ494" s="1"/>
      <c r="UJR494" s="1"/>
      <c r="UJS494" s="1"/>
      <c r="UJT494" s="1"/>
      <c r="UJU494" s="1"/>
      <c r="UJV494" s="1"/>
      <c r="UJW494" s="1"/>
      <c r="UJX494" s="1"/>
      <c r="UJY494" s="1"/>
      <c r="UJZ494" s="1"/>
      <c r="UKA494" s="1"/>
      <c r="UKB494" s="1"/>
      <c r="UKC494" s="1"/>
      <c r="UKD494" s="1"/>
      <c r="UKE494" s="1"/>
      <c r="UKF494" s="1"/>
      <c r="UKG494" s="1"/>
      <c r="UKH494" s="1"/>
      <c r="UKI494" s="1"/>
      <c r="UKJ494" s="1"/>
      <c r="UKK494" s="1"/>
      <c r="UKL494" s="1"/>
      <c r="UKM494" s="1"/>
      <c r="UKN494" s="1"/>
      <c r="UKO494" s="1"/>
      <c r="UKP494" s="1"/>
      <c r="UKQ494" s="1"/>
      <c r="UKR494" s="1"/>
      <c r="UKS494" s="1"/>
      <c r="UKT494" s="1"/>
      <c r="UKU494" s="1"/>
      <c r="UKV494" s="1"/>
      <c r="UKW494" s="1"/>
      <c r="UKX494" s="1"/>
      <c r="UKY494" s="1"/>
      <c r="UKZ494" s="1"/>
      <c r="ULA494" s="1"/>
      <c r="ULB494" s="1"/>
      <c r="ULC494" s="1"/>
      <c r="ULD494" s="1"/>
      <c r="ULE494" s="1"/>
      <c r="ULF494" s="1"/>
      <c r="ULG494" s="1"/>
      <c r="ULH494" s="1"/>
      <c r="ULI494" s="1"/>
      <c r="ULJ494" s="1"/>
      <c r="ULK494" s="1"/>
      <c r="ULL494" s="1"/>
      <c r="ULM494" s="1"/>
      <c r="ULN494" s="1"/>
      <c r="ULO494" s="1"/>
      <c r="ULP494" s="1"/>
      <c r="ULQ494" s="1"/>
      <c r="ULR494" s="1"/>
      <c r="ULS494" s="1"/>
      <c r="ULT494" s="1"/>
      <c r="ULU494" s="1"/>
      <c r="ULV494" s="1"/>
      <c r="ULW494" s="1"/>
      <c r="ULX494" s="1"/>
      <c r="ULY494" s="1"/>
      <c r="ULZ494" s="1"/>
      <c r="UMA494" s="1"/>
      <c r="UMB494" s="1"/>
      <c r="UMC494" s="1"/>
      <c r="UMD494" s="1"/>
      <c r="UME494" s="1"/>
      <c r="UMF494" s="1"/>
      <c r="UMG494" s="1"/>
      <c r="UMH494" s="1"/>
      <c r="UMI494" s="1"/>
      <c r="UMJ494" s="1"/>
      <c r="UMK494" s="1"/>
      <c r="UML494" s="1"/>
      <c r="UMM494" s="1"/>
      <c r="UMN494" s="1"/>
      <c r="UMO494" s="1"/>
      <c r="UMP494" s="1"/>
      <c r="UMQ494" s="1"/>
      <c r="UMR494" s="1"/>
      <c r="UMS494" s="1"/>
      <c r="UMT494" s="1"/>
      <c r="UMU494" s="1"/>
      <c r="UMV494" s="1"/>
      <c r="UMW494" s="1"/>
      <c r="UMX494" s="1"/>
      <c r="UMY494" s="1"/>
      <c r="UMZ494" s="1"/>
      <c r="UNA494" s="1"/>
      <c r="UNB494" s="1"/>
      <c r="UNC494" s="1"/>
      <c r="UND494" s="1"/>
      <c r="UNE494" s="1"/>
      <c r="UNF494" s="1"/>
      <c r="UNG494" s="1"/>
      <c r="UNH494" s="1"/>
      <c r="UNI494" s="1"/>
      <c r="UNJ494" s="1"/>
      <c r="UNK494" s="1"/>
      <c r="UNL494" s="1"/>
      <c r="UNM494" s="1"/>
      <c r="UNN494" s="1"/>
      <c r="UNO494" s="1"/>
      <c r="UNP494" s="1"/>
      <c r="UNQ494" s="1"/>
      <c r="UNR494" s="1"/>
      <c r="UNS494" s="1"/>
      <c r="UNT494" s="1"/>
      <c r="UNU494" s="1"/>
      <c r="UNV494" s="1"/>
      <c r="UNW494" s="1"/>
      <c r="UNX494" s="1"/>
      <c r="UNY494" s="1"/>
      <c r="UNZ494" s="1"/>
      <c r="UOA494" s="1"/>
      <c r="UOB494" s="1"/>
      <c r="UOC494" s="1"/>
      <c r="UOD494" s="1"/>
      <c r="UOE494" s="1"/>
      <c r="UOF494" s="1"/>
      <c r="UOG494" s="1"/>
      <c r="UOH494" s="1"/>
      <c r="UOI494" s="1"/>
      <c r="UOJ494" s="1"/>
      <c r="UOK494" s="1"/>
      <c r="UOL494" s="1"/>
      <c r="UOM494" s="1"/>
      <c r="UON494" s="1"/>
      <c r="UOO494" s="1"/>
      <c r="UOP494" s="1"/>
      <c r="UOQ494" s="1"/>
      <c r="UOR494" s="1"/>
      <c r="UOS494" s="1"/>
      <c r="UOT494" s="1"/>
      <c r="UOU494" s="1"/>
      <c r="UOV494" s="1"/>
      <c r="UOW494" s="1"/>
      <c r="UOX494" s="1"/>
      <c r="UOY494" s="1"/>
      <c r="UOZ494" s="1"/>
      <c r="UPA494" s="1"/>
      <c r="UPB494" s="1"/>
      <c r="UPC494" s="1"/>
      <c r="UPD494" s="1"/>
      <c r="UPE494" s="1"/>
      <c r="UPF494" s="1"/>
      <c r="UPG494" s="1"/>
      <c r="UPH494" s="1"/>
      <c r="UPI494" s="1"/>
      <c r="UPJ494" s="1"/>
      <c r="UPK494" s="1"/>
      <c r="UPL494" s="1"/>
      <c r="UPM494" s="1"/>
      <c r="UPN494" s="1"/>
      <c r="UPO494" s="1"/>
      <c r="UPP494" s="1"/>
      <c r="UPQ494" s="1"/>
      <c r="UPR494" s="1"/>
      <c r="UPS494" s="1"/>
      <c r="UPT494" s="1"/>
      <c r="UPU494" s="1"/>
      <c r="UPV494" s="1"/>
      <c r="UPW494" s="1"/>
      <c r="UPX494" s="1"/>
      <c r="UPY494" s="1"/>
      <c r="UPZ494" s="1"/>
      <c r="UQA494" s="1"/>
      <c r="UQB494" s="1"/>
      <c r="UQC494" s="1"/>
      <c r="UQD494" s="1"/>
      <c r="UQE494" s="1"/>
      <c r="UQF494" s="1"/>
      <c r="UQG494" s="1"/>
      <c r="UQH494" s="1"/>
      <c r="UQI494" s="1"/>
      <c r="UQJ494" s="1"/>
      <c r="UQK494" s="1"/>
      <c r="UQL494" s="1"/>
      <c r="UQM494" s="1"/>
      <c r="UQN494" s="1"/>
      <c r="UQO494" s="1"/>
      <c r="UQP494" s="1"/>
      <c r="UQQ494" s="1"/>
      <c r="UQR494" s="1"/>
      <c r="UQS494" s="1"/>
      <c r="UQT494" s="1"/>
      <c r="UQU494" s="1"/>
      <c r="UQV494" s="1"/>
      <c r="UQW494" s="1"/>
      <c r="UQX494" s="1"/>
      <c r="UQY494" s="1"/>
      <c r="UQZ494" s="1"/>
      <c r="URA494" s="1"/>
      <c r="URB494" s="1"/>
      <c r="URC494" s="1"/>
      <c r="URD494" s="1"/>
      <c r="URE494" s="1"/>
      <c r="URF494" s="1"/>
      <c r="URG494" s="1"/>
      <c r="URH494" s="1"/>
      <c r="URI494" s="1"/>
      <c r="URJ494" s="1"/>
      <c r="URK494" s="1"/>
      <c r="URL494" s="1"/>
      <c r="URM494" s="1"/>
      <c r="URN494" s="1"/>
      <c r="URO494" s="1"/>
      <c r="URP494" s="1"/>
      <c r="URQ494" s="1"/>
      <c r="URR494" s="1"/>
      <c r="URS494" s="1"/>
      <c r="URT494" s="1"/>
      <c r="URU494" s="1"/>
      <c r="URV494" s="1"/>
      <c r="URW494" s="1"/>
      <c r="URX494" s="1"/>
      <c r="URY494" s="1"/>
      <c r="URZ494" s="1"/>
      <c r="USA494" s="1"/>
      <c r="USB494" s="1"/>
      <c r="USC494" s="1"/>
      <c r="USD494" s="1"/>
      <c r="USE494" s="1"/>
      <c r="USF494" s="1"/>
      <c r="USG494" s="1"/>
      <c r="USH494" s="1"/>
      <c r="USI494" s="1"/>
      <c r="USJ494" s="1"/>
      <c r="USK494" s="1"/>
      <c r="USL494" s="1"/>
      <c r="USM494" s="1"/>
      <c r="USN494" s="1"/>
      <c r="USO494" s="1"/>
      <c r="USP494" s="1"/>
      <c r="USQ494" s="1"/>
      <c r="USR494" s="1"/>
      <c r="USS494" s="1"/>
      <c r="UST494" s="1"/>
      <c r="USU494" s="1"/>
      <c r="USV494" s="1"/>
      <c r="USW494" s="1"/>
      <c r="USX494" s="1"/>
      <c r="USY494" s="1"/>
      <c r="USZ494" s="1"/>
      <c r="UTA494" s="1"/>
      <c r="UTB494" s="1"/>
      <c r="UTC494" s="1"/>
      <c r="UTD494" s="1"/>
      <c r="UTE494" s="1"/>
      <c r="UTF494" s="1"/>
      <c r="UTG494" s="1"/>
      <c r="UTH494" s="1"/>
      <c r="UTI494" s="1"/>
      <c r="UTJ494" s="1"/>
      <c r="UTK494" s="1"/>
      <c r="UTL494" s="1"/>
      <c r="UTM494" s="1"/>
      <c r="UTN494" s="1"/>
      <c r="UTO494" s="1"/>
      <c r="UTP494" s="1"/>
      <c r="UTQ494" s="1"/>
      <c r="UTR494" s="1"/>
      <c r="UTS494" s="1"/>
      <c r="UTT494" s="1"/>
      <c r="UTU494" s="1"/>
      <c r="UTV494" s="1"/>
      <c r="UTW494" s="1"/>
      <c r="UTX494" s="1"/>
      <c r="UTY494" s="1"/>
      <c r="UTZ494" s="1"/>
      <c r="UUA494" s="1"/>
      <c r="UUB494" s="1"/>
      <c r="UUC494" s="1"/>
      <c r="UUD494" s="1"/>
      <c r="UUE494" s="1"/>
      <c r="UUF494" s="1"/>
      <c r="UUG494" s="1"/>
      <c r="UUH494" s="1"/>
      <c r="UUI494" s="1"/>
      <c r="UUJ494" s="1"/>
      <c r="UUK494" s="1"/>
      <c r="UUL494" s="1"/>
      <c r="UUM494" s="1"/>
      <c r="UUN494" s="1"/>
      <c r="UUO494" s="1"/>
      <c r="UUP494" s="1"/>
      <c r="UUQ494" s="1"/>
      <c r="UUR494" s="1"/>
      <c r="UUS494" s="1"/>
      <c r="UUT494" s="1"/>
      <c r="UUU494" s="1"/>
      <c r="UUV494" s="1"/>
      <c r="UUW494" s="1"/>
      <c r="UUX494" s="1"/>
      <c r="UUY494" s="1"/>
      <c r="UUZ494" s="1"/>
      <c r="UVA494" s="1"/>
      <c r="UVB494" s="1"/>
      <c r="UVC494" s="1"/>
      <c r="UVD494" s="1"/>
      <c r="UVE494" s="1"/>
      <c r="UVF494" s="1"/>
      <c r="UVG494" s="1"/>
      <c r="UVH494" s="1"/>
      <c r="UVI494" s="1"/>
      <c r="UVJ494" s="1"/>
      <c r="UVK494" s="1"/>
      <c r="UVL494" s="1"/>
      <c r="UVM494" s="1"/>
      <c r="UVN494" s="1"/>
      <c r="UVO494" s="1"/>
      <c r="UVP494" s="1"/>
      <c r="UVQ494" s="1"/>
      <c r="UVR494" s="1"/>
      <c r="UVS494" s="1"/>
      <c r="UVT494" s="1"/>
      <c r="UVU494" s="1"/>
      <c r="UVV494" s="1"/>
      <c r="UVW494" s="1"/>
      <c r="UVX494" s="1"/>
      <c r="UVY494" s="1"/>
      <c r="UVZ494" s="1"/>
      <c r="UWA494" s="1"/>
      <c r="UWB494" s="1"/>
      <c r="UWC494" s="1"/>
      <c r="UWD494" s="1"/>
      <c r="UWE494" s="1"/>
      <c r="UWF494" s="1"/>
      <c r="UWG494" s="1"/>
      <c r="UWH494" s="1"/>
      <c r="UWI494" s="1"/>
      <c r="UWJ494" s="1"/>
      <c r="UWK494" s="1"/>
      <c r="UWL494" s="1"/>
      <c r="UWM494" s="1"/>
      <c r="UWN494" s="1"/>
      <c r="UWO494" s="1"/>
      <c r="UWP494" s="1"/>
      <c r="UWQ494" s="1"/>
      <c r="UWR494" s="1"/>
      <c r="UWS494" s="1"/>
      <c r="UWT494" s="1"/>
      <c r="UWU494" s="1"/>
      <c r="UWV494" s="1"/>
      <c r="UWW494" s="1"/>
      <c r="UWX494" s="1"/>
      <c r="UWY494" s="1"/>
      <c r="UWZ494" s="1"/>
      <c r="UXA494" s="1"/>
      <c r="UXB494" s="1"/>
      <c r="UXC494" s="1"/>
      <c r="UXD494" s="1"/>
      <c r="UXE494" s="1"/>
      <c r="UXF494" s="1"/>
      <c r="UXG494" s="1"/>
      <c r="UXH494" s="1"/>
      <c r="UXI494" s="1"/>
      <c r="UXJ494" s="1"/>
      <c r="UXK494" s="1"/>
      <c r="UXL494" s="1"/>
      <c r="UXM494" s="1"/>
      <c r="UXN494" s="1"/>
      <c r="UXO494" s="1"/>
      <c r="UXP494" s="1"/>
      <c r="UXQ494" s="1"/>
      <c r="UXR494" s="1"/>
      <c r="UXS494" s="1"/>
      <c r="UXT494" s="1"/>
      <c r="UXU494" s="1"/>
      <c r="UXV494" s="1"/>
      <c r="UXW494" s="1"/>
      <c r="UXX494" s="1"/>
      <c r="UXY494" s="1"/>
      <c r="UXZ494" s="1"/>
      <c r="UYA494" s="1"/>
      <c r="UYB494" s="1"/>
      <c r="UYC494" s="1"/>
      <c r="UYD494" s="1"/>
      <c r="UYE494" s="1"/>
      <c r="UYF494" s="1"/>
      <c r="UYG494" s="1"/>
      <c r="UYH494" s="1"/>
      <c r="UYI494" s="1"/>
      <c r="UYJ494" s="1"/>
      <c r="UYK494" s="1"/>
      <c r="UYL494" s="1"/>
      <c r="UYM494" s="1"/>
      <c r="UYN494" s="1"/>
      <c r="UYO494" s="1"/>
      <c r="UYP494" s="1"/>
      <c r="UYQ494" s="1"/>
      <c r="UYR494" s="1"/>
      <c r="UYS494" s="1"/>
      <c r="UYT494" s="1"/>
      <c r="UYU494" s="1"/>
      <c r="UYV494" s="1"/>
      <c r="UYW494" s="1"/>
      <c r="UYX494" s="1"/>
      <c r="UYY494" s="1"/>
      <c r="UYZ494" s="1"/>
      <c r="UZA494" s="1"/>
      <c r="UZB494" s="1"/>
      <c r="UZC494" s="1"/>
      <c r="UZD494" s="1"/>
      <c r="UZE494" s="1"/>
      <c r="UZF494" s="1"/>
      <c r="UZG494" s="1"/>
      <c r="UZH494" s="1"/>
      <c r="UZI494" s="1"/>
      <c r="UZJ494" s="1"/>
      <c r="UZK494" s="1"/>
      <c r="UZL494" s="1"/>
      <c r="UZM494" s="1"/>
      <c r="UZN494" s="1"/>
      <c r="UZO494" s="1"/>
      <c r="UZP494" s="1"/>
      <c r="UZQ494" s="1"/>
      <c r="UZR494" s="1"/>
      <c r="UZS494" s="1"/>
      <c r="UZT494" s="1"/>
      <c r="UZU494" s="1"/>
      <c r="UZV494" s="1"/>
      <c r="UZW494" s="1"/>
      <c r="UZX494" s="1"/>
      <c r="UZY494" s="1"/>
      <c r="UZZ494" s="1"/>
      <c r="VAA494" s="1"/>
      <c r="VAB494" s="1"/>
      <c r="VAC494" s="1"/>
      <c r="VAD494" s="1"/>
      <c r="VAE494" s="1"/>
      <c r="VAF494" s="1"/>
      <c r="VAG494" s="1"/>
      <c r="VAH494" s="1"/>
      <c r="VAI494" s="1"/>
      <c r="VAJ494" s="1"/>
      <c r="VAK494" s="1"/>
      <c r="VAL494" s="1"/>
      <c r="VAM494" s="1"/>
      <c r="VAN494" s="1"/>
      <c r="VAO494" s="1"/>
      <c r="VAP494" s="1"/>
      <c r="VAQ494" s="1"/>
      <c r="VAR494" s="1"/>
      <c r="VAS494" s="1"/>
      <c r="VAT494" s="1"/>
      <c r="VAU494" s="1"/>
      <c r="VAV494" s="1"/>
      <c r="VAW494" s="1"/>
      <c r="VAX494" s="1"/>
      <c r="VAY494" s="1"/>
      <c r="VAZ494" s="1"/>
      <c r="VBA494" s="1"/>
      <c r="VBB494" s="1"/>
      <c r="VBC494" s="1"/>
      <c r="VBD494" s="1"/>
      <c r="VBE494" s="1"/>
      <c r="VBF494" s="1"/>
      <c r="VBG494" s="1"/>
      <c r="VBH494" s="1"/>
      <c r="VBI494" s="1"/>
      <c r="VBJ494" s="1"/>
      <c r="VBK494" s="1"/>
      <c r="VBL494" s="1"/>
      <c r="VBM494" s="1"/>
      <c r="VBN494" s="1"/>
      <c r="VBO494" s="1"/>
      <c r="VBP494" s="1"/>
      <c r="VBQ494" s="1"/>
      <c r="VBR494" s="1"/>
      <c r="VBS494" s="1"/>
      <c r="VBT494" s="1"/>
      <c r="VBU494" s="1"/>
      <c r="VBV494" s="1"/>
      <c r="VBW494" s="1"/>
      <c r="VBX494" s="1"/>
      <c r="VBY494" s="1"/>
      <c r="VBZ494" s="1"/>
      <c r="VCA494" s="1"/>
      <c r="VCB494" s="1"/>
      <c r="VCC494" s="1"/>
      <c r="VCD494" s="1"/>
      <c r="VCE494" s="1"/>
      <c r="VCF494" s="1"/>
      <c r="VCG494" s="1"/>
      <c r="VCH494" s="1"/>
      <c r="VCI494" s="1"/>
      <c r="VCJ494" s="1"/>
      <c r="VCK494" s="1"/>
      <c r="VCL494" s="1"/>
      <c r="VCM494" s="1"/>
      <c r="VCN494" s="1"/>
      <c r="VCO494" s="1"/>
      <c r="VCP494" s="1"/>
      <c r="VCQ494" s="1"/>
      <c r="VCR494" s="1"/>
      <c r="VCS494" s="1"/>
      <c r="VCT494" s="1"/>
      <c r="VCU494" s="1"/>
      <c r="VCV494" s="1"/>
      <c r="VCW494" s="1"/>
      <c r="VCX494" s="1"/>
      <c r="VCY494" s="1"/>
      <c r="VCZ494" s="1"/>
      <c r="VDA494" s="1"/>
      <c r="VDB494" s="1"/>
      <c r="VDC494" s="1"/>
      <c r="VDD494" s="1"/>
      <c r="VDE494" s="1"/>
      <c r="VDF494" s="1"/>
      <c r="VDG494" s="1"/>
      <c r="VDH494" s="1"/>
      <c r="VDI494" s="1"/>
      <c r="VDJ494" s="1"/>
      <c r="VDK494" s="1"/>
      <c r="VDL494" s="1"/>
      <c r="VDM494" s="1"/>
      <c r="VDN494" s="1"/>
      <c r="VDO494" s="1"/>
      <c r="VDP494" s="1"/>
      <c r="VDQ494" s="1"/>
      <c r="VDR494" s="1"/>
      <c r="VDS494" s="1"/>
      <c r="VDT494" s="1"/>
      <c r="VDU494" s="1"/>
      <c r="VDV494" s="1"/>
      <c r="VDW494" s="1"/>
      <c r="VDX494" s="1"/>
      <c r="VDY494" s="1"/>
      <c r="VDZ494" s="1"/>
      <c r="VEA494" s="1"/>
      <c r="VEB494" s="1"/>
      <c r="VEC494" s="1"/>
      <c r="VED494" s="1"/>
      <c r="VEE494" s="1"/>
      <c r="VEF494" s="1"/>
      <c r="VEG494" s="1"/>
      <c r="VEH494" s="1"/>
      <c r="VEI494" s="1"/>
      <c r="VEJ494" s="1"/>
      <c r="VEK494" s="1"/>
      <c r="VEL494" s="1"/>
      <c r="VEM494" s="1"/>
      <c r="VEN494" s="1"/>
      <c r="VEO494" s="1"/>
      <c r="VEP494" s="1"/>
      <c r="VEQ494" s="1"/>
      <c r="VER494" s="1"/>
      <c r="VES494" s="1"/>
      <c r="VET494" s="1"/>
      <c r="VEU494" s="1"/>
      <c r="VEV494" s="1"/>
      <c r="VEW494" s="1"/>
      <c r="VEX494" s="1"/>
      <c r="VEY494" s="1"/>
      <c r="VEZ494" s="1"/>
      <c r="VFA494" s="1"/>
      <c r="VFB494" s="1"/>
      <c r="VFC494" s="1"/>
      <c r="VFD494" s="1"/>
      <c r="VFE494" s="1"/>
      <c r="VFF494" s="1"/>
      <c r="VFG494" s="1"/>
      <c r="VFH494" s="1"/>
      <c r="VFI494" s="1"/>
      <c r="VFJ494" s="1"/>
      <c r="VFK494" s="1"/>
      <c r="VFL494" s="1"/>
      <c r="VFM494" s="1"/>
      <c r="VFN494" s="1"/>
      <c r="VFO494" s="1"/>
      <c r="VFP494" s="1"/>
      <c r="VFQ494" s="1"/>
      <c r="VFR494" s="1"/>
      <c r="VFS494" s="1"/>
      <c r="VFT494" s="1"/>
      <c r="VFU494" s="1"/>
      <c r="VFV494" s="1"/>
      <c r="VFW494" s="1"/>
      <c r="VFX494" s="1"/>
      <c r="VFY494" s="1"/>
      <c r="VFZ494" s="1"/>
      <c r="VGA494" s="1"/>
      <c r="VGB494" s="1"/>
      <c r="VGC494" s="1"/>
      <c r="VGD494" s="1"/>
      <c r="VGE494" s="1"/>
      <c r="VGF494" s="1"/>
      <c r="VGG494" s="1"/>
      <c r="VGH494" s="1"/>
      <c r="VGI494" s="1"/>
      <c r="VGJ494" s="1"/>
      <c r="VGK494" s="1"/>
      <c r="VGL494" s="1"/>
      <c r="VGM494" s="1"/>
      <c r="VGN494" s="1"/>
      <c r="VGO494" s="1"/>
      <c r="VGP494" s="1"/>
      <c r="VGQ494" s="1"/>
      <c r="VGR494" s="1"/>
      <c r="VGS494" s="1"/>
      <c r="VGT494" s="1"/>
      <c r="VGU494" s="1"/>
      <c r="VGV494" s="1"/>
      <c r="VGW494" s="1"/>
      <c r="VGX494" s="1"/>
      <c r="VGY494" s="1"/>
      <c r="VGZ494" s="1"/>
      <c r="VHA494" s="1"/>
      <c r="VHB494" s="1"/>
      <c r="VHC494" s="1"/>
      <c r="VHD494" s="1"/>
      <c r="VHE494" s="1"/>
      <c r="VHF494" s="1"/>
      <c r="VHG494" s="1"/>
      <c r="VHH494" s="1"/>
      <c r="VHI494" s="1"/>
      <c r="VHJ494" s="1"/>
      <c r="VHK494" s="1"/>
      <c r="VHL494" s="1"/>
      <c r="VHM494" s="1"/>
      <c r="VHN494" s="1"/>
      <c r="VHO494" s="1"/>
      <c r="VHP494" s="1"/>
      <c r="VHQ494" s="1"/>
      <c r="VHR494" s="1"/>
      <c r="VHS494" s="1"/>
      <c r="VHT494" s="1"/>
      <c r="VHU494" s="1"/>
      <c r="VHV494" s="1"/>
      <c r="VHW494" s="1"/>
      <c r="VHX494" s="1"/>
      <c r="VHY494" s="1"/>
      <c r="VHZ494" s="1"/>
      <c r="VIA494" s="1"/>
      <c r="VIB494" s="1"/>
      <c r="VIC494" s="1"/>
      <c r="VID494" s="1"/>
      <c r="VIE494" s="1"/>
      <c r="VIF494" s="1"/>
      <c r="VIG494" s="1"/>
      <c r="VIH494" s="1"/>
      <c r="VII494" s="1"/>
      <c r="VIJ494" s="1"/>
      <c r="VIK494" s="1"/>
      <c r="VIL494" s="1"/>
      <c r="VIM494" s="1"/>
      <c r="VIN494" s="1"/>
      <c r="VIO494" s="1"/>
      <c r="VIP494" s="1"/>
      <c r="VIQ494" s="1"/>
      <c r="VIR494" s="1"/>
      <c r="VIS494" s="1"/>
      <c r="VIT494" s="1"/>
      <c r="VIU494" s="1"/>
      <c r="VIV494" s="1"/>
      <c r="VIW494" s="1"/>
      <c r="VIX494" s="1"/>
      <c r="VIY494" s="1"/>
      <c r="VIZ494" s="1"/>
      <c r="VJA494" s="1"/>
      <c r="VJB494" s="1"/>
      <c r="VJC494" s="1"/>
      <c r="VJD494" s="1"/>
      <c r="VJE494" s="1"/>
      <c r="VJF494" s="1"/>
      <c r="VJG494" s="1"/>
      <c r="VJH494" s="1"/>
      <c r="VJI494" s="1"/>
      <c r="VJJ494" s="1"/>
      <c r="VJK494" s="1"/>
      <c r="VJL494" s="1"/>
      <c r="VJM494" s="1"/>
      <c r="VJN494" s="1"/>
      <c r="VJO494" s="1"/>
      <c r="VJP494" s="1"/>
      <c r="VJQ494" s="1"/>
      <c r="VJR494" s="1"/>
      <c r="VJS494" s="1"/>
      <c r="VJT494" s="1"/>
      <c r="VJU494" s="1"/>
      <c r="VJV494" s="1"/>
      <c r="VJW494" s="1"/>
      <c r="VJX494" s="1"/>
      <c r="VJY494" s="1"/>
      <c r="VJZ494" s="1"/>
      <c r="VKA494" s="1"/>
      <c r="VKB494" s="1"/>
      <c r="VKC494" s="1"/>
      <c r="VKD494" s="1"/>
      <c r="VKE494" s="1"/>
      <c r="VKF494" s="1"/>
      <c r="VKG494" s="1"/>
      <c r="VKH494" s="1"/>
      <c r="VKI494" s="1"/>
      <c r="VKJ494" s="1"/>
      <c r="VKK494" s="1"/>
      <c r="VKL494" s="1"/>
      <c r="VKM494" s="1"/>
      <c r="VKN494" s="1"/>
      <c r="VKO494" s="1"/>
      <c r="VKP494" s="1"/>
      <c r="VKQ494" s="1"/>
      <c r="VKR494" s="1"/>
      <c r="VKS494" s="1"/>
      <c r="VKT494" s="1"/>
      <c r="VKU494" s="1"/>
      <c r="VKV494" s="1"/>
      <c r="VKW494" s="1"/>
      <c r="VKX494" s="1"/>
      <c r="VKY494" s="1"/>
      <c r="VKZ494" s="1"/>
      <c r="VLA494" s="1"/>
      <c r="VLB494" s="1"/>
      <c r="VLC494" s="1"/>
      <c r="VLD494" s="1"/>
      <c r="VLE494" s="1"/>
      <c r="VLF494" s="1"/>
      <c r="VLG494" s="1"/>
      <c r="VLH494" s="1"/>
      <c r="VLI494" s="1"/>
      <c r="VLJ494" s="1"/>
      <c r="VLK494" s="1"/>
      <c r="VLL494" s="1"/>
      <c r="VLM494" s="1"/>
      <c r="VLN494" s="1"/>
      <c r="VLO494" s="1"/>
      <c r="VLP494" s="1"/>
      <c r="VLQ494" s="1"/>
      <c r="VLR494" s="1"/>
      <c r="VLS494" s="1"/>
      <c r="VLT494" s="1"/>
      <c r="VLU494" s="1"/>
      <c r="VLV494" s="1"/>
      <c r="VLW494" s="1"/>
      <c r="VLX494" s="1"/>
      <c r="VLY494" s="1"/>
      <c r="VLZ494" s="1"/>
      <c r="VMA494" s="1"/>
      <c r="VMB494" s="1"/>
      <c r="VMC494" s="1"/>
      <c r="VMD494" s="1"/>
      <c r="VME494" s="1"/>
      <c r="VMF494" s="1"/>
      <c r="VMG494" s="1"/>
      <c r="VMH494" s="1"/>
      <c r="VMI494" s="1"/>
      <c r="VMJ494" s="1"/>
      <c r="VMK494" s="1"/>
      <c r="VML494" s="1"/>
      <c r="VMM494" s="1"/>
      <c r="VMN494" s="1"/>
      <c r="VMO494" s="1"/>
      <c r="VMP494" s="1"/>
      <c r="VMQ494" s="1"/>
      <c r="VMR494" s="1"/>
      <c r="VMS494" s="1"/>
      <c r="VMT494" s="1"/>
      <c r="VMU494" s="1"/>
      <c r="VMV494" s="1"/>
      <c r="VMW494" s="1"/>
      <c r="VMX494" s="1"/>
      <c r="VMY494" s="1"/>
      <c r="VMZ494" s="1"/>
      <c r="VNA494" s="1"/>
      <c r="VNB494" s="1"/>
      <c r="VNC494" s="1"/>
      <c r="VND494" s="1"/>
      <c r="VNE494" s="1"/>
      <c r="VNF494" s="1"/>
      <c r="VNG494" s="1"/>
      <c r="VNH494" s="1"/>
      <c r="VNI494" s="1"/>
      <c r="VNJ494" s="1"/>
      <c r="VNK494" s="1"/>
      <c r="VNL494" s="1"/>
      <c r="VNM494" s="1"/>
      <c r="VNN494" s="1"/>
      <c r="VNO494" s="1"/>
      <c r="VNP494" s="1"/>
      <c r="VNQ494" s="1"/>
      <c r="VNR494" s="1"/>
      <c r="VNS494" s="1"/>
      <c r="VNT494" s="1"/>
      <c r="VNU494" s="1"/>
      <c r="VNV494" s="1"/>
      <c r="VNW494" s="1"/>
      <c r="VNX494" s="1"/>
      <c r="VNY494" s="1"/>
      <c r="VNZ494" s="1"/>
      <c r="VOA494" s="1"/>
      <c r="VOB494" s="1"/>
      <c r="VOC494" s="1"/>
      <c r="VOD494" s="1"/>
      <c r="VOE494" s="1"/>
      <c r="VOF494" s="1"/>
      <c r="VOG494" s="1"/>
      <c r="VOH494" s="1"/>
      <c r="VOI494" s="1"/>
      <c r="VOJ494" s="1"/>
      <c r="VOK494" s="1"/>
      <c r="VOL494" s="1"/>
      <c r="VOM494" s="1"/>
      <c r="VON494" s="1"/>
      <c r="VOO494" s="1"/>
      <c r="VOP494" s="1"/>
      <c r="VOQ494" s="1"/>
      <c r="VOR494" s="1"/>
      <c r="VOS494" s="1"/>
      <c r="VOT494" s="1"/>
      <c r="VOU494" s="1"/>
      <c r="VOV494" s="1"/>
      <c r="VOW494" s="1"/>
      <c r="VOX494" s="1"/>
      <c r="VOY494" s="1"/>
      <c r="VOZ494" s="1"/>
      <c r="VPA494" s="1"/>
      <c r="VPB494" s="1"/>
      <c r="VPC494" s="1"/>
      <c r="VPD494" s="1"/>
      <c r="VPE494" s="1"/>
      <c r="VPF494" s="1"/>
      <c r="VPG494" s="1"/>
      <c r="VPH494" s="1"/>
      <c r="VPI494" s="1"/>
      <c r="VPJ494" s="1"/>
      <c r="VPK494" s="1"/>
      <c r="VPL494" s="1"/>
      <c r="VPM494" s="1"/>
      <c r="VPN494" s="1"/>
      <c r="VPO494" s="1"/>
      <c r="VPP494" s="1"/>
      <c r="VPQ494" s="1"/>
      <c r="VPR494" s="1"/>
      <c r="VPS494" s="1"/>
      <c r="VPT494" s="1"/>
      <c r="VPU494" s="1"/>
      <c r="VPV494" s="1"/>
      <c r="VPW494" s="1"/>
      <c r="VPX494" s="1"/>
      <c r="VPY494" s="1"/>
      <c r="VPZ494" s="1"/>
      <c r="VQA494" s="1"/>
      <c r="VQB494" s="1"/>
      <c r="VQC494" s="1"/>
      <c r="VQD494" s="1"/>
      <c r="VQE494" s="1"/>
      <c r="VQF494" s="1"/>
      <c r="VQG494" s="1"/>
      <c r="VQH494" s="1"/>
      <c r="VQI494" s="1"/>
      <c r="VQJ494" s="1"/>
      <c r="VQK494" s="1"/>
      <c r="VQL494" s="1"/>
      <c r="VQM494" s="1"/>
      <c r="VQN494" s="1"/>
      <c r="VQO494" s="1"/>
      <c r="VQP494" s="1"/>
      <c r="VQQ494" s="1"/>
      <c r="VQR494" s="1"/>
      <c r="VQS494" s="1"/>
      <c r="VQT494" s="1"/>
      <c r="VQU494" s="1"/>
      <c r="VQV494" s="1"/>
      <c r="VQW494" s="1"/>
      <c r="VQX494" s="1"/>
      <c r="VQY494" s="1"/>
      <c r="VQZ494" s="1"/>
      <c r="VRA494" s="1"/>
      <c r="VRB494" s="1"/>
      <c r="VRC494" s="1"/>
      <c r="VRD494" s="1"/>
      <c r="VRE494" s="1"/>
      <c r="VRF494" s="1"/>
      <c r="VRG494" s="1"/>
      <c r="VRH494" s="1"/>
      <c r="VRI494" s="1"/>
      <c r="VRJ494" s="1"/>
      <c r="VRK494" s="1"/>
      <c r="VRL494" s="1"/>
      <c r="VRM494" s="1"/>
      <c r="VRN494" s="1"/>
      <c r="VRO494" s="1"/>
      <c r="VRP494" s="1"/>
      <c r="VRQ494" s="1"/>
      <c r="VRR494" s="1"/>
      <c r="VRS494" s="1"/>
      <c r="VRT494" s="1"/>
      <c r="VRU494" s="1"/>
      <c r="VRV494" s="1"/>
      <c r="VRW494" s="1"/>
      <c r="VRX494" s="1"/>
      <c r="VRY494" s="1"/>
      <c r="VRZ494" s="1"/>
      <c r="VSA494" s="1"/>
      <c r="VSB494" s="1"/>
      <c r="VSC494" s="1"/>
      <c r="VSD494" s="1"/>
      <c r="VSE494" s="1"/>
      <c r="VSF494" s="1"/>
      <c r="VSG494" s="1"/>
      <c r="VSH494" s="1"/>
      <c r="VSI494" s="1"/>
      <c r="VSJ494" s="1"/>
      <c r="VSK494" s="1"/>
      <c r="VSL494" s="1"/>
      <c r="VSM494" s="1"/>
      <c r="VSN494" s="1"/>
      <c r="VSO494" s="1"/>
      <c r="VSP494" s="1"/>
      <c r="VSQ494" s="1"/>
      <c r="VSR494" s="1"/>
      <c r="VSS494" s="1"/>
      <c r="VST494" s="1"/>
      <c r="VSU494" s="1"/>
      <c r="VSV494" s="1"/>
      <c r="VSW494" s="1"/>
      <c r="VSX494" s="1"/>
      <c r="VSY494" s="1"/>
      <c r="VSZ494" s="1"/>
      <c r="VTA494" s="1"/>
      <c r="VTB494" s="1"/>
      <c r="VTC494" s="1"/>
      <c r="VTD494" s="1"/>
      <c r="VTE494" s="1"/>
      <c r="VTF494" s="1"/>
      <c r="VTG494" s="1"/>
      <c r="VTH494" s="1"/>
      <c r="VTI494" s="1"/>
      <c r="VTJ494" s="1"/>
      <c r="VTK494" s="1"/>
      <c r="VTL494" s="1"/>
      <c r="VTM494" s="1"/>
      <c r="VTN494" s="1"/>
      <c r="VTO494" s="1"/>
      <c r="VTP494" s="1"/>
      <c r="VTQ494" s="1"/>
      <c r="VTR494" s="1"/>
      <c r="VTS494" s="1"/>
      <c r="VTT494" s="1"/>
      <c r="VTU494" s="1"/>
      <c r="VTV494" s="1"/>
      <c r="VTW494" s="1"/>
      <c r="VTX494" s="1"/>
      <c r="VTY494" s="1"/>
      <c r="VTZ494" s="1"/>
      <c r="VUA494" s="1"/>
      <c r="VUB494" s="1"/>
      <c r="VUC494" s="1"/>
      <c r="VUD494" s="1"/>
      <c r="VUE494" s="1"/>
      <c r="VUF494" s="1"/>
      <c r="VUG494" s="1"/>
      <c r="VUH494" s="1"/>
      <c r="VUI494" s="1"/>
      <c r="VUJ494" s="1"/>
      <c r="VUK494" s="1"/>
      <c r="VUL494" s="1"/>
      <c r="VUM494" s="1"/>
      <c r="VUN494" s="1"/>
      <c r="VUO494" s="1"/>
      <c r="VUP494" s="1"/>
      <c r="VUQ494" s="1"/>
      <c r="VUR494" s="1"/>
      <c r="VUS494" s="1"/>
      <c r="VUT494" s="1"/>
      <c r="VUU494" s="1"/>
      <c r="VUV494" s="1"/>
      <c r="VUW494" s="1"/>
      <c r="VUX494" s="1"/>
      <c r="VUY494" s="1"/>
      <c r="VUZ494" s="1"/>
      <c r="VVA494" s="1"/>
      <c r="VVB494" s="1"/>
      <c r="VVC494" s="1"/>
      <c r="VVD494" s="1"/>
      <c r="VVE494" s="1"/>
      <c r="VVF494" s="1"/>
      <c r="VVG494" s="1"/>
      <c r="VVH494" s="1"/>
      <c r="VVI494" s="1"/>
      <c r="VVJ494" s="1"/>
      <c r="VVK494" s="1"/>
      <c r="VVL494" s="1"/>
      <c r="VVM494" s="1"/>
      <c r="VVN494" s="1"/>
      <c r="VVO494" s="1"/>
      <c r="VVP494" s="1"/>
      <c r="VVQ494" s="1"/>
      <c r="VVR494" s="1"/>
      <c r="VVS494" s="1"/>
      <c r="VVT494" s="1"/>
      <c r="VVU494" s="1"/>
      <c r="VVV494" s="1"/>
      <c r="VVW494" s="1"/>
      <c r="VVX494" s="1"/>
      <c r="VVY494" s="1"/>
      <c r="VVZ494" s="1"/>
      <c r="VWA494" s="1"/>
      <c r="VWB494" s="1"/>
      <c r="VWC494" s="1"/>
      <c r="VWD494" s="1"/>
      <c r="VWE494" s="1"/>
      <c r="VWF494" s="1"/>
      <c r="VWG494" s="1"/>
      <c r="VWH494" s="1"/>
      <c r="VWI494" s="1"/>
      <c r="VWJ494" s="1"/>
      <c r="VWK494" s="1"/>
      <c r="VWL494" s="1"/>
      <c r="VWM494" s="1"/>
      <c r="VWN494" s="1"/>
      <c r="VWO494" s="1"/>
      <c r="VWP494" s="1"/>
      <c r="VWQ494" s="1"/>
      <c r="VWR494" s="1"/>
      <c r="VWS494" s="1"/>
      <c r="VWT494" s="1"/>
      <c r="VWU494" s="1"/>
      <c r="VWV494" s="1"/>
      <c r="VWW494" s="1"/>
      <c r="VWX494" s="1"/>
      <c r="VWY494" s="1"/>
      <c r="VWZ494" s="1"/>
      <c r="VXA494" s="1"/>
      <c r="VXB494" s="1"/>
      <c r="VXC494" s="1"/>
      <c r="VXD494" s="1"/>
      <c r="VXE494" s="1"/>
      <c r="VXF494" s="1"/>
      <c r="VXG494" s="1"/>
      <c r="VXH494" s="1"/>
      <c r="VXI494" s="1"/>
      <c r="VXJ494" s="1"/>
      <c r="VXK494" s="1"/>
      <c r="VXL494" s="1"/>
      <c r="VXM494" s="1"/>
      <c r="VXN494" s="1"/>
      <c r="VXO494" s="1"/>
      <c r="VXP494" s="1"/>
      <c r="VXQ494" s="1"/>
      <c r="VXR494" s="1"/>
      <c r="VXS494" s="1"/>
      <c r="VXT494" s="1"/>
      <c r="VXU494" s="1"/>
      <c r="VXV494" s="1"/>
      <c r="VXW494" s="1"/>
      <c r="VXX494" s="1"/>
      <c r="VXY494" s="1"/>
      <c r="VXZ494" s="1"/>
      <c r="VYA494" s="1"/>
      <c r="VYB494" s="1"/>
      <c r="VYC494" s="1"/>
      <c r="VYD494" s="1"/>
      <c r="VYE494" s="1"/>
      <c r="VYF494" s="1"/>
      <c r="VYG494" s="1"/>
      <c r="VYH494" s="1"/>
      <c r="VYI494" s="1"/>
      <c r="VYJ494" s="1"/>
      <c r="VYK494" s="1"/>
      <c r="VYL494" s="1"/>
      <c r="VYM494" s="1"/>
      <c r="VYN494" s="1"/>
      <c r="VYO494" s="1"/>
      <c r="VYP494" s="1"/>
      <c r="VYQ494" s="1"/>
      <c r="VYR494" s="1"/>
      <c r="VYS494" s="1"/>
      <c r="VYT494" s="1"/>
      <c r="VYU494" s="1"/>
      <c r="VYV494" s="1"/>
      <c r="VYW494" s="1"/>
      <c r="VYX494" s="1"/>
      <c r="VYY494" s="1"/>
      <c r="VYZ494" s="1"/>
      <c r="VZA494" s="1"/>
      <c r="VZB494" s="1"/>
      <c r="VZC494" s="1"/>
      <c r="VZD494" s="1"/>
      <c r="VZE494" s="1"/>
      <c r="VZF494" s="1"/>
      <c r="VZG494" s="1"/>
      <c r="VZH494" s="1"/>
      <c r="VZI494" s="1"/>
      <c r="VZJ494" s="1"/>
      <c r="VZK494" s="1"/>
      <c r="VZL494" s="1"/>
      <c r="VZM494" s="1"/>
      <c r="VZN494" s="1"/>
      <c r="VZO494" s="1"/>
      <c r="VZP494" s="1"/>
      <c r="VZQ494" s="1"/>
      <c r="VZR494" s="1"/>
      <c r="VZS494" s="1"/>
      <c r="VZT494" s="1"/>
      <c r="VZU494" s="1"/>
      <c r="VZV494" s="1"/>
      <c r="VZW494" s="1"/>
      <c r="VZX494" s="1"/>
      <c r="VZY494" s="1"/>
      <c r="VZZ494" s="1"/>
      <c r="WAA494" s="1"/>
      <c r="WAB494" s="1"/>
      <c r="WAC494" s="1"/>
      <c r="WAD494" s="1"/>
      <c r="WAE494" s="1"/>
      <c r="WAF494" s="1"/>
      <c r="WAG494" s="1"/>
      <c r="WAH494" s="1"/>
      <c r="WAI494" s="1"/>
      <c r="WAJ494" s="1"/>
      <c r="WAK494" s="1"/>
      <c r="WAL494" s="1"/>
      <c r="WAM494" s="1"/>
      <c r="WAN494" s="1"/>
      <c r="WAO494" s="1"/>
      <c r="WAP494" s="1"/>
      <c r="WAQ494" s="1"/>
      <c r="WAR494" s="1"/>
      <c r="WAS494" s="1"/>
      <c r="WAT494" s="1"/>
      <c r="WAU494" s="1"/>
      <c r="WAV494" s="1"/>
      <c r="WAW494" s="1"/>
      <c r="WAX494" s="1"/>
      <c r="WAY494" s="1"/>
      <c r="WAZ494" s="1"/>
      <c r="WBA494" s="1"/>
      <c r="WBB494" s="1"/>
      <c r="WBC494" s="1"/>
      <c r="WBD494" s="1"/>
      <c r="WBE494" s="1"/>
      <c r="WBF494" s="1"/>
      <c r="WBG494" s="1"/>
      <c r="WBH494" s="1"/>
      <c r="WBI494" s="1"/>
      <c r="WBJ494" s="1"/>
      <c r="WBK494" s="1"/>
      <c r="WBL494" s="1"/>
      <c r="WBM494" s="1"/>
      <c r="WBN494" s="1"/>
      <c r="WBO494" s="1"/>
      <c r="WBP494" s="1"/>
      <c r="WBQ494" s="1"/>
      <c r="WBR494" s="1"/>
      <c r="WBS494" s="1"/>
      <c r="WBT494" s="1"/>
      <c r="WBU494" s="1"/>
      <c r="WBV494" s="1"/>
      <c r="WBW494" s="1"/>
      <c r="WBX494" s="1"/>
      <c r="WBY494" s="1"/>
      <c r="WBZ494" s="1"/>
      <c r="WCA494" s="1"/>
      <c r="WCB494" s="1"/>
      <c r="WCC494" s="1"/>
      <c r="WCD494" s="1"/>
      <c r="WCE494" s="1"/>
      <c r="WCF494" s="1"/>
      <c r="WCG494" s="1"/>
      <c r="WCH494" s="1"/>
      <c r="WCI494" s="1"/>
      <c r="WCJ494" s="1"/>
      <c r="WCK494" s="1"/>
      <c r="WCL494" s="1"/>
      <c r="WCM494" s="1"/>
      <c r="WCN494" s="1"/>
      <c r="WCO494" s="1"/>
      <c r="WCP494" s="1"/>
      <c r="WCQ494" s="1"/>
      <c r="WCR494" s="1"/>
      <c r="WCS494" s="1"/>
      <c r="WCT494" s="1"/>
      <c r="WCU494" s="1"/>
      <c r="WCV494" s="1"/>
      <c r="WCW494" s="1"/>
      <c r="WCX494" s="1"/>
      <c r="WCY494" s="1"/>
      <c r="WCZ494" s="1"/>
      <c r="WDA494" s="1"/>
      <c r="WDB494" s="1"/>
      <c r="WDC494" s="1"/>
      <c r="WDD494" s="1"/>
      <c r="WDE494" s="1"/>
      <c r="WDF494" s="1"/>
      <c r="WDG494" s="1"/>
      <c r="WDH494" s="1"/>
      <c r="WDI494" s="1"/>
      <c r="WDJ494" s="1"/>
      <c r="WDK494" s="1"/>
      <c r="WDL494" s="1"/>
      <c r="WDM494" s="1"/>
      <c r="WDN494" s="1"/>
      <c r="WDO494" s="1"/>
      <c r="WDP494" s="1"/>
      <c r="WDQ494" s="1"/>
      <c r="WDR494" s="1"/>
      <c r="WDS494" s="1"/>
      <c r="WDT494" s="1"/>
      <c r="WDU494" s="1"/>
      <c r="WDV494" s="1"/>
      <c r="WDW494" s="1"/>
      <c r="WDX494" s="1"/>
      <c r="WDY494" s="1"/>
      <c r="WDZ494" s="1"/>
      <c r="WEA494" s="1"/>
      <c r="WEB494" s="1"/>
      <c r="WEC494" s="1"/>
      <c r="WED494" s="1"/>
      <c r="WEE494" s="1"/>
      <c r="WEF494" s="1"/>
      <c r="WEG494" s="1"/>
      <c r="WEH494" s="1"/>
      <c r="WEI494" s="1"/>
      <c r="WEJ494" s="1"/>
      <c r="WEK494" s="1"/>
      <c r="WEL494" s="1"/>
      <c r="WEM494" s="1"/>
      <c r="WEN494" s="1"/>
      <c r="WEO494" s="1"/>
      <c r="WEP494" s="1"/>
      <c r="WEQ494" s="1"/>
      <c r="WER494" s="1"/>
      <c r="WES494" s="1"/>
      <c r="WET494" s="1"/>
      <c r="WEU494" s="1"/>
      <c r="WEV494" s="1"/>
      <c r="WEW494" s="1"/>
      <c r="WEX494" s="1"/>
      <c r="WEY494" s="1"/>
      <c r="WEZ494" s="1"/>
      <c r="WFA494" s="1"/>
      <c r="WFB494" s="1"/>
      <c r="WFC494" s="1"/>
      <c r="WFD494" s="1"/>
      <c r="WFE494" s="1"/>
      <c r="WFF494" s="1"/>
      <c r="WFG494" s="1"/>
      <c r="WFH494" s="1"/>
      <c r="WFI494" s="1"/>
      <c r="WFJ494" s="1"/>
      <c r="WFK494" s="1"/>
      <c r="WFL494" s="1"/>
      <c r="WFM494" s="1"/>
      <c r="WFN494" s="1"/>
      <c r="WFO494" s="1"/>
      <c r="WFP494" s="1"/>
      <c r="WFQ494" s="1"/>
      <c r="WFR494" s="1"/>
      <c r="WFS494" s="1"/>
      <c r="WFT494" s="1"/>
      <c r="WFU494" s="1"/>
      <c r="WFV494" s="1"/>
      <c r="WFW494" s="1"/>
      <c r="WFX494" s="1"/>
      <c r="WFY494" s="1"/>
      <c r="WFZ494" s="1"/>
      <c r="WGA494" s="1"/>
      <c r="WGB494" s="1"/>
      <c r="WGC494" s="1"/>
      <c r="WGD494" s="1"/>
      <c r="WGE494" s="1"/>
      <c r="WGF494" s="1"/>
      <c r="WGG494" s="1"/>
      <c r="WGH494" s="1"/>
      <c r="WGI494" s="1"/>
      <c r="WGJ494" s="1"/>
      <c r="WGK494" s="1"/>
      <c r="WGL494" s="1"/>
      <c r="WGM494" s="1"/>
      <c r="WGN494" s="1"/>
      <c r="WGO494" s="1"/>
      <c r="WGP494" s="1"/>
      <c r="WGQ494" s="1"/>
      <c r="WGR494" s="1"/>
      <c r="WGS494" s="1"/>
      <c r="WGT494" s="1"/>
      <c r="WGU494" s="1"/>
      <c r="WGV494" s="1"/>
      <c r="WGW494" s="1"/>
      <c r="WGX494" s="1"/>
      <c r="WGY494" s="1"/>
      <c r="WGZ494" s="1"/>
      <c r="WHA494" s="1"/>
      <c r="WHB494" s="1"/>
      <c r="WHC494" s="1"/>
      <c r="WHD494" s="1"/>
      <c r="WHE494" s="1"/>
      <c r="WHF494" s="1"/>
      <c r="WHG494" s="1"/>
      <c r="WHH494" s="1"/>
      <c r="WHI494" s="1"/>
      <c r="WHJ494" s="1"/>
      <c r="WHK494" s="1"/>
      <c r="WHL494" s="1"/>
      <c r="WHM494" s="1"/>
      <c r="WHN494" s="1"/>
      <c r="WHO494" s="1"/>
      <c r="WHP494" s="1"/>
      <c r="WHQ494" s="1"/>
      <c r="WHR494" s="1"/>
      <c r="WHS494" s="1"/>
      <c r="WHT494" s="1"/>
      <c r="WHU494" s="1"/>
      <c r="WHV494" s="1"/>
      <c r="WHW494" s="1"/>
      <c r="WHX494" s="1"/>
      <c r="WHY494" s="1"/>
      <c r="WHZ494" s="1"/>
      <c r="WIA494" s="1"/>
      <c r="WIB494" s="1"/>
      <c r="WIC494" s="1"/>
      <c r="WID494" s="1"/>
      <c r="WIE494" s="1"/>
      <c r="WIF494" s="1"/>
      <c r="WIG494" s="1"/>
      <c r="WIH494" s="1"/>
      <c r="WII494" s="1"/>
      <c r="WIJ494" s="1"/>
      <c r="WIK494" s="1"/>
      <c r="WIL494" s="1"/>
      <c r="WIM494" s="1"/>
      <c r="WIN494" s="1"/>
      <c r="WIO494" s="1"/>
      <c r="WIP494" s="1"/>
      <c r="WIQ494" s="1"/>
      <c r="WIR494" s="1"/>
      <c r="WIS494" s="1"/>
      <c r="WIT494" s="1"/>
      <c r="WIU494" s="1"/>
      <c r="WIV494" s="1"/>
      <c r="WIW494" s="1"/>
      <c r="WIX494" s="1"/>
      <c r="WIY494" s="1"/>
      <c r="WIZ494" s="1"/>
      <c r="WJA494" s="1"/>
      <c r="WJB494" s="1"/>
      <c r="WJC494" s="1"/>
      <c r="WJD494" s="1"/>
      <c r="WJE494" s="1"/>
      <c r="WJF494" s="1"/>
      <c r="WJG494" s="1"/>
      <c r="WJH494" s="1"/>
      <c r="WJI494" s="1"/>
      <c r="WJJ494" s="1"/>
      <c r="WJK494" s="1"/>
      <c r="WJL494" s="1"/>
      <c r="WJM494" s="1"/>
      <c r="WJN494" s="1"/>
      <c r="WJO494" s="1"/>
      <c r="WJP494" s="1"/>
      <c r="WJQ494" s="1"/>
      <c r="WJR494" s="1"/>
      <c r="WJS494" s="1"/>
      <c r="WJT494" s="1"/>
      <c r="WJU494" s="1"/>
      <c r="WJV494" s="1"/>
      <c r="WJW494" s="1"/>
      <c r="WJX494" s="1"/>
      <c r="WJY494" s="1"/>
      <c r="WJZ494" s="1"/>
      <c r="WKA494" s="1"/>
      <c r="WKB494" s="1"/>
      <c r="WKC494" s="1"/>
      <c r="WKD494" s="1"/>
      <c r="WKE494" s="1"/>
      <c r="WKF494" s="1"/>
      <c r="WKG494" s="1"/>
      <c r="WKH494" s="1"/>
      <c r="WKI494" s="1"/>
      <c r="WKJ494" s="1"/>
      <c r="WKK494" s="1"/>
      <c r="WKL494" s="1"/>
      <c r="WKM494" s="1"/>
      <c r="WKN494" s="1"/>
      <c r="WKO494" s="1"/>
      <c r="WKP494" s="1"/>
      <c r="WKQ494" s="1"/>
      <c r="WKR494" s="1"/>
      <c r="WKS494" s="1"/>
      <c r="WKT494" s="1"/>
      <c r="WKU494" s="1"/>
      <c r="WKV494" s="1"/>
      <c r="WKW494" s="1"/>
      <c r="WKX494" s="1"/>
      <c r="WKY494" s="1"/>
      <c r="WKZ494" s="1"/>
      <c r="WLA494" s="1"/>
      <c r="WLB494" s="1"/>
      <c r="WLC494" s="1"/>
      <c r="WLD494" s="1"/>
      <c r="WLE494" s="1"/>
      <c r="WLF494" s="1"/>
      <c r="WLG494" s="1"/>
      <c r="WLH494" s="1"/>
      <c r="WLI494" s="1"/>
      <c r="WLJ494" s="1"/>
      <c r="WLK494" s="1"/>
      <c r="WLL494" s="1"/>
      <c r="WLM494" s="1"/>
      <c r="WLN494" s="1"/>
      <c r="WLO494" s="1"/>
      <c r="WLP494" s="1"/>
      <c r="WLQ494" s="1"/>
      <c r="WLR494" s="1"/>
      <c r="WLS494" s="1"/>
      <c r="WLT494" s="1"/>
      <c r="WLU494" s="1"/>
      <c r="WLV494" s="1"/>
      <c r="WLW494" s="1"/>
      <c r="WLX494" s="1"/>
      <c r="WLY494" s="1"/>
      <c r="WLZ494" s="1"/>
      <c r="WMA494" s="1"/>
      <c r="WMB494" s="1"/>
      <c r="WMC494" s="1"/>
      <c r="WMD494" s="1"/>
      <c r="WME494" s="1"/>
      <c r="WMF494" s="1"/>
      <c r="WMG494" s="1"/>
      <c r="WMH494" s="1"/>
      <c r="WMI494" s="1"/>
      <c r="WMJ494" s="1"/>
      <c r="WMK494" s="1"/>
      <c r="WML494" s="1"/>
      <c r="WMM494" s="1"/>
      <c r="WMN494" s="1"/>
      <c r="WMO494" s="1"/>
      <c r="WMP494" s="1"/>
      <c r="WMQ494" s="1"/>
      <c r="WMR494" s="1"/>
      <c r="WMS494" s="1"/>
      <c r="WMT494" s="1"/>
      <c r="WMU494" s="1"/>
      <c r="WMV494" s="1"/>
      <c r="WMW494" s="1"/>
      <c r="WMX494" s="1"/>
      <c r="WMY494" s="1"/>
      <c r="WMZ494" s="1"/>
      <c r="WNA494" s="1"/>
      <c r="WNB494" s="1"/>
      <c r="WNC494" s="1"/>
      <c r="WND494" s="1"/>
      <c r="WNE494" s="1"/>
      <c r="WNF494" s="1"/>
      <c r="WNG494" s="1"/>
      <c r="WNH494" s="1"/>
      <c r="WNI494" s="1"/>
      <c r="WNJ494" s="1"/>
      <c r="WNK494" s="1"/>
      <c r="WNL494" s="1"/>
      <c r="WNM494" s="1"/>
      <c r="WNN494" s="1"/>
      <c r="WNO494" s="1"/>
      <c r="WNP494" s="1"/>
      <c r="WNQ494" s="1"/>
      <c r="WNR494" s="1"/>
      <c r="WNS494" s="1"/>
      <c r="WNT494" s="1"/>
      <c r="WNU494" s="1"/>
      <c r="WNV494" s="1"/>
      <c r="WNW494" s="1"/>
      <c r="WNX494" s="1"/>
      <c r="WNY494" s="1"/>
      <c r="WNZ494" s="1"/>
      <c r="WOA494" s="1"/>
      <c r="WOB494" s="1"/>
      <c r="WOC494" s="1"/>
      <c r="WOD494" s="1"/>
      <c r="WOE494" s="1"/>
      <c r="WOF494" s="1"/>
      <c r="WOG494" s="1"/>
      <c r="WOH494" s="1"/>
      <c r="WOI494" s="1"/>
      <c r="WOJ494" s="1"/>
      <c r="WOK494" s="1"/>
      <c r="WOL494" s="1"/>
      <c r="WOM494" s="1"/>
      <c r="WON494" s="1"/>
      <c r="WOO494" s="1"/>
      <c r="WOP494" s="1"/>
      <c r="WOQ494" s="1"/>
      <c r="WOR494" s="1"/>
      <c r="WOS494" s="1"/>
      <c r="WOT494" s="1"/>
      <c r="WOU494" s="1"/>
      <c r="WOV494" s="1"/>
      <c r="WOW494" s="1"/>
      <c r="WOX494" s="1"/>
      <c r="WOY494" s="1"/>
      <c r="WOZ494" s="1"/>
      <c r="WPA494" s="1"/>
      <c r="WPB494" s="1"/>
      <c r="WPC494" s="1"/>
      <c r="WPD494" s="1"/>
      <c r="WPE494" s="1"/>
      <c r="WPF494" s="1"/>
      <c r="WPG494" s="1"/>
      <c r="WPH494" s="1"/>
      <c r="WPI494" s="1"/>
      <c r="WPJ494" s="1"/>
      <c r="WPK494" s="1"/>
      <c r="WPL494" s="1"/>
      <c r="WPM494" s="1"/>
      <c r="WPN494" s="1"/>
      <c r="WPO494" s="1"/>
      <c r="WPP494" s="1"/>
      <c r="WPQ494" s="1"/>
      <c r="WPR494" s="1"/>
      <c r="WPS494" s="1"/>
      <c r="WPT494" s="1"/>
      <c r="WPU494" s="1"/>
      <c r="WPV494" s="1"/>
      <c r="WPW494" s="1"/>
      <c r="WPX494" s="1"/>
      <c r="WPY494" s="1"/>
      <c r="WPZ494" s="1"/>
      <c r="WQA494" s="1"/>
      <c r="WQB494" s="1"/>
      <c r="WQC494" s="1"/>
      <c r="WQD494" s="1"/>
      <c r="WQE494" s="1"/>
      <c r="WQF494" s="1"/>
      <c r="WQG494" s="1"/>
      <c r="WQH494" s="1"/>
      <c r="WQI494" s="1"/>
      <c r="WQJ494" s="1"/>
      <c r="WQK494" s="1"/>
      <c r="WQL494" s="1"/>
      <c r="WQM494" s="1"/>
      <c r="WQN494" s="1"/>
      <c r="WQO494" s="1"/>
      <c r="WQP494" s="1"/>
      <c r="WQQ494" s="1"/>
      <c r="WQR494" s="1"/>
      <c r="WQS494" s="1"/>
      <c r="WQT494" s="1"/>
      <c r="WQU494" s="1"/>
      <c r="WQV494" s="1"/>
      <c r="WQW494" s="1"/>
      <c r="WQX494" s="1"/>
      <c r="WQY494" s="1"/>
      <c r="WQZ494" s="1"/>
      <c r="WRA494" s="1"/>
      <c r="WRB494" s="1"/>
      <c r="WRC494" s="1"/>
      <c r="WRD494" s="1"/>
      <c r="WRE494" s="1"/>
      <c r="WRF494" s="1"/>
      <c r="WRG494" s="1"/>
      <c r="WRH494" s="1"/>
      <c r="WRI494" s="1"/>
      <c r="WRJ494" s="1"/>
      <c r="WRK494" s="1"/>
      <c r="WRL494" s="1"/>
      <c r="WRM494" s="1"/>
      <c r="WRN494" s="1"/>
      <c r="WRO494" s="1"/>
      <c r="WRP494" s="1"/>
      <c r="WRQ494" s="1"/>
      <c r="WRR494" s="1"/>
      <c r="WRS494" s="1"/>
      <c r="WRT494" s="1"/>
      <c r="WRU494" s="1"/>
      <c r="WRV494" s="1"/>
      <c r="WRW494" s="1"/>
      <c r="WRX494" s="1"/>
      <c r="WRY494" s="1"/>
      <c r="WRZ494" s="1"/>
      <c r="WSA494" s="1"/>
      <c r="WSB494" s="1"/>
      <c r="WSC494" s="1"/>
      <c r="WSD494" s="1"/>
      <c r="WSE494" s="1"/>
      <c r="WSF494" s="1"/>
      <c r="WSG494" s="1"/>
      <c r="WSH494" s="1"/>
      <c r="WSI494" s="1"/>
      <c r="WSJ494" s="1"/>
      <c r="WSK494" s="1"/>
      <c r="WSL494" s="1"/>
      <c r="WSM494" s="1"/>
      <c r="WSN494" s="1"/>
      <c r="WSO494" s="1"/>
      <c r="WSP494" s="1"/>
      <c r="WSQ494" s="1"/>
      <c r="WSR494" s="1"/>
      <c r="WSS494" s="1"/>
      <c r="WST494" s="1"/>
      <c r="WSU494" s="1"/>
      <c r="WSV494" s="1"/>
      <c r="WSW494" s="1"/>
      <c r="WSX494" s="1"/>
      <c r="WSY494" s="1"/>
      <c r="WSZ494" s="1"/>
      <c r="WTA494" s="1"/>
      <c r="WTB494" s="1"/>
      <c r="WTC494" s="1"/>
      <c r="WTD494" s="1"/>
      <c r="WTE494" s="1"/>
      <c r="WTF494" s="1"/>
      <c r="WTG494" s="1"/>
      <c r="WTH494" s="1"/>
      <c r="WTI494" s="1"/>
      <c r="WTJ494" s="1"/>
      <c r="WTK494" s="1"/>
      <c r="WTL494" s="1"/>
      <c r="WTM494" s="1"/>
      <c r="WTN494" s="1"/>
      <c r="WTO494" s="1"/>
      <c r="WTP494" s="1"/>
      <c r="WTQ494" s="1"/>
      <c r="WTR494" s="1"/>
      <c r="WTS494" s="1"/>
      <c r="WTT494" s="1"/>
      <c r="WTU494" s="1"/>
      <c r="WTV494" s="1"/>
      <c r="WTW494" s="1"/>
      <c r="WTX494" s="1"/>
      <c r="WTY494" s="1"/>
      <c r="WTZ494" s="1"/>
      <c r="WUA494" s="1"/>
      <c r="WUB494" s="1"/>
      <c r="WUC494" s="1"/>
      <c r="WUD494" s="1"/>
      <c r="WUE494" s="1"/>
      <c r="WUF494" s="1"/>
      <c r="WUG494" s="1"/>
      <c r="WUH494" s="1"/>
      <c r="WUI494" s="1"/>
      <c r="WUJ494" s="1"/>
      <c r="WUK494" s="1"/>
      <c r="WUL494" s="1"/>
      <c r="WUM494" s="1"/>
      <c r="WUN494" s="1"/>
      <c r="WUO494" s="1"/>
      <c r="WUP494" s="1"/>
      <c r="WUQ494" s="1"/>
      <c r="WUR494" s="1"/>
      <c r="WUS494" s="1"/>
      <c r="WUT494" s="1"/>
      <c r="WUU494" s="1"/>
      <c r="WUV494" s="1"/>
      <c r="WUW494" s="1"/>
      <c r="WUX494" s="1"/>
      <c r="WUY494" s="1"/>
      <c r="WUZ494" s="1"/>
      <c r="WVA494" s="1"/>
      <c r="WVB494" s="1"/>
      <c r="WVC494" s="1"/>
      <c r="WVD494" s="1"/>
      <c r="WVE494" s="1"/>
      <c r="WVF494" s="1"/>
      <c r="WVG494" s="1"/>
      <c r="WVH494" s="1"/>
      <c r="WVI494" s="1"/>
      <c r="WVJ494" s="1"/>
      <c r="WVK494" s="1"/>
      <c r="WVL494" s="1"/>
      <c r="WVM494" s="1"/>
      <c r="WVN494" s="1"/>
      <c r="WVO494" s="1"/>
      <c r="WVP494" s="1"/>
      <c r="WVQ494" s="1"/>
      <c r="WVR494" s="1"/>
      <c r="WVS494" s="1"/>
      <c r="WVT494" s="1"/>
      <c r="WVU494" s="1"/>
      <c r="WVV494" s="1"/>
      <c r="WVW494" s="1"/>
      <c r="WVX494" s="1"/>
      <c r="WVY494" s="1"/>
    </row>
    <row r="495" spans="1:16145" s="66" customFormat="1" ht="18" customHeight="1">
      <c r="A495" s="90"/>
      <c r="B495" s="28"/>
      <c r="C495" s="29"/>
      <c r="D495" s="29"/>
      <c r="E495" s="33"/>
      <c r="F495" s="3068"/>
      <c r="G495" s="3219"/>
      <c r="H495" s="26"/>
      <c r="I495" s="3093" t="s">
        <v>1469</v>
      </c>
      <c r="J495" s="3115" t="s">
        <v>570</v>
      </c>
      <c r="K495" s="3089">
        <v>860</v>
      </c>
      <c r="L495" s="127"/>
      <c r="M495" s="4"/>
      <c r="N495" s="50"/>
      <c r="O495" s="6"/>
      <c r="P495" s="6"/>
      <c r="Q495" s="6"/>
      <c r="R495" s="14"/>
      <c r="S495" s="5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  <c r="LZ495" s="1"/>
      <c r="MA495" s="1"/>
      <c r="MB495" s="1"/>
      <c r="MC495" s="1"/>
      <c r="MD495" s="1"/>
      <c r="ME495" s="1"/>
      <c r="MF495" s="1"/>
      <c r="MG495" s="1"/>
      <c r="MH495" s="1"/>
      <c r="MI495" s="1"/>
      <c r="MJ495" s="1"/>
      <c r="MK495" s="1"/>
      <c r="ML495" s="1"/>
      <c r="MM495" s="1"/>
      <c r="MN495" s="1"/>
      <c r="MO495" s="1"/>
      <c r="MP495" s="1"/>
      <c r="MQ495" s="1"/>
      <c r="MR495" s="1"/>
      <c r="MS495" s="1"/>
      <c r="MT495" s="1"/>
      <c r="MU495" s="1"/>
      <c r="MV495" s="1"/>
      <c r="MW495" s="1"/>
      <c r="MX495" s="1"/>
      <c r="MY495" s="1"/>
      <c r="MZ495" s="1"/>
      <c r="NA495" s="1"/>
      <c r="NB495" s="1"/>
      <c r="NC495" s="1"/>
      <c r="ND495" s="1"/>
      <c r="NE495" s="1"/>
      <c r="NF495" s="1"/>
      <c r="NG495" s="1"/>
      <c r="NH495" s="1"/>
      <c r="NI495" s="1"/>
      <c r="NJ495" s="1"/>
      <c r="NK495" s="1"/>
      <c r="NL495" s="1"/>
      <c r="NM495" s="1"/>
      <c r="NN495" s="1"/>
      <c r="NO495" s="1"/>
      <c r="NP495" s="1"/>
      <c r="NQ495" s="1"/>
      <c r="NR495" s="1"/>
      <c r="NS495" s="1"/>
      <c r="NT495" s="1"/>
      <c r="NU495" s="1"/>
      <c r="NV495" s="1"/>
      <c r="NW495" s="1"/>
      <c r="NX495" s="1"/>
      <c r="NY495" s="1"/>
      <c r="NZ495" s="1"/>
      <c r="OA495" s="1"/>
      <c r="OB495" s="1"/>
      <c r="OC495" s="1"/>
      <c r="OD495" s="1"/>
      <c r="OE495" s="1"/>
      <c r="OF495" s="1"/>
      <c r="OG495" s="1"/>
      <c r="OH495" s="1"/>
      <c r="OI495" s="1"/>
      <c r="OJ495" s="1"/>
      <c r="OK495" s="1"/>
      <c r="OL495" s="1"/>
      <c r="OM495" s="1"/>
      <c r="ON495" s="1"/>
      <c r="OO495" s="1"/>
      <c r="OP495" s="1"/>
      <c r="OQ495" s="1"/>
      <c r="OR495" s="1"/>
      <c r="OS495" s="1"/>
      <c r="OT495" s="1"/>
      <c r="OU495" s="1"/>
      <c r="OV495" s="1"/>
      <c r="OW495" s="1"/>
      <c r="OX495" s="1"/>
      <c r="OY495" s="1"/>
      <c r="OZ495" s="1"/>
      <c r="PA495" s="1"/>
      <c r="PB495" s="1"/>
      <c r="PC495" s="1"/>
      <c r="PD495" s="1"/>
      <c r="PE495" s="1"/>
      <c r="PF495" s="1"/>
      <c r="PG495" s="1"/>
      <c r="PH495" s="1"/>
      <c r="PI495" s="1"/>
      <c r="PJ495" s="1"/>
      <c r="PK495" s="1"/>
      <c r="PL495" s="1"/>
      <c r="PM495" s="1"/>
      <c r="PN495" s="1"/>
      <c r="PO495" s="1"/>
      <c r="PP495" s="1"/>
      <c r="PQ495" s="1"/>
      <c r="PR495" s="1"/>
      <c r="PS495" s="1"/>
      <c r="PT495" s="1"/>
      <c r="PU495" s="1"/>
      <c r="PV495" s="1"/>
      <c r="PW495" s="1"/>
      <c r="PX495" s="1"/>
      <c r="PY495" s="1"/>
      <c r="PZ495" s="1"/>
      <c r="QA495" s="1"/>
      <c r="QB495" s="1"/>
      <c r="QC495" s="1"/>
      <c r="QD495" s="1"/>
      <c r="QE495" s="1"/>
      <c r="QF495" s="1"/>
      <c r="QG495" s="1"/>
      <c r="QH495" s="1"/>
      <c r="QI495" s="1"/>
      <c r="QJ495" s="1"/>
      <c r="QK495" s="1"/>
      <c r="QL495" s="1"/>
      <c r="QM495" s="1"/>
      <c r="QN495" s="1"/>
      <c r="QO495" s="1"/>
      <c r="QP495" s="1"/>
      <c r="QQ495" s="1"/>
      <c r="QR495" s="1"/>
      <c r="QS495" s="1"/>
      <c r="QT495" s="1"/>
      <c r="QU495" s="1"/>
      <c r="QV495" s="1"/>
      <c r="QW495" s="1"/>
      <c r="QX495" s="1"/>
      <c r="QY495" s="1"/>
      <c r="QZ495" s="1"/>
      <c r="RA495" s="1"/>
      <c r="RB495" s="1"/>
      <c r="RC495" s="1"/>
      <c r="RD495" s="1"/>
      <c r="RE495" s="1"/>
      <c r="RF495" s="1"/>
      <c r="RG495" s="1"/>
      <c r="RH495" s="1"/>
      <c r="RI495" s="1"/>
      <c r="RJ495" s="1"/>
      <c r="RK495" s="1"/>
      <c r="RL495" s="1"/>
      <c r="RM495" s="1"/>
      <c r="RN495" s="1"/>
      <c r="RO495" s="1"/>
      <c r="RP495" s="1"/>
      <c r="RQ495" s="1"/>
      <c r="RR495" s="1"/>
      <c r="RS495" s="1"/>
      <c r="RT495" s="1"/>
      <c r="RU495" s="1"/>
      <c r="RV495" s="1"/>
      <c r="RW495" s="1"/>
      <c r="RX495" s="1"/>
      <c r="RY495" s="1"/>
      <c r="RZ495" s="1"/>
      <c r="SA495" s="1"/>
      <c r="SB495" s="1"/>
      <c r="SC495" s="1"/>
      <c r="SD495" s="1"/>
      <c r="SE495" s="1"/>
      <c r="SF495" s="1"/>
      <c r="SG495" s="1"/>
      <c r="SH495" s="1"/>
      <c r="SI495" s="1"/>
      <c r="SJ495" s="1"/>
      <c r="SK495" s="1"/>
      <c r="SL495" s="1"/>
      <c r="SM495" s="1"/>
      <c r="SN495" s="1"/>
      <c r="SO495" s="1"/>
      <c r="SP495" s="1"/>
      <c r="SQ495" s="1"/>
      <c r="SR495" s="1"/>
      <c r="SS495" s="1"/>
      <c r="ST495" s="1"/>
      <c r="SU495" s="1"/>
      <c r="SV495" s="1"/>
      <c r="SW495" s="1"/>
      <c r="SX495" s="1"/>
      <c r="SY495" s="1"/>
      <c r="SZ495" s="1"/>
      <c r="TA495" s="1"/>
      <c r="TB495" s="1"/>
      <c r="TC495" s="1"/>
      <c r="TD495" s="1"/>
      <c r="TE495" s="1"/>
      <c r="TF495" s="1"/>
      <c r="TG495" s="1"/>
      <c r="TH495" s="1"/>
      <c r="TI495" s="1"/>
      <c r="TJ495" s="1"/>
      <c r="TK495" s="1"/>
      <c r="TL495" s="1"/>
      <c r="TM495" s="1"/>
      <c r="TN495" s="1"/>
      <c r="TO495" s="1"/>
      <c r="TP495" s="1"/>
      <c r="TQ495" s="1"/>
      <c r="TR495" s="1"/>
      <c r="TS495" s="1"/>
      <c r="TT495" s="1"/>
      <c r="TU495" s="1"/>
      <c r="TV495" s="1"/>
      <c r="TW495" s="1"/>
      <c r="TX495" s="1"/>
      <c r="TY495" s="1"/>
      <c r="TZ495" s="1"/>
      <c r="UA495" s="1"/>
      <c r="UB495" s="1"/>
      <c r="UC495" s="1"/>
      <c r="UD495" s="1"/>
      <c r="UE495" s="1"/>
      <c r="UF495" s="1"/>
      <c r="UG495" s="1"/>
      <c r="UH495" s="1"/>
      <c r="UI495" s="1"/>
      <c r="UJ495" s="1"/>
      <c r="UK495" s="1"/>
      <c r="UL495" s="1"/>
      <c r="UM495" s="1"/>
      <c r="UN495" s="1"/>
      <c r="UO495" s="1"/>
      <c r="UP495" s="1"/>
      <c r="UQ495" s="1"/>
      <c r="UR495" s="1"/>
      <c r="US495" s="1"/>
      <c r="UT495" s="1"/>
      <c r="UU495" s="1"/>
      <c r="UV495" s="1"/>
      <c r="UW495" s="1"/>
      <c r="UX495" s="1"/>
      <c r="UY495" s="1"/>
      <c r="UZ495" s="1"/>
      <c r="VA495" s="1"/>
      <c r="VB495" s="1"/>
      <c r="VC495" s="1"/>
      <c r="VD495" s="1"/>
      <c r="VE495" s="1"/>
      <c r="VF495" s="1"/>
      <c r="VG495" s="1"/>
      <c r="VH495" s="1"/>
      <c r="VI495" s="1"/>
      <c r="VJ495" s="1"/>
      <c r="VK495" s="1"/>
      <c r="VL495" s="1"/>
      <c r="VM495" s="1"/>
      <c r="VN495" s="1"/>
      <c r="VO495" s="1"/>
      <c r="VP495" s="1"/>
      <c r="VQ495" s="1"/>
      <c r="VR495" s="1"/>
      <c r="VS495" s="1"/>
      <c r="VT495" s="1"/>
      <c r="VU495" s="1"/>
      <c r="VV495" s="1"/>
      <c r="VW495" s="1"/>
      <c r="VX495" s="1"/>
      <c r="VY495" s="1"/>
      <c r="VZ495" s="1"/>
      <c r="WA495" s="1"/>
      <c r="WB495" s="1"/>
      <c r="WC495" s="1"/>
      <c r="WD495" s="1"/>
      <c r="WE495" s="1"/>
      <c r="WF495" s="1"/>
      <c r="WG495" s="1"/>
      <c r="WH495" s="1"/>
      <c r="WI495" s="1"/>
      <c r="WJ495" s="1"/>
      <c r="WK495" s="1"/>
      <c r="WL495" s="1"/>
      <c r="WM495" s="1"/>
      <c r="WN495" s="1"/>
      <c r="WO495" s="1"/>
      <c r="WP495" s="1"/>
      <c r="WQ495" s="1"/>
      <c r="WR495" s="1"/>
      <c r="WS495" s="1"/>
      <c r="WT495" s="1"/>
      <c r="WU495" s="1"/>
      <c r="WV495" s="1"/>
      <c r="WW495" s="1"/>
      <c r="WX495" s="1"/>
      <c r="WY495" s="1"/>
      <c r="WZ495" s="1"/>
      <c r="XA495" s="1"/>
      <c r="XB495" s="1"/>
      <c r="XC495" s="1"/>
      <c r="XD495" s="1"/>
      <c r="XE495" s="1"/>
      <c r="XF495" s="1"/>
      <c r="XG495" s="1"/>
      <c r="XH495" s="1"/>
      <c r="XI495" s="1"/>
      <c r="XJ495" s="1"/>
      <c r="XK495" s="1"/>
      <c r="XL495" s="1"/>
      <c r="XM495" s="1"/>
      <c r="XN495" s="1"/>
      <c r="XO495" s="1"/>
      <c r="XP495" s="1"/>
      <c r="XQ495" s="1"/>
      <c r="XR495" s="1"/>
      <c r="XS495" s="1"/>
      <c r="XT495" s="1"/>
      <c r="XU495" s="1"/>
      <c r="XV495" s="1"/>
      <c r="XW495" s="1"/>
      <c r="XX495" s="1"/>
      <c r="XY495" s="1"/>
      <c r="XZ495" s="1"/>
      <c r="YA495" s="1"/>
      <c r="YB495" s="1"/>
      <c r="YC495" s="1"/>
      <c r="YD495" s="1"/>
      <c r="YE495" s="1"/>
      <c r="YF495" s="1"/>
      <c r="YG495" s="1"/>
      <c r="YH495" s="1"/>
      <c r="YI495" s="1"/>
      <c r="YJ495" s="1"/>
      <c r="YK495" s="1"/>
      <c r="YL495" s="1"/>
      <c r="YM495" s="1"/>
      <c r="YN495" s="1"/>
      <c r="YO495" s="1"/>
      <c r="YP495" s="1"/>
      <c r="YQ495" s="1"/>
      <c r="YR495" s="1"/>
      <c r="YS495" s="1"/>
      <c r="YT495" s="1"/>
      <c r="YU495" s="1"/>
      <c r="YV495" s="1"/>
      <c r="YW495" s="1"/>
      <c r="YX495" s="1"/>
      <c r="YY495" s="1"/>
      <c r="YZ495" s="1"/>
      <c r="ZA495" s="1"/>
      <c r="ZB495" s="1"/>
      <c r="ZC495" s="1"/>
      <c r="ZD495" s="1"/>
      <c r="ZE495" s="1"/>
      <c r="ZF495" s="1"/>
      <c r="ZG495" s="1"/>
      <c r="ZH495" s="1"/>
      <c r="ZI495" s="1"/>
      <c r="ZJ495" s="1"/>
      <c r="ZK495" s="1"/>
      <c r="ZL495" s="1"/>
      <c r="ZM495" s="1"/>
      <c r="ZN495" s="1"/>
      <c r="ZO495" s="1"/>
      <c r="ZP495" s="1"/>
      <c r="ZQ495" s="1"/>
      <c r="ZR495" s="1"/>
      <c r="ZS495" s="1"/>
      <c r="ZT495" s="1"/>
      <c r="ZU495" s="1"/>
      <c r="ZV495" s="1"/>
      <c r="ZW495" s="1"/>
      <c r="ZX495" s="1"/>
      <c r="ZY495" s="1"/>
      <c r="ZZ495" s="1"/>
      <c r="AAA495" s="1"/>
      <c r="AAB495" s="1"/>
      <c r="AAC495" s="1"/>
      <c r="AAD495" s="1"/>
      <c r="AAE495" s="1"/>
      <c r="AAF495" s="1"/>
      <c r="AAG495" s="1"/>
      <c r="AAH495" s="1"/>
      <c r="AAI495" s="1"/>
      <c r="AAJ495" s="1"/>
      <c r="AAK495" s="1"/>
      <c r="AAL495" s="1"/>
      <c r="AAM495" s="1"/>
      <c r="AAN495" s="1"/>
      <c r="AAO495" s="1"/>
      <c r="AAP495" s="1"/>
      <c r="AAQ495" s="1"/>
      <c r="AAR495" s="1"/>
      <c r="AAS495" s="1"/>
      <c r="AAT495" s="1"/>
      <c r="AAU495" s="1"/>
      <c r="AAV495" s="1"/>
      <c r="AAW495" s="1"/>
      <c r="AAX495" s="1"/>
      <c r="AAY495" s="1"/>
      <c r="AAZ495" s="1"/>
      <c r="ABA495" s="1"/>
      <c r="ABB495" s="1"/>
      <c r="ABC495" s="1"/>
      <c r="ABD495" s="1"/>
      <c r="ABE495" s="1"/>
      <c r="ABF495" s="1"/>
      <c r="ABG495" s="1"/>
      <c r="ABH495" s="1"/>
      <c r="ABI495" s="1"/>
      <c r="ABJ495" s="1"/>
      <c r="ABK495" s="1"/>
      <c r="ABL495" s="1"/>
      <c r="ABM495" s="1"/>
      <c r="ABN495" s="1"/>
      <c r="ABO495" s="1"/>
      <c r="ABP495" s="1"/>
      <c r="ABQ495" s="1"/>
      <c r="ABR495" s="1"/>
      <c r="ABS495" s="1"/>
      <c r="ABT495" s="1"/>
      <c r="ABU495" s="1"/>
      <c r="ABV495" s="1"/>
      <c r="ABW495" s="1"/>
      <c r="ABX495" s="1"/>
      <c r="ABY495" s="1"/>
      <c r="ABZ495" s="1"/>
      <c r="ACA495" s="1"/>
      <c r="ACB495" s="1"/>
      <c r="ACC495" s="1"/>
      <c r="ACD495" s="1"/>
      <c r="ACE495" s="1"/>
      <c r="ACF495" s="1"/>
      <c r="ACG495" s="1"/>
      <c r="ACH495" s="1"/>
      <c r="ACI495" s="1"/>
      <c r="ACJ495" s="1"/>
      <c r="ACK495" s="1"/>
      <c r="ACL495" s="1"/>
      <c r="ACM495" s="1"/>
      <c r="ACN495" s="1"/>
      <c r="ACO495" s="1"/>
      <c r="ACP495" s="1"/>
      <c r="ACQ495" s="1"/>
      <c r="ACR495" s="1"/>
      <c r="ACS495" s="1"/>
      <c r="ACT495" s="1"/>
      <c r="ACU495" s="1"/>
      <c r="ACV495" s="1"/>
      <c r="ACW495" s="1"/>
      <c r="ACX495" s="1"/>
      <c r="ACY495" s="1"/>
      <c r="ACZ495" s="1"/>
      <c r="ADA495" s="1"/>
      <c r="ADB495" s="1"/>
      <c r="ADC495" s="1"/>
      <c r="ADD495" s="1"/>
      <c r="ADE495" s="1"/>
      <c r="ADF495" s="1"/>
      <c r="ADG495" s="1"/>
      <c r="ADH495" s="1"/>
      <c r="ADI495" s="1"/>
      <c r="ADJ495" s="1"/>
      <c r="ADK495" s="1"/>
      <c r="ADL495" s="1"/>
      <c r="ADM495" s="1"/>
      <c r="ADN495" s="1"/>
      <c r="ADO495" s="1"/>
      <c r="ADP495" s="1"/>
      <c r="ADQ495" s="1"/>
      <c r="ADR495" s="1"/>
      <c r="ADS495" s="1"/>
      <c r="ADT495" s="1"/>
      <c r="ADU495" s="1"/>
      <c r="ADV495" s="1"/>
      <c r="ADW495" s="1"/>
      <c r="ADX495" s="1"/>
      <c r="ADY495" s="1"/>
      <c r="ADZ495" s="1"/>
      <c r="AEA495" s="1"/>
      <c r="AEB495" s="1"/>
      <c r="AEC495" s="1"/>
      <c r="AED495" s="1"/>
      <c r="AEE495" s="1"/>
      <c r="AEF495" s="1"/>
      <c r="AEG495" s="1"/>
      <c r="AEH495" s="1"/>
      <c r="AEI495" s="1"/>
      <c r="AEJ495" s="1"/>
      <c r="AEK495" s="1"/>
      <c r="AEL495" s="1"/>
      <c r="AEM495" s="1"/>
      <c r="AEN495" s="1"/>
      <c r="AEO495" s="1"/>
      <c r="AEP495" s="1"/>
      <c r="AEQ495" s="1"/>
      <c r="AER495" s="1"/>
      <c r="AES495" s="1"/>
      <c r="AET495" s="1"/>
      <c r="AEU495" s="1"/>
      <c r="AEV495" s="1"/>
      <c r="AEW495" s="1"/>
      <c r="AEX495" s="1"/>
      <c r="AEY495" s="1"/>
      <c r="AEZ495" s="1"/>
      <c r="AFA495" s="1"/>
      <c r="AFB495" s="1"/>
      <c r="AFC495" s="1"/>
      <c r="AFD495" s="1"/>
      <c r="AFE495" s="1"/>
      <c r="AFF495" s="1"/>
      <c r="AFG495" s="1"/>
      <c r="AFH495" s="1"/>
      <c r="AFI495" s="1"/>
      <c r="AFJ495" s="1"/>
      <c r="AFK495" s="1"/>
      <c r="AFL495" s="1"/>
      <c r="AFM495" s="1"/>
      <c r="AFN495" s="1"/>
      <c r="AFO495" s="1"/>
      <c r="AFP495" s="1"/>
      <c r="AFQ495" s="1"/>
      <c r="AFR495" s="1"/>
      <c r="AFS495" s="1"/>
      <c r="AFT495" s="1"/>
      <c r="AFU495" s="1"/>
      <c r="AFV495" s="1"/>
      <c r="AFW495" s="1"/>
      <c r="AFX495" s="1"/>
      <c r="AFY495" s="1"/>
      <c r="AFZ495" s="1"/>
      <c r="AGA495" s="1"/>
      <c r="AGB495" s="1"/>
      <c r="AGC495" s="1"/>
      <c r="AGD495" s="1"/>
      <c r="AGE495" s="1"/>
      <c r="AGF495" s="1"/>
      <c r="AGG495" s="1"/>
      <c r="AGH495" s="1"/>
      <c r="AGI495" s="1"/>
      <c r="AGJ495" s="1"/>
      <c r="AGK495" s="1"/>
      <c r="AGL495" s="1"/>
      <c r="AGM495" s="1"/>
      <c r="AGN495" s="1"/>
      <c r="AGO495" s="1"/>
      <c r="AGP495" s="1"/>
      <c r="AGQ495" s="1"/>
      <c r="AGR495" s="1"/>
      <c r="AGS495" s="1"/>
      <c r="AGT495" s="1"/>
      <c r="AGU495" s="1"/>
      <c r="AGV495" s="1"/>
      <c r="AGW495" s="1"/>
      <c r="AGX495" s="1"/>
      <c r="AGY495" s="1"/>
      <c r="AGZ495" s="1"/>
      <c r="AHA495" s="1"/>
      <c r="AHB495" s="1"/>
      <c r="AHC495" s="1"/>
      <c r="AHD495" s="1"/>
      <c r="AHE495" s="1"/>
      <c r="AHF495" s="1"/>
      <c r="AHG495" s="1"/>
      <c r="AHH495" s="1"/>
      <c r="AHI495" s="1"/>
      <c r="AHJ495" s="1"/>
      <c r="AHK495" s="1"/>
      <c r="AHL495" s="1"/>
      <c r="AHM495" s="1"/>
      <c r="AHN495" s="1"/>
      <c r="AHO495" s="1"/>
      <c r="AHP495" s="1"/>
      <c r="AHQ495" s="1"/>
      <c r="AHR495" s="1"/>
      <c r="AHS495" s="1"/>
      <c r="AHT495" s="1"/>
      <c r="AHU495" s="1"/>
      <c r="AHV495" s="1"/>
      <c r="AHW495" s="1"/>
      <c r="AHX495" s="1"/>
      <c r="AHY495" s="1"/>
      <c r="AHZ495" s="1"/>
      <c r="AIA495" s="1"/>
      <c r="AIB495" s="1"/>
      <c r="AIC495" s="1"/>
      <c r="AID495" s="1"/>
      <c r="AIE495" s="1"/>
      <c r="AIF495" s="1"/>
      <c r="AIG495" s="1"/>
      <c r="AIH495" s="1"/>
      <c r="AII495" s="1"/>
      <c r="AIJ495" s="1"/>
      <c r="AIK495" s="1"/>
      <c r="AIL495" s="1"/>
      <c r="AIM495" s="1"/>
      <c r="AIN495" s="1"/>
      <c r="AIO495" s="1"/>
      <c r="AIP495" s="1"/>
      <c r="AIQ495" s="1"/>
      <c r="AIR495" s="1"/>
      <c r="AIS495" s="1"/>
      <c r="AIT495" s="1"/>
      <c r="AIU495" s="1"/>
      <c r="AIV495" s="1"/>
      <c r="AIW495" s="1"/>
      <c r="AIX495" s="1"/>
      <c r="AIY495" s="1"/>
      <c r="AIZ495" s="1"/>
      <c r="AJA495" s="1"/>
      <c r="AJB495" s="1"/>
      <c r="AJC495" s="1"/>
      <c r="AJD495" s="1"/>
      <c r="AJE495" s="1"/>
      <c r="AJF495" s="1"/>
      <c r="AJG495" s="1"/>
      <c r="AJH495" s="1"/>
      <c r="AJI495" s="1"/>
      <c r="AJJ495" s="1"/>
      <c r="AJK495" s="1"/>
      <c r="AJL495" s="1"/>
      <c r="AJM495" s="1"/>
      <c r="AJN495" s="1"/>
      <c r="AJO495" s="1"/>
      <c r="AJP495" s="1"/>
      <c r="AJQ495" s="1"/>
      <c r="AJR495" s="1"/>
      <c r="AJS495" s="1"/>
      <c r="AJT495" s="1"/>
      <c r="AJU495" s="1"/>
      <c r="AJV495" s="1"/>
      <c r="AJW495" s="1"/>
      <c r="AJX495" s="1"/>
      <c r="AJY495" s="1"/>
      <c r="AJZ495" s="1"/>
      <c r="AKA495" s="1"/>
      <c r="AKB495" s="1"/>
      <c r="AKC495" s="1"/>
      <c r="AKD495" s="1"/>
      <c r="AKE495" s="1"/>
      <c r="AKF495" s="1"/>
      <c r="AKG495" s="1"/>
      <c r="AKH495" s="1"/>
      <c r="AKI495" s="1"/>
      <c r="AKJ495" s="1"/>
      <c r="AKK495" s="1"/>
      <c r="AKL495" s="1"/>
      <c r="AKM495" s="1"/>
      <c r="AKN495" s="1"/>
      <c r="AKO495" s="1"/>
      <c r="AKP495" s="1"/>
      <c r="AKQ495" s="1"/>
      <c r="AKR495" s="1"/>
      <c r="AKS495" s="1"/>
      <c r="AKT495" s="1"/>
      <c r="AKU495" s="1"/>
      <c r="AKV495" s="1"/>
      <c r="AKW495" s="1"/>
      <c r="AKX495" s="1"/>
      <c r="AKY495" s="1"/>
      <c r="AKZ495" s="1"/>
      <c r="ALA495" s="1"/>
      <c r="ALB495" s="1"/>
      <c r="ALC495" s="1"/>
      <c r="ALD495" s="1"/>
      <c r="ALE495" s="1"/>
      <c r="ALF495" s="1"/>
      <c r="ALG495" s="1"/>
      <c r="ALH495" s="1"/>
      <c r="ALI495" s="1"/>
      <c r="ALJ495" s="1"/>
      <c r="ALK495" s="1"/>
      <c r="ALL495" s="1"/>
      <c r="ALM495" s="1"/>
      <c r="ALN495" s="1"/>
      <c r="ALO495" s="1"/>
      <c r="ALP495" s="1"/>
      <c r="ALQ495" s="1"/>
      <c r="ALR495" s="1"/>
      <c r="ALS495" s="1"/>
      <c r="ALT495" s="1"/>
      <c r="ALU495" s="1"/>
      <c r="ALV495" s="1"/>
      <c r="ALW495" s="1"/>
      <c r="ALX495" s="1"/>
      <c r="ALY495" s="1"/>
      <c r="ALZ495" s="1"/>
      <c r="AMA495" s="1"/>
      <c r="AMB495" s="1"/>
      <c r="AMC495" s="1"/>
      <c r="AMD495" s="1"/>
      <c r="AME495" s="1"/>
      <c r="AMF495" s="1"/>
      <c r="AMG495" s="1"/>
      <c r="AMH495" s="1"/>
      <c r="AMI495" s="1"/>
      <c r="AMJ495" s="1"/>
      <c r="AMK495" s="1"/>
      <c r="AML495" s="1"/>
      <c r="AMM495" s="1"/>
      <c r="AMN495" s="1"/>
      <c r="AMO495" s="1"/>
      <c r="AMP495" s="1"/>
      <c r="AMQ495" s="1"/>
      <c r="AMR495" s="1"/>
      <c r="AMS495" s="1"/>
      <c r="AMT495" s="1"/>
      <c r="AMU495" s="1"/>
      <c r="AMV495" s="1"/>
      <c r="AMW495" s="1"/>
      <c r="AMX495" s="1"/>
      <c r="AMY495" s="1"/>
      <c r="AMZ495" s="1"/>
      <c r="ANA495" s="1"/>
      <c r="ANB495" s="1"/>
      <c r="ANC495" s="1"/>
      <c r="AND495" s="1"/>
      <c r="ANE495" s="1"/>
      <c r="ANF495" s="1"/>
      <c r="ANG495" s="1"/>
      <c r="ANH495" s="1"/>
      <c r="ANI495" s="1"/>
      <c r="ANJ495" s="1"/>
      <c r="ANK495" s="1"/>
      <c r="ANL495" s="1"/>
      <c r="ANM495" s="1"/>
      <c r="ANN495" s="1"/>
      <c r="ANO495" s="1"/>
      <c r="ANP495" s="1"/>
      <c r="ANQ495" s="1"/>
      <c r="ANR495" s="1"/>
      <c r="ANS495" s="1"/>
      <c r="ANT495" s="1"/>
      <c r="ANU495" s="1"/>
      <c r="ANV495" s="1"/>
      <c r="ANW495" s="1"/>
      <c r="ANX495" s="1"/>
      <c r="ANY495" s="1"/>
      <c r="ANZ495" s="1"/>
      <c r="AOA495" s="1"/>
      <c r="AOB495" s="1"/>
      <c r="AOC495" s="1"/>
      <c r="AOD495" s="1"/>
      <c r="AOE495" s="1"/>
      <c r="AOF495" s="1"/>
      <c r="AOG495" s="1"/>
      <c r="AOH495" s="1"/>
      <c r="AOI495" s="1"/>
      <c r="AOJ495" s="1"/>
      <c r="AOK495" s="1"/>
      <c r="AOL495" s="1"/>
      <c r="AOM495" s="1"/>
      <c r="AON495" s="1"/>
      <c r="AOO495" s="1"/>
      <c r="AOP495" s="1"/>
      <c r="AOQ495" s="1"/>
      <c r="AOR495" s="1"/>
      <c r="AOS495" s="1"/>
      <c r="AOT495" s="1"/>
      <c r="AOU495" s="1"/>
      <c r="AOV495" s="1"/>
      <c r="AOW495" s="1"/>
      <c r="AOX495" s="1"/>
      <c r="AOY495" s="1"/>
      <c r="AOZ495" s="1"/>
      <c r="APA495" s="1"/>
      <c r="APB495" s="1"/>
      <c r="APC495" s="1"/>
      <c r="APD495" s="1"/>
      <c r="APE495" s="1"/>
      <c r="APF495" s="1"/>
      <c r="APG495" s="1"/>
      <c r="APH495" s="1"/>
      <c r="API495" s="1"/>
      <c r="APJ495" s="1"/>
      <c r="APK495" s="1"/>
      <c r="APL495" s="1"/>
      <c r="APM495" s="1"/>
      <c r="APN495" s="1"/>
      <c r="APO495" s="1"/>
      <c r="APP495" s="1"/>
      <c r="APQ495" s="1"/>
      <c r="APR495" s="1"/>
      <c r="APS495" s="1"/>
      <c r="APT495" s="1"/>
      <c r="APU495" s="1"/>
      <c r="APV495" s="1"/>
      <c r="APW495" s="1"/>
      <c r="APX495" s="1"/>
      <c r="APY495" s="1"/>
      <c r="APZ495" s="1"/>
      <c r="AQA495" s="1"/>
      <c r="AQB495" s="1"/>
      <c r="AQC495" s="1"/>
      <c r="AQD495" s="1"/>
      <c r="AQE495" s="1"/>
      <c r="AQF495" s="1"/>
      <c r="AQG495" s="1"/>
      <c r="AQH495" s="1"/>
      <c r="AQI495" s="1"/>
      <c r="AQJ495" s="1"/>
      <c r="AQK495" s="1"/>
      <c r="AQL495" s="1"/>
      <c r="AQM495" s="1"/>
      <c r="AQN495" s="1"/>
      <c r="AQO495" s="1"/>
      <c r="AQP495" s="1"/>
      <c r="AQQ495" s="1"/>
      <c r="AQR495" s="1"/>
      <c r="AQS495" s="1"/>
      <c r="AQT495" s="1"/>
      <c r="AQU495" s="1"/>
      <c r="AQV495" s="1"/>
      <c r="AQW495" s="1"/>
      <c r="AQX495" s="1"/>
      <c r="AQY495" s="1"/>
      <c r="AQZ495" s="1"/>
      <c r="ARA495" s="1"/>
      <c r="ARB495" s="1"/>
      <c r="ARC495" s="1"/>
      <c r="ARD495" s="1"/>
      <c r="ARE495" s="1"/>
      <c r="ARF495" s="1"/>
      <c r="ARG495" s="1"/>
      <c r="ARH495" s="1"/>
      <c r="ARI495" s="1"/>
      <c r="ARJ495" s="1"/>
      <c r="ARK495" s="1"/>
      <c r="ARL495" s="1"/>
      <c r="ARM495" s="1"/>
      <c r="ARN495" s="1"/>
      <c r="ARO495" s="1"/>
      <c r="ARP495" s="1"/>
      <c r="ARQ495" s="1"/>
      <c r="ARR495" s="1"/>
      <c r="ARS495" s="1"/>
      <c r="ART495" s="1"/>
      <c r="ARU495" s="1"/>
      <c r="ARV495" s="1"/>
      <c r="ARW495" s="1"/>
      <c r="ARX495" s="1"/>
      <c r="ARY495" s="1"/>
      <c r="ARZ495" s="1"/>
      <c r="ASA495" s="1"/>
      <c r="ASB495" s="1"/>
      <c r="ASC495" s="1"/>
      <c r="ASD495" s="1"/>
      <c r="ASE495" s="1"/>
      <c r="ASF495" s="1"/>
      <c r="ASG495" s="1"/>
      <c r="ASH495" s="1"/>
      <c r="ASI495" s="1"/>
      <c r="ASJ495" s="1"/>
      <c r="ASK495" s="1"/>
      <c r="ASL495" s="1"/>
      <c r="ASM495" s="1"/>
      <c r="ASN495" s="1"/>
      <c r="ASO495" s="1"/>
      <c r="ASP495" s="1"/>
      <c r="ASQ495" s="1"/>
      <c r="ASR495" s="1"/>
      <c r="ASS495" s="1"/>
      <c r="AST495" s="1"/>
      <c r="ASU495" s="1"/>
      <c r="ASV495" s="1"/>
      <c r="ASW495" s="1"/>
      <c r="ASX495" s="1"/>
      <c r="ASY495" s="1"/>
      <c r="ASZ495" s="1"/>
      <c r="ATA495" s="1"/>
      <c r="ATB495" s="1"/>
      <c r="ATC495" s="1"/>
      <c r="ATD495" s="1"/>
      <c r="ATE495" s="1"/>
      <c r="ATF495" s="1"/>
      <c r="ATG495" s="1"/>
      <c r="ATH495" s="1"/>
      <c r="ATI495" s="1"/>
      <c r="ATJ495" s="1"/>
      <c r="ATK495" s="1"/>
      <c r="ATL495" s="1"/>
      <c r="ATM495" s="1"/>
      <c r="ATN495" s="1"/>
      <c r="ATO495" s="1"/>
      <c r="ATP495" s="1"/>
      <c r="ATQ495" s="1"/>
      <c r="ATR495" s="1"/>
      <c r="ATS495" s="1"/>
      <c r="ATT495" s="1"/>
      <c r="ATU495" s="1"/>
      <c r="ATV495" s="1"/>
      <c r="ATW495" s="1"/>
      <c r="ATX495" s="1"/>
      <c r="ATY495" s="1"/>
      <c r="ATZ495" s="1"/>
      <c r="AUA495" s="1"/>
      <c r="AUB495" s="1"/>
      <c r="AUC495" s="1"/>
      <c r="AUD495" s="1"/>
      <c r="AUE495" s="1"/>
      <c r="AUF495" s="1"/>
      <c r="AUG495" s="1"/>
      <c r="AUH495" s="1"/>
      <c r="AUI495" s="1"/>
      <c r="AUJ495" s="1"/>
      <c r="AUK495" s="1"/>
      <c r="AUL495" s="1"/>
      <c r="AUM495" s="1"/>
      <c r="AUN495" s="1"/>
      <c r="AUO495" s="1"/>
      <c r="AUP495" s="1"/>
      <c r="AUQ495" s="1"/>
      <c r="AUR495" s="1"/>
      <c r="AUS495" s="1"/>
      <c r="AUT495" s="1"/>
      <c r="AUU495" s="1"/>
      <c r="AUV495" s="1"/>
      <c r="AUW495" s="1"/>
      <c r="AUX495" s="1"/>
      <c r="AUY495" s="1"/>
      <c r="AUZ495" s="1"/>
      <c r="AVA495" s="1"/>
      <c r="AVB495" s="1"/>
      <c r="AVC495" s="1"/>
      <c r="AVD495" s="1"/>
      <c r="AVE495" s="1"/>
      <c r="AVF495" s="1"/>
      <c r="AVG495" s="1"/>
      <c r="AVH495" s="1"/>
      <c r="AVI495" s="1"/>
      <c r="AVJ495" s="1"/>
      <c r="AVK495" s="1"/>
      <c r="AVL495" s="1"/>
      <c r="AVM495" s="1"/>
      <c r="AVN495" s="1"/>
      <c r="AVO495" s="1"/>
      <c r="AVP495" s="1"/>
      <c r="AVQ495" s="1"/>
      <c r="AVR495" s="1"/>
      <c r="AVS495" s="1"/>
      <c r="AVT495" s="1"/>
      <c r="AVU495" s="1"/>
      <c r="AVV495" s="1"/>
      <c r="AVW495" s="1"/>
      <c r="AVX495" s="1"/>
      <c r="AVY495" s="1"/>
      <c r="AVZ495" s="1"/>
      <c r="AWA495" s="1"/>
      <c r="AWB495" s="1"/>
      <c r="AWC495" s="1"/>
      <c r="AWD495" s="1"/>
      <c r="AWE495" s="1"/>
      <c r="AWF495" s="1"/>
      <c r="AWG495" s="1"/>
      <c r="AWH495" s="1"/>
      <c r="AWI495" s="1"/>
      <c r="AWJ495" s="1"/>
      <c r="AWK495" s="1"/>
      <c r="AWL495" s="1"/>
      <c r="AWM495" s="1"/>
      <c r="AWN495" s="1"/>
      <c r="AWO495" s="1"/>
      <c r="AWP495" s="1"/>
      <c r="AWQ495" s="1"/>
      <c r="AWR495" s="1"/>
      <c r="AWS495" s="1"/>
      <c r="AWT495" s="1"/>
      <c r="AWU495" s="1"/>
      <c r="AWV495" s="1"/>
      <c r="AWW495" s="1"/>
      <c r="AWX495" s="1"/>
      <c r="AWY495" s="1"/>
      <c r="AWZ495" s="1"/>
      <c r="AXA495" s="1"/>
      <c r="AXB495" s="1"/>
      <c r="AXC495" s="1"/>
      <c r="AXD495" s="1"/>
      <c r="AXE495" s="1"/>
      <c r="AXF495" s="1"/>
      <c r="AXG495" s="1"/>
      <c r="AXH495" s="1"/>
      <c r="AXI495" s="1"/>
      <c r="AXJ495" s="1"/>
      <c r="AXK495" s="1"/>
      <c r="AXL495" s="1"/>
      <c r="AXM495" s="1"/>
      <c r="AXN495" s="1"/>
      <c r="AXO495" s="1"/>
      <c r="AXP495" s="1"/>
      <c r="AXQ495" s="1"/>
      <c r="AXR495" s="1"/>
      <c r="AXS495" s="1"/>
      <c r="AXT495" s="1"/>
      <c r="AXU495" s="1"/>
      <c r="AXV495" s="1"/>
      <c r="AXW495" s="1"/>
      <c r="AXX495" s="1"/>
      <c r="AXY495" s="1"/>
      <c r="AXZ495" s="1"/>
      <c r="AYA495" s="1"/>
      <c r="AYB495" s="1"/>
      <c r="AYC495" s="1"/>
      <c r="AYD495" s="1"/>
      <c r="AYE495" s="1"/>
      <c r="AYF495" s="1"/>
      <c r="AYG495" s="1"/>
      <c r="AYH495" s="1"/>
      <c r="AYI495" s="1"/>
      <c r="AYJ495" s="1"/>
      <c r="AYK495" s="1"/>
      <c r="AYL495" s="1"/>
      <c r="AYM495" s="1"/>
      <c r="AYN495" s="1"/>
      <c r="AYO495" s="1"/>
      <c r="AYP495" s="1"/>
      <c r="AYQ495" s="1"/>
      <c r="AYR495" s="1"/>
      <c r="AYS495" s="1"/>
      <c r="AYT495" s="1"/>
      <c r="AYU495" s="1"/>
      <c r="AYV495" s="1"/>
      <c r="AYW495" s="1"/>
      <c r="AYX495" s="1"/>
      <c r="AYY495" s="1"/>
      <c r="AYZ495" s="1"/>
      <c r="AZA495" s="1"/>
      <c r="AZB495" s="1"/>
      <c r="AZC495" s="1"/>
      <c r="AZD495" s="1"/>
      <c r="AZE495" s="1"/>
      <c r="AZF495" s="1"/>
      <c r="AZG495" s="1"/>
      <c r="AZH495" s="1"/>
      <c r="AZI495" s="1"/>
      <c r="AZJ495" s="1"/>
      <c r="AZK495" s="1"/>
      <c r="AZL495" s="1"/>
      <c r="AZM495" s="1"/>
      <c r="AZN495" s="1"/>
      <c r="AZO495" s="1"/>
      <c r="AZP495" s="1"/>
      <c r="AZQ495" s="1"/>
      <c r="AZR495" s="1"/>
      <c r="AZS495" s="1"/>
      <c r="AZT495" s="1"/>
      <c r="AZU495" s="1"/>
      <c r="AZV495" s="1"/>
      <c r="AZW495" s="1"/>
      <c r="AZX495" s="1"/>
      <c r="AZY495" s="1"/>
      <c r="AZZ495" s="1"/>
      <c r="BAA495" s="1"/>
      <c r="BAB495" s="1"/>
      <c r="BAC495" s="1"/>
      <c r="BAD495" s="1"/>
      <c r="BAE495" s="1"/>
      <c r="BAF495" s="1"/>
      <c r="BAG495" s="1"/>
      <c r="BAH495" s="1"/>
      <c r="BAI495" s="1"/>
      <c r="BAJ495" s="1"/>
      <c r="BAK495" s="1"/>
      <c r="BAL495" s="1"/>
      <c r="BAM495" s="1"/>
      <c r="BAN495" s="1"/>
      <c r="BAO495" s="1"/>
      <c r="BAP495" s="1"/>
      <c r="BAQ495" s="1"/>
      <c r="BAR495" s="1"/>
      <c r="BAS495" s="1"/>
      <c r="BAT495" s="1"/>
      <c r="BAU495" s="1"/>
      <c r="BAV495" s="1"/>
      <c r="BAW495" s="1"/>
      <c r="BAX495" s="1"/>
      <c r="BAY495" s="1"/>
      <c r="BAZ495" s="1"/>
      <c r="BBA495" s="1"/>
      <c r="BBB495" s="1"/>
      <c r="BBC495" s="1"/>
      <c r="BBD495" s="1"/>
      <c r="BBE495" s="1"/>
      <c r="BBF495" s="1"/>
      <c r="BBG495" s="1"/>
      <c r="BBH495" s="1"/>
      <c r="BBI495" s="1"/>
      <c r="BBJ495" s="1"/>
      <c r="BBK495" s="1"/>
      <c r="BBL495" s="1"/>
      <c r="BBM495" s="1"/>
      <c r="BBN495" s="1"/>
      <c r="BBO495" s="1"/>
      <c r="BBP495" s="1"/>
      <c r="BBQ495" s="1"/>
      <c r="BBR495" s="1"/>
      <c r="BBS495" s="1"/>
      <c r="BBT495" s="1"/>
      <c r="BBU495" s="1"/>
      <c r="BBV495" s="1"/>
      <c r="BBW495" s="1"/>
      <c r="BBX495" s="1"/>
      <c r="BBY495" s="1"/>
      <c r="BBZ495" s="1"/>
      <c r="BCA495" s="1"/>
      <c r="BCB495" s="1"/>
      <c r="BCC495" s="1"/>
      <c r="BCD495" s="1"/>
      <c r="BCE495" s="1"/>
      <c r="BCF495" s="1"/>
      <c r="BCG495" s="1"/>
      <c r="BCH495" s="1"/>
      <c r="BCI495" s="1"/>
      <c r="BCJ495" s="1"/>
      <c r="BCK495" s="1"/>
      <c r="BCL495" s="1"/>
      <c r="BCM495" s="1"/>
      <c r="BCN495" s="1"/>
      <c r="BCO495" s="1"/>
      <c r="BCP495" s="1"/>
      <c r="BCQ495" s="1"/>
      <c r="BCR495" s="1"/>
      <c r="BCS495" s="1"/>
      <c r="BCT495" s="1"/>
      <c r="BCU495" s="1"/>
      <c r="BCV495" s="1"/>
      <c r="BCW495" s="1"/>
      <c r="BCX495" s="1"/>
      <c r="BCY495" s="1"/>
      <c r="BCZ495" s="1"/>
      <c r="BDA495" s="1"/>
      <c r="BDB495" s="1"/>
      <c r="BDC495" s="1"/>
      <c r="BDD495" s="1"/>
      <c r="BDE495" s="1"/>
      <c r="BDF495" s="1"/>
      <c r="BDG495" s="1"/>
      <c r="BDH495" s="1"/>
      <c r="BDI495" s="1"/>
      <c r="BDJ495" s="1"/>
      <c r="BDK495" s="1"/>
      <c r="BDL495" s="1"/>
      <c r="BDM495" s="1"/>
      <c r="BDN495" s="1"/>
      <c r="BDO495" s="1"/>
      <c r="BDP495" s="1"/>
      <c r="BDQ495" s="1"/>
      <c r="BDR495" s="1"/>
      <c r="BDS495" s="1"/>
      <c r="BDT495" s="1"/>
      <c r="BDU495" s="1"/>
      <c r="BDV495" s="1"/>
      <c r="BDW495" s="1"/>
      <c r="BDX495" s="1"/>
      <c r="BDY495" s="1"/>
      <c r="BDZ495" s="1"/>
      <c r="BEA495" s="1"/>
      <c r="BEB495" s="1"/>
      <c r="BEC495" s="1"/>
      <c r="BED495" s="1"/>
      <c r="BEE495" s="1"/>
      <c r="BEF495" s="1"/>
      <c r="BEG495" s="1"/>
      <c r="BEH495" s="1"/>
      <c r="BEI495" s="1"/>
      <c r="BEJ495" s="1"/>
      <c r="BEK495" s="1"/>
      <c r="BEL495" s="1"/>
      <c r="BEM495" s="1"/>
      <c r="BEN495" s="1"/>
      <c r="BEO495" s="1"/>
      <c r="BEP495" s="1"/>
      <c r="BEQ495" s="1"/>
      <c r="BER495" s="1"/>
      <c r="BES495" s="1"/>
      <c r="BET495" s="1"/>
      <c r="BEU495" s="1"/>
      <c r="BEV495" s="1"/>
      <c r="BEW495" s="1"/>
      <c r="BEX495" s="1"/>
      <c r="BEY495" s="1"/>
      <c r="BEZ495" s="1"/>
      <c r="BFA495" s="1"/>
      <c r="BFB495" s="1"/>
      <c r="BFC495" s="1"/>
      <c r="BFD495" s="1"/>
      <c r="BFE495" s="1"/>
      <c r="BFF495" s="1"/>
      <c r="BFG495" s="1"/>
      <c r="BFH495" s="1"/>
      <c r="BFI495" s="1"/>
      <c r="BFJ495" s="1"/>
      <c r="BFK495" s="1"/>
      <c r="BFL495" s="1"/>
      <c r="BFM495" s="1"/>
      <c r="BFN495" s="1"/>
      <c r="BFO495" s="1"/>
      <c r="BFP495" s="1"/>
      <c r="BFQ495" s="1"/>
      <c r="BFR495" s="1"/>
      <c r="BFS495" s="1"/>
      <c r="BFT495" s="1"/>
      <c r="BFU495" s="1"/>
      <c r="BFV495" s="1"/>
      <c r="BFW495" s="1"/>
      <c r="BFX495" s="1"/>
      <c r="BFY495" s="1"/>
      <c r="BFZ495" s="1"/>
      <c r="BGA495" s="1"/>
      <c r="BGB495" s="1"/>
      <c r="BGC495" s="1"/>
      <c r="BGD495" s="1"/>
      <c r="BGE495" s="1"/>
      <c r="BGF495" s="1"/>
      <c r="BGG495" s="1"/>
      <c r="BGH495" s="1"/>
      <c r="BGI495" s="1"/>
      <c r="BGJ495" s="1"/>
      <c r="BGK495" s="1"/>
      <c r="BGL495" s="1"/>
      <c r="BGM495" s="1"/>
      <c r="BGN495" s="1"/>
      <c r="BGO495" s="1"/>
      <c r="BGP495" s="1"/>
      <c r="BGQ495" s="1"/>
      <c r="BGR495" s="1"/>
      <c r="BGS495" s="1"/>
      <c r="BGT495" s="1"/>
      <c r="BGU495" s="1"/>
      <c r="BGV495" s="1"/>
      <c r="BGW495" s="1"/>
      <c r="BGX495" s="1"/>
      <c r="BGY495" s="1"/>
      <c r="BGZ495" s="1"/>
      <c r="BHA495" s="1"/>
      <c r="BHB495" s="1"/>
      <c r="BHC495" s="1"/>
      <c r="BHD495" s="1"/>
      <c r="BHE495" s="1"/>
      <c r="BHF495" s="1"/>
      <c r="BHG495" s="1"/>
      <c r="BHH495" s="1"/>
      <c r="BHI495" s="1"/>
      <c r="BHJ495" s="1"/>
      <c r="BHK495" s="1"/>
      <c r="BHL495" s="1"/>
      <c r="BHM495" s="1"/>
      <c r="BHN495" s="1"/>
      <c r="BHO495" s="1"/>
      <c r="BHP495" s="1"/>
      <c r="BHQ495" s="1"/>
      <c r="BHR495" s="1"/>
      <c r="BHS495" s="1"/>
      <c r="BHT495" s="1"/>
      <c r="BHU495" s="1"/>
      <c r="BHV495" s="1"/>
      <c r="BHW495" s="1"/>
      <c r="BHX495" s="1"/>
      <c r="BHY495" s="1"/>
      <c r="BHZ495" s="1"/>
      <c r="BIA495" s="1"/>
      <c r="BIB495" s="1"/>
      <c r="BIC495" s="1"/>
      <c r="BID495" s="1"/>
      <c r="BIE495" s="1"/>
      <c r="BIF495" s="1"/>
      <c r="BIG495" s="1"/>
      <c r="BIH495" s="1"/>
      <c r="BII495" s="1"/>
      <c r="BIJ495" s="1"/>
      <c r="BIK495" s="1"/>
      <c r="BIL495" s="1"/>
      <c r="BIM495" s="1"/>
      <c r="BIN495" s="1"/>
      <c r="BIO495" s="1"/>
      <c r="BIP495" s="1"/>
      <c r="BIQ495" s="1"/>
      <c r="BIR495" s="1"/>
      <c r="BIS495" s="1"/>
      <c r="BIT495" s="1"/>
      <c r="BIU495" s="1"/>
      <c r="BIV495" s="1"/>
      <c r="BIW495" s="1"/>
      <c r="BIX495" s="1"/>
      <c r="BIY495" s="1"/>
      <c r="BIZ495" s="1"/>
      <c r="BJA495" s="1"/>
      <c r="BJB495" s="1"/>
      <c r="BJC495" s="1"/>
      <c r="BJD495" s="1"/>
      <c r="BJE495" s="1"/>
      <c r="BJF495" s="1"/>
      <c r="BJG495" s="1"/>
      <c r="BJH495" s="1"/>
      <c r="BJI495" s="1"/>
      <c r="BJJ495" s="1"/>
      <c r="BJK495" s="1"/>
      <c r="BJL495" s="1"/>
      <c r="BJM495" s="1"/>
      <c r="BJN495" s="1"/>
      <c r="BJO495" s="1"/>
      <c r="BJP495" s="1"/>
      <c r="BJQ495" s="1"/>
      <c r="BJR495" s="1"/>
      <c r="BJS495" s="1"/>
      <c r="BJT495" s="1"/>
      <c r="BJU495" s="1"/>
      <c r="BJV495" s="1"/>
      <c r="BJW495" s="1"/>
      <c r="BJX495" s="1"/>
      <c r="BJY495" s="1"/>
      <c r="BJZ495" s="1"/>
      <c r="BKA495" s="1"/>
      <c r="BKB495" s="1"/>
      <c r="BKC495" s="1"/>
      <c r="BKD495" s="1"/>
      <c r="BKE495" s="1"/>
      <c r="BKF495" s="1"/>
      <c r="BKG495" s="1"/>
      <c r="BKH495" s="1"/>
      <c r="BKI495" s="1"/>
      <c r="BKJ495" s="1"/>
      <c r="BKK495" s="1"/>
      <c r="BKL495" s="1"/>
      <c r="BKM495" s="1"/>
      <c r="BKN495" s="1"/>
      <c r="BKO495" s="1"/>
      <c r="BKP495" s="1"/>
      <c r="BKQ495" s="1"/>
      <c r="BKR495" s="1"/>
      <c r="BKS495" s="1"/>
      <c r="BKT495" s="1"/>
      <c r="BKU495" s="1"/>
      <c r="BKV495" s="1"/>
      <c r="BKW495" s="1"/>
      <c r="BKX495" s="1"/>
      <c r="BKY495" s="1"/>
      <c r="BKZ495" s="1"/>
      <c r="BLA495" s="1"/>
      <c r="BLB495" s="1"/>
      <c r="BLC495" s="1"/>
      <c r="BLD495" s="1"/>
      <c r="BLE495" s="1"/>
      <c r="BLF495" s="1"/>
      <c r="BLG495" s="1"/>
      <c r="BLH495" s="1"/>
      <c r="BLI495" s="1"/>
      <c r="BLJ495" s="1"/>
      <c r="BLK495" s="1"/>
      <c r="BLL495" s="1"/>
      <c r="BLM495" s="1"/>
      <c r="BLN495" s="1"/>
      <c r="BLO495" s="1"/>
      <c r="BLP495" s="1"/>
      <c r="BLQ495" s="1"/>
      <c r="BLR495" s="1"/>
      <c r="BLS495" s="1"/>
      <c r="BLT495" s="1"/>
      <c r="BLU495" s="1"/>
      <c r="BLV495" s="1"/>
      <c r="BLW495" s="1"/>
      <c r="BLX495" s="1"/>
      <c r="BLY495" s="1"/>
      <c r="BLZ495" s="1"/>
      <c r="BMA495" s="1"/>
      <c r="BMB495" s="1"/>
      <c r="BMC495" s="1"/>
      <c r="BMD495" s="1"/>
      <c r="BME495" s="1"/>
      <c r="BMF495" s="1"/>
      <c r="BMG495" s="1"/>
      <c r="BMH495" s="1"/>
      <c r="BMI495" s="1"/>
      <c r="BMJ495" s="1"/>
      <c r="BMK495" s="1"/>
      <c r="BML495" s="1"/>
      <c r="BMM495" s="1"/>
      <c r="BMN495" s="1"/>
      <c r="BMO495" s="1"/>
      <c r="BMP495" s="1"/>
      <c r="BMQ495" s="1"/>
      <c r="BMR495" s="1"/>
      <c r="BMS495" s="1"/>
      <c r="BMT495" s="1"/>
      <c r="BMU495" s="1"/>
      <c r="BMV495" s="1"/>
      <c r="BMW495" s="1"/>
      <c r="BMX495" s="1"/>
      <c r="BMY495" s="1"/>
      <c r="BMZ495" s="1"/>
      <c r="BNA495" s="1"/>
      <c r="BNB495" s="1"/>
      <c r="BNC495" s="1"/>
      <c r="BND495" s="1"/>
      <c r="BNE495" s="1"/>
      <c r="BNF495" s="1"/>
      <c r="BNG495" s="1"/>
      <c r="BNH495" s="1"/>
      <c r="BNI495" s="1"/>
      <c r="BNJ495" s="1"/>
      <c r="BNK495" s="1"/>
      <c r="BNL495" s="1"/>
      <c r="BNM495" s="1"/>
      <c r="BNN495" s="1"/>
      <c r="BNO495" s="1"/>
      <c r="BNP495" s="1"/>
      <c r="BNQ495" s="1"/>
      <c r="BNR495" s="1"/>
      <c r="BNS495" s="1"/>
      <c r="BNT495" s="1"/>
      <c r="BNU495" s="1"/>
      <c r="BNV495" s="1"/>
      <c r="BNW495" s="1"/>
      <c r="BNX495" s="1"/>
      <c r="BNY495" s="1"/>
      <c r="BNZ495" s="1"/>
      <c r="BOA495" s="1"/>
      <c r="BOB495" s="1"/>
      <c r="BOC495" s="1"/>
      <c r="BOD495" s="1"/>
      <c r="BOE495" s="1"/>
      <c r="BOF495" s="1"/>
      <c r="BOG495" s="1"/>
      <c r="BOH495" s="1"/>
      <c r="BOI495" s="1"/>
      <c r="BOJ495" s="1"/>
      <c r="BOK495" s="1"/>
      <c r="BOL495" s="1"/>
      <c r="BOM495" s="1"/>
      <c r="BON495" s="1"/>
      <c r="BOO495" s="1"/>
      <c r="BOP495" s="1"/>
      <c r="BOQ495" s="1"/>
      <c r="BOR495" s="1"/>
      <c r="BOS495" s="1"/>
      <c r="BOT495" s="1"/>
      <c r="BOU495" s="1"/>
      <c r="BOV495" s="1"/>
      <c r="BOW495" s="1"/>
      <c r="BOX495" s="1"/>
      <c r="BOY495" s="1"/>
      <c r="BOZ495" s="1"/>
      <c r="BPA495" s="1"/>
      <c r="BPB495" s="1"/>
      <c r="BPC495" s="1"/>
      <c r="BPD495" s="1"/>
      <c r="BPE495" s="1"/>
      <c r="BPF495" s="1"/>
      <c r="BPG495" s="1"/>
      <c r="BPH495" s="1"/>
      <c r="BPI495" s="1"/>
      <c r="BPJ495" s="1"/>
      <c r="BPK495" s="1"/>
      <c r="BPL495" s="1"/>
      <c r="BPM495" s="1"/>
      <c r="BPN495" s="1"/>
      <c r="BPO495" s="1"/>
      <c r="BPP495" s="1"/>
      <c r="BPQ495" s="1"/>
      <c r="BPR495" s="1"/>
      <c r="BPS495" s="1"/>
      <c r="BPT495" s="1"/>
      <c r="BPU495" s="1"/>
      <c r="BPV495" s="1"/>
      <c r="BPW495" s="1"/>
      <c r="BPX495" s="1"/>
      <c r="BPY495" s="1"/>
      <c r="BPZ495" s="1"/>
      <c r="BQA495" s="1"/>
      <c r="BQB495" s="1"/>
      <c r="BQC495" s="1"/>
      <c r="BQD495" s="1"/>
      <c r="BQE495" s="1"/>
      <c r="BQF495" s="1"/>
      <c r="BQG495" s="1"/>
      <c r="BQH495" s="1"/>
      <c r="BQI495" s="1"/>
      <c r="BQJ495" s="1"/>
      <c r="BQK495" s="1"/>
      <c r="BQL495" s="1"/>
      <c r="BQM495" s="1"/>
      <c r="BQN495" s="1"/>
      <c r="BQO495" s="1"/>
      <c r="BQP495" s="1"/>
      <c r="BQQ495" s="1"/>
      <c r="BQR495" s="1"/>
      <c r="BQS495" s="1"/>
      <c r="BQT495" s="1"/>
      <c r="BQU495" s="1"/>
      <c r="BQV495" s="1"/>
      <c r="BQW495" s="1"/>
      <c r="BQX495" s="1"/>
      <c r="BQY495" s="1"/>
      <c r="BQZ495" s="1"/>
      <c r="BRA495" s="1"/>
      <c r="BRB495" s="1"/>
      <c r="BRC495" s="1"/>
      <c r="BRD495" s="1"/>
      <c r="BRE495" s="1"/>
      <c r="BRF495" s="1"/>
      <c r="BRG495" s="1"/>
      <c r="BRH495" s="1"/>
      <c r="BRI495" s="1"/>
      <c r="BRJ495" s="1"/>
      <c r="BRK495" s="1"/>
      <c r="BRL495" s="1"/>
      <c r="BRM495" s="1"/>
      <c r="BRN495" s="1"/>
      <c r="BRO495" s="1"/>
      <c r="BRP495" s="1"/>
      <c r="BRQ495" s="1"/>
      <c r="BRR495" s="1"/>
      <c r="BRS495" s="1"/>
      <c r="BRT495" s="1"/>
      <c r="BRU495" s="1"/>
      <c r="BRV495" s="1"/>
      <c r="BRW495" s="1"/>
      <c r="BRX495" s="1"/>
      <c r="BRY495" s="1"/>
      <c r="BRZ495" s="1"/>
      <c r="BSA495" s="1"/>
      <c r="BSB495" s="1"/>
      <c r="BSC495" s="1"/>
      <c r="BSD495" s="1"/>
      <c r="BSE495" s="1"/>
      <c r="BSF495" s="1"/>
      <c r="BSG495" s="1"/>
      <c r="BSH495" s="1"/>
      <c r="BSI495" s="1"/>
      <c r="BSJ495" s="1"/>
      <c r="BSK495" s="1"/>
      <c r="BSL495" s="1"/>
      <c r="BSM495" s="1"/>
      <c r="BSN495" s="1"/>
      <c r="BSO495" s="1"/>
      <c r="BSP495" s="1"/>
      <c r="BSQ495" s="1"/>
      <c r="BSR495" s="1"/>
      <c r="BSS495" s="1"/>
      <c r="BST495" s="1"/>
      <c r="BSU495" s="1"/>
      <c r="BSV495" s="1"/>
      <c r="BSW495" s="1"/>
      <c r="BSX495" s="1"/>
      <c r="BSY495" s="1"/>
      <c r="BSZ495" s="1"/>
      <c r="BTA495" s="1"/>
      <c r="BTB495" s="1"/>
      <c r="BTC495" s="1"/>
      <c r="BTD495" s="1"/>
      <c r="BTE495" s="1"/>
      <c r="BTF495" s="1"/>
      <c r="BTG495" s="1"/>
      <c r="BTH495" s="1"/>
      <c r="BTI495" s="1"/>
      <c r="BTJ495" s="1"/>
      <c r="BTK495" s="1"/>
      <c r="BTL495" s="1"/>
      <c r="BTM495" s="1"/>
      <c r="BTN495" s="1"/>
      <c r="BTO495" s="1"/>
      <c r="BTP495" s="1"/>
      <c r="BTQ495" s="1"/>
      <c r="BTR495" s="1"/>
      <c r="BTS495" s="1"/>
      <c r="BTT495" s="1"/>
      <c r="BTU495" s="1"/>
      <c r="BTV495" s="1"/>
      <c r="BTW495" s="1"/>
      <c r="BTX495" s="1"/>
      <c r="BTY495" s="1"/>
      <c r="BTZ495" s="1"/>
      <c r="BUA495" s="1"/>
      <c r="BUB495" s="1"/>
      <c r="BUC495" s="1"/>
      <c r="BUD495" s="1"/>
      <c r="BUE495" s="1"/>
      <c r="BUF495" s="1"/>
      <c r="BUG495" s="1"/>
      <c r="BUH495" s="1"/>
      <c r="BUI495" s="1"/>
      <c r="BUJ495" s="1"/>
      <c r="BUK495" s="1"/>
      <c r="BUL495" s="1"/>
      <c r="BUM495" s="1"/>
      <c r="BUN495" s="1"/>
      <c r="BUO495" s="1"/>
      <c r="BUP495" s="1"/>
      <c r="BUQ495" s="1"/>
      <c r="BUR495" s="1"/>
      <c r="BUS495" s="1"/>
      <c r="BUT495" s="1"/>
      <c r="BUU495" s="1"/>
      <c r="BUV495" s="1"/>
      <c r="BUW495" s="1"/>
      <c r="BUX495" s="1"/>
      <c r="BUY495" s="1"/>
      <c r="BUZ495" s="1"/>
      <c r="BVA495" s="1"/>
      <c r="BVB495" s="1"/>
      <c r="BVC495" s="1"/>
      <c r="BVD495" s="1"/>
      <c r="BVE495" s="1"/>
      <c r="BVF495" s="1"/>
      <c r="BVG495" s="1"/>
      <c r="BVH495" s="1"/>
      <c r="BVI495" s="1"/>
      <c r="BVJ495" s="1"/>
      <c r="BVK495" s="1"/>
      <c r="BVL495" s="1"/>
      <c r="BVM495" s="1"/>
      <c r="BVN495" s="1"/>
      <c r="BVO495" s="1"/>
      <c r="BVP495" s="1"/>
      <c r="BVQ495" s="1"/>
      <c r="BVR495" s="1"/>
      <c r="BVS495" s="1"/>
      <c r="BVT495" s="1"/>
      <c r="BVU495" s="1"/>
      <c r="BVV495" s="1"/>
      <c r="BVW495" s="1"/>
      <c r="BVX495" s="1"/>
      <c r="BVY495" s="1"/>
      <c r="BVZ495" s="1"/>
      <c r="BWA495" s="1"/>
      <c r="BWB495" s="1"/>
      <c r="BWC495" s="1"/>
      <c r="BWD495" s="1"/>
      <c r="BWE495" s="1"/>
      <c r="BWF495" s="1"/>
      <c r="BWG495" s="1"/>
      <c r="BWH495" s="1"/>
      <c r="BWI495" s="1"/>
      <c r="BWJ495" s="1"/>
      <c r="BWK495" s="1"/>
      <c r="BWL495" s="1"/>
      <c r="BWM495" s="1"/>
      <c r="BWN495" s="1"/>
      <c r="BWO495" s="1"/>
      <c r="BWP495" s="1"/>
      <c r="BWQ495" s="1"/>
      <c r="BWR495" s="1"/>
      <c r="BWS495" s="1"/>
      <c r="BWT495" s="1"/>
      <c r="BWU495" s="1"/>
      <c r="BWV495" s="1"/>
      <c r="BWW495" s="1"/>
      <c r="BWX495" s="1"/>
      <c r="BWY495" s="1"/>
      <c r="BWZ495" s="1"/>
      <c r="BXA495" s="1"/>
      <c r="BXB495" s="1"/>
      <c r="BXC495" s="1"/>
      <c r="BXD495" s="1"/>
      <c r="BXE495" s="1"/>
      <c r="BXF495" s="1"/>
      <c r="BXG495" s="1"/>
      <c r="BXH495" s="1"/>
      <c r="BXI495" s="1"/>
      <c r="BXJ495" s="1"/>
      <c r="BXK495" s="1"/>
      <c r="BXL495" s="1"/>
      <c r="BXM495" s="1"/>
      <c r="BXN495" s="1"/>
      <c r="BXO495" s="1"/>
      <c r="BXP495" s="1"/>
      <c r="BXQ495" s="1"/>
      <c r="BXR495" s="1"/>
      <c r="BXS495" s="1"/>
      <c r="BXT495" s="1"/>
      <c r="BXU495" s="1"/>
      <c r="BXV495" s="1"/>
      <c r="BXW495" s="1"/>
      <c r="BXX495" s="1"/>
      <c r="BXY495" s="1"/>
      <c r="BXZ495" s="1"/>
      <c r="BYA495" s="1"/>
      <c r="BYB495" s="1"/>
      <c r="BYC495" s="1"/>
      <c r="BYD495" s="1"/>
      <c r="BYE495" s="1"/>
      <c r="BYF495" s="1"/>
      <c r="BYG495" s="1"/>
      <c r="BYH495" s="1"/>
      <c r="BYI495" s="1"/>
      <c r="BYJ495" s="1"/>
      <c r="BYK495" s="1"/>
      <c r="BYL495" s="1"/>
      <c r="BYM495" s="1"/>
      <c r="BYN495" s="1"/>
      <c r="BYO495" s="1"/>
      <c r="BYP495" s="1"/>
      <c r="BYQ495" s="1"/>
      <c r="BYR495" s="1"/>
      <c r="BYS495" s="1"/>
      <c r="BYT495" s="1"/>
      <c r="BYU495" s="1"/>
      <c r="BYV495" s="1"/>
      <c r="BYW495" s="1"/>
      <c r="BYX495" s="1"/>
      <c r="BYY495" s="1"/>
      <c r="BYZ495" s="1"/>
      <c r="BZA495" s="1"/>
      <c r="BZB495" s="1"/>
      <c r="BZC495" s="1"/>
      <c r="BZD495" s="1"/>
      <c r="BZE495" s="1"/>
      <c r="BZF495" s="1"/>
      <c r="BZG495" s="1"/>
      <c r="BZH495" s="1"/>
      <c r="BZI495" s="1"/>
      <c r="BZJ495" s="1"/>
      <c r="BZK495" s="1"/>
      <c r="BZL495" s="1"/>
      <c r="BZM495" s="1"/>
      <c r="BZN495" s="1"/>
      <c r="BZO495" s="1"/>
      <c r="BZP495" s="1"/>
      <c r="BZQ495" s="1"/>
      <c r="BZR495" s="1"/>
      <c r="BZS495" s="1"/>
      <c r="BZT495" s="1"/>
      <c r="BZU495" s="1"/>
      <c r="BZV495" s="1"/>
      <c r="BZW495" s="1"/>
      <c r="BZX495" s="1"/>
      <c r="BZY495" s="1"/>
      <c r="BZZ495" s="1"/>
      <c r="CAA495" s="1"/>
      <c r="CAB495" s="1"/>
      <c r="CAC495" s="1"/>
      <c r="CAD495" s="1"/>
      <c r="CAE495" s="1"/>
      <c r="CAF495" s="1"/>
      <c r="CAG495" s="1"/>
      <c r="CAH495" s="1"/>
      <c r="CAI495" s="1"/>
      <c r="CAJ495" s="1"/>
      <c r="CAK495" s="1"/>
      <c r="CAL495" s="1"/>
      <c r="CAM495" s="1"/>
      <c r="CAN495" s="1"/>
      <c r="CAO495" s="1"/>
      <c r="CAP495" s="1"/>
      <c r="CAQ495" s="1"/>
      <c r="CAR495" s="1"/>
      <c r="CAS495" s="1"/>
      <c r="CAT495" s="1"/>
      <c r="CAU495" s="1"/>
      <c r="CAV495" s="1"/>
      <c r="CAW495" s="1"/>
      <c r="CAX495" s="1"/>
      <c r="CAY495" s="1"/>
      <c r="CAZ495" s="1"/>
      <c r="CBA495" s="1"/>
      <c r="CBB495" s="1"/>
      <c r="CBC495" s="1"/>
      <c r="CBD495" s="1"/>
      <c r="CBE495" s="1"/>
      <c r="CBF495" s="1"/>
      <c r="CBG495" s="1"/>
      <c r="CBH495" s="1"/>
      <c r="CBI495" s="1"/>
      <c r="CBJ495" s="1"/>
      <c r="CBK495" s="1"/>
      <c r="CBL495" s="1"/>
      <c r="CBM495" s="1"/>
      <c r="CBN495" s="1"/>
      <c r="CBO495" s="1"/>
      <c r="CBP495" s="1"/>
      <c r="CBQ495" s="1"/>
      <c r="CBR495" s="1"/>
      <c r="CBS495" s="1"/>
      <c r="CBT495" s="1"/>
      <c r="CBU495" s="1"/>
      <c r="CBV495" s="1"/>
      <c r="CBW495" s="1"/>
      <c r="CBX495" s="1"/>
      <c r="CBY495" s="1"/>
      <c r="CBZ495" s="1"/>
      <c r="CCA495" s="1"/>
      <c r="CCB495" s="1"/>
      <c r="CCC495" s="1"/>
      <c r="CCD495" s="1"/>
      <c r="CCE495" s="1"/>
      <c r="CCF495" s="1"/>
      <c r="CCG495" s="1"/>
      <c r="CCH495" s="1"/>
      <c r="CCI495" s="1"/>
      <c r="CCJ495" s="1"/>
      <c r="CCK495" s="1"/>
      <c r="CCL495" s="1"/>
      <c r="CCM495" s="1"/>
      <c r="CCN495" s="1"/>
      <c r="CCO495" s="1"/>
      <c r="CCP495" s="1"/>
      <c r="CCQ495" s="1"/>
      <c r="CCR495" s="1"/>
      <c r="CCS495" s="1"/>
      <c r="CCT495" s="1"/>
      <c r="CCU495" s="1"/>
      <c r="CCV495" s="1"/>
      <c r="CCW495" s="1"/>
      <c r="CCX495" s="1"/>
      <c r="CCY495" s="1"/>
      <c r="CCZ495" s="1"/>
      <c r="CDA495" s="1"/>
      <c r="CDB495" s="1"/>
      <c r="CDC495" s="1"/>
      <c r="CDD495" s="1"/>
      <c r="CDE495" s="1"/>
      <c r="CDF495" s="1"/>
      <c r="CDG495" s="1"/>
      <c r="CDH495" s="1"/>
      <c r="CDI495" s="1"/>
      <c r="CDJ495" s="1"/>
      <c r="CDK495" s="1"/>
      <c r="CDL495" s="1"/>
      <c r="CDM495" s="1"/>
      <c r="CDN495" s="1"/>
      <c r="CDO495" s="1"/>
      <c r="CDP495" s="1"/>
      <c r="CDQ495" s="1"/>
      <c r="CDR495" s="1"/>
      <c r="CDS495" s="1"/>
      <c r="CDT495" s="1"/>
      <c r="CDU495" s="1"/>
      <c r="CDV495" s="1"/>
      <c r="CDW495" s="1"/>
      <c r="CDX495" s="1"/>
      <c r="CDY495" s="1"/>
      <c r="CDZ495" s="1"/>
      <c r="CEA495" s="1"/>
      <c r="CEB495" s="1"/>
      <c r="CEC495" s="1"/>
      <c r="CED495" s="1"/>
      <c r="CEE495" s="1"/>
      <c r="CEF495" s="1"/>
      <c r="CEG495" s="1"/>
      <c r="CEH495" s="1"/>
      <c r="CEI495" s="1"/>
      <c r="CEJ495" s="1"/>
      <c r="CEK495" s="1"/>
      <c r="CEL495" s="1"/>
      <c r="CEM495" s="1"/>
      <c r="CEN495" s="1"/>
      <c r="CEO495" s="1"/>
      <c r="CEP495" s="1"/>
      <c r="CEQ495" s="1"/>
      <c r="CER495" s="1"/>
      <c r="CES495" s="1"/>
      <c r="CET495" s="1"/>
      <c r="CEU495" s="1"/>
      <c r="CEV495" s="1"/>
      <c r="CEW495" s="1"/>
      <c r="CEX495" s="1"/>
      <c r="CEY495" s="1"/>
      <c r="CEZ495" s="1"/>
      <c r="CFA495" s="1"/>
      <c r="CFB495" s="1"/>
      <c r="CFC495" s="1"/>
      <c r="CFD495" s="1"/>
      <c r="CFE495" s="1"/>
      <c r="CFF495" s="1"/>
      <c r="CFG495" s="1"/>
      <c r="CFH495" s="1"/>
      <c r="CFI495" s="1"/>
      <c r="CFJ495" s="1"/>
      <c r="CFK495" s="1"/>
      <c r="CFL495" s="1"/>
      <c r="CFM495" s="1"/>
      <c r="CFN495" s="1"/>
      <c r="CFO495" s="1"/>
      <c r="CFP495" s="1"/>
      <c r="CFQ495" s="1"/>
      <c r="CFR495" s="1"/>
      <c r="CFS495" s="1"/>
      <c r="CFT495" s="1"/>
      <c r="CFU495" s="1"/>
      <c r="CFV495" s="1"/>
      <c r="CFW495" s="1"/>
      <c r="CFX495" s="1"/>
      <c r="CFY495" s="1"/>
      <c r="CFZ495" s="1"/>
      <c r="CGA495" s="1"/>
      <c r="CGB495" s="1"/>
      <c r="CGC495" s="1"/>
      <c r="CGD495" s="1"/>
      <c r="CGE495" s="1"/>
      <c r="CGF495" s="1"/>
      <c r="CGG495" s="1"/>
      <c r="CGH495" s="1"/>
      <c r="CGI495" s="1"/>
      <c r="CGJ495" s="1"/>
      <c r="CGK495" s="1"/>
      <c r="CGL495" s="1"/>
      <c r="CGM495" s="1"/>
      <c r="CGN495" s="1"/>
      <c r="CGO495" s="1"/>
      <c r="CGP495" s="1"/>
      <c r="CGQ495" s="1"/>
      <c r="CGR495" s="1"/>
      <c r="CGS495" s="1"/>
      <c r="CGT495" s="1"/>
      <c r="CGU495" s="1"/>
      <c r="CGV495" s="1"/>
      <c r="CGW495" s="1"/>
      <c r="CGX495" s="1"/>
      <c r="CGY495" s="1"/>
      <c r="CGZ495" s="1"/>
      <c r="CHA495" s="1"/>
      <c r="CHB495" s="1"/>
      <c r="CHC495" s="1"/>
      <c r="CHD495" s="1"/>
      <c r="CHE495" s="1"/>
      <c r="CHF495" s="1"/>
      <c r="CHG495" s="1"/>
      <c r="CHH495" s="1"/>
      <c r="CHI495" s="1"/>
      <c r="CHJ495" s="1"/>
      <c r="CHK495" s="1"/>
      <c r="CHL495" s="1"/>
      <c r="CHM495" s="1"/>
      <c r="CHN495" s="1"/>
      <c r="CHO495" s="1"/>
      <c r="CHP495" s="1"/>
      <c r="CHQ495" s="1"/>
      <c r="CHR495" s="1"/>
      <c r="CHS495" s="1"/>
      <c r="CHT495" s="1"/>
      <c r="CHU495" s="1"/>
      <c r="CHV495" s="1"/>
      <c r="CHW495" s="1"/>
      <c r="CHX495" s="1"/>
      <c r="CHY495" s="1"/>
      <c r="CHZ495" s="1"/>
      <c r="CIA495" s="1"/>
      <c r="CIB495" s="1"/>
      <c r="CIC495" s="1"/>
      <c r="CID495" s="1"/>
      <c r="CIE495" s="1"/>
      <c r="CIF495" s="1"/>
      <c r="CIG495" s="1"/>
      <c r="CIH495" s="1"/>
      <c r="CII495" s="1"/>
      <c r="CIJ495" s="1"/>
      <c r="CIK495" s="1"/>
      <c r="CIL495" s="1"/>
      <c r="CIM495" s="1"/>
      <c r="CIN495" s="1"/>
      <c r="CIO495" s="1"/>
      <c r="CIP495" s="1"/>
      <c r="CIQ495" s="1"/>
      <c r="CIR495" s="1"/>
      <c r="CIS495" s="1"/>
      <c r="CIT495" s="1"/>
      <c r="CIU495" s="1"/>
      <c r="CIV495" s="1"/>
      <c r="CIW495" s="1"/>
      <c r="CIX495" s="1"/>
      <c r="CIY495" s="1"/>
      <c r="CIZ495" s="1"/>
      <c r="CJA495" s="1"/>
      <c r="CJB495" s="1"/>
      <c r="CJC495" s="1"/>
      <c r="CJD495" s="1"/>
      <c r="CJE495" s="1"/>
      <c r="CJF495" s="1"/>
      <c r="CJG495" s="1"/>
      <c r="CJH495" s="1"/>
      <c r="CJI495" s="1"/>
      <c r="CJJ495" s="1"/>
      <c r="CJK495" s="1"/>
      <c r="CJL495" s="1"/>
      <c r="CJM495" s="1"/>
      <c r="CJN495" s="1"/>
      <c r="CJO495" s="1"/>
      <c r="CJP495" s="1"/>
      <c r="CJQ495" s="1"/>
      <c r="CJR495" s="1"/>
      <c r="CJS495" s="1"/>
      <c r="CJT495" s="1"/>
      <c r="CJU495" s="1"/>
      <c r="CJV495" s="1"/>
      <c r="CJW495" s="1"/>
      <c r="CJX495" s="1"/>
      <c r="CJY495" s="1"/>
      <c r="CJZ495" s="1"/>
      <c r="CKA495" s="1"/>
      <c r="CKB495" s="1"/>
      <c r="CKC495" s="1"/>
      <c r="CKD495" s="1"/>
      <c r="CKE495" s="1"/>
      <c r="CKF495" s="1"/>
      <c r="CKG495" s="1"/>
      <c r="CKH495" s="1"/>
      <c r="CKI495" s="1"/>
      <c r="CKJ495" s="1"/>
      <c r="CKK495" s="1"/>
      <c r="CKL495" s="1"/>
      <c r="CKM495" s="1"/>
      <c r="CKN495" s="1"/>
      <c r="CKO495" s="1"/>
      <c r="CKP495" s="1"/>
      <c r="CKQ495" s="1"/>
      <c r="CKR495" s="1"/>
      <c r="CKS495" s="1"/>
      <c r="CKT495" s="1"/>
      <c r="CKU495" s="1"/>
      <c r="CKV495" s="1"/>
      <c r="CKW495" s="1"/>
      <c r="CKX495" s="1"/>
      <c r="CKY495" s="1"/>
      <c r="CKZ495" s="1"/>
      <c r="CLA495" s="1"/>
      <c r="CLB495" s="1"/>
      <c r="CLC495" s="1"/>
      <c r="CLD495" s="1"/>
      <c r="CLE495" s="1"/>
      <c r="CLF495" s="1"/>
      <c r="CLG495" s="1"/>
      <c r="CLH495" s="1"/>
      <c r="CLI495" s="1"/>
      <c r="CLJ495" s="1"/>
      <c r="CLK495" s="1"/>
      <c r="CLL495" s="1"/>
      <c r="CLM495" s="1"/>
      <c r="CLN495" s="1"/>
      <c r="CLO495" s="1"/>
      <c r="CLP495" s="1"/>
      <c r="CLQ495" s="1"/>
      <c r="CLR495" s="1"/>
      <c r="CLS495" s="1"/>
      <c r="CLT495" s="1"/>
      <c r="CLU495" s="1"/>
      <c r="CLV495" s="1"/>
      <c r="CLW495" s="1"/>
      <c r="CLX495" s="1"/>
      <c r="CLY495" s="1"/>
      <c r="CLZ495" s="1"/>
      <c r="CMA495" s="1"/>
      <c r="CMB495" s="1"/>
      <c r="CMC495" s="1"/>
      <c r="CMD495" s="1"/>
      <c r="CME495" s="1"/>
      <c r="CMF495" s="1"/>
      <c r="CMG495" s="1"/>
      <c r="CMH495" s="1"/>
      <c r="CMI495" s="1"/>
      <c r="CMJ495" s="1"/>
      <c r="CMK495" s="1"/>
      <c r="CML495" s="1"/>
      <c r="CMM495" s="1"/>
      <c r="CMN495" s="1"/>
      <c r="CMO495" s="1"/>
      <c r="CMP495" s="1"/>
      <c r="CMQ495" s="1"/>
      <c r="CMR495" s="1"/>
      <c r="CMS495" s="1"/>
      <c r="CMT495" s="1"/>
      <c r="CMU495" s="1"/>
      <c r="CMV495" s="1"/>
      <c r="CMW495" s="1"/>
      <c r="CMX495" s="1"/>
      <c r="CMY495" s="1"/>
      <c r="CMZ495" s="1"/>
      <c r="CNA495" s="1"/>
      <c r="CNB495" s="1"/>
      <c r="CNC495" s="1"/>
      <c r="CND495" s="1"/>
      <c r="CNE495" s="1"/>
      <c r="CNF495" s="1"/>
      <c r="CNG495" s="1"/>
      <c r="CNH495" s="1"/>
      <c r="CNI495" s="1"/>
      <c r="CNJ495" s="1"/>
      <c r="CNK495" s="1"/>
      <c r="CNL495" s="1"/>
      <c r="CNM495" s="1"/>
      <c r="CNN495" s="1"/>
      <c r="CNO495" s="1"/>
      <c r="CNP495" s="1"/>
      <c r="CNQ495" s="1"/>
      <c r="CNR495" s="1"/>
      <c r="CNS495" s="1"/>
      <c r="CNT495" s="1"/>
      <c r="CNU495" s="1"/>
      <c r="CNV495" s="1"/>
      <c r="CNW495" s="1"/>
      <c r="CNX495" s="1"/>
      <c r="CNY495" s="1"/>
      <c r="CNZ495" s="1"/>
      <c r="COA495" s="1"/>
      <c r="COB495" s="1"/>
      <c r="COC495" s="1"/>
      <c r="COD495" s="1"/>
      <c r="COE495" s="1"/>
      <c r="COF495" s="1"/>
      <c r="COG495" s="1"/>
      <c r="COH495" s="1"/>
      <c r="COI495" s="1"/>
      <c r="COJ495" s="1"/>
      <c r="COK495" s="1"/>
      <c r="COL495" s="1"/>
      <c r="COM495" s="1"/>
      <c r="CON495" s="1"/>
      <c r="COO495" s="1"/>
      <c r="COP495" s="1"/>
      <c r="COQ495" s="1"/>
      <c r="COR495" s="1"/>
      <c r="COS495" s="1"/>
      <c r="COT495" s="1"/>
      <c r="COU495" s="1"/>
      <c r="COV495" s="1"/>
      <c r="COW495" s="1"/>
      <c r="COX495" s="1"/>
      <c r="COY495" s="1"/>
      <c r="COZ495" s="1"/>
      <c r="CPA495" s="1"/>
      <c r="CPB495" s="1"/>
      <c r="CPC495" s="1"/>
      <c r="CPD495" s="1"/>
      <c r="CPE495" s="1"/>
      <c r="CPF495" s="1"/>
      <c r="CPG495" s="1"/>
      <c r="CPH495" s="1"/>
      <c r="CPI495" s="1"/>
      <c r="CPJ495" s="1"/>
      <c r="CPK495" s="1"/>
      <c r="CPL495" s="1"/>
      <c r="CPM495" s="1"/>
      <c r="CPN495" s="1"/>
      <c r="CPO495" s="1"/>
      <c r="CPP495" s="1"/>
      <c r="CPQ495" s="1"/>
      <c r="CPR495" s="1"/>
      <c r="CPS495" s="1"/>
      <c r="CPT495" s="1"/>
      <c r="CPU495" s="1"/>
      <c r="CPV495" s="1"/>
      <c r="CPW495" s="1"/>
      <c r="CPX495" s="1"/>
      <c r="CPY495" s="1"/>
      <c r="CPZ495" s="1"/>
      <c r="CQA495" s="1"/>
      <c r="CQB495" s="1"/>
      <c r="CQC495" s="1"/>
      <c r="CQD495" s="1"/>
      <c r="CQE495" s="1"/>
      <c r="CQF495" s="1"/>
      <c r="CQG495" s="1"/>
      <c r="CQH495" s="1"/>
      <c r="CQI495" s="1"/>
      <c r="CQJ495" s="1"/>
      <c r="CQK495" s="1"/>
      <c r="CQL495" s="1"/>
      <c r="CQM495" s="1"/>
      <c r="CQN495" s="1"/>
      <c r="CQO495" s="1"/>
      <c r="CQP495" s="1"/>
      <c r="CQQ495" s="1"/>
      <c r="CQR495" s="1"/>
      <c r="CQS495" s="1"/>
      <c r="CQT495" s="1"/>
      <c r="CQU495" s="1"/>
      <c r="CQV495" s="1"/>
      <c r="CQW495" s="1"/>
      <c r="CQX495" s="1"/>
      <c r="CQY495" s="1"/>
      <c r="CQZ495" s="1"/>
      <c r="CRA495" s="1"/>
      <c r="CRB495" s="1"/>
      <c r="CRC495" s="1"/>
      <c r="CRD495" s="1"/>
      <c r="CRE495" s="1"/>
      <c r="CRF495" s="1"/>
      <c r="CRG495" s="1"/>
      <c r="CRH495" s="1"/>
      <c r="CRI495" s="1"/>
      <c r="CRJ495" s="1"/>
      <c r="CRK495" s="1"/>
      <c r="CRL495" s="1"/>
      <c r="CRM495" s="1"/>
      <c r="CRN495" s="1"/>
      <c r="CRO495" s="1"/>
      <c r="CRP495" s="1"/>
      <c r="CRQ495" s="1"/>
      <c r="CRR495" s="1"/>
      <c r="CRS495" s="1"/>
      <c r="CRT495" s="1"/>
      <c r="CRU495" s="1"/>
      <c r="CRV495" s="1"/>
      <c r="CRW495" s="1"/>
      <c r="CRX495" s="1"/>
      <c r="CRY495" s="1"/>
      <c r="CRZ495" s="1"/>
      <c r="CSA495" s="1"/>
      <c r="CSB495" s="1"/>
      <c r="CSC495" s="1"/>
      <c r="CSD495" s="1"/>
      <c r="CSE495" s="1"/>
      <c r="CSF495" s="1"/>
      <c r="CSG495" s="1"/>
      <c r="CSH495" s="1"/>
      <c r="CSI495" s="1"/>
      <c r="CSJ495" s="1"/>
      <c r="CSK495" s="1"/>
      <c r="CSL495" s="1"/>
      <c r="CSM495" s="1"/>
      <c r="CSN495" s="1"/>
      <c r="CSO495" s="1"/>
      <c r="CSP495" s="1"/>
      <c r="CSQ495" s="1"/>
      <c r="CSR495" s="1"/>
      <c r="CSS495" s="1"/>
      <c r="CST495" s="1"/>
      <c r="CSU495" s="1"/>
      <c r="CSV495" s="1"/>
      <c r="CSW495" s="1"/>
      <c r="CSX495" s="1"/>
      <c r="CSY495" s="1"/>
      <c r="CSZ495" s="1"/>
      <c r="CTA495" s="1"/>
      <c r="CTB495" s="1"/>
      <c r="CTC495" s="1"/>
      <c r="CTD495" s="1"/>
      <c r="CTE495" s="1"/>
      <c r="CTF495" s="1"/>
      <c r="CTG495" s="1"/>
      <c r="CTH495" s="1"/>
      <c r="CTI495" s="1"/>
      <c r="CTJ495" s="1"/>
      <c r="CTK495" s="1"/>
      <c r="CTL495" s="1"/>
      <c r="CTM495" s="1"/>
      <c r="CTN495" s="1"/>
      <c r="CTO495" s="1"/>
      <c r="CTP495" s="1"/>
      <c r="CTQ495" s="1"/>
      <c r="CTR495" s="1"/>
      <c r="CTS495" s="1"/>
      <c r="CTT495" s="1"/>
      <c r="CTU495" s="1"/>
      <c r="CTV495" s="1"/>
      <c r="CTW495" s="1"/>
      <c r="CTX495" s="1"/>
      <c r="CTY495" s="1"/>
      <c r="CTZ495" s="1"/>
      <c r="CUA495" s="1"/>
      <c r="CUB495" s="1"/>
      <c r="CUC495" s="1"/>
      <c r="CUD495" s="1"/>
      <c r="CUE495" s="1"/>
      <c r="CUF495" s="1"/>
      <c r="CUG495" s="1"/>
      <c r="CUH495" s="1"/>
      <c r="CUI495" s="1"/>
      <c r="CUJ495" s="1"/>
      <c r="CUK495" s="1"/>
      <c r="CUL495" s="1"/>
      <c r="CUM495" s="1"/>
      <c r="CUN495" s="1"/>
      <c r="CUO495" s="1"/>
      <c r="CUP495" s="1"/>
      <c r="CUQ495" s="1"/>
      <c r="CUR495" s="1"/>
      <c r="CUS495" s="1"/>
      <c r="CUT495" s="1"/>
      <c r="CUU495" s="1"/>
      <c r="CUV495" s="1"/>
      <c r="CUW495" s="1"/>
      <c r="CUX495" s="1"/>
      <c r="CUY495" s="1"/>
      <c r="CUZ495" s="1"/>
      <c r="CVA495" s="1"/>
      <c r="CVB495" s="1"/>
      <c r="CVC495" s="1"/>
      <c r="CVD495" s="1"/>
      <c r="CVE495" s="1"/>
      <c r="CVF495" s="1"/>
      <c r="CVG495" s="1"/>
      <c r="CVH495" s="1"/>
      <c r="CVI495" s="1"/>
      <c r="CVJ495" s="1"/>
      <c r="CVK495" s="1"/>
      <c r="CVL495" s="1"/>
      <c r="CVM495" s="1"/>
      <c r="CVN495" s="1"/>
      <c r="CVO495" s="1"/>
      <c r="CVP495" s="1"/>
      <c r="CVQ495" s="1"/>
      <c r="CVR495" s="1"/>
      <c r="CVS495" s="1"/>
      <c r="CVT495" s="1"/>
      <c r="CVU495" s="1"/>
      <c r="CVV495" s="1"/>
      <c r="CVW495" s="1"/>
      <c r="CVX495" s="1"/>
      <c r="CVY495" s="1"/>
      <c r="CVZ495" s="1"/>
      <c r="CWA495" s="1"/>
      <c r="CWB495" s="1"/>
      <c r="CWC495" s="1"/>
      <c r="CWD495" s="1"/>
      <c r="CWE495" s="1"/>
      <c r="CWF495" s="1"/>
      <c r="CWG495" s="1"/>
      <c r="CWH495" s="1"/>
      <c r="CWI495" s="1"/>
      <c r="CWJ495" s="1"/>
      <c r="CWK495" s="1"/>
      <c r="CWL495" s="1"/>
      <c r="CWM495" s="1"/>
      <c r="CWN495" s="1"/>
      <c r="CWO495" s="1"/>
      <c r="CWP495" s="1"/>
      <c r="CWQ495" s="1"/>
      <c r="CWR495" s="1"/>
      <c r="CWS495" s="1"/>
      <c r="CWT495" s="1"/>
      <c r="CWU495" s="1"/>
      <c r="CWV495" s="1"/>
      <c r="CWW495" s="1"/>
      <c r="CWX495" s="1"/>
      <c r="CWY495" s="1"/>
      <c r="CWZ495" s="1"/>
      <c r="CXA495" s="1"/>
      <c r="CXB495" s="1"/>
      <c r="CXC495" s="1"/>
      <c r="CXD495" s="1"/>
      <c r="CXE495" s="1"/>
      <c r="CXF495" s="1"/>
      <c r="CXG495" s="1"/>
      <c r="CXH495" s="1"/>
      <c r="CXI495" s="1"/>
      <c r="CXJ495" s="1"/>
      <c r="CXK495" s="1"/>
      <c r="CXL495" s="1"/>
      <c r="CXM495" s="1"/>
      <c r="CXN495" s="1"/>
      <c r="CXO495" s="1"/>
      <c r="CXP495" s="1"/>
      <c r="CXQ495" s="1"/>
      <c r="CXR495" s="1"/>
      <c r="CXS495" s="1"/>
      <c r="CXT495" s="1"/>
      <c r="CXU495" s="1"/>
      <c r="CXV495" s="1"/>
      <c r="CXW495" s="1"/>
      <c r="CXX495" s="1"/>
      <c r="CXY495" s="1"/>
      <c r="CXZ495" s="1"/>
      <c r="CYA495" s="1"/>
      <c r="CYB495" s="1"/>
      <c r="CYC495" s="1"/>
      <c r="CYD495" s="1"/>
      <c r="CYE495" s="1"/>
      <c r="CYF495" s="1"/>
      <c r="CYG495" s="1"/>
      <c r="CYH495" s="1"/>
      <c r="CYI495" s="1"/>
      <c r="CYJ495" s="1"/>
      <c r="CYK495" s="1"/>
      <c r="CYL495" s="1"/>
      <c r="CYM495" s="1"/>
      <c r="CYN495" s="1"/>
      <c r="CYO495" s="1"/>
      <c r="CYP495" s="1"/>
      <c r="CYQ495" s="1"/>
      <c r="CYR495" s="1"/>
      <c r="CYS495" s="1"/>
      <c r="CYT495" s="1"/>
      <c r="CYU495" s="1"/>
      <c r="CYV495" s="1"/>
      <c r="CYW495" s="1"/>
      <c r="CYX495" s="1"/>
      <c r="CYY495" s="1"/>
      <c r="CYZ495" s="1"/>
      <c r="CZA495" s="1"/>
      <c r="CZB495" s="1"/>
      <c r="CZC495" s="1"/>
      <c r="CZD495" s="1"/>
      <c r="CZE495" s="1"/>
      <c r="CZF495" s="1"/>
      <c r="CZG495" s="1"/>
      <c r="CZH495" s="1"/>
      <c r="CZI495" s="1"/>
      <c r="CZJ495" s="1"/>
      <c r="CZK495" s="1"/>
      <c r="CZL495" s="1"/>
      <c r="CZM495" s="1"/>
      <c r="CZN495" s="1"/>
      <c r="CZO495" s="1"/>
      <c r="CZP495" s="1"/>
      <c r="CZQ495" s="1"/>
      <c r="CZR495" s="1"/>
      <c r="CZS495" s="1"/>
      <c r="CZT495" s="1"/>
      <c r="CZU495" s="1"/>
      <c r="CZV495" s="1"/>
      <c r="CZW495" s="1"/>
      <c r="CZX495" s="1"/>
      <c r="CZY495" s="1"/>
      <c r="CZZ495" s="1"/>
      <c r="DAA495" s="1"/>
      <c r="DAB495" s="1"/>
      <c r="DAC495" s="1"/>
      <c r="DAD495" s="1"/>
      <c r="DAE495" s="1"/>
      <c r="DAF495" s="1"/>
      <c r="DAG495" s="1"/>
      <c r="DAH495" s="1"/>
      <c r="DAI495" s="1"/>
      <c r="DAJ495" s="1"/>
      <c r="DAK495" s="1"/>
      <c r="DAL495" s="1"/>
      <c r="DAM495" s="1"/>
      <c r="DAN495" s="1"/>
      <c r="DAO495" s="1"/>
      <c r="DAP495" s="1"/>
      <c r="DAQ495" s="1"/>
      <c r="DAR495" s="1"/>
      <c r="DAS495" s="1"/>
      <c r="DAT495" s="1"/>
      <c r="DAU495" s="1"/>
      <c r="DAV495" s="1"/>
      <c r="DAW495" s="1"/>
      <c r="DAX495" s="1"/>
      <c r="DAY495" s="1"/>
      <c r="DAZ495" s="1"/>
      <c r="DBA495" s="1"/>
      <c r="DBB495" s="1"/>
      <c r="DBC495" s="1"/>
      <c r="DBD495" s="1"/>
      <c r="DBE495" s="1"/>
      <c r="DBF495" s="1"/>
      <c r="DBG495" s="1"/>
      <c r="DBH495" s="1"/>
      <c r="DBI495" s="1"/>
      <c r="DBJ495" s="1"/>
      <c r="DBK495" s="1"/>
      <c r="DBL495" s="1"/>
      <c r="DBM495" s="1"/>
      <c r="DBN495" s="1"/>
      <c r="DBO495" s="1"/>
      <c r="DBP495" s="1"/>
      <c r="DBQ495" s="1"/>
      <c r="DBR495" s="1"/>
      <c r="DBS495" s="1"/>
      <c r="DBT495" s="1"/>
      <c r="DBU495" s="1"/>
      <c r="DBV495" s="1"/>
      <c r="DBW495" s="1"/>
      <c r="DBX495" s="1"/>
      <c r="DBY495" s="1"/>
      <c r="DBZ495" s="1"/>
      <c r="DCA495" s="1"/>
      <c r="DCB495" s="1"/>
      <c r="DCC495" s="1"/>
      <c r="DCD495" s="1"/>
      <c r="DCE495" s="1"/>
      <c r="DCF495" s="1"/>
      <c r="DCG495" s="1"/>
      <c r="DCH495" s="1"/>
      <c r="DCI495" s="1"/>
      <c r="DCJ495" s="1"/>
      <c r="DCK495" s="1"/>
      <c r="DCL495" s="1"/>
      <c r="DCM495" s="1"/>
      <c r="DCN495" s="1"/>
      <c r="DCO495" s="1"/>
      <c r="DCP495" s="1"/>
      <c r="DCQ495" s="1"/>
      <c r="DCR495" s="1"/>
      <c r="DCS495" s="1"/>
      <c r="DCT495" s="1"/>
      <c r="DCU495" s="1"/>
      <c r="DCV495" s="1"/>
      <c r="DCW495" s="1"/>
      <c r="DCX495" s="1"/>
      <c r="DCY495" s="1"/>
      <c r="DCZ495" s="1"/>
      <c r="DDA495" s="1"/>
      <c r="DDB495" s="1"/>
      <c r="DDC495" s="1"/>
      <c r="DDD495" s="1"/>
      <c r="DDE495" s="1"/>
      <c r="DDF495" s="1"/>
      <c r="DDG495" s="1"/>
      <c r="DDH495" s="1"/>
      <c r="DDI495" s="1"/>
      <c r="DDJ495" s="1"/>
      <c r="DDK495" s="1"/>
      <c r="DDL495" s="1"/>
      <c r="DDM495" s="1"/>
      <c r="DDN495" s="1"/>
      <c r="DDO495" s="1"/>
      <c r="DDP495" s="1"/>
      <c r="DDQ495" s="1"/>
      <c r="DDR495" s="1"/>
      <c r="DDS495" s="1"/>
      <c r="DDT495" s="1"/>
      <c r="DDU495" s="1"/>
      <c r="DDV495" s="1"/>
      <c r="DDW495" s="1"/>
      <c r="DDX495" s="1"/>
      <c r="DDY495" s="1"/>
      <c r="DDZ495" s="1"/>
      <c r="DEA495" s="1"/>
      <c r="DEB495" s="1"/>
      <c r="DEC495" s="1"/>
      <c r="DED495" s="1"/>
      <c r="DEE495" s="1"/>
      <c r="DEF495" s="1"/>
      <c r="DEG495" s="1"/>
      <c r="DEH495" s="1"/>
      <c r="DEI495" s="1"/>
      <c r="DEJ495" s="1"/>
      <c r="DEK495" s="1"/>
      <c r="DEL495" s="1"/>
      <c r="DEM495" s="1"/>
      <c r="DEN495" s="1"/>
      <c r="DEO495" s="1"/>
      <c r="DEP495" s="1"/>
      <c r="DEQ495" s="1"/>
      <c r="DER495" s="1"/>
      <c r="DES495" s="1"/>
      <c r="DET495" s="1"/>
      <c r="DEU495" s="1"/>
      <c r="DEV495" s="1"/>
      <c r="DEW495" s="1"/>
      <c r="DEX495" s="1"/>
      <c r="DEY495" s="1"/>
      <c r="DEZ495" s="1"/>
      <c r="DFA495" s="1"/>
      <c r="DFB495" s="1"/>
      <c r="DFC495" s="1"/>
      <c r="DFD495" s="1"/>
      <c r="DFE495" s="1"/>
      <c r="DFF495" s="1"/>
      <c r="DFG495" s="1"/>
      <c r="DFH495" s="1"/>
      <c r="DFI495" s="1"/>
      <c r="DFJ495" s="1"/>
      <c r="DFK495" s="1"/>
      <c r="DFL495" s="1"/>
      <c r="DFM495" s="1"/>
      <c r="DFN495" s="1"/>
      <c r="DFO495" s="1"/>
      <c r="DFP495" s="1"/>
      <c r="DFQ495" s="1"/>
      <c r="DFR495" s="1"/>
      <c r="DFS495" s="1"/>
      <c r="DFT495" s="1"/>
      <c r="DFU495" s="1"/>
      <c r="DFV495" s="1"/>
      <c r="DFW495" s="1"/>
      <c r="DFX495" s="1"/>
      <c r="DFY495" s="1"/>
      <c r="DFZ495" s="1"/>
      <c r="DGA495" s="1"/>
      <c r="DGB495" s="1"/>
      <c r="DGC495" s="1"/>
      <c r="DGD495" s="1"/>
      <c r="DGE495" s="1"/>
      <c r="DGF495" s="1"/>
      <c r="DGG495" s="1"/>
      <c r="DGH495" s="1"/>
      <c r="DGI495" s="1"/>
      <c r="DGJ495" s="1"/>
      <c r="DGK495" s="1"/>
      <c r="DGL495" s="1"/>
      <c r="DGM495" s="1"/>
      <c r="DGN495" s="1"/>
      <c r="DGO495" s="1"/>
      <c r="DGP495" s="1"/>
      <c r="DGQ495" s="1"/>
      <c r="DGR495" s="1"/>
      <c r="DGS495" s="1"/>
      <c r="DGT495" s="1"/>
      <c r="DGU495" s="1"/>
      <c r="DGV495" s="1"/>
      <c r="DGW495" s="1"/>
      <c r="DGX495" s="1"/>
      <c r="DGY495" s="1"/>
      <c r="DGZ495" s="1"/>
      <c r="DHA495" s="1"/>
      <c r="DHB495" s="1"/>
      <c r="DHC495" s="1"/>
      <c r="DHD495" s="1"/>
      <c r="DHE495" s="1"/>
      <c r="DHF495" s="1"/>
      <c r="DHG495" s="1"/>
      <c r="DHH495" s="1"/>
      <c r="DHI495" s="1"/>
      <c r="DHJ495" s="1"/>
      <c r="DHK495" s="1"/>
      <c r="DHL495" s="1"/>
      <c r="DHM495" s="1"/>
      <c r="DHN495" s="1"/>
      <c r="DHO495" s="1"/>
      <c r="DHP495" s="1"/>
      <c r="DHQ495" s="1"/>
      <c r="DHR495" s="1"/>
      <c r="DHS495" s="1"/>
      <c r="DHT495" s="1"/>
      <c r="DHU495" s="1"/>
      <c r="DHV495" s="1"/>
      <c r="DHW495" s="1"/>
      <c r="DHX495" s="1"/>
      <c r="DHY495" s="1"/>
      <c r="DHZ495" s="1"/>
      <c r="DIA495" s="1"/>
      <c r="DIB495" s="1"/>
      <c r="DIC495" s="1"/>
      <c r="DID495" s="1"/>
      <c r="DIE495" s="1"/>
      <c r="DIF495" s="1"/>
      <c r="DIG495" s="1"/>
      <c r="DIH495" s="1"/>
      <c r="DII495" s="1"/>
      <c r="DIJ495" s="1"/>
      <c r="DIK495" s="1"/>
      <c r="DIL495" s="1"/>
      <c r="DIM495" s="1"/>
      <c r="DIN495" s="1"/>
      <c r="DIO495" s="1"/>
      <c r="DIP495" s="1"/>
      <c r="DIQ495" s="1"/>
      <c r="DIR495" s="1"/>
      <c r="DIS495" s="1"/>
      <c r="DIT495" s="1"/>
      <c r="DIU495" s="1"/>
      <c r="DIV495" s="1"/>
      <c r="DIW495" s="1"/>
      <c r="DIX495" s="1"/>
      <c r="DIY495" s="1"/>
      <c r="DIZ495" s="1"/>
      <c r="DJA495" s="1"/>
      <c r="DJB495" s="1"/>
      <c r="DJC495" s="1"/>
      <c r="DJD495" s="1"/>
      <c r="DJE495" s="1"/>
      <c r="DJF495" s="1"/>
      <c r="DJG495" s="1"/>
      <c r="DJH495" s="1"/>
      <c r="DJI495" s="1"/>
      <c r="DJJ495" s="1"/>
      <c r="DJK495" s="1"/>
      <c r="DJL495" s="1"/>
      <c r="DJM495" s="1"/>
      <c r="DJN495" s="1"/>
      <c r="DJO495" s="1"/>
      <c r="DJP495" s="1"/>
      <c r="DJQ495" s="1"/>
      <c r="DJR495" s="1"/>
      <c r="DJS495" s="1"/>
      <c r="DJT495" s="1"/>
      <c r="DJU495" s="1"/>
      <c r="DJV495" s="1"/>
      <c r="DJW495" s="1"/>
      <c r="DJX495" s="1"/>
      <c r="DJY495" s="1"/>
      <c r="DJZ495" s="1"/>
      <c r="DKA495" s="1"/>
      <c r="DKB495" s="1"/>
      <c r="DKC495" s="1"/>
      <c r="DKD495" s="1"/>
      <c r="DKE495" s="1"/>
      <c r="DKF495" s="1"/>
      <c r="DKG495" s="1"/>
      <c r="DKH495" s="1"/>
      <c r="DKI495" s="1"/>
      <c r="DKJ495" s="1"/>
      <c r="DKK495" s="1"/>
      <c r="DKL495" s="1"/>
      <c r="DKM495" s="1"/>
      <c r="DKN495" s="1"/>
      <c r="DKO495" s="1"/>
      <c r="DKP495" s="1"/>
      <c r="DKQ495" s="1"/>
      <c r="DKR495" s="1"/>
      <c r="DKS495" s="1"/>
      <c r="DKT495" s="1"/>
      <c r="DKU495" s="1"/>
      <c r="DKV495" s="1"/>
      <c r="DKW495" s="1"/>
      <c r="DKX495" s="1"/>
      <c r="DKY495" s="1"/>
      <c r="DKZ495" s="1"/>
      <c r="DLA495" s="1"/>
      <c r="DLB495" s="1"/>
      <c r="DLC495" s="1"/>
      <c r="DLD495" s="1"/>
      <c r="DLE495" s="1"/>
      <c r="DLF495" s="1"/>
      <c r="DLG495" s="1"/>
      <c r="DLH495" s="1"/>
      <c r="DLI495" s="1"/>
      <c r="DLJ495" s="1"/>
      <c r="DLK495" s="1"/>
      <c r="DLL495" s="1"/>
      <c r="DLM495" s="1"/>
      <c r="DLN495" s="1"/>
      <c r="DLO495" s="1"/>
      <c r="DLP495" s="1"/>
      <c r="DLQ495" s="1"/>
      <c r="DLR495" s="1"/>
      <c r="DLS495" s="1"/>
      <c r="DLT495" s="1"/>
      <c r="DLU495" s="1"/>
      <c r="DLV495" s="1"/>
      <c r="DLW495" s="1"/>
      <c r="DLX495" s="1"/>
      <c r="DLY495" s="1"/>
      <c r="DLZ495" s="1"/>
      <c r="DMA495" s="1"/>
      <c r="DMB495" s="1"/>
      <c r="DMC495" s="1"/>
      <c r="DMD495" s="1"/>
      <c r="DME495" s="1"/>
      <c r="DMF495" s="1"/>
      <c r="DMG495" s="1"/>
      <c r="DMH495" s="1"/>
      <c r="DMI495" s="1"/>
      <c r="DMJ495" s="1"/>
      <c r="DMK495" s="1"/>
      <c r="DML495" s="1"/>
      <c r="DMM495" s="1"/>
      <c r="DMN495" s="1"/>
      <c r="DMO495" s="1"/>
      <c r="DMP495" s="1"/>
      <c r="DMQ495" s="1"/>
      <c r="DMR495" s="1"/>
      <c r="DMS495" s="1"/>
      <c r="DMT495" s="1"/>
      <c r="DMU495" s="1"/>
      <c r="DMV495" s="1"/>
      <c r="DMW495" s="1"/>
      <c r="DMX495" s="1"/>
      <c r="DMY495" s="1"/>
      <c r="DMZ495" s="1"/>
      <c r="DNA495" s="1"/>
      <c r="DNB495" s="1"/>
      <c r="DNC495" s="1"/>
      <c r="DND495" s="1"/>
      <c r="DNE495" s="1"/>
      <c r="DNF495" s="1"/>
      <c r="DNG495" s="1"/>
      <c r="DNH495" s="1"/>
      <c r="DNI495" s="1"/>
      <c r="DNJ495" s="1"/>
      <c r="DNK495" s="1"/>
      <c r="DNL495" s="1"/>
      <c r="DNM495" s="1"/>
      <c r="DNN495" s="1"/>
      <c r="DNO495" s="1"/>
      <c r="DNP495" s="1"/>
      <c r="DNQ495" s="1"/>
      <c r="DNR495" s="1"/>
      <c r="DNS495" s="1"/>
      <c r="DNT495" s="1"/>
      <c r="DNU495" s="1"/>
      <c r="DNV495" s="1"/>
      <c r="DNW495" s="1"/>
      <c r="DNX495" s="1"/>
      <c r="DNY495" s="1"/>
      <c r="DNZ495" s="1"/>
      <c r="DOA495" s="1"/>
      <c r="DOB495" s="1"/>
      <c r="DOC495" s="1"/>
      <c r="DOD495" s="1"/>
      <c r="DOE495" s="1"/>
      <c r="DOF495" s="1"/>
      <c r="DOG495" s="1"/>
      <c r="DOH495" s="1"/>
      <c r="DOI495" s="1"/>
      <c r="DOJ495" s="1"/>
      <c r="DOK495" s="1"/>
      <c r="DOL495" s="1"/>
      <c r="DOM495" s="1"/>
      <c r="DON495" s="1"/>
      <c r="DOO495" s="1"/>
      <c r="DOP495" s="1"/>
      <c r="DOQ495" s="1"/>
      <c r="DOR495" s="1"/>
      <c r="DOS495" s="1"/>
      <c r="DOT495" s="1"/>
      <c r="DOU495" s="1"/>
      <c r="DOV495" s="1"/>
      <c r="DOW495" s="1"/>
      <c r="DOX495" s="1"/>
      <c r="DOY495" s="1"/>
      <c r="DOZ495" s="1"/>
      <c r="DPA495" s="1"/>
      <c r="DPB495" s="1"/>
      <c r="DPC495" s="1"/>
      <c r="DPD495" s="1"/>
      <c r="DPE495" s="1"/>
      <c r="DPF495" s="1"/>
      <c r="DPG495" s="1"/>
      <c r="DPH495" s="1"/>
      <c r="DPI495" s="1"/>
      <c r="DPJ495" s="1"/>
      <c r="DPK495" s="1"/>
      <c r="DPL495" s="1"/>
      <c r="DPM495" s="1"/>
      <c r="DPN495" s="1"/>
      <c r="DPO495" s="1"/>
      <c r="DPP495" s="1"/>
      <c r="DPQ495" s="1"/>
      <c r="DPR495" s="1"/>
      <c r="DPS495" s="1"/>
      <c r="DPT495" s="1"/>
      <c r="DPU495" s="1"/>
      <c r="DPV495" s="1"/>
      <c r="DPW495" s="1"/>
      <c r="DPX495" s="1"/>
      <c r="DPY495" s="1"/>
      <c r="DPZ495" s="1"/>
      <c r="DQA495" s="1"/>
      <c r="DQB495" s="1"/>
      <c r="DQC495" s="1"/>
      <c r="DQD495" s="1"/>
      <c r="DQE495" s="1"/>
      <c r="DQF495" s="1"/>
      <c r="DQG495" s="1"/>
      <c r="DQH495" s="1"/>
      <c r="DQI495" s="1"/>
      <c r="DQJ495" s="1"/>
      <c r="DQK495" s="1"/>
      <c r="DQL495" s="1"/>
      <c r="DQM495" s="1"/>
      <c r="DQN495" s="1"/>
      <c r="DQO495" s="1"/>
      <c r="DQP495" s="1"/>
      <c r="DQQ495" s="1"/>
      <c r="DQR495" s="1"/>
      <c r="DQS495" s="1"/>
      <c r="DQT495" s="1"/>
      <c r="DQU495" s="1"/>
      <c r="DQV495" s="1"/>
      <c r="DQW495" s="1"/>
      <c r="DQX495" s="1"/>
      <c r="DQY495" s="1"/>
      <c r="DQZ495" s="1"/>
      <c r="DRA495" s="1"/>
      <c r="DRB495" s="1"/>
      <c r="DRC495" s="1"/>
      <c r="DRD495" s="1"/>
      <c r="DRE495" s="1"/>
      <c r="DRF495" s="1"/>
      <c r="DRG495" s="1"/>
      <c r="DRH495" s="1"/>
      <c r="DRI495" s="1"/>
      <c r="DRJ495" s="1"/>
      <c r="DRK495" s="1"/>
      <c r="DRL495" s="1"/>
      <c r="DRM495" s="1"/>
      <c r="DRN495" s="1"/>
      <c r="DRO495" s="1"/>
      <c r="DRP495" s="1"/>
      <c r="DRQ495" s="1"/>
      <c r="DRR495" s="1"/>
      <c r="DRS495" s="1"/>
      <c r="DRT495" s="1"/>
      <c r="DRU495" s="1"/>
      <c r="DRV495" s="1"/>
      <c r="DRW495" s="1"/>
      <c r="DRX495" s="1"/>
      <c r="DRY495" s="1"/>
      <c r="DRZ495" s="1"/>
      <c r="DSA495" s="1"/>
      <c r="DSB495" s="1"/>
      <c r="DSC495" s="1"/>
      <c r="DSD495" s="1"/>
      <c r="DSE495" s="1"/>
      <c r="DSF495" s="1"/>
      <c r="DSG495" s="1"/>
      <c r="DSH495" s="1"/>
      <c r="DSI495" s="1"/>
      <c r="DSJ495" s="1"/>
      <c r="DSK495" s="1"/>
      <c r="DSL495" s="1"/>
      <c r="DSM495" s="1"/>
      <c r="DSN495" s="1"/>
      <c r="DSO495" s="1"/>
      <c r="DSP495" s="1"/>
      <c r="DSQ495" s="1"/>
      <c r="DSR495" s="1"/>
      <c r="DSS495" s="1"/>
      <c r="DST495" s="1"/>
      <c r="DSU495" s="1"/>
      <c r="DSV495" s="1"/>
      <c r="DSW495" s="1"/>
      <c r="DSX495" s="1"/>
      <c r="DSY495" s="1"/>
      <c r="DSZ495" s="1"/>
      <c r="DTA495" s="1"/>
      <c r="DTB495" s="1"/>
      <c r="DTC495" s="1"/>
      <c r="DTD495" s="1"/>
      <c r="DTE495" s="1"/>
      <c r="DTF495" s="1"/>
      <c r="DTG495" s="1"/>
      <c r="DTH495" s="1"/>
      <c r="DTI495" s="1"/>
      <c r="DTJ495" s="1"/>
      <c r="DTK495" s="1"/>
      <c r="DTL495" s="1"/>
      <c r="DTM495" s="1"/>
      <c r="DTN495" s="1"/>
      <c r="DTO495" s="1"/>
      <c r="DTP495" s="1"/>
      <c r="DTQ495" s="1"/>
      <c r="DTR495" s="1"/>
      <c r="DTS495" s="1"/>
      <c r="DTT495" s="1"/>
      <c r="DTU495" s="1"/>
      <c r="DTV495" s="1"/>
      <c r="DTW495" s="1"/>
      <c r="DTX495" s="1"/>
      <c r="DTY495" s="1"/>
      <c r="DTZ495" s="1"/>
      <c r="DUA495" s="1"/>
      <c r="DUB495" s="1"/>
      <c r="DUC495" s="1"/>
      <c r="DUD495" s="1"/>
      <c r="DUE495" s="1"/>
      <c r="DUF495" s="1"/>
      <c r="DUG495" s="1"/>
      <c r="DUH495" s="1"/>
      <c r="DUI495" s="1"/>
      <c r="DUJ495" s="1"/>
      <c r="DUK495" s="1"/>
      <c r="DUL495" s="1"/>
      <c r="DUM495" s="1"/>
      <c r="DUN495" s="1"/>
      <c r="DUO495" s="1"/>
      <c r="DUP495" s="1"/>
      <c r="DUQ495" s="1"/>
      <c r="DUR495" s="1"/>
      <c r="DUS495" s="1"/>
      <c r="DUT495" s="1"/>
      <c r="DUU495" s="1"/>
      <c r="DUV495" s="1"/>
      <c r="DUW495" s="1"/>
      <c r="DUX495" s="1"/>
      <c r="DUY495" s="1"/>
      <c r="DUZ495" s="1"/>
      <c r="DVA495" s="1"/>
      <c r="DVB495" s="1"/>
      <c r="DVC495" s="1"/>
      <c r="DVD495" s="1"/>
      <c r="DVE495" s="1"/>
      <c r="DVF495" s="1"/>
      <c r="DVG495" s="1"/>
      <c r="DVH495" s="1"/>
      <c r="DVI495" s="1"/>
      <c r="DVJ495" s="1"/>
      <c r="DVK495" s="1"/>
      <c r="DVL495" s="1"/>
      <c r="DVM495" s="1"/>
      <c r="DVN495" s="1"/>
      <c r="DVO495" s="1"/>
      <c r="DVP495" s="1"/>
      <c r="DVQ495" s="1"/>
      <c r="DVR495" s="1"/>
      <c r="DVS495" s="1"/>
      <c r="DVT495" s="1"/>
      <c r="DVU495" s="1"/>
      <c r="DVV495" s="1"/>
      <c r="DVW495" s="1"/>
      <c r="DVX495" s="1"/>
      <c r="DVY495" s="1"/>
      <c r="DVZ495" s="1"/>
      <c r="DWA495" s="1"/>
      <c r="DWB495" s="1"/>
      <c r="DWC495" s="1"/>
      <c r="DWD495" s="1"/>
      <c r="DWE495" s="1"/>
      <c r="DWF495" s="1"/>
      <c r="DWG495" s="1"/>
      <c r="DWH495" s="1"/>
      <c r="DWI495" s="1"/>
      <c r="DWJ495" s="1"/>
      <c r="DWK495" s="1"/>
      <c r="DWL495" s="1"/>
      <c r="DWM495" s="1"/>
      <c r="DWN495" s="1"/>
      <c r="DWO495" s="1"/>
      <c r="DWP495" s="1"/>
      <c r="DWQ495" s="1"/>
      <c r="DWR495" s="1"/>
      <c r="DWS495" s="1"/>
      <c r="DWT495" s="1"/>
      <c r="DWU495" s="1"/>
      <c r="DWV495" s="1"/>
      <c r="DWW495" s="1"/>
      <c r="DWX495" s="1"/>
      <c r="DWY495" s="1"/>
      <c r="DWZ495" s="1"/>
      <c r="DXA495" s="1"/>
      <c r="DXB495" s="1"/>
      <c r="DXC495" s="1"/>
      <c r="DXD495" s="1"/>
      <c r="DXE495" s="1"/>
      <c r="DXF495" s="1"/>
      <c r="DXG495" s="1"/>
      <c r="DXH495" s="1"/>
      <c r="DXI495" s="1"/>
      <c r="DXJ495" s="1"/>
      <c r="DXK495" s="1"/>
      <c r="DXL495" s="1"/>
      <c r="DXM495" s="1"/>
      <c r="DXN495" s="1"/>
      <c r="DXO495" s="1"/>
      <c r="DXP495" s="1"/>
      <c r="DXQ495" s="1"/>
      <c r="DXR495" s="1"/>
      <c r="DXS495" s="1"/>
      <c r="DXT495" s="1"/>
      <c r="DXU495" s="1"/>
      <c r="DXV495" s="1"/>
      <c r="DXW495" s="1"/>
      <c r="DXX495" s="1"/>
      <c r="DXY495" s="1"/>
      <c r="DXZ495" s="1"/>
      <c r="DYA495" s="1"/>
      <c r="DYB495" s="1"/>
      <c r="DYC495" s="1"/>
      <c r="DYD495" s="1"/>
      <c r="DYE495" s="1"/>
      <c r="DYF495" s="1"/>
      <c r="DYG495" s="1"/>
      <c r="DYH495" s="1"/>
      <c r="DYI495" s="1"/>
      <c r="DYJ495" s="1"/>
      <c r="DYK495" s="1"/>
      <c r="DYL495" s="1"/>
      <c r="DYM495" s="1"/>
      <c r="DYN495" s="1"/>
      <c r="DYO495" s="1"/>
      <c r="DYP495" s="1"/>
      <c r="DYQ495" s="1"/>
      <c r="DYR495" s="1"/>
      <c r="DYS495" s="1"/>
      <c r="DYT495" s="1"/>
      <c r="DYU495" s="1"/>
      <c r="DYV495" s="1"/>
      <c r="DYW495" s="1"/>
      <c r="DYX495" s="1"/>
      <c r="DYY495" s="1"/>
      <c r="DYZ495" s="1"/>
      <c r="DZA495" s="1"/>
      <c r="DZB495" s="1"/>
      <c r="DZC495" s="1"/>
      <c r="DZD495" s="1"/>
      <c r="DZE495" s="1"/>
      <c r="DZF495" s="1"/>
      <c r="DZG495" s="1"/>
      <c r="DZH495" s="1"/>
      <c r="DZI495" s="1"/>
      <c r="DZJ495" s="1"/>
      <c r="DZK495" s="1"/>
      <c r="DZL495" s="1"/>
      <c r="DZM495" s="1"/>
      <c r="DZN495" s="1"/>
      <c r="DZO495" s="1"/>
      <c r="DZP495" s="1"/>
      <c r="DZQ495" s="1"/>
      <c r="DZR495" s="1"/>
      <c r="DZS495" s="1"/>
      <c r="DZT495" s="1"/>
      <c r="DZU495" s="1"/>
      <c r="DZV495" s="1"/>
      <c r="DZW495" s="1"/>
      <c r="DZX495" s="1"/>
      <c r="DZY495" s="1"/>
      <c r="DZZ495" s="1"/>
      <c r="EAA495" s="1"/>
      <c r="EAB495" s="1"/>
      <c r="EAC495" s="1"/>
      <c r="EAD495" s="1"/>
      <c r="EAE495" s="1"/>
      <c r="EAF495" s="1"/>
      <c r="EAG495" s="1"/>
      <c r="EAH495" s="1"/>
      <c r="EAI495" s="1"/>
      <c r="EAJ495" s="1"/>
      <c r="EAK495" s="1"/>
      <c r="EAL495" s="1"/>
      <c r="EAM495" s="1"/>
      <c r="EAN495" s="1"/>
      <c r="EAO495" s="1"/>
      <c r="EAP495" s="1"/>
      <c r="EAQ495" s="1"/>
      <c r="EAR495" s="1"/>
      <c r="EAS495" s="1"/>
      <c r="EAT495" s="1"/>
      <c r="EAU495" s="1"/>
      <c r="EAV495" s="1"/>
      <c r="EAW495" s="1"/>
      <c r="EAX495" s="1"/>
      <c r="EAY495" s="1"/>
      <c r="EAZ495" s="1"/>
      <c r="EBA495" s="1"/>
      <c r="EBB495" s="1"/>
      <c r="EBC495" s="1"/>
      <c r="EBD495" s="1"/>
      <c r="EBE495" s="1"/>
      <c r="EBF495" s="1"/>
      <c r="EBG495" s="1"/>
      <c r="EBH495" s="1"/>
      <c r="EBI495" s="1"/>
      <c r="EBJ495" s="1"/>
      <c r="EBK495" s="1"/>
      <c r="EBL495" s="1"/>
      <c r="EBM495" s="1"/>
      <c r="EBN495" s="1"/>
      <c r="EBO495" s="1"/>
      <c r="EBP495" s="1"/>
      <c r="EBQ495" s="1"/>
      <c r="EBR495" s="1"/>
      <c r="EBS495" s="1"/>
      <c r="EBT495" s="1"/>
      <c r="EBU495" s="1"/>
      <c r="EBV495" s="1"/>
      <c r="EBW495" s="1"/>
      <c r="EBX495" s="1"/>
      <c r="EBY495" s="1"/>
      <c r="EBZ495" s="1"/>
      <c r="ECA495" s="1"/>
      <c r="ECB495" s="1"/>
      <c r="ECC495" s="1"/>
      <c r="ECD495" s="1"/>
      <c r="ECE495" s="1"/>
      <c r="ECF495" s="1"/>
      <c r="ECG495" s="1"/>
      <c r="ECH495" s="1"/>
      <c r="ECI495" s="1"/>
      <c r="ECJ495" s="1"/>
      <c r="ECK495" s="1"/>
      <c r="ECL495" s="1"/>
      <c r="ECM495" s="1"/>
      <c r="ECN495" s="1"/>
      <c r="ECO495" s="1"/>
      <c r="ECP495" s="1"/>
      <c r="ECQ495" s="1"/>
      <c r="ECR495" s="1"/>
      <c r="ECS495" s="1"/>
      <c r="ECT495" s="1"/>
      <c r="ECU495" s="1"/>
      <c r="ECV495" s="1"/>
      <c r="ECW495" s="1"/>
      <c r="ECX495" s="1"/>
      <c r="ECY495" s="1"/>
      <c r="ECZ495" s="1"/>
      <c r="EDA495" s="1"/>
      <c r="EDB495" s="1"/>
      <c r="EDC495" s="1"/>
      <c r="EDD495" s="1"/>
      <c r="EDE495" s="1"/>
      <c r="EDF495" s="1"/>
      <c r="EDG495" s="1"/>
      <c r="EDH495" s="1"/>
      <c r="EDI495" s="1"/>
      <c r="EDJ495" s="1"/>
      <c r="EDK495" s="1"/>
      <c r="EDL495" s="1"/>
      <c r="EDM495" s="1"/>
      <c r="EDN495" s="1"/>
      <c r="EDO495" s="1"/>
      <c r="EDP495" s="1"/>
      <c r="EDQ495" s="1"/>
      <c r="EDR495" s="1"/>
      <c r="EDS495" s="1"/>
      <c r="EDT495" s="1"/>
      <c r="EDU495" s="1"/>
      <c r="EDV495" s="1"/>
      <c r="EDW495" s="1"/>
      <c r="EDX495" s="1"/>
      <c r="EDY495" s="1"/>
      <c r="EDZ495" s="1"/>
      <c r="EEA495" s="1"/>
      <c r="EEB495" s="1"/>
      <c r="EEC495" s="1"/>
      <c r="EED495" s="1"/>
      <c r="EEE495" s="1"/>
      <c r="EEF495" s="1"/>
      <c r="EEG495" s="1"/>
      <c r="EEH495" s="1"/>
      <c r="EEI495" s="1"/>
      <c r="EEJ495" s="1"/>
      <c r="EEK495" s="1"/>
      <c r="EEL495" s="1"/>
      <c r="EEM495" s="1"/>
      <c r="EEN495" s="1"/>
      <c r="EEO495" s="1"/>
      <c r="EEP495" s="1"/>
      <c r="EEQ495" s="1"/>
      <c r="EER495" s="1"/>
      <c r="EES495" s="1"/>
      <c r="EET495" s="1"/>
      <c r="EEU495" s="1"/>
      <c r="EEV495" s="1"/>
      <c r="EEW495" s="1"/>
      <c r="EEX495" s="1"/>
      <c r="EEY495" s="1"/>
      <c r="EEZ495" s="1"/>
      <c r="EFA495" s="1"/>
      <c r="EFB495" s="1"/>
      <c r="EFC495" s="1"/>
      <c r="EFD495" s="1"/>
      <c r="EFE495" s="1"/>
      <c r="EFF495" s="1"/>
      <c r="EFG495" s="1"/>
      <c r="EFH495" s="1"/>
      <c r="EFI495" s="1"/>
      <c r="EFJ495" s="1"/>
      <c r="EFK495" s="1"/>
      <c r="EFL495" s="1"/>
      <c r="EFM495" s="1"/>
      <c r="EFN495" s="1"/>
      <c r="EFO495" s="1"/>
      <c r="EFP495" s="1"/>
      <c r="EFQ495" s="1"/>
      <c r="EFR495" s="1"/>
      <c r="EFS495" s="1"/>
      <c r="EFT495" s="1"/>
      <c r="EFU495" s="1"/>
      <c r="EFV495" s="1"/>
      <c r="EFW495" s="1"/>
      <c r="EFX495" s="1"/>
      <c r="EFY495" s="1"/>
      <c r="EFZ495" s="1"/>
      <c r="EGA495" s="1"/>
      <c r="EGB495" s="1"/>
      <c r="EGC495" s="1"/>
      <c r="EGD495" s="1"/>
      <c r="EGE495" s="1"/>
      <c r="EGF495" s="1"/>
      <c r="EGG495" s="1"/>
      <c r="EGH495" s="1"/>
      <c r="EGI495" s="1"/>
      <c r="EGJ495" s="1"/>
      <c r="EGK495" s="1"/>
      <c r="EGL495" s="1"/>
      <c r="EGM495" s="1"/>
      <c r="EGN495" s="1"/>
      <c r="EGO495" s="1"/>
      <c r="EGP495" s="1"/>
      <c r="EGQ495" s="1"/>
      <c r="EGR495" s="1"/>
      <c r="EGS495" s="1"/>
      <c r="EGT495" s="1"/>
      <c r="EGU495" s="1"/>
      <c r="EGV495" s="1"/>
      <c r="EGW495" s="1"/>
      <c r="EGX495" s="1"/>
      <c r="EGY495" s="1"/>
      <c r="EGZ495" s="1"/>
      <c r="EHA495" s="1"/>
      <c r="EHB495" s="1"/>
      <c r="EHC495" s="1"/>
      <c r="EHD495" s="1"/>
      <c r="EHE495" s="1"/>
      <c r="EHF495" s="1"/>
      <c r="EHG495" s="1"/>
      <c r="EHH495" s="1"/>
      <c r="EHI495" s="1"/>
      <c r="EHJ495" s="1"/>
      <c r="EHK495" s="1"/>
      <c r="EHL495" s="1"/>
      <c r="EHM495" s="1"/>
      <c r="EHN495" s="1"/>
      <c r="EHO495" s="1"/>
      <c r="EHP495" s="1"/>
      <c r="EHQ495" s="1"/>
      <c r="EHR495" s="1"/>
      <c r="EHS495" s="1"/>
      <c r="EHT495" s="1"/>
      <c r="EHU495" s="1"/>
      <c r="EHV495" s="1"/>
      <c r="EHW495" s="1"/>
      <c r="EHX495" s="1"/>
      <c r="EHY495" s="1"/>
      <c r="EHZ495" s="1"/>
      <c r="EIA495" s="1"/>
      <c r="EIB495" s="1"/>
      <c r="EIC495" s="1"/>
      <c r="EID495" s="1"/>
      <c r="EIE495" s="1"/>
      <c r="EIF495" s="1"/>
      <c r="EIG495" s="1"/>
      <c r="EIH495" s="1"/>
      <c r="EII495" s="1"/>
      <c r="EIJ495" s="1"/>
      <c r="EIK495" s="1"/>
      <c r="EIL495" s="1"/>
      <c r="EIM495" s="1"/>
      <c r="EIN495" s="1"/>
      <c r="EIO495" s="1"/>
      <c r="EIP495" s="1"/>
      <c r="EIQ495" s="1"/>
      <c r="EIR495" s="1"/>
      <c r="EIS495" s="1"/>
      <c r="EIT495" s="1"/>
      <c r="EIU495" s="1"/>
      <c r="EIV495" s="1"/>
      <c r="EIW495" s="1"/>
      <c r="EIX495" s="1"/>
      <c r="EIY495" s="1"/>
      <c r="EIZ495" s="1"/>
      <c r="EJA495" s="1"/>
      <c r="EJB495" s="1"/>
      <c r="EJC495" s="1"/>
      <c r="EJD495" s="1"/>
      <c r="EJE495" s="1"/>
      <c r="EJF495" s="1"/>
      <c r="EJG495" s="1"/>
      <c r="EJH495" s="1"/>
      <c r="EJI495" s="1"/>
      <c r="EJJ495" s="1"/>
      <c r="EJK495" s="1"/>
      <c r="EJL495" s="1"/>
      <c r="EJM495" s="1"/>
      <c r="EJN495" s="1"/>
      <c r="EJO495" s="1"/>
      <c r="EJP495" s="1"/>
      <c r="EJQ495" s="1"/>
      <c r="EJR495" s="1"/>
      <c r="EJS495" s="1"/>
      <c r="EJT495" s="1"/>
      <c r="EJU495" s="1"/>
      <c r="EJV495" s="1"/>
      <c r="EJW495" s="1"/>
      <c r="EJX495" s="1"/>
      <c r="EJY495" s="1"/>
      <c r="EJZ495" s="1"/>
      <c r="EKA495" s="1"/>
      <c r="EKB495" s="1"/>
      <c r="EKC495" s="1"/>
      <c r="EKD495" s="1"/>
      <c r="EKE495" s="1"/>
      <c r="EKF495" s="1"/>
      <c r="EKG495" s="1"/>
      <c r="EKH495" s="1"/>
      <c r="EKI495" s="1"/>
      <c r="EKJ495" s="1"/>
      <c r="EKK495" s="1"/>
      <c r="EKL495" s="1"/>
      <c r="EKM495" s="1"/>
      <c r="EKN495" s="1"/>
      <c r="EKO495" s="1"/>
      <c r="EKP495" s="1"/>
      <c r="EKQ495" s="1"/>
      <c r="EKR495" s="1"/>
      <c r="EKS495" s="1"/>
      <c r="EKT495" s="1"/>
      <c r="EKU495" s="1"/>
      <c r="EKV495" s="1"/>
      <c r="EKW495" s="1"/>
      <c r="EKX495" s="1"/>
      <c r="EKY495" s="1"/>
      <c r="EKZ495" s="1"/>
      <c r="ELA495" s="1"/>
      <c r="ELB495" s="1"/>
      <c r="ELC495" s="1"/>
      <c r="ELD495" s="1"/>
      <c r="ELE495" s="1"/>
      <c r="ELF495" s="1"/>
      <c r="ELG495" s="1"/>
      <c r="ELH495" s="1"/>
      <c r="ELI495" s="1"/>
      <c r="ELJ495" s="1"/>
      <c r="ELK495" s="1"/>
      <c r="ELL495" s="1"/>
      <c r="ELM495" s="1"/>
      <c r="ELN495" s="1"/>
      <c r="ELO495" s="1"/>
      <c r="ELP495" s="1"/>
      <c r="ELQ495" s="1"/>
      <c r="ELR495" s="1"/>
      <c r="ELS495" s="1"/>
      <c r="ELT495" s="1"/>
      <c r="ELU495" s="1"/>
      <c r="ELV495" s="1"/>
      <c r="ELW495" s="1"/>
      <c r="ELX495" s="1"/>
      <c r="ELY495" s="1"/>
      <c r="ELZ495" s="1"/>
      <c r="EMA495" s="1"/>
      <c r="EMB495" s="1"/>
      <c r="EMC495" s="1"/>
      <c r="EMD495" s="1"/>
      <c r="EME495" s="1"/>
      <c r="EMF495" s="1"/>
      <c r="EMG495" s="1"/>
      <c r="EMH495" s="1"/>
      <c r="EMI495" s="1"/>
      <c r="EMJ495" s="1"/>
      <c r="EMK495" s="1"/>
      <c r="EML495" s="1"/>
      <c r="EMM495" s="1"/>
      <c r="EMN495" s="1"/>
      <c r="EMO495" s="1"/>
      <c r="EMP495" s="1"/>
      <c r="EMQ495" s="1"/>
      <c r="EMR495" s="1"/>
      <c r="EMS495" s="1"/>
      <c r="EMT495" s="1"/>
      <c r="EMU495" s="1"/>
      <c r="EMV495" s="1"/>
      <c r="EMW495" s="1"/>
      <c r="EMX495" s="1"/>
      <c r="EMY495" s="1"/>
      <c r="EMZ495" s="1"/>
      <c r="ENA495" s="1"/>
      <c r="ENB495" s="1"/>
      <c r="ENC495" s="1"/>
      <c r="END495" s="1"/>
      <c r="ENE495" s="1"/>
      <c r="ENF495" s="1"/>
      <c r="ENG495" s="1"/>
      <c r="ENH495" s="1"/>
      <c r="ENI495" s="1"/>
      <c r="ENJ495" s="1"/>
      <c r="ENK495" s="1"/>
      <c r="ENL495" s="1"/>
      <c r="ENM495" s="1"/>
      <c r="ENN495" s="1"/>
      <c r="ENO495" s="1"/>
      <c r="ENP495" s="1"/>
      <c r="ENQ495" s="1"/>
      <c r="ENR495" s="1"/>
      <c r="ENS495" s="1"/>
      <c r="ENT495" s="1"/>
      <c r="ENU495" s="1"/>
      <c r="ENV495" s="1"/>
      <c r="ENW495" s="1"/>
      <c r="ENX495" s="1"/>
      <c r="ENY495" s="1"/>
      <c r="ENZ495" s="1"/>
      <c r="EOA495" s="1"/>
      <c r="EOB495" s="1"/>
      <c r="EOC495" s="1"/>
      <c r="EOD495" s="1"/>
      <c r="EOE495" s="1"/>
      <c r="EOF495" s="1"/>
      <c r="EOG495" s="1"/>
      <c r="EOH495" s="1"/>
      <c r="EOI495" s="1"/>
      <c r="EOJ495" s="1"/>
      <c r="EOK495" s="1"/>
      <c r="EOL495" s="1"/>
      <c r="EOM495" s="1"/>
      <c r="EON495" s="1"/>
      <c r="EOO495" s="1"/>
      <c r="EOP495" s="1"/>
      <c r="EOQ495" s="1"/>
      <c r="EOR495" s="1"/>
      <c r="EOS495" s="1"/>
      <c r="EOT495" s="1"/>
      <c r="EOU495" s="1"/>
      <c r="EOV495" s="1"/>
      <c r="EOW495" s="1"/>
      <c r="EOX495" s="1"/>
      <c r="EOY495" s="1"/>
      <c r="EOZ495" s="1"/>
      <c r="EPA495" s="1"/>
      <c r="EPB495" s="1"/>
      <c r="EPC495" s="1"/>
      <c r="EPD495" s="1"/>
      <c r="EPE495" s="1"/>
      <c r="EPF495" s="1"/>
      <c r="EPG495" s="1"/>
      <c r="EPH495" s="1"/>
      <c r="EPI495" s="1"/>
      <c r="EPJ495" s="1"/>
      <c r="EPK495" s="1"/>
      <c r="EPL495" s="1"/>
      <c r="EPM495" s="1"/>
      <c r="EPN495" s="1"/>
      <c r="EPO495" s="1"/>
      <c r="EPP495" s="1"/>
      <c r="EPQ495" s="1"/>
      <c r="EPR495" s="1"/>
      <c r="EPS495" s="1"/>
      <c r="EPT495" s="1"/>
      <c r="EPU495" s="1"/>
      <c r="EPV495" s="1"/>
      <c r="EPW495" s="1"/>
      <c r="EPX495" s="1"/>
      <c r="EPY495" s="1"/>
      <c r="EPZ495" s="1"/>
      <c r="EQA495" s="1"/>
      <c r="EQB495" s="1"/>
      <c r="EQC495" s="1"/>
      <c r="EQD495" s="1"/>
      <c r="EQE495" s="1"/>
      <c r="EQF495" s="1"/>
      <c r="EQG495" s="1"/>
      <c r="EQH495" s="1"/>
      <c r="EQI495" s="1"/>
      <c r="EQJ495" s="1"/>
      <c r="EQK495" s="1"/>
      <c r="EQL495" s="1"/>
      <c r="EQM495" s="1"/>
      <c r="EQN495" s="1"/>
      <c r="EQO495" s="1"/>
      <c r="EQP495" s="1"/>
      <c r="EQQ495" s="1"/>
      <c r="EQR495" s="1"/>
      <c r="EQS495" s="1"/>
      <c r="EQT495" s="1"/>
      <c r="EQU495" s="1"/>
      <c r="EQV495" s="1"/>
      <c r="EQW495" s="1"/>
      <c r="EQX495" s="1"/>
      <c r="EQY495" s="1"/>
      <c r="EQZ495" s="1"/>
      <c r="ERA495" s="1"/>
      <c r="ERB495" s="1"/>
      <c r="ERC495" s="1"/>
      <c r="ERD495" s="1"/>
      <c r="ERE495" s="1"/>
      <c r="ERF495" s="1"/>
      <c r="ERG495" s="1"/>
      <c r="ERH495" s="1"/>
      <c r="ERI495" s="1"/>
      <c r="ERJ495" s="1"/>
      <c r="ERK495" s="1"/>
      <c r="ERL495" s="1"/>
      <c r="ERM495" s="1"/>
      <c r="ERN495" s="1"/>
      <c r="ERO495" s="1"/>
      <c r="ERP495" s="1"/>
      <c r="ERQ495" s="1"/>
      <c r="ERR495" s="1"/>
      <c r="ERS495" s="1"/>
      <c r="ERT495" s="1"/>
      <c r="ERU495" s="1"/>
      <c r="ERV495" s="1"/>
      <c r="ERW495" s="1"/>
      <c r="ERX495" s="1"/>
      <c r="ERY495" s="1"/>
      <c r="ERZ495" s="1"/>
      <c r="ESA495" s="1"/>
      <c r="ESB495" s="1"/>
      <c r="ESC495" s="1"/>
      <c r="ESD495" s="1"/>
      <c r="ESE495" s="1"/>
      <c r="ESF495" s="1"/>
      <c r="ESG495" s="1"/>
      <c r="ESH495" s="1"/>
      <c r="ESI495" s="1"/>
      <c r="ESJ495" s="1"/>
      <c r="ESK495" s="1"/>
      <c r="ESL495" s="1"/>
      <c r="ESM495" s="1"/>
      <c r="ESN495" s="1"/>
      <c r="ESO495" s="1"/>
      <c r="ESP495" s="1"/>
      <c r="ESQ495" s="1"/>
      <c r="ESR495" s="1"/>
      <c r="ESS495" s="1"/>
      <c r="EST495" s="1"/>
      <c r="ESU495" s="1"/>
      <c r="ESV495" s="1"/>
      <c r="ESW495" s="1"/>
      <c r="ESX495" s="1"/>
      <c r="ESY495" s="1"/>
      <c r="ESZ495" s="1"/>
      <c r="ETA495" s="1"/>
      <c r="ETB495" s="1"/>
      <c r="ETC495" s="1"/>
      <c r="ETD495" s="1"/>
      <c r="ETE495" s="1"/>
      <c r="ETF495" s="1"/>
      <c r="ETG495" s="1"/>
      <c r="ETH495" s="1"/>
      <c r="ETI495" s="1"/>
      <c r="ETJ495" s="1"/>
      <c r="ETK495" s="1"/>
      <c r="ETL495" s="1"/>
      <c r="ETM495" s="1"/>
      <c r="ETN495" s="1"/>
      <c r="ETO495" s="1"/>
      <c r="ETP495" s="1"/>
      <c r="ETQ495" s="1"/>
      <c r="ETR495" s="1"/>
      <c r="ETS495" s="1"/>
      <c r="ETT495" s="1"/>
      <c r="ETU495" s="1"/>
      <c r="ETV495" s="1"/>
      <c r="ETW495" s="1"/>
      <c r="ETX495" s="1"/>
      <c r="ETY495" s="1"/>
      <c r="ETZ495" s="1"/>
      <c r="EUA495" s="1"/>
      <c r="EUB495" s="1"/>
      <c r="EUC495" s="1"/>
      <c r="EUD495" s="1"/>
      <c r="EUE495" s="1"/>
      <c r="EUF495" s="1"/>
      <c r="EUG495" s="1"/>
      <c r="EUH495" s="1"/>
      <c r="EUI495" s="1"/>
      <c r="EUJ495" s="1"/>
      <c r="EUK495" s="1"/>
      <c r="EUL495" s="1"/>
      <c r="EUM495" s="1"/>
      <c r="EUN495" s="1"/>
      <c r="EUO495" s="1"/>
      <c r="EUP495" s="1"/>
      <c r="EUQ495" s="1"/>
      <c r="EUR495" s="1"/>
      <c r="EUS495" s="1"/>
      <c r="EUT495" s="1"/>
      <c r="EUU495" s="1"/>
      <c r="EUV495" s="1"/>
      <c r="EUW495" s="1"/>
      <c r="EUX495" s="1"/>
      <c r="EUY495" s="1"/>
      <c r="EUZ495" s="1"/>
      <c r="EVA495" s="1"/>
      <c r="EVB495" s="1"/>
      <c r="EVC495" s="1"/>
      <c r="EVD495" s="1"/>
      <c r="EVE495" s="1"/>
      <c r="EVF495" s="1"/>
      <c r="EVG495" s="1"/>
      <c r="EVH495" s="1"/>
      <c r="EVI495" s="1"/>
      <c r="EVJ495" s="1"/>
      <c r="EVK495" s="1"/>
      <c r="EVL495" s="1"/>
      <c r="EVM495" s="1"/>
      <c r="EVN495" s="1"/>
      <c r="EVO495" s="1"/>
      <c r="EVP495" s="1"/>
      <c r="EVQ495" s="1"/>
      <c r="EVR495" s="1"/>
      <c r="EVS495" s="1"/>
      <c r="EVT495" s="1"/>
      <c r="EVU495" s="1"/>
      <c r="EVV495" s="1"/>
      <c r="EVW495" s="1"/>
      <c r="EVX495" s="1"/>
      <c r="EVY495" s="1"/>
      <c r="EVZ495" s="1"/>
      <c r="EWA495" s="1"/>
      <c r="EWB495" s="1"/>
      <c r="EWC495" s="1"/>
      <c r="EWD495" s="1"/>
      <c r="EWE495" s="1"/>
      <c r="EWF495" s="1"/>
      <c r="EWG495" s="1"/>
      <c r="EWH495" s="1"/>
      <c r="EWI495" s="1"/>
      <c r="EWJ495" s="1"/>
      <c r="EWK495" s="1"/>
      <c r="EWL495" s="1"/>
      <c r="EWM495" s="1"/>
      <c r="EWN495" s="1"/>
      <c r="EWO495" s="1"/>
      <c r="EWP495" s="1"/>
      <c r="EWQ495" s="1"/>
      <c r="EWR495" s="1"/>
      <c r="EWS495" s="1"/>
      <c r="EWT495" s="1"/>
      <c r="EWU495" s="1"/>
      <c r="EWV495" s="1"/>
      <c r="EWW495" s="1"/>
      <c r="EWX495" s="1"/>
      <c r="EWY495" s="1"/>
      <c r="EWZ495" s="1"/>
      <c r="EXA495" s="1"/>
      <c r="EXB495" s="1"/>
      <c r="EXC495" s="1"/>
      <c r="EXD495" s="1"/>
      <c r="EXE495" s="1"/>
      <c r="EXF495" s="1"/>
      <c r="EXG495" s="1"/>
      <c r="EXH495" s="1"/>
      <c r="EXI495" s="1"/>
      <c r="EXJ495" s="1"/>
      <c r="EXK495" s="1"/>
      <c r="EXL495" s="1"/>
      <c r="EXM495" s="1"/>
      <c r="EXN495" s="1"/>
      <c r="EXO495" s="1"/>
      <c r="EXP495" s="1"/>
      <c r="EXQ495" s="1"/>
      <c r="EXR495" s="1"/>
      <c r="EXS495" s="1"/>
      <c r="EXT495" s="1"/>
      <c r="EXU495" s="1"/>
      <c r="EXV495" s="1"/>
      <c r="EXW495" s="1"/>
      <c r="EXX495" s="1"/>
      <c r="EXY495" s="1"/>
      <c r="EXZ495" s="1"/>
      <c r="EYA495" s="1"/>
      <c r="EYB495" s="1"/>
      <c r="EYC495" s="1"/>
      <c r="EYD495" s="1"/>
      <c r="EYE495" s="1"/>
      <c r="EYF495" s="1"/>
      <c r="EYG495" s="1"/>
      <c r="EYH495" s="1"/>
      <c r="EYI495" s="1"/>
      <c r="EYJ495" s="1"/>
      <c r="EYK495" s="1"/>
      <c r="EYL495" s="1"/>
      <c r="EYM495" s="1"/>
      <c r="EYN495" s="1"/>
      <c r="EYO495" s="1"/>
      <c r="EYP495" s="1"/>
      <c r="EYQ495" s="1"/>
      <c r="EYR495" s="1"/>
      <c r="EYS495" s="1"/>
      <c r="EYT495" s="1"/>
      <c r="EYU495" s="1"/>
      <c r="EYV495" s="1"/>
      <c r="EYW495" s="1"/>
      <c r="EYX495" s="1"/>
      <c r="EYY495" s="1"/>
      <c r="EYZ495" s="1"/>
      <c r="EZA495" s="1"/>
      <c r="EZB495" s="1"/>
      <c r="EZC495" s="1"/>
      <c r="EZD495" s="1"/>
      <c r="EZE495" s="1"/>
      <c r="EZF495" s="1"/>
      <c r="EZG495" s="1"/>
      <c r="EZH495" s="1"/>
      <c r="EZI495" s="1"/>
      <c r="EZJ495" s="1"/>
      <c r="EZK495" s="1"/>
      <c r="EZL495" s="1"/>
      <c r="EZM495" s="1"/>
      <c r="EZN495" s="1"/>
      <c r="EZO495" s="1"/>
      <c r="EZP495" s="1"/>
      <c r="EZQ495" s="1"/>
      <c r="EZR495" s="1"/>
      <c r="EZS495" s="1"/>
      <c r="EZT495" s="1"/>
      <c r="EZU495" s="1"/>
      <c r="EZV495" s="1"/>
      <c r="EZW495" s="1"/>
      <c r="EZX495" s="1"/>
      <c r="EZY495" s="1"/>
      <c r="EZZ495" s="1"/>
      <c r="FAA495" s="1"/>
      <c r="FAB495" s="1"/>
      <c r="FAC495" s="1"/>
      <c r="FAD495" s="1"/>
      <c r="FAE495" s="1"/>
      <c r="FAF495" s="1"/>
      <c r="FAG495" s="1"/>
      <c r="FAH495" s="1"/>
      <c r="FAI495" s="1"/>
      <c r="FAJ495" s="1"/>
      <c r="FAK495" s="1"/>
      <c r="FAL495" s="1"/>
      <c r="FAM495" s="1"/>
      <c r="FAN495" s="1"/>
      <c r="FAO495" s="1"/>
      <c r="FAP495" s="1"/>
      <c r="FAQ495" s="1"/>
      <c r="FAR495" s="1"/>
      <c r="FAS495" s="1"/>
      <c r="FAT495" s="1"/>
      <c r="FAU495" s="1"/>
      <c r="FAV495" s="1"/>
      <c r="FAW495" s="1"/>
      <c r="FAX495" s="1"/>
      <c r="FAY495" s="1"/>
      <c r="FAZ495" s="1"/>
      <c r="FBA495" s="1"/>
      <c r="FBB495" s="1"/>
      <c r="FBC495" s="1"/>
      <c r="FBD495" s="1"/>
      <c r="FBE495" s="1"/>
      <c r="FBF495" s="1"/>
      <c r="FBG495" s="1"/>
      <c r="FBH495" s="1"/>
      <c r="FBI495" s="1"/>
      <c r="FBJ495" s="1"/>
      <c r="FBK495" s="1"/>
      <c r="FBL495" s="1"/>
      <c r="FBM495" s="1"/>
      <c r="FBN495" s="1"/>
      <c r="FBO495" s="1"/>
      <c r="FBP495" s="1"/>
      <c r="FBQ495" s="1"/>
      <c r="FBR495" s="1"/>
      <c r="FBS495" s="1"/>
      <c r="FBT495" s="1"/>
      <c r="FBU495" s="1"/>
      <c r="FBV495" s="1"/>
      <c r="FBW495" s="1"/>
      <c r="FBX495" s="1"/>
      <c r="FBY495" s="1"/>
      <c r="FBZ495" s="1"/>
      <c r="FCA495" s="1"/>
      <c r="FCB495" s="1"/>
      <c r="FCC495" s="1"/>
      <c r="FCD495" s="1"/>
      <c r="FCE495" s="1"/>
      <c r="FCF495" s="1"/>
      <c r="FCG495" s="1"/>
      <c r="FCH495" s="1"/>
      <c r="FCI495" s="1"/>
      <c r="FCJ495" s="1"/>
      <c r="FCK495" s="1"/>
      <c r="FCL495" s="1"/>
      <c r="FCM495" s="1"/>
      <c r="FCN495" s="1"/>
      <c r="FCO495" s="1"/>
      <c r="FCP495" s="1"/>
      <c r="FCQ495" s="1"/>
      <c r="FCR495" s="1"/>
      <c r="FCS495" s="1"/>
      <c r="FCT495" s="1"/>
      <c r="FCU495" s="1"/>
      <c r="FCV495" s="1"/>
      <c r="FCW495" s="1"/>
      <c r="FCX495" s="1"/>
      <c r="FCY495" s="1"/>
      <c r="FCZ495" s="1"/>
      <c r="FDA495" s="1"/>
      <c r="FDB495" s="1"/>
      <c r="FDC495" s="1"/>
      <c r="FDD495" s="1"/>
      <c r="FDE495" s="1"/>
      <c r="FDF495" s="1"/>
      <c r="FDG495" s="1"/>
      <c r="FDH495" s="1"/>
      <c r="FDI495" s="1"/>
      <c r="FDJ495" s="1"/>
      <c r="FDK495" s="1"/>
      <c r="FDL495" s="1"/>
      <c r="FDM495" s="1"/>
      <c r="FDN495" s="1"/>
      <c r="FDO495" s="1"/>
      <c r="FDP495" s="1"/>
      <c r="FDQ495" s="1"/>
      <c r="FDR495" s="1"/>
      <c r="FDS495" s="1"/>
      <c r="FDT495" s="1"/>
      <c r="FDU495" s="1"/>
      <c r="FDV495" s="1"/>
      <c r="FDW495" s="1"/>
      <c r="FDX495" s="1"/>
      <c r="FDY495" s="1"/>
      <c r="FDZ495" s="1"/>
      <c r="FEA495" s="1"/>
      <c r="FEB495" s="1"/>
      <c r="FEC495" s="1"/>
      <c r="FED495" s="1"/>
      <c r="FEE495" s="1"/>
      <c r="FEF495" s="1"/>
      <c r="FEG495" s="1"/>
      <c r="FEH495" s="1"/>
      <c r="FEI495" s="1"/>
      <c r="FEJ495" s="1"/>
      <c r="FEK495" s="1"/>
      <c r="FEL495" s="1"/>
      <c r="FEM495" s="1"/>
      <c r="FEN495" s="1"/>
      <c r="FEO495" s="1"/>
      <c r="FEP495" s="1"/>
      <c r="FEQ495" s="1"/>
      <c r="FER495" s="1"/>
      <c r="FES495" s="1"/>
      <c r="FET495" s="1"/>
      <c r="FEU495" s="1"/>
      <c r="FEV495" s="1"/>
      <c r="FEW495" s="1"/>
      <c r="FEX495" s="1"/>
      <c r="FEY495" s="1"/>
      <c r="FEZ495" s="1"/>
      <c r="FFA495" s="1"/>
      <c r="FFB495" s="1"/>
      <c r="FFC495" s="1"/>
      <c r="FFD495" s="1"/>
      <c r="FFE495" s="1"/>
      <c r="FFF495" s="1"/>
      <c r="FFG495" s="1"/>
      <c r="FFH495" s="1"/>
      <c r="FFI495" s="1"/>
      <c r="FFJ495" s="1"/>
      <c r="FFK495" s="1"/>
      <c r="FFL495" s="1"/>
      <c r="FFM495" s="1"/>
      <c r="FFN495" s="1"/>
      <c r="FFO495" s="1"/>
      <c r="FFP495" s="1"/>
      <c r="FFQ495" s="1"/>
      <c r="FFR495" s="1"/>
      <c r="FFS495" s="1"/>
      <c r="FFT495" s="1"/>
      <c r="FFU495" s="1"/>
      <c r="FFV495" s="1"/>
      <c r="FFW495" s="1"/>
      <c r="FFX495" s="1"/>
      <c r="FFY495" s="1"/>
      <c r="FFZ495" s="1"/>
      <c r="FGA495" s="1"/>
      <c r="FGB495" s="1"/>
      <c r="FGC495" s="1"/>
      <c r="FGD495" s="1"/>
      <c r="FGE495" s="1"/>
      <c r="FGF495" s="1"/>
      <c r="FGG495" s="1"/>
      <c r="FGH495" s="1"/>
      <c r="FGI495" s="1"/>
      <c r="FGJ495" s="1"/>
      <c r="FGK495" s="1"/>
      <c r="FGL495" s="1"/>
      <c r="FGM495" s="1"/>
      <c r="FGN495" s="1"/>
      <c r="FGO495" s="1"/>
      <c r="FGP495" s="1"/>
      <c r="FGQ495" s="1"/>
      <c r="FGR495" s="1"/>
      <c r="FGS495" s="1"/>
      <c r="FGT495" s="1"/>
      <c r="FGU495" s="1"/>
      <c r="FGV495" s="1"/>
      <c r="FGW495" s="1"/>
      <c r="FGX495" s="1"/>
      <c r="FGY495" s="1"/>
      <c r="FGZ495" s="1"/>
      <c r="FHA495" s="1"/>
      <c r="FHB495" s="1"/>
      <c r="FHC495" s="1"/>
      <c r="FHD495" s="1"/>
      <c r="FHE495" s="1"/>
      <c r="FHF495" s="1"/>
      <c r="FHG495" s="1"/>
      <c r="FHH495" s="1"/>
      <c r="FHI495" s="1"/>
      <c r="FHJ495" s="1"/>
      <c r="FHK495" s="1"/>
      <c r="FHL495" s="1"/>
      <c r="FHM495" s="1"/>
      <c r="FHN495" s="1"/>
      <c r="FHO495" s="1"/>
      <c r="FHP495" s="1"/>
      <c r="FHQ495" s="1"/>
      <c r="FHR495" s="1"/>
      <c r="FHS495" s="1"/>
      <c r="FHT495" s="1"/>
      <c r="FHU495" s="1"/>
      <c r="FHV495" s="1"/>
      <c r="FHW495" s="1"/>
      <c r="FHX495" s="1"/>
      <c r="FHY495" s="1"/>
      <c r="FHZ495" s="1"/>
      <c r="FIA495" s="1"/>
      <c r="FIB495" s="1"/>
      <c r="FIC495" s="1"/>
      <c r="FID495" s="1"/>
      <c r="FIE495" s="1"/>
      <c r="FIF495" s="1"/>
      <c r="FIG495" s="1"/>
      <c r="FIH495" s="1"/>
      <c r="FII495" s="1"/>
      <c r="FIJ495" s="1"/>
      <c r="FIK495" s="1"/>
      <c r="FIL495" s="1"/>
      <c r="FIM495" s="1"/>
      <c r="FIN495" s="1"/>
      <c r="FIO495" s="1"/>
      <c r="FIP495" s="1"/>
      <c r="FIQ495" s="1"/>
      <c r="FIR495" s="1"/>
      <c r="FIS495" s="1"/>
      <c r="FIT495" s="1"/>
      <c r="FIU495" s="1"/>
      <c r="FIV495" s="1"/>
      <c r="FIW495" s="1"/>
      <c r="FIX495" s="1"/>
      <c r="FIY495" s="1"/>
      <c r="FIZ495" s="1"/>
      <c r="FJA495" s="1"/>
      <c r="FJB495" s="1"/>
      <c r="FJC495" s="1"/>
      <c r="FJD495" s="1"/>
      <c r="FJE495" s="1"/>
      <c r="FJF495" s="1"/>
      <c r="FJG495" s="1"/>
      <c r="FJH495" s="1"/>
      <c r="FJI495" s="1"/>
      <c r="FJJ495" s="1"/>
      <c r="FJK495" s="1"/>
      <c r="FJL495" s="1"/>
      <c r="FJM495" s="1"/>
      <c r="FJN495" s="1"/>
      <c r="FJO495" s="1"/>
      <c r="FJP495" s="1"/>
      <c r="FJQ495" s="1"/>
      <c r="FJR495" s="1"/>
      <c r="FJS495" s="1"/>
      <c r="FJT495" s="1"/>
      <c r="FJU495" s="1"/>
      <c r="FJV495" s="1"/>
      <c r="FJW495" s="1"/>
      <c r="FJX495" s="1"/>
      <c r="FJY495" s="1"/>
      <c r="FJZ495" s="1"/>
      <c r="FKA495" s="1"/>
      <c r="FKB495" s="1"/>
      <c r="FKC495" s="1"/>
      <c r="FKD495" s="1"/>
      <c r="FKE495" s="1"/>
      <c r="FKF495" s="1"/>
      <c r="FKG495" s="1"/>
      <c r="FKH495" s="1"/>
      <c r="FKI495" s="1"/>
      <c r="FKJ495" s="1"/>
      <c r="FKK495" s="1"/>
      <c r="FKL495" s="1"/>
      <c r="FKM495" s="1"/>
      <c r="FKN495" s="1"/>
      <c r="FKO495" s="1"/>
      <c r="FKP495" s="1"/>
      <c r="FKQ495" s="1"/>
      <c r="FKR495" s="1"/>
      <c r="FKS495" s="1"/>
      <c r="FKT495" s="1"/>
      <c r="FKU495" s="1"/>
      <c r="FKV495" s="1"/>
      <c r="FKW495" s="1"/>
      <c r="FKX495" s="1"/>
      <c r="FKY495" s="1"/>
      <c r="FKZ495" s="1"/>
      <c r="FLA495" s="1"/>
      <c r="FLB495" s="1"/>
      <c r="FLC495" s="1"/>
      <c r="FLD495" s="1"/>
      <c r="FLE495" s="1"/>
      <c r="FLF495" s="1"/>
      <c r="FLG495" s="1"/>
      <c r="FLH495" s="1"/>
      <c r="FLI495" s="1"/>
      <c r="FLJ495" s="1"/>
      <c r="FLK495" s="1"/>
      <c r="FLL495" s="1"/>
      <c r="FLM495" s="1"/>
      <c r="FLN495" s="1"/>
      <c r="FLO495" s="1"/>
      <c r="FLP495" s="1"/>
      <c r="FLQ495" s="1"/>
      <c r="FLR495" s="1"/>
      <c r="FLS495" s="1"/>
      <c r="FLT495" s="1"/>
      <c r="FLU495" s="1"/>
      <c r="FLV495" s="1"/>
      <c r="FLW495" s="1"/>
      <c r="FLX495" s="1"/>
      <c r="FLY495" s="1"/>
      <c r="FLZ495" s="1"/>
      <c r="FMA495" s="1"/>
      <c r="FMB495" s="1"/>
      <c r="FMC495" s="1"/>
      <c r="FMD495" s="1"/>
      <c r="FME495" s="1"/>
      <c r="FMF495" s="1"/>
      <c r="FMG495" s="1"/>
      <c r="FMH495" s="1"/>
      <c r="FMI495" s="1"/>
      <c r="FMJ495" s="1"/>
      <c r="FMK495" s="1"/>
      <c r="FML495" s="1"/>
      <c r="FMM495" s="1"/>
      <c r="FMN495" s="1"/>
      <c r="FMO495" s="1"/>
      <c r="FMP495" s="1"/>
      <c r="FMQ495" s="1"/>
      <c r="FMR495" s="1"/>
      <c r="FMS495" s="1"/>
      <c r="FMT495" s="1"/>
      <c r="FMU495" s="1"/>
      <c r="FMV495" s="1"/>
      <c r="FMW495" s="1"/>
      <c r="FMX495" s="1"/>
      <c r="FMY495" s="1"/>
      <c r="FMZ495" s="1"/>
      <c r="FNA495" s="1"/>
      <c r="FNB495" s="1"/>
      <c r="FNC495" s="1"/>
      <c r="FND495" s="1"/>
      <c r="FNE495" s="1"/>
      <c r="FNF495" s="1"/>
      <c r="FNG495" s="1"/>
      <c r="FNH495" s="1"/>
      <c r="FNI495" s="1"/>
      <c r="FNJ495" s="1"/>
      <c r="FNK495" s="1"/>
      <c r="FNL495" s="1"/>
      <c r="FNM495" s="1"/>
      <c r="FNN495" s="1"/>
      <c r="FNO495" s="1"/>
      <c r="FNP495" s="1"/>
      <c r="FNQ495" s="1"/>
      <c r="FNR495" s="1"/>
      <c r="FNS495" s="1"/>
      <c r="FNT495" s="1"/>
      <c r="FNU495" s="1"/>
      <c r="FNV495" s="1"/>
      <c r="FNW495" s="1"/>
      <c r="FNX495" s="1"/>
      <c r="FNY495" s="1"/>
      <c r="FNZ495" s="1"/>
      <c r="FOA495" s="1"/>
      <c r="FOB495" s="1"/>
      <c r="FOC495" s="1"/>
      <c r="FOD495" s="1"/>
      <c r="FOE495" s="1"/>
      <c r="FOF495" s="1"/>
      <c r="FOG495" s="1"/>
      <c r="FOH495" s="1"/>
      <c r="FOI495" s="1"/>
      <c r="FOJ495" s="1"/>
      <c r="FOK495" s="1"/>
      <c r="FOL495" s="1"/>
      <c r="FOM495" s="1"/>
      <c r="FON495" s="1"/>
      <c r="FOO495" s="1"/>
      <c r="FOP495" s="1"/>
      <c r="FOQ495" s="1"/>
      <c r="FOR495" s="1"/>
      <c r="FOS495" s="1"/>
      <c r="FOT495" s="1"/>
      <c r="FOU495" s="1"/>
      <c r="FOV495" s="1"/>
      <c r="FOW495" s="1"/>
      <c r="FOX495" s="1"/>
      <c r="FOY495" s="1"/>
      <c r="FOZ495" s="1"/>
      <c r="FPA495" s="1"/>
      <c r="FPB495" s="1"/>
      <c r="FPC495" s="1"/>
      <c r="FPD495" s="1"/>
      <c r="FPE495" s="1"/>
      <c r="FPF495" s="1"/>
      <c r="FPG495" s="1"/>
      <c r="FPH495" s="1"/>
      <c r="FPI495" s="1"/>
      <c r="FPJ495" s="1"/>
      <c r="FPK495" s="1"/>
      <c r="FPL495" s="1"/>
      <c r="FPM495" s="1"/>
      <c r="FPN495" s="1"/>
      <c r="FPO495" s="1"/>
      <c r="FPP495" s="1"/>
      <c r="FPQ495" s="1"/>
      <c r="FPR495" s="1"/>
      <c r="FPS495" s="1"/>
      <c r="FPT495" s="1"/>
      <c r="FPU495" s="1"/>
      <c r="FPV495" s="1"/>
      <c r="FPW495" s="1"/>
      <c r="FPX495" s="1"/>
      <c r="FPY495" s="1"/>
      <c r="FPZ495" s="1"/>
      <c r="FQA495" s="1"/>
      <c r="FQB495" s="1"/>
      <c r="FQC495" s="1"/>
      <c r="FQD495" s="1"/>
      <c r="FQE495" s="1"/>
      <c r="FQF495" s="1"/>
      <c r="FQG495" s="1"/>
      <c r="FQH495" s="1"/>
      <c r="FQI495" s="1"/>
      <c r="FQJ495" s="1"/>
      <c r="FQK495" s="1"/>
      <c r="FQL495" s="1"/>
      <c r="FQM495" s="1"/>
      <c r="FQN495" s="1"/>
      <c r="FQO495" s="1"/>
      <c r="FQP495" s="1"/>
      <c r="FQQ495" s="1"/>
      <c r="FQR495" s="1"/>
      <c r="FQS495" s="1"/>
      <c r="FQT495" s="1"/>
      <c r="FQU495" s="1"/>
      <c r="FQV495" s="1"/>
      <c r="FQW495" s="1"/>
      <c r="FQX495" s="1"/>
      <c r="FQY495" s="1"/>
      <c r="FQZ495" s="1"/>
      <c r="FRA495" s="1"/>
      <c r="FRB495" s="1"/>
      <c r="FRC495" s="1"/>
      <c r="FRD495" s="1"/>
      <c r="FRE495" s="1"/>
      <c r="FRF495" s="1"/>
      <c r="FRG495" s="1"/>
      <c r="FRH495" s="1"/>
      <c r="FRI495" s="1"/>
      <c r="FRJ495" s="1"/>
      <c r="FRK495" s="1"/>
      <c r="FRL495" s="1"/>
      <c r="FRM495" s="1"/>
      <c r="FRN495" s="1"/>
      <c r="FRO495" s="1"/>
      <c r="FRP495" s="1"/>
      <c r="FRQ495" s="1"/>
      <c r="FRR495" s="1"/>
      <c r="FRS495" s="1"/>
      <c r="FRT495" s="1"/>
      <c r="FRU495" s="1"/>
      <c r="FRV495" s="1"/>
      <c r="FRW495" s="1"/>
      <c r="FRX495" s="1"/>
      <c r="FRY495" s="1"/>
      <c r="FRZ495" s="1"/>
      <c r="FSA495" s="1"/>
      <c r="FSB495" s="1"/>
      <c r="FSC495" s="1"/>
      <c r="FSD495" s="1"/>
      <c r="FSE495" s="1"/>
      <c r="FSF495" s="1"/>
      <c r="FSG495" s="1"/>
      <c r="FSH495" s="1"/>
      <c r="FSI495" s="1"/>
      <c r="FSJ495" s="1"/>
      <c r="FSK495" s="1"/>
      <c r="FSL495" s="1"/>
      <c r="FSM495" s="1"/>
      <c r="FSN495" s="1"/>
      <c r="FSO495" s="1"/>
      <c r="FSP495" s="1"/>
      <c r="FSQ495" s="1"/>
      <c r="FSR495" s="1"/>
      <c r="FSS495" s="1"/>
      <c r="FST495" s="1"/>
      <c r="FSU495" s="1"/>
      <c r="FSV495" s="1"/>
      <c r="FSW495" s="1"/>
      <c r="FSX495" s="1"/>
      <c r="FSY495" s="1"/>
      <c r="FSZ495" s="1"/>
      <c r="FTA495" s="1"/>
      <c r="FTB495" s="1"/>
      <c r="FTC495" s="1"/>
      <c r="FTD495" s="1"/>
      <c r="FTE495" s="1"/>
      <c r="FTF495" s="1"/>
      <c r="FTG495" s="1"/>
      <c r="FTH495" s="1"/>
      <c r="FTI495" s="1"/>
      <c r="FTJ495" s="1"/>
      <c r="FTK495" s="1"/>
      <c r="FTL495" s="1"/>
      <c r="FTM495" s="1"/>
      <c r="FTN495" s="1"/>
      <c r="FTO495" s="1"/>
      <c r="FTP495" s="1"/>
      <c r="FTQ495" s="1"/>
      <c r="FTR495" s="1"/>
      <c r="FTS495" s="1"/>
      <c r="FTT495" s="1"/>
      <c r="FTU495" s="1"/>
      <c r="FTV495" s="1"/>
      <c r="FTW495" s="1"/>
      <c r="FTX495" s="1"/>
      <c r="FTY495" s="1"/>
      <c r="FTZ495" s="1"/>
      <c r="FUA495" s="1"/>
      <c r="FUB495" s="1"/>
      <c r="FUC495" s="1"/>
      <c r="FUD495" s="1"/>
      <c r="FUE495" s="1"/>
      <c r="FUF495" s="1"/>
      <c r="FUG495" s="1"/>
      <c r="FUH495" s="1"/>
      <c r="FUI495" s="1"/>
      <c r="FUJ495" s="1"/>
      <c r="FUK495" s="1"/>
      <c r="FUL495" s="1"/>
      <c r="FUM495" s="1"/>
      <c r="FUN495" s="1"/>
      <c r="FUO495" s="1"/>
      <c r="FUP495" s="1"/>
      <c r="FUQ495" s="1"/>
      <c r="FUR495" s="1"/>
      <c r="FUS495" s="1"/>
      <c r="FUT495" s="1"/>
      <c r="FUU495" s="1"/>
      <c r="FUV495" s="1"/>
      <c r="FUW495" s="1"/>
      <c r="FUX495" s="1"/>
      <c r="FUY495" s="1"/>
      <c r="FUZ495" s="1"/>
      <c r="FVA495" s="1"/>
      <c r="FVB495" s="1"/>
      <c r="FVC495" s="1"/>
      <c r="FVD495" s="1"/>
      <c r="FVE495" s="1"/>
      <c r="FVF495" s="1"/>
      <c r="FVG495" s="1"/>
      <c r="FVH495" s="1"/>
      <c r="FVI495" s="1"/>
      <c r="FVJ495" s="1"/>
      <c r="FVK495" s="1"/>
      <c r="FVL495" s="1"/>
      <c r="FVM495" s="1"/>
      <c r="FVN495" s="1"/>
      <c r="FVO495" s="1"/>
      <c r="FVP495" s="1"/>
      <c r="FVQ495" s="1"/>
      <c r="FVR495" s="1"/>
      <c r="FVS495" s="1"/>
      <c r="FVT495" s="1"/>
      <c r="FVU495" s="1"/>
      <c r="FVV495" s="1"/>
      <c r="FVW495" s="1"/>
      <c r="FVX495" s="1"/>
      <c r="FVY495" s="1"/>
      <c r="FVZ495" s="1"/>
      <c r="FWA495" s="1"/>
      <c r="FWB495" s="1"/>
      <c r="FWC495" s="1"/>
      <c r="FWD495" s="1"/>
      <c r="FWE495" s="1"/>
      <c r="FWF495" s="1"/>
      <c r="FWG495" s="1"/>
      <c r="FWH495" s="1"/>
      <c r="FWI495" s="1"/>
      <c r="FWJ495" s="1"/>
      <c r="FWK495" s="1"/>
      <c r="FWL495" s="1"/>
      <c r="FWM495" s="1"/>
      <c r="FWN495" s="1"/>
      <c r="FWO495" s="1"/>
      <c r="FWP495" s="1"/>
      <c r="FWQ495" s="1"/>
      <c r="FWR495" s="1"/>
      <c r="FWS495" s="1"/>
      <c r="FWT495" s="1"/>
      <c r="FWU495" s="1"/>
      <c r="FWV495" s="1"/>
      <c r="FWW495" s="1"/>
      <c r="FWX495" s="1"/>
      <c r="FWY495" s="1"/>
      <c r="FWZ495" s="1"/>
      <c r="FXA495" s="1"/>
      <c r="FXB495" s="1"/>
      <c r="FXC495" s="1"/>
      <c r="FXD495" s="1"/>
      <c r="FXE495" s="1"/>
      <c r="FXF495" s="1"/>
      <c r="FXG495" s="1"/>
      <c r="FXH495" s="1"/>
      <c r="FXI495" s="1"/>
      <c r="FXJ495" s="1"/>
      <c r="FXK495" s="1"/>
      <c r="FXL495" s="1"/>
      <c r="FXM495" s="1"/>
      <c r="FXN495" s="1"/>
      <c r="FXO495" s="1"/>
      <c r="FXP495" s="1"/>
      <c r="FXQ495" s="1"/>
      <c r="FXR495" s="1"/>
      <c r="FXS495" s="1"/>
      <c r="FXT495" s="1"/>
      <c r="FXU495" s="1"/>
      <c r="FXV495" s="1"/>
      <c r="FXW495" s="1"/>
      <c r="FXX495" s="1"/>
      <c r="FXY495" s="1"/>
      <c r="FXZ495" s="1"/>
      <c r="FYA495" s="1"/>
      <c r="FYB495" s="1"/>
      <c r="FYC495" s="1"/>
      <c r="FYD495" s="1"/>
      <c r="FYE495" s="1"/>
      <c r="FYF495" s="1"/>
      <c r="FYG495" s="1"/>
      <c r="FYH495" s="1"/>
      <c r="FYI495" s="1"/>
      <c r="FYJ495" s="1"/>
      <c r="FYK495" s="1"/>
      <c r="FYL495" s="1"/>
      <c r="FYM495" s="1"/>
      <c r="FYN495" s="1"/>
      <c r="FYO495" s="1"/>
      <c r="FYP495" s="1"/>
      <c r="FYQ495" s="1"/>
      <c r="FYR495" s="1"/>
      <c r="FYS495" s="1"/>
      <c r="FYT495" s="1"/>
      <c r="FYU495" s="1"/>
      <c r="FYV495" s="1"/>
      <c r="FYW495" s="1"/>
      <c r="FYX495" s="1"/>
      <c r="FYY495" s="1"/>
      <c r="FYZ495" s="1"/>
      <c r="FZA495" s="1"/>
      <c r="FZB495" s="1"/>
      <c r="FZC495" s="1"/>
      <c r="FZD495" s="1"/>
      <c r="FZE495" s="1"/>
      <c r="FZF495" s="1"/>
      <c r="FZG495" s="1"/>
      <c r="FZH495" s="1"/>
      <c r="FZI495" s="1"/>
      <c r="FZJ495" s="1"/>
      <c r="FZK495" s="1"/>
      <c r="FZL495" s="1"/>
      <c r="FZM495" s="1"/>
      <c r="FZN495" s="1"/>
      <c r="FZO495" s="1"/>
      <c r="FZP495" s="1"/>
      <c r="FZQ495" s="1"/>
      <c r="FZR495" s="1"/>
      <c r="FZS495" s="1"/>
      <c r="FZT495" s="1"/>
      <c r="FZU495" s="1"/>
      <c r="FZV495" s="1"/>
      <c r="FZW495" s="1"/>
      <c r="FZX495" s="1"/>
      <c r="FZY495" s="1"/>
      <c r="FZZ495" s="1"/>
      <c r="GAA495" s="1"/>
      <c r="GAB495" s="1"/>
      <c r="GAC495" s="1"/>
      <c r="GAD495" s="1"/>
      <c r="GAE495" s="1"/>
      <c r="GAF495" s="1"/>
      <c r="GAG495" s="1"/>
      <c r="GAH495" s="1"/>
      <c r="GAI495" s="1"/>
      <c r="GAJ495" s="1"/>
      <c r="GAK495" s="1"/>
      <c r="GAL495" s="1"/>
      <c r="GAM495" s="1"/>
      <c r="GAN495" s="1"/>
      <c r="GAO495" s="1"/>
      <c r="GAP495" s="1"/>
      <c r="GAQ495" s="1"/>
      <c r="GAR495" s="1"/>
      <c r="GAS495" s="1"/>
      <c r="GAT495" s="1"/>
      <c r="GAU495" s="1"/>
      <c r="GAV495" s="1"/>
      <c r="GAW495" s="1"/>
      <c r="GAX495" s="1"/>
      <c r="GAY495" s="1"/>
      <c r="GAZ495" s="1"/>
      <c r="GBA495" s="1"/>
      <c r="GBB495" s="1"/>
      <c r="GBC495" s="1"/>
      <c r="GBD495" s="1"/>
      <c r="GBE495" s="1"/>
      <c r="GBF495" s="1"/>
      <c r="GBG495" s="1"/>
      <c r="GBH495" s="1"/>
      <c r="GBI495" s="1"/>
      <c r="GBJ495" s="1"/>
      <c r="GBK495" s="1"/>
      <c r="GBL495" s="1"/>
      <c r="GBM495" s="1"/>
      <c r="GBN495" s="1"/>
      <c r="GBO495" s="1"/>
      <c r="GBP495" s="1"/>
      <c r="GBQ495" s="1"/>
      <c r="GBR495" s="1"/>
      <c r="GBS495" s="1"/>
      <c r="GBT495" s="1"/>
      <c r="GBU495" s="1"/>
      <c r="GBV495" s="1"/>
      <c r="GBW495" s="1"/>
      <c r="GBX495" s="1"/>
      <c r="GBY495" s="1"/>
      <c r="GBZ495" s="1"/>
      <c r="GCA495" s="1"/>
      <c r="GCB495" s="1"/>
      <c r="GCC495" s="1"/>
      <c r="GCD495" s="1"/>
      <c r="GCE495" s="1"/>
      <c r="GCF495" s="1"/>
      <c r="GCG495" s="1"/>
      <c r="GCH495" s="1"/>
      <c r="GCI495" s="1"/>
      <c r="GCJ495" s="1"/>
      <c r="GCK495" s="1"/>
      <c r="GCL495" s="1"/>
      <c r="GCM495" s="1"/>
      <c r="GCN495" s="1"/>
      <c r="GCO495" s="1"/>
      <c r="GCP495" s="1"/>
      <c r="GCQ495" s="1"/>
      <c r="GCR495" s="1"/>
      <c r="GCS495" s="1"/>
      <c r="GCT495" s="1"/>
      <c r="GCU495" s="1"/>
      <c r="GCV495" s="1"/>
      <c r="GCW495" s="1"/>
      <c r="GCX495" s="1"/>
      <c r="GCY495" s="1"/>
      <c r="GCZ495" s="1"/>
      <c r="GDA495" s="1"/>
      <c r="GDB495" s="1"/>
      <c r="GDC495" s="1"/>
      <c r="GDD495" s="1"/>
      <c r="GDE495" s="1"/>
      <c r="GDF495" s="1"/>
      <c r="GDG495" s="1"/>
      <c r="GDH495" s="1"/>
      <c r="GDI495" s="1"/>
      <c r="GDJ495" s="1"/>
      <c r="GDK495" s="1"/>
      <c r="GDL495" s="1"/>
      <c r="GDM495" s="1"/>
      <c r="GDN495" s="1"/>
      <c r="GDO495" s="1"/>
      <c r="GDP495" s="1"/>
      <c r="GDQ495" s="1"/>
      <c r="GDR495" s="1"/>
      <c r="GDS495" s="1"/>
      <c r="GDT495" s="1"/>
      <c r="GDU495" s="1"/>
      <c r="GDV495" s="1"/>
      <c r="GDW495" s="1"/>
      <c r="GDX495" s="1"/>
      <c r="GDY495" s="1"/>
      <c r="GDZ495" s="1"/>
      <c r="GEA495" s="1"/>
      <c r="GEB495" s="1"/>
      <c r="GEC495" s="1"/>
      <c r="GED495" s="1"/>
      <c r="GEE495" s="1"/>
      <c r="GEF495" s="1"/>
      <c r="GEG495" s="1"/>
      <c r="GEH495" s="1"/>
      <c r="GEI495" s="1"/>
      <c r="GEJ495" s="1"/>
      <c r="GEK495" s="1"/>
      <c r="GEL495" s="1"/>
      <c r="GEM495" s="1"/>
      <c r="GEN495" s="1"/>
      <c r="GEO495" s="1"/>
      <c r="GEP495" s="1"/>
      <c r="GEQ495" s="1"/>
      <c r="GER495" s="1"/>
      <c r="GES495" s="1"/>
      <c r="GET495" s="1"/>
      <c r="GEU495" s="1"/>
      <c r="GEV495" s="1"/>
      <c r="GEW495" s="1"/>
      <c r="GEX495" s="1"/>
      <c r="GEY495" s="1"/>
      <c r="GEZ495" s="1"/>
      <c r="GFA495" s="1"/>
      <c r="GFB495" s="1"/>
      <c r="GFC495" s="1"/>
      <c r="GFD495" s="1"/>
      <c r="GFE495" s="1"/>
      <c r="GFF495" s="1"/>
      <c r="GFG495" s="1"/>
      <c r="GFH495" s="1"/>
      <c r="GFI495" s="1"/>
      <c r="GFJ495" s="1"/>
      <c r="GFK495" s="1"/>
      <c r="GFL495" s="1"/>
      <c r="GFM495" s="1"/>
      <c r="GFN495" s="1"/>
      <c r="GFO495" s="1"/>
      <c r="GFP495" s="1"/>
      <c r="GFQ495" s="1"/>
      <c r="GFR495" s="1"/>
      <c r="GFS495" s="1"/>
      <c r="GFT495" s="1"/>
      <c r="GFU495" s="1"/>
      <c r="GFV495" s="1"/>
      <c r="GFW495" s="1"/>
      <c r="GFX495" s="1"/>
      <c r="GFY495" s="1"/>
      <c r="GFZ495" s="1"/>
      <c r="GGA495" s="1"/>
      <c r="GGB495" s="1"/>
      <c r="GGC495" s="1"/>
      <c r="GGD495" s="1"/>
      <c r="GGE495" s="1"/>
      <c r="GGF495" s="1"/>
      <c r="GGG495" s="1"/>
      <c r="GGH495" s="1"/>
      <c r="GGI495" s="1"/>
      <c r="GGJ495" s="1"/>
      <c r="GGK495" s="1"/>
      <c r="GGL495" s="1"/>
      <c r="GGM495" s="1"/>
      <c r="GGN495" s="1"/>
      <c r="GGO495" s="1"/>
      <c r="GGP495" s="1"/>
      <c r="GGQ495" s="1"/>
      <c r="GGR495" s="1"/>
      <c r="GGS495" s="1"/>
      <c r="GGT495" s="1"/>
      <c r="GGU495" s="1"/>
      <c r="GGV495" s="1"/>
      <c r="GGW495" s="1"/>
      <c r="GGX495" s="1"/>
      <c r="GGY495" s="1"/>
      <c r="GGZ495" s="1"/>
      <c r="GHA495" s="1"/>
      <c r="GHB495" s="1"/>
      <c r="GHC495" s="1"/>
      <c r="GHD495" s="1"/>
      <c r="GHE495" s="1"/>
      <c r="GHF495" s="1"/>
      <c r="GHG495" s="1"/>
      <c r="GHH495" s="1"/>
      <c r="GHI495" s="1"/>
      <c r="GHJ495" s="1"/>
      <c r="GHK495" s="1"/>
      <c r="GHL495" s="1"/>
      <c r="GHM495" s="1"/>
      <c r="GHN495" s="1"/>
      <c r="GHO495" s="1"/>
      <c r="GHP495" s="1"/>
      <c r="GHQ495" s="1"/>
      <c r="GHR495" s="1"/>
      <c r="GHS495" s="1"/>
      <c r="GHT495" s="1"/>
      <c r="GHU495" s="1"/>
      <c r="GHV495" s="1"/>
      <c r="GHW495" s="1"/>
      <c r="GHX495" s="1"/>
      <c r="GHY495" s="1"/>
      <c r="GHZ495" s="1"/>
      <c r="GIA495" s="1"/>
      <c r="GIB495" s="1"/>
      <c r="GIC495" s="1"/>
      <c r="GID495" s="1"/>
      <c r="GIE495" s="1"/>
      <c r="GIF495" s="1"/>
      <c r="GIG495" s="1"/>
      <c r="GIH495" s="1"/>
      <c r="GII495" s="1"/>
      <c r="GIJ495" s="1"/>
      <c r="GIK495" s="1"/>
      <c r="GIL495" s="1"/>
      <c r="GIM495" s="1"/>
      <c r="GIN495" s="1"/>
      <c r="GIO495" s="1"/>
      <c r="GIP495" s="1"/>
      <c r="GIQ495" s="1"/>
      <c r="GIR495" s="1"/>
      <c r="GIS495" s="1"/>
      <c r="GIT495" s="1"/>
      <c r="GIU495" s="1"/>
      <c r="GIV495" s="1"/>
      <c r="GIW495" s="1"/>
      <c r="GIX495" s="1"/>
      <c r="GIY495" s="1"/>
      <c r="GIZ495" s="1"/>
      <c r="GJA495" s="1"/>
      <c r="GJB495" s="1"/>
      <c r="GJC495" s="1"/>
      <c r="GJD495" s="1"/>
      <c r="GJE495" s="1"/>
      <c r="GJF495" s="1"/>
      <c r="GJG495" s="1"/>
      <c r="GJH495" s="1"/>
      <c r="GJI495" s="1"/>
      <c r="GJJ495" s="1"/>
      <c r="GJK495" s="1"/>
      <c r="GJL495" s="1"/>
      <c r="GJM495" s="1"/>
      <c r="GJN495" s="1"/>
      <c r="GJO495" s="1"/>
      <c r="GJP495" s="1"/>
      <c r="GJQ495" s="1"/>
      <c r="GJR495" s="1"/>
      <c r="GJS495" s="1"/>
      <c r="GJT495" s="1"/>
      <c r="GJU495" s="1"/>
      <c r="GJV495" s="1"/>
      <c r="GJW495" s="1"/>
      <c r="GJX495" s="1"/>
      <c r="GJY495" s="1"/>
      <c r="GJZ495" s="1"/>
      <c r="GKA495" s="1"/>
      <c r="GKB495" s="1"/>
      <c r="GKC495" s="1"/>
      <c r="GKD495" s="1"/>
      <c r="GKE495" s="1"/>
      <c r="GKF495" s="1"/>
      <c r="GKG495" s="1"/>
      <c r="GKH495" s="1"/>
      <c r="GKI495" s="1"/>
      <c r="GKJ495" s="1"/>
      <c r="GKK495" s="1"/>
      <c r="GKL495" s="1"/>
      <c r="GKM495" s="1"/>
      <c r="GKN495" s="1"/>
      <c r="GKO495" s="1"/>
      <c r="GKP495" s="1"/>
      <c r="GKQ495" s="1"/>
      <c r="GKR495" s="1"/>
      <c r="GKS495" s="1"/>
      <c r="GKT495" s="1"/>
      <c r="GKU495" s="1"/>
      <c r="GKV495" s="1"/>
      <c r="GKW495" s="1"/>
      <c r="GKX495" s="1"/>
      <c r="GKY495" s="1"/>
      <c r="GKZ495" s="1"/>
      <c r="GLA495" s="1"/>
      <c r="GLB495" s="1"/>
      <c r="GLC495" s="1"/>
      <c r="GLD495" s="1"/>
      <c r="GLE495" s="1"/>
      <c r="GLF495" s="1"/>
      <c r="GLG495" s="1"/>
      <c r="GLH495" s="1"/>
      <c r="GLI495" s="1"/>
      <c r="GLJ495" s="1"/>
      <c r="GLK495" s="1"/>
      <c r="GLL495" s="1"/>
      <c r="GLM495" s="1"/>
      <c r="GLN495" s="1"/>
      <c r="GLO495" s="1"/>
      <c r="GLP495" s="1"/>
      <c r="GLQ495" s="1"/>
      <c r="GLR495" s="1"/>
      <c r="GLS495" s="1"/>
      <c r="GLT495" s="1"/>
      <c r="GLU495" s="1"/>
      <c r="GLV495" s="1"/>
      <c r="GLW495" s="1"/>
      <c r="GLX495" s="1"/>
      <c r="GLY495" s="1"/>
      <c r="GLZ495" s="1"/>
      <c r="GMA495" s="1"/>
      <c r="GMB495" s="1"/>
      <c r="GMC495" s="1"/>
      <c r="GMD495" s="1"/>
      <c r="GME495" s="1"/>
      <c r="GMF495" s="1"/>
      <c r="GMG495" s="1"/>
      <c r="GMH495" s="1"/>
      <c r="GMI495" s="1"/>
      <c r="GMJ495" s="1"/>
      <c r="GMK495" s="1"/>
      <c r="GML495" s="1"/>
      <c r="GMM495" s="1"/>
      <c r="GMN495" s="1"/>
      <c r="GMO495" s="1"/>
      <c r="GMP495" s="1"/>
      <c r="GMQ495" s="1"/>
      <c r="GMR495" s="1"/>
      <c r="GMS495" s="1"/>
      <c r="GMT495" s="1"/>
      <c r="GMU495" s="1"/>
      <c r="GMV495" s="1"/>
      <c r="GMW495" s="1"/>
      <c r="GMX495" s="1"/>
      <c r="GMY495" s="1"/>
      <c r="GMZ495" s="1"/>
      <c r="GNA495" s="1"/>
      <c r="GNB495" s="1"/>
      <c r="GNC495" s="1"/>
      <c r="GND495" s="1"/>
      <c r="GNE495" s="1"/>
      <c r="GNF495" s="1"/>
      <c r="GNG495" s="1"/>
      <c r="GNH495" s="1"/>
      <c r="GNI495" s="1"/>
      <c r="GNJ495" s="1"/>
      <c r="GNK495" s="1"/>
      <c r="GNL495" s="1"/>
      <c r="GNM495" s="1"/>
      <c r="GNN495" s="1"/>
      <c r="GNO495" s="1"/>
      <c r="GNP495" s="1"/>
      <c r="GNQ495" s="1"/>
      <c r="GNR495" s="1"/>
      <c r="GNS495" s="1"/>
      <c r="GNT495" s="1"/>
      <c r="GNU495" s="1"/>
      <c r="GNV495" s="1"/>
      <c r="GNW495" s="1"/>
      <c r="GNX495" s="1"/>
      <c r="GNY495" s="1"/>
      <c r="GNZ495" s="1"/>
      <c r="GOA495" s="1"/>
      <c r="GOB495" s="1"/>
      <c r="GOC495" s="1"/>
      <c r="GOD495" s="1"/>
      <c r="GOE495" s="1"/>
      <c r="GOF495" s="1"/>
      <c r="GOG495" s="1"/>
      <c r="GOH495" s="1"/>
      <c r="GOI495" s="1"/>
      <c r="GOJ495" s="1"/>
      <c r="GOK495" s="1"/>
      <c r="GOL495" s="1"/>
      <c r="GOM495" s="1"/>
      <c r="GON495" s="1"/>
      <c r="GOO495" s="1"/>
      <c r="GOP495" s="1"/>
      <c r="GOQ495" s="1"/>
      <c r="GOR495" s="1"/>
      <c r="GOS495" s="1"/>
      <c r="GOT495" s="1"/>
      <c r="GOU495" s="1"/>
      <c r="GOV495" s="1"/>
      <c r="GOW495" s="1"/>
      <c r="GOX495" s="1"/>
      <c r="GOY495" s="1"/>
      <c r="GOZ495" s="1"/>
      <c r="GPA495" s="1"/>
      <c r="GPB495" s="1"/>
      <c r="GPC495" s="1"/>
      <c r="GPD495" s="1"/>
      <c r="GPE495" s="1"/>
      <c r="GPF495" s="1"/>
      <c r="GPG495" s="1"/>
      <c r="GPH495" s="1"/>
      <c r="GPI495" s="1"/>
      <c r="GPJ495" s="1"/>
      <c r="GPK495" s="1"/>
      <c r="GPL495" s="1"/>
      <c r="GPM495" s="1"/>
      <c r="GPN495" s="1"/>
      <c r="GPO495" s="1"/>
      <c r="GPP495" s="1"/>
      <c r="GPQ495" s="1"/>
      <c r="GPR495" s="1"/>
      <c r="GPS495" s="1"/>
      <c r="GPT495" s="1"/>
      <c r="GPU495" s="1"/>
      <c r="GPV495" s="1"/>
      <c r="GPW495" s="1"/>
      <c r="GPX495" s="1"/>
      <c r="GPY495" s="1"/>
      <c r="GPZ495" s="1"/>
      <c r="GQA495" s="1"/>
      <c r="GQB495" s="1"/>
      <c r="GQC495" s="1"/>
      <c r="GQD495" s="1"/>
      <c r="GQE495" s="1"/>
      <c r="GQF495" s="1"/>
      <c r="GQG495" s="1"/>
      <c r="GQH495" s="1"/>
      <c r="GQI495" s="1"/>
      <c r="GQJ495" s="1"/>
      <c r="GQK495" s="1"/>
      <c r="GQL495" s="1"/>
      <c r="GQM495" s="1"/>
      <c r="GQN495" s="1"/>
      <c r="GQO495" s="1"/>
      <c r="GQP495" s="1"/>
      <c r="GQQ495" s="1"/>
      <c r="GQR495" s="1"/>
      <c r="GQS495" s="1"/>
      <c r="GQT495" s="1"/>
      <c r="GQU495" s="1"/>
      <c r="GQV495" s="1"/>
      <c r="GQW495" s="1"/>
      <c r="GQX495" s="1"/>
      <c r="GQY495" s="1"/>
      <c r="GQZ495" s="1"/>
      <c r="GRA495" s="1"/>
      <c r="GRB495" s="1"/>
      <c r="GRC495" s="1"/>
      <c r="GRD495" s="1"/>
      <c r="GRE495" s="1"/>
      <c r="GRF495" s="1"/>
      <c r="GRG495" s="1"/>
      <c r="GRH495" s="1"/>
      <c r="GRI495" s="1"/>
      <c r="GRJ495" s="1"/>
      <c r="GRK495" s="1"/>
      <c r="GRL495" s="1"/>
      <c r="GRM495" s="1"/>
      <c r="GRN495" s="1"/>
      <c r="GRO495" s="1"/>
      <c r="GRP495" s="1"/>
      <c r="GRQ495" s="1"/>
      <c r="GRR495" s="1"/>
      <c r="GRS495" s="1"/>
      <c r="GRT495" s="1"/>
      <c r="GRU495" s="1"/>
      <c r="GRV495" s="1"/>
      <c r="GRW495" s="1"/>
      <c r="GRX495" s="1"/>
      <c r="GRY495" s="1"/>
      <c r="GRZ495" s="1"/>
      <c r="GSA495" s="1"/>
      <c r="GSB495" s="1"/>
      <c r="GSC495" s="1"/>
      <c r="GSD495" s="1"/>
      <c r="GSE495" s="1"/>
      <c r="GSF495" s="1"/>
      <c r="GSG495" s="1"/>
      <c r="GSH495" s="1"/>
      <c r="GSI495" s="1"/>
      <c r="GSJ495" s="1"/>
      <c r="GSK495" s="1"/>
      <c r="GSL495" s="1"/>
      <c r="GSM495" s="1"/>
      <c r="GSN495" s="1"/>
      <c r="GSO495" s="1"/>
      <c r="GSP495" s="1"/>
      <c r="GSQ495" s="1"/>
      <c r="GSR495" s="1"/>
      <c r="GSS495" s="1"/>
      <c r="GST495" s="1"/>
      <c r="GSU495" s="1"/>
      <c r="GSV495" s="1"/>
      <c r="GSW495" s="1"/>
      <c r="GSX495" s="1"/>
      <c r="GSY495" s="1"/>
      <c r="GSZ495" s="1"/>
      <c r="GTA495" s="1"/>
      <c r="GTB495" s="1"/>
      <c r="GTC495" s="1"/>
      <c r="GTD495" s="1"/>
      <c r="GTE495" s="1"/>
      <c r="GTF495" s="1"/>
      <c r="GTG495" s="1"/>
      <c r="GTH495" s="1"/>
      <c r="GTI495" s="1"/>
      <c r="GTJ495" s="1"/>
      <c r="GTK495" s="1"/>
      <c r="GTL495" s="1"/>
      <c r="GTM495" s="1"/>
      <c r="GTN495" s="1"/>
      <c r="GTO495" s="1"/>
      <c r="GTP495" s="1"/>
      <c r="GTQ495" s="1"/>
      <c r="GTR495" s="1"/>
      <c r="GTS495" s="1"/>
      <c r="GTT495" s="1"/>
      <c r="GTU495" s="1"/>
      <c r="GTV495" s="1"/>
      <c r="GTW495" s="1"/>
      <c r="GTX495" s="1"/>
      <c r="GTY495" s="1"/>
      <c r="GTZ495" s="1"/>
      <c r="GUA495" s="1"/>
      <c r="GUB495" s="1"/>
      <c r="GUC495" s="1"/>
      <c r="GUD495" s="1"/>
      <c r="GUE495" s="1"/>
      <c r="GUF495" s="1"/>
      <c r="GUG495" s="1"/>
      <c r="GUH495" s="1"/>
      <c r="GUI495" s="1"/>
      <c r="GUJ495" s="1"/>
      <c r="GUK495" s="1"/>
      <c r="GUL495" s="1"/>
      <c r="GUM495" s="1"/>
      <c r="GUN495" s="1"/>
      <c r="GUO495" s="1"/>
      <c r="GUP495" s="1"/>
      <c r="GUQ495" s="1"/>
      <c r="GUR495" s="1"/>
      <c r="GUS495" s="1"/>
      <c r="GUT495" s="1"/>
      <c r="GUU495" s="1"/>
      <c r="GUV495" s="1"/>
      <c r="GUW495" s="1"/>
      <c r="GUX495" s="1"/>
      <c r="GUY495" s="1"/>
      <c r="GUZ495" s="1"/>
      <c r="GVA495" s="1"/>
      <c r="GVB495" s="1"/>
      <c r="GVC495" s="1"/>
      <c r="GVD495" s="1"/>
      <c r="GVE495" s="1"/>
      <c r="GVF495" s="1"/>
      <c r="GVG495" s="1"/>
      <c r="GVH495" s="1"/>
      <c r="GVI495" s="1"/>
      <c r="GVJ495" s="1"/>
      <c r="GVK495" s="1"/>
      <c r="GVL495" s="1"/>
      <c r="GVM495" s="1"/>
      <c r="GVN495" s="1"/>
      <c r="GVO495" s="1"/>
      <c r="GVP495" s="1"/>
      <c r="GVQ495" s="1"/>
      <c r="GVR495" s="1"/>
      <c r="GVS495" s="1"/>
      <c r="GVT495" s="1"/>
      <c r="GVU495" s="1"/>
      <c r="GVV495" s="1"/>
      <c r="GVW495" s="1"/>
      <c r="GVX495" s="1"/>
      <c r="GVY495" s="1"/>
      <c r="GVZ495" s="1"/>
      <c r="GWA495" s="1"/>
      <c r="GWB495" s="1"/>
      <c r="GWC495" s="1"/>
      <c r="GWD495" s="1"/>
      <c r="GWE495" s="1"/>
      <c r="GWF495" s="1"/>
      <c r="GWG495" s="1"/>
      <c r="GWH495" s="1"/>
      <c r="GWI495" s="1"/>
      <c r="GWJ495" s="1"/>
      <c r="GWK495" s="1"/>
      <c r="GWL495" s="1"/>
      <c r="GWM495" s="1"/>
      <c r="GWN495" s="1"/>
      <c r="GWO495" s="1"/>
      <c r="GWP495" s="1"/>
      <c r="GWQ495" s="1"/>
      <c r="GWR495" s="1"/>
      <c r="GWS495" s="1"/>
      <c r="GWT495" s="1"/>
      <c r="GWU495" s="1"/>
      <c r="GWV495" s="1"/>
      <c r="GWW495" s="1"/>
      <c r="GWX495" s="1"/>
      <c r="GWY495" s="1"/>
      <c r="GWZ495" s="1"/>
      <c r="GXA495" s="1"/>
      <c r="GXB495" s="1"/>
      <c r="GXC495" s="1"/>
      <c r="GXD495" s="1"/>
      <c r="GXE495" s="1"/>
      <c r="GXF495" s="1"/>
      <c r="GXG495" s="1"/>
      <c r="GXH495" s="1"/>
      <c r="GXI495" s="1"/>
      <c r="GXJ495" s="1"/>
      <c r="GXK495" s="1"/>
      <c r="GXL495" s="1"/>
      <c r="GXM495" s="1"/>
      <c r="GXN495" s="1"/>
      <c r="GXO495" s="1"/>
      <c r="GXP495" s="1"/>
      <c r="GXQ495" s="1"/>
      <c r="GXR495" s="1"/>
      <c r="GXS495" s="1"/>
      <c r="GXT495" s="1"/>
      <c r="GXU495" s="1"/>
      <c r="GXV495" s="1"/>
      <c r="GXW495" s="1"/>
      <c r="GXX495" s="1"/>
      <c r="GXY495" s="1"/>
      <c r="GXZ495" s="1"/>
      <c r="GYA495" s="1"/>
      <c r="GYB495" s="1"/>
      <c r="GYC495" s="1"/>
      <c r="GYD495" s="1"/>
      <c r="GYE495" s="1"/>
      <c r="GYF495" s="1"/>
      <c r="GYG495" s="1"/>
      <c r="GYH495" s="1"/>
      <c r="GYI495" s="1"/>
      <c r="GYJ495" s="1"/>
      <c r="GYK495" s="1"/>
      <c r="GYL495" s="1"/>
      <c r="GYM495" s="1"/>
      <c r="GYN495" s="1"/>
      <c r="GYO495" s="1"/>
      <c r="GYP495" s="1"/>
      <c r="GYQ495" s="1"/>
      <c r="GYR495" s="1"/>
      <c r="GYS495" s="1"/>
      <c r="GYT495" s="1"/>
      <c r="GYU495" s="1"/>
      <c r="GYV495" s="1"/>
      <c r="GYW495" s="1"/>
      <c r="GYX495" s="1"/>
      <c r="GYY495" s="1"/>
      <c r="GYZ495" s="1"/>
      <c r="GZA495" s="1"/>
      <c r="GZB495" s="1"/>
      <c r="GZC495" s="1"/>
      <c r="GZD495" s="1"/>
      <c r="GZE495" s="1"/>
      <c r="GZF495" s="1"/>
      <c r="GZG495" s="1"/>
      <c r="GZH495" s="1"/>
      <c r="GZI495" s="1"/>
      <c r="GZJ495" s="1"/>
      <c r="GZK495" s="1"/>
      <c r="GZL495" s="1"/>
      <c r="GZM495" s="1"/>
      <c r="GZN495" s="1"/>
      <c r="GZO495" s="1"/>
      <c r="GZP495" s="1"/>
      <c r="GZQ495" s="1"/>
      <c r="GZR495" s="1"/>
      <c r="GZS495" s="1"/>
      <c r="GZT495" s="1"/>
      <c r="GZU495" s="1"/>
      <c r="GZV495" s="1"/>
      <c r="GZW495" s="1"/>
      <c r="GZX495" s="1"/>
      <c r="GZY495" s="1"/>
      <c r="GZZ495" s="1"/>
      <c r="HAA495" s="1"/>
      <c r="HAB495" s="1"/>
      <c r="HAC495" s="1"/>
      <c r="HAD495" s="1"/>
      <c r="HAE495" s="1"/>
      <c r="HAF495" s="1"/>
      <c r="HAG495" s="1"/>
      <c r="HAH495" s="1"/>
      <c r="HAI495" s="1"/>
      <c r="HAJ495" s="1"/>
      <c r="HAK495" s="1"/>
      <c r="HAL495" s="1"/>
      <c r="HAM495" s="1"/>
      <c r="HAN495" s="1"/>
      <c r="HAO495" s="1"/>
      <c r="HAP495" s="1"/>
      <c r="HAQ495" s="1"/>
      <c r="HAR495" s="1"/>
      <c r="HAS495" s="1"/>
      <c r="HAT495" s="1"/>
      <c r="HAU495" s="1"/>
      <c r="HAV495" s="1"/>
      <c r="HAW495" s="1"/>
      <c r="HAX495" s="1"/>
      <c r="HAY495" s="1"/>
      <c r="HAZ495" s="1"/>
      <c r="HBA495" s="1"/>
      <c r="HBB495" s="1"/>
      <c r="HBC495" s="1"/>
      <c r="HBD495" s="1"/>
      <c r="HBE495" s="1"/>
      <c r="HBF495" s="1"/>
      <c r="HBG495" s="1"/>
      <c r="HBH495" s="1"/>
      <c r="HBI495" s="1"/>
      <c r="HBJ495" s="1"/>
      <c r="HBK495" s="1"/>
      <c r="HBL495" s="1"/>
      <c r="HBM495" s="1"/>
      <c r="HBN495" s="1"/>
      <c r="HBO495" s="1"/>
      <c r="HBP495" s="1"/>
      <c r="HBQ495" s="1"/>
      <c r="HBR495" s="1"/>
      <c r="HBS495" s="1"/>
      <c r="HBT495" s="1"/>
      <c r="HBU495" s="1"/>
      <c r="HBV495" s="1"/>
      <c r="HBW495" s="1"/>
      <c r="HBX495" s="1"/>
      <c r="HBY495" s="1"/>
      <c r="HBZ495" s="1"/>
      <c r="HCA495" s="1"/>
      <c r="HCB495" s="1"/>
      <c r="HCC495" s="1"/>
      <c r="HCD495" s="1"/>
      <c r="HCE495" s="1"/>
      <c r="HCF495" s="1"/>
      <c r="HCG495" s="1"/>
      <c r="HCH495" s="1"/>
      <c r="HCI495" s="1"/>
      <c r="HCJ495" s="1"/>
      <c r="HCK495" s="1"/>
      <c r="HCL495" s="1"/>
      <c r="HCM495" s="1"/>
      <c r="HCN495" s="1"/>
      <c r="HCO495" s="1"/>
      <c r="HCP495" s="1"/>
      <c r="HCQ495" s="1"/>
      <c r="HCR495" s="1"/>
      <c r="HCS495" s="1"/>
      <c r="HCT495" s="1"/>
      <c r="HCU495" s="1"/>
      <c r="HCV495" s="1"/>
      <c r="HCW495" s="1"/>
      <c r="HCX495" s="1"/>
      <c r="HCY495" s="1"/>
      <c r="HCZ495" s="1"/>
      <c r="HDA495" s="1"/>
      <c r="HDB495" s="1"/>
      <c r="HDC495" s="1"/>
      <c r="HDD495" s="1"/>
      <c r="HDE495" s="1"/>
      <c r="HDF495" s="1"/>
      <c r="HDG495" s="1"/>
      <c r="HDH495" s="1"/>
      <c r="HDI495" s="1"/>
      <c r="HDJ495" s="1"/>
      <c r="HDK495" s="1"/>
      <c r="HDL495" s="1"/>
      <c r="HDM495" s="1"/>
      <c r="HDN495" s="1"/>
      <c r="HDO495" s="1"/>
      <c r="HDP495" s="1"/>
      <c r="HDQ495" s="1"/>
      <c r="HDR495" s="1"/>
      <c r="HDS495" s="1"/>
      <c r="HDT495" s="1"/>
      <c r="HDU495" s="1"/>
      <c r="HDV495" s="1"/>
      <c r="HDW495" s="1"/>
      <c r="HDX495" s="1"/>
      <c r="HDY495" s="1"/>
      <c r="HDZ495" s="1"/>
      <c r="HEA495" s="1"/>
      <c r="HEB495" s="1"/>
      <c r="HEC495" s="1"/>
      <c r="HED495" s="1"/>
      <c r="HEE495" s="1"/>
      <c r="HEF495" s="1"/>
      <c r="HEG495" s="1"/>
      <c r="HEH495" s="1"/>
      <c r="HEI495" s="1"/>
      <c r="HEJ495" s="1"/>
      <c r="HEK495" s="1"/>
      <c r="HEL495" s="1"/>
      <c r="HEM495" s="1"/>
      <c r="HEN495" s="1"/>
      <c r="HEO495" s="1"/>
      <c r="HEP495" s="1"/>
      <c r="HEQ495" s="1"/>
      <c r="HER495" s="1"/>
      <c r="HES495" s="1"/>
      <c r="HET495" s="1"/>
      <c r="HEU495" s="1"/>
      <c r="HEV495" s="1"/>
      <c r="HEW495" s="1"/>
      <c r="HEX495" s="1"/>
      <c r="HEY495" s="1"/>
      <c r="HEZ495" s="1"/>
      <c r="HFA495" s="1"/>
      <c r="HFB495" s="1"/>
      <c r="HFC495" s="1"/>
      <c r="HFD495" s="1"/>
      <c r="HFE495" s="1"/>
      <c r="HFF495" s="1"/>
      <c r="HFG495" s="1"/>
      <c r="HFH495" s="1"/>
      <c r="HFI495" s="1"/>
      <c r="HFJ495" s="1"/>
      <c r="HFK495" s="1"/>
      <c r="HFL495" s="1"/>
      <c r="HFM495" s="1"/>
      <c r="HFN495" s="1"/>
      <c r="HFO495" s="1"/>
      <c r="HFP495" s="1"/>
      <c r="HFQ495" s="1"/>
      <c r="HFR495" s="1"/>
      <c r="HFS495" s="1"/>
      <c r="HFT495" s="1"/>
      <c r="HFU495" s="1"/>
      <c r="HFV495" s="1"/>
      <c r="HFW495" s="1"/>
      <c r="HFX495" s="1"/>
      <c r="HFY495" s="1"/>
      <c r="HFZ495" s="1"/>
      <c r="HGA495" s="1"/>
      <c r="HGB495" s="1"/>
      <c r="HGC495" s="1"/>
      <c r="HGD495" s="1"/>
      <c r="HGE495" s="1"/>
      <c r="HGF495" s="1"/>
      <c r="HGG495" s="1"/>
      <c r="HGH495" s="1"/>
      <c r="HGI495" s="1"/>
      <c r="HGJ495" s="1"/>
      <c r="HGK495" s="1"/>
      <c r="HGL495" s="1"/>
      <c r="HGM495" s="1"/>
      <c r="HGN495" s="1"/>
      <c r="HGO495" s="1"/>
      <c r="HGP495" s="1"/>
      <c r="HGQ495" s="1"/>
      <c r="HGR495" s="1"/>
      <c r="HGS495" s="1"/>
      <c r="HGT495" s="1"/>
      <c r="HGU495" s="1"/>
      <c r="HGV495" s="1"/>
      <c r="HGW495" s="1"/>
      <c r="HGX495" s="1"/>
      <c r="HGY495" s="1"/>
      <c r="HGZ495" s="1"/>
      <c r="HHA495" s="1"/>
      <c r="HHB495" s="1"/>
      <c r="HHC495" s="1"/>
      <c r="HHD495" s="1"/>
      <c r="HHE495" s="1"/>
      <c r="HHF495" s="1"/>
      <c r="HHG495" s="1"/>
      <c r="HHH495" s="1"/>
      <c r="HHI495" s="1"/>
      <c r="HHJ495" s="1"/>
      <c r="HHK495" s="1"/>
      <c r="HHL495" s="1"/>
      <c r="HHM495" s="1"/>
      <c r="HHN495" s="1"/>
      <c r="HHO495" s="1"/>
      <c r="HHP495" s="1"/>
      <c r="HHQ495" s="1"/>
      <c r="HHR495" s="1"/>
      <c r="HHS495" s="1"/>
      <c r="HHT495" s="1"/>
      <c r="HHU495" s="1"/>
      <c r="HHV495" s="1"/>
      <c r="HHW495" s="1"/>
      <c r="HHX495" s="1"/>
      <c r="HHY495" s="1"/>
      <c r="HHZ495" s="1"/>
      <c r="HIA495" s="1"/>
      <c r="HIB495" s="1"/>
      <c r="HIC495" s="1"/>
      <c r="HID495" s="1"/>
      <c r="HIE495" s="1"/>
      <c r="HIF495" s="1"/>
      <c r="HIG495" s="1"/>
      <c r="HIH495" s="1"/>
      <c r="HII495" s="1"/>
      <c r="HIJ495" s="1"/>
      <c r="HIK495" s="1"/>
      <c r="HIL495" s="1"/>
      <c r="HIM495" s="1"/>
      <c r="HIN495" s="1"/>
      <c r="HIO495" s="1"/>
      <c r="HIP495" s="1"/>
      <c r="HIQ495" s="1"/>
      <c r="HIR495" s="1"/>
      <c r="HIS495" s="1"/>
      <c r="HIT495" s="1"/>
      <c r="HIU495" s="1"/>
      <c r="HIV495" s="1"/>
      <c r="HIW495" s="1"/>
      <c r="HIX495" s="1"/>
      <c r="HIY495" s="1"/>
      <c r="HIZ495" s="1"/>
      <c r="HJA495" s="1"/>
      <c r="HJB495" s="1"/>
      <c r="HJC495" s="1"/>
      <c r="HJD495" s="1"/>
      <c r="HJE495" s="1"/>
      <c r="HJF495" s="1"/>
      <c r="HJG495" s="1"/>
      <c r="HJH495" s="1"/>
      <c r="HJI495" s="1"/>
      <c r="HJJ495" s="1"/>
      <c r="HJK495" s="1"/>
      <c r="HJL495" s="1"/>
      <c r="HJM495" s="1"/>
      <c r="HJN495" s="1"/>
      <c r="HJO495" s="1"/>
      <c r="HJP495" s="1"/>
      <c r="HJQ495" s="1"/>
      <c r="HJR495" s="1"/>
      <c r="HJS495" s="1"/>
      <c r="HJT495" s="1"/>
      <c r="HJU495" s="1"/>
      <c r="HJV495" s="1"/>
      <c r="HJW495" s="1"/>
      <c r="HJX495" s="1"/>
      <c r="HJY495" s="1"/>
      <c r="HJZ495" s="1"/>
      <c r="HKA495" s="1"/>
      <c r="HKB495" s="1"/>
      <c r="HKC495" s="1"/>
      <c r="HKD495" s="1"/>
      <c r="HKE495" s="1"/>
      <c r="HKF495" s="1"/>
      <c r="HKG495" s="1"/>
      <c r="HKH495" s="1"/>
      <c r="HKI495" s="1"/>
      <c r="HKJ495" s="1"/>
      <c r="HKK495" s="1"/>
      <c r="HKL495" s="1"/>
      <c r="HKM495" s="1"/>
      <c r="HKN495" s="1"/>
      <c r="HKO495" s="1"/>
      <c r="HKP495" s="1"/>
      <c r="HKQ495" s="1"/>
      <c r="HKR495" s="1"/>
      <c r="HKS495" s="1"/>
      <c r="HKT495" s="1"/>
      <c r="HKU495" s="1"/>
      <c r="HKV495" s="1"/>
      <c r="HKW495" s="1"/>
      <c r="HKX495" s="1"/>
      <c r="HKY495" s="1"/>
      <c r="HKZ495" s="1"/>
      <c r="HLA495" s="1"/>
      <c r="HLB495" s="1"/>
      <c r="HLC495" s="1"/>
      <c r="HLD495" s="1"/>
      <c r="HLE495" s="1"/>
      <c r="HLF495" s="1"/>
      <c r="HLG495" s="1"/>
      <c r="HLH495" s="1"/>
      <c r="HLI495" s="1"/>
      <c r="HLJ495" s="1"/>
      <c r="HLK495" s="1"/>
      <c r="HLL495" s="1"/>
      <c r="HLM495" s="1"/>
      <c r="HLN495" s="1"/>
      <c r="HLO495" s="1"/>
      <c r="HLP495" s="1"/>
      <c r="HLQ495" s="1"/>
      <c r="HLR495" s="1"/>
      <c r="HLS495" s="1"/>
      <c r="HLT495" s="1"/>
      <c r="HLU495" s="1"/>
      <c r="HLV495" s="1"/>
      <c r="HLW495" s="1"/>
      <c r="HLX495" s="1"/>
      <c r="HLY495" s="1"/>
      <c r="HLZ495" s="1"/>
      <c r="HMA495" s="1"/>
      <c r="HMB495" s="1"/>
      <c r="HMC495" s="1"/>
      <c r="HMD495" s="1"/>
      <c r="HME495" s="1"/>
      <c r="HMF495" s="1"/>
      <c r="HMG495" s="1"/>
      <c r="HMH495" s="1"/>
      <c r="HMI495" s="1"/>
      <c r="HMJ495" s="1"/>
      <c r="HMK495" s="1"/>
      <c r="HML495" s="1"/>
      <c r="HMM495" s="1"/>
      <c r="HMN495" s="1"/>
      <c r="HMO495" s="1"/>
      <c r="HMP495" s="1"/>
      <c r="HMQ495" s="1"/>
      <c r="HMR495" s="1"/>
      <c r="HMS495" s="1"/>
      <c r="HMT495" s="1"/>
      <c r="HMU495" s="1"/>
      <c r="HMV495" s="1"/>
      <c r="HMW495" s="1"/>
      <c r="HMX495" s="1"/>
      <c r="HMY495" s="1"/>
      <c r="HMZ495" s="1"/>
      <c r="HNA495" s="1"/>
      <c r="HNB495" s="1"/>
      <c r="HNC495" s="1"/>
      <c r="HND495" s="1"/>
      <c r="HNE495" s="1"/>
      <c r="HNF495" s="1"/>
      <c r="HNG495" s="1"/>
      <c r="HNH495" s="1"/>
      <c r="HNI495" s="1"/>
      <c r="HNJ495" s="1"/>
      <c r="HNK495" s="1"/>
      <c r="HNL495" s="1"/>
      <c r="HNM495" s="1"/>
      <c r="HNN495" s="1"/>
      <c r="HNO495" s="1"/>
      <c r="HNP495" s="1"/>
      <c r="HNQ495" s="1"/>
      <c r="HNR495" s="1"/>
      <c r="HNS495" s="1"/>
      <c r="HNT495" s="1"/>
      <c r="HNU495" s="1"/>
      <c r="HNV495" s="1"/>
      <c r="HNW495" s="1"/>
      <c r="HNX495" s="1"/>
      <c r="HNY495" s="1"/>
      <c r="HNZ495" s="1"/>
      <c r="HOA495" s="1"/>
      <c r="HOB495" s="1"/>
      <c r="HOC495" s="1"/>
      <c r="HOD495" s="1"/>
      <c r="HOE495" s="1"/>
      <c r="HOF495" s="1"/>
      <c r="HOG495" s="1"/>
      <c r="HOH495" s="1"/>
      <c r="HOI495" s="1"/>
      <c r="HOJ495" s="1"/>
      <c r="HOK495" s="1"/>
      <c r="HOL495" s="1"/>
      <c r="HOM495" s="1"/>
      <c r="HON495" s="1"/>
      <c r="HOO495" s="1"/>
      <c r="HOP495" s="1"/>
      <c r="HOQ495" s="1"/>
      <c r="HOR495" s="1"/>
      <c r="HOS495" s="1"/>
      <c r="HOT495" s="1"/>
      <c r="HOU495" s="1"/>
      <c r="HOV495" s="1"/>
      <c r="HOW495" s="1"/>
      <c r="HOX495" s="1"/>
      <c r="HOY495" s="1"/>
      <c r="HOZ495" s="1"/>
      <c r="HPA495" s="1"/>
      <c r="HPB495" s="1"/>
      <c r="HPC495" s="1"/>
      <c r="HPD495" s="1"/>
      <c r="HPE495" s="1"/>
      <c r="HPF495" s="1"/>
      <c r="HPG495" s="1"/>
      <c r="HPH495" s="1"/>
      <c r="HPI495" s="1"/>
      <c r="HPJ495" s="1"/>
      <c r="HPK495" s="1"/>
      <c r="HPL495" s="1"/>
      <c r="HPM495" s="1"/>
      <c r="HPN495" s="1"/>
      <c r="HPO495" s="1"/>
      <c r="HPP495" s="1"/>
      <c r="HPQ495" s="1"/>
      <c r="HPR495" s="1"/>
      <c r="HPS495" s="1"/>
      <c r="HPT495" s="1"/>
      <c r="HPU495" s="1"/>
      <c r="HPV495" s="1"/>
      <c r="HPW495" s="1"/>
      <c r="HPX495" s="1"/>
      <c r="HPY495" s="1"/>
      <c r="HPZ495" s="1"/>
      <c r="HQA495" s="1"/>
      <c r="HQB495" s="1"/>
      <c r="HQC495" s="1"/>
      <c r="HQD495" s="1"/>
      <c r="HQE495" s="1"/>
      <c r="HQF495" s="1"/>
      <c r="HQG495" s="1"/>
      <c r="HQH495" s="1"/>
      <c r="HQI495" s="1"/>
      <c r="HQJ495" s="1"/>
      <c r="HQK495" s="1"/>
      <c r="HQL495" s="1"/>
      <c r="HQM495" s="1"/>
      <c r="HQN495" s="1"/>
      <c r="HQO495" s="1"/>
      <c r="HQP495" s="1"/>
      <c r="HQQ495" s="1"/>
      <c r="HQR495" s="1"/>
      <c r="HQS495" s="1"/>
      <c r="HQT495" s="1"/>
      <c r="HQU495" s="1"/>
      <c r="HQV495" s="1"/>
      <c r="HQW495" s="1"/>
      <c r="HQX495" s="1"/>
      <c r="HQY495" s="1"/>
      <c r="HQZ495" s="1"/>
      <c r="HRA495" s="1"/>
      <c r="HRB495" s="1"/>
      <c r="HRC495" s="1"/>
      <c r="HRD495" s="1"/>
      <c r="HRE495" s="1"/>
      <c r="HRF495" s="1"/>
      <c r="HRG495" s="1"/>
      <c r="HRH495" s="1"/>
      <c r="HRI495" s="1"/>
      <c r="HRJ495" s="1"/>
      <c r="HRK495" s="1"/>
      <c r="HRL495" s="1"/>
      <c r="HRM495" s="1"/>
      <c r="HRN495" s="1"/>
      <c r="HRO495" s="1"/>
      <c r="HRP495" s="1"/>
      <c r="HRQ495" s="1"/>
      <c r="HRR495" s="1"/>
      <c r="HRS495" s="1"/>
      <c r="HRT495" s="1"/>
      <c r="HRU495" s="1"/>
      <c r="HRV495" s="1"/>
      <c r="HRW495" s="1"/>
      <c r="HRX495" s="1"/>
      <c r="HRY495" s="1"/>
      <c r="HRZ495" s="1"/>
      <c r="HSA495" s="1"/>
      <c r="HSB495" s="1"/>
      <c r="HSC495" s="1"/>
      <c r="HSD495" s="1"/>
      <c r="HSE495" s="1"/>
      <c r="HSF495" s="1"/>
      <c r="HSG495" s="1"/>
      <c r="HSH495" s="1"/>
      <c r="HSI495" s="1"/>
      <c r="HSJ495" s="1"/>
      <c r="HSK495" s="1"/>
      <c r="HSL495" s="1"/>
      <c r="HSM495" s="1"/>
      <c r="HSN495" s="1"/>
      <c r="HSO495" s="1"/>
      <c r="HSP495" s="1"/>
      <c r="HSQ495" s="1"/>
      <c r="HSR495" s="1"/>
      <c r="HSS495" s="1"/>
      <c r="HST495" s="1"/>
      <c r="HSU495" s="1"/>
      <c r="HSV495" s="1"/>
      <c r="HSW495" s="1"/>
      <c r="HSX495" s="1"/>
      <c r="HSY495" s="1"/>
      <c r="HSZ495" s="1"/>
      <c r="HTA495" s="1"/>
      <c r="HTB495" s="1"/>
      <c r="HTC495" s="1"/>
      <c r="HTD495" s="1"/>
      <c r="HTE495" s="1"/>
      <c r="HTF495" s="1"/>
      <c r="HTG495" s="1"/>
      <c r="HTH495" s="1"/>
      <c r="HTI495" s="1"/>
      <c r="HTJ495" s="1"/>
      <c r="HTK495" s="1"/>
      <c r="HTL495" s="1"/>
      <c r="HTM495" s="1"/>
      <c r="HTN495" s="1"/>
      <c r="HTO495" s="1"/>
      <c r="HTP495" s="1"/>
      <c r="HTQ495" s="1"/>
      <c r="HTR495" s="1"/>
      <c r="HTS495" s="1"/>
      <c r="HTT495" s="1"/>
      <c r="HTU495" s="1"/>
      <c r="HTV495" s="1"/>
      <c r="HTW495" s="1"/>
      <c r="HTX495" s="1"/>
      <c r="HTY495" s="1"/>
      <c r="HTZ495" s="1"/>
      <c r="HUA495" s="1"/>
      <c r="HUB495" s="1"/>
      <c r="HUC495" s="1"/>
      <c r="HUD495" s="1"/>
      <c r="HUE495" s="1"/>
      <c r="HUF495" s="1"/>
      <c r="HUG495" s="1"/>
      <c r="HUH495" s="1"/>
      <c r="HUI495" s="1"/>
      <c r="HUJ495" s="1"/>
      <c r="HUK495" s="1"/>
      <c r="HUL495" s="1"/>
      <c r="HUM495" s="1"/>
      <c r="HUN495" s="1"/>
      <c r="HUO495" s="1"/>
      <c r="HUP495" s="1"/>
      <c r="HUQ495" s="1"/>
      <c r="HUR495" s="1"/>
      <c r="HUS495" s="1"/>
      <c r="HUT495" s="1"/>
      <c r="HUU495" s="1"/>
      <c r="HUV495" s="1"/>
      <c r="HUW495" s="1"/>
      <c r="HUX495" s="1"/>
      <c r="HUY495" s="1"/>
      <c r="HUZ495" s="1"/>
      <c r="HVA495" s="1"/>
      <c r="HVB495" s="1"/>
      <c r="HVC495" s="1"/>
      <c r="HVD495" s="1"/>
      <c r="HVE495" s="1"/>
      <c r="HVF495" s="1"/>
      <c r="HVG495" s="1"/>
      <c r="HVH495" s="1"/>
      <c r="HVI495" s="1"/>
      <c r="HVJ495" s="1"/>
      <c r="HVK495" s="1"/>
      <c r="HVL495" s="1"/>
      <c r="HVM495" s="1"/>
      <c r="HVN495" s="1"/>
      <c r="HVO495" s="1"/>
      <c r="HVP495" s="1"/>
      <c r="HVQ495" s="1"/>
      <c r="HVR495" s="1"/>
      <c r="HVS495" s="1"/>
      <c r="HVT495" s="1"/>
      <c r="HVU495" s="1"/>
      <c r="HVV495" s="1"/>
      <c r="HVW495" s="1"/>
      <c r="HVX495" s="1"/>
      <c r="HVY495" s="1"/>
      <c r="HVZ495" s="1"/>
      <c r="HWA495" s="1"/>
      <c r="HWB495" s="1"/>
      <c r="HWC495" s="1"/>
      <c r="HWD495" s="1"/>
      <c r="HWE495" s="1"/>
      <c r="HWF495" s="1"/>
      <c r="HWG495" s="1"/>
      <c r="HWH495" s="1"/>
      <c r="HWI495" s="1"/>
      <c r="HWJ495" s="1"/>
      <c r="HWK495" s="1"/>
      <c r="HWL495" s="1"/>
      <c r="HWM495" s="1"/>
      <c r="HWN495" s="1"/>
      <c r="HWO495" s="1"/>
      <c r="HWP495" s="1"/>
      <c r="HWQ495" s="1"/>
      <c r="HWR495" s="1"/>
      <c r="HWS495" s="1"/>
      <c r="HWT495" s="1"/>
      <c r="HWU495" s="1"/>
      <c r="HWV495" s="1"/>
      <c r="HWW495" s="1"/>
      <c r="HWX495" s="1"/>
      <c r="HWY495" s="1"/>
      <c r="HWZ495" s="1"/>
      <c r="HXA495" s="1"/>
      <c r="HXB495" s="1"/>
      <c r="HXC495" s="1"/>
      <c r="HXD495" s="1"/>
      <c r="HXE495" s="1"/>
      <c r="HXF495" s="1"/>
      <c r="HXG495" s="1"/>
      <c r="HXH495" s="1"/>
      <c r="HXI495" s="1"/>
      <c r="HXJ495" s="1"/>
      <c r="HXK495" s="1"/>
      <c r="HXL495" s="1"/>
      <c r="HXM495" s="1"/>
      <c r="HXN495" s="1"/>
      <c r="HXO495" s="1"/>
      <c r="HXP495" s="1"/>
      <c r="HXQ495" s="1"/>
      <c r="HXR495" s="1"/>
      <c r="HXS495" s="1"/>
      <c r="HXT495" s="1"/>
      <c r="HXU495" s="1"/>
      <c r="HXV495" s="1"/>
      <c r="HXW495" s="1"/>
      <c r="HXX495" s="1"/>
      <c r="HXY495" s="1"/>
      <c r="HXZ495" s="1"/>
      <c r="HYA495" s="1"/>
      <c r="HYB495" s="1"/>
      <c r="HYC495" s="1"/>
      <c r="HYD495" s="1"/>
      <c r="HYE495" s="1"/>
      <c r="HYF495" s="1"/>
      <c r="HYG495" s="1"/>
      <c r="HYH495" s="1"/>
      <c r="HYI495" s="1"/>
      <c r="HYJ495" s="1"/>
      <c r="HYK495" s="1"/>
      <c r="HYL495" s="1"/>
      <c r="HYM495" s="1"/>
      <c r="HYN495" s="1"/>
      <c r="HYO495" s="1"/>
      <c r="HYP495" s="1"/>
      <c r="HYQ495" s="1"/>
      <c r="HYR495" s="1"/>
      <c r="HYS495" s="1"/>
      <c r="HYT495" s="1"/>
      <c r="HYU495" s="1"/>
      <c r="HYV495" s="1"/>
      <c r="HYW495" s="1"/>
      <c r="HYX495" s="1"/>
      <c r="HYY495" s="1"/>
      <c r="HYZ495" s="1"/>
      <c r="HZA495" s="1"/>
      <c r="HZB495" s="1"/>
      <c r="HZC495" s="1"/>
      <c r="HZD495" s="1"/>
      <c r="HZE495" s="1"/>
      <c r="HZF495" s="1"/>
      <c r="HZG495" s="1"/>
      <c r="HZH495" s="1"/>
      <c r="HZI495" s="1"/>
      <c r="HZJ495" s="1"/>
      <c r="HZK495" s="1"/>
      <c r="HZL495" s="1"/>
      <c r="HZM495" s="1"/>
      <c r="HZN495" s="1"/>
      <c r="HZO495" s="1"/>
      <c r="HZP495" s="1"/>
      <c r="HZQ495" s="1"/>
      <c r="HZR495" s="1"/>
      <c r="HZS495" s="1"/>
      <c r="HZT495" s="1"/>
      <c r="HZU495" s="1"/>
      <c r="HZV495" s="1"/>
      <c r="HZW495" s="1"/>
      <c r="HZX495" s="1"/>
      <c r="HZY495" s="1"/>
      <c r="HZZ495" s="1"/>
      <c r="IAA495" s="1"/>
      <c r="IAB495" s="1"/>
      <c r="IAC495" s="1"/>
      <c r="IAD495" s="1"/>
      <c r="IAE495" s="1"/>
      <c r="IAF495" s="1"/>
      <c r="IAG495" s="1"/>
      <c r="IAH495" s="1"/>
      <c r="IAI495" s="1"/>
      <c r="IAJ495" s="1"/>
      <c r="IAK495" s="1"/>
      <c r="IAL495" s="1"/>
      <c r="IAM495" s="1"/>
      <c r="IAN495" s="1"/>
      <c r="IAO495" s="1"/>
      <c r="IAP495" s="1"/>
      <c r="IAQ495" s="1"/>
      <c r="IAR495" s="1"/>
      <c r="IAS495" s="1"/>
      <c r="IAT495" s="1"/>
      <c r="IAU495" s="1"/>
      <c r="IAV495" s="1"/>
      <c r="IAW495" s="1"/>
      <c r="IAX495" s="1"/>
      <c r="IAY495" s="1"/>
      <c r="IAZ495" s="1"/>
      <c r="IBA495" s="1"/>
      <c r="IBB495" s="1"/>
      <c r="IBC495" s="1"/>
      <c r="IBD495" s="1"/>
      <c r="IBE495" s="1"/>
      <c r="IBF495" s="1"/>
      <c r="IBG495" s="1"/>
      <c r="IBH495" s="1"/>
      <c r="IBI495" s="1"/>
      <c r="IBJ495" s="1"/>
      <c r="IBK495" s="1"/>
      <c r="IBL495" s="1"/>
      <c r="IBM495" s="1"/>
      <c r="IBN495" s="1"/>
      <c r="IBO495" s="1"/>
      <c r="IBP495" s="1"/>
      <c r="IBQ495" s="1"/>
      <c r="IBR495" s="1"/>
      <c r="IBS495" s="1"/>
      <c r="IBT495" s="1"/>
      <c r="IBU495" s="1"/>
      <c r="IBV495" s="1"/>
      <c r="IBW495" s="1"/>
      <c r="IBX495" s="1"/>
      <c r="IBY495" s="1"/>
      <c r="IBZ495" s="1"/>
      <c r="ICA495" s="1"/>
      <c r="ICB495" s="1"/>
      <c r="ICC495" s="1"/>
      <c r="ICD495" s="1"/>
      <c r="ICE495" s="1"/>
      <c r="ICF495" s="1"/>
      <c r="ICG495" s="1"/>
      <c r="ICH495" s="1"/>
      <c r="ICI495" s="1"/>
      <c r="ICJ495" s="1"/>
      <c r="ICK495" s="1"/>
      <c r="ICL495" s="1"/>
      <c r="ICM495" s="1"/>
      <c r="ICN495" s="1"/>
      <c r="ICO495" s="1"/>
      <c r="ICP495" s="1"/>
      <c r="ICQ495" s="1"/>
      <c r="ICR495" s="1"/>
      <c r="ICS495" s="1"/>
      <c r="ICT495" s="1"/>
      <c r="ICU495" s="1"/>
      <c r="ICV495" s="1"/>
      <c r="ICW495" s="1"/>
      <c r="ICX495" s="1"/>
      <c r="ICY495" s="1"/>
      <c r="ICZ495" s="1"/>
      <c r="IDA495" s="1"/>
      <c r="IDB495" s="1"/>
      <c r="IDC495" s="1"/>
      <c r="IDD495" s="1"/>
      <c r="IDE495" s="1"/>
      <c r="IDF495" s="1"/>
      <c r="IDG495" s="1"/>
      <c r="IDH495" s="1"/>
      <c r="IDI495" s="1"/>
      <c r="IDJ495" s="1"/>
      <c r="IDK495" s="1"/>
      <c r="IDL495" s="1"/>
      <c r="IDM495" s="1"/>
      <c r="IDN495" s="1"/>
      <c r="IDO495" s="1"/>
      <c r="IDP495" s="1"/>
      <c r="IDQ495" s="1"/>
      <c r="IDR495" s="1"/>
      <c r="IDS495" s="1"/>
      <c r="IDT495" s="1"/>
      <c r="IDU495" s="1"/>
      <c r="IDV495" s="1"/>
      <c r="IDW495" s="1"/>
      <c r="IDX495" s="1"/>
      <c r="IDY495" s="1"/>
      <c r="IDZ495" s="1"/>
      <c r="IEA495" s="1"/>
      <c r="IEB495" s="1"/>
      <c r="IEC495" s="1"/>
      <c r="IED495" s="1"/>
      <c r="IEE495" s="1"/>
      <c r="IEF495" s="1"/>
      <c r="IEG495" s="1"/>
      <c r="IEH495" s="1"/>
      <c r="IEI495" s="1"/>
      <c r="IEJ495" s="1"/>
      <c r="IEK495" s="1"/>
      <c r="IEL495" s="1"/>
      <c r="IEM495" s="1"/>
      <c r="IEN495" s="1"/>
      <c r="IEO495" s="1"/>
      <c r="IEP495" s="1"/>
      <c r="IEQ495" s="1"/>
      <c r="IER495" s="1"/>
      <c r="IES495" s="1"/>
      <c r="IET495" s="1"/>
      <c r="IEU495" s="1"/>
      <c r="IEV495" s="1"/>
      <c r="IEW495" s="1"/>
      <c r="IEX495" s="1"/>
      <c r="IEY495" s="1"/>
      <c r="IEZ495" s="1"/>
      <c r="IFA495" s="1"/>
      <c r="IFB495" s="1"/>
      <c r="IFC495" s="1"/>
      <c r="IFD495" s="1"/>
      <c r="IFE495" s="1"/>
      <c r="IFF495" s="1"/>
      <c r="IFG495" s="1"/>
      <c r="IFH495" s="1"/>
      <c r="IFI495" s="1"/>
      <c r="IFJ495" s="1"/>
      <c r="IFK495" s="1"/>
      <c r="IFL495" s="1"/>
      <c r="IFM495" s="1"/>
      <c r="IFN495" s="1"/>
      <c r="IFO495" s="1"/>
      <c r="IFP495" s="1"/>
      <c r="IFQ495" s="1"/>
      <c r="IFR495" s="1"/>
      <c r="IFS495" s="1"/>
      <c r="IFT495" s="1"/>
      <c r="IFU495" s="1"/>
      <c r="IFV495" s="1"/>
      <c r="IFW495" s="1"/>
      <c r="IFX495" s="1"/>
      <c r="IFY495" s="1"/>
      <c r="IFZ495" s="1"/>
      <c r="IGA495" s="1"/>
      <c r="IGB495" s="1"/>
      <c r="IGC495" s="1"/>
      <c r="IGD495" s="1"/>
      <c r="IGE495" s="1"/>
      <c r="IGF495" s="1"/>
      <c r="IGG495" s="1"/>
      <c r="IGH495" s="1"/>
      <c r="IGI495" s="1"/>
      <c r="IGJ495" s="1"/>
      <c r="IGK495" s="1"/>
      <c r="IGL495" s="1"/>
      <c r="IGM495" s="1"/>
      <c r="IGN495" s="1"/>
      <c r="IGO495" s="1"/>
      <c r="IGP495" s="1"/>
      <c r="IGQ495" s="1"/>
      <c r="IGR495" s="1"/>
      <c r="IGS495" s="1"/>
      <c r="IGT495" s="1"/>
      <c r="IGU495" s="1"/>
      <c r="IGV495" s="1"/>
      <c r="IGW495" s="1"/>
      <c r="IGX495" s="1"/>
      <c r="IGY495" s="1"/>
      <c r="IGZ495" s="1"/>
      <c r="IHA495" s="1"/>
      <c r="IHB495" s="1"/>
      <c r="IHC495" s="1"/>
      <c r="IHD495" s="1"/>
      <c r="IHE495" s="1"/>
      <c r="IHF495" s="1"/>
      <c r="IHG495" s="1"/>
      <c r="IHH495" s="1"/>
      <c r="IHI495" s="1"/>
      <c r="IHJ495" s="1"/>
      <c r="IHK495" s="1"/>
      <c r="IHL495" s="1"/>
      <c r="IHM495" s="1"/>
      <c r="IHN495" s="1"/>
      <c r="IHO495" s="1"/>
      <c r="IHP495" s="1"/>
      <c r="IHQ495" s="1"/>
      <c r="IHR495" s="1"/>
      <c r="IHS495" s="1"/>
      <c r="IHT495" s="1"/>
      <c r="IHU495" s="1"/>
      <c r="IHV495" s="1"/>
      <c r="IHW495" s="1"/>
      <c r="IHX495" s="1"/>
      <c r="IHY495" s="1"/>
      <c r="IHZ495" s="1"/>
      <c r="IIA495" s="1"/>
      <c r="IIB495" s="1"/>
      <c r="IIC495" s="1"/>
      <c r="IID495" s="1"/>
      <c r="IIE495" s="1"/>
      <c r="IIF495" s="1"/>
      <c r="IIG495" s="1"/>
      <c r="IIH495" s="1"/>
      <c r="III495" s="1"/>
      <c r="IIJ495" s="1"/>
      <c r="IIK495" s="1"/>
      <c r="IIL495" s="1"/>
      <c r="IIM495" s="1"/>
      <c r="IIN495" s="1"/>
      <c r="IIO495" s="1"/>
      <c r="IIP495" s="1"/>
      <c r="IIQ495" s="1"/>
      <c r="IIR495" s="1"/>
      <c r="IIS495" s="1"/>
      <c r="IIT495" s="1"/>
      <c r="IIU495" s="1"/>
      <c r="IIV495" s="1"/>
      <c r="IIW495" s="1"/>
      <c r="IIX495" s="1"/>
      <c r="IIY495" s="1"/>
      <c r="IIZ495" s="1"/>
      <c r="IJA495" s="1"/>
      <c r="IJB495" s="1"/>
      <c r="IJC495" s="1"/>
      <c r="IJD495" s="1"/>
      <c r="IJE495" s="1"/>
      <c r="IJF495" s="1"/>
      <c r="IJG495" s="1"/>
      <c r="IJH495" s="1"/>
      <c r="IJI495" s="1"/>
      <c r="IJJ495" s="1"/>
      <c r="IJK495" s="1"/>
      <c r="IJL495" s="1"/>
      <c r="IJM495" s="1"/>
      <c r="IJN495" s="1"/>
      <c r="IJO495" s="1"/>
      <c r="IJP495" s="1"/>
      <c r="IJQ495" s="1"/>
      <c r="IJR495" s="1"/>
      <c r="IJS495" s="1"/>
      <c r="IJT495" s="1"/>
      <c r="IJU495" s="1"/>
      <c r="IJV495" s="1"/>
      <c r="IJW495" s="1"/>
      <c r="IJX495" s="1"/>
      <c r="IJY495" s="1"/>
      <c r="IJZ495" s="1"/>
      <c r="IKA495" s="1"/>
      <c r="IKB495" s="1"/>
      <c r="IKC495" s="1"/>
      <c r="IKD495" s="1"/>
      <c r="IKE495" s="1"/>
      <c r="IKF495" s="1"/>
      <c r="IKG495" s="1"/>
      <c r="IKH495" s="1"/>
      <c r="IKI495" s="1"/>
      <c r="IKJ495" s="1"/>
      <c r="IKK495" s="1"/>
      <c r="IKL495" s="1"/>
      <c r="IKM495" s="1"/>
      <c r="IKN495" s="1"/>
      <c r="IKO495" s="1"/>
      <c r="IKP495" s="1"/>
      <c r="IKQ495" s="1"/>
      <c r="IKR495" s="1"/>
      <c r="IKS495" s="1"/>
      <c r="IKT495" s="1"/>
      <c r="IKU495" s="1"/>
      <c r="IKV495" s="1"/>
      <c r="IKW495" s="1"/>
      <c r="IKX495" s="1"/>
      <c r="IKY495" s="1"/>
      <c r="IKZ495" s="1"/>
      <c r="ILA495" s="1"/>
      <c r="ILB495" s="1"/>
      <c r="ILC495" s="1"/>
      <c r="ILD495" s="1"/>
      <c r="ILE495" s="1"/>
      <c r="ILF495" s="1"/>
      <c r="ILG495" s="1"/>
      <c r="ILH495" s="1"/>
      <c r="ILI495" s="1"/>
      <c r="ILJ495" s="1"/>
      <c r="ILK495" s="1"/>
      <c r="ILL495" s="1"/>
      <c r="ILM495" s="1"/>
      <c r="ILN495" s="1"/>
      <c r="ILO495" s="1"/>
      <c r="ILP495" s="1"/>
      <c r="ILQ495" s="1"/>
      <c r="ILR495" s="1"/>
      <c r="ILS495" s="1"/>
      <c r="ILT495" s="1"/>
      <c r="ILU495" s="1"/>
      <c r="ILV495" s="1"/>
      <c r="ILW495" s="1"/>
      <c r="ILX495" s="1"/>
      <c r="ILY495" s="1"/>
      <c r="ILZ495" s="1"/>
      <c r="IMA495" s="1"/>
      <c r="IMB495" s="1"/>
      <c r="IMC495" s="1"/>
      <c r="IMD495" s="1"/>
      <c r="IME495" s="1"/>
      <c r="IMF495" s="1"/>
      <c r="IMG495" s="1"/>
      <c r="IMH495" s="1"/>
      <c r="IMI495" s="1"/>
      <c r="IMJ495" s="1"/>
      <c r="IMK495" s="1"/>
      <c r="IML495" s="1"/>
      <c r="IMM495" s="1"/>
      <c r="IMN495" s="1"/>
      <c r="IMO495" s="1"/>
      <c r="IMP495" s="1"/>
      <c r="IMQ495" s="1"/>
      <c r="IMR495" s="1"/>
      <c r="IMS495" s="1"/>
      <c r="IMT495" s="1"/>
      <c r="IMU495" s="1"/>
      <c r="IMV495" s="1"/>
      <c r="IMW495" s="1"/>
      <c r="IMX495" s="1"/>
      <c r="IMY495" s="1"/>
      <c r="IMZ495" s="1"/>
      <c r="INA495" s="1"/>
      <c r="INB495" s="1"/>
      <c r="INC495" s="1"/>
      <c r="IND495" s="1"/>
      <c r="INE495" s="1"/>
      <c r="INF495" s="1"/>
      <c r="ING495" s="1"/>
      <c r="INH495" s="1"/>
      <c r="INI495" s="1"/>
      <c r="INJ495" s="1"/>
      <c r="INK495" s="1"/>
      <c r="INL495" s="1"/>
      <c r="INM495" s="1"/>
      <c r="INN495" s="1"/>
      <c r="INO495" s="1"/>
      <c r="INP495" s="1"/>
      <c r="INQ495" s="1"/>
      <c r="INR495" s="1"/>
      <c r="INS495" s="1"/>
      <c r="INT495" s="1"/>
      <c r="INU495" s="1"/>
      <c r="INV495" s="1"/>
      <c r="INW495" s="1"/>
      <c r="INX495" s="1"/>
      <c r="INY495" s="1"/>
      <c r="INZ495" s="1"/>
      <c r="IOA495" s="1"/>
      <c r="IOB495" s="1"/>
      <c r="IOC495" s="1"/>
      <c r="IOD495" s="1"/>
      <c r="IOE495" s="1"/>
      <c r="IOF495" s="1"/>
      <c r="IOG495" s="1"/>
      <c r="IOH495" s="1"/>
      <c r="IOI495" s="1"/>
      <c r="IOJ495" s="1"/>
      <c r="IOK495" s="1"/>
      <c r="IOL495" s="1"/>
      <c r="IOM495" s="1"/>
      <c r="ION495" s="1"/>
      <c r="IOO495" s="1"/>
      <c r="IOP495" s="1"/>
      <c r="IOQ495" s="1"/>
      <c r="IOR495" s="1"/>
      <c r="IOS495" s="1"/>
      <c r="IOT495" s="1"/>
      <c r="IOU495" s="1"/>
      <c r="IOV495" s="1"/>
      <c r="IOW495" s="1"/>
      <c r="IOX495" s="1"/>
      <c r="IOY495" s="1"/>
      <c r="IOZ495" s="1"/>
      <c r="IPA495" s="1"/>
      <c r="IPB495" s="1"/>
      <c r="IPC495" s="1"/>
      <c r="IPD495" s="1"/>
      <c r="IPE495" s="1"/>
      <c r="IPF495" s="1"/>
      <c r="IPG495" s="1"/>
      <c r="IPH495" s="1"/>
      <c r="IPI495" s="1"/>
      <c r="IPJ495" s="1"/>
      <c r="IPK495" s="1"/>
      <c r="IPL495" s="1"/>
      <c r="IPM495" s="1"/>
      <c r="IPN495" s="1"/>
      <c r="IPO495" s="1"/>
      <c r="IPP495" s="1"/>
      <c r="IPQ495" s="1"/>
      <c r="IPR495" s="1"/>
      <c r="IPS495" s="1"/>
      <c r="IPT495" s="1"/>
      <c r="IPU495" s="1"/>
      <c r="IPV495" s="1"/>
      <c r="IPW495" s="1"/>
      <c r="IPX495" s="1"/>
      <c r="IPY495" s="1"/>
      <c r="IPZ495" s="1"/>
      <c r="IQA495" s="1"/>
      <c r="IQB495" s="1"/>
      <c r="IQC495" s="1"/>
      <c r="IQD495" s="1"/>
      <c r="IQE495" s="1"/>
      <c r="IQF495" s="1"/>
      <c r="IQG495" s="1"/>
      <c r="IQH495" s="1"/>
      <c r="IQI495" s="1"/>
      <c r="IQJ495" s="1"/>
      <c r="IQK495" s="1"/>
      <c r="IQL495" s="1"/>
      <c r="IQM495" s="1"/>
      <c r="IQN495" s="1"/>
      <c r="IQO495" s="1"/>
      <c r="IQP495" s="1"/>
      <c r="IQQ495" s="1"/>
      <c r="IQR495" s="1"/>
      <c r="IQS495" s="1"/>
      <c r="IQT495" s="1"/>
      <c r="IQU495" s="1"/>
      <c r="IQV495" s="1"/>
      <c r="IQW495" s="1"/>
      <c r="IQX495" s="1"/>
      <c r="IQY495" s="1"/>
      <c r="IQZ495" s="1"/>
      <c r="IRA495" s="1"/>
      <c r="IRB495" s="1"/>
      <c r="IRC495" s="1"/>
      <c r="IRD495" s="1"/>
      <c r="IRE495" s="1"/>
      <c r="IRF495" s="1"/>
      <c r="IRG495" s="1"/>
      <c r="IRH495" s="1"/>
      <c r="IRI495" s="1"/>
      <c r="IRJ495" s="1"/>
      <c r="IRK495" s="1"/>
      <c r="IRL495" s="1"/>
      <c r="IRM495" s="1"/>
      <c r="IRN495" s="1"/>
      <c r="IRO495" s="1"/>
      <c r="IRP495" s="1"/>
      <c r="IRQ495" s="1"/>
      <c r="IRR495" s="1"/>
      <c r="IRS495" s="1"/>
      <c r="IRT495" s="1"/>
      <c r="IRU495" s="1"/>
      <c r="IRV495" s="1"/>
      <c r="IRW495" s="1"/>
      <c r="IRX495" s="1"/>
      <c r="IRY495" s="1"/>
      <c r="IRZ495" s="1"/>
      <c r="ISA495" s="1"/>
      <c r="ISB495" s="1"/>
      <c r="ISC495" s="1"/>
      <c r="ISD495" s="1"/>
      <c r="ISE495" s="1"/>
      <c r="ISF495" s="1"/>
      <c r="ISG495" s="1"/>
      <c r="ISH495" s="1"/>
      <c r="ISI495" s="1"/>
      <c r="ISJ495" s="1"/>
      <c r="ISK495" s="1"/>
      <c r="ISL495" s="1"/>
      <c r="ISM495" s="1"/>
      <c r="ISN495" s="1"/>
      <c r="ISO495" s="1"/>
      <c r="ISP495" s="1"/>
      <c r="ISQ495" s="1"/>
      <c r="ISR495" s="1"/>
      <c r="ISS495" s="1"/>
      <c r="IST495" s="1"/>
      <c r="ISU495" s="1"/>
      <c r="ISV495" s="1"/>
      <c r="ISW495" s="1"/>
      <c r="ISX495" s="1"/>
      <c r="ISY495" s="1"/>
      <c r="ISZ495" s="1"/>
      <c r="ITA495" s="1"/>
      <c r="ITB495" s="1"/>
      <c r="ITC495" s="1"/>
      <c r="ITD495" s="1"/>
      <c r="ITE495" s="1"/>
      <c r="ITF495" s="1"/>
      <c r="ITG495" s="1"/>
      <c r="ITH495" s="1"/>
      <c r="ITI495" s="1"/>
      <c r="ITJ495" s="1"/>
      <c r="ITK495" s="1"/>
      <c r="ITL495" s="1"/>
      <c r="ITM495" s="1"/>
      <c r="ITN495" s="1"/>
      <c r="ITO495" s="1"/>
      <c r="ITP495" s="1"/>
      <c r="ITQ495" s="1"/>
      <c r="ITR495" s="1"/>
      <c r="ITS495" s="1"/>
      <c r="ITT495" s="1"/>
      <c r="ITU495" s="1"/>
      <c r="ITV495" s="1"/>
      <c r="ITW495" s="1"/>
      <c r="ITX495" s="1"/>
      <c r="ITY495" s="1"/>
      <c r="ITZ495" s="1"/>
      <c r="IUA495" s="1"/>
      <c r="IUB495" s="1"/>
      <c r="IUC495" s="1"/>
      <c r="IUD495" s="1"/>
      <c r="IUE495" s="1"/>
      <c r="IUF495" s="1"/>
      <c r="IUG495" s="1"/>
      <c r="IUH495" s="1"/>
      <c r="IUI495" s="1"/>
      <c r="IUJ495" s="1"/>
      <c r="IUK495" s="1"/>
      <c r="IUL495" s="1"/>
      <c r="IUM495" s="1"/>
      <c r="IUN495" s="1"/>
      <c r="IUO495" s="1"/>
      <c r="IUP495" s="1"/>
      <c r="IUQ495" s="1"/>
      <c r="IUR495" s="1"/>
      <c r="IUS495" s="1"/>
      <c r="IUT495" s="1"/>
      <c r="IUU495" s="1"/>
      <c r="IUV495" s="1"/>
      <c r="IUW495" s="1"/>
      <c r="IUX495" s="1"/>
      <c r="IUY495" s="1"/>
      <c r="IUZ495" s="1"/>
      <c r="IVA495" s="1"/>
      <c r="IVB495" s="1"/>
      <c r="IVC495" s="1"/>
      <c r="IVD495" s="1"/>
      <c r="IVE495" s="1"/>
      <c r="IVF495" s="1"/>
      <c r="IVG495" s="1"/>
      <c r="IVH495" s="1"/>
      <c r="IVI495" s="1"/>
      <c r="IVJ495" s="1"/>
      <c r="IVK495" s="1"/>
      <c r="IVL495" s="1"/>
      <c r="IVM495" s="1"/>
      <c r="IVN495" s="1"/>
      <c r="IVO495" s="1"/>
      <c r="IVP495" s="1"/>
      <c r="IVQ495" s="1"/>
      <c r="IVR495" s="1"/>
      <c r="IVS495" s="1"/>
      <c r="IVT495" s="1"/>
      <c r="IVU495" s="1"/>
      <c r="IVV495" s="1"/>
      <c r="IVW495" s="1"/>
      <c r="IVX495" s="1"/>
      <c r="IVY495" s="1"/>
      <c r="IVZ495" s="1"/>
      <c r="IWA495" s="1"/>
      <c r="IWB495" s="1"/>
      <c r="IWC495" s="1"/>
      <c r="IWD495" s="1"/>
      <c r="IWE495" s="1"/>
      <c r="IWF495" s="1"/>
      <c r="IWG495" s="1"/>
      <c r="IWH495" s="1"/>
      <c r="IWI495" s="1"/>
      <c r="IWJ495" s="1"/>
      <c r="IWK495" s="1"/>
      <c r="IWL495" s="1"/>
      <c r="IWM495" s="1"/>
      <c r="IWN495" s="1"/>
      <c r="IWO495" s="1"/>
      <c r="IWP495" s="1"/>
      <c r="IWQ495" s="1"/>
      <c r="IWR495" s="1"/>
      <c r="IWS495" s="1"/>
      <c r="IWT495" s="1"/>
      <c r="IWU495" s="1"/>
      <c r="IWV495" s="1"/>
      <c r="IWW495" s="1"/>
      <c r="IWX495" s="1"/>
      <c r="IWY495" s="1"/>
      <c r="IWZ495" s="1"/>
      <c r="IXA495" s="1"/>
      <c r="IXB495" s="1"/>
      <c r="IXC495" s="1"/>
      <c r="IXD495" s="1"/>
      <c r="IXE495" s="1"/>
      <c r="IXF495" s="1"/>
      <c r="IXG495" s="1"/>
      <c r="IXH495" s="1"/>
      <c r="IXI495" s="1"/>
      <c r="IXJ495" s="1"/>
      <c r="IXK495" s="1"/>
      <c r="IXL495" s="1"/>
      <c r="IXM495" s="1"/>
      <c r="IXN495" s="1"/>
      <c r="IXO495" s="1"/>
      <c r="IXP495" s="1"/>
      <c r="IXQ495" s="1"/>
      <c r="IXR495" s="1"/>
      <c r="IXS495" s="1"/>
      <c r="IXT495" s="1"/>
      <c r="IXU495" s="1"/>
      <c r="IXV495" s="1"/>
      <c r="IXW495" s="1"/>
      <c r="IXX495" s="1"/>
      <c r="IXY495" s="1"/>
      <c r="IXZ495" s="1"/>
      <c r="IYA495" s="1"/>
      <c r="IYB495" s="1"/>
      <c r="IYC495" s="1"/>
      <c r="IYD495" s="1"/>
      <c r="IYE495" s="1"/>
      <c r="IYF495" s="1"/>
      <c r="IYG495" s="1"/>
      <c r="IYH495" s="1"/>
      <c r="IYI495" s="1"/>
      <c r="IYJ495" s="1"/>
      <c r="IYK495" s="1"/>
      <c r="IYL495" s="1"/>
      <c r="IYM495" s="1"/>
      <c r="IYN495" s="1"/>
      <c r="IYO495" s="1"/>
      <c r="IYP495" s="1"/>
      <c r="IYQ495" s="1"/>
      <c r="IYR495" s="1"/>
      <c r="IYS495" s="1"/>
      <c r="IYT495" s="1"/>
      <c r="IYU495" s="1"/>
      <c r="IYV495" s="1"/>
      <c r="IYW495" s="1"/>
      <c r="IYX495" s="1"/>
      <c r="IYY495" s="1"/>
      <c r="IYZ495" s="1"/>
      <c r="IZA495" s="1"/>
      <c r="IZB495" s="1"/>
      <c r="IZC495" s="1"/>
      <c r="IZD495" s="1"/>
      <c r="IZE495" s="1"/>
      <c r="IZF495" s="1"/>
      <c r="IZG495" s="1"/>
      <c r="IZH495" s="1"/>
      <c r="IZI495" s="1"/>
      <c r="IZJ495" s="1"/>
      <c r="IZK495" s="1"/>
      <c r="IZL495" s="1"/>
      <c r="IZM495" s="1"/>
      <c r="IZN495" s="1"/>
      <c r="IZO495" s="1"/>
      <c r="IZP495" s="1"/>
      <c r="IZQ495" s="1"/>
      <c r="IZR495" s="1"/>
      <c r="IZS495" s="1"/>
      <c r="IZT495" s="1"/>
      <c r="IZU495" s="1"/>
      <c r="IZV495" s="1"/>
      <c r="IZW495" s="1"/>
      <c r="IZX495" s="1"/>
      <c r="IZY495" s="1"/>
      <c r="IZZ495" s="1"/>
      <c r="JAA495" s="1"/>
      <c r="JAB495" s="1"/>
      <c r="JAC495" s="1"/>
      <c r="JAD495" s="1"/>
      <c r="JAE495" s="1"/>
      <c r="JAF495" s="1"/>
      <c r="JAG495" s="1"/>
      <c r="JAH495" s="1"/>
      <c r="JAI495" s="1"/>
      <c r="JAJ495" s="1"/>
      <c r="JAK495" s="1"/>
      <c r="JAL495" s="1"/>
      <c r="JAM495" s="1"/>
      <c r="JAN495" s="1"/>
      <c r="JAO495" s="1"/>
      <c r="JAP495" s="1"/>
      <c r="JAQ495" s="1"/>
      <c r="JAR495" s="1"/>
      <c r="JAS495" s="1"/>
      <c r="JAT495" s="1"/>
      <c r="JAU495" s="1"/>
      <c r="JAV495" s="1"/>
      <c r="JAW495" s="1"/>
      <c r="JAX495" s="1"/>
      <c r="JAY495" s="1"/>
      <c r="JAZ495" s="1"/>
      <c r="JBA495" s="1"/>
      <c r="JBB495" s="1"/>
      <c r="JBC495" s="1"/>
      <c r="JBD495" s="1"/>
      <c r="JBE495" s="1"/>
      <c r="JBF495" s="1"/>
      <c r="JBG495" s="1"/>
      <c r="JBH495" s="1"/>
      <c r="JBI495" s="1"/>
      <c r="JBJ495" s="1"/>
      <c r="JBK495" s="1"/>
      <c r="JBL495" s="1"/>
      <c r="JBM495" s="1"/>
      <c r="JBN495" s="1"/>
      <c r="JBO495" s="1"/>
      <c r="JBP495" s="1"/>
      <c r="JBQ495" s="1"/>
      <c r="JBR495" s="1"/>
      <c r="JBS495" s="1"/>
      <c r="JBT495" s="1"/>
      <c r="JBU495" s="1"/>
      <c r="JBV495" s="1"/>
      <c r="JBW495" s="1"/>
      <c r="JBX495" s="1"/>
      <c r="JBY495" s="1"/>
      <c r="JBZ495" s="1"/>
      <c r="JCA495" s="1"/>
      <c r="JCB495" s="1"/>
      <c r="JCC495" s="1"/>
      <c r="JCD495" s="1"/>
      <c r="JCE495" s="1"/>
      <c r="JCF495" s="1"/>
      <c r="JCG495" s="1"/>
      <c r="JCH495" s="1"/>
      <c r="JCI495" s="1"/>
      <c r="JCJ495" s="1"/>
      <c r="JCK495" s="1"/>
      <c r="JCL495" s="1"/>
      <c r="JCM495" s="1"/>
      <c r="JCN495" s="1"/>
      <c r="JCO495" s="1"/>
      <c r="JCP495" s="1"/>
      <c r="JCQ495" s="1"/>
      <c r="JCR495" s="1"/>
      <c r="JCS495" s="1"/>
      <c r="JCT495" s="1"/>
      <c r="JCU495" s="1"/>
      <c r="JCV495" s="1"/>
      <c r="JCW495" s="1"/>
      <c r="JCX495" s="1"/>
      <c r="JCY495" s="1"/>
      <c r="JCZ495" s="1"/>
      <c r="JDA495" s="1"/>
      <c r="JDB495" s="1"/>
      <c r="JDC495" s="1"/>
      <c r="JDD495" s="1"/>
      <c r="JDE495" s="1"/>
      <c r="JDF495" s="1"/>
      <c r="JDG495" s="1"/>
      <c r="JDH495" s="1"/>
      <c r="JDI495" s="1"/>
      <c r="JDJ495" s="1"/>
      <c r="JDK495" s="1"/>
      <c r="JDL495" s="1"/>
      <c r="JDM495" s="1"/>
      <c r="JDN495" s="1"/>
      <c r="JDO495" s="1"/>
      <c r="JDP495" s="1"/>
      <c r="JDQ495" s="1"/>
      <c r="JDR495" s="1"/>
      <c r="JDS495" s="1"/>
      <c r="JDT495" s="1"/>
      <c r="JDU495" s="1"/>
      <c r="JDV495" s="1"/>
      <c r="JDW495" s="1"/>
      <c r="JDX495" s="1"/>
      <c r="JDY495" s="1"/>
      <c r="JDZ495" s="1"/>
      <c r="JEA495" s="1"/>
      <c r="JEB495" s="1"/>
      <c r="JEC495" s="1"/>
      <c r="JED495" s="1"/>
      <c r="JEE495" s="1"/>
      <c r="JEF495" s="1"/>
      <c r="JEG495" s="1"/>
      <c r="JEH495" s="1"/>
      <c r="JEI495" s="1"/>
      <c r="JEJ495" s="1"/>
      <c r="JEK495" s="1"/>
      <c r="JEL495" s="1"/>
      <c r="JEM495" s="1"/>
      <c r="JEN495" s="1"/>
      <c r="JEO495" s="1"/>
      <c r="JEP495" s="1"/>
      <c r="JEQ495" s="1"/>
      <c r="JER495" s="1"/>
      <c r="JES495" s="1"/>
      <c r="JET495" s="1"/>
      <c r="JEU495" s="1"/>
      <c r="JEV495" s="1"/>
      <c r="JEW495" s="1"/>
      <c r="JEX495" s="1"/>
      <c r="JEY495" s="1"/>
      <c r="JEZ495" s="1"/>
      <c r="JFA495" s="1"/>
      <c r="JFB495" s="1"/>
      <c r="JFC495" s="1"/>
      <c r="JFD495" s="1"/>
      <c r="JFE495" s="1"/>
      <c r="JFF495" s="1"/>
      <c r="JFG495" s="1"/>
      <c r="JFH495" s="1"/>
      <c r="JFI495" s="1"/>
      <c r="JFJ495" s="1"/>
      <c r="JFK495" s="1"/>
      <c r="JFL495" s="1"/>
      <c r="JFM495" s="1"/>
      <c r="JFN495" s="1"/>
      <c r="JFO495" s="1"/>
      <c r="JFP495" s="1"/>
      <c r="JFQ495" s="1"/>
      <c r="JFR495" s="1"/>
      <c r="JFS495" s="1"/>
      <c r="JFT495" s="1"/>
      <c r="JFU495" s="1"/>
      <c r="JFV495" s="1"/>
      <c r="JFW495" s="1"/>
      <c r="JFX495" s="1"/>
      <c r="JFY495" s="1"/>
      <c r="JFZ495" s="1"/>
      <c r="JGA495" s="1"/>
      <c r="JGB495" s="1"/>
      <c r="JGC495" s="1"/>
      <c r="JGD495" s="1"/>
      <c r="JGE495" s="1"/>
      <c r="JGF495" s="1"/>
      <c r="JGG495" s="1"/>
      <c r="JGH495" s="1"/>
      <c r="JGI495" s="1"/>
      <c r="JGJ495" s="1"/>
      <c r="JGK495" s="1"/>
      <c r="JGL495" s="1"/>
      <c r="JGM495" s="1"/>
      <c r="JGN495" s="1"/>
      <c r="JGO495" s="1"/>
      <c r="JGP495" s="1"/>
      <c r="JGQ495" s="1"/>
      <c r="JGR495" s="1"/>
      <c r="JGS495" s="1"/>
      <c r="JGT495" s="1"/>
      <c r="JGU495" s="1"/>
      <c r="JGV495" s="1"/>
      <c r="JGW495" s="1"/>
      <c r="JGX495" s="1"/>
      <c r="JGY495" s="1"/>
      <c r="JGZ495" s="1"/>
      <c r="JHA495" s="1"/>
      <c r="JHB495" s="1"/>
      <c r="JHC495" s="1"/>
      <c r="JHD495" s="1"/>
      <c r="JHE495" s="1"/>
      <c r="JHF495" s="1"/>
      <c r="JHG495" s="1"/>
      <c r="JHH495" s="1"/>
      <c r="JHI495" s="1"/>
      <c r="JHJ495" s="1"/>
      <c r="JHK495" s="1"/>
      <c r="JHL495" s="1"/>
      <c r="JHM495" s="1"/>
      <c r="JHN495" s="1"/>
      <c r="JHO495" s="1"/>
      <c r="JHP495" s="1"/>
      <c r="JHQ495" s="1"/>
      <c r="JHR495" s="1"/>
      <c r="JHS495" s="1"/>
      <c r="JHT495" s="1"/>
      <c r="JHU495" s="1"/>
      <c r="JHV495" s="1"/>
      <c r="JHW495" s="1"/>
      <c r="JHX495" s="1"/>
      <c r="JHY495" s="1"/>
      <c r="JHZ495" s="1"/>
      <c r="JIA495" s="1"/>
      <c r="JIB495" s="1"/>
      <c r="JIC495" s="1"/>
      <c r="JID495" s="1"/>
      <c r="JIE495" s="1"/>
      <c r="JIF495" s="1"/>
      <c r="JIG495" s="1"/>
      <c r="JIH495" s="1"/>
      <c r="JII495" s="1"/>
      <c r="JIJ495" s="1"/>
      <c r="JIK495" s="1"/>
      <c r="JIL495" s="1"/>
      <c r="JIM495" s="1"/>
      <c r="JIN495" s="1"/>
      <c r="JIO495" s="1"/>
      <c r="JIP495" s="1"/>
      <c r="JIQ495" s="1"/>
      <c r="JIR495" s="1"/>
      <c r="JIS495" s="1"/>
      <c r="JIT495" s="1"/>
      <c r="JIU495" s="1"/>
      <c r="JIV495" s="1"/>
      <c r="JIW495" s="1"/>
      <c r="JIX495" s="1"/>
      <c r="JIY495" s="1"/>
      <c r="JIZ495" s="1"/>
      <c r="JJA495" s="1"/>
      <c r="JJB495" s="1"/>
      <c r="JJC495" s="1"/>
      <c r="JJD495" s="1"/>
      <c r="JJE495" s="1"/>
      <c r="JJF495" s="1"/>
      <c r="JJG495" s="1"/>
      <c r="JJH495" s="1"/>
      <c r="JJI495" s="1"/>
      <c r="JJJ495" s="1"/>
      <c r="JJK495" s="1"/>
      <c r="JJL495" s="1"/>
      <c r="JJM495" s="1"/>
      <c r="JJN495" s="1"/>
      <c r="JJO495" s="1"/>
      <c r="JJP495" s="1"/>
      <c r="JJQ495" s="1"/>
      <c r="JJR495" s="1"/>
      <c r="JJS495" s="1"/>
      <c r="JJT495" s="1"/>
      <c r="JJU495" s="1"/>
      <c r="JJV495" s="1"/>
      <c r="JJW495" s="1"/>
      <c r="JJX495" s="1"/>
      <c r="JJY495" s="1"/>
      <c r="JJZ495" s="1"/>
      <c r="JKA495" s="1"/>
      <c r="JKB495" s="1"/>
      <c r="JKC495" s="1"/>
      <c r="JKD495" s="1"/>
      <c r="JKE495" s="1"/>
      <c r="JKF495" s="1"/>
      <c r="JKG495" s="1"/>
      <c r="JKH495" s="1"/>
      <c r="JKI495" s="1"/>
      <c r="JKJ495" s="1"/>
      <c r="JKK495" s="1"/>
      <c r="JKL495" s="1"/>
      <c r="JKM495" s="1"/>
      <c r="JKN495" s="1"/>
      <c r="JKO495" s="1"/>
      <c r="JKP495" s="1"/>
      <c r="JKQ495" s="1"/>
      <c r="JKR495" s="1"/>
      <c r="JKS495" s="1"/>
      <c r="JKT495" s="1"/>
      <c r="JKU495" s="1"/>
      <c r="JKV495" s="1"/>
      <c r="JKW495" s="1"/>
      <c r="JKX495" s="1"/>
      <c r="JKY495" s="1"/>
      <c r="JKZ495" s="1"/>
      <c r="JLA495" s="1"/>
      <c r="JLB495" s="1"/>
      <c r="JLC495" s="1"/>
      <c r="JLD495" s="1"/>
      <c r="JLE495" s="1"/>
      <c r="JLF495" s="1"/>
      <c r="JLG495" s="1"/>
      <c r="JLH495" s="1"/>
      <c r="JLI495" s="1"/>
      <c r="JLJ495" s="1"/>
      <c r="JLK495" s="1"/>
      <c r="JLL495" s="1"/>
      <c r="JLM495" s="1"/>
      <c r="JLN495" s="1"/>
      <c r="JLO495" s="1"/>
      <c r="JLP495" s="1"/>
      <c r="JLQ495" s="1"/>
      <c r="JLR495" s="1"/>
      <c r="JLS495" s="1"/>
      <c r="JLT495" s="1"/>
      <c r="JLU495" s="1"/>
      <c r="JLV495" s="1"/>
      <c r="JLW495" s="1"/>
      <c r="JLX495" s="1"/>
      <c r="JLY495" s="1"/>
      <c r="JLZ495" s="1"/>
      <c r="JMA495" s="1"/>
      <c r="JMB495" s="1"/>
      <c r="JMC495" s="1"/>
      <c r="JMD495" s="1"/>
      <c r="JME495" s="1"/>
      <c r="JMF495" s="1"/>
      <c r="JMG495" s="1"/>
      <c r="JMH495" s="1"/>
      <c r="JMI495" s="1"/>
      <c r="JMJ495" s="1"/>
      <c r="JMK495" s="1"/>
      <c r="JML495" s="1"/>
      <c r="JMM495" s="1"/>
      <c r="JMN495" s="1"/>
      <c r="JMO495" s="1"/>
      <c r="JMP495" s="1"/>
      <c r="JMQ495" s="1"/>
      <c r="JMR495" s="1"/>
      <c r="JMS495" s="1"/>
      <c r="JMT495" s="1"/>
      <c r="JMU495" s="1"/>
      <c r="JMV495" s="1"/>
      <c r="JMW495" s="1"/>
      <c r="JMX495" s="1"/>
      <c r="JMY495" s="1"/>
      <c r="JMZ495" s="1"/>
      <c r="JNA495" s="1"/>
      <c r="JNB495" s="1"/>
      <c r="JNC495" s="1"/>
      <c r="JND495" s="1"/>
      <c r="JNE495" s="1"/>
      <c r="JNF495" s="1"/>
      <c r="JNG495" s="1"/>
      <c r="JNH495" s="1"/>
      <c r="JNI495" s="1"/>
      <c r="JNJ495" s="1"/>
      <c r="JNK495" s="1"/>
      <c r="JNL495" s="1"/>
      <c r="JNM495" s="1"/>
      <c r="JNN495" s="1"/>
      <c r="JNO495" s="1"/>
      <c r="JNP495" s="1"/>
      <c r="JNQ495" s="1"/>
      <c r="JNR495" s="1"/>
      <c r="JNS495" s="1"/>
      <c r="JNT495" s="1"/>
      <c r="JNU495" s="1"/>
      <c r="JNV495" s="1"/>
      <c r="JNW495" s="1"/>
      <c r="JNX495" s="1"/>
      <c r="JNY495" s="1"/>
      <c r="JNZ495" s="1"/>
      <c r="JOA495" s="1"/>
      <c r="JOB495" s="1"/>
      <c r="JOC495" s="1"/>
      <c r="JOD495" s="1"/>
      <c r="JOE495" s="1"/>
      <c r="JOF495" s="1"/>
      <c r="JOG495" s="1"/>
      <c r="JOH495" s="1"/>
      <c r="JOI495" s="1"/>
      <c r="JOJ495" s="1"/>
      <c r="JOK495" s="1"/>
      <c r="JOL495" s="1"/>
      <c r="JOM495" s="1"/>
      <c r="JON495" s="1"/>
      <c r="JOO495" s="1"/>
      <c r="JOP495" s="1"/>
      <c r="JOQ495" s="1"/>
      <c r="JOR495" s="1"/>
      <c r="JOS495" s="1"/>
      <c r="JOT495" s="1"/>
      <c r="JOU495" s="1"/>
      <c r="JOV495" s="1"/>
      <c r="JOW495" s="1"/>
      <c r="JOX495" s="1"/>
      <c r="JOY495" s="1"/>
      <c r="JOZ495" s="1"/>
      <c r="JPA495" s="1"/>
      <c r="JPB495" s="1"/>
      <c r="JPC495" s="1"/>
      <c r="JPD495" s="1"/>
      <c r="JPE495" s="1"/>
      <c r="JPF495" s="1"/>
      <c r="JPG495" s="1"/>
      <c r="JPH495" s="1"/>
      <c r="JPI495" s="1"/>
      <c r="JPJ495" s="1"/>
      <c r="JPK495" s="1"/>
      <c r="JPL495" s="1"/>
      <c r="JPM495" s="1"/>
      <c r="JPN495" s="1"/>
      <c r="JPO495" s="1"/>
      <c r="JPP495" s="1"/>
      <c r="JPQ495" s="1"/>
      <c r="JPR495" s="1"/>
      <c r="JPS495" s="1"/>
      <c r="JPT495" s="1"/>
      <c r="JPU495" s="1"/>
      <c r="JPV495" s="1"/>
      <c r="JPW495" s="1"/>
      <c r="JPX495" s="1"/>
      <c r="JPY495" s="1"/>
      <c r="JPZ495" s="1"/>
      <c r="JQA495" s="1"/>
      <c r="JQB495" s="1"/>
      <c r="JQC495" s="1"/>
      <c r="JQD495" s="1"/>
      <c r="JQE495" s="1"/>
      <c r="JQF495" s="1"/>
      <c r="JQG495" s="1"/>
      <c r="JQH495" s="1"/>
      <c r="JQI495" s="1"/>
      <c r="JQJ495" s="1"/>
      <c r="JQK495" s="1"/>
      <c r="JQL495" s="1"/>
      <c r="JQM495" s="1"/>
      <c r="JQN495" s="1"/>
      <c r="JQO495" s="1"/>
      <c r="JQP495" s="1"/>
      <c r="JQQ495" s="1"/>
      <c r="JQR495" s="1"/>
      <c r="JQS495" s="1"/>
      <c r="JQT495" s="1"/>
      <c r="JQU495" s="1"/>
      <c r="JQV495" s="1"/>
      <c r="JQW495" s="1"/>
      <c r="JQX495" s="1"/>
      <c r="JQY495" s="1"/>
      <c r="JQZ495" s="1"/>
      <c r="JRA495" s="1"/>
      <c r="JRB495" s="1"/>
      <c r="JRC495" s="1"/>
      <c r="JRD495" s="1"/>
      <c r="JRE495" s="1"/>
      <c r="JRF495" s="1"/>
      <c r="JRG495" s="1"/>
      <c r="JRH495" s="1"/>
      <c r="JRI495" s="1"/>
      <c r="JRJ495" s="1"/>
      <c r="JRK495" s="1"/>
      <c r="JRL495" s="1"/>
      <c r="JRM495" s="1"/>
      <c r="JRN495" s="1"/>
      <c r="JRO495" s="1"/>
      <c r="JRP495" s="1"/>
      <c r="JRQ495" s="1"/>
      <c r="JRR495" s="1"/>
      <c r="JRS495" s="1"/>
      <c r="JRT495" s="1"/>
      <c r="JRU495" s="1"/>
      <c r="JRV495" s="1"/>
      <c r="JRW495" s="1"/>
      <c r="JRX495" s="1"/>
      <c r="JRY495" s="1"/>
      <c r="JRZ495" s="1"/>
      <c r="JSA495" s="1"/>
      <c r="JSB495" s="1"/>
      <c r="JSC495" s="1"/>
      <c r="JSD495" s="1"/>
      <c r="JSE495" s="1"/>
      <c r="JSF495" s="1"/>
      <c r="JSG495" s="1"/>
      <c r="JSH495" s="1"/>
      <c r="JSI495" s="1"/>
      <c r="JSJ495" s="1"/>
      <c r="JSK495" s="1"/>
      <c r="JSL495" s="1"/>
      <c r="JSM495" s="1"/>
      <c r="JSN495" s="1"/>
      <c r="JSO495" s="1"/>
      <c r="JSP495" s="1"/>
      <c r="JSQ495" s="1"/>
      <c r="JSR495" s="1"/>
      <c r="JSS495" s="1"/>
      <c r="JST495" s="1"/>
      <c r="JSU495" s="1"/>
      <c r="JSV495" s="1"/>
      <c r="JSW495" s="1"/>
      <c r="JSX495" s="1"/>
      <c r="JSY495" s="1"/>
      <c r="JSZ495" s="1"/>
      <c r="JTA495" s="1"/>
      <c r="JTB495" s="1"/>
      <c r="JTC495" s="1"/>
      <c r="JTD495" s="1"/>
      <c r="JTE495" s="1"/>
      <c r="JTF495" s="1"/>
      <c r="JTG495" s="1"/>
      <c r="JTH495" s="1"/>
      <c r="JTI495" s="1"/>
      <c r="JTJ495" s="1"/>
      <c r="JTK495" s="1"/>
      <c r="JTL495" s="1"/>
      <c r="JTM495" s="1"/>
      <c r="JTN495" s="1"/>
      <c r="JTO495" s="1"/>
      <c r="JTP495" s="1"/>
      <c r="JTQ495" s="1"/>
      <c r="JTR495" s="1"/>
      <c r="JTS495" s="1"/>
      <c r="JTT495" s="1"/>
      <c r="JTU495" s="1"/>
      <c r="JTV495" s="1"/>
      <c r="JTW495" s="1"/>
      <c r="JTX495" s="1"/>
      <c r="JTY495" s="1"/>
      <c r="JTZ495" s="1"/>
      <c r="JUA495" s="1"/>
      <c r="JUB495" s="1"/>
      <c r="JUC495" s="1"/>
      <c r="JUD495" s="1"/>
      <c r="JUE495" s="1"/>
      <c r="JUF495" s="1"/>
      <c r="JUG495" s="1"/>
      <c r="JUH495" s="1"/>
      <c r="JUI495" s="1"/>
      <c r="JUJ495" s="1"/>
      <c r="JUK495" s="1"/>
      <c r="JUL495" s="1"/>
      <c r="JUM495" s="1"/>
      <c r="JUN495" s="1"/>
      <c r="JUO495" s="1"/>
      <c r="JUP495" s="1"/>
      <c r="JUQ495" s="1"/>
      <c r="JUR495" s="1"/>
      <c r="JUS495" s="1"/>
      <c r="JUT495" s="1"/>
      <c r="JUU495" s="1"/>
      <c r="JUV495" s="1"/>
      <c r="JUW495" s="1"/>
      <c r="JUX495" s="1"/>
      <c r="JUY495" s="1"/>
      <c r="JUZ495" s="1"/>
      <c r="JVA495" s="1"/>
      <c r="JVB495" s="1"/>
      <c r="JVC495" s="1"/>
      <c r="JVD495" s="1"/>
      <c r="JVE495" s="1"/>
      <c r="JVF495" s="1"/>
      <c r="JVG495" s="1"/>
      <c r="JVH495" s="1"/>
      <c r="JVI495" s="1"/>
      <c r="JVJ495" s="1"/>
      <c r="JVK495" s="1"/>
      <c r="JVL495" s="1"/>
      <c r="JVM495" s="1"/>
      <c r="JVN495" s="1"/>
      <c r="JVO495" s="1"/>
      <c r="JVP495" s="1"/>
      <c r="JVQ495" s="1"/>
      <c r="JVR495" s="1"/>
      <c r="JVS495" s="1"/>
      <c r="JVT495" s="1"/>
      <c r="JVU495" s="1"/>
      <c r="JVV495" s="1"/>
      <c r="JVW495" s="1"/>
      <c r="JVX495" s="1"/>
      <c r="JVY495" s="1"/>
      <c r="JVZ495" s="1"/>
      <c r="JWA495" s="1"/>
      <c r="JWB495" s="1"/>
      <c r="JWC495" s="1"/>
      <c r="JWD495" s="1"/>
      <c r="JWE495" s="1"/>
      <c r="JWF495" s="1"/>
      <c r="JWG495" s="1"/>
      <c r="JWH495" s="1"/>
      <c r="JWI495" s="1"/>
      <c r="JWJ495" s="1"/>
      <c r="JWK495" s="1"/>
      <c r="JWL495" s="1"/>
      <c r="JWM495" s="1"/>
      <c r="JWN495" s="1"/>
      <c r="JWO495" s="1"/>
      <c r="JWP495" s="1"/>
      <c r="JWQ495" s="1"/>
      <c r="JWR495" s="1"/>
      <c r="JWS495" s="1"/>
      <c r="JWT495" s="1"/>
      <c r="JWU495" s="1"/>
      <c r="JWV495" s="1"/>
      <c r="JWW495" s="1"/>
      <c r="JWX495" s="1"/>
      <c r="JWY495" s="1"/>
      <c r="JWZ495" s="1"/>
      <c r="JXA495" s="1"/>
      <c r="JXB495" s="1"/>
      <c r="JXC495" s="1"/>
      <c r="JXD495" s="1"/>
      <c r="JXE495" s="1"/>
      <c r="JXF495" s="1"/>
      <c r="JXG495" s="1"/>
      <c r="JXH495" s="1"/>
      <c r="JXI495" s="1"/>
      <c r="JXJ495" s="1"/>
      <c r="JXK495" s="1"/>
      <c r="JXL495" s="1"/>
      <c r="JXM495" s="1"/>
      <c r="JXN495" s="1"/>
      <c r="JXO495" s="1"/>
      <c r="JXP495" s="1"/>
      <c r="JXQ495" s="1"/>
      <c r="JXR495" s="1"/>
      <c r="JXS495" s="1"/>
      <c r="JXT495" s="1"/>
      <c r="JXU495" s="1"/>
      <c r="JXV495" s="1"/>
      <c r="JXW495" s="1"/>
      <c r="JXX495" s="1"/>
      <c r="JXY495" s="1"/>
      <c r="JXZ495" s="1"/>
      <c r="JYA495" s="1"/>
      <c r="JYB495" s="1"/>
      <c r="JYC495" s="1"/>
      <c r="JYD495" s="1"/>
      <c r="JYE495" s="1"/>
      <c r="JYF495" s="1"/>
      <c r="JYG495" s="1"/>
      <c r="JYH495" s="1"/>
      <c r="JYI495" s="1"/>
      <c r="JYJ495" s="1"/>
      <c r="JYK495" s="1"/>
      <c r="JYL495" s="1"/>
      <c r="JYM495" s="1"/>
      <c r="JYN495" s="1"/>
      <c r="JYO495" s="1"/>
      <c r="JYP495" s="1"/>
      <c r="JYQ495" s="1"/>
      <c r="JYR495" s="1"/>
      <c r="JYS495" s="1"/>
      <c r="JYT495" s="1"/>
      <c r="JYU495" s="1"/>
      <c r="JYV495" s="1"/>
      <c r="JYW495" s="1"/>
      <c r="JYX495" s="1"/>
      <c r="JYY495" s="1"/>
      <c r="JYZ495" s="1"/>
      <c r="JZA495" s="1"/>
      <c r="JZB495" s="1"/>
      <c r="JZC495" s="1"/>
      <c r="JZD495" s="1"/>
      <c r="JZE495" s="1"/>
      <c r="JZF495" s="1"/>
      <c r="JZG495" s="1"/>
      <c r="JZH495" s="1"/>
      <c r="JZI495" s="1"/>
      <c r="JZJ495" s="1"/>
      <c r="JZK495" s="1"/>
      <c r="JZL495" s="1"/>
      <c r="JZM495" s="1"/>
      <c r="JZN495" s="1"/>
      <c r="JZO495" s="1"/>
      <c r="JZP495" s="1"/>
      <c r="JZQ495" s="1"/>
      <c r="JZR495" s="1"/>
      <c r="JZS495" s="1"/>
      <c r="JZT495" s="1"/>
      <c r="JZU495" s="1"/>
      <c r="JZV495" s="1"/>
      <c r="JZW495" s="1"/>
      <c r="JZX495" s="1"/>
      <c r="JZY495" s="1"/>
      <c r="JZZ495" s="1"/>
      <c r="KAA495" s="1"/>
      <c r="KAB495" s="1"/>
      <c r="KAC495" s="1"/>
      <c r="KAD495" s="1"/>
      <c r="KAE495" s="1"/>
      <c r="KAF495" s="1"/>
      <c r="KAG495" s="1"/>
      <c r="KAH495" s="1"/>
      <c r="KAI495" s="1"/>
      <c r="KAJ495" s="1"/>
      <c r="KAK495" s="1"/>
      <c r="KAL495" s="1"/>
      <c r="KAM495" s="1"/>
      <c r="KAN495" s="1"/>
      <c r="KAO495" s="1"/>
      <c r="KAP495" s="1"/>
      <c r="KAQ495" s="1"/>
      <c r="KAR495" s="1"/>
      <c r="KAS495" s="1"/>
      <c r="KAT495" s="1"/>
      <c r="KAU495" s="1"/>
      <c r="KAV495" s="1"/>
      <c r="KAW495" s="1"/>
      <c r="KAX495" s="1"/>
      <c r="KAY495" s="1"/>
      <c r="KAZ495" s="1"/>
      <c r="KBA495" s="1"/>
      <c r="KBB495" s="1"/>
      <c r="KBC495" s="1"/>
      <c r="KBD495" s="1"/>
      <c r="KBE495" s="1"/>
      <c r="KBF495" s="1"/>
      <c r="KBG495" s="1"/>
      <c r="KBH495" s="1"/>
      <c r="KBI495" s="1"/>
      <c r="KBJ495" s="1"/>
      <c r="KBK495" s="1"/>
      <c r="KBL495" s="1"/>
      <c r="KBM495" s="1"/>
      <c r="KBN495" s="1"/>
      <c r="KBO495" s="1"/>
      <c r="KBP495" s="1"/>
      <c r="KBQ495" s="1"/>
      <c r="KBR495" s="1"/>
      <c r="KBS495" s="1"/>
      <c r="KBT495" s="1"/>
      <c r="KBU495" s="1"/>
      <c r="KBV495" s="1"/>
      <c r="KBW495" s="1"/>
      <c r="KBX495" s="1"/>
      <c r="KBY495" s="1"/>
      <c r="KBZ495" s="1"/>
      <c r="KCA495" s="1"/>
      <c r="KCB495" s="1"/>
      <c r="KCC495" s="1"/>
      <c r="KCD495" s="1"/>
      <c r="KCE495" s="1"/>
      <c r="KCF495" s="1"/>
      <c r="KCG495" s="1"/>
      <c r="KCH495" s="1"/>
      <c r="KCI495" s="1"/>
      <c r="KCJ495" s="1"/>
      <c r="KCK495" s="1"/>
      <c r="KCL495" s="1"/>
      <c r="KCM495" s="1"/>
      <c r="KCN495" s="1"/>
      <c r="KCO495" s="1"/>
      <c r="KCP495" s="1"/>
      <c r="KCQ495" s="1"/>
      <c r="KCR495" s="1"/>
      <c r="KCS495" s="1"/>
      <c r="KCT495" s="1"/>
      <c r="KCU495" s="1"/>
      <c r="KCV495" s="1"/>
      <c r="KCW495" s="1"/>
      <c r="KCX495" s="1"/>
      <c r="KCY495" s="1"/>
      <c r="KCZ495" s="1"/>
      <c r="KDA495" s="1"/>
      <c r="KDB495" s="1"/>
      <c r="KDC495" s="1"/>
      <c r="KDD495" s="1"/>
      <c r="KDE495" s="1"/>
      <c r="KDF495" s="1"/>
      <c r="KDG495" s="1"/>
      <c r="KDH495" s="1"/>
      <c r="KDI495" s="1"/>
      <c r="KDJ495" s="1"/>
      <c r="KDK495" s="1"/>
      <c r="KDL495" s="1"/>
      <c r="KDM495" s="1"/>
      <c r="KDN495" s="1"/>
      <c r="KDO495" s="1"/>
      <c r="KDP495" s="1"/>
      <c r="KDQ495" s="1"/>
      <c r="KDR495" s="1"/>
      <c r="KDS495" s="1"/>
      <c r="KDT495" s="1"/>
      <c r="KDU495" s="1"/>
      <c r="KDV495" s="1"/>
      <c r="KDW495" s="1"/>
      <c r="KDX495" s="1"/>
      <c r="KDY495" s="1"/>
      <c r="KDZ495" s="1"/>
      <c r="KEA495" s="1"/>
      <c r="KEB495" s="1"/>
      <c r="KEC495" s="1"/>
      <c r="KED495" s="1"/>
      <c r="KEE495" s="1"/>
      <c r="KEF495" s="1"/>
      <c r="KEG495" s="1"/>
      <c r="KEH495" s="1"/>
      <c r="KEI495" s="1"/>
      <c r="KEJ495" s="1"/>
      <c r="KEK495" s="1"/>
      <c r="KEL495" s="1"/>
      <c r="KEM495" s="1"/>
      <c r="KEN495" s="1"/>
      <c r="KEO495" s="1"/>
      <c r="KEP495" s="1"/>
      <c r="KEQ495" s="1"/>
      <c r="KER495" s="1"/>
      <c r="KES495" s="1"/>
      <c r="KET495" s="1"/>
      <c r="KEU495" s="1"/>
      <c r="KEV495" s="1"/>
      <c r="KEW495" s="1"/>
      <c r="KEX495" s="1"/>
      <c r="KEY495" s="1"/>
      <c r="KEZ495" s="1"/>
      <c r="KFA495" s="1"/>
      <c r="KFB495" s="1"/>
      <c r="KFC495" s="1"/>
      <c r="KFD495" s="1"/>
      <c r="KFE495" s="1"/>
      <c r="KFF495" s="1"/>
      <c r="KFG495" s="1"/>
      <c r="KFH495" s="1"/>
      <c r="KFI495" s="1"/>
      <c r="KFJ495" s="1"/>
      <c r="KFK495" s="1"/>
      <c r="KFL495" s="1"/>
      <c r="KFM495" s="1"/>
      <c r="KFN495" s="1"/>
      <c r="KFO495" s="1"/>
      <c r="KFP495" s="1"/>
      <c r="KFQ495" s="1"/>
      <c r="KFR495" s="1"/>
      <c r="KFS495" s="1"/>
      <c r="KFT495" s="1"/>
      <c r="KFU495" s="1"/>
      <c r="KFV495" s="1"/>
      <c r="KFW495" s="1"/>
      <c r="KFX495" s="1"/>
      <c r="KFY495" s="1"/>
      <c r="KFZ495" s="1"/>
      <c r="KGA495" s="1"/>
      <c r="KGB495" s="1"/>
      <c r="KGC495" s="1"/>
      <c r="KGD495" s="1"/>
      <c r="KGE495" s="1"/>
      <c r="KGF495" s="1"/>
      <c r="KGG495" s="1"/>
      <c r="KGH495" s="1"/>
      <c r="KGI495" s="1"/>
      <c r="KGJ495" s="1"/>
      <c r="KGK495" s="1"/>
      <c r="KGL495" s="1"/>
      <c r="KGM495" s="1"/>
      <c r="KGN495" s="1"/>
      <c r="KGO495" s="1"/>
      <c r="KGP495" s="1"/>
      <c r="KGQ495" s="1"/>
      <c r="KGR495" s="1"/>
      <c r="KGS495" s="1"/>
      <c r="KGT495" s="1"/>
      <c r="KGU495" s="1"/>
      <c r="KGV495" s="1"/>
      <c r="KGW495" s="1"/>
      <c r="KGX495" s="1"/>
      <c r="KGY495" s="1"/>
      <c r="KGZ495" s="1"/>
      <c r="KHA495" s="1"/>
      <c r="KHB495" s="1"/>
      <c r="KHC495" s="1"/>
      <c r="KHD495" s="1"/>
      <c r="KHE495" s="1"/>
      <c r="KHF495" s="1"/>
      <c r="KHG495" s="1"/>
      <c r="KHH495" s="1"/>
      <c r="KHI495" s="1"/>
      <c r="KHJ495" s="1"/>
      <c r="KHK495" s="1"/>
      <c r="KHL495" s="1"/>
      <c r="KHM495" s="1"/>
      <c r="KHN495" s="1"/>
      <c r="KHO495" s="1"/>
      <c r="KHP495" s="1"/>
      <c r="KHQ495" s="1"/>
      <c r="KHR495" s="1"/>
      <c r="KHS495" s="1"/>
      <c r="KHT495" s="1"/>
      <c r="KHU495" s="1"/>
      <c r="KHV495" s="1"/>
      <c r="KHW495" s="1"/>
      <c r="KHX495" s="1"/>
      <c r="KHY495" s="1"/>
      <c r="KHZ495" s="1"/>
      <c r="KIA495" s="1"/>
      <c r="KIB495" s="1"/>
      <c r="KIC495" s="1"/>
      <c r="KID495" s="1"/>
      <c r="KIE495" s="1"/>
      <c r="KIF495" s="1"/>
      <c r="KIG495" s="1"/>
      <c r="KIH495" s="1"/>
      <c r="KII495" s="1"/>
      <c r="KIJ495" s="1"/>
      <c r="KIK495" s="1"/>
      <c r="KIL495" s="1"/>
      <c r="KIM495" s="1"/>
      <c r="KIN495" s="1"/>
      <c r="KIO495" s="1"/>
      <c r="KIP495" s="1"/>
      <c r="KIQ495" s="1"/>
      <c r="KIR495" s="1"/>
      <c r="KIS495" s="1"/>
      <c r="KIT495" s="1"/>
      <c r="KIU495" s="1"/>
      <c r="KIV495" s="1"/>
      <c r="KIW495" s="1"/>
      <c r="KIX495" s="1"/>
      <c r="KIY495" s="1"/>
      <c r="KIZ495" s="1"/>
      <c r="KJA495" s="1"/>
      <c r="KJB495" s="1"/>
      <c r="KJC495" s="1"/>
      <c r="KJD495" s="1"/>
      <c r="KJE495" s="1"/>
      <c r="KJF495" s="1"/>
      <c r="KJG495" s="1"/>
      <c r="KJH495" s="1"/>
      <c r="KJI495" s="1"/>
      <c r="KJJ495" s="1"/>
      <c r="KJK495" s="1"/>
      <c r="KJL495" s="1"/>
      <c r="KJM495" s="1"/>
      <c r="KJN495" s="1"/>
      <c r="KJO495" s="1"/>
      <c r="KJP495" s="1"/>
      <c r="KJQ495" s="1"/>
      <c r="KJR495" s="1"/>
      <c r="KJS495" s="1"/>
      <c r="KJT495" s="1"/>
      <c r="KJU495" s="1"/>
      <c r="KJV495" s="1"/>
      <c r="KJW495" s="1"/>
      <c r="KJX495" s="1"/>
      <c r="KJY495" s="1"/>
      <c r="KJZ495" s="1"/>
      <c r="KKA495" s="1"/>
      <c r="KKB495" s="1"/>
      <c r="KKC495" s="1"/>
      <c r="KKD495" s="1"/>
      <c r="KKE495" s="1"/>
      <c r="KKF495" s="1"/>
      <c r="KKG495" s="1"/>
      <c r="KKH495" s="1"/>
      <c r="KKI495" s="1"/>
      <c r="KKJ495" s="1"/>
      <c r="KKK495" s="1"/>
      <c r="KKL495" s="1"/>
      <c r="KKM495" s="1"/>
      <c r="KKN495" s="1"/>
      <c r="KKO495" s="1"/>
      <c r="KKP495" s="1"/>
      <c r="KKQ495" s="1"/>
      <c r="KKR495" s="1"/>
      <c r="KKS495" s="1"/>
      <c r="KKT495" s="1"/>
      <c r="KKU495" s="1"/>
      <c r="KKV495" s="1"/>
      <c r="KKW495" s="1"/>
      <c r="KKX495" s="1"/>
      <c r="KKY495" s="1"/>
      <c r="KKZ495" s="1"/>
      <c r="KLA495" s="1"/>
      <c r="KLB495" s="1"/>
      <c r="KLC495" s="1"/>
      <c r="KLD495" s="1"/>
      <c r="KLE495" s="1"/>
      <c r="KLF495" s="1"/>
      <c r="KLG495" s="1"/>
      <c r="KLH495" s="1"/>
      <c r="KLI495" s="1"/>
      <c r="KLJ495" s="1"/>
      <c r="KLK495" s="1"/>
      <c r="KLL495" s="1"/>
      <c r="KLM495" s="1"/>
      <c r="KLN495" s="1"/>
      <c r="KLO495" s="1"/>
      <c r="KLP495" s="1"/>
      <c r="KLQ495" s="1"/>
      <c r="KLR495" s="1"/>
      <c r="KLS495" s="1"/>
      <c r="KLT495" s="1"/>
      <c r="KLU495" s="1"/>
      <c r="KLV495" s="1"/>
      <c r="KLW495" s="1"/>
      <c r="KLX495" s="1"/>
      <c r="KLY495" s="1"/>
      <c r="KLZ495" s="1"/>
      <c r="KMA495" s="1"/>
      <c r="KMB495" s="1"/>
      <c r="KMC495" s="1"/>
      <c r="KMD495" s="1"/>
      <c r="KME495" s="1"/>
      <c r="KMF495" s="1"/>
      <c r="KMG495" s="1"/>
      <c r="KMH495" s="1"/>
      <c r="KMI495" s="1"/>
      <c r="KMJ495" s="1"/>
      <c r="KMK495" s="1"/>
      <c r="KML495" s="1"/>
      <c r="KMM495" s="1"/>
      <c r="KMN495" s="1"/>
      <c r="KMO495" s="1"/>
      <c r="KMP495" s="1"/>
      <c r="KMQ495" s="1"/>
      <c r="KMR495" s="1"/>
      <c r="KMS495" s="1"/>
      <c r="KMT495" s="1"/>
      <c r="KMU495" s="1"/>
      <c r="KMV495" s="1"/>
      <c r="KMW495" s="1"/>
      <c r="KMX495" s="1"/>
      <c r="KMY495" s="1"/>
      <c r="KMZ495" s="1"/>
      <c r="KNA495" s="1"/>
      <c r="KNB495" s="1"/>
      <c r="KNC495" s="1"/>
      <c r="KND495" s="1"/>
      <c r="KNE495" s="1"/>
      <c r="KNF495" s="1"/>
      <c r="KNG495" s="1"/>
      <c r="KNH495" s="1"/>
      <c r="KNI495" s="1"/>
      <c r="KNJ495" s="1"/>
      <c r="KNK495" s="1"/>
      <c r="KNL495" s="1"/>
      <c r="KNM495" s="1"/>
      <c r="KNN495" s="1"/>
      <c r="KNO495" s="1"/>
      <c r="KNP495" s="1"/>
      <c r="KNQ495" s="1"/>
      <c r="KNR495" s="1"/>
      <c r="KNS495" s="1"/>
      <c r="KNT495" s="1"/>
      <c r="KNU495" s="1"/>
      <c r="KNV495" s="1"/>
      <c r="KNW495" s="1"/>
      <c r="KNX495" s="1"/>
      <c r="KNY495" s="1"/>
      <c r="KNZ495" s="1"/>
      <c r="KOA495" s="1"/>
      <c r="KOB495" s="1"/>
      <c r="KOC495" s="1"/>
      <c r="KOD495" s="1"/>
      <c r="KOE495" s="1"/>
      <c r="KOF495" s="1"/>
      <c r="KOG495" s="1"/>
      <c r="KOH495" s="1"/>
      <c r="KOI495" s="1"/>
      <c r="KOJ495" s="1"/>
      <c r="KOK495" s="1"/>
      <c r="KOL495" s="1"/>
      <c r="KOM495" s="1"/>
      <c r="KON495" s="1"/>
      <c r="KOO495" s="1"/>
      <c r="KOP495" s="1"/>
      <c r="KOQ495" s="1"/>
      <c r="KOR495" s="1"/>
      <c r="KOS495" s="1"/>
      <c r="KOT495" s="1"/>
      <c r="KOU495" s="1"/>
      <c r="KOV495" s="1"/>
      <c r="KOW495" s="1"/>
      <c r="KOX495" s="1"/>
      <c r="KOY495" s="1"/>
      <c r="KOZ495" s="1"/>
      <c r="KPA495" s="1"/>
      <c r="KPB495" s="1"/>
      <c r="KPC495" s="1"/>
      <c r="KPD495" s="1"/>
      <c r="KPE495" s="1"/>
      <c r="KPF495" s="1"/>
      <c r="KPG495" s="1"/>
      <c r="KPH495" s="1"/>
      <c r="KPI495" s="1"/>
      <c r="KPJ495" s="1"/>
      <c r="KPK495" s="1"/>
      <c r="KPL495" s="1"/>
      <c r="KPM495" s="1"/>
      <c r="KPN495" s="1"/>
      <c r="KPO495" s="1"/>
      <c r="KPP495" s="1"/>
      <c r="KPQ495" s="1"/>
      <c r="KPR495" s="1"/>
      <c r="KPS495" s="1"/>
      <c r="KPT495" s="1"/>
      <c r="KPU495" s="1"/>
      <c r="KPV495" s="1"/>
      <c r="KPW495" s="1"/>
      <c r="KPX495" s="1"/>
      <c r="KPY495" s="1"/>
      <c r="KPZ495" s="1"/>
      <c r="KQA495" s="1"/>
      <c r="KQB495" s="1"/>
      <c r="KQC495" s="1"/>
      <c r="KQD495" s="1"/>
      <c r="KQE495" s="1"/>
      <c r="KQF495" s="1"/>
      <c r="KQG495" s="1"/>
      <c r="KQH495" s="1"/>
      <c r="KQI495" s="1"/>
      <c r="KQJ495" s="1"/>
      <c r="KQK495" s="1"/>
      <c r="KQL495" s="1"/>
      <c r="KQM495" s="1"/>
      <c r="KQN495" s="1"/>
      <c r="KQO495" s="1"/>
      <c r="KQP495" s="1"/>
      <c r="KQQ495" s="1"/>
      <c r="KQR495" s="1"/>
      <c r="KQS495" s="1"/>
      <c r="KQT495" s="1"/>
      <c r="KQU495" s="1"/>
      <c r="KQV495" s="1"/>
      <c r="KQW495" s="1"/>
      <c r="KQX495" s="1"/>
      <c r="KQY495" s="1"/>
      <c r="KQZ495" s="1"/>
      <c r="KRA495" s="1"/>
      <c r="KRB495" s="1"/>
      <c r="KRC495" s="1"/>
      <c r="KRD495" s="1"/>
      <c r="KRE495" s="1"/>
      <c r="KRF495" s="1"/>
      <c r="KRG495" s="1"/>
      <c r="KRH495" s="1"/>
      <c r="KRI495" s="1"/>
      <c r="KRJ495" s="1"/>
      <c r="KRK495" s="1"/>
      <c r="KRL495" s="1"/>
      <c r="KRM495" s="1"/>
      <c r="KRN495" s="1"/>
      <c r="KRO495" s="1"/>
      <c r="KRP495" s="1"/>
      <c r="KRQ495" s="1"/>
      <c r="KRR495" s="1"/>
      <c r="KRS495" s="1"/>
      <c r="KRT495" s="1"/>
      <c r="KRU495" s="1"/>
      <c r="KRV495" s="1"/>
      <c r="KRW495" s="1"/>
      <c r="KRX495" s="1"/>
      <c r="KRY495" s="1"/>
      <c r="KRZ495" s="1"/>
      <c r="KSA495" s="1"/>
      <c r="KSB495" s="1"/>
      <c r="KSC495" s="1"/>
      <c r="KSD495" s="1"/>
      <c r="KSE495" s="1"/>
      <c r="KSF495" s="1"/>
      <c r="KSG495" s="1"/>
      <c r="KSH495" s="1"/>
      <c r="KSI495" s="1"/>
      <c r="KSJ495" s="1"/>
      <c r="KSK495" s="1"/>
      <c r="KSL495" s="1"/>
      <c r="KSM495" s="1"/>
      <c r="KSN495" s="1"/>
      <c r="KSO495" s="1"/>
      <c r="KSP495" s="1"/>
      <c r="KSQ495" s="1"/>
      <c r="KSR495" s="1"/>
      <c r="KSS495" s="1"/>
      <c r="KST495" s="1"/>
      <c r="KSU495" s="1"/>
      <c r="KSV495" s="1"/>
      <c r="KSW495" s="1"/>
      <c r="KSX495" s="1"/>
      <c r="KSY495" s="1"/>
      <c r="KSZ495" s="1"/>
      <c r="KTA495" s="1"/>
      <c r="KTB495" s="1"/>
      <c r="KTC495" s="1"/>
      <c r="KTD495" s="1"/>
      <c r="KTE495" s="1"/>
      <c r="KTF495" s="1"/>
      <c r="KTG495" s="1"/>
      <c r="KTH495" s="1"/>
      <c r="KTI495" s="1"/>
      <c r="KTJ495" s="1"/>
      <c r="KTK495" s="1"/>
      <c r="KTL495" s="1"/>
      <c r="KTM495" s="1"/>
      <c r="KTN495" s="1"/>
      <c r="KTO495" s="1"/>
      <c r="KTP495" s="1"/>
      <c r="KTQ495" s="1"/>
      <c r="KTR495" s="1"/>
      <c r="KTS495" s="1"/>
      <c r="KTT495" s="1"/>
      <c r="KTU495" s="1"/>
      <c r="KTV495" s="1"/>
      <c r="KTW495" s="1"/>
      <c r="KTX495" s="1"/>
      <c r="KTY495" s="1"/>
      <c r="KTZ495" s="1"/>
      <c r="KUA495" s="1"/>
      <c r="KUB495" s="1"/>
      <c r="KUC495" s="1"/>
      <c r="KUD495" s="1"/>
      <c r="KUE495" s="1"/>
      <c r="KUF495" s="1"/>
      <c r="KUG495" s="1"/>
      <c r="KUH495" s="1"/>
      <c r="KUI495" s="1"/>
      <c r="KUJ495" s="1"/>
      <c r="KUK495" s="1"/>
      <c r="KUL495" s="1"/>
      <c r="KUM495" s="1"/>
      <c r="KUN495" s="1"/>
      <c r="KUO495" s="1"/>
      <c r="KUP495" s="1"/>
      <c r="KUQ495" s="1"/>
      <c r="KUR495" s="1"/>
      <c r="KUS495" s="1"/>
      <c r="KUT495" s="1"/>
      <c r="KUU495" s="1"/>
      <c r="KUV495" s="1"/>
      <c r="KUW495" s="1"/>
      <c r="KUX495" s="1"/>
      <c r="KUY495" s="1"/>
      <c r="KUZ495" s="1"/>
      <c r="KVA495" s="1"/>
      <c r="KVB495" s="1"/>
      <c r="KVC495" s="1"/>
      <c r="KVD495" s="1"/>
      <c r="KVE495" s="1"/>
      <c r="KVF495" s="1"/>
      <c r="KVG495" s="1"/>
      <c r="KVH495" s="1"/>
      <c r="KVI495" s="1"/>
      <c r="KVJ495" s="1"/>
      <c r="KVK495" s="1"/>
      <c r="KVL495" s="1"/>
      <c r="KVM495" s="1"/>
      <c r="KVN495" s="1"/>
      <c r="KVO495" s="1"/>
      <c r="KVP495" s="1"/>
      <c r="KVQ495" s="1"/>
      <c r="KVR495" s="1"/>
      <c r="KVS495" s="1"/>
      <c r="KVT495" s="1"/>
      <c r="KVU495" s="1"/>
      <c r="KVV495" s="1"/>
      <c r="KVW495" s="1"/>
      <c r="KVX495" s="1"/>
      <c r="KVY495" s="1"/>
      <c r="KVZ495" s="1"/>
      <c r="KWA495" s="1"/>
      <c r="KWB495" s="1"/>
      <c r="KWC495" s="1"/>
      <c r="KWD495" s="1"/>
      <c r="KWE495" s="1"/>
      <c r="KWF495" s="1"/>
      <c r="KWG495" s="1"/>
      <c r="KWH495" s="1"/>
      <c r="KWI495" s="1"/>
      <c r="KWJ495" s="1"/>
      <c r="KWK495" s="1"/>
      <c r="KWL495" s="1"/>
      <c r="KWM495" s="1"/>
      <c r="KWN495" s="1"/>
      <c r="KWO495" s="1"/>
      <c r="KWP495" s="1"/>
      <c r="KWQ495" s="1"/>
      <c r="KWR495" s="1"/>
      <c r="KWS495" s="1"/>
      <c r="KWT495" s="1"/>
      <c r="KWU495" s="1"/>
      <c r="KWV495" s="1"/>
      <c r="KWW495" s="1"/>
      <c r="KWX495" s="1"/>
      <c r="KWY495" s="1"/>
      <c r="KWZ495" s="1"/>
      <c r="KXA495" s="1"/>
      <c r="KXB495" s="1"/>
      <c r="KXC495" s="1"/>
      <c r="KXD495" s="1"/>
      <c r="KXE495" s="1"/>
      <c r="KXF495" s="1"/>
      <c r="KXG495" s="1"/>
      <c r="KXH495" s="1"/>
      <c r="KXI495" s="1"/>
      <c r="KXJ495" s="1"/>
      <c r="KXK495" s="1"/>
      <c r="KXL495" s="1"/>
      <c r="KXM495" s="1"/>
      <c r="KXN495" s="1"/>
      <c r="KXO495" s="1"/>
      <c r="KXP495" s="1"/>
      <c r="KXQ495" s="1"/>
      <c r="KXR495" s="1"/>
      <c r="KXS495" s="1"/>
      <c r="KXT495" s="1"/>
      <c r="KXU495" s="1"/>
      <c r="KXV495" s="1"/>
      <c r="KXW495" s="1"/>
      <c r="KXX495" s="1"/>
      <c r="KXY495" s="1"/>
      <c r="KXZ495" s="1"/>
      <c r="KYA495" s="1"/>
      <c r="KYB495" s="1"/>
      <c r="KYC495" s="1"/>
      <c r="KYD495" s="1"/>
      <c r="KYE495" s="1"/>
      <c r="KYF495" s="1"/>
      <c r="KYG495" s="1"/>
      <c r="KYH495" s="1"/>
      <c r="KYI495" s="1"/>
      <c r="KYJ495" s="1"/>
      <c r="KYK495" s="1"/>
      <c r="KYL495" s="1"/>
      <c r="KYM495" s="1"/>
      <c r="KYN495" s="1"/>
      <c r="KYO495" s="1"/>
      <c r="KYP495" s="1"/>
      <c r="KYQ495" s="1"/>
      <c r="KYR495" s="1"/>
      <c r="KYS495" s="1"/>
      <c r="KYT495" s="1"/>
      <c r="KYU495" s="1"/>
      <c r="KYV495" s="1"/>
      <c r="KYW495" s="1"/>
      <c r="KYX495" s="1"/>
      <c r="KYY495" s="1"/>
      <c r="KYZ495" s="1"/>
      <c r="KZA495" s="1"/>
      <c r="KZB495" s="1"/>
      <c r="KZC495" s="1"/>
      <c r="KZD495" s="1"/>
      <c r="KZE495" s="1"/>
      <c r="KZF495" s="1"/>
      <c r="KZG495" s="1"/>
      <c r="KZH495" s="1"/>
      <c r="KZI495" s="1"/>
      <c r="KZJ495" s="1"/>
      <c r="KZK495" s="1"/>
      <c r="KZL495" s="1"/>
      <c r="KZM495" s="1"/>
      <c r="KZN495" s="1"/>
      <c r="KZO495" s="1"/>
      <c r="KZP495" s="1"/>
      <c r="KZQ495" s="1"/>
      <c r="KZR495" s="1"/>
      <c r="KZS495" s="1"/>
      <c r="KZT495" s="1"/>
      <c r="KZU495" s="1"/>
      <c r="KZV495" s="1"/>
      <c r="KZW495" s="1"/>
      <c r="KZX495" s="1"/>
      <c r="KZY495" s="1"/>
      <c r="KZZ495" s="1"/>
      <c r="LAA495" s="1"/>
      <c r="LAB495" s="1"/>
      <c r="LAC495" s="1"/>
      <c r="LAD495" s="1"/>
      <c r="LAE495" s="1"/>
      <c r="LAF495" s="1"/>
      <c r="LAG495" s="1"/>
      <c r="LAH495" s="1"/>
      <c r="LAI495" s="1"/>
      <c r="LAJ495" s="1"/>
      <c r="LAK495" s="1"/>
      <c r="LAL495" s="1"/>
      <c r="LAM495" s="1"/>
      <c r="LAN495" s="1"/>
      <c r="LAO495" s="1"/>
      <c r="LAP495" s="1"/>
      <c r="LAQ495" s="1"/>
      <c r="LAR495" s="1"/>
      <c r="LAS495" s="1"/>
      <c r="LAT495" s="1"/>
      <c r="LAU495" s="1"/>
      <c r="LAV495" s="1"/>
      <c r="LAW495" s="1"/>
      <c r="LAX495" s="1"/>
      <c r="LAY495" s="1"/>
      <c r="LAZ495" s="1"/>
      <c r="LBA495" s="1"/>
      <c r="LBB495" s="1"/>
      <c r="LBC495" s="1"/>
      <c r="LBD495" s="1"/>
      <c r="LBE495" s="1"/>
      <c r="LBF495" s="1"/>
      <c r="LBG495" s="1"/>
      <c r="LBH495" s="1"/>
      <c r="LBI495" s="1"/>
      <c r="LBJ495" s="1"/>
      <c r="LBK495" s="1"/>
      <c r="LBL495" s="1"/>
      <c r="LBM495" s="1"/>
      <c r="LBN495" s="1"/>
      <c r="LBO495" s="1"/>
      <c r="LBP495" s="1"/>
      <c r="LBQ495" s="1"/>
      <c r="LBR495" s="1"/>
      <c r="LBS495" s="1"/>
      <c r="LBT495" s="1"/>
      <c r="LBU495" s="1"/>
      <c r="LBV495" s="1"/>
      <c r="LBW495" s="1"/>
      <c r="LBX495" s="1"/>
      <c r="LBY495" s="1"/>
      <c r="LBZ495" s="1"/>
      <c r="LCA495" s="1"/>
      <c r="LCB495" s="1"/>
      <c r="LCC495" s="1"/>
      <c r="LCD495" s="1"/>
      <c r="LCE495" s="1"/>
      <c r="LCF495" s="1"/>
      <c r="LCG495" s="1"/>
      <c r="LCH495" s="1"/>
      <c r="LCI495" s="1"/>
      <c r="LCJ495" s="1"/>
      <c r="LCK495" s="1"/>
      <c r="LCL495" s="1"/>
      <c r="LCM495" s="1"/>
      <c r="LCN495" s="1"/>
      <c r="LCO495" s="1"/>
      <c r="LCP495" s="1"/>
      <c r="LCQ495" s="1"/>
      <c r="LCR495" s="1"/>
      <c r="LCS495" s="1"/>
      <c r="LCT495" s="1"/>
      <c r="LCU495" s="1"/>
      <c r="LCV495" s="1"/>
      <c r="LCW495" s="1"/>
      <c r="LCX495" s="1"/>
      <c r="LCY495" s="1"/>
      <c r="LCZ495" s="1"/>
      <c r="LDA495" s="1"/>
      <c r="LDB495" s="1"/>
      <c r="LDC495" s="1"/>
      <c r="LDD495" s="1"/>
      <c r="LDE495" s="1"/>
      <c r="LDF495" s="1"/>
      <c r="LDG495" s="1"/>
      <c r="LDH495" s="1"/>
      <c r="LDI495" s="1"/>
      <c r="LDJ495" s="1"/>
      <c r="LDK495" s="1"/>
      <c r="LDL495" s="1"/>
      <c r="LDM495" s="1"/>
      <c r="LDN495" s="1"/>
      <c r="LDO495" s="1"/>
      <c r="LDP495" s="1"/>
      <c r="LDQ495" s="1"/>
      <c r="LDR495" s="1"/>
      <c r="LDS495" s="1"/>
      <c r="LDT495" s="1"/>
      <c r="LDU495" s="1"/>
      <c r="LDV495" s="1"/>
      <c r="LDW495" s="1"/>
      <c r="LDX495" s="1"/>
      <c r="LDY495" s="1"/>
      <c r="LDZ495" s="1"/>
      <c r="LEA495" s="1"/>
      <c r="LEB495" s="1"/>
      <c r="LEC495" s="1"/>
      <c r="LED495" s="1"/>
      <c r="LEE495" s="1"/>
      <c r="LEF495" s="1"/>
      <c r="LEG495" s="1"/>
      <c r="LEH495" s="1"/>
      <c r="LEI495" s="1"/>
      <c r="LEJ495" s="1"/>
      <c r="LEK495" s="1"/>
      <c r="LEL495" s="1"/>
      <c r="LEM495" s="1"/>
      <c r="LEN495" s="1"/>
      <c r="LEO495" s="1"/>
      <c r="LEP495" s="1"/>
      <c r="LEQ495" s="1"/>
      <c r="LER495" s="1"/>
      <c r="LES495" s="1"/>
      <c r="LET495" s="1"/>
      <c r="LEU495" s="1"/>
      <c r="LEV495" s="1"/>
      <c r="LEW495" s="1"/>
      <c r="LEX495" s="1"/>
      <c r="LEY495" s="1"/>
      <c r="LEZ495" s="1"/>
      <c r="LFA495" s="1"/>
      <c r="LFB495" s="1"/>
      <c r="LFC495" s="1"/>
      <c r="LFD495" s="1"/>
      <c r="LFE495" s="1"/>
      <c r="LFF495" s="1"/>
      <c r="LFG495" s="1"/>
      <c r="LFH495" s="1"/>
      <c r="LFI495" s="1"/>
      <c r="LFJ495" s="1"/>
      <c r="LFK495" s="1"/>
      <c r="LFL495" s="1"/>
      <c r="LFM495" s="1"/>
      <c r="LFN495" s="1"/>
      <c r="LFO495" s="1"/>
      <c r="LFP495" s="1"/>
      <c r="LFQ495" s="1"/>
      <c r="LFR495" s="1"/>
      <c r="LFS495" s="1"/>
      <c r="LFT495" s="1"/>
      <c r="LFU495" s="1"/>
      <c r="LFV495" s="1"/>
      <c r="LFW495" s="1"/>
      <c r="LFX495" s="1"/>
      <c r="LFY495" s="1"/>
      <c r="LFZ495" s="1"/>
      <c r="LGA495" s="1"/>
      <c r="LGB495" s="1"/>
      <c r="LGC495" s="1"/>
      <c r="LGD495" s="1"/>
      <c r="LGE495" s="1"/>
      <c r="LGF495" s="1"/>
      <c r="LGG495" s="1"/>
      <c r="LGH495" s="1"/>
      <c r="LGI495" s="1"/>
      <c r="LGJ495" s="1"/>
      <c r="LGK495" s="1"/>
      <c r="LGL495" s="1"/>
      <c r="LGM495" s="1"/>
      <c r="LGN495" s="1"/>
      <c r="LGO495" s="1"/>
      <c r="LGP495" s="1"/>
      <c r="LGQ495" s="1"/>
      <c r="LGR495" s="1"/>
      <c r="LGS495" s="1"/>
      <c r="LGT495" s="1"/>
      <c r="LGU495" s="1"/>
      <c r="LGV495" s="1"/>
      <c r="LGW495" s="1"/>
      <c r="LGX495" s="1"/>
      <c r="LGY495" s="1"/>
      <c r="LGZ495" s="1"/>
      <c r="LHA495" s="1"/>
      <c r="LHB495" s="1"/>
      <c r="LHC495" s="1"/>
      <c r="LHD495" s="1"/>
      <c r="LHE495" s="1"/>
      <c r="LHF495" s="1"/>
      <c r="LHG495" s="1"/>
      <c r="LHH495" s="1"/>
      <c r="LHI495" s="1"/>
      <c r="LHJ495" s="1"/>
      <c r="LHK495" s="1"/>
      <c r="LHL495" s="1"/>
      <c r="LHM495" s="1"/>
      <c r="LHN495" s="1"/>
      <c r="LHO495" s="1"/>
      <c r="LHP495" s="1"/>
      <c r="LHQ495" s="1"/>
      <c r="LHR495" s="1"/>
      <c r="LHS495" s="1"/>
      <c r="LHT495" s="1"/>
      <c r="LHU495" s="1"/>
      <c r="LHV495" s="1"/>
      <c r="LHW495" s="1"/>
      <c r="LHX495" s="1"/>
      <c r="LHY495" s="1"/>
      <c r="LHZ495" s="1"/>
      <c r="LIA495" s="1"/>
      <c r="LIB495" s="1"/>
      <c r="LIC495" s="1"/>
      <c r="LID495" s="1"/>
      <c r="LIE495" s="1"/>
      <c r="LIF495" s="1"/>
      <c r="LIG495" s="1"/>
      <c r="LIH495" s="1"/>
      <c r="LII495" s="1"/>
      <c r="LIJ495" s="1"/>
      <c r="LIK495" s="1"/>
      <c r="LIL495" s="1"/>
      <c r="LIM495" s="1"/>
      <c r="LIN495" s="1"/>
      <c r="LIO495" s="1"/>
      <c r="LIP495" s="1"/>
      <c r="LIQ495" s="1"/>
      <c r="LIR495" s="1"/>
      <c r="LIS495" s="1"/>
      <c r="LIT495" s="1"/>
      <c r="LIU495" s="1"/>
      <c r="LIV495" s="1"/>
      <c r="LIW495" s="1"/>
      <c r="LIX495" s="1"/>
      <c r="LIY495" s="1"/>
      <c r="LIZ495" s="1"/>
      <c r="LJA495" s="1"/>
      <c r="LJB495" s="1"/>
      <c r="LJC495" s="1"/>
      <c r="LJD495" s="1"/>
      <c r="LJE495" s="1"/>
      <c r="LJF495" s="1"/>
      <c r="LJG495" s="1"/>
      <c r="LJH495" s="1"/>
      <c r="LJI495" s="1"/>
      <c r="LJJ495" s="1"/>
      <c r="LJK495" s="1"/>
      <c r="LJL495" s="1"/>
      <c r="LJM495" s="1"/>
      <c r="LJN495" s="1"/>
      <c r="LJO495" s="1"/>
      <c r="LJP495" s="1"/>
      <c r="LJQ495" s="1"/>
      <c r="LJR495" s="1"/>
      <c r="LJS495" s="1"/>
      <c r="LJT495" s="1"/>
      <c r="LJU495" s="1"/>
      <c r="LJV495" s="1"/>
      <c r="LJW495" s="1"/>
      <c r="LJX495" s="1"/>
      <c r="LJY495" s="1"/>
      <c r="LJZ495" s="1"/>
      <c r="LKA495" s="1"/>
      <c r="LKB495" s="1"/>
      <c r="LKC495" s="1"/>
      <c r="LKD495" s="1"/>
      <c r="LKE495" s="1"/>
      <c r="LKF495" s="1"/>
      <c r="LKG495" s="1"/>
      <c r="LKH495" s="1"/>
      <c r="LKI495" s="1"/>
      <c r="LKJ495" s="1"/>
      <c r="LKK495" s="1"/>
      <c r="LKL495" s="1"/>
      <c r="LKM495" s="1"/>
      <c r="LKN495" s="1"/>
      <c r="LKO495" s="1"/>
      <c r="LKP495" s="1"/>
      <c r="LKQ495" s="1"/>
      <c r="LKR495" s="1"/>
      <c r="LKS495" s="1"/>
      <c r="LKT495" s="1"/>
      <c r="LKU495" s="1"/>
      <c r="LKV495" s="1"/>
      <c r="LKW495" s="1"/>
      <c r="LKX495" s="1"/>
      <c r="LKY495" s="1"/>
      <c r="LKZ495" s="1"/>
      <c r="LLA495" s="1"/>
      <c r="LLB495" s="1"/>
      <c r="LLC495" s="1"/>
      <c r="LLD495" s="1"/>
      <c r="LLE495" s="1"/>
      <c r="LLF495" s="1"/>
      <c r="LLG495" s="1"/>
      <c r="LLH495" s="1"/>
      <c r="LLI495" s="1"/>
      <c r="LLJ495" s="1"/>
      <c r="LLK495" s="1"/>
      <c r="LLL495" s="1"/>
      <c r="LLM495" s="1"/>
      <c r="LLN495" s="1"/>
      <c r="LLO495" s="1"/>
      <c r="LLP495" s="1"/>
      <c r="LLQ495" s="1"/>
      <c r="LLR495" s="1"/>
      <c r="LLS495" s="1"/>
      <c r="LLT495" s="1"/>
      <c r="LLU495" s="1"/>
      <c r="LLV495" s="1"/>
      <c r="LLW495" s="1"/>
      <c r="LLX495" s="1"/>
      <c r="LLY495" s="1"/>
      <c r="LLZ495" s="1"/>
      <c r="LMA495" s="1"/>
      <c r="LMB495" s="1"/>
      <c r="LMC495" s="1"/>
      <c r="LMD495" s="1"/>
      <c r="LME495" s="1"/>
      <c r="LMF495" s="1"/>
      <c r="LMG495" s="1"/>
      <c r="LMH495" s="1"/>
      <c r="LMI495" s="1"/>
      <c r="LMJ495" s="1"/>
      <c r="LMK495" s="1"/>
      <c r="LML495" s="1"/>
      <c r="LMM495" s="1"/>
      <c r="LMN495" s="1"/>
      <c r="LMO495" s="1"/>
      <c r="LMP495" s="1"/>
      <c r="LMQ495" s="1"/>
      <c r="LMR495" s="1"/>
      <c r="LMS495" s="1"/>
      <c r="LMT495" s="1"/>
      <c r="LMU495" s="1"/>
      <c r="LMV495" s="1"/>
      <c r="LMW495" s="1"/>
      <c r="LMX495" s="1"/>
      <c r="LMY495" s="1"/>
      <c r="LMZ495" s="1"/>
      <c r="LNA495" s="1"/>
      <c r="LNB495" s="1"/>
      <c r="LNC495" s="1"/>
      <c r="LND495" s="1"/>
      <c r="LNE495" s="1"/>
      <c r="LNF495" s="1"/>
      <c r="LNG495" s="1"/>
      <c r="LNH495" s="1"/>
      <c r="LNI495" s="1"/>
      <c r="LNJ495" s="1"/>
      <c r="LNK495" s="1"/>
      <c r="LNL495" s="1"/>
      <c r="LNM495" s="1"/>
      <c r="LNN495" s="1"/>
      <c r="LNO495" s="1"/>
      <c r="LNP495" s="1"/>
      <c r="LNQ495" s="1"/>
      <c r="LNR495" s="1"/>
      <c r="LNS495" s="1"/>
      <c r="LNT495" s="1"/>
      <c r="LNU495" s="1"/>
      <c r="LNV495" s="1"/>
      <c r="LNW495" s="1"/>
      <c r="LNX495" s="1"/>
      <c r="LNY495" s="1"/>
      <c r="LNZ495" s="1"/>
      <c r="LOA495" s="1"/>
      <c r="LOB495" s="1"/>
      <c r="LOC495" s="1"/>
      <c r="LOD495" s="1"/>
      <c r="LOE495" s="1"/>
      <c r="LOF495" s="1"/>
      <c r="LOG495" s="1"/>
      <c r="LOH495" s="1"/>
      <c r="LOI495" s="1"/>
      <c r="LOJ495" s="1"/>
      <c r="LOK495" s="1"/>
      <c r="LOL495" s="1"/>
      <c r="LOM495" s="1"/>
      <c r="LON495" s="1"/>
      <c r="LOO495" s="1"/>
      <c r="LOP495" s="1"/>
      <c r="LOQ495" s="1"/>
      <c r="LOR495" s="1"/>
      <c r="LOS495" s="1"/>
      <c r="LOT495" s="1"/>
      <c r="LOU495" s="1"/>
      <c r="LOV495" s="1"/>
      <c r="LOW495" s="1"/>
      <c r="LOX495" s="1"/>
      <c r="LOY495" s="1"/>
      <c r="LOZ495" s="1"/>
      <c r="LPA495" s="1"/>
      <c r="LPB495" s="1"/>
      <c r="LPC495" s="1"/>
      <c r="LPD495" s="1"/>
      <c r="LPE495" s="1"/>
      <c r="LPF495" s="1"/>
      <c r="LPG495" s="1"/>
      <c r="LPH495" s="1"/>
      <c r="LPI495" s="1"/>
      <c r="LPJ495" s="1"/>
      <c r="LPK495" s="1"/>
      <c r="LPL495" s="1"/>
      <c r="LPM495" s="1"/>
      <c r="LPN495" s="1"/>
      <c r="LPO495" s="1"/>
      <c r="LPP495" s="1"/>
      <c r="LPQ495" s="1"/>
      <c r="LPR495" s="1"/>
      <c r="LPS495" s="1"/>
      <c r="LPT495" s="1"/>
      <c r="LPU495" s="1"/>
      <c r="LPV495" s="1"/>
      <c r="LPW495" s="1"/>
      <c r="LPX495" s="1"/>
      <c r="LPY495" s="1"/>
      <c r="LPZ495" s="1"/>
      <c r="LQA495" s="1"/>
      <c r="LQB495" s="1"/>
      <c r="LQC495" s="1"/>
      <c r="LQD495" s="1"/>
      <c r="LQE495" s="1"/>
      <c r="LQF495" s="1"/>
      <c r="LQG495" s="1"/>
      <c r="LQH495" s="1"/>
      <c r="LQI495" s="1"/>
      <c r="LQJ495" s="1"/>
      <c r="LQK495" s="1"/>
      <c r="LQL495" s="1"/>
      <c r="LQM495" s="1"/>
      <c r="LQN495" s="1"/>
      <c r="LQO495" s="1"/>
      <c r="LQP495" s="1"/>
      <c r="LQQ495" s="1"/>
      <c r="LQR495" s="1"/>
      <c r="LQS495" s="1"/>
      <c r="LQT495" s="1"/>
      <c r="LQU495" s="1"/>
      <c r="LQV495" s="1"/>
      <c r="LQW495" s="1"/>
      <c r="LQX495" s="1"/>
      <c r="LQY495" s="1"/>
      <c r="LQZ495" s="1"/>
      <c r="LRA495" s="1"/>
      <c r="LRB495" s="1"/>
      <c r="LRC495" s="1"/>
      <c r="LRD495" s="1"/>
      <c r="LRE495" s="1"/>
      <c r="LRF495" s="1"/>
      <c r="LRG495" s="1"/>
      <c r="LRH495" s="1"/>
      <c r="LRI495" s="1"/>
      <c r="LRJ495" s="1"/>
      <c r="LRK495" s="1"/>
      <c r="LRL495" s="1"/>
      <c r="LRM495" s="1"/>
      <c r="LRN495" s="1"/>
      <c r="LRO495" s="1"/>
      <c r="LRP495" s="1"/>
      <c r="LRQ495" s="1"/>
      <c r="LRR495" s="1"/>
      <c r="LRS495" s="1"/>
      <c r="LRT495" s="1"/>
      <c r="LRU495" s="1"/>
      <c r="LRV495" s="1"/>
      <c r="LRW495" s="1"/>
      <c r="LRX495" s="1"/>
      <c r="LRY495" s="1"/>
      <c r="LRZ495" s="1"/>
      <c r="LSA495" s="1"/>
      <c r="LSB495" s="1"/>
      <c r="LSC495" s="1"/>
      <c r="LSD495" s="1"/>
      <c r="LSE495" s="1"/>
      <c r="LSF495" s="1"/>
      <c r="LSG495" s="1"/>
      <c r="LSH495" s="1"/>
      <c r="LSI495" s="1"/>
      <c r="LSJ495" s="1"/>
      <c r="LSK495" s="1"/>
      <c r="LSL495" s="1"/>
      <c r="LSM495" s="1"/>
      <c r="LSN495" s="1"/>
      <c r="LSO495" s="1"/>
      <c r="LSP495" s="1"/>
      <c r="LSQ495" s="1"/>
      <c r="LSR495" s="1"/>
      <c r="LSS495" s="1"/>
      <c r="LST495" s="1"/>
      <c r="LSU495" s="1"/>
      <c r="LSV495" s="1"/>
      <c r="LSW495" s="1"/>
      <c r="LSX495" s="1"/>
      <c r="LSY495" s="1"/>
      <c r="LSZ495" s="1"/>
      <c r="LTA495" s="1"/>
      <c r="LTB495" s="1"/>
      <c r="LTC495" s="1"/>
      <c r="LTD495" s="1"/>
      <c r="LTE495" s="1"/>
      <c r="LTF495" s="1"/>
      <c r="LTG495" s="1"/>
      <c r="LTH495" s="1"/>
      <c r="LTI495" s="1"/>
      <c r="LTJ495" s="1"/>
      <c r="LTK495" s="1"/>
      <c r="LTL495" s="1"/>
      <c r="LTM495" s="1"/>
      <c r="LTN495" s="1"/>
      <c r="LTO495" s="1"/>
      <c r="LTP495" s="1"/>
      <c r="LTQ495" s="1"/>
      <c r="LTR495" s="1"/>
      <c r="LTS495" s="1"/>
      <c r="LTT495" s="1"/>
      <c r="LTU495" s="1"/>
      <c r="LTV495" s="1"/>
      <c r="LTW495" s="1"/>
      <c r="LTX495" s="1"/>
      <c r="LTY495" s="1"/>
      <c r="LTZ495" s="1"/>
      <c r="LUA495" s="1"/>
      <c r="LUB495" s="1"/>
      <c r="LUC495" s="1"/>
      <c r="LUD495" s="1"/>
      <c r="LUE495" s="1"/>
      <c r="LUF495" s="1"/>
      <c r="LUG495" s="1"/>
      <c r="LUH495" s="1"/>
      <c r="LUI495" s="1"/>
      <c r="LUJ495" s="1"/>
      <c r="LUK495" s="1"/>
      <c r="LUL495" s="1"/>
      <c r="LUM495" s="1"/>
      <c r="LUN495" s="1"/>
      <c r="LUO495" s="1"/>
      <c r="LUP495" s="1"/>
      <c r="LUQ495" s="1"/>
      <c r="LUR495" s="1"/>
      <c r="LUS495" s="1"/>
      <c r="LUT495" s="1"/>
      <c r="LUU495" s="1"/>
      <c r="LUV495" s="1"/>
      <c r="LUW495" s="1"/>
      <c r="LUX495" s="1"/>
      <c r="LUY495" s="1"/>
      <c r="LUZ495" s="1"/>
      <c r="LVA495" s="1"/>
      <c r="LVB495" s="1"/>
      <c r="LVC495" s="1"/>
      <c r="LVD495" s="1"/>
      <c r="LVE495" s="1"/>
      <c r="LVF495" s="1"/>
      <c r="LVG495" s="1"/>
      <c r="LVH495" s="1"/>
      <c r="LVI495" s="1"/>
      <c r="LVJ495" s="1"/>
      <c r="LVK495" s="1"/>
      <c r="LVL495" s="1"/>
      <c r="LVM495" s="1"/>
      <c r="LVN495" s="1"/>
      <c r="LVO495" s="1"/>
      <c r="LVP495" s="1"/>
      <c r="LVQ495" s="1"/>
      <c r="LVR495" s="1"/>
      <c r="LVS495" s="1"/>
      <c r="LVT495" s="1"/>
      <c r="LVU495" s="1"/>
      <c r="LVV495" s="1"/>
      <c r="LVW495" s="1"/>
      <c r="LVX495" s="1"/>
      <c r="LVY495" s="1"/>
      <c r="LVZ495" s="1"/>
      <c r="LWA495" s="1"/>
      <c r="LWB495" s="1"/>
      <c r="LWC495" s="1"/>
      <c r="LWD495" s="1"/>
      <c r="LWE495" s="1"/>
      <c r="LWF495" s="1"/>
      <c r="LWG495" s="1"/>
      <c r="LWH495" s="1"/>
      <c r="LWI495" s="1"/>
      <c r="LWJ495" s="1"/>
      <c r="LWK495" s="1"/>
      <c r="LWL495" s="1"/>
      <c r="LWM495" s="1"/>
      <c r="LWN495" s="1"/>
      <c r="LWO495" s="1"/>
      <c r="LWP495" s="1"/>
      <c r="LWQ495" s="1"/>
      <c r="LWR495" s="1"/>
      <c r="LWS495" s="1"/>
      <c r="LWT495" s="1"/>
      <c r="LWU495" s="1"/>
      <c r="LWV495" s="1"/>
      <c r="LWW495" s="1"/>
      <c r="LWX495" s="1"/>
      <c r="LWY495" s="1"/>
      <c r="LWZ495" s="1"/>
      <c r="LXA495" s="1"/>
      <c r="LXB495" s="1"/>
      <c r="LXC495" s="1"/>
      <c r="LXD495" s="1"/>
      <c r="LXE495" s="1"/>
      <c r="LXF495" s="1"/>
      <c r="LXG495" s="1"/>
      <c r="LXH495" s="1"/>
      <c r="LXI495" s="1"/>
      <c r="LXJ495" s="1"/>
      <c r="LXK495" s="1"/>
      <c r="LXL495" s="1"/>
      <c r="LXM495" s="1"/>
      <c r="LXN495" s="1"/>
      <c r="LXO495" s="1"/>
      <c r="LXP495" s="1"/>
      <c r="LXQ495" s="1"/>
      <c r="LXR495" s="1"/>
      <c r="LXS495" s="1"/>
      <c r="LXT495" s="1"/>
      <c r="LXU495" s="1"/>
      <c r="LXV495" s="1"/>
      <c r="LXW495" s="1"/>
      <c r="LXX495" s="1"/>
      <c r="LXY495" s="1"/>
      <c r="LXZ495" s="1"/>
      <c r="LYA495" s="1"/>
      <c r="LYB495" s="1"/>
      <c r="LYC495" s="1"/>
      <c r="LYD495" s="1"/>
      <c r="LYE495" s="1"/>
      <c r="LYF495" s="1"/>
      <c r="LYG495" s="1"/>
      <c r="LYH495" s="1"/>
      <c r="LYI495" s="1"/>
      <c r="LYJ495" s="1"/>
      <c r="LYK495" s="1"/>
      <c r="LYL495" s="1"/>
      <c r="LYM495" s="1"/>
      <c r="LYN495" s="1"/>
      <c r="LYO495" s="1"/>
      <c r="LYP495" s="1"/>
      <c r="LYQ495" s="1"/>
      <c r="LYR495" s="1"/>
      <c r="LYS495" s="1"/>
      <c r="LYT495" s="1"/>
      <c r="LYU495" s="1"/>
      <c r="LYV495" s="1"/>
      <c r="LYW495" s="1"/>
      <c r="LYX495" s="1"/>
      <c r="LYY495" s="1"/>
      <c r="LYZ495" s="1"/>
      <c r="LZA495" s="1"/>
      <c r="LZB495" s="1"/>
      <c r="LZC495" s="1"/>
      <c r="LZD495" s="1"/>
      <c r="LZE495" s="1"/>
      <c r="LZF495" s="1"/>
      <c r="LZG495" s="1"/>
      <c r="LZH495" s="1"/>
      <c r="LZI495" s="1"/>
      <c r="LZJ495" s="1"/>
      <c r="LZK495" s="1"/>
      <c r="LZL495" s="1"/>
      <c r="LZM495" s="1"/>
      <c r="LZN495" s="1"/>
      <c r="LZO495" s="1"/>
      <c r="LZP495" s="1"/>
      <c r="LZQ495" s="1"/>
      <c r="LZR495" s="1"/>
      <c r="LZS495" s="1"/>
      <c r="LZT495" s="1"/>
      <c r="LZU495" s="1"/>
      <c r="LZV495" s="1"/>
      <c r="LZW495" s="1"/>
      <c r="LZX495" s="1"/>
      <c r="LZY495" s="1"/>
      <c r="LZZ495" s="1"/>
      <c r="MAA495" s="1"/>
      <c r="MAB495" s="1"/>
      <c r="MAC495" s="1"/>
      <c r="MAD495" s="1"/>
      <c r="MAE495" s="1"/>
      <c r="MAF495" s="1"/>
      <c r="MAG495" s="1"/>
      <c r="MAH495" s="1"/>
      <c r="MAI495" s="1"/>
      <c r="MAJ495" s="1"/>
      <c r="MAK495" s="1"/>
      <c r="MAL495" s="1"/>
      <c r="MAM495" s="1"/>
      <c r="MAN495" s="1"/>
      <c r="MAO495" s="1"/>
      <c r="MAP495" s="1"/>
      <c r="MAQ495" s="1"/>
      <c r="MAR495" s="1"/>
      <c r="MAS495" s="1"/>
      <c r="MAT495" s="1"/>
      <c r="MAU495" s="1"/>
      <c r="MAV495" s="1"/>
      <c r="MAW495" s="1"/>
      <c r="MAX495" s="1"/>
      <c r="MAY495" s="1"/>
      <c r="MAZ495" s="1"/>
      <c r="MBA495" s="1"/>
      <c r="MBB495" s="1"/>
      <c r="MBC495" s="1"/>
      <c r="MBD495" s="1"/>
      <c r="MBE495" s="1"/>
      <c r="MBF495" s="1"/>
      <c r="MBG495" s="1"/>
      <c r="MBH495" s="1"/>
      <c r="MBI495" s="1"/>
      <c r="MBJ495" s="1"/>
      <c r="MBK495" s="1"/>
      <c r="MBL495" s="1"/>
      <c r="MBM495" s="1"/>
      <c r="MBN495" s="1"/>
      <c r="MBO495" s="1"/>
      <c r="MBP495" s="1"/>
      <c r="MBQ495" s="1"/>
      <c r="MBR495" s="1"/>
      <c r="MBS495" s="1"/>
      <c r="MBT495" s="1"/>
      <c r="MBU495" s="1"/>
      <c r="MBV495" s="1"/>
      <c r="MBW495" s="1"/>
      <c r="MBX495" s="1"/>
      <c r="MBY495" s="1"/>
      <c r="MBZ495" s="1"/>
      <c r="MCA495" s="1"/>
      <c r="MCB495" s="1"/>
      <c r="MCC495" s="1"/>
      <c r="MCD495" s="1"/>
      <c r="MCE495" s="1"/>
      <c r="MCF495" s="1"/>
      <c r="MCG495" s="1"/>
      <c r="MCH495" s="1"/>
      <c r="MCI495" s="1"/>
      <c r="MCJ495" s="1"/>
      <c r="MCK495" s="1"/>
      <c r="MCL495" s="1"/>
      <c r="MCM495" s="1"/>
      <c r="MCN495" s="1"/>
      <c r="MCO495" s="1"/>
      <c r="MCP495" s="1"/>
      <c r="MCQ495" s="1"/>
      <c r="MCR495" s="1"/>
      <c r="MCS495" s="1"/>
      <c r="MCT495" s="1"/>
      <c r="MCU495" s="1"/>
      <c r="MCV495" s="1"/>
      <c r="MCW495" s="1"/>
      <c r="MCX495" s="1"/>
      <c r="MCY495" s="1"/>
      <c r="MCZ495" s="1"/>
      <c r="MDA495" s="1"/>
      <c r="MDB495" s="1"/>
      <c r="MDC495" s="1"/>
      <c r="MDD495" s="1"/>
      <c r="MDE495" s="1"/>
      <c r="MDF495" s="1"/>
      <c r="MDG495" s="1"/>
      <c r="MDH495" s="1"/>
      <c r="MDI495" s="1"/>
      <c r="MDJ495" s="1"/>
      <c r="MDK495" s="1"/>
      <c r="MDL495" s="1"/>
      <c r="MDM495" s="1"/>
      <c r="MDN495" s="1"/>
      <c r="MDO495" s="1"/>
      <c r="MDP495" s="1"/>
      <c r="MDQ495" s="1"/>
      <c r="MDR495" s="1"/>
      <c r="MDS495" s="1"/>
      <c r="MDT495" s="1"/>
      <c r="MDU495" s="1"/>
      <c r="MDV495" s="1"/>
      <c r="MDW495" s="1"/>
      <c r="MDX495" s="1"/>
      <c r="MDY495" s="1"/>
      <c r="MDZ495" s="1"/>
      <c r="MEA495" s="1"/>
      <c r="MEB495" s="1"/>
      <c r="MEC495" s="1"/>
      <c r="MED495" s="1"/>
      <c r="MEE495" s="1"/>
      <c r="MEF495" s="1"/>
      <c r="MEG495" s="1"/>
      <c r="MEH495" s="1"/>
      <c r="MEI495" s="1"/>
      <c r="MEJ495" s="1"/>
      <c r="MEK495" s="1"/>
      <c r="MEL495" s="1"/>
      <c r="MEM495" s="1"/>
      <c r="MEN495" s="1"/>
      <c r="MEO495" s="1"/>
      <c r="MEP495" s="1"/>
      <c r="MEQ495" s="1"/>
      <c r="MER495" s="1"/>
      <c r="MES495" s="1"/>
      <c r="MET495" s="1"/>
      <c r="MEU495" s="1"/>
      <c r="MEV495" s="1"/>
      <c r="MEW495" s="1"/>
      <c r="MEX495" s="1"/>
      <c r="MEY495" s="1"/>
      <c r="MEZ495" s="1"/>
      <c r="MFA495" s="1"/>
      <c r="MFB495" s="1"/>
      <c r="MFC495" s="1"/>
      <c r="MFD495" s="1"/>
      <c r="MFE495" s="1"/>
      <c r="MFF495" s="1"/>
      <c r="MFG495" s="1"/>
      <c r="MFH495" s="1"/>
      <c r="MFI495" s="1"/>
      <c r="MFJ495" s="1"/>
      <c r="MFK495" s="1"/>
      <c r="MFL495" s="1"/>
      <c r="MFM495" s="1"/>
      <c r="MFN495" s="1"/>
      <c r="MFO495" s="1"/>
      <c r="MFP495" s="1"/>
      <c r="MFQ495" s="1"/>
      <c r="MFR495" s="1"/>
      <c r="MFS495" s="1"/>
      <c r="MFT495" s="1"/>
      <c r="MFU495" s="1"/>
      <c r="MFV495" s="1"/>
      <c r="MFW495" s="1"/>
      <c r="MFX495" s="1"/>
      <c r="MFY495" s="1"/>
      <c r="MFZ495" s="1"/>
      <c r="MGA495" s="1"/>
      <c r="MGB495" s="1"/>
      <c r="MGC495" s="1"/>
      <c r="MGD495" s="1"/>
      <c r="MGE495" s="1"/>
      <c r="MGF495" s="1"/>
      <c r="MGG495" s="1"/>
      <c r="MGH495" s="1"/>
      <c r="MGI495" s="1"/>
      <c r="MGJ495" s="1"/>
      <c r="MGK495" s="1"/>
      <c r="MGL495" s="1"/>
      <c r="MGM495" s="1"/>
      <c r="MGN495" s="1"/>
      <c r="MGO495" s="1"/>
      <c r="MGP495" s="1"/>
      <c r="MGQ495" s="1"/>
      <c r="MGR495" s="1"/>
      <c r="MGS495" s="1"/>
      <c r="MGT495" s="1"/>
      <c r="MGU495" s="1"/>
      <c r="MGV495" s="1"/>
      <c r="MGW495" s="1"/>
      <c r="MGX495" s="1"/>
      <c r="MGY495" s="1"/>
      <c r="MGZ495" s="1"/>
      <c r="MHA495" s="1"/>
      <c r="MHB495" s="1"/>
      <c r="MHC495" s="1"/>
      <c r="MHD495" s="1"/>
      <c r="MHE495" s="1"/>
      <c r="MHF495" s="1"/>
      <c r="MHG495" s="1"/>
      <c r="MHH495" s="1"/>
      <c r="MHI495" s="1"/>
      <c r="MHJ495" s="1"/>
      <c r="MHK495" s="1"/>
      <c r="MHL495" s="1"/>
      <c r="MHM495" s="1"/>
      <c r="MHN495" s="1"/>
      <c r="MHO495" s="1"/>
      <c r="MHP495" s="1"/>
      <c r="MHQ495" s="1"/>
      <c r="MHR495" s="1"/>
      <c r="MHS495" s="1"/>
      <c r="MHT495" s="1"/>
      <c r="MHU495" s="1"/>
      <c r="MHV495" s="1"/>
      <c r="MHW495" s="1"/>
      <c r="MHX495" s="1"/>
      <c r="MHY495" s="1"/>
      <c r="MHZ495" s="1"/>
      <c r="MIA495" s="1"/>
      <c r="MIB495" s="1"/>
      <c r="MIC495" s="1"/>
      <c r="MID495" s="1"/>
      <c r="MIE495" s="1"/>
      <c r="MIF495" s="1"/>
      <c r="MIG495" s="1"/>
      <c r="MIH495" s="1"/>
      <c r="MII495" s="1"/>
      <c r="MIJ495" s="1"/>
      <c r="MIK495" s="1"/>
      <c r="MIL495" s="1"/>
      <c r="MIM495" s="1"/>
      <c r="MIN495" s="1"/>
      <c r="MIO495" s="1"/>
      <c r="MIP495" s="1"/>
      <c r="MIQ495" s="1"/>
      <c r="MIR495" s="1"/>
      <c r="MIS495" s="1"/>
      <c r="MIT495" s="1"/>
      <c r="MIU495" s="1"/>
      <c r="MIV495" s="1"/>
      <c r="MIW495" s="1"/>
      <c r="MIX495" s="1"/>
      <c r="MIY495" s="1"/>
      <c r="MIZ495" s="1"/>
      <c r="MJA495" s="1"/>
      <c r="MJB495" s="1"/>
      <c r="MJC495" s="1"/>
      <c r="MJD495" s="1"/>
      <c r="MJE495" s="1"/>
      <c r="MJF495" s="1"/>
      <c r="MJG495" s="1"/>
      <c r="MJH495" s="1"/>
      <c r="MJI495" s="1"/>
      <c r="MJJ495" s="1"/>
      <c r="MJK495" s="1"/>
      <c r="MJL495" s="1"/>
      <c r="MJM495" s="1"/>
      <c r="MJN495" s="1"/>
      <c r="MJO495" s="1"/>
      <c r="MJP495" s="1"/>
      <c r="MJQ495" s="1"/>
      <c r="MJR495" s="1"/>
      <c r="MJS495" s="1"/>
      <c r="MJT495" s="1"/>
      <c r="MJU495" s="1"/>
      <c r="MJV495" s="1"/>
      <c r="MJW495" s="1"/>
      <c r="MJX495" s="1"/>
      <c r="MJY495" s="1"/>
      <c r="MJZ495" s="1"/>
      <c r="MKA495" s="1"/>
      <c r="MKB495" s="1"/>
      <c r="MKC495" s="1"/>
      <c r="MKD495" s="1"/>
      <c r="MKE495" s="1"/>
      <c r="MKF495" s="1"/>
      <c r="MKG495" s="1"/>
      <c r="MKH495" s="1"/>
      <c r="MKI495" s="1"/>
      <c r="MKJ495" s="1"/>
      <c r="MKK495" s="1"/>
      <c r="MKL495" s="1"/>
      <c r="MKM495" s="1"/>
      <c r="MKN495" s="1"/>
      <c r="MKO495" s="1"/>
      <c r="MKP495" s="1"/>
      <c r="MKQ495" s="1"/>
      <c r="MKR495" s="1"/>
      <c r="MKS495" s="1"/>
      <c r="MKT495" s="1"/>
      <c r="MKU495" s="1"/>
      <c r="MKV495" s="1"/>
      <c r="MKW495" s="1"/>
      <c r="MKX495" s="1"/>
      <c r="MKY495" s="1"/>
      <c r="MKZ495" s="1"/>
      <c r="MLA495" s="1"/>
      <c r="MLB495" s="1"/>
      <c r="MLC495" s="1"/>
      <c r="MLD495" s="1"/>
      <c r="MLE495" s="1"/>
      <c r="MLF495" s="1"/>
      <c r="MLG495" s="1"/>
      <c r="MLH495" s="1"/>
      <c r="MLI495" s="1"/>
      <c r="MLJ495" s="1"/>
      <c r="MLK495" s="1"/>
      <c r="MLL495" s="1"/>
      <c r="MLM495" s="1"/>
      <c r="MLN495" s="1"/>
      <c r="MLO495" s="1"/>
      <c r="MLP495" s="1"/>
      <c r="MLQ495" s="1"/>
      <c r="MLR495" s="1"/>
      <c r="MLS495" s="1"/>
      <c r="MLT495" s="1"/>
      <c r="MLU495" s="1"/>
      <c r="MLV495" s="1"/>
      <c r="MLW495" s="1"/>
      <c r="MLX495" s="1"/>
      <c r="MLY495" s="1"/>
      <c r="MLZ495" s="1"/>
      <c r="MMA495" s="1"/>
      <c r="MMB495" s="1"/>
      <c r="MMC495" s="1"/>
      <c r="MMD495" s="1"/>
      <c r="MME495" s="1"/>
      <c r="MMF495" s="1"/>
      <c r="MMG495" s="1"/>
      <c r="MMH495" s="1"/>
      <c r="MMI495" s="1"/>
      <c r="MMJ495" s="1"/>
      <c r="MMK495" s="1"/>
      <c r="MML495" s="1"/>
      <c r="MMM495" s="1"/>
      <c r="MMN495" s="1"/>
      <c r="MMO495" s="1"/>
      <c r="MMP495" s="1"/>
      <c r="MMQ495" s="1"/>
      <c r="MMR495" s="1"/>
      <c r="MMS495" s="1"/>
      <c r="MMT495" s="1"/>
      <c r="MMU495" s="1"/>
      <c r="MMV495" s="1"/>
      <c r="MMW495" s="1"/>
      <c r="MMX495" s="1"/>
      <c r="MMY495" s="1"/>
      <c r="MMZ495" s="1"/>
      <c r="MNA495" s="1"/>
      <c r="MNB495" s="1"/>
      <c r="MNC495" s="1"/>
      <c r="MND495" s="1"/>
      <c r="MNE495" s="1"/>
      <c r="MNF495" s="1"/>
      <c r="MNG495" s="1"/>
      <c r="MNH495" s="1"/>
      <c r="MNI495" s="1"/>
      <c r="MNJ495" s="1"/>
      <c r="MNK495" s="1"/>
      <c r="MNL495" s="1"/>
      <c r="MNM495" s="1"/>
      <c r="MNN495" s="1"/>
      <c r="MNO495" s="1"/>
      <c r="MNP495" s="1"/>
      <c r="MNQ495" s="1"/>
      <c r="MNR495" s="1"/>
      <c r="MNS495" s="1"/>
      <c r="MNT495" s="1"/>
      <c r="MNU495" s="1"/>
      <c r="MNV495" s="1"/>
      <c r="MNW495" s="1"/>
      <c r="MNX495" s="1"/>
      <c r="MNY495" s="1"/>
      <c r="MNZ495" s="1"/>
      <c r="MOA495" s="1"/>
      <c r="MOB495" s="1"/>
      <c r="MOC495" s="1"/>
      <c r="MOD495" s="1"/>
      <c r="MOE495" s="1"/>
      <c r="MOF495" s="1"/>
      <c r="MOG495" s="1"/>
      <c r="MOH495" s="1"/>
      <c r="MOI495" s="1"/>
      <c r="MOJ495" s="1"/>
      <c r="MOK495" s="1"/>
      <c r="MOL495" s="1"/>
      <c r="MOM495" s="1"/>
      <c r="MON495" s="1"/>
      <c r="MOO495" s="1"/>
      <c r="MOP495" s="1"/>
      <c r="MOQ495" s="1"/>
      <c r="MOR495" s="1"/>
      <c r="MOS495" s="1"/>
      <c r="MOT495" s="1"/>
      <c r="MOU495" s="1"/>
      <c r="MOV495" s="1"/>
      <c r="MOW495" s="1"/>
      <c r="MOX495" s="1"/>
      <c r="MOY495" s="1"/>
      <c r="MOZ495" s="1"/>
      <c r="MPA495" s="1"/>
      <c r="MPB495" s="1"/>
      <c r="MPC495" s="1"/>
      <c r="MPD495" s="1"/>
      <c r="MPE495" s="1"/>
      <c r="MPF495" s="1"/>
      <c r="MPG495" s="1"/>
      <c r="MPH495" s="1"/>
      <c r="MPI495" s="1"/>
      <c r="MPJ495" s="1"/>
      <c r="MPK495" s="1"/>
      <c r="MPL495" s="1"/>
      <c r="MPM495" s="1"/>
      <c r="MPN495" s="1"/>
      <c r="MPO495" s="1"/>
      <c r="MPP495" s="1"/>
      <c r="MPQ495" s="1"/>
      <c r="MPR495" s="1"/>
      <c r="MPS495" s="1"/>
      <c r="MPT495" s="1"/>
      <c r="MPU495" s="1"/>
      <c r="MPV495" s="1"/>
      <c r="MPW495" s="1"/>
      <c r="MPX495" s="1"/>
      <c r="MPY495" s="1"/>
      <c r="MPZ495" s="1"/>
      <c r="MQA495" s="1"/>
      <c r="MQB495" s="1"/>
      <c r="MQC495" s="1"/>
      <c r="MQD495" s="1"/>
      <c r="MQE495" s="1"/>
      <c r="MQF495" s="1"/>
      <c r="MQG495" s="1"/>
      <c r="MQH495" s="1"/>
      <c r="MQI495" s="1"/>
      <c r="MQJ495" s="1"/>
      <c r="MQK495" s="1"/>
      <c r="MQL495" s="1"/>
      <c r="MQM495" s="1"/>
      <c r="MQN495" s="1"/>
      <c r="MQO495" s="1"/>
      <c r="MQP495" s="1"/>
      <c r="MQQ495" s="1"/>
      <c r="MQR495" s="1"/>
      <c r="MQS495" s="1"/>
      <c r="MQT495" s="1"/>
      <c r="MQU495" s="1"/>
      <c r="MQV495" s="1"/>
      <c r="MQW495" s="1"/>
      <c r="MQX495" s="1"/>
      <c r="MQY495" s="1"/>
      <c r="MQZ495" s="1"/>
      <c r="MRA495" s="1"/>
      <c r="MRB495" s="1"/>
      <c r="MRC495" s="1"/>
      <c r="MRD495" s="1"/>
      <c r="MRE495" s="1"/>
      <c r="MRF495" s="1"/>
      <c r="MRG495" s="1"/>
      <c r="MRH495" s="1"/>
      <c r="MRI495" s="1"/>
      <c r="MRJ495" s="1"/>
      <c r="MRK495" s="1"/>
      <c r="MRL495" s="1"/>
      <c r="MRM495" s="1"/>
      <c r="MRN495" s="1"/>
      <c r="MRO495" s="1"/>
      <c r="MRP495" s="1"/>
      <c r="MRQ495" s="1"/>
      <c r="MRR495" s="1"/>
      <c r="MRS495" s="1"/>
      <c r="MRT495" s="1"/>
      <c r="MRU495" s="1"/>
      <c r="MRV495" s="1"/>
      <c r="MRW495" s="1"/>
      <c r="MRX495" s="1"/>
      <c r="MRY495" s="1"/>
      <c r="MRZ495" s="1"/>
      <c r="MSA495" s="1"/>
      <c r="MSB495" s="1"/>
      <c r="MSC495" s="1"/>
      <c r="MSD495" s="1"/>
      <c r="MSE495" s="1"/>
      <c r="MSF495" s="1"/>
      <c r="MSG495" s="1"/>
      <c r="MSH495" s="1"/>
      <c r="MSI495" s="1"/>
      <c r="MSJ495" s="1"/>
      <c r="MSK495" s="1"/>
      <c r="MSL495" s="1"/>
      <c r="MSM495" s="1"/>
      <c r="MSN495" s="1"/>
      <c r="MSO495" s="1"/>
      <c r="MSP495" s="1"/>
      <c r="MSQ495" s="1"/>
      <c r="MSR495" s="1"/>
      <c r="MSS495" s="1"/>
      <c r="MST495" s="1"/>
      <c r="MSU495" s="1"/>
      <c r="MSV495" s="1"/>
      <c r="MSW495" s="1"/>
      <c r="MSX495" s="1"/>
      <c r="MSY495" s="1"/>
      <c r="MSZ495" s="1"/>
      <c r="MTA495" s="1"/>
      <c r="MTB495" s="1"/>
      <c r="MTC495" s="1"/>
      <c r="MTD495" s="1"/>
      <c r="MTE495" s="1"/>
      <c r="MTF495" s="1"/>
      <c r="MTG495" s="1"/>
      <c r="MTH495" s="1"/>
      <c r="MTI495" s="1"/>
      <c r="MTJ495" s="1"/>
      <c r="MTK495" s="1"/>
      <c r="MTL495" s="1"/>
      <c r="MTM495" s="1"/>
      <c r="MTN495" s="1"/>
      <c r="MTO495" s="1"/>
      <c r="MTP495" s="1"/>
      <c r="MTQ495" s="1"/>
      <c r="MTR495" s="1"/>
      <c r="MTS495" s="1"/>
      <c r="MTT495" s="1"/>
      <c r="MTU495" s="1"/>
      <c r="MTV495" s="1"/>
      <c r="MTW495" s="1"/>
      <c r="MTX495" s="1"/>
      <c r="MTY495" s="1"/>
      <c r="MTZ495" s="1"/>
      <c r="MUA495" s="1"/>
      <c r="MUB495" s="1"/>
      <c r="MUC495" s="1"/>
      <c r="MUD495" s="1"/>
      <c r="MUE495" s="1"/>
      <c r="MUF495" s="1"/>
      <c r="MUG495" s="1"/>
      <c r="MUH495" s="1"/>
      <c r="MUI495" s="1"/>
      <c r="MUJ495" s="1"/>
      <c r="MUK495" s="1"/>
      <c r="MUL495" s="1"/>
      <c r="MUM495" s="1"/>
      <c r="MUN495" s="1"/>
      <c r="MUO495" s="1"/>
      <c r="MUP495" s="1"/>
      <c r="MUQ495" s="1"/>
      <c r="MUR495" s="1"/>
      <c r="MUS495" s="1"/>
      <c r="MUT495" s="1"/>
      <c r="MUU495" s="1"/>
      <c r="MUV495" s="1"/>
      <c r="MUW495" s="1"/>
      <c r="MUX495" s="1"/>
      <c r="MUY495" s="1"/>
      <c r="MUZ495" s="1"/>
      <c r="MVA495" s="1"/>
      <c r="MVB495" s="1"/>
      <c r="MVC495" s="1"/>
      <c r="MVD495" s="1"/>
      <c r="MVE495" s="1"/>
      <c r="MVF495" s="1"/>
      <c r="MVG495" s="1"/>
      <c r="MVH495" s="1"/>
      <c r="MVI495" s="1"/>
      <c r="MVJ495" s="1"/>
      <c r="MVK495" s="1"/>
      <c r="MVL495" s="1"/>
      <c r="MVM495" s="1"/>
      <c r="MVN495" s="1"/>
      <c r="MVO495" s="1"/>
      <c r="MVP495" s="1"/>
      <c r="MVQ495" s="1"/>
      <c r="MVR495" s="1"/>
      <c r="MVS495" s="1"/>
      <c r="MVT495" s="1"/>
      <c r="MVU495" s="1"/>
      <c r="MVV495" s="1"/>
      <c r="MVW495" s="1"/>
      <c r="MVX495" s="1"/>
      <c r="MVY495" s="1"/>
      <c r="MVZ495" s="1"/>
      <c r="MWA495" s="1"/>
      <c r="MWB495" s="1"/>
      <c r="MWC495" s="1"/>
      <c r="MWD495" s="1"/>
      <c r="MWE495" s="1"/>
      <c r="MWF495" s="1"/>
      <c r="MWG495" s="1"/>
      <c r="MWH495" s="1"/>
      <c r="MWI495" s="1"/>
      <c r="MWJ495" s="1"/>
      <c r="MWK495" s="1"/>
      <c r="MWL495" s="1"/>
      <c r="MWM495" s="1"/>
      <c r="MWN495" s="1"/>
      <c r="MWO495" s="1"/>
      <c r="MWP495" s="1"/>
      <c r="MWQ495" s="1"/>
      <c r="MWR495" s="1"/>
      <c r="MWS495" s="1"/>
      <c r="MWT495" s="1"/>
      <c r="MWU495" s="1"/>
      <c r="MWV495" s="1"/>
      <c r="MWW495" s="1"/>
      <c r="MWX495" s="1"/>
      <c r="MWY495" s="1"/>
      <c r="MWZ495" s="1"/>
      <c r="MXA495" s="1"/>
      <c r="MXB495" s="1"/>
      <c r="MXC495" s="1"/>
      <c r="MXD495" s="1"/>
      <c r="MXE495" s="1"/>
      <c r="MXF495" s="1"/>
      <c r="MXG495" s="1"/>
      <c r="MXH495" s="1"/>
      <c r="MXI495" s="1"/>
      <c r="MXJ495" s="1"/>
      <c r="MXK495" s="1"/>
      <c r="MXL495" s="1"/>
      <c r="MXM495" s="1"/>
      <c r="MXN495" s="1"/>
      <c r="MXO495" s="1"/>
      <c r="MXP495" s="1"/>
      <c r="MXQ495" s="1"/>
      <c r="MXR495" s="1"/>
      <c r="MXS495" s="1"/>
      <c r="MXT495" s="1"/>
      <c r="MXU495" s="1"/>
      <c r="MXV495" s="1"/>
      <c r="MXW495" s="1"/>
      <c r="MXX495" s="1"/>
      <c r="MXY495" s="1"/>
      <c r="MXZ495" s="1"/>
      <c r="MYA495" s="1"/>
      <c r="MYB495" s="1"/>
      <c r="MYC495" s="1"/>
      <c r="MYD495" s="1"/>
      <c r="MYE495" s="1"/>
      <c r="MYF495" s="1"/>
      <c r="MYG495" s="1"/>
      <c r="MYH495" s="1"/>
      <c r="MYI495" s="1"/>
      <c r="MYJ495" s="1"/>
      <c r="MYK495" s="1"/>
      <c r="MYL495" s="1"/>
      <c r="MYM495" s="1"/>
      <c r="MYN495" s="1"/>
      <c r="MYO495" s="1"/>
      <c r="MYP495" s="1"/>
      <c r="MYQ495" s="1"/>
      <c r="MYR495" s="1"/>
      <c r="MYS495" s="1"/>
      <c r="MYT495" s="1"/>
      <c r="MYU495" s="1"/>
      <c r="MYV495" s="1"/>
      <c r="MYW495" s="1"/>
      <c r="MYX495" s="1"/>
      <c r="MYY495" s="1"/>
      <c r="MYZ495" s="1"/>
      <c r="MZA495" s="1"/>
      <c r="MZB495" s="1"/>
      <c r="MZC495" s="1"/>
      <c r="MZD495" s="1"/>
      <c r="MZE495" s="1"/>
      <c r="MZF495" s="1"/>
      <c r="MZG495" s="1"/>
      <c r="MZH495" s="1"/>
      <c r="MZI495" s="1"/>
      <c r="MZJ495" s="1"/>
      <c r="MZK495" s="1"/>
      <c r="MZL495" s="1"/>
      <c r="MZM495" s="1"/>
      <c r="MZN495" s="1"/>
      <c r="MZO495" s="1"/>
      <c r="MZP495" s="1"/>
      <c r="MZQ495" s="1"/>
      <c r="MZR495" s="1"/>
      <c r="MZS495" s="1"/>
      <c r="MZT495" s="1"/>
      <c r="MZU495" s="1"/>
      <c r="MZV495" s="1"/>
      <c r="MZW495" s="1"/>
      <c r="MZX495" s="1"/>
      <c r="MZY495" s="1"/>
      <c r="MZZ495" s="1"/>
      <c r="NAA495" s="1"/>
      <c r="NAB495" s="1"/>
      <c r="NAC495" s="1"/>
      <c r="NAD495" s="1"/>
      <c r="NAE495" s="1"/>
      <c r="NAF495" s="1"/>
      <c r="NAG495" s="1"/>
      <c r="NAH495" s="1"/>
      <c r="NAI495" s="1"/>
      <c r="NAJ495" s="1"/>
      <c r="NAK495" s="1"/>
      <c r="NAL495" s="1"/>
      <c r="NAM495" s="1"/>
      <c r="NAN495" s="1"/>
      <c r="NAO495" s="1"/>
      <c r="NAP495" s="1"/>
      <c r="NAQ495" s="1"/>
      <c r="NAR495" s="1"/>
      <c r="NAS495" s="1"/>
      <c r="NAT495" s="1"/>
      <c r="NAU495" s="1"/>
      <c r="NAV495" s="1"/>
      <c r="NAW495" s="1"/>
      <c r="NAX495" s="1"/>
      <c r="NAY495" s="1"/>
      <c r="NAZ495" s="1"/>
      <c r="NBA495" s="1"/>
      <c r="NBB495" s="1"/>
      <c r="NBC495" s="1"/>
      <c r="NBD495" s="1"/>
      <c r="NBE495" s="1"/>
      <c r="NBF495" s="1"/>
      <c r="NBG495" s="1"/>
      <c r="NBH495" s="1"/>
      <c r="NBI495" s="1"/>
      <c r="NBJ495" s="1"/>
      <c r="NBK495" s="1"/>
      <c r="NBL495" s="1"/>
      <c r="NBM495" s="1"/>
      <c r="NBN495" s="1"/>
      <c r="NBO495" s="1"/>
      <c r="NBP495" s="1"/>
      <c r="NBQ495" s="1"/>
      <c r="NBR495" s="1"/>
      <c r="NBS495" s="1"/>
      <c r="NBT495" s="1"/>
      <c r="NBU495" s="1"/>
      <c r="NBV495" s="1"/>
      <c r="NBW495" s="1"/>
      <c r="NBX495" s="1"/>
      <c r="NBY495" s="1"/>
      <c r="NBZ495" s="1"/>
      <c r="NCA495" s="1"/>
      <c r="NCB495" s="1"/>
      <c r="NCC495" s="1"/>
      <c r="NCD495" s="1"/>
      <c r="NCE495" s="1"/>
      <c r="NCF495" s="1"/>
      <c r="NCG495" s="1"/>
      <c r="NCH495" s="1"/>
      <c r="NCI495" s="1"/>
      <c r="NCJ495" s="1"/>
      <c r="NCK495" s="1"/>
      <c r="NCL495" s="1"/>
      <c r="NCM495" s="1"/>
      <c r="NCN495" s="1"/>
      <c r="NCO495" s="1"/>
      <c r="NCP495" s="1"/>
      <c r="NCQ495" s="1"/>
      <c r="NCR495" s="1"/>
      <c r="NCS495" s="1"/>
      <c r="NCT495" s="1"/>
      <c r="NCU495" s="1"/>
      <c r="NCV495" s="1"/>
      <c r="NCW495" s="1"/>
      <c r="NCX495" s="1"/>
      <c r="NCY495" s="1"/>
      <c r="NCZ495" s="1"/>
      <c r="NDA495" s="1"/>
      <c r="NDB495" s="1"/>
      <c r="NDC495" s="1"/>
      <c r="NDD495" s="1"/>
      <c r="NDE495" s="1"/>
      <c r="NDF495" s="1"/>
      <c r="NDG495" s="1"/>
      <c r="NDH495" s="1"/>
      <c r="NDI495" s="1"/>
      <c r="NDJ495" s="1"/>
      <c r="NDK495" s="1"/>
      <c r="NDL495" s="1"/>
      <c r="NDM495" s="1"/>
      <c r="NDN495" s="1"/>
      <c r="NDO495" s="1"/>
      <c r="NDP495" s="1"/>
      <c r="NDQ495" s="1"/>
      <c r="NDR495" s="1"/>
      <c r="NDS495" s="1"/>
      <c r="NDT495" s="1"/>
      <c r="NDU495" s="1"/>
      <c r="NDV495" s="1"/>
      <c r="NDW495" s="1"/>
      <c r="NDX495" s="1"/>
      <c r="NDY495" s="1"/>
      <c r="NDZ495" s="1"/>
      <c r="NEA495" s="1"/>
      <c r="NEB495" s="1"/>
      <c r="NEC495" s="1"/>
      <c r="NED495" s="1"/>
      <c r="NEE495" s="1"/>
      <c r="NEF495" s="1"/>
      <c r="NEG495" s="1"/>
      <c r="NEH495" s="1"/>
      <c r="NEI495" s="1"/>
      <c r="NEJ495" s="1"/>
      <c r="NEK495" s="1"/>
      <c r="NEL495" s="1"/>
      <c r="NEM495" s="1"/>
      <c r="NEN495" s="1"/>
      <c r="NEO495" s="1"/>
      <c r="NEP495" s="1"/>
      <c r="NEQ495" s="1"/>
      <c r="NER495" s="1"/>
      <c r="NES495" s="1"/>
      <c r="NET495" s="1"/>
      <c r="NEU495" s="1"/>
      <c r="NEV495" s="1"/>
      <c r="NEW495" s="1"/>
      <c r="NEX495" s="1"/>
      <c r="NEY495" s="1"/>
      <c r="NEZ495" s="1"/>
      <c r="NFA495" s="1"/>
      <c r="NFB495" s="1"/>
      <c r="NFC495" s="1"/>
      <c r="NFD495" s="1"/>
      <c r="NFE495" s="1"/>
      <c r="NFF495" s="1"/>
      <c r="NFG495" s="1"/>
      <c r="NFH495" s="1"/>
      <c r="NFI495" s="1"/>
      <c r="NFJ495" s="1"/>
      <c r="NFK495" s="1"/>
      <c r="NFL495" s="1"/>
      <c r="NFM495" s="1"/>
      <c r="NFN495" s="1"/>
      <c r="NFO495" s="1"/>
      <c r="NFP495" s="1"/>
      <c r="NFQ495" s="1"/>
      <c r="NFR495" s="1"/>
      <c r="NFS495" s="1"/>
      <c r="NFT495" s="1"/>
      <c r="NFU495" s="1"/>
      <c r="NFV495" s="1"/>
      <c r="NFW495" s="1"/>
      <c r="NFX495" s="1"/>
      <c r="NFY495" s="1"/>
      <c r="NFZ495" s="1"/>
      <c r="NGA495" s="1"/>
      <c r="NGB495" s="1"/>
      <c r="NGC495" s="1"/>
      <c r="NGD495" s="1"/>
      <c r="NGE495" s="1"/>
      <c r="NGF495" s="1"/>
      <c r="NGG495" s="1"/>
      <c r="NGH495" s="1"/>
      <c r="NGI495" s="1"/>
      <c r="NGJ495" s="1"/>
      <c r="NGK495" s="1"/>
      <c r="NGL495" s="1"/>
      <c r="NGM495" s="1"/>
      <c r="NGN495" s="1"/>
      <c r="NGO495" s="1"/>
      <c r="NGP495" s="1"/>
      <c r="NGQ495" s="1"/>
      <c r="NGR495" s="1"/>
      <c r="NGS495" s="1"/>
      <c r="NGT495" s="1"/>
      <c r="NGU495" s="1"/>
      <c r="NGV495" s="1"/>
      <c r="NGW495" s="1"/>
      <c r="NGX495" s="1"/>
      <c r="NGY495" s="1"/>
      <c r="NGZ495" s="1"/>
      <c r="NHA495" s="1"/>
      <c r="NHB495" s="1"/>
      <c r="NHC495" s="1"/>
      <c r="NHD495" s="1"/>
      <c r="NHE495" s="1"/>
      <c r="NHF495" s="1"/>
      <c r="NHG495" s="1"/>
      <c r="NHH495" s="1"/>
      <c r="NHI495" s="1"/>
      <c r="NHJ495" s="1"/>
      <c r="NHK495" s="1"/>
      <c r="NHL495" s="1"/>
      <c r="NHM495" s="1"/>
      <c r="NHN495" s="1"/>
      <c r="NHO495" s="1"/>
      <c r="NHP495" s="1"/>
      <c r="NHQ495" s="1"/>
      <c r="NHR495" s="1"/>
      <c r="NHS495" s="1"/>
      <c r="NHT495" s="1"/>
      <c r="NHU495" s="1"/>
      <c r="NHV495" s="1"/>
      <c r="NHW495" s="1"/>
      <c r="NHX495" s="1"/>
      <c r="NHY495" s="1"/>
      <c r="NHZ495" s="1"/>
      <c r="NIA495" s="1"/>
      <c r="NIB495" s="1"/>
      <c r="NIC495" s="1"/>
      <c r="NID495" s="1"/>
      <c r="NIE495" s="1"/>
      <c r="NIF495" s="1"/>
      <c r="NIG495" s="1"/>
      <c r="NIH495" s="1"/>
      <c r="NII495" s="1"/>
      <c r="NIJ495" s="1"/>
      <c r="NIK495" s="1"/>
      <c r="NIL495" s="1"/>
      <c r="NIM495" s="1"/>
      <c r="NIN495" s="1"/>
      <c r="NIO495" s="1"/>
      <c r="NIP495" s="1"/>
      <c r="NIQ495" s="1"/>
      <c r="NIR495" s="1"/>
      <c r="NIS495" s="1"/>
      <c r="NIT495" s="1"/>
      <c r="NIU495" s="1"/>
      <c r="NIV495" s="1"/>
      <c r="NIW495" s="1"/>
      <c r="NIX495" s="1"/>
      <c r="NIY495" s="1"/>
      <c r="NIZ495" s="1"/>
      <c r="NJA495" s="1"/>
      <c r="NJB495" s="1"/>
      <c r="NJC495" s="1"/>
      <c r="NJD495" s="1"/>
      <c r="NJE495" s="1"/>
      <c r="NJF495" s="1"/>
      <c r="NJG495" s="1"/>
      <c r="NJH495" s="1"/>
      <c r="NJI495" s="1"/>
      <c r="NJJ495" s="1"/>
      <c r="NJK495" s="1"/>
      <c r="NJL495" s="1"/>
      <c r="NJM495" s="1"/>
      <c r="NJN495" s="1"/>
      <c r="NJO495" s="1"/>
      <c r="NJP495" s="1"/>
      <c r="NJQ495" s="1"/>
      <c r="NJR495" s="1"/>
      <c r="NJS495" s="1"/>
      <c r="NJT495" s="1"/>
      <c r="NJU495" s="1"/>
      <c r="NJV495" s="1"/>
      <c r="NJW495" s="1"/>
      <c r="NJX495" s="1"/>
      <c r="NJY495" s="1"/>
      <c r="NJZ495" s="1"/>
      <c r="NKA495" s="1"/>
      <c r="NKB495" s="1"/>
      <c r="NKC495" s="1"/>
      <c r="NKD495" s="1"/>
      <c r="NKE495" s="1"/>
      <c r="NKF495" s="1"/>
      <c r="NKG495" s="1"/>
      <c r="NKH495" s="1"/>
      <c r="NKI495" s="1"/>
      <c r="NKJ495" s="1"/>
      <c r="NKK495" s="1"/>
      <c r="NKL495" s="1"/>
      <c r="NKM495" s="1"/>
      <c r="NKN495" s="1"/>
      <c r="NKO495" s="1"/>
      <c r="NKP495" s="1"/>
      <c r="NKQ495" s="1"/>
      <c r="NKR495" s="1"/>
      <c r="NKS495" s="1"/>
      <c r="NKT495" s="1"/>
      <c r="NKU495" s="1"/>
      <c r="NKV495" s="1"/>
      <c r="NKW495" s="1"/>
      <c r="NKX495" s="1"/>
      <c r="NKY495" s="1"/>
      <c r="NKZ495" s="1"/>
      <c r="NLA495" s="1"/>
      <c r="NLB495" s="1"/>
      <c r="NLC495" s="1"/>
      <c r="NLD495" s="1"/>
      <c r="NLE495" s="1"/>
      <c r="NLF495" s="1"/>
      <c r="NLG495" s="1"/>
      <c r="NLH495" s="1"/>
      <c r="NLI495" s="1"/>
      <c r="NLJ495" s="1"/>
      <c r="NLK495" s="1"/>
      <c r="NLL495" s="1"/>
      <c r="NLM495" s="1"/>
      <c r="NLN495" s="1"/>
      <c r="NLO495" s="1"/>
      <c r="NLP495" s="1"/>
      <c r="NLQ495" s="1"/>
      <c r="NLR495" s="1"/>
      <c r="NLS495" s="1"/>
      <c r="NLT495" s="1"/>
      <c r="NLU495" s="1"/>
      <c r="NLV495" s="1"/>
      <c r="NLW495" s="1"/>
      <c r="NLX495" s="1"/>
      <c r="NLY495" s="1"/>
      <c r="NLZ495" s="1"/>
      <c r="NMA495" s="1"/>
      <c r="NMB495" s="1"/>
      <c r="NMC495" s="1"/>
      <c r="NMD495" s="1"/>
      <c r="NME495" s="1"/>
      <c r="NMF495" s="1"/>
      <c r="NMG495" s="1"/>
      <c r="NMH495" s="1"/>
      <c r="NMI495" s="1"/>
      <c r="NMJ495" s="1"/>
      <c r="NMK495" s="1"/>
      <c r="NML495" s="1"/>
      <c r="NMM495" s="1"/>
      <c r="NMN495" s="1"/>
      <c r="NMO495" s="1"/>
      <c r="NMP495" s="1"/>
      <c r="NMQ495" s="1"/>
      <c r="NMR495" s="1"/>
      <c r="NMS495" s="1"/>
      <c r="NMT495" s="1"/>
      <c r="NMU495" s="1"/>
      <c r="NMV495" s="1"/>
      <c r="NMW495" s="1"/>
      <c r="NMX495" s="1"/>
      <c r="NMY495" s="1"/>
      <c r="NMZ495" s="1"/>
      <c r="NNA495" s="1"/>
      <c r="NNB495" s="1"/>
      <c r="NNC495" s="1"/>
      <c r="NND495" s="1"/>
      <c r="NNE495" s="1"/>
      <c r="NNF495" s="1"/>
      <c r="NNG495" s="1"/>
      <c r="NNH495" s="1"/>
      <c r="NNI495" s="1"/>
      <c r="NNJ495" s="1"/>
      <c r="NNK495" s="1"/>
      <c r="NNL495" s="1"/>
      <c r="NNM495" s="1"/>
      <c r="NNN495" s="1"/>
      <c r="NNO495" s="1"/>
      <c r="NNP495" s="1"/>
      <c r="NNQ495" s="1"/>
      <c r="NNR495" s="1"/>
      <c r="NNS495" s="1"/>
      <c r="NNT495" s="1"/>
      <c r="NNU495" s="1"/>
      <c r="NNV495" s="1"/>
      <c r="NNW495" s="1"/>
      <c r="NNX495" s="1"/>
      <c r="NNY495" s="1"/>
      <c r="NNZ495" s="1"/>
      <c r="NOA495" s="1"/>
      <c r="NOB495" s="1"/>
      <c r="NOC495" s="1"/>
      <c r="NOD495" s="1"/>
      <c r="NOE495" s="1"/>
      <c r="NOF495" s="1"/>
      <c r="NOG495" s="1"/>
      <c r="NOH495" s="1"/>
      <c r="NOI495" s="1"/>
      <c r="NOJ495" s="1"/>
      <c r="NOK495" s="1"/>
      <c r="NOL495" s="1"/>
      <c r="NOM495" s="1"/>
      <c r="NON495" s="1"/>
      <c r="NOO495" s="1"/>
      <c r="NOP495" s="1"/>
      <c r="NOQ495" s="1"/>
      <c r="NOR495" s="1"/>
      <c r="NOS495" s="1"/>
      <c r="NOT495" s="1"/>
      <c r="NOU495" s="1"/>
      <c r="NOV495" s="1"/>
      <c r="NOW495" s="1"/>
      <c r="NOX495" s="1"/>
      <c r="NOY495" s="1"/>
      <c r="NOZ495" s="1"/>
      <c r="NPA495" s="1"/>
      <c r="NPB495" s="1"/>
      <c r="NPC495" s="1"/>
      <c r="NPD495" s="1"/>
      <c r="NPE495" s="1"/>
      <c r="NPF495" s="1"/>
      <c r="NPG495" s="1"/>
      <c r="NPH495" s="1"/>
      <c r="NPI495" s="1"/>
      <c r="NPJ495" s="1"/>
      <c r="NPK495" s="1"/>
      <c r="NPL495" s="1"/>
      <c r="NPM495" s="1"/>
      <c r="NPN495" s="1"/>
      <c r="NPO495" s="1"/>
      <c r="NPP495" s="1"/>
      <c r="NPQ495" s="1"/>
      <c r="NPR495" s="1"/>
      <c r="NPS495" s="1"/>
      <c r="NPT495" s="1"/>
      <c r="NPU495" s="1"/>
      <c r="NPV495" s="1"/>
      <c r="NPW495" s="1"/>
      <c r="NPX495" s="1"/>
      <c r="NPY495" s="1"/>
      <c r="NPZ495" s="1"/>
      <c r="NQA495" s="1"/>
      <c r="NQB495" s="1"/>
      <c r="NQC495" s="1"/>
      <c r="NQD495" s="1"/>
      <c r="NQE495" s="1"/>
      <c r="NQF495" s="1"/>
      <c r="NQG495" s="1"/>
      <c r="NQH495" s="1"/>
      <c r="NQI495" s="1"/>
      <c r="NQJ495" s="1"/>
      <c r="NQK495" s="1"/>
      <c r="NQL495" s="1"/>
      <c r="NQM495" s="1"/>
      <c r="NQN495" s="1"/>
      <c r="NQO495" s="1"/>
      <c r="NQP495" s="1"/>
      <c r="NQQ495" s="1"/>
      <c r="NQR495" s="1"/>
      <c r="NQS495" s="1"/>
      <c r="NQT495" s="1"/>
      <c r="NQU495" s="1"/>
      <c r="NQV495" s="1"/>
      <c r="NQW495" s="1"/>
      <c r="NQX495" s="1"/>
      <c r="NQY495" s="1"/>
      <c r="NQZ495" s="1"/>
      <c r="NRA495" s="1"/>
      <c r="NRB495" s="1"/>
      <c r="NRC495" s="1"/>
      <c r="NRD495" s="1"/>
      <c r="NRE495" s="1"/>
      <c r="NRF495" s="1"/>
      <c r="NRG495" s="1"/>
      <c r="NRH495" s="1"/>
      <c r="NRI495" s="1"/>
      <c r="NRJ495" s="1"/>
      <c r="NRK495" s="1"/>
      <c r="NRL495" s="1"/>
      <c r="NRM495" s="1"/>
      <c r="NRN495" s="1"/>
      <c r="NRO495" s="1"/>
      <c r="NRP495" s="1"/>
      <c r="NRQ495" s="1"/>
      <c r="NRR495" s="1"/>
      <c r="NRS495" s="1"/>
      <c r="NRT495" s="1"/>
      <c r="NRU495" s="1"/>
      <c r="NRV495" s="1"/>
      <c r="NRW495" s="1"/>
      <c r="NRX495" s="1"/>
      <c r="NRY495" s="1"/>
      <c r="NRZ495" s="1"/>
      <c r="NSA495" s="1"/>
      <c r="NSB495" s="1"/>
      <c r="NSC495" s="1"/>
      <c r="NSD495" s="1"/>
      <c r="NSE495" s="1"/>
      <c r="NSF495" s="1"/>
      <c r="NSG495" s="1"/>
      <c r="NSH495" s="1"/>
      <c r="NSI495" s="1"/>
      <c r="NSJ495" s="1"/>
      <c r="NSK495" s="1"/>
      <c r="NSL495" s="1"/>
      <c r="NSM495" s="1"/>
      <c r="NSN495" s="1"/>
      <c r="NSO495" s="1"/>
      <c r="NSP495" s="1"/>
      <c r="NSQ495" s="1"/>
      <c r="NSR495" s="1"/>
      <c r="NSS495" s="1"/>
      <c r="NST495" s="1"/>
      <c r="NSU495" s="1"/>
      <c r="NSV495" s="1"/>
      <c r="NSW495" s="1"/>
      <c r="NSX495" s="1"/>
      <c r="NSY495" s="1"/>
      <c r="NSZ495" s="1"/>
      <c r="NTA495" s="1"/>
      <c r="NTB495" s="1"/>
      <c r="NTC495" s="1"/>
      <c r="NTD495" s="1"/>
      <c r="NTE495" s="1"/>
      <c r="NTF495" s="1"/>
      <c r="NTG495" s="1"/>
      <c r="NTH495" s="1"/>
      <c r="NTI495" s="1"/>
      <c r="NTJ495" s="1"/>
      <c r="NTK495" s="1"/>
      <c r="NTL495" s="1"/>
      <c r="NTM495" s="1"/>
      <c r="NTN495" s="1"/>
      <c r="NTO495" s="1"/>
      <c r="NTP495" s="1"/>
      <c r="NTQ495" s="1"/>
      <c r="NTR495" s="1"/>
      <c r="NTS495" s="1"/>
      <c r="NTT495" s="1"/>
      <c r="NTU495" s="1"/>
      <c r="NTV495" s="1"/>
      <c r="NTW495" s="1"/>
      <c r="NTX495" s="1"/>
      <c r="NTY495" s="1"/>
      <c r="NTZ495" s="1"/>
      <c r="NUA495" s="1"/>
      <c r="NUB495" s="1"/>
      <c r="NUC495" s="1"/>
      <c r="NUD495" s="1"/>
      <c r="NUE495" s="1"/>
      <c r="NUF495" s="1"/>
      <c r="NUG495" s="1"/>
      <c r="NUH495" s="1"/>
      <c r="NUI495" s="1"/>
      <c r="NUJ495" s="1"/>
      <c r="NUK495" s="1"/>
      <c r="NUL495" s="1"/>
      <c r="NUM495" s="1"/>
      <c r="NUN495" s="1"/>
      <c r="NUO495" s="1"/>
      <c r="NUP495" s="1"/>
      <c r="NUQ495" s="1"/>
      <c r="NUR495" s="1"/>
      <c r="NUS495" s="1"/>
      <c r="NUT495" s="1"/>
      <c r="NUU495" s="1"/>
      <c r="NUV495" s="1"/>
      <c r="NUW495" s="1"/>
      <c r="NUX495" s="1"/>
      <c r="NUY495" s="1"/>
      <c r="NUZ495" s="1"/>
      <c r="NVA495" s="1"/>
      <c r="NVB495" s="1"/>
      <c r="NVC495" s="1"/>
      <c r="NVD495" s="1"/>
      <c r="NVE495" s="1"/>
      <c r="NVF495" s="1"/>
      <c r="NVG495" s="1"/>
      <c r="NVH495" s="1"/>
      <c r="NVI495" s="1"/>
      <c r="NVJ495" s="1"/>
      <c r="NVK495" s="1"/>
      <c r="NVL495" s="1"/>
      <c r="NVM495" s="1"/>
      <c r="NVN495" s="1"/>
      <c r="NVO495" s="1"/>
      <c r="NVP495" s="1"/>
      <c r="NVQ495" s="1"/>
      <c r="NVR495" s="1"/>
      <c r="NVS495" s="1"/>
      <c r="NVT495" s="1"/>
      <c r="NVU495" s="1"/>
      <c r="NVV495" s="1"/>
      <c r="NVW495" s="1"/>
      <c r="NVX495" s="1"/>
      <c r="NVY495" s="1"/>
      <c r="NVZ495" s="1"/>
      <c r="NWA495" s="1"/>
      <c r="NWB495" s="1"/>
      <c r="NWC495" s="1"/>
      <c r="NWD495" s="1"/>
      <c r="NWE495" s="1"/>
      <c r="NWF495" s="1"/>
      <c r="NWG495" s="1"/>
      <c r="NWH495" s="1"/>
      <c r="NWI495" s="1"/>
      <c r="NWJ495" s="1"/>
      <c r="NWK495" s="1"/>
      <c r="NWL495" s="1"/>
      <c r="NWM495" s="1"/>
      <c r="NWN495" s="1"/>
      <c r="NWO495" s="1"/>
      <c r="NWP495" s="1"/>
      <c r="NWQ495" s="1"/>
      <c r="NWR495" s="1"/>
      <c r="NWS495" s="1"/>
      <c r="NWT495" s="1"/>
      <c r="NWU495" s="1"/>
      <c r="NWV495" s="1"/>
      <c r="NWW495" s="1"/>
      <c r="NWX495" s="1"/>
      <c r="NWY495" s="1"/>
      <c r="NWZ495" s="1"/>
      <c r="NXA495" s="1"/>
      <c r="NXB495" s="1"/>
      <c r="NXC495" s="1"/>
      <c r="NXD495" s="1"/>
      <c r="NXE495" s="1"/>
      <c r="NXF495" s="1"/>
      <c r="NXG495" s="1"/>
      <c r="NXH495" s="1"/>
      <c r="NXI495" s="1"/>
      <c r="NXJ495" s="1"/>
      <c r="NXK495" s="1"/>
      <c r="NXL495" s="1"/>
      <c r="NXM495" s="1"/>
      <c r="NXN495" s="1"/>
      <c r="NXO495" s="1"/>
      <c r="NXP495" s="1"/>
      <c r="NXQ495" s="1"/>
      <c r="NXR495" s="1"/>
      <c r="NXS495" s="1"/>
      <c r="NXT495" s="1"/>
      <c r="NXU495" s="1"/>
      <c r="NXV495" s="1"/>
      <c r="NXW495" s="1"/>
      <c r="NXX495" s="1"/>
      <c r="NXY495" s="1"/>
      <c r="NXZ495" s="1"/>
      <c r="NYA495" s="1"/>
      <c r="NYB495" s="1"/>
      <c r="NYC495" s="1"/>
      <c r="NYD495" s="1"/>
      <c r="NYE495" s="1"/>
      <c r="NYF495" s="1"/>
      <c r="NYG495" s="1"/>
      <c r="NYH495" s="1"/>
      <c r="NYI495" s="1"/>
      <c r="NYJ495" s="1"/>
      <c r="NYK495" s="1"/>
      <c r="NYL495" s="1"/>
      <c r="NYM495" s="1"/>
      <c r="NYN495" s="1"/>
      <c r="NYO495" s="1"/>
      <c r="NYP495" s="1"/>
      <c r="NYQ495" s="1"/>
      <c r="NYR495" s="1"/>
      <c r="NYS495" s="1"/>
      <c r="NYT495" s="1"/>
      <c r="NYU495" s="1"/>
      <c r="NYV495" s="1"/>
      <c r="NYW495" s="1"/>
      <c r="NYX495" s="1"/>
      <c r="NYY495" s="1"/>
      <c r="NYZ495" s="1"/>
      <c r="NZA495" s="1"/>
      <c r="NZB495" s="1"/>
      <c r="NZC495" s="1"/>
      <c r="NZD495" s="1"/>
      <c r="NZE495" s="1"/>
      <c r="NZF495" s="1"/>
      <c r="NZG495" s="1"/>
      <c r="NZH495" s="1"/>
      <c r="NZI495" s="1"/>
      <c r="NZJ495" s="1"/>
      <c r="NZK495" s="1"/>
      <c r="NZL495" s="1"/>
      <c r="NZM495" s="1"/>
      <c r="NZN495" s="1"/>
      <c r="NZO495" s="1"/>
      <c r="NZP495" s="1"/>
      <c r="NZQ495" s="1"/>
      <c r="NZR495" s="1"/>
      <c r="NZS495" s="1"/>
      <c r="NZT495" s="1"/>
      <c r="NZU495" s="1"/>
      <c r="NZV495" s="1"/>
      <c r="NZW495" s="1"/>
      <c r="NZX495" s="1"/>
      <c r="NZY495" s="1"/>
      <c r="NZZ495" s="1"/>
      <c r="OAA495" s="1"/>
      <c r="OAB495" s="1"/>
      <c r="OAC495" s="1"/>
      <c r="OAD495" s="1"/>
      <c r="OAE495" s="1"/>
      <c r="OAF495" s="1"/>
      <c r="OAG495" s="1"/>
      <c r="OAH495" s="1"/>
      <c r="OAI495" s="1"/>
      <c r="OAJ495" s="1"/>
      <c r="OAK495" s="1"/>
      <c r="OAL495" s="1"/>
      <c r="OAM495" s="1"/>
      <c r="OAN495" s="1"/>
      <c r="OAO495" s="1"/>
      <c r="OAP495" s="1"/>
      <c r="OAQ495" s="1"/>
      <c r="OAR495" s="1"/>
      <c r="OAS495" s="1"/>
      <c r="OAT495" s="1"/>
      <c r="OAU495" s="1"/>
      <c r="OAV495" s="1"/>
      <c r="OAW495" s="1"/>
      <c r="OAX495" s="1"/>
      <c r="OAY495" s="1"/>
      <c r="OAZ495" s="1"/>
      <c r="OBA495" s="1"/>
      <c r="OBB495" s="1"/>
      <c r="OBC495" s="1"/>
      <c r="OBD495" s="1"/>
      <c r="OBE495" s="1"/>
      <c r="OBF495" s="1"/>
      <c r="OBG495" s="1"/>
      <c r="OBH495" s="1"/>
      <c r="OBI495" s="1"/>
      <c r="OBJ495" s="1"/>
      <c r="OBK495" s="1"/>
      <c r="OBL495" s="1"/>
      <c r="OBM495" s="1"/>
      <c r="OBN495" s="1"/>
      <c r="OBO495" s="1"/>
      <c r="OBP495" s="1"/>
      <c r="OBQ495" s="1"/>
      <c r="OBR495" s="1"/>
      <c r="OBS495" s="1"/>
      <c r="OBT495" s="1"/>
      <c r="OBU495" s="1"/>
      <c r="OBV495" s="1"/>
      <c r="OBW495" s="1"/>
      <c r="OBX495" s="1"/>
      <c r="OBY495" s="1"/>
      <c r="OBZ495" s="1"/>
      <c r="OCA495" s="1"/>
      <c r="OCB495" s="1"/>
      <c r="OCC495" s="1"/>
      <c r="OCD495" s="1"/>
      <c r="OCE495" s="1"/>
      <c r="OCF495" s="1"/>
      <c r="OCG495" s="1"/>
      <c r="OCH495" s="1"/>
      <c r="OCI495" s="1"/>
      <c r="OCJ495" s="1"/>
      <c r="OCK495" s="1"/>
      <c r="OCL495" s="1"/>
      <c r="OCM495" s="1"/>
      <c r="OCN495" s="1"/>
      <c r="OCO495" s="1"/>
      <c r="OCP495" s="1"/>
      <c r="OCQ495" s="1"/>
      <c r="OCR495" s="1"/>
      <c r="OCS495" s="1"/>
      <c r="OCT495" s="1"/>
      <c r="OCU495" s="1"/>
      <c r="OCV495" s="1"/>
      <c r="OCW495" s="1"/>
      <c r="OCX495" s="1"/>
      <c r="OCY495" s="1"/>
      <c r="OCZ495" s="1"/>
      <c r="ODA495" s="1"/>
      <c r="ODB495" s="1"/>
      <c r="ODC495" s="1"/>
      <c r="ODD495" s="1"/>
      <c r="ODE495" s="1"/>
      <c r="ODF495" s="1"/>
      <c r="ODG495" s="1"/>
      <c r="ODH495" s="1"/>
      <c r="ODI495" s="1"/>
      <c r="ODJ495" s="1"/>
      <c r="ODK495" s="1"/>
      <c r="ODL495" s="1"/>
      <c r="ODM495" s="1"/>
      <c r="ODN495" s="1"/>
      <c r="ODO495" s="1"/>
      <c r="ODP495" s="1"/>
      <c r="ODQ495" s="1"/>
      <c r="ODR495" s="1"/>
      <c r="ODS495" s="1"/>
      <c r="ODT495" s="1"/>
      <c r="ODU495" s="1"/>
      <c r="ODV495" s="1"/>
      <c r="ODW495" s="1"/>
      <c r="ODX495" s="1"/>
      <c r="ODY495" s="1"/>
      <c r="ODZ495" s="1"/>
      <c r="OEA495" s="1"/>
      <c r="OEB495" s="1"/>
      <c r="OEC495" s="1"/>
      <c r="OED495" s="1"/>
      <c r="OEE495" s="1"/>
      <c r="OEF495" s="1"/>
      <c r="OEG495" s="1"/>
      <c r="OEH495" s="1"/>
      <c r="OEI495" s="1"/>
      <c r="OEJ495" s="1"/>
      <c r="OEK495" s="1"/>
      <c r="OEL495" s="1"/>
      <c r="OEM495" s="1"/>
      <c r="OEN495" s="1"/>
      <c r="OEO495" s="1"/>
      <c r="OEP495" s="1"/>
      <c r="OEQ495" s="1"/>
      <c r="OER495" s="1"/>
      <c r="OES495" s="1"/>
      <c r="OET495" s="1"/>
      <c r="OEU495" s="1"/>
      <c r="OEV495" s="1"/>
      <c r="OEW495" s="1"/>
      <c r="OEX495" s="1"/>
      <c r="OEY495" s="1"/>
      <c r="OEZ495" s="1"/>
      <c r="OFA495" s="1"/>
      <c r="OFB495" s="1"/>
      <c r="OFC495" s="1"/>
      <c r="OFD495" s="1"/>
      <c r="OFE495" s="1"/>
      <c r="OFF495" s="1"/>
      <c r="OFG495" s="1"/>
      <c r="OFH495" s="1"/>
      <c r="OFI495" s="1"/>
      <c r="OFJ495" s="1"/>
      <c r="OFK495" s="1"/>
      <c r="OFL495" s="1"/>
      <c r="OFM495" s="1"/>
      <c r="OFN495" s="1"/>
      <c r="OFO495" s="1"/>
      <c r="OFP495" s="1"/>
      <c r="OFQ495" s="1"/>
      <c r="OFR495" s="1"/>
      <c r="OFS495" s="1"/>
      <c r="OFT495" s="1"/>
      <c r="OFU495" s="1"/>
      <c r="OFV495" s="1"/>
      <c r="OFW495" s="1"/>
      <c r="OFX495" s="1"/>
      <c r="OFY495" s="1"/>
      <c r="OFZ495" s="1"/>
      <c r="OGA495" s="1"/>
      <c r="OGB495" s="1"/>
      <c r="OGC495" s="1"/>
      <c r="OGD495" s="1"/>
      <c r="OGE495" s="1"/>
      <c r="OGF495" s="1"/>
      <c r="OGG495" s="1"/>
      <c r="OGH495" s="1"/>
      <c r="OGI495" s="1"/>
      <c r="OGJ495" s="1"/>
      <c r="OGK495" s="1"/>
      <c r="OGL495" s="1"/>
      <c r="OGM495" s="1"/>
      <c r="OGN495" s="1"/>
      <c r="OGO495" s="1"/>
      <c r="OGP495" s="1"/>
      <c r="OGQ495" s="1"/>
      <c r="OGR495" s="1"/>
      <c r="OGS495" s="1"/>
      <c r="OGT495" s="1"/>
      <c r="OGU495" s="1"/>
      <c r="OGV495" s="1"/>
      <c r="OGW495" s="1"/>
      <c r="OGX495" s="1"/>
      <c r="OGY495" s="1"/>
      <c r="OGZ495" s="1"/>
      <c r="OHA495" s="1"/>
      <c r="OHB495" s="1"/>
      <c r="OHC495" s="1"/>
      <c r="OHD495" s="1"/>
      <c r="OHE495" s="1"/>
      <c r="OHF495" s="1"/>
      <c r="OHG495" s="1"/>
      <c r="OHH495" s="1"/>
      <c r="OHI495" s="1"/>
      <c r="OHJ495" s="1"/>
      <c r="OHK495" s="1"/>
      <c r="OHL495" s="1"/>
      <c r="OHM495" s="1"/>
      <c r="OHN495" s="1"/>
      <c r="OHO495" s="1"/>
      <c r="OHP495" s="1"/>
      <c r="OHQ495" s="1"/>
      <c r="OHR495" s="1"/>
      <c r="OHS495" s="1"/>
      <c r="OHT495" s="1"/>
      <c r="OHU495" s="1"/>
      <c r="OHV495" s="1"/>
      <c r="OHW495" s="1"/>
      <c r="OHX495" s="1"/>
      <c r="OHY495" s="1"/>
      <c r="OHZ495" s="1"/>
      <c r="OIA495" s="1"/>
      <c r="OIB495" s="1"/>
      <c r="OIC495" s="1"/>
      <c r="OID495" s="1"/>
      <c r="OIE495" s="1"/>
      <c r="OIF495" s="1"/>
      <c r="OIG495" s="1"/>
      <c r="OIH495" s="1"/>
      <c r="OII495" s="1"/>
      <c r="OIJ495" s="1"/>
      <c r="OIK495" s="1"/>
      <c r="OIL495" s="1"/>
      <c r="OIM495" s="1"/>
      <c r="OIN495" s="1"/>
      <c r="OIO495" s="1"/>
      <c r="OIP495" s="1"/>
      <c r="OIQ495" s="1"/>
      <c r="OIR495" s="1"/>
      <c r="OIS495" s="1"/>
      <c r="OIT495" s="1"/>
      <c r="OIU495" s="1"/>
      <c r="OIV495" s="1"/>
      <c r="OIW495" s="1"/>
      <c r="OIX495" s="1"/>
      <c r="OIY495" s="1"/>
      <c r="OIZ495" s="1"/>
      <c r="OJA495" s="1"/>
      <c r="OJB495" s="1"/>
      <c r="OJC495" s="1"/>
      <c r="OJD495" s="1"/>
      <c r="OJE495" s="1"/>
      <c r="OJF495" s="1"/>
      <c r="OJG495" s="1"/>
      <c r="OJH495" s="1"/>
      <c r="OJI495" s="1"/>
      <c r="OJJ495" s="1"/>
      <c r="OJK495" s="1"/>
      <c r="OJL495" s="1"/>
      <c r="OJM495" s="1"/>
      <c r="OJN495" s="1"/>
      <c r="OJO495" s="1"/>
      <c r="OJP495" s="1"/>
      <c r="OJQ495" s="1"/>
      <c r="OJR495" s="1"/>
      <c r="OJS495" s="1"/>
      <c r="OJT495" s="1"/>
      <c r="OJU495" s="1"/>
      <c r="OJV495" s="1"/>
      <c r="OJW495" s="1"/>
      <c r="OJX495" s="1"/>
      <c r="OJY495" s="1"/>
      <c r="OJZ495" s="1"/>
      <c r="OKA495" s="1"/>
      <c r="OKB495" s="1"/>
      <c r="OKC495" s="1"/>
      <c r="OKD495" s="1"/>
      <c r="OKE495" s="1"/>
      <c r="OKF495" s="1"/>
      <c r="OKG495" s="1"/>
      <c r="OKH495" s="1"/>
      <c r="OKI495" s="1"/>
      <c r="OKJ495" s="1"/>
      <c r="OKK495" s="1"/>
      <c r="OKL495" s="1"/>
      <c r="OKM495" s="1"/>
      <c r="OKN495" s="1"/>
      <c r="OKO495" s="1"/>
      <c r="OKP495" s="1"/>
      <c r="OKQ495" s="1"/>
      <c r="OKR495" s="1"/>
      <c r="OKS495" s="1"/>
      <c r="OKT495" s="1"/>
      <c r="OKU495" s="1"/>
      <c r="OKV495" s="1"/>
      <c r="OKW495" s="1"/>
      <c r="OKX495" s="1"/>
      <c r="OKY495" s="1"/>
      <c r="OKZ495" s="1"/>
      <c r="OLA495" s="1"/>
      <c r="OLB495" s="1"/>
      <c r="OLC495" s="1"/>
      <c r="OLD495" s="1"/>
      <c r="OLE495" s="1"/>
      <c r="OLF495" s="1"/>
      <c r="OLG495" s="1"/>
      <c r="OLH495" s="1"/>
      <c r="OLI495" s="1"/>
      <c r="OLJ495" s="1"/>
      <c r="OLK495" s="1"/>
      <c r="OLL495" s="1"/>
      <c r="OLM495" s="1"/>
      <c r="OLN495" s="1"/>
      <c r="OLO495" s="1"/>
      <c r="OLP495" s="1"/>
      <c r="OLQ495" s="1"/>
      <c r="OLR495" s="1"/>
      <c r="OLS495" s="1"/>
      <c r="OLT495" s="1"/>
      <c r="OLU495" s="1"/>
      <c r="OLV495" s="1"/>
      <c r="OLW495" s="1"/>
      <c r="OLX495" s="1"/>
      <c r="OLY495" s="1"/>
      <c r="OLZ495" s="1"/>
      <c r="OMA495" s="1"/>
      <c r="OMB495" s="1"/>
      <c r="OMC495" s="1"/>
      <c r="OMD495" s="1"/>
      <c r="OME495" s="1"/>
      <c r="OMF495" s="1"/>
      <c r="OMG495" s="1"/>
      <c r="OMH495" s="1"/>
      <c r="OMI495" s="1"/>
      <c r="OMJ495" s="1"/>
      <c r="OMK495" s="1"/>
      <c r="OML495" s="1"/>
      <c r="OMM495" s="1"/>
      <c r="OMN495" s="1"/>
      <c r="OMO495" s="1"/>
      <c r="OMP495" s="1"/>
      <c r="OMQ495" s="1"/>
      <c r="OMR495" s="1"/>
      <c r="OMS495" s="1"/>
      <c r="OMT495" s="1"/>
      <c r="OMU495" s="1"/>
      <c r="OMV495" s="1"/>
      <c r="OMW495" s="1"/>
      <c r="OMX495" s="1"/>
      <c r="OMY495" s="1"/>
      <c r="OMZ495" s="1"/>
      <c r="ONA495" s="1"/>
      <c r="ONB495" s="1"/>
      <c r="ONC495" s="1"/>
      <c r="OND495" s="1"/>
      <c r="ONE495" s="1"/>
      <c r="ONF495" s="1"/>
      <c r="ONG495" s="1"/>
      <c r="ONH495" s="1"/>
      <c r="ONI495" s="1"/>
      <c r="ONJ495" s="1"/>
      <c r="ONK495" s="1"/>
      <c r="ONL495" s="1"/>
      <c r="ONM495" s="1"/>
      <c r="ONN495" s="1"/>
      <c r="ONO495" s="1"/>
      <c r="ONP495" s="1"/>
      <c r="ONQ495" s="1"/>
      <c r="ONR495" s="1"/>
      <c r="ONS495" s="1"/>
      <c r="ONT495" s="1"/>
      <c r="ONU495" s="1"/>
      <c r="ONV495" s="1"/>
      <c r="ONW495" s="1"/>
      <c r="ONX495" s="1"/>
      <c r="ONY495" s="1"/>
      <c r="ONZ495" s="1"/>
      <c r="OOA495" s="1"/>
      <c r="OOB495" s="1"/>
      <c r="OOC495" s="1"/>
      <c r="OOD495" s="1"/>
      <c r="OOE495" s="1"/>
      <c r="OOF495" s="1"/>
      <c r="OOG495" s="1"/>
      <c r="OOH495" s="1"/>
      <c r="OOI495" s="1"/>
      <c r="OOJ495" s="1"/>
      <c r="OOK495" s="1"/>
      <c r="OOL495" s="1"/>
      <c r="OOM495" s="1"/>
      <c r="OON495" s="1"/>
      <c r="OOO495" s="1"/>
      <c r="OOP495" s="1"/>
      <c r="OOQ495" s="1"/>
      <c r="OOR495" s="1"/>
      <c r="OOS495" s="1"/>
      <c r="OOT495" s="1"/>
      <c r="OOU495" s="1"/>
      <c r="OOV495" s="1"/>
      <c r="OOW495" s="1"/>
      <c r="OOX495" s="1"/>
      <c r="OOY495" s="1"/>
      <c r="OOZ495" s="1"/>
      <c r="OPA495" s="1"/>
      <c r="OPB495" s="1"/>
      <c r="OPC495" s="1"/>
      <c r="OPD495" s="1"/>
      <c r="OPE495" s="1"/>
      <c r="OPF495" s="1"/>
      <c r="OPG495" s="1"/>
      <c r="OPH495" s="1"/>
      <c r="OPI495" s="1"/>
      <c r="OPJ495" s="1"/>
      <c r="OPK495" s="1"/>
      <c r="OPL495" s="1"/>
      <c r="OPM495" s="1"/>
      <c r="OPN495" s="1"/>
      <c r="OPO495" s="1"/>
      <c r="OPP495" s="1"/>
      <c r="OPQ495" s="1"/>
      <c r="OPR495" s="1"/>
      <c r="OPS495" s="1"/>
      <c r="OPT495" s="1"/>
      <c r="OPU495" s="1"/>
      <c r="OPV495" s="1"/>
      <c r="OPW495" s="1"/>
      <c r="OPX495" s="1"/>
      <c r="OPY495" s="1"/>
      <c r="OPZ495" s="1"/>
      <c r="OQA495" s="1"/>
      <c r="OQB495" s="1"/>
      <c r="OQC495" s="1"/>
      <c r="OQD495" s="1"/>
      <c r="OQE495" s="1"/>
      <c r="OQF495" s="1"/>
      <c r="OQG495" s="1"/>
      <c r="OQH495" s="1"/>
      <c r="OQI495" s="1"/>
      <c r="OQJ495" s="1"/>
      <c r="OQK495" s="1"/>
      <c r="OQL495" s="1"/>
      <c r="OQM495" s="1"/>
      <c r="OQN495" s="1"/>
      <c r="OQO495" s="1"/>
      <c r="OQP495" s="1"/>
      <c r="OQQ495" s="1"/>
      <c r="OQR495" s="1"/>
      <c r="OQS495" s="1"/>
      <c r="OQT495" s="1"/>
      <c r="OQU495" s="1"/>
      <c r="OQV495" s="1"/>
      <c r="OQW495" s="1"/>
      <c r="OQX495" s="1"/>
      <c r="OQY495" s="1"/>
      <c r="OQZ495" s="1"/>
      <c r="ORA495" s="1"/>
      <c r="ORB495" s="1"/>
      <c r="ORC495" s="1"/>
      <c r="ORD495" s="1"/>
      <c r="ORE495" s="1"/>
      <c r="ORF495" s="1"/>
      <c r="ORG495" s="1"/>
      <c r="ORH495" s="1"/>
      <c r="ORI495" s="1"/>
      <c r="ORJ495" s="1"/>
      <c r="ORK495" s="1"/>
      <c r="ORL495" s="1"/>
      <c r="ORM495" s="1"/>
      <c r="ORN495" s="1"/>
      <c r="ORO495" s="1"/>
      <c r="ORP495" s="1"/>
      <c r="ORQ495" s="1"/>
      <c r="ORR495" s="1"/>
      <c r="ORS495" s="1"/>
      <c r="ORT495" s="1"/>
      <c r="ORU495" s="1"/>
      <c r="ORV495" s="1"/>
      <c r="ORW495" s="1"/>
      <c r="ORX495" s="1"/>
      <c r="ORY495" s="1"/>
      <c r="ORZ495" s="1"/>
      <c r="OSA495" s="1"/>
      <c r="OSB495" s="1"/>
      <c r="OSC495" s="1"/>
      <c r="OSD495" s="1"/>
      <c r="OSE495" s="1"/>
      <c r="OSF495" s="1"/>
      <c r="OSG495" s="1"/>
      <c r="OSH495" s="1"/>
      <c r="OSI495" s="1"/>
      <c r="OSJ495" s="1"/>
      <c r="OSK495" s="1"/>
      <c r="OSL495" s="1"/>
      <c r="OSM495" s="1"/>
      <c r="OSN495" s="1"/>
      <c r="OSO495" s="1"/>
      <c r="OSP495" s="1"/>
      <c r="OSQ495" s="1"/>
      <c r="OSR495" s="1"/>
      <c r="OSS495" s="1"/>
      <c r="OST495" s="1"/>
      <c r="OSU495" s="1"/>
      <c r="OSV495" s="1"/>
      <c r="OSW495" s="1"/>
      <c r="OSX495" s="1"/>
      <c r="OSY495" s="1"/>
      <c r="OSZ495" s="1"/>
      <c r="OTA495" s="1"/>
      <c r="OTB495" s="1"/>
      <c r="OTC495" s="1"/>
      <c r="OTD495" s="1"/>
      <c r="OTE495" s="1"/>
      <c r="OTF495" s="1"/>
      <c r="OTG495" s="1"/>
      <c r="OTH495" s="1"/>
      <c r="OTI495" s="1"/>
      <c r="OTJ495" s="1"/>
      <c r="OTK495" s="1"/>
      <c r="OTL495" s="1"/>
      <c r="OTM495" s="1"/>
      <c r="OTN495" s="1"/>
      <c r="OTO495" s="1"/>
      <c r="OTP495" s="1"/>
      <c r="OTQ495" s="1"/>
      <c r="OTR495" s="1"/>
      <c r="OTS495" s="1"/>
      <c r="OTT495" s="1"/>
      <c r="OTU495" s="1"/>
      <c r="OTV495" s="1"/>
      <c r="OTW495" s="1"/>
      <c r="OTX495" s="1"/>
      <c r="OTY495" s="1"/>
      <c r="OTZ495" s="1"/>
      <c r="OUA495" s="1"/>
      <c r="OUB495" s="1"/>
      <c r="OUC495" s="1"/>
      <c r="OUD495" s="1"/>
      <c r="OUE495" s="1"/>
      <c r="OUF495" s="1"/>
      <c r="OUG495" s="1"/>
      <c r="OUH495" s="1"/>
      <c r="OUI495" s="1"/>
      <c r="OUJ495" s="1"/>
      <c r="OUK495" s="1"/>
      <c r="OUL495" s="1"/>
      <c r="OUM495" s="1"/>
      <c r="OUN495" s="1"/>
      <c r="OUO495" s="1"/>
      <c r="OUP495" s="1"/>
      <c r="OUQ495" s="1"/>
      <c r="OUR495" s="1"/>
      <c r="OUS495" s="1"/>
      <c r="OUT495" s="1"/>
      <c r="OUU495" s="1"/>
      <c r="OUV495" s="1"/>
      <c r="OUW495" s="1"/>
      <c r="OUX495" s="1"/>
      <c r="OUY495" s="1"/>
      <c r="OUZ495" s="1"/>
      <c r="OVA495" s="1"/>
      <c r="OVB495" s="1"/>
      <c r="OVC495" s="1"/>
      <c r="OVD495" s="1"/>
      <c r="OVE495" s="1"/>
      <c r="OVF495" s="1"/>
      <c r="OVG495" s="1"/>
      <c r="OVH495" s="1"/>
      <c r="OVI495" s="1"/>
      <c r="OVJ495" s="1"/>
      <c r="OVK495" s="1"/>
      <c r="OVL495" s="1"/>
      <c r="OVM495" s="1"/>
      <c r="OVN495" s="1"/>
      <c r="OVO495" s="1"/>
      <c r="OVP495" s="1"/>
      <c r="OVQ495" s="1"/>
      <c r="OVR495" s="1"/>
      <c r="OVS495" s="1"/>
      <c r="OVT495" s="1"/>
      <c r="OVU495" s="1"/>
      <c r="OVV495" s="1"/>
      <c r="OVW495" s="1"/>
      <c r="OVX495" s="1"/>
      <c r="OVY495" s="1"/>
      <c r="OVZ495" s="1"/>
      <c r="OWA495" s="1"/>
      <c r="OWB495" s="1"/>
      <c r="OWC495" s="1"/>
      <c r="OWD495" s="1"/>
      <c r="OWE495" s="1"/>
      <c r="OWF495" s="1"/>
      <c r="OWG495" s="1"/>
      <c r="OWH495" s="1"/>
      <c r="OWI495" s="1"/>
      <c r="OWJ495" s="1"/>
      <c r="OWK495" s="1"/>
      <c r="OWL495" s="1"/>
      <c r="OWM495" s="1"/>
      <c r="OWN495" s="1"/>
      <c r="OWO495" s="1"/>
      <c r="OWP495" s="1"/>
      <c r="OWQ495" s="1"/>
      <c r="OWR495" s="1"/>
      <c r="OWS495" s="1"/>
      <c r="OWT495" s="1"/>
      <c r="OWU495" s="1"/>
      <c r="OWV495" s="1"/>
      <c r="OWW495" s="1"/>
      <c r="OWX495" s="1"/>
      <c r="OWY495" s="1"/>
      <c r="OWZ495" s="1"/>
      <c r="OXA495" s="1"/>
      <c r="OXB495" s="1"/>
      <c r="OXC495" s="1"/>
      <c r="OXD495" s="1"/>
      <c r="OXE495" s="1"/>
      <c r="OXF495" s="1"/>
      <c r="OXG495" s="1"/>
      <c r="OXH495" s="1"/>
      <c r="OXI495" s="1"/>
      <c r="OXJ495" s="1"/>
      <c r="OXK495" s="1"/>
      <c r="OXL495" s="1"/>
      <c r="OXM495" s="1"/>
      <c r="OXN495" s="1"/>
      <c r="OXO495" s="1"/>
      <c r="OXP495" s="1"/>
      <c r="OXQ495" s="1"/>
      <c r="OXR495" s="1"/>
      <c r="OXS495" s="1"/>
      <c r="OXT495" s="1"/>
      <c r="OXU495" s="1"/>
      <c r="OXV495" s="1"/>
      <c r="OXW495" s="1"/>
      <c r="OXX495" s="1"/>
      <c r="OXY495" s="1"/>
      <c r="OXZ495" s="1"/>
      <c r="OYA495" s="1"/>
      <c r="OYB495" s="1"/>
      <c r="OYC495" s="1"/>
      <c r="OYD495" s="1"/>
      <c r="OYE495" s="1"/>
      <c r="OYF495" s="1"/>
      <c r="OYG495" s="1"/>
      <c r="OYH495" s="1"/>
      <c r="OYI495" s="1"/>
      <c r="OYJ495" s="1"/>
      <c r="OYK495" s="1"/>
      <c r="OYL495" s="1"/>
      <c r="OYM495" s="1"/>
      <c r="OYN495" s="1"/>
      <c r="OYO495" s="1"/>
      <c r="OYP495" s="1"/>
      <c r="OYQ495" s="1"/>
      <c r="OYR495" s="1"/>
      <c r="OYS495" s="1"/>
      <c r="OYT495" s="1"/>
      <c r="OYU495" s="1"/>
      <c r="OYV495" s="1"/>
      <c r="OYW495" s="1"/>
      <c r="OYX495" s="1"/>
      <c r="OYY495" s="1"/>
      <c r="OYZ495" s="1"/>
      <c r="OZA495" s="1"/>
      <c r="OZB495" s="1"/>
      <c r="OZC495" s="1"/>
      <c r="OZD495" s="1"/>
      <c r="OZE495" s="1"/>
      <c r="OZF495" s="1"/>
      <c r="OZG495" s="1"/>
      <c r="OZH495" s="1"/>
      <c r="OZI495" s="1"/>
      <c r="OZJ495" s="1"/>
      <c r="OZK495" s="1"/>
      <c r="OZL495" s="1"/>
      <c r="OZM495" s="1"/>
      <c r="OZN495" s="1"/>
      <c r="OZO495" s="1"/>
      <c r="OZP495" s="1"/>
      <c r="OZQ495" s="1"/>
      <c r="OZR495" s="1"/>
      <c r="OZS495" s="1"/>
      <c r="OZT495" s="1"/>
      <c r="OZU495" s="1"/>
      <c r="OZV495" s="1"/>
      <c r="OZW495" s="1"/>
      <c r="OZX495" s="1"/>
      <c r="OZY495" s="1"/>
      <c r="OZZ495" s="1"/>
      <c r="PAA495" s="1"/>
      <c r="PAB495" s="1"/>
      <c r="PAC495" s="1"/>
      <c r="PAD495" s="1"/>
      <c r="PAE495" s="1"/>
      <c r="PAF495" s="1"/>
      <c r="PAG495" s="1"/>
      <c r="PAH495" s="1"/>
      <c r="PAI495" s="1"/>
      <c r="PAJ495" s="1"/>
      <c r="PAK495" s="1"/>
      <c r="PAL495" s="1"/>
      <c r="PAM495" s="1"/>
      <c r="PAN495" s="1"/>
      <c r="PAO495" s="1"/>
      <c r="PAP495" s="1"/>
      <c r="PAQ495" s="1"/>
      <c r="PAR495" s="1"/>
      <c r="PAS495" s="1"/>
      <c r="PAT495" s="1"/>
      <c r="PAU495" s="1"/>
      <c r="PAV495" s="1"/>
      <c r="PAW495" s="1"/>
      <c r="PAX495" s="1"/>
      <c r="PAY495" s="1"/>
      <c r="PAZ495" s="1"/>
      <c r="PBA495" s="1"/>
      <c r="PBB495" s="1"/>
      <c r="PBC495" s="1"/>
      <c r="PBD495" s="1"/>
      <c r="PBE495" s="1"/>
      <c r="PBF495" s="1"/>
      <c r="PBG495" s="1"/>
      <c r="PBH495" s="1"/>
      <c r="PBI495" s="1"/>
      <c r="PBJ495" s="1"/>
      <c r="PBK495" s="1"/>
      <c r="PBL495" s="1"/>
      <c r="PBM495" s="1"/>
      <c r="PBN495" s="1"/>
      <c r="PBO495" s="1"/>
      <c r="PBP495" s="1"/>
      <c r="PBQ495" s="1"/>
      <c r="PBR495" s="1"/>
      <c r="PBS495" s="1"/>
      <c r="PBT495" s="1"/>
      <c r="PBU495" s="1"/>
      <c r="PBV495" s="1"/>
      <c r="PBW495" s="1"/>
      <c r="PBX495" s="1"/>
      <c r="PBY495" s="1"/>
      <c r="PBZ495" s="1"/>
      <c r="PCA495" s="1"/>
      <c r="PCB495" s="1"/>
      <c r="PCC495" s="1"/>
      <c r="PCD495" s="1"/>
      <c r="PCE495" s="1"/>
      <c r="PCF495" s="1"/>
      <c r="PCG495" s="1"/>
      <c r="PCH495" s="1"/>
      <c r="PCI495" s="1"/>
      <c r="PCJ495" s="1"/>
      <c r="PCK495" s="1"/>
      <c r="PCL495" s="1"/>
      <c r="PCM495" s="1"/>
      <c r="PCN495" s="1"/>
      <c r="PCO495" s="1"/>
      <c r="PCP495" s="1"/>
      <c r="PCQ495" s="1"/>
      <c r="PCR495" s="1"/>
      <c r="PCS495" s="1"/>
      <c r="PCT495" s="1"/>
      <c r="PCU495" s="1"/>
      <c r="PCV495" s="1"/>
      <c r="PCW495" s="1"/>
      <c r="PCX495" s="1"/>
      <c r="PCY495" s="1"/>
      <c r="PCZ495" s="1"/>
      <c r="PDA495" s="1"/>
      <c r="PDB495" s="1"/>
      <c r="PDC495" s="1"/>
      <c r="PDD495" s="1"/>
      <c r="PDE495" s="1"/>
      <c r="PDF495" s="1"/>
      <c r="PDG495" s="1"/>
      <c r="PDH495" s="1"/>
      <c r="PDI495" s="1"/>
      <c r="PDJ495" s="1"/>
      <c r="PDK495" s="1"/>
      <c r="PDL495" s="1"/>
      <c r="PDM495" s="1"/>
      <c r="PDN495" s="1"/>
      <c r="PDO495" s="1"/>
      <c r="PDP495" s="1"/>
      <c r="PDQ495" s="1"/>
      <c r="PDR495" s="1"/>
      <c r="PDS495" s="1"/>
      <c r="PDT495" s="1"/>
      <c r="PDU495" s="1"/>
      <c r="PDV495" s="1"/>
      <c r="PDW495" s="1"/>
      <c r="PDX495" s="1"/>
      <c r="PDY495" s="1"/>
      <c r="PDZ495" s="1"/>
      <c r="PEA495" s="1"/>
      <c r="PEB495" s="1"/>
      <c r="PEC495" s="1"/>
      <c r="PED495" s="1"/>
      <c r="PEE495" s="1"/>
      <c r="PEF495" s="1"/>
      <c r="PEG495" s="1"/>
      <c r="PEH495" s="1"/>
      <c r="PEI495" s="1"/>
      <c r="PEJ495" s="1"/>
      <c r="PEK495" s="1"/>
      <c r="PEL495" s="1"/>
      <c r="PEM495" s="1"/>
      <c r="PEN495" s="1"/>
      <c r="PEO495" s="1"/>
      <c r="PEP495" s="1"/>
      <c r="PEQ495" s="1"/>
      <c r="PER495" s="1"/>
      <c r="PES495" s="1"/>
      <c r="PET495" s="1"/>
      <c r="PEU495" s="1"/>
      <c r="PEV495" s="1"/>
      <c r="PEW495" s="1"/>
      <c r="PEX495" s="1"/>
      <c r="PEY495" s="1"/>
      <c r="PEZ495" s="1"/>
      <c r="PFA495" s="1"/>
      <c r="PFB495" s="1"/>
      <c r="PFC495" s="1"/>
      <c r="PFD495" s="1"/>
      <c r="PFE495" s="1"/>
      <c r="PFF495" s="1"/>
      <c r="PFG495" s="1"/>
      <c r="PFH495" s="1"/>
      <c r="PFI495" s="1"/>
      <c r="PFJ495" s="1"/>
      <c r="PFK495" s="1"/>
      <c r="PFL495" s="1"/>
      <c r="PFM495" s="1"/>
      <c r="PFN495" s="1"/>
      <c r="PFO495" s="1"/>
      <c r="PFP495" s="1"/>
      <c r="PFQ495" s="1"/>
      <c r="PFR495" s="1"/>
      <c r="PFS495" s="1"/>
      <c r="PFT495" s="1"/>
      <c r="PFU495" s="1"/>
      <c r="PFV495" s="1"/>
      <c r="PFW495" s="1"/>
      <c r="PFX495" s="1"/>
      <c r="PFY495" s="1"/>
      <c r="PFZ495" s="1"/>
      <c r="PGA495" s="1"/>
      <c r="PGB495" s="1"/>
      <c r="PGC495" s="1"/>
      <c r="PGD495" s="1"/>
      <c r="PGE495" s="1"/>
      <c r="PGF495" s="1"/>
      <c r="PGG495" s="1"/>
      <c r="PGH495" s="1"/>
      <c r="PGI495" s="1"/>
      <c r="PGJ495" s="1"/>
      <c r="PGK495" s="1"/>
      <c r="PGL495" s="1"/>
      <c r="PGM495" s="1"/>
      <c r="PGN495" s="1"/>
      <c r="PGO495" s="1"/>
      <c r="PGP495" s="1"/>
      <c r="PGQ495" s="1"/>
      <c r="PGR495" s="1"/>
      <c r="PGS495" s="1"/>
      <c r="PGT495" s="1"/>
      <c r="PGU495" s="1"/>
      <c r="PGV495" s="1"/>
      <c r="PGW495" s="1"/>
      <c r="PGX495" s="1"/>
      <c r="PGY495" s="1"/>
      <c r="PGZ495" s="1"/>
      <c r="PHA495" s="1"/>
      <c r="PHB495" s="1"/>
      <c r="PHC495" s="1"/>
      <c r="PHD495" s="1"/>
      <c r="PHE495" s="1"/>
      <c r="PHF495" s="1"/>
      <c r="PHG495" s="1"/>
      <c r="PHH495" s="1"/>
      <c r="PHI495" s="1"/>
      <c r="PHJ495" s="1"/>
      <c r="PHK495" s="1"/>
      <c r="PHL495" s="1"/>
      <c r="PHM495" s="1"/>
      <c r="PHN495" s="1"/>
      <c r="PHO495" s="1"/>
      <c r="PHP495" s="1"/>
      <c r="PHQ495" s="1"/>
      <c r="PHR495" s="1"/>
      <c r="PHS495" s="1"/>
      <c r="PHT495" s="1"/>
      <c r="PHU495" s="1"/>
      <c r="PHV495" s="1"/>
      <c r="PHW495" s="1"/>
      <c r="PHX495" s="1"/>
      <c r="PHY495" s="1"/>
      <c r="PHZ495" s="1"/>
      <c r="PIA495" s="1"/>
      <c r="PIB495" s="1"/>
      <c r="PIC495" s="1"/>
      <c r="PID495" s="1"/>
      <c r="PIE495" s="1"/>
      <c r="PIF495" s="1"/>
      <c r="PIG495" s="1"/>
      <c r="PIH495" s="1"/>
      <c r="PII495" s="1"/>
      <c r="PIJ495" s="1"/>
      <c r="PIK495" s="1"/>
      <c r="PIL495" s="1"/>
      <c r="PIM495" s="1"/>
      <c r="PIN495" s="1"/>
      <c r="PIO495" s="1"/>
      <c r="PIP495" s="1"/>
      <c r="PIQ495" s="1"/>
      <c r="PIR495" s="1"/>
      <c r="PIS495" s="1"/>
      <c r="PIT495" s="1"/>
      <c r="PIU495" s="1"/>
      <c r="PIV495" s="1"/>
      <c r="PIW495" s="1"/>
      <c r="PIX495" s="1"/>
      <c r="PIY495" s="1"/>
      <c r="PIZ495" s="1"/>
      <c r="PJA495" s="1"/>
      <c r="PJB495" s="1"/>
      <c r="PJC495" s="1"/>
      <c r="PJD495" s="1"/>
      <c r="PJE495" s="1"/>
      <c r="PJF495" s="1"/>
      <c r="PJG495" s="1"/>
      <c r="PJH495" s="1"/>
      <c r="PJI495" s="1"/>
      <c r="PJJ495" s="1"/>
      <c r="PJK495" s="1"/>
      <c r="PJL495" s="1"/>
      <c r="PJM495" s="1"/>
      <c r="PJN495" s="1"/>
      <c r="PJO495" s="1"/>
      <c r="PJP495" s="1"/>
      <c r="PJQ495" s="1"/>
      <c r="PJR495" s="1"/>
      <c r="PJS495" s="1"/>
      <c r="PJT495" s="1"/>
      <c r="PJU495" s="1"/>
      <c r="PJV495" s="1"/>
      <c r="PJW495" s="1"/>
      <c r="PJX495" s="1"/>
      <c r="PJY495" s="1"/>
      <c r="PJZ495" s="1"/>
      <c r="PKA495" s="1"/>
      <c r="PKB495" s="1"/>
      <c r="PKC495" s="1"/>
      <c r="PKD495" s="1"/>
      <c r="PKE495" s="1"/>
      <c r="PKF495" s="1"/>
      <c r="PKG495" s="1"/>
      <c r="PKH495" s="1"/>
      <c r="PKI495" s="1"/>
      <c r="PKJ495" s="1"/>
      <c r="PKK495" s="1"/>
      <c r="PKL495" s="1"/>
      <c r="PKM495" s="1"/>
      <c r="PKN495" s="1"/>
      <c r="PKO495" s="1"/>
      <c r="PKP495" s="1"/>
      <c r="PKQ495" s="1"/>
      <c r="PKR495" s="1"/>
      <c r="PKS495" s="1"/>
      <c r="PKT495" s="1"/>
      <c r="PKU495" s="1"/>
      <c r="PKV495" s="1"/>
      <c r="PKW495" s="1"/>
      <c r="PKX495" s="1"/>
      <c r="PKY495" s="1"/>
      <c r="PKZ495" s="1"/>
      <c r="PLA495" s="1"/>
      <c r="PLB495" s="1"/>
      <c r="PLC495" s="1"/>
      <c r="PLD495" s="1"/>
      <c r="PLE495" s="1"/>
      <c r="PLF495" s="1"/>
      <c r="PLG495" s="1"/>
      <c r="PLH495" s="1"/>
      <c r="PLI495" s="1"/>
      <c r="PLJ495" s="1"/>
      <c r="PLK495" s="1"/>
      <c r="PLL495" s="1"/>
      <c r="PLM495" s="1"/>
      <c r="PLN495" s="1"/>
      <c r="PLO495" s="1"/>
      <c r="PLP495" s="1"/>
      <c r="PLQ495" s="1"/>
      <c r="PLR495" s="1"/>
      <c r="PLS495" s="1"/>
      <c r="PLT495" s="1"/>
      <c r="PLU495" s="1"/>
      <c r="PLV495" s="1"/>
      <c r="PLW495" s="1"/>
      <c r="PLX495" s="1"/>
      <c r="PLY495" s="1"/>
      <c r="PLZ495" s="1"/>
      <c r="PMA495" s="1"/>
      <c r="PMB495" s="1"/>
      <c r="PMC495" s="1"/>
      <c r="PMD495" s="1"/>
      <c r="PME495" s="1"/>
      <c r="PMF495" s="1"/>
      <c r="PMG495" s="1"/>
      <c r="PMH495" s="1"/>
      <c r="PMI495" s="1"/>
      <c r="PMJ495" s="1"/>
      <c r="PMK495" s="1"/>
      <c r="PML495" s="1"/>
      <c r="PMM495" s="1"/>
      <c r="PMN495" s="1"/>
      <c r="PMO495" s="1"/>
      <c r="PMP495" s="1"/>
      <c r="PMQ495" s="1"/>
      <c r="PMR495" s="1"/>
      <c r="PMS495" s="1"/>
      <c r="PMT495" s="1"/>
      <c r="PMU495" s="1"/>
      <c r="PMV495" s="1"/>
      <c r="PMW495" s="1"/>
      <c r="PMX495" s="1"/>
      <c r="PMY495" s="1"/>
      <c r="PMZ495" s="1"/>
      <c r="PNA495" s="1"/>
      <c r="PNB495" s="1"/>
      <c r="PNC495" s="1"/>
      <c r="PND495" s="1"/>
      <c r="PNE495" s="1"/>
      <c r="PNF495" s="1"/>
      <c r="PNG495" s="1"/>
      <c r="PNH495" s="1"/>
      <c r="PNI495" s="1"/>
      <c r="PNJ495" s="1"/>
      <c r="PNK495" s="1"/>
      <c r="PNL495" s="1"/>
      <c r="PNM495" s="1"/>
      <c r="PNN495" s="1"/>
      <c r="PNO495" s="1"/>
      <c r="PNP495" s="1"/>
      <c r="PNQ495" s="1"/>
      <c r="PNR495" s="1"/>
      <c r="PNS495" s="1"/>
      <c r="PNT495" s="1"/>
      <c r="PNU495" s="1"/>
      <c r="PNV495" s="1"/>
      <c r="PNW495" s="1"/>
      <c r="PNX495" s="1"/>
      <c r="PNY495" s="1"/>
      <c r="PNZ495" s="1"/>
      <c r="POA495" s="1"/>
      <c r="POB495" s="1"/>
      <c r="POC495" s="1"/>
      <c r="POD495" s="1"/>
      <c r="POE495" s="1"/>
      <c r="POF495" s="1"/>
      <c r="POG495" s="1"/>
      <c r="POH495" s="1"/>
      <c r="POI495" s="1"/>
      <c r="POJ495" s="1"/>
      <c r="POK495" s="1"/>
      <c r="POL495" s="1"/>
      <c r="POM495" s="1"/>
      <c r="PON495" s="1"/>
      <c r="POO495" s="1"/>
      <c r="POP495" s="1"/>
      <c r="POQ495" s="1"/>
      <c r="POR495" s="1"/>
      <c r="POS495" s="1"/>
      <c r="POT495" s="1"/>
      <c r="POU495" s="1"/>
      <c r="POV495" s="1"/>
      <c r="POW495" s="1"/>
      <c r="POX495" s="1"/>
      <c r="POY495" s="1"/>
      <c r="POZ495" s="1"/>
      <c r="PPA495" s="1"/>
      <c r="PPB495" s="1"/>
      <c r="PPC495" s="1"/>
      <c r="PPD495" s="1"/>
      <c r="PPE495" s="1"/>
      <c r="PPF495" s="1"/>
      <c r="PPG495" s="1"/>
      <c r="PPH495" s="1"/>
      <c r="PPI495" s="1"/>
      <c r="PPJ495" s="1"/>
      <c r="PPK495" s="1"/>
      <c r="PPL495" s="1"/>
      <c r="PPM495" s="1"/>
      <c r="PPN495" s="1"/>
      <c r="PPO495" s="1"/>
      <c r="PPP495" s="1"/>
      <c r="PPQ495" s="1"/>
      <c r="PPR495" s="1"/>
      <c r="PPS495" s="1"/>
      <c r="PPT495" s="1"/>
      <c r="PPU495" s="1"/>
      <c r="PPV495" s="1"/>
      <c r="PPW495" s="1"/>
      <c r="PPX495" s="1"/>
      <c r="PPY495" s="1"/>
      <c r="PPZ495" s="1"/>
      <c r="PQA495" s="1"/>
      <c r="PQB495" s="1"/>
      <c r="PQC495" s="1"/>
      <c r="PQD495" s="1"/>
      <c r="PQE495" s="1"/>
      <c r="PQF495" s="1"/>
      <c r="PQG495" s="1"/>
      <c r="PQH495" s="1"/>
      <c r="PQI495" s="1"/>
      <c r="PQJ495" s="1"/>
      <c r="PQK495" s="1"/>
      <c r="PQL495" s="1"/>
      <c r="PQM495" s="1"/>
      <c r="PQN495" s="1"/>
      <c r="PQO495" s="1"/>
      <c r="PQP495" s="1"/>
      <c r="PQQ495" s="1"/>
      <c r="PQR495" s="1"/>
      <c r="PQS495" s="1"/>
      <c r="PQT495" s="1"/>
      <c r="PQU495" s="1"/>
      <c r="PQV495" s="1"/>
      <c r="PQW495" s="1"/>
      <c r="PQX495" s="1"/>
      <c r="PQY495" s="1"/>
      <c r="PQZ495" s="1"/>
      <c r="PRA495" s="1"/>
      <c r="PRB495" s="1"/>
      <c r="PRC495" s="1"/>
      <c r="PRD495" s="1"/>
      <c r="PRE495" s="1"/>
      <c r="PRF495" s="1"/>
      <c r="PRG495" s="1"/>
      <c r="PRH495" s="1"/>
      <c r="PRI495" s="1"/>
      <c r="PRJ495" s="1"/>
      <c r="PRK495" s="1"/>
      <c r="PRL495" s="1"/>
      <c r="PRM495" s="1"/>
      <c r="PRN495" s="1"/>
      <c r="PRO495" s="1"/>
      <c r="PRP495" s="1"/>
      <c r="PRQ495" s="1"/>
      <c r="PRR495" s="1"/>
      <c r="PRS495" s="1"/>
      <c r="PRT495" s="1"/>
      <c r="PRU495" s="1"/>
      <c r="PRV495" s="1"/>
      <c r="PRW495" s="1"/>
      <c r="PRX495" s="1"/>
      <c r="PRY495" s="1"/>
      <c r="PRZ495" s="1"/>
      <c r="PSA495" s="1"/>
      <c r="PSB495" s="1"/>
      <c r="PSC495" s="1"/>
      <c r="PSD495" s="1"/>
      <c r="PSE495" s="1"/>
      <c r="PSF495" s="1"/>
      <c r="PSG495" s="1"/>
      <c r="PSH495" s="1"/>
      <c r="PSI495" s="1"/>
      <c r="PSJ495" s="1"/>
      <c r="PSK495" s="1"/>
      <c r="PSL495" s="1"/>
      <c r="PSM495" s="1"/>
      <c r="PSN495" s="1"/>
      <c r="PSO495" s="1"/>
      <c r="PSP495" s="1"/>
      <c r="PSQ495" s="1"/>
      <c r="PSR495" s="1"/>
      <c r="PSS495" s="1"/>
      <c r="PST495" s="1"/>
      <c r="PSU495" s="1"/>
      <c r="PSV495" s="1"/>
      <c r="PSW495" s="1"/>
      <c r="PSX495" s="1"/>
      <c r="PSY495" s="1"/>
      <c r="PSZ495" s="1"/>
      <c r="PTA495" s="1"/>
      <c r="PTB495" s="1"/>
      <c r="PTC495" s="1"/>
      <c r="PTD495" s="1"/>
      <c r="PTE495" s="1"/>
      <c r="PTF495" s="1"/>
      <c r="PTG495" s="1"/>
      <c r="PTH495" s="1"/>
      <c r="PTI495" s="1"/>
      <c r="PTJ495" s="1"/>
      <c r="PTK495" s="1"/>
      <c r="PTL495" s="1"/>
      <c r="PTM495" s="1"/>
      <c r="PTN495" s="1"/>
      <c r="PTO495" s="1"/>
      <c r="PTP495" s="1"/>
      <c r="PTQ495" s="1"/>
      <c r="PTR495" s="1"/>
      <c r="PTS495" s="1"/>
      <c r="PTT495" s="1"/>
      <c r="PTU495" s="1"/>
      <c r="PTV495" s="1"/>
      <c r="PTW495" s="1"/>
      <c r="PTX495" s="1"/>
      <c r="PTY495" s="1"/>
      <c r="PTZ495" s="1"/>
      <c r="PUA495" s="1"/>
      <c r="PUB495" s="1"/>
      <c r="PUC495" s="1"/>
      <c r="PUD495" s="1"/>
      <c r="PUE495" s="1"/>
      <c r="PUF495" s="1"/>
      <c r="PUG495" s="1"/>
      <c r="PUH495" s="1"/>
      <c r="PUI495" s="1"/>
      <c r="PUJ495" s="1"/>
      <c r="PUK495" s="1"/>
      <c r="PUL495" s="1"/>
      <c r="PUM495" s="1"/>
      <c r="PUN495" s="1"/>
      <c r="PUO495" s="1"/>
      <c r="PUP495" s="1"/>
      <c r="PUQ495" s="1"/>
      <c r="PUR495" s="1"/>
      <c r="PUS495" s="1"/>
      <c r="PUT495" s="1"/>
      <c r="PUU495" s="1"/>
      <c r="PUV495" s="1"/>
      <c r="PUW495" s="1"/>
      <c r="PUX495" s="1"/>
      <c r="PUY495" s="1"/>
      <c r="PUZ495" s="1"/>
      <c r="PVA495" s="1"/>
      <c r="PVB495" s="1"/>
      <c r="PVC495" s="1"/>
      <c r="PVD495" s="1"/>
      <c r="PVE495" s="1"/>
      <c r="PVF495" s="1"/>
      <c r="PVG495" s="1"/>
      <c r="PVH495" s="1"/>
      <c r="PVI495" s="1"/>
      <c r="PVJ495" s="1"/>
      <c r="PVK495" s="1"/>
      <c r="PVL495" s="1"/>
      <c r="PVM495" s="1"/>
      <c r="PVN495" s="1"/>
      <c r="PVO495" s="1"/>
      <c r="PVP495" s="1"/>
      <c r="PVQ495" s="1"/>
      <c r="PVR495" s="1"/>
      <c r="PVS495" s="1"/>
      <c r="PVT495" s="1"/>
      <c r="PVU495" s="1"/>
      <c r="PVV495" s="1"/>
      <c r="PVW495" s="1"/>
      <c r="PVX495" s="1"/>
      <c r="PVY495" s="1"/>
      <c r="PVZ495" s="1"/>
      <c r="PWA495" s="1"/>
      <c r="PWB495" s="1"/>
      <c r="PWC495" s="1"/>
      <c r="PWD495" s="1"/>
      <c r="PWE495" s="1"/>
      <c r="PWF495" s="1"/>
      <c r="PWG495" s="1"/>
      <c r="PWH495" s="1"/>
      <c r="PWI495" s="1"/>
      <c r="PWJ495" s="1"/>
      <c r="PWK495" s="1"/>
      <c r="PWL495" s="1"/>
      <c r="PWM495" s="1"/>
      <c r="PWN495" s="1"/>
      <c r="PWO495" s="1"/>
      <c r="PWP495" s="1"/>
      <c r="PWQ495" s="1"/>
      <c r="PWR495" s="1"/>
      <c r="PWS495" s="1"/>
      <c r="PWT495" s="1"/>
      <c r="PWU495" s="1"/>
      <c r="PWV495" s="1"/>
      <c r="PWW495" s="1"/>
      <c r="PWX495" s="1"/>
      <c r="PWY495" s="1"/>
      <c r="PWZ495" s="1"/>
      <c r="PXA495" s="1"/>
      <c r="PXB495" s="1"/>
      <c r="PXC495" s="1"/>
      <c r="PXD495" s="1"/>
      <c r="PXE495" s="1"/>
      <c r="PXF495" s="1"/>
      <c r="PXG495" s="1"/>
      <c r="PXH495" s="1"/>
      <c r="PXI495" s="1"/>
      <c r="PXJ495" s="1"/>
      <c r="PXK495" s="1"/>
      <c r="PXL495" s="1"/>
      <c r="PXM495" s="1"/>
      <c r="PXN495" s="1"/>
      <c r="PXO495" s="1"/>
      <c r="PXP495" s="1"/>
      <c r="PXQ495" s="1"/>
      <c r="PXR495" s="1"/>
      <c r="PXS495" s="1"/>
      <c r="PXT495" s="1"/>
      <c r="PXU495" s="1"/>
      <c r="PXV495" s="1"/>
      <c r="PXW495" s="1"/>
      <c r="PXX495" s="1"/>
      <c r="PXY495" s="1"/>
      <c r="PXZ495" s="1"/>
      <c r="PYA495" s="1"/>
      <c r="PYB495" s="1"/>
      <c r="PYC495" s="1"/>
      <c r="PYD495" s="1"/>
      <c r="PYE495" s="1"/>
      <c r="PYF495" s="1"/>
      <c r="PYG495" s="1"/>
      <c r="PYH495" s="1"/>
      <c r="PYI495" s="1"/>
      <c r="PYJ495" s="1"/>
      <c r="PYK495" s="1"/>
      <c r="PYL495" s="1"/>
      <c r="PYM495" s="1"/>
      <c r="PYN495" s="1"/>
      <c r="PYO495" s="1"/>
      <c r="PYP495" s="1"/>
      <c r="PYQ495" s="1"/>
      <c r="PYR495" s="1"/>
      <c r="PYS495" s="1"/>
      <c r="PYT495" s="1"/>
      <c r="PYU495" s="1"/>
      <c r="PYV495" s="1"/>
      <c r="PYW495" s="1"/>
      <c r="PYX495" s="1"/>
      <c r="PYY495" s="1"/>
      <c r="PYZ495" s="1"/>
      <c r="PZA495" s="1"/>
      <c r="PZB495" s="1"/>
      <c r="PZC495" s="1"/>
      <c r="PZD495" s="1"/>
      <c r="PZE495" s="1"/>
      <c r="PZF495" s="1"/>
      <c r="PZG495" s="1"/>
      <c r="PZH495" s="1"/>
      <c r="PZI495" s="1"/>
      <c r="PZJ495" s="1"/>
      <c r="PZK495" s="1"/>
      <c r="PZL495" s="1"/>
      <c r="PZM495" s="1"/>
      <c r="PZN495" s="1"/>
      <c r="PZO495" s="1"/>
      <c r="PZP495" s="1"/>
      <c r="PZQ495" s="1"/>
      <c r="PZR495" s="1"/>
      <c r="PZS495" s="1"/>
      <c r="PZT495" s="1"/>
      <c r="PZU495" s="1"/>
      <c r="PZV495" s="1"/>
      <c r="PZW495" s="1"/>
      <c r="PZX495" s="1"/>
      <c r="PZY495" s="1"/>
      <c r="PZZ495" s="1"/>
      <c r="QAA495" s="1"/>
      <c r="QAB495" s="1"/>
      <c r="QAC495" s="1"/>
      <c r="QAD495" s="1"/>
      <c r="QAE495" s="1"/>
      <c r="QAF495" s="1"/>
      <c r="QAG495" s="1"/>
      <c r="QAH495" s="1"/>
      <c r="QAI495" s="1"/>
      <c r="QAJ495" s="1"/>
      <c r="QAK495" s="1"/>
      <c r="QAL495" s="1"/>
      <c r="QAM495" s="1"/>
      <c r="QAN495" s="1"/>
      <c r="QAO495" s="1"/>
      <c r="QAP495" s="1"/>
      <c r="QAQ495" s="1"/>
      <c r="QAR495" s="1"/>
      <c r="QAS495" s="1"/>
      <c r="QAT495" s="1"/>
      <c r="QAU495" s="1"/>
      <c r="QAV495" s="1"/>
      <c r="QAW495" s="1"/>
      <c r="QAX495" s="1"/>
      <c r="QAY495" s="1"/>
      <c r="QAZ495" s="1"/>
      <c r="QBA495" s="1"/>
      <c r="QBB495" s="1"/>
      <c r="QBC495" s="1"/>
      <c r="QBD495" s="1"/>
      <c r="QBE495" s="1"/>
      <c r="QBF495" s="1"/>
      <c r="QBG495" s="1"/>
      <c r="QBH495" s="1"/>
      <c r="QBI495" s="1"/>
      <c r="QBJ495" s="1"/>
      <c r="QBK495" s="1"/>
      <c r="QBL495" s="1"/>
      <c r="QBM495" s="1"/>
      <c r="QBN495" s="1"/>
      <c r="QBO495" s="1"/>
      <c r="QBP495" s="1"/>
      <c r="QBQ495" s="1"/>
      <c r="QBR495" s="1"/>
      <c r="QBS495" s="1"/>
      <c r="QBT495" s="1"/>
      <c r="QBU495" s="1"/>
      <c r="QBV495" s="1"/>
      <c r="QBW495" s="1"/>
      <c r="QBX495" s="1"/>
      <c r="QBY495" s="1"/>
      <c r="QBZ495" s="1"/>
      <c r="QCA495" s="1"/>
      <c r="QCB495" s="1"/>
      <c r="QCC495" s="1"/>
      <c r="QCD495" s="1"/>
      <c r="QCE495" s="1"/>
      <c r="QCF495" s="1"/>
      <c r="QCG495" s="1"/>
      <c r="QCH495" s="1"/>
      <c r="QCI495" s="1"/>
      <c r="QCJ495" s="1"/>
      <c r="QCK495" s="1"/>
      <c r="QCL495" s="1"/>
      <c r="QCM495" s="1"/>
      <c r="QCN495" s="1"/>
      <c r="QCO495" s="1"/>
      <c r="QCP495" s="1"/>
      <c r="QCQ495" s="1"/>
      <c r="QCR495" s="1"/>
      <c r="QCS495" s="1"/>
      <c r="QCT495" s="1"/>
      <c r="QCU495" s="1"/>
      <c r="QCV495" s="1"/>
      <c r="QCW495" s="1"/>
      <c r="QCX495" s="1"/>
      <c r="QCY495" s="1"/>
      <c r="QCZ495" s="1"/>
      <c r="QDA495" s="1"/>
      <c r="QDB495" s="1"/>
      <c r="QDC495" s="1"/>
      <c r="QDD495" s="1"/>
      <c r="QDE495" s="1"/>
      <c r="QDF495" s="1"/>
      <c r="QDG495" s="1"/>
      <c r="QDH495" s="1"/>
      <c r="QDI495" s="1"/>
      <c r="QDJ495" s="1"/>
      <c r="QDK495" s="1"/>
      <c r="QDL495" s="1"/>
      <c r="QDM495" s="1"/>
      <c r="QDN495" s="1"/>
      <c r="QDO495" s="1"/>
      <c r="QDP495" s="1"/>
      <c r="QDQ495" s="1"/>
      <c r="QDR495" s="1"/>
      <c r="QDS495" s="1"/>
      <c r="QDT495" s="1"/>
      <c r="QDU495" s="1"/>
      <c r="QDV495" s="1"/>
      <c r="QDW495" s="1"/>
      <c r="QDX495" s="1"/>
      <c r="QDY495" s="1"/>
      <c r="QDZ495" s="1"/>
      <c r="QEA495" s="1"/>
      <c r="QEB495" s="1"/>
      <c r="QEC495" s="1"/>
      <c r="QED495" s="1"/>
      <c r="QEE495" s="1"/>
      <c r="QEF495" s="1"/>
      <c r="QEG495" s="1"/>
      <c r="QEH495" s="1"/>
      <c r="QEI495" s="1"/>
      <c r="QEJ495" s="1"/>
      <c r="QEK495" s="1"/>
      <c r="QEL495" s="1"/>
      <c r="QEM495" s="1"/>
      <c r="QEN495" s="1"/>
      <c r="QEO495" s="1"/>
      <c r="QEP495" s="1"/>
      <c r="QEQ495" s="1"/>
      <c r="QER495" s="1"/>
      <c r="QES495" s="1"/>
      <c r="QET495" s="1"/>
      <c r="QEU495" s="1"/>
      <c r="QEV495" s="1"/>
      <c r="QEW495" s="1"/>
      <c r="QEX495" s="1"/>
      <c r="QEY495" s="1"/>
      <c r="QEZ495" s="1"/>
      <c r="QFA495" s="1"/>
      <c r="QFB495" s="1"/>
      <c r="QFC495" s="1"/>
      <c r="QFD495" s="1"/>
      <c r="QFE495" s="1"/>
      <c r="QFF495" s="1"/>
      <c r="QFG495" s="1"/>
      <c r="QFH495" s="1"/>
      <c r="QFI495" s="1"/>
      <c r="QFJ495" s="1"/>
      <c r="QFK495" s="1"/>
      <c r="QFL495" s="1"/>
      <c r="QFM495" s="1"/>
      <c r="QFN495" s="1"/>
      <c r="QFO495" s="1"/>
      <c r="QFP495" s="1"/>
      <c r="QFQ495" s="1"/>
      <c r="QFR495" s="1"/>
      <c r="QFS495" s="1"/>
      <c r="QFT495" s="1"/>
      <c r="QFU495" s="1"/>
      <c r="QFV495" s="1"/>
      <c r="QFW495" s="1"/>
      <c r="QFX495" s="1"/>
      <c r="QFY495" s="1"/>
      <c r="QFZ495" s="1"/>
      <c r="QGA495" s="1"/>
      <c r="QGB495" s="1"/>
      <c r="QGC495" s="1"/>
      <c r="QGD495" s="1"/>
      <c r="QGE495" s="1"/>
      <c r="QGF495" s="1"/>
      <c r="QGG495" s="1"/>
      <c r="QGH495" s="1"/>
      <c r="QGI495" s="1"/>
      <c r="QGJ495" s="1"/>
      <c r="QGK495" s="1"/>
      <c r="QGL495" s="1"/>
      <c r="QGM495" s="1"/>
      <c r="QGN495" s="1"/>
      <c r="QGO495" s="1"/>
      <c r="QGP495" s="1"/>
      <c r="QGQ495" s="1"/>
      <c r="QGR495" s="1"/>
      <c r="QGS495" s="1"/>
      <c r="QGT495" s="1"/>
      <c r="QGU495" s="1"/>
      <c r="QGV495" s="1"/>
      <c r="QGW495" s="1"/>
      <c r="QGX495" s="1"/>
      <c r="QGY495" s="1"/>
      <c r="QGZ495" s="1"/>
      <c r="QHA495" s="1"/>
      <c r="QHB495" s="1"/>
      <c r="QHC495" s="1"/>
      <c r="QHD495" s="1"/>
      <c r="QHE495" s="1"/>
      <c r="QHF495" s="1"/>
      <c r="QHG495" s="1"/>
      <c r="QHH495" s="1"/>
      <c r="QHI495" s="1"/>
      <c r="QHJ495" s="1"/>
      <c r="QHK495" s="1"/>
      <c r="QHL495" s="1"/>
      <c r="QHM495" s="1"/>
      <c r="QHN495" s="1"/>
      <c r="QHO495" s="1"/>
      <c r="QHP495" s="1"/>
      <c r="QHQ495" s="1"/>
      <c r="QHR495" s="1"/>
      <c r="QHS495" s="1"/>
      <c r="QHT495" s="1"/>
      <c r="QHU495" s="1"/>
      <c r="QHV495" s="1"/>
      <c r="QHW495" s="1"/>
      <c r="QHX495" s="1"/>
      <c r="QHY495" s="1"/>
      <c r="QHZ495" s="1"/>
      <c r="QIA495" s="1"/>
      <c r="QIB495" s="1"/>
      <c r="QIC495" s="1"/>
      <c r="QID495" s="1"/>
      <c r="QIE495" s="1"/>
      <c r="QIF495" s="1"/>
      <c r="QIG495" s="1"/>
      <c r="QIH495" s="1"/>
      <c r="QII495" s="1"/>
      <c r="QIJ495" s="1"/>
      <c r="QIK495" s="1"/>
      <c r="QIL495" s="1"/>
      <c r="QIM495" s="1"/>
      <c r="QIN495" s="1"/>
      <c r="QIO495" s="1"/>
      <c r="QIP495" s="1"/>
      <c r="QIQ495" s="1"/>
      <c r="QIR495" s="1"/>
      <c r="QIS495" s="1"/>
      <c r="QIT495" s="1"/>
      <c r="QIU495" s="1"/>
      <c r="QIV495" s="1"/>
      <c r="QIW495" s="1"/>
      <c r="QIX495" s="1"/>
      <c r="QIY495" s="1"/>
      <c r="QIZ495" s="1"/>
      <c r="QJA495" s="1"/>
      <c r="QJB495" s="1"/>
      <c r="QJC495" s="1"/>
      <c r="QJD495" s="1"/>
      <c r="QJE495" s="1"/>
      <c r="QJF495" s="1"/>
      <c r="QJG495" s="1"/>
      <c r="QJH495" s="1"/>
      <c r="QJI495" s="1"/>
      <c r="QJJ495" s="1"/>
      <c r="QJK495" s="1"/>
      <c r="QJL495" s="1"/>
      <c r="QJM495" s="1"/>
      <c r="QJN495" s="1"/>
      <c r="QJO495" s="1"/>
      <c r="QJP495" s="1"/>
      <c r="QJQ495" s="1"/>
      <c r="QJR495" s="1"/>
      <c r="QJS495" s="1"/>
      <c r="QJT495" s="1"/>
      <c r="QJU495" s="1"/>
      <c r="QJV495" s="1"/>
      <c r="QJW495" s="1"/>
      <c r="QJX495" s="1"/>
      <c r="QJY495" s="1"/>
      <c r="QJZ495" s="1"/>
      <c r="QKA495" s="1"/>
      <c r="QKB495" s="1"/>
      <c r="QKC495" s="1"/>
      <c r="QKD495" s="1"/>
      <c r="QKE495" s="1"/>
      <c r="QKF495" s="1"/>
      <c r="QKG495" s="1"/>
      <c r="QKH495" s="1"/>
      <c r="QKI495" s="1"/>
      <c r="QKJ495" s="1"/>
      <c r="QKK495" s="1"/>
      <c r="QKL495" s="1"/>
      <c r="QKM495" s="1"/>
      <c r="QKN495" s="1"/>
      <c r="QKO495" s="1"/>
      <c r="QKP495" s="1"/>
      <c r="QKQ495" s="1"/>
      <c r="QKR495" s="1"/>
      <c r="QKS495" s="1"/>
      <c r="QKT495" s="1"/>
      <c r="QKU495" s="1"/>
      <c r="QKV495" s="1"/>
      <c r="QKW495" s="1"/>
      <c r="QKX495" s="1"/>
      <c r="QKY495" s="1"/>
      <c r="QKZ495" s="1"/>
      <c r="QLA495" s="1"/>
      <c r="QLB495" s="1"/>
      <c r="QLC495" s="1"/>
      <c r="QLD495" s="1"/>
      <c r="QLE495" s="1"/>
      <c r="QLF495" s="1"/>
      <c r="QLG495" s="1"/>
      <c r="QLH495" s="1"/>
      <c r="QLI495" s="1"/>
      <c r="QLJ495" s="1"/>
      <c r="QLK495" s="1"/>
      <c r="QLL495" s="1"/>
      <c r="QLM495" s="1"/>
      <c r="QLN495" s="1"/>
      <c r="QLO495" s="1"/>
      <c r="QLP495" s="1"/>
      <c r="QLQ495" s="1"/>
      <c r="QLR495" s="1"/>
      <c r="QLS495" s="1"/>
      <c r="QLT495" s="1"/>
      <c r="QLU495" s="1"/>
      <c r="QLV495" s="1"/>
      <c r="QLW495" s="1"/>
      <c r="QLX495" s="1"/>
      <c r="QLY495" s="1"/>
      <c r="QLZ495" s="1"/>
      <c r="QMA495" s="1"/>
      <c r="QMB495" s="1"/>
      <c r="QMC495" s="1"/>
      <c r="QMD495" s="1"/>
      <c r="QME495" s="1"/>
      <c r="QMF495" s="1"/>
      <c r="QMG495" s="1"/>
      <c r="QMH495" s="1"/>
      <c r="QMI495" s="1"/>
      <c r="QMJ495" s="1"/>
      <c r="QMK495" s="1"/>
      <c r="QML495" s="1"/>
      <c r="QMM495" s="1"/>
      <c r="QMN495" s="1"/>
      <c r="QMO495" s="1"/>
      <c r="QMP495" s="1"/>
      <c r="QMQ495" s="1"/>
      <c r="QMR495" s="1"/>
      <c r="QMS495" s="1"/>
      <c r="QMT495" s="1"/>
      <c r="QMU495" s="1"/>
      <c r="QMV495" s="1"/>
      <c r="QMW495" s="1"/>
      <c r="QMX495" s="1"/>
      <c r="QMY495" s="1"/>
      <c r="QMZ495" s="1"/>
      <c r="QNA495" s="1"/>
      <c r="QNB495" s="1"/>
      <c r="QNC495" s="1"/>
      <c r="QND495" s="1"/>
      <c r="QNE495" s="1"/>
      <c r="QNF495" s="1"/>
      <c r="QNG495" s="1"/>
      <c r="QNH495" s="1"/>
      <c r="QNI495" s="1"/>
      <c r="QNJ495" s="1"/>
      <c r="QNK495" s="1"/>
      <c r="QNL495" s="1"/>
      <c r="QNM495" s="1"/>
      <c r="QNN495" s="1"/>
      <c r="QNO495" s="1"/>
      <c r="QNP495" s="1"/>
      <c r="QNQ495" s="1"/>
      <c r="QNR495" s="1"/>
      <c r="QNS495" s="1"/>
      <c r="QNT495" s="1"/>
      <c r="QNU495" s="1"/>
      <c r="QNV495" s="1"/>
      <c r="QNW495" s="1"/>
      <c r="QNX495" s="1"/>
      <c r="QNY495" s="1"/>
      <c r="QNZ495" s="1"/>
      <c r="QOA495" s="1"/>
      <c r="QOB495" s="1"/>
      <c r="QOC495" s="1"/>
      <c r="QOD495" s="1"/>
      <c r="QOE495" s="1"/>
      <c r="QOF495" s="1"/>
      <c r="QOG495" s="1"/>
      <c r="QOH495" s="1"/>
      <c r="QOI495" s="1"/>
      <c r="QOJ495" s="1"/>
      <c r="QOK495" s="1"/>
      <c r="QOL495" s="1"/>
      <c r="QOM495" s="1"/>
      <c r="QON495" s="1"/>
      <c r="QOO495" s="1"/>
      <c r="QOP495" s="1"/>
      <c r="QOQ495" s="1"/>
      <c r="QOR495" s="1"/>
      <c r="QOS495" s="1"/>
      <c r="QOT495" s="1"/>
      <c r="QOU495" s="1"/>
      <c r="QOV495" s="1"/>
      <c r="QOW495" s="1"/>
      <c r="QOX495" s="1"/>
      <c r="QOY495" s="1"/>
      <c r="QOZ495" s="1"/>
      <c r="QPA495" s="1"/>
      <c r="QPB495" s="1"/>
      <c r="QPC495" s="1"/>
      <c r="QPD495" s="1"/>
      <c r="QPE495" s="1"/>
      <c r="QPF495" s="1"/>
      <c r="QPG495" s="1"/>
      <c r="QPH495" s="1"/>
      <c r="QPI495" s="1"/>
      <c r="QPJ495" s="1"/>
      <c r="QPK495" s="1"/>
      <c r="QPL495" s="1"/>
      <c r="QPM495" s="1"/>
      <c r="QPN495" s="1"/>
      <c r="QPO495" s="1"/>
      <c r="QPP495" s="1"/>
      <c r="QPQ495" s="1"/>
      <c r="QPR495" s="1"/>
      <c r="QPS495" s="1"/>
      <c r="QPT495" s="1"/>
      <c r="QPU495" s="1"/>
      <c r="QPV495" s="1"/>
      <c r="QPW495" s="1"/>
      <c r="QPX495" s="1"/>
      <c r="QPY495" s="1"/>
      <c r="QPZ495" s="1"/>
      <c r="QQA495" s="1"/>
      <c r="QQB495" s="1"/>
      <c r="QQC495" s="1"/>
      <c r="QQD495" s="1"/>
      <c r="QQE495" s="1"/>
      <c r="QQF495" s="1"/>
      <c r="QQG495" s="1"/>
      <c r="QQH495" s="1"/>
      <c r="QQI495" s="1"/>
      <c r="QQJ495" s="1"/>
      <c r="QQK495" s="1"/>
      <c r="QQL495" s="1"/>
      <c r="QQM495" s="1"/>
      <c r="QQN495" s="1"/>
      <c r="QQO495" s="1"/>
      <c r="QQP495" s="1"/>
      <c r="QQQ495" s="1"/>
      <c r="QQR495" s="1"/>
      <c r="QQS495" s="1"/>
      <c r="QQT495" s="1"/>
      <c r="QQU495" s="1"/>
      <c r="QQV495" s="1"/>
      <c r="QQW495" s="1"/>
      <c r="QQX495" s="1"/>
      <c r="QQY495" s="1"/>
      <c r="QQZ495" s="1"/>
      <c r="QRA495" s="1"/>
      <c r="QRB495" s="1"/>
      <c r="QRC495" s="1"/>
      <c r="QRD495" s="1"/>
      <c r="QRE495" s="1"/>
      <c r="QRF495" s="1"/>
      <c r="QRG495" s="1"/>
      <c r="QRH495" s="1"/>
      <c r="QRI495" s="1"/>
      <c r="QRJ495" s="1"/>
      <c r="QRK495" s="1"/>
      <c r="QRL495" s="1"/>
      <c r="QRM495" s="1"/>
      <c r="QRN495" s="1"/>
      <c r="QRO495" s="1"/>
      <c r="QRP495" s="1"/>
      <c r="QRQ495" s="1"/>
      <c r="QRR495" s="1"/>
      <c r="QRS495" s="1"/>
      <c r="QRT495" s="1"/>
      <c r="QRU495" s="1"/>
      <c r="QRV495" s="1"/>
      <c r="QRW495" s="1"/>
      <c r="QRX495" s="1"/>
      <c r="QRY495" s="1"/>
      <c r="QRZ495" s="1"/>
      <c r="QSA495" s="1"/>
      <c r="QSB495" s="1"/>
      <c r="QSC495" s="1"/>
      <c r="QSD495" s="1"/>
      <c r="QSE495" s="1"/>
      <c r="QSF495" s="1"/>
      <c r="QSG495" s="1"/>
      <c r="QSH495" s="1"/>
      <c r="QSI495" s="1"/>
      <c r="QSJ495" s="1"/>
      <c r="QSK495" s="1"/>
      <c r="QSL495" s="1"/>
      <c r="QSM495" s="1"/>
      <c r="QSN495" s="1"/>
      <c r="QSO495" s="1"/>
      <c r="QSP495" s="1"/>
      <c r="QSQ495" s="1"/>
      <c r="QSR495" s="1"/>
      <c r="QSS495" s="1"/>
      <c r="QST495" s="1"/>
      <c r="QSU495" s="1"/>
      <c r="QSV495" s="1"/>
      <c r="QSW495" s="1"/>
      <c r="QSX495" s="1"/>
      <c r="QSY495" s="1"/>
      <c r="QSZ495" s="1"/>
      <c r="QTA495" s="1"/>
      <c r="QTB495" s="1"/>
      <c r="QTC495" s="1"/>
      <c r="QTD495" s="1"/>
      <c r="QTE495" s="1"/>
      <c r="QTF495" s="1"/>
      <c r="QTG495" s="1"/>
      <c r="QTH495" s="1"/>
      <c r="QTI495" s="1"/>
      <c r="QTJ495" s="1"/>
      <c r="QTK495" s="1"/>
      <c r="QTL495" s="1"/>
      <c r="QTM495" s="1"/>
      <c r="QTN495" s="1"/>
      <c r="QTO495" s="1"/>
      <c r="QTP495" s="1"/>
      <c r="QTQ495" s="1"/>
      <c r="QTR495" s="1"/>
      <c r="QTS495" s="1"/>
      <c r="QTT495" s="1"/>
      <c r="QTU495" s="1"/>
      <c r="QTV495" s="1"/>
      <c r="QTW495" s="1"/>
      <c r="QTX495" s="1"/>
      <c r="QTY495" s="1"/>
      <c r="QTZ495" s="1"/>
      <c r="QUA495" s="1"/>
      <c r="QUB495" s="1"/>
      <c r="QUC495" s="1"/>
      <c r="QUD495" s="1"/>
      <c r="QUE495" s="1"/>
      <c r="QUF495" s="1"/>
      <c r="QUG495" s="1"/>
      <c r="QUH495" s="1"/>
      <c r="QUI495" s="1"/>
      <c r="QUJ495" s="1"/>
      <c r="QUK495" s="1"/>
      <c r="QUL495" s="1"/>
      <c r="QUM495" s="1"/>
      <c r="QUN495" s="1"/>
      <c r="QUO495" s="1"/>
      <c r="QUP495" s="1"/>
      <c r="QUQ495" s="1"/>
      <c r="QUR495" s="1"/>
      <c r="QUS495" s="1"/>
      <c r="QUT495" s="1"/>
      <c r="QUU495" s="1"/>
      <c r="QUV495" s="1"/>
      <c r="QUW495" s="1"/>
      <c r="QUX495" s="1"/>
      <c r="QUY495" s="1"/>
      <c r="QUZ495" s="1"/>
      <c r="QVA495" s="1"/>
      <c r="QVB495" s="1"/>
      <c r="QVC495" s="1"/>
      <c r="QVD495" s="1"/>
      <c r="QVE495" s="1"/>
      <c r="QVF495" s="1"/>
      <c r="QVG495" s="1"/>
      <c r="QVH495" s="1"/>
      <c r="QVI495" s="1"/>
      <c r="QVJ495" s="1"/>
      <c r="QVK495" s="1"/>
      <c r="QVL495" s="1"/>
      <c r="QVM495" s="1"/>
      <c r="QVN495" s="1"/>
      <c r="QVO495" s="1"/>
      <c r="QVP495" s="1"/>
      <c r="QVQ495" s="1"/>
      <c r="QVR495" s="1"/>
      <c r="QVS495" s="1"/>
      <c r="QVT495" s="1"/>
      <c r="QVU495" s="1"/>
      <c r="QVV495" s="1"/>
      <c r="QVW495" s="1"/>
      <c r="QVX495" s="1"/>
      <c r="QVY495" s="1"/>
      <c r="QVZ495" s="1"/>
      <c r="QWA495" s="1"/>
      <c r="QWB495" s="1"/>
      <c r="QWC495" s="1"/>
      <c r="QWD495" s="1"/>
      <c r="QWE495" s="1"/>
      <c r="QWF495" s="1"/>
      <c r="QWG495" s="1"/>
      <c r="QWH495" s="1"/>
      <c r="QWI495" s="1"/>
      <c r="QWJ495" s="1"/>
      <c r="QWK495" s="1"/>
      <c r="QWL495" s="1"/>
      <c r="QWM495" s="1"/>
      <c r="QWN495" s="1"/>
      <c r="QWO495" s="1"/>
      <c r="QWP495" s="1"/>
      <c r="QWQ495" s="1"/>
      <c r="QWR495" s="1"/>
      <c r="QWS495" s="1"/>
      <c r="QWT495" s="1"/>
      <c r="QWU495" s="1"/>
      <c r="QWV495" s="1"/>
      <c r="QWW495" s="1"/>
      <c r="QWX495" s="1"/>
      <c r="QWY495" s="1"/>
      <c r="QWZ495" s="1"/>
      <c r="QXA495" s="1"/>
      <c r="QXB495" s="1"/>
      <c r="QXC495" s="1"/>
      <c r="QXD495" s="1"/>
      <c r="QXE495" s="1"/>
      <c r="QXF495" s="1"/>
      <c r="QXG495" s="1"/>
      <c r="QXH495" s="1"/>
      <c r="QXI495" s="1"/>
      <c r="QXJ495" s="1"/>
      <c r="QXK495" s="1"/>
      <c r="QXL495" s="1"/>
      <c r="QXM495" s="1"/>
      <c r="QXN495" s="1"/>
      <c r="QXO495" s="1"/>
      <c r="QXP495" s="1"/>
      <c r="QXQ495" s="1"/>
      <c r="QXR495" s="1"/>
      <c r="QXS495" s="1"/>
      <c r="QXT495" s="1"/>
      <c r="QXU495" s="1"/>
      <c r="QXV495" s="1"/>
      <c r="QXW495" s="1"/>
      <c r="QXX495" s="1"/>
      <c r="QXY495" s="1"/>
      <c r="QXZ495" s="1"/>
      <c r="QYA495" s="1"/>
      <c r="QYB495" s="1"/>
      <c r="QYC495" s="1"/>
      <c r="QYD495" s="1"/>
      <c r="QYE495" s="1"/>
      <c r="QYF495" s="1"/>
      <c r="QYG495" s="1"/>
      <c r="QYH495" s="1"/>
      <c r="QYI495" s="1"/>
      <c r="QYJ495" s="1"/>
      <c r="QYK495" s="1"/>
      <c r="QYL495" s="1"/>
      <c r="QYM495" s="1"/>
      <c r="QYN495" s="1"/>
      <c r="QYO495" s="1"/>
      <c r="QYP495" s="1"/>
      <c r="QYQ495" s="1"/>
      <c r="QYR495" s="1"/>
      <c r="QYS495" s="1"/>
      <c r="QYT495" s="1"/>
      <c r="QYU495" s="1"/>
      <c r="QYV495" s="1"/>
      <c r="QYW495" s="1"/>
      <c r="QYX495" s="1"/>
      <c r="QYY495" s="1"/>
      <c r="QYZ495" s="1"/>
      <c r="QZA495" s="1"/>
      <c r="QZB495" s="1"/>
      <c r="QZC495" s="1"/>
      <c r="QZD495" s="1"/>
      <c r="QZE495" s="1"/>
      <c r="QZF495" s="1"/>
      <c r="QZG495" s="1"/>
      <c r="QZH495" s="1"/>
      <c r="QZI495" s="1"/>
      <c r="QZJ495" s="1"/>
      <c r="QZK495" s="1"/>
      <c r="QZL495" s="1"/>
      <c r="QZM495" s="1"/>
      <c r="QZN495" s="1"/>
      <c r="QZO495" s="1"/>
      <c r="QZP495" s="1"/>
      <c r="QZQ495" s="1"/>
      <c r="QZR495" s="1"/>
      <c r="QZS495" s="1"/>
      <c r="QZT495" s="1"/>
      <c r="QZU495" s="1"/>
      <c r="QZV495" s="1"/>
      <c r="QZW495" s="1"/>
      <c r="QZX495" s="1"/>
      <c r="QZY495" s="1"/>
      <c r="QZZ495" s="1"/>
      <c r="RAA495" s="1"/>
      <c r="RAB495" s="1"/>
      <c r="RAC495" s="1"/>
      <c r="RAD495" s="1"/>
      <c r="RAE495" s="1"/>
      <c r="RAF495" s="1"/>
      <c r="RAG495" s="1"/>
      <c r="RAH495" s="1"/>
      <c r="RAI495" s="1"/>
      <c r="RAJ495" s="1"/>
      <c r="RAK495" s="1"/>
      <c r="RAL495" s="1"/>
      <c r="RAM495" s="1"/>
      <c r="RAN495" s="1"/>
      <c r="RAO495" s="1"/>
      <c r="RAP495" s="1"/>
      <c r="RAQ495" s="1"/>
      <c r="RAR495" s="1"/>
      <c r="RAS495" s="1"/>
      <c r="RAT495" s="1"/>
      <c r="RAU495" s="1"/>
      <c r="RAV495" s="1"/>
      <c r="RAW495" s="1"/>
      <c r="RAX495" s="1"/>
      <c r="RAY495" s="1"/>
      <c r="RAZ495" s="1"/>
      <c r="RBA495" s="1"/>
      <c r="RBB495" s="1"/>
      <c r="RBC495" s="1"/>
      <c r="RBD495" s="1"/>
      <c r="RBE495" s="1"/>
      <c r="RBF495" s="1"/>
      <c r="RBG495" s="1"/>
      <c r="RBH495" s="1"/>
      <c r="RBI495" s="1"/>
      <c r="RBJ495" s="1"/>
      <c r="RBK495" s="1"/>
      <c r="RBL495" s="1"/>
      <c r="RBM495" s="1"/>
      <c r="RBN495" s="1"/>
      <c r="RBO495" s="1"/>
      <c r="RBP495" s="1"/>
      <c r="RBQ495" s="1"/>
      <c r="RBR495" s="1"/>
      <c r="RBS495" s="1"/>
      <c r="RBT495" s="1"/>
      <c r="RBU495" s="1"/>
      <c r="RBV495" s="1"/>
      <c r="RBW495" s="1"/>
      <c r="RBX495" s="1"/>
      <c r="RBY495" s="1"/>
      <c r="RBZ495" s="1"/>
      <c r="RCA495" s="1"/>
      <c r="RCB495" s="1"/>
      <c r="RCC495" s="1"/>
      <c r="RCD495" s="1"/>
      <c r="RCE495" s="1"/>
      <c r="RCF495" s="1"/>
      <c r="RCG495" s="1"/>
      <c r="RCH495" s="1"/>
      <c r="RCI495" s="1"/>
      <c r="RCJ495" s="1"/>
      <c r="RCK495" s="1"/>
      <c r="RCL495" s="1"/>
      <c r="RCM495" s="1"/>
      <c r="RCN495" s="1"/>
      <c r="RCO495" s="1"/>
      <c r="RCP495" s="1"/>
      <c r="RCQ495" s="1"/>
      <c r="RCR495" s="1"/>
      <c r="RCS495" s="1"/>
      <c r="RCT495" s="1"/>
      <c r="RCU495" s="1"/>
      <c r="RCV495" s="1"/>
      <c r="RCW495" s="1"/>
      <c r="RCX495" s="1"/>
      <c r="RCY495" s="1"/>
      <c r="RCZ495" s="1"/>
      <c r="RDA495" s="1"/>
      <c r="RDB495" s="1"/>
      <c r="RDC495" s="1"/>
      <c r="RDD495" s="1"/>
      <c r="RDE495" s="1"/>
      <c r="RDF495" s="1"/>
      <c r="RDG495" s="1"/>
      <c r="RDH495" s="1"/>
      <c r="RDI495" s="1"/>
      <c r="RDJ495" s="1"/>
      <c r="RDK495" s="1"/>
      <c r="RDL495" s="1"/>
      <c r="RDM495" s="1"/>
      <c r="RDN495" s="1"/>
      <c r="RDO495" s="1"/>
      <c r="RDP495" s="1"/>
      <c r="RDQ495" s="1"/>
      <c r="RDR495" s="1"/>
      <c r="RDS495" s="1"/>
      <c r="RDT495" s="1"/>
      <c r="RDU495" s="1"/>
      <c r="RDV495" s="1"/>
      <c r="RDW495" s="1"/>
      <c r="RDX495" s="1"/>
      <c r="RDY495" s="1"/>
      <c r="RDZ495" s="1"/>
      <c r="REA495" s="1"/>
      <c r="REB495" s="1"/>
      <c r="REC495" s="1"/>
      <c r="RED495" s="1"/>
      <c r="REE495" s="1"/>
      <c r="REF495" s="1"/>
      <c r="REG495" s="1"/>
      <c r="REH495" s="1"/>
      <c r="REI495" s="1"/>
      <c r="REJ495" s="1"/>
      <c r="REK495" s="1"/>
      <c r="REL495" s="1"/>
      <c r="REM495" s="1"/>
      <c r="REN495" s="1"/>
      <c r="REO495" s="1"/>
      <c r="REP495" s="1"/>
      <c r="REQ495" s="1"/>
      <c r="RER495" s="1"/>
      <c r="RES495" s="1"/>
      <c r="RET495" s="1"/>
      <c r="REU495" s="1"/>
      <c r="REV495" s="1"/>
      <c r="REW495" s="1"/>
      <c r="REX495" s="1"/>
      <c r="REY495" s="1"/>
      <c r="REZ495" s="1"/>
      <c r="RFA495" s="1"/>
      <c r="RFB495" s="1"/>
      <c r="RFC495" s="1"/>
      <c r="RFD495" s="1"/>
      <c r="RFE495" s="1"/>
      <c r="RFF495" s="1"/>
      <c r="RFG495" s="1"/>
      <c r="RFH495" s="1"/>
      <c r="RFI495" s="1"/>
      <c r="RFJ495" s="1"/>
      <c r="RFK495" s="1"/>
      <c r="RFL495" s="1"/>
      <c r="RFM495" s="1"/>
      <c r="RFN495" s="1"/>
      <c r="RFO495" s="1"/>
      <c r="RFP495" s="1"/>
      <c r="RFQ495" s="1"/>
      <c r="RFR495" s="1"/>
      <c r="RFS495" s="1"/>
      <c r="RFT495" s="1"/>
      <c r="RFU495" s="1"/>
      <c r="RFV495" s="1"/>
      <c r="RFW495" s="1"/>
      <c r="RFX495" s="1"/>
      <c r="RFY495" s="1"/>
      <c r="RFZ495" s="1"/>
      <c r="RGA495" s="1"/>
      <c r="RGB495" s="1"/>
      <c r="RGC495" s="1"/>
      <c r="RGD495" s="1"/>
      <c r="RGE495" s="1"/>
      <c r="RGF495" s="1"/>
      <c r="RGG495" s="1"/>
      <c r="RGH495" s="1"/>
      <c r="RGI495" s="1"/>
      <c r="RGJ495" s="1"/>
      <c r="RGK495" s="1"/>
      <c r="RGL495" s="1"/>
      <c r="RGM495" s="1"/>
      <c r="RGN495" s="1"/>
      <c r="RGO495" s="1"/>
      <c r="RGP495" s="1"/>
      <c r="RGQ495" s="1"/>
      <c r="RGR495" s="1"/>
      <c r="RGS495" s="1"/>
      <c r="RGT495" s="1"/>
      <c r="RGU495" s="1"/>
      <c r="RGV495" s="1"/>
      <c r="RGW495" s="1"/>
      <c r="RGX495" s="1"/>
      <c r="RGY495" s="1"/>
      <c r="RGZ495" s="1"/>
      <c r="RHA495" s="1"/>
      <c r="RHB495" s="1"/>
      <c r="RHC495" s="1"/>
      <c r="RHD495" s="1"/>
      <c r="RHE495" s="1"/>
      <c r="RHF495" s="1"/>
      <c r="RHG495" s="1"/>
      <c r="RHH495" s="1"/>
      <c r="RHI495" s="1"/>
      <c r="RHJ495" s="1"/>
      <c r="RHK495" s="1"/>
      <c r="RHL495" s="1"/>
      <c r="RHM495" s="1"/>
      <c r="RHN495" s="1"/>
      <c r="RHO495" s="1"/>
      <c r="RHP495" s="1"/>
      <c r="RHQ495" s="1"/>
      <c r="RHR495" s="1"/>
      <c r="RHS495" s="1"/>
      <c r="RHT495" s="1"/>
      <c r="RHU495" s="1"/>
      <c r="RHV495" s="1"/>
      <c r="RHW495" s="1"/>
      <c r="RHX495" s="1"/>
      <c r="RHY495" s="1"/>
      <c r="RHZ495" s="1"/>
      <c r="RIA495" s="1"/>
      <c r="RIB495" s="1"/>
      <c r="RIC495" s="1"/>
      <c r="RID495" s="1"/>
      <c r="RIE495" s="1"/>
      <c r="RIF495" s="1"/>
      <c r="RIG495" s="1"/>
      <c r="RIH495" s="1"/>
      <c r="RII495" s="1"/>
      <c r="RIJ495" s="1"/>
      <c r="RIK495" s="1"/>
      <c r="RIL495" s="1"/>
      <c r="RIM495" s="1"/>
      <c r="RIN495" s="1"/>
      <c r="RIO495" s="1"/>
      <c r="RIP495" s="1"/>
      <c r="RIQ495" s="1"/>
      <c r="RIR495" s="1"/>
      <c r="RIS495" s="1"/>
      <c r="RIT495" s="1"/>
      <c r="RIU495" s="1"/>
      <c r="RIV495" s="1"/>
      <c r="RIW495" s="1"/>
      <c r="RIX495" s="1"/>
      <c r="RIY495" s="1"/>
      <c r="RIZ495" s="1"/>
      <c r="RJA495" s="1"/>
      <c r="RJB495" s="1"/>
      <c r="RJC495" s="1"/>
      <c r="RJD495" s="1"/>
      <c r="RJE495" s="1"/>
      <c r="RJF495" s="1"/>
      <c r="RJG495" s="1"/>
      <c r="RJH495" s="1"/>
      <c r="RJI495" s="1"/>
      <c r="RJJ495" s="1"/>
      <c r="RJK495" s="1"/>
      <c r="RJL495" s="1"/>
      <c r="RJM495" s="1"/>
      <c r="RJN495" s="1"/>
      <c r="RJO495" s="1"/>
      <c r="RJP495" s="1"/>
      <c r="RJQ495" s="1"/>
      <c r="RJR495" s="1"/>
      <c r="RJS495" s="1"/>
      <c r="RJT495" s="1"/>
      <c r="RJU495" s="1"/>
      <c r="RJV495" s="1"/>
      <c r="RJW495" s="1"/>
      <c r="RJX495" s="1"/>
      <c r="RJY495" s="1"/>
      <c r="RJZ495" s="1"/>
      <c r="RKA495" s="1"/>
      <c r="RKB495" s="1"/>
      <c r="RKC495" s="1"/>
      <c r="RKD495" s="1"/>
      <c r="RKE495" s="1"/>
      <c r="RKF495" s="1"/>
      <c r="RKG495" s="1"/>
      <c r="RKH495" s="1"/>
      <c r="RKI495" s="1"/>
      <c r="RKJ495" s="1"/>
      <c r="RKK495" s="1"/>
      <c r="RKL495" s="1"/>
      <c r="RKM495" s="1"/>
      <c r="RKN495" s="1"/>
      <c r="RKO495" s="1"/>
      <c r="RKP495" s="1"/>
      <c r="RKQ495" s="1"/>
      <c r="RKR495" s="1"/>
      <c r="RKS495" s="1"/>
      <c r="RKT495" s="1"/>
      <c r="RKU495" s="1"/>
      <c r="RKV495" s="1"/>
      <c r="RKW495" s="1"/>
      <c r="RKX495" s="1"/>
      <c r="RKY495" s="1"/>
      <c r="RKZ495" s="1"/>
      <c r="RLA495" s="1"/>
      <c r="RLB495" s="1"/>
      <c r="RLC495" s="1"/>
      <c r="RLD495" s="1"/>
      <c r="RLE495" s="1"/>
      <c r="RLF495" s="1"/>
      <c r="RLG495" s="1"/>
      <c r="RLH495" s="1"/>
      <c r="RLI495" s="1"/>
      <c r="RLJ495" s="1"/>
      <c r="RLK495" s="1"/>
      <c r="RLL495" s="1"/>
      <c r="RLM495" s="1"/>
      <c r="RLN495" s="1"/>
      <c r="RLO495" s="1"/>
      <c r="RLP495" s="1"/>
      <c r="RLQ495" s="1"/>
      <c r="RLR495" s="1"/>
      <c r="RLS495" s="1"/>
      <c r="RLT495" s="1"/>
      <c r="RLU495" s="1"/>
      <c r="RLV495" s="1"/>
      <c r="RLW495" s="1"/>
      <c r="RLX495" s="1"/>
      <c r="RLY495" s="1"/>
      <c r="RLZ495" s="1"/>
      <c r="RMA495" s="1"/>
      <c r="RMB495" s="1"/>
      <c r="RMC495" s="1"/>
      <c r="RMD495" s="1"/>
      <c r="RME495" s="1"/>
      <c r="RMF495" s="1"/>
      <c r="RMG495" s="1"/>
      <c r="RMH495" s="1"/>
      <c r="RMI495" s="1"/>
      <c r="RMJ495" s="1"/>
      <c r="RMK495" s="1"/>
      <c r="RML495" s="1"/>
      <c r="RMM495" s="1"/>
      <c r="RMN495" s="1"/>
      <c r="RMO495" s="1"/>
      <c r="RMP495" s="1"/>
      <c r="RMQ495" s="1"/>
      <c r="RMR495" s="1"/>
      <c r="RMS495" s="1"/>
      <c r="RMT495" s="1"/>
      <c r="RMU495" s="1"/>
      <c r="RMV495" s="1"/>
      <c r="RMW495" s="1"/>
      <c r="RMX495" s="1"/>
      <c r="RMY495" s="1"/>
      <c r="RMZ495" s="1"/>
      <c r="RNA495" s="1"/>
      <c r="RNB495" s="1"/>
      <c r="RNC495" s="1"/>
      <c r="RND495" s="1"/>
      <c r="RNE495" s="1"/>
      <c r="RNF495" s="1"/>
      <c r="RNG495" s="1"/>
      <c r="RNH495" s="1"/>
      <c r="RNI495" s="1"/>
      <c r="RNJ495" s="1"/>
      <c r="RNK495" s="1"/>
      <c r="RNL495" s="1"/>
      <c r="RNM495" s="1"/>
      <c r="RNN495" s="1"/>
      <c r="RNO495" s="1"/>
      <c r="RNP495" s="1"/>
      <c r="RNQ495" s="1"/>
      <c r="RNR495" s="1"/>
      <c r="RNS495" s="1"/>
      <c r="RNT495" s="1"/>
      <c r="RNU495" s="1"/>
      <c r="RNV495" s="1"/>
      <c r="RNW495" s="1"/>
      <c r="RNX495" s="1"/>
      <c r="RNY495" s="1"/>
      <c r="RNZ495" s="1"/>
      <c r="ROA495" s="1"/>
      <c r="ROB495" s="1"/>
      <c r="ROC495" s="1"/>
      <c r="ROD495" s="1"/>
      <c r="ROE495" s="1"/>
      <c r="ROF495" s="1"/>
      <c r="ROG495" s="1"/>
      <c r="ROH495" s="1"/>
      <c r="ROI495" s="1"/>
      <c r="ROJ495" s="1"/>
      <c r="ROK495" s="1"/>
      <c r="ROL495" s="1"/>
      <c r="ROM495" s="1"/>
      <c r="RON495" s="1"/>
      <c r="ROO495" s="1"/>
      <c r="ROP495" s="1"/>
      <c r="ROQ495" s="1"/>
      <c r="ROR495" s="1"/>
      <c r="ROS495" s="1"/>
      <c r="ROT495" s="1"/>
      <c r="ROU495" s="1"/>
      <c r="ROV495" s="1"/>
      <c r="ROW495" s="1"/>
      <c r="ROX495" s="1"/>
      <c r="ROY495" s="1"/>
      <c r="ROZ495" s="1"/>
      <c r="RPA495" s="1"/>
      <c r="RPB495" s="1"/>
      <c r="RPC495" s="1"/>
      <c r="RPD495" s="1"/>
      <c r="RPE495" s="1"/>
      <c r="RPF495" s="1"/>
      <c r="RPG495" s="1"/>
      <c r="RPH495" s="1"/>
      <c r="RPI495" s="1"/>
      <c r="RPJ495" s="1"/>
      <c r="RPK495" s="1"/>
      <c r="RPL495" s="1"/>
      <c r="RPM495" s="1"/>
      <c r="RPN495" s="1"/>
      <c r="RPO495" s="1"/>
      <c r="RPP495" s="1"/>
      <c r="RPQ495" s="1"/>
      <c r="RPR495" s="1"/>
      <c r="RPS495" s="1"/>
      <c r="RPT495" s="1"/>
      <c r="RPU495" s="1"/>
      <c r="RPV495" s="1"/>
      <c r="RPW495" s="1"/>
      <c r="RPX495" s="1"/>
      <c r="RPY495" s="1"/>
      <c r="RPZ495" s="1"/>
      <c r="RQA495" s="1"/>
      <c r="RQB495" s="1"/>
      <c r="RQC495" s="1"/>
      <c r="RQD495" s="1"/>
      <c r="RQE495" s="1"/>
      <c r="RQF495" s="1"/>
      <c r="RQG495" s="1"/>
      <c r="RQH495" s="1"/>
      <c r="RQI495" s="1"/>
      <c r="RQJ495" s="1"/>
      <c r="RQK495" s="1"/>
      <c r="RQL495" s="1"/>
      <c r="RQM495" s="1"/>
      <c r="RQN495" s="1"/>
      <c r="RQO495" s="1"/>
      <c r="RQP495" s="1"/>
      <c r="RQQ495" s="1"/>
      <c r="RQR495" s="1"/>
      <c r="RQS495" s="1"/>
      <c r="RQT495" s="1"/>
      <c r="RQU495" s="1"/>
      <c r="RQV495" s="1"/>
      <c r="RQW495" s="1"/>
      <c r="RQX495" s="1"/>
      <c r="RQY495" s="1"/>
      <c r="RQZ495" s="1"/>
      <c r="RRA495" s="1"/>
      <c r="RRB495" s="1"/>
      <c r="RRC495" s="1"/>
      <c r="RRD495" s="1"/>
      <c r="RRE495" s="1"/>
      <c r="RRF495" s="1"/>
      <c r="RRG495" s="1"/>
      <c r="RRH495" s="1"/>
      <c r="RRI495" s="1"/>
      <c r="RRJ495" s="1"/>
      <c r="RRK495" s="1"/>
      <c r="RRL495" s="1"/>
      <c r="RRM495" s="1"/>
      <c r="RRN495" s="1"/>
      <c r="RRO495" s="1"/>
      <c r="RRP495" s="1"/>
      <c r="RRQ495" s="1"/>
      <c r="RRR495" s="1"/>
      <c r="RRS495" s="1"/>
      <c r="RRT495" s="1"/>
      <c r="RRU495" s="1"/>
      <c r="RRV495" s="1"/>
      <c r="RRW495" s="1"/>
      <c r="RRX495" s="1"/>
      <c r="RRY495" s="1"/>
      <c r="RRZ495" s="1"/>
      <c r="RSA495" s="1"/>
      <c r="RSB495" s="1"/>
      <c r="RSC495" s="1"/>
      <c r="RSD495" s="1"/>
      <c r="RSE495" s="1"/>
      <c r="RSF495" s="1"/>
      <c r="RSG495" s="1"/>
      <c r="RSH495" s="1"/>
      <c r="RSI495" s="1"/>
      <c r="RSJ495" s="1"/>
      <c r="RSK495" s="1"/>
      <c r="RSL495" s="1"/>
      <c r="RSM495" s="1"/>
      <c r="RSN495" s="1"/>
      <c r="RSO495" s="1"/>
      <c r="RSP495" s="1"/>
      <c r="RSQ495" s="1"/>
      <c r="RSR495" s="1"/>
      <c r="RSS495" s="1"/>
      <c r="RST495" s="1"/>
      <c r="RSU495" s="1"/>
      <c r="RSV495" s="1"/>
      <c r="RSW495" s="1"/>
      <c r="RSX495" s="1"/>
      <c r="RSY495" s="1"/>
      <c r="RSZ495" s="1"/>
      <c r="RTA495" s="1"/>
      <c r="RTB495" s="1"/>
      <c r="RTC495" s="1"/>
      <c r="RTD495" s="1"/>
      <c r="RTE495" s="1"/>
      <c r="RTF495" s="1"/>
      <c r="RTG495" s="1"/>
      <c r="RTH495" s="1"/>
      <c r="RTI495" s="1"/>
      <c r="RTJ495" s="1"/>
      <c r="RTK495" s="1"/>
      <c r="RTL495" s="1"/>
      <c r="RTM495" s="1"/>
      <c r="RTN495" s="1"/>
      <c r="RTO495" s="1"/>
      <c r="RTP495" s="1"/>
      <c r="RTQ495" s="1"/>
      <c r="RTR495" s="1"/>
      <c r="RTS495" s="1"/>
      <c r="RTT495" s="1"/>
      <c r="RTU495" s="1"/>
      <c r="RTV495" s="1"/>
      <c r="RTW495" s="1"/>
      <c r="RTX495" s="1"/>
      <c r="RTY495" s="1"/>
      <c r="RTZ495" s="1"/>
      <c r="RUA495" s="1"/>
      <c r="RUB495" s="1"/>
      <c r="RUC495" s="1"/>
      <c r="RUD495" s="1"/>
      <c r="RUE495" s="1"/>
      <c r="RUF495" s="1"/>
      <c r="RUG495" s="1"/>
      <c r="RUH495" s="1"/>
      <c r="RUI495" s="1"/>
      <c r="RUJ495" s="1"/>
      <c r="RUK495" s="1"/>
      <c r="RUL495" s="1"/>
      <c r="RUM495" s="1"/>
      <c r="RUN495" s="1"/>
      <c r="RUO495" s="1"/>
      <c r="RUP495" s="1"/>
      <c r="RUQ495" s="1"/>
      <c r="RUR495" s="1"/>
      <c r="RUS495" s="1"/>
      <c r="RUT495" s="1"/>
      <c r="RUU495" s="1"/>
      <c r="RUV495" s="1"/>
      <c r="RUW495" s="1"/>
      <c r="RUX495" s="1"/>
      <c r="RUY495" s="1"/>
      <c r="RUZ495" s="1"/>
      <c r="RVA495" s="1"/>
      <c r="RVB495" s="1"/>
      <c r="RVC495" s="1"/>
      <c r="RVD495" s="1"/>
      <c r="RVE495" s="1"/>
      <c r="RVF495" s="1"/>
      <c r="RVG495" s="1"/>
      <c r="RVH495" s="1"/>
      <c r="RVI495" s="1"/>
      <c r="RVJ495" s="1"/>
      <c r="RVK495" s="1"/>
      <c r="RVL495" s="1"/>
      <c r="RVM495" s="1"/>
      <c r="RVN495" s="1"/>
      <c r="RVO495" s="1"/>
      <c r="RVP495" s="1"/>
      <c r="RVQ495" s="1"/>
      <c r="RVR495" s="1"/>
      <c r="RVS495" s="1"/>
      <c r="RVT495" s="1"/>
      <c r="RVU495" s="1"/>
      <c r="RVV495" s="1"/>
      <c r="RVW495" s="1"/>
      <c r="RVX495" s="1"/>
      <c r="RVY495" s="1"/>
      <c r="RVZ495" s="1"/>
      <c r="RWA495" s="1"/>
      <c r="RWB495" s="1"/>
      <c r="RWC495" s="1"/>
      <c r="RWD495" s="1"/>
      <c r="RWE495" s="1"/>
      <c r="RWF495" s="1"/>
      <c r="RWG495" s="1"/>
      <c r="RWH495" s="1"/>
      <c r="RWI495" s="1"/>
      <c r="RWJ495" s="1"/>
      <c r="RWK495" s="1"/>
      <c r="RWL495" s="1"/>
      <c r="RWM495" s="1"/>
      <c r="RWN495" s="1"/>
      <c r="RWO495" s="1"/>
      <c r="RWP495" s="1"/>
      <c r="RWQ495" s="1"/>
      <c r="RWR495" s="1"/>
      <c r="RWS495" s="1"/>
      <c r="RWT495" s="1"/>
      <c r="RWU495" s="1"/>
      <c r="RWV495" s="1"/>
      <c r="RWW495" s="1"/>
      <c r="RWX495" s="1"/>
      <c r="RWY495" s="1"/>
      <c r="RWZ495" s="1"/>
      <c r="RXA495" s="1"/>
      <c r="RXB495" s="1"/>
      <c r="RXC495" s="1"/>
      <c r="RXD495" s="1"/>
      <c r="RXE495" s="1"/>
      <c r="RXF495" s="1"/>
      <c r="RXG495" s="1"/>
      <c r="RXH495" s="1"/>
      <c r="RXI495" s="1"/>
      <c r="RXJ495" s="1"/>
      <c r="RXK495" s="1"/>
      <c r="RXL495" s="1"/>
      <c r="RXM495" s="1"/>
      <c r="RXN495" s="1"/>
      <c r="RXO495" s="1"/>
      <c r="RXP495" s="1"/>
      <c r="RXQ495" s="1"/>
      <c r="RXR495" s="1"/>
      <c r="RXS495" s="1"/>
      <c r="RXT495" s="1"/>
      <c r="RXU495" s="1"/>
      <c r="RXV495" s="1"/>
      <c r="RXW495" s="1"/>
      <c r="RXX495" s="1"/>
      <c r="RXY495" s="1"/>
      <c r="RXZ495" s="1"/>
      <c r="RYA495" s="1"/>
      <c r="RYB495" s="1"/>
      <c r="RYC495" s="1"/>
      <c r="RYD495" s="1"/>
      <c r="RYE495" s="1"/>
      <c r="RYF495" s="1"/>
      <c r="RYG495" s="1"/>
      <c r="RYH495" s="1"/>
      <c r="RYI495" s="1"/>
      <c r="RYJ495" s="1"/>
      <c r="RYK495" s="1"/>
      <c r="RYL495" s="1"/>
      <c r="RYM495" s="1"/>
      <c r="RYN495" s="1"/>
      <c r="RYO495" s="1"/>
      <c r="RYP495" s="1"/>
      <c r="RYQ495" s="1"/>
      <c r="RYR495" s="1"/>
      <c r="RYS495" s="1"/>
      <c r="RYT495" s="1"/>
      <c r="RYU495" s="1"/>
      <c r="RYV495" s="1"/>
      <c r="RYW495" s="1"/>
      <c r="RYX495" s="1"/>
      <c r="RYY495" s="1"/>
      <c r="RYZ495" s="1"/>
      <c r="RZA495" s="1"/>
      <c r="RZB495" s="1"/>
      <c r="RZC495" s="1"/>
      <c r="RZD495" s="1"/>
      <c r="RZE495" s="1"/>
      <c r="RZF495" s="1"/>
      <c r="RZG495" s="1"/>
      <c r="RZH495" s="1"/>
      <c r="RZI495" s="1"/>
      <c r="RZJ495" s="1"/>
      <c r="RZK495" s="1"/>
      <c r="RZL495" s="1"/>
      <c r="RZM495" s="1"/>
      <c r="RZN495" s="1"/>
      <c r="RZO495" s="1"/>
      <c r="RZP495" s="1"/>
      <c r="RZQ495" s="1"/>
      <c r="RZR495" s="1"/>
      <c r="RZS495" s="1"/>
      <c r="RZT495" s="1"/>
      <c r="RZU495" s="1"/>
      <c r="RZV495" s="1"/>
      <c r="RZW495" s="1"/>
      <c r="RZX495" s="1"/>
      <c r="RZY495" s="1"/>
      <c r="RZZ495" s="1"/>
      <c r="SAA495" s="1"/>
      <c r="SAB495" s="1"/>
      <c r="SAC495" s="1"/>
      <c r="SAD495" s="1"/>
      <c r="SAE495" s="1"/>
      <c r="SAF495" s="1"/>
      <c r="SAG495" s="1"/>
      <c r="SAH495" s="1"/>
      <c r="SAI495" s="1"/>
      <c r="SAJ495" s="1"/>
      <c r="SAK495" s="1"/>
      <c r="SAL495" s="1"/>
      <c r="SAM495" s="1"/>
      <c r="SAN495" s="1"/>
      <c r="SAO495" s="1"/>
      <c r="SAP495" s="1"/>
      <c r="SAQ495" s="1"/>
      <c r="SAR495" s="1"/>
      <c r="SAS495" s="1"/>
      <c r="SAT495" s="1"/>
      <c r="SAU495" s="1"/>
      <c r="SAV495" s="1"/>
      <c r="SAW495" s="1"/>
      <c r="SAX495" s="1"/>
      <c r="SAY495" s="1"/>
      <c r="SAZ495" s="1"/>
      <c r="SBA495" s="1"/>
      <c r="SBB495" s="1"/>
      <c r="SBC495" s="1"/>
      <c r="SBD495" s="1"/>
      <c r="SBE495" s="1"/>
      <c r="SBF495" s="1"/>
      <c r="SBG495" s="1"/>
      <c r="SBH495" s="1"/>
      <c r="SBI495" s="1"/>
      <c r="SBJ495" s="1"/>
      <c r="SBK495" s="1"/>
      <c r="SBL495" s="1"/>
      <c r="SBM495" s="1"/>
      <c r="SBN495" s="1"/>
      <c r="SBO495" s="1"/>
      <c r="SBP495" s="1"/>
      <c r="SBQ495" s="1"/>
      <c r="SBR495" s="1"/>
      <c r="SBS495" s="1"/>
      <c r="SBT495" s="1"/>
      <c r="SBU495" s="1"/>
      <c r="SBV495" s="1"/>
      <c r="SBW495" s="1"/>
      <c r="SBX495" s="1"/>
      <c r="SBY495" s="1"/>
      <c r="SBZ495" s="1"/>
      <c r="SCA495" s="1"/>
      <c r="SCB495" s="1"/>
      <c r="SCC495" s="1"/>
      <c r="SCD495" s="1"/>
      <c r="SCE495" s="1"/>
      <c r="SCF495" s="1"/>
      <c r="SCG495" s="1"/>
      <c r="SCH495" s="1"/>
      <c r="SCI495" s="1"/>
      <c r="SCJ495" s="1"/>
      <c r="SCK495" s="1"/>
      <c r="SCL495" s="1"/>
      <c r="SCM495" s="1"/>
      <c r="SCN495" s="1"/>
      <c r="SCO495" s="1"/>
      <c r="SCP495" s="1"/>
      <c r="SCQ495" s="1"/>
      <c r="SCR495" s="1"/>
      <c r="SCS495" s="1"/>
      <c r="SCT495" s="1"/>
      <c r="SCU495" s="1"/>
      <c r="SCV495" s="1"/>
      <c r="SCW495" s="1"/>
      <c r="SCX495" s="1"/>
      <c r="SCY495" s="1"/>
      <c r="SCZ495" s="1"/>
      <c r="SDA495" s="1"/>
      <c r="SDB495" s="1"/>
      <c r="SDC495" s="1"/>
      <c r="SDD495" s="1"/>
      <c r="SDE495" s="1"/>
      <c r="SDF495" s="1"/>
      <c r="SDG495" s="1"/>
      <c r="SDH495" s="1"/>
      <c r="SDI495" s="1"/>
      <c r="SDJ495" s="1"/>
      <c r="SDK495" s="1"/>
      <c r="SDL495" s="1"/>
      <c r="SDM495" s="1"/>
      <c r="SDN495" s="1"/>
      <c r="SDO495" s="1"/>
      <c r="SDP495" s="1"/>
      <c r="SDQ495" s="1"/>
      <c r="SDR495" s="1"/>
      <c r="SDS495" s="1"/>
      <c r="SDT495" s="1"/>
      <c r="SDU495" s="1"/>
      <c r="SDV495" s="1"/>
      <c r="SDW495" s="1"/>
      <c r="SDX495" s="1"/>
      <c r="SDY495" s="1"/>
      <c r="SDZ495" s="1"/>
      <c r="SEA495" s="1"/>
      <c r="SEB495" s="1"/>
      <c r="SEC495" s="1"/>
      <c r="SED495" s="1"/>
      <c r="SEE495" s="1"/>
      <c r="SEF495" s="1"/>
      <c r="SEG495" s="1"/>
      <c r="SEH495" s="1"/>
      <c r="SEI495" s="1"/>
      <c r="SEJ495" s="1"/>
      <c r="SEK495" s="1"/>
      <c r="SEL495" s="1"/>
      <c r="SEM495" s="1"/>
      <c r="SEN495" s="1"/>
      <c r="SEO495" s="1"/>
      <c r="SEP495" s="1"/>
      <c r="SEQ495" s="1"/>
      <c r="SER495" s="1"/>
      <c r="SES495" s="1"/>
      <c r="SET495" s="1"/>
      <c r="SEU495" s="1"/>
      <c r="SEV495" s="1"/>
      <c r="SEW495" s="1"/>
      <c r="SEX495" s="1"/>
      <c r="SEY495" s="1"/>
      <c r="SEZ495" s="1"/>
      <c r="SFA495" s="1"/>
      <c r="SFB495" s="1"/>
      <c r="SFC495" s="1"/>
      <c r="SFD495" s="1"/>
      <c r="SFE495" s="1"/>
      <c r="SFF495" s="1"/>
      <c r="SFG495" s="1"/>
      <c r="SFH495" s="1"/>
      <c r="SFI495" s="1"/>
      <c r="SFJ495" s="1"/>
      <c r="SFK495" s="1"/>
      <c r="SFL495" s="1"/>
      <c r="SFM495" s="1"/>
      <c r="SFN495" s="1"/>
      <c r="SFO495" s="1"/>
      <c r="SFP495" s="1"/>
      <c r="SFQ495" s="1"/>
      <c r="SFR495" s="1"/>
      <c r="SFS495" s="1"/>
      <c r="SFT495" s="1"/>
      <c r="SFU495" s="1"/>
      <c r="SFV495" s="1"/>
      <c r="SFW495" s="1"/>
      <c r="SFX495" s="1"/>
      <c r="SFY495" s="1"/>
      <c r="SFZ495" s="1"/>
      <c r="SGA495" s="1"/>
      <c r="SGB495" s="1"/>
      <c r="SGC495" s="1"/>
      <c r="SGD495" s="1"/>
      <c r="SGE495" s="1"/>
      <c r="SGF495" s="1"/>
      <c r="SGG495" s="1"/>
      <c r="SGH495" s="1"/>
      <c r="SGI495" s="1"/>
      <c r="SGJ495" s="1"/>
      <c r="SGK495" s="1"/>
      <c r="SGL495" s="1"/>
      <c r="SGM495" s="1"/>
      <c r="SGN495" s="1"/>
      <c r="SGO495" s="1"/>
      <c r="SGP495" s="1"/>
      <c r="SGQ495" s="1"/>
      <c r="SGR495" s="1"/>
      <c r="SGS495" s="1"/>
      <c r="SGT495" s="1"/>
      <c r="SGU495" s="1"/>
      <c r="SGV495" s="1"/>
      <c r="SGW495" s="1"/>
      <c r="SGX495" s="1"/>
      <c r="SGY495" s="1"/>
      <c r="SGZ495" s="1"/>
      <c r="SHA495" s="1"/>
      <c r="SHB495" s="1"/>
      <c r="SHC495" s="1"/>
      <c r="SHD495" s="1"/>
      <c r="SHE495" s="1"/>
      <c r="SHF495" s="1"/>
      <c r="SHG495" s="1"/>
      <c r="SHH495" s="1"/>
      <c r="SHI495" s="1"/>
      <c r="SHJ495" s="1"/>
      <c r="SHK495" s="1"/>
      <c r="SHL495" s="1"/>
      <c r="SHM495" s="1"/>
      <c r="SHN495" s="1"/>
      <c r="SHO495" s="1"/>
      <c r="SHP495" s="1"/>
      <c r="SHQ495" s="1"/>
      <c r="SHR495" s="1"/>
      <c r="SHS495" s="1"/>
      <c r="SHT495" s="1"/>
      <c r="SHU495" s="1"/>
      <c r="SHV495" s="1"/>
      <c r="SHW495" s="1"/>
      <c r="SHX495" s="1"/>
      <c r="SHY495" s="1"/>
      <c r="SHZ495" s="1"/>
      <c r="SIA495" s="1"/>
      <c r="SIB495" s="1"/>
      <c r="SIC495" s="1"/>
      <c r="SID495" s="1"/>
      <c r="SIE495" s="1"/>
      <c r="SIF495" s="1"/>
      <c r="SIG495" s="1"/>
      <c r="SIH495" s="1"/>
      <c r="SII495" s="1"/>
      <c r="SIJ495" s="1"/>
      <c r="SIK495" s="1"/>
      <c r="SIL495" s="1"/>
      <c r="SIM495" s="1"/>
      <c r="SIN495" s="1"/>
      <c r="SIO495" s="1"/>
      <c r="SIP495" s="1"/>
      <c r="SIQ495" s="1"/>
      <c r="SIR495" s="1"/>
      <c r="SIS495" s="1"/>
      <c r="SIT495" s="1"/>
      <c r="SIU495" s="1"/>
      <c r="SIV495" s="1"/>
      <c r="SIW495" s="1"/>
      <c r="SIX495" s="1"/>
      <c r="SIY495" s="1"/>
      <c r="SIZ495" s="1"/>
      <c r="SJA495" s="1"/>
      <c r="SJB495" s="1"/>
      <c r="SJC495" s="1"/>
      <c r="SJD495" s="1"/>
      <c r="SJE495" s="1"/>
      <c r="SJF495" s="1"/>
      <c r="SJG495" s="1"/>
      <c r="SJH495" s="1"/>
      <c r="SJI495" s="1"/>
      <c r="SJJ495" s="1"/>
      <c r="SJK495" s="1"/>
      <c r="SJL495" s="1"/>
      <c r="SJM495" s="1"/>
      <c r="SJN495" s="1"/>
      <c r="SJO495" s="1"/>
      <c r="SJP495" s="1"/>
      <c r="SJQ495" s="1"/>
      <c r="SJR495" s="1"/>
      <c r="SJS495" s="1"/>
      <c r="SJT495" s="1"/>
      <c r="SJU495" s="1"/>
      <c r="SJV495" s="1"/>
      <c r="SJW495" s="1"/>
      <c r="SJX495" s="1"/>
      <c r="SJY495" s="1"/>
      <c r="SJZ495" s="1"/>
      <c r="SKA495" s="1"/>
      <c r="SKB495" s="1"/>
      <c r="SKC495" s="1"/>
      <c r="SKD495" s="1"/>
      <c r="SKE495" s="1"/>
      <c r="SKF495" s="1"/>
      <c r="SKG495" s="1"/>
      <c r="SKH495" s="1"/>
      <c r="SKI495" s="1"/>
      <c r="SKJ495" s="1"/>
      <c r="SKK495" s="1"/>
      <c r="SKL495" s="1"/>
      <c r="SKM495" s="1"/>
      <c r="SKN495" s="1"/>
      <c r="SKO495" s="1"/>
      <c r="SKP495" s="1"/>
      <c r="SKQ495" s="1"/>
      <c r="SKR495" s="1"/>
      <c r="SKS495" s="1"/>
      <c r="SKT495" s="1"/>
      <c r="SKU495" s="1"/>
      <c r="SKV495" s="1"/>
      <c r="SKW495" s="1"/>
      <c r="SKX495" s="1"/>
      <c r="SKY495" s="1"/>
      <c r="SKZ495" s="1"/>
      <c r="SLA495" s="1"/>
      <c r="SLB495" s="1"/>
      <c r="SLC495" s="1"/>
      <c r="SLD495" s="1"/>
      <c r="SLE495" s="1"/>
      <c r="SLF495" s="1"/>
      <c r="SLG495" s="1"/>
      <c r="SLH495" s="1"/>
      <c r="SLI495" s="1"/>
      <c r="SLJ495" s="1"/>
      <c r="SLK495" s="1"/>
      <c r="SLL495" s="1"/>
      <c r="SLM495" s="1"/>
      <c r="SLN495" s="1"/>
      <c r="SLO495" s="1"/>
      <c r="SLP495" s="1"/>
      <c r="SLQ495" s="1"/>
      <c r="SLR495" s="1"/>
      <c r="SLS495" s="1"/>
      <c r="SLT495" s="1"/>
      <c r="SLU495" s="1"/>
      <c r="SLV495" s="1"/>
      <c r="SLW495" s="1"/>
      <c r="SLX495" s="1"/>
      <c r="SLY495" s="1"/>
      <c r="SLZ495" s="1"/>
      <c r="SMA495" s="1"/>
      <c r="SMB495" s="1"/>
      <c r="SMC495" s="1"/>
      <c r="SMD495" s="1"/>
      <c r="SME495" s="1"/>
      <c r="SMF495" s="1"/>
      <c r="SMG495" s="1"/>
      <c r="SMH495" s="1"/>
      <c r="SMI495" s="1"/>
      <c r="SMJ495" s="1"/>
      <c r="SMK495" s="1"/>
      <c r="SML495" s="1"/>
      <c r="SMM495" s="1"/>
      <c r="SMN495" s="1"/>
      <c r="SMO495" s="1"/>
      <c r="SMP495" s="1"/>
      <c r="SMQ495" s="1"/>
      <c r="SMR495" s="1"/>
      <c r="SMS495" s="1"/>
      <c r="SMT495" s="1"/>
      <c r="SMU495" s="1"/>
      <c r="SMV495" s="1"/>
      <c r="SMW495" s="1"/>
      <c r="SMX495" s="1"/>
      <c r="SMY495" s="1"/>
      <c r="SMZ495" s="1"/>
      <c r="SNA495" s="1"/>
      <c r="SNB495" s="1"/>
      <c r="SNC495" s="1"/>
      <c r="SND495" s="1"/>
      <c r="SNE495" s="1"/>
      <c r="SNF495" s="1"/>
      <c r="SNG495" s="1"/>
      <c r="SNH495" s="1"/>
      <c r="SNI495" s="1"/>
      <c r="SNJ495" s="1"/>
      <c r="SNK495" s="1"/>
      <c r="SNL495" s="1"/>
      <c r="SNM495" s="1"/>
      <c r="SNN495" s="1"/>
      <c r="SNO495" s="1"/>
      <c r="SNP495" s="1"/>
      <c r="SNQ495" s="1"/>
      <c r="SNR495" s="1"/>
      <c r="SNS495" s="1"/>
      <c r="SNT495" s="1"/>
      <c r="SNU495" s="1"/>
      <c r="SNV495" s="1"/>
      <c r="SNW495" s="1"/>
      <c r="SNX495" s="1"/>
      <c r="SNY495" s="1"/>
      <c r="SNZ495" s="1"/>
      <c r="SOA495" s="1"/>
      <c r="SOB495" s="1"/>
      <c r="SOC495" s="1"/>
      <c r="SOD495" s="1"/>
      <c r="SOE495" s="1"/>
      <c r="SOF495" s="1"/>
      <c r="SOG495" s="1"/>
      <c r="SOH495" s="1"/>
      <c r="SOI495" s="1"/>
      <c r="SOJ495" s="1"/>
      <c r="SOK495" s="1"/>
      <c r="SOL495" s="1"/>
      <c r="SOM495" s="1"/>
      <c r="SON495" s="1"/>
      <c r="SOO495" s="1"/>
      <c r="SOP495" s="1"/>
      <c r="SOQ495" s="1"/>
      <c r="SOR495" s="1"/>
      <c r="SOS495" s="1"/>
      <c r="SOT495" s="1"/>
      <c r="SOU495" s="1"/>
      <c r="SOV495" s="1"/>
      <c r="SOW495" s="1"/>
      <c r="SOX495" s="1"/>
      <c r="SOY495" s="1"/>
      <c r="SOZ495" s="1"/>
      <c r="SPA495" s="1"/>
      <c r="SPB495" s="1"/>
      <c r="SPC495" s="1"/>
      <c r="SPD495" s="1"/>
      <c r="SPE495" s="1"/>
      <c r="SPF495" s="1"/>
      <c r="SPG495" s="1"/>
      <c r="SPH495" s="1"/>
      <c r="SPI495" s="1"/>
      <c r="SPJ495" s="1"/>
      <c r="SPK495" s="1"/>
      <c r="SPL495" s="1"/>
      <c r="SPM495" s="1"/>
      <c r="SPN495" s="1"/>
      <c r="SPO495" s="1"/>
      <c r="SPP495" s="1"/>
      <c r="SPQ495" s="1"/>
      <c r="SPR495" s="1"/>
      <c r="SPS495" s="1"/>
      <c r="SPT495" s="1"/>
      <c r="SPU495" s="1"/>
      <c r="SPV495" s="1"/>
      <c r="SPW495" s="1"/>
      <c r="SPX495" s="1"/>
      <c r="SPY495" s="1"/>
      <c r="SPZ495" s="1"/>
      <c r="SQA495" s="1"/>
      <c r="SQB495" s="1"/>
      <c r="SQC495" s="1"/>
      <c r="SQD495" s="1"/>
      <c r="SQE495" s="1"/>
      <c r="SQF495" s="1"/>
      <c r="SQG495" s="1"/>
      <c r="SQH495" s="1"/>
      <c r="SQI495" s="1"/>
      <c r="SQJ495" s="1"/>
      <c r="SQK495" s="1"/>
      <c r="SQL495" s="1"/>
      <c r="SQM495" s="1"/>
      <c r="SQN495" s="1"/>
      <c r="SQO495" s="1"/>
      <c r="SQP495" s="1"/>
      <c r="SQQ495" s="1"/>
      <c r="SQR495" s="1"/>
      <c r="SQS495" s="1"/>
      <c r="SQT495" s="1"/>
      <c r="SQU495" s="1"/>
      <c r="SQV495" s="1"/>
      <c r="SQW495" s="1"/>
      <c r="SQX495" s="1"/>
      <c r="SQY495" s="1"/>
      <c r="SQZ495" s="1"/>
      <c r="SRA495" s="1"/>
      <c r="SRB495" s="1"/>
      <c r="SRC495" s="1"/>
      <c r="SRD495" s="1"/>
      <c r="SRE495" s="1"/>
      <c r="SRF495" s="1"/>
      <c r="SRG495" s="1"/>
      <c r="SRH495" s="1"/>
      <c r="SRI495" s="1"/>
      <c r="SRJ495" s="1"/>
      <c r="SRK495" s="1"/>
      <c r="SRL495" s="1"/>
      <c r="SRM495" s="1"/>
      <c r="SRN495" s="1"/>
      <c r="SRO495" s="1"/>
      <c r="SRP495" s="1"/>
      <c r="SRQ495" s="1"/>
      <c r="SRR495" s="1"/>
      <c r="SRS495" s="1"/>
      <c r="SRT495" s="1"/>
      <c r="SRU495" s="1"/>
      <c r="SRV495" s="1"/>
      <c r="SRW495" s="1"/>
      <c r="SRX495" s="1"/>
      <c r="SRY495" s="1"/>
      <c r="SRZ495" s="1"/>
      <c r="SSA495" s="1"/>
      <c r="SSB495" s="1"/>
      <c r="SSC495" s="1"/>
      <c r="SSD495" s="1"/>
      <c r="SSE495" s="1"/>
      <c r="SSF495" s="1"/>
      <c r="SSG495" s="1"/>
      <c r="SSH495" s="1"/>
      <c r="SSI495" s="1"/>
      <c r="SSJ495" s="1"/>
      <c r="SSK495" s="1"/>
      <c r="SSL495" s="1"/>
      <c r="SSM495" s="1"/>
      <c r="SSN495" s="1"/>
      <c r="SSO495" s="1"/>
      <c r="SSP495" s="1"/>
      <c r="SSQ495" s="1"/>
      <c r="SSR495" s="1"/>
      <c r="SSS495" s="1"/>
      <c r="SST495" s="1"/>
      <c r="SSU495" s="1"/>
      <c r="SSV495" s="1"/>
      <c r="SSW495" s="1"/>
      <c r="SSX495" s="1"/>
      <c r="SSY495" s="1"/>
      <c r="SSZ495" s="1"/>
      <c r="STA495" s="1"/>
      <c r="STB495" s="1"/>
      <c r="STC495" s="1"/>
      <c r="STD495" s="1"/>
      <c r="STE495" s="1"/>
      <c r="STF495" s="1"/>
      <c r="STG495" s="1"/>
      <c r="STH495" s="1"/>
      <c r="STI495" s="1"/>
      <c r="STJ495" s="1"/>
      <c r="STK495" s="1"/>
      <c r="STL495" s="1"/>
      <c r="STM495" s="1"/>
      <c r="STN495" s="1"/>
      <c r="STO495" s="1"/>
      <c r="STP495" s="1"/>
      <c r="STQ495" s="1"/>
      <c r="STR495" s="1"/>
      <c r="STS495" s="1"/>
      <c r="STT495" s="1"/>
      <c r="STU495" s="1"/>
      <c r="STV495" s="1"/>
      <c r="STW495" s="1"/>
      <c r="STX495" s="1"/>
      <c r="STY495" s="1"/>
      <c r="STZ495" s="1"/>
      <c r="SUA495" s="1"/>
      <c r="SUB495" s="1"/>
      <c r="SUC495" s="1"/>
      <c r="SUD495" s="1"/>
      <c r="SUE495" s="1"/>
      <c r="SUF495" s="1"/>
      <c r="SUG495" s="1"/>
      <c r="SUH495" s="1"/>
      <c r="SUI495" s="1"/>
      <c r="SUJ495" s="1"/>
      <c r="SUK495" s="1"/>
      <c r="SUL495" s="1"/>
      <c r="SUM495" s="1"/>
      <c r="SUN495" s="1"/>
      <c r="SUO495" s="1"/>
      <c r="SUP495" s="1"/>
      <c r="SUQ495" s="1"/>
      <c r="SUR495" s="1"/>
      <c r="SUS495" s="1"/>
      <c r="SUT495" s="1"/>
      <c r="SUU495" s="1"/>
      <c r="SUV495" s="1"/>
      <c r="SUW495" s="1"/>
      <c r="SUX495" s="1"/>
      <c r="SUY495" s="1"/>
      <c r="SUZ495" s="1"/>
      <c r="SVA495" s="1"/>
      <c r="SVB495" s="1"/>
      <c r="SVC495" s="1"/>
      <c r="SVD495" s="1"/>
      <c r="SVE495" s="1"/>
      <c r="SVF495" s="1"/>
      <c r="SVG495" s="1"/>
      <c r="SVH495" s="1"/>
      <c r="SVI495" s="1"/>
      <c r="SVJ495" s="1"/>
      <c r="SVK495" s="1"/>
      <c r="SVL495" s="1"/>
      <c r="SVM495" s="1"/>
      <c r="SVN495" s="1"/>
      <c r="SVO495" s="1"/>
      <c r="SVP495" s="1"/>
      <c r="SVQ495" s="1"/>
      <c r="SVR495" s="1"/>
      <c r="SVS495" s="1"/>
      <c r="SVT495" s="1"/>
      <c r="SVU495" s="1"/>
      <c r="SVV495" s="1"/>
      <c r="SVW495" s="1"/>
      <c r="SVX495" s="1"/>
      <c r="SVY495" s="1"/>
      <c r="SVZ495" s="1"/>
      <c r="SWA495" s="1"/>
      <c r="SWB495" s="1"/>
      <c r="SWC495" s="1"/>
      <c r="SWD495" s="1"/>
      <c r="SWE495" s="1"/>
      <c r="SWF495" s="1"/>
      <c r="SWG495" s="1"/>
      <c r="SWH495" s="1"/>
      <c r="SWI495" s="1"/>
      <c r="SWJ495" s="1"/>
      <c r="SWK495" s="1"/>
      <c r="SWL495" s="1"/>
      <c r="SWM495" s="1"/>
      <c r="SWN495" s="1"/>
      <c r="SWO495" s="1"/>
      <c r="SWP495" s="1"/>
      <c r="SWQ495" s="1"/>
      <c r="SWR495" s="1"/>
      <c r="SWS495" s="1"/>
      <c r="SWT495" s="1"/>
      <c r="SWU495" s="1"/>
      <c r="SWV495" s="1"/>
      <c r="SWW495" s="1"/>
      <c r="SWX495" s="1"/>
      <c r="SWY495" s="1"/>
      <c r="SWZ495" s="1"/>
      <c r="SXA495" s="1"/>
      <c r="SXB495" s="1"/>
      <c r="SXC495" s="1"/>
      <c r="SXD495" s="1"/>
      <c r="SXE495" s="1"/>
      <c r="SXF495" s="1"/>
      <c r="SXG495" s="1"/>
      <c r="SXH495" s="1"/>
      <c r="SXI495" s="1"/>
      <c r="SXJ495" s="1"/>
      <c r="SXK495" s="1"/>
      <c r="SXL495" s="1"/>
      <c r="SXM495" s="1"/>
      <c r="SXN495" s="1"/>
      <c r="SXO495" s="1"/>
      <c r="SXP495" s="1"/>
      <c r="SXQ495" s="1"/>
      <c r="SXR495" s="1"/>
      <c r="SXS495" s="1"/>
      <c r="SXT495" s="1"/>
      <c r="SXU495" s="1"/>
      <c r="SXV495" s="1"/>
      <c r="SXW495" s="1"/>
      <c r="SXX495" s="1"/>
      <c r="SXY495" s="1"/>
      <c r="SXZ495" s="1"/>
      <c r="SYA495" s="1"/>
      <c r="SYB495" s="1"/>
      <c r="SYC495" s="1"/>
      <c r="SYD495" s="1"/>
      <c r="SYE495" s="1"/>
      <c r="SYF495" s="1"/>
      <c r="SYG495" s="1"/>
      <c r="SYH495" s="1"/>
      <c r="SYI495" s="1"/>
      <c r="SYJ495" s="1"/>
      <c r="SYK495" s="1"/>
      <c r="SYL495" s="1"/>
      <c r="SYM495" s="1"/>
      <c r="SYN495" s="1"/>
      <c r="SYO495" s="1"/>
      <c r="SYP495" s="1"/>
      <c r="SYQ495" s="1"/>
      <c r="SYR495" s="1"/>
      <c r="SYS495" s="1"/>
      <c r="SYT495" s="1"/>
      <c r="SYU495" s="1"/>
      <c r="SYV495" s="1"/>
      <c r="SYW495" s="1"/>
      <c r="SYX495" s="1"/>
      <c r="SYY495" s="1"/>
      <c r="SYZ495" s="1"/>
      <c r="SZA495" s="1"/>
      <c r="SZB495" s="1"/>
      <c r="SZC495" s="1"/>
      <c r="SZD495" s="1"/>
      <c r="SZE495" s="1"/>
      <c r="SZF495" s="1"/>
      <c r="SZG495" s="1"/>
      <c r="SZH495" s="1"/>
      <c r="SZI495" s="1"/>
      <c r="SZJ495" s="1"/>
      <c r="SZK495" s="1"/>
      <c r="SZL495" s="1"/>
      <c r="SZM495" s="1"/>
      <c r="SZN495" s="1"/>
      <c r="SZO495" s="1"/>
      <c r="SZP495" s="1"/>
      <c r="SZQ495" s="1"/>
      <c r="SZR495" s="1"/>
      <c r="SZS495" s="1"/>
      <c r="SZT495" s="1"/>
      <c r="SZU495" s="1"/>
      <c r="SZV495" s="1"/>
      <c r="SZW495" s="1"/>
      <c r="SZX495" s="1"/>
      <c r="SZY495" s="1"/>
      <c r="SZZ495" s="1"/>
      <c r="TAA495" s="1"/>
      <c r="TAB495" s="1"/>
      <c r="TAC495" s="1"/>
      <c r="TAD495" s="1"/>
      <c r="TAE495" s="1"/>
      <c r="TAF495" s="1"/>
      <c r="TAG495" s="1"/>
      <c r="TAH495" s="1"/>
      <c r="TAI495" s="1"/>
      <c r="TAJ495" s="1"/>
      <c r="TAK495" s="1"/>
      <c r="TAL495" s="1"/>
      <c r="TAM495" s="1"/>
      <c r="TAN495" s="1"/>
      <c r="TAO495" s="1"/>
      <c r="TAP495" s="1"/>
      <c r="TAQ495" s="1"/>
      <c r="TAR495" s="1"/>
      <c r="TAS495" s="1"/>
      <c r="TAT495" s="1"/>
      <c r="TAU495" s="1"/>
      <c r="TAV495" s="1"/>
      <c r="TAW495" s="1"/>
      <c r="TAX495" s="1"/>
      <c r="TAY495" s="1"/>
      <c r="TAZ495" s="1"/>
      <c r="TBA495" s="1"/>
      <c r="TBB495" s="1"/>
      <c r="TBC495" s="1"/>
      <c r="TBD495" s="1"/>
      <c r="TBE495" s="1"/>
      <c r="TBF495" s="1"/>
      <c r="TBG495" s="1"/>
      <c r="TBH495" s="1"/>
      <c r="TBI495" s="1"/>
      <c r="TBJ495" s="1"/>
      <c r="TBK495" s="1"/>
      <c r="TBL495" s="1"/>
      <c r="TBM495" s="1"/>
      <c r="TBN495" s="1"/>
      <c r="TBO495" s="1"/>
      <c r="TBP495" s="1"/>
      <c r="TBQ495" s="1"/>
      <c r="TBR495" s="1"/>
      <c r="TBS495" s="1"/>
      <c r="TBT495" s="1"/>
      <c r="TBU495" s="1"/>
      <c r="TBV495" s="1"/>
      <c r="TBW495" s="1"/>
      <c r="TBX495" s="1"/>
      <c r="TBY495" s="1"/>
      <c r="TBZ495" s="1"/>
      <c r="TCA495" s="1"/>
      <c r="TCB495" s="1"/>
      <c r="TCC495" s="1"/>
      <c r="TCD495" s="1"/>
      <c r="TCE495" s="1"/>
      <c r="TCF495" s="1"/>
      <c r="TCG495" s="1"/>
      <c r="TCH495" s="1"/>
      <c r="TCI495" s="1"/>
      <c r="TCJ495" s="1"/>
      <c r="TCK495" s="1"/>
      <c r="TCL495" s="1"/>
      <c r="TCM495" s="1"/>
      <c r="TCN495" s="1"/>
      <c r="TCO495" s="1"/>
      <c r="TCP495" s="1"/>
      <c r="TCQ495" s="1"/>
      <c r="TCR495" s="1"/>
      <c r="TCS495" s="1"/>
      <c r="TCT495" s="1"/>
      <c r="TCU495" s="1"/>
      <c r="TCV495" s="1"/>
      <c r="TCW495" s="1"/>
      <c r="TCX495" s="1"/>
      <c r="TCY495" s="1"/>
      <c r="TCZ495" s="1"/>
      <c r="TDA495" s="1"/>
      <c r="TDB495" s="1"/>
      <c r="TDC495" s="1"/>
      <c r="TDD495" s="1"/>
      <c r="TDE495" s="1"/>
      <c r="TDF495" s="1"/>
      <c r="TDG495" s="1"/>
      <c r="TDH495" s="1"/>
      <c r="TDI495" s="1"/>
      <c r="TDJ495" s="1"/>
      <c r="TDK495" s="1"/>
      <c r="TDL495" s="1"/>
      <c r="TDM495" s="1"/>
      <c r="TDN495" s="1"/>
      <c r="TDO495" s="1"/>
      <c r="TDP495" s="1"/>
      <c r="TDQ495" s="1"/>
      <c r="TDR495" s="1"/>
      <c r="TDS495" s="1"/>
      <c r="TDT495" s="1"/>
      <c r="TDU495" s="1"/>
      <c r="TDV495" s="1"/>
      <c r="TDW495" s="1"/>
      <c r="TDX495" s="1"/>
      <c r="TDY495" s="1"/>
      <c r="TDZ495" s="1"/>
      <c r="TEA495" s="1"/>
      <c r="TEB495" s="1"/>
      <c r="TEC495" s="1"/>
      <c r="TED495" s="1"/>
      <c r="TEE495" s="1"/>
      <c r="TEF495" s="1"/>
      <c r="TEG495" s="1"/>
      <c r="TEH495" s="1"/>
      <c r="TEI495" s="1"/>
      <c r="TEJ495" s="1"/>
      <c r="TEK495" s="1"/>
      <c r="TEL495" s="1"/>
      <c r="TEM495" s="1"/>
      <c r="TEN495" s="1"/>
      <c r="TEO495" s="1"/>
      <c r="TEP495" s="1"/>
      <c r="TEQ495" s="1"/>
      <c r="TER495" s="1"/>
      <c r="TES495" s="1"/>
      <c r="TET495" s="1"/>
      <c r="TEU495" s="1"/>
      <c r="TEV495" s="1"/>
      <c r="TEW495" s="1"/>
      <c r="TEX495" s="1"/>
      <c r="TEY495" s="1"/>
      <c r="TEZ495" s="1"/>
      <c r="TFA495" s="1"/>
      <c r="TFB495" s="1"/>
      <c r="TFC495" s="1"/>
      <c r="TFD495" s="1"/>
      <c r="TFE495" s="1"/>
      <c r="TFF495" s="1"/>
      <c r="TFG495" s="1"/>
      <c r="TFH495" s="1"/>
      <c r="TFI495" s="1"/>
      <c r="TFJ495" s="1"/>
      <c r="TFK495" s="1"/>
      <c r="TFL495" s="1"/>
      <c r="TFM495" s="1"/>
      <c r="TFN495" s="1"/>
      <c r="TFO495" s="1"/>
      <c r="TFP495" s="1"/>
      <c r="TFQ495" s="1"/>
      <c r="TFR495" s="1"/>
      <c r="TFS495" s="1"/>
      <c r="TFT495" s="1"/>
      <c r="TFU495" s="1"/>
      <c r="TFV495" s="1"/>
      <c r="TFW495" s="1"/>
      <c r="TFX495" s="1"/>
      <c r="TFY495" s="1"/>
      <c r="TFZ495" s="1"/>
      <c r="TGA495" s="1"/>
      <c r="TGB495" s="1"/>
      <c r="TGC495" s="1"/>
      <c r="TGD495" s="1"/>
      <c r="TGE495" s="1"/>
      <c r="TGF495" s="1"/>
      <c r="TGG495" s="1"/>
      <c r="TGH495" s="1"/>
      <c r="TGI495" s="1"/>
      <c r="TGJ495" s="1"/>
      <c r="TGK495" s="1"/>
      <c r="TGL495" s="1"/>
      <c r="TGM495" s="1"/>
      <c r="TGN495" s="1"/>
      <c r="TGO495" s="1"/>
      <c r="TGP495" s="1"/>
      <c r="TGQ495" s="1"/>
      <c r="TGR495" s="1"/>
      <c r="TGS495" s="1"/>
      <c r="TGT495" s="1"/>
      <c r="TGU495" s="1"/>
      <c r="TGV495" s="1"/>
      <c r="TGW495" s="1"/>
      <c r="TGX495" s="1"/>
      <c r="TGY495" s="1"/>
      <c r="TGZ495" s="1"/>
      <c r="THA495" s="1"/>
      <c r="THB495" s="1"/>
      <c r="THC495" s="1"/>
      <c r="THD495" s="1"/>
      <c r="THE495" s="1"/>
      <c r="THF495" s="1"/>
      <c r="THG495" s="1"/>
      <c r="THH495" s="1"/>
      <c r="THI495" s="1"/>
      <c r="THJ495" s="1"/>
      <c r="THK495" s="1"/>
      <c r="THL495" s="1"/>
      <c r="THM495" s="1"/>
      <c r="THN495" s="1"/>
      <c r="THO495" s="1"/>
      <c r="THP495" s="1"/>
      <c r="THQ495" s="1"/>
      <c r="THR495" s="1"/>
      <c r="THS495" s="1"/>
      <c r="THT495" s="1"/>
      <c r="THU495" s="1"/>
      <c r="THV495" s="1"/>
      <c r="THW495" s="1"/>
      <c r="THX495" s="1"/>
      <c r="THY495" s="1"/>
      <c r="THZ495" s="1"/>
      <c r="TIA495" s="1"/>
      <c r="TIB495" s="1"/>
      <c r="TIC495" s="1"/>
      <c r="TID495" s="1"/>
      <c r="TIE495" s="1"/>
      <c r="TIF495" s="1"/>
      <c r="TIG495" s="1"/>
      <c r="TIH495" s="1"/>
      <c r="TII495" s="1"/>
      <c r="TIJ495" s="1"/>
      <c r="TIK495" s="1"/>
      <c r="TIL495" s="1"/>
      <c r="TIM495" s="1"/>
      <c r="TIN495" s="1"/>
      <c r="TIO495" s="1"/>
      <c r="TIP495" s="1"/>
      <c r="TIQ495" s="1"/>
      <c r="TIR495" s="1"/>
      <c r="TIS495" s="1"/>
      <c r="TIT495" s="1"/>
      <c r="TIU495" s="1"/>
      <c r="TIV495" s="1"/>
      <c r="TIW495" s="1"/>
      <c r="TIX495" s="1"/>
      <c r="TIY495" s="1"/>
      <c r="TIZ495" s="1"/>
      <c r="TJA495" s="1"/>
      <c r="TJB495" s="1"/>
      <c r="TJC495" s="1"/>
      <c r="TJD495" s="1"/>
      <c r="TJE495" s="1"/>
      <c r="TJF495" s="1"/>
      <c r="TJG495" s="1"/>
      <c r="TJH495" s="1"/>
      <c r="TJI495" s="1"/>
      <c r="TJJ495" s="1"/>
      <c r="TJK495" s="1"/>
      <c r="TJL495" s="1"/>
      <c r="TJM495" s="1"/>
      <c r="TJN495" s="1"/>
      <c r="TJO495" s="1"/>
      <c r="TJP495" s="1"/>
      <c r="TJQ495" s="1"/>
      <c r="TJR495" s="1"/>
      <c r="TJS495" s="1"/>
      <c r="TJT495" s="1"/>
      <c r="TJU495" s="1"/>
      <c r="TJV495" s="1"/>
      <c r="TJW495" s="1"/>
      <c r="TJX495" s="1"/>
      <c r="TJY495" s="1"/>
      <c r="TJZ495" s="1"/>
      <c r="TKA495" s="1"/>
      <c r="TKB495" s="1"/>
      <c r="TKC495" s="1"/>
      <c r="TKD495" s="1"/>
      <c r="TKE495" s="1"/>
      <c r="TKF495" s="1"/>
      <c r="TKG495" s="1"/>
      <c r="TKH495" s="1"/>
      <c r="TKI495" s="1"/>
      <c r="TKJ495" s="1"/>
      <c r="TKK495" s="1"/>
      <c r="TKL495" s="1"/>
      <c r="TKM495" s="1"/>
      <c r="TKN495" s="1"/>
      <c r="TKO495" s="1"/>
      <c r="TKP495" s="1"/>
      <c r="TKQ495" s="1"/>
      <c r="TKR495" s="1"/>
      <c r="TKS495" s="1"/>
      <c r="TKT495" s="1"/>
      <c r="TKU495" s="1"/>
      <c r="TKV495" s="1"/>
      <c r="TKW495" s="1"/>
      <c r="TKX495" s="1"/>
      <c r="TKY495" s="1"/>
      <c r="TKZ495" s="1"/>
      <c r="TLA495" s="1"/>
      <c r="TLB495" s="1"/>
      <c r="TLC495" s="1"/>
      <c r="TLD495" s="1"/>
      <c r="TLE495" s="1"/>
      <c r="TLF495" s="1"/>
      <c r="TLG495" s="1"/>
      <c r="TLH495" s="1"/>
      <c r="TLI495" s="1"/>
      <c r="TLJ495" s="1"/>
      <c r="TLK495" s="1"/>
      <c r="TLL495" s="1"/>
      <c r="TLM495" s="1"/>
      <c r="TLN495" s="1"/>
      <c r="TLO495" s="1"/>
      <c r="TLP495" s="1"/>
      <c r="TLQ495" s="1"/>
      <c r="TLR495" s="1"/>
      <c r="TLS495" s="1"/>
      <c r="TLT495" s="1"/>
      <c r="TLU495" s="1"/>
      <c r="TLV495" s="1"/>
      <c r="TLW495" s="1"/>
      <c r="TLX495" s="1"/>
      <c r="TLY495" s="1"/>
      <c r="TLZ495" s="1"/>
      <c r="TMA495" s="1"/>
      <c r="TMB495" s="1"/>
      <c r="TMC495" s="1"/>
      <c r="TMD495" s="1"/>
      <c r="TME495" s="1"/>
      <c r="TMF495" s="1"/>
      <c r="TMG495" s="1"/>
      <c r="TMH495" s="1"/>
      <c r="TMI495" s="1"/>
      <c r="TMJ495" s="1"/>
      <c r="TMK495" s="1"/>
      <c r="TML495" s="1"/>
      <c r="TMM495" s="1"/>
      <c r="TMN495" s="1"/>
      <c r="TMO495" s="1"/>
      <c r="TMP495" s="1"/>
      <c r="TMQ495" s="1"/>
      <c r="TMR495" s="1"/>
      <c r="TMS495" s="1"/>
      <c r="TMT495" s="1"/>
      <c r="TMU495" s="1"/>
      <c r="TMV495" s="1"/>
      <c r="TMW495" s="1"/>
      <c r="TMX495" s="1"/>
      <c r="TMY495" s="1"/>
      <c r="TMZ495" s="1"/>
      <c r="TNA495" s="1"/>
      <c r="TNB495" s="1"/>
      <c r="TNC495" s="1"/>
      <c r="TND495" s="1"/>
      <c r="TNE495" s="1"/>
      <c r="TNF495" s="1"/>
      <c r="TNG495" s="1"/>
      <c r="TNH495" s="1"/>
      <c r="TNI495" s="1"/>
      <c r="TNJ495" s="1"/>
      <c r="TNK495" s="1"/>
      <c r="TNL495" s="1"/>
      <c r="TNM495" s="1"/>
      <c r="TNN495" s="1"/>
      <c r="TNO495" s="1"/>
      <c r="TNP495" s="1"/>
      <c r="TNQ495" s="1"/>
      <c r="TNR495" s="1"/>
      <c r="TNS495" s="1"/>
      <c r="TNT495" s="1"/>
      <c r="TNU495" s="1"/>
      <c r="TNV495" s="1"/>
      <c r="TNW495" s="1"/>
      <c r="TNX495" s="1"/>
      <c r="TNY495" s="1"/>
      <c r="TNZ495" s="1"/>
      <c r="TOA495" s="1"/>
      <c r="TOB495" s="1"/>
      <c r="TOC495" s="1"/>
      <c r="TOD495" s="1"/>
      <c r="TOE495" s="1"/>
      <c r="TOF495" s="1"/>
      <c r="TOG495" s="1"/>
      <c r="TOH495" s="1"/>
      <c r="TOI495" s="1"/>
      <c r="TOJ495" s="1"/>
      <c r="TOK495" s="1"/>
      <c r="TOL495" s="1"/>
      <c r="TOM495" s="1"/>
      <c r="TON495" s="1"/>
      <c r="TOO495" s="1"/>
      <c r="TOP495" s="1"/>
      <c r="TOQ495" s="1"/>
      <c r="TOR495" s="1"/>
      <c r="TOS495" s="1"/>
      <c r="TOT495" s="1"/>
      <c r="TOU495" s="1"/>
      <c r="TOV495" s="1"/>
      <c r="TOW495" s="1"/>
      <c r="TOX495" s="1"/>
      <c r="TOY495" s="1"/>
      <c r="TOZ495" s="1"/>
      <c r="TPA495" s="1"/>
      <c r="TPB495" s="1"/>
      <c r="TPC495" s="1"/>
      <c r="TPD495" s="1"/>
      <c r="TPE495" s="1"/>
      <c r="TPF495" s="1"/>
      <c r="TPG495" s="1"/>
      <c r="TPH495" s="1"/>
      <c r="TPI495" s="1"/>
      <c r="TPJ495" s="1"/>
      <c r="TPK495" s="1"/>
      <c r="TPL495" s="1"/>
      <c r="TPM495" s="1"/>
      <c r="TPN495" s="1"/>
      <c r="TPO495" s="1"/>
      <c r="TPP495" s="1"/>
      <c r="TPQ495" s="1"/>
      <c r="TPR495" s="1"/>
      <c r="TPS495" s="1"/>
      <c r="TPT495" s="1"/>
      <c r="TPU495" s="1"/>
      <c r="TPV495" s="1"/>
      <c r="TPW495" s="1"/>
      <c r="TPX495" s="1"/>
      <c r="TPY495" s="1"/>
      <c r="TPZ495" s="1"/>
      <c r="TQA495" s="1"/>
      <c r="TQB495" s="1"/>
      <c r="TQC495" s="1"/>
      <c r="TQD495" s="1"/>
      <c r="TQE495" s="1"/>
      <c r="TQF495" s="1"/>
      <c r="TQG495" s="1"/>
      <c r="TQH495" s="1"/>
      <c r="TQI495" s="1"/>
      <c r="TQJ495" s="1"/>
      <c r="TQK495" s="1"/>
      <c r="TQL495" s="1"/>
      <c r="TQM495" s="1"/>
      <c r="TQN495" s="1"/>
      <c r="TQO495" s="1"/>
      <c r="TQP495" s="1"/>
      <c r="TQQ495" s="1"/>
      <c r="TQR495" s="1"/>
      <c r="TQS495" s="1"/>
      <c r="TQT495" s="1"/>
      <c r="TQU495" s="1"/>
      <c r="TQV495" s="1"/>
      <c r="TQW495" s="1"/>
      <c r="TQX495" s="1"/>
      <c r="TQY495" s="1"/>
      <c r="TQZ495" s="1"/>
      <c r="TRA495" s="1"/>
      <c r="TRB495" s="1"/>
      <c r="TRC495" s="1"/>
      <c r="TRD495" s="1"/>
      <c r="TRE495" s="1"/>
      <c r="TRF495" s="1"/>
      <c r="TRG495" s="1"/>
      <c r="TRH495" s="1"/>
      <c r="TRI495" s="1"/>
      <c r="TRJ495" s="1"/>
      <c r="TRK495" s="1"/>
      <c r="TRL495" s="1"/>
      <c r="TRM495" s="1"/>
      <c r="TRN495" s="1"/>
      <c r="TRO495" s="1"/>
      <c r="TRP495" s="1"/>
      <c r="TRQ495" s="1"/>
      <c r="TRR495" s="1"/>
      <c r="TRS495" s="1"/>
      <c r="TRT495" s="1"/>
      <c r="TRU495" s="1"/>
      <c r="TRV495" s="1"/>
      <c r="TRW495" s="1"/>
      <c r="TRX495" s="1"/>
      <c r="TRY495" s="1"/>
      <c r="TRZ495" s="1"/>
      <c r="TSA495" s="1"/>
      <c r="TSB495" s="1"/>
      <c r="TSC495" s="1"/>
      <c r="TSD495" s="1"/>
      <c r="TSE495" s="1"/>
      <c r="TSF495" s="1"/>
      <c r="TSG495" s="1"/>
      <c r="TSH495" s="1"/>
      <c r="TSI495" s="1"/>
      <c r="TSJ495" s="1"/>
      <c r="TSK495" s="1"/>
      <c r="TSL495" s="1"/>
      <c r="TSM495" s="1"/>
      <c r="TSN495" s="1"/>
      <c r="TSO495" s="1"/>
      <c r="TSP495" s="1"/>
      <c r="TSQ495" s="1"/>
      <c r="TSR495" s="1"/>
      <c r="TSS495" s="1"/>
      <c r="TST495" s="1"/>
      <c r="TSU495" s="1"/>
      <c r="TSV495" s="1"/>
      <c r="TSW495" s="1"/>
      <c r="TSX495" s="1"/>
      <c r="TSY495" s="1"/>
      <c r="TSZ495" s="1"/>
      <c r="TTA495" s="1"/>
      <c r="TTB495" s="1"/>
      <c r="TTC495" s="1"/>
      <c r="TTD495" s="1"/>
      <c r="TTE495" s="1"/>
      <c r="TTF495" s="1"/>
      <c r="TTG495" s="1"/>
      <c r="TTH495" s="1"/>
      <c r="TTI495" s="1"/>
      <c r="TTJ495" s="1"/>
      <c r="TTK495" s="1"/>
      <c r="TTL495" s="1"/>
      <c r="TTM495" s="1"/>
      <c r="TTN495" s="1"/>
      <c r="TTO495" s="1"/>
      <c r="TTP495" s="1"/>
      <c r="TTQ495" s="1"/>
      <c r="TTR495" s="1"/>
      <c r="TTS495" s="1"/>
      <c r="TTT495" s="1"/>
      <c r="TTU495" s="1"/>
      <c r="TTV495" s="1"/>
      <c r="TTW495" s="1"/>
      <c r="TTX495" s="1"/>
      <c r="TTY495" s="1"/>
      <c r="TTZ495" s="1"/>
      <c r="TUA495" s="1"/>
      <c r="TUB495" s="1"/>
      <c r="TUC495" s="1"/>
      <c r="TUD495" s="1"/>
      <c r="TUE495" s="1"/>
      <c r="TUF495" s="1"/>
      <c r="TUG495" s="1"/>
      <c r="TUH495" s="1"/>
      <c r="TUI495" s="1"/>
      <c r="TUJ495" s="1"/>
      <c r="TUK495" s="1"/>
      <c r="TUL495" s="1"/>
      <c r="TUM495" s="1"/>
      <c r="TUN495" s="1"/>
      <c r="TUO495" s="1"/>
      <c r="TUP495" s="1"/>
      <c r="TUQ495" s="1"/>
      <c r="TUR495" s="1"/>
      <c r="TUS495" s="1"/>
      <c r="TUT495" s="1"/>
      <c r="TUU495" s="1"/>
      <c r="TUV495" s="1"/>
      <c r="TUW495" s="1"/>
      <c r="TUX495" s="1"/>
      <c r="TUY495" s="1"/>
      <c r="TUZ495" s="1"/>
      <c r="TVA495" s="1"/>
      <c r="TVB495" s="1"/>
      <c r="TVC495" s="1"/>
      <c r="TVD495" s="1"/>
      <c r="TVE495" s="1"/>
      <c r="TVF495" s="1"/>
      <c r="TVG495" s="1"/>
      <c r="TVH495" s="1"/>
      <c r="TVI495" s="1"/>
      <c r="TVJ495" s="1"/>
      <c r="TVK495" s="1"/>
      <c r="TVL495" s="1"/>
      <c r="TVM495" s="1"/>
      <c r="TVN495" s="1"/>
      <c r="TVO495" s="1"/>
      <c r="TVP495" s="1"/>
      <c r="TVQ495" s="1"/>
      <c r="TVR495" s="1"/>
      <c r="TVS495" s="1"/>
      <c r="TVT495" s="1"/>
      <c r="TVU495" s="1"/>
      <c r="TVV495" s="1"/>
      <c r="TVW495" s="1"/>
      <c r="TVX495" s="1"/>
      <c r="TVY495" s="1"/>
      <c r="TVZ495" s="1"/>
      <c r="TWA495" s="1"/>
      <c r="TWB495" s="1"/>
      <c r="TWC495" s="1"/>
      <c r="TWD495" s="1"/>
      <c r="TWE495" s="1"/>
      <c r="TWF495" s="1"/>
      <c r="TWG495" s="1"/>
      <c r="TWH495" s="1"/>
      <c r="TWI495" s="1"/>
      <c r="TWJ495" s="1"/>
      <c r="TWK495" s="1"/>
      <c r="TWL495" s="1"/>
      <c r="TWM495" s="1"/>
      <c r="TWN495" s="1"/>
      <c r="TWO495" s="1"/>
      <c r="TWP495" s="1"/>
      <c r="TWQ495" s="1"/>
      <c r="TWR495" s="1"/>
      <c r="TWS495" s="1"/>
      <c r="TWT495" s="1"/>
      <c r="TWU495" s="1"/>
      <c r="TWV495" s="1"/>
      <c r="TWW495" s="1"/>
      <c r="TWX495" s="1"/>
      <c r="TWY495" s="1"/>
      <c r="TWZ495" s="1"/>
      <c r="TXA495" s="1"/>
      <c r="TXB495" s="1"/>
      <c r="TXC495" s="1"/>
      <c r="TXD495" s="1"/>
      <c r="TXE495" s="1"/>
      <c r="TXF495" s="1"/>
      <c r="TXG495" s="1"/>
      <c r="TXH495" s="1"/>
      <c r="TXI495" s="1"/>
      <c r="TXJ495" s="1"/>
      <c r="TXK495" s="1"/>
      <c r="TXL495" s="1"/>
      <c r="TXM495" s="1"/>
      <c r="TXN495" s="1"/>
      <c r="TXO495" s="1"/>
      <c r="TXP495" s="1"/>
      <c r="TXQ495" s="1"/>
      <c r="TXR495" s="1"/>
      <c r="TXS495" s="1"/>
      <c r="TXT495" s="1"/>
      <c r="TXU495" s="1"/>
      <c r="TXV495" s="1"/>
      <c r="TXW495" s="1"/>
      <c r="TXX495" s="1"/>
      <c r="TXY495" s="1"/>
      <c r="TXZ495" s="1"/>
      <c r="TYA495" s="1"/>
      <c r="TYB495" s="1"/>
      <c r="TYC495" s="1"/>
      <c r="TYD495" s="1"/>
      <c r="TYE495" s="1"/>
      <c r="TYF495" s="1"/>
      <c r="TYG495" s="1"/>
      <c r="TYH495" s="1"/>
      <c r="TYI495" s="1"/>
      <c r="TYJ495" s="1"/>
      <c r="TYK495" s="1"/>
      <c r="TYL495" s="1"/>
      <c r="TYM495" s="1"/>
      <c r="TYN495" s="1"/>
      <c r="TYO495" s="1"/>
      <c r="TYP495" s="1"/>
      <c r="TYQ495" s="1"/>
      <c r="TYR495" s="1"/>
      <c r="TYS495" s="1"/>
      <c r="TYT495" s="1"/>
      <c r="TYU495" s="1"/>
      <c r="TYV495" s="1"/>
      <c r="TYW495" s="1"/>
      <c r="TYX495" s="1"/>
      <c r="TYY495" s="1"/>
      <c r="TYZ495" s="1"/>
      <c r="TZA495" s="1"/>
      <c r="TZB495" s="1"/>
      <c r="TZC495" s="1"/>
      <c r="TZD495" s="1"/>
      <c r="TZE495" s="1"/>
      <c r="TZF495" s="1"/>
      <c r="TZG495" s="1"/>
      <c r="TZH495" s="1"/>
      <c r="TZI495" s="1"/>
      <c r="TZJ495" s="1"/>
      <c r="TZK495" s="1"/>
      <c r="TZL495" s="1"/>
      <c r="TZM495" s="1"/>
      <c r="TZN495" s="1"/>
      <c r="TZO495" s="1"/>
      <c r="TZP495" s="1"/>
      <c r="TZQ495" s="1"/>
      <c r="TZR495" s="1"/>
      <c r="TZS495" s="1"/>
      <c r="TZT495" s="1"/>
      <c r="TZU495" s="1"/>
      <c r="TZV495" s="1"/>
      <c r="TZW495" s="1"/>
      <c r="TZX495" s="1"/>
      <c r="TZY495" s="1"/>
      <c r="TZZ495" s="1"/>
      <c r="UAA495" s="1"/>
      <c r="UAB495" s="1"/>
      <c r="UAC495" s="1"/>
      <c r="UAD495" s="1"/>
      <c r="UAE495" s="1"/>
      <c r="UAF495" s="1"/>
      <c r="UAG495" s="1"/>
      <c r="UAH495" s="1"/>
      <c r="UAI495" s="1"/>
      <c r="UAJ495" s="1"/>
      <c r="UAK495" s="1"/>
      <c r="UAL495" s="1"/>
      <c r="UAM495" s="1"/>
      <c r="UAN495" s="1"/>
      <c r="UAO495" s="1"/>
      <c r="UAP495" s="1"/>
      <c r="UAQ495" s="1"/>
      <c r="UAR495" s="1"/>
      <c r="UAS495" s="1"/>
      <c r="UAT495" s="1"/>
      <c r="UAU495" s="1"/>
      <c r="UAV495" s="1"/>
      <c r="UAW495" s="1"/>
      <c r="UAX495" s="1"/>
      <c r="UAY495" s="1"/>
      <c r="UAZ495" s="1"/>
      <c r="UBA495" s="1"/>
      <c r="UBB495" s="1"/>
      <c r="UBC495" s="1"/>
      <c r="UBD495" s="1"/>
      <c r="UBE495" s="1"/>
      <c r="UBF495" s="1"/>
      <c r="UBG495" s="1"/>
      <c r="UBH495" s="1"/>
      <c r="UBI495" s="1"/>
      <c r="UBJ495" s="1"/>
      <c r="UBK495" s="1"/>
      <c r="UBL495" s="1"/>
      <c r="UBM495" s="1"/>
      <c r="UBN495" s="1"/>
      <c r="UBO495" s="1"/>
      <c r="UBP495" s="1"/>
      <c r="UBQ495" s="1"/>
      <c r="UBR495" s="1"/>
      <c r="UBS495" s="1"/>
      <c r="UBT495" s="1"/>
      <c r="UBU495" s="1"/>
      <c r="UBV495" s="1"/>
      <c r="UBW495" s="1"/>
      <c r="UBX495" s="1"/>
      <c r="UBY495" s="1"/>
      <c r="UBZ495" s="1"/>
      <c r="UCA495" s="1"/>
      <c r="UCB495" s="1"/>
      <c r="UCC495" s="1"/>
      <c r="UCD495" s="1"/>
      <c r="UCE495" s="1"/>
      <c r="UCF495" s="1"/>
      <c r="UCG495" s="1"/>
      <c r="UCH495" s="1"/>
      <c r="UCI495" s="1"/>
      <c r="UCJ495" s="1"/>
      <c r="UCK495" s="1"/>
      <c r="UCL495" s="1"/>
      <c r="UCM495" s="1"/>
      <c r="UCN495" s="1"/>
      <c r="UCO495" s="1"/>
      <c r="UCP495" s="1"/>
      <c r="UCQ495" s="1"/>
      <c r="UCR495" s="1"/>
      <c r="UCS495" s="1"/>
      <c r="UCT495" s="1"/>
      <c r="UCU495" s="1"/>
      <c r="UCV495" s="1"/>
      <c r="UCW495" s="1"/>
      <c r="UCX495" s="1"/>
      <c r="UCY495" s="1"/>
      <c r="UCZ495" s="1"/>
      <c r="UDA495" s="1"/>
      <c r="UDB495" s="1"/>
      <c r="UDC495" s="1"/>
      <c r="UDD495" s="1"/>
      <c r="UDE495" s="1"/>
      <c r="UDF495" s="1"/>
      <c r="UDG495" s="1"/>
      <c r="UDH495" s="1"/>
      <c r="UDI495" s="1"/>
      <c r="UDJ495" s="1"/>
      <c r="UDK495" s="1"/>
      <c r="UDL495" s="1"/>
      <c r="UDM495" s="1"/>
      <c r="UDN495" s="1"/>
      <c r="UDO495" s="1"/>
      <c r="UDP495" s="1"/>
      <c r="UDQ495" s="1"/>
      <c r="UDR495" s="1"/>
      <c r="UDS495" s="1"/>
      <c r="UDT495" s="1"/>
      <c r="UDU495" s="1"/>
      <c r="UDV495" s="1"/>
      <c r="UDW495" s="1"/>
      <c r="UDX495" s="1"/>
      <c r="UDY495" s="1"/>
      <c r="UDZ495" s="1"/>
      <c r="UEA495" s="1"/>
      <c r="UEB495" s="1"/>
      <c r="UEC495" s="1"/>
      <c r="UED495" s="1"/>
      <c r="UEE495" s="1"/>
      <c r="UEF495" s="1"/>
      <c r="UEG495" s="1"/>
      <c r="UEH495" s="1"/>
      <c r="UEI495" s="1"/>
      <c r="UEJ495" s="1"/>
      <c r="UEK495" s="1"/>
      <c r="UEL495" s="1"/>
      <c r="UEM495" s="1"/>
      <c r="UEN495" s="1"/>
      <c r="UEO495" s="1"/>
      <c r="UEP495" s="1"/>
      <c r="UEQ495" s="1"/>
      <c r="UER495" s="1"/>
      <c r="UES495" s="1"/>
      <c r="UET495" s="1"/>
      <c r="UEU495" s="1"/>
      <c r="UEV495" s="1"/>
      <c r="UEW495" s="1"/>
      <c r="UEX495" s="1"/>
      <c r="UEY495" s="1"/>
      <c r="UEZ495" s="1"/>
      <c r="UFA495" s="1"/>
      <c r="UFB495" s="1"/>
      <c r="UFC495" s="1"/>
      <c r="UFD495" s="1"/>
      <c r="UFE495" s="1"/>
      <c r="UFF495" s="1"/>
      <c r="UFG495" s="1"/>
      <c r="UFH495" s="1"/>
      <c r="UFI495" s="1"/>
      <c r="UFJ495" s="1"/>
      <c r="UFK495" s="1"/>
      <c r="UFL495" s="1"/>
      <c r="UFM495" s="1"/>
      <c r="UFN495" s="1"/>
      <c r="UFO495" s="1"/>
      <c r="UFP495" s="1"/>
      <c r="UFQ495" s="1"/>
      <c r="UFR495" s="1"/>
      <c r="UFS495" s="1"/>
      <c r="UFT495" s="1"/>
      <c r="UFU495" s="1"/>
      <c r="UFV495" s="1"/>
      <c r="UFW495" s="1"/>
      <c r="UFX495" s="1"/>
      <c r="UFY495" s="1"/>
      <c r="UFZ495" s="1"/>
      <c r="UGA495" s="1"/>
      <c r="UGB495" s="1"/>
      <c r="UGC495" s="1"/>
      <c r="UGD495" s="1"/>
      <c r="UGE495" s="1"/>
      <c r="UGF495" s="1"/>
      <c r="UGG495" s="1"/>
      <c r="UGH495" s="1"/>
      <c r="UGI495" s="1"/>
      <c r="UGJ495" s="1"/>
      <c r="UGK495" s="1"/>
      <c r="UGL495" s="1"/>
      <c r="UGM495" s="1"/>
      <c r="UGN495" s="1"/>
      <c r="UGO495" s="1"/>
      <c r="UGP495" s="1"/>
      <c r="UGQ495" s="1"/>
      <c r="UGR495" s="1"/>
      <c r="UGS495" s="1"/>
      <c r="UGT495" s="1"/>
      <c r="UGU495" s="1"/>
      <c r="UGV495" s="1"/>
      <c r="UGW495" s="1"/>
      <c r="UGX495" s="1"/>
      <c r="UGY495" s="1"/>
      <c r="UGZ495" s="1"/>
      <c r="UHA495" s="1"/>
      <c r="UHB495" s="1"/>
      <c r="UHC495" s="1"/>
      <c r="UHD495" s="1"/>
      <c r="UHE495" s="1"/>
      <c r="UHF495" s="1"/>
      <c r="UHG495" s="1"/>
      <c r="UHH495" s="1"/>
      <c r="UHI495" s="1"/>
      <c r="UHJ495" s="1"/>
      <c r="UHK495" s="1"/>
      <c r="UHL495" s="1"/>
      <c r="UHM495" s="1"/>
      <c r="UHN495" s="1"/>
      <c r="UHO495" s="1"/>
      <c r="UHP495" s="1"/>
      <c r="UHQ495" s="1"/>
      <c r="UHR495" s="1"/>
      <c r="UHS495" s="1"/>
      <c r="UHT495" s="1"/>
      <c r="UHU495" s="1"/>
      <c r="UHV495" s="1"/>
      <c r="UHW495" s="1"/>
      <c r="UHX495" s="1"/>
      <c r="UHY495" s="1"/>
      <c r="UHZ495" s="1"/>
      <c r="UIA495" s="1"/>
      <c r="UIB495" s="1"/>
      <c r="UIC495" s="1"/>
      <c r="UID495" s="1"/>
      <c r="UIE495" s="1"/>
      <c r="UIF495" s="1"/>
      <c r="UIG495" s="1"/>
      <c r="UIH495" s="1"/>
      <c r="UII495" s="1"/>
      <c r="UIJ495" s="1"/>
      <c r="UIK495" s="1"/>
      <c r="UIL495" s="1"/>
      <c r="UIM495" s="1"/>
      <c r="UIN495" s="1"/>
      <c r="UIO495" s="1"/>
      <c r="UIP495" s="1"/>
      <c r="UIQ495" s="1"/>
      <c r="UIR495" s="1"/>
      <c r="UIS495" s="1"/>
      <c r="UIT495" s="1"/>
      <c r="UIU495" s="1"/>
      <c r="UIV495" s="1"/>
      <c r="UIW495" s="1"/>
      <c r="UIX495" s="1"/>
      <c r="UIY495" s="1"/>
      <c r="UIZ495" s="1"/>
      <c r="UJA495" s="1"/>
      <c r="UJB495" s="1"/>
      <c r="UJC495" s="1"/>
      <c r="UJD495" s="1"/>
      <c r="UJE495" s="1"/>
      <c r="UJF495" s="1"/>
      <c r="UJG495" s="1"/>
      <c r="UJH495" s="1"/>
      <c r="UJI495" s="1"/>
      <c r="UJJ495" s="1"/>
      <c r="UJK495" s="1"/>
      <c r="UJL495" s="1"/>
      <c r="UJM495" s="1"/>
      <c r="UJN495" s="1"/>
      <c r="UJO495" s="1"/>
      <c r="UJP495" s="1"/>
      <c r="UJQ495" s="1"/>
      <c r="UJR495" s="1"/>
      <c r="UJS495" s="1"/>
      <c r="UJT495" s="1"/>
      <c r="UJU495" s="1"/>
      <c r="UJV495" s="1"/>
      <c r="UJW495" s="1"/>
      <c r="UJX495" s="1"/>
      <c r="UJY495" s="1"/>
      <c r="UJZ495" s="1"/>
      <c r="UKA495" s="1"/>
      <c r="UKB495" s="1"/>
      <c r="UKC495" s="1"/>
      <c r="UKD495" s="1"/>
      <c r="UKE495" s="1"/>
      <c r="UKF495" s="1"/>
      <c r="UKG495" s="1"/>
      <c r="UKH495" s="1"/>
      <c r="UKI495" s="1"/>
      <c r="UKJ495" s="1"/>
      <c r="UKK495" s="1"/>
      <c r="UKL495" s="1"/>
      <c r="UKM495" s="1"/>
      <c r="UKN495" s="1"/>
      <c r="UKO495" s="1"/>
      <c r="UKP495" s="1"/>
      <c r="UKQ495" s="1"/>
      <c r="UKR495" s="1"/>
      <c r="UKS495" s="1"/>
      <c r="UKT495" s="1"/>
      <c r="UKU495" s="1"/>
      <c r="UKV495" s="1"/>
      <c r="UKW495" s="1"/>
      <c r="UKX495" s="1"/>
      <c r="UKY495" s="1"/>
      <c r="UKZ495" s="1"/>
      <c r="ULA495" s="1"/>
      <c r="ULB495" s="1"/>
      <c r="ULC495" s="1"/>
      <c r="ULD495" s="1"/>
      <c r="ULE495" s="1"/>
      <c r="ULF495" s="1"/>
      <c r="ULG495" s="1"/>
      <c r="ULH495" s="1"/>
      <c r="ULI495" s="1"/>
      <c r="ULJ495" s="1"/>
      <c r="ULK495" s="1"/>
      <c r="ULL495" s="1"/>
      <c r="ULM495" s="1"/>
      <c r="ULN495" s="1"/>
      <c r="ULO495" s="1"/>
      <c r="ULP495" s="1"/>
      <c r="ULQ495" s="1"/>
      <c r="ULR495" s="1"/>
      <c r="ULS495" s="1"/>
      <c r="ULT495" s="1"/>
      <c r="ULU495" s="1"/>
      <c r="ULV495" s="1"/>
      <c r="ULW495" s="1"/>
      <c r="ULX495" s="1"/>
      <c r="ULY495" s="1"/>
      <c r="ULZ495" s="1"/>
      <c r="UMA495" s="1"/>
      <c r="UMB495" s="1"/>
      <c r="UMC495" s="1"/>
      <c r="UMD495" s="1"/>
      <c r="UME495" s="1"/>
      <c r="UMF495" s="1"/>
      <c r="UMG495" s="1"/>
      <c r="UMH495" s="1"/>
      <c r="UMI495" s="1"/>
      <c r="UMJ495" s="1"/>
      <c r="UMK495" s="1"/>
      <c r="UML495" s="1"/>
      <c r="UMM495" s="1"/>
      <c r="UMN495" s="1"/>
      <c r="UMO495" s="1"/>
      <c r="UMP495" s="1"/>
      <c r="UMQ495" s="1"/>
      <c r="UMR495" s="1"/>
      <c r="UMS495" s="1"/>
      <c r="UMT495" s="1"/>
      <c r="UMU495" s="1"/>
      <c r="UMV495" s="1"/>
      <c r="UMW495" s="1"/>
      <c r="UMX495" s="1"/>
      <c r="UMY495" s="1"/>
      <c r="UMZ495" s="1"/>
      <c r="UNA495" s="1"/>
      <c r="UNB495" s="1"/>
      <c r="UNC495" s="1"/>
      <c r="UND495" s="1"/>
      <c r="UNE495" s="1"/>
      <c r="UNF495" s="1"/>
      <c r="UNG495" s="1"/>
      <c r="UNH495" s="1"/>
      <c r="UNI495" s="1"/>
      <c r="UNJ495" s="1"/>
      <c r="UNK495" s="1"/>
      <c r="UNL495" s="1"/>
      <c r="UNM495" s="1"/>
      <c r="UNN495" s="1"/>
      <c r="UNO495" s="1"/>
      <c r="UNP495" s="1"/>
      <c r="UNQ495" s="1"/>
      <c r="UNR495" s="1"/>
      <c r="UNS495" s="1"/>
      <c r="UNT495" s="1"/>
      <c r="UNU495" s="1"/>
      <c r="UNV495" s="1"/>
      <c r="UNW495" s="1"/>
      <c r="UNX495" s="1"/>
      <c r="UNY495" s="1"/>
      <c r="UNZ495" s="1"/>
      <c r="UOA495" s="1"/>
      <c r="UOB495" s="1"/>
      <c r="UOC495" s="1"/>
      <c r="UOD495" s="1"/>
      <c r="UOE495" s="1"/>
      <c r="UOF495" s="1"/>
      <c r="UOG495" s="1"/>
      <c r="UOH495" s="1"/>
      <c r="UOI495" s="1"/>
      <c r="UOJ495" s="1"/>
      <c r="UOK495" s="1"/>
      <c r="UOL495" s="1"/>
      <c r="UOM495" s="1"/>
      <c r="UON495" s="1"/>
      <c r="UOO495" s="1"/>
      <c r="UOP495" s="1"/>
      <c r="UOQ495" s="1"/>
      <c r="UOR495" s="1"/>
      <c r="UOS495" s="1"/>
      <c r="UOT495" s="1"/>
      <c r="UOU495" s="1"/>
      <c r="UOV495" s="1"/>
      <c r="UOW495" s="1"/>
      <c r="UOX495" s="1"/>
      <c r="UOY495" s="1"/>
      <c r="UOZ495" s="1"/>
      <c r="UPA495" s="1"/>
      <c r="UPB495" s="1"/>
      <c r="UPC495" s="1"/>
      <c r="UPD495" s="1"/>
      <c r="UPE495" s="1"/>
      <c r="UPF495" s="1"/>
      <c r="UPG495" s="1"/>
      <c r="UPH495" s="1"/>
      <c r="UPI495" s="1"/>
      <c r="UPJ495" s="1"/>
      <c r="UPK495" s="1"/>
      <c r="UPL495" s="1"/>
      <c r="UPM495" s="1"/>
      <c r="UPN495" s="1"/>
      <c r="UPO495" s="1"/>
      <c r="UPP495" s="1"/>
      <c r="UPQ495" s="1"/>
      <c r="UPR495" s="1"/>
      <c r="UPS495" s="1"/>
      <c r="UPT495" s="1"/>
      <c r="UPU495" s="1"/>
      <c r="UPV495" s="1"/>
      <c r="UPW495" s="1"/>
      <c r="UPX495" s="1"/>
      <c r="UPY495" s="1"/>
      <c r="UPZ495" s="1"/>
      <c r="UQA495" s="1"/>
      <c r="UQB495" s="1"/>
      <c r="UQC495" s="1"/>
      <c r="UQD495" s="1"/>
      <c r="UQE495" s="1"/>
      <c r="UQF495" s="1"/>
      <c r="UQG495" s="1"/>
      <c r="UQH495" s="1"/>
      <c r="UQI495" s="1"/>
      <c r="UQJ495" s="1"/>
      <c r="UQK495" s="1"/>
      <c r="UQL495" s="1"/>
      <c r="UQM495" s="1"/>
      <c r="UQN495" s="1"/>
      <c r="UQO495" s="1"/>
      <c r="UQP495" s="1"/>
      <c r="UQQ495" s="1"/>
      <c r="UQR495" s="1"/>
      <c r="UQS495" s="1"/>
      <c r="UQT495" s="1"/>
      <c r="UQU495" s="1"/>
      <c r="UQV495" s="1"/>
      <c r="UQW495" s="1"/>
      <c r="UQX495" s="1"/>
      <c r="UQY495" s="1"/>
      <c r="UQZ495" s="1"/>
      <c r="URA495" s="1"/>
      <c r="URB495" s="1"/>
      <c r="URC495" s="1"/>
      <c r="URD495" s="1"/>
      <c r="URE495" s="1"/>
      <c r="URF495" s="1"/>
      <c r="URG495" s="1"/>
      <c r="URH495" s="1"/>
      <c r="URI495" s="1"/>
      <c r="URJ495" s="1"/>
      <c r="URK495" s="1"/>
      <c r="URL495" s="1"/>
      <c r="URM495" s="1"/>
      <c r="URN495" s="1"/>
      <c r="URO495" s="1"/>
      <c r="URP495" s="1"/>
      <c r="URQ495" s="1"/>
      <c r="URR495" s="1"/>
      <c r="URS495" s="1"/>
      <c r="URT495" s="1"/>
      <c r="URU495" s="1"/>
      <c r="URV495" s="1"/>
      <c r="URW495" s="1"/>
      <c r="URX495" s="1"/>
      <c r="URY495" s="1"/>
      <c r="URZ495" s="1"/>
      <c r="USA495" s="1"/>
      <c r="USB495" s="1"/>
      <c r="USC495" s="1"/>
      <c r="USD495" s="1"/>
      <c r="USE495" s="1"/>
      <c r="USF495" s="1"/>
      <c r="USG495" s="1"/>
      <c r="USH495" s="1"/>
      <c r="USI495" s="1"/>
      <c r="USJ495" s="1"/>
      <c r="USK495" s="1"/>
      <c r="USL495" s="1"/>
      <c r="USM495" s="1"/>
      <c r="USN495" s="1"/>
      <c r="USO495" s="1"/>
      <c r="USP495" s="1"/>
      <c r="USQ495" s="1"/>
      <c r="USR495" s="1"/>
      <c r="USS495" s="1"/>
      <c r="UST495" s="1"/>
      <c r="USU495" s="1"/>
      <c r="USV495" s="1"/>
      <c r="USW495" s="1"/>
      <c r="USX495" s="1"/>
      <c r="USY495" s="1"/>
      <c r="USZ495" s="1"/>
      <c r="UTA495" s="1"/>
      <c r="UTB495" s="1"/>
      <c r="UTC495" s="1"/>
      <c r="UTD495" s="1"/>
      <c r="UTE495" s="1"/>
      <c r="UTF495" s="1"/>
      <c r="UTG495" s="1"/>
      <c r="UTH495" s="1"/>
      <c r="UTI495" s="1"/>
      <c r="UTJ495" s="1"/>
      <c r="UTK495" s="1"/>
      <c r="UTL495" s="1"/>
      <c r="UTM495" s="1"/>
      <c r="UTN495" s="1"/>
      <c r="UTO495" s="1"/>
      <c r="UTP495" s="1"/>
      <c r="UTQ495" s="1"/>
      <c r="UTR495" s="1"/>
      <c r="UTS495" s="1"/>
      <c r="UTT495" s="1"/>
      <c r="UTU495" s="1"/>
      <c r="UTV495" s="1"/>
      <c r="UTW495" s="1"/>
      <c r="UTX495" s="1"/>
      <c r="UTY495" s="1"/>
      <c r="UTZ495" s="1"/>
      <c r="UUA495" s="1"/>
      <c r="UUB495" s="1"/>
      <c r="UUC495" s="1"/>
      <c r="UUD495" s="1"/>
      <c r="UUE495" s="1"/>
      <c r="UUF495" s="1"/>
      <c r="UUG495" s="1"/>
      <c r="UUH495" s="1"/>
      <c r="UUI495" s="1"/>
      <c r="UUJ495" s="1"/>
      <c r="UUK495" s="1"/>
      <c r="UUL495" s="1"/>
      <c r="UUM495" s="1"/>
      <c r="UUN495" s="1"/>
      <c r="UUO495" s="1"/>
      <c r="UUP495" s="1"/>
      <c r="UUQ495" s="1"/>
      <c r="UUR495" s="1"/>
      <c r="UUS495" s="1"/>
      <c r="UUT495" s="1"/>
      <c r="UUU495" s="1"/>
      <c r="UUV495" s="1"/>
      <c r="UUW495" s="1"/>
      <c r="UUX495" s="1"/>
      <c r="UUY495" s="1"/>
      <c r="UUZ495" s="1"/>
      <c r="UVA495" s="1"/>
      <c r="UVB495" s="1"/>
      <c r="UVC495" s="1"/>
      <c r="UVD495" s="1"/>
      <c r="UVE495" s="1"/>
      <c r="UVF495" s="1"/>
      <c r="UVG495" s="1"/>
      <c r="UVH495" s="1"/>
      <c r="UVI495" s="1"/>
      <c r="UVJ495" s="1"/>
      <c r="UVK495" s="1"/>
      <c r="UVL495" s="1"/>
      <c r="UVM495" s="1"/>
      <c r="UVN495" s="1"/>
      <c r="UVO495" s="1"/>
      <c r="UVP495" s="1"/>
      <c r="UVQ495" s="1"/>
      <c r="UVR495" s="1"/>
      <c r="UVS495" s="1"/>
      <c r="UVT495" s="1"/>
      <c r="UVU495" s="1"/>
      <c r="UVV495" s="1"/>
      <c r="UVW495" s="1"/>
      <c r="UVX495" s="1"/>
      <c r="UVY495" s="1"/>
      <c r="UVZ495" s="1"/>
      <c r="UWA495" s="1"/>
      <c r="UWB495" s="1"/>
      <c r="UWC495" s="1"/>
      <c r="UWD495" s="1"/>
      <c r="UWE495" s="1"/>
      <c r="UWF495" s="1"/>
      <c r="UWG495" s="1"/>
      <c r="UWH495" s="1"/>
      <c r="UWI495" s="1"/>
      <c r="UWJ495" s="1"/>
      <c r="UWK495" s="1"/>
      <c r="UWL495" s="1"/>
      <c r="UWM495" s="1"/>
      <c r="UWN495" s="1"/>
      <c r="UWO495" s="1"/>
      <c r="UWP495" s="1"/>
      <c r="UWQ495" s="1"/>
      <c r="UWR495" s="1"/>
      <c r="UWS495" s="1"/>
      <c r="UWT495" s="1"/>
      <c r="UWU495" s="1"/>
      <c r="UWV495" s="1"/>
      <c r="UWW495" s="1"/>
      <c r="UWX495" s="1"/>
      <c r="UWY495" s="1"/>
      <c r="UWZ495" s="1"/>
      <c r="UXA495" s="1"/>
      <c r="UXB495" s="1"/>
      <c r="UXC495" s="1"/>
      <c r="UXD495" s="1"/>
      <c r="UXE495" s="1"/>
      <c r="UXF495" s="1"/>
      <c r="UXG495" s="1"/>
      <c r="UXH495" s="1"/>
      <c r="UXI495" s="1"/>
      <c r="UXJ495" s="1"/>
      <c r="UXK495" s="1"/>
      <c r="UXL495" s="1"/>
      <c r="UXM495" s="1"/>
      <c r="UXN495" s="1"/>
      <c r="UXO495" s="1"/>
      <c r="UXP495" s="1"/>
      <c r="UXQ495" s="1"/>
      <c r="UXR495" s="1"/>
      <c r="UXS495" s="1"/>
      <c r="UXT495" s="1"/>
      <c r="UXU495" s="1"/>
      <c r="UXV495" s="1"/>
      <c r="UXW495" s="1"/>
      <c r="UXX495" s="1"/>
      <c r="UXY495" s="1"/>
      <c r="UXZ495" s="1"/>
      <c r="UYA495" s="1"/>
      <c r="UYB495" s="1"/>
      <c r="UYC495" s="1"/>
      <c r="UYD495" s="1"/>
      <c r="UYE495" s="1"/>
      <c r="UYF495" s="1"/>
      <c r="UYG495" s="1"/>
      <c r="UYH495" s="1"/>
      <c r="UYI495" s="1"/>
      <c r="UYJ495" s="1"/>
      <c r="UYK495" s="1"/>
      <c r="UYL495" s="1"/>
      <c r="UYM495" s="1"/>
      <c r="UYN495" s="1"/>
      <c r="UYO495" s="1"/>
      <c r="UYP495" s="1"/>
      <c r="UYQ495" s="1"/>
      <c r="UYR495" s="1"/>
      <c r="UYS495" s="1"/>
      <c r="UYT495" s="1"/>
      <c r="UYU495" s="1"/>
      <c r="UYV495" s="1"/>
      <c r="UYW495" s="1"/>
      <c r="UYX495" s="1"/>
      <c r="UYY495" s="1"/>
      <c r="UYZ495" s="1"/>
      <c r="UZA495" s="1"/>
      <c r="UZB495" s="1"/>
      <c r="UZC495" s="1"/>
      <c r="UZD495" s="1"/>
      <c r="UZE495" s="1"/>
      <c r="UZF495" s="1"/>
      <c r="UZG495" s="1"/>
      <c r="UZH495" s="1"/>
      <c r="UZI495" s="1"/>
      <c r="UZJ495" s="1"/>
      <c r="UZK495" s="1"/>
      <c r="UZL495" s="1"/>
      <c r="UZM495" s="1"/>
      <c r="UZN495" s="1"/>
      <c r="UZO495" s="1"/>
      <c r="UZP495" s="1"/>
      <c r="UZQ495" s="1"/>
      <c r="UZR495" s="1"/>
      <c r="UZS495" s="1"/>
      <c r="UZT495" s="1"/>
      <c r="UZU495" s="1"/>
      <c r="UZV495" s="1"/>
      <c r="UZW495" s="1"/>
      <c r="UZX495" s="1"/>
      <c r="UZY495" s="1"/>
      <c r="UZZ495" s="1"/>
      <c r="VAA495" s="1"/>
      <c r="VAB495" s="1"/>
      <c r="VAC495" s="1"/>
      <c r="VAD495" s="1"/>
      <c r="VAE495" s="1"/>
      <c r="VAF495" s="1"/>
      <c r="VAG495" s="1"/>
      <c r="VAH495" s="1"/>
      <c r="VAI495" s="1"/>
      <c r="VAJ495" s="1"/>
      <c r="VAK495" s="1"/>
      <c r="VAL495" s="1"/>
      <c r="VAM495" s="1"/>
      <c r="VAN495" s="1"/>
      <c r="VAO495" s="1"/>
      <c r="VAP495" s="1"/>
      <c r="VAQ495" s="1"/>
      <c r="VAR495" s="1"/>
      <c r="VAS495" s="1"/>
      <c r="VAT495" s="1"/>
      <c r="VAU495" s="1"/>
      <c r="VAV495" s="1"/>
      <c r="VAW495" s="1"/>
      <c r="VAX495" s="1"/>
      <c r="VAY495" s="1"/>
      <c r="VAZ495" s="1"/>
      <c r="VBA495" s="1"/>
      <c r="VBB495" s="1"/>
      <c r="VBC495" s="1"/>
      <c r="VBD495" s="1"/>
      <c r="VBE495" s="1"/>
      <c r="VBF495" s="1"/>
      <c r="VBG495" s="1"/>
      <c r="VBH495" s="1"/>
      <c r="VBI495" s="1"/>
      <c r="VBJ495" s="1"/>
      <c r="VBK495" s="1"/>
      <c r="VBL495" s="1"/>
      <c r="VBM495" s="1"/>
      <c r="VBN495" s="1"/>
      <c r="VBO495" s="1"/>
      <c r="VBP495" s="1"/>
      <c r="VBQ495" s="1"/>
      <c r="VBR495" s="1"/>
      <c r="VBS495" s="1"/>
      <c r="VBT495" s="1"/>
      <c r="VBU495" s="1"/>
      <c r="VBV495" s="1"/>
      <c r="VBW495" s="1"/>
      <c r="VBX495" s="1"/>
      <c r="VBY495" s="1"/>
      <c r="VBZ495" s="1"/>
      <c r="VCA495" s="1"/>
      <c r="VCB495" s="1"/>
      <c r="VCC495" s="1"/>
      <c r="VCD495" s="1"/>
      <c r="VCE495" s="1"/>
      <c r="VCF495" s="1"/>
      <c r="VCG495" s="1"/>
      <c r="VCH495" s="1"/>
      <c r="VCI495" s="1"/>
      <c r="VCJ495" s="1"/>
      <c r="VCK495" s="1"/>
      <c r="VCL495" s="1"/>
      <c r="VCM495" s="1"/>
      <c r="VCN495" s="1"/>
      <c r="VCO495" s="1"/>
      <c r="VCP495" s="1"/>
      <c r="VCQ495" s="1"/>
      <c r="VCR495" s="1"/>
      <c r="VCS495" s="1"/>
      <c r="VCT495" s="1"/>
      <c r="VCU495" s="1"/>
      <c r="VCV495" s="1"/>
      <c r="VCW495" s="1"/>
      <c r="VCX495" s="1"/>
      <c r="VCY495" s="1"/>
      <c r="VCZ495" s="1"/>
      <c r="VDA495" s="1"/>
      <c r="VDB495" s="1"/>
      <c r="VDC495" s="1"/>
      <c r="VDD495" s="1"/>
      <c r="VDE495" s="1"/>
      <c r="VDF495" s="1"/>
      <c r="VDG495" s="1"/>
      <c r="VDH495" s="1"/>
      <c r="VDI495" s="1"/>
      <c r="VDJ495" s="1"/>
      <c r="VDK495" s="1"/>
      <c r="VDL495" s="1"/>
      <c r="VDM495" s="1"/>
      <c r="VDN495" s="1"/>
      <c r="VDO495" s="1"/>
      <c r="VDP495" s="1"/>
      <c r="VDQ495" s="1"/>
      <c r="VDR495" s="1"/>
      <c r="VDS495" s="1"/>
      <c r="VDT495" s="1"/>
      <c r="VDU495" s="1"/>
      <c r="VDV495" s="1"/>
      <c r="VDW495" s="1"/>
      <c r="VDX495" s="1"/>
      <c r="VDY495" s="1"/>
      <c r="VDZ495" s="1"/>
      <c r="VEA495" s="1"/>
      <c r="VEB495" s="1"/>
      <c r="VEC495" s="1"/>
      <c r="VED495" s="1"/>
      <c r="VEE495" s="1"/>
      <c r="VEF495" s="1"/>
      <c r="VEG495" s="1"/>
      <c r="VEH495" s="1"/>
      <c r="VEI495" s="1"/>
      <c r="VEJ495" s="1"/>
      <c r="VEK495" s="1"/>
      <c r="VEL495" s="1"/>
      <c r="VEM495" s="1"/>
      <c r="VEN495" s="1"/>
      <c r="VEO495" s="1"/>
      <c r="VEP495" s="1"/>
      <c r="VEQ495" s="1"/>
      <c r="VER495" s="1"/>
      <c r="VES495" s="1"/>
      <c r="VET495" s="1"/>
      <c r="VEU495" s="1"/>
      <c r="VEV495" s="1"/>
      <c r="VEW495" s="1"/>
      <c r="VEX495" s="1"/>
      <c r="VEY495" s="1"/>
      <c r="VEZ495" s="1"/>
      <c r="VFA495" s="1"/>
      <c r="VFB495" s="1"/>
      <c r="VFC495" s="1"/>
      <c r="VFD495" s="1"/>
      <c r="VFE495" s="1"/>
      <c r="VFF495" s="1"/>
      <c r="VFG495" s="1"/>
      <c r="VFH495" s="1"/>
      <c r="VFI495" s="1"/>
      <c r="VFJ495" s="1"/>
      <c r="VFK495" s="1"/>
      <c r="VFL495" s="1"/>
      <c r="VFM495" s="1"/>
      <c r="VFN495" s="1"/>
      <c r="VFO495" s="1"/>
      <c r="VFP495" s="1"/>
      <c r="VFQ495" s="1"/>
      <c r="VFR495" s="1"/>
      <c r="VFS495" s="1"/>
      <c r="VFT495" s="1"/>
      <c r="VFU495" s="1"/>
      <c r="VFV495" s="1"/>
      <c r="VFW495" s="1"/>
      <c r="VFX495" s="1"/>
      <c r="VFY495" s="1"/>
      <c r="VFZ495" s="1"/>
      <c r="VGA495" s="1"/>
      <c r="VGB495" s="1"/>
      <c r="VGC495" s="1"/>
      <c r="VGD495" s="1"/>
      <c r="VGE495" s="1"/>
      <c r="VGF495" s="1"/>
      <c r="VGG495" s="1"/>
      <c r="VGH495" s="1"/>
      <c r="VGI495" s="1"/>
      <c r="VGJ495" s="1"/>
      <c r="VGK495" s="1"/>
      <c r="VGL495" s="1"/>
      <c r="VGM495" s="1"/>
      <c r="VGN495" s="1"/>
      <c r="VGO495" s="1"/>
      <c r="VGP495" s="1"/>
      <c r="VGQ495" s="1"/>
      <c r="VGR495" s="1"/>
      <c r="VGS495" s="1"/>
      <c r="VGT495" s="1"/>
      <c r="VGU495" s="1"/>
      <c r="VGV495" s="1"/>
      <c r="VGW495" s="1"/>
      <c r="VGX495" s="1"/>
      <c r="VGY495" s="1"/>
      <c r="VGZ495" s="1"/>
      <c r="VHA495" s="1"/>
      <c r="VHB495" s="1"/>
      <c r="VHC495" s="1"/>
      <c r="VHD495" s="1"/>
      <c r="VHE495" s="1"/>
      <c r="VHF495" s="1"/>
      <c r="VHG495" s="1"/>
      <c r="VHH495" s="1"/>
      <c r="VHI495" s="1"/>
      <c r="VHJ495" s="1"/>
      <c r="VHK495" s="1"/>
      <c r="VHL495" s="1"/>
      <c r="VHM495" s="1"/>
      <c r="VHN495" s="1"/>
      <c r="VHO495" s="1"/>
      <c r="VHP495" s="1"/>
      <c r="VHQ495" s="1"/>
      <c r="VHR495" s="1"/>
      <c r="VHS495" s="1"/>
      <c r="VHT495" s="1"/>
      <c r="VHU495" s="1"/>
      <c r="VHV495" s="1"/>
      <c r="VHW495" s="1"/>
      <c r="VHX495" s="1"/>
      <c r="VHY495" s="1"/>
      <c r="VHZ495" s="1"/>
      <c r="VIA495" s="1"/>
      <c r="VIB495" s="1"/>
      <c r="VIC495" s="1"/>
      <c r="VID495" s="1"/>
      <c r="VIE495" s="1"/>
      <c r="VIF495" s="1"/>
      <c r="VIG495" s="1"/>
      <c r="VIH495" s="1"/>
      <c r="VII495" s="1"/>
      <c r="VIJ495" s="1"/>
      <c r="VIK495" s="1"/>
      <c r="VIL495" s="1"/>
      <c r="VIM495" s="1"/>
      <c r="VIN495" s="1"/>
      <c r="VIO495" s="1"/>
      <c r="VIP495" s="1"/>
      <c r="VIQ495" s="1"/>
      <c r="VIR495" s="1"/>
      <c r="VIS495" s="1"/>
      <c r="VIT495" s="1"/>
      <c r="VIU495" s="1"/>
      <c r="VIV495" s="1"/>
      <c r="VIW495" s="1"/>
      <c r="VIX495" s="1"/>
      <c r="VIY495" s="1"/>
      <c r="VIZ495" s="1"/>
      <c r="VJA495" s="1"/>
      <c r="VJB495" s="1"/>
      <c r="VJC495" s="1"/>
      <c r="VJD495" s="1"/>
      <c r="VJE495" s="1"/>
      <c r="VJF495" s="1"/>
      <c r="VJG495" s="1"/>
      <c r="VJH495" s="1"/>
      <c r="VJI495" s="1"/>
      <c r="VJJ495" s="1"/>
      <c r="VJK495" s="1"/>
      <c r="VJL495" s="1"/>
      <c r="VJM495" s="1"/>
      <c r="VJN495" s="1"/>
      <c r="VJO495" s="1"/>
      <c r="VJP495" s="1"/>
      <c r="VJQ495" s="1"/>
      <c r="VJR495" s="1"/>
      <c r="VJS495" s="1"/>
      <c r="VJT495" s="1"/>
      <c r="VJU495" s="1"/>
      <c r="VJV495" s="1"/>
      <c r="VJW495" s="1"/>
      <c r="VJX495" s="1"/>
      <c r="VJY495" s="1"/>
      <c r="VJZ495" s="1"/>
      <c r="VKA495" s="1"/>
      <c r="VKB495" s="1"/>
      <c r="VKC495" s="1"/>
      <c r="VKD495" s="1"/>
      <c r="VKE495" s="1"/>
      <c r="VKF495" s="1"/>
      <c r="VKG495" s="1"/>
      <c r="VKH495" s="1"/>
      <c r="VKI495" s="1"/>
      <c r="VKJ495" s="1"/>
      <c r="VKK495" s="1"/>
      <c r="VKL495" s="1"/>
      <c r="VKM495" s="1"/>
      <c r="VKN495" s="1"/>
      <c r="VKO495" s="1"/>
      <c r="VKP495" s="1"/>
      <c r="VKQ495" s="1"/>
      <c r="VKR495" s="1"/>
      <c r="VKS495" s="1"/>
      <c r="VKT495" s="1"/>
      <c r="VKU495" s="1"/>
      <c r="VKV495" s="1"/>
      <c r="VKW495" s="1"/>
      <c r="VKX495" s="1"/>
      <c r="VKY495" s="1"/>
      <c r="VKZ495" s="1"/>
      <c r="VLA495" s="1"/>
      <c r="VLB495" s="1"/>
      <c r="VLC495" s="1"/>
      <c r="VLD495" s="1"/>
      <c r="VLE495" s="1"/>
      <c r="VLF495" s="1"/>
      <c r="VLG495" s="1"/>
      <c r="VLH495" s="1"/>
      <c r="VLI495" s="1"/>
      <c r="VLJ495" s="1"/>
      <c r="VLK495" s="1"/>
      <c r="VLL495" s="1"/>
      <c r="VLM495" s="1"/>
      <c r="VLN495" s="1"/>
      <c r="VLO495" s="1"/>
      <c r="VLP495" s="1"/>
      <c r="VLQ495" s="1"/>
      <c r="VLR495" s="1"/>
      <c r="VLS495" s="1"/>
      <c r="VLT495" s="1"/>
      <c r="VLU495" s="1"/>
      <c r="VLV495" s="1"/>
      <c r="VLW495" s="1"/>
      <c r="VLX495" s="1"/>
      <c r="VLY495" s="1"/>
      <c r="VLZ495" s="1"/>
      <c r="VMA495" s="1"/>
      <c r="VMB495" s="1"/>
      <c r="VMC495" s="1"/>
      <c r="VMD495" s="1"/>
      <c r="VME495" s="1"/>
      <c r="VMF495" s="1"/>
      <c r="VMG495" s="1"/>
      <c r="VMH495" s="1"/>
      <c r="VMI495" s="1"/>
      <c r="VMJ495" s="1"/>
      <c r="VMK495" s="1"/>
      <c r="VML495" s="1"/>
      <c r="VMM495" s="1"/>
      <c r="VMN495" s="1"/>
      <c r="VMO495" s="1"/>
      <c r="VMP495" s="1"/>
      <c r="VMQ495" s="1"/>
      <c r="VMR495" s="1"/>
      <c r="VMS495" s="1"/>
      <c r="VMT495" s="1"/>
      <c r="VMU495" s="1"/>
      <c r="VMV495" s="1"/>
      <c r="VMW495" s="1"/>
      <c r="VMX495" s="1"/>
      <c r="VMY495" s="1"/>
      <c r="VMZ495" s="1"/>
      <c r="VNA495" s="1"/>
      <c r="VNB495" s="1"/>
      <c r="VNC495" s="1"/>
      <c r="VND495" s="1"/>
      <c r="VNE495" s="1"/>
      <c r="VNF495" s="1"/>
      <c r="VNG495" s="1"/>
      <c r="VNH495" s="1"/>
      <c r="VNI495" s="1"/>
      <c r="VNJ495" s="1"/>
      <c r="VNK495" s="1"/>
      <c r="VNL495" s="1"/>
      <c r="VNM495" s="1"/>
      <c r="VNN495" s="1"/>
      <c r="VNO495" s="1"/>
      <c r="VNP495" s="1"/>
      <c r="VNQ495" s="1"/>
      <c r="VNR495" s="1"/>
      <c r="VNS495" s="1"/>
      <c r="VNT495" s="1"/>
      <c r="VNU495" s="1"/>
      <c r="VNV495" s="1"/>
      <c r="VNW495" s="1"/>
      <c r="VNX495" s="1"/>
      <c r="VNY495" s="1"/>
      <c r="VNZ495" s="1"/>
      <c r="VOA495" s="1"/>
      <c r="VOB495" s="1"/>
      <c r="VOC495" s="1"/>
      <c r="VOD495" s="1"/>
      <c r="VOE495" s="1"/>
      <c r="VOF495" s="1"/>
      <c r="VOG495" s="1"/>
      <c r="VOH495" s="1"/>
      <c r="VOI495" s="1"/>
      <c r="VOJ495" s="1"/>
      <c r="VOK495" s="1"/>
      <c r="VOL495" s="1"/>
      <c r="VOM495" s="1"/>
      <c r="VON495" s="1"/>
      <c r="VOO495" s="1"/>
      <c r="VOP495" s="1"/>
      <c r="VOQ495" s="1"/>
      <c r="VOR495" s="1"/>
      <c r="VOS495" s="1"/>
      <c r="VOT495" s="1"/>
      <c r="VOU495" s="1"/>
      <c r="VOV495" s="1"/>
      <c r="VOW495" s="1"/>
      <c r="VOX495" s="1"/>
      <c r="VOY495" s="1"/>
      <c r="VOZ495" s="1"/>
      <c r="VPA495" s="1"/>
      <c r="VPB495" s="1"/>
      <c r="VPC495" s="1"/>
      <c r="VPD495" s="1"/>
      <c r="VPE495" s="1"/>
      <c r="VPF495" s="1"/>
      <c r="VPG495" s="1"/>
      <c r="VPH495" s="1"/>
      <c r="VPI495" s="1"/>
      <c r="VPJ495" s="1"/>
      <c r="VPK495" s="1"/>
      <c r="VPL495" s="1"/>
      <c r="VPM495" s="1"/>
      <c r="VPN495" s="1"/>
      <c r="VPO495" s="1"/>
      <c r="VPP495" s="1"/>
      <c r="VPQ495" s="1"/>
      <c r="VPR495" s="1"/>
      <c r="VPS495" s="1"/>
      <c r="VPT495" s="1"/>
      <c r="VPU495" s="1"/>
      <c r="VPV495" s="1"/>
      <c r="VPW495" s="1"/>
      <c r="VPX495" s="1"/>
      <c r="VPY495" s="1"/>
      <c r="VPZ495" s="1"/>
      <c r="VQA495" s="1"/>
      <c r="VQB495" s="1"/>
      <c r="VQC495" s="1"/>
      <c r="VQD495" s="1"/>
      <c r="VQE495" s="1"/>
      <c r="VQF495" s="1"/>
      <c r="VQG495" s="1"/>
      <c r="VQH495" s="1"/>
      <c r="VQI495" s="1"/>
      <c r="VQJ495" s="1"/>
      <c r="VQK495" s="1"/>
      <c r="VQL495" s="1"/>
      <c r="VQM495" s="1"/>
      <c r="VQN495" s="1"/>
      <c r="VQO495" s="1"/>
      <c r="VQP495" s="1"/>
      <c r="VQQ495" s="1"/>
      <c r="VQR495" s="1"/>
      <c r="VQS495" s="1"/>
      <c r="VQT495" s="1"/>
      <c r="VQU495" s="1"/>
      <c r="VQV495" s="1"/>
      <c r="VQW495" s="1"/>
      <c r="VQX495" s="1"/>
      <c r="VQY495" s="1"/>
      <c r="VQZ495" s="1"/>
      <c r="VRA495" s="1"/>
      <c r="VRB495" s="1"/>
      <c r="VRC495" s="1"/>
      <c r="VRD495" s="1"/>
      <c r="VRE495" s="1"/>
      <c r="VRF495" s="1"/>
      <c r="VRG495" s="1"/>
      <c r="VRH495" s="1"/>
      <c r="VRI495" s="1"/>
      <c r="VRJ495" s="1"/>
      <c r="VRK495" s="1"/>
      <c r="VRL495" s="1"/>
      <c r="VRM495" s="1"/>
      <c r="VRN495" s="1"/>
      <c r="VRO495" s="1"/>
      <c r="VRP495" s="1"/>
      <c r="VRQ495" s="1"/>
      <c r="VRR495" s="1"/>
      <c r="VRS495" s="1"/>
      <c r="VRT495" s="1"/>
      <c r="VRU495" s="1"/>
      <c r="VRV495" s="1"/>
      <c r="VRW495" s="1"/>
      <c r="VRX495" s="1"/>
      <c r="VRY495" s="1"/>
      <c r="VRZ495" s="1"/>
      <c r="VSA495" s="1"/>
      <c r="VSB495" s="1"/>
      <c r="VSC495" s="1"/>
      <c r="VSD495" s="1"/>
      <c r="VSE495" s="1"/>
      <c r="VSF495" s="1"/>
      <c r="VSG495" s="1"/>
      <c r="VSH495" s="1"/>
      <c r="VSI495" s="1"/>
      <c r="VSJ495" s="1"/>
      <c r="VSK495" s="1"/>
      <c r="VSL495" s="1"/>
      <c r="VSM495" s="1"/>
      <c r="VSN495" s="1"/>
      <c r="VSO495" s="1"/>
      <c r="VSP495" s="1"/>
      <c r="VSQ495" s="1"/>
      <c r="VSR495" s="1"/>
      <c r="VSS495" s="1"/>
      <c r="VST495" s="1"/>
      <c r="VSU495" s="1"/>
      <c r="VSV495" s="1"/>
      <c r="VSW495" s="1"/>
      <c r="VSX495" s="1"/>
      <c r="VSY495" s="1"/>
      <c r="VSZ495" s="1"/>
      <c r="VTA495" s="1"/>
      <c r="VTB495" s="1"/>
      <c r="VTC495" s="1"/>
      <c r="VTD495" s="1"/>
      <c r="VTE495" s="1"/>
      <c r="VTF495" s="1"/>
      <c r="VTG495" s="1"/>
      <c r="VTH495" s="1"/>
      <c r="VTI495" s="1"/>
      <c r="VTJ495" s="1"/>
      <c r="VTK495" s="1"/>
      <c r="VTL495" s="1"/>
      <c r="VTM495" s="1"/>
      <c r="VTN495" s="1"/>
      <c r="VTO495" s="1"/>
      <c r="VTP495" s="1"/>
      <c r="VTQ495" s="1"/>
      <c r="VTR495" s="1"/>
      <c r="VTS495" s="1"/>
      <c r="VTT495" s="1"/>
      <c r="VTU495" s="1"/>
      <c r="VTV495" s="1"/>
      <c r="VTW495" s="1"/>
      <c r="VTX495" s="1"/>
      <c r="VTY495" s="1"/>
      <c r="VTZ495" s="1"/>
      <c r="VUA495" s="1"/>
      <c r="VUB495" s="1"/>
      <c r="VUC495" s="1"/>
      <c r="VUD495" s="1"/>
      <c r="VUE495" s="1"/>
      <c r="VUF495" s="1"/>
      <c r="VUG495" s="1"/>
      <c r="VUH495" s="1"/>
      <c r="VUI495" s="1"/>
      <c r="VUJ495" s="1"/>
      <c r="VUK495" s="1"/>
      <c r="VUL495" s="1"/>
      <c r="VUM495" s="1"/>
      <c r="VUN495" s="1"/>
      <c r="VUO495" s="1"/>
      <c r="VUP495" s="1"/>
      <c r="VUQ495" s="1"/>
      <c r="VUR495" s="1"/>
      <c r="VUS495" s="1"/>
      <c r="VUT495" s="1"/>
      <c r="VUU495" s="1"/>
      <c r="VUV495" s="1"/>
      <c r="VUW495" s="1"/>
      <c r="VUX495" s="1"/>
      <c r="VUY495" s="1"/>
      <c r="VUZ495" s="1"/>
      <c r="VVA495" s="1"/>
      <c r="VVB495" s="1"/>
      <c r="VVC495" s="1"/>
      <c r="VVD495" s="1"/>
      <c r="VVE495" s="1"/>
      <c r="VVF495" s="1"/>
      <c r="VVG495" s="1"/>
      <c r="VVH495" s="1"/>
      <c r="VVI495" s="1"/>
      <c r="VVJ495" s="1"/>
      <c r="VVK495" s="1"/>
      <c r="VVL495" s="1"/>
      <c r="VVM495" s="1"/>
      <c r="VVN495" s="1"/>
      <c r="VVO495" s="1"/>
      <c r="VVP495" s="1"/>
      <c r="VVQ495" s="1"/>
      <c r="VVR495" s="1"/>
      <c r="VVS495" s="1"/>
      <c r="VVT495" s="1"/>
      <c r="VVU495" s="1"/>
      <c r="VVV495" s="1"/>
      <c r="VVW495" s="1"/>
      <c r="VVX495" s="1"/>
      <c r="VVY495" s="1"/>
      <c r="VVZ495" s="1"/>
      <c r="VWA495" s="1"/>
      <c r="VWB495" s="1"/>
      <c r="VWC495" s="1"/>
      <c r="VWD495" s="1"/>
      <c r="VWE495" s="1"/>
      <c r="VWF495" s="1"/>
      <c r="VWG495" s="1"/>
      <c r="VWH495" s="1"/>
      <c r="VWI495" s="1"/>
      <c r="VWJ495" s="1"/>
      <c r="VWK495" s="1"/>
      <c r="VWL495" s="1"/>
      <c r="VWM495" s="1"/>
      <c r="VWN495" s="1"/>
      <c r="VWO495" s="1"/>
      <c r="VWP495" s="1"/>
      <c r="VWQ495" s="1"/>
      <c r="VWR495" s="1"/>
      <c r="VWS495" s="1"/>
      <c r="VWT495" s="1"/>
      <c r="VWU495" s="1"/>
      <c r="VWV495" s="1"/>
      <c r="VWW495" s="1"/>
      <c r="VWX495" s="1"/>
      <c r="VWY495" s="1"/>
      <c r="VWZ495" s="1"/>
      <c r="VXA495" s="1"/>
      <c r="VXB495" s="1"/>
      <c r="VXC495" s="1"/>
      <c r="VXD495" s="1"/>
      <c r="VXE495" s="1"/>
      <c r="VXF495" s="1"/>
      <c r="VXG495" s="1"/>
      <c r="VXH495" s="1"/>
      <c r="VXI495" s="1"/>
      <c r="VXJ495" s="1"/>
      <c r="VXK495" s="1"/>
      <c r="VXL495" s="1"/>
      <c r="VXM495" s="1"/>
      <c r="VXN495" s="1"/>
      <c r="VXO495" s="1"/>
      <c r="VXP495" s="1"/>
      <c r="VXQ495" s="1"/>
      <c r="VXR495" s="1"/>
      <c r="VXS495" s="1"/>
      <c r="VXT495" s="1"/>
      <c r="VXU495" s="1"/>
      <c r="VXV495" s="1"/>
      <c r="VXW495" s="1"/>
      <c r="VXX495" s="1"/>
      <c r="VXY495" s="1"/>
      <c r="VXZ495" s="1"/>
      <c r="VYA495" s="1"/>
      <c r="VYB495" s="1"/>
      <c r="VYC495" s="1"/>
      <c r="VYD495" s="1"/>
      <c r="VYE495" s="1"/>
      <c r="VYF495" s="1"/>
      <c r="VYG495" s="1"/>
      <c r="VYH495" s="1"/>
      <c r="VYI495" s="1"/>
      <c r="VYJ495" s="1"/>
      <c r="VYK495" s="1"/>
      <c r="VYL495" s="1"/>
      <c r="VYM495" s="1"/>
      <c r="VYN495" s="1"/>
      <c r="VYO495" s="1"/>
      <c r="VYP495" s="1"/>
      <c r="VYQ495" s="1"/>
      <c r="VYR495" s="1"/>
      <c r="VYS495" s="1"/>
      <c r="VYT495" s="1"/>
      <c r="VYU495" s="1"/>
      <c r="VYV495" s="1"/>
      <c r="VYW495" s="1"/>
      <c r="VYX495" s="1"/>
      <c r="VYY495" s="1"/>
      <c r="VYZ495" s="1"/>
      <c r="VZA495" s="1"/>
      <c r="VZB495" s="1"/>
      <c r="VZC495" s="1"/>
      <c r="VZD495" s="1"/>
      <c r="VZE495" s="1"/>
      <c r="VZF495" s="1"/>
      <c r="VZG495" s="1"/>
      <c r="VZH495" s="1"/>
      <c r="VZI495" s="1"/>
      <c r="VZJ495" s="1"/>
      <c r="VZK495" s="1"/>
      <c r="VZL495" s="1"/>
      <c r="VZM495" s="1"/>
      <c r="VZN495" s="1"/>
      <c r="VZO495" s="1"/>
      <c r="VZP495" s="1"/>
      <c r="VZQ495" s="1"/>
      <c r="VZR495" s="1"/>
      <c r="VZS495" s="1"/>
      <c r="VZT495" s="1"/>
      <c r="VZU495" s="1"/>
      <c r="VZV495" s="1"/>
      <c r="VZW495" s="1"/>
      <c r="VZX495" s="1"/>
      <c r="VZY495" s="1"/>
      <c r="VZZ495" s="1"/>
      <c r="WAA495" s="1"/>
      <c r="WAB495" s="1"/>
      <c r="WAC495" s="1"/>
      <c r="WAD495" s="1"/>
      <c r="WAE495" s="1"/>
      <c r="WAF495" s="1"/>
      <c r="WAG495" s="1"/>
      <c r="WAH495" s="1"/>
      <c r="WAI495" s="1"/>
      <c r="WAJ495" s="1"/>
      <c r="WAK495" s="1"/>
      <c r="WAL495" s="1"/>
      <c r="WAM495" s="1"/>
      <c r="WAN495" s="1"/>
      <c r="WAO495" s="1"/>
      <c r="WAP495" s="1"/>
      <c r="WAQ495" s="1"/>
      <c r="WAR495" s="1"/>
      <c r="WAS495" s="1"/>
      <c r="WAT495" s="1"/>
      <c r="WAU495" s="1"/>
      <c r="WAV495" s="1"/>
      <c r="WAW495" s="1"/>
      <c r="WAX495" s="1"/>
      <c r="WAY495" s="1"/>
      <c r="WAZ495" s="1"/>
      <c r="WBA495" s="1"/>
      <c r="WBB495" s="1"/>
      <c r="WBC495" s="1"/>
      <c r="WBD495" s="1"/>
      <c r="WBE495" s="1"/>
      <c r="WBF495" s="1"/>
      <c r="WBG495" s="1"/>
      <c r="WBH495" s="1"/>
      <c r="WBI495" s="1"/>
      <c r="WBJ495" s="1"/>
      <c r="WBK495" s="1"/>
      <c r="WBL495" s="1"/>
      <c r="WBM495" s="1"/>
      <c r="WBN495" s="1"/>
      <c r="WBO495" s="1"/>
      <c r="WBP495" s="1"/>
      <c r="WBQ495" s="1"/>
      <c r="WBR495" s="1"/>
      <c r="WBS495" s="1"/>
      <c r="WBT495" s="1"/>
      <c r="WBU495" s="1"/>
      <c r="WBV495" s="1"/>
      <c r="WBW495" s="1"/>
      <c r="WBX495" s="1"/>
      <c r="WBY495" s="1"/>
      <c r="WBZ495" s="1"/>
      <c r="WCA495" s="1"/>
      <c r="WCB495" s="1"/>
      <c r="WCC495" s="1"/>
      <c r="WCD495" s="1"/>
      <c r="WCE495" s="1"/>
      <c r="WCF495" s="1"/>
      <c r="WCG495" s="1"/>
      <c r="WCH495" s="1"/>
      <c r="WCI495" s="1"/>
      <c r="WCJ495" s="1"/>
      <c r="WCK495" s="1"/>
      <c r="WCL495" s="1"/>
      <c r="WCM495" s="1"/>
      <c r="WCN495" s="1"/>
      <c r="WCO495" s="1"/>
      <c r="WCP495" s="1"/>
      <c r="WCQ495" s="1"/>
      <c r="WCR495" s="1"/>
      <c r="WCS495" s="1"/>
      <c r="WCT495" s="1"/>
      <c r="WCU495" s="1"/>
      <c r="WCV495" s="1"/>
      <c r="WCW495" s="1"/>
      <c r="WCX495" s="1"/>
      <c r="WCY495" s="1"/>
      <c r="WCZ495" s="1"/>
      <c r="WDA495" s="1"/>
      <c r="WDB495" s="1"/>
      <c r="WDC495" s="1"/>
      <c r="WDD495" s="1"/>
      <c r="WDE495" s="1"/>
      <c r="WDF495" s="1"/>
      <c r="WDG495" s="1"/>
      <c r="WDH495" s="1"/>
      <c r="WDI495" s="1"/>
      <c r="WDJ495" s="1"/>
      <c r="WDK495" s="1"/>
      <c r="WDL495" s="1"/>
      <c r="WDM495" s="1"/>
      <c r="WDN495" s="1"/>
      <c r="WDO495" s="1"/>
      <c r="WDP495" s="1"/>
      <c r="WDQ495" s="1"/>
      <c r="WDR495" s="1"/>
      <c r="WDS495" s="1"/>
      <c r="WDT495" s="1"/>
      <c r="WDU495" s="1"/>
      <c r="WDV495" s="1"/>
      <c r="WDW495" s="1"/>
      <c r="WDX495" s="1"/>
      <c r="WDY495" s="1"/>
      <c r="WDZ495" s="1"/>
      <c r="WEA495" s="1"/>
      <c r="WEB495" s="1"/>
      <c r="WEC495" s="1"/>
      <c r="WED495" s="1"/>
      <c r="WEE495" s="1"/>
      <c r="WEF495" s="1"/>
      <c r="WEG495" s="1"/>
      <c r="WEH495" s="1"/>
      <c r="WEI495" s="1"/>
      <c r="WEJ495" s="1"/>
      <c r="WEK495" s="1"/>
      <c r="WEL495" s="1"/>
      <c r="WEM495" s="1"/>
      <c r="WEN495" s="1"/>
      <c r="WEO495" s="1"/>
      <c r="WEP495" s="1"/>
      <c r="WEQ495" s="1"/>
      <c r="WER495" s="1"/>
      <c r="WES495" s="1"/>
      <c r="WET495" s="1"/>
      <c r="WEU495" s="1"/>
      <c r="WEV495" s="1"/>
      <c r="WEW495" s="1"/>
      <c r="WEX495" s="1"/>
      <c r="WEY495" s="1"/>
      <c r="WEZ495" s="1"/>
      <c r="WFA495" s="1"/>
      <c r="WFB495" s="1"/>
      <c r="WFC495" s="1"/>
      <c r="WFD495" s="1"/>
      <c r="WFE495" s="1"/>
      <c r="WFF495" s="1"/>
      <c r="WFG495" s="1"/>
      <c r="WFH495" s="1"/>
      <c r="WFI495" s="1"/>
      <c r="WFJ495" s="1"/>
      <c r="WFK495" s="1"/>
      <c r="WFL495" s="1"/>
      <c r="WFM495" s="1"/>
      <c r="WFN495" s="1"/>
      <c r="WFO495" s="1"/>
      <c r="WFP495" s="1"/>
      <c r="WFQ495" s="1"/>
      <c r="WFR495" s="1"/>
      <c r="WFS495" s="1"/>
      <c r="WFT495" s="1"/>
      <c r="WFU495" s="1"/>
      <c r="WFV495" s="1"/>
      <c r="WFW495" s="1"/>
      <c r="WFX495" s="1"/>
      <c r="WFY495" s="1"/>
      <c r="WFZ495" s="1"/>
      <c r="WGA495" s="1"/>
      <c r="WGB495" s="1"/>
      <c r="WGC495" s="1"/>
      <c r="WGD495" s="1"/>
      <c r="WGE495" s="1"/>
      <c r="WGF495" s="1"/>
      <c r="WGG495" s="1"/>
      <c r="WGH495" s="1"/>
      <c r="WGI495" s="1"/>
      <c r="WGJ495" s="1"/>
      <c r="WGK495" s="1"/>
      <c r="WGL495" s="1"/>
      <c r="WGM495" s="1"/>
      <c r="WGN495" s="1"/>
      <c r="WGO495" s="1"/>
      <c r="WGP495" s="1"/>
      <c r="WGQ495" s="1"/>
      <c r="WGR495" s="1"/>
      <c r="WGS495" s="1"/>
      <c r="WGT495" s="1"/>
      <c r="WGU495" s="1"/>
      <c r="WGV495" s="1"/>
      <c r="WGW495" s="1"/>
      <c r="WGX495" s="1"/>
      <c r="WGY495" s="1"/>
      <c r="WGZ495" s="1"/>
      <c r="WHA495" s="1"/>
      <c r="WHB495" s="1"/>
      <c r="WHC495" s="1"/>
      <c r="WHD495" s="1"/>
      <c r="WHE495" s="1"/>
      <c r="WHF495" s="1"/>
      <c r="WHG495" s="1"/>
      <c r="WHH495" s="1"/>
      <c r="WHI495" s="1"/>
      <c r="WHJ495" s="1"/>
      <c r="WHK495" s="1"/>
      <c r="WHL495" s="1"/>
      <c r="WHM495" s="1"/>
      <c r="WHN495" s="1"/>
      <c r="WHO495" s="1"/>
      <c r="WHP495" s="1"/>
      <c r="WHQ495" s="1"/>
      <c r="WHR495" s="1"/>
      <c r="WHS495" s="1"/>
      <c r="WHT495" s="1"/>
      <c r="WHU495" s="1"/>
      <c r="WHV495" s="1"/>
      <c r="WHW495" s="1"/>
      <c r="WHX495" s="1"/>
      <c r="WHY495" s="1"/>
      <c r="WHZ495" s="1"/>
      <c r="WIA495" s="1"/>
      <c r="WIB495" s="1"/>
      <c r="WIC495" s="1"/>
      <c r="WID495" s="1"/>
      <c r="WIE495" s="1"/>
      <c r="WIF495" s="1"/>
      <c r="WIG495" s="1"/>
      <c r="WIH495" s="1"/>
      <c r="WII495" s="1"/>
      <c r="WIJ495" s="1"/>
      <c r="WIK495" s="1"/>
      <c r="WIL495" s="1"/>
      <c r="WIM495" s="1"/>
      <c r="WIN495" s="1"/>
      <c r="WIO495" s="1"/>
      <c r="WIP495" s="1"/>
      <c r="WIQ495" s="1"/>
      <c r="WIR495" s="1"/>
      <c r="WIS495" s="1"/>
      <c r="WIT495" s="1"/>
      <c r="WIU495" s="1"/>
      <c r="WIV495" s="1"/>
      <c r="WIW495" s="1"/>
      <c r="WIX495" s="1"/>
      <c r="WIY495" s="1"/>
      <c r="WIZ495" s="1"/>
      <c r="WJA495" s="1"/>
      <c r="WJB495" s="1"/>
      <c r="WJC495" s="1"/>
      <c r="WJD495" s="1"/>
      <c r="WJE495" s="1"/>
      <c r="WJF495" s="1"/>
      <c r="WJG495" s="1"/>
      <c r="WJH495" s="1"/>
      <c r="WJI495" s="1"/>
      <c r="WJJ495" s="1"/>
      <c r="WJK495" s="1"/>
      <c r="WJL495" s="1"/>
      <c r="WJM495" s="1"/>
      <c r="WJN495" s="1"/>
      <c r="WJO495" s="1"/>
      <c r="WJP495" s="1"/>
      <c r="WJQ495" s="1"/>
      <c r="WJR495" s="1"/>
      <c r="WJS495" s="1"/>
      <c r="WJT495" s="1"/>
      <c r="WJU495" s="1"/>
      <c r="WJV495" s="1"/>
      <c r="WJW495" s="1"/>
      <c r="WJX495" s="1"/>
      <c r="WJY495" s="1"/>
      <c r="WJZ495" s="1"/>
      <c r="WKA495" s="1"/>
      <c r="WKB495" s="1"/>
      <c r="WKC495" s="1"/>
      <c r="WKD495" s="1"/>
      <c r="WKE495" s="1"/>
      <c r="WKF495" s="1"/>
      <c r="WKG495" s="1"/>
      <c r="WKH495" s="1"/>
      <c r="WKI495" s="1"/>
      <c r="WKJ495" s="1"/>
      <c r="WKK495" s="1"/>
      <c r="WKL495" s="1"/>
      <c r="WKM495" s="1"/>
      <c r="WKN495" s="1"/>
      <c r="WKO495" s="1"/>
      <c r="WKP495" s="1"/>
      <c r="WKQ495" s="1"/>
      <c r="WKR495" s="1"/>
      <c r="WKS495" s="1"/>
      <c r="WKT495" s="1"/>
      <c r="WKU495" s="1"/>
      <c r="WKV495" s="1"/>
      <c r="WKW495" s="1"/>
      <c r="WKX495" s="1"/>
      <c r="WKY495" s="1"/>
      <c r="WKZ495" s="1"/>
      <c r="WLA495" s="1"/>
      <c r="WLB495" s="1"/>
      <c r="WLC495" s="1"/>
      <c r="WLD495" s="1"/>
      <c r="WLE495" s="1"/>
      <c r="WLF495" s="1"/>
      <c r="WLG495" s="1"/>
      <c r="WLH495" s="1"/>
      <c r="WLI495" s="1"/>
      <c r="WLJ495" s="1"/>
      <c r="WLK495" s="1"/>
      <c r="WLL495" s="1"/>
      <c r="WLM495" s="1"/>
      <c r="WLN495" s="1"/>
      <c r="WLO495" s="1"/>
      <c r="WLP495" s="1"/>
      <c r="WLQ495" s="1"/>
      <c r="WLR495" s="1"/>
      <c r="WLS495" s="1"/>
      <c r="WLT495" s="1"/>
      <c r="WLU495" s="1"/>
      <c r="WLV495" s="1"/>
      <c r="WLW495" s="1"/>
      <c r="WLX495" s="1"/>
      <c r="WLY495" s="1"/>
      <c r="WLZ495" s="1"/>
      <c r="WMA495" s="1"/>
      <c r="WMB495" s="1"/>
      <c r="WMC495" s="1"/>
      <c r="WMD495" s="1"/>
      <c r="WME495" s="1"/>
      <c r="WMF495" s="1"/>
      <c r="WMG495" s="1"/>
      <c r="WMH495" s="1"/>
      <c r="WMI495" s="1"/>
      <c r="WMJ495" s="1"/>
      <c r="WMK495" s="1"/>
      <c r="WML495" s="1"/>
      <c r="WMM495" s="1"/>
      <c r="WMN495" s="1"/>
      <c r="WMO495" s="1"/>
      <c r="WMP495" s="1"/>
      <c r="WMQ495" s="1"/>
      <c r="WMR495" s="1"/>
      <c r="WMS495" s="1"/>
      <c r="WMT495" s="1"/>
      <c r="WMU495" s="1"/>
      <c r="WMV495" s="1"/>
      <c r="WMW495" s="1"/>
      <c r="WMX495" s="1"/>
      <c r="WMY495" s="1"/>
      <c r="WMZ495" s="1"/>
      <c r="WNA495" s="1"/>
      <c r="WNB495" s="1"/>
      <c r="WNC495" s="1"/>
      <c r="WND495" s="1"/>
      <c r="WNE495" s="1"/>
      <c r="WNF495" s="1"/>
      <c r="WNG495" s="1"/>
      <c r="WNH495" s="1"/>
      <c r="WNI495" s="1"/>
      <c r="WNJ495" s="1"/>
      <c r="WNK495" s="1"/>
      <c r="WNL495" s="1"/>
      <c r="WNM495" s="1"/>
      <c r="WNN495" s="1"/>
      <c r="WNO495" s="1"/>
      <c r="WNP495" s="1"/>
      <c r="WNQ495" s="1"/>
      <c r="WNR495" s="1"/>
      <c r="WNS495" s="1"/>
      <c r="WNT495" s="1"/>
      <c r="WNU495" s="1"/>
      <c r="WNV495" s="1"/>
      <c r="WNW495" s="1"/>
      <c r="WNX495" s="1"/>
      <c r="WNY495" s="1"/>
      <c r="WNZ495" s="1"/>
      <c r="WOA495" s="1"/>
      <c r="WOB495" s="1"/>
      <c r="WOC495" s="1"/>
      <c r="WOD495" s="1"/>
      <c r="WOE495" s="1"/>
      <c r="WOF495" s="1"/>
      <c r="WOG495" s="1"/>
      <c r="WOH495" s="1"/>
      <c r="WOI495" s="1"/>
      <c r="WOJ495" s="1"/>
      <c r="WOK495" s="1"/>
      <c r="WOL495" s="1"/>
      <c r="WOM495" s="1"/>
      <c r="WON495" s="1"/>
      <c r="WOO495" s="1"/>
      <c r="WOP495" s="1"/>
      <c r="WOQ495" s="1"/>
      <c r="WOR495" s="1"/>
      <c r="WOS495" s="1"/>
      <c r="WOT495" s="1"/>
      <c r="WOU495" s="1"/>
      <c r="WOV495" s="1"/>
      <c r="WOW495" s="1"/>
      <c r="WOX495" s="1"/>
      <c r="WOY495" s="1"/>
      <c r="WOZ495" s="1"/>
      <c r="WPA495" s="1"/>
      <c r="WPB495" s="1"/>
      <c r="WPC495" s="1"/>
      <c r="WPD495" s="1"/>
      <c r="WPE495" s="1"/>
      <c r="WPF495" s="1"/>
      <c r="WPG495" s="1"/>
      <c r="WPH495" s="1"/>
      <c r="WPI495" s="1"/>
      <c r="WPJ495" s="1"/>
      <c r="WPK495" s="1"/>
      <c r="WPL495" s="1"/>
      <c r="WPM495" s="1"/>
      <c r="WPN495" s="1"/>
      <c r="WPO495" s="1"/>
      <c r="WPP495" s="1"/>
      <c r="WPQ495" s="1"/>
      <c r="WPR495" s="1"/>
      <c r="WPS495" s="1"/>
      <c r="WPT495" s="1"/>
      <c r="WPU495" s="1"/>
      <c r="WPV495" s="1"/>
      <c r="WPW495" s="1"/>
      <c r="WPX495" s="1"/>
      <c r="WPY495" s="1"/>
      <c r="WPZ495" s="1"/>
      <c r="WQA495" s="1"/>
      <c r="WQB495" s="1"/>
      <c r="WQC495" s="1"/>
      <c r="WQD495" s="1"/>
      <c r="WQE495" s="1"/>
      <c r="WQF495" s="1"/>
      <c r="WQG495" s="1"/>
      <c r="WQH495" s="1"/>
      <c r="WQI495" s="1"/>
      <c r="WQJ495" s="1"/>
      <c r="WQK495" s="1"/>
      <c r="WQL495" s="1"/>
      <c r="WQM495" s="1"/>
      <c r="WQN495" s="1"/>
      <c r="WQO495" s="1"/>
      <c r="WQP495" s="1"/>
      <c r="WQQ495" s="1"/>
      <c r="WQR495" s="1"/>
      <c r="WQS495" s="1"/>
      <c r="WQT495" s="1"/>
      <c r="WQU495" s="1"/>
      <c r="WQV495" s="1"/>
      <c r="WQW495" s="1"/>
      <c r="WQX495" s="1"/>
      <c r="WQY495" s="1"/>
      <c r="WQZ495" s="1"/>
      <c r="WRA495" s="1"/>
      <c r="WRB495" s="1"/>
      <c r="WRC495" s="1"/>
      <c r="WRD495" s="1"/>
      <c r="WRE495" s="1"/>
      <c r="WRF495" s="1"/>
      <c r="WRG495" s="1"/>
      <c r="WRH495" s="1"/>
      <c r="WRI495" s="1"/>
      <c r="WRJ495" s="1"/>
      <c r="WRK495" s="1"/>
      <c r="WRL495" s="1"/>
      <c r="WRM495" s="1"/>
      <c r="WRN495" s="1"/>
      <c r="WRO495" s="1"/>
      <c r="WRP495" s="1"/>
      <c r="WRQ495" s="1"/>
      <c r="WRR495" s="1"/>
      <c r="WRS495" s="1"/>
      <c r="WRT495" s="1"/>
      <c r="WRU495" s="1"/>
      <c r="WRV495" s="1"/>
      <c r="WRW495" s="1"/>
      <c r="WRX495" s="1"/>
      <c r="WRY495" s="1"/>
      <c r="WRZ495" s="1"/>
      <c r="WSA495" s="1"/>
      <c r="WSB495" s="1"/>
      <c r="WSC495" s="1"/>
      <c r="WSD495" s="1"/>
      <c r="WSE495" s="1"/>
      <c r="WSF495" s="1"/>
      <c r="WSG495" s="1"/>
      <c r="WSH495" s="1"/>
      <c r="WSI495" s="1"/>
      <c r="WSJ495" s="1"/>
      <c r="WSK495" s="1"/>
      <c r="WSL495" s="1"/>
      <c r="WSM495" s="1"/>
      <c r="WSN495" s="1"/>
      <c r="WSO495" s="1"/>
      <c r="WSP495" s="1"/>
      <c r="WSQ495" s="1"/>
      <c r="WSR495" s="1"/>
      <c r="WSS495" s="1"/>
      <c r="WST495" s="1"/>
      <c r="WSU495" s="1"/>
      <c r="WSV495" s="1"/>
      <c r="WSW495" s="1"/>
      <c r="WSX495" s="1"/>
      <c r="WSY495" s="1"/>
      <c r="WSZ495" s="1"/>
      <c r="WTA495" s="1"/>
      <c r="WTB495" s="1"/>
      <c r="WTC495" s="1"/>
      <c r="WTD495" s="1"/>
      <c r="WTE495" s="1"/>
      <c r="WTF495" s="1"/>
      <c r="WTG495" s="1"/>
      <c r="WTH495" s="1"/>
      <c r="WTI495" s="1"/>
      <c r="WTJ495" s="1"/>
      <c r="WTK495" s="1"/>
      <c r="WTL495" s="1"/>
      <c r="WTM495" s="1"/>
      <c r="WTN495" s="1"/>
      <c r="WTO495" s="1"/>
      <c r="WTP495" s="1"/>
      <c r="WTQ495" s="1"/>
      <c r="WTR495" s="1"/>
      <c r="WTS495" s="1"/>
      <c r="WTT495" s="1"/>
      <c r="WTU495" s="1"/>
      <c r="WTV495" s="1"/>
      <c r="WTW495" s="1"/>
      <c r="WTX495" s="1"/>
      <c r="WTY495" s="1"/>
      <c r="WTZ495" s="1"/>
      <c r="WUA495" s="1"/>
      <c r="WUB495" s="1"/>
      <c r="WUC495" s="1"/>
      <c r="WUD495" s="1"/>
      <c r="WUE495" s="1"/>
      <c r="WUF495" s="1"/>
      <c r="WUG495" s="1"/>
      <c r="WUH495" s="1"/>
      <c r="WUI495" s="1"/>
      <c r="WUJ495" s="1"/>
      <c r="WUK495" s="1"/>
      <c r="WUL495" s="1"/>
      <c r="WUM495" s="1"/>
      <c r="WUN495" s="1"/>
      <c r="WUO495" s="1"/>
      <c r="WUP495" s="1"/>
      <c r="WUQ495" s="1"/>
      <c r="WUR495" s="1"/>
      <c r="WUS495" s="1"/>
      <c r="WUT495" s="1"/>
      <c r="WUU495" s="1"/>
      <c r="WUV495" s="1"/>
      <c r="WUW495" s="1"/>
      <c r="WUX495" s="1"/>
      <c r="WUY495" s="1"/>
      <c r="WUZ495" s="1"/>
      <c r="WVA495" s="1"/>
      <c r="WVB495" s="1"/>
      <c r="WVC495" s="1"/>
      <c r="WVD495" s="1"/>
      <c r="WVE495" s="1"/>
      <c r="WVF495" s="1"/>
      <c r="WVG495" s="1"/>
      <c r="WVH495" s="1"/>
      <c r="WVI495" s="1"/>
      <c r="WVJ495" s="1"/>
      <c r="WVK495" s="1"/>
      <c r="WVL495" s="1"/>
      <c r="WVM495" s="1"/>
      <c r="WVN495" s="1"/>
      <c r="WVO495" s="1"/>
      <c r="WVP495" s="1"/>
      <c r="WVQ495" s="1"/>
      <c r="WVR495" s="1"/>
      <c r="WVS495" s="1"/>
      <c r="WVT495" s="1"/>
      <c r="WVU495" s="1"/>
      <c r="WVV495" s="1"/>
      <c r="WVW495" s="1"/>
      <c r="WVX495" s="1"/>
      <c r="WVY495" s="1"/>
    </row>
    <row r="496" spans="1:16145" s="66" customFormat="1" ht="18" customHeight="1">
      <c r="A496" s="90"/>
      <c r="B496" s="28"/>
      <c r="C496" s="29"/>
      <c r="D496" s="29"/>
      <c r="E496" s="33"/>
      <c r="F496" s="3068"/>
      <c r="G496" s="3219"/>
      <c r="H496" s="26"/>
      <c r="I496" s="3093" t="s">
        <v>1470</v>
      </c>
      <c r="J496" s="3115" t="s">
        <v>570</v>
      </c>
      <c r="K496" s="3089">
        <v>1500</v>
      </c>
      <c r="L496" s="127"/>
      <c r="M496" s="4"/>
      <c r="N496" s="50"/>
      <c r="O496" s="6"/>
      <c r="P496" s="6"/>
      <c r="Q496" s="6"/>
      <c r="R496" s="14"/>
      <c r="S496" s="5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  <c r="LZ496" s="1"/>
      <c r="MA496" s="1"/>
      <c r="MB496" s="1"/>
      <c r="MC496" s="1"/>
      <c r="MD496" s="1"/>
      <c r="ME496" s="1"/>
      <c r="MF496" s="1"/>
      <c r="MG496" s="1"/>
      <c r="MH496" s="1"/>
      <c r="MI496" s="1"/>
      <c r="MJ496" s="1"/>
      <c r="MK496" s="1"/>
      <c r="ML496" s="1"/>
      <c r="MM496" s="1"/>
      <c r="MN496" s="1"/>
      <c r="MO496" s="1"/>
      <c r="MP496" s="1"/>
      <c r="MQ496" s="1"/>
      <c r="MR496" s="1"/>
      <c r="MS496" s="1"/>
      <c r="MT496" s="1"/>
      <c r="MU496" s="1"/>
      <c r="MV496" s="1"/>
      <c r="MW496" s="1"/>
      <c r="MX496" s="1"/>
      <c r="MY496" s="1"/>
      <c r="MZ496" s="1"/>
      <c r="NA496" s="1"/>
      <c r="NB496" s="1"/>
      <c r="NC496" s="1"/>
      <c r="ND496" s="1"/>
      <c r="NE496" s="1"/>
      <c r="NF496" s="1"/>
      <c r="NG496" s="1"/>
      <c r="NH496" s="1"/>
      <c r="NI496" s="1"/>
      <c r="NJ496" s="1"/>
      <c r="NK496" s="1"/>
      <c r="NL496" s="1"/>
      <c r="NM496" s="1"/>
      <c r="NN496" s="1"/>
      <c r="NO496" s="1"/>
      <c r="NP496" s="1"/>
      <c r="NQ496" s="1"/>
      <c r="NR496" s="1"/>
      <c r="NS496" s="1"/>
      <c r="NT496" s="1"/>
      <c r="NU496" s="1"/>
      <c r="NV496" s="1"/>
      <c r="NW496" s="1"/>
      <c r="NX496" s="1"/>
      <c r="NY496" s="1"/>
      <c r="NZ496" s="1"/>
      <c r="OA496" s="1"/>
      <c r="OB496" s="1"/>
      <c r="OC496" s="1"/>
      <c r="OD496" s="1"/>
      <c r="OE496" s="1"/>
      <c r="OF496" s="1"/>
      <c r="OG496" s="1"/>
      <c r="OH496" s="1"/>
      <c r="OI496" s="1"/>
      <c r="OJ496" s="1"/>
      <c r="OK496" s="1"/>
      <c r="OL496" s="1"/>
      <c r="OM496" s="1"/>
      <c r="ON496" s="1"/>
      <c r="OO496" s="1"/>
      <c r="OP496" s="1"/>
      <c r="OQ496" s="1"/>
      <c r="OR496" s="1"/>
      <c r="OS496" s="1"/>
      <c r="OT496" s="1"/>
      <c r="OU496" s="1"/>
      <c r="OV496" s="1"/>
      <c r="OW496" s="1"/>
      <c r="OX496" s="1"/>
      <c r="OY496" s="1"/>
      <c r="OZ496" s="1"/>
      <c r="PA496" s="1"/>
      <c r="PB496" s="1"/>
      <c r="PC496" s="1"/>
      <c r="PD496" s="1"/>
      <c r="PE496" s="1"/>
      <c r="PF496" s="1"/>
      <c r="PG496" s="1"/>
      <c r="PH496" s="1"/>
      <c r="PI496" s="1"/>
      <c r="PJ496" s="1"/>
      <c r="PK496" s="1"/>
      <c r="PL496" s="1"/>
      <c r="PM496" s="1"/>
      <c r="PN496" s="1"/>
      <c r="PO496" s="1"/>
      <c r="PP496" s="1"/>
      <c r="PQ496" s="1"/>
      <c r="PR496" s="1"/>
      <c r="PS496" s="1"/>
      <c r="PT496" s="1"/>
      <c r="PU496" s="1"/>
      <c r="PV496" s="1"/>
      <c r="PW496" s="1"/>
      <c r="PX496" s="1"/>
      <c r="PY496" s="1"/>
      <c r="PZ496" s="1"/>
      <c r="QA496" s="1"/>
      <c r="QB496" s="1"/>
      <c r="QC496" s="1"/>
      <c r="QD496" s="1"/>
      <c r="QE496" s="1"/>
      <c r="QF496" s="1"/>
      <c r="QG496" s="1"/>
      <c r="QH496" s="1"/>
      <c r="QI496" s="1"/>
      <c r="QJ496" s="1"/>
      <c r="QK496" s="1"/>
      <c r="QL496" s="1"/>
      <c r="QM496" s="1"/>
      <c r="QN496" s="1"/>
      <c r="QO496" s="1"/>
      <c r="QP496" s="1"/>
      <c r="QQ496" s="1"/>
      <c r="QR496" s="1"/>
      <c r="QS496" s="1"/>
      <c r="QT496" s="1"/>
      <c r="QU496" s="1"/>
      <c r="QV496" s="1"/>
      <c r="QW496" s="1"/>
      <c r="QX496" s="1"/>
      <c r="QY496" s="1"/>
      <c r="QZ496" s="1"/>
      <c r="RA496" s="1"/>
      <c r="RB496" s="1"/>
      <c r="RC496" s="1"/>
      <c r="RD496" s="1"/>
      <c r="RE496" s="1"/>
      <c r="RF496" s="1"/>
      <c r="RG496" s="1"/>
      <c r="RH496" s="1"/>
      <c r="RI496" s="1"/>
      <c r="RJ496" s="1"/>
      <c r="RK496" s="1"/>
      <c r="RL496" s="1"/>
      <c r="RM496" s="1"/>
      <c r="RN496" s="1"/>
      <c r="RO496" s="1"/>
      <c r="RP496" s="1"/>
      <c r="RQ496" s="1"/>
      <c r="RR496" s="1"/>
      <c r="RS496" s="1"/>
      <c r="RT496" s="1"/>
      <c r="RU496" s="1"/>
      <c r="RV496" s="1"/>
      <c r="RW496" s="1"/>
      <c r="RX496" s="1"/>
      <c r="RY496" s="1"/>
      <c r="RZ496" s="1"/>
      <c r="SA496" s="1"/>
      <c r="SB496" s="1"/>
      <c r="SC496" s="1"/>
      <c r="SD496" s="1"/>
      <c r="SE496" s="1"/>
      <c r="SF496" s="1"/>
      <c r="SG496" s="1"/>
      <c r="SH496" s="1"/>
      <c r="SI496" s="1"/>
      <c r="SJ496" s="1"/>
      <c r="SK496" s="1"/>
      <c r="SL496" s="1"/>
      <c r="SM496" s="1"/>
      <c r="SN496" s="1"/>
      <c r="SO496" s="1"/>
      <c r="SP496" s="1"/>
      <c r="SQ496" s="1"/>
      <c r="SR496" s="1"/>
      <c r="SS496" s="1"/>
      <c r="ST496" s="1"/>
      <c r="SU496" s="1"/>
      <c r="SV496" s="1"/>
      <c r="SW496" s="1"/>
      <c r="SX496" s="1"/>
      <c r="SY496" s="1"/>
      <c r="SZ496" s="1"/>
      <c r="TA496" s="1"/>
      <c r="TB496" s="1"/>
      <c r="TC496" s="1"/>
      <c r="TD496" s="1"/>
      <c r="TE496" s="1"/>
      <c r="TF496" s="1"/>
      <c r="TG496" s="1"/>
      <c r="TH496" s="1"/>
      <c r="TI496" s="1"/>
      <c r="TJ496" s="1"/>
      <c r="TK496" s="1"/>
      <c r="TL496" s="1"/>
      <c r="TM496" s="1"/>
      <c r="TN496" s="1"/>
      <c r="TO496" s="1"/>
      <c r="TP496" s="1"/>
      <c r="TQ496" s="1"/>
      <c r="TR496" s="1"/>
      <c r="TS496" s="1"/>
      <c r="TT496" s="1"/>
      <c r="TU496" s="1"/>
      <c r="TV496" s="1"/>
      <c r="TW496" s="1"/>
      <c r="TX496" s="1"/>
      <c r="TY496" s="1"/>
      <c r="TZ496" s="1"/>
      <c r="UA496" s="1"/>
      <c r="UB496" s="1"/>
      <c r="UC496" s="1"/>
      <c r="UD496" s="1"/>
      <c r="UE496" s="1"/>
      <c r="UF496" s="1"/>
      <c r="UG496" s="1"/>
      <c r="UH496" s="1"/>
      <c r="UI496" s="1"/>
      <c r="UJ496" s="1"/>
      <c r="UK496" s="1"/>
      <c r="UL496" s="1"/>
      <c r="UM496" s="1"/>
      <c r="UN496" s="1"/>
      <c r="UO496" s="1"/>
      <c r="UP496" s="1"/>
      <c r="UQ496" s="1"/>
      <c r="UR496" s="1"/>
      <c r="US496" s="1"/>
      <c r="UT496" s="1"/>
      <c r="UU496" s="1"/>
      <c r="UV496" s="1"/>
      <c r="UW496" s="1"/>
      <c r="UX496" s="1"/>
      <c r="UY496" s="1"/>
      <c r="UZ496" s="1"/>
      <c r="VA496" s="1"/>
      <c r="VB496" s="1"/>
      <c r="VC496" s="1"/>
      <c r="VD496" s="1"/>
      <c r="VE496" s="1"/>
      <c r="VF496" s="1"/>
      <c r="VG496" s="1"/>
      <c r="VH496" s="1"/>
      <c r="VI496" s="1"/>
      <c r="VJ496" s="1"/>
      <c r="VK496" s="1"/>
      <c r="VL496" s="1"/>
      <c r="VM496" s="1"/>
      <c r="VN496" s="1"/>
      <c r="VO496" s="1"/>
      <c r="VP496" s="1"/>
      <c r="VQ496" s="1"/>
      <c r="VR496" s="1"/>
      <c r="VS496" s="1"/>
      <c r="VT496" s="1"/>
      <c r="VU496" s="1"/>
      <c r="VV496" s="1"/>
      <c r="VW496" s="1"/>
      <c r="VX496" s="1"/>
      <c r="VY496" s="1"/>
      <c r="VZ496" s="1"/>
      <c r="WA496" s="1"/>
      <c r="WB496" s="1"/>
      <c r="WC496" s="1"/>
      <c r="WD496" s="1"/>
      <c r="WE496" s="1"/>
      <c r="WF496" s="1"/>
      <c r="WG496" s="1"/>
      <c r="WH496" s="1"/>
      <c r="WI496" s="1"/>
      <c r="WJ496" s="1"/>
      <c r="WK496" s="1"/>
      <c r="WL496" s="1"/>
      <c r="WM496" s="1"/>
      <c r="WN496" s="1"/>
      <c r="WO496" s="1"/>
      <c r="WP496" s="1"/>
      <c r="WQ496" s="1"/>
      <c r="WR496" s="1"/>
      <c r="WS496" s="1"/>
      <c r="WT496" s="1"/>
      <c r="WU496" s="1"/>
      <c r="WV496" s="1"/>
      <c r="WW496" s="1"/>
      <c r="WX496" s="1"/>
      <c r="WY496" s="1"/>
      <c r="WZ496" s="1"/>
      <c r="XA496" s="1"/>
      <c r="XB496" s="1"/>
      <c r="XC496" s="1"/>
      <c r="XD496" s="1"/>
      <c r="XE496" s="1"/>
      <c r="XF496" s="1"/>
      <c r="XG496" s="1"/>
      <c r="XH496" s="1"/>
      <c r="XI496" s="1"/>
      <c r="XJ496" s="1"/>
      <c r="XK496" s="1"/>
      <c r="XL496" s="1"/>
      <c r="XM496" s="1"/>
      <c r="XN496" s="1"/>
      <c r="XO496" s="1"/>
      <c r="XP496" s="1"/>
      <c r="XQ496" s="1"/>
      <c r="XR496" s="1"/>
      <c r="XS496" s="1"/>
      <c r="XT496" s="1"/>
      <c r="XU496" s="1"/>
      <c r="XV496" s="1"/>
      <c r="XW496" s="1"/>
      <c r="XX496" s="1"/>
      <c r="XY496" s="1"/>
      <c r="XZ496" s="1"/>
      <c r="YA496" s="1"/>
      <c r="YB496" s="1"/>
      <c r="YC496" s="1"/>
      <c r="YD496" s="1"/>
      <c r="YE496" s="1"/>
      <c r="YF496" s="1"/>
      <c r="YG496" s="1"/>
      <c r="YH496" s="1"/>
      <c r="YI496" s="1"/>
      <c r="YJ496" s="1"/>
      <c r="YK496" s="1"/>
      <c r="YL496" s="1"/>
      <c r="YM496" s="1"/>
      <c r="YN496" s="1"/>
      <c r="YO496" s="1"/>
      <c r="YP496" s="1"/>
      <c r="YQ496" s="1"/>
      <c r="YR496" s="1"/>
      <c r="YS496" s="1"/>
      <c r="YT496" s="1"/>
      <c r="YU496" s="1"/>
      <c r="YV496" s="1"/>
      <c r="YW496" s="1"/>
      <c r="YX496" s="1"/>
      <c r="YY496" s="1"/>
      <c r="YZ496" s="1"/>
      <c r="ZA496" s="1"/>
      <c r="ZB496" s="1"/>
      <c r="ZC496" s="1"/>
      <c r="ZD496" s="1"/>
      <c r="ZE496" s="1"/>
      <c r="ZF496" s="1"/>
      <c r="ZG496" s="1"/>
      <c r="ZH496" s="1"/>
      <c r="ZI496" s="1"/>
      <c r="ZJ496" s="1"/>
      <c r="ZK496" s="1"/>
      <c r="ZL496" s="1"/>
      <c r="ZM496" s="1"/>
      <c r="ZN496" s="1"/>
      <c r="ZO496" s="1"/>
      <c r="ZP496" s="1"/>
      <c r="ZQ496" s="1"/>
      <c r="ZR496" s="1"/>
      <c r="ZS496" s="1"/>
      <c r="ZT496" s="1"/>
      <c r="ZU496" s="1"/>
      <c r="ZV496" s="1"/>
      <c r="ZW496" s="1"/>
      <c r="ZX496" s="1"/>
      <c r="ZY496" s="1"/>
      <c r="ZZ496" s="1"/>
      <c r="AAA496" s="1"/>
      <c r="AAB496" s="1"/>
      <c r="AAC496" s="1"/>
      <c r="AAD496" s="1"/>
      <c r="AAE496" s="1"/>
      <c r="AAF496" s="1"/>
      <c r="AAG496" s="1"/>
      <c r="AAH496" s="1"/>
      <c r="AAI496" s="1"/>
      <c r="AAJ496" s="1"/>
      <c r="AAK496" s="1"/>
      <c r="AAL496" s="1"/>
      <c r="AAM496" s="1"/>
      <c r="AAN496" s="1"/>
      <c r="AAO496" s="1"/>
      <c r="AAP496" s="1"/>
      <c r="AAQ496" s="1"/>
      <c r="AAR496" s="1"/>
      <c r="AAS496" s="1"/>
      <c r="AAT496" s="1"/>
      <c r="AAU496" s="1"/>
      <c r="AAV496" s="1"/>
      <c r="AAW496" s="1"/>
      <c r="AAX496" s="1"/>
      <c r="AAY496" s="1"/>
      <c r="AAZ496" s="1"/>
      <c r="ABA496" s="1"/>
      <c r="ABB496" s="1"/>
      <c r="ABC496" s="1"/>
      <c r="ABD496" s="1"/>
      <c r="ABE496" s="1"/>
      <c r="ABF496" s="1"/>
      <c r="ABG496" s="1"/>
      <c r="ABH496" s="1"/>
      <c r="ABI496" s="1"/>
      <c r="ABJ496" s="1"/>
      <c r="ABK496" s="1"/>
      <c r="ABL496" s="1"/>
      <c r="ABM496" s="1"/>
      <c r="ABN496" s="1"/>
      <c r="ABO496" s="1"/>
      <c r="ABP496" s="1"/>
      <c r="ABQ496" s="1"/>
      <c r="ABR496" s="1"/>
      <c r="ABS496" s="1"/>
      <c r="ABT496" s="1"/>
      <c r="ABU496" s="1"/>
      <c r="ABV496" s="1"/>
      <c r="ABW496" s="1"/>
      <c r="ABX496" s="1"/>
      <c r="ABY496" s="1"/>
      <c r="ABZ496" s="1"/>
      <c r="ACA496" s="1"/>
      <c r="ACB496" s="1"/>
      <c r="ACC496" s="1"/>
      <c r="ACD496" s="1"/>
      <c r="ACE496" s="1"/>
      <c r="ACF496" s="1"/>
      <c r="ACG496" s="1"/>
      <c r="ACH496" s="1"/>
      <c r="ACI496" s="1"/>
      <c r="ACJ496" s="1"/>
      <c r="ACK496" s="1"/>
      <c r="ACL496" s="1"/>
      <c r="ACM496" s="1"/>
      <c r="ACN496" s="1"/>
      <c r="ACO496" s="1"/>
      <c r="ACP496" s="1"/>
      <c r="ACQ496" s="1"/>
      <c r="ACR496" s="1"/>
      <c r="ACS496" s="1"/>
      <c r="ACT496" s="1"/>
      <c r="ACU496" s="1"/>
      <c r="ACV496" s="1"/>
      <c r="ACW496" s="1"/>
      <c r="ACX496" s="1"/>
      <c r="ACY496" s="1"/>
      <c r="ACZ496" s="1"/>
      <c r="ADA496" s="1"/>
      <c r="ADB496" s="1"/>
      <c r="ADC496" s="1"/>
      <c r="ADD496" s="1"/>
      <c r="ADE496" s="1"/>
      <c r="ADF496" s="1"/>
      <c r="ADG496" s="1"/>
      <c r="ADH496" s="1"/>
      <c r="ADI496" s="1"/>
      <c r="ADJ496" s="1"/>
      <c r="ADK496" s="1"/>
      <c r="ADL496" s="1"/>
      <c r="ADM496" s="1"/>
      <c r="ADN496" s="1"/>
      <c r="ADO496" s="1"/>
      <c r="ADP496" s="1"/>
      <c r="ADQ496" s="1"/>
      <c r="ADR496" s="1"/>
      <c r="ADS496" s="1"/>
      <c r="ADT496" s="1"/>
      <c r="ADU496" s="1"/>
      <c r="ADV496" s="1"/>
      <c r="ADW496" s="1"/>
      <c r="ADX496" s="1"/>
      <c r="ADY496" s="1"/>
      <c r="ADZ496" s="1"/>
      <c r="AEA496" s="1"/>
      <c r="AEB496" s="1"/>
      <c r="AEC496" s="1"/>
      <c r="AED496" s="1"/>
      <c r="AEE496" s="1"/>
      <c r="AEF496" s="1"/>
      <c r="AEG496" s="1"/>
      <c r="AEH496" s="1"/>
      <c r="AEI496" s="1"/>
      <c r="AEJ496" s="1"/>
      <c r="AEK496" s="1"/>
      <c r="AEL496" s="1"/>
      <c r="AEM496" s="1"/>
      <c r="AEN496" s="1"/>
      <c r="AEO496" s="1"/>
      <c r="AEP496" s="1"/>
      <c r="AEQ496" s="1"/>
      <c r="AER496" s="1"/>
      <c r="AES496" s="1"/>
      <c r="AET496" s="1"/>
      <c r="AEU496" s="1"/>
      <c r="AEV496" s="1"/>
      <c r="AEW496" s="1"/>
      <c r="AEX496" s="1"/>
      <c r="AEY496" s="1"/>
      <c r="AEZ496" s="1"/>
      <c r="AFA496" s="1"/>
      <c r="AFB496" s="1"/>
      <c r="AFC496" s="1"/>
      <c r="AFD496" s="1"/>
      <c r="AFE496" s="1"/>
      <c r="AFF496" s="1"/>
      <c r="AFG496" s="1"/>
      <c r="AFH496" s="1"/>
      <c r="AFI496" s="1"/>
      <c r="AFJ496" s="1"/>
      <c r="AFK496" s="1"/>
      <c r="AFL496" s="1"/>
      <c r="AFM496" s="1"/>
      <c r="AFN496" s="1"/>
      <c r="AFO496" s="1"/>
      <c r="AFP496" s="1"/>
      <c r="AFQ496" s="1"/>
      <c r="AFR496" s="1"/>
      <c r="AFS496" s="1"/>
      <c r="AFT496" s="1"/>
      <c r="AFU496" s="1"/>
      <c r="AFV496" s="1"/>
      <c r="AFW496" s="1"/>
      <c r="AFX496" s="1"/>
      <c r="AFY496" s="1"/>
      <c r="AFZ496" s="1"/>
      <c r="AGA496" s="1"/>
      <c r="AGB496" s="1"/>
      <c r="AGC496" s="1"/>
      <c r="AGD496" s="1"/>
      <c r="AGE496" s="1"/>
      <c r="AGF496" s="1"/>
      <c r="AGG496" s="1"/>
      <c r="AGH496" s="1"/>
      <c r="AGI496" s="1"/>
      <c r="AGJ496" s="1"/>
      <c r="AGK496" s="1"/>
      <c r="AGL496" s="1"/>
      <c r="AGM496" s="1"/>
      <c r="AGN496" s="1"/>
      <c r="AGO496" s="1"/>
      <c r="AGP496" s="1"/>
      <c r="AGQ496" s="1"/>
      <c r="AGR496" s="1"/>
      <c r="AGS496" s="1"/>
      <c r="AGT496" s="1"/>
      <c r="AGU496" s="1"/>
      <c r="AGV496" s="1"/>
      <c r="AGW496" s="1"/>
      <c r="AGX496" s="1"/>
      <c r="AGY496" s="1"/>
      <c r="AGZ496" s="1"/>
      <c r="AHA496" s="1"/>
      <c r="AHB496" s="1"/>
      <c r="AHC496" s="1"/>
      <c r="AHD496" s="1"/>
      <c r="AHE496" s="1"/>
      <c r="AHF496" s="1"/>
      <c r="AHG496" s="1"/>
      <c r="AHH496" s="1"/>
      <c r="AHI496" s="1"/>
      <c r="AHJ496" s="1"/>
      <c r="AHK496" s="1"/>
      <c r="AHL496" s="1"/>
      <c r="AHM496" s="1"/>
      <c r="AHN496" s="1"/>
      <c r="AHO496" s="1"/>
      <c r="AHP496" s="1"/>
      <c r="AHQ496" s="1"/>
      <c r="AHR496" s="1"/>
      <c r="AHS496" s="1"/>
      <c r="AHT496" s="1"/>
      <c r="AHU496" s="1"/>
      <c r="AHV496" s="1"/>
      <c r="AHW496" s="1"/>
      <c r="AHX496" s="1"/>
      <c r="AHY496" s="1"/>
      <c r="AHZ496" s="1"/>
      <c r="AIA496" s="1"/>
      <c r="AIB496" s="1"/>
      <c r="AIC496" s="1"/>
      <c r="AID496" s="1"/>
      <c r="AIE496" s="1"/>
      <c r="AIF496" s="1"/>
      <c r="AIG496" s="1"/>
      <c r="AIH496" s="1"/>
      <c r="AII496" s="1"/>
      <c r="AIJ496" s="1"/>
      <c r="AIK496" s="1"/>
      <c r="AIL496" s="1"/>
      <c r="AIM496" s="1"/>
      <c r="AIN496" s="1"/>
      <c r="AIO496" s="1"/>
      <c r="AIP496" s="1"/>
      <c r="AIQ496" s="1"/>
      <c r="AIR496" s="1"/>
      <c r="AIS496" s="1"/>
      <c r="AIT496" s="1"/>
      <c r="AIU496" s="1"/>
      <c r="AIV496" s="1"/>
      <c r="AIW496" s="1"/>
      <c r="AIX496" s="1"/>
      <c r="AIY496" s="1"/>
      <c r="AIZ496" s="1"/>
      <c r="AJA496" s="1"/>
      <c r="AJB496" s="1"/>
      <c r="AJC496" s="1"/>
      <c r="AJD496" s="1"/>
      <c r="AJE496" s="1"/>
      <c r="AJF496" s="1"/>
      <c r="AJG496" s="1"/>
      <c r="AJH496" s="1"/>
      <c r="AJI496" s="1"/>
      <c r="AJJ496" s="1"/>
      <c r="AJK496" s="1"/>
      <c r="AJL496" s="1"/>
      <c r="AJM496" s="1"/>
      <c r="AJN496" s="1"/>
      <c r="AJO496" s="1"/>
      <c r="AJP496" s="1"/>
      <c r="AJQ496" s="1"/>
      <c r="AJR496" s="1"/>
      <c r="AJS496" s="1"/>
      <c r="AJT496" s="1"/>
      <c r="AJU496" s="1"/>
      <c r="AJV496" s="1"/>
      <c r="AJW496" s="1"/>
      <c r="AJX496" s="1"/>
      <c r="AJY496" s="1"/>
      <c r="AJZ496" s="1"/>
      <c r="AKA496" s="1"/>
      <c r="AKB496" s="1"/>
      <c r="AKC496" s="1"/>
      <c r="AKD496" s="1"/>
      <c r="AKE496" s="1"/>
      <c r="AKF496" s="1"/>
      <c r="AKG496" s="1"/>
      <c r="AKH496" s="1"/>
      <c r="AKI496" s="1"/>
      <c r="AKJ496" s="1"/>
      <c r="AKK496" s="1"/>
      <c r="AKL496" s="1"/>
      <c r="AKM496" s="1"/>
      <c r="AKN496" s="1"/>
      <c r="AKO496" s="1"/>
      <c r="AKP496" s="1"/>
      <c r="AKQ496" s="1"/>
      <c r="AKR496" s="1"/>
      <c r="AKS496" s="1"/>
      <c r="AKT496" s="1"/>
      <c r="AKU496" s="1"/>
      <c r="AKV496" s="1"/>
      <c r="AKW496" s="1"/>
      <c r="AKX496" s="1"/>
      <c r="AKY496" s="1"/>
      <c r="AKZ496" s="1"/>
      <c r="ALA496" s="1"/>
      <c r="ALB496" s="1"/>
      <c r="ALC496" s="1"/>
      <c r="ALD496" s="1"/>
      <c r="ALE496" s="1"/>
      <c r="ALF496" s="1"/>
      <c r="ALG496" s="1"/>
      <c r="ALH496" s="1"/>
      <c r="ALI496" s="1"/>
      <c r="ALJ496" s="1"/>
      <c r="ALK496" s="1"/>
      <c r="ALL496" s="1"/>
      <c r="ALM496" s="1"/>
      <c r="ALN496" s="1"/>
      <c r="ALO496" s="1"/>
      <c r="ALP496" s="1"/>
      <c r="ALQ496" s="1"/>
      <c r="ALR496" s="1"/>
      <c r="ALS496" s="1"/>
      <c r="ALT496" s="1"/>
      <c r="ALU496" s="1"/>
      <c r="ALV496" s="1"/>
      <c r="ALW496" s="1"/>
      <c r="ALX496" s="1"/>
      <c r="ALY496" s="1"/>
      <c r="ALZ496" s="1"/>
      <c r="AMA496" s="1"/>
      <c r="AMB496" s="1"/>
      <c r="AMC496" s="1"/>
      <c r="AMD496" s="1"/>
      <c r="AME496" s="1"/>
      <c r="AMF496" s="1"/>
      <c r="AMG496" s="1"/>
      <c r="AMH496" s="1"/>
      <c r="AMI496" s="1"/>
      <c r="AMJ496" s="1"/>
      <c r="AMK496" s="1"/>
      <c r="AML496" s="1"/>
      <c r="AMM496" s="1"/>
      <c r="AMN496" s="1"/>
      <c r="AMO496" s="1"/>
      <c r="AMP496" s="1"/>
      <c r="AMQ496" s="1"/>
      <c r="AMR496" s="1"/>
      <c r="AMS496" s="1"/>
      <c r="AMT496" s="1"/>
      <c r="AMU496" s="1"/>
      <c r="AMV496" s="1"/>
      <c r="AMW496" s="1"/>
      <c r="AMX496" s="1"/>
      <c r="AMY496" s="1"/>
      <c r="AMZ496" s="1"/>
      <c r="ANA496" s="1"/>
      <c r="ANB496" s="1"/>
      <c r="ANC496" s="1"/>
      <c r="AND496" s="1"/>
      <c r="ANE496" s="1"/>
      <c r="ANF496" s="1"/>
      <c r="ANG496" s="1"/>
      <c r="ANH496" s="1"/>
      <c r="ANI496" s="1"/>
      <c r="ANJ496" s="1"/>
      <c r="ANK496" s="1"/>
      <c r="ANL496" s="1"/>
      <c r="ANM496" s="1"/>
      <c r="ANN496" s="1"/>
      <c r="ANO496" s="1"/>
      <c r="ANP496" s="1"/>
      <c r="ANQ496" s="1"/>
      <c r="ANR496" s="1"/>
      <c r="ANS496" s="1"/>
      <c r="ANT496" s="1"/>
      <c r="ANU496" s="1"/>
      <c r="ANV496" s="1"/>
      <c r="ANW496" s="1"/>
      <c r="ANX496" s="1"/>
      <c r="ANY496" s="1"/>
      <c r="ANZ496" s="1"/>
      <c r="AOA496" s="1"/>
      <c r="AOB496" s="1"/>
      <c r="AOC496" s="1"/>
      <c r="AOD496" s="1"/>
      <c r="AOE496" s="1"/>
      <c r="AOF496" s="1"/>
      <c r="AOG496" s="1"/>
      <c r="AOH496" s="1"/>
      <c r="AOI496" s="1"/>
      <c r="AOJ496" s="1"/>
      <c r="AOK496" s="1"/>
      <c r="AOL496" s="1"/>
      <c r="AOM496" s="1"/>
      <c r="AON496" s="1"/>
      <c r="AOO496" s="1"/>
      <c r="AOP496" s="1"/>
      <c r="AOQ496" s="1"/>
      <c r="AOR496" s="1"/>
      <c r="AOS496" s="1"/>
      <c r="AOT496" s="1"/>
      <c r="AOU496" s="1"/>
      <c r="AOV496" s="1"/>
      <c r="AOW496" s="1"/>
      <c r="AOX496" s="1"/>
      <c r="AOY496" s="1"/>
      <c r="AOZ496" s="1"/>
      <c r="APA496" s="1"/>
      <c r="APB496" s="1"/>
      <c r="APC496" s="1"/>
      <c r="APD496" s="1"/>
      <c r="APE496" s="1"/>
      <c r="APF496" s="1"/>
      <c r="APG496" s="1"/>
      <c r="APH496" s="1"/>
      <c r="API496" s="1"/>
      <c r="APJ496" s="1"/>
      <c r="APK496" s="1"/>
      <c r="APL496" s="1"/>
      <c r="APM496" s="1"/>
      <c r="APN496" s="1"/>
      <c r="APO496" s="1"/>
      <c r="APP496" s="1"/>
      <c r="APQ496" s="1"/>
      <c r="APR496" s="1"/>
      <c r="APS496" s="1"/>
      <c r="APT496" s="1"/>
      <c r="APU496" s="1"/>
      <c r="APV496" s="1"/>
      <c r="APW496" s="1"/>
      <c r="APX496" s="1"/>
      <c r="APY496" s="1"/>
      <c r="APZ496" s="1"/>
      <c r="AQA496" s="1"/>
      <c r="AQB496" s="1"/>
      <c r="AQC496" s="1"/>
      <c r="AQD496" s="1"/>
      <c r="AQE496" s="1"/>
      <c r="AQF496" s="1"/>
      <c r="AQG496" s="1"/>
      <c r="AQH496" s="1"/>
      <c r="AQI496" s="1"/>
      <c r="AQJ496" s="1"/>
      <c r="AQK496" s="1"/>
      <c r="AQL496" s="1"/>
      <c r="AQM496" s="1"/>
      <c r="AQN496" s="1"/>
      <c r="AQO496" s="1"/>
      <c r="AQP496" s="1"/>
      <c r="AQQ496" s="1"/>
      <c r="AQR496" s="1"/>
      <c r="AQS496" s="1"/>
      <c r="AQT496" s="1"/>
      <c r="AQU496" s="1"/>
      <c r="AQV496" s="1"/>
      <c r="AQW496" s="1"/>
      <c r="AQX496" s="1"/>
      <c r="AQY496" s="1"/>
      <c r="AQZ496" s="1"/>
      <c r="ARA496" s="1"/>
      <c r="ARB496" s="1"/>
      <c r="ARC496" s="1"/>
      <c r="ARD496" s="1"/>
      <c r="ARE496" s="1"/>
      <c r="ARF496" s="1"/>
      <c r="ARG496" s="1"/>
      <c r="ARH496" s="1"/>
      <c r="ARI496" s="1"/>
      <c r="ARJ496" s="1"/>
      <c r="ARK496" s="1"/>
      <c r="ARL496" s="1"/>
      <c r="ARM496" s="1"/>
      <c r="ARN496" s="1"/>
      <c r="ARO496" s="1"/>
      <c r="ARP496" s="1"/>
      <c r="ARQ496" s="1"/>
      <c r="ARR496" s="1"/>
      <c r="ARS496" s="1"/>
      <c r="ART496" s="1"/>
      <c r="ARU496" s="1"/>
      <c r="ARV496" s="1"/>
      <c r="ARW496" s="1"/>
      <c r="ARX496" s="1"/>
      <c r="ARY496" s="1"/>
      <c r="ARZ496" s="1"/>
      <c r="ASA496" s="1"/>
      <c r="ASB496" s="1"/>
      <c r="ASC496" s="1"/>
      <c r="ASD496" s="1"/>
      <c r="ASE496" s="1"/>
      <c r="ASF496" s="1"/>
      <c r="ASG496" s="1"/>
      <c r="ASH496" s="1"/>
      <c r="ASI496" s="1"/>
      <c r="ASJ496" s="1"/>
      <c r="ASK496" s="1"/>
      <c r="ASL496" s="1"/>
      <c r="ASM496" s="1"/>
      <c r="ASN496" s="1"/>
      <c r="ASO496" s="1"/>
      <c r="ASP496" s="1"/>
      <c r="ASQ496" s="1"/>
      <c r="ASR496" s="1"/>
      <c r="ASS496" s="1"/>
      <c r="AST496" s="1"/>
      <c r="ASU496" s="1"/>
      <c r="ASV496" s="1"/>
      <c r="ASW496" s="1"/>
      <c r="ASX496" s="1"/>
      <c r="ASY496" s="1"/>
      <c r="ASZ496" s="1"/>
      <c r="ATA496" s="1"/>
      <c r="ATB496" s="1"/>
      <c r="ATC496" s="1"/>
      <c r="ATD496" s="1"/>
      <c r="ATE496" s="1"/>
      <c r="ATF496" s="1"/>
      <c r="ATG496" s="1"/>
      <c r="ATH496" s="1"/>
      <c r="ATI496" s="1"/>
      <c r="ATJ496" s="1"/>
      <c r="ATK496" s="1"/>
      <c r="ATL496" s="1"/>
      <c r="ATM496" s="1"/>
      <c r="ATN496" s="1"/>
      <c r="ATO496" s="1"/>
      <c r="ATP496" s="1"/>
      <c r="ATQ496" s="1"/>
      <c r="ATR496" s="1"/>
      <c r="ATS496" s="1"/>
      <c r="ATT496" s="1"/>
      <c r="ATU496" s="1"/>
      <c r="ATV496" s="1"/>
      <c r="ATW496" s="1"/>
      <c r="ATX496" s="1"/>
      <c r="ATY496" s="1"/>
      <c r="ATZ496" s="1"/>
      <c r="AUA496" s="1"/>
      <c r="AUB496" s="1"/>
      <c r="AUC496" s="1"/>
      <c r="AUD496" s="1"/>
      <c r="AUE496" s="1"/>
      <c r="AUF496" s="1"/>
      <c r="AUG496" s="1"/>
      <c r="AUH496" s="1"/>
      <c r="AUI496" s="1"/>
      <c r="AUJ496" s="1"/>
      <c r="AUK496" s="1"/>
      <c r="AUL496" s="1"/>
      <c r="AUM496" s="1"/>
      <c r="AUN496" s="1"/>
      <c r="AUO496" s="1"/>
      <c r="AUP496" s="1"/>
      <c r="AUQ496" s="1"/>
      <c r="AUR496" s="1"/>
      <c r="AUS496" s="1"/>
      <c r="AUT496" s="1"/>
      <c r="AUU496" s="1"/>
      <c r="AUV496" s="1"/>
      <c r="AUW496" s="1"/>
      <c r="AUX496" s="1"/>
      <c r="AUY496" s="1"/>
      <c r="AUZ496" s="1"/>
      <c r="AVA496" s="1"/>
      <c r="AVB496" s="1"/>
      <c r="AVC496" s="1"/>
      <c r="AVD496" s="1"/>
      <c r="AVE496" s="1"/>
      <c r="AVF496" s="1"/>
      <c r="AVG496" s="1"/>
      <c r="AVH496" s="1"/>
      <c r="AVI496" s="1"/>
      <c r="AVJ496" s="1"/>
      <c r="AVK496" s="1"/>
      <c r="AVL496" s="1"/>
      <c r="AVM496" s="1"/>
      <c r="AVN496" s="1"/>
      <c r="AVO496" s="1"/>
      <c r="AVP496" s="1"/>
      <c r="AVQ496" s="1"/>
      <c r="AVR496" s="1"/>
      <c r="AVS496" s="1"/>
      <c r="AVT496" s="1"/>
      <c r="AVU496" s="1"/>
      <c r="AVV496" s="1"/>
      <c r="AVW496" s="1"/>
      <c r="AVX496" s="1"/>
      <c r="AVY496" s="1"/>
      <c r="AVZ496" s="1"/>
      <c r="AWA496" s="1"/>
      <c r="AWB496" s="1"/>
      <c r="AWC496" s="1"/>
      <c r="AWD496" s="1"/>
      <c r="AWE496" s="1"/>
      <c r="AWF496" s="1"/>
      <c r="AWG496" s="1"/>
      <c r="AWH496" s="1"/>
      <c r="AWI496" s="1"/>
      <c r="AWJ496" s="1"/>
      <c r="AWK496" s="1"/>
      <c r="AWL496" s="1"/>
      <c r="AWM496" s="1"/>
      <c r="AWN496" s="1"/>
      <c r="AWO496" s="1"/>
      <c r="AWP496" s="1"/>
      <c r="AWQ496" s="1"/>
      <c r="AWR496" s="1"/>
      <c r="AWS496" s="1"/>
      <c r="AWT496" s="1"/>
      <c r="AWU496" s="1"/>
      <c r="AWV496" s="1"/>
      <c r="AWW496" s="1"/>
      <c r="AWX496" s="1"/>
      <c r="AWY496" s="1"/>
      <c r="AWZ496" s="1"/>
      <c r="AXA496" s="1"/>
      <c r="AXB496" s="1"/>
      <c r="AXC496" s="1"/>
      <c r="AXD496" s="1"/>
      <c r="AXE496" s="1"/>
      <c r="AXF496" s="1"/>
      <c r="AXG496" s="1"/>
      <c r="AXH496" s="1"/>
      <c r="AXI496" s="1"/>
      <c r="AXJ496" s="1"/>
      <c r="AXK496" s="1"/>
      <c r="AXL496" s="1"/>
      <c r="AXM496" s="1"/>
      <c r="AXN496" s="1"/>
      <c r="AXO496" s="1"/>
      <c r="AXP496" s="1"/>
      <c r="AXQ496" s="1"/>
      <c r="AXR496" s="1"/>
      <c r="AXS496" s="1"/>
      <c r="AXT496" s="1"/>
      <c r="AXU496" s="1"/>
      <c r="AXV496" s="1"/>
      <c r="AXW496" s="1"/>
      <c r="AXX496" s="1"/>
      <c r="AXY496" s="1"/>
      <c r="AXZ496" s="1"/>
      <c r="AYA496" s="1"/>
      <c r="AYB496" s="1"/>
      <c r="AYC496" s="1"/>
      <c r="AYD496" s="1"/>
      <c r="AYE496" s="1"/>
      <c r="AYF496" s="1"/>
      <c r="AYG496" s="1"/>
      <c r="AYH496" s="1"/>
      <c r="AYI496" s="1"/>
      <c r="AYJ496" s="1"/>
      <c r="AYK496" s="1"/>
      <c r="AYL496" s="1"/>
      <c r="AYM496" s="1"/>
      <c r="AYN496" s="1"/>
      <c r="AYO496" s="1"/>
      <c r="AYP496" s="1"/>
      <c r="AYQ496" s="1"/>
      <c r="AYR496" s="1"/>
      <c r="AYS496" s="1"/>
      <c r="AYT496" s="1"/>
      <c r="AYU496" s="1"/>
      <c r="AYV496" s="1"/>
      <c r="AYW496" s="1"/>
      <c r="AYX496" s="1"/>
      <c r="AYY496" s="1"/>
      <c r="AYZ496" s="1"/>
      <c r="AZA496" s="1"/>
      <c r="AZB496" s="1"/>
      <c r="AZC496" s="1"/>
      <c r="AZD496" s="1"/>
      <c r="AZE496" s="1"/>
      <c r="AZF496" s="1"/>
      <c r="AZG496" s="1"/>
      <c r="AZH496" s="1"/>
      <c r="AZI496" s="1"/>
      <c r="AZJ496" s="1"/>
      <c r="AZK496" s="1"/>
      <c r="AZL496" s="1"/>
      <c r="AZM496" s="1"/>
      <c r="AZN496" s="1"/>
      <c r="AZO496" s="1"/>
      <c r="AZP496" s="1"/>
      <c r="AZQ496" s="1"/>
      <c r="AZR496" s="1"/>
      <c r="AZS496" s="1"/>
      <c r="AZT496" s="1"/>
      <c r="AZU496" s="1"/>
      <c r="AZV496" s="1"/>
      <c r="AZW496" s="1"/>
      <c r="AZX496" s="1"/>
      <c r="AZY496" s="1"/>
      <c r="AZZ496" s="1"/>
      <c r="BAA496" s="1"/>
      <c r="BAB496" s="1"/>
      <c r="BAC496" s="1"/>
      <c r="BAD496" s="1"/>
      <c r="BAE496" s="1"/>
      <c r="BAF496" s="1"/>
      <c r="BAG496" s="1"/>
      <c r="BAH496" s="1"/>
      <c r="BAI496" s="1"/>
      <c r="BAJ496" s="1"/>
      <c r="BAK496" s="1"/>
      <c r="BAL496" s="1"/>
      <c r="BAM496" s="1"/>
      <c r="BAN496" s="1"/>
      <c r="BAO496" s="1"/>
      <c r="BAP496" s="1"/>
      <c r="BAQ496" s="1"/>
      <c r="BAR496" s="1"/>
      <c r="BAS496" s="1"/>
      <c r="BAT496" s="1"/>
      <c r="BAU496" s="1"/>
      <c r="BAV496" s="1"/>
      <c r="BAW496" s="1"/>
      <c r="BAX496" s="1"/>
      <c r="BAY496" s="1"/>
      <c r="BAZ496" s="1"/>
      <c r="BBA496" s="1"/>
      <c r="BBB496" s="1"/>
      <c r="BBC496" s="1"/>
      <c r="BBD496" s="1"/>
      <c r="BBE496" s="1"/>
      <c r="BBF496" s="1"/>
      <c r="BBG496" s="1"/>
      <c r="BBH496" s="1"/>
      <c r="BBI496" s="1"/>
      <c r="BBJ496" s="1"/>
      <c r="BBK496" s="1"/>
      <c r="BBL496" s="1"/>
      <c r="BBM496" s="1"/>
      <c r="BBN496" s="1"/>
      <c r="BBO496" s="1"/>
      <c r="BBP496" s="1"/>
      <c r="BBQ496" s="1"/>
      <c r="BBR496" s="1"/>
      <c r="BBS496" s="1"/>
      <c r="BBT496" s="1"/>
      <c r="BBU496" s="1"/>
      <c r="BBV496" s="1"/>
      <c r="BBW496" s="1"/>
      <c r="BBX496" s="1"/>
      <c r="BBY496" s="1"/>
      <c r="BBZ496" s="1"/>
      <c r="BCA496" s="1"/>
      <c r="BCB496" s="1"/>
      <c r="BCC496" s="1"/>
      <c r="BCD496" s="1"/>
      <c r="BCE496" s="1"/>
      <c r="BCF496" s="1"/>
      <c r="BCG496" s="1"/>
      <c r="BCH496" s="1"/>
      <c r="BCI496" s="1"/>
      <c r="BCJ496" s="1"/>
      <c r="BCK496" s="1"/>
      <c r="BCL496" s="1"/>
      <c r="BCM496" s="1"/>
      <c r="BCN496" s="1"/>
      <c r="BCO496" s="1"/>
      <c r="BCP496" s="1"/>
      <c r="BCQ496" s="1"/>
      <c r="BCR496" s="1"/>
      <c r="BCS496" s="1"/>
      <c r="BCT496" s="1"/>
      <c r="BCU496" s="1"/>
      <c r="BCV496" s="1"/>
      <c r="BCW496" s="1"/>
      <c r="BCX496" s="1"/>
      <c r="BCY496" s="1"/>
      <c r="BCZ496" s="1"/>
      <c r="BDA496" s="1"/>
      <c r="BDB496" s="1"/>
      <c r="BDC496" s="1"/>
      <c r="BDD496" s="1"/>
      <c r="BDE496" s="1"/>
      <c r="BDF496" s="1"/>
      <c r="BDG496" s="1"/>
      <c r="BDH496" s="1"/>
      <c r="BDI496" s="1"/>
      <c r="BDJ496" s="1"/>
      <c r="BDK496" s="1"/>
      <c r="BDL496" s="1"/>
      <c r="BDM496" s="1"/>
      <c r="BDN496" s="1"/>
      <c r="BDO496" s="1"/>
      <c r="BDP496" s="1"/>
      <c r="BDQ496" s="1"/>
      <c r="BDR496" s="1"/>
      <c r="BDS496" s="1"/>
      <c r="BDT496" s="1"/>
      <c r="BDU496" s="1"/>
      <c r="BDV496" s="1"/>
      <c r="BDW496" s="1"/>
      <c r="BDX496" s="1"/>
      <c r="BDY496" s="1"/>
      <c r="BDZ496" s="1"/>
      <c r="BEA496" s="1"/>
      <c r="BEB496" s="1"/>
      <c r="BEC496" s="1"/>
      <c r="BED496" s="1"/>
      <c r="BEE496" s="1"/>
      <c r="BEF496" s="1"/>
      <c r="BEG496" s="1"/>
      <c r="BEH496" s="1"/>
      <c r="BEI496" s="1"/>
      <c r="BEJ496" s="1"/>
      <c r="BEK496" s="1"/>
      <c r="BEL496" s="1"/>
      <c r="BEM496" s="1"/>
      <c r="BEN496" s="1"/>
      <c r="BEO496" s="1"/>
      <c r="BEP496" s="1"/>
      <c r="BEQ496" s="1"/>
      <c r="BER496" s="1"/>
      <c r="BES496" s="1"/>
      <c r="BET496" s="1"/>
      <c r="BEU496" s="1"/>
      <c r="BEV496" s="1"/>
      <c r="BEW496" s="1"/>
      <c r="BEX496" s="1"/>
      <c r="BEY496" s="1"/>
      <c r="BEZ496" s="1"/>
      <c r="BFA496" s="1"/>
      <c r="BFB496" s="1"/>
      <c r="BFC496" s="1"/>
      <c r="BFD496" s="1"/>
      <c r="BFE496" s="1"/>
      <c r="BFF496" s="1"/>
      <c r="BFG496" s="1"/>
      <c r="BFH496" s="1"/>
      <c r="BFI496" s="1"/>
      <c r="BFJ496" s="1"/>
      <c r="BFK496" s="1"/>
      <c r="BFL496" s="1"/>
      <c r="BFM496" s="1"/>
      <c r="BFN496" s="1"/>
      <c r="BFO496" s="1"/>
      <c r="BFP496" s="1"/>
      <c r="BFQ496" s="1"/>
      <c r="BFR496" s="1"/>
      <c r="BFS496" s="1"/>
      <c r="BFT496" s="1"/>
      <c r="BFU496" s="1"/>
      <c r="BFV496" s="1"/>
      <c r="BFW496" s="1"/>
      <c r="BFX496" s="1"/>
      <c r="BFY496" s="1"/>
      <c r="BFZ496" s="1"/>
      <c r="BGA496" s="1"/>
      <c r="BGB496" s="1"/>
      <c r="BGC496" s="1"/>
      <c r="BGD496" s="1"/>
      <c r="BGE496" s="1"/>
      <c r="BGF496" s="1"/>
      <c r="BGG496" s="1"/>
      <c r="BGH496" s="1"/>
      <c r="BGI496" s="1"/>
      <c r="BGJ496" s="1"/>
      <c r="BGK496" s="1"/>
      <c r="BGL496" s="1"/>
      <c r="BGM496" s="1"/>
      <c r="BGN496" s="1"/>
      <c r="BGO496" s="1"/>
      <c r="BGP496" s="1"/>
      <c r="BGQ496" s="1"/>
      <c r="BGR496" s="1"/>
      <c r="BGS496" s="1"/>
      <c r="BGT496" s="1"/>
      <c r="BGU496" s="1"/>
      <c r="BGV496" s="1"/>
      <c r="BGW496" s="1"/>
      <c r="BGX496" s="1"/>
      <c r="BGY496" s="1"/>
      <c r="BGZ496" s="1"/>
      <c r="BHA496" s="1"/>
      <c r="BHB496" s="1"/>
      <c r="BHC496" s="1"/>
      <c r="BHD496" s="1"/>
      <c r="BHE496" s="1"/>
      <c r="BHF496" s="1"/>
      <c r="BHG496" s="1"/>
      <c r="BHH496" s="1"/>
      <c r="BHI496" s="1"/>
      <c r="BHJ496" s="1"/>
      <c r="BHK496" s="1"/>
      <c r="BHL496" s="1"/>
      <c r="BHM496" s="1"/>
      <c r="BHN496" s="1"/>
      <c r="BHO496" s="1"/>
      <c r="BHP496" s="1"/>
      <c r="BHQ496" s="1"/>
      <c r="BHR496" s="1"/>
      <c r="BHS496" s="1"/>
      <c r="BHT496" s="1"/>
      <c r="BHU496" s="1"/>
      <c r="BHV496" s="1"/>
      <c r="BHW496" s="1"/>
      <c r="BHX496" s="1"/>
      <c r="BHY496" s="1"/>
      <c r="BHZ496" s="1"/>
      <c r="BIA496" s="1"/>
      <c r="BIB496" s="1"/>
      <c r="BIC496" s="1"/>
      <c r="BID496" s="1"/>
      <c r="BIE496" s="1"/>
      <c r="BIF496" s="1"/>
      <c r="BIG496" s="1"/>
      <c r="BIH496" s="1"/>
      <c r="BII496" s="1"/>
      <c r="BIJ496" s="1"/>
      <c r="BIK496" s="1"/>
      <c r="BIL496" s="1"/>
      <c r="BIM496" s="1"/>
      <c r="BIN496" s="1"/>
      <c r="BIO496" s="1"/>
      <c r="BIP496" s="1"/>
      <c r="BIQ496" s="1"/>
      <c r="BIR496" s="1"/>
      <c r="BIS496" s="1"/>
      <c r="BIT496" s="1"/>
      <c r="BIU496" s="1"/>
      <c r="BIV496" s="1"/>
      <c r="BIW496" s="1"/>
      <c r="BIX496" s="1"/>
      <c r="BIY496" s="1"/>
      <c r="BIZ496" s="1"/>
      <c r="BJA496" s="1"/>
      <c r="BJB496" s="1"/>
      <c r="BJC496" s="1"/>
      <c r="BJD496" s="1"/>
      <c r="BJE496" s="1"/>
      <c r="BJF496" s="1"/>
      <c r="BJG496" s="1"/>
      <c r="BJH496" s="1"/>
      <c r="BJI496" s="1"/>
      <c r="BJJ496" s="1"/>
      <c r="BJK496" s="1"/>
      <c r="BJL496" s="1"/>
      <c r="BJM496" s="1"/>
      <c r="BJN496" s="1"/>
      <c r="BJO496" s="1"/>
      <c r="BJP496" s="1"/>
      <c r="BJQ496" s="1"/>
      <c r="BJR496" s="1"/>
      <c r="BJS496" s="1"/>
      <c r="BJT496" s="1"/>
      <c r="BJU496" s="1"/>
      <c r="BJV496" s="1"/>
      <c r="BJW496" s="1"/>
      <c r="BJX496" s="1"/>
      <c r="BJY496" s="1"/>
      <c r="BJZ496" s="1"/>
      <c r="BKA496" s="1"/>
      <c r="BKB496" s="1"/>
      <c r="BKC496" s="1"/>
      <c r="BKD496" s="1"/>
      <c r="BKE496" s="1"/>
      <c r="BKF496" s="1"/>
      <c r="BKG496" s="1"/>
      <c r="BKH496" s="1"/>
      <c r="BKI496" s="1"/>
      <c r="BKJ496" s="1"/>
      <c r="BKK496" s="1"/>
      <c r="BKL496" s="1"/>
      <c r="BKM496" s="1"/>
      <c r="BKN496" s="1"/>
      <c r="BKO496" s="1"/>
      <c r="BKP496" s="1"/>
      <c r="BKQ496" s="1"/>
      <c r="BKR496" s="1"/>
      <c r="BKS496" s="1"/>
      <c r="BKT496" s="1"/>
      <c r="BKU496" s="1"/>
      <c r="BKV496" s="1"/>
      <c r="BKW496" s="1"/>
      <c r="BKX496" s="1"/>
      <c r="BKY496" s="1"/>
      <c r="BKZ496" s="1"/>
      <c r="BLA496" s="1"/>
      <c r="BLB496" s="1"/>
      <c r="BLC496" s="1"/>
      <c r="BLD496" s="1"/>
      <c r="BLE496" s="1"/>
      <c r="BLF496" s="1"/>
      <c r="BLG496" s="1"/>
      <c r="BLH496" s="1"/>
      <c r="BLI496" s="1"/>
      <c r="BLJ496" s="1"/>
      <c r="BLK496" s="1"/>
      <c r="BLL496" s="1"/>
      <c r="BLM496" s="1"/>
      <c r="BLN496" s="1"/>
      <c r="BLO496" s="1"/>
      <c r="BLP496" s="1"/>
      <c r="BLQ496" s="1"/>
      <c r="BLR496" s="1"/>
      <c r="BLS496" s="1"/>
      <c r="BLT496" s="1"/>
      <c r="BLU496" s="1"/>
      <c r="BLV496" s="1"/>
      <c r="BLW496" s="1"/>
      <c r="BLX496" s="1"/>
      <c r="BLY496" s="1"/>
      <c r="BLZ496" s="1"/>
      <c r="BMA496" s="1"/>
      <c r="BMB496" s="1"/>
      <c r="BMC496" s="1"/>
      <c r="BMD496" s="1"/>
      <c r="BME496" s="1"/>
      <c r="BMF496" s="1"/>
      <c r="BMG496" s="1"/>
      <c r="BMH496" s="1"/>
      <c r="BMI496" s="1"/>
      <c r="BMJ496" s="1"/>
      <c r="BMK496" s="1"/>
      <c r="BML496" s="1"/>
      <c r="BMM496" s="1"/>
      <c r="BMN496" s="1"/>
      <c r="BMO496" s="1"/>
      <c r="BMP496" s="1"/>
      <c r="BMQ496" s="1"/>
      <c r="BMR496" s="1"/>
      <c r="BMS496" s="1"/>
      <c r="BMT496" s="1"/>
      <c r="BMU496" s="1"/>
      <c r="BMV496" s="1"/>
      <c r="BMW496" s="1"/>
      <c r="BMX496" s="1"/>
      <c r="BMY496" s="1"/>
      <c r="BMZ496" s="1"/>
      <c r="BNA496" s="1"/>
      <c r="BNB496" s="1"/>
      <c r="BNC496" s="1"/>
      <c r="BND496" s="1"/>
      <c r="BNE496" s="1"/>
      <c r="BNF496" s="1"/>
      <c r="BNG496" s="1"/>
      <c r="BNH496" s="1"/>
      <c r="BNI496" s="1"/>
      <c r="BNJ496" s="1"/>
      <c r="BNK496" s="1"/>
      <c r="BNL496" s="1"/>
      <c r="BNM496" s="1"/>
      <c r="BNN496" s="1"/>
      <c r="BNO496" s="1"/>
      <c r="BNP496" s="1"/>
      <c r="BNQ496" s="1"/>
      <c r="BNR496" s="1"/>
      <c r="BNS496" s="1"/>
      <c r="BNT496" s="1"/>
      <c r="BNU496" s="1"/>
      <c r="BNV496" s="1"/>
      <c r="BNW496" s="1"/>
      <c r="BNX496" s="1"/>
      <c r="BNY496" s="1"/>
      <c r="BNZ496" s="1"/>
      <c r="BOA496" s="1"/>
      <c r="BOB496" s="1"/>
      <c r="BOC496" s="1"/>
      <c r="BOD496" s="1"/>
      <c r="BOE496" s="1"/>
      <c r="BOF496" s="1"/>
      <c r="BOG496" s="1"/>
      <c r="BOH496" s="1"/>
      <c r="BOI496" s="1"/>
      <c r="BOJ496" s="1"/>
      <c r="BOK496" s="1"/>
      <c r="BOL496" s="1"/>
      <c r="BOM496" s="1"/>
      <c r="BON496" s="1"/>
      <c r="BOO496" s="1"/>
      <c r="BOP496" s="1"/>
      <c r="BOQ496" s="1"/>
      <c r="BOR496" s="1"/>
      <c r="BOS496" s="1"/>
      <c r="BOT496" s="1"/>
      <c r="BOU496" s="1"/>
      <c r="BOV496" s="1"/>
      <c r="BOW496" s="1"/>
      <c r="BOX496" s="1"/>
      <c r="BOY496" s="1"/>
      <c r="BOZ496" s="1"/>
      <c r="BPA496" s="1"/>
      <c r="BPB496" s="1"/>
      <c r="BPC496" s="1"/>
      <c r="BPD496" s="1"/>
      <c r="BPE496" s="1"/>
      <c r="BPF496" s="1"/>
      <c r="BPG496" s="1"/>
      <c r="BPH496" s="1"/>
      <c r="BPI496" s="1"/>
      <c r="BPJ496" s="1"/>
      <c r="BPK496" s="1"/>
      <c r="BPL496" s="1"/>
      <c r="BPM496" s="1"/>
      <c r="BPN496" s="1"/>
      <c r="BPO496" s="1"/>
      <c r="BPP496" s="1"/>
      <c r="BPQ496" s="1"/>
      <c r="BPR496" s="1"/>
      <c r="BPS496" s="1"/>
      <c r="BPT496" s="1"/>
      <c r="BPU496" s="1"/>
      <c r="BPV496" s="1"/>
      <c r="BPW496" s="1"/>
      <c r="BPX496" s="1"/>
      <c r="BPY496" s="1"/>
      <c r="BPZ496" s="1"/>
      <c r="BQA496" s="1"/>
      <c r="BQB496" s="1"/>
      <c r="BQC496" s="1"/>
      <c r="BQD496" s="1"/>
      <c r="BQE496" s="1"/>
      <c r="BQF496" s="1"/>
      <c r="BQG496" s="1"/>
      <c r="BQH496" s="1"/>
      <c r="BQI496" s="1"/>
      <c r="BQJ496" s="1"/>
      <c r="BQK496" s="1"/>
      <c r="BQL496" s="1"/>
      <c r="BQM496" s="1"/>
      <c r="BQN496" s="1"/>
      <c r="BQO496" s="1"/>
      <c r="BQP496" s="1"/>
      <c r="BQQ496" s="1"/>
      <c r="BQR496" s="1"/>
      <c r="BQS496" s="1"/>
      <c r="BQT496" s="1"/>
      <c r="BQU496" s="1"/>
      <c r="BQV496" s="1"/>
      <c r="BQW496" s="1"/>
      <c r="BQX496" s="1"/>
      <c r="BQY496" s="1"/>
      <c r="BQZ496" s="1"/>
      <c r="BRA496" s="1"/>
      <c r="BRB496" s="1"/>
      <c r="BRC496" s="1"/>
      <c r="BRD496" s="1"/>
      <c r="BRE496" s="1"/>
      <c r="BRF496" s="1"/>
      <c r="BRG496" s="1"/>
      <c r="BRH496" s="1"/>
      <c r="BRI496" s="1"/>
      <c r="BRJ496" s="1"/>
      <c r="BRK496" s="1"/>
      <c r="BRL496" s="1"/>
      <c r="BRM496" s="1"/>
      <c r="BRN496" s="1"/>
      <c r="BRO496" s="1"/>
      <c r="BRP496" s="1"/>
      <c r="BRQ496" s="1"/>
      <c r="BRR496" s="1"/>
      <c r="BRS496" s="1"/>
      <c r="BRT496" s="1"/>
      <c r="BRU496" s="1"/>
      <c r="BRV496" s="1"/>
      <c r="BRW496" s="1"/>
      <c r="BRX496" s="1"/>
      <c r="BRY496" s="1"/>
      <c r="BRZ496" s="1"/>
      <c r="BSA496" s="1"/>
      <c r="BSB496" s="1"/>
      <c r="BSC496" s="1"/>
      <c r="BSD496" s="1"/>
      <c r="BSE496" s="1"/>
      <c r="BSF496" s="1"/>
      <c r="BSG496" s="1"/>
      <c r="BSH496" s="1"/>
      <c r="BSI496" s="1"/>
      <c r="BSJ496" s="1"/>
      <c r="BSK496" s="1"/>
      <c r="BSL496" s="1"/>
      <c r="BSM496" s="1"/>
      <c r="BSN496" s="1"/>
      <c r="BSO496" s="1"/>
      <c r="BSP496" s="1"/>
      <c r="BSQ496" s="1"/>
      <c r="BSR496" s="1"/>
      <c r="BSS496" s="1"/>
      <c r="BST496" s="1"/>
      <c r="BSU496" s="1"/>
      <c r="BSV496" s="1"/>
      <c r="BSW496" s="1"/>
      <c r="BSX496" s="1"/>
      <c r="BSY496" s="1"/>
      <c r="BSZ496" s="1"/>
      <c r="BTA496" s="1"/>
      <c r="BTB496" s="1"/>
      <c r="BTC496" s="1"/>
      <c r="BTD496" s="1"/>
      <c r="BTE496" s="1"/>
      <c r="BTF496" s="1"/>
      <c r="BTG496" s="1"/>
      <c r="BTH496" s="1"/>
      <c r="BTI496" s="1"/>
      <c r="BTJ496" s="1"/>
      <c r="BTK496" s="1"/>
      <c r="BTL496" s="1"/>
      <c r="BTM496" s="1"/>
      <c r="BTN496" s="1"/>
      <c r="BTO496" s="1"/>
      <c r="BTP496" s="1"/>
      <c r="BTQ496" s="1"/>
      <c r="BTR496" s="1"/>
      <c r="BTS496" s="1"/>
      <c r="BTT496" s="1"/>
      <c r="BTU496" s="1"/>
      <c r="BTV496" s="1"/>
      <c r="BTW496" s="1"/>
      <c r="BTX496" s="1"/>
      <c r="BTY496" s="1"/>
      <c r="BTZ496" s="1"/>
      <c r="BUA496" s="1"/>
      <c r="BUB496" s="1"/>
      <c r="BUC496" s="1"/>
      <c r="BUD496" s="1"/>
      <c r="BUE496" s="1"/>
      <c r="BUF496" s="1"/>
      <c r="BUG496" s="1"/>
      <c r="BUH496" s="1"/>
      <c r="BUI496" s="1"/>
      <c r="BUJ496" s="1"/>
      <c r="BUK496" s="1"/>
      <c r="BUL496" s="1"/>
      <c r="BUM496" s="1"/>
      <c r="BUN496" s="1"/>
      <c r="BUO496" s="1"/>
      <c r="BUP496" s="1"/>
      <c r="BUQ496" s="1"/>
      <c r="BUR496" s="1"/>
      <c r="BUS496" s="1"/>
      <c r="BUT496" s="1"/>
      <c r="BUU496" s="1"/>
      <c r="BUV496" s="1"/>
      <c r="BUW496" s="1"/>
      <c r="BUX496" s="1"/>
      <c r="BUY496" s="1"/>
      <c r="BUZ496" s="1"/>
      <c r="BVA496" s="1"/>
      <c r="BVB496" s="1"/>
      <c r="BVC496" s="1"/>
      <c r="BVD496" s="1"/>
      <c r="BVE496" s="1"/>
      <c r="BVF496" s="1"/>
      <c r="BVG496" s="1"/>
      <c r="BVH496" s="1"/>
      <c r="BVI496" s="1"/>
      <c r="BVJ496" s="1"/>
      <c r="BVK496" s="1"/>
      <c r="BVL496" s="1"/>
      <c r="BVM496" s="1"/>
      <c r="BVN496" s="1"/>
      <c r="BVO496" s="1"/>
      <c r="BVP496" s="1"/>
      <c r="BVQ496" s="1"/>
      <c r="BVR496" s="1"/>
      <c r="BVS496" s="1"/>
      <c r="BVT496" s="1"/>
      <c r="BVU496" s="1"/>
      <c r="BVV496" s="1"/>
      <c r="BVW496" s="1"/>
      <c r="BVX496" s="1"/>
      <c r="BVY496" s="1"/>
      <c r="BVZ496" s="1"/>
      <c r="BWA496" s="1"/>
      <c r="BWB496" s="1"/>
      <c r="BWC496" s="1"/>
      <c r="BWD496" s="1"/>
      <c r="BWE496" s="1"/>
      <c r="BWF496" s="1"/>
      <c r="BWG496" s="1"/>
      <c r="BWH496" s="1"/>
      <c r="BWI496" s="1"/>
      <c r="BWJ496" s="1"/>
      <c r="BWK496" s="1"/>
      <c r="BWL496" s="1"/>
      <c r="BWM496" s="1"/>
      <c r="BWN496" s="1"/>
      <c r="BWO496" s="1"/>
      <c r="BWP496" s="1"/>
      <c r="BWQ496" s="1"/>
      <c r="BWR496" s="1"/>
      <c r="BWS496" s="1"/>
      <c r="BWT496" s="1"/>
      <c r="BWU496" s="1"/>
      <c r="BWV496" s="1"/>
      <c r="BWW496" s="1"/>
      <c r="BWX496" s="1"/>
      <c r="BWY496" s="1"/>
      <c r="BWZ496" s="1"/>
      <c r="BXA496" s="1"/>
      <c r="BXB496" s="1"/>
      <c r="BXC496" s="1"/>
      <c r="BXD496" s="1"/>
      <c r="BXE496" s="1"/>
      <c r="BXF496" s="1"/>
      <c r="BXG496" s="1"/>
      <c r="BXH496" s="1"/>
      <c r="BXI496" s="1"/>
      <c r="BXJ496" s="1"/>
      <c r="BXK496" s="1"/>
      <c r="BXL496" s="1"/>
      <c r="BXM496" s="1"/>
      <c r="BXN496" s="1"/>
      <c r="BXO496" s="1"/>
      <c r="BXP496" s="1"/>
      <c r="BXQ496" s="1"/>
      <c r="BXR496" s="1"/>
      <c r="BXS496" s="1"/>
      <c r="BXT496" s="1"/>
      <c r="BXU496" s="1"/>
      <c r="BXV496" s="1"/>
      <c r="BXW496" s="1"/>
      <c r="BXX496" s="1"/>
      <c r="BXY496" s="1"/>
      <c r="BXZ496" s="1"/>
      <c r="BYA496" s="1"/>
      <c r="BYB496" s="1"/>
      <c r="BYC496" s="1"/>
      <c r="BYD496" s="1"/>
      <c r="BYE496" s="1"/>
      <c r="BYF496" s="1"/>
      <c r="BYG496" s="1"/>
      <c r="BYH496" s="1"/>
      <c r="BYI496" s="1"/>
      <c r="BYJ496" s="1"/>
      <c r="BYK496" s="1"/>
      <c r="BYL496" s="1"/>
      <c r="BYM496" s="1"/>
      <c r="BYN496" s="1"/>
      <c r="BYO496" s="1"/>
      <c r="BYP496" s="1"/>
      <c r="BYQ496" s="1"/>
      <c r="BYR496" s="1"/>
      <c r="BYS496" s="1"/>
      <c r="BYT496" s="1"/>
      <c r="BYU496" s="1"/>
      <c r="BYV496" s="1"/>
      <c r="BYW496" s="1"/>
      <c r="BYX496" s="1"/>
      <c r="BYY496" s="1"/>
      <c r="BYZ496" s="1"/>
      <c r="BZA496" s="1"/>
      <c r="BZB496" s="1"/>
      <c r="BZC496" s="1"/>
      <c r="BZD496" s="1"/>
      <c r="BZE496" s="1"/>
      <c r="BZF496" s="1"/>
      <c r="BZG496" s="1"/>
      <c r="BZH496" s="1"/>
      <c r="BZI496" s="1"/>
      <c r="BZJ496" s="1"/>
      <c r="BZK496" s="1"/>
      <c r="BZL496" s="1"/>
      <c r="BZM496" s="1"/>
      <c r="BZN496" s="1"/>
      <c r="BZO496" s="1"/>
      <c r="BZP496" s="1"/>
      <c r="BZQ496" s="1"/>
      <c r="BZR496" s="1"/>
      <c r="BZS496" s="1"/>
      <c r="BZT496" s="1"/>
      <c r="BZU496" s="1"/>
      <c r="BZV496" s="1"/>
      <c r="BZW496" s="1"/>
      <c r="BZX496" s="1"/>
      <c r="BZY496" s="1"/>
      <c r="BZZ496" s="1"/>
      <c r="CAA496" s="1"/>
      <c r="CAB496" s="1"/>
      <c r="CAC496" s="1"/>
      <c r="CAD496" s="1"/>
      <c r="CAE496" s="1"/>
      <c r="CAF496" s="1"/>
      <c r="CAG496" s="1"/>
      <c r="CAH496" s="1"/>
      <c r="CAI496" s="1"/>
      <c r="CAJ496" s="1"/>
      <c r="CAK496" s="1"/>
      <c r="CAL496" s="1"/>
      <c r="CAM496" s="1"/>
      <c r="CAN496" s="1"/>
      <c r="CAO496" s="1"/>
      <c r="CAP496" s="1"/>
      <c r="CAQ496" s="1"/>
      <c r="CAR496" s="1"/>
      <c r="CAS496" s="1"/>
      <c r="CAT496" s="1"/>
      <c r="CAU496" s="1"/>
      <c r="CAV496" s="1"/>
      <c r="CAW496" s="1"/>
      <c r="CAX496" s="1"/>
      <c r="CAY496" s="1"/>
      <c r="CAZ496" s="1"/>
      <c r="CBA496" s="1"/>
      <c r="CBB496" s="1"/>
      <c r="CBC496" s="1"/>
      <c r="CBD496" s="1"/>
      <c r="CBE496" s="1"/>
      <c r="CBF496" s="1"/>
      <c r="CBG496" s="1"/>
      <c r="CBH496" s="1"/>
      <c r="CBI496" s="1"/>
      <c r="CBJ496" s="1"/>
      <c r="CBK496" s="1"/>
      <c r="CBL496" s="1"/>
      <c r="CBM496" s="1"/>
      <c r="CBN496" s="1"/>
      <c r="CBO496" s="1"/>
      <c r="CBP496" s="1"/>
      <c r="CBQ496" s="1"/>
      <c r="CBR496" s="1"/>
      <c r="CBS496" s="1"/>
      <c r="CBT496" s="1"/>
      <c r="CBU496" s="1"/>
      <c r="CBV496" s="1"/>
      <c r="CBW496" s="1"/>
      <c r="CBX496" s="1"/>
      <c r="CBY496" s="1"/>
      <c r="CBZ496" s="1"/>
      <c r="CCA496" s="1"/>
      <c r="CCB496" s="1"/>
      <c r="CCC496" s="1"/>
      <c r="CCD496" s="1"/>
      <c r="CCE496" s="1"/>
      <c r="CCF496" s="1"/>
      <c r="CCG496" s="1"/>
      <c r="CCH496" s="1"/>
      <c r="CCI496" s="1"/>
      <c r="CCJ496" s="1"/>
      <c r="CCK496" s="1"/>
      <c r="CCL496" s="1"/>
      <c r="CCM496" s="1"/>
      <c r="CCN496" s="1"/>
      <c r="CCO496" s="1"/>
      <c r="CCP496" s="1"/>
      <c r="CCQ496" s="1"/>
      <c r="CCR496" s="1"/>
      <c r="CCS496" s="1"/>
      <c r="CCT496" s="1"/>
      <c r="CCU496" s="1"/>
      <c r="CCV496" s="1"/>
      <c r="CCW496" s="1"/>
      <c r="CCX496" s="1"/>
      <c r="CCY496" s="1"/>
      <c r="CCZ496" s="1"/>
      <c r="CDA496" s="1"/>
      <c r="CDB496" s="1"/>
      <c r="CDC496" s="1"/>
      <c r="CDD496" s="1"/>
      <c r="CDE496" s="1"/>
      <c r="CDF496" s="1"/>
      <c r="CDG496" s="1"/>
      <c r="CDH496" s="1"/>
      <c r="CDI496" s="1"/>
      <c r="CDJ496" s="1"/>
      <c r="CDK496" s="1"/>
      <c r="CDL496" s="1"/>
      <c r="CDM496" s="1"/>
      <c r="CDN496" s="1"/>
      <c r="CDO496" s="1"/>
      <c r="CDP496" s="1"/>
      <c r="CDQ496" s="1"/>
      <c r="CDR496" s="1"/>
      <c r="CDS496" s="1"/>
      <c r="CDT496" s="1"/>
      <c r="CDU496" s="1"/>
      <c r="CDV496" s="1"/>
      <c r="CDW496" s="1"/>
      <c r="CDX496" s="1"/>
      <c r="CDY496" s="1"/>
      <c r="CDZ496" s="1"/>
      <c r="CEA496" s="1"/>
      <c r="CEB496" s="1"/>
      <c r="CEC496" s="1"/>
      <c r="CED496" s="1"/>
      <c r="CEE496" s="1"/>
      <c r="CEF496" s="1"/>
      <c r="CEG496" s="1"/>
      <c r="CEH496" s="1"/>
      <c r="CEI496" s="1"/>
      <c r="CEJ496" s="1"/>
      <c r="CEK496" s="1"/>
      <c r="CEL496" s="1"/>
      <c r="CEM496" s="1"/>
      <c r="CEN496" s="1"/>
      <c r="CEO496" s="1"/>
      <c r="CEP496" s="1"/>
      <c r="CEQ496" s="1"/>
      <c r="CER496" s="1"/>
      <c r="CES496" s="1"/>
      <c r="CET496" s="1"/>
      <c r="CEU496" s="1"/>
      <c r="CEV496" s="1"/>
      <c r="CEW496" s="1"/>
      <c r="CEX496" s="1"/>
      <c r="CEY496" s="1"/>
      <c r="CEZ496" s="1"/>
      <c r="CFA496" s="1"/>
      <c r="CFB496" s="1"/>
      <c r="CFC496" s="1"/>
      <c r="CFD496" s="1"/>
      <c r="CFE496" s="1"/>
      <c r="CFF496" s="1"/>
      <c r="CFG496" s="1"/>
      <c r="CFH496" s="1"/>
      <c r="CFI496" s="1"/>
      <c r="CFJ496" s="1"/>
      <c r="CFK496" s="1"/>
      <c r="CFL496" s="1"/>
      <c r="CFM496" s="1"/>
      <c r="CFN496" s="1"/>
      <c r="CFO496" s="1"/>
      <c r="CFP496" s="1"/>
      <c r="CFQ496" s="1"/>
      <c r="CFR496" s="1"/>
      <c r="CFS496" s="1"/>
      <c r="CFT496" s="1"/>
      <c r="CFU496" s="1"/>
      <c r="CFV496" s="1"/>
      <c r="CFW496" s="1"/>
      <c r="CFX496" s="1"/>
      <c r="CFY496" s="1"/>
      <c r="CFZ496" s="1"/>
      <c r="CGA496" s="1"/>
      <c r="CGB496" s="1"/>
      <c r="CGC496" s="1"/>
      <c r="CGD496" s="1"/>
      <c r="CGE496" s="1"/>
      <c r="CGF496" s="1"/>
      <c r="CGG496" s="1"/>
      <c r="CGH496" s="1"/>
      <c r="CGI496" s="1"/>
      <c r="CGJ496" s="1"/>
      <c r="CGK496" s="1"/>
      <c r="CGL496" s="1"/>
      <c r="CGM496" s="1"/>
      <c r="CGN496" s="1"/>
      <c r="CGO496" s="1"/>
      <c r="CGP496" s="1"/>
      <c r="CGQ496" s="1"/>
      <c r="CGR496" s="1"/>
      <c r="CGS496" s="1"/>
      <c r="CGT496" s="1"/>
      <c r="CGU496" s="1"/>
      <c r="CGV496" s="1"/>
      <c r="CGW496" s="1"/>
      <c r="CGX496" s="1"/>
      <c r="CGY496" s="1"/>
      <c r="CGZ496" s="1"/>
      <c r="CHA496" s="1"/>
      <c r="CHB496" s="1"/>
      <c r="CHC496" s="1"/>
      <c r="CHD496" s="1"/>
      <c r="CHE496" s="1"/>
      <c r="CHF496" s="1"/>
      <c r="CHG496" s="1"/>
      <c r="CHH496" s="1"/>
      <c r="CHI496" s="1"/>
      <c r="CHJ496" s="1"/>
      <c r="CHK496" s="1"/>
      <c r="CHL496" s="1"/>
      <c r="CHM496" s="1"/>
      <c r="CHN496" s="1"/>
      <c r="CHO496" s="1"/>
      <c r="CHP496" s="1"/>
      <c r="CHQ496" s="1"/>
      <c r="CHR496" s="1"/>
      <c r="CHS496" s="1"/>
      <c r="CHT496" s="1"/>
      <c r="CHU496" s="1"/>
      <c r="CHV496" s="1"/>
      <c r="CHW496" s="1"/>
      <c r="CHX496" s="1"/>
      <c r="CHY496" s="1"/>
      <c r="CHZ496" s="1"/>
      <c r="CIA496" s="1"/>
      <c r="CIB496" s="1"/>
      <c r="CIC496" s="1"/>
      <c r="CID496" s="1"/>
      <c r="CIE496" s="1"/>
      <c r="CIF496" s="1"/>
      <c r="CIG496" s="1"/>
      <c r="CIH496" s="1"/>
      <c r="CII496" s="1"/>
      <c r="CIJ496" s="1"/>
      <c r="CIK496" s="1"/>
      <c r="CIL496" s="1"/>
      <c r="CIM496" s="1"/>
      <c r="CIN496" s="1"/>
      <c r="CIO496" s="1"/>
      <c r="CIP496" s="1"/>
      <c r="CIQ496" s="1"/>
      <c r="CIR496" s="1"/>
      <c r="CIS496" s="1"/>
      <c r="CIT496" s="1"/>
      <c r="CIU496" s="1"/>
      <c r="CIV496" s="1"/>
      <c r="CIW496" s="1"/>
      <c r="CIX496" s="1"/>
      <c r="CIY496" s="1"/>
      <c r="CIZ496" s="1"/>
      <c r="CJA496" s="1"/>
      <c r="CJB496" s="1"/>
      <c r="CJC496" s="1"/>
      <c r="CJD496" s="1"/>
      <c r="CJE496" s="1"/>
      <c r="CJF496" s="1"/>
      <c r="CJG496" s="1"/>
      <c r="CJH496" s="1"/>
      <c r="CJI496" s="1"/>
      <c r="CJJ496" s="1"/>
      <c r="CJK496" s="1"/>
      <c r="CJL496" s="1"/>
      <c r="CJM496" s="1"/>
      <c r="CJN496" s="1"/>
      <c r="CJO496" s="1"/>
      <c r="CJP496" s="1"/>
      <c r="CJQ496" s="1"/>
      <c r="CJR496" s="1"/>
      <c r="CJS496" s="1"/>
      <c r="CJT496" s="1"/>
      <c r="CJU496" s="1"/>
      <c r="CJV496" s="1"/>
      <c r="CJW496" s="1"/>
      <c r="CJX496" s="1"/>
      <c r="CJY496" s="1"/>
      <c r="CJZ496" s="1"/>
      <c r="CKA496" s="1"/>
      <c r="CKB496" s="1"/>
      <c r="CKC496" s="1"/>
      <c r="CKD496" s="1"/>
      <c r="CKE496" s="1"/>
      <c r="CKF496" s="1"/>
      <c r="CKG496" s="1"/>
      <c r="CKH496" s="1"/>
      <c r="CKI496" s="1"/>
      <c r="CKJ496" s="1"/>
      <c r="CKK496" s="1"/>
      <c r="CKL496" s="1"/>
      <c r="CKM496" s="1"/>
      <c r="CKN496" s="1"/>
      <c r="CKO496" s="1"/>
      <c r="CKP496" s="1"/>
      <c r="CKQ496" s="1"/>
      <c r="CKR496" s="1"/>
      <c r="CKS496" s="1"/>
      <c r="CKT496" s="1"/>
      <c r="CKU496" s="1"/>
      <c r="CKV496" s="1"/>
      <c r="CKW496" s="1"/>
      <c r="CKX496" s="1"/>
      <c r="CKY496" s="1"/>
      <c r="CKZ496" s="1"/>
      <c r="CLA496" s="1"/>
      <c r="CLB496" s="1"/>
      <c r="CLC496" s="1"/>
      <c r="CLD496" s="1"/>
      <c r="CLE496" s="1"/>
      <c r="CLF496" s="1"/>
      <c r="CLG496" s="1"/>
      <c r="CLH496" s="1"/>
      <c r="CLI496" s="1"/>
      <c r="CLJ496" s="1"/>
      <c r="CLK496" s="1"/>
      <c r="CLL496" s="1"/>
      <c r="CLM496" s="1"/>
      <c r="CLN496" s="1"/>
      <c r="CLO496" s="1"/>
      <c r="CLP496" s="1"/>
      <c r="CLQ496" s="1"/>
      <c r="CLR496" s="1"/>
      <c r="CLS496" s="1"/>
      <c r="CLT496" s="1"/>
      <c r="CLU496" s="1"/>
      <c r="CLV496" s="1"/>
      <c r="CLW496" s="1"/>
      <c r="CLX496" s="1"/>
      <c r="CLY496" s="1"/>
      <c r="CLZ496" s="1"/>
      <c r="CMA496" s="1"/>
      <c r="CMB496" s="1"/>
      <c r="CMC496" s="1"/>
      <c r="CMD496" s="1"/>
      <c r="CME496" s="1"/>
      <c r="CMF496" s="1"/>
      <c r="CMG496" s="1"/>
      <c r="CMH496" s="1"/>
      <c r="CMI496" s="1"/>
      <c r="CMJ496" s="1"/>
      <c r="CMK496" s="1"/>
      <c r="CML496" s="1"/>
      <c r="CMM496" s="1"/>
      <c r="CMN496" s="1"/>
      <c r="CMO496" s="1"/>
      <c r="CMP496" s="1"/>
      <c r="CMQ496" s="1"/>
      <c r="CMR496" s="1"/>
      <c r="CMS496" s="1"/>
      <c r="CMT496" s="1"/>
      <c r="CMU496" s="1"/>
      <c r="CMV496" s="1"/>
      <c r="CMW496" s="1"/>
      <c r="CMX496" s="1"/>
      <c r="CMY496" s="1"/>
      <c r="CMZ496" s="1"/>
      <c r="CNA496" s="1"/>
      <c r="CNB496" s="1"/>
      <c r="CNC496" s="1"/>
      <c r="CND496" s="1"/>
      <c r="CNE496" s="1"/>
      <c r="CNF496" s="1"/>
      <c r="CNG496" s="1"/>
      <c r="CNH496" s="1"/>
      <c r="CNI496" s="1"/>
      <c r="CNJ496" s="1"/>
      <c r="CNK496" s="1"/>
      <c r="CNL496" s="1"/>
      <c r="CNM496" s="1"/>
      <c r="CNN496" s="1"/>
      <c r="CNO496" s="1"/>
      <c r="CNP496" s="1"/>
      <c r="CNQ496" s="1"/>
      <c r="CNR496" s="1"/>
      <c r="CNS496" s="1"/>
      <c r="CNT496" s="1"/>
      <c r="CNU496" s="1"/>
      <c r="CNV496" s="1"/>
      <c r="CNW496" s="1"/>
      <c r="CNX496" s="1"/>
      <c r="CNY496" s="1"/>
      <c r="CNZ496" s="1"/>
      <c r="COA496" s="1"/>
      <c r="COB496" s="1"/>
      <c r="COC496" s="1"/>
      <c r="COD496" s="1"/>
      <c r="COE496" s="1"/>
      <c r="COF496" s="1"/>
      <c r="COG496" s="1"/>
      <c r="COH496" s="1"/>
      <c r="COI496" s="1"/>
      <c r="COJ496" s="1"/>
      <c r="COK496" s="1"/>
      <c r="COL496" s="1"/>
      <c r="COM496" s="1"/>
      <c r="CON496" s="1"/>
      <c r="COO496" s="1"/>
      <c r="COP496" s="1"/>
      <c r="COQ496" s="1"/>
      <c r="COR496" s="1"/>
      <c r="COS496" s="1"/>
      <c r="COT496" s="1"/>
      <c r="COU496" s="1"/>
      <c r="COV496" s="1"/>
      <c r="COW496" s="1"/>
      <c r="COX496" s="1"/>
      <c r="COY496" s="1"/>
      <c r="COZ496" s="1"/>
      <c r="CPA496" s="1"/>
      <c r="CPB496" s="1"/>
      <c r="CPC496" s="1"/>
      <c r="CPD496" s="1"/>
      <c r="CPE496" s="1"/>
      <c r="CPF496" s="1"/>
      <c r="CPG496" s="1"/>
      <c r="CPH496" s="1"/>
      <c r="CPI496" s="1"/>
      <c r="CPJ496" s="1"/>
      <c r="CPK496" s="1"/>
      <c r="CPL496" s="1"/>
      <c r="CPM496" s="1"/>
      <c r="CPN496" s="1"/>
      <c r="CPO496" s="1"/>
      <c r="CPP496" s="1"/>
      <c r="CPQ496" s="1"/>
      <c r="CPR496" s="1"/>
      <c r="CPS496" s="1"/>
      <c r="CPT496" s="1"/>
      <c r="CPU496" s="1"/>
      <c r="CPV496" s="1"/>
      <c r="CPW496" s="1"/>
      <c r="CPX496" s="1"/>
      <c r="CPY496" s="1"/>
      <c r="CPZ496" s="1"/>
      <c r="CQA496" s="1"/>
      <c r="CQB496" s="1"/>
      <c r="CQC496" s="1"/>
      <c r="CQD496" s="1"/>
      <c r="CQE496" s="1"/>
      <c r="CQF496" s="1"/>
      <c r="CQG496" s="1"/>
      <c r="CQH496" s="1"/>
      <c r="CQI496" s="1"/>
      <c r="CQJ496" s="1"/>
      <c r="CQK496" s="1"/>
      <c r="CQL496" s="1"/>
      <c r="CQM496" s="1"/>
      <c r="CQN496" s="1"/>
      <c r="CQO496" s="1"/>
      <c r="CQP496" s="1"/>
      <c r="CQQ496" s="1"/>
      <c r="CQR496" s="1"/>
      <c r="CQS496" s="1"/>
      <c r="CQT496" s="1"/>
      <c r="CQU496" s="1"/>
      <c r="CQV496" s="1"/>
      <c r="CQW496" s="1"/>
      <c r="CQX496" s="1"/>
      <c r="CQY496" s="1"/>
      <c r="CQZ496" s="1"/>
      <c r="CRA496" s="1"/>
      <c r="CRB496" s="1"/>
      <c r="CRC496" s="1"/>
      <c r="CRD496" s="1"/>
      <c r="CRE496" s="1"/>
      <c r="CRF496" s="1"/>
      <c r="CRG496" s="1"/>
      <c r="CRH496" s="1"/>
      <c r="CRI496" s="1"/>
      <c r="CRJ496" s="1"/>
      <c r="CRK496" s="1"/>
      <c r="CRL496" s="1"/>
      <c r="CRM496" s="1"/>
      <c r="CRN496" s="1"/>
      <c r="CRO496" s="1"/>
      <c r="CRP496" s="1"/>
      <c r="CRQ496" s="1"/>
      <c r="CRR496" s="1"/>
      <c r="CRS496" s="1"/>
      <c r="CRT496" s="1"/>
      <c r="CRU496" s="1"/>
      <c r="CRV496" s="1"/>
      <c r="CRW496" s="1"/>
      <c r="CRX496" s="1"/>
      <c r="CRY496" s="1"/>
      <c r="CRZ496" s="1"/>
      <c r="CSA496" s="1"/>
      <c r="CSB496" s="1"/>
      <c r="CSC496" s="1"/>
      <c r="CSD496" s="1"/>
      <c r="CSE496" s="1"/>
      <c r="CSF496" s="1"/>
      <c r="CSG496" s="1"/>
      <c r="CSH496" s="1"/>
      <c r="CSI496" s="1"/>
      <c r="CSJ496" s="1"/>
      <c r="CSK496" s="1"/>
      <c r="CSL496" s="1"/>
      <c r="CSM496" s="1"/>
      <c r="CSN496" s="1"/>
      <c r="CSO496" s="1"/>
      <c r="CSP496" s="1"/>
      <c r="CSQ496" s="1"/>
      <c r="CSR496" s="1"/>
      <c r="CSS496" s="1"/>
      <c r="CST496" s="1"/>
      <c r="CSU496" s="1"/>
      <c r="CSV496" s="1"/>
      <c r="CSW496" s="1"/>
      <c r="CSX496" s="1"/>
      <c r="CSY496" s="1"/>
      <c r="CSZ496" s="1"/>
      <c r="CTA496" s="1"/>
      <c r="CTB496" s="1"/>
      <c r="CTC496" s="1"/>
      <c r="CTD496" s="1"/>
      <c r="CTE496" s="1"/>
      <c r="CTF496" s="1"/>
      <c r="CTG496" s="1"/>
      <c r="CTH496" s="1"/>
      <c r="CTI496" s="1"/>
      <c r="CTJ496" s="1"/>
      <c r="CTK496" s="1"/>
      <c r="CTL496" s="1"/>
      <c r="CTM496" s="1"/>
      <c r="CTN496" s="1"/>
      <c r="CTO496" s="1"/>
      <c r="CTP496" s="1"/>
      <c r="CTQ496" s="1"/>
      <c r="CTR496" s="1"/>
      <c r="CTS496" s="1"/>
      <c r="CTT496" s="1"/>
      <c r="CTU496" s="1"/>
      <c r="CTV496" s="1"/>
      <c r="CTW496" s="1"/>
      <c r="CTX496" s="1"/>
      <c r="CTY496" s="1"/>
      <c r="CTZ496" s="1"/>
      <c r="CUA496" s="1"/>
      <c r="CUB496" s="1"/>
      <c r="CUC496" s="1"/>
      <c r="CUD496" s="1"/>
      <c r="CUE496" s="1"/>
      <c r="CUF496" s="1"/>
      <c r="CUG496" s="1"/>
      <c r="CUH496" s="1"/>
      <c r="CUI496" s="1"/>
      <c r="CUJ496" s="1"/>
      <c r="CUK496" s="1"/>
      <c r="CUL496" s="1"/>
      <c r="CUM496" s="1"/>
      <c r="CUN496" s="1"/>
      <c r="CUO496" s="1"/>
      <c r="CUP496" s="1"/>
      <c r="CUQ496" s="1"/>
      <c r="CUR496" s="1"/>
      <c r="CUS496" s="1"/>
      <c r="CUT496" s="1"/>
      <c r="CUU496" s="1"/>
      <c r="CUV496" s="1"/>
      <c r="CUW496" s="1"/>
      <c r="CUX496" s="1"/>
      <c r="CUY496" s="1"/>
      <c r="CUZ496" s="1"/>
      <c r="CVA496" s="1"/>
      <c r="CVB496" s="1"/>
      <c r="CVC496" s="1"/>
      <c r="CVD496" s="1"/>
      <c r="CVE496" s="1"/>
      <c r="CVF496" s="1"/>
      <c r="CVG496" s="1"/>
      <c r="CVH496" s="1"/>
      <c r="CVI496" s="1"/>
      <c r="CVJ496" s="1"/>
      <c r="CVK496" s="1"/>
      <c r="CVL496" s="1"/>
      <c r="CVM496" s="1"/>
      <c r="CVN496" s="1"/>
      <c r="CVO496" s="1"/>
      <c r="CVP496" s="1"/>
      <c r="CVQ496" s="1"/>
      <c r="CVR496" s="1"/>
      <c r="CVS496" s="1"/>
      <c r="CVT496" s="1"/>
      <c r="CVU496" s="1"/>
      <c r="CVV496" s="1"/>
      <c r="CVW496" s="1"/>
      <c r="CVX496" s="1"/>
      <c r="CVY496" s="1"/>
      <c r="CVZ496" s="1"/>
      <c r="CWA496" s="1"/>
      <c r="CWB496" s="1"/>
      <c r="CWC496" s="1"/>
      <c r="CWD496" s="1"/>
      <c r="CWE496" s="1"/>
      <c r="CWF496" s="1"/>
      <c r="CWG496" s="1"/>
      <c r="CWH496" s="1"/>
      <c r="CWI496" s="1"/>
      <c r="CWJ496" s="1"/>
      <c r="CWK496" s="1"/>
      <c r="CWL496" s="1"/>
      <c r="CWM496" s="1"/>
      <c r="CWN496" s="1"/>
      <c r="CWO496" s="1"/>
      <c r="CWP496" s="1"/>
      <c r="CWQ496" s="1"/>
      <c r="CWR496" s="1"/>
      <c r="CWS496" s="1"/>
      <c r="CWT496" s="1"/>
      <c r="CWU496" s="1"/>
      <c r="CWV496" s="1"/>
      <c r="CWW496" s="1"/>
      <c r="CWX496" s="1"/>
      <c r="CWY496" s="1"/>
      <c r="CWZ496" s="1"/>
      <c r="CXA496" s="1"/>
      <c r="CXB496" s="1"/>
      <c r="CXC496" s="1"/>
      <c r="CXD496" s="1"/>
      <c r="CXE496" s="1"/>
      <c r="CXF496" s="1"/>
      <c r="CXG496" s="1"/>
      <c r="CXH496" s="1"/>
      <c r="CXI496" s="1"/>
      <c r="CXJ496" s="1"/>
      <c r="CXK496" s="1"/>
      <c r="CXL496" s="1"/>
      <c r="CXM496" s="1"/>
      <c r="CXN496" s="1"/>
      <c r="CXO496" s="1"/>
      <c r="CXP496" s="1"/>
      <c r="CXQ496" s="1"/>
      <c r="CXR496" s="1"/>
      <c r="CXS496" s="1"/>
      <c r="CXT496" s="1"/>
      <c r="CXU496" s="1"/>
      <c r="CXV496" s="1"/>
      <c r="CXW496" s="1"/>
      <c r="CXX496" s="1"/>
      <c r="CXY496" s="1"/>
      <c r="CXZ496" s="1"/>
      <c r="CYA496" s="1"/>
      <c r="CYB496" s="1"/>
      <c r="CYC496" s="1"/>
      <c r="CYD496" s="1"/>
      <c r="CYE496" s="1"/>
      <c r="CYF496" s="1"/>
      <c r="CYG496" s="1"/>
      <c r="CYH496" s="1"/>
      <c r="CYI496" s="1"/>
      <c r="CYJ496" s="1"/>
      <c r="CYK496" s="1"/>
      <c r="CYL496" s="1"/>
      <c r="CYM496" s="1"/>
      <c r="CYN496" s="1"/>
      <c r="CYO496" s="1"/>
      <c r="CYP496" s="1"/>
      <c r="CYQ496" s="1"/>
      <c r="CYR496" s="1"/>
      <c r="CYS496" s="1"/>
      <c r="CYT496" s="1"/>
      <c r="CYU496" s="1"/>
      <c r="CYV496" s="1"/>
      <c r="CYW496" s="1"/>
      <c r="CYX496" s="1"/>
      <c r="CYY496" s="1"/>
      <c r="CYZ496" s="1"/>
      <c r="CZA496" s="1"/>
      <c r="CZB496" s="1"/>
      <c r="CZC496" s="1"/>
      <c r="CZD496" s="1"/>
      <c r="CZE496" s="1"/>
      <c r="CZF496" s="1"/>
      <c r="CZG496" s="1"/>
      <c r="CZH496" s="1"/>
      <c r="CZI496" s="1"/>
      <c r="CZJ496" s="1"/>
      <c r="CZK496" s="1"/>
      <c r="CZL496" s="1"/>
      <c r="CZM496" s="1"/>
      <c r="CZN496" s="1"/>
      <c r="CZO496" s="1"/>
      <c r="CZP496" s="1"/>
      <c r="CZQ496" s="1"/>
      <c r="CZR496" s="1"/>
      <c r="CZS496" s="1"/>
      <c r="CZT496" s="1"/>
      <c r="CZU496" s="1"/>
      <c r="CZV496" s="1"/>
      <c r="CZW496" s="1"/>
      <c r="CZX496" s="1"/>
      <c r="CZY496" s="1"/>
      <c r="CZZ496" s="1"/>
      <c r="DAA496" s="1"/>
      <c r="DAB496" s="1"/>
      <c r="DAC496" s="1"/>
      <c r="DAD496" s="1"/>
      <c r="DAE496" s="1"/>
      <c r="DAF496" s="1"/>
      <c r="DAG496" s="1"/>
      <c r="DAH496" s="1"/>
      <c r="DAI496" s="1"/>
      <c r="DAJ496" s="1"/>
      <c r="DAK496" s="1"/>
      <c r="DAL496" s="1"/>
      <c r="DAM496" s="1"/>
      <c r="DAN496" s="1"/>
      <c r="DAO496" s="1"/>
      <c r="DAP496" s="1"/>
      <c r="DAQ496" s="1"/>
      <c r="DAR496" s="1"/>
      <c r="DAS496" s="1"/>
      <c r="DAT496" s="1"/>
      <c r="DAU496" s="1"/>
      <c r="DAV496" s="1"/>
      <c r="DAW496" s="1"/>
      <c r="DAX496" s="1"/>
      <c r="DAY496" s="1"/>
      <c r="DAZ496" s="1"/>
      <c r="DBA496" s="1"/>
      <c r="DBB496" s="1"/>
      <c r="DBC496" s="1"/>
      <c r="DBD496" s="1"/>
      <c r="DBE496" s="1"/>
      <c r="DBF496" s="1"/>
      <c r="DBG496" s="1"/>
      <c r="DBH496" s="1"/>
      <c r="DBI496" s="1"/>
      <c r="DBJ496" s="1"/>
      <c r="DBK496" s="1"/>
      <c r="DBL496" s="1"/>
      <c r="DBM496" s="1"/>
      <c r="DBN496" s="1"/>
      <c r="DBO496" s="1"/>
      <c r="DBP496" s="1"/>
      <c r="DBQ496" s="1"/>
      <c r="DBR496" s="1"/>
      <c r="DBS496" s="1"/>
      <c r="DBT496" s="1"/>
      <c r="DBU496" s="1"/>
      <c r="DBV496" s="1"/>
      <c r="DBW496" s="1"/>
      <c r="DBX496" s="1"/>
      <c r="DBY496" s="1"/>
      <c r="DBZ496" s="1"/>
      <c r="DCA496" s="1"/>
      <c r="DCB496" s="1"/>
      <c r="DCC496" s="1"/>
      <c r="DCD496" s="1"/>
      <c r="DCE496" s="1"/>
      <c r="DCF496" s="1"/>
      <c r="DCG496" s="1"/>
      <c r="DCH496" s="1"/>
      <c r="DCI496" s="1"/>
      <c r="DCJ496" s="1"/>
      <c r="DCK496" s="1"/>
      <c r="DCL496" s="1"/>
      <c r="DCM496" s="1"/>
      <c r="DCN496" s="1"/>
      <c r="DCO496" s="1"/>
      <c r="DCP496" s="1"/>
      <c r="DCQ496" s="1"/>
      <c r="DCR496" s="1"/>
      <c r="DCS496" s="1"/>
      <c r="DCT496" s="1"/>
      <c r="DCU496" s="1"/>
      <c r="DCV496" s="1"/>
      <c r="DCW496" s="1"/>
      <c r="DCX496" s="1"/>
      <c r="DCY496" s="1"/>
      <c r="DCZ496" s="1"/>
      <c r="DDA496" s="1"/>
      <c r="DDB496" s="1"/>
      <c r="DDC496" s="1"/>
      <c r="DDD496" s="1"/>
      <c r="DDE496" s="1"/>
      <c r="DDF496" s="1"/>
      <c r="DDG496" s="1"/>
      <c r="DDH496" s="1"/>
      <c r="DDI496" s="1"/>
      <c r="DDJ496" s="1"/>
      <c r="DDK496" s="1"/>
      <c r="DDL496" s="1"/>
      <c r="DDM496" s="1"/>
      <c r="DDN496" s="1"/>
      <c r="DDO496" s="1"/>
      <c r="DDP496" s="1"/>
      <c r="DDQ496" s="1"/>
      <c r="DDR496" s="1"/>
      <c r="DDS496" s="1"/>
      <c r="DDT496" s="1"/>
      <c r="DDU496" s="1"/>
      <c r="DDV496" s="1"/>
      <c r="DDW496" s="1"/>
      <c r="DDX496" s="1"/>
      <c r="DDY496" s="1"/>
      <c r="DDZ496" s="1"/>
      <c r="DEA496" s="1"/>
      <c r="DEB496" s="1"/>
      <c r="DEC496" s="1"/>
      <c r="DED496" s="1"/>
      <c r="DEE496" s="1"/>
      <c r="DEF496" s="1"/>
      <c r="DEG496" s="1"/>
      <c r="DEH496" s="1"/>
      <c r="DEI496" s="1"/>
      <c r="DEJ496" s="1"/>
      <c r="DEK496" s="1"/>
      <c r="DEL496" s="1"/>
      <c r="DEM496" s="1"/>
      <c r="DEN496" s="1"/>
      <c r="DEO496" s="1"/>
      <c r="DEP496" s="1"/>
      <c r="DEQ496" s="1"/>
      <c r="DER496" s="1"/>
      <c r="DES496" s="1"/>
      <c r="DET496" s="1"/>
      <c r="DEU496" s="1"/>
      <c r="DEV496" s="1"/>
      <c r="DEW496" s="1"/>
      <c r="DEX496" s="1"/>
      <c r="DEY496" s="1"/>
      <c r="DEZ496" s="1"/>
      <c r="DFA496" s="1"/>
      <c r="DFB496" s="1"/>
      <c r="DFC496" s="1"/>
      <c r="DFD496" s="1"/>
      <c r="DFE496" s="1"/>
      <c r="DFF496" s="1"/>
      <c r="DFG496" s="1"/>
      <c r="DFH496" s="1"/>
      <c r="DFI496" s="1"/>
      <c r="DFJ496" s="1"/>
      <c r="DFK496" s="1"/>
      <c r="DFL496" s="1"/>
      <c r="DFM496" s="1"/>
      <c r="DFN496" s="1"/>
      <c r="DFO496" s="1"/>
      <c r="DFP496" s="1"/>
      <c r="DFQ496" s="1"/>
      <c r="DFR496" s="1"/>
      <c r="DFS496" s="1"/>
      <c r="DFT496" s="1"/>
      <c r="DFU496" s="1"/>
      <c r="DFV496" s="1"/>
      <c r="DFW496" s="1"/>
      <c r="DFX496" s="1"/>
      <c r="DFY496" s="1"/>
      <c r="DFZ496" s="1"/>
      <c r="DGA496" s="1"/>
      <c r="DGB496" s="1"/>
      <c r="DGC496" s="1"/>
      <c r="DGD496" s="1"/>
      <c r="DGE496" s="1"/>
      <c r="DGF496" s="1"/>
      <c r="DGG496" s="1"/>
      <c r="DGH496" s="1"/>
      <c r="DGI496" s="1"/>
      <c r="DGJ496" s="1"/>
      <c r="DGK496" s="1"/>
      <c r="DGL496" s="1"/>
      <c r="DGM496" s="1"/>
      <c r="DGN496" s="1"/>
      <c r="DGO496" s="1"/>
      <c r="DGP496" s="1"/>
      <c r="DGQ496" s="1"/>
      <c r="DGR496" s="1"/>
      <c r="DGS496" s="1"/>
      <c r="DGT496" s="1"/>
      <c r="DGU496" s="1"/>
      <c r="DGV496" s="1"/>
      <c r="DGW496" s="1"/>
      <c r="DGX496" s="1"/>
      <c r="DGY496" s="1"/>
      <c r="DGZ496" s="1"/>
      <c r="DHA496" s="1"/>
      <c r="DHB496" s="1"/>
      <c r="DHC496" s="1"/>
      <c r="DHD496" s="1"/>
      <c r="DHE496" s="1"/>
      <c r="DHF496" s="1"/>
      <c r="DHG496" s="1"/>
      <c r="DHH496" s="1"/>
      <c r="DHI496" s="1"/>
      <c r="DHJ496" s="1"/>
      <c r="DHK496" s="1"/>
      <c r="DHL496" s="1"/>
      <c r="DHM496" s="1"/>
      <c r="DHN496" s="1"/>
      <c r="DHO496" s="1"/>
      <c r="DHP496" s="1"/>
      <c r="DHQ496" s="1"/>
      <c r="DHR496" s="1"/>
      <c r="DHS496" s="1"/>
      <c r="DHT496" s="1"/>
      <c r="DHU496" s="1"/>
      <c r="DHV496" s="1"/>
      <c r="DHW496" s="1"/>
      <c r="DHX496" s="1"/>
      <c r="DHY496" s="1"/>
      <c r="DHZ496" s="1"/>
      <c r="DIA496" s="1"/>
      <c r="DIB496" s="1"/>
      <c r="DIC496" s="1"/>
      <c r="DID496" s="1"/>
      <c r="DIE496" s="1"/>
      <c r="DIF496" s="1"/>
      <c r="DIG496" s="1"/>
      <c r="DIH496" s="1"/>
      <c r="DII496" s="1"/>
      <c r="DIJ496" s="1"/>
      <c r="DIK496" s="1"/>
      <c r="DIL496" s="1"/>
      <c r="DIM496" s="1"/>
      <c r="DIN496" s="1"/>
      <c r="DIO496" s="1"/>
      <c r="DIP496" s="1"/>
      <c r="DIQ496" s="1"/>
      <c r="DIR496" s="1"/>
      <c r="DIS496" s="1"/>
      <c r="DIT496" s="1"/>
      <c r="DIU496" s="1"/>
      <c r="DIV496" s="1"/>
      <c r="DIW496" s="1"/>
      <c r="DIX496" s="1"/>
      <c r="DIY496" s="1"/>
      <c r="DIZ496" s="1"/>
      <c r="DJA496" s="1"/>
      <c r="DJB496" s="1"/>
      <c r="DJC496" s="1"/>
      <c r="DJD496" s="1"/>
      <c r="DJE496" s="1"/>
      <c r="DJF496" s="1"/>
      <c r="DJG496" s="1"/>
      <c r="DJH496" s="1"/>
      <c r="DJI496" s="1"/>
      <c r="DJJ496" s="1"/>
      <c r="DJK496" s="1"/>
      <c r="DJL496" s="1"/>
      <c r="DJM496" s="1"/>
      <c r="DJN496" s="1"/>
      <c r="DJO496" s="1"/>
      <c r="DJP496" s="1"/>
      <c r="DJQ496" s="1"/>
      <c r="DJR496" s="1"/>
      <c r="DJS496" s="1"/>
      <c r="DJT496" s="1"/>
      <c r="DJU496" s="1"/>
      <c r="DJV496" s="1"/>
      <c r="DJW496" s="1"/>
      <c r="DJX496" s="1"/>
      <c r="DJY496" s="1"/>
      <c r="DJZ496" s="1"/>
      <c r="DKA496" s="1"/>
      <c r="DKB496" s="1"/>
      <c r="DKC496" s="1"/>
      <c r="DKD496" s="1"/>
      <c r="DKE496" s="1"/>
      <c r="DKF496" s="1"/>
      <c r="DKG496" s="1"/>
      <c r="DKH496" s="1"/>
      <c r="DKI496" s="1"/>
      <c r="DKJ496" s="1"/>
      <c r="DKK496" s="1"/>
      <c r="DKL496" s="1"/>
      <c r="DKM496" s="1"/>
      <c r="DKN496" s="1"/>
      <c r="DKO496" s="1"/>
      <c r="DKP496" s="1"/>
      <c r="DKQ496" s="1"/>
      <c r="DKR496" s="1"/>
      <c r="DKS496" s="1"/>
      <c r="DKT496" s="1"/>
      <c r="DKU496" s="1"/>
      <c r="DKV496" s="1"/>
      <c r="DKW496" s="1"/>
      <c r="DKX496" s="1"/>
      <c r="DKY496" s="1"/>
      <c r="DKZ496" s="1"/>
      <c r="DLA496" s="1"/>
      <c r="DLB496" s="1"/>
      <c r="DLC496" s="1"/>
      <c r="DLD496" s="1"/>
      <c r="DLE496" s="1"/>
      <c r="DLF496" s="1"/>
      <c r="DLG496" s="1"/>
      <c r="DLH496" s="1"/>
      <c r="DLI496" s="1"/>
      <c r="DLJ496" s="1"/>
      <c r="DLK496" s="1"/>
      <c r="DLL496" s="1"/>
      <c r="DLM496" s="1"/>
      <c r="DLN496" s="1"/>
      <c r="DLO496" s="1"/>
      <c r="DLP496" s="1"/>
      <c r="DLQ496" s="1"/>
      <c r="DLR496" s="1"/>
      <c r="DLS496" s="1"/>
      <c r="DLT496" s="1"/>
      <c r="DLU496" s="1"/>
      <c r="DLV496" s="1"/>
      <c r="DLW496" s="1"/>
      <c r="DLX496" s="1"/>
      <c r="DLY496" s="1"/>
      <c r="DLZ496" s="1"/>
      <c r="DMA496" s="1"/>
      <c r="DMB496" s="1"/>
      <c r="DMC496" s="1"/>
      <c r="DMD496" s="1"/>
      <c r="DME496" s="1"/>
      <c r="DMF496" s="1"/>
      <c r="DMG496" s="1"/>
      <c r="DMH496" s="1"/>
      <c r="DMI496" s="1"/>
      <c r="DMJ496" s="1"/>
      <c r="DMK496" s="1"/>
      <c r="DML496" s="1"/>
      <c r="DMM496" s="1"/>
      <c r="DMN496" s="1"/>
      <c r="DMO496" s="1"/>
      <c r="DMP496" s="1"/>
      <c r="DMQ496" s="1"/>
      <c r="DMR496" s="1"/>
      <c r="DMS496" s="1"/>
      <c r="DMT496" s="1"/>
      <c r="DMU496" s="1"/>
      <c r="DMV496" s="1"/>
      <c r="DMW496" s="1"/>
      <c r="DMX496" s="1"/>
      <c r="DMY496" s="1"/>
      <c r="DMZ496" s="1"/>
      <c r="DNA496" s="1"/>
      <c r="DNB496" s="1"/>
      <c r="DNC496" s="1"/>
      <c r="DND496" s="1"/>
      <c r="DNE496" s="1"/>
      <c r="DNF496" s="1"/>
      <c r="DNG496" s="1"/>
      <c r="DNH496" s="1"/>
      <c r="DNI496" s="1"/>
      <c r="DNJ496" s="1"/>
      <c r="DNK496" s="1"/>
      <c r="DNL496" s="1"/>
      <c r="DNM496" s="1"/>
      <c r="DNN496" s="1"/>
      <c r="DNO496" s="1"/>
      <c r="DNP496" s="1"/>
      <c r="DNQ496" s="1"/>
      <c r="DNR496" s="1"/>
      <c r="DNS496" s="1"/>
      <c r="DNT496" s="1"/>
      <c r="DNU496" s="1"/>
      <c r="DNV496" s="1"/>
      <c r="DNW496" s="1"/>
      <c r="DNX496" s="1"/>
      <c r="DNY496" s="1"/>
      <c r="DNZ496" s="1"/>
      <c r="DOA496" s="1"/>
      <c r="DOB496" s="1"/>
      <c r="DOC496" s="1"/>
      <c r="DOD496" s="1"/>
      <c r="DOE496" s="1"/>
      <c r="DOF496" s="1"/>
      <c r="DOG496" s="1"/>
      <c r="DOH496" s="1"/>
      <c r="DOI496" s="1"/>
      <c r="DOJ496" s="1"/>
      <c r="DOK496" s="1"/>
      <c r="DOL496" s="1"/>
      <c r="DOM496" s="1"/>
      <c r="DON496" s="1"/>
      <c r="DOO496" s="1"/>
      <c r="DOP496" s="1"/>
      <c r="DOQ496" s="1"/>
      <c r="DOR496" s="1"/>
      <c r="DOS496" s="1"/>
      <c r="DOT496" s="1"/>
      <c r="DOU496" s="1"/>
      <c r="DOV496" s="1"/>
      <c r="DOW496" s="1"/>
      <c r="DOX496" s="1"/>
      <c r="DOY496" s="1"/>
      <c r="DOZ496" s="1"/>
      <c r="DPA496" s="1"/>
      <c r="DPB496" s="1"/>
      <c r="DPC496" s="1"/>
      <c r="DPD496" s="1"/>
      <c r="DPE496" s="1"/>
      <c r="DPF496" s="1"/>
      <c r="DPG496" s="1"/>
      <c r="DPH496" s="1"/>
      <c r="DPI496" s="1"/>
      <c r="DPJ496" s="1"/>
      <c r="DPK496" s="1"/>
      <c r="DPL496" s="1"/>
      <c r="DPM496" s="1"/>
      <c r="DPN496" s="1"/>
      <c r="DPO496" s="1"/>
      <c r="DPP496" s="1"/>
      <c r="DPQ496" s="1"/>
      <c r="DPR496" s="1"/>
      <c r="DPS496" s="1"/>
      <c r="DPT496" s="1"/>
      <c r="DPU496" s="1"/>
      <c r="DPV496" s="1"/>
      <c r="DPW496" s="1"/>
      <c r="DPX496" s="1"/>
      <c r="DPY496" s="1"/>
      <c r="DPZ496" s="1"/>
      <c r="DQA496" s="1"/>
      <c r="DQB496" s="1"/>
      <c r="DQC496" s="1"/>
      <c r="DQD496" s="1"/>
      <c r="DQE496" s="1"/>
      <c r="DQF496" s="1"/>
      <c r="DQG496" s="1"/>
      <c r="DQH496" s="1"/>
      <c r="DQI496" s="1"/>
      <c r="DQJ496" s="1"/>
      <c r="DQK496" s="1"/>
      <c r="DQL496" s="1"/>
      <c r="DQM496" s="1"/>
      <c r="DQN496" s="1"/>
      <c r="DQO496" s="1"/>
      <c r="DQP496" s="1"/>
      <c r="DQQ496" s="1"/>
      <c r="DQR496" s="1"/>
      <c r="DQS496" s="1"/>
      <c r="DQT496" s="1"/>
      <c r="DQU496" s="1"/>
      <c r="DQV496" s="1"/>
      <c r="DQW496" s="1"/>
      <c r="DQX496" s="1"/>
      <c r="DQY496" s="1"/>
      <c r="DQZ496" s="1"/>
      <c r="DRA496" s="1"/>
      <c r="DRB496" s="1"/>
      <c r="DRC496" s="1"/>
      <c r="DRD496" s="1"/>
      <c r="DRE496" s="1"/>
      <c r="DRF496" s="1"/>
      <c r="DRG496" s="1"/>
      <c r="DRH496" s="1"/>
      <c r="DRI496" s="1"/>
      <c r="DRJ496" s="1"/>
      <c r="DRK496" s="1"/>
      <c r="DRL496" s="1"/>
      <c r="DRM496" s="1"/>
      <c r="DRN496" s="1"/>
      <c r="DRO496" s="1"/>
      <c r="DRP496" s="1"/>
      <c r="DRQ496" s="1"/>
      <c r="DRR496" s="1"/>
      <c r="DRS496" s="1"/>
      <c r="DRT496" s="1"/>
      <c r="DRU496" s="1"/>
      <c r="DRV496" s="1"/>
      <c r="DRW496" s="1"/>
      <c r="DRX496" s="1"/>
      <c r="DRY496" s="1"/>
      <c r="DRZ496" s="1"/>
      <c r="DSA496" s="1"/>
      <c r="DSB496" s="1"/>
      <c r="DSC496" s="1"/>
      <c r="DSD496" s="1"/>
      <c r="DSE496" s="1"/>
      <c r="DSF496" s="1"/>
      <c r="DSG496" s="1"/>
      <c r="DSH496" s="1"/>
      <c r="DSI496" s="1"/>
      <c r="DSJ496" s="1"/>
      <c r="DSK496" s="1"/>
      <c r="DSL496" s="1"/>
      <c r="DSM496" s="1"/>
      <c r="DSN496" s="1"/>
      <c r="DSO496" s="1"/>
      <c r="DSP496" s="1"/>
      <c r="DSQ496" s="1"/>
      <c r="DSR496" s="1"/>
      <c r="DSS496" s="1"/>
      <c r="DST496" s="1"/>
      <c r="DSU496" s="1"/>
      <c r="DSV496" s="1"/>
      <c r="DSW496" s="1"/>
      <c r="DSX496" s="1"/>
      <c r="DSY496" s="1"/>
      <c r="DSZ496" s="1"/>
      <c r="DTA496" s="1"/>
      <c r="DTB496" s="1"/>
      <c r="DTC496" s="1"/>
      <c r="DTD496" s="1"/>
      <c r="DTE496" s="1"/>
      <c r="DTF496" s="1"/>
      <c r="DTG496" s="1"/>
      <c r="DTH496" s="1"/>
      <c r="DTI496" s="1"/>
      <c r="DTJ496" s="1"/>
      <c r="DTK496" s="1"/>
      <c r="DTL496" s="1"/>
      <c r="DTM496" s="1"/>
      <c r="DTN496" s="1"/>
      <c r="DTO496" s="1"/>
      <c r="DTP496" s="1"/>
      <c r="DTQ496" s="1"/>
      <c r="DTR496" s="1"/>
      <c r="DTS496" s="1"/>
      <c r="DTT496" s="1"/>
      <c r="DTU496" s="1"/>
      <c r="DTV496" s="1"/>
      <c r="DTW496" s="1"/>
      <c r="DTX496" s="1"/>
      <c r="DTY496" s="1"/>
      <c r="DTZ496" s="1"/>
      <c r="DUA496" s="1"/>
      <c r="DUB496" s="1"/>
      <c r="DUC496" s="1"/>
      <c r="DUD496" s="1"/>
      <c r="DUE496" s="1"/>
      <c r="DUF496" s="1"/>
      <c r="DUG496" s="1"/>
      <c r="DUH496" s="1"/>
      <c r="DUI496" s="1"/>
      <c r="DUJ496" s="1"/>
      <c r="DUK496" s="1"/>
      <c r="DUL496" s="1"/>
      <c r="DUM496" s="1"/>
      <c r="DUN496" s="1"/>
      <c r="DUO496" s="1"/>
      <c r="DUP496" s="1"/>
      <c r="DUQ496" s="1"/>
      <c r="DUR496" s="1"/>
      <c r="DUS496" s="1"/>
      <c r="DUT496" s="1"/>
      <c r="DUU496" s="1"/>
      <c r="DUV496" s="1"/>
      <c r="DUW496" s="1"/>
      <c r="DUX496" s="1"/>
      <c r="DUY496" s="1"/>
      <c r="DUZ496" s="1"/>
      <c r="DVA496" s="1"/>
      <c r="DVB496" s="1"/>
      <c r="DVC496" s="1"/>
      <c r="DVD496" s="1"/>
      <c r="DVE496" s="1"/>
      <c r="DVF496" s="1"/>
      <c r="DVG496" s="1"/>
      <c r="DVH496" s="1"/>
      <c r="DVI496" s="1"/>
      <c r="DVJ496" s="1"/>
      <c r="DVK496" s="1"/>
      <c r="DVL496" s="1"/>
      <c r="DVM496" s="1"/>
      <c r="DVN496" s="1"/>
      <c r="DVO496" s="1"/>
      <c r="DVP496" s="1"/>
      <c r="DVQ496" s="1"/>
      <c r="DVR496" s="1"/>
      <c r="DVS496" s="1"/>
      <c r="DVT496" s="1"/>
      <c r="DVU496" s="1"/>
      <c r="DVV496" s="1"/>
      <c r="DVW496" s="1"/>
      <c r="DVX496" s="1"/>
      <c r="DVY496" s="1"/>
      <c r="DVZ496" s="1"/>
      <c r="DWA496" s="1"/>
      <c r="DWB496" s="1"/>
      <c r="DWC496" s="1"/>
      <c r="DWD496" s="1"/>
      <c r="DWE496" s="1"/>
      <c r="DWF496" s="1"/>
      <c r="DWG496" s="1"/>
      <c r="DWH496" s="1"/>
      <c r="DWI496" s="1"/>
      <c r="DWJ496" s="1"/>
      <c r="DWK496" s="1"/>
      <c r="DWL496" s="1"/>
      <c r="DWM496" s="1"/>
      <c r="DWN496" s="1"/>
      <c r="DWO496" s="1"/>
      <c r="DWP496" s="1"/>
      <c r="DWQ496" s="1"/>
      <c r="DWR496" s="1"/>
      <c r="DWS496" s="1"/>
      <c r="DWT496" s="1"/>
      <c r="DWU496" s="1"/>
      <c r="DWV496" s="1"/>
      <c r="DWW496" s="1"/>
      <c r="DWX496" s="1"/>
      <c r="DWY496" s="1"/>
      <c r="DWZ496" s="1"/>
      <c r="DXA496" s="1"/>
      <c r="DXB496" s="1"/>
      <c r="DXC496" s="1"/>
      <c r="DXD496" s="1"/>
      <c r="DXE496" s="1"/>
      <c r="DXF496" s="1"/>
      <c r="DXG496" s="1"/>
      <c r="DXH496" s="1"/>
      <c r="DXI496" s="1"/>
      <c r="DXJ496" s="1"/>
      <c r="DXK496" s="1"/>
      <c r="DXL496" s="1"/>
      <c r="DXM496" s="1"/>
      <c r="DXN496" s="1"/>
      <c r="DXO496" s="1"/>
      <c r="DXP496" s="1"/>
      <c r="DXQ496" s="1"/>
      <c r="DXR496" s="1"/>
      <c r="DXS496" s="1"/>
      <c r="DXT496" s="1"/>
      <c r="DXU496" s="1"/>
      <c r="DXV496" s="1"/>
      <c r="DXW496" s="1"/>
      <c r="DXX496" s="1"/>
      <c r="DXY496" s="1"/>
      <c r="DXZ496" s="1"/>
      <c r="DYA496" s="1"/>
      <c r="DYB496" s="1"/>
      <c r="DYC496" s="1"/>
      <c r="DYD496" s="1"/>
      <c r="DYE496" s="1"/>
      <c r="DYF496" s="1"/>
      <c r="DYG496" s="1"/>
      <c r="DYH496" s="1"/>
      <c r="DYI496" s="1"/>
      <c r="DYJ496" s="1"/>
      <c r="DYK496" s="1"/>
      <c r="DYL496" s="1"/>
      <c r="DYM496" s="1"/>
      <c r="DYN496" s="1"/>
      <c r="DYO496" s="1"/>
      <c r="DYP496" s="1"/>
      <c r="DYQ496" s="1"/>
      <c r="DYR496" s="1"/>
      <c r="DYS496" s="1"/>
      <c r="DYT496" s="1"/>
      <c r="DYU496" s="1"/>
      <c r="DYV496" s="1"/>
      <c r="DYW496" s="1"/>
      <c r="DYX496" s="1"/>
      <c r="DYY496" s="1"/>
      <c r="DYZ496" s="1"/>
      <c r="DZA496" s="1"/>
      <c r="DZB496" s="1"/>
      <c r="DZC496" s="1"/>
      <c r="DZD496" s="1"/>
      <c r="DZE496" s="1"/>
      <c r="DZF496" s="1"/>
      <c r="DZG496" s="1"/>
      <c r="DZH496" s="1"/>
      <c r="DZI496" s="1"/>
      <c r="DZJ496" s="1"/>
      <c r="DZK496" s="1"/>
      <c r="DZL496" s="1"/>
      <c r="DZM496" s="1"/>
      <c r="DZN496" s="1"/>
      <c r="DZO496" s="1"/>
      <c r="DZP496" s="1"/>
      <c r="DZQ496" s="1"/>
      <c r="DZR496" s="1"/>
      <c r="DZS496" s="1"/>
      <c r="DZT496" s="1"/>
      <c r="DZU496" s="1"/>
      <c r="DZV496" s="1"/>
      <c r="DZW496" s="1"/>
      <c r="DZX496" s="1"/>
      <c r="DZY496" s="1"/>
      <c r="DZZ496" s="1"/>
      <c r="EAA496" s="1"/>
      <c r="EAB496" s="1"/>
      <c r="EAC496" s="1"/>
      <c r="EAD496" s="1"/>
      <c r="EAE496" s="1"/>
      <c r="EAF496" s="1"/>
      <c r="EAG496" s="1"/>
      <c r="EAH496" s="1"/>
      <c r="EAI496" s="1"/>
      <c r="EAJ496" s="1"/>
      <c r="EAK496" s="1"/>
      <c r="EAL496" s="1"/>
      <c r="EAM496" s="1"/>
      <c r="EAN496" s="1"/>
      <c r="EAO496" s="1"/>
      <c r="EAP496" s="1"/>
      <c r="EAQ496" s="1"/>
      <c r="EAR496" s="1"/>
      <c r="EAS496" s="1"/>
      <c r="EAT496" s="1"/>
      <c r="EAU496" s="1"/>
      <c r="EAV496" s="1"/>
      <c r="EAW496" s="1"/>
      <c r="EAX496" s="1"/>
      <c r="EAY496" s="1"/>
      <c r="EAZ496" s="1"/>
      <c r="EBA496" s="1"/>
      <c r="EBB496" s="1"/>
      <c r="EBC496" s="1"/>
      <c r="EBD496" s="1"/>
      <c r="EBE496" s="1"/>
      <c r="EBF496" s="1"/>
      <c r="EBG496" s="1"/>
      <c r="EBH496" s="1"/>
      <c r="EBI496" s="1"/>
      <c r="EBJ496" s="1"/>
      <c r="EBK496" s="1"/>
      <c r="EBL496" s="1"/>
      <c r="EBM496" s="1"/>
      <c r="EBN496" s="1"/>
      <c r="EBO496" s="1"/>
      <c r="EBP496" s="1"/>
      <c r="EBQ496" s="1"/>
      <c r="EBR496" s="1"/>
      <c r="EBS496" s="1"/>
      <c r="EBT496" s="1"/>
      <c r="EBU496" s="1"/>
      <c r="EBV496" s="1"/>
      <c r="EBW496" s="1"/>
      <c r="EBX496" s="1"/>
      <c r="EBY496" s="1"/>
      <c r="EBZ496" s="1"/>
      <c r="ECA496" s="1"/>
      <c r="ECB496" s="1"/>
      <c r="ECC496" s="1"/>
      <c r="ECD496" s="1"/>
      <c r="ECE496" s="1"/>
      <c r="ECF496" s="1"/>
      <c r="ECG496" s="1"/>
      <c r="ECH496" s="1"/>
      <c r="ECI496" s="1"/>
      <c r="ECJ496" s="1"/>
      <c r="ECK496" s="1"/>
      <c r="ECL496" s="1"/>
      <c r="ECM496" s="1"/>
      <c r="ECN496" s="1"/>
      <c r="ECO496" s="1"/>
      <c r="ECP496" s="1"/>
      <c r="ECQ496" s="1"/>
      <c r="ECR496" s="1"/>
      <c r="ECS496" s="1"/>
      <c r="ECT496" s="1"/>
      <c r="ECU496" s="1"/>
      <c r="ECV496" s="1"/>
      <c r="ECW496" s="1"/>
      <c r="ECX496" s="1"/>
      <c r="ECY496" s="1"/>
      <c r="ECZ496" s="1"/>
      <c r="EDA496" s="1"/>
      <c r="EDB496" s="1"/>
      <c r="EDC496" s="1"/>
      <c r="EDD496" s="1"/>
      <c r="EDE496" s="1"/>
      <c r="EDF496" s="1"/>
      <c r="EDG496" s="1"/>
      <c r="EDH496" s="1"/>
      <c r="EDI496" s="1"/>
      <c r="EDJ496" s="1"/>
      <c r="EDK496" s="1"/>
      <c r="EDL496" s="1"/>
      <c r="EDM496" s="1"/>
      <c r="EDN496" s="1"/>
      <c r="EDO496" s="1"/>
      <c r="EDP496" s="1"/>
      <c r="EDQ496" s="1"/>
      <c r="EDR496" s="1"/>
      <c r="EDS496" s="1"/>
      <c r="EDT496" s="1"/>
      <c r="EDU496" s="1"/>
      <c r="EDV496" s="1"/>
      <c r="EDW496" s="1"/>
      <c r="EDX496" s="1"/>
      <c r="EDY496" s="1"/>
      <c r="EDZ496" s="1"/>
      <c r="EEA496" s="1"/>
      <c r="EEB496" s="1"/>
      <c r="EEC496" s="1"/>
      <c r="EED496" s="1"/>
      <c r="EEE496" s="1"/>
      <c r="EEF496" s="1"/>
      <c r="EEG496" s="1"/>
      <c r="EEH496" s="1"/>
      <c r="EEI496" s="1"/>
      <c r="EEJ496" s="1"/>
      <c r="EEK496" s="1"/>
      <c r="EEL496" s="1"/>
      <c r="EEM496" s="1"/>
      <c r="EEN496" s="1"/>
      <c r="EEO496" s="1"/>
      <c r="EEP496" s="1"/>
      <c r="EEQ496" s="1"/>
      <c r="EER496" s="1"/>
      <c r="EES496" s="1"/>
      <c r="EET496" s="1"/>
      <c r="EEU496" s="1"/>
      <c r="EEV496" s="1"/>
      <c r="EEW496" s="1"/>
      <c r="EEX496" s="1"/>
      <c r="EEY496" s="1"/>
      <c r="EEZ496" s="1"/>
      <c r="EFA496" s="1"/>
      <c r="EFB496" s="1"/>
      <c r="EFC496" s="1"/>
      <c r="EFD496" s="1"/>
      <c r="EFE496" s="1"/>
      <c r="EFF496" s="1"/>
      <c r="EFG496" s="1"/>
      <c r="EFH496" s="1"/>
      <c r="EFI496" s="1"/>
      <c r="EFJ496" s="1"/>
      <c r="EFK496" s="1"/>
      <c r="EFL496" s="1"/>
      <c r="EFM496" s="1"/>
      <c r="EFN496" s="1"/>
      <c r="EFO496" s="1"/>
      <c r="EFP496" s="1"/>
      <c r="EFQ496" s="1"/>
      <c r="EFR496" s="1"/>
      <c r="EFS496" s="1"/>
      <c r="EFT496" s="1"/>
      <c r="EFU496" s="1"/>
      <c r="EFV496" s="1"/>
      <c r="EFW496" s="1"/>
      <c r="EFX496" s="1"/>
      <c r="EFY496" s="1"/>
      <c r="EFZ496" s="1"/>
      <c r="EGA496" s="1"/>
      <c r="EGB496" s="1"/>
      <c r="EGC496" s="1"/>
      <c r="EGD496" s="1"/>
      <c r="EGE496" s="1"/>
      <c r="EGF496" s="1"/>
      <c r="EGG496" s="1"/>
      <c r="EGH496" s="1"/>
      <c r="EGI496" s="1"/>
      <c r="EGJ496" s="1"/>
      <c r="EGK496" s="1"/>
      <c r="EGL496" s="1"/>
      <c r="EGM496" s="1"/>
      <c r="EGN496" s="1"/>
      <c r="EGO496" s="1"/>
      <c r="EGP496" s="1"/>
      <c r="EGQ496" s="1"/>
      <c r="EGR496" s="1"/>
      <c r="EGS496" s="1"/>
      <c r="EGT496" s="1"/>
      <c r="EGU496" s="1"/>
      <c r="EGV496" s="1"/>
      <c r="EGW496" s="1"/>
      <c r="EGX496" s="1"/>
      <c r="EGY496" s="1"/>
      <c r="EGZ496" s="1"/>
      <c r="EHA496" s="1"/>
      <c r="EHB496" s="1"/>
      <c r="EHC496" s="1"/>
      <c r="EHD496" s="1"/>
      <c r="EHE496" s="1"/>
      <c r="EHF496" s="1"/>
      <c r="EHG496" s="1"/>
      <c r="EHH496" s="1"/>
      <c r="EHI496" s="1"/>
      <c r="EHJ496" s="1"/>
      <c r="EHK496" s="1"/>
      <c r="EHL496" s="1"/>
      <c r="EHM496" s="1"/>
      <c r="EHN496" s="1"/>
      <c r="EHO496" s="1"/>
      <c r="EHP496" s="1"/>
      <c r="EHQ496" s="1"/>
      <c r="EHR496" s="1"/>
      <c r="EHS496" s="1"/>
      <c r="EHT496" s="1"/>
      <c r="EHU496" s="1"/>
      <c r="EHV496" s="1"/>
      <c r="EHW496" s="1"/>
      <c r="EHX496" s="1"/>
      <c r="EHY496" s="1"/>
      <c r="EHZ496" s="1"/>
      <c r="EIA496" s="1"/>
      <c r="EIB496" s="1"/>
      <c r="EIC496" s="1"/>
      <c r="EID496" s="1"/>
      <c r="EIE496" s="1"/>
      <c r="EIF496" s="1"/>
      <c r="EIG496" s="1"/>
      <c r="EIH496" s="1"/>
      <c r="EII496" s="1"/>
      <c r="EIJ496" s="1"/>
      <c r="EIK496" s="1"/>
      <c r="EIL496" s="1"/>
      <c r="EIM496" s="1"/>
      <c r="EIN496" s="1"/>
      <c r="EIO496" s="1"/>
      <c r="EIP496" s="1"/>
      <c r="EIQ496" s="1"/>
      <c r="EIR496" s="1"/>
      <c r="EIS496" s="1"/>
      <c r="EIT496" s="1"/>
      <c r="EIU496" s="1"/>
      <c r="EIV496" s="1"/>
      <c r="EIW496" s="1"/>
      <c r="EIX496" s="1"/>
      <c r="EIY496" s="1"/>
      <c r="EIZ496" s="1"/>
      <c r="EJA496" s="1"/>
      <c r="EJB496" s="1"/>
      <c r="EJC496" s="1"/>
      <c r="EJD496" s="1"/>
      <c r="EJE496" s="1"/>
      <c r="EJF496" s="1"/>
      <c r="EJG496" s="1"/>
      <c r="EJH496" s="1"/>
      <c r="EJI496" s="1"/>
      <c r="EJJ496" s="1"/>
      <c r="EJK496" s="1"/>
      <c r="EJL496" s="1"/>
      <c r="EJM496" s="1"/>
      <c r="EJN496" s="1"/>
      <c r="EJO496" s="1"/>
      <c r="EJP496" s="1"/>
      <c r="EJQ496" s="1"/>
      <c r="EJR496" s="1"/>
      <c r="EJS496" s="1"/>
      <c r="EJT496" s="1"/>
      <c r="EJU496" s="1"/>
      <c r="EJV496" s="1"/>
      <c r="EJW496" s="1"/>
      <c r="EJX496" s="1"/>
      <c r="EJY496" s="1"/>
      <c r="EJZ496" s="1"/>
      <c r="EKA496" s="1"/>
      <c r="EKB496" s="1"/>
      <c r="EKC496" s="1"/>
      <c r="EKD496" s="1"/>
      <c r="EKE496" s="1"/>
      <c r="EKF496" s="1"/>
      <c r="EKG496" s="1"/>
      <c r="EKH496" s="1"/>
      <c r="EKI496" s="1"/>
      <c r="EKJ496" s="1"/>
      <c r="EKK496" s="1"/>
      <c r="EKL496" s="1"/>
      <c r="EKM496" s="1"/>
      <c r="EKN496" s="1"/>
      <c r="EKO496" s="1"/>
      <c r="EKP496" s="1"/>
      <c r="EKQ496" s="1"/>
      <c r="EKR496" s="1"/>
      <c r="EKS496" s="1"/>
      <c r="EKT496" s="1"/>
      <c r="EKU496" s="1"/>
      <c r="EKV496" s="1"/>
      <c r="EKW496" s="1"/>
      <c r="EKX496" s="1"/>
      <c r="EKY496" s="1"/>
      <c r="EKZ496" s="1"/>
      <c r="ELA496" s="1"/>
      <c r="ELB496" s="1"/>
      <c r="ELC496" s="1"/>
      <c r="ELD496" s="1"/>
      <c r="ELE496" s="1"/>
      <c r="ELF496" s="1"/>
      <c r="ELG496" s="1"/>
      <c r="ELH496" s="1"/>
      <c r="ELI496" s="1"/>
      <c r="ELJ496" s="1"/>
      <c r="ELK496" s="1"/>
      <c r="ELL496" s="1"/>
      <c r="ELM496" s="1"/>
      <c r="ELN496" s="1"/>
      <c r="ELO496" s="1"/>
      <c r="ELP496" s="1"/>
      <c r="ELQ496" s="1"/>
      <c r="ELR496" s="1"/>
      <c r="ELS496" s="1"/>
      <c r="ELT496" s="1"/>
      <c r="ELU496" s="1"/>
      <c r="ELV496" s="1"/>
      <c r="ELW496" s="1"/>
      <c r="ELX496" s="1"/>
      <c r="ELY496" s="1"/>
      <c r="ELZ496" s="1"/>
      <c r="EMA496" s="1"/>
      <c r="EMB496" s="1"/>
      <c r="EMC496" s="1"/>
      <c r="EMD496" s="1"/>
      <c r="EME496" s="1"/>
      <c r="EMF496" s="1"/>
      <c r="EMG496" s="1"/>
      <c r="EMH496" s="1"/>
      <c r="EMI496" s="1"/>
      <c r="EMJ496" s="1"/>
      <c r="EMK496" s="1"/>
      <c r="EML496" s="1"/>
      <c r="EMM496" s="1"/>
      <c r="EMN496" s="1"/>
      <c r="EMO496" s="1"/>
      <c r="EMP496" s="1"/>
      <c r="EMQ496" s="1"/>
      <c r="EMR496" s="1"/>
      <c r="EMS496" s="1"/>
      <c r="EMT496" s="1"/>
      <c r="EMU496" s="1"/>
      <c r="EMV496" s="1"/>
      <c r="EMW496" s="1"/>
      <c r="EMX496" s="1"/>
      <c r="EMY496" s="1"/>
      <c r="EMZ496" s="1"/>
      <c r="ENA496" s="1"/>
      <c r="ENB496" s="1"/>
      <c r="ENC496" s="1"/>
      <c r="END496" s="1"/>
      <c r="ENE496" s="1"/>
      <c r="ENF496" s="1"/>
      <c r="ENG496" s="1"/>
      <c r="ENH496" s="1"/>
      <c r="ENI496" s="1"/>
      <c r="ENJ496" s="1"/>
      <c r="ENK496" s="1"/>
      <c r="ENL496" s="1"/>
      <c r="ENM496" s="1"/>
      <c r="ENN496" s="1"/>
      <c r="ENO496" s="1"/>
      <c r="ENP496" s="1"/>
      <c r="ENQ496" s="1"/>
      <c r="ENR496" s="1"/>
      <c r="ENS496" s="1"/>
      <c r="ENT496" s="1"/>
      <c r="ENU496" s="1"/>
      <c r="ENV496" s="1"/>
      <c r="ENW496" s="1"/>
      <c r="ENX496" s="1"/>
      <c r="ENY496" s="1"/>
      <c r="ENZ496" s="1"/>
      <c r="EOA496" s="1"/>
      <c r="EOB496" s="1"/>
      <c r="EOC496" s="1"/>
      <c r="EOD496" s="1"/>
      <c r="EOE496" s="1"/>
      <c r="EOF496" s="1"/>
      <c r="EOG496" s="1"/>
      <c r="EOH496" s="1"/>
      <c r="EOI496" s="1"/>
      <c r="EOJ496" s="1"/>
      <c r="EOK496" s="1"/>
      <c r="EOL496" s="1"/>
      <c r="EOM496" s="1"/>
      <c r="EON496" s="1"/>
      <c r="EOO496" s="1"/>
      <c r="EOP496" s="1"/>
      <c r="EOQ496" s="1"/>
      <c r="EOR496" s="1"/>
      <c r="EOS496" s="1"/>
      <c r="EOT496" s="1"/>
      <c r="EOU496" s="1"/>
      <c r="EOV496" s="1"/>
      <c r="EOW496" s="1"/>
      <c r="EOX496" s="1"/>
      <c r="EOY496" s="1"/>
      <c r="EOZ496" s="1"/>
      <c r="EPA496" s="1"/>
      <c r="EPB496" s="1"/>
      <c r="EPC496" s="1"/>
      <c r="EPD496" s="1"/>
      <c r="EPE496" s="1"/>
      <c r="EPF496" s="1"/>
      <c r="EPG496" s="1"/>
      <c r="EPH496" s="1"/>
      <c r="EPI496" s="1"/>
      <c r="EPJ496" s="1"/>
      <c r="EPK496" s="1"/>
      <c r="EPL496" s="1"/>
      <c r="EPM496" s="1"/>
      <c r="EPN496" s="1"/>
      <c r="EPO496" s="1"/>
      <c r="EPP496" s="1"/>
      <c r="EPQ496" s="1"/>
      <c r="EPR496" s="1"/>
      <c r="EPS496" s="1"/>
      <c r="EPT496" s="1"/>
      <c r="EPU496" s="1"/>
      <c r="EPV496" s="1"/>
      <c r="EPW496" s="1"/>
      <c r="EPX496" s="1"/>
      <c r="EPY496" s="1"/>
      <c r="EPZ496" s="1"/>
      <c r="EQA496" s="1"/>
      <c r="EQB496" s="1"/>
      <c r="EQC496" s="1"/>
      <c r="EQD496" s="1"/>
      <c r="EQE496" s="1"/>
      <c r="EQF496" s="1"/>
      <c r="EQG496" s="1"/>
      <c r="EQH496" s="1"/>
      <c r="EQI496" s="1"/>
      <c r="EQJ496" s="1"/>
      <c r="EQK496" s="1"/>
      <c r="EQL496" s="1"/>
      <c r="EQM496" s="1"/>
      <c r="EQN496" s="1"/>
      <c r="EQO496" s="1"/>
      <c r="EQP496" s="1"/>
      <c r="EQQ496" s="1"/>
      <c r="EQR496" s="1"/>
      <c r="EQS496" s="1"/>
      <c r="EQT496" s="1"/>
      <c r="EQU496" s="1"/>
      <c r="EQV496" s="1"/>
      <c r="EQW496" s="1"/>
      <c r="EQX496" s="1"/>
      <c r="EQY496" s="1"/>
      <c r="EQZ496" s="1"/>
      <c r="ERA496" s="1"/>
      <c r="ERB496" s="1"/>
      <c r="ERC496" s="1"/>
      <c r="ERD496" s="1"/>
      <c r="ERE496" s="1"/>
      <c r="ERF496" s="1"/>
      <c r="ERG496" s="1"/>
      <c r="ERH496" s="1"/>
      <c r="ERI496" s="1"/>
      <c r="ERJ496" s="1"/>
      <c r="ERK496" s="1"/>
      <c r="ERL496" s="1"/>
      <c r="ERM496" s="1"/>
      <c r="ERN496" s="1"/>
      <c r="ERO496" s="1"/>
      <c r="ERP496" s="1"/>
      <c r="ERQ496" s="1"/>
      <c r="ERR496" s="1"/>
      <c r="ERS496" s="1"/>
      <c r="ERT496" s="1"/>
      <c r="ERU496" s="1"/>
      <c r="ERV496" s="1"/>
      <c r="ERW496" s="1"/>
      <c r="ERX496" s="1"/>
      <c r="ERY496" s="1"/>
      <c r="ERZ496" s="1"/>
      <c r="ESA496" s="1"/>
      <c r="ESB496" s="1"/>
      <c r="ESC496" s="1"/>
      <c r="ESD496" s="1"/>
      <c r="ESE496" s="1"/>
      <c r="ESF496" s="1"/>
      <c r="ESG496" s="1"/>
      <c r="ESH496" s="1"/>
      <c r="ESI496" s="1"/>
      <c r="ESJ496" s="1"/>
      <c r="ESK496" s="1"/>
      <c r="ESL496" s="1"/>
      <c r="ESM496" s="1"/>
      <c r="ESN496" s="1"/>
      <c r="ESO496" s="1"/>
      <c r="ESP496" s="1"/>
      <c r="ESQ496" s="1"/>
      <c r="ESR496" s="1"/>
      <c r="ESS496" s="1"/>
      <c r="EST496" s="1"/>
      <c r="ESU496" s="1"/>
      <c r="ESV496" s="1"/>
      <c r="ESW496" s="1"/>
      <c r="ESX496" s="1"/>
      <c r="ESY496" s="1"/>
      <c r="ESZ496" s="1"/>
      <c r="ETA496" s="1"/>
      <c r="ETB496" s="1"/>
      <c r="ETC496" s="1"/>
      <c r="ETD496" s="1"/>
      <c r="ETE496" s="1"/>
      <c r="ETF496" s="1"/>
      <c r="ETG496" s="1"/>
      <c r="ETH496" s="1"/>
      <c r="ETI496" s="1"/>
      <c r="ETJ496" s="1"/>
      <c r="ETK496" s="1"/>
      <c r="ETL496" s="1"/>
      <c r="ETM496" s="1"/>
      <c r="ETN496" s="1"/>
      <c r="ETO496" s="1"/>
      <c r="ETP496" s="1"/>
      <c r="ETQ496" s="1"/>
      <c r="ETR496" s="1"/>
      <c r="ETS496" s="1"/>
      <c r="ETT496" s="1"/>
      <c r="ETU496" s="1"/>
      <c r="ETV496" s="1"/>
      <c r="ETW496" s="1"/>
      <c r="ETX496" s="1"/>
      <c r="ETY496" s="1"/>
      <c r="ETZ496" s="1"/>
      <c r="EUA496" s="1"/>
      <c r="EUB496" s="1"/>
      <c r="EUC496" s="1"/>
      <c r="EUD496" s="1"/>
      <c r="EUE496" s="1"/>
      <c r="EUF496" s="1"/>
      <c r="EUG496" s="1"/>
      <c r="EUH496" s="1"/>
      <c r="EUI496" s="1"/>
      <c r="EUJ496" s="1"/>
      <c r="EUK496" s="1"/>
      <c r="EUL496" s="1"/>
      <c r="EUM496" s="1"/>
      <c r="EUN496" s="1"/>
      <c r="EUO496" s="1"/>
      <c r="EUP496" s="1"/>
      <c r="EUQ496" s="1"/>
      <c r="EUR496" s="1"/>
      <c r="EUS496" s="1"/>
      <c r="EUT496" s="1"/>
      <c r="EUU496" s="1"/>
      <c r="EUV496" s="1"/>
      <c r="EUW496" s="1"/>
      <c r="EUX496" s="1"/>
      <c r="EUY496" s="1"/>
      <c r="EUZ496" s="1"/>
      <c r="EVA496" s="1"/>
      <c r="EVB496" s="1"/>
      <c r="EVC496" s="1"/>
      <c r="EVD496" s="1"/>
      <c r="EVE496" s="1"/>
      <c r="EVF496" s="1"/>
      <c r="EVG496" s="1"/>
      <c r="EVH496" s="1"/>
      <c r="EVI496" s="1"/>
      <c r="EVJ496" s="1"/>
      <c r="EVK496" s="1"/>
      <c r="EVL496" s="1"/>
      <c r="EVM496" s="1"/>
      <c r="EVN496" s="1"/>
      <c r="EVO496" s="1"/>
      <c r="EVP496" s="1"/>
      <c r="EVQ496" s="1"/>
      <c r="EVR496" s="1"/>
      <c r="EVS496" s="1"/>
      <c r="EVT496" s="1"/>
      <c r="EVU496" s="1"/>
      <c r="EVV496" s="1"/>
      <c r="EVW496" s="1"/>
      <c r="EVX496" s="1"/>
      <c r="EVY496" s="1"/>
      <c r="EVZ496" s="1"/>
      <c r="EWA496" s="1"/>
      <c r="EWB496" s="1"/>
      <c r="EWC496" s="1"/>
      <c r="EWD496" s="1"/>
      <c r="EWE496" s="1"/>
      <c r="EWF496" s="1"/>
      <c r="EWG496" s="1"/>
      <c r="EWH496" s="1"/>
      <c r="EWI496" s="1"/>
      <c r="EWJ496" s="1"/>
      <c r="EWK496" s="1"/>
      <c r="EWL496" s="1"/>
      <c r="EWM496" s="1"/>
      <c r="EWN496" s="1"/>
      <c r="EWO496" s="1"/>
      <c r="EWP496" s="1"/>
      <c r="EWQ496" s="1"/>
      <c r="EWR496" s="1"/>
      <c r="EWS496" s="1"/>
      <c r="EWT496" s="1"/>
      <c r="EWU496" s="1"/>
      <c r="EWV496" s="1"/>
      <c r="EWW496" s="1"/>
      <c r="EWX496" s="1"/>
      <c r="EWY496" s="1"/>
      <c r="EWZ496" s="1"/>
      <c r="EXA496" s="1"/>
      <c r="EXB496" s="1"/>
      <c r="EXC496" s="1"/>
      <c r="EXD496" s="1"/>
      <c r="EXE496" s="1"/>
      <c r="EXF496" s="1"/>
      <c r="EXG496" s="1"/>
      <c r="EXH496" s="1"/>
      <c r="EXI496" s="1"/>
      <c r="EXJ496" s="1"/>
      <c r="EXK496" s="1"/>
      <c r="EXL496" s="1"/>
      <c r="EXM496" s="1"/>
      <c r="EXN496" s="1"/>
      <c r="EXO496" s="1"/>
      <c r="EXP496" s="1"/>
      <c r="EXQ496" s="1"/>
      <c r="EXR496" s="1"/>
      <c r="EXS496" s="1"/>
      <c r="EXT496" s="1"/>
      <c r="EXU496" s="1"/>
      <c r="EXV496" s="1"/>
      <c r="EXW496" s="1"/>
      <c r="EXX496" s="1"/>
      <c r="EXY496" s="1"/>
      <c r="EXZ496" s="1"/>
      <c r="EYA496" s="1"/>
      <c r="EYB496" s="1"/>
      <c r="EYC496" s="1"/>
      <c r="EYD496" s="1"/>
      <c r="EYE496" s="1"/>
      <c r="EYF496" s="1"/>
      <c r="EYG496" s="1"/>
      <c r="EYH496" s="1"/>
      <c r="EYI496" s="1"/>
      <c r="EYJ496" s="1"/>
      <c r="EYK496" s="1"/>
      <c r="EYL496" s="1"/>
      <c r="EYM496" s="1"/>
      <c r="EYN496" s="1"/>
      <c r="EYO496" s="1"/>
      <c r="EYP496" s="1"/>
      <c r="EYQ496" s="1"/>
      <c r="EYR496" s="1"/>
      <c r="EYS496" s="1"/>
      <c r="EYT496" s="1"/>
      <c r="EYU496" s="1"/>
      <c r="EYV496" s="1"/>
      <c r="EYW496" s="1"/>
      <c r="EYX496" s="1"/>
      <c r="EYY496" s="1"/>
      <c r="EYZ496" s="1"/>
      <c r="EZA496" s="1"/>
      <c r="EZB496" s="1"/>
      <c r="EZC496" s="1"/>
      <c r="EZD496" s="1"/>
      <c r="EZE496" s="1"/>
      <c r="EZF496" s="1"/>
      <c r="EZG496" s="1"/>
      <c r="EZH496" s="1"/>
      <c r="EZI496" s="1"/>
      <c r="EZJ496" s="1"/>
      <c r="EZK496" s="1"/>
      <c r="EZL496" s="1"/>
      <c r="EZM496" s="1"/>
      <c r="EZN496" s="1"/>
      <c r="EZO496" s="1"/>
      <c r="EZP496" s="1"/>
      <c r="EZQ496" s="1"/>
      <c r="EZR496" s="1"/>
      <c r="EZS496" s="1"/>
      <c r="EZT496" s="1"/>
      <c r="EZU496" s="1"/>
      <c r="EZV496" s="1"/>
      <c r="EZW496" s="1"/>
      <c r="EZX496" s="1"/>
      <c r="EZY496" s="1"/>
      <c r="EZZ496" s="1"/>
      <c r="FAA496" s="1"/>
      <c r="FAB496" s="1"/>
      <c r="FAC496" s="1"/>
      <c r="FAD496" s="1"/>
      <c r="FAE496" s="1"/>
      <c r="FAF496" s="1"/>
      <c r="FAG496" s="1"/>
      <c r="FAH496" s="1"/>
      <c r="FAI496" s="1"/>
      <c r="FAJ496" s="1"/>
      <c r="FAK496" s="1"/>
      <c r="FAL496" s="1"/>
      <c r="FAM496" s="1"/>
      <c r="FAN496" s="1"/>
      <c r="FAO496" s="1"/>
      <c r="FAP496" s="1"/>
      <c r="FAQ496" s="1"/>
      <c r="FAR496" s="1"/>
      <c r="FAS496" s="1"/>
      <c r="FAT496" s="1"/>
      <c r="FAU496" s="1"/>
      <c r="FAV496" s="1"/>
      <c r="FAW496" s="1"/>
      <c r="FAX496" s="1"/>
      <c r="FAY496" s="1"/>
      <c r="FAZ496" s="1"/>
      <c r="FBA496" s="1"/>
      <c r="FBB496" s="1"/>
      <c r="FBC496" s="1"/>
      <c r="FBD496" s="1"/>
      <c r="FBE496" s="1"/>
      <c r="FBF496" s="1"/>
      <c r="FBG496" s="1"/>
      <c r="FBH496" s="1"/>
      <c r="FBI496" s="1"/>
      <c r="FBJ496" s="1"/>
      <c r="FBK496" s="1"/>
      <c r="FBL496" s="1"/>
      <c r="FBM496" s="1"/>
      <c r="FBN496" s="1"/>
      <c r="FBO496" s="1"/>
      <c r="FBP496" s="1"/>
      <c r="FBQ496" s="1"/>
      <c r="FBR496" s="1"/>
      <c r="FBS496" s="1"/>
      <c r="FBT496" s="1"/>
      <c r="FBU496" s="1"/>
      <c r="FBV496" s="1"/>
      <c r="FBW496" s="1"/>
      <c r="FBX496" s="1"/>
      <c r="FBY496" s="1"/>
      <c r="FBZ496" s="1"/>
      <c r="FCA496" s="1"/>
      <c r="FCB496" s="1"/>
      <c r="FCC496" s="1"/>
      <c r="FCD496" s="1"/>
      <c r="FCE496" s="1"/>
      <c r="FCF496" s="1"/>
      <c r="FCG496" s="1"/>
      <c r="FCH496" s="1"/>
      <c r="FCI496" s="1"/>
      <c r="FCJ496" s="1"/>
      <c r="FCK496" s="1"/>
      <c r="FCL496" s="1"/>
      <c r="FCM496" s="1"/>
      <c r="FCN496" s="1"/>
      <c r="FCO496" s="1"/>
      <c r="FCP496" s="1"/>
      <c r="FCQ496" s="1"/>
      <c r="FCR496" s="1"/>
      <c r="FCS496" s="1"/>
      <c r="FCT496" s="1"/>
      <c r="FCU496" s="1"/>
      <c r="FCV496" s="1"/>
      <c r="FCW496" s="1"/>
      <c r="FCX496" s="1"/>
      <c r="FCY496" s="1"/>
      <c r="FCZ496" s="1"/>
      <c r="FDA496" s="1"/>
      <c r="FDB496" s="1"/>
      <c r="FDC496" s="1"/>
      <c r="FDD496" s="1"/>
      <c r="FDE496" s="1"/>
      <c r="FDF496" s="1"/>
      <c r="FDG496" s="1"/>
      <c r="FDH496" s="1"/>
      <c r="FDI496" s="1"/>
      <c r="FDJ496" s="1"/>
      <c r="FDK496" s="1"/>
      <c r="FDL496" s="1"/>
      <c r="FDM496" s="1"/>
      <c r="FDN496" s="1"/>
      <c r="FDO496" s="1"/>
      <c r="FDP496" s="1"/>
      <c r="FDQ496" s="1"/>
      <c r="FDR496" s="1"/>
      <c r="FDS496" s="1"/>
      <c r="FDT496" s="1"/>
      <c r="FDU496" s="1"/>
      <c r="FDV496" s="1"/>
      <c r="FDW496" s="1"/>
      <c r="FDX496" s="1"/>
      <c r="FDY496" s="1"/>
      <c r="FDZ496" s="1"/>
      <c r="FEA496" s="1"/>
      <c r="FEB496" s="1"/>
      <c r="FEC496" s="1"/>
      <c r="FED496" s="1"/>
      <c r="FEE496" s="1"/>
      <c r="FEF496" s="1"/>
      <c r="FEG496" s="1"/>
      <c r="FEH496" s="1"/>
      <c r="FEI496" s="1"/>
      <c r="FEJ496" s="1"/>
      <c r="FEK496" s="1"/>
      <c r="FEL496" s="1"/>
      <c r="FEM496" s="1"/>
      <c r="FEN496" s="1"/>
      <c r="FEO496" s="1"/>
      <c r="FEP496" s="1"/>
      <c r="FEQ496" s="1"/>
      <c r="FER496" s="1"/>
      <c r="FES496" s="1"/>
      <c r="FET496" s="1"/>
      <c r="FEU496" s="1"/>
      <c r="FEV496" s="1"/>
      <c r="FEW496" s="1"/>
      <c r="FEX496" s="1"/>
      <c r="FEY496" s="1"/>
      <c r="FEZ496" s="1"/>
      <c r="FFA496" s="1"/>
      <c r="FFB496" s="1"/>
      <c r="FFC496" s="1"/>
      <c r="FFD496" s="1"/>
      <c r="FFE496" s="1"/>
      <c r="FFF496" s="1"/>
      <c r="FFG496" s="1"/>
      <c r="FFH496" s="1"/>
      <c r="FFI496" s="1"/>
      <c r="FFJ496" s="1"/>
      <c r="FFK496" s="1"/>
      <c r="FFL496" s="1"/>
      <c r="FFM496" s="1"/>
      <c r="FFN496" s="1"/>
      <c r="FFO496" s="1"/>
      <c r="FFP496" s="1"/>
      <c r="FFQ496" s="1"/>
      <c r="FFR496" s="1"/>
      <c r="FFS496" s="1"/>
      <c r="FFT496" s="1"/>
      <c r="FFU496" s="1"/>
      <c r="FFV496" s="1"/>
      <c r="FFW496" s="1"/>
      <c r="FFX496" s="1"/>
      <c r="FFY496" s="1"/>
      <c r="FFZ496" s="1"/>
      <c r="FGA496" s="1"/>
      <c r="FGB496" s="1"/>
      <c r="FGC496" s="1"/>
      <c r="FGD496" s="1"/>
      <c r="FGE496" s="1"/>
      <c r="FGF496" s="1"/>
      <c r="FGG496" s="1"/>
      <c r="FGH496" s="1"/>
      <c r="FGI496" s="1"/>
      <c r="FGJ496" s="1"/>
      <c r="FGK496" s="1"/>
      <c r="FGL496" s="1"/>
      <c r="FGM496" s="1"/>
      <c r="FGN496" s="1"/>
      <c r="FGO496" s="1"/>
      <c r="FGP496" s="1"/>
      <c r="FGQ496" s="1"/>
      <c r="FGR496" s="1"/>
      <c r="FGS496" s="1"/>
      <c r="FGT496" s="1"/>
      <c r="FGU496" s="1"/>
      <c r="FGV496" s="1"/>
      <c r="FGW496" s="1"/>
      <c r="FGX496" s="1"/>
      <c r="FGY496" s="1"/>
      <c r="FGZ496" s="1"/>
      <c r="FHA496" s="1"/>
      <c r="FHB496" s="1"/>
      <c r="FHC496" s="1"/>
      <c r="FHD496" s="1"/>
      <c r="FHE496" s="1"/>
      <c r="FHF496" s="1"/>
      <c r="FHG496" s="1"/>
      <c r="FHH496" s="1"/>
      <c r="FHI496" s="1"/>
      <c r="FHJ496" s="1"/>
      <c r="FHK496" s="1"/>
      <c r="FHL496" s="1"/>
      <c r="FHM496" s="1"/>
      <c r="FHN496" s="1"/>
      <c r="FHO496" s="1"/>
      <c r="FHP496" s="1"/>
      <c r="FHQ496" s="1"/>
      <c r="FHR496" s="1"/>
      <c r="FHS496" s="1"/>
      <c r="FHT496" s="1"/>
      <c r="FHU496" s="1"/>
      <c r="FHV496" s="1"/>
      <c r="FHW496" s="1"/>
      <c r="FHX496" s="1"/>
      <c r="FHY496" s="1"/>
      <c r="FHZ496" s="1"/>
      <c r="FIA496" s="1"/>
      <c r="FIB496" s="1"/>
      <c r="FIC496" s="1"/>
      <c r="FID496" s="1"/>
      <c r="FIE496" s="1"/>
      <c r="FIF496" s="1"/>
      <c r="FIG496" s="1"/>
      <c r="FIH496" s="1"/>
      <c r="FII496" s="1"/>
      <c r="FIJ496" s="1"/>
      <c r="FIK496" s="1"/>
      <c r="FIL496" s="1"/>
      <c r="FIM496" s="1"/>
      <c r="FIN496" s="1"/>
      <c r="FIO496" s="1"/>
      <c r="FIP496" s="1"/>
      <c r="FIQ496" s="1"/>
      <c r="FIR496" s="1"/>
      <c r="FIS496" s="1"/>
      <c r="FIT496" s="1"/>
      <c r="FIU496" s="1"/>
      <c r="FIV496" s="1"/>
      <c r="FIW496" s="1"/>
      <c r="FIX496" s="1"/>
      <c r="FIY496" s="1"/>
      <c r="FIZ496" s="1"/>
      <c r="FJA496" s="1"/>
      <c r="FJB496" s="1"/>
      <c r="FJC496" s="1"/>
      <c r="FJD496" s="1"/>
      <c r="FJE496" s="1"/>
      <c r="FJF496" s="1"/>
      <c r="FJG496" s="1"/>
      <c r="FJH496" s="1"/>
      <c r="FJI496" s="1"/>
      <c r="FJJ496" s="1"/>
      <c r="FJK496" s="1"/>
      <c r="FJL496" s="1"/>
      <c r="FJM496" s="1"/>
      <c r="FJN496" s="1"/>
      <c r="FJO496" s="1"/>
      <c r="FJP496" s="1"/>
      <c r="FJQ496" s="1"/>
      <c r="FJR496" s="1"/>
      <c r="FJS496" s="1"/>
      <c r="FJT496" s="1"/>
      <c r="FJU496" s="1"/>
      <c r="FJV496" s="1"/>
      <c r="FJW496" s="1"/>
      <c r="FJX496" s="1"/>
      <c r="FJY496" s="1"/>
      <c r="FJZ496" s="1"/>
      <c r="FKA496" s="1"/>
      <c r="FKB496" s="1"/>
      <c r="FKC496" s="1"/>
      <c r="FKD496" s="1"/>
      <c r="FKE496" s="1"/>
      <c r="FKF496" s="1"/>
      <c r="FKG496" s="1"/>
      <c r="FKH496" s="1"/>
      <c r="FKI496" s="1"/>
      <c r="FKJ496" s="1"/>
      <c r="FKK496" s="1"/>
      <c r="FKL496" s="1"/>
      <c r="FKM496" s="1"/>
      <c r="FKN496" s="1"/>
      <c r="FKO496" s="1"/>
      <c r="FKP496" s="1"/>
      <c r="FKQ496" s="1"/>
      <c r="FKR496" s="1"/>
      <c r="FKS496" s="1"/>
      <c r="FKT496" s="1"/>
      <c r="FKU496" s="1"/>
      <c r="FKV496" s="1"/>
      <c r="FKW496" s="1"/>
      <c r="FKX496" s="1"/>
      <c r="FKY496" s="1"/>
      <c r="FKZ496" s="1"/>
      <c r="FLA496" s="1"/>
      <c r="FLB496" s="1"/>
      <c r="FLC496" s="1"/>
      <c r="FLD496" s="1"/>
      <c r="FLE496" s="1"/>
      <c r="FLF496" s="1"/>
      <c r="FLG496" s="1"/>
      <c r="FLH496" s="1"/>
      <c r="FLI496" s="1"/>
      <c r="FLJ496" s="1"/>
      <c r="FLK496" s="1"/>
      <c r="FLL496" s="1"/>
      <c r="FLM496" s="1"/>
      <c r="FLN496" s="1"/>
      <c r="FLO496" s="1"/>
      <c r="FLP496" s="1"/>
      <c r="FLQ496" s="1"/>
      <c r="FLR496" s="1"/>
      <c r="FLS496" s="1"/>
      <c r="FLT496" s="1"/>
      <c r="FLU496" s="1"/>
      <c r="FLV496" s="1"/>
      <c r="FLW496" s="1"/>
      <c r="FLX496" s="1"/>
      <c r="FLY496" s="1"/>
      <c r="FLZ496" s="1"/>
      <c r="FMA496" s="1"/>
      <c r="FMB496" s="1"/>
      <c r="FMC496" s="1"/>
      <c r="FMD496" s="1"/>
      <c r="FME496" s="1"/>
      <c r="FMF496" s="1"/>
      <c r="FMG496" s="1"/>
      <c r="FMH496" s="1"/>
      <c r="FMI496" s="1"/>
      <c r="FMJ496" s="1"/>
      <c r="FMK496" s="1"/>
      <c r="FML496" s="1"/>
      <c r="FMM496" s="1"/>
      <c r="FMN496" s="1"/>
      <c r="FMO496" s="1"/>
      <c r="FMP496" s="1"/>
      <c r="FMQ496" s="1"/>
      <c r="FMR496" s="1"/>
      <c r="FMS496" s="1"/>
      <c r="FMT496" s="1"/>
      <c r="FMU496" s="1"/>
      <c r="FMV496" s="1"/>
      <c r="FMW496" s="1"/>
      <c r="FMX496" s="1"/>
      <c r="FMY496" s="1"/>
      <c r="FMZ496" s="1"/>
      <c r="FNA496" s="1"/>
      <c r="FNB496" s="1"/>
      <c r="FNC496" s="1"/>
      <c r="FND496" s="1"/>
      <c r="FNE496" s="1"/>
      <c r="FNF496" s="1"/>
      <c r="FNG496" s="1"/>
      <c r="FNH496" s="1"/>
      <c r="FNI496" s="1"/>
      <c r="FNJ496" s="1"/>
      <c r="FNK496" s="1"/>
      <c r="FNL496" s="1"/>
      <c r="FNM496" s="1"/>
      <c r="FNN496" s="1"/>
      <c r="FNO496" s="1"/>
      <c r="FNP496" s="1"/>
      <c r="FNQ496" s="1"/>
      <c r="FNR496" s="1"/>
      <c r="FNS496" s="1"/>
      <c r="FNT496" s="1"/>
      <c r="FNU496" s="1"/>
      <c r="FNV496" s="1"/>
      <c r="FNW496" s="1"/>
      <c r="FNX496" s="1"/>
      <c r="FNY496" s="1"/>
      <c r="FNZ496" s="1"/>
      <c r="FOA496" s="1"/>
      <c r="FOB496" s="1"/>
      <c r="FOC496" s="1"/>
      <c r="FOD496" s="1"/>
      <c r="FOE496" s="1"/>
      <c r="FOF496" s="1"/>
      <c r="FOG496" s="1"/>
      <c r="FOH496" s="1"/>
      <c r="FOI496" s="1"/>
      <c r="FOJ496" s="1"/>
      <c r="FOK496" s="1"/>
      <c r="FOL496" s="1"/>
      <c r="FOM496" s="1"/>
      <c r="FON496" s="1"/>
      <c r="FOO496" s="1"/>
      <c r="FOP496" s="1"/>
      <c r="FOQ496" s="1"/>
      <c r="FOR496" s="1"/>
      <c r="FOS496" s="1"/>
      <c r="FOT496" s="1"/>
      <c r="FOU496" s="1"/>
      <c r="FOV496" s="1"/>
      <c r="FOW496" s="1"/>
      <c r="FOX496" s="1"/>
      <c r="FOY496" s="1"/>
      <c r="FOZ496" s="1"/>
      <c r="FPA496" s="1"/>
      <c r="FPB496" s="1"/>
      <c r="FPC496" s="1"/>
      <c r="FPD496" s="1"/>
      <c r="FPE496" s="1"/>
      <c r="FPF496" s="1"/>
      <c r="FPG496" s="1"/>
      <c r="FPH496" s="1"/>
      <c r="FPI496" s="1"/>
      <c r="FPJ496" s="1"/>
      <c r="FPK496" s="1"/>
      <c r="FPL496" s="1"/>
      <c r="FPM496" s="1"/>
      <c r="FPN496" s="1"/>
      <c r="FPO496" s="1"/>
      <c r="FPP496" s="1"/>
      <c r="FPQ496" s="1"/>
      <c r="FPR496" s="1"/>
      <c r="FPS496" s="1"/>
      <c r="FPT496" s="1"/>
      <c r="FPU496" s="1"/>
      <c r="FPV496" s="1"/>
      <c r="FPW496" s="1"/>
      <c r="FPX496" s="1"/>
      <c r="FPY496" s="1"/>
      <c r="FPZ496" s="1"/>
      <c r="FQA496" s="1"/>
      <c r="FQB496" s="1"/>
      <c r="FQC496" s="1"/>
      <c r="FQD496" s="1"/>
      <c r="FQE496" s="1"/>
      <c r="FQF496" s="1"/>
      <c r="FQG496" s="1"/>
      <c r="FQH496" s="1"/>
      <c r="FQI496" s="1"/>
      <c r="FQJ496" s="1"/>
      <c r="FQK496" s="1"/>
      <c r="FQL496" s="1"/>
      <c r="FQM496" s="1"/>
      <c r="FQN496" s="1"/>
      <c r="FQO496" s="1"/>
      <c r="FQP496" s="1"/>
      <c r="FQQ496" s="1"/>
      <c r="FQR496" s="1"/>
      <c r="FQS496" s="1"/>
      <c r="FQT496" s="1"/>
      <c r="FQU496" s="1"/>
      <c r="FQV496" s="1"/>
      <c r="FQW496" s="1"/>
      <c r="FQX496" s="1"/>
      <c r="FQY496" s="1"/>
      <c r="FQZ496" s="1"/>
      <c r="FRA496" s="1"/>
      <c r="FRB496" s="1"/>
      <c r="FRC496" s="1"/>
      <c r="FRD496" s="1"/>
      <c r="FRE496" s="1"/>
      <c r="FRF496" s="1"/>
      <c r="FRG496" s="1"/>
      <c r="FRH496" s="1"/>
      <c r="FRI496" s="1"/>
      <c r="FRJ496" s="1"/>
      <c r="FRK496" s="1"/>
      <c r="FRL496" s="1"/>
      <c r="FRM496" s="1"/>
      <c r="FRN496" s="1"/>
      <c r="FRO496" s="1"/>
      <c r="FRP496" s="1"/>
      <c r="FRQ496" s="1"/>
      <c r="FRR496" s="1"/>
      <c r="FRS496" s="1"/>
      <c r="FRT496" s="1"/>
      <c r="FRU496" s="1"/>
      <c r="FRV496" s="1"/>
      <c r="FRW496" s="1"/>
      <c r="FRX496" s="1"/>
      <c r="FRY496" s="1"/>
      <c r="FRZ496" s="1"/>
      <c r="FSA496" s="1"/>
      <c r="FSB496" s="1"/>
      <c r="FSC496" s="1"/>
      <c r="FSD496" s="1"/>
      <c r="FSE496" s="1"/>
      <c r="FSF496" s="1"/>
      <c r="FSG496" s="1"/>
      <c r="FSH496" s="1"/>
      <c r="FSI496" s="1"/>
      <c r="FSJ496" s="1"/>
      <c r="FSK496" s="1"/>
      <c r="FSL496" s="1"/>
      <c r="FSM496" s="1"/>
      <c r="FSN496" s="1"/>
      <c r="FSO496" s="1"/>
      <c r="FSP496" s="1"/>
      <c r="FSQ496" s="1"/>
      <c r="FSR496" s="1"/>
      <c r="FSS496" s="1"/>
      <c r="FST496" s="1"/>
      <c r="FSU496" s="1"/>
      <c r="FSV496" s="1"/>
      <c r="FSW496" s="1"/>
      <c r="FSX496" s="1"/>
      <c r="FSY496" s="1"/>
      <c r="FSZ496" s="1"/>
      <c r="FTA496" s="1"/>
      <c r="FTB496" s="1"/>
      <c r="FTC496" s="1"/>
      <c r="FTD496" s="1"/>
      <c r="FTE496" s="1"/>
      <c r="FTF496" s="1"/>
      <c r="FTG496" s="1"/>
      <c r="FTH496" s="1"/>
      <c r="FTI496" s="1"/>
      <c r="FTJ496" s="1"/>
      <c r="FTK496" s="1"/>
      <c r="FTL496" s="1"/>
      <c r="FTM496" s="1"/>
      <c r="FTN496" s="1"/>
      <c r="FTO496" s="1"/>
      <c r="FTP496" s="1"/>
      <c r="FTQ496" s="1"/>
      <c r="FTR496" s="1"/>
      <c r="FTS496" s="1"/>
      <c r="FTT496" s="1"/>
      <c r="FTU496" s="1"/>
      <c r="FTV496" s="1"/>
      <c r="FTW496" s="1"/>
      <c r="FTX496" s="1"/>
      <c r="FTY496" s="1"/>
      <c r="FTZ496" s="1"/>
      <c r="FUA496" s="1"/>
      <c r="FUB496" s="1"/>
      <c r="FUC496" s="1"/>
      <c r="FUD496" s="1"/>
      <c r="FUE496" s="1"/>
      <c r="FUF496" s="1"/>
      <c r="FUG496" s="1"/>
      <c r="FUH496" s="1"/>
      <c r="FUI496" s="1"/>
      <c r="FUJ496" s="1"/>
      <c r="FUK496" s="1"/>
      <c r="FUL496" s="1"/>
      <c r="FUM496" s="1"/>
      <c r="FUN496" s="1"/>
      <c r="FUO496" s="1"/>
      <c r="FUP496" s="1"/>
      <c r="FUQ496" s="1"/>
      <c r="FUR496" s="1"/>
      <c r="FUS496" s="1"/>
      <c r="FUT496" s="1"/>
      <c r="FUU496" s="1"/>
      <c r="FUV496" s="1"/>
      <c r="FUW496" s="1"/>
      <c r="FUX496" s="1"/>
      <c r="FUY496" s="1"/>
      <c r="FUZ496" s="1"/>
      <c r="FVA496" s="1"/>
      <c r="FVB496" s="1"/>
      <c r="FVC496" s="1"/>
      <c r="FVD496" s="1"/>
      <c r="FVE496" s="1"/>
      <c r="FVF496" s="1"/>
      <c r="FVG496" s="1"/>
      <c r="FVH496" s="1"/>
      <c r="FVI496" s="1"/>
      <c r="FVJ496" s="1"/>
      <c r="FVK496" s="1"/>
      <c r="FVL496" s="1"/>
      <c r="FVM496" s="1"/>
      <c r="FVN496" s="1"/>
      <c r="FVO496" s="1"/>
      <c r="FVP496" s="1"/>
      <c r="FVQ496" s="1"/>
      <c r="FVR496" s="1"/>
      <c r="FVS496" s="1"/>
      <c r="FVT496" s="1"/>
      <c r="FVU496" s="1"/>
      <c r="FVV496" s="1"/>
      <c r="FVW496" s="1"/>
      <c r="FVX496" s="1"/>
      <c r="FVY496" s="1"/>
      <c r="FVZ496" s="1"/>
      <c r="FWA496" s="1"/>
      <c r="FWB496" s="1"/>
      <c r="FWC496" s="1"/>
      <c r="FWD496" s="1"/>
      <c r="FWE496" s="1"/>
      <c r="FWF496" s="1"/>
      <c r="FWG496" s="1"/>
      <c r="FWH496" s="1"/>
      <c r="FWI496" s="1"/>
      <c r="FWJ496" s="1"/>
      <c r="FWK496" s="1"/>
      <c r="FWL496" s="1"/>
      <c r="FWM496" s="1"/>
      <c r="FWN496" s="1"/>
      <c r="FWO496" s="1"/>
      <c r="FWP496" s="1"/>
      <c r="FWQ496" s="1"/>
      <c r="FWR496" s="1"/>
      <c r="FWS496" s="1"/>
      <c r="FWT496" s="1"/>
      <c r="FWU496" s="1"/>
      <c r="FWV496" s="1"/>
      <c r="FWW496" s="1"/>
      <c r="FWX496" s="1"/>
      <c r="FWY496" s="1"/>
      <c r="FWZ496" s="1"/>
      <c r="FXA496" s="1"/>
      <c r="FXB496" s="1"/>
      <c r="FXC496" s="1"/>
      <c r="FXD496" s="1"/>
      <c r="FXE496" s="1"/>
      <c r="FXF496" s="1"/>
      <c r="FXG496" s="1"/>
      <c r="FXH496" s="1"/>
      <c r="FXI496" s="1"/>
      <c r="FXJ496" s="1"/>
      <c r="FXK496" s="1"/>
      <c r="FXL496" s="1"/>
      <c r="FXM496" s="1"/>
      <c r="FXN496" s="1"/>
      <c r="FXO496" s="1"/>
      <c r="FXP496" s="1"/>
      <c r="FXQ496" s="1"/>
      <c r="FXR496" s="1"/>
      <c r="FXS496" s="1"/>
      <c r="FXT496" s="1"/>
      <c r="FXU496" s="1"/>
      <c r="FXV496" s="1"/>
      <c r="FXW496" s="1"/>
      <c r="FXX496" s="1"/>
      <c r="FXY496" s="1"/>
      <c r="FXZ496" s="1"/>
      <c r="FYA496" s="1"/>
      <c r="FYB496" s="1"/>
      <c r="FYC496" s="1"/>
      <c r="FYD496" s="1"/>
      <c r="FYE496" s="1"/>
      <c r="FYF496" s="1"/>
      <c r="FYG496" s="1"/>
      <c r="FYH496" s="1"/>
      <c r="FYI496" s="1"/>
      <c r="FYJ496" s="1"/>
      <c r="FYK496" s="1"/>
      <c r="FYL496" s="1"/>
      <c r="FYM496" s="1"/>
      <c r="FYN496" s="1"/>
      <c r="FYO496" s="1"/>
      <c r="FYP496" s="1"/>
      <c r="FYQ496" s="1"/>
      <c r="FYR496" s="1"/>
      <c r="FYS496" s="1"/>
      <c r="FYT496" s="1"/>
      <c r="FYU496" s="1"/>
      <c r="FYV496" s="1"/>
      <c r="FYW496" s="1"/>
      <c r="FYX496" s="1"/>
      <c r="FYY496" s="1"/>
      <c r="FYZ496" s="1"/>
      <c r="FZA496" s="1"/>
      <c r="FZB496" s="1"/>
      <c r="FZC496" s="1"/>
      <c r="FZD496" s="1"/>
      <c r="FZE496" s="1"/>
      <c r="FZF496" s="1"/>
      <c r="FZG496" s="1"/>
      <c r="FZH496" s="1"/>
      <c r="FZI496" s="1"/>
      <c r="FZJ496" s="1"/>
      <c r="FZK496" s="1"/>
      <c r="FZL496" s="1"/>
      <c r="FZM496" s="1"/>
      <c r="FZN496" s="1"/>
      <c r="FZO496" s="1"/>
      <c r="FZP496" s="1"/>
      <c r="FZQ496" s="1"/>
      <c r="FZR496" s="1"/>
      <c r="FZS496" s="1"/>
      <c r="FZT496" s="1"/>
      <c r="FZU496" s="1"/>
      <c r="FZV496" s="1"/>
      <c r="FZW496" s="1"/>
      <c r="FZX496" s="1"/>
      <c r="FZY496" s="1"/>
      <c r="FZZ496" s="1"/>
      <c r="GAA496" s="1"/>
      <c r="GAB496" s="1"/>
      <c r="GAC496" s="1"/>
      <c r="GAD496" s="1"/>
      <c r="GAE496" s="1"/>
      <c r="GAF496" s="1"/>
      <c r="GAG496" s="1"/>
      <c r="GAH496" s="1"/>
      <c r="GAI496" s="1"/>
      <c r="GAJ496" s="1"/>
      <c r="GAK496" s="1"/>
      <c r="GAL496" s="1"/>
      <c r="GAM496" s="1"/>
      <c r="GAN496" s="1"/>
      <c r="GAO496" s="1"/>
      <c r="GAP496" s="1"/>
      <c r="GAQ496" s="1"/>
      <c r="GAR496" s="1"/>
      <c r="GAS496" s="1"/>
      <c r="GAT496" s="1"/>
      <c r="GAU496" s="1"/>
      <c r="GAV496" s="1"/>
      <c r="GAW496" s="1"/>
      <c r="GAX496" s="1"/>
      <c r="GAY496" s="1"/>
      <c r="GAZ496" s="1"/>
      <c r="GBA496" s="1"/>
      <c r="GBB496" s="1"/>
      <c r="GBC496" s="1"/>
      <c r="GBD496" s="1"/>
      <c r="GBE496" s="1"/>
      <c r="GBF496" s="1"/>
      <c r="GBG496" s="1"/>
      <c r="GBH496" s="1"/>
      <c r="GBI496" s="1"/>
      <c r="GBJ496" s="1"/>
      <c r="GBK496" s="1"/>
      <c r="GBL496" s="1"/>
      <c r="GBM496" s="1"/>
      <c r="GBN496" s="1"/>
      <c r="GBO496" s="1"/>
      <c r="GBP496" s="1"/>
      <c r="GBQ496" s="1"/>
      <c r="GBR496" s="1"/>
      <c r="GBS496" s="1"/>
      <c r="GBT496" s="1"/>
      <c r="GBU496" s="1"/>
      <c r="GBV496" s="1"/>
      <c r="GBW496" s="1"/>
      <c r="GBX496" s="1"/>
      <c r="GBY496" s="1"/>
      <c r="GBZ496" s="1"/>
      <c r="GCA496" s="1"/>
      <c r="GCB496" s="1"/>
      <c r="GCC496" s="1"/>
      <c r="GCD496" s="1"/>
      <c r="GCE496" s="1"/>
      <c r="GCF496" s="1"/>
      <c r="GCG496" s="1"/>
      <c r="GCH496" s="1"/>
      <c r="GCI496" s="1"/>
      <c r="GCJ496" s="1"/>
      <c r="GCK496" s="1"/>
      <c r="GCL496" s="1"/>
      <c r="GCM496" s="1"/>
      <c r="GCN496" s="1"/>
      <c r="GCO496" s="1"/>
      <c r="GCP496" s="1"/>
      <c r="GCQ496" s="1"/>
      <c r="GCR496" s="1"/>
      <c r="GCS496" s="1"/>
      <c r="GCT496" s="1"/>
      <c r="GCU496" s="1"/>
      <c r="GCV496" s="1"/>
      <c r="GCW496" s="1"/>
      <c r="GCX496" s="1"/>
      <c r="GCY496" s="1"/>
      <c r="GCZ496" s="1"/>
      <c r="GDA496" s="1"/>
      <c r="GDB496" s="1"/>
      <c r="GDC496" s="1"/>
      <c r="GDD496" s="1"/>
      <c r="GDE496" s="1"/>
      <c r="GDF496" s="1"/>
      <c r="GDG496" s="1"/>
      <c r="GDH496" s="1"/>
      <c r="GDI496" s="1"/>
      <c r="GDJ496" s="1"/>
      <c r="GDK496" s="1"/>
      <c r="GDL496" s="1"/>
      <c r="GDM496" s="1"/>
      <c r="GDN496" s="1"/>
      <c r="GDO496" s="1"/>
      <c r="GDP496" s="1"/>
      <c r="GDQ496" s="1"/>
      <c r="GDR496" s="1"/>
      <c r="GDS496" s="1"/>
      <c r="GDT496" s="1"/>
      <c r="GDU496" s="1"/>
      <c r="GDV496" s="1"/>
      <c r="GDW496" s="1"/>
      <c r="GDX496" s="1"/>
      <c r="GDY496" s="1"/>
      <c r="GDZ496" s="1"/>
      <c r="GEA496" s="1"/>
      <c r="GEB496" s="1"/>
      <c r="GEC496" s="1"/>
      <c r="GED496" s="1"/>
      <c r="GEE496" s="1"/>
      <c r="GEF496" s="1"/>
      <c r="GEG496" s="1"/>
      <c r="GEH496" s="1"/>
      <c r="GEI496" s="1"/>
      <c r="GEJ496" s="1"/>
      <c r="GEK496" s="1"/>
      <c r="GEL496" s="1"/>
      <c r="GEM496" s="1"/>
      <c r="GEN496" s="1"/>
      <c r="GEO496" s="1"/>
      <c r="GEP496" s="1"/>
      <c r="GEQ496" s="1"/>
      <c r="GER496" s="1"/>
      <c r="GES496" s="1"/>
      <c r="GET496" s="1"/>
      <c r="GEU496" s="1"/>
      <c r="GEV496" s="1"/>
      <c r="GEW496" s="1"/>
      <c r="GEX496" s="1"/>
      <c r="GEY496" s="1"/>
      <c r="GEZ496" s="1"/>
      <c r="GFA496" s="1"/>
      <c r="GFB496" s="1"/>
      <c r="GFC496" s="1"/>
      <c r="GFD496" s="1"/>
      <c r="GFE496" s="1"/>
      <c r="GFF496" s="1"/>
      <c r="GFG496" s="1"/>
      <c r="GFH496" s="1"/>
      <c r="GFI496" s="1"/>
      <c r="GFJ496" s="1"/>
      <c r="GFK496" s="1"/>
      <c r="GFL496" s="1"/>
      <c r="GFM496" s="1"/>
      <c r="GFN496" s="1"/>
      <c r="GFO496" s="1"/>
      <c r="GFP496" s="1"/>
      <c r="GFQ496" s="1"/>
      <c r="GFR496" s="1"/>
      <c r="GFS496" s="1"/>
      <c r="GFT496" s="1"/>
      <c r="GFU496" s="1"/>
      <c r="GFV496" s="1"/>
      <c r="GFW496" s="1"/>
      <c r="GFX496" s="1"/>
      <c r="GFY496" s="1"/>
      <c r="GFZ496" s="1"/>
      <c r="GGA496" s="1"/>
      <c r="GGB496" s="1"/>
      <c r="GGC496" s="1"/>
      <c r="GGD496" s="1"/>
      <c r="GGE496" s="1"/>
      <c r="GGF496" s="1"/>
      <c r="GGG496" s="1"/>
      <c r="GGH496" s="1"/>
      <c r="GGI496" s="1"/>
      <c r="GGJ496" s="1"/>
      <c r="GGK496" s="1"/>
      <c r="GGL496" s="1"/>
      <c r="GGM496" s="1"/>
      <c r="GGN496" s="1"/>
      <c r="GGO496" s="1"/>
      <c r="GGP496" s="1"/>
      <c r="GGQ496" s="1"/>
      <c r="GGR496" s="1"/>
      <c r="GGS496" s="1"/>
      <c r="GGT496" s="1"/>
      <c r="GGU496" s="1"/>
      <c r="GGV496" s="1"/>
      <c r="GGW496" s="1"/>
      <c r="GGX496" s="1"/>
      <c r="GGY496" s="1"/>
      <c r="GGZ496" s="1"/>
      <c r="GHA496" s="1"/>
      <c r="GHB496" s="1"/>
      <c r="GHC496" s="1"/>
      <c r="GHD496" s="1"/>
      <c r="GHE496" s="1"/>
      <c r="GHF496" s="1"/>
      <c r="GHG496" s="1"/>
      <c r="GHH496" s="1"/>
      <c r="GHI496" s="1"/>
      <c r="GHJ496" s="1"/>
      <c r="GHK496" s="1"/>
      <c r="GHL496" s="1"/>
      <c r="GHM496" s="1"/>
      <c r="GHN496" s="1"/>
      <c r="GHO496" s="1"/>
      <c r="GHP496" s="1"/>
      <c r="GHQ496" s="1"/>
      <c r="GHR496" s="1"/>
      <c r="GHS496" s="1"/>
      <c r="GHT496" s="1"/>
      <c r="GHU496" s="1"/>
      <c r="GHV496" s="1"/>
      <c r="GHW496" s="1"/>
      <c r="GHX496" s="1"/>
      <c r="GHY496" s="1"/>
      <c r="GHZ496" s="1"/>
      <c r="GIA496" s="1"/>
      <c r="GIB496" s="1"/>
      <c r="GIC496" s="1"/>
      <c r="GID496" s="1"/>
      <c r="GIE496" s="1"/>
      <c r="GIF496" s="1"/>
      <c r="GIG496" s="1"/>
      <c r="GIH496" s="1"/>
      <c r="GII496" s="1"/>
      <c r="GIJ496" s="1"/>
      <c r="GIK496" s="1"/>
      <c r="GIL496" s="1"/>
      <c r="GIM496" s="1"/>
      <c r="GIN496" s="1"/>
      <c r="GIO496" s="1"/>
      <c r="GIP496" s="1"/>
      <c r="GIQ496" s="1"/>
      <c r="GIR496" s="1"/>
      <c r="GIS496" s="1"/>
      <c r="GIT496" s="1"/>
      <c r="GIU496" s="1"/>
      <c r="GIV496" s="1"/>
      <c r="GIW496" s="1"/>
      <c r="GIX496" s="1"/>
      <c r="GIY496" s="1"/>
      <c r="GIZ496" s="1"/>
      <c r="GJA496" s="1"/>
      <c r="GJB496" s="1"/>
      <c r="GJC496" s="1"/>
      <c r="GJD496" s="1"/>
      <c r="GJE496" s="1"/>
      <c r="GJF496" s="1"/>
      <c r="GJG496" s="1"/>
      <c r="GJH496" s="1"/>
      <c r="GJI496" s="1"/>
      <c r="GJJ496" s="1"/>
      <c r="GJK496" s="1"/>
      <c r="GJL496" s="1"/>
      <c r="GJM496" s="1"/>
      <c r="GJN496" s="1"/>
      <c r="GJO496" s="1"/>
      <c r="GJP496" s="1"/>
      <c r="GJQ496" s="1"/>
      <c r="GJR496" s="1"/>
      <c r="GJS496" s="1"/>
      <c r="GJT496" s="1"/>
      <c r="GJU496" s="1"/>
      <c r="GJV496" s="1"/>
      <c r="GJW496" s="1"/>
      <c r="GJX496" s="1"/>
      <c r="GJY496" s="1"/>
      <c r="GJZ496" s="1"/>
      <c r="GKA496" s="1"/>
      <c r="GKB496" s="1"/>
      <c r="GKC496" s="1"/>
      <c r="GKD496" s="1"/>
      <c r="GKE496" s="1"/>
      <c r="GKF496" s="1"/>
      <c r="GKG496" s="1"/>
      <c r="GKH496" s="1"/>
      <c r="GKI496" s="1"/>
      <c r="GKJ496" s="1"/>
      <c r="GKK496" s="1"/>
      <c r="GKL496" s="1"/>
      <c r="GKM496" s="1"/>
      <c r="GKN496" s="1"/>
      <c r="GKO496" s="1"/>
      <c r="GKP496" s="1"/>
      <c r="GKQ496" s="1"/>
      <c r="GKR496" s="1"/>
      <c r="GKS496" s="1"/>
      <c r="GKT496" s="1"/>
      <c r="GKU496" s="1"/>
      <c r="GKV496" s="1"/>
      <c r="GKW496" s="1"/>
      <c r="GKX496" s="1"/>
      <c r="GKY496" s="1"/>
      <c r="GKZ496" s="1"/>
      <c r="GLA496" s="1"/>
      <c r="GLB496" s="1"/>
      <c r="GLC496" s="1"/>
      <c r="GLD496" s="1"/>
      <c r="GLE496" s="1"/>
      <c r="GLF496" s="1"/>
      <c r="GLG496" s="1"/>
      <c r="GLH496" s="1"/>
      <c r="GLI496" s="1"/>
      <c r="GLJ496" s="1"/>
      <c r="GLK496" s="1"/>
      <c r="GLL496" s="1"/>
      <c r="GLM496" s="1"/>
      <c r="GLN496" s="1"/>
      <c r="GLO496" s="1"/>
      <c r="GLP496" s="1"/>
      <c r="GLQ496" s="1"/>
      <c r="GLR496" s="1"/>
      <c r="GLS496" s="1"/>
      <c r="GLT496" s="1"/>
      <c r="GLU496" s="1"/>
      <c r="GLV496" s="1"/>
      <c r="GLW496" s="1"/>
      <c r="GLX496" s="1"/>
      <c r="GLY496" s="1"/>
      <c r="GLZ496" s="1"/>
      <c r="GMA496" s="1"/>
      <c r="GMB496" s="1"/>
      <c r="GMC496" s="1"/>
      <c r="GMD496" s="1"/>
      <c r="GME496" s="1"/>
      <c r="GMF496" s="1"/>
      <c r="GMG496" s="1"/>
      <c r="GMH496" s="1"/>
      <c r="GMI496" s="1"/>
      <c r="GMJ496" s="1"/>
      <c r="GMK496" s="1"/>
      <c r="GML496" s="1"/>
      <c r="GMM496" s="1"/>
      <c r="GMN496" s="1"/>
      <c r="GMO496" s="1"/>
      <c r="GMP496" s="1"/>
      <c r="GMQ496" s="1"/>
      <c r="GMR496" s="1"/>
      <c r="GMS496" s="1"/>
      <c r="GMT496" s="1"/>
      <c r="GMU496" s="1"/>
      <c r="GMV496" s="1"/>
      <c r="GMW496" s="1"/>
      <c r="GMX496" s="1"/>
      <c r="GMY496" s="1"/>
      <c r="GMZ496" s="1"/>
      <c r="GNA496" s="1"/>
      <c r="GNB496" s="1"/>
      <c r="GNC496" s="1"/>
      <c r="GND496" s="1"/>
      <c r="GNE496" s="1"/>
      <c r="GNF496" s="1"/>
      <c r="GNG496" s="1"/>
      <c r="GNH496" s="1"/>
      <c r="GNI496" s="1"/>
      <c r="GNJ496" s="1"/>
      <c r="GNK496" s="1"/>
      <c r="GNL496" s="1"/>
      <c r="GNM496" s="1"/>
      <c r="GNN496" s="1"/>
      <c r="GNO496" s="1"/>
      <c r="GNP496" s="1"/>
      <c r="GNQ496" s="1"/>
      <c r="GNR496" s="1"/>
      <c r="GNS496" s="1"/>
      <c r="GNT496" s="1"/>
      <c r="GNU496" s="1"/>
      <c r="GNV496" s="1"/>
      <c r="GNW496" s="1"/>
      <c r="GNX496" s="1"/>
      <c r="GNY496" s="1"/>
      <c r="GNZ496" s="1"/>
      <c r="GOA496" s="1"/>
      <c r="GOB496" s="1"/>
      <c r="GOC496" s="1"/>
      <c r="GOD496" s="1"/>
      <c r="GOE496" s="1"/>
      <c r="GOF496" s="1"/>
      <c r="GOG496" s="1"/>
      <c r="GOH496" s="1"/>
      <c r="GOI496" s="1"/>
      <c r="GOJ496" s="1"/>
      <c r="GOK496" s="1"/>
      <c r="GOL496" s="1"/>
      <c r="GOM496" s="1"/>
      <c r="GON496" s="1"/>
      <c r="GOO496" s="1"/>
      <c r="GOP496" s="1"/>
      <c r="GOQ496" s="1"/>
      <c r="GOR496" s="1"/>
      <c r="GOS496" s="1"/>
      <c r="GOT496" s="1"/>
      <c r="GOU496" s="1"/>
      <c r="GOV496" s="1"/>
      <c r="GOW496" s="1"/>
      <c r="GOX496" s="1"/>
      <c r="GOY496" s="1"/>
      <c r="GOZ496" s="1"/>
      <c r="GPA496" s="1"/>
      <c r="GPB496" s="1"/>
      <c r="GPC496" s="1"/>
      <c r="GPD496" s="1"/>
      <c r="GPE496" s="1"/>
      <c r="GPF496" s="1"/>
      <c r="GPG496" s="1"/>
      <c r="GPH496" s="1"/>
      <c r="GPI496" s="1"/>
      <c r="GPJ496" s="1"/>
      <c r="GPK496" s="1"/>
      <c r="GPL496" s="1"/>
      <c r="GPM496" s="1"/>
      <c r="GPN496" s="1"/>
      <c r="GPO496" s="1"/>
      <c r="GPP496" s="1"/>
      <c r="GPQ496" s="1"/>
      <c r="GPR496" s="1"/>
      <c r="GPS496" s="1"/>
      <c r="GPT496" s="1"/>
      <c r="GPU496" s="1"/>
      <c r="GPV496" s="1"/>
      <c r="GPW496" s="1"/>
      <c r="GPX496" s="1"/>
      <c r="GPY496" s="1"/>
      <c r="GPZ496" s="1"/>
      <c r="GQA496" s="1"/>
      <c r="GQB496" s="1"/>
      <c r="GQC496" s="1"/>
      <c r="GQD496" s="1"/>
      <c r="GQE496" s="1"/>
      <c r="GQF496" s="1"/>
      <c r="GQG496" s="1"/>
      <c r="GQH496" s="1"/>
      <c r="GQI496" s="1"/>
      <c r="GQJ496" s="1"/>
      <c r="GQK496" s="1"/>
      <c r="GQL496" s="1"/>
      <c r="GQM496" s="1"/>
      <c r="GQN496" s="1"/>
      <c r="GQO496" s="1"/>
      <c r="GQP496" s="1"/>
      <c r="GQQ496" s="1"/>
      <c r="GQR496" s="1"/>
      <c r="GQS496" s="1"/>
      <c r="GQT496" s="1"/>
      <c r="GQU496" s="1"/>
      <c r="GQV496" s="1"/>
      <c r="GQW496" s="1"/>
      <c r="GQX496" s="1"/>
      <c r="GQY496" s="1"/>
      <c r="GQZ496" s="1"/>
      <c r="GRA496" s="1"/>
      <c r="GRB496" s="1"/>
      <c r="GRC496" s="1"/>
      <c r="GRD496" s="1"/>
      <c r="GRE496" s="1"/>
      <c r="GRF496" s="1"/>
      <c r="GRG496" s="1"/>
      <c r="GRH496" s="1"/>
      <c r="GRI496" s="1"/>
      <c r="GRJ496" s="1"/>
      <c r="GRK496" s="1"/>
      <c r="GRL496" s="1"/>
      <c r="GRM496" s="1"/>
      <c r="GRN496" s="1"/>
      <c r="GRO496" s="1"/>
      <c r="GRP496" s="1"/>
      <c r="GRQ496" s="1"/>
      <c r="GRR496" s="1"/>
      <c r="GRS496" s="1"/>
      <c r="GRT496" s="1"/>
      <c r="GRU496" s="1"/>
      <c r="GRV496" s="1"/>
      <c r="GRW496" s="1"/>
      <c r="GRX496" s="1"/>
      <c r="GRY496" s="1"/>
      <c r="GRZ496" s="1"/>
      <c r="GSA496" s="1"/>
      <c r="GSB496" s="1"/>
      <c r="GSC496" s="1"/>
      <c r="GSD496" s="1"/>
      <c r="GSE496" s="1"/>
      <c r="GSF496" s="1"/>
      <c r="GSG496" s="1"/>
      <c r="GSH496" s="1"/>
      <c r="GSI496" s="1"/>
      <c r="GSJ496" s="1"/>
      <c r="GSK496" s="1"/>
      <c r="GSL496" s="1"/>
      <c r="GSM496" s="1"/>
      <c r="GSN496" s="1"/>
      <c r="GSO496" s="1"/>
      <c r="GSP496" s="1"/>
      <c r="GSQ496" s="1"/>
      <c r="GSR496" s="1"/>
      <c r="GSS496" s="1"/>
      <c r="GST496" s="1"/>
      <c r="GSU496" s="1"/>
      <c r="GSV496" s="1"/>
      <c r="GSW496" s="1"/>
      <c r="GSX496" s="1"/>
      <c r="GSY496" s="1"/>
      <c r="GSZ496" s="1"/>
      <c r="GTA496" s="1"/>
      <c r="GTB496" s="1"/>
      <c r="GTC496" s="1"/>
      <c r="GTD496" s="1"/>
      <c r="GTE496" s="1"/>
      <c r="GTF496" s="1"/>
      <c r="GTG496" s="1"/>
      <c r="GTH496" s="1"/>
      <c r="GTI496" s="1"/>
      <c r="GTJ496" s="1"/>
      <c r="GTK496" s="1"/>
      <c r="GTL496" s="1"/>
      <c r="GTM496" s="1"/>
      <c r="GTN496" s="1"/>
      <c r="GTO496" s="1"/>
      <c r="GTP496" s="1"/>
      <c r="GTQ496" s="1"/>
      <c r="GTR496" s="1"/>
      <c r="GTS496" s="1"/>
      <c r="GTT496" s="1"/>
      <c r="GTU496" s="1"/>
      <c r="GTV496" s="1"/>
      <c r="GTW496" s="1"/>
      <c r="GTX496" s="1"/>
      <c r="GTY496" s="1"/>
      <c r="GTZ496" s="1"/>
      <c r="GUA496" s="1"/>
      <c r="GUB496" s="1"/>
      <c r="GUC496" s="1"/>
      <c r="GUD496" s="1"/>
      <c r="GUE496" s="1"/>
      <c r="GUF496" s="1"/>
      <c r="GUG496" s="1"/>
      <c r="GUH496" s="1"/>
      <c r="GUI496" s="1"/>
      <c r="GUJ496" s="1"/>
      <c r="GUK496" s="1"/>
      <c r="GUL496" s="1"/>
      <c r="GUM496" s="1"/>
      <c r="GUN496" s="1"/>
      <c r="GUO496" s="1"/>
      <c r="GUP496" s="1"/>
      <c r="GUQ496" s="1"/>
      <c r="GUR496" s="1"/>
      <c r="GUS496" s="1"/>
      <c r="GUT496" s="1"/>
      <c r="GUU496" s="1"/>
      <c r="GUV496" s="1"/>
      <c r="GUW496" s="1"/>
      <c r="GUX496" s="1"/>
      <c r="GUY496" s="1"/>
      <c r="GUZ496" s="1"/>
      <c r="GVA496" s="1"/>
      <c r="GVB496" s="1"/>
      <c r="GVC496" s="1"/>
      <c r="GVD496" s="1"/>
      <c r="GVE496" s="1"/>
      <c r="GVF496" s="1"/>
      <c r="GVG496" s="1"/>
      <c r="GVH496" s="1"/>
      <c r="GVI496" s="1"/>
      <c r="GVJ496" s="1"/>
      <c r="GVK496" s="1"/>
      <c r="GVL496" s="1"/>
      <c r="GVM496" s="1"/>
      <c r="GVN496" s="1"/>
      <c r="GVO496" s="1"/>
      <c r="GVP496" s="1"/>
      <c r="GVQ496" s="1"/>
      <c r="GVR496" s="1"/>
      <c r="GVS496" s="1"/>
      <c r="GVT496" s="1"/>
      <c r="GVU496" s="1"/>
      <c r="GVV496" s="1"/>
      <c r="GVW496" s="1"/>
      <c r="GVX496" s="1"/>
      <c r="GVY496" s="1"/>
      <c r="GVZ496" s="1"/>
      <c r="GWA496" s="1"/>
      <c r="GWB496" s="1"/>
      <c r="GWC496" s="1"/>
      <c r="GWD496" s="1"/>
      <c r="GWE496" s="1"/>
      <c r="GWF496" s="1"/>
      <c r="GWG496" s="1"/>
      <c r="GWH496" s="1"/>
      <c r="GWI496" s="1"/>
      <c r="GWJ496" s="1"/>
      <c r="GWK496" s="1"/>
      <c r="GWL496" s="1"/>
      <c r="GWM496" s="1"/>
      <c r="GWN496" s="1"/>
      <c r="GWO496" s="1"/>
      <c r="GWP496" s="1"/>
      <c r="GWQ496" s="1"/>
      <c r="GWR496" s="1"/>
      <c r="GWS496" s="1"/>
      <c r="GWT496" s="1"/>
      <c r="GWU496" s="1"/>
      <c r="GWV496" s="1"/>
      <c r="GWW496" s="1"/>
      <c r="GWX496" s="1"/>
      <c r="GWY496" s="1"/>
      <c r="GWZ496" s="1"/>
      <c r="GXA496" s="1"/>
      <c r="GXB496" s="1"/>
      <c r="GXC496" s="1"/>
      <c r="GXD496" s="1"/>
      <c r="GXE496" s="1"/>
      <c r="GXF496" s="1"/>
      <c r="GXG496" s="1"/>
      <c r="GXH496" s="1"/>
      <c r="GXI496" s="1"/>
      <c r="GXJ496" s="1"/>
      <c r="GXK496" s="1"/>
      <c r="GXL496" s="1"/>
      <c r="GXM496" s="1"/>
      <c r="GXN496" s="1"/>
      <c r="GXO496" s="1"/>
      <c r="GXP496" s="1"/>
      <c r="GXQ496" s="1"/>
      <c r="GXR496" s="1"/>
      <c r="GXS496" s="1"/>
      <c r="GXT496" s="1"/>
      <c r="GXU496" s="1"/>
      <c r="GXV496" s="1"/>
      <c r="GXW496" s="1"/>
      <c r="GXX496" s="1"/>
      <c r="GXY496" s="1"/>
      <c r="GXZ496" s="1"/>
      <c r="GYA496" s="1"/>
      <c r="GYB496" s="1"/>
      <c r="GYC496" s="1"/>
      <c r="GYD496" s="1"/>
      <c r="GYE496" s="1"/>
      <c r="GYF496" s="1"/>
      <c r="GYG496" s="1"/>
      <c r="GYH496" s="1"/>
      <c r="GYI496" s="1"/>
      <c r="GYJ496" s="1"/>
      <c r="GYK496" s="1"/>
      <c r="GYL496" s="1"/>
      <c r="GYM496" s="1"/>
      <c r="GYN496" s="1"/>
      <c r="GYO496" s="1"/>
      <c r="GYP496" s="1"/>
      <c r="GYQ496" s="1"/>
      <c r="GYR496" s="1"/>
      <c r="GYS496" s="1"/>
      <c r="GYT496" s="1"/>
      <c r="GYU496" s="1"/>
      <c r="GYV496" s="1"/>
      <c r="GYW496" s="1"/>
      <c r="GYX496" s="1"/>
      <c r="GYY496" s="1"/>
      <c r="GYZ496" s="1"/>
      <c r="GZA496" s="1"/>
      <c r="GZB496" s="1"/>
      <c r="GZC496" s="1"/>
      <c r="GZD496" s="1"/>
      <c r="GZE496" s="1"/>
      <c r="GZF496" s="1"/>
      <c r="GZG496" s="1"/>
      <c r="GZH496" s="1"/>
      <c r="GZI496" s="1"/>
      <c r="GZJ496" s="1"/>
      <c r="GZK496" s="1"/>
      <c r="GZL496" s="1"/>
      <c r="GZM496" s="1"/>
      <c r="GZN496" s="1"/>
      <c r="GZO496" s="1"/>
      <c r="GZP496" s="1"/>
      <c r="GZQ496" s="1"/>
      <c r="GZR496" s="1"/>
      <c r="GZS496" s="1"/>
      <c r="GZT496" s="1"/>
      <c r="GZU496" s="1"/>
      <c r="GZV496" s="1"/>
      <c r="GZW496" s="1"/>
      <c r="GZX496" s="1"/>
      <c r="GZY496" s="1"/>
      <c r="GZZ496" s="1"/>
      <c r="HAA496" s="1"/>
      <c r="HAB496" s="1"/>
      <c r="HAC496" s="1"/>
      <c r="HAD496" s="1"/>
      <c r="HAE496" s="1"/>
      <c r="HAF496" s="1"/>
      <c r="HAG496" s="1"/>
      <c r="HAH496" s="1"/>
      <c r="HAI496" s="1"/>
      <c r="HAJ496" s="1"/>
      <c r="HAK496" s="1"/>
      <c r="HAL496" s="1"/>
      <c r="HAM496" s="1"/>
      <c r="HAN496" s="1"/>
      <c r="HAO496" s="1"/>
      <c r="HAP496" s="1"/>
      <c r="HAQ496" s="1"/>
      <c r="HAR496" s="1"/>
      <c r="HAS496" s="1"/>
      <c r="HAT496" s="1"/>
      <c r="HAU496" s="1"/>
      <c r="HAV496" s="1"/>
      <c r="HAW496" s="1"/>
      <c r="HAX496" s="1"/>
      <c r="HAY496" s="1"/>
      <c r="HAZ496" s="1"/>
      <c r="HBA496" s="1"/>
      <c r="HBB496" s="1"/>
      <c r="HBC496" s="1"/>
      <c r="HBD496" s="1"/>
      <c r="HBE496" s="1"/>
      <c r="HBF496" s="1"/>
      <c r="HBG496" s="1"/>
      <c r="HBH496" s="1"/>
      <c r="HBI496" s="1"/>
      <c r="HBJ496" s="1"/>
      <c r="HBK496" s="1"/>
      <c r="HBL496" s="1"/>
      <c r="HBM496" s="1"/>
      <c r="HBN496" s="1"/>
      <c r="HBO496" s="1"/>
      <c r="HBP496" s="1"/>
      <c r="HBQ496" s="1"/>
      <c r="HBR496" s="1"/>
      <c r="HBS496" s="1"/>
      <c r="HBT496" s="1"/>
      <c r="HBU496" s="1"/>
      <c r="HBV496" s="1"/>
      <c r="HBW496" s="1"/>
      <c r="HBX496" s="1"/>
      <c r="HBY496" s="1"/>
      <c r="HBZ496" s="1"/>
      <c r="HCA496" s="1"/>
      <c r="HCB496" s="1"/>
      <c r="HCC496" s="1"/>
      <c r="HCD496" s="1"/>
      <c r="HCE496" s="1"/>
      <c r="HCF496" s="1"/>
      <c r="HCG496" s="1"/>
      <c r="HCH496" s="1"/>
      <c r="HCI496" s="1"/>
      <c r="HCJ496" s="1"/>
      <c r="HCK496" s="1"/>
      <c r="HCL496" s="1"/>
      <c r="HCM496" s="1"/>
      <c r="HCN496" s="1"/>
      <c r="HCO496" s="1"/>
      <c r="HCP496" s="1"/>
      <c r="HCQ496" s="1"/>
      <c r="HCR496" s="1"/>
      <c r="HCS496" s="1"/>
      <c r="HCT496" s="1"/>
      <c r="HCU496" s="1"/>
      <c r="HCV496" s="1"/>
      <c r="HCW496" s="1"/>
      <c r="HCX496" s="1"/>
      <c r="HCY496" s="1"/>
      <c r="HCZ496" s="1"/>
      <c r="HDA496" s="1"/>
      <c r="HDB496" s="1"/>
      <c r="HDC496" s="1"/>
      <c r="HDD496" s="1"/>
      <c r="HDE496" s="1"/>
      <c r="HDF496" s="1"/>
      <c r="HDG496" s="1"/>
      <c r="HDH496" s="1"/>
      <c r="HDI496" s="1"/>
      <c r="HDJ496" s="1"/>
      <c r="HDK496" s="1"/>
      <c r="HDL496" s="1"/>
      <c r="HDM496" s="1"/>
      <c r="HDN496" s="1"/>
      <c r="HDO496" s="1"/>
      <c r="HDP496" s="1"/>
      <c r="HDQ496" s="1"/>
      <c r="HDR496" s="1"/>
      <c r="HDS496" s="1"/>
      <c r="HDT496" s="1"/>
      <c r="HDU496" s="1"/>
      <c r="HDV496" s="1"/>
      <c r="HDW496" s="1"/>
      <c r="HDX496" s="1"/>
      <c r="HDY496" s="1"/>
      <c r="HDZ496" s="1"/>
      <c r="HEA496" s="1"/>
      <c r="HEB496" s="1"/>
      <c r="HEC496" s="1"/>
      <c r="HED496" s="1"/>
      <c r="HEE496" s="1"/>
      <c r="HEF496" s="1"/>
      <c r="HEG496" s="1"/>
      <c r="HEH496" s="1"/>
      <c r="HEI496" s="1"/>
      <c r="HEJ496" s="1"/>
      <c r="HEK496" s="1"/>
      <c r="HEL496" s="1"/>
      <c r="HEM496" s="1"/>
      <c r="HEN496" s="1"/>
      <c r="HEO496" s="1"/>
      <c r="HEP496" s="1"/>
      <c r="HEQ496" s="1"/>
      <c r="HER496" s="1"/>
      <c r="HES496" s="1"/>
      <c r="HET496" s="1"/>
      <c r="HEU496" s="1"/>
      <c r="HEV496" s="1"/>
      <c r="HEW496" s="1"/>
      <c r="HEX496" s="1"/>
      <c r="HEY496" s="1"/>
      <c r="HEZ496" s="1"/>
      <c r="HFA496" s="1"/>
      <c r="HFB496" s="1"/>
      <c r="HFC496" s="1"/>
      <c r="HFD496" s="1"/>
      <c r="HFE496" s="1"/>
      <c r="HFF496" s="1"/>
      <c r="HFG496" s="1"/>
      <c r="HFH496" s="1"/>
      <c r="HFI496" s="1"/>
      <c r="HFJ496" s="1"/>
      <c r="HFK496" s="1"/>
      <c r="HFL496" s="1"/>
      <c r="HFM496" s="1"/>
      <c r="HFN496" s="1"/>
      <c r="HFO496" s="1"/>
      <c r="HFP496" s="1"/>
      <c r="HFQ496" s="1"/>
      <c r="HFR496" s="1"/>
      <c r="HFS496" s="1"/>
      <c r="HFT496" s="1"/>
      <c r="HFU496" s="1"/>
      <c r="HFV496" s="1"/>
      <c r="HFW496" s="1"/>
      <c r="HFX496" s="1"/>
      <c r="HFY496" s="1"/>
      <c r="HFZ496" s="1"/>
      <c r="HGA496" s="1"/>
      <c r="HGB496" s="1"/>
      <c r="HGC496" s="1"/>
      <c r="HGD496" s="1"/>
      <c r="HGE496" s="1"/>
      <c r="HGF496" s="1"/>
      <c r="HGG496" s="1"/>
      <c r="HGH496" s="1"/>
      <c r="HGI496" s="1"/>
      <c r="HGJ496" s="1"/>
      <c r="HGK496" s="1"/>
      <c r="HGL496" s="1"/>
      <c r="HGM496" s="1"/>
      <c r="HGN496" s="1"/>
      <c r="HGO496" s="1"/>
      <c r="HGP496" s="1"/>
      <c r="HGQ496" s="1"/>
      <c r="HGR496" s="1"/>
      <c r="HGS496" s="1"/>
      <c r="HGT496" s="1"/>
      <c r="HGU496" s="1"/>
      <c r="HGV496" s="1"/>
      <c r="HGW496" s="1"/>
      <c r="HGX496" s="1"/>
      <c r="HGY496" s="1"/>
      <c r="HGZ496" s="1"/>
      <c r="HHA496" s="1"/>
      <c r="HHB496" s="1"/>
      <c r="HHC496" s="1"/>
      <c r="HHD496" s="1"/>
      <c r="HHE496" s="1"/>
      <c r="HHF496" s="1"/>
      <c r="HHG496" s="1"/>
      <c r="HHH496" s="1"/>
      <c r="HHI496" s="1"/>
      <c r="HHJ496" s="1"/>
      <c r="HHK496" s="1"/>
      <c r="HHL496" s="1"/>
      <c r="HHM496" s="1"/>
      <c r="HHN496" s="1"/>
      <c r="HHO496" s="1"/>
      <c r="HHP496" s="1"/>
      <c r="HHQ496" s="1"/>
      <c r="HHR496" s="1"/>
      <c r="HHS496" s="1"/>
      <c r="HHT496" s="1"/>
      <c r="HHU496" s="1"/>
      <c r="HHV496" s="1"/>
      <c r="HHW496" s="1"/>
      <c r="HHX496" s="1"/>
      <c r="HHY496" s="1"/>
      <c r="HHZ496" s="1"/>
      <c r="HIA496" s="1"/>
      <c r="HIB496" s="1"/>
      <c r="HIC496" s="1"/>
      <c r="HID496" s="1"/>
      <c r="HIE496" s="1"/>
      <c r="HIF496" s="1"/>
      <c r="HIG496" s="1"/>
      <c r="HIH496" s="1"/>
      <c r="HII496" s="1"/>
      <c r="HIJ496" s="1"/>
      <c r="HIK496" s="1"/>
      <c r="HIL496" s="1"/>
      <c r="HIM496" s="1"/>
      <c r="HIN496" s="1"/>
      <c r="HIO496" s="1"/>
      <c r="HIP496" s="1"/>
      <c r="HIQ496" s="1"/>
      <c r="HIR496" s="1"/>
      <c r="HIS496" s="1"/>
      <c r="HIT496" s="1"/>
      <c r="HIU496" s="1"/>
      <c r="HIV496" s="1"/>
      <c r="HIW496" s="1"/>
      <c r="HIX496" s="1"/>
      <c r="HIY496" s="1"/>
      <c r="HIZ496" s="1"/>
      <c r="HJA496" s="1"/>
      <c r="HJB496" s="1"/>
      <c r="HJC496" s="1"/>
      <c r="HJD496" s="1"/>
      <c r="HJE496" s="1"/>
      <c r="HJF496" s="1"/>
      <c r="HJG496" s="1"/>
      <c r="HJH496" s="1"/>
      <c r="HJI496" s="1"/>
      <c r="HJJ496" s="1"/>
      <c r="HJK496" s="1"/>
      <c r="HJL496" s="1"/>
      <c r="HJM496" s="1"/>
      <c r="HJN496" s="1"/>
      <c r="HJO496" s="1"/>
      <c r="HJP496" s="1"/>
      <c r="HJQ496" s="1"/>
      <c r="HJR496" s="1"/>
      <c r="HJS496" s="1"/>
      <c r="HJT496" s="1"/>
      <c r="HJU496" s="1"/>
      <c r="HJV496" s="1"/>
      <c r="HJW496" s="1"/>
      <c r="HJX496" s="1"/>
      <c r="HJY496" s="1"/>
      <c r="HJZ496" s="1"/>
      <c r="HKA496" s="1"/>
      <c r="HKB496" s="1"/>
      <c r="HKC496" s="1"/>
      <c r="HKD496" s="1"/>
      <c r="HKE496" s="1"/>
      <c r="HKF496" s="1"/>
      <c r="HKG496" s="1"/>
      <c r="HKH496" s="1"/>
      <c r="HKI496" s="1"/>
      <c r="HKJ496" s="1"/>
      <c r="HKK496" s="1"/>
      <c r="HKL496" s="1"/>
      <c r="HKM496" s="1"/>
      <c r="HKN496" s="1"/>
      <c r="HKO496" s="1"/>
      <c r="HKP496" s="1"/>
      <c r="HKQ496" s="1"/>
      <c r="HKR496" s="1"/>
      <c r="HKS496" s="1"/>
      <c r="HKT496" s="1"/>
      <c r="HKU496" s="1"/>
      <c r="HKV496" s="1"/>
      <c r="HKW496" s="1"/>
      <c r="HKX496" s="1"/>
      <c r="HKY496" s="1"/>
      <c r="HKZ496" s="1"/>
      <c r="HLA496" s="1"/>
      <c r="HLB496" s="1"/>
      <c r="HLC496" s="1"/>
      <c r="HLD496" s="1"/>
      <c r="HLE496" s="1"/>
      <c r="HLF496" s="1"/>
      <c r="HLG496" s="1"/>
      <c r="HLH496" s="1"/>
      <c r="HLI496" s="1"/>
      <c r="HLJ496" s="1"/>
      <c r="HLK496" s="1"/>
      <c r="HLL496" s="1"/>
      <c r="HLM496" s="1"/>
      <c r="HLN496" s="1"/>
      <c r="HLO496" s="1"/>
      <c r="HLP496" s="1"/>
      <c r="HLQ496" s="1"/>
      <c r="HLR496" s="1"/>
      <c r="HLS496" s="1"/>
      <c r="HLT496" s="1"/>
      <c r="HLU496" s="1"/>
      <c r="HLV496" s="1"/>
      <c r="HLW496" s="1"/>
      <c r="HLX496" s="1"/>
      <c r="HLY496" s="1"/>
      <c r="HLZ496" s="1"/>
      <c r="HMA496" s="1"/>
      <c r="HMB496" s="1"/>
      <c r="HMC496" s="1"/>
      <c r="HMD496" s="1"/>
      <c r="HME496" s="1"/>
      <c r="HMF496" s="1"/>
      <c r="HMG496" s="1"/>
      <c r="HMH496" s="1"/>
      <c r="HMI496" s="1"/>
      <c r="HMJ496" s="1"/>
      <c r="HMK496" s="1"/>
      <c r="HML496" s="1"/>
      <c r="HMM496" s="1"/>
      <c r="HMN496" s="1"/>
      <c r="HMO496" s="1"/>
      <c r="HMP496" s="1"/>
      <c r="HMQ496" s="1"/>
      <c r="HMR496" s="1"/>
      <c r="HMS496" s="1"/>
      <c r="HMT496" s="1"/>
      <c r="HMU496" s="1"/>
      <c r="HMV496" s="1"/>
      <c r="HMW496" s="1"/>
      <c r="HMX496" s="1"/>
      <c r="HMY496" s="1"/>
      <c r="HMZ496" s="1"/>
      <c r="HNA496" s="1"/>
      <c r="HNB496" s="1"/>
      <c r="HNC496" s="1"/>
      <c r="HND496" s="1"/>
      <c r="HNE496" s="1"/>
      <c r="HNF496" s="1"/>
      <c r="HNG496" s="1"/>
      <c r="HNH496" s="1"/>
      <c r="HNI496" s="1"/>
      <c r="HNJ496" s="1"/>
      <c r="HNK496" s="1"/>
      <c r="HNL496" s="1"/>
      <c r="HNM496" s="1"/>
      <c r="HNN496" s="1"/>
      <c r="HNO496" s="1"/>
      <c r="HNP496" s="1"/>
      <c r="HNQ496" s="1"/>
      <c r="HNR496" s="1"/>
      <c r="HNS496" s="1"/>
      <c r="HNT496" s="1"/>
      <c r="HNU496" s="1"/>
      <c r="HNV496" s="1"/>
      <c r="HNW496" s="1"/>
      <c r="HNX496" s="1"/>
      <c r="HNY496" s="1"/>
      <c r="HNZ496" s="1"/>
      <c r="HOA496" s="1"/>
      <c r="HOB496" s="1"/>
      <c r="HOC496" s="1"/>
      <c r="HOD496" s="1"/>
      <c r="HOE496" s="1"/>
      <c r="HOF496" s="1"/>
      <c r="HOG496" s="1"/>
      <c r="HOH496" s="1"/>
      <c r="HOI496" s="1"/>
      <c r="HOJ496" s="1"/>
      <c r="HOK496" s="1"/>
      <c r="HOL496" s="1"/>
      <c r="HOM496" s="1"/>
      <c r="HON496" s="1"/>
      <c r="HOO496" s="1"/>
      <c r="HOP496" s="1"/>
      <c r="HOQ496" s="1"/>
      <c r="HOR496" s="1"/>
      <c r="HOS496" s="1"/>
      <c r="HOT496" s="1"/>
      <c r="HOU496" s="1"/>
      <c r="HOV496" s="1"/>
      <c r="HOW496" s="1"/>
      <c r="HOX496" s="1"/>
      <c r="HOY496" s="1"/>
      <c r="HOZ496" s="1"/>
      <c r="HPA496" s="1"/>
      <c r="HPB496" s="1"/>
      <c r="HPC496" s="1"/>
      <c r="HPD496" s="1"/>
      <c r="HPE496" s="1"/>
      <c r="HPF496" s="1"/>
      <c r="HPG496" s="1"/>
      <c r="HPH496" s="1"/>
      <c r="HPI496" s="1"/>
      <c r="HPJ496" s="1"/>
      <c r="HPK496" s="1"/>
      <c r="HPL496" s="1"/>
      <c r="HPM496" s="1"/>
      <c r="HPN496" s="1"/>
      <c r="HPO496" s="1"/>
      <c r="HPP496" s="1"/>
      <c r="HPQ496" s="1"/>
      <c r="HPR496" s="1"/>
      <c r="HPS496" s="1"/>
      <c r="HPT496" s="1"/>
      <c r="HPU496" s="1"/>
      <c r="HPV496" s="1"/>
      <c r="HPW496" s="1"/>
      <c r="HPX496" s="1"/>
      <c r="HPY496" s="1"/>
      <c r="HPZ496" s="1"/>
      <c r="HQA496" s="1"/>
      <c r="HQB496" s="1"/>
      <c r="HQC496" s="1"/>
      <c r="HQD496" s="1"/>
      <c r="HQE496" s="1"/>
      <c r="HQF496" s="1"/>
      <c r="HQG496" s="1"/>
      <c r="HQH496" s="1"/>
      <c r="HQI496" s="1"/>
      <c r="HQJ496" s="1"/>
      <c r="HQK496" s="1"/>
      <c r="HQL496" s="1"/>
      <c r="HQM496" s="1"/>
      <c r="HQN496" s="1"/>
      <c r="HQO496" s="1"/>
      <c r="HQP496" s="1"/>
      <c r="HQQ496" s="1"/>
      <c r="HQR496" s="1"/>
      <c r="HQS496" s="1"/>
      <c r="HQT496" s="1"/>
      <c r="HQU496" s="1"/>
      <c r="HQV496" s="1"/>
      <c r="HQW496" s="1"/>
      <c r="HQX496" s="1"/>
      <c r="HQY496" s="1"/>
      <c r="HQZ496" s="1"/>
      <c r="HRA496" s="1"/>
      <c r="HRB496" s="1"/>
      <c r="HRC496" s="1"/>
      <c r="HRD496" s="1"/>
      <c r="HRE496" s="1"/>
      <c r="HRF496" s="1"/>
      <c r="HRG496" s="1"/>
      <c r="HRH496" s="1"/>
      <c r="HRI496" s="1"/>
      <c r="HRJ496" s="1"/>
      <c r="HRK496" s="1"/>
      <c r="HRL496" s="1"/>
      <c r="HRM496" s="1"/>
      <c r="HRN496" s="1"/>
      <c r="HRO496" s="1"/>
      <c r="HRP496" s="1"/>
      <c r="HRQ496" s="1"/>
      <c r="HRR496" s="1"/>
      <c r="HRS496" s="1"/>
      <c r="HRT496" s="1"/>
      <c r="HRU496" s="1"/>
      <c r="HRV496" s="1"/>
      <c r="HRW496" s="1"/>
      <c r="HRX496" s="1"/>
      <c r="HRY496" s="1"/>
      <c r="HRZ496" s="1"/>
      <c r="HSA496" s="1"/>
      <c r="HSB496" s="1"/>
      <c r="HSC496" s="1"/>
      <c r="HSD496" s="1"/>
      <c r="HSE496" s="1"/>
      <c r="HSF496" s="1"/>
      <c r="HSG496" s="1"/>
      <c r="HSH496" s="1"/>
      <c r="HSI496" s="1"/>
      <c r="HSJ496" s="1"/>
      <c r="HSK496" s="1"/>
      <c r="HSL496" s="1"/>
      <c r="HSM496" s="1"/>
      <c r="HSN496" s="1"/>
      <c r="HSO496" s="1"/>
      <c r="HSP496" s="1"/>
      <c r="HSQ496" s="1"/>
      <c r="HSR496" s="1"/>
      <c r="HSS496" s="1"/>
      <c r="HST496" s="1"/>
      <c r="HSU496" s="1"/>
      <c r="HSV496" s="1"/>
      <c r="HSW496" s="1"/>
      <c r="HSX496" s="1"/>
      <c r="HSY496" s="1"/>
      <c r="HSZ496" s="1"/>
      <c r="HTA496" s="1"/>
      <c r="HTB496" s="1"/>
      <c r="HTC496" s="1"/>
      <c r="HTD496" s="1"/>
      <c r="HTE496" s="1"/>
      <c r="HTF496" s="1"/>
      <c r="HTG496" s="1"/>
      <c r="HTH496" s="1"/>
      <c r="HTI496" s="1"/>
      <c r="HTJ496" s="1"/>
      <c r="HTK496" s="1"/>
      <c r="HTL496" s="1"/>
      <c r="HTM496" s="1"/>
      <c r="HTN496" s="1"/>
      <c r="HTO496" s="1"/>
      <c r="HTP496" s="1"/>
      <c r="HTQ496" s="1"/>
      <c r="HTR496" s="1"/>
      <c r="HTS496" s="1"/>
      <c r="HTT496" s="1"/>
      <c r="HTU496" s="1"/>
      <c r="HTV496" s="1"/>
      <c r="HTW496" s="1"/>
      <c r="HTX496" s="1"/>
      <c r="HTY496" s="1"/>
      <c r="HTZ496" s="1"/>
      <c r="HUA496" s="1"/>
      <c r="HUB496" s="1"/>
      <c r="HUC496" s="1"/>
      <c r="HUD496" s="1"/>
      <c r="HUE496" s="1"/>
      <c r="HUF496" s="1"/>
      <c r="HUG496" s="1"/>
      <c r="HUH496" s="1"/>
      <c r="HUI496" s="1"/>
      <c r="HUJ496" s="1"/>
      <c r="HUK496" s="1"/>
      <c r="HUL496" s="1"/>
      <c r="HUM496" s="1"/>
      <c r="HUN496" s="1"/>
      <c r="HUO496" s="1"/>
      <c r="HUP496" s="1"/>
      <c r="HUQ496" s="1"/>
      <c r="HUR496" s="1"/>
      <c r="HUS496" s="1"/>
      <c r="HUT496" s="1"/>
      <c r="HUU496" s="1"/>
      <c r="HUV496" s="1"/>
      <c r="HUW496" s="1"/>
      <c r="HUX496" s="1"/>
      <c r="HUY496" s="1"/>
      <c r="HUZ496" s="1"/>
      <c r="HVA496" s="1"/>
      <c r="HVB496" s="1"/>
      <c r="HVC496" s="1"/>
      <c r="HVD496" s="1"/>
      <c r="HVE496" s="1"/>
      <c r="HVF496" s="1"/>
      <c r="HVG496" s="1"/>
      <c r="HVH496" s="1"/>
      <c r="HVI496" s="1"/>
      <c r="HVJ496" s="1"/>
      <c r="HVK496" s="1"/>
      <c r="HVL496" s="1"/>
      <c r="HVM496" s="1"/>
      <c r="HVN496" s="1"/>
      <c r="HVO496" s="1"/>
      <c r="HVP496" s="1"/>
      <c r="HVQ496" s="1"/>
      <c r="HVR496" s="1"/>
      <c r="HVS496" s="1"/>
      <c r="HVT496" s="1"/>
      <c r="HVU496" s="1"/>
      <c r="HVV496" s="1"/>
      <c r="HVW496" s="1"/>
      <c r="HVX496" s="1"/>
      <c r="HVY496" s="1"/>
      <c r="HVZ496" s="1"/>
      <c r="HWA496" s="1"/>
      <c r="HWB496" s="1"/>
      <c r="HWC496" s="1"/>
      <c r="HWD496" s="1"/>
      <c r="HWE496" s="1"/>
      <c r="HWF496" s="1"/>
      <c r="HWG496" s="1"/>
      <c r="HWH496" s="1"/>
      <c r="HWI496" s="1"/>
      <c r="HWJ496" s="1"/>
      <c r="HWK496" s="1"/>
      <c r="HWL496" s="1"/>
      <c r="HWM496" s="1"/>
      <c r="HWN496" s="1"/>
      <c r="HWO496" s="1"/>
      <c r="HWP496" s="1"/>
      <c r="HWQ496" s="1"/>
      <c r="HWR496" s="1"/>
      <c r="HWS496" s="1"/>
      <c r="HWT496" s="1"/>
      <c r="HWU496" s="1"/>
      <c r="HWV496" s="1"/>
      <c r="HWW496" s="1"/>
      <c r="HWX496" s="1"/>
      <c r="HWY496" s="1"/>
      <c r="HWZ496" s="1"/>
      <c r="HXA496" s="1"/>
      <c r="HXB496" s="1"/>
      <c r="HXC496" s="1"/>
      <c r="HXD496" s="1"/>
      <c r="HXE496" s="1"/>
      <c r="HXF496" s="1"/>
      <c r="HXG496" s="1"/>
      <c r="HXH496" s="1"/>
      <c r="HXI496" s="1"/>
      <c r="HXJ496" s="1"/>
      <c r="HXK496" s="1"/>
      <c r="HXL496" s="1"/>
      <c r="HXM496" s="1"/>
      <c r="HXN496" s="1"/>
      <c r="HXO496" s="1"/>
      <c r="HXP496" s="1"/>
      <c r="HXQ496" s="1"/>
      <c r="HXR496" s="1"/>
      <c r="HXS496" s="1"/>
      <c r="HXT496" s="1"/>
      <c r="HXU496" s="1"/>
      <c r="HXV496" s="1"/>
      <c r="HXW496" s="1"/>
      <c r="HXX496" s="1"/>
      <c r="HXY496" s="1"/>
      <c r="HXZ496" s="1"/>
      <c r="HYA496" s="1"/>
      <c r="HYB496" s="1"/>
      <c r="HYC496" s="1"/>
      <c r="HYD496" s="1"/>
      <c r="HYE496" s="1"/>
      <c r="HYF496" s="1"/>
      <c r="HYG496" s="1"/>
      <c r="HYH496" s="1"/>
      <c r="HYI496" s="1"/>
      <c r="HYJ496" s="1"/>
      <c r="HYK496" s="1"/>
      <c r="HYL496" s="1"/>
      <c r="HYM496" s="1"/>
      <c r="HYN496" s="1"/>
      <c r="HYO496" s="1"/>
      <c r="HYP496" s="1"/>
      <c r="HYQ496" s="1"/>
      <c r="HYR496" s="1"/>
      <c r="HYS496" s="1"/>
      <c r="HYT496" s="1"/>
      <c r="HYU496" s="1"/>
      <c r="HYV496" s="1"/>
      <c r="HYW496" s="1"/>
      <c r="HYX496" s="1"/>
      <c r="HYY496" s="1"/>
      <c r="HYZ496" s="1"/>
      <c r="HZA496" s="1"/>
      <c r="HZB496" s="1"/>
      <c r="HZC496" s="1"/>
      <c r="HZD496" s="1"/>
      <c r="HZE496" s="1"/>
      <c r="HZF496" s="1"/>
      <c r="HZG496" s="1"/>
      <c r="HZH496" s="1"/>
      <c r="HZI496" s="1"/>
      <c r="HZJ496" s="1"/>
      <c r="HZK496" s="1"/>
      <c r="HZL496" s="1"/>
      <c r="HZM496" s="1"/>
      <c r="HZN496" s="1"/>
      <c r="HZO496" s="1"/>
      <c r="HZP496" s="1"/>
      <c r="HZQ496" s="1"/>
      <c r="HZR496" s="1"/>
      <c r="HZS496" s="1"/>
      <c r="HZT496" s="1"/>
      <c r="HZU496" s="1"/>
      <c r="HZV496" s="1"/>
      <c r="HZW496" s="1"/>
      <c r="HZX496" s="1"/>
      <c r="HZY496" s="1"/>
      <c r="HZZ496" s="1"/>
      <c r="IAA496" s="1"/>
      <c r="IAB496" s="1"/>
      <c r="IAC496" s="1"/>
      <c r="IAD496" s="1"/>
      <c r="IAE496" s="1"/>
      <c r="IAF496" s="1"/>
      <c r="IAG496" s="1"/>
      <c r="IAH496" s="1"/>
      <c r="IAI496" s="1"/>
      <c r="IAJ496" s="1"/>
      <c r="IAK496" s="1"/>
      <c r="IAL496" s="1"/>
      <c r="IAM496" s="1"/>
      <c r="IAN496" s="1"/>
      <c r="IAO496" s="1"/>
      <c r="IAP496" s="1"/>
      <c r="IAQ496" s="1"/>
      <c r="IAR496" s="1"/>
      <c r="IAS496" s="1"/>
      <c r="IAT496" s="1"/>
      <c r="IAU496" s="1"/>
      <c r="IAV496" s="1"/>
      <c r="IAW496" s="1"/>
      <c r="IAX496" s="1"/>
      <c r="IAY496" s="1"/>
      <c r="IAZ496" s="1"/>
      <c r="IBA496" s="1"/>
      <c r="IBB496" s="1"/>
      <c r="IBC496" s="1"/>
      <c r="IBD496" s="1"/>
      <c r="IBE496" s="1"/>
      <c r="IBF496" s="1"/>
      <c r="IBG496" s="1"/>
      <c r="IBH496" s="1"/>
      <c r="IBI496" s="1"/>
      <c r="IBJ496" s="1"/>
      <c r="IBK496" s="1"/>
      <c r="IBL496" s="1"/>
      <c r="IBM496" s="1"/>
      <c r="IBN496" s="1"/>
      <c r="IBO496" s="1"/>
      <c r="IBP496" s="1"/>
      <c r="IBQ496" s="1"/>
      <c r="IBR496" s="1"/>
      <c r="IBS496" s="1"/>
      <c r="IBT496" s="1"/>
      <c r="IBU496" s="1"/>
      <c r="IBV496" s="1"/>
      <c r="IBW496" s="1"/>
      <c r="IBX496" s="1"/>
      <c r="IBY496" s="1"/>
      <c r="IBZ496" s="1"/>
      <c r="ICA496" s="1"/>
      <c r="ICB496" s="1"/>
      <c r="ICC496" s="1"/>
      <c r="ICD496" s="1"/>
      <c r="ICE496" s="1"/>
      <c r="ICF496" s="1"/>
      <c r="ICG496" s="1"/>
      <c r="ICH496" s="1"/>
      <c r="ICI496" s="1"/>
      <c r="ICJ496" s="1"/>
      <c r="ICK496" s="1"/>
      <c r="ICL496" s="1"/>
      <c r="ICM496" s="1"/>
      <c r="ICN496" s="1"/>
      <c r="ICO496" s="1"/>
      <c r="ICP496" s="1"/>
      <c r="ICQ496" s="1"/>
      <c r="ICR496" s="1"/>
      <c r="ICS496" s="1"/>
      <c r="ICT496" s="1"/>
      <c r="ICU496" s="1"/>
      <c r="ICV496" s="1"/>
      <c r="ICW496" s="1"/>
      <c r="ICX496" s="1"/>
      <c r="ICY496" s="1"/>
      <c r="ICZ496" s="1"/>
      <c r="IDA496" s="1"/>
      <c r="IDB496" s="1"/>
      <c r="IDC496" s="1"/>
      <c r="IDD496" s="1"/>
      <c r="IDE496" s="1"/>
      <c r="IDF496" s="1"/>
      <c r="IDG496" s="1"/>
      <c r="IDH496" s="1"/>
      <c r="IDI496" s="1"/>
      <c r="IDJ496" s="1"/>
      <c r="IDK496" s="1"/>
      <c r="IDL496" s="1"/>
      <c r="IDM496" s="1"/>
      <c r="IDN496" s="1"/>
      <c r="IDO496" s="1"/>
      <c r="IDP496" s="1"/>
      <c r="IDQ496" s="1"/>
      <c r="IDR496" s="1"/>
      <c r="IDS496" s="1"/>
      <c r="IDT496" s="1"/>
      <c r="IDU496" s="1"/>
      <c r="IDV496" s="1"/>
      <c r="IDW496" s="1"/>
      <c r="IDX496" s="1"/>
      <c r="IDY496" s="1"/>
      <c r="IDZ496" s="1"/>
      <c r="IEA496" s="1"/>
      <c r="IEB496" s="1"/>
      <c r="IEC496" s="1"/>
      <c r="IED496" s="1"/>
      <c r="IEE496" s="1"/>
      <c r="IEF496" s="1"/>
      <c r="IEG496" s="1"/>
      <c r="IEH496" s="1"/>
      <c r="IEI496" s="1"/>
      <c r="IEJ496" s="1"/>
      <c r="IEK496" s="1"/>
      <c r="IEL496" s="1"/>
      <c r="IEM496" s="1"/>
      <c r="IEN496" s="1"/>
      <c r="IEO496" s="1"/>
      <c r="IEP496" s="1"/>
      <c r="IEQ496" s="1"/>
      <c r="IER496" s="1"/>
      <c r="IES496" s="1"/>
      <c r="IET496" s="1"/>
      <c r="IEU496" s="1"/>
      <c r="IEV496" s="1"/>
      <c r="IEW496" s="1"/>
      <c r="IEX496" s="1"/>
      <c r="IEY496" s="1"/>
      <c r="IEZ496" s="1"/>
      <c r="IFA496" s="1"/>
      <c r="IFB496" s="1"/>
      <c r="IFC496" s="1"/>
      <c r="IFD496" s="1"/>
      <c r="IFE496" s="1"/>
      <c r="IFF496" s="1"/>
      <c r="IFG496" s="1"/>
      <c r="IFH496" s="1"/>
      <c r="IFI496" s="1"/>
      <c r="IFJ496" s="1"/>
      <c r="IFK496" s="1"/>
      <c r="IFL496" s="1"/>
      <c r="IFM496" s="1"/>
      <c r="IFN496" s="1"/>
      <c r="IFO496" s="1"/>
      <c r="IFP496" s="1"/>
      <c r="IFQ496" s="1"/>
      <c r="IFR496" s="1"/>
      <c r="IFS496" s="1"/>
      <c r="IFT496" s="1"/>
      <c r="IFU496" s="1"/>
      <c r="IFV496" s="1"/>
      <c r="IFW496" s="1"/>
      <c r="IFX496" s="1"/>
      <c r="IFY496" s="1"/>
      <c r="IFZ496" s="1"/>
      <c r="IGA496" s="1"/>
      <c r="IGB496" s="1"/>
      <c r="IGC496" s="1"/>
      <c r="IGD496" s="1"/>
      <c r="IGE496" s="1"/>
      <c r="IGF496" s="1"/>
      <c r="IGG496" s="1"/>
      <c r="IGH496" s="1"/>
      <c r="IGI496" s="1"/>
      <c r="IGJ496" s="1"/>
      <c r="IGK496" s="1"/>
      <c r="IGL496" s="1"/>
      <c r="IGM496" s="1"/>
      <c r="IGN496" s="1"/>
      <c r="IGO496" s="1"/>
      <c r="IGP496" s="1"/>
      <c r="IGQ496" s="1"/>
      <c r="IGR496" s="1"/>
      <c r="IGS496" s="1"/>
      <c r="IGT496" s="1"/>
      <c r="IGU496" s="1"/>
      <c r="IGV496" s="1"/>
      <c r="IGW496" s="1"/>
      <c r="IGX496" s="1"/>
      <c r="IGY496" s="1"/>
      <c r="IGZ496" s="1"/>
      <c r="IHA496" s="1"/>
      <c r="IHB496" s="1"/>
      <c r="IHC496" s="1"/>
      <c r="IHD496" s="1"/>
      <c r="IHE496" s="1"/>
      <c r="IHF496" s="1"/>
      <c r="IHG496" s="1"/>
      <c r="IHH496" s="1"/>
      <c r="IHI496" s="1"/>
      <c r="IHJ496" s="1"/>
      <c r="IHK496" s="1"/>
      <c r="IHL496" s="1"/>
      <c r="IHM496" s="1"/>
      <c r="IHN496" s="1"/>
      <c r="IHO496" s="1"/>
      <c r="IHP496" s="1"/>
      <c r="IHQ496" s="1"/>
      <c r="IHR496" s="1"/>
      <c r="IHS496" s="1"/>
      <c r="IHT496" s="1"/>
      <c r="IHU496" s="1"/>
      <c r="IHV496" s="1"/>
      <c r="IHW496" s="1"/>
      <c r="IHX496" s="1"/>
      <c r="IHY496" s="1"/>
      <c r="IHZ496" s="1"/>
      <c r="IIA496" s="1"/>
      <c r="IIB496" s="1"/>
      <c r="IIC496" s="1"/>
      <c r="IID496" s="1"/>
      <c r="IIE496" s="1"/>
      <c r="IIF496" s="1"/>
      <c r="IIG496" s="1"/>
      <c r="IIH496" s="1"/>
      <c r="III496" s="1"/>
      <c r="IIJ496" s="1"/>
      <c r="IIK496" s="1"/>
      <c r="IIL496" s="1"/>
      <c r="IIM496" s="1"/>
      <c r="IIN496" s="1"/>
      <c r="IIO496" s="1"/>
      <c r="IIP496" s="1"/>
      <c r="IIQ496" s="1"/>
      <c r="IIR496" s="1"/>
      <c r="IIS496" s="1"/>
      <c r="IIT496" s="1"/>
      <c r="IIU496" s="1"/>
      <c r="IIV496" s="1"/>
      <c r="IIW496" s="1"/>
      <c r="IIX496" s="1"/>
      <c r="IIY496" s="1"/>
      <c r="IIZ496" s="1"/>
      <c r="IJA496" s="1"/>
      <c r="IJB496" s="1"/>
      <c r="IJC496" s="1"/>
      <c r="IJD496" s="1"/>
      <c r="IJE496" s="1"/>
      <c r="IJF496" s="1"/>
      <c r="IJG496" s="1"/>
      <c r="IJH496" s="1"/>
      <c r="IJI496" s="1"/>
      <c r="IJJ496" s="1"/>
      <c r="IJK496" s="1"/>
      <c r="IJL496" s="1"/>
      <c r="IJM496" s="1"/>
      <c r="IJN496" s="1"/>
      <c r="IJO496" s="1"/>
      <c r="IJP496" s="1"/>
      <c r="IJQ496" s="1"/>
      <c r="IJR496" s="1"/>
      <c r="IJS496" s="1"/>
      <c r="IJT496" s="1"/>
      <c r="IJU496" s="1"/>
      <c r="IJV496" s="1"/>
      <c r="IJW496" s="1"/>
      <c r="IJX496" s="1"/>
      <c r="IJY496" s="1"/>
      <c r="IJZ496" s="1"/>
      <c r="IKA496" s="1"/>
      <c r="IKB496" s="1"/>
      <c r="IKC496" s="1"/>
      <c r="IKD496" s="1"/>
      <c r="IKE496" s="1"/>
      <c r="IKF496" s="1"/>
      <c r="IKG496" s="1"/>
      <c r="IKH496" s="1"/>
      <c r="IKI496" s="1"/>
      <c r="IKJ496" s="1"/>
      <c r="IKK496" s="1"/>
      <c r="IKL496" s="1"/>
      <c r="IKM496" s="1"/>
      <c r="IKN496" s="1"/>
      <c r="IKO496" s="1"/>
      <c r="IKP496" s="1"/>
      <c r="IKQ496" s="1"/>
      <c r="IKR496" s="1"/>
      <c r="IKS496" s="1"/>
      <c r="IKT496" s="1"/>
      <c r="IKU496" s="1"/>
      <c r="IKV496" s="1"/>
      <c r="IKW496" s="1"/>
      <c r="IKX496" s="1"/>
      <c r="IKY496" s="1"/>
      <c r="IKZ496" s="1"/>
      <c r="ILA496" s="1"/>
      <c r="ILB496" s="1"/>
      <c r="ILC496" s="1"/>
      <c r="ILD496" s="1"/>
      <c r="ILE496" s="1"/>
      <c r="ILF496" s="1"/>
      <c r="ILG496" s="1"/>
      <c r="ILH496" s="1"/>
      <c r="ILI496" s="1"/>
      <c r="ILJ496" s="1"/>
      <c r="ILK496" s="1"/>
      <c r="ILL496" s="1"/>
      <c r="ILM496" s="1"/>
      <c r="ILN496" s="1"/>
      <c r="ILO496" s="1"/>
      <c r="ILP496" s="1"/>
      <c r="ILQ496" s="1"/>
      <c r="ILR496" s="1"/>
      <c r="ILS496" s="1"/>
      <c r="ILT496" s="1"/>
      <c r="ILU496" s="1"/>
      <c r="ILV496" s="1"/>
      <c r="ILW496" s="1"/>
      <c r="ILX496" s="1"/>
      <c r="ILY496" s="1"/>
      <c r="ILZ496" s="1"/>
      <c r="IMA496" s="1"/>
      <c r="IMB496" s="1"/>
      <c r="IMC496" s="1"/>
      <c r="IMD496" s="1"/>
      <c r="IME496" s="1"/>
      <c r="IMF496" s="1"/>
      <c r="IMG496" s="1"/>
      <c r="IMH496" s="1"/>
      <c r="IMI496" s="1"/>
      <c r="IMJ496" s="1"/>
      <c r="IMK496" s="1"/>
      <c r="IML496" s="1"/>
      <c r="IMM496" s="1"/>
      <c r="IMN496" s="1"/>
      <c r="IMO496" s="1"/>
      <c r="IMP496" s="1"/>
      <c r="IMQ496" s="1"/>
      <c r="IMR496" s="1"/>
      <c r="IMS496" s="1"/>
      <c r="IMT496" s="1"/>
      <c r="IMU496" s="1"/>
      <c r="IMV496" s="1"/>
      <c r="IMW496" s="1"/>
      <c r="IMX496" s="1"/>
      <c r="IMY496" s="1"/>
      <c r="IMZ496" s="1"/>
      <c r="INA496" s="1"/>
      <c r="INB496" s="1"/>
      <c r="INC496" s="1"/>
      <c r="IND496" s="1"/>
      <c r="INE496" s="1"/>
      <c r="INF496" s="1"/>
      <c r="ING496" s="1"/>
      <c r="INH496" s="1"/>
      <c r="INI496" s="1"/>
      <c r="INJ496" s="1"/>
      <c r="INK496" s="1"/>
      <c r="INL496" s="1"/>
      <c r="INM496" s="1"/>
      <c r="INN496" s="1"/>
      <c r="INO496" s="1"/>
      <c r="INP496" s="1"/>
      <c r="INQ496" s="1"/>
      <c r="INR496" s="1"/>
      <c r="INS496" s="1"/>
      <c r="INT496" s="1"/>
      <c r="INU496" s="1"/>
      <c r="INV496" s="1"/>
      <c r="INW496" s="1"/>
      <c r="INX496" s="1"/>
      <c r="INY496" s="1"/>
      <c r="INZ496" s="1"/>
      <c r="IOA496" s="1"/>
      <c r="IOB496" s="1"/>
      <c r="IOC496" s="1"/>
      <c r="IOD496" s="1"/>
      <c r="IOE496" s="1"/>
      <c r="IOF496" s="1"/>
      <c r="IOG496" s="1"/>
      <c r="IOH496" s="1"/>
      <c r="IOI496" s="1"/>
      <c r="IOJ496" s="1"/>
      <c r="IOK496" s="1"/>
      <c r="IOL496" s="1"/>
      <c r="IOM496" s="1"/>
      <c r="ION496" s="1"/>
      <c r="IOO496" s="1"/>
      <c r="IOP496" s="1"/>
      <c r="IOQ496" s="1"/>
      <c r="IOR496" s="1"/>
      <c r="IOS496" s="1"/>
      <c r="IOT496" s="1"/>
      <c r="IOU496" s="1"/>
      <c r="IOV496" s="1"/>
      <c r="IOW496" s="1"/>
      <c r="IOX496" s="1"/>
      <c r="IOY496" s="1"/>
      <c r="IOZ496" s="1"/>
      <c r="IPA496" s="1"/>
      <c r="IPB496" s="1"/>
      <c r="IPC496" s="1"/>
      <c r="IPD496" s="1"/>
      <c r="IPE496" s="1"/>
      <c r="IPF496" s="1"/>
      <c r="IPG496" s="1"/>
      <c r="IPH496" s="1"/>
      <c r="IPI496" s="1"/>
      <c r="IPJ496" s="1"/>
      <c r="IPK496" s="1"/>
      <c r="IPL496" s="1"/>
      <c r="IPM496" s="1"/>
      <c r="IPN496" s="1"/>
      <c r="IPO496" s="1"/>
      <c r="IPP496" s="1"/>
      <c r="IPQ496" s="1"/>
      <c r="IPR496" s="1"/>
      <c r="IPS496" s="1"/>
      <c r="IPT496" s="1"/>
      <c r="IPU496" s="1"/>
      <c r="IPV496" s="1"/>
      <c r="IPW496" s="1"/>
      <c r="IPX496" s="1"/>
      <c r="IPY496" s="1"/>
      <c r="IPZ496" s="1"/>
      <c r="IQA496" s="1"/>
      <c r="IQB496" s="1"/>
      <c r="IQC496" s="1"/>
      <c r="IQD496" s="1"/>
      <c r="IQE496" s="1"/>
      <c r="IQF496" s="1"/>
      <c r="IQG496" s="1"/>
      <c r="IQH496" s="1"/>
      <c r="IQI496" s="1"/>
      <c r="IQJ496" s="1"/>
      <c r="IQK496" s="1"/>
      <c r="IQL496" s="1"/>
      <c r="IQM496" s="1"/>
      <c r="IQN496" s="1"/>
      <c r="IQO496" s="1"/>
      <c r="IQP496" s="1"/>
      <c r="IQQ496" s="1"/>
      <c r="IQR496" s="1"/>
      <c r="IQS496" s="1"/>
      <c r="IQT496" s="1"/>
      <c r="IQU496" s="1"/>
      <c r="IQV496" s="1"/>
      <c r="IQW496" s="1"/>
      <c r="IQX496" s="1"/>
      <c r="IQY496" s="1"/>
      <c r="IQZ496" s="1"/>
      <c r="IRA496" s="1"/>
      <c r="IRB496" s="1"/>
      <c r="IRC496" s="1"/>
      <c r="IRD496" s="1"/>
      <c r="IRE496" s="1"/>
      <c r="IRF496" s="1"/>
      <c r="IRG496" s="1"/>
      <c r="IRH496" s="1"/>
      <c r="IRI496" s="1"/>
      <c r="IRJ496" s="1"/>
      <c r="IRK496" s="1"/>
      <c r="IRL496" s="1"/>
      <c r="IRM496" s="1"/>
      <c r="IRN496" s="1"/>
      <c r="IRO496" s="1"/>
      <c r="IRP496" s="1"/>
      <c r="IRQ496" s="1"/>
      <c r="IRR496" s="1"/>
      <c r="IRS496" s="1"/>
      <c r="IRT496" s="1"/>
      <c r="IRU496" s="1"/>
      <c r="IRV496" s="1"/>
      <c r="IRW496" s="1"/>
      <c r="IRX496" s="1"/>
      <c r="IRY496" s="1"/>
      <c r="IRZ496" s="1"/>
      <c r="ISA496" s="1"/>
      <c r="ISB496" s="1"/>
      <c r="ISC496" s="1"/>
      <c r="ISD496" s="1"/>
      <c r="ISE496" s="1"/>
      <c r="ISF496" s="1"/>
      <c r="ISG496" s="1"/>
      <c r="ISH496" s="1"/>
      <c r="ISI496" s="1"/>
      <c r="ISJ496" s="1"/>
      <c r="ISK496" s="1"/>
      <c r="ISL496" s="1"/>
      <c r="ISM496" s="1"/>
      <c r="ISN496" s="1"/>
      <c r="ISO496" s="1"/>
      <c r="ISP496" s="1"/>
      <c r="ISQ496" s="1"/>
      <c r="ISR496" s="1"/>
      <c r="ISS496" s="1"/>
      <c r="IST496" s="1"/>
      <c r="ISU496" s="1"/>
      <c r="ISV496" s="1"/>
      <c r="ISW496" s="1"/>
      <c r="ISX496" s="1"/>
      <c r="ISY496" s="1"/>
      <c r="ISZ496" s="1"/>
      <c r="ITA496" s="1"/>
      <c r="ITB496" s="1"/>
      <c r="ITC496" s="1"/>
      <c r="ITD496" s="1"/>
      <c r="ITE496" s="1"/>
      <c r="ITF496" s="1"/>
      <c r="ITG496" s="1"/>
      <c r="ITH496" s="1"/>
      <c r="ITI496" s="1"/>
      <c r="ITJ496" s="1"/>
      <c r="ITK496" s="1"/>
      <c r="ITL496" s="1"/>
      <c r="ITM496" s="1"/>
      <c r="ITN496" s="1"/>
      <c r="ITO496" s="1"/>
      <c r="ITP496" s="1"/>
      <c r="ITQ496" s="1"/>
      <c r="ITR496" s="1"/>
      <c r="ITS496" s="1"/>
      <c r="ITT496" s="1"/>
      <c r="ITU496" s="1"/>
      <c r="ITV496" s="1"/>
      <c r="ITW496" s="1"/>
      <c r="ITX496" s="1"/>
      <c r="ITY496" s="1"/>
      <c r="ITZ496" s="1"/>
      <c r="IUA496" s="1"/>
      <c r="IUB496" s="1"/>
      <c r="IUC496" s="1"/>
      <c r="IUD496" s="1"/>
      <c r="IUE496" s="1"/>
      <c r="IUF496" s="1"/>
      <c r="IUG496" s="1"/>
      <c r="IUH496" s="1"/>
      <c r="IUI496" s="1"/>
      <c r="IUJ496" s="1"/>
      <c r="IUK496" s="1"/>
      <c r="IUL496" s="1"/>
      <c r="IUM496" s="1"/>
      <c r="IUN496" s="1"/>
      <c r="IUO496" s="1"/>
      <c r="IUP496" s="1"/>
      <c r="IUQ496" s="1"/>
      <c r="IUR496" s="1"/>
      <c r="IUS496" s="1"/>
      <c r="IUT496" s="1"/>
      <c r="IUU496" s="1"/>
      <c r="IUV496" s="1"/>
      <c r="IUW496" s="1"/>
      <c r="IUX496" s="1"/>
      <c r="IUY496" s="1"/>
      <c r="IUZ496" s="1"/>
      <c r="IVA496" s="1"/>
      <c r="IVB496" s="1"/>
      <c r="IVC496" s="1"/>
      <c r="IVD496" s="1"/>
      <c r="IVE496" s="1"/>
      <c r="IVF496" s="1"/>
      <c r="IVG496" s="1"/>
      <c r="IVH496" s="1"/>
      <c r="IVI496" s="1"/>
      <c r="IVJ496" s="1"/>
      <c r="IVK496" s="1"/>
      <c r="IVL496" s="1"/>
      <c r="IVM496" s="1"/>
      <c r="IVN496" s="1"/>
      <c r="IVO496" s="1"/>
      <c r="IVP496" s="1"/>
      <c r="IVQ496" s="1"/>
      <c r="IVR496" s="1"/>
      <c r="IVS496" s="1"/>
      <c r="IVT496" s="1"/>
      <c r="IVU496" s="1"/>
      <c r="IVV496" s="1"/>
      <c r="IVW496" s="1"/>
      <c r="IVX496" s="1"/>
      <c r="IVY496" s="1"/>
      <c r="IVZ496" s="1"/>
      <c r="IWA496" s="1"/>
      <c r="IWB496" s="1"/>
      <c r="IWC496" s="1"/>
      <c r="IWD496" s="1"/>
      <c r="IWE496" s="1"/>
      <c r="IWF496" s="1"/>
      <c r="IWG496" s="1"/>
      <c r="IWH496" s="1"/>
      <c r="IWI496" s="1"/>
      <c r="IWJ496" s="1"/>
      <c r="IWK496" s="1"/>
      <c r="IWL496" s="1"/>
      <c r="IWM496" s="1"/>
      <c r="IWN496" s="1"/>
      <c r="IWO496" s="1"/>
      <c r="IWP496" s="1"/>
      <c r="IWQ496" s="1"/>
      <c r="IWR496" s="1"/>
      <c r="IWS496" s="1"/>
      <c r="IWT496" s="1"/>
      <c r="IWU496" s="1"/>
      <c r="IWV496" s="1"/>
      <c r="IWW496" s="1"/>
      <c r="IWX496" s="1"/>
      <c r="IWY496" s="1"/>
      <c r="IWZ496" s="1"/>
      <c r="IXA496" s="1"/>
      <c r="IXB496" s="1"/>
      <c r="IXC496" s="1"/>
      <c r="IXD496" s="1"/>
      <c r="IXE496" s="1"/>
      <c r="IXF496" s="1"/>
      <c r="IXG496" s="1"/>
      <c r="IXH496" s="1"/>
      <c r="IXI496" s="1"/>
      <c r="IXJ496" s="1"/>
      <c r="IXK496" s="1"/>
      <c r="IXL496" s="1"/>
      <c r="IXM496" s="1"/>
      <c r="IXN496" s="1"/>
      <c r="IXO496" s="1"/>
      <c r="IXP496" s="1"/>
      <c r="IXQ496" s="1"/>
      <c r="IXR496" s="1"/>
      <c r="IXS496" s="1"/>
      <c r="IXT496" s="1"/>
      <c r="IXU496" s="1"/>
      <c r="IXV496" s="1"/>
      <c r="IXW496" s="1"/>
      <c r="IXX496" s="1"/>
      <c r="IXY496" s="1"/>
      <c r="IXZ496" s="1"/>
      <c r="IYA496" s="1"/>
      <c r="IYB496" s="1"/>
      <c r="IYC496" s="1"/>
      <c r="IYD496" s="1"/>
      <c r="IYE496" s="1"/>
      <c r="IYF496" s="1"/>
      <c r="IYG496" s="1"/>
      <c r="IYH496" s="1"/>
      <c r="IYI496" s="1"/>
      <c r="IYJ496" s="1"/>
      <c r="IYK496" s="1"/>
      <c r="IYL496" s="1"/>
      <c r="IYM496" s="1"/>
      <c r="IYN496" s="1"/>
      <c r="IYO496" s="1"/>
      <c r="IYP496" s="1"/>
      <c r="IYQ496" s="1"/>
      <c r="IYR496" s="1"/>
      <c r="IYS496" s="1"/>
      <c r="IYT496" s="1"/>
      <c r="IYU496" s="1"/>
      <c r="IYV496" s="1"/>
      <c r="IYW496" s="1"/>
      <c r="IYX496" s="1"/>
      <c r="IYY496" s="1"/>
      <c r="IYZ496" s="1"/>
      <c r="IZA496" s="1"/>
      <c r="IZB496" s="1"/>
      <c r="IZC496" s="1"/>
      <c r="IZD496" s="1"/>
      <c r="IZE496" s="1"/>
      <c r="IZF496" s="1"/>
      <c r="IZG496" s="1"/>
      <c r="IZH496" s="1"/>
      <c r="IZI496" s="1"/>
      <c r="IZJ496" s="1"/>
      <c r="IZK496" s="1"/>
      <c r="IZL496" s="1"/>
      <c r="IZM496" s="1"/>
      <c r="IZN496" s="1"/>
      <c r="IZO496" s="1"/>
      <c r="IZP496" s="1"/>
      <c r="IZQ496" s="1"/>
      <c r="IZR496" s="1"/>
      <c r="IZS496" s="1"/>
      <c r="IZT496" s="1"/>
      <c r="IZU496" s="1"/>
      <c r="IZV496" s="1"/>
      <c r="IZW496" s="1"/>
      <c r="IZX496" s="1"/>
      <c r="IZY496" s="1"/>
      <c r="IZZ496" s="1"/>
      <c r="JAA496" s="1"/>
      <c r="JAB496" s="1"/>
      <c r="JAC496" s="1"/>
      <c r="JAD496" s="1"/>
      <c r="JAE496" s="1"/>
      <c r="JAF496" s="1"/>
      <c r="JAG496" s="1"/>
      <c r="JAH496" s="1"/>
      <c r="JAI496" s="1"/>
      <c r="JAJ496" s="1"/>
      <c r="JAK496" s="1"/>
      <c r="JAL496" s="1"/>
      <c r="JAM496" s="1"/>
      <c r="JAN496" s="1"/>
      <c r="JAO496" s="1"/>
      <c r="JAP496" s="1"/>
      <c r="JAQ496" s="1"/>
      <c r="JAR496" s="1"/>
      <c r="JAS496" s="1"/>
      <c r="JAT496" s="1"/>
      <c r="JAU496" s="1"/>
      <c r="JAV496" s="1"/>
      <c r="JAW496" s="1"/>
      <c r="JAX496" s="1"/>
      <c r="JAY496" s="1"/>
      <c r="JAZ496" s="1"/>
      <c r="JBA496" s="1"/>
      <c r="JBB496" s="1"/>
      <c r="JBC496" s="1"/>
      <c r="JBD496" s="1"/>
      <c r="JBE496" s="1"/>
      <c r="JBF496" s="1"/>
      <c r="JBG496" s="1"/>
      <c r="JBH496" s="1"/>
      <c r="JBI496" s="1"/>
      <c r="JBJ496" s="1"/>
      <c r="JBK496" s="1"/>
      <c r="JBL496" s="1"/>
      <c r="JBM496" s="1"/>
      <c r="JBN496" s="1"/>
      <c r="JBO496" s="1"/>
      <c r="JBP496" s="1"/>
      <c r="JBQ496" s="1"/>
      <c r="JBR496" s="1"/>
      <c r="JBS496" s="1"/>
      <c r="JBT496" s="1"/>
      <c r="JBU496" s="1"/>
      <c r="JBV496" s="1"/>
      <c r="JBW496" s="1"/>
      <c r="JBX496" s="1"/>
      <c r="JBY496" s="1"/>
      <c r="JBZ496" s="1"/>
      <c r="JCA496" s="1"/>
      <c r="JCB496" s="1"/>
      <c r="JCC496" s="1"/>
      <c r="JCD496" s="1"/>
      <c r="JCE496" s="1"/>
      <c r="JCF496" s="1"/>
      <c r="JCG496" s="1"/>
      <c r="JCH496" s="1"/>
      <c r="JCI496" s="1"/>
      <c r="JCJ496" s="1"/>
      <c r="JCK496" s="1"/>
      <c r="JCL496" s="1"/>
      <c r="JCM496" s="1"/>
      <c r="JCN496" s="1"/>
      <c r="JCO496" s="1"/>
      <c r="JCP496" s="1"/>
      <c r="JCQ496" s="1"/>
      <c r="JCR496" s="1"/>
      <c r="JCS496" s="1"/>
      <c r="JCT496" s="1"/>
      <c r="JCU496" s="1"/>
      <c r="JCV496" s="1"/>
      <c r="JCW496" s="1"/>
      <c r="JCX496" s="1"/>
      <c r="JCY496" s="1"/>
      <c r="JCZ496" s="1"/>
      <c r="JDA496" s="1"/>
      <c r="JDB496" s="1"/>
      <c r="JDC496" s="1"/>
      <c r="JDD496" s="1"/>
      <c r="JDE496" s="1"/>
      <c r="JDF496" s="1"/>
      <c r="JDG496" s="1"/>
      <c r="JDH496" s="1"/>
      <c r="JDI496" s="1"/>
      <c r="JDJ496" s="1"/>
      <c r="JDK496" s="1"/>
      <c r="JDL496" s="1"/>
      <c r="JDM496" s="1"/>
      <c r="JDN496" s="1"/>
      <c r="JDO496" s="1"/>
      <c r="JDP496" s="1"/>
      <c r="JDQ496" s="1"/>
      <c r="JDR496" s="1"/>
      <c r="JDS496" s="1"/>
      <c r="JDT496" s="1"/>
      <c r="JDU496" s="1"/>
      <c r="JDV496" s="1"/>
      <c r="JDW496" s="1"/>
      <c r="JDX496" s="1"/>
      <c r="JDY496" s="1"/>
      <c r="JDZ496" s="1"/>
      <c r="JEA496" s="1"/>
      <c r="JEB496" s="1"/>
      <c r="JEC496" s="1"/>
      <c r="JED496" s="1"/>
      <c r="JEE496" s="1"/>
      <c r="JEF496" s="1"/>
      <c r="JEG496" s="1"/>
      <c r="JEH496" s="1"/>
      <c r="JEI496" s="1"/>
      <c r="JEJ496" s="1"/>
      <c r="JEK496" s="1"/>
      <c r="JEL496" s="1"/>
      <c r="JEM496" s="1"/>
      <c r="JEN496" s="1"/>
      <c r="JEO496" s="1"/>
      <c r="JEP496" s="1"/>
      <c r="JEQ496" s="1"/>
      <c r="JER496" s="1"/>
      <c r="JES496" s="1"/>
      <c r="JET496" s="1"/>
      <c r="JEU496" s="1"/>
      <c r="JEV496" s="1"/>
      <c r="JEW496" s="1"/>
      <c r="JEX496" s="1"/>
      <c r="JEY496" s="1"/>
      <c r="JEZ496" s="1"/>
      <c r="JFA496" s="1"/>
      <c r="JFB496" s="1"/>
      <c r="JFC496" s="1"/>
      <c r="JFD496" s="1"/>
      <c r="JFE496" s="1"/>
      <c r="JFF496" s="1"/>
      <c r="JFG496" s="1"/>
      <c r="JFH496" s="1"/>
      <c r="JFI496" s="1"/>
      <c r="JFJ496" s="1"/>
      <c r="JFK496" s="1"/>
      <c r="JFL496" s="1"/>
      <c r="JFM496" s="1"/>
      <c r="JFN496" s="1"/>
      <c r="JFO496" s="1"/>
      <c r="JFP496" s="1"/>
      <c r="JFQ496" s="1"/>
      <c r="JFR496" s="1"/>
      <c r="JFS496" s="1"/>
      <c r="JFT496" s="1"/>
      <c r="JFU496" s="1"/>
      <c r="JFV496" s="1"/>
      <c r="JFW496" s="1"/>
      <c r="JFX496" s="1"/>
      <c r="JFY496" s="1"/>
      <c r="JFZ496" s="1"/>
      <c r="JGA496" s="1"/>
      <c r="JGB496" s="1"/>
      <c r="JGC496" s="1"/>
      <c r="JGD496" s="1"/>
      <c r="JGE496" s="1"/>
      <c r="JGF496" s="1"/>
      <c r="JGG496" s="1"/>
      <c r="JGH496" s="1"/>
      <c r="JGI496" s="1"/>
      <c r="JGJ496" s="1"/>
      <c r="JGK496" s="1"/>
      <c r="JGL496" s="1"/>
      <c r="JGM496" s="1"/>
      <c r="JGN496" s="1"/>
      <c r="JGO496" s="1"/>
      <c r="JGP496" s="1"/>
      <c r="JGQ496" s="1"/>
      <c r="JGR496" s="1"/>
      <c r="JGS496" s="1"/>
      <c r="JGT496" s="1"/>
      <c r="JGU496" s="1"/>
      <c r="JGV496" s="1"/>
      <c r="JGW496" s="1"/>
      <c r="JGX496" s="1"/>
      <c r="JGY496" s="1"/>
      <c r="JGZ496" s="1"/>
      <c r="JHA496" s="1"/>
      <c r="JHB496" s="1"/>
      <c r="JHC496" s="1"/>
      <c r="JHD496" s="1"/>
      <c r="JHE496" s="1"/>
      <c r="JHF496" s="1"/>
      <c r="JHG496" s="1"/>
      <c r="JHH496" s="1"/>
      <c r="JHI496" s="1"/>
      <c r="JHJ496" s="1"/>
      <c r="JHK496" s="1"/>
      <c r="JHL496" s="1"/>
      <c r="JHM496" s="1"/>
      <c r="JHN496" s="1"/>
      <c r="JHO496" s="1"/>
      <c r="JHP496" s="1"/>
      <c r="JHQ496" s="1"/>
      <c r="JHR496" s="1"/>
      <c r="JHS496" s="1"/>
      <c r="JHT496" s="1"/>
      <c r="JHU496" s="1"/>
      <c r="JHV496" s="1"/>
      <c r="JHW496" s="1"/>
      <c r="JHX496" s="1"/>
      <c r="JHY496" s="1"/>
      <c r="JHZ496" s="1"/>
      <c r="JIA496" s="1"/>
      <c r="JIB496" s="1"/>
      <c r="JIC496" s="1"/>
      <c r="JID496" s="1"/>
      <c r="JIE496" s="1"/>
      <c r="JIF496" s="1"/>
      <c r="JIG496" s="1"/>
      <c r="JIH496" s="1"/>
      <c r="JII496" s="1"/>
      <c r="JIJ496" s="1"/>
      <c r="JIK496" s="1"/>
      <c r="JIL496" s="1"/>
      <c r="JIM496" s="1"/>
      <c r="JIN496" s="1"/>
      <c r="JIO496" s="1"/>
      <c r="JIP496" s="1"/>
      <c r="JIQ496" s="1"/>
      <c r="JIR496" s="1"/>
      <c r="JIS496" s="1"/>
      <c r="JIT496" s="1"/>
      <c r="JIU496" s="1"/>
      <c r="JIV496" s="1"/>
      <c r="JIW496" s="1"/>
      <c r="JIX496" s="1"/>
      <c r="JIY496" s="1"/>
      <c r="JIZ496" s="1"/>
      <c r="JJA496" s="1"/>
      <c r="JJB496" s="1"/>
      <c r="JJC496" s="1"/>
      <c r="JJD496" s="1"/>
      <c r="JJE496" s="1"/>
      <c r="JJF496" s="1"/>
      <c r="JJG496" s="1"/>
      <c r="JJH496" s="1"/>
      <c r="JJI496" s="1"/>
      <c r="JJJ496" s="1"/>
      <c r="JJK496" s="1"/>
      <c r="JJL496" s="1"/>
      <c r="JJM496" s="1"/>
      <c r="JJN496" s="1"/>
      <c r="JJO496" s="1"/>
      <c r="JJP496" s="1"/>
      <c r="JJQ496" s="1"/>
      <c r="JJR496" s="1"/>
      <c r="JJS496" s="1"/>
      <c r="JJT496" s="1"/>
      <c r="JJU496" s="1"/>
      <c r="JJV496" s="1"/>
      <c r="JJW496" s="1"/>
      <c r="JJX496" s="1"/>
      <c r="JJY496" s="1"/>
      <c r="JJZ496" s="1"/>
      <c r="JKA496" s="1"/>
      <c r="JKB496" s="1"/>
      <c r="JKC496" s="1"/>
      <c r="JKD496" s="1"/>
      <c r="JKE496" s="1"/>
      <c r="JKF496" s="1"/>
      <c r="JKG496" s="1"/>
      <c r="JKH496" s="1"/>
      <c r="JKI496" s="1"/>
      <c r="JKJ496" s="1"/>
      <c r="JKK496" s="1"/>
      <c r="JKL496" s="1"/>
      <c r="JKM496" s="1"/>
      <c r="JKN496" s="1"/>
      <c r="JKO496" s="1"/>
      <c r="JKP496" s="1"/>
      <c r="JKQ496" s="1"/>
      <c r="JKR496" s="1"/>
      <c r="JKS496" s="1"/>
      <c r="JKT496" s="1"/>
      <c r="JKU496" s="1"/>
      <c r="JKV496" s="1"/>
      <c r="JKW496" s="1"/>
      <c r="JKX496" s="1"/>
      <c r="JKY496" s="1"/>
      <c r="JKZ496" s="1"/>
      <c r="JLA496" s="1"/>
      <c r="JLB496" s="1"/>
      <c r="JLC496" s="1"/>
      <c r="JLD496" s="1"/>
      <c r="JLE496" s="1"/>
      <c r="JLF496" s="1"/>
      <c r="JLG496" s="1"/>
      <c r="JLH496" s="1"/>
      <c r="JLI496" s="1"/>
      <c r="JLJ496" s="1"/>
      <c r="JLK496" s="1"/>
      <c r="JLL496" s="1"/>
      <c r="JLM496" s="1"/>
      <c r="JLN496" s="1"/>
      <c r="JLO496" s="1"/>
      <c r="JLP496" s="1"/>
      <c r="JLQ496" s="1"/>
      <c r="JLR496" s="1"/>
      <c r="JLS496" s="1"/>
      <c r="JLT496" s="1"/>
      <c r="JLU496" s="1"/>
      <c r="JLV496" s="1"/>
      <c r="JLW496" s="1"/>
      <c r="JLX496" s="1"/>
      <c r="JLY496" s="1"/>
      <c r="JLZ496" s="1"/>
      <c r="JMA496" s="1"/>
      <c r="JMB496" s="1"/>
      <c r="JMC496" s="1"/>
      <c r="JMD496" s="1"/>
      <c r="JME496" s="1"/>
      <c r="JMF496" s="1"/>
      <c r="JMG496" s="1"/>
      <c r="JMH496" s="1"/>
      <c r="JMI496" s="1"/>
      <c r="JMJ496" s="1"/>
      <c r="JMK496" s="1"/>
      <c r="JML496" s="1"/>
      <c r="JMM496" s="1"/>
      <c r="JMN496" s="1"/>
      <c r="JMO496" s="1"/>
      <c r="JMP496" s="1"/>
      <c r="JMQ496" s="1"/>
      <c r="JMR496" s="1"/>
      <c r="JMS496" s="1"/>
      <c r="JMT496" s="1"/>
      <c r="JMU496" s="1"/>
      <c r="JMV496" s="1"/>
      <c r="JMW496" s="1"/>
      <c r="JMX496" s="1"/>
      <c r="JMY496" s="1"/>
      <c r="JMZ496" s="1"/>
      <c r="JNA496" s="1"/>
      <c r="JNB496" s="1"/>
      <c r="JNC496" s="1"/>
      <c r="JND496" s="1"/>
      <c r="JNE496" s="1"/>
      <c r="JNF496" s="1"/>
      <c r="JNG496" s="1"/>
      <c r="JNH496" s="1"/>
      <c r="JNI496" s="1"/>
      <c r="JNJ496" s="1"/>
      <c r="JNK496" s="1"/>
      <c r="JNL496" s="1"/>
      <c r="JNM496" s="1"/>
      <c r="JNN496" s="1"/>
      <c r="JNO496" s="1"/>
      <c r="JNP496" s="1"/>
      <c r="JNQ496" s="1"/>
      <c r="JNR496" s="1"/>
      <c r="JNS496" s="1"/>
      <c r="JNT496" s="1"/>
      <c r="JNU496" s="1"/>
      <c r="JNV496" s="1"/>
      <c r="JNW496" s="1"/>
      <c r="JNX496" s="1"/>
      <c r="JNY496" s="1"/>
      <c r="JNZ496" s="1"/>
      <c r="JOA496" s="1"/>
      <c r="JOB496" s="1"/>
      <c r="JOC496" s="1"/>
      <c r="JOD496" s="1"/>
      <c r="JOE496" s="1"/>
      <c r="JOF496" s="1"/>
      <c r="JOG496" s="1"/>
      <c r="JOH496" s="1"/>
      <c r="JOI496" s="1"/>
      <c r="JOJ496" s="1"/>
      <c r="JOK496" s="1"/>
      <c r="JOL496" s="1"/>
      <c r="JOM496" s="1"/>
      <c r="JON496" s="1"/>
      <c r="JOO496" s="1"/>
      <c r="JOP496" s="1"/>
      <c r="JOQ496" s="1"/>
      <c r="JOR496" s="1"/>
      <c r="JOS496" s="1"/>
      <c r="JOT496" s="1"/>
      <c r="JOU496" s="1"/>
      <c r="JOV496" s="1"/>
      <c r="JOW496" s="1"/>
      <c r="JOX496" s="1"/>
      <c r="JOY496" s="1"/>
      <c r="JOZ496" s="1"/>
      <c r="JPA496" s="1"/>
      <c r="JPB496" s="1"/>
      <c r="JPC496" s="1"/>
      <c r="JPD496" s="1"/>
      <c r="JPE496" s="1"/>
      <c r="JPF496" s="1"/>
      <c r="JPG496" s="1"/>
      <c r="JPH496" s="1"/>
      <c r="JPI496" s="1"/>
      <c r="JPJ496" s="1"/>
      <c r="JPK496" s="1"/>
      <c r="JPL496" s="1"/>
      <c r="JPM496" s="1"/>
      <c r="JPN496" s="1"/>
      <c r="JPO496" s="1"/>
      <c r="JPP496" s="1"/>
      <c r="JPQ496" s="1"/>
      <c r="JPR496" s="1"/>
      <c r="JPS496" s="1"/>
      <c r="JPT496" s="1"/>
      <c r="JPU496" s="1"/>
      <c r="JPV496" s="1"/>
      <c r="JPW496" s="1"/>
      <c r="JPX496" s="1"/>
      <c r="JPY496" s="1"/>
      <c r="JPZ496" s="1"/>
      <c r="JQA496" s="1"/>
      <c r="JQB496" s="1"/>
      <c r="JQC496" s="1"/>
      <c r="JQD496" s="1"/>
      <c r="JQE496" s="1"/>
      <c r="JQF496" s="1"/>
      <c r="JQG496" s="1"/>
      <c r="JQH496" s="1"/>
      <c r="JQI496" s="1"/>
      <c r="JQJ496" s="1"/>
      <c r="JQK496" s="1"/>
      <c r="JQL496" s="1"/>
      <c r="JQM496" s="1"/>
      <c r="JQN496" s="1"/>
      <c r="JQO496" s="1"/>
      <c r="JQP496" s="1"/>
      <c r="JQQ496" s="1"/>
      <c r="JQR496" s="1"/>
      <c r="JQS496" s="1"/>
      <c r="JQT496" s="1"/>
      <c r="JQU496" s="1"/>
      <c r="JQV496" s="1"/>
      <c r="JQW496" s="1"/>
      <c r="JQX496" s="1"/>
      <c r="JQY496" s="1"/>
      <c r="JQZ496" s="1"/>
      <c r="JRA496" s="1"/>
      <c r="JRB496" s="1"/>
      <c r="JRC496" s="1"/>
      <c r="JRD496" s="1"/>
      <c r="JRE496" s="1"/>
      <c r="JRF496" s="1"/>
      <c r="JRG496" s="1"/>
      <c r="JRH496" s="1"/>
      <c r="JRI496" s="1"/>
      <c r="JRJ496" s="1"/>
      <c r="JRK496" s="1"/>
      <c r="JRL496" s="1"/>
      <c r="JRM496" s="1"/>
      <c r="JRN496" s="1"/>
      <c r="JRO496" s="1"/>
      <c r="JRP496" s="1"/>
      <c r="JRQ496" s="1"/>
      <c r="JRR496" s="1"/>
      <c r="JRS496" s="1"/>
      <c r="JRT496" s="1"/>
      <c r="JRU496" s="1"/>
      <c r="JRV496" s="1"/>
      <c r="JRW496" s="1"/>
      <c r="JRX496" s="1"/>
      <c r="JRY496" s="1"/>
      <c r="JRZ496" s="1"/>
      <c r="JSA496" s="1"/>
      <c r="JSB496" s="1"/>
      <c r="JSC496" s="1"/>
      <c r="JSD496" s="1"/>
      <c r="JSE496" s="1"/>
      <c r="JSF496" s="1"/>
      <c r="JSG496" s="1"/>
      <c r="JSH496" s="1"/>
      <c r="JSI496" s="1"/>
      <c r="JSJ496" s="1"/>
      <c r="JSK496" s="1"/>
      <c r="JSL496" s="1"/>
      <c r="JSM496" s="1"/>
      <c r="JSN496" s="1"/>
      <c r="JSO496" s="1"/>
      <c r="JSP496" s="1"/>
      <c r="JSQ496" s="1"/>
      <c r="JSR496" s="1"/>
      <c r="JSS496" s="1"/>
      <c r="JST496" s="1"/>
      <c r="JSU496" s="1"/>
      <c r="JSV496" s="1"/>
      <c r="JSW496" s="1"/>
      <c r="JSX496" s="1"/>
      <c r="JSY496" s="1"/>
      <c r="JSZ496" s="1"/>
      <c r="JTA496" s="1"/>
      <c r="JTB496" s="1"/>
      <c r="JTC496" s="1"/>
      <c r="JTD496" s="1"/>
      <c r="JTE496" s="1"/>
      <c r="JTF496" s="1"/>
      <c r="JTG496" s="1"/>
      <c r="JTH496" s="1"/>
      <c r="JTI496" s="1"/>
      <c r="JTJ496" s="1"/>
      <c r="JTK496" s="1"/>
      <c r="JTL496" s="1"/>
      <c r="JTM496" s="1"/>
      <c r="JTN496" s="1"/>
      <c r="JTO496" s="1"/>
      <c r="JTP496" s="1"/>
      <c r="JTQ496" s="1"/>
      <c r="JTR496" s="1"/>
      <c r="JTS496" s="1"/>
      <c r="JTT496" s="1"/>
      <c r="JTU496" s="1"/>
      <c r="JTV496" s="1"/>
      <c r="JTW496" s="1"/>
      <c r="JTX496" s="1"/>
      <c r="JTY496" s="1"/>
      <c r="JTZ496" s="1"/>
      <c r="JUA496" s="1"/>
      <c r="JUB496" s="1"/>
      <c r="JUC496" s="1"/>
      <c r="JUD496" s="1"/>
      <c r="JUE496" s="1"/>
      <c r="JUF496" s="1"/>
      <c r="JUG496" s="1"/>
      <c r="JUH496" s="1"/>
      <c r="JUI496" s="1"/>
      <c r="JUJ496" s="1"/>
      <c r="JUK496" s="1"/>
      <c r="JUL496" s="1"/>
      <c r="JUM496" s="1"/>
      <c r="JUN496" s="1"/>
      <c r="JUO496" s="1"/>
      <c r="JUP496" s="1"/>
      <c r="JUQ496" s="1"/>
      <c r="JUR496" s="1"/>
      <c r="JUS496" s="1"/>
      <c r="JUT496" s="1"/>
      <c r="JUU496" s="1"/>
      <c r="JUV496" s="1"/>
      <c r="JUW496" s="1"/>
      <c r="JUX496" s="1"/>
      <c r="JUY496" s="1"/>
      <c r="JUZ496" s="1"/>
      <c r="JVA496" s="1"/>
      <c r="JVB496" s="1"/>
      <c r="JVC496" s="1"/>
      <c r="JVD496" s="1"/>
      <c r="JVE496" s="1"/>
      <c r="JVF496" s="1"/>
      <c r="JVG496" s="1"/>
      <c r="JVH496" s="1"/>
      <c r="JVI496" s="1"/>
      <c r="JVJ496" s="1"/>
      <c r="JVK496" s="1"/>
      <c r="JVL496" s="1"/>
      <c r="JVM496" s="1"/>
      <c r="JVN496" s="1"/>
      <c r="JVO496" s="1"/>
      <c r="JVP496" s="1"/>
      <c r="JVQ496" s="1"/>
      <c r="JVR496" s="1"/>
      <c r="JVS496" s="1"/>
      <c r="JVT496" s="1"/>
      <c r="JVU496" s="1"/>
      <c r="JVV496" s="1"/>
      <c r="JVW496" s="1"/>
      <c r="JVX496" s="1"/>
      <c r="JVY496" s="1"/>
      <c r="JVZ496" s="1"/>
      <c r="JWA496" s="1"/>
      <c r="JWB496" s="1"/>
      <c r="JWC496" s="1"/>
      <c r="JWD496" s="1"/>
      <c r="JWE496" s="1"/>
      <c r="JWF496" s="1"/>
      <c r="JWG496" s="1"/>
      <c r="JWH496" s="1"/>
      <c r="JWI496" s="1"/>
      <c r="JWJ496" s="1"/>
      <c r="JWK496" s="1"/>
      <c r="JWL496" s="1"/>
      <c r="JWM496" s="1"/>
      <c r="JWN496" s="1"/>
      <c r="JWO496" s="1"/>
      <c r="JWP496" s="1"/>
      <c r="JWQ496" s="1"/>
      <c r="JWR496" s="1"/>
      <c r="JWS496" s="1"/>
      <c r="JWT496" s="1"/>
      <c r="JWU496" s="1"/>
      <c r="JWV496" s="1"/>
      <c r="JWW496" s="1"/>
      <c r="JWX496" s="1"/>
      <c r="JWY496" s="1"/>
      <c r="JWZ496" s="1"/>
      <c r="JXA496" s="1"/>
      <c r="JXB496" s="1"/>
      <c r="JXC496" s="1"/>
      <c r="JXD496" s="1"/>
      <c r="JXE496" s="1"/>
      <c r="JXF496" s="1"/>
      <c r="JXG496" s="1"/>
      <c r="JXH496" s="1"/>
      <c r="JXI496" s="1"/>
      <c r="JXJ496" s="1"/>
      <c r="JXK496" s="1"/>
      <c r="JXL496" s="1"/>
      <c r="JXM496" s="1"/>
      <c r="JXN496" s="1"/>
      <c r="JXO496" s="1"/>
      <c r="JXP496" s="1"/>
      <c r="JXQ496" s="1"/>
      <c r="JXR496" s="1"/>
      <c r="JXS496" s="1"/>
      <c r="JXT496" s="1"/>
      <c r="JXU496" s="1"/>
      <c r="JXV496" s="1"/>
      <c r="JXW496" s="1"/>
      <c r="JXX496" s="1"/>
      <c r="JXY496" s="1"/>
      <c r="JXZ496" s="1"/>
      <c r="JYA496" s="1"/>
      <c r="JYB496" s="1"/>
      <c r="JYC496" s="1"/>
      <c r="JYD496" s="1"/>
      <c r="JYE496" s="1"/>
      <c r="JYF496" s="1"/>
      <c r="JYG496" s="1"/>
      <c r="JYH496" s="1"/>
      <c r="JYI496" s="1"/>
      <c r="JYJ496" s="1"/>
      <c r="JYK496" s="1"/>
      <c r="JYL496" s="1"/>
      <c r="JYM496" s="1"/>
      <c r="JYN496" s="1"/>
      <c r="JYO496" s="1"/>
      <c r="JYP496" s="1"/>
      <c r="JYQ496" s="1"/>
      <c r="JYR496" s="1"/>
      <c r="JYS496" s="1"/>
      <c r="JYT496" s="1"/>
      <c r="JYU496" s="1"/>
      <c r="JYV496" s="1"/>
      <c r="JYW496" s="1"/>
      <c r="JYX496" s="1"/>
      <c r="JYY496" s="1"/>
      <c r="JYZ496" s="1"/>
      <c r="JZA496" s="1"/>
      <c r="JZB496" s="1"/>
      <c r="JZC496" s="1"/>
      <c r="JZD496" s="1"/>
      <c r="JZE496" s="1"/>
      <c r="JZF496" s="1"/>
      <c r="JZG496" s="1"/>
      <c r="JZH496" s="1"/>
      <c r="JZI496" s="1"/>
      <c r="JZJ496" s="1"/>
      <c r="JZK496" s="1"/>
      <c r="JZL496" s="1"/>
      <c r="JZM496" s="1"/>
      <c r="JZN496" s="1"/>
      <c r="JZO496" s="1"/>
      <c r="JZP496" s="1"/>
      <c r="JZQ496" s="1"/>
      <c r="JZR496" s="1"/>
      <c r="JZS496" s="1"/>
      <c r="JZT496" s="1"/>
      <c r="JZU496" s="1"/>
      <c r="JZV496" s="1"/>
      <c r="JZW496" s="1"/>
      <c r="JZX496" s="1"/>
      <c r="JZY496" s="1"/>
      <c r="JZZ496" s="1"/>
      <c r="KAA496" s="1"/>
      <c r="KAB496" s="1"/>
      <c r="KAC496" s="1"/>
      <c r="KAD496" s="1"/>
      <c r="KAE496" s="1"/>
      <c r="KAF496" s="1"/>
      <c r="KAG496" s="1"/>
      <c r="KAH496" s="1"/>
      <c r="KAI496" s="1"/>
      <c r="KAJ496" s="1"/>
      <c r="KAK496" s="1"/>
      <c r="KAL496" s="1"/>
      <c r="KAM496" s="1"/>
      <c r="KAN496" s="1"/>
      <c r="KAO496" s="1"/>
      <c r="KAP496" s="1"/>
      <c r="KAQ496" s="1"/>
      <c r="KAR496" s="1"/>
      <c r="KAS496" s="1"/>
      <c r="KAT496" s="1"/>
      <c r="KAU496" s="1"/>
      <c r="KAV496" s="1"/>
      <c r="KAW496" s="1"/>
      <c r="KAX496" s="1"/>
      <c r="KAY496" s="1"/>
      <c r="KAZ496" s="1"/>
      <c r="KBA496" s="1"/>
      <c r="KBB496" s="1"/>
      <c r="KBC496" s="1"/>
      <c r="KBD496" s="1"/>
      <c r="KBE496" s="1"/>
      <c r="KBF496" s="1"/>
      <c r="KBG496" s="1"/>
      <c r="KBH496" s="1"/>
      <c r="KBI496" s="1"/>
      <c r="KBJ496" s="1"/>
      <c r="KBK496" s="1"/>
      <c r="KBL496" s="1"/>
      <c r="KBM496" s="1"/>
      <c r="KBN496" s="1"/>
      <c r="KBO496" s="1"/>
      <c r="KBP496" s="1"/>
      <c r="KBQ496" s="1"/>
      <c r="KBR496" s="1"/>
      <c r="KBS496" s="1"/>
      <c r="KBT496" s="1"/>
      <c r="KBU496" s="1"/>
      <c r="KBV496" s="1"/>
      <c r="KBW496" s="1"/>
      <c r="KBX496" s="1"/>
      <c r="KBY496" s="1"/>
      <c r="KBZ496" s="1"/>
      <c r="KCA496" s="1"/>
      <c r="KCB496" s="1"/>
      <c r="KCC496" s="1"/>
      <c r="KCD496" s="1"/>
      <c r="KCE496" s="1"/>
      <c r="KCF496" s="1"/>
      <c r="KCG496" s="1"/>
      <c r="KCH496" s="1"/>
      <c r="KCI496" s="1"/>
      <c r="KCJ496" s="1"/>
      <c r="KCK496" s="1"/>
      <c r="KCL496" s="1"/>
      <c r="KCM496" s="1"/>
      <c r="KCN496" s="1"/>
      <c r="KCO496" s="1"/>
      <c r="KCP496" s="1"/>
      <c r="KCQ496" s="1"/>
      <c r="KCR496" s="1"/>
      <c r="KCS496" s="1"/>
      <c r="KCT496" s="1"/>
      <c r="KCU496" s="1"/>
      <c r="KCV496" s="1"/>
      <c r="KCW496" s="1"/>
      <c r="KCX496" s="1"/>
      <c r="KCY496" s="1"/>
      <c r="KCZ496" s="1"/>
      <c r="KDA496" s="1"/>
      <c r="KDB496" s="1"/>
      <c r="KDC496" s="1"/>
      <c r="KDD496" s="1"/>
      <c r="KDE496" s="1"/>
      <c r="KDF496" s="1"/>
      <c r="KDG496" s="1"/>
      <c r="KDH496" s="1"/>
      <c r="KDI496" s="1"/>
      <c r="KDJ496" s="1"/>
      <c r="KDK496" s="1"/>
      <c r="KDL496" s="1"/>
      <c r="KDM496" s="1"/>
      <c r="KDN496" s="1"/>
      <c r="KDO496" s="1"/>
      <c r="KDP496" s="1"/>
      <c r="KDQ496" s="1"/>
      <c r="KDR496" s="1"/>
      <c r="KDS496" s="1"/>
      <c r="KDT496" s="1"/>
      <c r="KDU496" s="1"/>
      <c r="KDV496" s="1"/>
      <c r="KDW496" s="1"/>
      <c r="KDX496" s="1"/>
      <c r="KDY496" s="1"/>
      <c r="KDZ496" s="1"/>
      <c r="KEA496" s="1"/>
      <c r="KEB496" s="1"/>
      <c r="KEC496" s="1"/>
      <c r="KED496" s="1"/>
      <c r="KEE496" s="1"/>
      <c r="KEF496" s="1"/>
      <c r="KEG496" s="1"/>
      <c r="KEH496" s="1"/>
      <c r="KEI496" s="1"/>
      <c r="KEJ496" s="1"/>
      <c r="KEK496" s="1"/>
      <c r="KEL496" s="1"/>
      <c r="KEM496" s="1"/>
      <c r="KEN496" s="1"/>
      <c r="KEO496" s="1"/>
      <c r="KEP496" s="1"/>
      <c r="KEQ496" s="1"/>
      <c r="KER496" s="1"/>
      <c r="KES496" s="1"/>
      <c r="KET496" s="1"/>
      <c r="KEU496" s="1"/>
      <c r="KEV496" s="1"/>
      <c r="KEW496" s="1"/>
      <c r="KEX496" s="1"/>
      <c r="KEY496" s="1"/>
      <c r="KEZ496" s="1"/>
      <c r="KFA496" s="1"/>
      <c r="KFB496" s="1"/>
      <c r="KFC496" s="1"/>
      <c r="KFD496" s="1"/>
      <c r="KFE496" s="1"/>
      <c r="KFF496" s="1"/>
      <c r="KFG496" s="1"/>
      <c r="KFH496" s="1"/>
      <c r="KFI496" s="1"/>
      <c r="KFJ496" s="1"/>
      <c r="KFK496" s="1"/>
      <c r="KFL496" s="1"/>
      <c r="KFM496" s="1"/>
      <c r="KFN496" s="1"/>
      <c r="KFO496" s="1"/>
      <c r="KFP496" s="1"/>
      <c r="KFQ496" s="1"/>
      <c r="KFR496" s="1"/>
      <c r="KFS496" s="1"/>
      <c r="KFT496" s="1"/>
      <c r="KFU496" s="1"/>
      <c r="KFV496" s="1"/>
      <c r="KFW496" s="1"/>
      <c r="KFX496" s="1"/>
      <c r="KFY496" s="1"/>
      <c r="KFZ496" s="1"/>
      <c r="KGA496" s="1"/>
      <c r="KGB496" s="1"/>
      <c r="KGC496" s="1"/>
      <c r="KGD496" s="1"/>
      <c r="KGE496" s="1"/>
      <c r="KGF496" s="1"/>
      <c r="KGG496" s="1"/>
      <c r="KGH496" s="1"/>
      <c r="KGI496" s="1"/>
      <c r="KGJ496" s="1"/>
      <c r="KGK496" s="1"/>
      <c r="KGL496" s="1"/>
      <c r="KGM496" s="1"/>
      <c r="KGN496" s="1"/>
      <c r="KGO496" s="1"/>
      <c r="KGP496" s="1"/>
      <c r="KGQ496" s="1"/>
      <c r="KGR496" s="1"/>
      <c r="KGS496" s="1"/>
      <c r="KGT496" s="1"/>
      <c r="KGU496" s="1"/>
      <c r="KGV496" s="1"/>
      <c r="KGW496" s="1"/>
      <c r="KGX496" s="1"/>
      <c r="KGY496" s="1"/>
      <c r="KGZ496" s="1"/>
      <c r="KHA496" s="1"/>
      <c r="KHB496" s="1"/>
      <c r="KHC496" s="1"/>
      <c r="KHD496" s="1"/>
      <c r="KHE496" s="1"/>
      <c r="KHF496" s="1"/>
      <c r="KHG496" s="1"/>
      <c r="KHH496" s="1"/>
      <c r="KHI496" s="1"/>
      <c r="KHJ496" s="1"/>
      <c r="KHK496" s="1"/>
      <c r="KHL496" s="1"/>
      <c r="KHM496" s="1"/>
      <c r="KHN496" s="1"/>
      <c r="KHO496" s="1"/>
      <c r="KHP496" s="1"/>
      <c r="KHQ496" s="1"/>
      <c r="KHR496" s="1"/>
      <c r="KHS496" s="1"/>
      <c r="KHT496" s="1"/>
      <c r="KHU496" s="1"/>
      <c r="KHV496" s="1"/>
      <c r="KHW496" s="1"/>
      <c r="KHX496" s="1"/>
      <c r="KHY496" s="1"/>
      <c r="KHZ496" s="1"/>
      <c r="KIA496" s="1"/>
      <c r="KIB496" s="1"/>
      <c r="KIC496" s="1"/>
      <c r="KID496" s="1"/>
      <c r="KIE496" s="1"/>
      <c r="KIF496" s="1"/>
      <c r="KIG496" s="1"/>
      <c r="KIH496" s="1"/>
      <c r="KII496" s="1"/>
      <c r="KIJ496" s="1"/>
      <c r="KIK496" s="1"/>
      <c r="KIL496" s="1"/>
      <c r="KIM496" s="1"/>
      <c r="KIN496" s="1"/>
      <c r="KIO496" s="1"/>
      <c r="KIP496" s="1"/>
      <c r="KIQ496" s="1"/>
      <c r="KIR496" s="1"/>
      <c r="KIS496" s="1"/>
      <c r="KIT496" s="1"/>
      <c r="KIU496" s="1"/>
      <c r="KIV496" s="1"/>
      <c r="KIW496" s="1"/>
      <c r="KIX496" s="1"/>
      <c r="KIY496" s="1"/>
      <c r="KIZ496" s="1"/>
      <c r="KJA496" s="1"/>
      <c r="KJB496" s="1"/>
      <c r="KJC496" s="1"/>
      <c r="KJD496" s="1"/>
      <c r="KJE496" s="1"/>
      <c r="KJF496" s="1"/>
      <c r="KJG496" s="1"/>
      <c r="KJH496" s="1"/>
      <c r="KJI496" s="1"/>
      <c r="KJJ496" s="1"/>
      <c r="KJK496" s="1"/>
      <c r="KJL496" s="1"/>
      <c r="KJM496" s="1"/>
      <c r="KJN496" s="1"/>
      <c r="KJO496" s="1"/>
      <c r="KJP496" s="1"/>
      <c r="KJQ496" s="1"/>
      <c r="KJR496" s="1"/>
      <c r="KJS496" s="1"/>
      <c r="KJT496" s="1"/>
      <c r="KJU496" s="1"/>
      <c r="KJV496" s="1"/>
      <c r="KJW496" s="1"/>
      <c r="KJX496" s="1"/>
      <c r="KJY496" s="1"/>
      <c r="KJZ496" s="1"/>
      <c r="KKA496" s="1"/>
      <c r="KKB496" s="1"/>
      <c r="KKC496" s="1"/>
      <c r="KKD496" s="1"/>
      <c r="KKE496" s="1"/>
      <c r="KKF496" s="1"/>
      <c r="KKG496" s="1"/>
      <c r="KKH496" s="1"/>
      <c r="KKI496" s="1"/>
      <c r="KKJ496" s="1"/>
      <c r="KKK496" s="1"/>
      <c r="KKL496" s="1"/>
      <c r="KKM496" s="1"/>
      <c r="KKN496" s="1"/>
      <c r="KKO496" s="1"/>
      <c r="KKP496" s="1"/>
      <c r="KKQ496" s="1"/>
      <c r="KKR496" s="1"/>
      <c r="KKS496" s="1"/>
      <c r="KKT496" s="1"/>
      <c r="KKU496" s="1"/>
      <c r="KKV496" s="1"/>
      <c r="KKW496" s="1"/>
      <c r="KKX496" s="1"/>
      <c r="KKY496" s="1"/>
      <c r="KKZ496" s="1"/>
      <c r="KLA496" s="1"/>
      <c r="KLB496" s="1"/>
      <c r="KLC496" s="1"/>
      <c r="KLD496" s="1"/>
      <c r="KLE496" s="1"/>
      <c r="KLF496" s="1"/>
      <c r="KLG496" s="1"/>
      <c r="KLH496" s="1"/>
      <c r="KLI496" s="1"/>
      <c r="KLJ496" s="1"/>
      <c r="KLK496" s="1"/>
      <c r="KLL496" s="1"/>
      <c r="KLM496" s="1"/>
      <c r="KLN496" s="1"/>
      <c r="KLO496" s="1"/>
      <c r="KLP496" s="1"/>
      <c r="KLQ496" s="1"/>
      <c r="KLR496" s="1"/>
      <c r="KLS496" s="1"/>
      <c r="KLT496" s="1"/>
      <c r="KLU496" s="1"/>
      <c r="KLV496" s="1"/>
      <c r="KLW496" s="1"/>
      <c r="KLX496" s="1"/>
      <c r="KLY496" s="1"/>
      <c r="KLZ496" s="1"/>
      <c r="KMA496" s="1"/>
      <c r="KMB496" s="1"/>
      <c r="KMC496" s="1"/>
      <c r="KMD496" s="1"/>
      <c r="KME496" s="1"/>
      <c r="KMF496" s="1"/>
      <c r="KMG496" s="1"/>
      <c r="KMH496" s="1"/>
      <c r="KMI496" s="1"/>
      <c r="KMJ496" s="1"/>
      <c r="KMK496" s="1"/>
      <c r="KML496" s="1"/>
      <c r="KMM496" s="1"/>
      <c r="KMN496" s="1"/>
      <c r="KMO496" s="1"/>
      <c r="KMP496" s="1"/>
      <c r="KMQ496" s="1"/>
      <c r="KMR496" s="1"/>
      <c r="KMS496" s="1"/>
      <c r="KMT496" s="1"/>
      <c r="KMU496" s="1"/>
      <c r="KMV496" s="1"/>
      <c r="KMW496" s="1"/>
      <c r="KMX496" s="1"/>
      <c r="KMY496" s="1"/>
      <c r="KMZ496" s="1"/>
      <c r="KNA496" s="1"/>
      <c r="KNB496" s="1"/>
      <c r="KNC496" s="1"/>
      <c r="KND496" s="1"/>
      <c r="KNE496" s="1"/>
      <c r="KNF496" s="1"/>
      <c r="KNG496" s="1"/>
      <c r="KNH496" s="1"/>
      <c r="KNI496" s="1"/>
      <c r="KNJ496" s="1"/>
      <c r="KNK496" s="1"/>
      <c r="KNL496" s="1"/>
      <c r="KNM496" s="1"/>
      <c r="KNN496" s="1"/>
      <c r="KNO496" s="1"/>
      <c r="KNP496" s="1"/>
      <c r="KNQ496" s="1"/>
      <c r="KNR496" s="1"/>
      <c r="KNS496" s="1"/>
      <c r="KNT496" s="1"/>
      <c r="KNU496" s="1"/>
      <c r="KNV496" s="1"/>
      <c r="KNW496" s="1"/>
      <c r="KNX496" s="1"/>
      <c r="KNY496" s="1"/>
      <c r="KNZ496" s="1"/>
      <c r="KOA496" s="1"/>
      <c r="KOB496" s="1"/>
      <c r="KOC496" s="1"/>
      <c r="KOD496" s="1"/>
      <c r="KOE496" s="1"/>
      <c r="KOF496" s="1"/>
      <c r="KOG496" s="1"/>
      <c r="KOH496" s="1"/>
      <c r="KOI496" s="1"/>
      <c r="KOJ496" s="1"/>
      <c r="KOK496" s="1"/>
      <c r="KOL496" s="1"/>
      <c r="KOM496" s="1"/>
      <c r="KON496" s="1"/>
      <c r="KOO496" s="1"/>
      <c r="KOP496" s="1"/>
      <c r="KOQ496" s="1"/>
      <c r="KOR496" s="1"/>
      <c r="KOS496" s="1"/>
      <c r="KOT496" s="1"/>
      <c r="KOU496" s="1"/>
      <c r="KOV496" s="1"/>
      <c r="KOW496" s="1"/>
      <c r="KOX496" s="1"/>
      <c r="KOY496" s="1"/>
      <c r="KOZ496" s="1"/>
      <c r="KPA496" s="1"/>
      <c r="KPB496" s="1"/>
      <c r="KPC496" s="1"/>
      <c r="KPD496" s="1"/>
      <c r="KPE496" s="1"/>
      <c r="KPF496" s="1"/>
      <c r="KPG496" s="1"/>
      <c r="KPH496" s="1"/>
      <c r="KPI496" s="1"/>
      <c r="KPJ496" s="1"/>
      <c r="KPK496" s="1"/>
      <c r="KPL496" s="1"/>
      <c r="KPM496" s="1"/>
      <c r="KPN496" s="1"/>
      <c r="KPO496" s="1"/>
      <c r="KPP496" s="1"/>
      <c r="KPQ496" s="1"/>
      <c r="KPR496" s="1"/>
      <c r="KPS496" s="1"/>
      <c r="KPT496" s="1"/>
      <c r="KPU496" s="1"/>
      <c r="KPV496" s="1"/>
      <c r="KPW496" s="1"/>
      <c r="KPX496" s="1"/>
      <c r="KPY496" s="1"/>
      <c r="KPZ496" s="1"/>
      <c r="KQA496" s="1"/>
      <c r="KQB496" s="1"/>
      <c r="KQC496" s="1"/>
      <c r="KQD496" s="1"/>
      <c r="KQE496" s="1"/>
      <c r="KQF496" s="1"/>
      <c r="KQG496" s="1"/>
      <c r="KQH496" s="1"/>
      <c r="KQI496" s="1"/>
      <c r="KQJ496" s="1"/>
      <c r="KQK496" s="1"/>
      <c r="KQL496" s="1"/>
      <c r="KQM496" s="1"/>
      <c r="KQN496" s="1"/>
      <c r="KQO496" s="1"/>
      <c r="KQP496" s="1"/>
      <c r="KQQ496" s="1"/>
      <c r="KQR496" s="1"/>
      <c r="KQS496" s="1"/>
      <c r="KQT496" s="1"/>
      <c r="KQU496" s="1"/>
      <c r="KQV496" s="1"/>
      <c r="KQW496" s="1"/>
      <c r="KQX496" s="1"/>
      <c r="KQY496" s="1"/>
      <c r="KQZ496" s="1"/>
      <c r="KRA496" s="1"/>
      <c r="KRB496" s="1"/>
      <c r="KRC496" s="1"/>
      <c r="KRD496" s="1"/>
      <c r="KRE496" s="1"/>
      <c r="KRF496" s="1"/>
      <c r="KRG496" s="1"/>
      <c r="KRH496" s="1"/>
      <c r="KRI496" s="1"/>
      <c r="KRJ496" s="1"/>
      <c r="KRK496" s="1"/>
      <c r="KRL496" s="1"/>
      <c r="KRM496" s="1"/>
      <c r="KRN496" s="1"/>
      <c r="KRO496" s="1"/>
      <c r="KRP496" s="1"/>
      <c r="KRQ496" s="1"/>
      <c r="KRR496" s="1"/>
      <c r="KRS496" s="1"/>
      <c r="KRT496" s="1"/>
      <c r="KRU496" s="1"/>
      <c r="KRV496" s="1"/>
      <c r="KRW496" s="1"/>
      <c r="KRX496" s="1"/>
      <c r="KRY496" s="1"/>
      <c r="KRZ496" s="1"/>
      <c r="KSA496" s="1"/>
      <c r="KSB496" s="1"/>
      <c r="KSC496" s="1"/>
      <c r="KSD496" s="1"/>
      <c r="KSE496" s="1"/>
      <c r="KSF496" s="1"/>
      <c r="KSG496" s="1"/>
      <c r="KSH496" s="1"/>
      <c r="KSI496" s="1"/>
      <c r="KSJ496" s="1"/>
      <c r="KSK496" s="1"/>
      <c r="KSL496" s="1"/>
      <c r="KSM496" s="1"/>
      <c r="KSN496" s="1"/>
      <c r="KSO496" s="1"/>
      <c r="KSP496" s="1"/>
      <c r="KSQ496" s="1"/>
      <c r="KSR496" s="1"/>
      <c r="KSS496" s="1"/>
      <c r="KST496" s="1"/>
      <c r="KSU496" s="1"/>
      <c r="KSV496" s="1"/>
      <c r="KSW496" s="1"/>
      <c r="KSX496" s="1"/>
      <c r="KSY496" s="1"/>
      <c r="KSZ496" s="1"/>
      <c r="KTA496" s="1"/>
      <c r="KTB496" s="1"/>
      <c r="KTC496" s="1"/>
      <c r="KTD496" s="1"/>
      <c r="KTE496" s="1"/>
      <c r="KTF496" s="1"/>
      <c r="KTG496" s="1"/>
      <c r="KTH496" s="1"/>
      <c r="KTI496" s="1"/>
      <c r="KTJ496" s="1"/>
      <c r="KTK496" s="1"/>
      <c r="KTL496" s="1"/>
      <c r="KTM496" s="1"/>
      <c r="KTN496" s="1"/>
      <c r="KTO496" s="1"/>
      <c r="KTP496" s="1"/>
      <c r="KTQ496" s="1"/>
      <c r="KTR496" s="1"/>
      <c r="KTS496" s="1"/>
      <c r="KTT496" s="1"/>
      <c r="KTU496" s="1"/>
      <c r="KTV496" s="1"/>
      <c r="KTW496" s="1"/>
      <c r="KTX496" s="1"/>
      <c r="KTY496" s="1"/>
      <c r="KTZ496" s="1"/>
      <c r="KUA496" s="1"/>
      <c r="KUB496" s="1"/>
      <c r="KUC496" s="1"/>
      <c r="KUD496" s="1"/>
      <c r="KUE496" s="1"/>
      <c r="KUF496" s="1"/>
      <c r="KUG496" s="1"/>
      <c r="KUH496" s="1"/>
      <c r="KUI496" s="1"/>
      <c r="KUJ496" s="1"/>
      <c r="KUK496" s="1"/>
      <c r="KUL496" s="1"/>
      <c r="KUM496" s="1"/>
      <c r="KUN496" s="1"/>
      <c r="KUO496" s="1"/>
      <c r="KUP496" s="1"/>
      <c r="KUQ496" s="1"/>
      <c r="KUR496" s="1"/>
      <c r="KUS496" s="1"/>
      <c r="KUT496" s="1"/>
      <c r="KUU496" s="1"/>
      <c r="KUV496" s="1"/>
      <c r="KUW496" s="1"/>
      <c r="KUX496" s="1"/>
      <c r="KUY496" s="1"/>
      <c r="KUZ496" s="1"/>
      <c r="KVA496" s="1"/>
      <c r="KVB496" s="1"/>
      <c r="KVC496" s="1"/>
      <c r="KVD496" s="1"/>
      <c r="KVE496" s="1"/>
      <c r="KVF496" s="1"/>
      <c r="KVG496" s="1"/>
      <c r="KVH496" s="1"/>
      <c r="KVI496" s="1"/>
      <c r="KVJ496" s="1"/>
      <c r="KVK496" s="1"/>
      <c r="KVL496" s="1"/>
      <c r="KVM496" s="1"/>
      <c r="KVN496" s="1"/>
      <c r="KVO496" s="1"/>
      <c r="KVP496" s="1"/>
      <c r="KVQ496" s="1"/>
      <c r="KVR496" s="1"/>
      <c r="KVS496" s="1"/>
      <c r="KVT496" s="1"/>
      <c r="KVU496" s="1"/>
      <c r="KVV496" s="1"/>
      <c r="KVW496" s="1"/>
      <c r="KVX496" s="1"/>
      <c r="KVY496" s="1"/>
      <c r="KVZ496" s="1"/>
      <c r="KWA496" s="1"/>
      <c r="KWB496" s="1"/>
      <c r="KWC496" s="1"/>
      <c r="KWD496" s="1"/>
      <c r="KWE496" s="1"/>
      <c r="KWF496" s="1"/>
      <c r="KWG496" s="1"/>
      <c r="KWH496" s="1"/>
      <c r="KWI496" s="1"/>
      <c r="KWJ496" s="1"/>
      <c r="KWK496" s="1"/>
      <c r="KWL496" s="1"/>
      <c r="KWM496" s="1"/>
      <c r="KWN496" s="1"/>
      <c r="KWO496" s="1"/>
      <c r="KWP496" s="1"/>
      <c r="KWQ496" s="1"/>
      <c r="KWR496" s="1"/>
      <c r="KWS496" s="1"/>
      <c r="KWT496" s="1"/>
      <c r="KWU496" s="1"/>
      <c r="KWV496" s="1"/>
      <c r="KWW496" s="1"/>
      <c r="KWX496" s="1"/>
      <c r="KWY496" s="1"/>
      <c r="KWZ496" s="1"/>
      <c r="KXA496" s="1"/>
      <c r="KXB496" s="1"/>
      <c r="KXC496" s="1"/>
      <c r="KXD496" s="1"/>
      <c r="KXE496" s="1"/>
      <c r="KXF496" s="1"/>
      <c r="KXG496" s="1"/>
      <c r="KXH496" s="1"/>
      <c r="KXI496" s="1"/>
      <c r="KXJ496" s="1"/>
      <c r="KXK496" s="1"/>
      <c r="KXL496" s="1"/>
      <c r="KXM496" s="1"/>
      <c r="KXN496" s="1"/>
      <c r="KXO496" s="1"/>
      <c r="KXP496" s="1"/>
      <c r="KXQ496" s="1"/>
      <c r="KXR496" s="1"/>
      <c r="KXS496" s="1"/>
      <c r="KXT496" s="1"/>
      <c r="KXU496" s="1"/>
      <c r="KXV496" s="1"/>
      <c r="KXW496" s="1"/>
      <c r="KXX496" s="1"/>
      <c r="KXY496" s="1"/>
      <c r="KXZ496" s="1"/>
      <c r="KYA496" s="1"/>
      <c r="KYB496" s="1"/>
      <c r="KYC496" s="1"/>
      <c r="KYD496" s="1"/>
      <c r="KYE496" s="1"/>
      <c r="KYF496" s="1"/>
      <c r="KYG496" s="1"/>
      <c r="KYH496" s="1"/>
      <c r="KYI496" s="1"/>
      <c r="KYJ496" s="1"/>
      <c r="KYK496" s="1"/>
      <c r="KYL496" s="1"/>
      <c r="KYM496" s="1"/>
      <c r="KYN496" s="1"/>
      <c r="KYO496" s="1"/>
      <c r="KYP496" s="1"/>
      <c r="KYQ496" s="1"/>
      <c r="KYR496" s="1"/>
      <c r="KYS496" s="1"/>
      <c r="KYT496" s="1"/>
      <c r="KYU496" s="1"/>
      <c r="KYV496" s="1"/>
      <c r="KYW496" s="1"/>
      <c r="KYX496" s="1"/>
      <c r="KYY496" s="1"/>
      <c r="KYZ496" s="1"/>
      <c r="KZA496" s="1"/>
      <c r="KZB496" s="1"/>
      <c r="KZC496" s="1"/>
      <c r="KZD496" s="1"/>
      <c r="KZE496" s="1"/>
      <c r="KZF496" s="1"/>
      <c r="KZG496" s="1"/>
      <c r="KZH496" s="1"/>
      <c r="KZI496" s="1"/>
      <c r="KZJ496" s="1"/>
      <c r="KZK496" s="1"/>
      <c r="KZL496" s="1"/>
      <c r="KZM496" s="1"/>
      <c r="KZN496" s="1"/>
      <c r="KZO496" s="1"/>
      <c r="KZP496" s="1"/>
      <c r="KZQ496" s="1"/>
      <c r="KZR496" s="1"/>
      <c r="KZS496" s="1"/>
      <c r="KZT496" s="1"/>
      <c r="KZU496" s="1"/>
      <c r="KZV496" s="1"/>
      <c r="KZW496" s="1"/>
      <c r="KZX496" s="1"/>
      <c r="KZY496" s="1"/>
      <c r="KZZ496" s="1"/>
      <c r="LAA496" s="1"/>
      <c r="LAB496" s="1"/>
      <c r="LAC496" s="1"/>
      <c r="LAD496" s="1"/>
      <c r="LAE496" s="1"/>
      <c r="LAF496" s="1"/>
      <c r="LAG496" s="1"/>
      <c r="LAH496" s="1"/>
      <c r="LAI496" s="1"/>
      <c r="LAJ496" s="1"/>
      <c r="LAK496" s="1"/>
      <c r="LAL496" s="1"/>
      <c r="LAM496" s="1"/>
      <c r="LAN496" s="1"/>
      <c r="LAO496" s="1"/>
      <c r="LAP496" s="1"/>
      <c r="LAQ496" s="1"/>
      <c r="LAR496" s="1"/>
      <c r="LAS496" s="1"/>
      <c r="LAT496" s="1"/>
      <c r="LAU496" s="1"/>
      <c r="LAV496" s="1"/>
      <c r="LAW496" s="1"/>
      <c r="LAX496" s="1"/>
      <c r="LAY496" s="1"/>
      <c r="LAZ496" s="1"/>
      <c r="LBA496" s="1"/>
      <c r="LBB496" s="1"/>
      <c r="LBC496" s="1"/>
      <c r="LBD496" s="1"/>
      <c r="LBE496" s="1"/>
      <c r="LBF496" s="1"/>
      <c r="LBG496" s="1"/>
      <c r="LBH496" s="1"/>
      <c r="LBI496" s="1"/>
      <c r="LBJ496" s="1"/>
      <c r="LBK496" s="1"/>
      <c r="LBL496" s="1"/>
      <c r="LBM496" s="1"/>
      <c r="LBN496" s="1"/>
      <c r="LBO496" s="1"/>
      <c r="LBP496" s="1"/>
      <c r="LBQ496" s="1"/>
      <c r="LBR496" s="1"/>
      <c r="LBS496" s="1"/>
      <c r="LBT496" s="1"/>
      <c r="LBU496" s="1"/>
      <c r="LBV496" s="1"/>
      <c r="LBW496" s="1"/>
      <c r="LBX496" s="1"/>
      <c r="LBY496" s="1"/>
      <c r="LBZ496" s="1"/>
      <c r="LCA496" s="1"/>
      <c r="LCB496" s="1"/>
      <c r="LCC496" s="1"/>
      <c r="LCD496" s="1"/>
      <c r="LCE496" s="1"/>
      <c r="LCF496" s="1"/>
      <c r="LCG496" s="1"/>
      <c r="LCH496" s="1"/>
      <c r="LCI496" s="1"/>
      <c r="LCJ496" s="1"/>
      <c r="LCK496" s="1"/>
      <c r="LCL496" s="1"/>
      <c r="LCM496" s="1"/>
      <c r="LCN496" s="1"/>
      <c r="LCO496" s="1"/>
      <c r="LCP496" s="1"/>
      <c r="LCQ496" s="1"/>
      <c r="LCR496" s="1"/>
      <c r="LCS496" s="1"/>
      <c r="LCT496" s="1"/>
      <c r="LCU496" s="1"/>
      <c r="LCV496" s="1"/>
      <c r="LCW496" s="1"/>
      <c r="LCX496" s="1"/>
      <c r="LCY496" s="1"/>
      <c r="LCZ496" s="1"/>
      <c r="LDA496" s="1"/>
      <c r="LDB496" s="1"/>
      <c r="LDC496" s="1"/>
      <c r="LDD496" s="1"/>
      <c r="LDE496" s="1"/>
      <c r="LDF496" s="1"/>
      <c r="LDG496" s="1"/>
      <c r="LDH496" s="1"/>
      <c r="LDI496" s="1"/>
      <c r="LDJ496" s="1"/>
      <c r="LDK496" s="1"/>
      <c r="LDL496" s="1"/>
      <c r="LDM496" s="1"/>
      <c r="LDN496" s="1"/>
      <c r="LDO496" s="1"/>
      <c r="LDP496" s="1"/>
      <c r="LDQ496" s="1"/>
      <c r="LDR496" s="1"/>
      <c r="LDS496" s="1"/>
      <c r="LDT496" s="1"/>
      <c r="LDU496" s="1"/>
      <c r="LDV496" s="1"/>
      <c r="LDW496" s="1"/>
      <c r="LDX496" s="1"/>
      <c r="LDY496" s="1"/>
      <c r="LDZ496" s="1"/>
      <c r="LEA496" s="1"/>
      <c r="LEB496" s="1"/>
      <c r="LEC496" s="1"/>
      <c r="LED496" s="1"/>
      <c r="LEE496" s="1"/>
      <c r="LEF496" s="1"/>
      <c r="LEG496" s="1"/>
      <c r="LEH496" s="1"/>
      <c r="LEI496" s="1"/>
      <c r="LEJ496" s="1"/>
      <c r="LEK496" s="1"/>
      <c r="LEL496" s="1"/>
      <c r="LEM496" s="1"/>
      <c r="LEN496" s="1"/>
      <c r="LEO496" s="1"/>
      <c r="LEP496" s="1"/>
      <c r="LEQ496" s="1"/>
      <c r="LER496" s="1"/>
      <c r="LES496" s="1"/>
      <c r="LET496" s="1"/>
      <c r="LEU496" s="1"/>
      <c r="LEV496" s="1"/>
      <c r="LEW496" s="1"/>
      <c r="LEX496" s="1"/>
      <c r="LEY496" s="1"/>
      <c r="LEZ496" s="1"/>
      <c r="LFA496" s="1"/>
      <c r="LFB496" s="1"/>
      <c r="LFC496" s="1"/>
      <c r="LFD496" s="1"/>
      <c r="LFE496" s="1"/>
      <c r="LFF496" s="1"/>
      <c r="LFG496" s="1"/>
      <c r="LFH496" s="1"/>
      <c r="LFI496" s="1"/>
      <c r="LFJ496" s="1"/>
      <c r="LFK496" s="1"/>
      <c r="LFL496" s="1"/>
      <c r="LFM496" s="1"/>
      <c r="LFN496" s="1"/>
      <c r="LFO496" s="1"/>
      <c r="LFP496" s="1"/>
      <c r="LFQ496" s="1"/>
      <c r="LFR496" s="1"/>
      <c r="LFS496" s="1"/>
      <c r="LFT496" s="1"/>
      <c r="LFU496" s="1"/>
      <c r="LFV496" s="1"/>
      <c r="LFW496" s="1"/>
      <c r="LFX496" s="1"/>
      <c r="LFY496" s="1"/>
      <c r="LFZ496" s="1"/>
      <c r="LGA496" s="1"/>
      <c r="LGB496" s="1"/>
      <c r="LGC496" s="1"/>
      <c r="LGD496" s="1"/>
      <c r="LGE496" s="1"/>
      <c r="LGF496" s="1"/>
      <c r="LGG496" s="1"/>
      <c r="LGH496" s="1"/>
      <c r="LGI496" s="1"/>
      <c r="LGJ496" s="1"/>
      <c r="LGK496" s="1"/>
      <c r="LGL496" s="1"/>
      <c r="LGM496" s="1"/>
      <c r="LGN496" s="1"/>
      <c r="LGO496" s="1"/>
      <c r="LGP496" s="1"/>
      <c r="LGQ496" s="1"/>
      <c r="LGR496" s="1"/>
      <c r="LGS496" s="1"/>
      <c r="LGT496" s="1"/>
      <c r="LGU496" s="1"/>
      <c r="LGV496" s="1"/>
      <c r="LGW496" s="1"/>
      <c r="LGX496" s="1"/>
      <c r="LGY496" s="1"/>
      <c r="LGZ496" s="1"/>
      <c r="LHA496" s="1"/>
      <c r="LHB496" s="1"/>
      <c r="LHC496" s="1"/>
      <c r="LHD496" s="1"/>
      <c r="LHE496" s="1"/>
      <c r="LHF496" s="1"/>
      <c r="LHG496" s="1"/>
      <c r="LHH496" s="1"/>
      <c r="LHI496" s="1"/>
      <c r="LHJ496" s="1"/>
      <c r="LHK496" s="1"/>
      <c r="LHL496" s="1"/>
      <c r="LHM496" s="1"/>
      <c r="LHN496" s="1"/>
      <c r="LHO496" s="1"/>
      <c r="LHP496" s="1"/>
      <c r="LHQ496" s="1"/>
      <c r="LHR496" s="1"/>
      <c r="LHS496" s="1"/>
      <c r="LHT496" s="1"/>
      <c r="LHU496" s="1"/>
      <c r="LHV496" s="1"/>
      <c r="LHW496" s="1"/>
      <c r="LHX496" s="1"/>
      <c r="LHY496" s="1"/>
      <c r="LHZ496" s="1"/>
      <c r="LIA496" s="1"/>
      <c r="LIB496" s="1"/>
      <c r="LIC496" s="1"/>
      <c r="LID496" s="1"/>
      <c r="LIE496" s="1"/>
      <c r="LIF496" s="1"/>
      <c r="LIG496" s="1"/>
      <c r="LIH496" s="1"/>
      <c r="LII496" s="1"/>
      <c r="LIJ496" s="1"/>
      <c r="LIK496" s="1"/>
      <c r="LIL496" s="1"/>
      <c r="LIM496" s="1"/>
      <c r="LIN496" s="1"/>
      <c r="LIO496" s="1"/>
      <c r="LIP496" s="1"/>
      <c r="LIQ496" s="1"/>
      <c r="LIR496" s="1"/>
      <c r="LIS496" s="1"/>
      <c r="LIT496" s="1"/>
      <c r="LIU496" s="1"/>
      <c r="LIV496" s="1"/>
      <c r="LIW496" s="1"/>
      <c r="LIX496" s="1"/>
      <c r="LIY496" s="1"/>
      <c r="LIZ496" s="1"/>
      <c r="LJA496" s="1"/>
      <c r="LJB496" s="1"/>
      <c r="LJC496" s="1"/>
      <c r="LJD496" s="1"/>
      <c r="LJE496" s="1"/>
      <c r="LJF496" s="1"/>
      <c r="LJG496" s="1"/>
      <c r="LJH496" s="1"/>
      <c r="LJI496" s="1"/>
      <c r="LJJ496" s="1"/>
      <c r="LJK496" s="1"/>
      <c r="LJL496" s="1"/>
      <c r="LJM496" s="1"/>
      <c r="LJN496" s="1"/>
      <c r="LJO496" s="1"/>
      <c r="LJP496" s="1"/>
      <c r="LJQ496" s="1"/>
      <c r="LJR496" s="1"/>
      <c r="LJS496" s="1"/>
      <c r="LJT496" s="1"/>
      <c r="LJU496" s="1"/>
      <c r="LJV496" s="1"/>
      <c r="LJW496" s="1"/>
      <c r="LJX496" s="1"/>
      <c r="LJY496" s="1"/>
      <c r="LJZ496" s="1"/>
      <c r="LKA496" s="1"/>
      <c r="LKB496" s="1"/>
      <c r="LKC496" s="1"/>
      <c r="LKD496" s="1"/>
      <c r="LKE496" s="1"/>
      <c r="LKF496" s="1"/>
      <c r="LKG496" s="1"/>
      <c r="LKH496" s="1"/>
      <c r="LKI496" s="1"/>
      <c r="LKJ496" s="1"/>
      <c r="LKK496" s="1"/>
      <c r="LKL496" s="1"/>
      <c r="LKM496" s="1"/>
      <c r="LKN496" s="1"/>
      <c r="LKO496" s="1"/>
      <c r="LKP496" s="1"/>
      <c r="LKQ496" s="1"/>
      <c r="LKR496" s="1"/>
      <c r="LKS496" s="1"/>
      <c r="LKT496" s="1"/>
      <c r="LKU496" s="1"/>
      <c r="LKV496" s="1"/>
      <c r="LKW496" s="1"/>
      <c r="LKX496" s="1"/>
      <c r="LKY496" s="1"/>
      <c r="LKZ496" s="1"/>
      <c r="LLA496" s="1"/>
      <c r="LLB496" s="1"/>
      <c r="LLC496" s="1"/>
      <c r="LLD496" s="1"/>
      <c r="LLE496" s="1"/>
      <c r="LLF496" s="1"/>
      <c r="LLG496" s="1"/>
      <c r="LLH496" s="1"/>
      <c r="LLI496" s="1"/>
      <c r="LLJ496" s="1"/>
      <c r="LLK496" s="1"/>
      <c r="LLL496" s="1"/>
      <c r="LLM496" s="1"/>
      <c r="LLN496" s="1"/>
      <c r="LLO496" s="1"/>
      <c r="LLP496" s="1"/>
      <c r="LLQ496" s="1"/>
      <c r="LLR496" s="1"/>
      <c r="LLS496" s="1"/>
      <c r="LLT496" s="1"/>
      <c r="LLU496" s="1"/>
      <c r="LLV496" s="1"/>
      <c r="LLW496" s="1"/>
      <c r="LLX496" s="1"/>
      <c r="LLY496" s="1"/>
      <c r="LLZ496" s="1"/>
      <c r="LMA496" s="1"/>
      <c r="LMB496" s="1"/>
      <c r="LMC496" s="1"/>
      <c r="LMD496" s="1"/>
      <c r="LME496" s="1"/>
      <c r="LMF496" s="1"/>
      <c r="LMG496" s="1"/>
      <c r="LMH496" s="1"/>
      <c r="LMI496" s="1"/>
      <c r="LMJ496" s="1"/>
      <c r="LMK496" s="1"/>
      <c r="LML496" s="1"/>
      <c r="LMM496" s="1"/>
      <c r="LMN496" s="1"/>
      <c r="LMO496" s="1"/>
      <c r="LMP496" s="1"/>
      <c r="LMQ496" s="1"/>
      <c r="LMR496" s="1"/>
      <c r="LMS496" s="1"/>
      <c r="LMT496" s="1"/>
      <c r="LMU496" s="1"/>
      <c r="LMV496" s="1"/>
      <c r="LMW496" s="1"/>
      <c r="LMX496" s="1"/>
      <c r="LMY496" s="1"/>
      <c r="LMZ496" s="1"/>
      <c r="LNA496" s="1"/>
      <c r="LNB496" s="1"/>
      <c r="LNC496" s="1"/>
      <c r="LND496" s="1"/>
      <c r="LNE496" s="1"/>
      <c r="LNF496" s="1"/>
      <c r="LNG496" s="1"/>
      <c r="LNH496" s="1"/>
      <c r="LNI496" s="1"/>
      <c r="LNJ496" s="1"/>
      <c r="LNK496" s="1"/>
      <c r="LNL496" s="1"/>
      <c r="LNM496" s="1"/>
      <c r="LNN496" s="1"/>
      <c r="LNO496" s="1"/>
      <c r="LNP496" s="1"/>
      <c r="LNQ496" s="1"/>
      <c r="LNR496" s="1"/>
      <c r="LNS496" s="1"/>
      <c r="LNT496" s="1"/>
      <c r="LNU496" s="1"/>
      <c r="LNV496" s="1"/>
      <c r="LNW496" s="1"/>
      <c r="LNX496" s="1"/>
      <c r="LNY496" s="1"/>
      <c r="LNZ496" s="1"/>
      <c r="LOA496" s="1"/>
      <c r="LOB496" s="1"/>
      <c r="LOC496" s="1"/>
      <c r="LOD496" s="1"/>
      <c r="LOE496" s="1"/>
      <c r="LOF496" s="1"/>
      <c r="LOG496" s="1"/>
      <c r="LOH496" s="1"/>
      <c r="LOI496" s="1"/>
      <c r="LOJ496" s="1"/>
      <c r="LOK496" s="1"/>
      <c r="LOL496" s="1"/>
      <c r="LOM496" s="1"/>
      <c r="LON496" s="1"/>
      <c r="LOO496" s="1"/>
      <c r="LOP496" s="1"/>
      <c r="LOQ496" s="1"/>
      <c r="LOR496" s="1"/>
      <c r="LOS496" s="1"/>
      <c r="LOT496" s="1"/>
      <c r="LOU496" s="1"/>
      <c r="LOV496" s="1"/>
      <c r="LOW496" s="1"/>
      <c r="LOX496" s="1"/>
      <c r="LOY496" s="1"/>
      <c r="LOZ496" s="1"/>
      <c r="LPA496" s="1"/>
      <c r="LPB496" s="1"/>
      <c r="LPC496" s="1"/>
      <c r="LPD496" s="1"/>
      <c r="LPE496" s="1"/>
      <c r="LPF496" s="1"/>
      <c r="LPG496" s="1"/>
      <c r="LPH496" s="1"/>
      <c r="LPI496" s="1"/>
      <c r="LPJ496" s="1"/>
      <c r="LPK496" s="1"/>
      <c r="LPL496" s="1"/>
      <c r="LPM496" s="1"/>
      <c r="LPN496" s="1"/>
      <c r="LPO496" s="1"/>
      <c r="LPP496" s="1"/>
      <c r="LPQ496" s="1"/>
      <c r="LPR496" s="1"/>
      <c r="LPS496" s="1"/>
      <c r="LPT496" s="1"/>
      <c r="LPU496" s="1"/>
      <c r="LPV496" s="1"/>
      <c r="LPW496" s="1"/>
      <c r="LPX496" s="1"/>
      <c r="LPY496" s="1"/>
      <c r="LPZ496" s="1"/>
      <c r="LQA496" s="1"/>
      <c r="LQB496" s="1"/>
      <c r="LQC496" s="1"/>
      <c r="LQD496" s="1"/>
      <c r="LQE496" s="1"/>
      <c r="LQF496" s="1"/>
      <c r="LQG496" s="1"/>
      <c r="LQH496" s="1"/>
      <c r="LQI496" s="1"/>
      <c r="LQJ496" s="1"/>
      <c r="LQK496" s="1"/>
      <c r="LQL496" s="1"/>
      <c r="LQM496" s="1"/>
      <c r="LQN496" s="1"/>
      <c r="LQO496" s="1"/>
      <c r="LQP496" s="1"/>
      <c r="LQQ496" s="1"/>
      <c r="LQR496" s="1"/>
      <c r="LQS496" s="1"/>
      <c r="LQT496" s="1"/>
      <c r="LQU496" s="1"/>
      <c r="LQV496" s="1"/>
      <c r="LQW496" s="1"/>
      <c r="LQX496" s="1"/>
      <c r="LQY496" s="1"/>
      <c r="LQZ496" s="1"/>
      <c r="LRA496" s="1"/>
      <c r="LRB496" s="1"/>
      <c r="LRC496" s="1"/>
      <c r="LRD496" s="1"/>
      <c r="LRE496" s="1"/>
      <c r="LRF496" s="1"/>
      <c r="LRG496" s="1"/>
      <c r="LRH496" s="1"/>
      <c r="LRI496" s="1"/>
      <c r="LRJ496" s="1"/>
      <c r="LRK496" s="1"/>
      <c r="LRL496" s="1"/>
      <c r="LRM496" s="1"/>
      <c r="LRN496" s="1"/>
      <c r="LRO496" s="1"/>
      <c r="LRP496" s="1"/>
      <c r="LRQ496" s="1"/>
      <c r="LRR496" s="1"/>
      <c r="LRS496" s="1"/>
      <c r="LRT496" s="1"/>
      <c r="LRU496" s="1"/>
      <c r="LRV496" s="1"/>
      <c r="LRW496" s="1"/>
      <c r="LRX496" s="1"/>
      <c r="LRY496" s="1"/>
      <c r="LRZ496" s="1"/>
      <c r="LSA496" s="1"/>
      <c r="LSB496" s="1"/>
      <c r="LSC496" s="1"/>
      <c r="LSD496" s="1"/>
      <c r="LSE496" s="1"/>
      <c r="LSF496" s="1"/>
      <c r="LSG496" s="1"/>
      <c r="LSH496" s="1"/>
      <c r="LSI496" s="1"/>
      <c r="LSJ496" s="1"/>
      <c r="LSK496" s="1"/>
      <c r="LSL496" s="1"/>
      <c r="LSM496" s="1"/>
      <c r="LSN496" s="1"/>
      <c r="LSO496" s="1"/>
      <c r="LSP496" s="1"/>
      <c r="LSQ496" s="1"/>
      <c r="LSR496" s="1"/>
      <c r="LSS496" s="1"/>
      <c r="LST496" s="1"/>
      <c r="LSU496" s="1"/>
      <c r="LSV496" s="1"/>
      <c r="LSW496" s="1"/>
      <c r="LSX496" s="1"/>
      <c r="LSY496" s="1"/>
      <c r="LSZ496" s="1"/>
      <c r="LTA496" s="1"/>
      <c r="LTB496" s="1"/>
      <c r="LTC496" s="1"/>
      <c r="LTD496" s="1"/>
      <c r="LTE496" s="1"/>
      <c r="LTF496" s="1"/>
      <c r="LTG496" s="1"/>
      <c r="LTH496" s="1"/>
      <c r="LTI496" s="1"/>
      <c r="LTJ496" s="1"/>
      <c r="LTK496" s="1"/>
      <c r="LTL496" s="1"/>
      <c r="LTM496" s="1"/>
      <c r="LTN496" s="1"/>
      <c r="LTO496" s="1"/>
      <c r="LTP496" s="1"/>
      <c r="LTQ496" s="1"/>
      <c r="LTR496" s="1"/>
      <c r="LTS496" s="1"/>
      <c r="LTT496" s="1"/>
      <c r="LTU496" s="1"/>
      <c r="LTV496" s="1"/>
      <c r="LTW496" s="1"/>
      <c r="LTX496" s="1"/>
      <c r="LTY496" s="1"/>
      <c r="LTZ496" s="1"/>
      <c r="LUA496" s="1"/>
      <c r="LUB496" s="1"/>
      <c r="LUC496" s="1"/>
      <c r="LUD496" s="1"/>
      <c r="LUE496" s="1"/>
      <c r="LUF496" s="1"/>
      <c r="LUG496" s="1"/>
      <c r="LUH496" s="1"/>
      <c r="LUI496" s="1"/>
      <c r="LUJ496" s="1"/>
      <c r="LUK496" s="1"/>
      <c r="LUL496" s="1"/>
      <c r="LUM496" s="1"/>
      <c r="LUN496" s="1"/>
      <c r="LUO496" s="1"/>
      <c r="LUP496" s="1"/>
      <c r="LUQ496" s="1"/>
      <c r="LUR496" s="1"/>
      <c r="LUS496" s="1"/>
      <c r="LUT496" s="1"/>
      <c r="LUU496" s="1"/>
      <c r="LUV496" s="1"/>
      <c r="LUW496" s="1"/>
      <c r="LUX496" s="1"/>
      <c r="LUY496" s="1"/>
      <c r="LUZ496" s="1"/>
      <c r="LVA496" s="1"/>
      <c r="LVB496" s="1"/>
      <c r="LVC496" s="1"/>
      <c r="LVD496" s="1"/>
      <c r="LVE496" s="1"/>
      <c r="LVF496" s="1"/>
      <c r="LVG496" s="1"/>
      <c r="LVH496" s="1"/>
      <c r="LVI496" s="1"/>
      <c r="LVJ496" s="1"/>
      <c r="LVK496" s="1"/>
      <c r="LVL496" s="1"/>
      <c r="LVM496" s="1"/>
      <c r="LVN496" s="1"/>
      <c r="LVO496" s="1"/>
      <c r="LVP496" s="1"/>
      <c r="LVQ496" s="1"/>
      <c r="LVR496" s="1"/>
      <c r="LVS496" s="1"/>
      <c r="LVT496" s="1"/>
      <c r="LVU496" s="1"/>
      <c r="LVV496" s="1"/>
      <c r="LVW496" s="1"/>
      <c r="LVX496" s="1"/>
      <c r="LVY496" s="1"/>
      <c r="LVZ496" s="1"/>
      <c r="LWA496" s="1"/>
      <c r="LWB496" s="1"/>
      <c r="LWC496" s="1"/>
      <c r="LWD496" s="1"/>
      <c r="LWE496" s="1"/>
      <c r="LWF496" s="1"/>
      <c r="LWG496" s="1"/>
      <c r="LWH496" s="1"/>
      <c r="LWI496" s="1"/>
      <c r="LWJ496" s="1"/>
      <c r="LWK496" s="1"/>
      <c r="LWL496" s="1"/>
      <c r="LWM496" s="1"/>
      <c r="LWN496" s="1"/>
      <c r="LWO496" s="1"/>
      <c r="LWP496" s="1"/>
      <c r="LWQ496" s="1"/>
      <c r="LWR496" s="1"/>
      <c r="LWS496" s="1"/>
      <c r="LWT496" s="1"/>
      <c r="LWU496" s="1"/>
      <c r="LWV496" s="1"/>
      <c r="LWW496" s="1"/>
      <c r="LWX496" s="1"/>
      <c r="LWY496" s="1"/>
      <c r="LWZ496" s="1"/>
      <c r="LXA496" s="1"/>
      <c r="LXB496" s="1"/>
      <c r="LXC496" s="1"/>
      <c r="LXD496" s="1"/>
      <c r="LXE496" s="1"/>
      <c r="LXF496" s="1"/>
      <c r="LXG496" s="1"/>
      <c r="LXH496" s="1"/>
      <c r="LXI496" s="1"/>
      <c r="LXJ496" s="1"/>
      <c r="LXK496" s="1"/>
      <c r="LXL496" s="1"/>
      <c r="LXM496" s="1"/>
      <c r="LXN496" s="1"/>
      <c r="LXO496" s="1"/>
      <c r="LXP496" s="1"/>
      <c r="LXQ496" s="1"/>
      <c r="LXR496" s="1"/>
      <c r="LXS496" s="1"/>
      <c r="LXT496" s="1"/>
      <c r="LXU496" s="1"/>
      <c r="LXV496" s="1"/>
      <c r="LXW496" s="1"/>
      <c r="LXX496" s="1"/>
      <c r="LXY496" s="1"/>
      <c r="LXZ496" s="1"/>
      <c r="LYA496" s="1"/>
      <c r="LYB496" s="1"/>
      <c r="LYC496" s="1"/>
      <c r="LYD496" s="1"/>
      <c r="LYE496" s="1"/>
      <c r="LYF496" s="1"/>
      <c r="LYG496" s="1"/>
      <c r="LYH496" s="1"/>
      <c r="LYI496" s="1"/>
      <c r="LYJ496" s="1"/>
      <c r="LYK496" s="1"/>
      <c r="LYL496" s="1"/>
      <c r="LYM496" s="1"/>
      <c r="LYN496" s="1"/>
      <c r="LYO496" s="1"/>
      <c r="LYP496" s="1"/>
      <c r="LYQ496" s="1"/>
      <c r="LYR496" s="1"/>
      <c r="LYS496" s="1"/>
      <c r="LYT496" s="1"/>
      <c r="LYU496" s="1"/>
      <c r="LYV496" s="1"/>
      <c r="LYW496" s="1"/>
      <c r="LYX496" s="1"/>
      <c r="LYY496" s="1"/>
      <c r="LYZ496" s="1"/>
      <c r="LZA496" s="1"/>
      <c r="LZB496" s="1"/>
      <c r="LZC496" s="1"/>
      <c r="LZD496" s="1"/>
      <c r="LZE496" s="1"/>
      <c r="LZF496" s="1"/>
      <c r="LZG496" s="1"/>
      <c r="LZH496" s="1"/>
      <c r="LZI496" s="1"/>
      <c r="LZJ496" s="1"/>
      <c r="LZK496" s="1"/>
      <c r="LZL496" s="1"/>
      <c r="LZM496" s="1"/>
      <c r="LZN496" s="1"/>
      <c r="LZO496" s="1"/>
      <c r="LZP496" s="1"/>
      <c r="LZQ496" s="1"/>
      <c r="LZR496" s="1"/>
      <c r="LZS496" s="1"/>
      <c r="LZT496" s="1"/>
      <c r="LZU496" s="1"/>
      <c r="LZV496" s="1"/>
      <c r="LZW496" s="1"/>
      <c r="LZX496" s="1"/>
      <c r="LZY496" s="1"/>
      <c r="LZZ496" s="1"/>
      <c r="MAA496" s="1"/>
      <c r="MAB496" s="1"/>
      <c r="MAC496" s="1"/>
      <c r="MAD496" s="1"/>
      <c r="MAE496" s="1"/>
      <c r="MAF496" s="1"/>
      <c r="MAG496" s="1"/>
      <c r="MAH496" s="1"/>
      <c r="MAI496" s="1"/>
      <c r="MAJ496" s="1"/>
      <c r="MAK496" s="1"/>
      <c r="MAL496" s="1"/>
      <c r="MAM496" s="1"/>
      <c r="MAN496" s="1"/>
      <c r="MAO496" s="1"/>
      <c r="MAP496" s="1"/>
      <c r="MAQ496" s="1"/>
      <c r="MAR496" s="1"/>
      <c r="MAS496" s="1"/>
      <c r="MAT496" s="1"/>
      <c r="MAU496" s="1"/>
      <c r="MAV496" s="1"/>
      <c r="MAW496" s="1"/>
      <c r="MAX496" s="1"/>
      <c r="MAY496" s="1"/>
      <c r="MAZ496" s="1"/>
      <c r="MBA496" s="1"/>
      <c r="MBB496" s="1"/>
      <c r="MBC496" s="1"/>
      <c r="MBD496" s="1"/>
      <c r="MBE496" s="1"/>
      <c r="MBF496" s="1"/>
      <c r="MBG496" s="1"/>
      <c r="MBH496" s="1"/>
      <c r="MBI496" s="1"/>
      <c r="MBJ496" s="1"/>
      <c r="MBK496" s="1"/>
      <c r="MBL496" s="1"/>
      <c r="MBM496" s="1"/>
      <c r="MBN496" s="1"/>
      <c r="MBO496" s="1"/>
      <c r="MBP496" s="1"/>
      <c r="MBQ496" s="1"/>
      <c r="MBR496" s="1"/>
      <c r="MBS496" s="1"/>
      <c r="MBT496" s="1"/>
      <c r="MBU496" s="1"/>
      <c r="MBV496" s="1"/>
      <c r="MBW496" s="1"/>
      <c r="MBX496" s="1"/>
      <c r="MBY496" s="1"/>
      <c r="MBZ496" s="1"/>
      <c r="MCA496" s="1"/>
      <c r="MCB496" s="1"/>
      <c r="MCC496" s="1"/>
      <c r="MCD496" s="1"/>
      <c r="MCE496" s="1"/>
      <c r="MCF496" s="1"/>
      <c r="MCG496" s="1"/>
      <c r="MCH496" s="1"/>
      <c r="MCI496" s="1"/>
      <c r="MCJ496" s="1"/>
      <c r="MCK496" s="1"/>
      <c r="MCL496" s="1"/>
      <c r="MCM496" s="1"/>
      <c r="MCN496" s="1"/>
      <c r="MCO496" s="1"/>
      <c r="MCP496" s="1"/>
      <c r="MCQ496" s="1"/>
      <c r="MCR496" s="1"/>
      <c r="MCS496" s="1"/>
      <c r="MCT496" s="1"/>
      <c r="MCU496" s="1"/>
      <c r="MCV496" s="1"/>
      <c r="MCW496" s="1"/>
      <c r="MCX496" s="1"/>
      <c r="MCY496" s="1"/>
      <c r="MCZ496" s="1"/>
      <c r="MDA496" s="1"/>
      <c r="MDB496" s="1"/>
      <c r="MDC496" s="1"/>
      <c r="MDD496" s="1"/>
      <c r="MDE496" s="1"/>
      <c r="MDF496" s="1"/>
      <c r="MDG496" s="1"/>
      <c r="MDH496" s="1"/>
      <c r="MDI496" s="1"/>
      <c r="MDJ496" s="1"/>
      <c r="MDK496" s="1"/>
      <c r="MDL496" s="1"/>
      <c r="MDM496" s="1"/>
      <c r="MDN496" s="1"/>
      <c r="MDO496" s="1"/>
      <c r="MDP496" s="1"/>
      <c r="MDQ496" s="1"/>
      <c r="MDR496" s="1"/>
      <c r="MDS496" s="1"/>
      <c r="MDT496" s="1"/>
      <c r="MDU496" s="1"/>
      <c r="MDV496" s="1"/>
      <c r="MDW496" s="1"/>
      <c r="MDX496" s="1"/>
      <c r="MDY496" s="1"/>
      <c r="MDZ496" s="1"/>
      <c r="MEA496" s="1"/>
      <c r="MEB496" s="1"/>
      <c r="MEC496" s="1"/>
      <c r="MED496" s="1"/>
      <c r="MEE496" s="1"/>
      <c r="MEF496" s="1"/>
      <c r="MEG496" s="1"/>
      <c r="MEH496" s="1"/>
      <c r="MEI496" s="1"/>
      <c r="MEJ496" s="1"/>
      <c r="MEK496" s="1"/>
      <c r="MEL496" s="1"/>
      <c r="MEM496" s="1"/>
      <c r="MEN496" s="1"/>
      <c r="MEO496" s="1"/>
      <c r="MEP496" s="1"/>
      <c r="MEQ496" s="1"/>
      <c r="MER496" s="1"/>
      <c r="MES496" s="1"/>
      <c r="MET496" s="1"/>
      <c r="MEU496" s="1"/>
      <c r="MEV496" s="1"/>
      <c r="MEW496" s="1"/>
      <c r="MEX496" s="1"/>
      <c r="MEY496" s="1"/>
      <c r="MEZ496" s="1"/>
      <c r="MFA496" s="1"/>
      <c r="MFB496" s="1"/>
      <c r="MFC496" s="1"/>
      <c r="MFD496" s="1"/>
      <c r="MFE496" s="1"/>
      <c r="MFF496" s="1"/>
      <c r="MFG496" s="1"/>
      <c r="MFH496" s="1"/>
      <c r="MFI496" s="1"/>
      <c r="MFJ496" s="1"/>
      <c r="MFK496" s="1"/>
      <c r="MFL496" s="1"/>
      <c r="MFM496" s="1"/>
      <c r="MFN496" s="1"/>
      <c r="MFO496" s="1"/>
      <c r="MFP496" s="1"/>
      <c r="MFQ496" s="1"/>
      <c r="MFR496" s="1"/>
      <c r="MFS496" s="1"/>
      <c r="MFT496" s="1"/>
      <c r="MFU496" s="1"/>
      <c r="MFV496" s="1"/>
      <c r="MFW496" s="1"/>
      <c r="MFX496" s="1"/>
      <c r="MFY496" s="1"/>
      <c r="MFZ496" s="1"/>
      <c r="MGA496" s="1"/>
      <c r="MGB496" s="1"/>
      <c r="MGC496" s="1"/>
      <c r="MGD496" s="1"/>
      <c r="MGE496" s="1"/>
      <c r="MGF496" s="1"/>
      <c r="MGG496" s="1"/>
      <c r="MGH496" s="1"/>
      <c r="MGI496" s="1"/>
      <c r="MGJ496" s="1"/>
      <c r="MGK496" s="1"/>
      <c r="MGL496" s="1"/>
      <c r="MGM496" s="1"/>
      <c r="MGN496" s="1"/>
      <c r="MGO496" s="1"/>
      <c r="MGP496" s="1"/>
      <c r="MGQ496" s="1"/>
      <c r="MGR496" s="1"/>
      <c r="MGS496" s="1"/>
      <c r="MGT496" s="1"/>
      <c r="MGU496" s="1"/>
      <c r="MGV496" s="1"/>
      <c r="MGW496" s="1"/>
      <c r="MGX496" s="1"/>
      <c r="MGY496" s="1"/>
      <c r="MGZ496" s="1"/>
      <c r="MHA496" s="1"/>
      <c r="MHB496" s="1"/>
      <c r="MHC496" s="1"/>
      <c r="MHD496" s="1"/>
      <c r="MHE496" s="1"/>
      <c r="MHF496" s="1"/>
      <c r="MHG496" s="1"/>
      <c r="MHH496" s="1"/>
      <c r="MHI496" s="1"/>
      <c r="MHJ496" s="1"/>
      <c r="MHK496" s="1"/>
      <c r="MHL496" s="1"/>
      <c r="MHM496" s="1"/>
      <c r="MHN496" s="1"/>
      <c r="MHO496" s="1"/>
      <c r="MHP496" s="1"/>
      <c r="MHQ496" s="1"/>
      <c r="MHR496" s="1"/>
      <c r="MHS496" s="1"/>
      <c r="MHT496" s="1"/>
      <c r="MHU496" s="1"/>
      <c r="MHV496" s="1"/>
      <c r="MHW496" s="1"/>
      <c r="MHX496" s="1"/>
      <c r="MHY496" s="1"/>
      <c r="MHZ496" s="1"/>
      <c r="MIA496" s="1"/>
      <c r="MIB496" s="1"/>
      <c r="MIC496" s="1"/>
      <c r="MID496" s="1"/>
      <c r="MIE496" s="1"/>
      <c r="MIF496" s="1"/>
      <c r="MIG496" s="1"/>
      <c r="MIH496" s="1"/>
      <c r="MII496" s="1"/>
      <c r="MIJ496" s="1"/>
      <c r="MIK496" s="1"/>
      <c r="MIL496" s="1"/>
      <c r="MIM496" s="1"/>
      <c r="MIN496" s="1"/>
      <c r="MIO496" s="1"/>
      <c r="MIP496" s="1"/>
      <c r="MIQ496" s="1"/>
      <c r="MIR496" s="1"/>
      <c r="MIS496" s="1"/>
      <c r="MIT496" s="1"/>
      <c r="MIU496" s="1"/>
      <c r="MIV496" s="1"/>
      <c r="MIW496" s="1"/>
      <c r="MIX496" s="1"/>
      <c r="MIY496" s="1"/>
      <c r="MIZ496" s="1"/>
      <c r="MJA496" s="1"/>
      <c r="MJB496" s="1"/>
      <c r="MJC496" s="1"/>
      <c r="MJD496" s="1"/>
      <c r="MJE496" s="1"/>
      <c r="MJF496" s="1"/>
      <c r="MJG496" s="1"/>
      <c r="MJH496" s="1"/>
      <c r="MJI496" s="1"/>
      <c r="MJJ496" s="1"/>
      <c r="MJK496" s="1"/>
      <c r="MJL496" s="1"/>
      <c r="MJM496" s="1"/>
      <c r="MJN496" s="1"/>
      <c r="MJO496" s="1"/>
      <c r="MJP496" s="1"/>
      <c r="MJQ496" s="1"/>
      <c r="MJR496" s="1"/>
      <c r="MJS496" s="1"/>
      <c r="MJT496" s="1"/>
      <c r="MJU496" s="1"/>
      <c r="MJV496" s="1"/>
      <c r="MJW496" s="1"/>
      <c r="MJX496" s="1"/>
      <c r="MJY496" s="1"/>
      <c r="MJZ496" s="1"/>
      <c r="MKA496" s="1"/>
      <c r="MKB496" s="1"/>
      <c r="MKC496" s="1"/>
      <c r="MKD496" s="1"/>
      <c r="MKE496" s="1"/>
      <c r="MKF496" s="1"/>
      <c r="MKG496" s="1"/>
      <c r="MKH496" s="1"/>
      <c r="MKI496" s="1"/>
      <c r="MKJ496" s="1"/>
      <c r="MKK496" s="1"/>
      <c r="MKL496" s="1"/>
      <c r="MKM496" s="1"/>
      <c r="MKN496" s="1"/>
      <c r="MKO496" s="1"/>
      <c r="MKP496" s="1"/>
      <c r="MKQ496" s="1"/>
      <c r="MKR496" s="1"/>
      <c r="MKS496" s="1"/>
      <c r="MKT496" s="1"/>
      <c r="MKU496" s="1"/>
      <c r="MKV496" s="1"/>
      <c r="MKW496" s="1"/>
      <c r="MKX496" s="1"/>
      <c r="MKY496" s="1"/>
      <c r="MKZ496" s="1"/>
      <c r="MLA496" s="1"/>
      <c r="MLB496" s="1"/>
      <c r="MLC496" s="1"/>
      <c r="MLD496" s="1"/>
      <c r="MLE496" s="1"/>
      <c r="MLF496" s="1"/>
      <c r="MLG496" s="1"/>
      <c r="MLH496" s="1"/>
      <c r="MLI496" s="1"/>
      <c r="MLJ496" s="1"/>
      <c r="MLK496" s="1"/>
      <c r="MLL496" s="1"/>
      <c r="MLM496" s="1"/>
      <c r="MLN496" s="1"/>
      <c r="MLO496" s="1"/>
      <c r="MLP496" s="1"/>
      <c r="MLQ496" s="1"/>
      <c r="MLR496" s="1"/>
      <c r="MLS496" s="1"/>
      <c r="MLT496" s="1"/>
      <c r="MLU496" s="1"/>
      <c r="MLV496" s="1"/>
      <c r="MLW496" s="1"/>
      <c r="MLX496" s="1"/>
      <c r="MLY496" s="1"/>
      <c r="MLZ496" s="1"/>
      <c r="MMA496" s="1"/>
      <c r="MMB496" s="1"/>
      <c r="MMC496" s="1"/>
      <c r="MMD496" s="1"/>
      <c r="MME496" s="1"/>
      <c r="MMF496" s="1"/>
      <c r="MMG496" s="1"/>
      <c r="MMH496" s="1"/>
      <c r="MMI496" s="1"/>
      <c r="MMJ496" s="1"/>
      <c r="MMK496" s="1"/>
      <c r="MML496" s="1"/>
      <c r="MMM496" s="1"/>
      <c r="MMN496" s="1"/>
      <c r="MMO496" s="1"/>
      <c r="MMP496" s="1"/>
      <c r="MMQ496" s="1"/>
      <c r="MMR496" s="1"/>
      <c r="MMS496" s="1"/>
      <c r="MMT496" s="1"/>
      <c r="MMU496" s="1"/>
      <c r="MMV496" s="1"/>
      <c r="MMW496" s="1"/>
      <c r="MMX496" s="1"/>
      <c r="MMY496" s="1"/>
      <c r="MMZ496" s="1"/>
      <c r="MNA496" s="1"/>
      <c r="MNB496" s="1"/>
      <c r="MNC496" s="1"/>
      <c r="MND496" s="1"/>
      <c r="MNE496" s="1"/>
      <c r="MNF496" s="1"/>
      <c r="MNG496" s="1"/>
      <c r="MNH496" s="1"/>
      <c r="MNI496" s="1"/>
      <c r="MNJ496" s="1"/>
      <c r="MNK496" s="1"/>
      <c r="MNL496" s="1"/>
      <c r="MNM496" s="1"/>
      <c r="MNN496" s="1"/>
      <c r="MNO496" s="1"/>
      <c r="MNP496" s="1"/>
      <c r="MNQ496" s="1"/>
      <c r="MNR496" s="1"/>
      <c r="MNS496" s="1"/>
      <c r="MNT496" s="1"/>
      <c r="MNU496" s="1"/>
      <c r="MNV496" s="1"/>
      <c r="MNW496" s="1"/>
      <c r="MNX496" s="1"/>
      <c r="MNY496" s="1"/>
      <c r="MNZ496" s="1"/>
      <c r="MOA496" s="1"/>
      <c r="MOB496" s="1"/>
      <c r="MOC496" s="1"/>
      <c r="MOD496" s="1"/>
      <c r="MOE496" s="1"/>
      <c r="MOF496" s="1"/>
      <c r="MOG496" s="1"/>
      <c r="MOH496" s="1"/>
      <c r="MOI496" s="1"/>
      <c r="MOJ496" s="1"/>
      <c r="MOK496" s="1"/>
      <c r="MOL496" s="1"/>
      <c r="MOM496" s="1"/>
      <c r="MON496" s="1"/>
      <c r="MOO496" s="1"/>
      <c r="MOP496" s="1"/>
      <c r="MOQ496" s="1"/>
      <c r="MOR496" s="1"/>
      <c r="MOS496" s="1"/>
      <c r="MOT496" s="1"/>
      <c r="MOU496" s="1"/>
      <c r="MOV496" s="1"/>
      <c r="MOW496" s="1"/>
      <c r="MOX496" s="1"/>
      <c r="MOY496" s="1"/>
      <c r="MOZ496" s="1"/>
      <c r="MPA496" s="1"/>
      <c r="MPB496" s="1"/>
      <c r="MPC496" s="1"/>
      <c r="MPD496" s="1"/>
      <c r="MPE496" s="1"/>
      <c r="MPF496" s="1"/>
      <c r="MPG496" s="1"/>
      <c r="MPH496" s="1"/>
      <c r="MPI496" s="1"/>
      <c r="MPJ496" s="1"/>
      <c r="MPK496" s="1"/>
      <c r="MPL496" s="1"/>
      <c r="MPM496" s="1"/>
      <c r="MPN496" s="1"/>
      <c r="MPO496" s="1"/>
      <c r="MPP496" s="1"/>
      <c r="MPQ496" s="1"/>
      <c r="MPR496" s="1"/>
      <c r="MPS496" s="1"/>
      <c r="MPT496" s="1"/>
      <c r="MPU496" s="1"/>
      <c r="MPV496" s="1"/>
      <c r="MPW496" s="1"/>
      <c r="MPX496" s="1"/>
      <c r="MPY496" s="1"/>
      <c r="MPZ496" s="1"/>
      <c r="MQA496" s="1"/>
      <c r="MQB496" s="1"/>
      <c r="MQC496" s="1"/>
      <c r="MQD496" s="1"/>
      <c r="MQE496" s="1"/>
      <c r="MQF496" s="1"/>
      <c r="MQG496" s="1"/>
      <c r="MQH496" s="1"/>
      <c r="MQI496" s="1"/>
      <c r="MQJ496" s="1"/>
      <c r="MQK496" s="1"/>
      <c r="MQL496" s="1"/>
      <c r="MQM496" s="1"/>
      <c r="MQN496" s="1"/>
      <c r="MQO496" s="1"/>
      <c r="MQP496" s="1"/>
      <c r="MQQ496" s="1"/>
      <c r="MQR496" s="1"/>
      <c r="MQS496" s="1"/>
      <c r="MQT496" s="1"/>
      <c r="MQU496" s="1"/>
      <c r="MQV496" s="1"/>
      <c r="MQW496" s="1"/>
      <c r="MQX496" s="1"/>
      <c r="MQY496" s="1"/>
      <c r="MQZ496" s="1"/>
      <c r="MRA496" s="1"/>
      <c r="MRB496" s="1"/>
      <c r="MRC496" s="1"/>
      <c r="MRD496" s="1"/>
      <c r="MRE496" s="1"/>
      <c r="MRF496" s="1"/>
      <c r="MRG496" s="1"/>
      <c r="MRH496" s="1"/>
      <c r="MRI496" s="1"/>
      <c r="MRJ496" s="1"/>
      <c r="MRK496" s="1"/>
      <c r="MRL496" s="1"/>
      <c r="MRM496" s="1"/>
      <c r="MRN496" s="1"/>
      <c r="MRO496" s="1"/>
      <c r="MRP496" s="1"/>
      <c r="MRQ496" s="1"/>
      <c r="MRR496" s="1"/>
      <c r="MRS496" s="1"/>
      <c r="MRT496" s="1"/>
      <c r="MRU496" s="1"/>
      <c r="MRV496" s="1"/>
      <c r="MRW496" s="1"/>
      <c r="MRX496" s="1"/>
      <c r="MRY496" s="1"/>
      <c r="MRZ496" s="1"/>
      <c r="MSA496" s="1"/>
      <c r="MSB496" s="1"/>
      <c r="MSC496" s="1"/>
      <c r="MSD496" s="1"/>
      <c r="MSE496" s="1"/>
      <c r="MSF496" s="1"/>
      <c r="MSG496" s="1"/>
      <c r="MSH496" s="1"/>
      <c r="MSI496" s="1"/>
      <c r="MSJ496" s="1"/>
      <c r="MSK496" s="1"/>
      <c r="MSL496" s="1"/>
      <c r="MSM496" s="1"/>
      <c r="MSN496" s="1"/>
      <c r="MSO496" s="1"/>
      <c r="MSP496" s="1"/>
      <c r="MSQ496" s="1"/>
      <c r="MSR496" s="1"/>
      <c r="MSS496" s="1"/>
      <c r="MST496" s="1"/>
      <c r="MSU496" s="1"/>
      <c r="MSV496" s="1"/>
      <c r="MSW496" s="1"/>
      <c r="MSX496" s="1"/>
      <c r="MSY496" s="1"/>
      <c r="MSZ496" s="1"/>
      <c r="MTA496" s="1"/>
      <c r="MTB496" s="1"/>
      <c r="MTC496" s="1"/>
      <c r="MTD496" s="1"/>
      <c r="MTE496" s="1"/>
      <c r="MTF496" s="1"/>
      <c r="MTG496" s="1"/>
      <c r="MTH496" s="1"/>
      <c r="MTI496" s="1"/>
      <c r="MTJ496" s="1"/>
      <c r="MTK496" s="1"/>
      <c r="MTL496" s="1"/>
      <c r="MTM496" s="1"/>
      <c r="MTN496" s="1"/>
      <c r="MTO496" s="1"/>
      <c r="MTP496" s="1"/>
      <c r="MTQ496" s="1"/>
      <c r="MTR496" s="1"/>
      <c r="MTS496" s="1"/>
      <c r="MTT496" s="1"/>
      <c r="MTU496" s="1"/>
      <c r="MTV496" s="1"/>
      <c r="MTW496" s="1"/>
      <c r="MTX496" s="1"/>
      <c r="MTY496" s="1"/>
      <c r="MTZ496" s="1"/>
      <c r="MUA496" s="1"/>
      <c r="MUB496" s="1"/>
      <c r="MUC496" s="1"/>
      <c r="MUD496" s="1"/>
      <c r="MUE496" s="1"/>
      <c r="MUF496" s="1"/>
      <c r="MUG496" s="1"/>
      <c r="MUH496" s="1"/>
      <c r="MUI496" s="1"/>
      <c r="MUJ496" s="1"/>
      <c r="MUK496" s="1"/>
      <c r="MUL496" s="1"/>
      <c r="MUM496" s="1"/>
      <c r="MUN496" s="1"/>
      <c r="MUO496" s="1"/>
      <c r="MUP496" s="1"/>
      <c r="MUQ496" s="1"/>
      <c r="MUR496" s="1"/>
      <c r="MUS496" s="1"/>
      <c r="MUT496" s="1"/>
      <c r="MUU496" s="1"/>
      <c r="MUV496" s="1"/>
      <c r="MUW496" s="1"/>
      <c r="MUX496" s="1"/>
      <c r="MUY496" s="1"/>
      <c r="MUZ496" s="1"/>
      <c r="MVA496" s="1"/>
      <c r="MVB496" s="1"/>
      <c r="MVC496" s="1"/>
      <c r="MVD496" s="1"/>
      <c r="MVE496" s="1"/>
      <c r="MVF496" s="1"/>
      <c r="MVG496" s="1"/>
      <c r="MVH496" s="1"/>
      <c r="MVI496" s="1"/>
      <c r="MVJ496" s="1"/>
      <c r="MVK496" s="1"/>
      <c r="MVL496" s="1"/>
      <c r="MVM496" s="1"/>
      <c r="MVN496" s="1"/>
      <c r="MVO496" s="1"/>
      <c r="MVP496" s="1"/>
      <c r="MVQ496" s="1"/>
      <c r="MVR496" s="1"/>
      <c r="MVS496" s="1"/>
      <c r="MVT496" s="1"/>
      <c r="MVU496" s="1"/>
      <c r="MVV496" s="1"/>
      <c r="MVW496" s="1"/>
      <c r="MVX496" s="1"/>
      <c r="MVY496" s="1"/>
      <c r="MVZ496" s="1"/>
      <c r="MWA496" s="1"/>
      <c r="MWB496" s="1"/>
      <c r="MWC496" s="1"/>
      <c r="MWD496" s="1"/>
      <c r="MWE496" s="1"/>
      <c r="MWF496" s="1"/>
      <c r="MWG496" s="1"/>
      <c r="MWH496" s="1"/>
      <c r="MWI496" s="1"/>
      <c r="MWJ496" s="1"/>
      <c r="MWK496" s="1"/>
      <c r="MWL496" s="1"/>
      <c r="MWM496" s="1"/>
      <c r="MWN496" s="1"/>
      <c r="MWO496" s="1"/>
      <c r="MWP496" s="1"/>
      <c r="MWQ496" s="1"/>
      <c r="MWR496" s="1"/>
      <c r="MWS496" s="1"/>
      <c r="MWT496" s="1"/>
      <c r="MWU496" s="1"/>
      <c r="MWV496" s="1"/>
      <c r="MWW496" s="1"/>
      <c r="MWX496" s="1"/>
      <c r="MWY496" s="1"/>
      <c r="MWZ496" s="1"/>
      <c r="MXA496" s="1"/>
      <c r="MXB496" s="1"/>
      <c r="MXC496" s="1"/>
      <c r="MXD496" s="1"/>
      <c r="MXE496" s="1"/>
      <c r="MXF496" s="1"/>
      <c r="MXG496" s="1"/>
      <c r="MXH496" s="1"/>
      <c r="MXI496" s="1"/>
      <c r="MXJ496" s="1"/>
      <c r="MXK496" s="1"/>
      <c r="MXL496" s="1"/>
      <c r="MXM496" s="1"/>
      <c r="MXN496" s="1"/>
      <c r="MXO496" s="1"/>
      <c r="MXP496" s="1"/>
      <c r="MXQ496" s="1"/>
      <c r="MXR496" s="1"/>
      <c r="MXS496" s="1"/>
      <c r="MXT496" s="1"/>
      <c r="MXU496" s="1"/>
      <c r="MXV496" s="1"/>
      <c r="MXW496" s="1"/>
      <c r="MXX496" s="1"/>
      <c r="MXY496" s="1"/>
      <c r="MXZ496" s="1"/>
      <c r="MYA496" s="1"/>
      <c r="MYB496" s="1"/>
      <c r="MYC496" s="1"/>
      <c r="MYD496" s="1"/>
      <c r="MYE496" s="1"/>
      <c r="MYF496" s="1"/>
      <c r="MYG496" s="1"/>
      <c r="MYH496" s="1"/>
      <c r="MYI496" s="1"/>
      <c r="MYJ496" s="1"/>
      <c r="MYK496" s="1"/>
      <c r="MYL496" s="1"/>
      <c r="MYM496" s="1"/>
      <c r="MYN496" s="1"/>
      <c r="MYO496" s="1"/>
      <c r="MYP496" s="1"/>
      <c r="MYQ496" s="1"/>
      <c r="MYR496" s="1"/>
      <c r="MYS496" s="1"/>
      <c r="MYT496" s="1"/>
      <c r="MYU496" s="1"/>
      <c r="MYV496" s="1"/>
      <c r="MYW496" s="1"/>
      <c r="MYX496" s="1"/>
      <c r="MYY496" s="1"/>
      <c r="MYZ496" s="1"/>
      <c r="MZA496" s="1"/>
      <c r="MZB496" s="1"/>
      <c r="MZC496" s="1"/>
      <c r="MZD496" s="1"/>
      <c r="MZE496" s="1"/>
      <c r="MZF496" s="1"/>
      <c r="MZG496" s="1"/>
      <c r="MZH496" s="1"/>
      <c r="MZI496" s="1"/>
      <c r="MZJ496" s="1"/>
      <c r="MZK496" s="1"/>
      <c r="MZL496" s="1"/>
      <c r="MZM496" s="1"/>
      <c r="MZN496" s="1"/>
      <c r="MZO496" s="1"/>
      <c r="MZP496" s="1"/>
      <c r="MZQ496" s="1"/>
      <c r="MZR496" s="1"/>
      <c r="MZS496" s="1"/>
      <c r="MZT496" s="1"/>
      <c r="MZU496" s="1"/>
      <c r="MZV496" s="1"/>
      <c r="MZW496" s="1"/>
      <c r="MZX496" s="1"/>
      <c r="MZY496" s="1"/>
      <c r="MZZ496" s="1"/>
      <c r="NAA496" s="1"/>
      <c r="NAB496" s="1"/>
      <c r="NAC496" s="1"/>
      <c r="NAD496" s="1"/>
      <c r="NAE496" s="1"/>
      <c r="NAF496" s="1"/>
      <c r="NAG496" s="1"/>
      <c r="NAH496" s="1"/>
      <c r="NAI496" s="1"/>
      <c r="NAJ496" s="1"/>
      <c r="NAK496" s="1"/>
      <c r="NAL496" s="1"/>
      <c r="NAM496" s="1"/>
      <c r="NAN496" s="1"/>
      <c r="NAO496" s="1"/>
      <c r="NAP496" s="1"/>
      <c r="NAQ496" s="1"/>
      <c r="NAR496" s="1"/>
      <c r="NAS496" s="1"/>
      <c r="NAT496" s="1"/>
      <c r="NAU496" s="1"/>
      <c r="NAV496" s="1"/>
      <c r="NAW496" s="1"/>
      <c r="NAX496" s="1"/>
      <c r="NAY496" s="1"/>
      <c r="NAZ496" s="1"/>
      <c r="NBA496" s="1"/>
      <c r="NBB496" s="1"/>
      <c r="NBC496" s="1"/>
      <c r="NBD496" s="1"/>
      <c r="NBE496" s="1"/>
      <c r="NBF496" s="1"/>
      <c r="NBG496" s="1"/>
      <c r="NBH496" s="1"/>
      <c r="NBI496" s="1"/>
      <c r="NBJ496" s="1"/>
      <c r="NBK496" s="1"/>
      <c r="NBL496" s="1"/>
      <c r="NBM496" s="1"/>
      <c r="NBN496" s="1"/>
      <c r="NBO496" s="1"/>
      <c r="NBP496" s="1"/>
      <c r="NBQ496" s="1"/>
      <c r="NBR496" s="1"/>
      <c r="NBS496" s="1"/>
      <c r="NBT496" s="1"/>
      <c r="NBU496" s="1"/>
      <c r="NBV496" s="1"/>
      <c r="NBW496" s="1"/>
      <c r="NBX496" s="1"/>
      <c r="NBY496" s="1"/>
      <c r="NBZ496" s="1"/>
      <c r="NCA496" s="1"/>
      <c r="NCB496" s="1"/>
      <c r="NCC496" s="1"/>
      <c r="NCD496" s="1"/>
      <c r="NCE496" s="1"/>
      <c r="NCF496" s="1"/>
      <c r="NCG496" s="1"/>
      <c r="NCH496" s="1"/>
      <c r="NCI496" s="1"/>
      <c r="NCJ496" s="1"/>
      <c r="NCK496" s="1"/>
      <c r="NCL496" s="1"/>
      <c r="NCM496" s="1"/>
      <c r="NCN496" s="1"/>
      <c r="NCO496" s="1"/>
      <c r="NCP496" s="1"/>
      <c r="NCQ496" s="1"/>
      <c r="NCR496" s="1"/>
      <c r="NCS496" s="1"/>
      <c r="NCT496" s="1"/>
      <c r="NCU496" s="1"/>
      <c r="NCV496" s="1"/>
      <c r="NCW496" s="1"/>
      <c r="NCX496" s="1"/>
      <c r="NCY496" s="1"/>
      <c r="NCZ496" s="1"/>
      <c r="NDA496" s="1"/>
      <c r="NDB496" s="1"/>
      <c r="NDC496" s="1"/>
      <c r="NDD496" s="1"/>
      <c r="NDE496" s="1"/>
      <c r="NDF496" s="1"/>
      <c r="NDG496" s="1"/>
      <c r="NDH496" s="1"/>
      <c r="NDI496" s="1"/>
      <c r="NDJ496" s="1"/>
      <c r="NDK496" s="1"/>
      <c r="NDL496" s="1"/>
      <c r="NDM496" s="1"/>
      <c r="NDN496" s="1"/>
      <c r="NDO496" s="1"/>
      <c r="NDP496" s="1"/>
      <c r="NDQ496" s="1"/>
      <c r="NDR496" s="1"/>
      <c r="NDS496" s="1"/>
      <c r="NDT496" s="1"/>
      <c r="NDU496" s="1"/>
      <c r="NDV496" s="1"/>
      <c r="NDW496" s="1"/>
      <c r="NDX496" s="1"/>
      <c r="NDY496" s="1"/>
      <c r="NDZ496" s="1"/>
      <c r="NEA496" s="1"/>
      <c r="NEB496" s="1"/>
      <c r="NEC496" s="1"/>
      <c r="NED496" s="1"/>
      <c r="NEE496" s="1"/>
      <c r="NEF496" s="1"/>
      <c r="NEG496" s="1"/>
      <c r="NEH496" s="1"/>
      <c r="NEI496" s="1"/>
      <c r="NEJ496" s="1"/>
      <c r="NEK496" s="1"/>
      <c r="NEL496" s="1"/>
      <c r="NEM496" s="1"/>
      <c r="NEN496" s="1"/>
      <c r="NEO496" s="1"/>
      <c r="NEP496" s="1"/>
      <c r="NEQ496" s="1"/>
      <c r="NER496" s="1"/>
      <c r="NES496" s="1"/>
      <c r="NET496" s="1"/>
      <c r="NEU496" s="1"/>
      <c r="NEV496" s="1"/>
      <c r="NEW496" s="1"/>
      <c r="NEX496" s="1"/>
      <c r="NEY496" s="1"/>
      <c r="NEZ496" s="1"/>
      <c r="NFA496" s="1"/>
      <c r="NFB496" s="1"/>
      <c r="NFC496" s="1"/>
      <c r="NFD496" s="1"/>
      <c r="NFE496" s="1"/>
      <c r="NFF496" s="1"/>
      <c r="NFG496" s="1"/>
      <c r="NFH496" s="1"/>
      <c r="NFI496" s="1"/>
      <c r="NFJ496" s="1"/>
      <c r="NFK496" s="1"/>
      <c r="NFL496" s="1"/>
      <c r="NFM496" s="1"/>
      <c r="NFN496" s="1"/>
      <c r="NFO496" s="1"/>
      <c r="NFP496" s="1"/>
      <c r="NFQ496" s="1"/>
      <c r="NFR496" s="1"/>
      <c r="NFS496" s="1"/>
      <c r="NFT496" s="1"/>
      <c r="NFU496" s="1"/>
      <c r="NFV496" s="1"/>
      <c r="NFW496" s="1"/>
      <c r="NFX496" s="1"/>
      <c r="NFY496" s="1"/>
      <c r="NFZ496" s="1"/>
      <c r="NGA496" s="1"/>
      <c r="NGB496" s="1"/>
      <c r="NGC496" s="1"/>
      <c r="NGD496" s="1"/>
      <c r="NGE496" s="1"/>
      <c r="NGF496" s="1"/>
      <c r="NGG496" s="1"/>
      <c r="NGH496" s="1"/>
      <c r="NGI496" s="1"/>
      <c r="NGJ496" s="1"/>
      <c r="NGK496" s="1"/>
      <c r="NGL496" s="1"/>
      <c r="NGM496" s="1"/>
      <c r="NGN496" s="1"/>
      <c r="NGO496" s="1"/>
      <c r="NGP496" s="1"/>
      <c r="NGQ496" s="1"/>
      <c r="NGR496" s="1"/>
      <c r="NGS496" s="1"/>
      <c r="NGT496" s="1"/>
      <c r="NGU496" s="1"/>
      <c r="NGV496" s="1"/>
      <c r="NGW496" s="1"/>
      <c r="NGX496" s="1"/>
      <c r="NGY496" s="1"/>
      <c r="NGZ496" s="1"/>
      <c r="NHA496" s="1"/>
      <c r="NHB496" s="1"/>
      <c r="NHC496" s="1"/>
      <c r="NHD496" s="1"/>
      <c r="NHE496" s="1"/>
      <c r="NHF496" s="1"/>
      <c r="NHG496" s="1"/>
      <c r="NHH496" s="1"/>
      <c r="NHI496" s="1"/>
      <c r="NHJ496" s="1"/>
      <c r="NHK496" s="1"/>
      <c r="NHL496" s="1"/>
      <c r="NHM496" s="1"/>
      <c r="NHN496" s="1"/>
      <c r="NHO496" s="1"/>
      <c r="NHP496" s="1"/>
      <c r="NHQ496" s="1"/>
      <c r="NHR496" s="1"/>
      <c r="NHS496" s="1"/>
      <c r="NHT496" s="1"/>
      <c r="NHU496" s="1"/>
      <c r="NHV496" s="1"/>
      <c r="NHW496" s="1"/>
      <c r="NHX496" s="1"/>
      <c r="NHY496" s="1"/>
      <c r="NHZ496" s="1"/>
      <c r="NIA496" s="1"/>
      <c r="NIB496" s="1"/>
      <c r="NIC496" s="1"/>
      <c r="NID496" s="1"/>
      <c r="NIE496" s="1"/>
      <c r="NIF496" s="1"/>
      <c r="NIG496" s="1"/>
      <c r="NIH496" s="1"/>
      <c r="NII496" s="1"/>
      <c r="NIJ496" s="1"/>
      <c r="NIK496" s="1"/>
      <c r="NIL496" s="1"/>
      <c r="NIM496" s="1"/>
      <c r="NIN496" s="1"/>
      <c r="NIO496" s="1"/>
      <c r="NIP496" s="1"/>
      <c r="NIQ496" s="1"/>
      <c r="NIR496" s="1"/>
      <c r="NIS496" s="1"/>
      <c r="NIT496" s="1"/>
      <c r="NIU496" s="1"/>
      <c r="NIV496" s="1"/>
      <c r="NIW496" s="1"/>
      <c r="NIX496" s="1"/>
      <c r="NIY496" s="1"/>
      <c r="NIZ496" s="1"/>
      <c r="NJA496" s="1"/>
      <c r="NJB496" s="1"/>
      <c r="NJC496" s="1"/>
      <c r="NJD496" s="1"/>
      <c r="NJE496" s="1"/>
      <c r="NJF496" s="1"/>
      <c r="NJG496" s="1"/>
      <c r="NJH496" s="1"/>
      <c r="NJI496" s="1"/>
      <c r="NJJ496" s="1"/>
      <c r="NJK496" s="1"/>
      <c r="NJL496" s="1"/>
      <c r="NJM496" s="1"/>
      <c r="NJN496" s="1"/>
      <c r="NJO496" s="1"/>
      <c r="NJP496" s="1"/>
      <c r="NJQ496" s="1"/>
      <c r="NJR496" s="1"/>
      <c r="NJS496" s="1"/>
      <c r="NJT496" s="1"/>
      <c r="NJU496" s="1"/>
      <c r="NJV496" s="1"/>
      <c r="NJW496" s="1"/>
      <c r="NJX496" s="1"/>
      <c r="NJY496" s="1"/>
      <c r="NJZ496" s="1"/>
      <c r="NKA496" s="1"/>
      <c r="NKB496" s="1"/>
      <c r="NKC496" s="1"/>
      <c r="NKD496" s="1"/>
      <c r="NKE496" s="1"/>
      <c r="NKF496" s="1"/>
      <c r="NKG496" s="1"/>
      <c r="NKH496" s="1"/>
      <c r="NKI496" s="1"/>
      <c r="NKJ496" s="1"/>
      <c r="NKK496" s="1"/>
      <c r="NKL496" s="1"/>
      <c r="NKM496" s="1"/>
      <c r="NKN496" s="1"/>
      <c r="NKO496" s="1"/>
      <c r="NKP496" s="1"/>
      <c r="NKQ496" s="1"/>
      <c r="NKR496" s="1"/>
      <c r="NKS496" s="1"/>
      <c r="NKT496" s="1"/>
      <c r="NKU496" s="1"/>
      <c r="NKV496" s="1"/>
      <c r="NKW496" s="1"/>
      <c r="NKX496" s="1"/>
      <c r="NKY496" s="1"/>
      <c r="NKZ496" s="1"/>
      <c r="NLA496" s="1"/>
      <c r="NLB496" s="1"/>
      <c r="NLC496" s="1"/>
      <c r="NLD496" s="1"/>
      <c r="NLE496" s="1"/>
      <c r="NLF496" s="1"/>
      <c r="NLG496" s="1"/>
      <c r="NLH496" s="1"/>
      <c r="NLI496" s="1"/>
      <c r="NLJ496" s="1"/>
      <c r="NLK496" s="1"/>
      <c r="NLL496" s="1"/>
      <c r="NLM496" s="1"/>
      <c r="NLN496" s="1"/>
      <c r="NLO496" s="1"/>
      <c r="NLP496" s="1"/>
      <c r="NLQ496" s="1"/>
      <c r="NLR496" s="1"/>
      <c r="NLS496" s="1"/>
      <c r="NLT496" s="1"/>
      <c r="NLU496" s="1"/>
      <c r="NLV496" s="1"/>
      <c r="NLW496" s="1"/>
      <c r="NLX496" s="1"/>
      <c r="NLY496" s="1"/>
      <c r="NLZ496" s="1"/>
      <c r="NMA496" s="1"/>
      <c r="NMB496" s="1"/>
      <c r="NMC496" s="1"/>
      <c r="NMD496" s="1"/>
      <c r="NME496" s="1"/>
      <c r="NMF496" s="1"/>
      <c r="NMG496" s="1"/>
      <c r="NMH496" s="1"/>
      <c r="NMI496" s="1"/>
      <c r="NMJ496" s="1"/>
      <c r="NMK496" s="1"/>
      <c r="NML496" s="1"/>
      <c r="NMM496" s="1"/>
      <c r="NMN496" s="1"/>
      <c r="NMO496" s="1"/>
      <c r="NMP496" s="1"/>
      <c r="NMQ496" s="1"/>
      <c r="NMR496" s="1"/>
      <c r="NMS496" s="1"/>
      <c r="NMT496" s="1"/>
      <c r="NMU496" s="1"/>
      <c r="NMV496" s="1"/>
      <c r="NMW496" s="1"/>
      <c r="NMX496" s="1"/>
      <c r="NMY496" s="1"/>
      <c r="NMZ496" s="1"/>
      <c r="NNA496" s="1"/>
      <c r="NNB496" s="1"/>
      <c r="NNC496" s="1"/>
      <c r="NND496" s="1"/>
      <c r="NNE496" s="1"/>
      <c r="NNF496" s="1"/>
      <c r="NNG496" s="1"/>
      <c r="NNH496" s="1"/>
      <c r="NNI496" s="1"/>
      <c r="NNJ496" s="1"/>
      <c r="NNK496" s="1"/>
      <c r="NNL496" s="1"/>
      <c r="NNM496" s="1"/>
      <c r="NNN496" s="1"/>
      <c r="NNO496" s="1"/>
      <c r="NNP496" s="1"/>
      <c r="NNQ496" s="1"/>
      <c r="NNR496" s="1"/>
      <c r="NNS496" s="1"/>
      <c r="NNT496" s="1"/>
      <c r="NNU496" s="1"/>
      <c r="NNV496" s="1"/>
      <c r="NNW496" s="1"/>
      <c r="NNX496" s="1"/>
      <c r="NNY496" s="1"/>
      <c r="NNZ496" s="1"/>
      <c r="NOA496" s="1"/>
      <c r="NOB496" s="1"/>
      <c r="NOC496" s="1"/>
      <c r="NOD496" s="1"/>
      <c r="NOE496" s="1"/>
      <c r="NOF496" s="1"/>
      <c r="NOG496" s="1"/>
      <c r="NOH496" s="1"/>
      <c r="NOI496" s="1"/>
      <c r="NOJ496" s="1"/>
      <c r="NOK496" s="1"/>
      <c r="NOL496" s="1"/>
      <c r="NOM496" s="1"/>
      <c r="NON496" s="1"/>
      <c r="NOO496" s="1"/>
      <c r="NOP496" s="1"/>
      <c r="NOQ496" s="1"/>
      <c r="NOR496" s="1"/>
      <c r="NOS496" s="1"/>
      <c r="NOT496" s="1"/>
      <c r="NOU496" s="1"/>
      <c r="NOV496" s="1"/>
      <c r="NOW496" s="1"/>
      <c r="NOX496" s="1"/>
      <c r="NOY496" s="1"/>
      <c r="NOZ496" s="1"/>
      <c r="NPA496" s="1"/>
      <c r="NPB496" s="1"/>
      <c r="NPC496" s="1"/>
      <c r="NPD496" s="1"/>
      <c r="NPE496" s="1"/>
      <c r="NPF496" s="1"/>
      <c r="NPG496" s="1"/>
      <c r="NPH496" s="1"/>
      <c r="NPI496" s="1"/>
      <c r="NPJ496" s="1"/>
      <c r="NPK496" s="1"/>
      <c r="NPL496" s="1"/>
      <c r="NPM496" s="1"/>
      <c r="NPN496" s="1"/>
      <c r="NPO496" s="1"/>
      <c r="NPP496" s="1"/>
      <c r="NPQ496" s="1"/>
      <c r="NPR496" s="1"/>
      <c r="NPS496" s="1"/>
      <c r="NPT496" s="1"/>
      <c r="NPU496" s="1"/>
      <c r="NPV496" s="1"/>
      <c r="NPW496" s="1"/>
      <c r="NPX496" s="1"/>
      <c r="NPY496" s="1"/>
      <c r="NPZ496" s="1"/>
      <c r="NQA496" s="1"/>
      <c r="NQB496" s="1"/>
      <c r="NQC496" s="1"/>
      <c r="NQD496" s="1"/>
      <c r="NQE496" s="1"/>
      <c r="NQF496" s="1"/>
      <c r="NQG496" s="1"/>
      <c r="NQH496" s="1"/>
      <c r="NQI496" s="1"/>
      <c r="NQJ496" s="1"/>
      <c r="NQK496" s="1"/>
      <c r="NQL496" s="1"/>
      <c r="NQM496" s="1"/>
      <c r="NQN496" s="1"/>
      <c r="NQO496" s="1"/>
      <c r="NQP496" s="1"/>
      <c r="NQQ496" s="1"/>
      <c r="NQR496" s="1"/>
      <c r="NQS496" s="1"/>
      <c r="NQT496" s="1"/>
      <c r="NQU496" s="1"/>
      <c r="NQV496" s="1"/>
      <c r="NQW496" s="1"/>
      <c r="NQX496" s="1"/>
      <c r="NQY496" s="1"/>
      <c r="NQZ496" s="1"/>
      <c r="NRA496" s="1"/>
      <c r="NRB496" s="1"/>
      <c r="NRC496" s="1"/>
      <c r="NRD496" s="1"/>
      <c r="NRE496" s="1"/>
      <c r="NRF496" s="1"/>
      <c r="NRG496" s="1"/>
      <c r="NRH496" s="1"/>
      <c r="NRI496" s="1"/>
      <c r="NRJ496" s="1"/>
      <c r="NRK496" s="1"/>
      <c r="NRL496" s="1"/>
      <c r="NRM496" s="1"/>
      <c r="NRN496" s="1"/>
      <c r="NRO496" s="1"/>
      <c r="NRP496" s="1"/>
      <c r="NRQ496" s="1"/>
      <c r="NRR496" s="1"/>
      <c r="NRS496" s="1"/>
      <c r="NRT496" s="1"/>
      <c r="NRU496" s="1"/>
      <c r="NRV496" s="1"/>
      <c r="NRW496" s="1"/>
      <c r="NRX496" s="1"/>
      <c r="NRY496" s="1"/>
      <c r="NRZ496" s="1"/>
      <c r="NSA496" s="1"/>
      <c r="NSB496" s="1"/>
      <c r="NSC496" s="1"/>
      <c r="NSD496" s="1"/>
      <c r="NSE496" s="1"/>
      <c r="NSF496" s="1"/>
      <c r="NSG496" s="1"/>
      <c r="NSH496" s="1"/>
      <c r="NSI496" s="1"/>
      <c r="NSJ496" s="1"/>
      <c r="NSK496" s="1"/>
      <c r="NSL496" s="1"/>
      <c r="NSM496" s="1"/>
      <c r="NSN496" s="1"/>
      <c r="NSO496" s="1"/>
      <c r="NSP496" s="1"/>
      <c r="NSQ496" s="1"/>
      <c r="NSR496" s="1"/>
      <c r="NSS496" s="1"/>
      <c r="NST496" s="1"/>
      <c r="NSU496" s="1"/>
      <c r="NSV496" s="1"/>
      <c r="NSW496" s="1"/>
      <c r="NSX496" s="1"/>
      <c r="NSY496" s="1"/>
      <c r="NSZ496" s="1"/>
      <c r="NTA496" s="1"/>
      <c r="NTB496" s="1"/>
      <c r="NTC496" s="1"/>
      <c r="NTD496" s="1"/>
      <c r="NTE496" s="1"/>
      <c r="NTF496" s="1"/>
      <c r="NTG496" s="1"/>
      <c r="NTH496" s="1"/>
      <c r="NTI496" s="1"/>
      <c r="NTJ496" s="1"/>
      <c r="NTK496" s="1"/>
      <c r="NTL496" s="1"/>
      <c r="NTM496" s="1"/>
      <c r="NTN496" s="1"/>
      <c r="NTO496" s="1"/>
      <c r="NTP496" s="1"/>
      <c r="NTQ496" s="1"/>
      <c r="NTR496" s="1"/>
      <c r="NTS496" s="1"/>
      <c r="NTT496" s="1"/>
      <c r="NTU496" s="1"/>
      <c r="NTV496" s="1"/>
      <c r="NTW496" s="1"/>
      <c r="NTX496" s="1"/>
      <c r="NTY496" s="1"/>
      <c r="NTZ496" s="1"/>
      <c r="NUA496" s="1"/>
      <c r="NUB496" s="1"/>
      <c r="NUC496" s="1"/>
      <c r="NUD496" s="1"/>
      <c r="NUE496" s="1"/>
      <c r="NUF496" s="1"/>
      <c r="NUG496" s="1"/>
      <c r="NUH496" s="1"/>
      <c r="NUI496" s="1"/>
      <c r="NUJ496" s="1"/>
      <c r="NUK496" s="1"/>
      <c r="NUL496" s="1"/>
      <c r="NUM496" s="1"/>
      <c r="NUN496" s="1"/>
      <c r="NUO496" s="1"/>
      <c r="NUP496" s="1"/>
      <c r="NUQ496" s="1"/>
      <c r="NUR496" s="1"/>
      <c r="NUS496" s="1"/>
      <c r="NUT496" s="1"/>
      <c r="NUU496" s="1"/>
      <c r="NUV496" s="1"/>
      <c r="NUW496" s="1"/>
      <c r="NUX496" s="1"/>
      <c r="NUY496" s="1"/>
      <c r="NUZ496" s="1"/>
      <c r="NVA496" s="1"/>
      <c r="NVB496" s="1"/>
      <c r="NVC496" s="1"/>
      <c r="NVD496" s="1"/>
      <c r="NVE496" s="1"/>
      <c r="NVF496" s="1"/>
      <c r="NVG496" s="1"/>
      <c r="NVH496" s="1"/>
      <c r="NVI496" s="1"/>
      <c r="NVJ496" s="1"/>
      <c r="NVK496" s="1"/>
      <c r="NVL496" s="1"/>
      <c r="NVM496" s="1"/>
      <c r="NVN496" s="1"/>
      <c r="NVO496" s="1"/>
      <c r="NVP496" s="1"/>
      <c r="NVQ496" s="1"/>
      <c r="NVR496" s="1"/>
      <c r="NVS496" s="1"/>
      <c r="NVT496" s="1"/>
      <c r="NVU496" s="1"/>
      <c r="NVV496" s="1"/>
      <c r="NVW496" s="1"/>
      <c r="NVX496" s="1"/>
      <c r="NVY496" s="1"/>
      <c r="NVZ496" s="1"/>
      <c r="NWA496" s="1"/>
      <c r="NWB496" s="1"/>
      <c r="NWC496" s="1"/>
      <c r="NWD496" s="1"/>
      <c r="NWE496" s="1"/>
      <c r="NWF496" s="1"/>
      <c r="NWG496" s="1"/>
      <c r="NWH496" s="1"/>
      <c r="NWI496" s="1"/>
      <c r="NWJ496" s="1"/>
      <c r="NWK496" s="1"/>
      <c r="NWL496" s="1"/>
      <c r="NWM496" s="1"/>
      <c r="NWN496" s="1"/>
      <c r="NWO496" s="1"/>
      <c r="NWP496" s="1"/>
      <c r="NWQ496" s="1"/>
      <c r="NWR496" s="1"/>
      <c r="NWS496" s="1"/>
      <c r="NWT496" s="1"/>
      <c r="NWU496" s="1"/>
      <c r="NWV496" s="1"/>
      <c r="NWW496" s="1"/>
      <c r="NWX496" s="1"/>
      <c r="NWY496" s="1"/>
      <c r="NWZ496" s="1"/>
      <c r="NXA496" s="1"/>
      <c r="NXB496" s="1"/>
      <c r="NXC496" s="1"/>
      <c r="NXD496" s="1"/>
      <c r="NXE496" s="1"/>
      <c r="NXF496" s="1"/>
      <c r="NXG496" s="1"/>
      <c r="NXH496" s="1"/>
      <c r="NXI496" s="1"/>
      <c r="NXJ496" s="1"/>
      <c r="NXK496" s="1"/>
      <c r="NXL496" s="1"/>
      <c r="NXM496" s="1"/>
      <c r="NXN496" s="1"/>
      <c r="NXO496" s="1"/>
      <c r="NXP496" s="1"/>
      <c r="NXQ496" s="1"/>
      <c r="NXR496" s="1"/>
      <c r="NXS496" s="1"/>
      <c r="NXT496" s="1"/>
      <c r="NXU496" s="1"/>
      <c r="NXV496" s="1"/>
      <c r="NXW496" s="1"/>
      <c r="NXX496" s="1"/>
      <c r="NXY496" s="1"/>
      <c r="NXZ496" s="1"/>
      <c r="NYA496" s="1"/>
      <c r="NYB496" s="1"/>
      <c r="NYC496" s="1"/>
      <c r="NYD496" s="1"/>
      <c r="NYE496" s="1"/>
      <c r="NYF496" s="1"/>
      <c r="NYG496" s="1"/>
      <c r="NYH496" s="1"/>
      <c r="NYI496" s="1"/>
      <c r="NYJ496" s="1"/>
      <c r="NYK496" s="1"/>
      <c r="NYL496" s="1"/>
      <c r="NYM496" s="1"/>
      <c r="NYN496" s="1"/>
      <c r="NYO496" s="1"/>
      <c r="NYP496" s="1"/>
      <c r="NYQ496" s="1"/>
      <c r="NYR496" s="1"/>
      <c r="NYS496" s="1"/>
      <c r="NYT496" s="1"/>
      <c r="NYU496" s="1"/>
      <c r="NYV496" s="1"/>
      <c r="NYW496" s="1"/>
      <c r="NYX496" s="1"/>
      <c r="NYY496" s="1"/>
      <c r="NYZ496" s="1"/>
      <c r="NZA496" s="1"/>
      <c r="NZB496" s="1"/>
      <c r="NZC496" s="1"/>
      <c r="NZD496" s="1"/>
      <c r="NZE496" s="1"/>
      <c r="NZF496" s="1"/>
      <c r="NZG496" s="1"/>
      <c r="NZH496" s="1"/>
      <c r="NZI496" s="1"/>
      <c r="NZJ496" s="1"/>
      <c r="NZK496" s="1"/>
      <c r="NZL496" s="1"/>
      <c r="NZM496" s="1"/>
      <c r="NZN496" s="1"/>
      <c r="NZO496" s="1"/>
      <c r="NZP496" s="1"/>
      <c r="NZQ496" s="1"/>
      <c r="NZR496" s="1"/>
      <c r="NZS496" s="1"/>
      <c r="NZT496" s="1"/>
      <c r="NZU496" s="1"/>
      <c r="NZV496" s="1"/>
      <c r="NZW496" s="1"/>
      <c r="NZX496" s="1"/>
      <c r="NZY496" s="1"/>
      <c r="NZZ496" s="1"/>
      <c r="OAA496" s="1"/>
      <c r="OAB496" s="1"/>
      <c r="OAC496" s="1"/>
      <c r="OAD496" s="1"/>
      <c r="OAE496" s="1"/>
      <c r="OAF496" s="1"/>
      <c r="OAG496" s="1"/>
      <c r="OAH496" s="1"/>
      <c r="OAI496" s="1"/>
      <c r="OAJ496" s="1"/>
      <c r="OAK496" s="1"/>
      <c r="OAL496" s="1"/>
      <c r="OAM496" s="1"/>
      <c r="OAN496" s="1"/>
      <c r="OAO496" s="1"/>
      <c r="OAP496" s="1"/>
      <c r="OAQ496" s="1"/>
      <c r="OAR496" s="1"/>
      <c r="OAS496" s="1"/>
      <c r="OAT496" s="1"/>
      <c r="OAU496" s="1"/>
      <c r="OAV496" s="1"/>
      <c r="OAW496" s="1"/>
      <c r="OAX496" s="1"/>
      <c r="OAY496" s="1"/>
      <c r="OAZ496" s="1"/>
      <c r="OBA496" s="1"/>
      <c r="OBB496" s="1"/>
      <c r="OBC496" s="1"/>
      <c r="OBD496" s="1"/>
      <c r="OBE496" s="1"/>
      <c r="OBF496" s="1"/>
      <c r="OBG496" s="1"/>
      <c r="OBH496" s="1"/>
      <c r="OBI496" s="1"/>
      <c r="OBJ496" s="1"/>
      <c r="OBK496" s="1"/>
      <c r="OBL496" s="1"/>
      <c r="OBM496" s="1"/>
      <c r="OBN496" s="1"/>
      <c r="OBO496" s="1"/>
      <c r="OBP496" s="1"/>
      <c r="OBQ496" s="1"/>
      <c r="OBR496" s="1"/>
      <c r="OBS496" s="1"/>
      <c r="OBT496" s="1"/>
      <c r="OBU496" s="1"/>
      <c r="OBV496" s="1"/>
      <c r="OBW496" s="1"/>
      <c r="OBX496" s="1"/>
      <c r="OBY496" s="1"/>
      <c r="OBZ496" s="1"/>
      <c r="OCA496" s="1"/>
      <c r="OCB496" s="1"/>
      <c r="OCC496" s="1"/>
      <c r="OCD496" s="1"/>
      <c r="OCE496" s="1"/>
      <c r="OCF496" s="1"/>
      <c r="OCG496" s="1"/>
      <c r="OCH496" s="1"/>
      <c r="OCI496" s="1"/>
      <c r="OCJ496" s="1"/>
      <c r="OCK496" s="1"/>
      <c r="OCL496" s="1"/>
      <c r="OCM496" s="1"/>
      <c r="OCN496" s="1"/>
      <c r="OCO496" s="1"/>
      <c r="OCP496" s="1"/>
      <c r="OCQ496" s="1"/>
      <c r="OCR496" s="1"/>
      <c r="OCS496" s="1"/>
      <c r="OCT496" s="1"/>
      <c r="OCU496" s="1"/>
      <c r="OCV496" s="1"/>
      <c r="OCW496" s="1"/>
      <c r="OCX496" s="1"/>
      <c r="OCY496" s="1"/>
      <c r="OCZ496" s="1"/>
      <c r="ODA496" s="1"/>
      <c r="ODB496" s="1"/>
      <c r="ODC496" s="1"/>
      <c r="ODD496" s="1"/>
      <c r="ODE496" s="1"/>
      <c r="ODF496" s="1"/>
      <c r="ODG496" s="1"/>
      <c r="ODH496" s="1"/>
      <c r="ODI496" s="1"/>
      <c r="ODJ496" s="1"/>
      <c r="ODK496" s="1"/>
      <c r="ODL496" s="1"/>
      <c r="ODM496" s="1"/>
      <c r="ODN496" s="1"/>
      <c r="ODO496" s="1"/>
      <c r="ODP496" s="1"/>
      <c r="ODQ496" s="1"/>
      <c r="ODR496" s="1"/>
      <c r="ODS496" s="1"/>
      <c r="ODT496" s="1"/>
      <c r="ODU496" s="1"/>
      <c r="ODV496" s="1"/>
      <c r="ODW496" s="1"/>
      <c r="ODX496" s="1"/>
      <c r="ODY496" s="1"/>
      <c r="ODZ496" s="1"/>
      <c r="OEA496" s="1"/>
      <c r="OEB496" s="1"/>
      <c r="OEC496" s="1"/>
      <c r="OED496" s="1"/>
      <c r="OEE496" s="1"/>
      <c r="OEF496" s="1"/>
      <c r="OEG496" s="1"/>
      <c r="OEH496" s="1"/>
      <c r="OEI496" s="1"/>
      <c r="OEJ496" s="1"/>
      <c r="OEK496" s="1"/>
      <c r="OEL496" s="1"/>
      <c r="OEM496" s="1"/>
      <c r="OEN496" s="1"/>
      <c r="OEO496" s="1"/>
      <c r="OEP496" s="1"/>
      <c r="OEQ496" s="1"/>
      <c r="OER496" s="1"/>
      <c r="OES496" s="1"/>
      <c r="OET496" s="1"/>
      <c r="OEU496" s="1"/>
      <c r="OEV496" s="1"/>
      <c r="OEW496" s="1"/>
      <c r="OEX496" s="1"/>
      <c r="OEY496" s="1"/>
      <c r="OEZ496" s="1"/>
      <c r="OFA496" s="1"/>
      <c r="OFB496" s="1"/>
      <c r="OFC496" s="1"/>
      <c r="OFD496" s="1"/>
      <c r="OFE496" s="1"/>
      <c r="OFF496" s="1"/>
      <c r="OFG496" s="1"/>
      <c r="OFH496" s="1"/>
      <c r="OFI496" s="1"/>
      <c r="OFJ496" s="1"/>
      <c r="OFK496" s="1"/>
      <c r="OFL496" s="1"/>
      <c r="OFM496" s="1"/>
      <c r="OFN496" s="1"/>
      <c r="OFO496" s="1"/>
      <c r="OFP496" s="1"/>
      <c r="OFQ496" s="1"/>
      <c r="OFR496" s="1"/>
      <c r="OFS496" s="1"/>
      <c r="OFT496" s="1"/>
      <c r="OFU496" s="1"/>
      <c r="OFV496" s="1"/>
      <c r="OFW496" s="1"/>
      <c r="OFX496" s="1"/>
      <c r="OFY496" s="1"/>
      <c r="OFZ496" s="1"/>
      <c r="OGA496" s="1"/>
      <c r="OGB496" s="1"/>
      <c r="OGC496" s="1"/>
      <c r="OGD496" s="1"/>
      <c r="OGE496" s="1"/>
      <c r="OGF496" s="1"/>
      <c r="OGG496" s="1"/>
      <c r="OGH496" s="1"/>
      <c r="OGI496" s="1"/>
      <c r="OGJ496" s="1"/>
      <c r="OGK496" s="1"/>
      <c r="OGL496" s="1"/>
      <c r="OGM496" s="1"/>
      <c r="OGN496" s="1"/>
      <c r="OGO496" s="1"/>
      <c r="OGP496" s="1"/>
      <c r="OGQ496" s="1"/>
      <c r="OGR496" s="1"/>
      <c r="OGS496" s="1"/>
      <c r="OGT496" s="1"/>
      <c r="OGU496" s="1"/>
      <c r="OGV496" s="1"/>
      <c r="OGW496" s="1"/>
      <c r="OGX496" s="1"/>
      <c r="OGY496" s="1"/>
      <c r="OGZ496" s="1"/>
      <c r="OHA496" s="1"/>
      <c r="OHB496" s="1"/>
      <c r="OHC496" s="1"/>
      <c r="OHD496" s="1"/>
      <c r="OHE496" s="1"/>
      <c r="OHF496" s="1"/>
      <c r="OHG496" s="1"/>
      <c r="OHH496" s="1"/>
      <c r="OHI496" s="1"/>
      <c r="OHJ496" s="1"/>
      <c r="OHK496" s="1"/>
      <c r="OHL496" s="1"/>
      <c r="OHM496" s="1"/>
      <c r="OHN496" s="1"/>
      <c r="OHO496" s="1"/>
      <c r="OHP496" s="1"/>
      <c r="OHQ496" s="1"/>
      <c r="OHR496" s="1"/>
      <c r="OHS496" s="1"/>
      <c r="OHT496" s="1"/>
      <c r="OHU496" s="1"/>
      <c r="OHV496" s="1"/>
      <c r="OHW496" s="1"/>
      <c r="OHX496" s="1"/>
      <c r="OHY496" s="1"/>
      <c r="OHZ496" s="1"/>
      <c r="OIA496" s="1"/>
      <c r="OIB496" s="1"/>
      <c r="OIC496" s="1"/>
      <c r="OID496" s="1"/>
      <c r="OIE496" s="1"/>
      <c r="OIF496" s="1"/>
      <c r="OIG496" s="1"/>
      <c r="OIH496" s="1"/>
      <c r="OII496" s="1"/>
      <c r="OIJ496" s="1"/>
      <c r="OIK496" s="1"/>
      <c r="OIL496" s="1"/>
      <c r="OIM496" s="1"/>
      <c r="OIN496" s="1"/>
      <c r="OIO496" s="1"/>
      <c r="OIP496" s="1"/>
      <c r="OIQ496" s="1"/>
      <c r="OIR496" s="1"/>
      <c r="OIS496" s="1"/>
      <c r="OIT496" s="1"/>
      <c r="OIU496" s="1"/>
      <c r="OIV496" s="1"/>
      <c r="OIW496" s="1"/>
      <c r="OIX496" s="1"/>
      <c r="OIY496" s="1"/>
      <c r="OIZ496" s="1"/>
      <c r="OJA496" s="1"/>
      <c r="OJB496" s="1"/>
      <c r="OJC496" s="1"/>
      <c r="OJD496" s="1"/>
      <c r="OJE496" s="1"/>
      <c r="OJF496" s="1"/>
      <c r="OJG496" s="1"/>
      <c r="OJH496" s="1"/>
      <c r="OJI496" s="1"/>
      <c r="OJJ496" s="1"/>
      <c r="OJK496" s="1"/>
      <c r="OJL496" s="1"/>
      <c r="OJM496" s="1"/>
      <c r="OJN496" s="1"/>
      <c r="OJO496" s="1"/>
      <c r="OJP496" s="1"/>
      <c r="OJQ496" s="1"/>
      <c r="OJR496" s="1"/>
      <c r="OJS496" s="1"/>
      <c r="OJT496" s="1"/>
      <c r="OJU496" s="1"/>
      <c r="OJV496" s="1"/>
      <c r="OJW496" s="1"/>
      <c r="OJX496" s="1"/>
      <c r="OJY496" s="1"/>
      <c r="OJZ496" s="1"/>
      <c r="OKA496" s="1"/>
      <c r="OKB496" s="1"/>
      <c r="OKC496" s="1"/>
      <c r="OKD496" s="1"/>
      <c r="OKE496" s="1"/>
      <c r="OKF496" s="1"/>
      <c r="OKG496" s="1"/>
      <c r="OKH496" s="1"/>
      <c r="OKI496" s="1"/>
      <c r="OKJ496" s="1"/>
      <c r="OKK496" s="1"/>
      <c r="OKL496" s="1"/>
      <c r="OKM496" s="1"/>
      <c r="OKN496" s="1"/>
      <c r="OKO496" s="1"/>
      <c r="OKP496" s="1"/>
      <c r="OKQ496" s="1"/>
      <c r="OKR496" s="1"/>
      <c r="OKS496" s="1"/>
      <c r="OKT496" s="1"/>
      <c r="OKU496" s="1"/>
      <c r="OKV496" s="1"/>
      <c r="OKW496" s="1"/>
      <c r="OKX496" s="1"/>
      <c r="OKY496" s="1"/>
      <c r="OKZ496" s="1"/>
      <c r="OLA496" s="1"/>
      <c r="OLB496" s="1"/>
      <c r="OLC496" s="1"/>
      <c r="OLD496" s="1"/>
      <c r="OLE496" s="1"/>
      <c r="OLF496" s="1"/>
      <c r="OLG496" s="1"/>
      <c r="OLH496" s="1"/>
      <c r="OLI496" s="1"/>
      <c r="OLJ496" s="1"/>
      <c r="OLK496" s="1"/>
      <c r="OLL496" s="1"/>
      <c r="OLM496" s="1"/>
      <c r="OLN496" s="1"/>
      <c r="OLO496" s="1"/>
      <c r="OLP496" s="1"/>
      <c r="OLQ496" s="1"/>
      <c r="OLR496" s="1"/>
      <c r="OLS496" s="1"/>
      <c r="OLT496" s="1"/>
      <c r="OLU496" s="1"/>
      <c r="OLV496" s="1"/>
      <c r="OLW496" s="1"/>
      <c r="OLX496" s="1"/>
      <c r="OLY496" s="1"/>
      <c r="OLZ496" s="1"/>
      <c r="OMA496" s="1"/>
      <c r="OMB496" s="1"/>
      <c r="OMC496" s="1"/>
      <c r="OMD496" s="1"/>
      <c r="OME496" s="1"/>
      <c r="OMF496" s="1"/>
      <c r="OMG496" s="1"/>
      <c r="OMH496" s="1"/>
      <c r="OMI496" s="1"/>
      <c r="OMJ496" s="1"/>
      <c r="OMK496" s="1"/>
      <c r="OML496" s="1"/>
      <c r="OMM496" s="1"/>
      <c r="OMN496" s="1"/>
      <c r="OMO496" s="1"/>
      <c r="OMP496" s="1"/>
      <c r="OMQ496" s="1"/>
      <c r="OMR496" s="1"/>
      <c r="OMS496" s="1"/>
      <c r="OMT496" s="1"/>
      <c r="OMU496" s="1"/>
      <c r="OMV496" s="1"/>
      <c r="OMW496" s="1"/>
      <c r="OMX496" s="1"/>
      <c r="OMY496" s="1"/>
      <c r="OMZ496" s="1"/>
      <c r="ONA496" s="1"/>
      <c r="ONB496" s="1"/>
      <c r="ONC496" s="1"/>
      <c r="OND496" s="1"/>
      <c r="ONE496" s="1"/>
      <c r="ONF496" s="1"/>
      <c r="ONG496" s="1"/>
      <c r="ONH496" s="1"/>
      <c r="ONI496" s="1"/>
      <c r="ONJ496" s="1"/>
      <c r="ONK496" s="1"/>
      <c r="ONL496" s="1"/>
      <c r="ONM496" s="1"/>
      <c r="ONN496" s="1"/>
      <c r="ONO496" s="1"/>
      <c r="ONP496" s="1"/>
      <c r="ONQ496" s="1"/>
      <c r="ONR496" s="1"/>
      <c r="ONS496" s="1"/>
      <c r="ONT496" s="1"/>
      <c r="ONU496" s="1"/>
      <c r="ONV496" s="1"/>
      <c r="ONW496" s="1"/>
      <c r="ONX496" s="1"/>
      <c r="ONY496" s="1"/>
      <c r="ONZ496" s="1"/>
      <c r="OOA496" s="1"/>
      <c r="OOB496" s="1"/>
      <c r="OOC496" s="1"/>
      <c r="OOD496" s="1"/>
      <c r="OOE496" s="1"/>
      <c r="OOF496" s="1"/>
      <c r="OOG496" s="1"/>
      <c r="OOH496" s="1"/>
      <c r="OOI496" s="1"/>
      <c r="OOJ496" s="1"/>
      <c r="OOK496" s="1"/>
      <c r="OOL496" s="1"/>
      <c r="OOM496" s="1"/>
      <c r="OON496" s="1"/>
      <c r="OOO496" s="1"/>
      <c r="OOP496" s="1"/>
      <c r="OOQ496" s="1"/>
      <c r="OOR496" s="1"/>
      <c r="OOS496" s="1"/>
      <c r="OOT496" s="1"/>
      <c r="OOU496" s="1"/>
      <c r="OOV496" s="1"/>
      <c r="OOW496" s="1"/>
      <c r="OOX496" s="1"/>
      <c r="OOY496" s="1"/>
      <c r="OOZ496" s="1"/>
      <c r="OPA496" s="1"/>
      <c r="OPB496" s="1"/>
      <c r="OPC496" s="1"/>
      <c r="OPD496" s="1"/>
      <c r="OPE496" s="1"/>
      <c r="OPF496" s="1"/>
      <c r="OPG496" s="1"/>
      <c r="OPH496" s="1"/>
      <c r="OPI496" s="1"/>
      <c r="OPJ496" s="1"/>
      <c r="OPK496" s="1"/>
      <c r="OPL496" s="1"/>
      <c r="OPM496" s="1"/>
      <c r="OPN496" s="1"/>
      <c r="OPO496" s="1"/>
      <c r="OPP496" s="1"/>
      <c r="OPQ496" s="1"/>
      <c r="OPR496" s="1"/>
      <c r="OPS496" s="1"/>
      <c r="OPT496" s="1"/>
      <c r="OPU496" s="1"/>
      <c r="OPV496" s="1"/>
      <c r="OPW496" s="1"/>
      <c r="OPX496" s="1"/>
      <c r="OPY496" s="1"/>
      <c r="OPZ496" s="1"/>
      <c r="OQA496" s="1"/>
      <c r="OQB496" s="1"/>
      <c r="OQC496" s="1"/>
      <c r="OQD496" s="1"/>
      <c r="OQE496" s="1"/>
      <c r="OQF496" s="1"/>
      <c r="OQG496" s="1"/>
      <c r="OQH496" s="1"/>
      <c r="OQI496" s="1"/>
      <c r="OQJ496" s="1"/>
      <c r="OQK496" s="1"/>
      <c r="OQL496" s="1"/>
      <c r="OQM496" s="1"/>
      <c r="OQN496" s="1"/>
      <c r="OQO496" s="1"/>
      <c r="OQP496" s="1"/>
      <c r="OQQ496" s="1"/>
      <c r="OQR496" s="1"/>
      <c r="OQS496" s="1"/>
      <c r="OQT496" s="1"/>
      <c r="OQU496" s="1"/>
      <c r="OQV496" s="1"/>
      <c r="OQW496" s="1"/>
      <c r="OQX496" s="1"/>
      <c r="OQY496" s="1"/>
      <c r="OQZ496" s="1"/>
      <c r="ORA496" s="1"/>
      <c r="ORB496" s="1"/>
      <c r="ORC496" s="1"/>
      <c r="ORD496" s="1"/>
      <c r="ORE496" s="1"/>
      <c r="ORF496" s="1"/>
      <c r="ORG496" s="1"/>
      <c r="ORH496" s="1"/>
      <c r="ORI496" s="1"/>
      <c r="ORJ496" s="1"/>
      <c r="ORK496" s="1"/>
      <c r="ORL496" s="1"/>
      <c r="ORM496" s="1"/>
      <c r="ORN496" s="1"/>
      <c r="ORO496" s="1"/>
      <c r="ORP496" s="1"/>
      <c r="ORQ496" s="1"/>
      <c r="ORR496" s="1"/>
      <c r="ORS496" s="1"/>
      <c r="ORT496" s="1"/>
      <c r="ORU496" s="1"/>
      <c r="ORV496" s="1"/>
      <c r="ORW496" s="1"/>
      <c r="ORX496" s="1"/>
      <c r="ORY496" s="1"/>
      <c r="ORZ496" s="1"/>
      <c r="OSA496" s="1"/>
      <c r="OSB496" s="1"/>
      <c r="OSC496" s="1"/>
      <c r="OSD496" s="1"/>
      <c r="OSE496" s="1"/>
      <c r="OSF496" s="1"/>
      <c r="OSG496" s="1"/>
      <c r="OSH496" s="1"/>
      <c r="OSI496" s="1"/>
      <c r="OSJ496" s="1"/>
      <c r="OSK496" s="1"/>
      <c r="OSL496" s="1"/>
      <c r="OSM496" s="1"/>
      <c r="OSN496" s="1"/>
      <c r="OSO496" s="1"/>
      <c r="OSP496" s="1"/>
      <c r="OSQ496" s="1"/>
      <c r="OSR496" s="1"/>
      <c r="OSS496" s="1"/>
      <c r="OST496" s="1"/>
      <c r="OSU496" s="1"/>
      <c r="OSV496" s="1"/>
      <c r="OSW496" s="1"/>
      <c r="OSX496" s="1"/>
      <c r="OSY496" s="1"/>
      <c r="OSZ496" s="1"/>
      <c r="OTA496" s="1"/>
      <c r="OTB496" s="1"/>
      <c r="OTC496" s="1"/>
      <c r="OTD496" s="1"/>
      <c r="OTE496" s="1"/>
      <c r="OTF496" s="1"/>
      <c r="OTG496" s="1"/>
      <c r="OTH496" s="1"/>
      <c r="OTI496" s="1"/>
      <c r="OTJ496" s="1"/>
      <c r="OTK496" s="1"/>
      <c r="OTL496" s="1"/>
      <c r="OTM496" s="1"/>
      <c r="OTN496" s="1"/>
      <c r="OTO496" s="1"/>
      <c r="OTP496" s="1"/>
      <c r="OTQ496" s="1"/>
      <c r="OTR496" s="1"/>
      <c r="OTS496" s="1"/>
      <c r="OTT496" s="1"/>
      <c r="OTU496" s="1"/>
      <c r="OTV496" s="1"/>
      <c r="OTW496" s="1"/>
      <c r="OTX496" s="1"/>
      <c r="OTY496" s="1"/>
      <c r="OTZ496" s="1"/>
      <c r="OUA496" s="1"/>
      <c r="OUB496" s="1"/>
      <c r="OUC496" s="1"/>
      <c r="OUD496" s="1"/>
      <c r="OUE496" s="1"/>
      <c r="OUF496" s="1"/>
      <c r="OUG496" s="1"/>
      <c r="OUH496" s="1"/>
      <c r="OUI496" s="1"/>
      <c r="OUJ496" s="1"/>
      <c r="OUK496" s="1"/>
      <c r="OUL496" s="1"/>
      <c r="OUM496" s="1"/>
      <c r="OUN496" s="1"/>
      <c r="OUO496" s="1"/>
      <c r="OUP496" s="1"/>
      <c r="OUQ496" s="1"/>
      <c r="OUR496" s="1"/>
      <c r="OUS496" s="1"/>
      <c r="OUT496" s="1"/>
      <c r="OUU496" s="1"/>
      <c r="OUV496" s="1"/>
      <c r="OUW496" s="1"/>
      <c r="OUX496" s="1"/>
      <c r="OUY496" s="1"/>
      <c r="OUZ496" s="1"/>
      <c r="OVA496" s="1"/>
      <c r="OVB496" s="1"/>
      <c r="OVC496" s="1"/>
      <c r="OVD496" s="1"/>
      <c r="OVE496" s="1"/>
      <c r="OVF496" s="1"/>
      <c r="OVG496" s="1"/>
      <c r="OVH496" s="1"/>
      <c r="OVI496" s="1"/>
      <c r="OVJ496" s="1"/>
      <c r="OVK496" s="1"/>
      <c r="OVL496" s="1"/>
      <c r="OVM496" s="1"/>
      <c r="OVN496" s="1"/>
      <c r="OVO496" s="1"/>
      <c r="OVP496" s="1"/>
      <c r="OVQ496" s="1"/>
      <c r="OVR496" s="1"/>
      <c r="OVS496" s="1"/>
      <c r="OVT496" s="1"/>
      <c r="OVU496" s="1"/>
      <c r="OVV496" s="1"/>
      <c r="OVW496" s="1"/>
      <c r="OVX496" s="1"/>
      <c r="OVY496" s="1"/>
      <c r="OVZ496" s="1"/>
      <c r="OWA496" s="1"/>
      <c r="OWB496" s="1"/>
      <c r="OWC496" s="1"/>
      <c r="OWD496" s="1"/>
      <c r="OWE496" s="1"/>
      <c r="OWF496" s="1"/>
      <c r="OWG496" s="1"/>
      <c r="OWH496" s="1"/>
      <c r="OWI496" s="1"/>
      <c r="OWJ496" s="1"/>
      <c r="OWK496" s="1"/>
      <c r="OWL496" s="1"/>
      <c r="OWM496" s="1"/>
      <c r="OWN496" s="1"/>
      <c r="OWO496" s="1"/>
      <c r="OWP496" s="1"/>
      <c r="OWQ496" s="1"/>
      <c r="OWR496" s="1"/>
      <c r="OWS496" s="1"/>
      <c r="OWT496" s="1"/>
      <c r="OWU496" s="1"/>
      <c r="OWV496" s="1"/>
      <c r="OWW496" s="1"/>
      <c r="OWX496" s="1"/>
      <c r="OWY496" s="1"/>
      <c r="OWZ496" s="1"/>
      <c r="OXA496" s="1"/>
      <c r="OXB496" s="1"/>
      <c r="OXC496" s="1"/>
      <c r="OXD496" s="1"/>
      <c r="OXE496" s="1"/>
      <c r="OXF496" s="1"/>
      <c r="OXG496" s="1"/>
      <c r="OXH496" s="1"/>
      <c r="OXI496" s="1"/>
      <c r="OXJ496" s="1"/>
      <c r="OXK496" s="1"/>
      <c r="OXL496" s="1"/>
      <c r="OXM496" s="1"/>
      <c r="OXN496" s="1"/>
      <c r="OXO496" s="1"/>
      <c r="OXP496" s="1"/>
      <c r="OXQ496" s="1"/>
      <c r="OXR496" s="1"/>
      <c r="OXS496" s="1"/>
      <c r="OXT496" s="1"/>
      <c r="OXU496" s="1"/>
      <c r="OXV496" s="1"/>
      <c r="OXW496" s="1"/>
      <c r="OXX496" s="1"/>
      <c r="OXY496" s="1"/>
      <c r="OXZ496" s="1"/>
      <c r="OYA496" s="1"/>
      <c r="OYB496" s="1"/>
      <c r="OYC496" s="1"/>
      <c r="OYD496" s="1"/>
      <c r="OYE496" s="1"/>
      <c r="OYF496" s="1"/>
      <c r="OYG496" s="1"/>
      <c r="OYH496" s="1"/>
      <c r="OYI496" s="1"/>
      <c r="OYJ496" s="1"/>
      <c r="OYK496" s="1"/>
      <c r="OYL496" s="1"/>
      <c r="OYM496" s="1"/>
      <c r="OYN496" s="1"/>
      <c r="OYO496" s="1"/>
      <c r="OYP496" s="1"/>
      <c r="OYQ496" s="1"/>
      <c r="OYR496" s="1"/>
      <c r="OYS496" s="1"/>
      <c r="OYT496" s="1"/>
      <c r="OYU496" s="1"/>
      <c r="OYV496" s="1"/>
      <c r="OYW496" s="1"/>
      <c r="OYX496" s="1"/>
      <c r="OYY496" s="1"/>
      <c r="OYZ496" s="1"/>
      <c r="OZA496" s="1"/>
      <c r="OZB496" s="1"/>
      <c r="OZC496" s="1"/>
      <c r="OZD496" s="1"/>
      <c r="OZE496" s="1"/>
      <c r="OZF496" s="1"/>
      <c r="OZG496" s="1"/>
      <c r="OZH496" s="1"/>
      <c r="OZI496" s="1"/>
      <c r="OZJ496" s="1"/>
      <c r="OZK496" s="1"/>
      <c r="OZL496" s="1"/>
      <c r="OZM496" s="1"/>
      <c r="OZN496" s="1"/>
      <c r="OZO496" s="1"/>
      <c r="OZP496" s="1"/>
      <c r="OZQ496" s="1"/>
      <c r="OZR496" s="1"/>
      <c r="OZS496" s="1"/>
      <c r="OZT496" s="1"/>
      <c r="OZU496" s="1"/>
      <c r="OZV496" s="1"/>
      <c r="OZW496" s="1"/>
      <c r="OZX496" s="1"/>
      <c r="OZY496" s="1"/>
      <c r="OZZ496" s="1"/>
      <c r="PAA496" s="1"/>
      <c r="PAB496" s="1"/>
      <c r="PAC496" s="1"/>
      <c r="PAD496" s="1"/>
      <c r="PAE496" s="1"/>
      <c r="PAF496" s="1"/>
      <c r="PAG496" s="1"/>
      <c r="PAH496" s="1"/>
      <c r="PAI496" s="1"/>
      <c r="PAJ496" s="1"/>
      <c r="PAK496" s="1"/>
      <c r="PAL496" s="1"/>
      <c r="PAM496" s="1"/>
      <c r="PAN496" s="1"/>
      <c r="PAO496" s="1"/>
      <c r="PAP496" s="1"/>
      <c r="PAQ496" s="1"/>
      <c r="PAR496" s="1"/>
      <c r="PAS496" s="1"/>
      <c r="PAT496" s="1"/>
      <c r="PAU496" s="1"/>
      <c r="PAV496" s="1"/>
      <c r="PAW496" s="1"/>
      <c r="PAX496" s="1"/>
      <c r="PAY496" s="1"/>
      <c r="PAZ496" s="1"/>
      <c r="PBA496" s="1"/>
      <c r="PBB496" s="1"/>
      <c r="PBC496" s="1"/>
      <c r="PBD496" s="1"/>
      <c r="PBE496" s="1"/>
      <c r="PBF496" s="1"/>
      <c r="PBG496" s="1"/>
      <c r="PBH496" s="1"/>
      <c r="PBI496" s="1"/>
      <c r="PBJ496" s="1"/>
      <c r="PBK496" s="1"/>
      <c r="PBL496" s="1"/>
      <c r="PBM496" s="1"/>
      <c r="PBN496" s="1"/>
      <c r="PBO496" s="1"/>
      <c r="PBP496" s="1"/>
      <c r="PBQ496" s="1"/>
      <c r="PBR496" s="1"/>
      <c r="PBS496" s="1"/>
      <c r="PBT496" s="1"/>
      <c r="PBU496" s="1"/>
      <c r="PBV496" s="1"/>
      <c r="PBW496" s="1"/>
      <c r="PBX496" s="1"/>
      <c r="PBY496" s="1"/>
      <c r="PBZ496" s="1"/>
      <c r="PCA496" s="1"/>
      <c r="PCB496" s="1"/>
      <c r="PCC496" s="1"/>
      <c r="PCD496" s="1"/>
      <c r="PCE496" s="1"/>
      <c r="PCF496" s="1"/>
      <c r="PCG496" s="1"/>
      <c r="PCH496" s="1"/>
      <c r="PCI496" s="1"/>
      <c r="PCJ496" s="1"/>
      <c r="PCK496" s="1"/>
      <c r="PCL496" s="1"/>
      <c r="PCM496" s="1"/>
      <c r="PCN496" s="1"/>
      <c r="PCO496" s="1"/>
      <c r="PCP496" s="1"/>
      <c r="PCQ496" s="1"/>
      <c r="PCR496" s="1"/>
      <c r="PCS496" s="1"/>
      <c r="PCT496" s="1"/>
      <c r="PCU496" s="1"/>
      <c r="PCV496" s="1"/>
      <c r="PCW496" s="1"/>
      <c r="PCX496" s="1"/>
      <c r="PCY496" s="1"/>
      <c r="PCZ496" s="1"/>
      <c r="PDA496" s="1"/>
      <c r="PDB496" s="1"/>
      <c r="PDC496" s="1"/>
      <c r="PDD496" s="1"/>
      <c r="PDE496" s="1"/>
      <c r="PDF496" s="1"/>
      <c r="PDG496" s="1"/>
      <c r="PDH496" s="1"/>
      <c r="PDI496" s="1"/>
      <c r="PDJ496" s="1"/>
      <c r="PDK496" s="1"/>
      <c r="PDL496" s="1"/>
      <c r="PDM496" s="1"/>
      <c r="PDN496" s="1"/>
      <c r="PDO496" s="1"/>
      <c r="PDP496" s="1"/>
      <c r="PDQ496" s="1"/>
      <c r="PDR496" s="1"/>
      <c r="PDS496" s="1"/>
      <c r="PDT496" s="1"/>
      <c r="PDU496" s="1"/>
      <c r="PDV496" s="1"/>
      <c r="PDW496" s="1"/>
      <c r="PDX496" s="1"/>
      <c r="PDY496" s="1"/>
      <c r="PDZ496" s="1"/>
      <c r="PEA496" s="1"/>
      <c r="PEB496" s="1"/>
      <c r="PEC496" s="1"/>
      <c r="PED496" s="1"/>
      <c r="PEE496" s="1"/>
      <c r="PEF496" s="1"/>
      <c r="PEG496" s="1"/>
      <c r="PEH496" s="1"/>
      <c r="PEI496" s="1"/>
      <c r="PEJ496" s="1"/>
      <c r="PEK496" s="1"/>
      <c r="PEL496" s="1"/>
      <c r="PEM496" s="1"/>
      <c r="PEN496" s="1"/>
      <c r="PEO496" s="1"/>
      <c r="PEP496" s="1"/>
      <c r="PEQ496" s="1"/>
      <c r="PER496" s="1"/>
      <c r="PES496" s="1"/>
      <c r="PET496" s="1"/>
      <c r="PEU496" s="1"/>
      <c r="PEV496" s="1"/>
      <c r="PEW496" s="1"/>
      <c r="PEX496" s="1"/>
      <c r="PEY496" s="1"/>
      <c r="PEZ496" s="1"/>
      <c r="PFA496" s="1"/>
      <c r="PFB496" s="1"/>
      <c r="PFC496" s="1"/>
      <c r="PFD496" s="1"/>
      <c r="PFE496" s="1"/>
      <c r="PFF496" s="1"/>
      <c r="PFG496" s="1"/>
      <c r="PFH496" s="1"/>
      <c r="PFI496" s="1"/>
      <c r="PFJ496" s="1"/>
      <c r="PFK496" s="1"/>
      <c r="PFL496" s="1"/>
      <c r="PFM496" s="1"/>
      <c r="PFN496" s="1"/>
      <c r="PFO496" s="1"/>
      <c r="PFP496" s="1"/>
      <c r="PFQ496" s="1"/>
      <c r="PFR496" s="1"/>
      <c r="PFS496" s="1"/>
      <c r="PFT496" s="1"/>
      <c r="PFU496" s="1"/>
      <c r="PFV496" s="1"/>
      <c r="PFW496" s="1"/>
      <c r="PFX496" s="1"/>
      <c r="PFY496" s="1"/>
      <c r="PFZ496" s="1"/>
      <c r="PGA496" s="1"/>
      <c r="PGB496" s="1"/>
      <c r="PGC496" s="1"/>
      <c r="PGD496" s="1"/>
      <c r="PGE496" s="1"/>
      <c r="PGF496" s="1"/>
      <c r="PGG496" s="1"/>
      <c r="PGH496" s="1"/>
      <c r="PGI496" s="1"/>
      <c r="PGJ496" s="1"/>
      <c r="PGK496" s="1"/>
      <c r="PGL496" s="1"/>
      <c r="PGM496" s="1"/>
      <c r="PGN496" s="1"/>
      <c r="PGO496" s="1"/>
      <c r="PGP496" s="1"/>
      <c r="PGQ496" s="1"/>
      <c r="PGR496" s="1"/>
      <c r="PGS496" s="1"/>
      <c r="PGT496" s="1"/>
      <c r="PGU496" s="1"/>
      <c r="PGV496" s="1"/>
      <c r="PGW496" s="1"/>
      <c r="PGX496" s="1"/>
      <c r="PGY496" s="1"/>
      <c r="PGZ496" s="1"/>
      <c r="PHA496" s="1"/>
      <c r="PHB496" s="1"/>
      <c r="PHC496" s="1"/>
      <c r="PHD496" s="1"/>
      <c r="PHE496" s="1"/>
      <c r="PHF496" s="1"/>
      <c r="PHG496" s="1"/>
      <c r="PHH496" s="1"/>
      <c r="PHI496" s="1"/>
      <c r="PHJ496" s="1"/>
      <c r="PHK496" s="1"/>
      <c r="PHL496" s="1"/>
      <c r="PHM496" s="1"/>
      <c r="PHN496" s="1"/>
      <c r="PHO496" s="1"/>
      <c r="PHP496" s="1"/>
      <c r="PHQ496" s="1"/>
      <c r="PHR496" s="1"/>
      <c r="PHS496" s="1"/>
      <c r="PHT496" s="1"/>
      <c r="PHU496" s="1"/>
      <c r="PHV496" s="1"/>
      <c r="PHW496" s="1"/>
      <c r="PHX496" s="1"/>
      <c r="PHY496" s="1"/>
      <c r="PHZ496" s="1"/>
      <c r="PIA496" s="1"/>
      <c r="PIB496" s="1"/>
      <c r="PIC496" s="1"/>
      <c r="PID496" s="1"/>
      <c r="PIE496" s="1"/>
      <c r="PIF496" s="1"/>
      <c r="PIG496" s="1"/>
      <c r="PIH496" s="1"/>
      <c r="PII496" s="1"/>
      <c r="PIJ496" s="1"/>
      <c r="PIK496" s="1"/>
      <c r="PIL496" s="1"/>
      <c r="PIM496" s="1"/>
      <c r="PIN496" s="1"/>
      <c r="PIO496" s="1"/>
      <c r="PIP496" s="1"/>
      <c r="PIQ496" s="1"/>
      <c r="PIR496" s="1"/>
      <c r="PIS496" s="1"/>
      <c r="PIT496" s="1"/>
      <c r="PIU496" s="1"/>
      <c r="PIV496" s="1"/>
      <c r="PIW496" s="1"/>
      <c r="PIX496" s="1"/>
      <c r="PIY496" s="1"/>
      <c r="PIZ496" s="1"/>
      <c r="PJA496" s="1"/>
      <c r="PJB496" s="1"/>
      <c r="PJC496" s="1"/>
      <c r="PJD496" s="1"/>
      <c r="PJE496" s="1"/>
      <c r="PJF496" s="1"/>
      <c r="PJG496" s="1"/>
      <c r="PJH496" s="1"/>
      <c r="PJI496" s="1"/>
      <c r="PJJ496" s="1"/>
      <c r="PJK496" s="1"/>
      <c r="PJL496" s="1"/>
      <c r="PJM496" s="1"/>
      <c r="PJN496" s="1"/>
      <c r="PJO496" s="1"/>
      <c r="PJP496" s="1"/>
      <c r="PJQ496" s="1"/>
      <c r="PJR496" s="1"/>
      <c r="PJS496" s="1"/>
      <c r="PJT496" s="1"/>
      <c r="PJU496" s="1"/>
      <c r="PJV496" s="1"/>
      <c r="PJW496" s="1"/>
      <c r="PJX496" s="1"/>
      <c r="PJY496" s="1"/>
      <c r="PJZ496" s="1"/>
      <c r="PKA496" s="1"/>
      <c r="PKB496" s="1"/>
      <c r="PKC496" s="1"/>
      <c r="PKD496" s="1"/>
      <c r="PKE496" s="1"/>
      <c r="PKF496" s="1"/>
      <c r="PKG496" s="1"/>
      <c r="PKH496" s="1"/>
      <c r="PKI496" s="1"/>
      <c r="PKJ496" s="1"/>
      <c r="PKK496" s="1"/>
      <c r="PKL496" s="1"/>
      <c r="PKM496" s="1"/>
      <c r="PKN496" s="1"/>
      <c r="PKO496" s="1"/>
      <c r="PKP496" s="1"/>
      <c r="PKQ496" s="1"/>
      <c r="PKR496" s="1"/>
      <c r="PKS496" s="1"/>
      <c r="PKT496" s="1"/>
      <c r="PKU496" s="1"/>
      <c r="PKV496" s="1"/>
      <c r="PKW496" s="1"/>
      <c r="PKX496" s="1"/>
      <c r="PKY496" s="1"/>
      <c r="PKZ496" s="1"/>
      <c r="PLA496" s="1"/>
      <c r="PLB496" s="1"/>
      <c r="PLC496" s="1"/>
      <c r="PLD496" s="1"/>
      <c r="PLE496" s="1"/>
      <c r="PLF496" s="1"/>
      <c r="PLG496" s="1"/>
      <c r="PLH496" s="1"/>
      <c r="PLI496" s="1"/>
      <c r="PLJ496" s="1"/>
      <c r="PLK496" s="1"/>
      <c r="PLL496" s="1"/>
      <c r="PLM496" s="1"/>
      <c r="PLN496" s="1"/>
      <c r="PLO496" s="1"/>
      <c r="PLP496" s="1"/>
      <c r="PLQ496" s="1"/>
      <c r="PLR496" s="1"/>
      <c r="PLS496" s="1"/>
      <c r="PLT496" s="1"/>
      <c r="PLU496" s="1"/>
      <c r="PLV496" s="1"/>
      <c r="PLW496" s="1"/>
      <c r="PLX496" s="1"/>
      <c r="PLY496" s="1"/>
      <c r="PLZ496" s="1"/>
      <c r="PMA496" s="1"/>
      <c r="PMB496" s="1"/>
      <c r="PMC496" s="1"/>
      <c r="PMD496" s="1"/>
      <c r="PME496" s="1"/>
      <c r="PMF496" s="1"/>
      <c r="PMG496" s="1"/>
      <c r="PMH496" s="1"/>
      <c r="PMI496" s="1"/>
      <c r="PMJ496" s="1"/>
      <c r="PMK496" s="1"/>
      <c r="PML496" s="1"/>
      <c r="PMM496" s="1"/>
      <c r="PMN496" s="1"/>
      <c r="PMO496" s="1"/>
      <c r="PMP496" s="1"/>
      <c r="PMQ496" s="1"/>
      <c r="PMR496" s="1"/>
      <c r="PMS496" s="1"/>
      <c r="PMT496" s="1"/>
      <c r="PMU496" s="1"/>
      <c r="PMV496" s="1"/>
      <c r="PMW496" s="1"/>
      <c r="PMX496" s="1"/>
      <c r="PMY496" s="1"/>
      <c r="PMZ496" s="1"/>
      <c r="PNA496" s="1"/>
      <c r="PNB496" s="1"/>
      <c r="PNC496" s="1"/>
      <c r="PND496" s="1"/>
      <c r="PNE496" s="1"/>
      <c r="PNF496" s="1"/>
      <c r="PNG496" s="1"/>
      <c r="PNH496" s="1"/>
      <c r="PNI496" s="1"/>
      <c r="PNJ496" s="1"/>
      <c r="PNK496" s="1"/>
      <c r="PNL496" s="1"/>
      <c r="PNM496" s="1"/>
      <c r="PNN496" s="1"/>
      <c r="PNO496" s="1"/>
      <c r="PNP496" s="1"/>
      <c r="PNQ496" s="1"/>
      <c r="PNR496" s="1"/>
      <c r="PNS496" s="1"/>
      <c r="PNT496" s="1"/>
      <c r="PNU496" s="1"/>
      <c r="PNV496" s="1"/>
      <c r="PNW496" s="1"/>
      <c r="PNX496" s="1"/>
      <c r="PNY496" s="1"/>
      <c r="PNZ496" s="1"/>
      <c r="POA496" s="1"/>
      <c r="POB496" s="1"/>
      <c r="POC496" s="1"/>
      <c r="POD496" s="1"/>
      <c r="POE496" s="1"/>
      <c r="POF496" s="1"/>
      <c r="POG496" s="1"/>
      <c r="POH496" s="1"/>
      <c r="POI496" s="1"/>
      <c r="POJ496" s="1"/>
      <c r="POK496" s="1"/>
      <c r="POL496" s="1"/>
      <c r="POM496" s="1"/>
      <c r="PON496" s="1"/>
      <c r="POO496" s="1"/>
      <c r="POP496" s="1"/>
      <c r="POQ496" s="1"/>
      <c r="POR496" s="1"/>
      <c r="POS496" s="1"/>
      <c r="POT496" s="1"/>
      <c r="POU496" s="1"/>
      <c r="POV496" s="1"/>
      <c r="POW496" s="1"/>
      <c r="POX496" s="1"/>
      <c r="POY496" s="1"/>
      <c r="POZ496" s="1"/>
      <c r="PPA496" s="1"/>
      <c r="PPB496" s="1"/>
      <c r="PPC496" s="1"/>
      <c r="PPD496" s="1"/>
      <c r="PPE496" s="1"/>
      <c r="PPF496" s="1"/>
      <c r="PPG496" s="1"/>
      <c r="PPH496" s="1"/>
      <c r="PPI496" s="1"/>
      <c r="PPJ496" s="1"/>
      <c r="PPK496" s="1"/>
      <c r="PPL496" s="1"/>
      <c r="PPM496" s="1"/>
      <c r="PPN496" s="1"/>
      <c r="PPO496" s="1"/>
      <c r="PPP496" s="1"/>
      <c r="PPQ496" s="1"/>
      <c r="PPR496" s="1"/>
      <c r="PPS496" s="1"/>
      <c r="PPT496" s="1"/>
      <c r="PPU496" s="1"/>
      <c r="PPV496" s="1"/>
      <c r="PPW496" s="1"/>
      <c r="PPX496" s="1"/>
      <c r="PPY496" s="1"/>
      <c r="PPZ496" s="1"/>
      <c r="PQA496" s="1"/>
      <c r="PQB496" s="1"/>
      <c r="PQC496" s="1"/>
      <c r="PQD496" s="1"/>
      <c r="PQE496" s="1"/>
      <c r="PQF496" s="1"/>
      <c r="PQG496" s="1"/>
      <c r="PQH496" s="1"/>
      <c r="PQI496" s="1"/>
      <c r="PQJ496" s="1"/>
      <c r="PQK496" s="1"/>
      <c r="PQL496" s="1"/>
      <c r="PQM496" s="1"/>
      <c r="PQN496" s="1"/>
      <c r="PQO496" s="1"/>
      <c r="PQP496" s="1"/>
      <c r="PQQ496" s="1"/>
      <c r="PQR496" s="1"/>
      <c r="PQS496" s="1"/>
      <c r="PQT496" s="1"/>
      <c r="PQU496" s="1"/>
      <c r="PQV496" s="1"/>
      <c r="PQW496" s="1"/>
      <c r="PQX496" s="1"/>
      <c r="PQY496" s="1"/>
      <c r="PQZ496" s="1"/>
      <c r="PRA496" s="1"/>
      <c r="PRB496" s="1"/>
      <c r="PRC496" s="1"/>
      <c r="PRD496" s="1"/>
      <c r="PRE496" s="1"/>
      <c r="PRF496" s="1"/>
      <c r="PRG496" s="1"/>
      <c r="PRH496" s="1"/>
      <c r="PRI496" s="1"/>
      <c r="PRJ496" s="1"/>
      <c r="PRK496" s="1"/>
      <c r="PRL496" s="1"/>
      <c r="PRM496" s="1"/>
      <c r="PRN496" s="1"/>
      <c r="PRO496" s="1"/>
      <c r="PRP496" s="1"/>
      <c r="PRQ496" s="1"/>
      <c r="PRR496" s="1"/>
      <c r="PRS496" s="1"/>
      <c r="PRT496" s="1"/>
      <c r="PRU496" s="1"/>
      <c r="PRV496" s="1"/>
      <c r="PRW496" s="1"/>
      <c r="PRX496" s="1"/>
      <c r="PRY496" s="1"/>
      <c r="PRZ496" s="1"/>
      <c r="PSA496" s="1"/>
      <c r="PSB496" s="1"/>
      <c r="PSC496" s="1"/>
      <c r="PSD496" s="1"/>
      <c r="PSE496" s="1"/>
      <c r="PSF496" s="1"/>
      <c r="PSG496" s="1"/>
      <c r="PSH496" s="1"/>
      <c r="PSI496" s="1"/>
      <c r="PSJ496" s="1"/>
      <c r="PSK496" s="1"/>
      <c r="PSL496" s="1"/>
      <c r="PSM496" s="1"/>
      <c r="PSN496" s="1"/>
      <c r="PSO496" s="1"/>
      <c r="PSP496" s="1"/>
      <c r="PSQ496" s="1"/>
      <c r="PSR496" s="1"/>
      <c r="PSS496" s="1"/>
      <c r="PST496" s="1"/>
      <c r="PSU496" s="1"/>
      <c r="PSV496" s="1"/>
      <c r="PSW496" s="1"/>
      <c r="PSX496" s="1"/>
      <c r="PSY496" s="1"/>
      <c r="PSZ496" s="1"/>
      <c r="PTA496" s="1"/>
      <c r="PTB496" s="1"/>
      <c r="PTC496" s="1"/>
      <c r="PTD496" s="1"/>
      <c r="PTE496" s="1"/>
      <c r="PTF496" s="1"/>
      <c r="PTG496" s="1"/>
      <c r="PTH496" s="1"/>
      <c r="PTI496" s="1"/>
      <c r="PTJ496" s="1"/>
      <c r="PTK496" s="1"/>
      <c r="PTL496" s="1"/>
      <c r="PTM496" s="1"/>
      <c r="PTN496" s="1"/>
      <c r="PTO496" s="1"/>
      <c r="PTP496" s="1"/>
      <c r="PTQ496" s="1"/>
      <c r="PTR496" s="1"/>
      <c r="PTS496" s="1"/>
      <c r="PTT496" s="1"/>
      <c r="PTU496" s="1"/>
      <c r="PTV496" s="1"/>
      <c r="PTW496" s="1"/>
      <c r="PTX496" s="1"/>
      <c r="PTY496" s="1"/>
      <c r="PTZ496" s="1"/>
      <c r="PUA496" s="1"/>
      <c r="PUB496" s="1"/>
      <c r="PUC496" s="1"/>
      <c r="PUD496" s="1"/>
      <c r="PUE496" s="1"/>
      <c r="PUF496" s="1"/>
      <c r="PUG496" s="1"/>
      <c r="PUH496" s="1"/>
      <c r="PUI496" s="1"/>
      <c r="PUJ496" s="1"/>
      <c r="PUK496" s="1"/>
      <c r="PUL496" s="1"/>
      <c r="PUM496" s="1"/>
      <c r="PUN496" s="1"/>
      <c r="PUO496" s="1"/>
      <c r="PUP496" s="1"/>
      <c r="PUQ496" s="1"/>
      <c r="PUR496" s="1"/>
      <c r="PUS496" s="1"/>
      <c r="PUT496" s="1"/>
      <c r="PUU496" s="1"/>
      <c r="PUV496" s="1"/>
      <c r="PUW496" s="1"/>
      <c r="PUX496" s="1"/>
      <c r="PUY496" s="1"/>
      <c r="PUZ496" s="1"/>
      <c r="PVA496" s="1"/>
      <c r="PVB496" s="1"/>
      <c r="PVC496" s="1"/>
      <c r="PVD496" s="1"/>
      <c r="PVE496" s="1"/>
      <c r="PVF496" s="1"/>
      <c r="PVG496" s="1"/>
      <c r="PVH496" s="1"/>
      <c r="PVI496" s="1"/>
      <c r="PVJ496" s="1"/>
      <c r="PVK496" s="1"/>
      <c r="PVL496" s="1"/>
      <c r="PVM496" s="1"/>
      <c r="PVN496" s="1"/>
      <c r="PVO496" s="1"/>
      <c r="PVP496" s="1"/>
      <c r="PVQ496" s="1"/>
      <c r="PVR496" s="1"/>
      <c r="PVS496" s="1"/>
      <c r="PVT496" s="1"/>
      <c r="PVU496" s="1"/>
      <c r="PVV496" s="1"/>
      <c r="PVW496" s="1"/>
      <c r="PVX496" s="1"/>
      <c r="PVY496" s="1"/>
      <c r="PVZ496" s="1"/>
      <c r="PWA496" s="1"/>
      <c r="PWB496" s="1"/>
      <c r="PWC496" s="1"/>
      <c r="PWD496" s="1"/>
      <c r="PWE496" s="1"/>
      <c r="PWF496" s="1"/>
      <c r="PWG496" s="1"/>
      <c r="PWH496" s="1"/>
      <c r="PWI496" s="1"/>
      <c r="PWJ496" s="1"/>
      <c r="PWK496" s="1"/>
      <c r="PWL496" s="1"/>
      <c r="PWM496" s="1"/>
      <c r="PWN496" s="1"/>
      <c r="PWO496" s="1"/>
      <c r="PWP496" s="1"/>
      <c r="PWQ496" s="1"/>
      <c r="PWR496" s="1"/>
      <c r="PWS496" s="1"/>
      <c r="PWT496" s="1"/>
      <c r="PWU496" s="1"/>
      <c r="PWV496" s="1"/>
      <c r="PWW496" s="1"/>
      <c r="PWX496" s="1"/>
      <c r="PWY496" s="1"/>
      <c r="PWZ496" s="1"/>
      <c r="PXA496" s="1"/>
      <c r="PXB496" s="1"/>
      <c r="PXC496" s="1"/>
      <c r="PXD496" s="1"/>
      <c r="PXE496" s="1"/>
      <c r="PXF496" s="1"/>
      <c r="PXG496" s="1"/>
      <c r="PXH496" s="1"/>
      <c r="PXI496" s="1"/>
      <c r="PXJ496" s="1"/>
      <c r="PXK496" s="1"/>
      <c r="PXL496" s="1"/>
      <c r="PXM496" s="1"/>
      <c r="PXN496" s="1"/>
      <c r="PXO496" s="1"/>
      <c r="PXP496" s="1"/>
      <c r="PXQ496" s="1"/>
      <c r="PXR496" s="1"/>
      <c r="PXS496" s="1"/>
      <c r="PXT496" s="1"/>
      <c r="PXU496" s="1"/>
      <c r="PXV496" s="1"/>
      <c r="PXW496" s="1"/>
      <c r="PXX496" s="1"/>
      <c r="PXY496" s="1"/>
      <c r="PXZ496" s="1"/>
      <c r="PYA496" s="1"/>
      <c r="PYB496" s="1"/>
      <c r="PYC496" s="1"/>
      <c r="PYD496" s="1"/>
      <c r="PYE496" s="1"/>
      <c r="PYF496" s="1"/>
      <c r="PYG496" s="1"/>
      <c r="PYH496" s="1"/>
      <c r="PYI496" s="1"/>
      <c r="PYJ496" s="1"/>
      <c r="PYK496" s="1"/>
      <c r="PYL496" s="1"/>
      <c r="PYM496" s="1"/>
      <c r="PYN496" s="1"/>
      <c r="PYO496" s="1"/>
      <c r="PYP496" s="1"/>
      <c r="PYQ496" s="1"/>
      <c r="PYR496" s="1"/>
      <c r="PYS496" s="1"/>
      <c r="PYT496" s="1"/>
      <c r="PYU496" s="1"/>
      <c r="PYV496" s="1"/>
      <c r="PYW496" s="1"/>
      <c r="PYX496" s="1"/>
      <c r="PYY496" s="1"/>
      <c r="PYZ496" s="1"/>
      <c r="PZA496" s="1"/>
      <c r="PZB496" s="1"/>
      <c r="PZC496" s="1"/>
      <c r="PZD496" s="1"/>
      <c r="PZE496" s="1"/>
      <c r="PZF496" s="1"/>
      <c r="PZG496" s="1"/>
      <c r="PZH496" s="1"/>
      <c r="PZI496" s="1"/>
      <c r="PZJ496" s="1"/>
      <c r="PZK496" s="1"/>
      <c r="PZL496" s="1"/>
      <c r="PZM496" s="1"/>
      <c r="PZN496" s="1"/>
      <c r="PZO496" s="1"/>
      <c r="PZP496" s="1"/>
      <c r="PZQ496" s="1"/>
      <c r="PZR496" s="1"/>
      <c r="PZS496" s="1"/>
      <c r="PZT496" s="1"/>
      <c r="PZU496" s="1"/>
      <c r="PZV496" s="1"/>
      <c r="PZW496" s="1"/>
      <c r="PZX496" s="1"/>
      <c r="PZY496" s="1"/>
      <c r="PZZ496" s="1"/>
      <c r="QAA496" s="1"/>
      <c r="QAB496" s="1"/>
      <c r="QAC496" s="1"/>
      <c r="QAD496" s="1"/>
      <c r="QAE496" s="1"/>
      <c r="QAF496" s="1"/>
      <c r="QAG496" s="1"/>
      <c r="QAH496" s="1"/>
      <c r="QAI496" s="1"/>
      <c r="QAJ496" s="1"/>
      <c r="QAK496" s="1"/>
      <c r="QAL496" s="1"/>
      <c r="QAM496" s="1"/>
      <c r="QAN496" s="1"/>
      <c r="QAO496" s="1"/>
      <c r="QAP496" s="1"/>
      <c r="QAQ496" s="1"/>
      <c r="QAR496" s="1"/>
      <c r="QAS496" s="1"/>
      <c r="QAT496" s="1"/>
      <c r="QAU496" s="1"/>
      <c r="QAV496" s="1"/>
      <c r="QAW496" s="1"/>
      <c r="QAX496" s="1"/>
      <c r="QAY496" s="1"/>
      <c r="QAZ496" s="1"/>
      <c r="QBA496" s="1"/>
      <c r="QBB496" s="1"/>
      <c r="QBC496" s="1"/>
      <c r="QBD496" s="1"/>
      <c r="QBE496" s="1"/>
      <c r="QBF496" s="1"/>
      <c r="QBG496" s="1"/>
      <c r="QBH496" s="1"/>
      <c r="QBI496" s="1"/>
      <c r="QBJ496" s="1"/>
      <c r="QBK496" s="1"/>
      <c r="QBL496" s="1"/>
      <c r="QBM496" s="1"/>
      <c r="QBN496" s="1"/>
      <c r="QBO496" s="1"/>
      <c r="QBP496" s="1"/>
      <c r="QBQ496" s="1"/>
      <c r="QBR496" s="1"/>
      <c r="QBS496" s="1"/>
      <c r="QBT496" s="1"/>
      <c r="QBU496" s="1"/>
      <c r="QBV496" s="1"/>
      <c r="QBW496" s="1"/>
      <c r="QBX496" s="1"/>
      <c r="QBY496" s="1"/>
      <c r="QBZ496" s="1"/>
      <c r="QCA496" s="1"/>
      <c r="QCB496" s="1"/>
      <c r="QCC496" s="1"/>
      <c r="QCD496" s="1"/>
      <c r="QCE496" s="1"/>
      <c r="QCF496" s="1"/>
      <c r="QCG496" s="1"/>
      <c r="QCH496" s="1"/>
      <c r="QCI496" s="1"/>
      <c r="QCJ496" s="1"/>
      <c r="QCK496" s="1"/>
      <c r="QCL496" s="1"/>
      <c r="QCM496" s="1"/>
      <c r="QCN496" s="1"/>
      <c r="QCO496" s="1"/>
      <c r="QCP496" s="1"/>
      <c r="QCQ496" s="1"/>
      <c r="QCR496" s="1"/>
      <c r="QCS496" s="1"/>
      <c r="QCT496" s="1"/>
      <c r="QCU496" s="1"/>
      <c r="QCV496" s="1"/>
      <c r="QCW496" s="1"/>
      <c r="QCX496" s="1"/>
      <c r="QCY496" s="1"/>
      <c r="QCZ496" s="1"/>
      <c r="QDA496" s="1"/>
      <c r="QDB496" s="1"/>
      <c r="QDC496" s="1"/>
      <c r="QDD496" s="1"/>
      <c r="QDE496" s="1"/>
      <c r="QDF496" s="1"/>
      <c r="QDG496" s="1"/>
      <c r="QDH496" s="1"/>
      <c r="QDI496" s="1"/>
      <c r="QDJ496" s="1"/>
      <c r="QDK496" s="1"/>
      <c r="QDL496" s="1"/>
      <c r="QDM496" s="1"/>
      <c r="QDN496" s="1"/>
      <c r="QDO496" s="1"/>
      <c r="QDP496" s="1"/>
      <c r="QDQ496" s="1"/>
      <c r="QDR496" s="1"/>
      <c r="QDS496" s="1"/>
      <c r="QDT496" s="1"/>
      <c r="QDU496" s="1"/>
      <c r="QDV496" s="1"/>
      <c r="QDW496" s="1"/>
      <c r="QDX496" s="1"/>
      <c r="QDY496" s="1"/>
      <c r="QDZ496" s="1"/>
      <c r="QEA496" s="1"/>
      <c r="QEB496" s="1"/>
      <c r="QEC496" s="1"/>
      <c r="QED496" s="1"/>
      <c r="QEE496" s="1"/>
      <c r="QEF496" s="1"/>
      <c r="QEG496" s="1"/>
      <c r="QEH496" s="1"/>
      <c r="QEI496" s="1"/>
      <c r="QEJ496" s="1"/>
      <c r="QEK496" s="1"/>
      <c r="QEL496" s="1"/>
      <c r="QEM496" s="1"/>
      <c r="QEN496" s="1"/>
      <c r="QEO496" s="1"/>
      <c r="QEP496" s="1"/>
      <c r="QEQ496" s="1"/>
      <c r="QER496" s="1"/>
      <c r="QES496" s="1"/>
      <c r="QET496" s="1"/>
      <c r="QEU496" s="1"/>
      <c r="QEV496" s="1"/>
      <c r="QEW496" s="1"/>
      <c r="QEX496" s="1"/>
      <c r="QEY496" s="1"/>
      <c r="QEZ496" s="1"/>
      <c r="QFA496" s="1"/>
      <c r="QFB496" s="1"/>
      <c r="QFC496" s="1"/>
      <c r="QFD496" s="1"/>
      <c r="QFE496" s="1"/>
      <c r="QFF496" s="1"/>
      <c r="QFG496" s="1"/>
      <c r="QFH496" s="1"/>
      <c r="QFI496" s="1"/>
      <c r="QFJ496" s="1"/>
      <c r="QFK496" s="1"/>
      <c r="QFL496" s="1"/>
      <c r="QFM496" s="1"/>
      <c r="QFN496" s="1"/>
      <c r="QFO496" s="1"/>
      <c r="QFP496" s="1"/>
      <c r="QFQ496" s="1"/>
      <c r="QFR496" s="1"/>
      <c r="QFS496" s="1"/>
      <c r="QFT496" s="1"/>
      <c r="QFU496" s="1"/>
      <c r="QFV496" s="1"/>
      <c r="QFW496" s="1"/>
      <c r="QFX496" s="1"/>
      <c r="QFY496" s="1"/>
      <c r="QFZ496" s="1"/>
      <c r="QGA496" s="1"/>
      <c r="QGB496" s="1"/>
      <c r="QGC496" s="1"/>
      <c r="QGD496" s="1"/>
      <c r="QGE496" s="1"/>
      <c r="QGF496" s="1"/>
      <c r="QGG496" s="1"/>
      <c r="QGH496" s="1"/>
      <c r="QGI496" s="1"/>
      <c r="QGJ496" s="1"/>
      <c r="QGK496" s="1"/>
      <c r="QGL496" s="1"/>
      <c r="QGM496" s="1"/>
      <c r="QGN496" s="1"/>
      <c r="QGO496" s="1"/>
      <c r="QGP496" s="1"/>
      <c r="QGQ496" s="1"/>
      <c r="QGR496" s="1"/>
      <c r="QGS496" s="1"/>
      <c r="QGT496" s="1"/>
      <c r="QGU496" s="1"/>
      <c r="QGV496" s="1"/>
      <c r="QGW496" s="1"/>
      <c r="QGX496" s="1"/>
      <c r="QGY496" s="1"/>
      <c r="QGZ496" s="1"/>
      <c r="QHA496" s="1"/>
      <c r="QHB496" s="1"/>
      <c r="QHC496" s="1"/>
      <c r="QHD496" s="1"/>
      <c r="QHE496" s="1"/>
      <c r="QHF496" s="1"/>
      <c r="QHG496" s="1"/>
      <c r="QHH496" s="1"/>
      <c r="QHI496" s="1"/>
      <c r="QHJ496" s="1"/>
      <c r="QHK496" s="1"/>
      <c r="QHL496" s="1"/>
      <c r="QHM496" s="1"/>
      <c r="QHN496" s="1"/>
      <c r="QHO496" s="1"/>
      <c r="QHP496" s="1"/>
      <c r="QHQ496" s="1"/>
      <c r="QHR496" s="1"/>
      <c r="QHS496" s="1"/>
      <c r="QHT496" s="1"/>
      <c r="QHU496" s="1"/>
      <c r="QHV496" s="1"/>
      <c r="QHW496" s="1"/>
      <c r="QHX496" s="1"/>
      <c r="QHY496" s="1"/>
      <c r="QHZ496" s="1"/>
      <c r="QIA496" s="1"/>
      <c r="QIB496" s="1"/>
      <c r="QIC496" s="1"/>
      <c r="QID496" s="1"/>
      <c r="QIE496" s="1"/>
      <c r="QIF496" s="1"/>
      <c r="QIG496" s="1"/>
      <c r="QIH496" s="1"/>
      <c r="QII496" s="1"/>
      <c r="QIJ496" s="1"/>
      <c r="QIK496" s="1"/>
      <c r="QIL496" s="1"/>
      <c r="QIM496" s="1"/>
      <c r="QIN496" s="1"/>
      <c r="QIO496" s="1"/>
      <c r="QIP496" s="1"/>
      <c r="QIQ496" s="1"/>
      <c r="QIR496" s="1"/>
      <c r="QIS496" s="1"/>
      <c r="QIT496" s="1"/>
      <c r="QIU496" s="1"/>
      <c r="QIV496" s="1"/>
      <c r="QIW496" s="1"/>
      <c r="QIX496" s="1"/>
      <c r="QIY496" s="1"/>
      <c r="QIZ496" s="1"/>
      <c r="QJA496" s="1"/>
      <c r="QJB496" s="1"/>
      <c r="QJC496" s="1"/>
      <c r="QJD496" s="1"/>
      <c r="QJE496" s="1"/>
      <c r="QJF496" s="1"/>
      <c r="QJG496" s="1"/>
      <c r="QJH496" s="1"/>
      <c r="QJI496" s="1"/>
      <c r="QJJ496" s="1"/>
      <c r="QJK496" s="1"/>
      <c r="QJL496" s="1"/>
      <c r="QJM496" s="1"/>
      <c r="QJN496" s="1"/>
      <c r="QJO496" s="1"/>
      <c r="QJP496" s="1"/>
      <c r="QJQ496" s="1"/>
      <c r="QJR496" s="1"/>
      <c r="QJS496" s="1"/>
      <c r="QJT496" s="1"/>
      <c r="QJU496" s="1"/>
      <c r="QJV496" s="1"/>
      <c r="QJW496" s="1"/>
      <c r="QJX496" s="1"/>
      <c r="QJY496" s="1"/>
      <c r="QJZ496" s="1"/>
      <c r="QKA496" s="1"/>
      <c r="QKB496" s="1"/>
      <c r="QKC496" s="1"/>
      <c r="QKD496" s="1"/>
      <c r="QKE496" s="1"/>
      <c r="QKF496" s="1"/>
      <c r="QKG496" s="1"/>
      <c r="QKH496" s="1"/>
      <c r="QKI496" s="1"/>
      <c r="QKJ496" s="1"/>
      <c r="QKK496" s="1"/>
      <c r="QKL496" s="1"/>
      <c r="QKM496" s="1"/>
      <c r="QKN496" s="1"/>
      <c r="QKO496" s="1"/>
      <c r="QKP496" s="1"/>
      <c r="QKQ496" s="1"/>
      <c r="QKR496" s="1"/>
      <c r="QKS496" s="1"/>
      <c r="QKT496" s="1"/>
      <c r="QKU496" s="1"/>
      <c r="QKV496" s="1"/>
      <c r="QKW496" s="1"/>
      <c r="QKX496" s="1"/>
      <c r="QKY496" s="1"/>
      <c r="QKZ496" s="1"/>
      <c r="QLA496" s="1"/>
      <c r="QLB496" s="1"/>
      <c r="QLC496" s="1"/>
      <c r="QLD496" s="1"/>
      <c r="QLE496" s="1"/>
      <c r="QLF496" s="1"/>
      <c r="QLG496" s="1"/>
      <c r="QLH496" s="1"/>
      <c r="QLI496" s="1"/>
      <c r="QLJ496" s="1"/>
      <c r="QLK496" s="1"/>
      <c r="QLL496" s="1"/>
      <c r="QLM496" s="1"/>
      <c r="QLN496" s="1"/>
      <c r="QLO496" s="1"/>
      <c r="QLP496" s="1"/>
      <c r="QLQ496" s="1"/>
      <c r="QLR496" s="1"/>
      <c r="QLS496" s="1"/>
      <c r="QLT496" s="1"/>
      <c r="QLU496" s="1"/>
      <c r="QLV496" s="1"/>
      <c r="QLW496" s="1"/>
      <c r="QLX496" s="1"/>
      <c r="QLY496" s="1"/>
      <c r="QLZ496" s="1"/>
      <c r="QMA496" s="1"/>
      <c r="QMB496" s="1"/>
      <c r="QMC496" s="1"/>
      <c r="QMD496" s="1"/>
      <c r="QME496" s="1"/>
      <c r="QMF496" s="1"/>
      <c r="QMG496" s="1"/>
      <c r="QMH496" s="1"/>
      <c r="QMI496" s="1"/>
      <c r="QMJ496" s="1"/>
      <c r="QMK496" s="1"/>
      <c r="QML496" s="1"/>
      <c r="QMM496" s="1"/>
      <c r="QMN496" s="1"/>
      <c r="QMO496" s="1"/>
      <c r="QMP496" s="1"/>
      <c r="QMQ496" s="1"/>
      <c r="QMR496" s="1"/>
      <c r="QMS496" s="1"/>
      <c r="QMT496" s="1"/>
      <c r="QMU496" s="1"/>
      <c r="QMV496" s="1"/>
      <c r="QMW496" s="1"/>
      <c r="QMX496" s="1"/>
      <c r="QMY496" s="1"/>
      <c r="QMZ496" s="1"/>
      <c r="QNA496" s="1"/>
      <c r="QNB496" s="1"/>
      <c r="QNC496" s="1"/>
      <c r="QND496" s="1"/>
      <c r="QNE496" s="1"/>
      <c r="QNF496" s="1"/>
      <c r="QNG496" s="1"/>
      <c r="QNH496" s="1"/>
      <c r="QNI496" s="1"/>
      <c r="QNJ496" s="1"/>
      <c r="QNK496" s="1"/>
      <c r="QNL496" s="1"/>
      <c r="QNM496" s="1"/>
      <c r="QNN496" s="1"/>
      <c r="QNO496" s="1"/>
      <c r="QNP496" s="1"/>
      <c r="QNQ496" s="1"/>
      <c r="QNR496" s="1"/>
      <c r="QNS496" s="1"/>
      <c r="QNT496" s="1"/>
      <c r="QNU496" s="1"/>
      <c r="QNV496" s="1"/>
      <c r="QNW496" s="1"/>
      <c r="QNX496" s="1"/>
      <c r="QNY496" s="1"/>
      <c r="QNZ496" s="1"/>
      <c r="QOA496" s="1"/>
      <c r="QOB496" s="1"/>
      <c r="QOC496" s="1"/>
      <c r="QOD496" s="1"/>
      <c r="QOE496" s="1"/>
      <c r="QOF496" s="1"/>
      <c r="QOG496" s="1"/>
      <c r="QOH496" s="1"/>
      <c r="QOI496" s="1"/>
      <c r="QOJ496" s="1"/>
      <c r="QOK496" s="1"/>
      <c r="QOL496" s="1"/>
      <c r="QOM496" s="1"/>
      <c r="QON496" s="1"/>
      <c r="QOO496" s="1"/>
      <c r="QOP496" s="1"/>
      <c r="QOQ496" s="1"/>
      <c r="QOR496" s="1"/>
      <c r="QOS496" s="1"/>
      <c r="QOT496" s="1"/>
      <c r="QOU496" s="1"/>
      <c r="QOV496" s="1"/>
      <c r="QOW496" s="1"/>
      <c r="QOX496" s="1"/>
      <c r="QOY496" s="1"/>
      <c r="QOZ496" s="1"/>
      <c r="QPA496" s="1"/>
      <c r="QPB496" s="1"/>
      <c r="QPC496" s="1"/>
      <c r="QPD496" s="1"/>
      <c r="QPE496" s="1"/>
      <c r="QPF496" s="1"/>
      <c r="QPG496" s="1"/>
      <c r="QPH496" s="1"/>
      <c r="QPI496" s="1"/>
      <c r="QPJ496" s="1"/>
      <c r="QPK496" s="1"/>
      <c r="QPL496" s="1"/>
      <c r="QPM496" s="1"/>
      <c r="QPN496" s="1"/>
      <c r="QPO496" s="1"/>
      <c r="QPP496" s="1"/>
      <c r="QPQ496" s="1"/>
      <c r="QPR496" s="1"/>
      <c r="QPS496" s="1"/>
      <c r="QPT496" s="1"/>
      <c r="QPU496" s="1"/>
      <c r="QPV496" s="1"/>
      <c r="QPW496" s="1"/>
      <c r="QPX496" s="1"/>
      <c r="QPY496" s="1"/>
      <c r="QPZ496" s="1"/>
      <c r="QQA496" s="1"/>
      <c r="QQB496" s="1"/>
      <c r="QQC496" s="1"/>
      <c r="QQD496" s="1"/>
      <c r="QQE496" s="1"/>
      <c r="QQF496" s="1"/>
      <c r="QQG496" s="1"/>
      <c r="QQH496" s="1"/>
      <c r="QQI496" s="1"/>
      <c r="QQJ496" s="1"/>
      <c r="QQK496" s="1"/>
      <c r="QQL496" s="1"/>
      <c r="QQM496" s="1"/>
      <c r="QQN496" s="1"/>
      <c r="QQO496" s="1"/>
      <c r="QQP496" s="1"/>
      <c r="QQQ496" s="1"/>
      <c r="QQR496" s="1"/>
      <c r="QQS496" s="1"/>
      <c r="QQT496" s="1"/>
      <c r="QQU496" s="1"/>
      <c r="QQV496" s="1"/>
      <c r="QQW496" s="1"/>
      <c r="QQX496" s="1"/>
      <c r="QQY496" s="1"/>
      <c r="QQZ496" s="1"/>
      <c r="QRA496" s="1"/>
      <c r="QRB496" s="1"/>
      <c r="QRC496" s="1"/>
      <c r="QRD496" s="1"/>
      <c r="QRE496" s="1"/>
      <c r="QRF496" s="1"/>
      <c r="QRG496" s="1"/>
      <c r="QRH496" s="1"/>
      <c r="QRI496" s="1"/>
      <c r="QRJ496" s="1"/>
      <c r="QRK496" s="1"/>
      <c r="QRL496" s="1"/>
      <c r="QRM496" s="1"/>
      <c r="QRN496" s="1"/>
      <c r="QRO496" s="1"/>
      <c r="QRP496" s="1"/>
      <c r="QRQ496" s="1"/>
      <c r="QRR496" s="1"/>
      <c r="QRS496" s="1"/>
      <c r="QRT496" s="1"/>
      <c r="QRU496" s="1"/>
      <c r="QRV496" s="1"/>
      <c r="QRW496" s="1"/>
      <c r="QRX496" s="1"/>
      <c r="QRY496" s="1"/>
      <c r="QRZ496" s="1"/>
      <c r="QSA496" s="1"/>
      <c r="QSB496" s="1"/>
      <c r="QSC496" s="1"/>
      <c r="QSD496" s="1"/>
      <c r="QSE496" s="1"/>
      <c r="QSF496" s="1"/>
      <c r="QSG496" s="1"/>
      <c r="QSH496" s="1"/>
      <c r="QSI496" s="1"/>
      <c r="QSJ496" s="1"/>
      <c r="QSK496" s="1"/>
      <c r="QSL496" s="1"/>
      <c r="QSM496" s="1"/>
      <c r="QSN496" s="1"/>
      <c r="QSO496" s="1"/>
      <c r="QSP496" s="1"/>
      <c r="QSQ496" s="1"/>
      <c r="QSR496" s="1"/>
      <c r="QSS496" s="1"/>
      <c r="QST496" s="1"/>
      <c r="QSU496" s="1"/>
      <c r="QSV496" s="1"/>
      <c r="QSW496" s="1"/>
      <c r="QSX496" s="1"/>
      <c r="QSY496" s="1"/>
      <c r="QSZ496" s="1"/>
      <c r="QTA496" s="1"/>
      <c r="QTB496" s="1"/>
      <c r="QTC496" s="1"/>
      <c r="QTD496" s="1"/>
      <c r="QTE496" s="1"/>
      <c r="QTF496" s="1"/>
      <c r="QTG496" s="1"/>
      <c r="QTH496" s="1"/>
      <c r="QTI496" s="1"/>
      <c r="QTJ496" s="1"/>
      <c r="QTK496" s="1"/>
      <c r="QTL496" s="1"/>
      <c r="QTM496" s="1"/>
      <c r="QTN496" s="1"/>
      <c r="QTO496" s="1"/>
      <c r="QTP496" s="1"/>
      <c r="QTQ496" s="1"/>
      <c r="QTR496" s="1"/>
      <c r="QTS496" s="1"/>
      <c r="QTT496" s="1"/>
      <c r="QTU496" s="1"/>
      <c r="QTV496" s="1"/>
      <c r="QTW496" s="1"/>
      <c r="QTX496" s="1"/>
      <c r="QTY496" s="1"/>
      <c r="QTZ496" s="1"/>
      <c r="QUA496" s="1"/>
      <c r="QUB496" s="1"/>
      <c r="QUC496" s="1"/>
      <c r="QUD496" s="1"/>
      <c r="QUE496" s="1"/>
      <c r="QUF496" s="1"/>
      <c r="QUG496" s="1"/>
      <c r="QUH496" s="1"/>
      <c r="QUI496" s="1"/>
      <c r="QUJ496" s="1"/>
      <c r="QUK496" s="1"/>
      <c r="QUL496" s="1"/>
      <c r="QUM496" s="1"/>
      <c r="QUN496" s="1"/>
      <c r="QUO496" s="1"/>
      <c r="QUP496" s="1"/>
      <c r="QUQ496" s="1"/>
      <c r="QUR496" s="1"/>
      <c r="QUS496" s="1"/>
      <c r="QUT496" s="1"/>
      <c r="QUU496" s="1"/>
      <c r="QUV496" s="1"/>
      <c r="QUW496" s="1"/>
      <c r="QUX496" s="1"/>
      <c r="QUY496" s="1"/>
      <c r="QUZ496" s="1"/>
      <c r="QVA496" s="1"/>
      <c r="QVB496" s="1"/>
      <c r="QVC496" s="1"/>
      <c r="QVD496" s="1"/>
      <c r="QVE496" s="1"/>
      <c r="QVF496" s="1"/>
      <c r="QVG496" s="1"/>
      <c r="QVH496" s="1"/>
      <c r="QVI496" s="1"/>
      <c r="QVJ496" s="1"/>
      <c r="QVK496" s="1"/>
      <c r="QVL496" s="1"/>
      <c r="QVM496" s="1"/>
      <c r="QVN496" s="1"/>
      <c r="QVO496" s="1"/>
      <c r="QVP496" s="1"/>
      <c r="QVQ496" s="1"/>
      <c r="QVR496" s="1"/>
      <c r="QVS496" s="1"/>
      <c r="QVT496" s="1"/>
      <c r="QVU496" s="1"/>
      <c r="QVV496" s="1"/>
      <c r="QVW496" s="1"/>
      <c r="QVX496" s="1"/>
      <c r="QVY496" s="1"/>
      <c r="QVZ496" s="1"/>
      <c r="QWA496" s="1"/>
      <c r="QWB496" s="1"/>
      <c r="QWC496" s="1"/>
      <c r="QWD496" s="1"/>
      <c r="QWE496" s="1"/>
      <c r="QWF496" s="1"/>
      <c r="QWG496" s="1"/>
      <c r="QWH496" s="1"/>
      <c r="QWI496" s="1"/>
      <c r="QWJ496" s="1"/>
      <c r="QWK496" s="1"/>
      <c r="QWL496" s="1"/>
      <c r="QWM496" s="1"/>
      <c r="QWN496" s="1"/>
      <c r="QWO496" s="1"/>
      <c r="QWP496" s="1"/>
      <c r="QWQ496" s="1"/>
      <c r="QWR496" s="1"/>
      <c r="QWS496" s="1"/>
      <c r="QWT496" s="1"/>
      <c r="QWU496" s="1"/>
      <c r="QWV496" s="1"/>
      <c r="QWW496" s="1"/>
      <c r="QWX496" s="1"/>
      <c r="QWY496" s="1"/>
      <c r="QWZ496" s="1"/>
      <c r="QXA496" s="1"/>
      <c r="QXB496" s="1"/>
      <c r="QXC496" s="1"/>
      <c r="QXD496" s="1"/>
      <c r="QXE496" s="1"/>
      <c r="QXF496" s="1"/>
      <c r="QXG496" s="1"/>
      <c r="QXH496" s="1"/>
      <c r="QXI496" s="1"/>
      <c r="QXJ496" s="1"/>
      <c r="QXK496" s="1"/>
      <c r="QXL496" s="1"/>
      <c r="QXM496" s="1"/>
      <c r="QXN496" s="1"/>
      <c r="QXO496" s="1"/>
      <c r="QXP496" s="1"/>
      <c r="QXQ496" s="1"/>
      <c r="QXR496" s="1"/>
      <c r="QXS496" s="1"/>
      <c r="QXT496" s="1"/>
      <c r="QXU496" s="1"/>
      <c r="QXV496" s="1"/>
      <c r="QXW496" s="1"/>
      <c r="QXX496" s="1"/>
      <c r="QXY496" s="1"/>
      <c r="QXZ496" s="1"/>
      <c r="QYA496" s="1"/>
      <c r="QYB496" s="1"/>
      <c r="QYC496" s="1"/>
      <c r="QYD496" s="1"/>
      <c r="QYE496" s="1"/>
      <c r="QYF496" s="1"/>
      <c r="QYG496" s="1"/>
      <c r="QYH496" s="1"/>
      <c r="QYI496" s="1"/>
      <c r="QYJ496" s="1"/>
      <c r="QYK496" s="1"/>
      <c r="QYL496" s="1"/>
      <c r="QYM496" s="1"/>
      <c r="QYN496" s="1"/>
      <c r="QYO496" s="1"/>
      <c r="QYP496" s="1"/>
      <c r="QYQ496" s="1"/>
      <c r="QYR496" s="1"/>
      <c r="QYS496" s="1"/>
      <c r="QYT496" s="1"/>
      <c r="QYU496" s="1"/>
      <c r="QYV496" s="1"/>
      <c r="QYW496" s="1"/>
      <c r="QYX496" s="1"/>
      <c r="QYY496" s="1"/>
      <c r="QYZ496" s="1"/>
      <c r="QZA496" s="1"/>
      <c r="QZB496" s="1"/>
      <c r="QZC496" s="1"/>
      <c r="QZD496" s="1"/>
      <c r="QZE496" s="1"/>
      <c r="QZF496" s="1"/>
      <c r="QZG496" s="1"/>
      <c r="QZH496" s="1"/>
      <c r="QZI496" s="1"/>
      <c r="QZJ496" s="1"/>
      <c r="QZK496" s="1"/>
      <c r="QZL496" s="1"/>
      <c r="QZM496" s="1"/>
      <c r="QZN496" s="1"/>
      <c r="QZO496" s="1"/>
      <c r="QZP496" s="1"/>
      <c r="QZQ496" s="1"/>
      <c r="QZR496" s="1"/>
      <c r="QZS496" s="1"/>
      <c r="QZT496" s="1"/>
      <c r="QZU496" s="1"/>
      <c r="QZV496" s="1"/>
      <c r="QZW496" s="1"/>
      <c r="QZX496" s="1"/>
      <c r="QZY496" s="1"/>
      <c r="QZZ496" s="1"/>
      <c r="RAA496" s="1"/>
      <c r="RAB496" s="1"/>
      <c r="RAC496" s="1"/>
      <c r="RAD496" s="1"/>
      <c r="RAE496" s="1"/>
      <c r="RAF496" s="1"/>
      <c r="RAG496" s="1"/>
      <c r="RAH496" s="1"/>
      <c r="RAI496" s="1"/>
      <c r="RAJ496" s="1"/>
      <c r="RAK496" s="1"/>
      <c r="RAL496" s="1"/>
      <c r="RAM496" s="1"/>
      <c r="RAN496" s="1"/>
      <c r="RAO496" s="1"/>
      <c r="RAP496" s="1"/>
      <c r="RAQ496" s="1"/>
      <c r="RAR496" s="1"/>
      <c r="RAS496" s="1"/>
      <c r="RAT496" s="1"/>
      <c r="RAU496" s="1"/>
      <c r="RAV496" s="1"/>
      <c r="RAW496" s="1"/>
      <c r="RAX496" s="1"/>
      <c r="RAY496" s="1"/>
      <c r="RAZ496" s="1"/>
      <c r="RBA496" s="1"/>
      <c r="RBB496" s="1"/>
      <c r="RBC496" s="1"/>
      <c r="RBD496" s="1"/>
      <c r="RBE496" s="1"/>
      <c r="RBF496" s="1"/>
      <c r="RBG496" s="1"/>
      <c r="RBH496" s="1"/>
      <c r="RBI496" s="1"/>
      <c r="RBJ496" s="1"/>
      <c r="RBK496" s="1"/>
      <c r="RBL496" s="1"/>
      <c r="RBM496" s="1"/>
      <c r="RBN496" s="1"/>
      <c r="RBO496" s="1"/>
      <c r="RBP496" s="1"/>
      <c r="RBQ496" s="1"/>
      <c r="RBR496" s="1"/>
      <c r="RBS496" s="1"/>
      <c r="RBT496" s="1"/>
      <c r="RBU496" s="1"/>
      <c r="RBV496" s="1"/>
      <c r="RBW496" s="1"/>
      <c r="RBX496" s="1"/>
      <c r="RBY496" s="1"/>
      <c r="RBZ496" s="1"/>
      <c r="RCA496" s="1"/>
      <c r="RCB496" s="1"/>
      <c r="RCC496" s="1"/>
      <c r="RCD496" s="1"/>
      <c r="RCE496" s="1"/>
      <c r="RCF496" s="1"/>
      <c r="RCG496" s="1"/>
      <c r="RCH496" s="1"/>
      <c r="RCI496" s="1"/>
      <c r="RCJ496" s="1"/>
      <c r="RCK496" s="1"/>
      <c r="RCL496" s="1"/>
      <c r="RCM496" s="1"/>
      <c r="RCN496" s="1"/>
      <c r="RCO496" s="1"/>
      <c r="RCP496" s="1"/>
      <c r="RCQ496" s="1"/>
      <c r="RCR496" s="1"/>
      <c r="RCS496" s="1"/>
      <c r="RCT496" s="1"/>
      <c r="RCU496" s="1"/>
      <c r="RCV496" s="1"/>
      <c r="RCW496" s="1"/>
      <c r="RCX496" s="1"/>
      <c r="RCY496" s="1"/>
      <c r="RCZ496" s="1"/>
      <c r="RDA496" s="1"/>
      <c r="RDB496" s="1"/>
      <c r="RDC496" s="1"/>
      <c r="RDD496" s="1"/>
      <c r="RDE496" s="1"/>
      <c r="RDF496" s="1"/>
      <c r="RDG496" s="1"/>
      <c r="RDH496" s="1"/>
      <c r="RDI496" s="1"/>
      <c r="RDJ496" s="1"/>
      <c r="RDK496" s="1"/>
      <c r="RDL496" s="1"/>
      <c r="RDM496" s="1"/>
      <c r="RDN496" s="1"/>
      <c r="RDO496" s="1"/>
      <c r="RDP496" s="1"/>
      <c r="RDQ496" s="1"/>
      <c r="RDR496" s="1"/>
      <c r="RDS496" s="1"/>
      <c r="RDT496" s="1"/>
      <c r="RDU496" s="1"/>
      <c r="RDV496" s="1"/>
      <c r="RDW496" s="1"/>
      <c r="RDX496" s="1"/>
      <c r="RDY496" s="1"/>
      <c r="RDZ496" s="1"/>
      <c r="REA496" s="1"/>
      <c r="REB496" s="1"/>
      <c r="REC496" s="1"/>
      <c r="RED496" s="1"/>
      <c r="REE496" s="1"/>
      <c r="REF496" s="1"/>
      <c r="REG496" s="1"/>
      <c r="REH496" s="1"/>
      <c r="REI496" s="1"/>
      <c r="REJ496" s="1"/>
      <c r="REK496" s="1"/>
      <c r="REL496" s="1"/>
      <c r="REM496" s="1"/>
      <c r="REN496" s="1"/>
      <c r="REO496" s="1"/>
      <c r="REP496" s="1"/>
      <c r="REQ496" s="1"/>
      <c r="RER496" s="1"/>
      <c r="RES496" s="1"/>
      <c r="RET496" s="1"/>
      <c r="REU496" s="1"/>
      <c r="REV496" s="1"/>
      <c r="REW496" s="1"/>
      <c r="REX496" s="1"/>
      <c r="REY496" s="1"/>
      <c r="REZ496" s="1"/>
      <c r="RFA496" s="1"/>
      <c r="RFB496" s="1"/>
      <c r="RFC496" s="1"/>
      <c r="RFD496" s="1"/>
      <c r="RFE496" s="1"/>
      <c r="RFF496" s="1"/>
      <c r="RFG496" s="1"/>
      <c r="RFH496" s="1"/>
      <c r="RFI496" s="1"/>
      <c r="RFJ496" s="1"/>
      <c r="RFK496" s="1"/>
      <c r="RFL496" s="1"/>
      <c r="RFM496" s="1"/>
      <c r="RFN496" s="1"/>
      <c r="RFO496" s="1"/>
      <c r="RFP496" s="1"/>
      <c r="RFQ496" s="1"/>
      <c r="RFR496" s="1"/>
      <c r="RFS496" s="1"/>
      <c r="RFT496" s="1"/>
      <c r="RFU496" s="1"/>
      <c r="RFV496" s="1"/>
      <c r="RFW496" s="1"/>
      <c r="RFX496" s="1"/>
      <c r="RFY496" s="1"/>
      <c r="RFZ496" s="1"/>
      <c r="RGA496" s="1"/>
      <c r="RGB496" s="1"/>
      <c r="RGC496" s="1"/>
      <c r="RGD496" s="1"/>
      <c r="RGE496" s="1"/>
      <c r="RGF496" s="1"/>
      <c r="RGG496" s="1"/>
      <c r="RGH496" s="1"/>
      <c r="RGI496" s="1"/>
      <c r="RGJ496" s="1"/>
      <c r="RGK496" s="1"/>
      <c r="RGL496" s="1"/>
      <c r="RGM496" s="1"/>
      <c r="RGN496" s="1"/>
      <c r="RGO496" s="1"/>
      <c r="RGP496" s="1"/>
      <c r="RGQ496" s="1"/>
      <c r="RGR496" s="1"/>
      <c r="RGS496" s="1"/>
      <c r="RGT496" s="1"/>
      <c r="RGU496" s="1"/>
      <c r="RGV496" s="1"/>
      <c r="RGW496" s="1"/>
      <c r="RGX496" s="1"/>
      <c r="RGY496" s="1"/>
      <c r="RGZ496" s="1"/>
      <c r="RHA496" s="1"/>
      <c r="RHB496" s="1"/>
      <c r="RHC496" s="1"/>
      <c r="RHD496" s="1"/>
      <c r="RHE496" s="1"/>
      <c r="RHF496" s="1"/>
      <c r="RHG496" s="1"/>
      <c r="RHH496" s="1"/>
      <c r="RHI496" s="1"/>
      <c r="RHJ496" s="1"/>
      <c r="RHK496" s="1"/>
      <c r="RHL496" s="1"/>
      <c r="RHM496" s="1"/>
      <c r="RHN496" s="1"/>
      <c r="RHO496" s="1"/>
      <c r="RHP496" s="1"/>
      <c r="RHQ496" s="1"/>
      <c r="RHR496" s="1"/>
      <c r="RHS496" s="1"/>
      <c r="RHT496" s="1"/>
      <c r="RHU496" s="1"/>
      <c r="RHV496" s="1"/>
      <c r="RHW496" s="1"/>
      <c r="RHX496" s="1"/>
      <c r="RHY496" s="1"/>
      <c r="RHZ496" s="1"/>
      <c r="RIA496" s="1"/>
      <c r="RIB496" s="1"/>
      <c r="RIC496" s="1"/>
      <c r="RID496" s="1"/>
      <c r="RIE496" s="1"/>
      <c r="RIF496" s="1"/>
      <c r="RIG496" s="1"/>
      <c r="RIH496" s="1"/>
      <c r="RII496" s="1"/>
      <c r="RIJ496" s="1"/>
      <c r="RIK496" s="1"/>
      <c r="RIL496" s="1"/>
      <c r="RIM496" s="1"/>
      <c r="RIN496" s="1"/>
      <c r="RIO496" s="1"/>
      <c r="RIP496" s="1"/>
      <c r="RIQ496" s="1"/>
      <c r="RIR496" s="1"/>
      <c r="RIS496" s="1"/>
      <c r="RIT496" s="1"/>
      <c r="RIU496" s="1"/>
      <c r="RIV496" s="1"/>
      <c r="RIW496" s="1"/>
      <c r="RIX496" s="1"/>
      <c r="RIY496" s="1"/>
      <c r="RIZ496" s="1"/>
      <c r="RJA496" s="1"/>
      <c r="RJB496" s="1"/>
      <c r="RJC496" s="1"/>
      <c r="RJD496" s="1"/>
      <c r="RJE496" s="1"/>
      <c r="RJF496" s="1"/>
      <c r="RJG496" s="1"/>
      <c r="RJH496" s="1"/>
      <c r="RJI496" s="1"/>
      <c r="RJJ496" s="1"/>
      <c r="RJK496" s="1"/>
      <c r="RJL496" s="1"/>
      <c r="RJM496" s="1"/>
      <c r="RJN496" s="1"/>
      <c r="RJO496" s="1"/>
      <c r="RJP496" s="1"/>
      <c r="RJQ496" s="1"/>
      <c r="RJR496" s="1"/>
      <c r="RJS496" s="1"/>
      <c r="RJT496" s="1"/>
      <c r="RJU496" s="1"/>
      <c r="RJV496" s="1"/>
      <c r="RJW496" s="1"/>
      <c r="RJX496" s="1"/>
      <c r="RJY496" s="1"/>
      <c r="RJZ496" s="1"/>
      <c r="RKA496" s="1"/>
      <c r="RKB496" s="1"/>
      <c r="RKC496" s="1"/>
      <c r="RKD496" s="1"/>
      <c r="RKE496" s="1"/>
      <c r="RKF496" s="1"/>
      <c r="RKG496" s="1"/>
      <c r="RKH496" s="1"/>
      <c r="RKI496" s="1"/>
      <c r="RKJ496" s="1"/>
      <c r="RKK496" s="1"/>
      <c r="RKL496" s="1"/>
      <c r="RKM496" s="1"/>
      <c r="RKN496" s="1"/>
      <c r="RKO496" s="1"/>
      <c r="RKP496" s="1"/>
      <c r="RKQ496" s="1"/>
      <c r="RKR496" s="1"/>
      <c r="RKS496" s="1"/>
      <c r="RKT496" s="1"/>
      <c r="RKU496" s="1"/>
      <c r="RKV496" s="1"/>
      <c r="RKW496" s="1"/>
      <c r="RKX496" s="1"/>
      <c r="RKY496" s="1"/>
      <c r="RKZ496" s="1"/>
      <c r="RLA496" s="1"/>
      <c r="RLB496" s="1"/>
      <c r="RLC496" s="1"/>
      <c r="RLD496" s="1"/>
      <c r="RLE496" s="1"/>
      <c r="RLF496" s="1"/>
      <c r="RLG496" s="1"/>
      <c r="RLH496" s="1"/>
      <c r="RLI496" s="1"/>
      <c r="RLJ496" s="1"/>
      <c r="RLK496" s="1"/>
      <c r="RLL496" s="1"/>
      <c r="RLM496" s="1"/>
      <c r="RLN496" s="1"/>
      <c r="RLO496" s="1"/>
      <c r="RLP496" s="1"/>
      <c r="RLQ496" s="1"/>
      <c r="RLR496" s="1"/>
      <c r="RLS496" s="1"/>
      <c r="RLT496" s="1"/>
      <c r="RLU496" s="1"/>
      <c r="RLV496" s="1"/>
      <c r="RLW496" s="1"/>
      <c r="RLX496" s="1"/>
      <c r="RLY496" s="1"/>
      <c r="RLZ496" s="1"/>
      <c r="RMA496" s="1"/>
      <c r="RMB496" s="1"/>
      <c r="RMC496" s="1"/>
      <c r="RMD496" s="1"/>
      <c r="RME496" s="1"/>
      <c r="RMF496" s="1"/>
      <c r="RMG496" s="1"/>
      <c r="RMH496" s="1"/>
      <c r="RMI496" s="1"/>
      <c r="RMJ496" s="1"/>
      <c r="RMK496" s="1"/>
      <c r="RML496" s="1"/>
      <c r="RMM496" s="1"/>
      <c r="RMN496" s="1"/>
      <c r="RMO496" s="1"/>
      <c r="RMP496" s="1"/>
      <c r="RMQ496" s="1"/>
      <c r="RMR496" s="1"/>
      <c r="RMS496" s="1"/>
      <c r="RMT496" s="1"/>
      <c r="RMU496" s="1"/>
      <c r="RMV496" s="1"/>
      <c r="RMW496" s="1"/>
      <c r="RMX496" s="1"/>
      <c r="RMY496" s="1"/>
      <c r="RMZ496" s="1"/>
      <c r="RNA496" s="1"/>
      <c r="RNB496" s="1"/>
      <c r="RNC496" s="1"/>
      <c r="RND496" s="1"/>
      <c r="RNE496" s="1"/>
      <c r="RNF496" s="1"/>
      <c r="RNG496" s="1"/>
      <c r="RNH496" s="1"/>
      <c r="RNI496" s="1"/>
      <c r="RNJ496" s="1"/>
      <c r="RNK496" s="1"/>
      <c r="RNL496" s="1"/>
      <c r="RNM496" s="1"/>
      <c r="RNN496" s="1"/>
      <c r="RNO496" s="1"/>
      <c r="RNP496" s="1"/>
      <c r="RNQ496" s="1"/>
      <c r="RNR496" s="1"/>
      <c r="RNS496" s="1"/>
      <c r="RNT496" s="1"/>
      <c r="RNU496" s="1"/>
      <c r="RNV496" s="1"/>
      <c r="RNW496" s="1"/>
      <c r="RNX496" s="1"/>
      <c r="RNY496" s="1"/>
      <c r="RNZ496" s="1"/>
      <c r="ROA496" s="1"/>
      <c r="ROB496" s="1"/>
      <c r="ROC496" s="1"/>
      <c r="ROD496" s="1"/>
      <c r="ROE496" s="1"/>
      <c r="ROF496" s="1"/>
      <c r="ROG496" s="1"/>
      <c r="ROH496" s="1"/>
      <c r="ROI496" s="1"/>
      <c r="ROJ496" s="1"/>
      <c r="ROK496" s="1"/>
      <c r="ROL496" s="1"/>
      <c r="ROM496" s="1"/>
      <c r="RON496" s="1"/>
      <c r="ROO496" s="1"/>
      <c r="ROP496" s="1"/>
      <c r="ROQ496" s="1"/>
      <c r="ROR496" s="1"/>
      <c r="ROS496" s="1"/>
      <c r="ROT496" s="1"/>
      <c r="ROU496" s="1"/>
      <c r="ROV496" s="1"/>
      <c r="ROW496" s="1"/>
      <c r="ROX496" s="1"/>
      <c r="ROY496" s="1"/>
      <c r="ROZ496" s="1"/>
      <c r="RPA496" s="1"/>
      <c r="RPB496" s="1"/>
      <c r="RPC496" s="1"/>
      <c r="RPD496" s="1"/>
      <c r="RPE496" s="1"/>
      <c r="RPF496" s="1"/>
      <c r="RPG496" s="1"/>
      <c r="RPH496" s="1"/>
      <c r="RPI496" s="1"/>
      <c r="RPJ496" s="1"/>
      <c r="RPK496" s="1"/>
      <c r="RPL496" s="1"/>
      <c r="RPM496" s="1"/>
      <c r="RPN496" s="1"/>
      <c r="RPO496" s="1"/>
      <c r="RPP496" s="1"/>
      <c r="RPQ496" s="1"/>
      <c r="RPR496" s="1"/>
      <c r="RPS496" s="1"/>
      <c r="RPT496" s="1"/>
      <c r="RPU496" s="1"/>
      <c r="RPV496" s="1"/>
      <c r="RPW496" s="1"/>
      <c r="RPX496" s="1"/>
      <c r="RPY496" s="1"/>
      <c r="RPZ496" s="1"/>
      <c r="RQA496" s="1"/>
      <c r="RQB496" s="1"/>
      <c r="RQC496" s="1"/>
      <c r="RQD496" s="1"/>
      <c r="RQE496" s="1"/>
      <c r="RQF496" s="1"/>
      <c r="RQG496" s="1"/>
      <c r="RQH496" s="1"/>
      <c r="RQI496" s="1"/>
      <c r="RQJ496" s="1"/>
      <c r="RQK496" s="1"/>
      <c r="RQL496" s="1"/>
      <c r="RQM496" s="1"/>
      <c r="RQN496" s="1"/>
      <c r="RQO496" s="1"/>
      <c r="RQP496" s="1"/>
      <c r="RQQ496" s="1"/>
      <c r="RQR496" s="1"/>
      <c r="RQS496" s="1"/>
      <c r="RQT496" s="1"/>
      <c r="RQU496" s="1"/>
      <c r="RQV496" s="1"/>
      <c r="RQW496" s="1"/>
      <c r="RQX496" s="1"/>
      <c r="RQY496" s="1"/>
      <c r="RQZ496" s="1"/>
      <c r="RRA496" s="1"/>
      <c r="RRB496" s="1"/>
      <c r="RRC496" s="1"/>
      <c r="RRD496" s="1"/>
      <c r="RRE496" s="1"/>
      <c r="RRF496" s="1"/>
      <c r="RRG496" s="1"/>
      <c r="RRH496" s="1"/>
      <c r="RRI496" s="1"/>
      <c r="RRJ496" s="1"/>
      <c r="RRK496" s="1"/>
      <c r="RRL496" s="1"/>
      <c r="RRM496" s="1"/>
      <c r="RRN496" s="1"/>
      <c r="RRO496" s="1"/>
      <c r="RRP496" s="1"/>
      <c r="RRQ496" s="1"/>
      <c r="RRR496" s="1"/>
      <c r="RRS496" s="1"/>
      <c r="RRT496" s="1"/>
      <c r="RRU496" s="1"/>
      <c r="RRV496" s="1"/>
      <c r="RRW496" s="1"/>
      <c r="RRX496" s="1"/>
      <c r="RRY496" s="1"/>
      <c r="RRZ496" s="1"/>
      <c r="RSA496" s="1"/>
      <c r="RSB496" s="1"/>
      <c r="RSC496" s="1"/>
      <c r="RSD496" s="1"/>
      <c r="RSE496" s="1"/>
      <c r="RSF496" s="1"/>
      <c r="RSG496" s="1"/>
      <c r="RSH496" s="1"/>
      <c r="RSI496" s="1"/>
      <c r="RSJ496" s="1"/>
      <c r="RSK496" s="1"/>
      <c r="RSL496" s="1"/>
      <c r="RSM496" s="1"/>
      <c r="RSN496" s="1"/>
      <c r="RSO496" s="1"/>
      <c r="RSP496" s="1"/>
      <c r="RSQ496" s="1"/>
      <c r="RSR496" s="1"/>
      <c r="RSS496" s="1"/>
      <c r="RST496" s="1"/>
      <c r="RSU496" s="1"/>
      <c r="RSV496" s="1"/>
      <c r="RSW496" s="1"/>
      <c r="RSX496" s="1"/>
      <c r="RSY496" s="1"/>
      <c r="RSZ496" s="1"/>
      <c r="RTA496" s="1"/>
      <c r="RTB496" s="1"/>
      <c r="RTC496" s="1"/>
      <c r="RTD496" s="1"/>
      <c r="RTE496" s="1"/>
      <c r="RTF496" s="1"/>
      <c r="RTG496" s="1"/>
      <c r="RTH496" s="1"/>
      <c r="RTI496" s="1"/>
      <c r="RTJ496" s="1"/>
      <c r="RTK496" s="1"/>
      <c r="RTL496" s="1"/>
      <c r="RTM496" s="1"/>
      <c r="RTN496" s="1"/>
      <c r="RTO496" s="1"/>
      <c r="RTP496" s="1"/>
      <c r="RTQ496" s="1"/>
      <c r="RTR496" s="1"/>
      <c r="RTS496" s="1"/>
      <c r="RTT496" s="1"/>
      <c r="RTU496" s="1"/>
      <c r="RTV496" s="1"/>
      <c r="RTW496" s="1"/>
      <c r="RTX496" s="1"/>
      <c r="RTY496" s="1"/>
      <c r="RTZ496" s="1"/>
      <c r="RUA496" s="1"/>
      <c r="RUB496" s="1"/>
      <c r="RUC496" s="1"/>
      <c r="RUD496" s="1"/>
      <c r="RUE496" s="1"/>
      <c r="RUF496" s="1"/>
      <c r="RUG496" s="1"/>
      <c r="RUH496" s="1"/>
      <c r="RUI496" s="1"/>
      <c r="RUJ496" s="1"/>
      <c r="RUK496" s="1"/>
      <c r="RUL496" s="1"/>
      <c r="RUM496" s="1"/>
      <c r="RUN496" s="1"/>
      <c r="RUO496" s="1"/>
      <c r="RUP496" s="1"/>
      <c r="RUQ496" s="1"/>
      <c r="RUR496" s="1"/>
      <c r="RUS496" s="1"/>
      <c r="RUT496" s="1"/>
      <c r="RUU496" s="1"/>
      <c r="RUV496" s="1"/>
      <c r="RUW496" s="1"/>
      <c r="RUX496" s="1"/>
      <c r="RUY496" s="1"/>
      <c r="RUZ496" s="1"/>
      <c r="RVA496" s="1"/>
      <c r="RVB496" s="1"/>
      <c r="RVC496" s="1"/>
      <c r="RVD496" s="1"/>
      <c r="RVE496" s="1"/>
      <c r="RVF496" s="1"/>
      <c r="RVG496" s="1"/>
      <c r="RVH496" s="1"/>
      <c r="RVI496" s="1"/>
      <c r="RVJ496" s="1"/>
      <c r="RVK496" s="1"/>
      <c r="RVL496" s="1"/>
      <c r="RVM496" s="1"/>
      <c r="RVN496" s="1"/>
      <c r="RVO496" s="1"/>
      <c r="RVP496" s="1"/>
      <c r="RVQ496" s="1"/>
      <c r="RVR496" s="1"/>
      <c r="RVS496" s="1"/>
      <c r="RVT496" s="1"/>
      <c r="RVU496" s="1"/>
      <c r="RVV496" s="1"/>
      <c r="RVW496" s="1"/>
      <c r="RVX496" s="1"/>
      <c r="RVY496" s="1"/>
      <c r="RVZ496" s="1"/>
      <c r="RWA496" s="1"/>
      <c r="RWB496" s="1"/>
      <c r="RWC496" s="1"/>
      <c r="RWD496" s="1"/>
      <c r="RWE496" s="1"/>
      <c r="RWF496" s="1"/>
      <c r="RWG496" s="1"/>
      <c r="RWH496" s="1"/>
      <c r="RWI496" s="1"/>
      <c r="RWJ496" s="1"/>
      <c r="RWK496" s="1"/>
      <c r="RWL496" s="1"/>
      <c r="RWM496" s="1"/>
      <c r="RWN496" s="1"/>
      <c r="RWO496" s="1"/>
      <c r="RWP496" s="1"/>
      <c r="RWQ496" s="1"/>
      <c r="RWR496" s="1"/>
      <c r="RWS496" s="1"/>
      <c r="RWT496" s="1"/>
      <c r="RWU496" s="1"/>
      <c r="RWV496" s="1"/>
      <c r="RWW496" s="1"/>
      <c r="RWX496" s="1"/>
      <c r="RWY496" s="1"/>
      <c r="RWZ496" s="1"/>
      <c r="RXA496" s="1"/>
      <c r="RXB496" s="1"/>
      <c r="RXC496" s="1"/>
      <c r="RXD496" s="1"/>
      <c r="RXE496" s="1"/>
      <c r="RXF496" s="1"/>
      <c r="RXG496" s="1"/>
      <c r="RXH496" s="1"/>
      <c r="RXI496" s="1"/>
      <c r="RXJ496" s="1"/>
      <c r="RXK496" s="1"/>
      <c r="RXL496" s="1"/>
      <c r="RXM496" s="1"/>
      <c r="RXN496" s="1"/>
      <c r="RXO496" s="1"/>
      <c r="RXP496" s="1"/>
      <c r="RXQ496" s="1"/>
      <c r="RXR496" s="1"/>
      <c r="RXS496" s="1"/>
      <c r="RXT496" s="1"/>
      <c r="RXU496" s="1"/>
      <c r="RXV496" s="1"/>
      <c r="RXW496" s="1"/>
      <c r="RXX496" s="1"/>
      <c r="RXY496" s="1"/>
      <c r="RXZ496" s="1"/>
      <c r="RYA496" s="1"/>
      <c r="RYB496" s="1"/>
      <c r="RYC496" s="1"/>
      <c r="RYD496" s="1"/>
      <c r="RYE496" s="1"/>
      <c r="RYF496" s="1"/>
      <c r="RYG496" s="1"/>
      <c r="RYH496" s="1"/>
      <c r="RYI496" s="1"/>
      <c r="RYJ496" s="1"/>
      <c r="RYK496" s="1"/>
      <c r="RYL496" s="1"/>
      <c r="RYM496" s="1"/>
      <c r="RYN496" s="1"/>
      <c r="RYO496" s="1"/>
      <c r="RYP496" s="1"/>
      <c r="RYQ496" s="1"/>
      <c r="RYR496" s="1"/>
      <c r="RYS496" s="1"/>
      <c r="RYT496" s="1"/>
      <c r="RYU496" s="1"/>
      <c r="RYV496" s="1"/>
      <c r="RYW496" s="1"/>
      <c r="RYX496" s="1"/>
      <c r="RYY496" s="1"/>
      <c r="RYZ496" s="1"/>
      <c r="RZA496" s="1"/>
      <c r="RZB496" s="1"/>
      <c r="RZC496" s="1"/>
      <c r="RZD496" s="1"/>
      <c r="RZE496" s="1"/>
      <c r="RZF496" s="1"/>
      <c r="RZG496" s="1"/>
      <c r="RZH496" s="1"/>
      <c r="RZI496" s="1"/>
      <c r="RZJ496" s="1"/>
      <c r="RZK496" s="1"/>
      <c r="RZL496" s="1"/>
      <c r="RZM496" s="1"/>
      <c r="RZN496" s="1"/>
      <c r="RZO496" s="1"/>
      <c r="RZP496" s="1"/>
      <c r="RZQ496" s="1"/>
      <c r="RZR496" s="1"/>
      <c r="RZS496" s="1"/>
      <c r="RZT496" s="1"/>
      <c r="RZU496" s="1"/>
      <c r="RZV496" s="1"/>
      <c r="RZW496" s="1"/>
      <c r="RZX496" s="1"/>
      <c r="RZY496" s="1"/>
      <c r="RZZ496" s="1"/>
      <c r="SAA496" s="1"/>
      <c r="SAB496" s="1"/>
      <c r="SAC496" s="1"/>
      <c r="SAD496" s="1"/>
      <c r="SAE496" s="1"/>
      <c r="SAF496" s="1"/>
      <c r="SAG496" s="1"/>
      <c r="SAH496" s="1"/>
      <c r="SAI496" s="1"/>
      <c r="SAJ496" s="1"/>
      <c r="SAK496" s="1"/>
      <c r="SAL496" s="1"/>
      <c r="SAM496" s="1"/>
      <c r="SAN496" s="1"/>
      <c r="SAO496" s="1"/>
      <c r="SAP496" s="1"/>
      <c r="SAQ496" s="1"/>
      <c r="SAR496" s="1"/>
      <c r="SAS496" s="1"/>
      <c r="SAT496" s="1"/>
      <c r="SAU496" s="1"/>
      <c r="SAV496" s="1"/>
      <c r="SAW496" s="1"/>
      <c r="SAX496" s="1"/>
      <c r="SAY496" s="1"/>
      <c r="SAZ496" s="1"/>
      <c r="SBA496" s="1"/>
      <c r="SBB496" s="1"/>
      <c r="SBC496" s="1"/>
      <c r="SBD496" s="1"/>
      <c r="SBE496" s="1"/>
      <c r="SBF496" s="1"/>
      <c r="SBG496" s="1"/>
      <c r="SBH496" s="1"/>
      <c r="SBI496" s="1"/>
      <c r="SBJ496" s="1"/>
      <c r="SBK496" s="1"/>
      <c r="SBL496" s="1"/>
      <c r="SBM496" s="1"/>
      <c r="SBN496" s="1"/>
      <c r="SBO496" s="1"/>
      <c r="SBP496" s="1"/>
      <c r="SBQ496" s="1"/>
      <c r="SBR496" s="1"/>
      <c r="SBS496" s="1"/>
      <c r="SBT496" s="1"/>
      <c r="SBU496" s="1"/>
      <c r="SBV496" s="1"/>
      <c r="SBW496" s="1"/>
      <c r="SBX496" s="1"/>
      <c r="SBY496" s="1"/>
      <c r="SBZ496" s="1"/>
      <c r="SCA496" s="1"/>
      <c r="SCB496" s="1"/>
      <c r="SCC496" s="1"/>
      <c r="SCD496" s="1"/>
      <c r="SCE496" s="1"/>
      <c r="SCF496" s="1"/>
      <c r="SCG496" s="1"/>
      <c r="SCH496" s="1"/>
      <c r="SCI496" s="1"/>
      <c r="SCJ496" s="1"/>
      <c r="SCK496" s="1"/>
      <c r="SCL496" s="1"/>
      <c r="SCM496" s="1"/>
      <c r="SCN496" s="1"/>
      <c r="SCO496" s="1"/>
      <c r="SCP496" s="1"/>
      <c r="SCQ496" s="1"/>
      <c r="SCR496" s="1"/>
      <c r="SCS496" s="1"/>
      <c r="SCT496" s="1"/>
      <c r="SCU496" s="1"/>
      <c r="SCV496" s="1"/>
      <c r="SCW496" s="1"/>
      <c r="SCX496" s="1"/>
      <c r="SCY496" s="1"/>
      <c r="SCZ496" s="1"/>
      <c r="SDA496" s="1"/>
      <c r="SDB496" s="1"/>
      <c r="SDC496" s="1"/>
      <c r="SDD496" s="1"/>
      <c r="SDE496" s="1"/>
      <c r="SDF496" s="1"/>
      <c r="SDG496" s="1"/>
      <c r="SDH496" s="1"/>
      <c r="SDI496" s="1"/>
      <c r="SDJ496" s="1"/>
      <c r="SDK496" s="1"/>
      <c r="SDL496" s="1"/>
      <c r="SDM496" s="1"/>
      <c r="SDN496" s="1"/>
      <c r="SDO496" s="1"/>
      <c r="SDP496" s="1"/>
      <c r="SDQ496" s="1"/>
      <c r="SDR496" s="1"/>
      <c r="SDS496" s="1"/>
      <c r="SDT496" s="1"/>
      <c r="SDU496" s="1"/>
      <c r="SDV496" s="1"/>
      <c r="SDW496" s="1"/>
      <c r="SDX496" s="1"/>
      <c r="SDY496" s="1"/>
      <c r="SDZ496" s="1"/>
      <c r="SEA496" s="1"/>
      <c r="SEB496" s="1"/>
      <c r="SEC496" s="1"/>
      <c r="SED496" s="1"/>
      <c r="SEE496" s="1"/>
      <c r="SEF496" s="1"/>
      <c r="SEG496" s="1"/>
      <c r="SEH496" s="1"/>
      <c r="SEI496" s="1"/>
      <c r="SEJ496" s="1"/>
      <c r="SEK496" s="1"/>
      <c r="SEL496" s="1"/>
      <c r="SEM496" s="1"/>
      <c r="SEN496" s="1"/>
      <c r="SEO496" s="1"/>
      <c r="SEP496" s="1"/>
      <c r="SEQ496" s="1"/>
      <c r="SER496" s="1"/>
      <c r="SES496" s="1"/>
      <c r="SET496" s="1"/>
      <c r="SEU496" s="1"/>
      <c r="SEV496" s="1"/>
      <c r="SEW496" s="1"/>
      <c r="SEX496" s="1"/>
      <c r="SEY496" s="1"/>
      <c r="SEZ496" s="1"/>
      <c r="SFA496" s="1"/>
      <c r="SFB496" s="1"/>
      <c r="SFC496" s="1"/>
      <c r="SFD496" s="1"/>
      <c r="SFE496" s="1"/>
      <c r="SFF496" s="1"/>
      <c r="SFG496" s="1"/>
      <c r="SFH496" s="1"/>
      <c r="SFI496" s="1"/>
      <c r="SFJ496" s="1"/>
      <c r="SFK496" s="1"/>
      <c r="SFL496" s="1"/>
      <c r="SFM496" s="1"/>
      <c r="SFN496" s="1"/>
      <c r="SFO496" s="1"/>
      <c r="SFP496" s="1"/>
      <c r="SFQ496" s="1"/>
      <c r="SFR496" s="1"/>
      <c r="SFS496" s="1"/>
      <c r="SFT496" s="1"/>
      <c r="SFU496" s="1"/>
      <c r="SFV496" s="1"/>
      <c r="SFW496" s="1"/>
      <c r="SFX496" s="1"/>
      <c r="SFY496" s="1"/>
      <c r="SFZ496" s="1"/>
      <c r="SGA496" s="1"/>
      <c r="SGB496" s="1"/>
      <c r="SGC496" s="1"/>
      <c r="SGD496" s="1"/>
      <c r="SGE496" s="1"/>
      <c r="SGF496" s="1"/>
      <c r="SGG496" s="1"/>
      <c r="SGH496" s="1"/>
      <c r="SGI496" s="1"/>
      <c r="SGJ496" s="1"/>
      <c r="SGK496" s="1"/>
      <c r="SGL496" s="1"/>
      <c r="SGM496" s="1"/>
      <c r="SGN496" s="1"/>
      <c r="SGO496" s="1"/>
      <c r="SGP496" s="1"/>
      <c r="SGQ496" s="1"/>
      <c r="SGR496" s="1"/>
      <c r="SGS496" s="1"/>
      <c r="SGT496" s="1"/>
      <c r="SGU496" s="1"/>
      <c r="SGV496" s="1"/>
      <c r="SGW496" s="1"/>
      <c r="SGX496" s="1"/>
      <c r="SGY496" s="1"/>
      <c r="SGZ496" s="1"/>
      <c r="SHA496" s="1"/>
      <c r="SHB496" s="1"/>
      <c r="SHC496" s="1"/>
      <c r="SHD496" s="1"/>
      <c r="SHE496" s="1"/>
      <c r="SHF496" s="1"/>
      <c r="SHG496" s="1"/>
      <c r="SHH496" s="1"/>
      <c r="SHI496" s="1"/>
      <c r="SHJ496" s="1"/>
      <c r="SHK496" s="1"/>
      <c r="SHL496" s="1"/>
      <c r="SHM496" s="1"/>
      <c r="SHN496" s="1"/>
      <c r="SHO496" s="1"/>
      <c r="SHP496" s="1"/>
      <c r="SHQ496" s="1"/>
      <c r="SHR496" s="1"/>
      <c r="SHS496" s="1"/>
      <c r="SHT496" s="1"/>
      <c r="SHU496" s="1"/>
      <c r="SHV496" s="1"/>
      <c r="SHW496" s="1"/>
      <c r="SHX496" s="1"/>
      <c r="SHY496" s="1"/>
      <c r="SHZ496" s="1"/>
      <c r="SIA496" s="1"/>
      <c r="SIB496" s="1"/>
      <c r="SIC496" s="1"/>
      <c r="SID496" s="1"/>
      <c r="SIE496" s="1"/>
      <c r="SIF496" s="1"/>
      <c r="SIG496" s="1"/>
      <c r="SIH496" s="1"/>
      <c r="SII496" s="1"/>
      <c r="SIJ496" s="1"/>
      <c r="SIK496" s="1"/>
      <c r="SIL496" s="1"/>
      <c r="SIM496" s="1"/>
      <c r="SIN496" s="1"/>
      <c r="SIO496" s="1"/>
      <c r="SIP496" s="1"/>
      <c r="SIQ496" s="1"/>
      <c r="SIR496" s="1"/>
      <c r="SIS496" s="1"/>
      <c r="SIT496" s="1"/>
      <c r="SIU496" s="1"/>
      <c r="SIV496" s="1"/>
      <c r="SIW496" s="1"/>
      <c r="SIX496" s="1"/>
      <c r="SIY496" s="1"/>
      <c r="SIZ496" s="1"/>
      <c r="SJA496" s="1"/>
      <c r="SJB496" s="1"/>
      <c r="SJC496" s="1"/>
      <c r="SJD496" s="1"/>
      <c r="SJE496" s="1"/>
      <c r="SJF496" s="1"/>
      <c r="SJG496" s="1"/>
      <c r="SJH496" s="1"/>
      <c r="SJI496" s="1"/>
      <c r="SJJ496" s="1"/>
      <c r="SJK496" s="1"/>
      <c r="SJL496" s="1"/>
      <c r="SJM496" s="1"/>
      <c r="SJN496" s="1"/>
      <c r="SJO496" s="1"/>
      <c r="SJP496" s="1"/>
      <c r="SJQ496" s="1"/>
      <c r="SJR496" s="1"/>
      <c r="SJS496" s="1"/>
      <c r="SJT496" s="1"/>
      <c r="SJU496" s="1"/>
      <c r="SJV496" s="1"/>
      <c r="SJW496" s="1"/>
      <c r="SJX496" s="1"/>
      <c r="SJY496" s="1"/>
      <c r="SJZ496" s="1"/>
      <c r="SKA496" s="1"/>
      <c r="SKB496" s="1"/>
      <c r="SKC496" s="1"/>
      <c r="SKD496" s="1"/>
      <c r="SKE496" s="1"/>
      <c r="SKF496" s="1"/>
      <c r="SKG496" s="1"/>
      <c r="SKH496" s="1"/>
      <c r="SKI496" s="1"/>
      <c r="SKJ496" s="1"/>
      <c r="SKK496" s="1"/>
      <c r="SKL496" s="1"/>
      <c r="SKM496" s="1"/>
      <c r="SKN496" s="1"/>
      <c r="SKO496" s="1"/>
      <c r="SKP496" s="1"/>
      <c r="SKQ496" s="1"/>
      <c r="SKR496" s="1"/>
      <c r="SKS496" s="1"/>
      <c r="SKT496" s="1"/>
      <c r="SKU496" s="1"/>
      <c r="SKV496" s="1"/>
      <c r="SKW496" s="1"/>
      <c r="SKX496" s="1"/>
      <c r="SKY496" s="1"/>
      <c r="SKZ496" s="1"/>
      <c r="SLA496" s="1"/>
      <c r="SLB496" s="1"/>
      <c r="SLC496" s="1"/>
      <c r="SLD496" s="1"/>
      <c r="SLE496" s="1"/>
      <c r="SLF496" s="1"/>
      <c r="SLG496" s="1"/>
      <c r="SLH496" s="1"/>
      <c r="SLI496" s="1"/>
      <c r="SLJ496" s="1"/>
      <c r="SLK496" s="1"/>
      <c r="SLL496" s="1"/>
      <c r="SLM496" s="1"/>
      <c r="SLN496" s="1"/>
      <c r="SLO496" s="1"/>
      <c r="SLP496" s="1"/>
      <c r="SLQ496" s="1"/>
      <c r="SLR496" s="1"/>
      <c r="SLS496" s="1"/>
      <c r="SLT496" s="1"/>
      <c r="SLU496" s="1"/>
      <c r="SLV496" s="1"/>
      <c r="SLW496" s="1"/>
      <c r="SLX496" s="1"/>
      <c r="SLY496" s="1"/>
      <c r="SLZ496" s="1"/>
      <c r="SMA496" s="1"/>
      <c r="SMB496" s="1"/>
      <c r="SMC496" s="1"/>
      <c r="SMD496" s="1"/>
      <c r="SME496" s="1"/>
      <c r="SMF496" s="1"/>
      <c r="SMG496" s="1"/>
      <c r="SMH496" s="1"/>
      <c r="SMI496" s="1"/>
      <c r="SMJ496" s="1"/>
      <c r="SMK496" s="1"/>
      <c r="SML496" s="1"/>
      <c r="SMM496" s="1"/>
      <c r="SMN496" s="1"/>
      <c r="SMO496" s="1"/>
      <c r="SMP496" s="1"/>
      <c r="SMQ496" s="1"/>
      <c r="SMR496" s="1"/>
      <c r="SMS496" s="1"/>
      <c r="SMT496" s="1"/>
      <c r="SMU496" s="1"/>
      <c r="SMV496" s="1"/>
      <c r="SMW496" s="1"/>
      <c r="SMX496" s="1"/>
      <c r="SMY496" s="1"/>
      <c r="SMZ496" s="1"/>
      <c r="SNA496" s="1"/>
      <c r="SNB496" s="1"/>
      <c r="SNC496" s="1"/>
      <c r="SND496" s="1"/>
      <c r="SNE496" s="1"/>
      <c r="SNF496" s="1"/>
      <c r="SNG496" s="1"/>
      <c r="SNH496" s="1"/>
      <c r="SNI496" s="1"/>
      <c r="SNJ496" s="1"/>
      <c r="SNK496" s="1"/>
      <c r="SNL496" s="1"/>
      <c r="SNM496" s="1"/>
      <c r="SNN496" s="1"/>
      <c r="SNO496" s="1"/>
      <c r="SNP496" s="1"/>
      <c r="SNQ496" s="1"/>
      <c r="SNR496" s="1"/>
      <c r="SNS496" s="1"/>
      <c r="SNT496" s="1"/>
      <c r="SNU496" s="1"/>
      <c r="SNV496" s="1"/>
      <c r="SNW496" s="1"/>
      <c r="SNX496" s="1"/>
      <c r="SNY496" s="1"/>
      <c r="SNZ496" s="1"/>
      <c r="SOA496" s="1"/>
      <c r="SOB496" s="1"/>
      <c r="SOC496" s="1"/>
      <c r="SOD496" s="1"/>
      <c r="SOE496" s="1"/>
      <c r="SOF496" s="1"/>
      <c r="SOG496" s="1"/>
      <c r="SOH496" s="1"/>
      <c r="SOI496" s="1"/>
      <c r="SOJ496" s="1"/>
      <c r="SOK496" s="1"/>
      <c r="SOL496" s="1"/>
      <c r="SOM496" s="1"/>
      <c r="SON496" s="1"/>
      <c r="SOO496" s="1"/>
      <c r="SOP496" s="1"/>
      <c r="SOQ496" s="1"/>
      <c r="SOR496" s="1"/>
      <c r="SOS496" s="1"/>
      <c r="SOT496" s="1"/>
      <c r="SOU496" s="1"/>
      <c r="SOV496" s="1"/>
      <c r="SOW496" s="1"/>
      <c r="SOX496" s="1"/>
      <c r="SOY496" s="1"/>
      <c r="SOZ496" s="1"/>
      <c r="SPA496" s="1"/>
      <c r="SPB496" s="1"/>
      <c r="SPC496" s="1"/>
      <c r="SPD496" s="1"/>
      <c r="SPE496" s="1"/>
      <c r="SPF496" s="1"/>
      <c r="SPG496" s="1"/>
      <c r="SPH496" s="1"/>
      <c r="SPI496" s="1"/>
      <c r="SPJ496" s="1"/>
      <c r="SPK496" s="1"/>
      <c r="SPL496" s="1"/>
      <c r="SPM496" s="1"/>
      <c r="SPN496" s="1"/>
      <c r="SPO496" s="1"/>
      <c r="SPP496" s="1"/>
      <c r="SPQ496" s="1"/>
      <c r="SPR496" s="1"/>
      <c r="SPS496" s="1"/>
      <c r="SPT496" s="1"/>
      <c r="SPU496" s="1"/>
      <c r="SPV496" s="1"/>
      <c r="SPW496" s="1"/>
      <c r="SPX496" s="1"/>
      <c r="SPY496" s="1"/>
      <c r="SPZ496" s="1"/>
      <c r="SQA496" s="1"/>
      <c r="SQB496" s="1"/>
      <c r="SQC496" s="1"/>
      <c r="SQD496" s="1"/>
      <c r="SQE496" s="1"/>
      <c r="SQF496" s="1"/>
      <c r="SQG496" s="1"/>
      <c r="SQH496" s="1"/>
      <c r="SQI496" s="1"/>
      <c r="SQJ496" s="1"/>
      <c r="SQK496" s="1"/>
      <c r="SQL496" s="1"/>
      <c r="SQM496" s="1"/>
      <c r="SQN496" s="1"/>
      <c r="SQO496" s="1"/>
      <c r="SQP496" s="1"/>
      <c r="SQQ496" s="1"/>
      <c r="SQR496" s="1"/>
      <c r="SQS496" s="1"/>
      <c r="SQT496" s="1"/>
      <c r="SQU496" s="1"/>
      <c r="SQV496" s="1"/>
      <c r="SQW496" s="1"/>
      <c r="SQX496" s="1"/>
      <c r="SQY496" s="1"/>
      <c r="SQZ496" s="1"/>
      <c r="SRA496" s="1"/>
      <c r="SRB496" s="1"/>
      <c r="SRC496" s="1"/>
      <c r="SRD496" s="1"/>
      <c r="SRE496" s="1"/>
      <c r="SRF496" s="1"/>
      <c r="SRG496" s="1"/>
      <c r="SRH496" s="1"/>
      <c r="SRI496" s="1"/>
      <c r="SRJ496" s="1"/>
      <c r="SRK496" s="1"/>
      <c r="SRL496" s="1"/>
      <c r="SRM496" s="1"/>
      <c r="SRN496" s="1"/>
      <c r="SRO496" s="1"/>
      <c r="SRP496" s="1"/>
      <c r="SRQ496" s="1"/>
      <c r="SRR496" s="1"/>
      <c r="SRS496" s="1"/>
      <c r="SRT496" s="1"/>
      <c r="SRU496" s="1"/>
      <c r="SRV496" s="1"/>
      <c r="SRW496" s="1"/>
      <c r="SRX496" s="1"/>
      <c r="SRY496" s="1"/>
      <c r="SRZ496" s="1"/>
      <c r="SSA496" s="1"/>
      <c r="SSB496" s="1"/>
      <c r="SSC496" s="1"/>
      <c r="SSD496" s="1"/>
      <c r="SSE496" s="1"/>
      <c r="SSF496" s="1"/>
      <c r="SSG496" s="1"/>
      <c r="SSH496" s="1"/>
      <c r="SSI496" s="1"/>
      <c r="SSJ496" s="1"/>
      <c r="SSK496" s="1"/>
      <c r="SSL496" s="1"/>
      <c r="SSM496" s="1"/>
      <c r="SSN496" s="1"/>
      <c r="SSO496" s="1"/>
      <c r="SSP496" s="1"/>
      <c r="SSQ496" s="1"/>
      <c r="SSR496" s="1"/>
      <c r="SSS496" s="1"/>
      <c r="SST496" s="1"/>
      <c r="SSU496" s="1"/>
      <c r="SSV496" s="1"/>
      <c r="SSW496" s="1"/>
      <c r="SSX496" s="1"/>
      <c r="SSY496" s="1"/>
      <c r="SSZ496" s="1"/>
      <c r="STA496" s="1"/>
      <c r="STB496" s="1"/>
      <c r="STC496" s="1"/>
      <c r="STD496" s="1"/>
      <c r="STE496" s="1"/>
      <c r="STF496" s="1"/>
      <c r="STG496" s="1"/>
      <c r="STH496" s="1"/>
      <c r="STI496" s="1"/>
      <c r="STJ496" s="1"/>
      <c r="STK496" s="1"/>
      <c r="STL496" s="1"/>
      <c r="STM496" s="1"/>
      <c r="STN496" s="1"/>
      <c r="STO496" s="1"/>
      <c r="STP496" s="1"/>
      <c r="STQ496" s="1"/>
      <c r="STR496" s="1"/>
      <c r="STS496" s="1"/>
      <c r="STT496" s="1"/>
      <c r="STU496" s="1"/>
      <c r="STV496" s="1"/>
      <c r="STW496" s="1"/>
      <c r="STX496" s="1"/>
      <c r="STY496" s="1"/>
      <c r="STZ496" s="1"/>
      <c r="SUA496" s="1"/>
      <c r="SUB496" s="1"/>
      <c r="SUC496" s="1"/>
      <c r="SUD496" s="1"/>
      <c r="SUE496" s="1"/>
      <c r="SUF496" s="1"/>
      <c r="SUG496" s="1"/>
      <c r="SUH496" s="1"/>
      <c r="SUI496" s="1"/>
      <c r="SUJ496" s="1"/>
      <c r="SUK496" s="1"/>
      <c r="SUL496" s="1"/>
      <c r="SUM496" s="1"/>
      <c r="SUN496" s="1"/>
      <c r="SUO496" s="1"/>
      <c r="SUP496" s="1"/>
      <c r="SUQ496" s="1"/>
      <c r="SUR496" s="1"/>
      <c r="SUS496" s="1"/>
      <c r="SUT496" s="1"/>
      <c r="SUU496" s="1"/>
      <c r="SUV496" s="1"/>
      <c r="SUW496" s="1"/>
      <c r="SUX496" s="1"/>
      <c r="SUY496" s="1"/>
      <c r="SUZ496" s="1"/>
      <c r="SVA496" s="1"/>
      <c r="SVB496" s="1"/>
      <c r="SVC496" s="1"/>
      <c r="SVD496" s="1"/>
      <c r="SVE496" s="1"/>
      <c r="SVF496" s="1"/>
      <c r="SVG496" s="1"/>
      <c r="SVH496" s="1"/>
      <c r="SVI496" s="1"/>
      <c r="SVJ496" s="1"/>
      <c r="SVK496" s="1"/>
      <c r="SVL496" s="1"/>
      <c r="SVM496" s="1"/>
      <c r="SVN496" s="1"/>
      <c r="SVO496" s="1"/>
      <c r="SVP496" s="1"/>
      <c r="SVQ496" s="1"/>
      <c r="SVR496" s="1"/>
      <c r="SVS496" s="1"/>
      <c r="SVT496" s="1"/>
      <c r="SVU496" s="1"/>
      <c r="SVV496" s="1"/>
      <c r="SVW496" s="1"/>
      <c r="SVX496" s="1"/>
      <c r="SVY496" s="1"/>
      <c r="SVZ496" s="1"/>
      <c r="SWA496" s="1"/>
      <c r="SWB496" s="1"/>
      <c r="SWC496" s="1"/>
      <c r="SWD496" s="1"/>
      <c r="SWE496" s="1"/>
      <c r="SWF496" s="1"/>
      <c r="SWG496" s="1"/>
      <c r="SWH496" s="1"/>
      <c r="SWI496" s="1"/>
      <c r="SWJ496" s="1"/>
      <c r="SWK496" s="1"/>
      <c r="SWL496" s="1"/>
      <c r="SWM496" s="1"/>
      <c r="SWN496" s="1"/>
      <c r="SWO496" s="1"/>
      <c r="SWP496" s="1"/>
      <c r="SWQ496" s="1"/>
      <c r="SWR496" s="1"/>
      <c r="SWS496" s="1"/>
      <c r="SWT496" s="1"/>
      <c r="SWU496" s="1"/>
      <c r="SWV496" s="1"/>
      <c r="SWW496" s="1"/>
      <c r="SWX496" s="1"/>
      <c r="SWY496" s="1"/>
      <c r="SWZ496" s="1"/>
      <c r="SXA496" s="1"/>
      <c r="SXB496" s="1"/>
      <c r="SXC496" s="1"/>
      <c r="SXD496" s="1"/>
      <c r="SXE496" s="1"/>
      <c r="SXF496" s="1"/>
      <c r="SXG496" s="1"/>
      <c r="SXH496" s="1"/>
      <c r="SXI496" s="1"/>
      <c r="SXJ496" s="1"/>
      <c r="SXK496" s="1"/>
      <c r="SXL496" s="1"/>
      <c r="SXM496" s="1"/>
      <c r="SXN496" s="1"/>
      <c r="SXO496" s="1"/>
      <c r="SXP496" s="1"/>
      <c r="SXQ496" s="1"/>
      <c r="SXR496" s="1"/>
      <c r="SXS496" s="1"/>
      <c r="SXT496" s="1"/>
      <c r="SXU496" s="1"/>
      <c r="SXV496" s="1"/>
      <c r="SXW496" s="1"/>
      <c r="SXX496" s="1"/>
      <c r="SXY496" s="1"/>
      <c r="SXZ496" s="1"/>
      <c r="SYA496" s="1"/>
      <c r="SYB496" s="1"/>
      <c r="SYC496" s="1"/>
      <c r="SYD496" s="1"/>
      <c r="SYE496" s="1"/>
      <c r="SYF496" s="1"/>
      <c r="SYG496" s="1"/>
      <c r="SYH496" s="1"/>
      <c r="SYI496" s="1"/>
      <c r="SYJ496" s="1"/>
      <c r="SYK496" s="1"/>
      <c r="SYL496" s="1"/>
      <c r="SYM496" s="1"/>
      <c r="SYN496" s="1"/>
      <c r="SYO496" s="1"/>
      <c r="SYP496" s="1"/>
      <c r="SYQ496" s="1"/>
      <c r="SYR496" s="1"/>
      <c r="SYS496" s="1"/>
      <c r="SYT496" s="1"/>
      <c r="SYU496" s="1"/>
      <c r="SYV496" s="1"/>
      <c r="SYW496" s="1"/>
      <c r="SYX496" s="1"/>
      <c r="SYY496" s="1"/>
      <c r="SYZ496" s="1"/>
      <c r="SZA496" s="1"/>
      <c r="SZB496" s="1"/>
      <c r="SZC496" s="1"/>
      <c r="SZD496" s="1"/>
      <c r="SZE496" s="1"/>
      <c r="SZF496" s="1"/>
      <c r="SZG496" s="1"/>
      <c r="SZH496" s="1"/>
      <c r="SZI496" s="1"/>
      <c r="SZJ496" s="1"/>
      <c r="SZK496" s="1"/>
      <c r="SZL496" s="1"/>
      <c r="SZM496" s="1"/>
      <c r="SZN496" s="1"/>
      <c r="SZO496" s="1"/>
      <c r="SZP496" s="1"/>
      <c r="SZQ496" s="1"/>
      <c r="SZR496" s="1"/>
      <c r="SZS496" s="1"/>
      <c r="SZT496" s="1"/>
      <c r="SZU496" s="1"/>
      <c r="SZV496" s="1"/>
      <c r="SZW496" s="1"/>
      <c r="SZX496" s="1"/>
      <c r="SZY496" s="1"/>
      <c r="SZZ496" s="1"/>
      <c r="TAA496" s="1"/>
      <c r="TAB496" s="1"/>
      <c r="TAC496" s="1"/>
      <c r="TAD496" s="1"/>
      <c r="TAE496" s="1"/>
      <c r="TAF496" s="1"/>
      <c r="TAG496" s="1"/>
      <c r="TAH496" s="1"/>
      <c r="TAI496" s="1"/>
      <c r="TAJ496" s="1"/>
      <c r="TAK496" s="1"/>
      <c r="TAL496" s="1"/>
      <c r="TAM496" s="1"/>
      <c r="TAN496" s="1"/>
      <c r="TAO496" s="1"/>
      <c r="TAP496" s="1"/>
      <c r="TAQ496" s="1"/>
      <c r="TAR496" s="1"/>
      <c r="TAS496" s="1"/>
      <c r="TAT496" s="1"/>
      <c r="TAU496" s="1"/>
      <c r="TAV496" s="1"/>
      <c r="TAW496" s="1"/>
      <c r="TAX496" s="1"/>
      <c r="TAY496" s="1"/>
      <c r="TAZ496" s="1"/>
      <c r="TBA496" s="1"/>
      <c r="TBB496" s="1"/>
      <c r="TBC496" s="1"/>
      <c r="TBD496" s="1"/>
      <c r="TBE496" s="1"/>
      <c r="TBF496" s="1"/>
      <c r="TBG496" s="1"/>
      <c r="TBH496" s="1"/>
      <c r="TBI496" s="1"/>
      <c r="TBJ496" s="1"/>
      <c r="TBK496" s="1"/>
      <c r="TBL496" s="1"/>
      <c r="TBM496" s="1"/>
      <c r="TBN496" s="1"/>
      <c r="TBO496" s="1"/>
      <c r="TBP496" s="1"/>
      <c r="TBQ496" s="1"/>
      <c r="TBR496" s="1"/>
      <c r="TBS496" s="1"/>
      <c r="TBT496" s="1"/>
      <c r="TBU496" s="1"/>
      <c r="TBV496" s="1"/>
      <c r="TBW496" s="1"/>
      <c r="TBX496" s="1"/>
      <c r="TBY496" s="1"/>
      <c r="TBZ496" s="1"/>
      <c r="TCA496" s="1"/>
      <c r="TCB496" s="1"/>
      <c r="TCC496" s="1"/>
      <c r="TCD496" s="1"/>
      <c r="TCE496" s="1"/>
      <c r="TCF496" s="1"/>
      <c r="TCG496" s="1"/>
      <c r="TCH496" s="1"/>
      <c r="TCI496" s="1"/>
      <c r="TCJ496" s="1"/>
      <c r="TCK496" s="1"/>
      <c r="TCL496" s="1"/>
      <c r="TCM496" s="1"/>
      <c r="TCN496" s="1"/>
      <c r="TCO496" s="1"/>
      <c r="TCP496" s="1"/>
      <c r="TCQ496" s="1"/>
      <c r="TCR496" s="1"/>
      <c r="TCS496" s="1"/>
      <c r="TCT496" s="1"/>
      <c r="TCU496" s="1"/>
      <c r="TCV496" s="1"/>
      <c r="TCW496" s="1"/>
      <c r="TCX496" s="1"/>
      <c r="TCY496" s="1"/>
      <c r="TCZ496" s="1"/>
      <c r="TDA496" s="1"/>
      <c r="TDB496" s="1"/>
      <c r="TDC496" s="1"/>
      <c r="TDD496" s="1"/>
      <c r="TDE496" s="1"/>
      <c r="TDF496" s="1"/>
      <c r="TDG496" s="1"/>
      <c r="TDH496" s="1"/>
      <c r="TDI496" s="1"/>
      <c r="TDJ496" s="1"/>
      <c r="TDK496" s="1"/>
      <c r="TDL496" s="1"/>
      <c r="TDM496" s="1"/>
      <c r="TDN496" s="1"/>
      <c r="TDO496" s="1"/>
      <c r="TDP496" s="1"/>
      <c r="TDQ496" s="1"/>
      <c r="TDR496" s="1"/>
      <c r="TDS496" s="1"/>
      <c r="TDT496" s="1"/>
      <c r="TDU496" s="1"/>
      <c r="TDV496" s="1"/>
      <c r="TDW496" s="1"/>
      <c r="TDX496" s="1"/>
      <c r="TDY496" s="1"/>
      <c r="TDZ496" s="1"/>
      <c r="TEA496" s="1"/>
      <c r="TEB496" s="1"/>
      <c r="TEC496" s="1"/>
      <c r="TED496" s="1"/>
      <c r="TEE496" s="1"/>
      <c r="TEF496" s="1"/>
      <c r="TEG496" s="1"/>
      <c r="TEH496" s="1"/>
      <c r="TEI496" s="1"/>
      <c r="TEJ496" s="1"/>
      <c r="TEK496" s="1"/>
      <c r="TEL496" s="1"/>
      <c r="TEM496" s="1"/>
      <c r="TEN496" s="1"/>
      <c r="TEO496" s="1"/>
      <c r="TEP496" s="1"/>
      <c r="TEQ496" s="1"/>
      <c r="TER496" s="1"/>
      <c r="TES496" s="1"/>
      <c r="TET496" s="1"/>
      <c r="TEU496" s="1"/>
      <c r="TEV496" s="1"/>
      <c r="TEW496" s="1"/>
      <c r="TEX496" s="1"/>
      <c r="TEY496" s="1"/>
      <c r="TEZ496" s="1"/>
      <c r="TFA496" s="1"/>
      <c r="TFB496" s="1"/>
      <c r="TFC496" s="1"/>
      <c r="TFD496" s="1"/>
      <c r="TFE496" s="1"/>
      <c r="TFF496" s="1"/>
      <c r="TFG496" s="1"/>
      <c r="TFH496" s="1"/>
      <c r="TFI496" s="1"/>
      <c r="TFJ496" s="1"/>
      <c r="TFK496" s="1"/>
      <c r="TFL496" s="1"/>
      <c r="TFM496" s="1"/>
      <c r="TFN496" s="1"/>
      <c r="TFO496" s="1"/>
      <c r="TFP496" s="1"/>
      <c r="TFQ496" s="1"/>
      <c r="TFR496" s="1"/>
      <c r="TFS496" s="1"/>
      <c r="TFT496" s="1"/>
      <c r="TFU496" s="1"/>
      <c r="TFV496" s="1"/>
      <c r="TFW496" s="1"/>
      <c r="TFX496" s="1"/>
      <c r="TFY496" s="1"/>
      <c r="TFZ496" s="1"/>
      <c r="TGA496" s="1"/>
      <c r="TGB496" s="1"/>
      <c r="TGC496" s="1"/>
      <c r="TGD496" s="1"/>
      <c r="TGE496" s="1"/>
      <c r="TGF496" s="1"/>
      <c r="TGG496" s="1"/>
      <c r="TGH496" s="1"/>
      <c r="TGI496" s="1"/>
      <c r="TGJ496" s="1"/>
      <c r="TGK496" s="1"/>
      <c r="TGL496" s="1"/>
      <c r="TGM496" s="1"/>
      <c r="TGN496" s="1"/>
      <c r="TGO496" s="1"/>
      <c r="TGP496" s="1"/>
      <c r="TGQ496" s="1"/>
      <c r="TGR496" s="1"/>
      <c r="TGS496" s="1"/>
      <c r="TGT496" s="1"/>
      <c r="TGU496" s="1"/>
      <c r="TGV496" s="1"/>
      <c r="TGW496" s="1"/>
      <c r="TGX496" s="1"/>
      <c r="TGY496" s="1"/>
      <c r="TGZ496" s="1"/>
      <c r="THA496" s="1"/>
      <c r="THB496" s="1"/>
      <c r="THC496" s="1"/>
      <c r="THD496" s="1"/>
      <c r="THE496" s="1"/>
      <c r="THF496" s="1"/>
      <c r="THG496" s="1"/>
      <c r="THH496" s="1"/>
      <c r="THI496" s="1"/>
      <c r="THJ496" s="1"/>
      <c r="THK496" s="1"/>
      <c r="THL496" s="1"/>
      <c r="THM496" s="1"/>
      <c r="THN496" s="1"/>
      <c r="THO496" s="1"/>
      <c r="THP496" s="1"/>
      <c r="THQ496" s="1"/>
      <c r="THR496" s="1"/>
      <c r="THS496" s="1"/>
      <c r="THT496" s="1"/>
      <c r="THU496" s="1"/>
      <c r="THV496" s="1"/>
      <c r="THW496" s="1"/>
      <c r="THX496" s="1"/>
      <c r="THY496" s="1"/>
      <c r="THZ496" s="1"/>
      <c r="TIA496" s="1"/>
      <c r="TIB496" s="1"/>
      <c r="TIC496" s="1"/>
      <c r="TID496" s="1"/>
      <c r="TIE496" s="1"/>
      <c r="TIF496" s="1"/>
      <c r="TIG496" s="1"/>
      <c r="TIH496" s="1"/>
      <c r="TII496" s="1"/>
      <c r="TIJ496" s="1"/>
      <c r="TIK496" s="1"/>
      <c r="TIL496" s="1"/>
      <c r="TIM496" s="1"/>
      <c r="TIN496" s="1"/>
      <c r="TIO496" s="1"/>
      <c r="TIP496" s="1"/>
      <c r="TIQ496" s="1"/>
      <c r="TIR496" s="1"/>
      <c r="TIS496" s="1"/>
      <c r="TIT496" s="1"/>
      <c r="TIU496" s="1"/>
      <c r="TIV496" s="1"/>
      <c r="TIW496" s="1"/>
      <c r="TIX496" s="1"/>
      <c r="TIY496" s="1"/>
      <c r="TIZ496" s="1"/>
      <c r="TJA496" s="1"/>
      <c r="TJB496" s="1"/>
      <c r="TJC496" s="1"/>
      <c r="TJD496" s="1"/>
      <c r="TJE496" s="1"/>
      <c r="TJF496" s="1"/>
      <c r="TJG496" s="1"/>
      <c r="TJH496" s="1"/>
      <c r="TJI496" s="1"/>
      <c r="TJJ496" s="1"/>
      <c r="TJK496" s="1"/>
      <c r="TJL496" s="1"/>
      <c r="TJM496" s="1"/>
      <c r="TJN496" s="1"/>
      <c r="TJO496" s="1"/>
      <c r="TJP496" s="1"/>
      <c r="TJQ496" s="1"/>
      <c r="TJR496" s="1"/>
      <c r="TJS496" s="1"/>
      <c r="TJT496" s="1"/>
      <c r="TJU496" s="1"/>
      <c r="TJV496" s="1"/>
      <c r="TJW496" s="1"/>
      <c r="TJX496" s="1"/>
      <c r="TJY496" s="1"/>
      <c r="TJZ496" s="1"/>
      <c r="TKA496" s="1"/>
      <c r="TKB496" s="1"/>
      <c r="TKC496" s="1"/>
      <c r="TKD496" s="1"/>
      <c r="TKE496" s="1"/>
      <c r="TKF496" s="1"/>
      <c r="TKG496" s="1"/>
      <c r="TKH496" s="1"/>
      <c r="TKI496" s="1"/>
      <c r="TKJ496" s="1"/>
      <c r="TKK496" s="1"/>
      <c r="TKL496" s="1"/>
      <c r="TKM496" s="1"/>
      <c r="TKN496" s="1"/>
      <c r="TKO496" s="1"/>
      <c r="TKP496" s="1"/>
      <c r="TKQ496" s="1"/>
      <c r="TKR496" s="1"/>
      <c r="TKS496" s="1"/>
      <c r="TKT496" s="1"/>
      <c r="TKU496" s="1"/>
      <c r="TKV496" s="1"/>
      <c r="TKW496" s="1"/>
      <c r="TKX496" s="1"/>
      <c r="TKY496" s="1"/>
      <c r="TKZ496" s="1"/>
      <c r="TLA496" s="1"/>
      <c r="TLB496" s="1"/>
      <c r="TLC496" s="1"/>
      <c r="TLD496" s="1"/>
      <c r="TLE496" s="1"/>
      <c r="TLF496" s="1"/>
      <c r="TLG496" s="1"/>
      <c r="TLH496" s="1"/>
      <c r="TLI496" s="1"/>
      <c r="TLJ496" s="1"/>
      <c r="TLK496" s="1"/>
      <c r="TLL496" s="1"/>
      <c r="TLM496" s="1"/>
      <c r="TLN496" s="1"/>
      <c r="TLO496" s="1"/>
      <c r="TLP496" s="1"/>
      <c r="TLQ496" s="1"/>
      <c r="TLR496" s="1"/>
      <c r="TLS496" s="1"/>
      <c r="TLT496" s="1"/>
      <c r="TLU496" s="1"/>
      <c r="TLV496" s="1"/>
      <c r="TLW496" s="1"/>
      <c r="TLX496" s="1"/>
      <c r="TLY496" s="1"/>
      <c r="TLZ496" s="1"/>
      <c r="TMA496" s="1"/>
      <c r="TMB496" s="1"/>
      <c r="TMC496" s="1"/>
      <c r="TMD496" s="1"/>
      <c r="TME496" s="1"/>
      <c r="TMF496" s="1"/>
      <c r="TMG496" s="1"/>
      <c r="TMH496" s="1"/>
      <c r="TMI496" s="1"/>
      <c r="TMJ496" s="1"/>
      <c r="TMK496" s="1"/>
      <c r="TML496" s="1"/>
      <c r="TMM496" s="1"/>
      <c r="TMN496" s="1"/>
      <c r="TMO496" s="1"/>
      <c r="TMP496" s="1"/>
      <c r="TMQ496" s="1"/>
      <c r="TMR496" s="1"/>
      <c r="TMS496" s="1"/>
      <c r="TMT496" s="1"/>
      <c r="TMU496" s="1"/>
      <c r="TMV496" s="1"/>
      <c r="TMW496" s="1"/>
      <c r="TMX496" s="1"/>
      <c r="TMY496" s="1"/>
      <c r="TMZ496" s="1"/>
      <c r="TNA496" s="1"/>
      <c r="TNB496" s="1"/>
      <c r="TNC496" s="1"/>
      <c r="TND496" s="1"/>
      <c r="TNE496" s="1"/>
      <c r="TNF496" s="1"/>
      <c r="TNG496" s="1"/>
      <c r="TNH496" s="1"/>
      <c r="TNI496" s="1"/>
      <c r="TNJ496" s="1"/>
      <c r="TNK496" s="1"/>
      <c r="TNL496" s="1"/>
      <c r="TNM496" s="1"/>
      <c r="TNN496" s="1"/>
      <c r="TNO496" s="1"/>
      <c r="TNP496" s="1"/>
      <c r="TNQ496" s="1"/>
      <c r="TNR496" s="1"/>
      <c r="TNS496" s="1"/>
      <c r="TNT496" s="1"/>
      <c r="TNU496" s="1"/>
      <c r="TNV496" s="1"/>
      <c r="TNW496" s="1"/>
      <c r="TNX496" s="1"/>
      <c r="TNY496" s="1"/>
      <c r="TNZ496" s="1"/>
      <c r="TOA496" s="1"/>
      <c r="TOB496" s="1"/>
      <c r="TOC496" s="1"/>
      <c r="TOD496" s="1"/>
      <c r="TOE496" s="1"/>
      <c r="TOF496" s="1"/>
      <c r="TOG496" s="1"/>
      <c r="TOH496" s="1"/>
      <c r="TOI496" s="1"/>
      <c r="TOJ496" s="1"/>
      <c r="TOK496" s="1"/>
      <c r="TOL496" s="1"/>
      <c r="TOM496" s="1"/>
      <c r="TON496" s="1"/>
      <c r="TOO496" s="1"/>
      <c r="TOP496" s="1"/>
      <c r="TOQ496" s="1"/>
      <c r="TOR496" s="1"/>
      <c r="TOS496" s="1"/>
      <c r="TOT496" s="1"/>
      <c r="TOU496" s="1"/>
      <c r="TOV496" s="1"/>
      <c r="TOW496" s="1"/>
      <c r="TOX496" s="1"/>
      <c r="TOY496" s="1"/>
      <c r="TOZ496" s="1"/>
      <c r="TPA496" s="1"/>
      <c r="TPB496" s="1"/>
      <c r="TPC496" s="1"/>
      <c r="TPD496" s="1"/>
      <c r="TPE496" s="1"/>
      <c r="TPF496" s="1"/>
      <c r="TPG496" s="1"/>
      <c r="TPH496" s="1"/>
      <c r="TPI496" s="1"/>
      <c r="TPJ496" s="1"/>
      <c r="TPK496" s="1"/>
      <c r="TPL496" s="1"/>
      <c r="TPM496" s="1"/>
      <c r="TPN496" s="1"/>
      <c r="TPO496" s="1"/>
      <c r="TPP496" s="1"/>
      <c r="TPQ496" s="1"/>
      <c r="TPR496" s="1"/>
      <c r="TPS496" s="1"/>
      <c r="TPT496" s="1"/>
      <c r="TPU496" s="1"/>
      <c r="TPV496" s="1"/>
      <c r="TPW496" s="1"/>
      <c r="TPX496" s="1"/>
      <c r="TPY496" s="1"/>
      <c r="TPZ496" s="1"/>
      <c r="TQA496" s="1"/>
      <c r="TQB496" s="1"/>
      <c r="TQC496" s="1"/>
      <c r="TQD496" s="1"/>
      <c r="TQE496" s="1"/>
      <c r="TQF496" s="1"/>
      <c r="TQG496" s="1"/>
      <c r="TQH496" s="1"/>
      <c r="TQI496" s="1"/>
      <c r="TQJ496" s="1"/>
      <c r="TQK496" s="1"/>
      <c r="TQL496" s="1"/>
      <c r="TQM496" s="1"/>
      <c r="TQN496" s="1"/>
      <c r="TQO496" s="1"/>
      <c r="TQP496" s="1"/>
      <c r="TQQ496" s="1"/>
      <c r="TQR496" s="1"/>
      <c r="TQS496" s="1"/>
      <c r="TQT496" s="1"/>
      <c r="TQU496" s="1"/>
      <c r="TQV496" s="1"/>
      <c r="TQW496" s="1"/>
      <c r="TQX496" s="1"/>
      <c r="TQY496" s="1"/>
      <c r="TQZ496" s="1"/>
      <c r="TRA496" s="1"/>
      <c r="TRB496" s="1"/>
      <c r="TRC496" s="1"/>
      <c r="TRD496" s="1"/>
      <c r="TRE496" s="1"/>
      <c r="TRF496" s="1"/>
      <c r="TRG496" s="1"/>
      <c r="TRH496" s="1"/>
      <c r="TRI496" s="1"/>
      <c r="TRJ496" s="1"/>
      <c r="TRK496" s="1"/>
      <c r="TRL496" s="1"/>
      <c r="TRM496" s="1"/>
      <c r="TRN496" s="1"/>
      <c r="TRO496" s="1"/>
      <c r="TRP496" s="1"/>
      <c r="TRQ496" s="1"/>
      <c r="TRR496" s="1"/>
      <c r="TRS496" s="1"/>
      <c r="TRT496" s="1"/>
      <c r="TRU496" s="1"/>
      <c r="TRV496" s="1"/>
      <c r="TRW496" s="1"/>
      <c r="TRX496" s="1"/>
      <c r="TRY496" s="1"/>
      <c r="TRZ496" s="1"/>
      <c r="TSA496" s="1"/>
      <c r="TSB496" s="1"/>
      <c r="TSC496" s="1"/>
      <c r="TSD496" s="1"/>
      <c r="TSE496" s="1"/>
      <c r="TSF496" s="1"/>
      <c r="TSG496" s="1"/>
      <c r="TSH496" s="1"/>
      <c r="TSI496" s="1"/>
      <c r="TSJ496" s="1"/>
      <c r="TSK496" s="1"/>
      <c r="TSL496" s="1"/>
      <c r="TSM496" s="1"/>
      <c r="TSN496" s="1"/>
      <c r="TSO496" s="1"/>
      <c r="TSP496" s="1"/>
      <c r="TSQ496" s="1"/>
      <c r="TSR496" s="1"/>
      <c r="TSS496" s="1"/>
      <c r="TST496" s="1"/>
      <c r="TSU496" s="1"/>
      <c r="TSV496" s="1"/>
      <c r="TSW496" s="1"/>
      <c r="TSX496" s="1"/>
      <c r="TSY496" s="1"/>
      <c r="TSZ496" s="1"/>
      <c r="TTA496" s="1"/>
      <c r="TTB496" s="1"/>
      <c r="TTC496" s="1"/>
      <c r="TTD496" s="1"/>
      <c r="TTE496" s="1"/>
      <c r="TTF496" s="1"/>
      <c r="TTG496" s="1"/>
      <c r="TTH496" s="1"/>
      <c r="TTI496" s="1"/>
      <c r="TTJ496" s="1"/>
      <c r="TTK496" s="1"/>
      <c r="TTL496" s="1"/>
      <c r="TTM496" s="1"/>
      <c r="TTN496" s="1"/>
      <c r="TTO496" s="1"/>
      <c r="TTP496" s="1"/>
      <c r="TTQ496" s="1"/>
      <c r="TTR496" s="1"/>
      <c r="TTS496" s="1"/>
      <c r="TTT496" s="1"/>
      <c r="TTU496" s="1"/>
      <c r="TTV496" s="1"/>
      <c r="TTW496" s="1"/>
      <c r="TTX496" s="1"/>
      <c r="TTY496" s="1"/>
      <c r="TTZ496" s="1"/>
      <c r="TUA496" s="1"/>
      <c r="TUB496" s="1"/>
      <c r="TUC496" s="1"/>
      <c r="TUD496" s="1"/>
      <c r="TUE496" s="1"/>
      <c r="TUF496" s="1"/>
      <c r="TUG496" s="1"/>
      <c r="TUH496" s="1"/>
      <c r="TUI496" s="1"/>
      <c r="TUJ496" s="1"/>
      <c r="TUK496" s="1"/>
      <c r="TUL496" s="1"/>
      <c r="TUM496" s="1"/>
      <c r="TUN496" s="1"/>
      <c r="TUO496" s="1"/>
      <c r="TUP496" s="1"/>
      <c r="TUQ496" s="1"/>
      <c r="TUR496" s="1"/>
      <c r="TUS496" s="1"/>
      <c r="TUT496" s="1"/>
      <c r="TUU496" s="1"/>
      <c r="TUV496" s="1"/>
      <c r="TUW496" s="1"/>
      <c r="TUX496" s="1"/>
      <c r="TUY496" s="1"/>
      <c r="TUZ496" s="1"/>
      <c r="TVA496" s="1"/>
      <c r="TVB496" s="1"/>
      <c r="TVC496" s="1"/>
      <c r="TVD496" s="1"/>
      <c r="TVE496" s="1"/>
      <c r="TVF496" s="1"/>
      <c r="TVG496" s="1"/>
      <c r="TVH496" s="1"/>
      <c r="TVI496" s="1"/>
      <c r="TVJ496" s="1"/>
      <c r="TVK496" s="1"/>
      <c r="TVL496" s="1"/>
      <c r="TVM496" s="1"/>
      <c r="TVN496" s="1"/>
      <c r="TVO496" s="1"/>
      <c r="TVP496" s="1"/>
      <c r="TVQ496" s="1"/>
      <c r="TVR496" s="1"/>
      <c r="TVS496" s="1"/>
      <c r="TVT496" s="1"/>
      <c r="TVU496" s="1"/>
      <c r="TVV496" s="1"/>
      <c r="TVW496" s="1"/>
      <c r="TVX496" s="1"/>
      <c r="TVY496" s="1"/>
      <c r="TVZ496" s="1"/>
      <c r="TWA496" s="1"/>
      <c r="TWB496" s="1"/>
      <c r="TWC496" s="1"/>
      <c r="TWD496" s="1"/>
      <c r="TWE496" s="1"/>
      <c r="TWF496" s="1"/>
      <c r="TWG496" s="1"/>
      <c r="TWH496" s="1"/>
      <c r="TWI496" s="1"/>
      <c r="TWJ496" s="1"/>
      <c r="TWK496" s="1"/>
      <c r="TWL496" s="1"/>
      <c r="TWM496" s="1"/>
      <c r="TWN496" s="1"/>
      <c r="TWO496" s="1"/>
      <c r="TWP496" s="1"/>
      <c r="TWQ496" s="1"/>
      <c r="TWR496" s="1"/>
      <c r="TWS496" s="1"/>
      <c r="TWT496" s="1"/>
      <c r="TWU496" s="1"/>
      <c r="TWV496" s="1"/>
      <c r="TWW496" s="1"/>
      <c r="TWX496" s="1"/>
      <c r="TWY496" s="1"/>
      <c r="TWZ496" s="1"/>
      <c r="TXA496" s="1"/>
      <c r="TXB496" s="1"/>
      <c r="TXC496" s="1"/>
      <c r="TXD496" s="1"/>
      <c r="TXE496" s="1"/>
      <c r="TXF496" s="1"/>
      <c r="TXG496" s="1"/>
      <c r="TXH496" s="1"/>
      <c r="TXI496" s="1"/>
      <c r="TXJ496" s="1"/>
      <c r="TXK496" s="1"/>
      <c r="TXL496" s="1"/>
      <c r="TXM496" s="1"/>
      <c r="TXN496" s="1"/>
      <c r="TXO496" s="1"/>
      <c r="TXP496" s="1"/>
      <c r="TXQ496" s="1"/>
      <c r="TXR496" s="1"/>
      <c r="TXS496" s="1"/>
      <c r="TXT496" s="1"/>
      <c r="TXU496" s="1"/>
      <c r="TXV496" s="1"/>
      <c r="TXW496" s="1"/>
      <c r="TXX496" s="1"/>
      <c r="TXY496" s="1"/>
      <c r="TXZ496" s="1"/>
      <c r="TYA496" s="1"/>
      <c r="TYB496" s="1"/>
      <c r="TYC496" s="1"/>
      <c r="TYD496" s="1"/>
      <c r="TYE496" s="1"/>
      <c r="TYF496" s="1"/>
      <c r="TYG496" s="1"/>
      <c r="TYH496" s="1"/>
      <c r="TYI496" s="1"/>
      <c r="TYJ496" s="1"/>
      <c r="TYK496" s="1"/>
      <c r="TYL496" s="1"/>
      <c r="TYM496" s="1"/>
      <c r="TYN496" s="1"/>
      <c r="TYO496" s="1"/>
      <c r="TYP496" s="1"/>
      <c r="TYQ496" s="1"/>
      <c r="TYR496" s="1"/>
      <c r="TYS496" s="1"/>
      <c r="TYT496" s="1"/>
      <c r="TYU496" s="1"/>
      <c r="TYV496" s="1"/>
      <c r="TYW496" s="1"/>
      <c r="TYX496" s="1"/>
      <c r="TYY496" s="1"/>
      <c r="TYZ496" s="1"/>
      <c r="TZA496" s="1"/>
      <c r="TZB496" s="1"/>
      <c r="TZC496" s="1"/>
      <c r="TZD496" s="1"/>
      <c r="TZE496" s="1"/>
      <c r="TZF496" s="1"/>
      <c r="TZG496" s="1"/>
      <c r="TZH496" s="1"/>
      <c r="TZI496" s="1"/>
      <c r="TZJ496" s="1"/>
      <c r="TZK496" s="1"/>
      <c r="TZL496" s="1"/>
      <c r="TZM496" s="1"/>
      <c r="TZN496" s="1"/>
      <c r="TZO496" s="1"/>
      <c r="TZP496" s="1"/>
      <c r="TZQ496" s="1"/>
      <c r="TZR496" s="1"/>
      <c r="TZS496" s="1"/>
      <c r="TZT496" s="1"/>
      <c r="TZU496" s="1"/>
      <c r="TZV496" s="1"/>
      <c r="TZW496" s="1"/>
      <c r="TZX496" s="1"/>
      <c r="TZY496" s="1"/>
      <c r="TZZ496" s="1"/>
      <c r="UAA496" s="1"/>
      <c r="UAB496" s="1"/>
      <c r="UAC496" s="1"/>
      <c r="UAD496" s="1"/>
      <c r="UAE496" s="1"/>
      <c r="UAF496" s="1"/>
      <c r="UAG496" s="1"/>
      <c r="UAH496" s="1"/>
      <c r="UAI496" s="1"/>
      <c r="UAJ496" s="1"/>
      <c r="UAK496" s="1"/>
      <c r="UAL496" s="1"/>
      <c r="UAM496" s="1"/>
      <c r="UAN496" s="1"/>
      <c r="UAO496" s="1"/>
      <c r="UAP496" s="1"/>
      <c r="UAQ496" s="1"/>
      <c r="UAR496" s="1"/>
      <c r="UAS496" s="1"/>
      <c r="UAT496" s="1"/>
      <c r="UAU496" s="1"/>
      <c r="UAV496" s="1"/>
      <c r="UAW496" s="1"/>
      <c r="UAX496" s="1"/>
      <c r="UAY496" s="1"/>
      <c r="UAZ496" s="1"/>
      <c r="UBA496" s="1"/>
      <c r="UBB496" s="1"/>
      <c r="UBC496" s="1"/>
      <c r="UBD496" s="1"/>
      <c r="UBE496" s="1"/>
      <c r="UBF496" s="1"/>
      <c r="UBG496" s="1"/>
      <c r="UBH496" s="1"/>
      <c r="UBI496" s="1"/>
      <c r="UBJ496" s="1"/>
      <c r="UBK496" s="1"/>
      <c r="UBL496" s="1"/>
      <c r="UBM496" s="1"/>
      <c r="UBN496" s="1"/>
      <c r="UBO496" s="1"/>
      <c r="UBP496" s="1"/>
      <c r="UBQ496" s="1"/>
      <c r="UBR496" s="1"/>
      <c r="UBS496" s="1"/>
      <c r="UBT496" s="1"/>
      <c r="UBU496" s="1"/>
      <c r="UBV496" s="1"/>
      <c r="UBW496" s="1"/>
      <c r="UBX496" s="1"/>
      <c r="UBY496" s="1"/>
      <c r="UBZ496" s="1"/>
      <c r="UCA496" s="1"/>
      <c r="UCB496" s="1"/>
      <c r="UCC496" s="1"/>
      <c r="UCD496" s="1"/>
      <c r="UCE496" s="1"/>
      <c r="UCF496" s="1"/>
      <c r="UCG496" s="1"/>
      <c r="UCH496" s="1"/>
      <c r="UCI496" s="1"/>
      <c r="UCJ496" s="1"/>
      <c r="UCK496" s="1"/>
      <c r="UCL496" s="1"/>
      <c r="UCM496" s="1"/>
      <c r="UCN496" s="1"/>
      <c r="UCO496" s="1"/>
      <c r="UCP496" s="1"/>
      <c r="UCQ496" s="1"/>
      <c r="UCR496" s="1"/>
      <c r="UCS496" s="1"/>
      <c r="UCT496" s="1"/>
      <c r="UCU496" s="1"/>
      <c r="UCV496" s="1"/>
      <c r="UCW496" s="1"/>
      <c r="UCX496" s="1"/>
      <c r="UCY496" s="1"/>
      <c r="UCZ496" s="1"/>
      <c r="UDA496" s="1"/>
      <c r="UDB496" s="1"/>
      <c r="UDC496" s="1"/>
      <c r="UDD496" s="1"/>
      <c r="UDE496" s="1"/>
      <c r="UDF496" s="1"/>
      <c r="UDG496" s="1"/>
      <c r="UDH496" s="1"/>
      <c r="UDI496" s="1"/>
      <c r="UDJ496" s="1"/>
      <c r="UDK496" s="1"/>
      <c r="UDL496" s="1"/>
      <c r="UDM496" s="1"/>
      <c r="UDN496" s="1"/>
      <c r="UDO496" s="1"/>
      <c r="UDP496" s="1"/>
      <c r="UDQ496" s="1"/>
      <c r="UDR496" s="1"/>
      <c r="UDS496" s="1"/>
      <c r="UDT496" s="1"/>
      <c r="UDU496" s="1"/>
      <c r="UDV496" s="1"/>
      <c r="UDW496" s="1"/>
      <c r="UDX496" s="1"/>
      <c r="UDY496" s="1"/>
      <c r="UDZ496" s="1"/>
      <c r="UEA496" s="1"/>
      <c r="UEB496" s="1"/>
      <c r="UEC496" s="1"/>
      <c r="UED496" s="1"/>
      <c r="UEE496" s="1"/>
      <c r="UEF496" s="1"/>
      <c r="UEG496" s="1"/>
      <c r="UEH496" s="1"/>
      <c r="UEI496" s="1"/>
      <c r="UEJ496" s="1"/>
      <c r="UEK496" s="1"/>
      <c r="UEL496" s="1"/>
      <c r="UEM496" s="1"/>
      <c r="UEN496" s="1"/>
      <c r="UEO496" s="1"/>
      <c r="UEP496" s="1"/>
      <c r="UEQ496" s="1"/>
      <c r="UER496" s="1"/>
      <c r="UES496" s="1"/>
      <c r="UET496" s="1"/>
      <c r="UEU496" s="1"/>
      <c r="UEV496" s="1"/>
      <c r="UEW496" s="1"/>
      <c r="UEX496" s="1"/>
      <c r="UEY496" s="1"/>
      <c r="UEZ496" s="1"/>
      <c r="UFA496" s="1"/>
      <c r="UFB496" s="1"/>
      <c r="UFC496" s="1"/>
      <c r="UFD496" s="1"/>
      <c r="UFE496" s="1"/>
      <c r="UFF496" s="1"/>
      <c r="UFG496" s="1"/>
      <c r="UFH496" s="1"/>
      <c r="UFI496" s="1"/>
      <c r="UFJ496" s="1"/>
      <c r="UFK496" s="1"/>
      <c r="UFL496" s="1"/>
      <c r="UFM496" s="1"/>
      <c r="UFN496" s="1"/>
      <c r="UFO496" s="1"/>
      <c r="UFP496" s="1"/>
      <c r="UFQ496" s="1"/>
      <c r="UFR496" s="1"/>
      <c r="UFS496" s="1"/>
      <c r="UFT496" s="1"/>
      <c r="UFU496" s="1"/>
      <c r="UFV496" s="1"/>
      <c r="UFW496" s="1"/>
      <c r="UFX496" s="1"/>
      <c r="UFY496" s="1"/>
      <c r="UFZ496" s="1"/>
      <c r="UGA496" s="1"/>
      <c r="UGB496" s="1"/>
      <c r="UGC496" s="1"/>
      <c r="UGD496" s="1"/>
      <c r="UGE496" s="1"/>
      <c r="UGF496" s="1"/>
      <c r="UGG496" s="1"/>
      <c r="UGH496" s="1"/>
      <c r="UGI496" s="1"/>
      <c r="UGJ496" s="1"/>
      <c r="UGK496" s="1"/>
      <c r="UGL496" s="1"/>
      <c r="UGM496" s="1"/>
      <c r="UGN496" s="1"/>
      <c r="UGO496" s="1"/>
      <c r="UGP496" s="1"/>
      <c r="UGQ496" s="1"/>
      <c r="UGR496" s="1"/>
      <c r="UGS496" s="1"/>
      <c r="UGT496" s="1"/>
      <c r="UGU496" s="1"/>
      <c r="UGV496" s="1"/>
      <c r="UGW496" s="1"/>
      <c r="UGX496" s="1"/>
      <c r="UGY496" s="1"/>
      <c r="UGZ496" s="1"/>
      <c r="UHA496" s="1"/>
      <c r="UHB496" s="1"/>
      <c r="UHC496" s="1"/>
      <c r="UHD496" s="1"/>
      <c r="UHE496" s="1"/>
      <c r="UHF496" s="1"/>
      <c r="UHG496" s="1"/>
      <c r="UHH496" s="1"/>
      <c r="UHI496" s="1"/>
      <c r="UHJ496" s="1"/>
      <c r="UHK496" s="1"/>
      <c r="UHL496" s="1"/>
      <c r="UHM496" s="1"/>
      <c r="UHN496" s="1"/>
      <c r="UHO496" s="1"/>
      <c r="UHP496" s="1"/>
      <c r="UHQ496" s="1"/>
      <c r="UHR496" s="1"/>
      <c r="UHS496" s="1"/>
      <c r="UHT496" s="1"/>
      <c r="UHU496" s="1"/>
      <c r="UHV496" s="1"/>
      <c r="UHW496" s="1"/>
      <c r="UHX496" s="1"/>
      <c r="UHY496" s="1"/>
      <c r="UHZ496" s="1"/>
      <c r="UIA496" s="1"/>
      <c r="UIB496" s="1"/>
      <c r="UIC496" s="1"/>
      <c r="UID496" s="1"/>
      <c r="UIE496" s="1"/>
      <c r="UIF496" s="1"/>
      <c r="UIG496" s="1"/>
      <c r="UIH496" s="1"/>
      <c r="UII496" s="1"/>
      <c r="UIJ496" s="1"/>
      <c r="UIK496" s="1"/>
      <c r="UIL496" s="1"/>
      <c r="UIM496" s="1"/>
      <c r="UIN496" s="1"/>
      <c r="UIO496" s="1"/>
      <c r="UIP496" s="1"/>
      <c r="UIQ496" s="1"/>
      <c r="UIR496" s="1"/>
      <c r="UIS496" s="1"/>
      <c r="UIT496" s="1"/>
      <c r="UIU496" s="1"/>
      <c r="UIV496" s="1"/>
      <c r="UIW496" s="1"/>
      <c r="UIX496" s="1"/>
      <c r="UIY496" s="1"/>
      <c r="UIZ496" s="1"/>
      <c r="UJA496" s="1"/>
      <c r="UJB496" s="1"/>
      <c r="UJC496" s="1"/>
      <c r="UJD496" s="1"/>
      <c r="UJE496" s="1"/>
      <c r="UJF496" s="1"/>
      <c r="UJG496" s="1"/>
      <c r="UJH496" s="1"/>
      <c r="UJI496" s="1"/>
      <c r="UJJ496" s="1"/>
      <c r="UJK496" s="1"/>
      <c r="UJL496" s="1"/>
      <c r="UJM496" s="1"/>
      <c r="UJN496" s="1"/>
      <c r="UJO496" s="1"/>
      <c r="UJP496" s="1"/>
      <c r="UJQ496" s="1"/>
      <c r="UJR496" s="1"/>
      <c r="UJS496" s="1"/>
      <c r="UJT496" s="1"/>
      <c r="UJU496" s="1"/>
      <c r="UJV496" s="1"/>
      <c r="UJW496" s="1"/>
      <c r="UJX496" s="1"/>
      <c r="UJY496" s="1"/>
      <c r="UJZ496" s="1"/>
      <c r="UKA496" s="1"/>
      <c r="UKB496" s="1"/>
      <c r="UKC496" s="1"/>
      <c r="UKD496" s="1"/>
      <c r="UKE496" s="1"/>
      <c r="UKF496" s="1"/>
      <c r="UKG496" s="1"/>
      <c r="UKH496" s="1"/>
      <c r="UKI496" s="1"/>
      <c r="UKJ496" s="1"/>
      <c r="UKK496" s="1"/>
      <c r="UKL496" s="1"/>
      <c r="UKM496" s="1"/>
      <c r="UKN496" s="1"/>
      <c r="UKO496" s="1"/>
      <c r="UKP496" s="1"/>
      <c r="UKQ496" s="1"/>
      <c r="UKR496" s="1"/>
      <c r="UKS496" s="1"/>
      <c r="UKT496" s="1"/>
      <c r="UKU496" s="1"/>
      <c r="UKV496" s="1"/>
      <c r="UKW496" s="1"/>
      <c r="UKX496" s="1"/>
      <c r="UKY496" s="1"/>
      <c r="UKZ496" s="1"/>
      <c r="ULA496" s="1"/>
      <c r="ULB496" s="1"/>
      <c r="ULC496" s="1"/>
      <c r="ULD496" s="1"/>
      <c r="ULE496" s="1"/>
      <c r="ULF496" s="1"/>
      <c r="ULG496" s="1"/>
      <c r="ULH496" s="1"/>
      <c r="ULI496" s="1"/>
      <c r="ULJ496" s="1"/>
      <c r="ULK496" s="1"/>
      <c r="ULL496" s="1"/>
      <c r="ULM496" s="1"/>
      <c r="ULN496" s="1"/>
      <c r="ULO496" s="1"/>
      <c r="ULP496" s="1"/>
      <c r="ULQ496" s="1"/>
      <c r="ULR496" s="1"/>
      <c r="ULS496" s="1"/>
      <c r="ULT496" s="1"/>
      <c r="ULU496" s="1"/>
      <c r="ULV496" s="1"/>
      <c r="ULW496" s="1"/>
      <c r="ULX496" s="1"/>
      <c r="ULY496" s="1"/>
      <c r="ULZ496" s="1"/>
      <c r="UMA496" s="1"/>
      <c r="UMB496" s="1"/>
      <c r="UMC496" s="1"/>
      <c r="UMD496" s="1"/>
      <c r="UME496" s="1"/>
      <c r="UMF496" s="1"/>
      <c r="UMG496" s="1"/>
      <c r="UMH496" s="1"/>
      <c r="UMI496" s="1"/>
      <c r="UMJ496" s="1"/>
      <c r="UMK496" s="1"/>
      <c r="UML496" s="1"/>
      <c r="UMM496" s="1"/>
      <c r="UMN496" s="1"/>
      <c r="UMO496" s="1"/>
      <c r="UMP496" s="1"/>
      <c r="UMQ496" s="1"/>
      <c r="UMR496" s="1"/>
      <c r="UMS496" s="1"/>
      <c r="UMT496" s="1"/>
      <c r="UMU496" s="1"/>
      <c r="UMV496" s="1"/>
      <c r="UMW496" s="1"/>
      <c r="UMX496" s="1"/>
      <c r="UMY496" s="1"/>
      <c r="UMZ496" s="1"/>
      <c r="UNA496" s="1"/>
      <c r="UNB496" s="1"/>
      <c r="UNC496" s="1"/>
      <c r="UND496" s="1"/>
      <c r="UNE496" s="1"/>
      <c r="UNF496" s="1"/>
      <c r="UNG496" s="1"/>
      <c r="UNH496" s="1"/>
      <c r="UNI496" s="1"/>
      <c r="UNJ496" s="1"/>
      <c r="UNK496" s="1"/>
      <c r="UNL496" s="1"/>
      <c r="UNM496" s="1"/>
      <c r="UNN496" s="1"/>
      <c r="UNO496" s="1"/>
      <c r="UNP496" s="1"/>
      <c r="UNQ496" s="1"/>
      <c r="UNR496" s="1"/>
      <c r="UNS496" s="1"/>
      <c r="UNT496" s="1"/>
      <c r="UNU496" s="1"/>
      <c r="UNV496" s="1"/>
      <c r="UNW496" s="1"/>
      <c r="UNX496" s="1"/>
      <c r="UNY496" s="1"/>
      <c r="UNZ496" s="1"/>
      <c r="UOA496" s="1"/>
      <c r="UOB496" s="1"/>
      <c r="UOC496" s="1"/>
      <c r="UOD496" s="1"/>
      <c r="UOE496" s="1"/>
      <c r="UOF496" s="1"/>
      <c r="UOG496" s="1"/>
      <c r="UOH496" s="1"/>
      <c r="UOI496" s="1"/>
      <c r="UOJ496" s="1"/>
      <c r="UOK496" s="1"/>
      <c r="UOL496" s="1"/>
      <c r="UOM496" s="1"/>
      <c r="UON496" s="1"/>
      <c r="UOO496" s="1"/>
      <c r="UOP496" s="1"/>
      <c r="UOQ496" s="1"/>
      <c r="UOR496" s="1"/>
      <c r="UOS496" s="1"/>
      <c r="UOT496" s="1"/>
      <c r="UOU496" s="1"/>
      <c r="UOV496" s="1"/>
      <c r="UOW496" s="1"/>
      <c r="UOX496" s="1"/>
      <c r="UOY496" s="1"/>
      <c r="UOZ496" s="1"/>
      <c r="UPA496" s="1"/>
      <c r="UPB496" s="1"/>
      <c r="UPC496" s="1"/>
      <c r="UPD496" s="1"/>
      <c r="UPE496" s="1"/>
      <c r="UPF496" s="1"/>
      <c r="UPG496" s="1"/>
      <c r="UPH496" s="1"/>
      <c r="UPI496" s="1"/>
      <c r="UPJ496" s="1"/>
      <c r="UPK496" s="1"/>
      <c r="UPL496" s="1"/>
      <c r="UPM496" s="1"/>
      <c r="UPN496" s="1"/>
      <c r="UPO496" s="1"/>
      <c r="UPP496" s="1"/>
      <c r="UPQ496" s="1"/>
      <c r="UPR496" s="1"/>
      <c r="UPS496" s="1"/>
      <c r="UPT496" s="1"/>
      <c r="UPU496" s="1"/>
      <c r="UPV496" s="1"/>
      <c r="UPW496" s="1"/>
      <c r="UPX496" s="1"/>
      <c r="UPY496" s="1"/>
      <c r="UPZ496" s="1"/>
      <c r="UQA496" s="1"/>
      <c r="UQB496" s="1"/>
      <c r="UQC496" s="1"/>
      <c r="UQD496" s="1"/>
      <c r="UQE496" s="1"/>
      <c r="UQF496" s="1"/>
      <c r="UQG496" s="1"/>
      <c r="UQH496" s="1"/>
      <c r="UQI496" s="1"/>
      <c r="UQJ496" s="1"/>
      <c r="UQK496" s="1"/>
      <c r="UQL496" s="1"/>
      <c r="UQM496" s="1"/>
      <c r="UQN496" s="1"/>
      <c r="UQO496" s="1"/>
      <c r="UQP496" s="1"/>
      <c r="UQQ496" s="1"/>
      <c r="UQR496" s="1"/>
      <c r="UQS496" s="1"/>
      <c r="UQT496" s="1"/>
      <c r="UQU496" s="1"/>
      <c r="UQV496" s="1"/>
      <c r="UQW496" s="1"/>
      <c r="UQX496" s="1"/>
      <c r="UQY496" s="1"/>
      <c r="UQZ496" s="1"/>
      <c r="URA496" s="1"/>
      <c r="URB496" s="1"/>
      <c r="URC496" s="1"/>
      <c r="URD496" s="1"/>
      <c r="URE496" s="1"/>
      <c r="URF496" s="1"/>
      <c r="URG496" s="1"/>
      <c r="URH496" s="1"/>
      <c r="URI496" s="1"/>
      <c r="URJ496" s="1"/>
      <c r="URK496" s="1"/>
      <c r="URL496" s="1"/>
      <c r="URM496" s="1"/>
      <c r="URN496" s="1"/>
      <c r="URO496" s="1"/>
      <c r="URP496" s="1"/>
      <c r="URQ496" s="1"/>
      <c r="URR496" s="1"/>
      <c r="URS496" s="1"/>
      <c r="URT496" s="1"/>
      <c r="URU496" s="1"/>
      <c r="URV496" s="1"/>
      <c r="URW496" s="1"/>
      <c r="URX496" s="1"/>
      <c r="URY496" s="1"/>
      <c r="URZ496" s="1"/>
      <c r="USA496" s="1"/>
      <c r="USB496" s="1"/>
      <c r="USC496" s="1"/>
      <c r="USD496" s="1"/>
      <c r="USE496" s="1"/>
      <c r="USF496" s="1"/>
      <c r="USG496" s="1"/>
      <c r="USH496" s="1"/>
      <c r="USI496" s="1"/>
      <c r="USJ496" s="1"/>
      <c r="USK496" s="1"/>
      <c r="USL496" s="1"/>
      <c r="USM496" s="1"/>
      <c r="USN496" s="1"/>
      <c r="USO496" s="1"/>
      <c r="USP496" s="1"/>
      <c r="USQ496" s="1"/>
      <c r="USR496" s="1"/>
      <c r="USS496" s="1"/>
      <c r="UST496" s="1"/>
      <c r="USU496" s="1"/>
      <c r="USV496" s="1"/>
      <c r="USW496" s="1"/>
      <c r="USX496" s="1"/>
      <c r="USY496" s="1"/>
      <c r="USZ496" s="1"/>
      <c r="UTA496" s="1"/>
      <c r="UTB496" s="1"/>
      <c r="UTC496" s="1"/>
      <c r="UTD496" s="1"/>
      <c r="UTE496" s="1"/>
      <c r="UTF496" s="1"/>
      <c r="UTG496" s="1"/>
      <c r="UTH496" s="1"/>
      <c r="UTI496" s="1"/>
      <c r="UTJ496" s="1"/>
      <c r="UTK496" s="1"/>
      <c r="UTL496" s="1"/>
      <c r="UTM496" s="1"/>
      <c r="UTN496" s="1"/>
      <c r="UTO496" s="1"/>
      <c r="UTP496" s="1"/>
      <c r="UTQ496" s="1"/>
      <c r="UTR496" s="1"/>
      <c r="UTS496" s="1"/>
      <c r="UTT496" s="1"/>
      <c r="UTU496" s="1"/>
      <c r="UTV496" s="1"/>
      <c r="UTW496" s="1"/>
      <c r="UTX496" s="1"/>
      <c r="UTY496" s="1"/>
      <c r="UTZ496" s="1"/>
      <c r="UUA496" s="1"/>
      <c r="UUB496" s="1"/>
      <c r="UUC496" s="1"/>
      <c r="UUD496" s="1"/>
      <c r="UUE496" s="1"/>
      <c r="UUF496" s="1"/>
      <c r="UUG496" s="1"/>
      <c r="UUH496" s="1"/>
      <c r="UUI496" s="1"/>
      <c r="UUJ496" s="1"/>
      <c r="UUK496" s="1"/>
      <c r="UUL496" s="1"/>
      <c r="UUM496" s="1"/>
      <c r="UUN496" s="1"/>
      <c r="UUO496" s="1"/>
      <c r="UUP496" s="1"/>
      <c r="UUQ496" s="1"/>
      <c r="UUR496" s="1"/>
      <c r="UUS496" s="1"/>
      <c r="UUT496" s="1"/>
      <c r="UUU496" s="1"/>
      <c r="UUV496" s="1"/>
      <c r="UUW496" s="1"/>
      <c r="UUX496" s="1"/>
      <c r="UUY496" s="1"/>
      <c r="UUZ496" s="1"/>
      <c r="UVA496" s="1"/>
      <c r="UVB496" s="1"/>
      <c r="UVC496" s="1"/>
      <c r="UVD496" s="1"/>
      <c r="UVE496" s="1"/>
      <c r="UVF496" s="1"/>
      <c r="UVG496" s="1"/>
      <c r="UVH496" s="1"/>
      <c r="UVI496" s="1"/>
      <c r="UVJ496" s="1"/>
      <c r="UVK496" s="1"/>
      <c r="UVL496" s="1"/>
      <c r="UVM496" s="1"/>
      <c r="UVN496" s="1"/>
      <c r="UVO496" s="1"/>
      <c r="UVP496" s="1"/>
      <c r="UVQ496" s="1"/>
      <c r="UVR496" s="1"/>
      <c r="UVS496" s="1"/>
      <c r="UVT496" s="1"/>
      <c r="UVU496" s="1"/>
      <c r="UVV496" s="1"/>
      <c r="UVW496" s="1"/>
      <c r="UVX496" s="1"/>
      <c r="UVY496" s="1"/>
      <c r="UVZ496" s="1"/>
      <c r="UWA496" s="1"/>
      <c r="UWB496" s="1"/>
      <c r="UWC496" s="1"/>
      <c r="UWD496" s="1"/>
      <c r="UWE496" s="1"/>
      <c r="UWF496" s="1"/>
      <c r="UWG496" s="1"/>
      <c r="UWH496" s="1"/>
      <c r="UWI496" s="1"/>
      <c r="UWJ496" s="1"/>
      <c r="UWK496" s="1"/>
      <c r="UWL496" s="1"/>
      <c r="UWM496" s="1"/>
      <c r="UWN496" s="1"/>
      <c r="UWO496" s="1"/>
      <c r="UWP496" s="1"/>
      <c r="UWQ496" s="1"/>
      <c r="UWR496" s="1"/>
      <c r="UWS496" s="1"/>
      <c r="UWT496" s="1"/>
      <c r="UWU496" s="1"/>
      <c r="UWV496" s="1"/>
      <c r="UWW496" s="1"/>
      <c r="UWX496" s="1"/>
      <c r="UWY496" s="1"/>
      <c r="UWZ496" s="1"/>
      <c r="UXA496" s="1"/>
      <c r="UXB496" s="1"/>
      <c r="UXC496" s="1"/>
      <c r="UXD496" s="1"/>
      <c r="UXE496" s="1"/>
      <c r="UXF496" s="1"/>
      <c r="UXG496" s="1"/>
      <c r="UXH496" s="1"/>
      <c r="UXI496" s="1"/>
      <c r="UXJ496" s="1"/>
      <c r="UXK496" s="1"/>
      <c r="UXL496" s="1"/>
      <c r="UXM496" s="1"/>
      <c r="UXN496" s="1"/>
      <c r="UXO496" s="1"/>
      <c r="UXP496" s="1"/>
      <c r="UXQ496" s="1"/>
      <c r="UXR496" s="1"/>
      <c r="UXS496" s="1"/>
      <c r="UXT496" s="1"/>
      <c r="UXU496" s="1"/>
      <c r="UXV496" s="1"/>
      <c r="UXW496" s="1"/>
      <c r="UXX496" s="1"/>
      <c r="UXY496" s="1"/>
      <c r="UXZ496" s="1"/>
      <c r="UYA496" s="1"/>
      <c r="UYB496" s="1"/>
      <c r="UYC496" s="1"/>
      <c r="UYD496" s="1"/>
      <c r="UYE496" s="1"/>
      <c r="UYF496" s="1"/>
      <c r="UYG496" s="1"/>
      <c r="UYH496" s="1"/>
      <c r="UYI496" s="1"/>
      <c r="UYJ496" s="1"/>
      <c r="UYK496" s="1"/>
      <c r="UYL496" s="1"/>
      <c r="UYM496" s="1"/>
      <c r="UYN496" s="1"/>
      <c r="UYO496" s="1"/>
      <c r="UYP496" s="1"/>
      <c r="UYQ496" s="1"/>
      <c r="UYR496" s="1"/>
      <c r="UYS496" s="1"/>
      <c r="UYT496" s="1"/>
      <c r="UYU496" s="1"/>
      <c r="UYV496" s="1"/>
      <c r="UYW496" s="1"/>
      <c r="UYX496" s="1"/>
      <c r="UYY496" s="1"/>
      <c r="UYZ496" s="1"/>
      <c r="UZA496" s="1"/>
      <c r="UZB496" s="1"/>
      <c r="UZC496" s="1"/>
      <c r="UZD496" s="1"/>
      <c r="UZE496" s="1"/>
      <c r="UZF496" s="1"/>
      <c r="UZG496" s="1"/>
      <c r="UZH496" s="1"/>
      <c r="UZI496" s="1"/>
      <c r="UZJ496" s="1"/>
      <c r="UZK496" s="1"/>
      <c r="UZL496" s="1"/>
      <c r="UZM496" s="1"/>
      <c r="UZN496" s="1"/>
      <c r="UZO496" s="1"/>
      <c r="UZP496" s="1"/>
      <c r="UZQ496" s="1"/>
      <c r="UZR496" s="1"/>
      <c r="UZS496" s="1"/>
      <c r="UZT496" s="1"/>
      <c r="UZU496" s="1"/>
      <c r="UZV496" s="1"/>
      <c r="UZW496" s="1"/>
      <c r="UZX496" s="1"/>
      <c r="UZY496" s="1"/>
      <c r="UZZ496" s="1"/>
      <c r="VAA496" s="1"/>
      <c r="VAB496" s="1"/>
      <c r="VAC496" s="1"/>
      <c r="VAD496" s="1"/>
      <c r="VAE496" s="1"/>
      <c r="VAF496" s="1"/>
      <c r="VAG496" s="1"/>
      <c r="VAH496" s="1"/>
      <c r="VAI496" s="1"/>
      <c r="VAJ496" s="1"/>
      <c r="VAK496" s="1"/>
      <c r="VAL496" s="1"/>
      <c r="VAM496" s="1"/>
      <c r="VAN496" s="1"/>
      <c r="VAO496" s="1"/>
      <c r="VAP496" s="1"/>
      <c r="VAQ496" s="1"/>
      <c r="VAR496" s="1"/>
      <c r="VAS496" s="1"/>
      <c r="VAT496" s="1"/>
      <c r="VAU496" s="1"/>
      <c r="VAV496" s="1"/>
      <c r="VAW496" s="1"/>
      <c r="VAX496" s="1"/>
      <c r="VAY496" s="1"/>
      <c r="VAZ496" s="1"/>
      <c r="VBA496" s="1"/>
      <c r="VBB496" s="1"/>
      <c r="VBC496" s="1"/>
      <c r="VBD496" s="1"/>
      <c r="VBE496" s="1"/>
      <c r="VBF496" s="1"/>
      <c r="VBG496" s="1"/>
      <c r="VBH496" s="1"/>
      <c r="VBI496" s="1"/>
      <c r="VBJ496" s="1"/>
      <c r="VBK496" s="1"/>
      <c r="VBL496" s="1"/>
      <c r="VBM496" s="1"/>
      <c r="VBN496" s="1"/>
      <c r="VBO496" s="1"/>
      <c r="VBP496" s="1"/>
      <c r="VBQ496" s="1"/>
      <c r="VBR496" s="1"/>
      <c r="VBS496" s="1"/>
      <c r="VBT496" s="1"/>
      <c r="VBU496" s="1"/>
      <c r="VBV496" s="1"/>
      <c r="VBW496" s="1"/>
      <c r="VBX496" s="1"/>
      <c r="VBY496" s="1"/>
      <c r="VBZ496" s="1"/>
      <c r="VCA496" s="1"/>
      <c r="VCB496" s="1"/>
      <c r="VCC496" s="1"/>
      <c r="VCD496" s="1"/>
      <c r="VCE496" s="1"/>
      <c r="VCF496" s="1"/>
      <c r="VCG496" s="1"/>
      <c r="VCH496" s="1"/>
      <c r="VCI496" s="1"/>
      <c r="VCJ496" s="1"/>
      <c r="VCK496" s="1"/>
      <c r="VCL496" s="1"/>
      <c r="VCM496" s="1"/>
      <c r="VCN496" s="1"/>
      <c r="VCO496" s="1"/>
      <c r="VCP496" s="1"/>
      <c r="VCQ496" s="1"/>
      <c r="VCR496" s="1"/>
      <c r="VCS496" s="1"/>
      <c r="VCT496" s="1"/>
      <c r="VCU496" s="1"/>
      <c r="VCV496" s="1"/>
      <c r="VCW496" s="1"/>
      <c r="VCX496" s="1"/>
      <c r="VCY496" s="1"/>
      <c r="VCZ496" s="1"/>
      <c r="VDA496" s="1"/>
      <c r="VDB496" s="1"/>
      <c r="VDC496" s="1"/>
      <c r="VDD496" s="1"/>
      <c r="VDE496" s="1"/>
      <c r="VDF496" s="1"/>
      <c r="VDG496" s="1"/>
      <c r="VDH496" s="1"/>
      <c r="VDI496" s="1"/>
      <c r="VDJ496" s="1"/>
      <c r="VDK496" s="1"/>
      <c r="VDL496" s="1"/>
      <c r="VDM496" s="1"/>
      <c r="VDN496" s="1"/>
      <c r="VDO496" s="1"/>
      <c r="VDP496" s="1"/>
      <c r="VDQ496" s="1"/>
      <c r="VDR496" s="1"/>
      <c r="VDS496" s="1"/>
      <c r="VDT496" s="1"/>
      <c r="VDU496" s="1"/>
      <c r="VDV496" s="1"/>
      <c r="VDW496" s="1"/>
      <c r="VDX496" s="1"/>
      <c r="VDY496" s="1"/>
      <c r="VDZ496" s="1"/>
      <c r="VEA496" s="1"/>
      <c r="VEB496" s="1"/>
      <c r="VEC496" s="1"/>
      <c r="VED496" s="1"/>
      <c r="VEE496" s="1"/>
      <c r="VEF496" s="1"/>
      <c r="VEG496" s="1"/>
      <c r="VEH496" s="1"/>
      <c r="VEI496" s="1"/>
      <c r="VEJ496" s="1"/>
      <c r="VEK496" s="1"/>
      <c r="VEL496" s="1"/>
      <c r="VEM496" s="1"/>
      <c r="VEN496" s="1"/>
      <c r="VEO496" s="1"/>
      <c r="VEP496" s="1"/>
      <c r="VEQ496" s="1"/>
      <c r="VER496" s="1"/>
      <c r="VES496" s="1"/>
      <c r="VET496" s="1"/>
      <c r="VEU496" s="1"/>
      <c r="VEV496" s="1"/>
      <c r="VEW496" s="1"/>
      <c r="VEX496" s="1"/>
      <c r="VEY496" s="1"/>
      <c r="VEZ496" s="1"/>
      <c r="VFA496" s="1"/>
      <c r="VFB496" s="1"/>
      <c r="VFC496" s="1"/>
      <c r="VFD496" s="1"/>
      <c r="VFE496" s="1"/>
      <c r="VFF496" s="1"/>
      <c r="VFG496" s="1"/>
      <c r="VFH496" s="1"/>
      <c r="VFI496" s="1"/>
      <c r="VFJ496" s="1"/>
      <c r="VFK496" s="1"/>
      <c r="VFL496" s="1"/>
      <c r="VFM496" s="1"/>
      <c r="VFN496" s="1"/>
      <c r="VFO496" s="1"/>
      <c r="VFP496" s="1"/>
      <c r="VFQ496" s="1"/>
      <c r="VFR496" s="1"/>
      <c r="VFS496" s="1"/>
      <c r="VFT496" s="1"/>
      <c r="VFU496" s="1"/>
      <c r="VFV496" s="1"/>
      <c r="VFW496" s="1"/>
      <c r="VFX496" s="1"/>
      <c r="VFY496" s="1"/>
      <c r="VFZ496" s="1"/>
      <c r="VGA496" s="1"/>
      <c r="VGB496" s="1"/>
      <c r="VGC496" s="1"/>
      <c r="VGD496" s="1"/>
      <c r="VGE496" s="1"/>
      <c r="VGF496" s="1"/>
      <c r="VGG496" s="1"/>
      <c r="VGH496" s="1"/>
      <c r="VGI496" s="1"/>
      <c r="VGJ496" s="1"/>
      <c r="VGK496" s="1"/>
      <c r="VGL496" s="1"/>
      <c r="VGM496" s="1"/>
      <c r="VGN496" s="1"/>
      <c r="VGO496" s="1"/>
      <c r="VGP496" s="1"/>
      <c r="VGQ496" s="1"/>
      <c r="VGR496" s="1"/>
      <c r="VGS496" s="1"/>
      <c r="VGT496" s="1"/>
      <c r="VGU496" s="1"/>
      <c r="VGV496" s="1"/>
      <c r="VGW496" s="1"/>
      <c r="VGX496" s="1"/>
      <c r="VGY496" s="1"/>
      <c r="VGZ496" s="1"/>
      <c r="VHA496" s="1"/>
      <c r="VHB496" s="1"/>
      <c r="VHC496" s="1"/>
      <c r="VHD496" s="1"/>
      <c r="VHE496" s="1"/>
      <c r="VHF496" s="1"/>
      <c r="VHG496" s="1"/>
      <c r="VHH496" s="1"/>
      <c r="VHI496" s="1"/>
      <c r="VHJ496" s="1"/>
      <c r="VHK496" s="1"/>
      <c r="VHL496" s="1"/>
      <c r="VHM496" s="1"/>
      <c r="VHN496" s="1"/>
      <c r="VHO496" s="1"/>
      <c r="VHP496" s="1"/>
      <c r="VHQ496" s="1"/>
      <c r="VHR496" s="1"/>
      <c r="VHS496" s="1"/>
      <c r="VHT496" s="1"/>
      <c r="VHU496" s="1"/>
      <c r="VHV496" s="1"/>
      <c r="VHW496" s="1"/>
      <c r="VHX496" s="1"/>
      <c r="VHY496" s="1"/>
      <c r="VHZ496" s="1"/>
      <c r="VIA496" s="1"/>
      <c r="VIB496" s="1"/>
      <c r="VIC496" s="1"/>
      <c r="VID496" s="1"/>
      <c r="VIE496" s="1"/>
      <c r="VIF496" s="1"/>
      <c r="VIG496" s="1"/>
      <c r="VIH496" s="1"/>
      <c r="VII496" s="1"/>
      <c r="VIJ496" s="1"/>
      <c r="VIK496" s="1"/>
      <c r="VIL496" s="1"/>
      <c r="VIM496" s="1"/>
      <c r="VIN496" s="1"/>
      <c r="VIO496" s="1"/>
      <c r="VIP496" s="1"/>
      <c r="VIQ496" s="1"/>
      <c r="VIR496" s="1"/>
      <c r="VIS496" s="1"/>
      <c r="VIT496" s="1"/>
      <c r="VIU496" s="1"/>
      <c r="VIV496" s="1"/>
      <c r="VIW496" s="1"/>
      <c r="VIX496" s="1"/>
      <c r="VIY496" s="1"/>
      <c r="VIZ496" s="1"/>
      <c r="VJA496" s="1"/>
      <c r="VJB496" s="1"/>
      <c r="VJC496" s="1"/>
      <c r="VJD496" s="1"/>
      <c r="VJE496" s="1"/>
      <c r="VJF496" s="1"/>
      <c r="VJG496" s="1"/>
      <c r="VJH496" s="1"/>
      <c r="VJI496" s="1"/>
      <c r="VJJ496" s="1"/>
      <c r="VJK496" s="1"/>
      <c r="VJL496" s="1"/>
      <c r="VJM496" s="1"/>
      <c r="VJN496" s="1"/>
      <c r="VJO496" s="1"/>
      <c r="VJP496" s="1"/>
      <c r="VJQ496" s="1"/>
      <c r="VJR496" s="1"/>
      <c r="VJS496" s="1"/>
      <c r="VJT496" s="1"/>
      <c r="VJU496" s="1"/>
      <c r="VJV496" s="1"/>
      <c r="VJW496" s="1"/>
      <c r="VJX496" s="1"/>
      <c r="VJY496" s="1"/>
      <c r="VJZ496" s="1"/>
      <c r="VKA496" s="1"/>
      <c r="VKB496" s="1"/>
      <c r="VKC496" s="1"/>
      <c r="VKD496" s="1"/>
      <c r="VKE496" s="1"/>
      <c r="VKF496" s="1"/>
      <c r="VKG496" s="1"/>
      <c r="VKH496" s="1"/>
      <c r="VKI496" s="1"/>
      <c r="VKJ496" s="1"/>
      <c r="VKK496" s="1"/>
      <c r="VKL496" s="1"/>
      <c r="VKM496" s="1"/>
      <c r="VKN496" s="1"/>
      <c r="VKO496" s="1"/>
      <c r="VKP496" s="1"/>
      <c r="VKQ496" s="1"/>
      <c r="VKR496" s="1"/>
      <c r="VKS496" s="1"/>
      <c r="VKT496" s="1"/>
      <c r="VKU496" s="1"/>
      <c r="VKV496" s="1"/>
      <c r="VKW496" s="1"/>
      <c r="VKX496" s="1"/>
      <c r="VKY496" s="1"/>
      <c r="VKZ496" s="1"/>
      <c r="VLA496" s="1"/>
      <c r="VLB496" s="1"/>
      <c r="VLC496" s="1"/>
      <c r="VLD496" s="1"/>
      <c r="VLE496" s="1"/>
      <c r="VLF496" s="1"/>
      <c r="VLG496" s="1"/>
      <c r="VLH496" s="1"/>
      <c r="VLI496" s="1"/>
      <c r="VLJ496" s="1"/>
      <c r="VLK496" s="1"/>
      <c r="VLL496" s="1"/>
      <c r="VLM496" s="1"/>
      <c r="VLN496" s="1"/>
      <c r="VLO496" s="1"/>
      <c r="VLP496" s="1"/>
      <c r="VLQ496" s="1"/>
      <c r="VLR496" s="1"/>
      <c r="VLS496" s="1"/>
      <c r="VLT496" s="1"/>
      <c r="VLU496" s="1"/>
      <c r="VLV496" s="1"/>
      <c r="VLW496" s="1"/>
      <c r="VLX496" s="1"/>
      <c r="VLY496" s="1"/>
      <c r="VLZ496" s="1"/>
      <c r="VMA496" s="1"/>
      <c r="VMB496" s="1"/>
      <c r="VMC496" s="1"/>
      <c r="VMD496" s="1"/>
      <c r="VME496" s="1"/>
      <c r="VMF496" s="1"/>
      <c r="VMG496" s="1"/>
      <c r="VMH496" s="1"/>
      <c r="VMI496" s="1"/>
      <c r="VMJ496" s="1"/>
      <c r="VMK496" s="1"/>
      <c r="VML496" s="1"/>
      <c r="VMM496" s="1"/>
      <c r="VMN496" s="1"/>
      <c r="VMO496" s="1"/>
      <c r="VMP496" s="1"/>
      <c r="VMQ496" s="1"/>
      <c r="VMR496" s="1"/>
      <c r="VMS496" s="1"/>
      <c r="VMT496" s="1"/>
      <c r="VMU496" s="1"/>
      <c r="VMV496" s="1"/>
      <c r="VMW496" s="1"/>
      <c r="VMX496" s="1"/>
      <c r="VMY496" s="1"/>
      <c r="VMZ496" s="1"/>
      <c r="VNA496" s="1"/>
      <c r="VNB496" s="1"/>
      <c r="VNC496" s="1"/>
      <c r="VND496" s="1"/>
      <c r="VNE496" s="1"/>
      <c r="VNF496" s="1"/>
      <c r="VNG496" s="1"/>
      <c r="VNH496" s="1"/>
      <c r="VNI496" s="1"/>
      <c r="VNJ496" s="1"/>
      <c r="VNK496" s="1"/>
      <c r="VNL496" s="1"/>
      <c r="VNM496" s="1"/>
      <c r="VNN496" s="1"/>
      <c r="VNO496" s="1"/>
      <c r="VNP496" s="1"/>
      <c r="VNQ496" s="1"/>
      <c r="VNR496" s="1"/>
      <c r="VNS496" s="1"/>
      <c r="VNT496" s="1"/>
      <c r="VNU496" s="1"/>
      <c r="VNV496" s="1"/>
      <c r="VNW496" s="1"/>
      <c r="VNX496" s="1"/>
      <c r="VNY496" s="1"/>
      <c r="VNZ496" s="1"/>
      <c r="VOA496" s="1"/>
      <c r="VOB496" s="1"/>
      <c r="VOC496" s="1"/>
      <c r="VOD496" s="1"/>
      <c r="VOE496" s="1"/>
      <c r="VOF496" s="1"/>
      <c r="VOG496" s="1"/>
      <c r="VOH496" s="1"/>
      <c r="VOI496" s="1"/>
      <c r="VOJ496" s="1"/>
      <c r="VOK496" s="1"/>
      <c r="VOL496" s="1"/>
      <c r="VOM496" s="1"/>
      <c r="VON496" s="1"/>
      <c r="VOO496" s="1"/>
      <c r="VOP496" s="1"/>
      <c r="VOQ496" s="1"/>
      <c r="VOR496" s="1"/>
      <c r="VOS496" s="1"/>
      <c r="VOT496" s="1"/>
      <c r="VOU496" s="1"/>
      <c r="VOV496" s="1"/>
      <c r="VOW496" s="1"/>
      <c r="VOX496" s="1"/>
      <c r="VOY496" s="1"/>
      <c r="VOZ496" s="1"/>
      <c r="VPA496" s="1"/>
      <c r="VPB496" s="1"/>
      <c r="VPC496" s="1"/>
      <c r="VPD496" s="1"/>
      <c r="VPE496" s="1"/>
      <c r="VPF496" s="1"/>
      <c r="VPG496" s="1"/>
      <c r="VPH496" s="1"/>
      <c r="VPI496" s="1"/>
      <c r="VPJ496" s="1"/>
      <c r="VPK496" s="1"/>
      <c r="VPL496" s="1"/>
      <c r="VPM496" s="1"/>
      <c r="VPN496" s="1"/>
      <c r="VPO496" s="1"/>
      <c r="VPP496" s="1"/>
      <c r="VPQ496" s="1"/>
      <c r="VPR496" s="1"/>
      <c r="VPS496" s="1"/>
      <c r="VPT496" s="1"/>
      <c r="VPU496" s="1"/>
      <c r="VPV496" s="1"/>
      <c r="VPW496" s="1"/>
      <c r="VPX496" s="1"/>
      <c r="VPY496" s="1"/>
      <c r="VPZ496" s="1"/>
      <c r="VQA496" s="1"/>
      <c r="VQB496" s="1"/>
      <c r="VQC496" s="1"/>
      <c r="VQD496" s="1"/>
      <c r="VQE496" s="1"/>
      <c r="VQF496" s="1"/>
      <c r="VQG496" s="1"/>
      <c r="VQH496" s="1"/>
      <c r="VQI496" s="1"/>
      <c r="VQJ496" s="1"/>
      <c r="VQK496" s="1"/>
      <c r="VQL496" s="1"/>
      <c r="VQM496" s="1"/>
      <c r="VQN496" s="1"/>
      <c r="VQO496" s="1"/>
      <c r="VQP496" s="1"/>
      <c r="VQQ496" s="1"/>
      <c r="VQR496" s="1"/>
      <c r="VQS496" s="1"/>
      <c r="VQT496" s="1"/>
      <c r="VQU496" s="1"/>
      <c r="VQV496" s="1"/>
      <c r="VQW496" s="1"/>
      <c r="VQX496" s="1"/>
      <c r="VQY496" s="1"/>
      <c r="VQZ496" s="1"/>
      <c r="VRA496" s="1"/>
      <c r="VRB496" s="1"/>
      <c r="VRC496" s="1"/>
      <c r="VRD496" s="1"/>
      <c r="VRE496" s="1"/>
      <c r="VRF496" s="1"/>
      <c r="VRG496" s="1"/>
      <c r="VRH496" s="1"/>
      <c r="VRI496" s="1"/>
      <c r="VRJ496" s="1"/>
      <c r="VRK496" s="1"/>
      <c r="VRL496" s="1"/>
      <c r="VRM496" s="1"/>
      <c r="VRN496" s="1"/>
      <c r="VRO496" s="1"/>
      <c r="VRP496" s="1"/>
      <c r="VRQ496" s="1"/>
      <c r="VRR496" s="1"/>
      <c r="VRS496" s="1"/>
      <c r="VRT496" s="1"/>
      <c r="VRU496" s="1"/>
      <c r="VRV496" s="1"/>
      <c r="VRW496" s="1"/>
      <c r="VRX496" s="1"/>
      <c r="VRY496" s="1"/>
      <c r="VRZ496" s="1"/>
      <c r="VSA496" s="1"/>
      <c r="VSB496" s="1"/>
      <c r="VSC496" s="1"/>
      <c r="VSD496" s="1"/>
      <c r="VSE496" s="1"/>
      <c r="VSF496" s="1"/>
      <c r="VSG496" s="1"/>
      <c r="VSH496" s="1"/>
      <c r="VSI496" s="1"/>
      <c r="VSJ496" s="1"/>
      <c r="VSK496" s="1"/>
      <c r="VSL496" s="1"/>
      <c r="VSM496" s="1"/>
      <c r="VSN496" s="1"/>
      <c r="VSO496" s="1"/>
      <c r="VSP496" s="1"/>
      <c r="VSQ496" s="1"/>
      <c r="VSR496" s="1"/>
      <c r="VSS496" s="1"/>
      <c r="VST496" s="1"/>
      <c r="VSU496" s="1"/>
      <c r="VSV496" s="1"/>
      <c r="VSW496" s="1"/>
      <c r="VSX496" s="1"/>
      <c r="VSY496" s="1"/>
      <c r="VSZ496" s="1"/>
      <c r="VTA496" s="1"/>
      <c r="VTB496" s="1"/>
      <c r="VTC496" s="1"/>
      <c r="VTD496" s="1"/>
      <c r="VTE496" s="1"/>
      <c r="VTF496" s="1"/>
      <c r="VTG496" s="1"/>
      <c r="VTH496" s="1"/>
      <c r="VTI496" s="1"/>
      <c r="VTJ496" s="1"/>
      <c r="VTK496" s="1"/>
      <c r="VTL496" s="1"/>
      <c r="VTM496" s="1"/>
      <c r="VTN496" s="1"/>
      <c r="VTO496" s="1"/>
      <c r="VTP496" s="1"/>
      <c r="VTQ496" s="1"/>
      <c r="VTR496" s="1"/>
      <c r="VTS496" s="1"/>
      <c r="VTT496" s="1"/>
      <c r="VTU496" s="1"/>
      <c r="VTV496" s="1"/>
      <c r="VTW496" s="1"/>
      <c r="VTX496" s="1"/>
      <c r="VTY496" s="1"/>
      <c r="VTZ496" s="1"/>
      <c r="VUA496" s="1"/>
      <c r="VUB496" s="1"/>
      <c r="VUC496" s="1"/>
      <c r="VUD496" s="1"/>
      <c r="VUE496" s="1"/>
      <c r="VUF496" s="1"/>
      <c r="VUG496" s="1"/>
      <c r="VUH496" s="1"/>
      <c r="VUI496" s="1"/>
      <c r="VUJ496" s="1"/>
      <c r="VUK496" s="1"/>
      <c r="VUL496" s="1"/>
      <c r="VUM496" s="1"/>
      <c r="VUN496" s="1"/>
      <c r="VUO496" s="1"/>
      <c r="VUP496" s="1"/>
      <c r="VUQ496" s="1"/>
      <c r="VUR496" s="1"/>
      <c r="VUS496" s="1"/>
      <c r="VUT496" s="1"/>
      <c r="VUU496" s="1"/>
      <c r="VUV496" s="1"/>
      <c r="VUW496" s="1"/>
      <c r="VUX496" s="1"/>
      <c r="VUY496" s="1"/>
      <c r="VUZ496" s="1"/>
      <c r="VVA496" s="1"/>
      <c r="VVB496" s="1"/>
      <c r="VVC496" s="1"/>
      <c r="VVD496" s="1"/>
      <c r="VVE496" s="1"/>
      <c r="VVF496" s="1"/>
      <c r="VVG496" s="1"/>
      <c r="VVH496" s="1"/>
      <c r="VVI496" s="1"/>
      <c r="VVJ496" s="1"/>
      <c r="VVK496" s="1"/>
      <c r="VVL496" s="1"/>
      <c r="VVM496" s="1"/>
      <c r="VVN496" s="1"/>
      <c r="VVO496" s="1"/>
      <c r="VVP496" s="1"/>
      <c r="VVQ496" s="1"/>
      <c r="VVR496" s="1"/>
      <c r="VVS496" s="1"/>
      <c r="VVT496" s="1"/>
      <c r="VVU496" s="1"/>
      <c r="VVV496" s="1"/>
      <c r="VVW496" s="1"/>
      <c r="VVX496" s="1"/>
      <c r="VVY496" s="1"/>
      <c r="VVZ496" s="1"/>
      <c r="VWA496" s="1"/>
      <c r="VWB496" s="1"/>
      <c r="VWC496" s="1"/>
      <c r="VWD496" s="1"/>
      <c r="VWE496" s="1"/>
      <c r="VWF496" s="1"/>
      <c r="VWG496" s="1"/>
      <c r="VWH496" s="1"/>
      <c r="VWI496" s="1"/>
      <c r="VWJ496" s="1"/>
      <c r="VWK496" s="1"/>
      <c r="VWL496" s="1"/>
      <c r="VWM496" s="1"/>
      <c r="VWN496" s="1"/>
      <c r="VWO496" s="1"/>
      <c r="VWP496" s="1"/>
      <c r="VWQ496" s="1"/>
      <c r="VWR496" s="1"/>
      <c r="VWS496" s="1"/>
      <c r="VWT496" s="1"/>
      <c r="VWU496" s="1"/>
      <c r="VWV496" s="1"/>
      <c r="VWW496" s="1"/>
      <c r="VWX496" s="1"/>
      <c r="VWY496" s="1"/>
      <c r="VWZ496" s="1"/>
      <c r="VXA496" s="1"/>
      <c r="VXB496" s="1"/>
      <c r="VXC496" s="1"/>
      <c r="VXD496" s="1"/>
      <c r="VXE496" s="1"/>
      <c r="VXF496" s="1"/>
      <c r="VXG496" s="1"/>
      <c r="VXH496" s="1"/>
      <c r="VXI496" s="1"/>
      <c r="VXJ496" s="1"/>
      <c r="VXK496" s="1"/>
      <c r="VXL496" s="1"/>
      <c r="VXM496" s="1"/>
      <c r="VXN496" s="1"/>
      <c r="VXO496" s="1"/>
      <c r="VXP496" s="1"/>
      <c r="VXQ496" s="1"/>
      <c r="VXR496" s="1"/>
      <c r="VXS496" s="1"/>
      <c r="VXT496" s="1"/>
      <c r="VXU496" s="1"/>
      <c r="VXV496" s="1"/>
      <c r="VXW496" s="1"/>
      <c r="VXX496" s="1"/>
      <c r="VXY496" s="1"/>
      <c r="VXZ496" s="1"/>
      <c r="VYA496" s="1"/>
      <c r="VYB496" s="1"/>
      <c r="VYC496" s="1"/>
      <c r="VYD496" s="1"/>
      <c r="VYE496" s="1"/>
      <c r="VYF496" s="1"/>
      <c r="VYG496" s="1"/>
      <c r="VYH496" s="1"/>
      <c r="VYI496" s="1"/>
      <c r="VYJ496" s="1"/>
      <c r="VYK496" s="1"/>
      <c r="VYL496" s="1"/>
      <c r="VYM496" s="1"/>
      <c r="VYN496" s="1"/>
      <c r="VYO496" s="1"/>
      <c r="VYP496" s="1"/>
      <c r="VYQ496" s="1"/>
      <c r="VYR496" s="1"/>
      <c r="VYS496" s="1"/>
      <c r="VYT496" s="1"/>
      <c r="VYU496" s="1"/>
      <c r="VYV496" s="1"/>
      <c r="VYW496" s="1"/>
      <c r="VYX496" s="1"/>
      <c r="VYY496" s="1"/>
      <c r="VYZ496" s="1"/>
      <c r="VZA496" s="1"/>
      <c r="VZB496" s="1"/>
      <c r="VZC496" s="1"/>
      <c r="VZD496" s="1"/>
      <c r="VZE496" s="1"/>
      <c r="VZF496" s="1"/>
      <c r="VZG496" s="1"/>
      <c r="VZH496" s="1"/>
      <c r="VZI496" s="1"/>
      <c r="VZJ496" s="1"/>
      <c r="VZK496" s="1"/>
      <c r="VZL496" s="1"/>
      <c r="VZM496" s="1"/>
      <c r="VZN496" s="1"/>
      <c r="VZO496" s="1"/>
      <c r="VZP496" s="1"/>
      <c r="VZQ496" s="1"/>
      <c r="VZR496" s="1"/>
      <c r="VZS496" s="1"/>
      <c r="VZT496" s="1"/>
      <c r="VZU496" s="1"/>
      <c r="VZV496" s="1"/>
      <c r="VZW496" s="1"/>
      <c r="VZX496" s="1"/>
      <c r="VZY496" s="1"/>
      <c r="VZZ496" s="1"/>
      <c r="WAA496" s="1"/>
      <c r="WAB496" s="1"/>
      <c r="WAC496" s="1"/>
      <c r="WAD496" s="1"/>
      <c r="WAE496" s="1"/>
      <c r="WAF496" s="1"/>
      <c r="WAG496" s="1"/>
      <c r="WAH496" s="1"/>
      <c r="WAI496" s="1"/>
      <c r="WAJ496" s="1"/>
      <c r="WAK496" s="1"/>
      <c r="WAL496" s="1"/>
      <c r="WAM496" s="1"/>
      <c r="WAN496" s="1"/>
      <c r="WAO496" s="1"/>
      <c r="WAP496" s="1"/>
      <c r="WAQ496" s="1"/>
      <c r="WAR496" s="1"/>
      <c r="WAS496" s="1"/>
      <c r="WAT496" s="1"/>
      <c r="WAU496" s="1"/>
      <c r="WAV496" s="1"/>
      <c r="WAW496" s="1"/>
      <c r="WAX496" s="1"/>
      <c r="WAY496" s="1"/>
      <c r="WAZ496" s="1"/>
      <c r="WBA496" s="1"/>
      <c r="WBB496" s="1"/>
      <c r="WBC496" s="1"/>
      <c r="WBD496" s="1"/>
      <c r="WBE496" s="1"/>
      <c r="WBF496" s="1"/>
      <c r="WBG496" s="1"/>
      <c r="WBH496" s="1"/>
      <c r="WBI496" s="1"/>
      <c r="WBJ496" s="1"/>
      <c r="WBK496" s="1"/>
      <c r="WBL496" s="1"/>
      <c r="WBM496" s="1"/>
      <c r="WBN496" s="1"/>
      <c r="WBO496" s="1"/>
      <c r="WBP496" s="1"/>
      <c r="WBQ496" s="1"/>
      <c r="WBR496" s="1"/>
      <c r="WBS496" s="1"/>
      <c r="WBT496" s="1"/>
      <c r="WBU496" s="1"/>
      <c r="WBV496" s="1"/>
      <c r="WBW496" s="1"/>
      <c r="WBX496" s="1"/>
      <c r="WBY496" s="1"/>
      <c r="WBZ496" s="1"/>
      <c r="WCA496" s="1"/>
      <c r="WCB496" s="1"/>
      <c r="WCC496" s="1"/>
      <c r="WCD496" s="1"/>
      <c r="WCE496" s="1"/>
      <c r="WCF496" s="1"/>
      <c r="WCG496" s="1"/>
      <c r="WCH496" s="1"/>
      <c r="WCI496" s="1"/>
      <c r="WCJ496" s="1"/>
      <c r="WCK496" s="1"/>
      <c r="WCL496" s="1"/>
      <c r="WCM496" s="1"/>
      <c r="WCN496" s="1"/>
      <c r="WCO496" s="1"/>
      <c r="WCP496" s="1"/>
      <c r="WCQ496" s="1"/>
      <c r="WCR496" s="1"/>
      <c r="WCS496" s="1"/>
      <c r="WCT496" s="1"/>
      <c r="WCU496" s="1"/>
      <c r="WCV496" s="1"/>
      <c r="WCW496" s="1"/>
      <c r="WCX496" s="1"/>
      <c r="WCY496" s="1"/>
      <c r="WCZ496" s="1"/>
      <c r="WDA496" s="1"/>
      <c r="WDB496" s="1"/>
      <c r="WDC496" s="1"/>
      <c r="WDD496" s="1"/>
      <c r="WDE496" s="1"/>
      <c r="WDF496" s="1"/>
      <c r="WDG496" s="1"/>
      <c r="WDH496" s="1"/>
      <c r="WDI496" s="1"/>
      <c r="WDJ496" s="1"/>
      <c r="WDK496" s="1"/>
      <c r="WDL496" s="1"/>
      <c r="WDM496" s="1"/>
      <c r="WDN496" s="1"/>
      <c r="WDO496" s="1"/>
      <c r="WDP496" s="1"/>
      <c r="WDQ496" s="1"/>
      <c r="WDR496" s="1"/>
      <c r="WDS496" s="1"/>
      <c r="WDT496" s="1"/>
      <c r="WDU496" s="1"/>
      <c r="WDV496" s="1"/>
      <c r="WDW496" s="1"/>
      <c r="WDX496" s="1"/>
      <c r="WDY496" s="1"/>
      <c r="WDZ496" s="1"/>
      <c r="WEA496" s="1"/>
      <c r="WEB496" s="1"/>
      <c r="WEC496" s="1"/>
      <c r="WED496" s="1"/>
      <c r="WEE496" s="1"/>
      <c r="WEF496" s="1"/>
      <c r="WEG496" s="1"/>
      <c r="WEH496" s="1"/>
      <c r="WEI496" s="1"/>
      <c r="WEJ496" s="1"/>
      <c r="WEK496" s="1"/>
      <c r="WEL496" s="1"/>
      <c r="WEM496" s="1"/>
      <c r="WEN496" s="1"/>
      <c r="WEO496" s="1"/>
      <c r="WEP496" s="1"/>
      <c r="WEQ496" s="1"/>
      <c r="WER496" s="1"/>
      <c r="WES496" s="1"/>
      <c r="WET496" s="1"/>
      <c r="WEU496" s="1"/>
      <c r="WEV496" s="1"/>
      <c r="WEW496" s="1"/>
      <c r="WEX496" s="1"/>
      <c r="WEY496" s="1"/>
      <c r="WEZ496" s="1"/>
      <c r="WFA496" s="1"/>
      <c r="WFB496" s="1"/>
      <c r="WFC496" s="1"/>
      <c r="WFD496" s="1"/>
      <c r="WFE496" s="1"/>
      <c r="WFF496" s="1"/>
      <c r="WFG496" s="1"/>
      <c r="WFH496" s="1"/>
      <c r="WFI496" s="1"/>
      <c r="WFJ496" s="1"/>
      <c r="WFK496" s="1"/>
      <c r="WFL496" s="1"/>
      <c r="WFM496" s="1"/>
      <c r="WFN496" s="1"/>
      <c r="WFO496" s="1"/>
      <c r="WFP496" s="1"/>
      <c r="WFQ496" s="1"/>
      <c r="WFR496" s="1"/>
      <c r="WFS496" s="1"/>
      <c r="WFT496" s="1"/>
      <c r="WFU496" s="1"/>
      <c r="WFV496" s="1"/>
      <c r="WFW496" s="1"/>
      <c r="WFX496" s="1"/>
      <c r="WFY496" s="1"/>
      <c r="WFZ496" s="1"/>
      <c r="WGA496" s="1"/>
      <c r="WGB496" s="1"/>
      <c r="WGC496" s="1"/>
      <c r="WGD496" s="1"/>
      <c r="WGE496" s="1"/>
      <c r="WGF496" s="1"/>
      <c r="WGG496" s="1"/>
      <c r="WGH496" s="1"/>
      <c r="WGI496" s="1"/>
      <c r="WGJ496" s="1"/>
      <c r="WGK496" s="1"/>
      <c r="WGL496" s="1"/>
      <c r="WGM496" s="1"/>
      <c r="WGN496" s="1"/>
      <c r="WGO496" s="1"/>
      <c r="WGP496" s="1"/>
      <c r="WGQ496" s="1"/>
      <c r="WGR496" s="1"/>
      <c r="WGS496" s="1"/>
      <c r="WGT496" s="1"/>
      <c r="WGU496" s="1"/>
      <c r="WGV496" s="1"/>
      <c r="WGW496" s="1"/>
      <c r="WGX496" s="1"/>
      <c r="WGY496" s="1"/>
      <c r="WGZ496" s="1"/>
      <c r="WHA496" s="1"/>
      <c r="WHB496" s="1"/>
      <c r="WHC496" s="1"/>
      <c r="WHD496" s="1"/>
      <c r="WHE496" s="1"/>
      <c r="WHF496" s="1"/>
      <c r="WHG496" s="1"/>
      <c r="WHH496" s="1"/>
      <c r="WHI496" s="1"/>
      <c r="WHJ496" s="1"/>
      <c r="WHK496" s="1"/>
      <c r="WHL496" s="1"/>
      <c r="WHM496" s="1"/>
      <c r="WHN496" s="1"/>
      <c r="WHO496" s="1"/>
      <c r="WHP496" s="1"/>
      <c r="WHQ496" s="1"/>
      <c r="WHR496" s="1"/>
      <c r="WHS496" s="1"/>
      <c r="WHT496" s="1"/>
      <c r="WHU496" s="1"/>
      <c r="WHV496" s="1"/>
      <c r="WHW496" s="1"/>
      <c r="WHX496" s="1"/>
      <c r="WHY496" s="1"/>
      <c r="WHZ496" s="1"/>
      <c r="WIA496" s="1"/>
      <c r="WIB496" s="1"/>
      <c r="WIC496" s="1"/>
      <c r="WID496" s="1"/>
      <c r="WIE496" s="1"/>
      <c r="WIF496" s="1"/>
      <c r="WIG496" s="1"/>
      <c r="WIH496" s="1"/>
      <c r="WII496" s="1"/>
      <c r="WIJ496" s="1"/>
      <c r="WIK496" s="1"/>
      <c r="WIL496" s="1"/>
      <c r="WIM496" s="1"/>
      <c r="WIN496" s="1"/>
      <c r="WIO496" s="1"/>
      <c r="WIP496" s="1"/>
      <c r="WIQ496" s="1"/>
      <c r="WIR496" s="1"/>
      <c r="WIS496" s="1"/>
      <c r="WIT496" s="1"/>
      <c r="WIU496" s="1"/>
      <c r="WIV496" s="1"/>
      <c r="WIW496" s="1"/>
      <c r="WIX496" s="1"/>
      <c r="WIY496" s="1"/>
      <c r="WIZ496" s="1"/>
      <c r="WJA496" s="1"/>
      <c r="WJB496" s="1"/>
      <c r="WJC496" s="1"/>
      <c r="WJD496" s="1"/>
      <c r="WJE496" s="1"/>
      <c r="WJF496" s="1"/>
      <c r="WJG496" s="1"/>
      <c r="WJH496" s="1"/>
      <c r="WJI496" s="1"/>
      <c r="WJJ496" s="1"/>
      <c r="WJK496" s="1"/>
      <c r="WJL496" s="1"/>
      <c r="WJM496" s="1"/>
      <c r="WJN496" s="1"/>
      <c r="WJO496" s="1"/>
      <c r="WJP496" s="1"/>
      <c r="WJQ496" s="1"/>
      <c r="WJR496" s="1"/>
      <c r="WJS496" s="1"/>
      <c r="WJT496" s="1"/>
      <c r="WJU496" s="1"/>
      <c r="WJV496" s="1"/>
      <c r="WJW496" s="1"/>
      <c r="WJX496" s="1"/>
      <c r="WJY496" s="1"/>
      <c r="WJZ496" s="1"/>
      <c r="WKA496" s="1"/>
      <c r="WKB496" s="1"/>
      <c r="WKC496" s="1"/>
      <c r="WKD496" s="1"/>
      <c r="WKE496" s="1"/>
      <c r="WKF496" s="1"/>
      <c r="WKG496" s="1"/>
      <c r="WKH496" s="1"/>
      <c r="WKI496" s="1"/>
      <c r="WKJ496" s="1"/>
      <c r="WKK496" s="1"/>
      <c r="WKL496" s="1"/>
      <c r="WKM496" s="1"/>
      <c r="WKN496" s="1"/>
      <c r="WKO496" s="1"/>
      <c r="WKP496" s="1"/>
      <c r="WKQ496" s="1"/>
      <c r="WKR496" s="1"/>
      <c r="WKS496" s="1"/>
      <c r="WKT496" s="1"/>
      <c r="WKU496" s="1"/>
      <c r="WKV496" s="1"/>
      <c r="WKW496" s="1"/>
      <c r="WKX496" s="1"/>
      <c r="WKY496" s="1"/>
      <c r="WKZ496" s="1"/>
      <c r="WLA496" s="1"/>
      <c r="WLB496" s="1"/>
      <c r="WLC496" s="1"/>
      <c r="WLD496" s="1"/>
      <c r="WLE496" s="1"/>
      <c r="WLF496" s="1"/>
      <c r="WLG496" s="1"/>
      <c r="WLH496" s="1"/>
      <c r="WLI496" s="1"/>
      <c r="WLJ496" s="1"/>
      <c r="WLK496" s="1"/>
      <c r="WLL496" s="1"/>
      <c r="WLM496" s="1"/>
      <c r="WLN496" s="1"/>
      <c r="WLO496" s="1"/>
      <c r="WLP496" s="1"/>
      <c r="WLQ496" s="1"/>
      <c r="WLR496" s="1"/>
      <c r="WLS496" s="1"/>
      <c r="WLT496" s="1"/>
      <c r="WLU496" s="1"/>
      <c r="WLV496" s="1"/>
      <c r="WLW496" s="1"/>
      <c r="WLX496" s="1"/>
      <c r="WLY496" s="1"/>
      <c r="WLZ496" s="1"/>
      <c r="WMA496" s="1"/>
      <c r="WMB496" s="1"/>
      <c r="WMC496" s="1"/>
      <c r="WMD496" s="1"/>
      <c r="WME496" s="1"/>
      <c r="WMF496" s="1"/>
      <c r="WMG496" s="1"/>
      <c r="WMH496" s="1"/>
      <c r="WMI496" s="1"/>
      <c r="WMJ496" s="1"/>
      <c r="WMK496" s="1"/>
      <c r="WML496" s="1"/>
      <c r="WMM496" s="1"/>
      <c r="WMN496" s="1"/>
      <c r="WMO496" s="1"/>
      <c r="WMP496" s="1"/>
      <c r="WMQ496" s="1"/>
      <c r="WMR496" s="1"/>
      <c r="WMS496" s="1"/>
      <c r="WMT496" s="1"/>
      <c r="WMU496" s="1"/>
      <c r="WMV496" s="1"/>
      <c r="WMW496" s="1"/>
      <c r="WMX496" s="1"/>
      <c r="WMY496" s="1"/>
      <c r="WMZ496" s="1"/>
      <c r="WNA496" s="1"/>
      <c r="WNB496" s="1"/>
      <c r="WNC496" s="1"/>
      <c r="WND496" s="1"/>
      <c r="WNE496" s="1"/>
      <c r="WNF496" s="1"/>
      <c r="WNG496" s="1"/>
      <c r="WNH496" s="1"/>
      <c r="WNI496" s="1"/>
      <c r="WNJ496" s="1"/>
      <c r="WNK496" s="1"/>
      <c r="WNL496" s="1"/>
      <c r="WNM496" s="1"/>
      <c r="WNN496" s="1"/>
      <c r="WNO496" s="1"/>
      <c r="WNP496" s="1"/>
      <c r="WNQ496" s="1"/>
      <c r="WNR496" s="1"/>
      <c r="WNS496" s="1"/>
      <c r="WNT496" s="1"/>
      <c r="WNU496" s="1"/>
      <c r="WNV496" s="1"/>
      <c r="WNW496" s="1"/>
      <c r="WNX496" s="1"/>
      <c r="WNY496" s="1"/>
      <c r="WNZ496" s="1"/>
      <c r="WOA496" s="1"/>
      <c r="WOB496" s="1"/>
      <c r="WOC496" s="1"/>
      <c r="WOD496" s="1"/>
      <c r="WOE496" s="1"/>
      <c r="WOF496" s="1"/>
      <c r="WOG496" s="1"/>
      <c r="WOH496" s="1"/>
      <c r="WOI496" s="1"/>
      <c r="WOJ496" s="1"/>
      <c r="WOK496" s="1"/>
      <c r="WOL496" s="1"/>
      <c r="WOM496" s="1"/>
      <c r="WON496" s="1"/>
      <c r="WOO496" s="1"/>
      <c r="WOP496" s="1"/>
      <c r="WOQ496" s="1"/>
      <c r="WOR496" s="1"/>
      <c r="WOS496" s="1"/>
      <c r="WOT496" s="1"/>
      <c r="WOU496" s="1"/>
      <c r="WOV496" s="1"/>
      <c r="WOW496" s="1"/>
      <c r="WOX496" s="1"/>
      <c r="WOY496" s="1"/>
      <c r="WOZ496" s="1"/>
      <c r="WPA496" s="1"/>
      <c r="WPB496" s="1"/>
      <c r="WPC496" s="1"/>
      <c r="WPD496" s="1"/>
      <c r="WPE496" s="1"/>
      <c r="WPF496" s="1"/>
      <c r="WPG496" s="1"/>
      <c r="WPH496" s="1"/>
      <c r="WPI496" s="1"/>
      <c r="WPJ496" s="1"/>
      <c r="WPK496" s="1"/>
      <c r="WPL496" s="1"/>
      <c r="WPM496" s="1"/>
      <c r="WPN496" s="1"/>
      <c r="WPO496" s="1"/>
      <c r="WPP496" s="1"/>
      <c r="WPQ496" s="1"/>
      <c r="WPR496" s="1"/>
      <c r="WPS496" s="1"/>
      <c r="WPT496" s="1"/>
      <c r="WPU496" s="1"/>
      <c r="WPV496" s="1"/>
      <c r="WPW496" s="1"/>
      <c r="WPX496" s="1"/>
      <c r="WPY496" s="1"/>
      <c r="WPZ496" s="1"/>
      <c r="WQA496" s="1"/>
      <c r="WQB496" s="1"/>
      <c r="WQC496" s="1"/>
      <c r="WQD496" s="1"/>
      <c r="WQE496" s="1"/>
      <c r="WQF496" s="1"/>
      <c r="WQG496" s="1"/>
      <c r="WQH496" s="1"/>
      <c r="WQI496" s="1"/>
      <c r="WQJ496" s="1"/>
      <c r="WQK496" s="1"/>
      <c r="WQL496" s="1"/>
      <c r="WQM496" s="1"/>
      <c r="WQN496" s="1"/>
      <c r="WQO496" s="1"/>
      <c r="WQP496" s="1"/>
      <c r="WQQ496" s="1"/>
      <c r="WQR496" s="1"/>
      <c r="WQS496" s="1"/>
      <c r="WQT496" s="1"/>
      <c r="WQU496" s="1"/>
      <c r="WQV496" s="1"/>
      <c r="WQW496" s="1"/>
      <c r="WQX496" s="1"/>
      <c r="WQY496" s="1"/>
      <c r="WQZ496" s="1"/>
      <c r="WRA496" s="1"/>
      <c r="WRB496" s="1"/>
      <c r="WRC496" s="1"/>
      <c r="WRD496" s="1"/>
      <c r="WRE496" s="1"/>
      <c r="WRF496" s="1"/>
      <c r="WRG496" s="1"/>
      <c r="WRH496" s="1"/>
      <c r="WRI496" s="1"/>
      <c r="WRJ496" s="1"/>
      <c r="WRK496" s="1"/>
      <c r="WRL496" s="1"/>
      <c r="WRM496" s="1"/>
      <c r="WRN496" s="1"/>
      <c r="WRO496" s="1"/>
      <c r="WRP496" s="1"/>
      <c r="WRQ496" s="1"/>
      <c r="WRR496" s="1"/>
      <c r="WRS496" s="1"/>
      <c r="WRT496" s="1"/>
      <c r="WRU496" s="1"/>
      <c r="WRV496" s="1"/>
      <c r="WRW496" s="1"/>
      <c r="WRX496" s="1"/>
      <c r="WRY496" s="1"/>
      <c r="WRZ496" s="1"/>
      <c r="WSA496" s="1"/>
      <c r="WSB496" s="1"/>
      <c r="WSC496" s="1"/>
      <c r="WSD496" s="1"/>
      <c r="WSE496" s="1"/>
      <c r="WSF496" s="1"/>
      <c r="WSG496" s="1"/>
      <c r="WSH496" s="1"/>
      <c r="WSI496" s="1"/>
      <c r="WSJ496" s="1"/>
      <c r="WSK496" s="1"/>
      <c r="WSL496" s="1"/>
      <c r="WSM496" s="1"/>
      <c r="WSN496" s="1"/>
      <c r="WSO496" s="1"/>
      <c r="WSP496" s="1"/>
      <c r="WSQ496" s="1"/>
      <c r="WSR496" s="1"/>
      <c r="WSS496" s="1"/>
      <c r="WST496" s="1"/>
      <c r="WSU496" s="1"/>
      <c r="WSV496" s="1"/>
      <c r="WSW496" s="1"/>
      <c r="WSX496" s="1"/>
      <c r="WSY496" s="1"/>
      <c r="WSZ496" s="1"/>
      <c r="WTA496" s="1"/>
      <c r="WTB496" s="1"/>
      <c r="WTC496" s="1"/>
      <c r="WTD496" s="1"/>
      <c r="WTE496" s="1"/>
      <c r="WTF496" s="1"/>
      <c r="WTG496" s="1"/>
      <c r="WTH496" s="1"/>
      <c r="WTI496" s="1"/>
      <c r="WTJ496" s="1"/>
      <c r="WTK496" s="1"/>
      <c r="WTL496" s="1"/>
      <c r="WTM496" s="1"/>
      <c r="WTN496" s="1"/>
      <c r="WTO496" s="1"/>
      <c r="WTP496" s="1"/>
      <c r="WTQ496" s="1"/>
      <c r="WTR496" s="1"/>
      <c r="WTS496" s="1"/>
      <c r="WTT496" s="1"/>
      <c r="WTU496" s="1"/>
      <c r="WTV496" s="1"/>
      <c r="WTW496" s="1"/>
      <c r="WTX496" s="1"/>
      <c r="WTY496" s="1"/>
      <c r="WTZ496" s="1"/>
      <c r="WUA496" s="1"/>
      <c r="WUB496" s="1"/>
      <c r="WUC496" s="1"/>
      <c r="WUD496" s="1"/>
      <c r="WUE496" s="1"/>
      <c r="WUF496" s="1"/>
      <c r="WUG496" s="1"/>
      <c r="WUH496" s="1"/>
      <c r="WUI496" s="1"/>
      <c r="WUJ496" s="1"/>
      <c r="WUK496" s="1"/>
      <c r="WUL496" s="1"/>
      <c r="WUM496" s="1"/>
      <c r="WUN496" s="1"/>
      <c r="WUO496" s="1"/>
      <c r="WUP496" s="1"/>
      <c r="WUQ496" s="1"/>
      <c r="WUR496" s="1"/>
      <c r="WUS496" s="1"/>
      <c r="WUT496" s="1"/>
      <c r="WUU496" s="1"/>
      <c r="WUV496" s="1"/>
      <c r="WUW496" s="1"/>
      <c r="WUX496" s="1"/>
      <c r="WUY496" s="1"/>
      <c r="WUZ496" s="1"/>
      <c r="WVA496" s="1"/>
      <c r="WVB496" s="1"/>
      <c r="WVC496" s="1"/>
      <c r="WVD496" s="1"/>
      <c r="WVE496" s="1"/>
      <c r="WVF496" s="1"/>
      <c r="WVG496" s="1"/>
      <c r="WVH496" s="1"/>
      <c r="WVI496" s="1"/>
      <c r="WVJ496" s="1"/>
      <c r="WVK496" s="1"/>
      <c r="WVL496" s="1"/>
      <c r="WVM496" s="1"/>
      <c r="WVN496" s="1"/>
      <c r="WVO496" s="1"/>
      <c r="WVP496" s="1"/>
      <c r="WVQ496" s="1"/>
      <c r="WVR496" s="1"/>
      <c r="WVS496" s="1"/>
      <c r="WVT496" s="1"/>
      <c r="WVU496" s="1"/>
      <c r="WVV496" s="1"/>
      <c r="WVW496" s="1"/>
      <c r="WVX496" s="1"/>
      <c r="WVY496" s="1"/>
    </row>
    <row r="497" spans="1:16145" s="66" customFormat="1" ht="18" customHeight="1">
      <c r="A497" s="90"/>
      <c r="B497" s="28"/>
      <c r="C497" s="29"/>
      <c r="D497" s="29"/>
      <c r="E497" s="33"/>
      <c r="F497" s="3068"/>
      <c r="G497" s="3219"/>
      <c r="H497" s="26"/>
      <c r="I497" s="3118" t="s">
        <v>1471</v>
      </c>
      <c r="J497" s="3115" t="s">
        <v>570</v>
      </c>
      <c r="K497" s="1471">
        <f>SUM(K498:K499)</f>
        <v>9610</v>
      </c>
      <c r="L497" s="127"/>
      <c r="M497" s="4"/>
      <c r="N497" s="50"/>
      <c r="O497" s="6"/>
      <c r="P497" s="6"/>
      <c r="Q497" s="6"/>
      <c r="R497" s="14"/>
      <c r="S497" s="5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  <c r="LZ497" s="1"/>
      <c r="MA497" s="1"/>
      <c r="MB497" s="1"/>
      <c r="MC497" s="1"/>
      <c r="MD497" s="1"/>
      <c r="ME497" s="1"/>
      <c r="MF497" s="1"/>
      <c r="MG497" s="1"/>
      <c r="MH497" s="1"/>
      <c r="MI497" s="1"/>
      <c r="MJ497" s="1"/>
      <c r="MK497" s="1"/>
      <c r="ML497" s="1"/>
      <c r="MM497" s="1"/>
      <c r="MN497" s="1"/>
      <c r="MO497" s="1"/>
      <c r="MP497" s="1"/>
      <c r="MQ497" s="1"/>
      <c r="MR497" s="1"/>
      <c r="MS497" s="1"/>
      <c r="MT497" s="1"/>
      <c r="MU497" s="1"/>
      <c r="MV497" s="1"/>
      <c r="MW497" s="1"/>
      <c r="MX497" s="1"/>
      <c r="MY497" s="1"/>
      <c r="MZ497" s="1"/>
      <c r="NA497" s="1"/>
      <c r="NB497" s="1"/>
      <c r="NC497" s="1"/>
      <c r="ND497" s="1"/>
      <c r="NE497" s="1"/>
      <c r="NF497" s="1"/>
      <c r="NG497" s="1"/>
      <c r="NH497" s="1"/>
      <c r="NI497" s="1"/>
      <c r="NJ497" s="1"/>
      <c r="NK497" s="1"/>
      <c r="NL497" s="1"/>
      <c r="NM497" s="1"/>
      <c r="NN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  <c r="OW497" s="1"/>
      <c r="OX497" s="1"/>
      <c r="OY497" s="1"/>
      <c r="OZ497" s="1"/>
      <c r="PA497" s="1"/>
      <c r="PB497" s="1"/>
      <c r="PC497" s="1"/>
      <c r="PD497" s="1"/>
      <c r="PE497" s="1"/>
      <c r="PF497" s="1"/>
      <c r="PG497" s="1"/>
      <c r="PH497" s="1"/>
      <c r="PI497" s="1"/>
      <c r="PJ497" s="1"/>
      <c r="PK497" s="1"/>
      <c r="PL497" s="1"/>
      <c r="PM497" s="1"/>
      <c r="PN497" s="1"/>
      <c r="PO497" s="1"/>
      <c r="PP497" s="1"/>
      <c r="PQ497" s="1"/>
      <c r="PR497" s="1"/>
      <c r="PS497" s="1"/>
      <c r="PT497" s="1"/>
      <c r="PU497" s="1"/>
      <c r="PV497" s="1"/>
      <c r="PW497" s="1"/>
      <c r="PX497" s="1"/>
      <c r="PY497" s="1"/>
      <c r="PZ497" s="1"/>
      <c r="QA497" s="1"/>
      <c r="QB497" s="1"/>
      <c r="QC497" s="1"/>
      <c r="QD497" s="1"/>
      <c r="QE497" s="1"/>
      <c r="QF497" s="1"/>
      <c r="QG497" s="1"/>
      <c r="QH497" s="1"/>
      <c r="QI497" s="1"/>
      <c r="QJ497" s="1"/>
      <c r="QK497" s="1"/>
      <c r="QL497" s="1"/>
      <c r="QM497" s="1"/>
      <c r="QN497" s="1"/>
      <c r="QO497" s="1"/>
      <c r="QP497" s="1"/>
      <c r="QQ497" s="1"/>
      <c r="QR497" s="1"/>
      <c r="QS497" s="1"/>
      <c r="QT497" s="1"/>
      <c r="QU497" s="1"/>
      <c r="QV497" s="1"/>
      <c r="QW497" s="1"/>
      <c r="QX497" s="1"/>
      <c r="QY497" s="1"/>
      <c r="QZ497" s="1"/>
      <c r="RA497" s="1"/>
      <c r="RB497" s="1"/>
      <c r="RC497" s="1"/>
      <c r="RD497" s="1"/>
      <c r="RE497" s="1"/>
      <c r="RF497" s="1"/>
      <c r="RG497" s="1"/>
      <c r="RH497" s="1"/>
      <c r="RI497" s="1"/>
      <c r="RJ497" s="1"/>
      <c r="RK497" s="1"/>
      <c r="RL497" s="1"/>
      <c r="RM497" s="1"/>
      <c r="RN497" s="1"/>
      <c r="RO497" s="1"/>
      <c r="RP497" s="1"/>
      <c r="RQ497" s="1"/>
      <c r="RR497" s="1"/>
      <c r="RS497" s="1"/>
      <c r="RT497" s="1"/>
      <c r="RU497" s="1"/>
      <c r="RV497" s="1"/>
      <c r="RW497" s="1"/>
      <c r="RX497" s="1"/>
      <c r="RY497" s="1"/>
      <c r="RZ497" s="1"/>
      <c r="SA497" s="1"/>
      <c r="SB497" s="1"/>
      <c r="SC497" s="1"/>
      <c r="SD497" s="1"/>
      <c r="SE497" s="1"/>
      <c r="SF497" s="1"/>
      <c r="SG497" s="1"/>
      <c r="SH497" s="1"/>
      <c r="SI497" s="1"/>
      <c r="SJ497" s="1"/>
      <c r="SK497" s="1"/>
      <c r="SL497" s="1"/>
      <c r="SM497" s="1"/>
      <c r="SN497" s="1"/>
      <c r="SO497" s="1"/>
      <c r="SP497" s="1"/>
      <c r="SQ497" s="1"/>
      <c r="SR497" s="1"/>
      <c r="SS497" s="1"/>
      <c r="ST497" s="1"/>
      <c r="SU497" s="1"/>
      <c r="SV497" s="1"/>
      <c r="SW497" s="1"/>
      <c r="SX497" s="1"/>
      <c r="SY497" s="1"/>
      <c r="SZ497" s="1"/>
      <c r="TA497" s="1"/>
      <c r="TB497" s="1"/>
      <c r="TC497" s="1"/>
      <c r="TD497" s="1"/>
      <c r="TE497" s="1"/>
      <c r="TF497" s="1"/>
      <c r="TG497" s="1"/>
      <c r="TH497" s="1"/>
      <c r="TI497" s="1"/>
      <c r="TJ497" s="1"/>
      <c r="TK497" s="1"/>
      <c r="TL497" s="1"/>
      <c r="TM497" s="1"/>
      <c r="TN497" s="1"/>
      <c r="TO497" s="1"/>
      <c r="TP497" s="1"/>
      <c r="TQ497" s="1"/>
      <c r="TR497" s="1"/>
      <c r="TS497" s="1"/>
      <c r="TT497" s="1"/>
      <c r="TU497" s="1"/>
      <c r="TV497" s="1"/>
      <c r="TW497" s="1"/>
      <c r="TX497" s="1"/>
      <c r="TY497" s="1"/>
      <c r="TZ497" s="1"/>
      <c r="UA497" s="1"/>
      <c r="UB497" s="1"/>
      <c r="UC497" s="1"/>
      <c r="UD497" s="1"/>
      <c r="UE497" s="1"/>
      <c r="UF497" s="1"/>
      <c r="UG497" s="1"/>
      <c r="UH497" s="1"/>
      <c r="UI497" s="1"/>
      <c r="UJ497" s="1"/>
      <c r="UK497" s="1"/>
      <c r="UL497" s="1"/>
      <c r="UM497" s="1"/>
      <c r="UN497" s="1"/>
      <c r="UO497" s="1"/>
      <c r="UP497" s="1"/>
      <c r="UQ497" s="1"/>
      <c r="UR497" s="1"/>
      <c r="US497" s="1"/>
      <c r="UT497" s="1"/>
      <c r="UU497" s="1"/>
      <c r="UV497" s="1"/>
      <c r="UW497" s="1"/>
      <c r="UX497" s="1"/>
      <c r="UY497" s="1"/>
      <c r="UZ497" s="1"/>
      <c r="VA497" s="1"/>
      <c r="VB497" s="1"/>
      <c r="VC497" s="1"/>
      <c r="VD497" s="1"/>
      <c r="VE497" s="1"/>
      <c r="VF497" s="1"/>
      <c r="VG497" s="1"/>
      <c r="VH497" s="1"/>
      <c r="VI497" s="1"/>
      <c r="VJ497" s="1"/>
      <c r="VK497" s="1"/>
      <c r="VL497" s="1"/>
      <c r="VM497" s="1"/>
      <c r="VN497" s="1"/>
      <c r="VO497" s="1"/>
      <c r="VP497" s="1"/>
      <c r="VQ497" s="1"/>
      <c r="VR497" s="1"/>
      <c r="VS497" s="1"/>
      <c r="VT497" s="1"/>
      <c r="VU497" s="1"/>
      <c r="VV497" s="1"/>
      <c r="VW497" s="1"/>
      <c r="VX497" s="1"/>
      <c r="VY497" s="1"/>
      <c r="VZ497" s="1"/>
      <c r="WA497" s="1"/>
      <c r="WB497" s="1"/>
      <c r="WC497" s="1"/>
      <c r="WD497" s="1"/>
      <c r="WE497" s="1"/>
      <c r="WF497" s="1"/>
      <c r="WG497" s="1"/>
      <c r="WH497" s="1"/>
      <c r="WI497" s="1"/>
      <c r="WJ497" s="1"/>
      <c r="WK497" s="1"/>
      <c r="WL497" s="1"/>
      <c r="WM497" s="1"/>
      <c r="WN497" s="1"/>
      <c r="WO497" s="1"/>
      <c r="WP497" s="1"/>
      <c r="WQ497" s="1"/>
      <c r="WR497" s="1"/>
      <c r="WS497" s="1"/>
      <c r="WT497" s="1"/>
      <c r="WU497" s="1"/>
      <c r="WV497" s="1"/>
      <c r="WW497" s="1"/>
      <c r="WX497" s="1"/>
      <c r="WY497" s="1"/>
      <c r="WZ497" s="1"/>
      <c r="XA497" s="1"/>
      <c r="XB497" s="1"/>
      <c r="XC497" s="1"/>
      <c r="XD497" s="1"/>
      <c r="XE497" s="1"/>
      <c r="XF497" s="1"/>
      <c r="XG497" s="1"/>
      <c r="XH497" s="1"/>
      <c r="XI497" s="1"/>
      <c r="XJ497" s="1"/>
      <c r="XK497" s="1"/>
      <c r="XL497" s="1"/>
      <c r="XM497" s="1"/>
      <c r="XN497" s="1"/>
      <c r="XO497" s="1"/>
      <c r="XP497" s="1"/>
      <c r="XQ497" s="1"/>
      <c r="XR497" s="1"/>
      <c r="XS497" s="1"/>
      <c r="XT497" s="1"/>
      <c r="XU497" s="1"/>
      <c r="XV497" s="1"/>
      <c r="XW497" s="1"/>
      <c r="XX497" s="1"/>
      <c r="XY497" s="1"/>
      <c r="XZ497" s="1"/>
      <c r="YA497" s="1"/>
      <c r="YB497" s="1"/>
      <c r="YC497" s="1"/>
      <c r="YD497" s="1"/>
      <c r="YE497" s="1"/>
      <c r="YF497" s="1"/>
      <c r="YG497" s="1"/>
      <c r="YH497" s="1"/>
      <c r="YI497" s="1"/>
      <c r="YJ497" s="1"/>
      <c r="YK497" s="1"/>
      <c r="YL497" s="1"/>
      <c r="YM497" s="1"/>
      <c r="YN497" s="1"/>
      <c r="YO497" s="1"/>
      <c r="YP497" s="1"/>
      <c r="YQ497" s="1"/>
      <c r="YR497" s="1"/>
      <c r="YS497" s="1"/>
      <c r="YT497" s="1"/>
      <c r="YU497" s="1"/>
      <c r="YV497" s="1"/>
      <c r="YW497" s="1"/>
      <c r="YX497" s="1"/>
      <c r="YY497" s="1"/>
      <c r="YZ497" s="1"/>
      <c r="ZA497" s="1"/>
      <c r="ZB497" s="1"/>
      <c r="ZC497" s="1"/>
      <c r="ZD497" s="1"/>
      <c r="ZE497" s="1"/>
      <c r="ZF497" s="1"/>
      <c r="ZG497" s="1"/>
      <c r="ZH497" s="1"/>
      <c r="ZI497" s="1"/>
      <c r="ZJ497" s="1"/>
      <c r="ZK497" s="1"/>
      <c r="ZL497" s="1"/>
      <c r="ZM497" s="1"/>
      <c r="ZN497" s="1"/>
      <c r="ZO497" s="1"/>
      <c r="ZP497" s="1"/>
      <c r="ZQ497" s="1"/>
      <c r="ZR497" s="1"/>
      <c r="ZS497" s="1"/>
      <c r="ZT497" s="1"/>
      <c r="ZU497" s="1"/>
      <c r="ZV497" s="1"/>
      <c r="ZW497" s="1"/>
      <c r="ZX497" s="1"/>
      <c r="ZY497" s="1"/>
      <c r="ZZ497" s="1"/>
      <c r="AAA497" s="1"/>
      <c r="AAB497" s="1"/>
      <c r="AAC497" s="1"/>
      <c r="AAD497" s="1"/>
      <c r="AAE497" s="1"/>
      <c r="AAF497" s="1"/>
      <c r="AAG497" s="1"/>
      <c r="AAH497" s="1"/>
      <c r="AAI497" s="1"/>
      <c r="AAJ497" s="1"/>
      <c r="AAK497" s="1"/>
      <c r="AAL497" s="1"/>
      <c r="AAM497" s="1"/>
      <c r="AAN497" s="1"/>
      <c r="AAO497" s="1"/>
      <c r="AAP497" s="1"/>
      <c r="AAQ497" s="1"/>
      <c r="AAR497" s="1"/>
      <c r="AAS497" s="1"/>
      <c r="AAT497" s="1"/>
      <c r="AAU497" s="1"/>
      <c r="AAV497" s="1"/>
      <c r="AAW497" s="1"/>
      <c r="AAX497" s="1"/>
      <c r="AAY497" s="1"/>
      <c r="AAZ497" s="1"/>
      <c r="ABA497" s="1"/>
      <c r="ABB497" s="1"/>
      <c r="ABC497" s="1"/>
      <c r="ABD497" s="1"/>
      <c r="ABE497" s="1"/>
      <c r="ABF497" s="1"/>
      <c r="ABG497" s="1"/>
      <c r="ABH497" s="1"/>
      <c r="ABI497" s="1"/>
      <c r="ABJ497" s="1"/>
      <c r="ABK497" s="1"/>
      <c r="ABL497" s="1"/>
      <c r="ABM497" s="1"/>
      <c r="ABN497" s="1"/>
      <c r="ABO497" s="1"/>
      <c r="ABP497" s="1"/>
      <c r="ABQ497" s="1"/>
      <c r="ABR497" s="1"/>
      <c r="ABS497" s="1"/>
      <c r="ABT497" s="1"/>
      <c r="ABU497" s="1"/>
      <c r="ABV497" s="1"/>
      <c r="ABW497" s="1"/>
      <c r="ABX497" s="1"/>
      <c r="ABY497" s="1"/>
      <c r="ABZ497" s="1"/>
      <c r="ACA497" s="1"/>
      <c r="ACB497" s="1"/>
      <c r="ACC497" s="1"/>
      <c r="ACD497" s="1"/>
      <c r="ACE497" s="1"/>
      <c r="ACF497" s="1"/>
      <c r="ACG497" s="1"/>
      <c r="ACH497" s="1"/>
      <c r="ACI497" s="1"/>
      <c r="ACJ497" s="1"/>
      <c r="ACK497" s="1"/>
      <c r="ACL497" s="1"/>
      <c r="ACM497" s="1"/>
      <c r="ACN497" s="1"/>
      <c r="ACO497" s="1"/>
      <c r="ACP497" s="1"/>
      <c r="ACQ497" s="1"/>
      <c r="ACR497" s="1"/>
      <c r="ACS497" s="1"/>
      <c r="ACT497" s="1"/>
      <c r="ACU497" s="1"/>
      <c r="ACV497" s="1"/>
      <c r="ACW497" s="1"/>
      <c r="ACX497" s="1"/>
      <c r="ACY497" s="1"/>
      <c r="ACZ497" s="1"/>
      <c r="ADA497" s="1"/>
      <c r="ADB497" s="1"/>
      <c r="ADC497" s="1"/>
      <c r="ADD497" s="1"/>
      <c r="ADE497" s="1"/>
      <c r="ADF497" s="1"/>
      <c r="ADG497" s="1"/>
      <c r="ADH497" s="1"/>
      <c r="ADI497" s="1"/>
      <c r="ADJ497" s="1"/>
      <c r="ADK497" s="1"/>
      <c r="ADL497" s="1"/>
      <c r="ADM497" s="1"/>
      <c r="ADN497" s="1"/>
      <c r="ADO497" s="1"/>
      <c r="ADP497" s="1"/>
      <c r="ADQ497" s="1"/>
      <c r="ADR497" s="1"/>
      <c r="ADS497" s="1"/>
      <c r="ADT497" s="1"/>
      <c r="ADU497" s="1"/>
      <c r="ADV497" s="1"/>
      <c r="ADW497" s="1"/>
      <c r="ADX497" s="1"/>
      <c r="ADY497" s="1"/>
      <c r="ADZ497" s="1"/>
      <c r="AEA497" s="1"/>
      <c r="AEB497" s="1"/>
      <c r="AEC497" s="1"/>
      <c r="AED497" s="1"/>
      <c r="AEE497" s="1"/>
      <c r="AEF497" s="1"/>
      <c r="AEG497" s="1"/>
      <c r="AEH497" s="1"/>
      <c r="AEI497" s="1"/>
      <c r="AEJ497" s="1"/>
      <c r="AEK497" s="1"/>
      <c r="AEL497" s="1"/>
      <c r="AEM497" s="1"/>
      <c r="AEN497" s="1"/>
      <c r="AEO497" s="1"/>
      <c r="AEP497" s="1"/>
      <c r="AEQ497" s="1"/>
      <c r="AER497" s="1"/>
      <c r="AES497" s="1"/>
      <c r="AET497" s="1"/>
      <c r="AEU497" s="1"/>
      <c r="AEV497" s="1"/>
      <c r="AEW497" s="1"/>
      <c r="AEX497" s="1"/>
      <c r="AEY497" s="1"/>
      <c r="AEZ497" s="1"/>
      <c r="AFA497" s="1"/>
      <c r="AFB497" s="1"/>
      <c r="AFC497" s="1"/>
      <c r="AFD497" s="1"/>
      <c r="AFE497" s="1"/>
      <c r="AFF497" s="1"/>
      <c r="AFG497" s="1"/>
      <c r="AFH497" s="1"/>
      <c r="AFI497" s="1"/>
      <c r="AFJ497" s="1"/>
      <c r="AFK497" s="1"/>
      <c r="AFL497" s="1"/>
      <c r="AFM497" s="1"/>
      <c r="AFN497" s="1"/>
      <c r="AFO497" s="1"/>
      <c r="AFP497" s="1"/>
      <c r="AFQ497" s="1"/>
      <c r="AFR497" s="1"/>
      <c r="AFS497" s="1"/>
      <c r="AFT497" s="1"/>
      <c r="AFU497" s="1"/>
      <c r="AFV497" s="1"/>
      <c r="AFW497" s="1"/>
      <c r="AFX497" s="1"/>
      <c r="AFY497" s="1"/>
      <c r="AFZ497" s="1"/>
      <c r="AGA497" s="1"/>
      <c r="AGB497" s="1"/>
      <c r="AGC497" s="1"/>
      <c r="AGD497" s="1"/>
      <c r="AGE497" s="1"/>
      <c r="AGF497" s="1"/>
      <c r="AGG497" s="1"/>
      <c r="AGH497" s="1"/>
      <c r="AGI497" s="1"/>
      <c r="AGJ497" s="1"/>
      <c r="AGK497" s="1"/>
      <c r="AGL497" s="1"/>
      <c r="AGM497" s="1"/>
      <c r="AGN497" s="1"/>
      <c r="AGO497" s="1"/>
      <c r="AGP497" s="1"/>
      <c r="AGQ497" s="1"/>
      <c r="AGR497" s="1"/>
      <c r="AGS497" s="1"/>
      <c r="AGT497" s="1"/>
      <c r="AGU497" s="1"/>
      <c r="AGV497" s="1"/>
      <c r="AGW497" s="1"/>
      <c r="AGX497" s="1"/>
      <c r="AGY497" s="1"/>
      <c r="AGZ497" s="1"/>
      <c r="AHA497" s="1"/>
      <c r="AHB497" s="1"/>
      <c r="AHC497" s="1"/>
      <c r="AHD497" s="1"/>
      <c r="AHE497" s="1"/>
      <c r="AHF497" s="1"/>
      <c r="AHG497" s="1"/>
      <c r="AHH497" s="1"/>
      <c r="AHI497" s="1"/>
      <c r="AHJ497" s="1"/>
      <c r="AHK497" s="1"/>
      <c r="AHL497" s="1"/>
      <c r="AHM497" s="1"/>
      <c r="AHN497" s="1"/>
      <c r="AHO497" s="1"/>
      <c r="AHP497" s="1"/>
      <c r="AHQ497" s="1"/>
      <c r="AHR497" s="1"/>
      <c r="AHS497" s="1"/>
      <c r="AHT497" s="1"/>
      <c r="AHU497" s="1"/>
      <c r="AHV497" s="1"/>
      <c r="AHW497" s="1"/>
      <c r="AHX497" s="1"/>
      <c r="AHY497" s="1"/>
      <c r="AHZ497" s="1"/>
      <c r="AIA497" s="1"/>
      <c r="AIB497" s="1"/>
      <c r="AIC497" s="1"/>
      <c r="AID497" s="1"/>
      <c r="AIE497" s="1"/>
      <c r="AIF497" s="1"/>
      <c r="AIG497" s="1"/>
      <c r="AIH497" s="1"/>
      <c r="AII497" s="1"/>
      <c r="AIJ497" s="1"/>
      <c r="AIK497" s="1"/>
      <c r="AIL497" s="1"/>
      <c r="AIM497" s="1"/>
      <c r="AIN497" s="1"/>
      <c r="AIO497" s="1"/>
      <c r="AIP497" s="1"/>
      <c r="AIQ497" s="1"/>
      <c r="AIR497" s="1"/>
      <c r="AIS497" s="1"/>
      <c r="AIT497" s="1"/>
      <c r="AIU497" s="1"/>
      <c r="AIV497" s="1"/>
      <c r="AIW497" s="1"/>
      <c r="AIX497" s="1"/>
      <c r="AIY497" s="1"/>
      <c r="AIZ497" s="1"/>
      <c r="AJA497" s="1"/>
      <c r="AJB497" s="1"/>
      <c r="AJC497" s="1"/>
      <c r="AJD497" s="1"/>
      <c r="AJE497" s="1"/>
      <c r="AJF497" s="1"/>
      <c r="AJG497" s="1"/>
      <c r="AJH497" s="1"/>
      <c r="AJI497" s="1"/>
      <c r="AJJ497" s="1"/>
      <c r="AJK497" s="1"/>
      <c r="AJL497" s="1"/>
      <c r="AJM497" s="1"/>
      <c r="AJN497" s="1"/>
      <c r="AJO497" s="1"/>
      <c r="AJP497" s="1"/>
      <c r="AJQ497" s="1"/>
      <c r="AJR497" s="1"/>
      <c r="AJS497" s="1"/>
      <c r="AJT497" s="1"/>
      <c r="AJU497" s="1"/>
      <c r="AJV497" s="1"/>
      <c r="AJW497" s="1"/>
      <c r="AJX497" s="1"/>
      <c r="AJY497" s="1"/>
      <c r="AJZ497" s="1"/>
      <c r="AKA497" s="1"/>
      <c r="AKB497" s="1"/>
      <c r="AKC497" s="1"/>
      <c r="AKD497" s="1"/>
      <c r="AKE497" s="1"/>
      <c r="AKF497" s="1"/>
      <c r="AKG497" s="1"/>
      <c r="AKH497" s="1"/>
      <c r="AKI497" s="1"/>
      <c r="AKJ497" s="1"/>
      <c r="AKK497" s="1"/>
      <c r="AKL497" s="1"/>
      <c r="AKM497" s="1"/>
      <c r="AKN497" s="1"/>
      <c r="AKO497" s="1"/>
      <c r="AKP497" s="1"/>
      <c r="AKQ497" s="1"/>
      <c r="AKR497" s="1"/>
      <c r="AKS497" s="1"/>
      <c r="AKT497" s="1"/>
      <c r="AKU497" s="1"/>
      <c r="AKV497" s="1"/>
      <c r="AKW497" s="1"/>
      <c r="AKX497" s="1"/>
      <c r="AKY497" s="1"/>
      <c r="AKZ497" s="1"/>
      <c r="ALA497" s="1"/>
      <c r="ALB497" s="1"/>
      <c r="ALC497" s="1"/>
      <c r="ALD497" s="1"/>
      <c r="ALE497" s="1"/>
      <c r="ALF497" s="1"/>
      <c r="ALG497" s="1"/>
      <c r="ALH497" s="1"/>
      <c r="ALI497" s="1"/>
      <c r="ALJ497" s="1"/>
      <c r="ALK497" s="1"/>
      <c r="ALL497" s="1"/>
      <c r="ALM497" s="1"/>
      <c r="ALN497" s="1"/>
      <c r="ALO497" s="1"/>
      <c r="ALP497" s="1"/>
      <c r="ALQ497" s="1"/>
      <c r="ALR497" s="1"/>
      <c r="ALS497" s="1"/>
      <c r="ALT497" s="1"/>
      <c r="ALU497" s="1"/>
      <c r="ALV497" s="1"/>
      <c r="ALW497" s="1"/>
      <c r="ALX497" s="1"/>
      <c r="ALY497" s="1"/>
      <c r="ALZ497" s="1"/>
      <c r="AMA497" s="1"/>
      <c r="AMB497" s="1"/>
      <c r="AMC497" s="1"/>
      <c r="AMD497" s="1"/>
      <c r="AME497" s="1"/>
      <c r="AMF497" s="1"/>
      <c r="AMG497" s="1"/>
      <c r="AMH497" s="1"/>
      <c r="AMI497" s="1"/>
      <c r="AMJ497" s="1"/>
      <c r="AMK497" s="1"/>
      <c r="AML497" s="1"/>
      <c r="AMM497" s="1"/>
      <c r="AMN497" s="1"/>
      <c r="AMO497" s="1"/>
      <c r="AMP497" s="1"/>
      <c r="AMQ497" s="1"/>
      <c r="AMR497" s="1"/>
      <c r="AMS497" s="1"/>
      <c r="AMT497" s="1"/>
      <c r="AMU497" s="1"/>
      <c r="AMV497" s="1"/>
      <c r="AMW497" s="1"/>
      <c r="AMX497" s="1"/>
      <c r="AMY497" s="1"/>
      <c r="AMZ497" s="1"/>
      <c r="ANA497" s="1"/>
      <c r="ANB497" s="1"/>
      <c r="ANC497" s="1"/>
      <c r="AND497" s="1"/>
      <c r="ANE497" s="1"/>
      <c r="ANF497" s="1"/>
      <c r="ANG497" s="1"/>
      <c r="ANH497" s="1"/>
      <c r="ANI497" s="1"/>
      <c r="ANJ497" s="1"/>
      <c r="ANK497" s="1"/>
      <c r="ANL497" s="1"/>
      <c r="ANM497" s="1"/>
      <c r="ANN497" s="1"/>
      <c r="ANO497" s="1"/>
      <c r="ANP497" s="1"/>
      <c r="ANQ497" s="1"/>
      <c r="ANR497" s="1"/>
      <c r="ANS497" s="1"/>
      <c r="ANT497" s="1"/>
      <c r="ANU497" s="1"/>
      <c r="ANV497" s="1"/>
      <c r="ANW497" s="1"/>
      <c r="ANX497" s="1"/>
      <c r="ANY497" s="1"/>
      <c r="ANZ497" s="1"/>
      <c r="AOA497" s="1"/>
      <c r="AOB497" s="1"/>
      <c r="AOC497" s="1"/>
      <c r="AOD497" s="1"/>
      <c r="AOE497" s="1"/>
      <c r="AOF497" s="1"/>
      <c r="AOG497" s="1"/>
      <c r="AOH497" s="1"/>
      <c r="AOI497" s="1"/>
      <c r="AOJ497" s="1"/>
      <c r="AOK497" s="1"/>
      <c r="AOL497" s="1"/>
      <c r="AOM497" s="1"/>
      <c r="AON497" s="1"/>
      <c r="AOO497" s="1"/>
      <c r="AOP497" s="1"/>
      <c r="AOQ497" s="1"/>
      <c r="AOR497" s="1"/>
      <c r="AOS497" s="1"/>
      <c r="AOT497" s="1"/>
      <c r="AOU497" s="1"/>
      <c r="AOV497" s="1"/>
      <c r="AOW497" s="1"/>
      <c r="AOX497" s="1"/>
      <c r="AOY497" s="1"/>
      <c r="AOZ497" s="1"/>
      <c r="APA497" s="1"/>
      <c r="APB497" s="1"/>
      <c r="APC497" s="1"/>
      <c r="APD497" s="1"/>
      <c r="APE497" s="1"/>
      <c r="APF497" s="1"/>
      <c r="APG497" s="1"/>
      <c r="APH497" s="1"/>
      <c r="API497" s="1"/>
      <c r="APJ497" s="1"/>
      <c r="APK497" s="1"/>
      <c r="APL497" s="1"/>
      <c r="APM497" s="1"/>
      <c r="APN497" s="1"/>
      <c r="APO497" s="1"/>
      <c r="APP497" s="1"/>
      <c r="APQ497" s="1"/>
      <c r="APR497" s="1"/>
      <c r="APS497" s="1"/>
      <c r="APT497" s="1"/>
      <c r="APU497" s="1"/>
      <c r="APV497" s="1"/>
      <c r="APW497" s="1"/>
      <c r="APX497" s="1"/>
      <c r="APY497" s="1"/>
      <c r="APZ497" s="1"/>
      <c r="AQA497" s="1"/>
      <c r="AQB497" s="1"/>
      <c r="AQC497" s="1"/>
      <c r="AQD497" s="1"/>
      <c r="AQE497" s="1"/>
      <c r="AQF497" s="1"/>
      <c r="AQG497" s="1"/>
      <c r="AQH497" s="1"/>
      <c r="AQI497" s="1"/>
      <c r="AQJ497" s="1"/>
      <c r="AQK497" s="1"/>
      <c r="AQL497" s="1"/>
      <c r="AQM497" s="1"/>
      <c r="AQN497" s="1"/>
      <c r="AQO497" s="1"/>
      <c r="AQP497" s="1"/>
      <c r="AQQ497" s="1"/>
      <c r="AQR497" s="1"/>
      <c r="AQS497" s="1"/>
      <c r="AQT497" s="1"/>
      <c r="AQU497" s="1"/>
      <c r="AQV497" s="1"/>
      <c r="AQW497" s="1"/>
      <c r="AQX497" s="1"/>
      <c r="AQY497" s="1"/>
      <c r="AQZ497" s="1"/>
      <c r="ARA497" s="1"/>
      <c r="ARB497" s="1"/>
      <c r="ARC497" s="1"/>
      <c r="ARD497" s="1"/>
      <c r="ARE497" s="1"/>
      <c r="ARF497" s="1"/>
      <c r="ARG497" s="1"/>
      <c r="ARH497" s="1"/>
      <c r="ARI497" s="1"/>
      <c r="ARJ497" s="1"/>
      <c r="ARK497" s="1"/>
      <c r="ARL497" s="1"/>
      <c r="ARM497" s="1"/>
      <c r="ARN497" s="1"/>
      <c r="ARO497" s="1"/>
      <c r="ARP497" s="1"/>
      <c r="ARQ497" s="1"/>
      <c r="ARR497" s="1"/>
      <c r="ARS497" s="1"/>
      <c r="ART497" s="1"/>
      <c r="ARU497" s="1"/>
      <c r="ARV497" s="1"/>
      <c r="ARW497" s="1"/>
      <c r="ARX497" s="1"/>
      <c r="ARY497" s="1"/>
      <c r="ARZ497" s="1"/>
      <c r="ASA497" s="1"/>
      <c r="ASB497" s="1"/>
      <c r="ASC497" s="1"/>
      <c r="ASD497" s="1"/>
      <c r="ASE497" s="1"/>
      <c r="ASF497" s="1"/>
      <c r="ASG497" s="1"/>
      <c r="ASH497" s="1"/>
      <c r="ASI497" s="1"/>
      <c r="ASJ497" s="1"/>
      <c r="ASK497" s="1"/>
      <c r="ASL497" s="1"/>
      <c r="ASM497" s="1"/>
      <c r="ASN497" s="1"/>
      <c r="ASO497" s="1"/>
      <c r="ASP497" s="1"/>
      <c r="ASQ497" s="1"/>
      <c r="ASR497" s="1"/>
      <c r="ASS497" s="1"/>
      <c r="AST497" s="1"/>
      <c r="ASU497" s="1"/>
      <c r="ASV497" s="1"/>
      <c r="ASW497" s="1"/>
      <c r="ASX497" s="1"/>
      <c r="ASY497" s="1"/>
      <c r="ASZ497" s="1"/>
      <c r="ATA497" s="1"/>
      <c r="ATB497" s="1"/>
      <c r="ATC497" s="1"/>
      <c r="ATD497" s="1"/>
      <c r="ATE497" s="1"/>
      <c r="ATF497" s="1"/>
      <c r="ATG497" s="1"/>
      <c r="ATH497" s="1"/>
      <c r="ATI497" s="1"/>
      <c r="ATJ497" s="1"/>
      <c r="ATK497" s="1"/>
      <c r="ATL497" s="1"/>
      <c r="ATM497" s="1"/>
      <c r="ATN497" s="1"/>
      <c r="ATO497" s="1"/>
      <c r="ATP497" s="1"/>
      <c r="ATQ497" s="1"/>
      <c r="ATR497" s="1"/>
      <c r="ATS497" s="1"/>
      <c r="ATT497" s="1"/>
      <c r="ATU497" s="1"/>
      <c r="ATV497" s="1"/>
      <c r="ATW497" s="1"/>
      <c r="ATX497" s="1"/>
      <c r="ATY497" s="1"/>
      <c r="ATZ497" s="1"/>
      <c r="AUA497" s="1"/>
      <c r="AUB497" s="1"/>
      <c r="AUC497" s="1"/>
      <c r="AUD497" s="1"/>
      <c r="AUE497" s="1"/>
      <c r="AUF497" s="1"/>
      <c r="AUG497" s="1"/>
      <c r="AUH497" s="1"/>
      <c r="AUI497" s="1"/>
      <c r="AUJ497" s="1"/>
      <c r="AUK497" s="1"/>
      <c r="AUL497" s="1"/>
      <c r="AUM497" s="1"/>
      <c r="AUN497" s="1"/>
      <c r="AUO497" s="1"/>
      <c r="AUP497" s="1"/>
      <c r="AUQ497" s="1"/>
      <c r="AUR497" s="1"/>
      <c r="AUS497" s="1"/>
      <c r="AUT497" s="1"/>
      <c r="AUU497" s="1"/>
      <c r="AUV497" s="1"/>
      <c r="AUW497" s="1"/>
      <c r="AUX497" s="1"/>
      <c r="AUY497" s="1"/>
      <c r="AUZ497" s="1"/>
      <c r="AVA497" s="1"/>
      <c r="AVB497" s="1"/>
      <c r="AVC497" s="1"/>
      <c r="AVD497" s="1"/>
      <c r="AVE497" s="1"/>
      <c r="AVF497" s="1"/>
      <c r="AVG497" s="1"/>
      <c r="AVH497" s="1"/>
      <c r="AVI497" s="1"/>
      <c r="AVJ497" s="1"/>
      <c r="AVK497" s="1"/>
      <c r="AVL497" s="1"/>
      <c r="AVM497" s="1"/>
      <c r="AVN497" s="1"/>
      <c r="AVO497" s="1"/>
      <c r="AVP497" s="1"/>
      <c r="AVQ497" s="1"/>
      <c r="AVR497" s="1"/>
      <c r="AVS497" s="1"/>
      <c r="AVT497" s="1"/>
      <c r="AVU497" s="1"/>
      <c r="AVV497" s="1"/>
      <c r="AVW497" s="1"/>
      <c r="AVX497" s="1"/>
      <c r="AVY497" s="1"/>
      <c r="AVZ497" s="1"/>
      <c r="AWA497" s="1"/>
      <c r="AWB497" s="1"/>
      <c r="AWC497" s="1"/>
      <c r="AWD497" s="1"/>
      <c r="AWE497" s="1"/>
      <c r="AWF497" s="1"/>
      <c r="AWG497" s="1"/>
      <c r="AWH497" s="1"/>
      <c r="AWI497" s="1"/>
      <c r="AWJ497" s="1"/>
      <c r="AWK497" s="1"/>
      <c r="AWL497" s="1"/>
      <c r="AWM497" s="1"/>
      <c r="AWN497" s="1"/>
      <c r="AWO497" s="1"/>
      <c r="AWP497" s="1"/>
      <c r="AWQ497" s="1"/>
      <c r="AWR497" s="1"/>
      <c r="AWS497" s="1"/>
      <c r="AWT497" s="1"/>
      <c r="AWU497" s="1"/>
      <c r="AWV497" s="1"/>
      <c r="AWW497" s="1"/>
      <c r="AWX497" s="1"/>
      <c r="AWY497" s="1"/>
      <c r="AWZ497" s="1"/>
      <c r="AXA497" s="1"/>
      <c r="AXB497" s="1"/>
      <c r="AXC497" s="1"/>
      <c r="AXD497" s="1"/>
      <c r="AXE497" s="1"/>
      <c r="AXF497" s="1"/>
      <c r="AXG497" s="1"/>
      <c r="AXH497" s="1"/>
      <c r="AXI497" s="1"/>
      <c r="AXJ497" s="1"/>
      <c r="AXK497" s="1"/>
      <c r="AXL497" s="1"/>
      <c r="AXM497" s="1"/>
      <c r="AXN497" s="1"/>
      <c r="AXO497" s="1"/>
      <c r="AXP497" s="1"/>
      <c r="AXQ497" s="1"/>
      <c r="AXR497" s="1"/>
      <c r="AXS497" s="1"/>
      <c r="AXT497" s="1"/>
      <c r="AXU497" s="1"/>
      <c r="AXV497" s="1"/>
      <c r="AXW497" s="1"/>
      <c r="AXX497" s="1"/>
      <c r="AXY497" s="1"/>
      <c r="AXZ497" s="1"/>
      <c r="AYA497" s="1"/>
      <c r="AYB497" s="1"/>
      <c r="AYC497" s="1"/>
      <c r="AYD497" s="1"/>
      <c r="AYE497" s="1"/>
      <c r="AYF497" s="1"/>
      <c r="AYG497" s="1"/>
      <c r="AYH497" s="1"/>
      <c r="AYI497" s="1"/>
      <c r="AYJ497" s="1"/>
      <c r="AYK497" s="1"/>
      <c r="AYL497" s="1"/>
      <c r="AYM497" s="1"/>
      <c r="AYN497" s="1"/>
      <c r="AYO497" s="1"/>
      <c r="AYP497" s="1"/>
      <c r="AYQ497" s="1"/>
      <c r="AYR497" s="1"/>
      <c r="AYS497" s="1"/>
      <c r="AYT497" s="1"/>
      <c r="AYU497" s="1"/>
      <c r="AYV497" s="1"/>
      <c r="AYW497" s="1"/>
      <c r="AYX497" s="1"/>
      <c r="AYY497" s="1"/>
      <c r="AYZ497" s="1"/>
      <c r="AZA497" s="1"/>
      <c r="AZB497" s="1"/>
      <c r="AZC497" s="1"/>
      <c r="AZD497" s="1"/>
      <c r="AZE497" s="1"/>
      <c r="AZF497" s="1"/>
      <c r="AZG497" s="1"/>
      <c r="AZH497" s="1"/>
      <c r="AZI497" s="1"/>
      <c r="AZJ497" s="1"/>
      <c r="AZK497" s="1"/>
      <c r="AZL497" s="1"/>
      <c r="AZM497" s="1"/>
      <c r="AZN497" s="1"/>
      <c r="AZO497" s="1"/>
      <c r="AZP497" s="1"/>
      <c r="AZQ497" s="1"/>
      <c r="AZR497" s="1"/>
      <c r="AZS497" s="1"/>
      <c r="AZT497" s="1"/>
      <c r="AZU497" s="1"/>
      <c r="AZV497" s="1"/>
      <c r="AZW497" s="1"/>
      <c r="AZX497" s="1"/>
      <c r="AZY497" s="1"/>
      <c r="AZZ497" s="1"/>
      <c r="BAA497" s="1"/>
      <c r="BAB497" s="1"/>
      <c r="BAC497" s="1"/>
      <c r="BAD497" s="1"/>
      <c r="BAE497" s="1"/>
      <c r="BAF497" s="1"/>
      <c r="BAG497" s="1"/>
      <c r="BAH497" s="1"/>
      <c r="BAI497" s="1"/>
      <c r="BAJ497" s="1"/>
      <c r="BAK497" s="1"/>
      <c r="BAL497" s="1"/>
      <c r="BAM497" s="1"/>
      <c r="BAN497" s="1"/>
      <c r="BAO497" s="1"/>
      <c r="BAP497" s="1"/>
      <c r="BAQ497" s="1"/>
      <c r="BAR497" s="1"/>
      <c r="BAS497" s="1"/>
      <c r="BAT497" s="1"/>
      <c r="BAU497" s="1"/>
      <c r="BAV497" s="1"/>
      <c r="BAW497" s="1"/>
      <c r="BAX497" s="1"/>
      <c r="BAY497" s="1"/>
      <c r="BAZ497" s="1"/>
      <c r="BBA497" s="1"/>
      <c r="BBB497" s="1"/>
      <c r="BBC497" s="1"/>
      <c r="BBD497" s="1"/>
      <c r="BBE497" s="1"/>
      <c r="BBF497" s="1"/>
      <c r="BBG497" s="1"/>
      <c r="BBH497" s="1"/>
      <c r="BBI497" s="1"/>
      <c r="BBJ497" s="1"/>
      <c r="BBK497" s="1"/>
      <c r="BBL497" s="1"/>
      <c r="BBM497" s="1"/>
      <c r="BBN497" s="1"/>
      <c r="BBO497" s="1"/>
      <c r="BBP497" s="1"/>
      <c r="BBQ497" s="1"/>
      <c r="BBR497" s="1"/>
      <c r="BBS497" s="1"/>
      <c r="BBT497" s="1"/>
      <c r="BBU497" s="1"/>
      <c r="BBV497" s="1"/>
      <c r="BBW497" s="1"/>
      <c r="BBX497" s="1"/>
      <c r="BBY497" s="1"/>
      <c r="BBZ497" s="1"/>
      <c r="BCA497" s="1"/>
      <c r="BCB497" s="1"/>
      <c r="BCC497" s="1"/>
      <c r="BCD497" s="1"/>
      <c r="BCE497" s="1"/>
      <c r="BCF497" s="1"/>
      <c r="BCG497" s="1"/>
      <c r="BCH497" s="1"/>
      <c r="BCI497" s="1"/>
      <c r="BCJ497" s="1"/>
      <c r="BCK497" s="1"/>
      <c r="BCL497" s="1"/>
      <c r="BCM497" s="1"/>
      <c r="BCN497" s="1"/>
      <c r="BCO497" s="1"/>
      <c r="BCP497" s="1"/>
      <c r="BCQ497" s="1"/>
      <c r="BCR497" s="1"/>
      <c r="BCS497" s="1"/>
      <c r="BCT497" s="1"/>
      <c r="BCU497" s="1"/>
      <c r="BCV497" s="1"/>
      <c r="BCW497" s="1"/>
      <c r="BCX497" s="1"/>
      <c r="BCY497" s="1"/>
      <c r="BCZ497" s="1"/>
      <c r="BDA497" s="1"/>
      <c r="BDB497" s="1"/>
      <c r="BDC497" s="1"/>
      <c r="BDD497" s="1"/>
      <c r="BDE497" s="1"/>
      <c r="BDF497" s="1"/>
      <c r="BDG497" s="1"/>
      <c r="BDH497" s="1"/>
      <c r="BDI497" s="1"/>
      <c r="BDJ497" s="1"/>
      <c r="BDK497" s="1"/>
      <c r="BDL497" s="1"/>
      <c r="BDM497" s="1"/>
      <c r="BDN497" s="1"/>
      <c r="BDO497" s="1"/>
      <c r="BDP497" s="1"/>
      <c r="BDQ497" s="1"/>
      <c r="BDR497" s="1"/>
      <c r="BDS497" s="1"/>
      <c r="BDT497" s="1"/>
      <c r="BDU497" s="1"/>
      <c r="BDV497" s="1"/>
      <c r="BDW497" s="1"/>
      <c r="BDX497" s="1"/>
      <c r="BDY497" s="1"/>
      <c r="BDZ497" s="1"/>
      <c r="BEA497" s="1"/>
      <c r="BEB497" s="1"/>
      <c r="BEC497" s="1"/>
      <c r="BED497" s="1"/>
      <c r="BEE497" s="1"/>
      <c r="BEF497" s="1"/>
      <c r="BEG497" s="1"/>
      <c r="BEH497" s="1"/>
      <c r="BEI497" s="1"/>
      <c r="BEJ497" s="1"/>
      <c r="BEK497" s="1"/>
      <c r="BEL497" s="1"/>
      <c r="BEM497" s="1"/>
      <c r="BEN497" s="1"/>
      <c r="BEO497" s="1"/>
      <c r="BEP497" s="1"/>
      <c r="BEQ497" s="1"/>
      <c r="BER497" s="1"/>
      <c r="BES497" s="1"/>
      <c r="BET497" s="1"/>
      <c r="BEU497" s="1"/>
      <c r="BEV497" s="1"/>
      <c r="BEW497" s="1"/>
      <c r="BEX497" s="1"/>
      <c r="BEY497" s="1"/>
      <c r="BEZ497" s="1"/>
      <c r="BFA497" s="1"/>
      <c r="BFB497" s="1"/>
      <c r="BFC497" s="1"/>
      <c r="BFD497" s="1"/>
      <c r="BFE497" s="1"/>
      <c r="BFF497" s="1"/>
      <c r="BFG497" s="1"/>
      <c r="BFH497" s="1"/>
      <c r="BFI497" s="1"/>
      <c r="BFJ497" s="1"/>
      <c r="BFK497" s="1"/>
      <c r="BFL497" s="1"/>
      <c r="BFM497" s="1"/>
      <c r="BFN497" s="1"/>
      <c r="BFO497" s="1"/>
      <c r="BFP497" s="1"/>
      <c r="BFQ497" s="1"/>
      <c r="BFR497" s="1"/>
      <c r="BFS497" s="1"/>
      <c r="BFT497" s="1"/>
      <c r="BFU497" s="1"/>
      <c r="BFV497" s="1"/>
      <c r="BFW497" s="1"/>
      <c r="BFX497" s="1"/>
      <c r="BFY497" s="1"/>
      <c r="BFZ497" s="1"/>
      <c r="BGA497" s="1"/>
      <c r="BGB497" s="1"/>
      <c r="BGC497" s="1"/>
      <c r="BGD497" s="1"/>
      <c r="BGE497" s="1"/>
      <c r="BGF497" s="1"/>
      <c r="BGG497" s="1"/>
      <c r="BGH497" s="1"/>
      <c r="BGI497" s="1"/>
      <c r="BGJ497" s="1"/>
      <c r="BGK497" s="1"/>
      <c r="BGL497" s="1"/>
      <c r="BGM497" s="1"/>
      <c r="BGN497" s="1"/>
      <c r="BGO497" s="1"/>
      <c r="BGP497" s="1"/>
      <c r="BGQ497" s="1"/>
      <c r="BGR497" s="1"/>
      <c r="BGS497" s="1"/>
      <c r="BGT497" s="1"/>
      <c r="BGU497" s="1"/>
      <c r="BGV497" s="1"/>
      <c r="BGW497" s="1"/>
      <c r="BGX497" s="1"/>
      <c r="BGY497" s="1"/>
      <c r="BGZ497" s="1"/>
      <c r="BHA497" s="1"/>
      <c r="BHB497" s="1"/>
      <c r="BHC497" s="1"/>
      <c r="BHD497" s="1"/>
      <c r="BHE497" s="1"/>
      <c r="BHF497" s="1"/>
      <c r="BHG497" s="1"/>
      <c r="BHH497" s="1"/>
      <c r="BHI497" s="1"/>
      <c r="BHJ497" s="1"/>
      <c r="BHK497" s="1"/>
      <c r="BHL497" s="1"/>
      <c r="BHM497" s="1"/>
      <c r="BHN497" s="1"/>
      <c r="BHO497" s="1"/>
      <c r="BHP497" s="1"/>
      <c r="BHQ497" s="1"/>
      <c r="BHR497" s="1"/>
      <c r="BHS497" s="1"/>
      <c r="BHT497" s="1"/>
      <c r="BHU497" s="1"/>
      <c r="BHV497" s="1"/>
      <c r="BHW497" s="1"/>
      <c r="BHX497" s="1"/>
      <c r="BHY497" s="1"/>
      <c r="BHZ497" s="1"/>
      <c r="BIA497" s="1"/>
      <c r="BIB497" s="1"/>
      <c r="BIC497" s="1"/>
      <c r="BID497" s="1"/>
      <c r="BIE497" s="1"/>
      <c r="BIF497" s="1"/>
      <c r="BIG497" s="1"/>
      <c r="BIH497" s="1"/>
      <c r="BII497" s="1"/>
      <c r="BIJ497" s="1"/>
      <c r="BIK497" s="1"/>
      <c r="BIL497" s="1"/>
      <c r="BIM497" s="1"/>
      <c r="BIN497" s="1"/>
      <c r="BIO497" s="1"/>
      <c r="BIP497" s="1"/>
      <c r="BIQ497" s="1"/>
      <c r="BIR497" s="1"/>
      <c r="BIS497" s="1"/>
      <c r="BIT497" s="1"/>
      <c r="BIU497" s="1"/>
      <c r="BIV497" s="1"/>
      <c r="BIW497" s="1"/>
      <c r="BIX497" s="1"/>
      <c r="BIY497" s="1"/>
      <c r="BIZ497" s="1"/>
      <c r="BJA497" s="1"/>
      <c r="BJB497" s="1"/>
      <c r="BJC497" s="1"/>
      <c r="BJD497" s="1"/>
      <c r="BJE497" s="1"/>
      <c r="BJF497" s="1"/>
      <c r="BJG497" s="1"/>
      <c r="BJH497" s="1"/>
      <c r="BJI497" s="1"/>
      <c r="BJJ497" s="1"/>
      <c r="BJK497" s="1"/>
      <c r="BJL497" s="1"/>
      <c r="BJM497" s="1"/>
      <c r="BJN497" s="1"/>
      <c r="BJO497" s="1"/>
      <c r="BJP497" s="1"/>
      <c r="BJQ497" s="1"/>
      <c r="BJR497" s="1"/>
      <c r="BJS497" s="1"/>
      <c r="BJT497" s="1"/>
      <c r="BJU497" s="1"/>
      <c r="BJV497" s="1"/>
      <c r="BJW497" s="1"/>
      <c r="BJX497" s="1"/>
      <c r="BJY497" s="1"/>
      <c r="BJZ497" s="1"/>
      <c r="BKA497" s="1"/>
      <c r="BKB497" s="1"/>
      <c r="BKC497" s="1"/>
      <c r="BKD497" s="1"/>
      <c r="BKE497" s="1"/>
      <c r="BKF497" s="1"/>
      <c r="BKG497" s="1"/>
      <c r="BKH497" s="1"/>
      <c r="BKI497" s="1"/>
      <c r="BKJ497" s="1"/>
      <c r="BKK497" s="1"/>
      <c r="BKL497" s="1"/>
      <c r="BKM497" s="1"/>
      <c r="BKN497" s="1"/>
      <c r="BKO497" s="1"/>
      <c r="BKP497" s="1"/>
      <c r="BKQ497" s="1"/>
      <c r="BKR497" s="1"/>
      <c r="BKS497" s="1"/>
      <c r="BKT497" s="1"/>
      <c r="BKU497" s="1"/>
      <c r="BKV497" s="1"/>
      <c r="BKW497" s="1"/>
      <c r="BKX497" s="1"/>
      <c r="BKY497" s="1"/>
      <c r="BKZ497" s="1"/>
      <c r="BLA497" s="1"/>
      <c r="BLB497" s="1"/>
      <c r="BLC497" s="1"/>
      <c r="BLD497" s="1"/>
      <c r="BLE497" s="1"/>
      <c r="BLF497" s="1"/>
      <c r="BLG497" s="1"/>
      <c r="BLH497" s="1"/>
      <c r="BLI497" s="1"/>
      <c r="BLJ497" s="1"/>
      <c r="BLK497" s="1"/>
      <c r="BLL497" s="1"/>
      <c r="BLM497" s="1"/>
      <c r="BLN497" s="1"/>
      <c r="BLO497" s="1"/>
      <c r="BLP497" s="1"/>
      <c r="BLQ497" s="1"/>
      <c r="BLR497" s="1"/>
      <c r="BLS497" s="1"/>
      <c r="BLT497" s="1"/>
      <c r="BLU497" s="1"/>
      <c r="BLV497" s="1"/>
      <c r="BLW497" s="1"/>
      <c r="BLX497" s="1"/>
      <c r="BLY497" s="1"/>
      <c r="BLZ497" s="1"/>
      <c r="BMA497" s="1"/>
      <c r="BMB497" s="1"/>
      <c r="BMC497" s="1"/>
      <c r="BMD497" s="1"/>
      <c r="BME497" s="1"/>
      <c r="BMF497" s="1"/>
      <c r="BMG497" s="1"/>
      <c r="BMH497" s="1"/>
      <c r="BMI497" s="1"/>
      <c r="BMJ497" s="1"/>
      <c r="BMK497" s="1"/>
      <c r="BML497" s="1"/>
      <c r="BMM497" s="1"/>
      <c r="BMN497" s="1"/>
      <c r="BMO497" s="1"/>
      <c r="BMP497" s="1"/>
      <c r="BMQ497" s="1"/>
      <c r="BMR497" s="1"/>
      <c r="BMS497" s="1"/>
      <c r="BMT497" s="1"/>
      <c r="BMU497" s="1"/>
      <c r="BMV497" s="1"/>
      <c r="BMW497" s="1"/>
      <c r="BMX497" s="1"/>
      <c r="BMY497" s="1"/>
      <c r="BMZ497" s="1"/>
      <c r="BNA497" s="1"/>
      <c r="BNB497" s="1"/>
      <c r="BNC497" s="1"/>
      <c r="BND497" s="1"/>
      <c r="BNE497" s="1"/>
      <c r="BNF497" s="1"/>
      <c r="BNG497" s="1"/>
      <c r="BNH497" s="1"/>
      <c r="BNI497" s="1"/>
      <c r="BNJ497" s="1"/>
      <c r="BNK497" s="1"/>
      <c r="BNL497" s="1"/>
      <c r="BNM497" s="1"/>
      <c r="BNN497" s="1"/>
      <c r="BNO497" s="1"/>
      <c r="BNP497" s="1"/>
      <c r="BNQ497" s="1"/>
      <c r="BNR497" s="1"/>
      <c r="BNS497" s="1"/>
      <c r="BNT497" s="1"/>
      <c r="BNU497" s="1"/>
      <c r="BNV497" s="1"/>
      <c r="BNW497" s="1"/>
      <c r="BNX497" s="1"/>
      <c r="BNY497" s="1"/>
      <c r="BNZ497" s="1"/>
      <c r="BOA497" s="1"/>
      <c r="BOB497" s="1"/>
      <c r="BOC497" s="1"/>
      <c r="BOD497" s="1"/>
      <c r="BOE497" s="1"/>
      <c r="BOF497" s="1"/>
      <c r="BOG497" s="1"/>
      <c r="BOH497" s="1"/>
      <c r="BOI497" s="1"/>
      <c r="BOJ497" s="1"/>
      <c r="BOK497" s="1"/>
      <c r="BOL497" s="1"/>
      <c r="BOM497" s="1"/>
      <c r="BON497" s="1"/>
      <c r="BOO497" s="1"/>
      <c r="BOP497" s="1"/>
      <c r="BOQ497" s="1"/>
      <c r="BOR497" s="1"/>
      <c r="BOS497" s="1"/>
      <c r="BOT497" s="1"/>
      <c r="BOU497" s="1"/>
      <c r="BOV497" s="1"/>
      <c r="BOW497" s="1"/>
      <c r="BOX497" s="1"/>
      <c r="BOY497" s="1"/>
      <c r="BOZ497" s="1"/>
      <c r="BPA497" s="1"/>
      <c r="BPB497" s="1"/>
      <c r="BPC497" s="1"/>
      <c r="BPD497" s="1"/>
      <c r="BPE497" s="1"/>
      <c r="BPF497" s="1"/>
      <c r="BPG497" s="1"/>
      <c r="BPH497" s="1"/>
      <c r="BPI497" s="1"/>
      <c r="BPJ497" s="1"/>
      <c r="BPK497" s="1"/>
      <c r="BPL497" s="1"/>
      <c r="BPM497" s="1"/>
      <c r="BPN497" s="1"/>
      <c r="BPO497" s="1"/>
      <c r="BPP497" s="1"/>
      <c r="BPQ497" s="1"/>
      <c r="BPR497" s="1"/>
      <c r="BPS497" s="1"/>
      <c r="BPT497" s="1"/>
      <c r="BPU497" s="1"/>
      <c r="BPV497" s="1"/>
      <c r="BPW497" s="1"/>
      <c r="BPX497" s="1"/>
      <c r="BPY497" s="1"/>
      <c r="BPZ497" s="1"/>
      <c r="BQA497" s="1"/>
      <c r="BQB497" s="1"/>
      <c r="BQC497" s="1"/>
      <c r="BQD497" s="1"/>
      <c r="BQE497" s="1"/>
      <c r="BQF497" s="1"/>
      <c r="BQG497" s="1"/>
      <c r="BQH497" s="1"/>
      <c r="BQI497" s="1"/>
      <c r="BQJ497" s="1"/>
      <c r="BQK497" s="1"/>
      <c r="BQL497" s="1"/>
      <c r="BQM497" s="1"/>
      <c r="BQN497" s="1"/>
      <c r="BQO497" s="1"/>
      <c r="BQP497" s="1"/>
      <c r="BQQ497" s="1"/>
      <c r="BQR497" s="1"/>
      <c r="BQS497" s="1"/>
      <c r="BQT497" s="1"/>
      <c r="BQU497" s="1"/>
      <c r="BQV497" s="1"/>
      <c r="BQW497" s="1"/>
      <c r="BQX497" s="1"/>
      <c r="BQY497" s="1"/>
      <c r="BQZ497" s="1"/>
      <c r="BRA497" s="1"/>
      <c r="BRB497" s="1"/>
      <c r="BRC497" s="1"/>
      <c r="BRD497" s="1"/>
      <c r="BRE497" s="1"/>
      <c r="BRF497" s="1"/>
      <c r="BRG497" s="1"/>
      <c r="BRH497" s="1"/>
      <c r="BRI497" s="1"/>
      <c r="BRJ497" s="1"/>
      <c r="BRK497" s="1"/>
      <c r="BRL497" s="1"/>
      <c r="BRM497" s="1"/>
      <c r="BRN497" s="1"/>
      <c r="BRO497" s="1"/>
      <c r="BRP497" s="1"/>
      <c r="BRQ497" s="1"/>
      <c r="BRR497" s="1"/>
      <c r="BRS497" s="1"/>
      <c r="BRT497" s="1"/>
      <c r="BRU497" s="1"/>
      <c r="BRV497" s="1"/>
      <c r="BRW497" s="1"/>
      <c r="BRX497" s="1"/>
      <c r="BRY497" s="1"/>
      <c r="BRZ497" s="1"/>
      <c r="BSA497" s="1"/>
      <c r="BSB497" s="1"/>
      <c r="BSC497" s="1"/>
      <c r="BSD497" s="1"/>
      <c r="BSE497" s="1"/>
      <c r="BSF497" s="1"/>
      <c r="BSG497" s="1"/>
      <c r="BSH497" s="1"/>
      <c r="BSI497" s="1"/>
      <c r="BSJ497" s="1"/>
      <c r="BSK497" s="1"/>
      <c r="BSL497" s="1"/>
      <c r="BSM497" s="1"/>
      <c r="BSN497" s="1"/>
      <c r="BSO497" s="1"/>
      <c r="BSP497" s="1"/>
      <c r="BSQ497" s="1"/>
      <c r="BSR497" s="1"/>
      <c r="BSS497" s="1"/>
      <c r="BST497" s="1"/>
      <c r="BSU497" s="1"/>
      <c r="BSV497" s="1"/>
      <c r="BSW497" s="1"/>
      <c r="BSX497" s="1"/>
      <c r="BSY497" s="1"/>
      <c r="BSZ497" s="1"/>
      <c r="BTA497" s="1"/>
      <c r="BTB497" s="1"/>
      <c r="BTC497" s="1"/>
      <c r="BTD497" s="1"/>
      <c r="BTE497" s="1"/>
      <c r="BTF497" s="1"/>
      <c r="BTG497" s="1"/>
      <c r="BTH497" s="1"/>
      <c r="BTI497" s="1"/>
      <c r="BTJ497" s="1"/>
      <c r="BTK497" s="1"/>
      <c r="BTL497" s="1"/>
      <c r="BTM497" s="1"/>
      <c r="BTN497" s="1"/>
      <c r="BTO497" s="1"/>
      <c r="BTP497" s="1"/>
      <c r="BTQ497" s="1"/>
      <c r="BTR497" s="1"/>
      <c r="BTS497" s="1"/>
      <c r="BTT497" s="1"/>
      <c r="BTU497" s="1"/>
      <c r="BTV497" s="1"/>
      <c r="BTW497" s="1"/>
      <c r="BTX497" s="1"/>
      <c r="BTY497" s="1"/>
      <c r="BTZ497" s="1"/>
      <c r="BUA497" s="1"/>
      <c r="BUB497" s="1"/>
      <c r="BUC497" s="1"/>
      <c r="BUD497" s="1"/>
      <c r="BUE497" s="1"/>
      <c r="BUF497" s="1"/>
      <c r="BUG497" s="1"/>
      <c r="BUH497" s="1"/>
      <c r="BUI497" s="1"/>
      <c r="BUJ497" s="1"/>
      <c r="BUK497" s="1"/>
      <c r="BUL497" s="1"/>
      <c r="BUM497" s="1"/>
      <c r="BUN497" s="1"/>
      <c r="BUO497" s="1"/>
      <c r="BUP497" s="1"/>
      <c r="BUQ497" s="1"/>
      <c r="BUR497" s="1"/>
      <c r="BUS497" s="1"/>
      <c r="BUT497" s="1"/>
      <c r="BUU497" s="1"/>
      <c r="BUV497" s="1"/>
      <c r="BUW497" s="1"/>
      <c r="BUX497" s="1"/>
      <c r="BUY497" s="1"/>
      <c r="BUZ497" s="1"/>
      <c r="BVA497" s="1"/>
      <c r="BVB497" s="1"/>
      <c r="BVC497" s="1"/>
      <c r="BVD497" s="1"/>
      <c r="BVE497" s="1"/>
      <c r="BVF497" s="1"/>
      <c r="BVG497" s="1"/>
      <c r="BVH497" s="1"/>
      <c r="BVI497" s="1"/>
      <c r="BVJ497" s="1"/>
      <c r="BVK497" s="1"/>
      <c r="BVL497" s="1"/>
      <c r="BVM497" s="1"/>
      <c r="BVN497" s="1"/>
      <c r="BVO497" s="1"/>
      <c r="BVP497" s="1"/>
      <c r="BVQ497" s="1"/>
      <c r="BVR497" s="1"/>
      <c r="BVS497" s="1"/>
      <c r="BVT497" s="1"/>
      <c r="BVU497" s="1"/>
      <c r="BVV497" s="1"/>
      <c r="BVW497" s="1"/>
      <c r="BVX497" s="1"/>
      <c r="BVY497" s="1"/>
      <c r="BVZ497" s="1"/>
      <c r="BWA497" s="1"/>
      <c r="BWB497" s="1"/>
      <c r="BWC497" s="1"/>
      <c r="BWD497" s="1"/>
      <c r="BWE497" s="1"/>
      <c r="BWF497" s="1"/>
      <c r="BWG497" s="1"/>
      <c r="BWH497" s="1"/>
      <c r="BWI497" s="1"/>
      <c r="BWJ497" s="1"/>
      <c r="BWK497" s="1"/>
      <c r="BWL497" s="1"/>
      <c r="BWM497" s="1"/>
      <c r="BWN497" s="1"/>
      <c r="BWO497" s="1"/>
      <c r="BWP497" s="1"/>
      <c r="BWQ497" s="1"/>
      <c r="BWR497" s="1"/>
      <c r="BWS497" s="1"/>
      <c r="BWT497" s="1"/>
      <c r="BWU497" s="1"/>
      <c r="BWV497" s="1"/>
      <c r="BWW497" s="1"/>
      <c r="BWX497" s="1"/>
      <c r="BWY497" s="1"/>
      <c r="BWZ497" s="1"/>
      <c r="BXA497" s="1"/>
      <c r="BXB497" s="1"/>
      <c r="BXC497" s="1"/>
      <c r="BXD497" s="1"/>
      <c r="BXE497" s="1"/>
      <c r="BXF497" s="1"/>
      <c r="BXG497" s="1"/>
      <c r="BXH497" s="1"/>
      <c r="BXI497" s="1"/>
      <c r="BXJ497" s="1"/>
      <c r="BXK497" s="1"/>
      <c r="BXL497" s="1"/>
      <c r="BXM497" s="1"/>
      <c r="BXN497" s="1"/>
      <c r="BXO497" s="1"/>
      <c r="BXP497" s="1"/>
      <c r="BXQ497" s="1"/>
      <c r="BXR497" s="1"/>
      <c r="BXS497" s="1"/>
      <c r="BXT497" s="1"/>
      <c r="BXU497" s="1"/>
      <c r="BXV497" s="1"/>
      <c r="BXW497" s="1"/>
      <c r="BXX497" s="1"/>
      <c r="BXY497" s="1"/>
      <c r="BXZ497" s="1"/>
      <c r="BYA497" s="1"/>
      <c r="BYB497" s="1"/>
      <c r="BYC497" s="1"/>
      <c r="BYD497" s="1"/>
      <c r="BYE497" s="1"/>
      <c r="BYF497" s="1"/>
      <c r="BYG497" s="1"/>
      <c r="BYH497" s="1"/>
      <c r="BYI497" s="1"/>
      <c r="BYJ497" s="1"/>
      <c r="BYK497" s="1"/>
      <c r="BYL497" s="1"/>
      <c r="BYM497" s="1"/>
      <c r="BYN497" s="1"/>
      <c r="BYO497" s="1"/>
      <c r="BYP497" s="1"/>
      <c r="BYQ497" s="1"/>
      <c r="BYR497" s="1"/>
      <c r="BYS497" s="1"/>
      <c r="BYT497" s="1"/>
      <c r="BYU497" s="1"/>
      <c r="BYV497" s="1"/>
      <c r="BYW497" s="1"/>
      <c r="BYX497" s="1"/>
      <c r="BYY497" s="1"/>
      <c r="BYZ497" s="1"/>
      <c r="BZA497" s="1"/>
      <c r="BZB497" s="1"/>
      <c r="BZC497" s="1"/>
      <c r="BZD497" s="1"/>
      <c r="BZE497" s="1"/>
      <c r="BZF497" s="1"/>
      <c r="BZG497" s="1"/>
      <c r="BZH497" s="1"/>
      <c r="BZI497" s="1"/>
      <c r="BZJ497" s="1"/>
      <c r="BZK497" s="1"/>
      <c r="BZL497" s="1"/>
      <c r="BZM497" s="1"/>
      <c r="BZN497" s="1"/>
      <c r="BZO497" s="1"/>
      <c r="BZP497" s="1"/>
      <c r="BZQ497" s="1"/>
      <c r="BZR497" s="1"/>
      <c r="BZS497" s="1"/>
      <c r="BZT497" s="1"/>
      <c r="BZU497" s="1"/>
      <c r="BZV497" s="1"/>
      <c r="BZW497" s="1"/>
      <c r="BZX497" s="1"/>
      <c r="BZY497" s="1"/>
      <c r="BZZ497" s="1"/>
      <c r="CAA497" s="1"/>
      <c r="CAB497" s="1"/>
      <c r="CAC497" s="1"/>
      <c r="CAD497" s="1"/>
      <c r="CAE497" s="1"/>
      <c r="CAF497" s="1"/>
      <c r="CAG497" s="1"/>
      <c r="CAH497" s="1"/>
      <c r="CAI497" s="1"/>
      <c r="CAJ497" s="1"/>
      <c r="CAK497" s="1"/>
      <c r="CAL497" s="1"/>
      <c r="CAM497" s="1"/>
      <c r="CAN497" s="1"/>
      <c r="CAO497" s="1"/>
      <c r="CAP497" s="1"/>
      <c r="CAQ497" s="1"/>
      <c r="CAR497" s="1"/>
      <c r="CAS497" s="1"/>
      <c r="CAT497" s="1"/>
      <c r="CAU497" s="1"/>
      <c r="CAV497" s="1"/>
      <c r="CAW497" s="1"/>
      <c r="CAX497" s="1"/>
      <c r="CAY497" s="1"/>
      <c r="CAZ497" s="1"/>
      <c r="CBA497" s="1"/>
      <c r="CBB497" s="1"/>
      <c r="CBC497" s="1"/>
      <c r="CBD497" s="1"/>
      <c r="CBE497" s="1"/>
      <c r="CBF497" s="1"/>
      <c r="CBG497" s="1"/>
      <c r="CBH497" s="1"/>
      <c r="CBI497" s="1"/>
      <c r="CBJ497" s="1"/>
      <c r="CBK497" s="1"/>
      <c r="CBL497" s="1"/>
      <c r="CBM497" s="1"/>
      <c r="CBN497" s="1"/>
      <c r="CBO497" s="1"/>
      <c r="CBP497" s="1"/>
      <c r="CBQ497" s="1"/>
      <c r="CBR497" s="1"/>
      <c r="CBS497" s="1"/>
      <c r="CBT497" s="1"/>
      <c r="CBU497" s="1"/>
      <c r="CBV497" s="1"/>
      <c r="CBW497" s="1"/>
      <c r="CBX497" s="1"/>
      <c r="CBY497" s="1"/>
      <c r="CBZ497" s="1"/>
      <c r="CCA497" s="1"/>
      <c r="CCB497" s="1"/>
      <c r="CCC497" s="1"/>
      <c r="CCD497" s="1"/>
      <c r="CCE497" s="1"/>
      <c r="CCF497" s="1"/>
      <c r="CCG497" s="1"/>
      <c r="CCH497" s="1"/>
      <c r="CCI497" s="1"/>
      <c r="CCJ497" s="1"/>
      <c r="CCK497" s="1"/>
      <c r="CCL497" s="1"/>
      <c r="CCM497" s="1"/>
      <c r="CCN497" s="1"/>
      <c r="CCO497" s="1"/>
      <c r="CCP497" s="1"/>
      <c r="CCQ497" s="1"/>
      <c r="CCR497" s="1"/>
      <c r="CCS497" s="1"/>
      <c r="CCT497" s="1"/>
      <c r="CCU497" s="1"/>
      <c r="CCV497" s="1"/>
      <c r="CCW497" s="1"/>
      <c r="CCX497" s="1"/>
      <c r="CCY497" s="1"/>
      <c r="CCZ497" s="1"/>
      <c r="CDA497" s="1"/>
      <c r="CDB497" s="1"/>
      <c r="CDC497" s="1"/>
      <c r="CDD497" s="1"/>
      <c r="CDE497" s="1"/>
      <c r="CDF497" s="1"/>
      <c r="CDG497" s="1"/>
      <c r="CDH497" s="1"/>
      <c r="CDI497" s="1"/>
      <c r="CDJ497" s="1"/>
      <c r="CDK497" s="1"/>
      <c r="CDL497" s="1"/>
      <c r="CDM497" s="1"/>
      <c r="CDN497" s="1"/>
      <c r="CDO497" s="1"/>
      <c r="CDP497" s="1"/>
      <c r="CDQ497" s="1"/>
      <c r="CDR497" s="1"/>
      <c r="CDS497" s="1"/>
      <c r="CDT497" s="1"/>
      <c r="CDU497" s="1"/>
      <c r="CDV497" s="1"/>
      <c r="CDW497" s="1"/>
      <c r="CDX497" s="1"/>
      <c r="CDY497" s="1"/>
      <c r="CDZ497" s="1"/>
      <c r="CEA497" s="1"/>
      <c r="CEB497" s="1"/>
      <c r="CEC497" s="1"/>
      <c r="CED497" s="1"/>
      <c r="CEE497" s="1"/>
      <c r="CEF497" s="1"/>
      <c r="CEG497" s="1"/>
      <c r="CEH497" s="1"/>
      <c r="CEI497" s="1"/>
      <c r="CEJ497" s="1"/>
      <c r="CEK497" s="1"/>
      <c r="CEL497" s="1"/>
      <c r="CEM497" s="1"/>
      <c r="CEN497" s="1"/>
      <c r="CEO497" s="1"/>
      <c r="CEP497" s="1"/>
      <c r="CEQ497" s="1"/>
      <c r="CER497" s="1"/>
      <c r="CES497" s="1"/>
      <c r="CET497" s="1"/>
      <c r="CEU497" s="1"/>
      <c r="CEV497" s="1"/>
      <c r="CEW497" s="1"/>
      <c r="CEX497" s="1"/>
      <c r="CEY497" s="1"/>
      <c r="CEZ497" s="1"/>
      <c r="CFA497" s="1"/>
      <c r="CFB497" s="1"/>
      <c r="CFC497" s="1"/>
      <c r="CFD497" s="1"/>
      <c r="CFE497" s="1"/>
      <c r="CFF497" s="1"/>
      <c r="CFG497" s="1"/>
      <c r="CFH497" s="1"/>
      <c r="CFI497" s="1"/>
      <c r="CFJ497" s="1"/>
      <c r="CFK497" s="1"/>
      <c r="CFL497" s="1"/>
      <c r="CFM497" s="1"/>
      <c r="CFN497" s="1"/>
      <c r="CFO497" s="1"/>
      <c r="CFP497" s="1"/>
      <c r="CFQ497" s="1"/>
      <c r="CFR497" s="1"/>
      <c r="CFS497" s="1"/>
      <c r="CFT497" s="1"/>
      <c r="CFU497" s="1"/>
      <c r="CFV497" s="1"/>
      <c r="CFW497" s="1"/>
      <c r="CFX497" s="1"/>
      <c r="CFY497" s="1"/>
      <c r="CFZ497" s="1"/>
      <c r="CGA497" s="1"/>
      <c r="CGB497" s="1"/>
      <c r="CGC497" s="1"/>
      <c r="CGD497" s="1"/>
      <c r="CGE497" s="1"/>
      <c r="CGF497" s="1"/>
      <c r="CGG497" s="1"/>
      <c r="CGH497" s="1"/>
      <c r="CGI497" s="1"/>
      <c r="CGJ497" s="1"/>
      <c r="CGK497" s="1"/>
      <c r="CGL497" s="1"/>
      <c r="CGM497" s="1"/>
      <c r="CGN497" s="1"/>
      <c r="CGO497" s="1"/>
      <c r="CGP497" s="1"/>
      <c r="CGQ497" s="1"/>
      <c r="CGR497" s="1"/>
      <c r="CGS497" s="1"/>
      <c r="CGT497" s="1"/>
      <c r="CGU497" s="1"/>
      <c r="CGV497" s="1"/>
      <c r="CGW497" s="1"/>
      <c r="CGX497" s="1"/>
      <c r="CGY497" s="1"/>
      <c r="CGZ497" s="1"/>
      <c r="CHA497" s="1"/>
      <c r="CHB497" s="1"/>
      <c r="CHC497" s="1"/>
      <c r="CHD497" s="1"/>
      <c r="CHE497" s="1"/>
      <c r="CHF497" s="1"/>
      <c r="CHG497" s="1"/>
      <c r="CHH497" s="1"/>
      <c r="CHI497" s="1"/>
      <c r="CHJ497" s="1"/>
      <c r="CHK497" s="1"/>
      <c r="CHL497" s="1"/>
      <c r="CHM497" s="1"/>
      <c r="CHN497" s="1"/>
      <c r="CHO497" s="1"/>
      <c r="CHP497" s="1"/>
      <c r="CHQ497" s="1"/>
      <c r="CHR497" s="1"/>
      <c r="CHS497" s="1"/>
      <c r="CHT497" s="1"/>
      <c r="CHU497" s="1"/>
      <c r="CHV497" s="1"/>
      <c r="CHW497" s="1"/>
      <c r="CHX497" s="1"/>
      <c r="CHY497" s="1"/>
      <c r="CHZ497" s="1"/>
      <c r="CIA497" s="1"/>
      <c r="CIB497" s="1"/>
      <c r="CIC497" s="1"/>
      <c r="CID497" s="1"/>
      <c r="CIE497" s="1"/>
      <c r="CIF497" s="1"/>
      <c r="CIG497" s="1"/>
      <c r="CIH497" s="1"/>
      <c r="CII497" s="1"/>
      <c r="CIJ497" s="1"/>
      <c r="CIK497" s="1"/>
      <c r="CIL497" s="1"/>
      <c r="CIM497" s="1"/>
      <c r="CIN497" s="1"/>
      <c r="CIO497" s="1"/>
      <c r="CIP497" s="1"/>
      <c r="CIQ497" s="1"/>
      <c r="CIR497" s="1"/>
      <c r="CIS497" s="1"/>
      <c r="CIT497" s="1"/>
      <c r="CIU497" s="1"/>
      <c r="CIV497" s="1"/>
      <c r="CIW497" s="1"/>
      <c r="CIX497" s="1"/>
      <c r="CIY497" s="1"/>
      <c r="CIZ497" s="1"/>
      <c r="CJA497" s="1"/>
      <c r="CJB497" s="1"/>
      <c r="CJC497" s="1"/>
      <c r="CJD497" s="1"/>
      <c r="CJE497" s="1"/>
      <c r="CJF497" s="1"/>
      <c r="CJG497" s="1"/>
      <c r="CJH497" s="1"/>
      <c r="CJI497" s="1"/>
      <c r="CJJ497" s="1"/>
      <c r="CJK497" s="1"/>
      <c r="CJL497" s="1"/>
      <c r="CJM497" s="1"/>
      <c r="CJN497" s="1"/>
      <c r="CJO497" s="1"/>
      <c r="CJP497" s="1"/>
      <c r="CJQ497" s="1"/>
      <c r="CJR497" s="1"/>
      <c r="CJS497" s="1"/>
      <c r="CJT497" s="1"/>
      <c r="CJU497" s="1"/>
      <c r="CJV497" s="1"/>
      <c r="CJW497" s="1"/>
      <c r="CJX497" s="1"/>
      <c r="CJY497" s="1"/>
      <c r="CJZ497" s="1"/>
      <c r="CKA497" s="1"/>
      <c r="CKB497" s="1"/>
      <c r="CKC497" s="1"/>
      <c r="CKD497" s="1"/>
      <c r="CKE497" s="1"/>
      <c r="CKF497" s="1"/>
      <c r="CKG497" s="1"/>
      <c r="CKH497" s="1"/>
      <c r="CKI497" s="1"/>
      <c r="CKJ497" s="1"/>
      <c r="CKK497" s="1"/>
      <c r="CKL497" s="1"/>
      <c r="CKM497" s="1"/>
      <c r="CKN497" s="1"/>
      <c r="CKO497" s="1"/>
      <c r="CKP497" s="1"/>
      <c r="CKQ497" s="1"/>
      <c r="CKR497" s="1"/>
      <c r="CKS497" s="1"/>
      <c r="CKT497" s="1"/>
      <c r="CKU497" s="1"/>
      <c r="CKV497" s="1"/>
      <c r="CKW497" s="1"/>
      <c r="CKX497" s="1"/>
      <c r="CKY497" s="1"/>
      <c r="CKZ497" s="1"/>
      <c r="CLA497" s="1"/>
      <c r="CLB497" s="1"/>
      <c r="CLC497" s="1"/>
      <c r="CLD497" s="1"/>
      <c r="CLE497" s="1"/>
      <c r="CLF497" s="1"/>
      <c r="CLG497" s="1"/>
      <c r="CLH497" s="1"/>
      <c r="CLI497" s="1"/>
      <c r="CLJ497" s="1"/>
      <c r="CLK497" s="1"/>
      <c r="CLL497" s="1"/>
      <c r="CLM497" s="1"/>
      <c r="CLN497" s="1"/>
      <c r="CLO497" s="1"/>
      <c r="CLP497" s="1"/>
      <c r="CLQ497" s="1"/>
      <c r="CLR497" s="1"/>
      <c r="CLS497" s="1"/>
      <c r="CLT497" s="1"/>
      <c r="CLU497" s="1"/>
      <c r="CLV497" s="1"/>
      <c r="CLW497" s="1"/>
      <c r="CLX497" s="1"/>
      <c r="CLY497" s="1"/>
      <c r="CLZ497" s="1"/>
      <c r="CMA497" s="1"/>
      <c r="CMB497" s="1"/>
      <c r="CMC497" s="1"/>
      <c r="CMD497" s="1"/>
      <c r="CME497" s="1"/>
      <c r="CMF497" s="1"/>
      <c r="CMG497" s="1"/>
      <c r="CMH497" s="1"/>
      <c r="CMI497" s="1"/>
      <c r="CMJ497" s="1"/>
      <c r="CMK497" s="1"/>
      <c r="CML497" s="1"/>
      <c r="CMM497" s="1"/>
      <c r="CMN497" s="1"/>
      <c r="CMO497" s="1"/>
      <c r="CMP497" s="1"/>
      <c r="CMQ497" s="1"/>
      <c r="CMR497" s="1"/>
      <c r="CMS497" s="1"/>
      <c r="CMT497" s="1"/>
      <c r="CMU497" s="1"/>
      <c r="CMV497" s="1"/>
      <c r="CMW497" s="1"/>
      <c r="CMX497" s="1"/>
      <c r="CMY497" s="1"/>
      <c r="CMZ497" s="1"/>
      <c r="CNA497" s="1"/>
      <c r="CNB497" s="1"/>
      <c r="CNC497" s="1"/>
      <c r="CND497" s="1"/>
      <c r="CNE497" s="1"/>
      <c r="CNF497" s="1"/>
      <c r="CNG497" s="1"/>
      <c r="CNH497" s="1"/>
      <c r="CNI497" s="1"/>
      <c r="CNJ497" s="1"/>
      <c r="CNK497" s="1"/>
      <c r="CNL497" s="1"/>
      <c r="CNM497" s="1"/>
      <c r="CNN497" s="1"/>
      <c r="CNO497" s="1"/>
      <c r="CNP497" s="1"/>
      <c r="CNQ497" s="1"/>
      <c r="CNR497" s="1"/>
      <c r="CNS497" s="1"/>
      <c r="CNT497" s="1"/>
      <c r="CNU497" s="1"/>
      <c r="CNV497" s="1"/>
      <c r="CNW497" s="1"/>
      <c r="CNX497" s="1"/>
      <c r="CNY497" s="1"/>
      <c r="CNZ497" s="1"/>
      <c r="COA497" s="1"/>
      <c r="COB497" s="1"/>
      <c r="COC497" s="1"/>
      <c r="COD497" s="1"/>
      <c r="COE497" s="1"/>
      <c r="COF497" s="1"/>
      <c r="COG497" s="1"/>
      <c r="COH497" s="1"/>
      <c r="COI497" s="1"/>
      <c r="COJ497" s="1"/>
      <c r="COK497" s="1"/>
      <c r="COL497" s="1"/>
      <c r="COM497" s="1"/>
      <c r="CON497" s="1"/>
      <c r="COO497" s="1"/>
      <c r="COP497" s="1"/>
      <c r="COQ497" s="1"/>
      <c r="COR497" s="1"/>
      <c r="COS497" s="1"/>
      <c r="COT497" s="1"/>
      <c r="COU497" s="1"/>
      <c r="COV497" s="1"/>
      <c r="COW497" s="1"/>
      <c r="COX497" s="1"/>
      <c r="COY497" s="1"/>
      <c r="COZ497" s="1"/>
      <c r="CPA497" s="1"/>
      <c r="CPB497" s="1"/>
      <c r="CPC497" s="1"/>
      <c r="CPD497" s="1"/>
      <c r="CPE497" s="1"/>
      <c r="CPF497" s="1"/>
      <c r="CPG497" s="1"/>
      <c r="CPH497" s="1"/>
      <c r="CPI497" s="1"/>
      <c r="CPJ497" s="1"/>
      <c r="CPK497" s="1"/>
      <c r="CPL497" s="1"/>
      <c r="CPM497" s="1"/>
      <c r="CPN497" s="1"/>
      <c r="CPO497" s="1"/>
      <c r="CPP497" s="1"/>
      <c r="CPQ497" s="1"/>
      <c r="CPR497" s="1"/>
      <c r="CPS497" s="1"/>
      <c r="CPT497" s="1"/>
      <c r="CPU497" s="1"/>
      <c r="CPV497" s="1"/>
      <c r="CPW497" s="1"/>
      <c r="CPX497" s="1"/>
      <c r="CPY497" s="1"/>
      <c r="CPZ497" s="1"/>
      <c r="CQA497" s="1"/>
      <c r="CQB497" s="1"/>
      <c r="CQC497" s="1"/>
      <c r="CQD497" s="1"/>
      <c r="CQE497" s="1"/>
      <c r="CQF497" s="1"/>
      <c r="CQG497" s="1"/>
      <c r="CQH497" s="1"/>
      <c r="CQI497" s="1"/>
      <c r="CQJ497" s="1"/>
      <c r="CQK497" s="1"/>
      <c r="CQL497" s="1"/>
      <c r="CQM497" s="1"/>
      <c r="CQN497" s="1"/>
      <c r="CQO497" s="1"/>
      <c r="CQP497" s="1"/>
      <c r="CQQ497" s="1"/>
      <c r="CQR497" s="1"/>
      <c r="CQS497" s="1"/>
      <c r="CQT497" s="1"/>
      <c r="CQU497" s="1"/>
      <c r="CQV497" s="1"/>
      <c r="CQW497" s="1"/>
      <c r="CQX497" s="1"/>
      <c r="CQY497" s="1"/>
      <c r="CQZ497" s="1"/>
      <c r="CRA497" s="1"/>
      <c r="CRB497" s="1"/>
      <c r="CRC497" s="1"/>
      <c r="CRD497" s="1"/>
      <c r="CRE497" s="1"/>
      <c r="CRF497" s="1"/>
      <c r="CRG497" s="1"/>
      <c r="CRH497" s="1"/>
      <c r="CRI497" s="1"/>
      <c r="CRJ497" s="1"/>
      <c r="CRK497" s="1"/>
      <c r="CRL497" s="1"/>
      <c r="CRM497" s="1"/>
      <c r="CRN497" s="1"/>
      <c r="CRO497" s="1"/>
      <c r="CRP497" s="1"/>
      <c r="CRQ497" s="1"/>
      <c r="CRR497" s="1"/>
      <c r="CRS497" s="1"/>
      <c r="CRT497" s="1"/>
      <c r="CRU497" s="1"/>
      <c r="CRV497" s="1"/>
      <c r="CRW497" s="1"/>
      <c r="CRX497" s="1"/>
      <c r="CRY497" s="1"/>
      <c r="CRZ497" s="1"/>
      <c r="CSA497" s="1"/>
      <c r="CSB497" s="1"/>
      <c r="CSC497" s="1"/>
      <c r="CSD497" s="1"/>
      <c r="CSE497" s="1"/>
      <c r="CSF497" s="1"/>
      <c r="CSG497" s="1"/>
      <c r="CSH497" s="1"/>
      <c r="CSI497" s="1"/>
      <c r="CSJ497" s="1"/>
      <c r="CSK497" s="1"/>
      <c r="CSL497" s="1"/>
      <c r="CSM497" s="1"/>
      <c r="CSN497" s="1"/>
      <c r="CSO497" s="1"/>
      <c r="CSP497" s="1"/>
      <c r="CSQ497" s="1"/>
      <c r="CSR497" s="1"/>
      <c r="CSS497" s="1"/>
      <c r="CST497" s="1"/>
      <c r="CSU497" s="1"/>
      <c r="CSV497" s="1"/>
      <c r="CSW497" s="1"/>
      <c r="CSX497" s="1"/>
      <c r="CSY497" s="1"/>
      <c r="CSZ497" s="1"/>
      <c r="CTA497" s="1"/>
      <c r="CTB497" s="1"/>
      <c r="CTC497" s="1"/>
      <c r="CTD497" s="1"/>
      <c r="CTE497" s="1"/>
      <c r="CTF497" s="1"/>
      <c r="CTG497" s="1"/>
      <c r="CTH497" s="1"/>
      <c r="CTI497" s="1"/>
      <c r="CTJ497" s="1"/>
      <c r="CTK497" s="1"/>
      <c r="CTL497" s="1"/>
      <c r="CTM497" s="1"/>
      <c r="CTN497" s="1"/>
      <c r="CTO497" s="1"/>
      <c r="CTP497" s="1"/>
      <c r="CTQ497" s="1"/>
      <c r="CTR497" s="1"/>
      <c r="CTS497" s="1"/>
      <c r="CTT497" s="1"/>
      <c r="CTU497" s="1"/>
      <c r="CTV497" s="1"/>
      <c r="CTW497" s="1"/>
      <c r="CTX497" s="1"/>
      <c r="CTY497" s="1"/>
      <c r="CTZ497" s="1"/>
      <c r="CUA497" s="1"/>
      <c r="CUB497" s="1"/>
      <c r="CUC497" s="1"/>
      <c r="CUD497" s="1"/>
      <c r="CUE497" s="1"/>
      <c r="CUF497" s="1"/>
      <c r="CUG497" s="1"/>
      <c r="CUH497" s="1"/>
      <c r="CUI497" s="1"/>
      <c r="CUJ497" s="1"/>
      <c r="CUK497" s="1"/>
      <c r="CUL497" s="1"/>
      <c r="CUM497" s="1"/>
      <c r="CUN497" s="1"/>
      <c r="CUO497" s="1"/>
      <c r="CUP497" s="1"/>
      <c r="CUQ497" s="1"/>
      <c r="CUR497" s="1"/>
      <c r="CUS497" s="1"/>
      <c r="CUT497" s="1"/>
      <c r="CUU497" s="1"/>
      <c r="CUV497" s="1"/>
      <c r="CUW497" s="1"/>
      <c r="CUX497" s="1"/>
      <c r="CUY497" s="1"/>
      <c r="CUZ497" s="1"/>
      <c r="CVA497" s="1"/>
      <c r="CVB497" s="1"/>
      <c r="CVC497" s="1"/>
      <c r="CVD497" s="1"/>
      <c r="CVE497" s="1"/>
      <c r="CVF497" s="1"/>
      <c r="CVG497" s="1"/>
      <c r="CVH497" s="1"/>
      <c r="CVI497" s="1"/>
      <c r="CVJ497" s="1"/>
      <c r="CVK497" s="1"/>
      <c r="CVL497" s="1"/>
      <c r="CVM497" s="1"/>
      <c r="CVN497" s="1"/>
      <c r="CVO497" s="1"/>
      <c r="CVP497" s="1"/>
      <c r="CVQ497" s="1"/>
      <c r="CVR497" s="1"/>
      <c r="CVS497" s="1"/>
      <c r="CVT497" s="1"/>
      <c r="CVU497" s="1"/>
      <c r="CVV497" s="1"/>
      <c r="CVW497" s="1"/>
      <c r="CVX497" s="1"/>
      <c r="CVY497" s="1"/>
      <c r="CVZ497" s="1"/>
      <c r="CWA497" s="1"/>
      <c r="CWB497" s="1"/>
      <c r="CWC497" s="1"/>
      <c r="CWD497" s="1"/>
      <c r="CWE497" s="1"/>
      <c r="CWF497" s="1"/>
      <c r="CWG497" s="1"/>
      <c r="CWH497" s="1"/>
      <c r="CWI497" s="1"/>
      <c r="CWJ497" s="1"/>
      <c r="CWK497" s="1"/>
      <c r="CWL497" s="1"/>
      <c r="CWM497" s="1"/>
      <c r="CWN497" s="1"/>
      <c r="CWO497" s="1"/>
      <c r="CWP497" s="1"/>
      <c r="CWQ497" s="1"/>
      <c r="CWR497" s="1"/>
      <c r="CWS497" s="1"/>
      <c r="CWT497" s="1"/>
      <c r="CWU497" s="1"/>
      <c r="CWV497" s="1"/>
      <c r="CWW497" s="1"/>
      <c r="CWX497" s="1"/>
      <c r="CWY497" s="1"/>
      <c r="CWZ497" s="1"/>
      <c r="CXA497" s="1"/>
      <c r="CXB497" s="1"/>
      <c r="CXC497" s="1"/>
      <c r="CXD497" s="1"/>
      <c r="CXE497" s="1"/>
      <c r="CXF497" s="1"/>
      <c r="CXG497" s="1"/>
      <c r="CXH497" s="1"/>
      <c r="CXI497" s="1"/>
      <c r="CXJ497" s="1"/>
      <c r="CXK497" s="1"/>
      <c r="CXL497" s="1"/>
      <c r="CXM497" s="1"/>
      <c r="CXN497" s="1"/>
      <c r="CXO497" s="1"/>
      <c r="CXP497" s="1"/>
      <c r="CXQ497" s="1"/>
      <c r="CXR497" s="1"/>
      <c r="CXS497" s="1"/>
      <c r="CXT497" s="1"/>
      <c r="CXU497" s="1"/>
      <c r="CXV497" s="1"/>
      <c r="CXW497" s="1"/>
      <c r="CXX497" s="1"/>
      <c r="CXY497" s="1"/>
      <c r="CXZ497" s="1"/>
      <c r="CYA497" s="1"/>
      <c r="CYB497" s="1"/>
      <c r="CYC497" s="1"/>
      <c r="CYD497" s="1"/>
      <c r="CYE497" s="1"/>
      <c r="CYF497" s="1"/>
      <c r="CYG497" s="1"/>
      <c r="CYH497" s="1"/>
      <c r="CYI497" s="1"/>
      <c r="CYJ497" s="1"/>
      <c r="CYK497" s="1"/>
      <c r="CYL497" s="1"/>
      <c r="CYM497" s="1"/>
      <c r="CYN497" s="1"/>
      <c r="CYO497" s="1"/>
      <c r="CYP497" s="1"/>
      <c r="CYQ497" s="1"/>
      <c r="CYR497" s="1"/>
      <c r="CYS497" s="1"/>
      <c r="CYT497" s="1"/>
      <c r="CYU497" s="1"/>
      <c r="CYV497" s="1"/>
      <c r="CYW497" s="1"/>
      <c r="CYX497" s="1"/>
      <c r="CYY497" s="1"/>
      <c r="CYZ497" s="1"/>
      <c r="CZA497" s="1"/>
      <c r="CZB497" s="1"/>
      <c r="CZC497" s="1"/>
      <c r="CZD497" s="1"/>
      <c r="CZE497" s="1"/>
      <c r="CZF497" s="1"/>
      <c r="CZG497" s="1"/>
      <c r="CZH497" s="1"/>
      <c r="CZI497" s="1"/>
      <c r="CZJ497" s="1"/>
      <c r="CZK497" s="1"/>
      <c r="CZL497" s="1"/>
      <c r="CZM497" s="1"/>
      <c r="CZN497" s="1"/>
      <c r="CZO497" s="1"/>
      <c r="CZP497" s="1"/>
      <c r="CZQ497" s="1"/>
      <c r="CZR497" s="1"/>
      <c r="CZS497" s="1"/>
      <c r="CZT497" s="1"/>
      <c r="CZU497" s="1"/>
      <c r="CZV497" s="1"/>
      <c r="CZW497" s="1"/>
      <c r="CZX497" s="1"/>
      <c r="CZY497" s="1"/>
      <c r="CZZ497" s="1"/>
      <c r="DAA497" s="1"/>
      <c r="DAB497" s="1"/>
      <c r="DAC497" s="1"/>
      <c r="DAD497" s="1"/>
      <c r="DAE497" s="1"/>
      <c r="DAF497" s="1"/>
      <c r="DAG497" s="1"/>
      <c r="DAH497" s="1"/>
      <c r="DAI497" s="1"/>
      <c r="DAJ497" s="1"/>
      <c r="DAK497" s="1"/>
      <c r="DAL497" s="1"/>
      <c r="DAM497" s="1"/>
      <c r="DAN497" s="1"/>
      <c r="DAO497" s="1"/>
      <c r="DAP497" s="1"/>
      <c r="DAQ497" s="1"/>
      <c r="DAR497" s="1"/>
      <c r="DAS497" s="1"/>
      <c r="DAT497" s="1"/>
      <c r="DAU497" s="1"/>
      <c r="DAV497" s="1"/>
      <c r="DAW497" s="1"/>
      <c r="DAX497" s="1"/>
      <c r="DAY497" s="1"/>
      <c r="DAZ497" s="1"/>
      <c r="DBA497" s="1"/>
      <c r="DBB497" s="1"/>
      <c r="DBC497" s="1"/>
      <c r="DBD497" s="1"/>
      <c r="DBE497" s="1"/>
      <c r="DBF497" s="1"/>
      <c r="DBG497" s="1"/>
      <c r="DBH497" s="1"/>
      <c r="DBI497" s="1"/>
      <c r="DBJ497" s="1"/>
      <c r="DBK497" s="1"/>
      <c r="DBL497" s="1"/>
      <c r="DBM497" s="1"/>
      <c r="DBN497" s="1"/>
      <c r="DBO497" s="1"/>
      <c r="DBP497" s="1"/>
      <c r="DBQ497" s="1"/>
      <c r="DBR497" s="1"/>
      <c r="DBS497" s="1"/>
      <c r="DBT497" s="1"/>
      <c r="DBU497" s="1"/>
      <c r="DBV497" s="1"/>
      <c r="DBW497" s="1"/>
      <c r="DBX497" s="1"/>
      <c r="DBY497" s="1"/>
      <c r="DBZ497" s="1"/>
      <c r="DCA497" s="1"/>
      <c r="DCB497" s="1"/>
      <c r="DCC497" s="1"/>
      <c r="DCD497" s="1"/>
      <c r="DCE497" s="1"/>
      <c r="DCF497" s="1"/>
      <c r="DCG497" s="1"/>
      <c r="DCH497" s="1"/>
      <c r="DCI497" s="1"/>
      <c r="DCJ497" s="1"/>
      <c r="DCK497" s="1"/>
      <c r="DCL497" s="1"/>
      <c r="DCM497" s="1"/>
      <c r="DCN497" s="1"/>
      <c r="DCO497" s="1"/>
      <c r="DCP497" s="1"/>
      <c r="DCQ497" s="1"/>
      <c r="DCR497" s="1"/>
      <c r="DCS497" s="1"/>
      <c r="DCT497" s="1"/>
      <c r="DCU497" s="1"/>
      <c r="DCV497" s="1"/>
      <c r="DCW497" s="1"/>
      <c r="DCX497" s="1"/>
      <c r="DCY497" s="1"/>
      <c r="DCZ497" s="1"/>
      <c r="DDA497" s="1"/>
      <c r="DDB497" s="1"/>
      <c r="DDC497" s="1"/>
      <c r="DDD497" s="1"/>
      <c r="DDE497" s="1"/>
      <c r="DDF497" s="1"/>
      <c r="DDG497" s="1"/>
      <c r="DDH497" s="1"/>
      <c r="DDI497" s="1"/>
      <c r="DDJ497" s="1"/>
      <c r="DDK497" s="1"/>
      <c r="DDL497" s="1"/>
      <c r="DDM497" s="1"/>
      <c r="DDN497" s="1"/>
      <c r="DDO497" s="1"/>
      <c r="DDP497" s="1"/>
      <c r="DDQ497" s="1"/>
      <c r="DDR497" s="1"/>
      <c r="DDS497" s="1"/>
      <c r="DDT497" s="1"/>
      <c r="DDU497" s="1"/>
      <c r="DDV497" s="1"/>
      <c r="DDW497" s="1"/>
      <c r="DDX497" s="1"/>
      <c r="DDY497" s="1"/>
      <c r="DDZ497" s="1"/>
      <c r="DEA497" s="1"/>
      <c r="DEB497" s="1"/>
      <c r="DEC497" s="1"/>
      <c r="DED497" s="1"/>
      <c r="DEE497" s="1"/>
      <c r="DEF497" s="1"/>
      <c r="DEG497" s="1"/>
      <c r="DEH497" s="1"/>
      <c r="DEI497" s="1"/>
      <c r="DEJ497" s="1"/>
      <c r="DEK497" s="1"/>
      <c r="DEL497" s="1"/>
      <c r="DEM497" s="1"/>
      <c r="DEN497" s="1"/>
      <c r="DEO497" s="1"/>
      <c r="DEP497" s="1"/>
      <c r="DEQ497" s="1"/>
      <c r="DER497" s="1"/>
      <c r="DES497" s="1"/>
      <c r="DET497" s="1"/>
      <c r="DEU497" s="1"/>
      <c r="DEV497" s="1"/>
      <c r="DEW497" s="1"/>
      <c r="DEX497" s="1"/>
      <c r="DEY497" s="1"/>
      <c r="DEZ497" s="1"/>
      <c r="DFA497" s="1"/>
      <c r="DFB497" s="1"/>
      <c r="DFC497" s="1"/>
      <c r="DFD497" s="1"/>
      <c r="DFE497" s="1"/>
      <c r="DFF497" s="1"/>
      <c r="DFG497" s="1"/>
      <c r="DFH497" s="1"/>
      <c r="DFI497" s="1"/>
      <c r="DFJ497" s="1"/>
      <c r="DFK497" s="1"/>
      <c r="DFL497" s="1"/>
      <c r="DFM497" s="1"/>
      <c r="DFN497" s="1"/>
      <c r="DFO497" s="1"/>
      <c r="DFP497" s="1"/>
      <c r="DFQ497" s="1"/>
      <c r="DFR497" s="1"/>
      <c r="DFS497" s="1"/>
      <c r="DFT497" s="1"/>
      <c r="DFU497" s="1"/>
      <c r="DFV497" s="1"/>
      <c r="DFW497" s="1"/>
      <c r="DFX497" s="1"/>
      <c r="DFY497" s="1"/>
      <c r="DFZ497" s="1"/>
      <c r="DGA497" s="1"/>
      <c r="DGB497" s="1"/>
      <c r="DGC497" s="1"/>
      <c r="DGD497" s="1"/>
      <c r="DGE497" s="1"/>
      <c r="DGF497" s="1"/>
      <c r="DGG497" s="1"/>
      <c r="DGH497" s="1"/>
      <c r="DGI497" s="1"/>
      <c r="DGJ497" s="1"/>
      <c r="DGK497" s="1"/>
      <c r="DGL497" s="1"/>
      <c r="DGM497" s="1"/>
      <c r="DGN497" s="1"/>
      <c r="DGO497" s="1"/>
      <c r="DGP497" s="1"/>
      <c r="DGQ497" s="1"/>
      <c r="DGR497" s="1"/>
      <c r="DGS497" s="1"/>
      <c r="DGT497" s="1"/>
      <c r="DGU497" s="1"/>
      <c r="DGV497" s="1"/>
      <c r="DGW497" s="1"/>
      <c r="DGX497" s="1"/>
      <c r="DGY497" s="1"/>
      <c r="DGZ497" s="1"/>
      <c r="DHA497" s="1"/>
      <c r="DHB497" s="1"/>
      <c r="DHC497" s="1"/>
      <c r="DHD497" s="1"/>
      <c r="DHE497" s="1"/>
      <c r="DHF497" s="1"/>
      <c r="DHG497" s="1"/>
      <c r="DHH497" s="1"/>
      <c r="DHI497" s="1"/>
      <c r="DHJ497" s="1"/>
      <c r="DHK497" s="1"/>
      <c r="DHL497" s="1"/>
      <c r="DHM497" s="1"/>
      <c r="DHN497" s="1"/>
      <c r="DHO497" s="1"/>
      <c r="DHP497" s="1"/>
      <c r="DHQ497" s="1"/>
      <c r="DHR497" s="1"/>
      <c r="DHS497" s="1"/>
      <c r="DHT497" s="1"/>
      <c r="DHU497" s="1"/>
      <c r="DHV497" s="1"/>
      <c r="DHW497" s="1"/>
      <c r="DHX497" s="1"/>
      <c r="DHY497" s="1"/>
      <c r="DHZ497" s="1"/>
      <c r="DIA497" s="1"/>
      <c r="DIB497" s="1"/>
      <c r="DIC497" s="1"/>
      <c r="DID497" s="1"/>
      <c r="DIE497" s="1"/>
      <c r="DIF497" s="1"/>
      <c r="DIG497" s="1"/>
      <c r="DIH497" s="1"/>
      <c r="DII497" s="1"/>
      <c r="DIJ497" s="1"/>
      <c r="DIK497" s="1"/>
      <c r="DIL497" s="1"/>
      <c r="DIM497" s="1"/>
      <c r="DIN497" s="1"/>
      <c r="DIO497" s="1"/>
      <c r="DIP497" s="1"/>
      <c r="DIQ497" s="1"/>
      <c r="DIR497" s="1"/>
      <c r="DIS497" s="1"/>
      <c r="DIT497" s="1"/>
      <c r="DIU497" s="1"/>
      <c r="DIV497" s="1"/>
      <c r="DIW497" s="1"/>
      <c r="DIX497" s="1"/>
      <c r="DIY497" s="1"/>
      <c r="DIZ497" s="1"/>
      <c r="DJA497" s="1"/>
      <c r="DJB497" s="1"/>
      <c r="DJC497" s="1"/>
      <c r="DJD497" s="1"/>
      <c r="DJE497" s="1"/>
      <c r="DJF497" s="1"/>
      <c r="DJG497" s="1"/>
      <c r="DJH497" s="1"/>
      <c r="DJI497" s="1"/>
      <c r="DJJ497" s="1"/>
      <c r="DJK497" s="1"/>
      <c r="DJL497" s="1"/>
      <c r="DJM497" s="1"/>
      <c r="DJN497" s="1"/>
      <c r="DJO497" s="1"/>
      <c r="DJP497" s="1"/>
      <c r="DJQ497" s="1"/>
      <c r="DJR497" s="1"/>
      <c r="DJS497" s="1"/>
      <c r="DJT497" s="1"/>
      <c r="DJU497" s="1"/>
      <c r="DJV497" s="1"/>
      <c r="DJW497" s="1"/>
      <c r="DJX497" s="1"/>
      <c r="DJY497" s="1"/>
      <c r="DJZ497" s="1"/>
      <c r="DKA497" s="1"/>
      <c r="DKB497" s="1"/>
      <c r="DKC497" s="1"/>
      <c r="DKD497" s="1"/>
      <c r="DKE497" s="1"/>
      <c r="DKF497" s="1"/>
      <c r="DKG497" s="1"/>
      <c r="DKH497" s="1"/>
      <c r="DKI497" s="1"/>
      <c r="DKJ497" s="1"/>
      <c r="DKK497" s="1"/>
      <c r="DKL497" s="1"/>
      <c r="DKM497" s="1"/>
      <c r="DKN497" s="1"/>
      <c r="DKO497" s="1"/>
      <c r="DKP497" s="1"/>
      <c r="DKQ497" s="1"/>
      <c r="DKR497" s="1"/>
      <c r="DKS497" s="1"/>
      <c r="DKT497" s="1"/>
      <c r="DKU497" s="1"/>
      <c r="DKV497" s="1"/>
      <c r="DKW497" s="1"/>
      <c r="DKX497" s="1"/>
      <c r="DKY497" s="1"/>
      <c r="DKZ497" s="1"/>
      <c r="DLA497" s="1"/>
      <c r="DLB497" s="1"/>
      <c r="DLC497" s="1"/>
      <c r="DLD497" s="1"/>
      <c r="DLE497" s="1"/>
      <c r="DLF497" s="1"/>
      <c r="DLG497" s="1"/>
      <c r="DLH497" s="1"/>
      <c r="DLI497" s="1"/>
      <c r="DLJ497" s="1"/>
      <c r="DLK497" s="1"/>
      <c r="DLL497" s="1"/>
      <c r="DLM497" s="1"/>
      <c r="DLN497" s="1"/>
      <c r="DLO497" s="1"/>
      <c r="DLP497" s="1"/>
      <c r="DLQ497" s="1"/>
      <c r="DLR497" s="1"/>
      <c r="DLS497" s="1"/>
      <c r="DLT497" s="1"/>
      <c r="DLU497" s="1"/>
      <c r="DLV497" s="1"/>
      <c r="DLW497" s="1"/>
      <c r="DLX497" s="1"/>
      <c r="DLY497" s="1"/>
      <c r="DLZ497" s="1"/>
      <c r="DMA497" s="1"/>
      <c r="DMB497" s="1"/>
      <c r="DMC497" s="1"/>
      <c r="DMD497" s="1"/>
      <c r="DME497" s="1"/>
      <c r="DMF497" s="1"/>
      <c r="DMG497" s="1"/>
      <c r="DMH497" s="1"/>
      <c r="DMI497" s="1"/>
      <c r="DMJ497" s="1"/>
      <c r="DMK497" s="1"/>
      <c r="DML497" s="1"/>
      <c r="DMM497" s="1"/>
      <c r="DMN497" s="1"/>
      <c r="DMO497" s="1"/>
      <c r="DMP497" s="1"/>
      <c r="DMQ497" s="1"/>
      <c r="DMR497" s="1"/>
      <c r="DMS497" s="1"/>
      <c r="DMT497" s="1"/>
      <c r="DMU497" s="1"/>
      <c r="DMV497" s="1"/>
      <c r="DMW497" s="1"/>
      <c r="DMX497" s="1"/>
      <c r="DMY497" s="1"/>
      <c r="DMZ497" s="1"/>
      <c r="DNA497" s="1"/>
      <c r="DNB497" s="1"/>
      <c r="DNC497" s="1"/>
      <c r="DND497" s="1"/>
      <c r="DNE497" s="1"/>
      <c r="DNF497" s="1"/>
      <c r="DNG497" s="1"/>
      <c r="DNH497" s="1"/>
      <c r="DNI497" s="1"/>
      <c r="DNJ497" s="1"/>
      <c r="DNK497" s="1"/>
      <c r="DNL497" s="1"/>
      <c r="DNM497" s="1"/>
      <c r="DNN497" s="1"/>
      <c r="DNO497" s="1"/>
      <c r="DNP497" s="1"/>
      <c r="DNQ497" s="1"/>
      <c r="DNR497" s="1"/>
      <c r="DNS497" s="1"/>
      <c r="DNT497" s="1"/>
      <c r="DNU497" s="1"/>
      <c r="DNV497" s="1"/>
      <c r="DNW497" s="1"/>
      <c r="DNX497" s="1"/>
      <c r="DNY497" s="1"/>
      <c r="DNZ497" s="1"/>
      <c r="DOA497" s="1"/>
      <c r="DOB497" s="1"/>
      <c r="DOC497" s="1"/>
      <c r="DOD497" s="1"/>
      <c r="DOE497" s="1"/>
      <c r="DOF497" s="1"/>
      <c r="DOG497" s="1"/>
      <c r="DOH497" s="1"/>
      <c r="DOI497" s="1"/>
      <c r="DOJ497" s="1"/>
      <c r="DOK497" s="1"/>
      <c r="DOL497" s="1"/>
      <c r="DOM497" s="1"/>
      <c r="DON497" s="1"/>
      <c r="DOO497" s="1"/>
      <c r="DOP497" s="1"/>
      <c r="DOQ497" s="1"/>
      <c r="DOR497" s="1"/>
      <c r="DOS497" s="1"/>
      <c r="DOT497" s="1"/>
      <c r="DOU497" s="1"/>
      <c r="DOV497" s="1"/>
      <c r="DOW497" s="1"/>
      <c r="DOX497" s="1"/>
      <c r="DOY497" s="1"/>
      <c r="DOZ497" s="1"/>
      <c r="DPA497" s="1"/>
      <c r="DPB497" s="1"/>
      <c r="DPC497" s="1"/>
      <c r="DPD497" s="1"/>
      <c r="DPE497" s="1"/>
      <c r="DPF497" s="1"/>
      <c r="DPG497" s="1"/>
      <c r="DPH497" s="1"/>
      <c r="DPI497" s="1"/>
      <c r="DPJ497" s="1"/>
      <c r="DPK497" s="1"/>
      <c r="DPL497" s="1"/>
      <c r="DPM497" s="1"/>
      <c r="DPN497" s="1"/>
      <c r="DPO497" s="1"/>
      <c r="DPP497" s="1"/>
      <c r="DPQ497" s="1"/>
      <c r="DPR497" s="1"/>
      <c r="DPS497" s="1"/>
      <c r="DPT497" s="1"/>
      <c r="DPU497" s="1"/>
      <c r="DPV497" s="1"/>
      <c r="DPW497" s="1"/>
      <c r="DPX497" s="1"/>
      <c r="DPY497" s="1"/>
      <c r="DPZ497" s="1"/>
      <c r="DQA497" s="1"/>
      <c r="DQB497" s="1"/>
      <c r="DQC497" s="1"/>
      <c r="DQD497" s="1"/>
      <c r="DQE497" s="1"/>
      <c r="DQF497" s="1"/>
      <c r="DQG497" s="1"/>
      <c r="DQH497" s="1"/>
      <c r="DQI497" s="1"/>
      <c r="DQJ497" s="1"/>
      <c r="DQK497" s="1"/>
      <c r="DQL497" s="1"/>
      <c r="DQM497" s="1"/>
      <c r="DQN497" s="1"/>
      <c r="DQO497" s="1"/>
      <c r="DQP497" s="1"/>
      <c r="DQQ497" s="1"/>
      <c r="DQR497" s="1"/>
      <c r="DQS497" s="1"/>
      <c r="DQT497" s="1"/>
      <c r="DQU497" s="1"/>
      <c r="DQV497" s="1"/>
      <c r="DQW497" s="1"/>
      <c r="DQX497" s="1"/>
      <c r="DQY497" s="1"/>
      <c r="DQZ497" s="1"/>
      <c r="DRA497" s="1"/>
      <c r="DRB497" s="1"/>
      <c r="DRC497" s="1"/>
      <c r="DRD497" s="1"/>
      <c r="DRE497" s="1"/>
      <c r="DRF497" s="1"/>
      <c r="DRG497" s="1"/>
      <c r="DRH497" s="1"/>
      <c r="DRI497" s="1"/>
      <c r="DRJ497" s="1"/>
      <c r="DRK497" s="1"/>
      <c r="DRL497" s="1"/>
      <c r="DRM497" s="1"/>
      <c r="DRN497" s="1"/>
      <c r="DRO497" s="1"/>
      <c r="DRP497" s="1"/>
      <c r="DRQ497" s="1"/>
      <c r="DRR497" s="1"/>
      <c r="DRS497" s="1"/>
      <c r="DRT497" s="1"/>
      <c r="DRU497" s="1"/>
      <c r="DRV497" s="1"/>
      <c r="DRW497" s="1"/>
      <c r="DRX497" s="1"/>
      <c r="DRY497" s="1"/>
      <c r="DRZ497" s="1"/>
      <c r="DSA497" s="1"/>
      <c r="DSB497" s="1"/>
      <c r="DSC497" s="1"/>
      <c r="DSD497" s="1"/>
      <c r="DSE497" s="1"/>
      <c r="DSF497" s="1"/>
      <c r="DSG497" s="1"/>
      <c r="DSH497" s="1"/>
      <c r="DSI497" s="1"/>
      <c r="DSJ497" s="1"/>
      <c r="DSK497" s="1"/>
      <c r="DSL497" s="1"/>
      <c r="DSM497" s="1"/>
      <c r="DSN497" s="1"/>
      <c r="DSO497" s="1"/>
      <c r="DSP497" s="1"/>
      <c r="DSQ497" s="1"/>
      <c r="DSR497" s="1"/>
      <c r="DSS497" s="1"/>
      <c r="DST497" s="1"/>
      <c r="DSU497" s="1"/>
      <c r="DSV497" s="1"/>
      <c r="DSW497" s="1"/>
      <c r="DSX497" s="1"/>
      <c r="DSY497" s="1"/>
      <c r="DSZ497" s="1"/>
      <c r="DTA497" s="1"/>
      <c r="DTB497" s="1"/>
      <c r="DTC497" s="1"/>
      <c r="DTD497" s="1"/>
      <c r="DTE497" s="1"/>
      <c r="DTF497" s="1"/>
      <c r="DTG497" s="1"/>
      <c r="DTH497" s="1"/>
      <c r="DTI497" s="1"/>
      <c r="DTJ497" s="1"/>
      <c r="DTK497" s="1"/>
      <c r="DTL497" s="1"/>
      <c r="DTM497" s="1"/>
      <c r="DTN497" s="1"/>
      <c r="DTO497" s="1"/>
      <c r="DTP497" s="1"/>
      <c r="DTQ497" s="1"/>
      <c r="DTR497" s="1"/>
      <c r="DTS497" s="1"/>
      <c r="DTT497" s="1"/>
      <c r="DTU497" s="1"/>
      <c r="DTV497" s="1"/>
      <c r="DTW497" s="1"/>
      <c r="DTX497" s="1"/>
      <c r="DTY497" s="1"/>
      <c r="DTZ497" s="1"/>
      <c r="DUA497" s="1"/>
      <c r="DUB497" s="1"/>
      <c r="DUC497" s="1"/>
      <c r="DUD497" s="1"/>
      <c r="DUE497" s="1"/>
      <c r="DUF497" s="1"/>
      <c r="DUG497" s="1"/>
      <c r="DUH497" s="1"/>
      <c r="DUI497" s="1"/>
      <c r="DUJ497" s="1"/>
      <c r="DUK497" s="1"/>
      <c r="DUL497" s="1"/>
      <c r="DUM497" s="1"/>
      <c r="DUN497" s="1"/>
      <c r="DUO497" s="1"/>
      <c r="DUP497" s="1"/>
      <c r="DUQ497" s="1"/>
      <c r="DUR497" s="1"/>
      <c r="DUS497" s="1"/>
      <c r="DUT497" s="1"/>
      <c r="DUU497" s="1"/>
      <c r="DUV497" s="1"/>
      <c r="DUW497" s="1"/>
      <c r="DUX497" s="1"/>
      <c r="DUY497" s="1"/>
      <c r="DUZ497" s="1"/>
      <c r="DVA497" s="1"/>
      <c r="DVB497" s="1"/>
      <c r="DVC497" s="1"/>
      <c r="DVD497" s="1"/>
      <c r="DVE497" s="1"/>
      <c r="DVF497" s="1"/>
      <c r="DVG497" s="1"/>
      <c r="DVH497" s="1"/>
      <c r="DVI497" s="1"/>
      <c r="DVJ497" s="1"/>
      <c r="DVK497" s="1"/>
      <c r="DVL497" s="1"/>
      <c r="DVM497" s="1"/>
      <c r="DVN497" s="1"/>
      <c r="DVO497" s="1"/>
      <c r="DVP497" s="1"/>
      <c r="DVQ497" s="1"/>
      <c r="DVR497" s="1"/>
      <c r="DVS497" s="1"/>
      <c r="DVT497" s="1"/>
      <c r="DVU497" s="1"/>
      <c r="DVV497" s="1"/>
      <c r="DVW497" s="1"/>
      <c r="DVX497" s="1"/>
      <c r="DVY497" s="1"/>
      <c r="DVZ497" s="1"/>
      <c r="DWA497" s="1"/>
      <c r="DWB497" s="1"/>
      <c r="DWC497" s="1"/>
      <c r="DWD497" s="1"/>
      <c r="DWE497" s="1"/>
      <c r="DWF497" s="1"/>
      <c r="DWG497" s="1"/>
      <c r="DWH497" s="1"/>
      <c r="DWI497" s="1"/>
      <c r="DWJ497" s="1"/>
      <c r="DWK497" s="1"/>
      <c r="DWL497" s="1"/>
      <c r="DWM497" s="1"/>
      <c r="DWN497" s="1"/>
      <c r="DWO497" s="1"/>
      <c r="DWP497" s="1"/>
      <c r="DWQ497" s="1"/>
      <c r="DWR497" s="1"/>
      <c r="DWS497" s="1"/>
      <c r="DWT497" s="1"/>
      <c r="DWU497" s="1"/>
      <c r="DWV497" s="1"/>
      <c r="DWW497" s="1"/>
      <c r="DWX497" s="1"/>
      <c r="DWY497" s="1"/>
      <c r="DWZ497" s="1"/>
      <c r="DXA497" s="1"/>
      <c r="DXB497" s="1"/>
      <c r="DXC497" s="1"/>
      <c r="DXD497" s="1"/>
      <c r="DXE497" s="1"/>
      <c r="DXF497" s="1"/>
      <c r="DXG497" s="1"/>
      <c r="DXH497" s="1"/>
      <c r="DXI497" s="1"/>
      <c r="DXJ497" s="1"/>
      <c r="DXK497" s="1"/>
      <c r="DXL497" s="1"/>
      <c r="DXM497" s="1"/>
      <c r="DXN497" s="1"/>
      <c r="DXO497" s="1"/>
      <c r="DXP497" s="1"/>
      <c r="DXQ497" s="1"/>
      <c r="DXR497" s="1"/>
      <c r="DXS497" s="1"/>
      <c r="DXT497" s="1"/>
      <c r="DXU497" s="1"/>
      <c r="DXV497" s="1"/>
      <c r="DXW497" s="1"/>
      <c r="DXX497" s="1"/>
      <c r="DXY497" s="1"/>
      <c r="DXZ497" s="1"/>
      <c r="DYA497" s="1"/>
      <c r="DYB497" s="1"/>
      <c r="DYC497" s="1"/>
      <c r="DYD497" s="1"/>
      <c r="DYE497" s="1"/>
      <c r="DYF497" s="1"/>
      <c r="DYG497" s="1"/>
      <c r="DYH497" s="1"/>
      <c r="DYI497" s="1"/>
      <c r="DYJ497" s="1"/>
      <c r="DYK497" s="1"/>
      <c r="DYL497" s="1"/>
      <c r="DYM497" s="1"/>
      <c r="DYN497" s="1"/>
      <c r="DYO497" s="1"/>
      <c r="DYP497" s="1"/>
      <c r="DYQ497" s="1"/>
      <c r="DYR497" s="1"/>
      <c r="DYS497" s="1"/>
      <c r="DYT497" s="1"/>
      <c r="DYU497" s="1"/>
      <c r="DYV497" s="1"/>
      <c r="DYW497" s="1"/>
      <c r="DYX497" s="1"/>
      <c r="DYY497" s="1"/>
      <c r="DYZ497" s="1"/>
      <c r="DZA497" s="1"/>
      <c r="DZB497" s="1"/>
      <c r="DZC497" s="1"/>
      <c r="DZD497" s="1"/>
      <c r="DZE497" s="1"/>
      <c r="DZF497" s="1"/>
      <c r="DZG497" s="1"/>
      <c r="DZH497" s="1"/>
      <c r="DZI497" s="1"/>
      <c r="DZJ497" s="1"/>
      <c r="DZK497" s="1"/>
      <c r="DZL497" s="1"/>
      <c r="DZM497" s="1"/>
      <c r="DZN497" s="1"/>
      <c r="DZO497" s="1"/>
      <c r="DZP497" s="1"/>
      <c r="DZQ497" s="1"/>
      <c r="DZR497" s="1"/>
      <c r="DZS497" s="1"/>
      <c r="DZT497" s="1"/>
      <c r="DZU497" s="1"/>
      <c r="DZV497" s="1"/>
      <c r="DZW497" s="1"/>
      <c r="DZX497" s="1"/>
      <c r="DZY497" s="1"/>
      <c r="DZZ497" s="1"/>
      <c r="EAA497" s="1"/>
      <c r="EAB497" s="1"/>
      <c r="EAC497" s="1"/>
      <c r="EAD497" s="1"/>
      <c r="EAE497" s="1"/>
      <c r="EAF497" s="1"/>
      <c r="EAG497" s="1"/>
      <c r="EAH497" s="1"/>
      <c r="EAI497" s="1"/>
      <c r="EAJ497" s="1"/>
      <c r="EAK497" s="1"/>
      <c r="EAL497" s="1"/>
      <c r="EAM497" s="1"/>
      <c r="EAN497" s="1"/>
      <c r="EAO497" s="1"/>
      <c r="EAP497" s="1"/>
      <c r="EAQ497" s="1"/>
      <c r="EAR497" s="1"/>
      <c r="EAS497" s="1"/>
      <c r="EAT497" s="1"/>
      <c r="EAU497" s="1"/>
      <c r="EAV497" s="1"/>
      <c r="EAW497" s="1"/>
      <c r="EAX497" s="1"/>
      <c r="EAY497" s="1"/>
      <c r="EAZ497" s="1"/>
      <c r="EBA497" s="1"/>
      <c r="EBB497" s="1"/>
      <c r="EBC497" s="1"/>
      <c r="EBD497" s="1"/>
      <c r="EBE497" s="1"/>
      <c r="EBF497" s="1"/>
      <c r="EBG497" s="1"/>
      <c r="EBH497" s="1"/>
      <c r="EBI497" s="1"/>
      <c r="EBJ497" s="1"/>
      <c r="EBK497" s="1"/>
      <c r="EBL497" s="1"/>
      <c r="EBM497" s="1"/>
      <c r="EBN497" s="1"/>
      <c r="EBO497" s="1"/>
      <c r="EBP497" s="1"/>
      <c r="EBQ497" s="1"/>
      <c r="EBR497" s="1"/>
      <c r="EBS497" s="1"/>
      <c r="EBT497" s="1"/>
      <c r="EBU497" s="1"/>
      <c r="EBV497" s="1"/>
      <c r="EBW497" s="1"/>
      <c r="EBX497" s="1"/>
      <c r="EBY497" s="1"/>
      <c r="EBZ497" s="1"/>
      <c r="ECA497" s="1"/>
      <c r="ECB497" s="1"/>
      <c r="ECC497" s="1"/>
      <c r="ECD497" s="1"/>
      <c r="ECE497" s="1"/>
      <c r="ECF497" s="1"/>
      <c r="ECG497" s="1"/>
      <c r="ECH497" s="1"/>
      <c r="ECI497" s="1"/>
      <c r="ECJ497" s="1"/>
      <c r="ECK497" s="1"/>
      <c r="ECL497" s="1"/>
      <c r="ECM497" s="1"/>
      <c r="ECN497" s="1"/>
      <c r="ECO497" s="1"/>
      <c r="ECP497" s="1"/>
      <c r="ECQ497" s="1"/>
      <c r="ECR497" s="1"/>
      <c r="ECS497" s="1"/>
      <c r="ECT497" s="1"/>
      <c r="ECU497" s="1"/>
      <c r="ECV497" s="1"/>
      <c r="ECW497" s="1"/>
      <c r="ECX497" s="1"/>
      <c r="ECY497" s="1"/>
      <c r="ECZ497" s="1"/>
      <c r="EDA497" s="1"/>
      <c r="EDB497" s="1"/>
      <c r="EDC497" s="1"/>
      <c r="EDD497" s="1"/>
      <c r="EDE497" s="1"/>
      <c r="EDF497" s="1"/>
      <c r="EDG497" s="1"/>
      <c r="EDH497" s="1"/>
      <c r="EDI497" s="1"/>
      <c r="EDJ497" s="1"/>
      <c r="EDK497" s="1"/>
      <c r="EDL497" s="1"/>
      <c r="EDM497" s="1"/>
      <c r="EDN497" s="1"/>
      <c r="EDO497" s="1"/>
      <c r="EDP497" s="1"/>
      <c r="EDQ497" s="1"/>
      <c r="EDR497" s="1"/>
      <c r="EDS497" s="1"/>
      <c r="EDT497" s="1"/>
      <c r="EDU497" s="1"/>
      <c r="EDV497" s="1"/>
      <c r="EDW497" s="1"/>
      <c r="EDX497" s="1"/>
      <c r="EDY497" s="1"/>
      <c r="EDZ497" s="1"/>
      <c r="EEA497" s="1"/>
      <c r="EEB497" s="1"/>
      <c r="EEC497" s="1"/>
      <c r="EED497" s="1"/>
      <c r="EEE497" s="1"/>
      <c r="EEF497" s="1"/>
      <c r="EEG497" s="1"/>
      <c r="EEH497" s="1"/>
      <c r="EEI497" s="1"/>
      <c r="EEJ497" s="1"/>
      <c r="EEK497" s="1"/>
      <c r="EEL497" s="1"/>
      <c r="EEM497" s="1"/>
      <c r="EEN497" s="1"/>
      <c r="EEO497" s="1"/>
      <c r="EEP497" s="1"/>
      <c r="EEQ497" s="1"/>
      <c r="EER497" s="1"/>
      <c r="EES497" s="1"/>
      <c r="EET497" s="1"/>
      <c r="EEU497" s="1"/>
      <c r="EEV497" s="1"/>
      <c r="EEW497" s="1"/>
      <c r="EEX497" s="1"/>
      <c r="EEY497" s="1"/>
      <c r="EEZ497" s="1"/>
      <c r="EFA497" s="1"/>
      <c r="EFB497" s="1"/>
      <c r="EFC497" s="1"/>
      <c r="EFD497" s="1"/>
      <c r="EFE497" s="1"/>
      <c r="EFF497" s="1"/>
      <c r="EFG497" s="1"/>
      <c r="EFH497" s="1"/>
      <c r="EFI497" s="1"/>
      <c r="EFJ497" s="1"/>
      <c r="EFK497" s="1"/>
      <c r="EFL497" s="1"/>
      <c r="EFM497" s="1"/>
      <c r="EFN497" s="1"/>
      <c r="EFO497" s="1"/>
      <c r="EFP497" s="1"/>
      <c r="EFQ497" s="1"/>
      <c r="EFR497" s="1"/>
      <c r="EFS497" s="1"/>
      <c r="EFT497" s="1"/>
      <c r="EFU497" s="1"/>
      <c r="EFV497" s="1"/>
      <c r="EFW497" s="1"/>
      <c r="EFX497" s="1"/>
      <c r="EFY497" s="1"/>
      <c r="EFZ497" s="1"/>
      <c r="EGA497" s="1"/>
      <c r="EGB497" s="1"/>
      <c r="EGC497" s="1"/>
      <c r="EGD497" s="1"/>
      <c r="EGE497" s="1"/>
      <c r="EGF497" s="1"/>
      <c r="EGG497" s="1"/>
      <c r="EGH497" s="1"/>
      <c r="EGI497" s="1"/>
      <c r="EGJ497" s="1"/>
      <c r="EGK497" s="1"/>
      <c r="EGL497" s="1"/>
      <c r="EGM497" s="1"/>
      <c r="EGN497" s="1"/>
      <c r="EGO497" s="1"/>
      <c r="EGP497" s="1"/>
      <c r="EGQ497" s="1"/>
      <c r="EGR497" s="1"/>
      <c r="EGS497" s="1"/>
      <c r="EGT497" s="1"/>
      <c r="EGU497" s="1"/>
      <c r="EGV497" s="1"/>
      <c r="EGW497" s="1"/>
      <c r="EGX497" s="1"/>
      <c r="EGY497" s="1"/>
      <c r="EGZ497" s="1"/>
      <c r="EHA497" s="1"/>
      <c r="EHB497" s="1"/>
      <c r="EHC497" s="1"/>
      <c r="EHD497" s="1"/>
      <c r="EHE497" s="1"/>
      <c r="EHF497" s="1"/>
      <c r="EHG497" s="1"/>
      <c r="EHH497" s="1"/>
      <c r="EHI497" s="1"/>
      <c r="EHJ497" s="1"/>
      <c r="EHK497" s="1"/>
      <c r="EHL497" s="1"/>
      <c r="EHM497" s="1"/>
      <c r="EHN497" s="1"/>
      <c r="EHO497" s="1"/>
      <c r="EHP497" s="1"/>
      <c r="EHQ497" s="1"/>
      <c r="EHR497" s="1"/>
      <c r="EHS497" s="1"/>
      <c r="EHT497" s="1"/>
      <c r="EHU497" s="1"/>
      <c r="EHV497" s="1"/>
      <c r="EHW497" s="1"/>
      <c r="EHX497" s="1"/>
      <c r="EHY497" s="1"/>
      <c r="EHZ497" s="1"/>
      <c r="EIA497" s="1"/>
      <c r="EIB497" s="1"/>
      <c r="EIC497" s="1"/>
      <c r="EID497" s="1"/>
      <c r="EIE497" s="1"/>
      <c r="EIF497" s="1"/>
      <c r="EIG497" s="1"/>
      <c r="EIH497" s="1"/>
      <c r="EII497" s="1"/>
      <c r="EIJ497" s="1"/>
      <c r="EIK497" s="1"/>
      <c r="EIL497" s="1"/>
      <c r="EIM497" s="1"/>
      <c r="EIN497" s="1"/>
      <c r="EIO497" s="1"/>
      <c r="EIP497" s="1"/>
      <c r="EIQ497" s="1"/>
      <c r="EIR497" s="1"/>
      <c r="EIS497" s="1"/>
      <c r="EIT497" s="1"/>
      <c r="EIU497" s="1"/>
      <c r="EIV497" s="1"/>
      <c r="EIW497" s="1"/>
      <c r="EIX497" s="1"/>
      <c r="EIY497" s="1"/>
      <c r="EIZ497" s="1"/>
      <c r="EJA497" s="1"/>
      <c r="EJB497" s="1"/>
      <c r="EJC497" s="1"/>
      <c r="EJD497" s="1"/>
      <c r="EJE497" s="1"/>
      <c r="EJF497" s="1"/>
      <c r="EJG497" s="1"/>
      <c r="EJH497" s="1"/>
      <c r="EJI497" s="1"/>
      <c r="EJJ497" s="1"/>
      <c r="EJK497" s="1"/>
      <c r="EJL497" s="1"/>
      <c r="EJM497" s="1"/>
      <c r="EJN497" s="1"/>
      <c r="EJO497" s="1"/>
      <c r="EJP497" s="1"/>
      <c r="EJQ497" s="1"/>
      <c r="EJR497" s="1"/>
      <c r="EJS497" s="1"/>
      <c r="EJT497" s="1"/>
      <c r="EJU497" s="1"/>
      <c r="EJV497" s="1"/>
      <c r="EJW497" s="1"/>
      <c r="EJX497" s="1"/>
      <c r="EJY497" s="1"/>
      <c r="EJZ497" s="1"/>
      <c r="EKA497" s="1"/>
      <c r="EKB497" s="1"/>
      <c r="EKC497" s="1"/>
      <c r="EKD497" s="1"/>
      <c r="EKE497" s="1"/>
      <c r="EKF497" s="1"/>
      <c r="EKG497" s="1"/>
      <c r="EKH497" s="1"/>
      <c r="EKI497" s="1"/>
      <c r="EKJ497" s="1"/>
      <c r="EKK497" s="1"/>
      <c r="EKL497" s="1"/>
      <c r="EKM497" s="1"/>
      <c r="EKN497" s="1"/>
      <c r="EKO497" s="1"/>
      <c r="EKP497" s="1"/>
      <c r="EKQ497" s="1"/>
      <c r="EKR497" s="1"/>
      <c r="EKS497" s="1"/>
      <c r="EKT497" s="1"/>
      <c r="EKU497" s="1"/>
      <c r="EKV497" s="1"/>
      <c r="EKW497" s="1"/>
      <c r="EKX497" s="1"/>
      <c r="EKY497" s="1"/>
      <c r="EKZ497" s="1"/>
      <c r="ELA497" s="1"/>
      <c r="ELB497" s="1"/>
      <c r="ELC497" s="1"/>
      <c r="ELD497" s="1"/>
      <c r="ELE497" s="1"/>
      <c r="ELF497" s="1"/>
      <c r="ELG497" s="1"/>
      <c r="ELH497" s="1"/>
      <c r="ELI497" s="1"/>
      <c r="ELJ497" s="1"/>
      <c r="ELK497" s="1"/>
      <c r="ELL497" s="1"/>
      <c r="ELM497" s="1"/>
      <c r="ELN497" s="1"/>
      <c r="ELO497" s="1"/>
      <c r="ELP497" s="1"/>
      <c r="ELQ497" s="1"/>
      <c r="ELR497" s="1"/>
      <c r="ELS497" s="1"/>
      <c r="ELT497" s="1"/>
      <c r="ELU497" s="1"/>
      <c r="ELV497" s="1"/>
      <c r="ELW497" s="1"/>
      <c r="ELX497" s="1"/>
      <c r="ELY497" s="1"/>
      <c r="ELZ497" s="1"/>
      <c r="EMA497" s="1"/>
      <c r="EMB497" s="1"/>
      <c r="EMC497" s="1"/>
      <c r="EMD497" s="1"/>
      <c r="EME497" s="1"/>
      <c r="EMF497" s="1"/>
      <c r="EMG497" s="1"/>
      <c r="EMH497" s="1"/>
      <c r="EMI497" s="1"/>
      <c r="EMJ497" s="1"/>
      <c r="EMK497" s="1"/>
      <c r="EML497" s="1"/>
      <c r="EMM497" s="1"/>
      <c r="EMN497" s="1"/>
      <c r="EMO497" s="1"/>
      <c r="EMP497" s="1"/>
      <c r="EMQ497" s="1"/>
      <c r="EMR497" s="1"/>
      <c r="EMS497" s="1"/>
      <c r="EMT497" s="1"/>
      <c r="EMU497" s="1"/>
      <c r="EMV497" s="1"/>
      <c r="EMW497" s="1"/>
      <c r="EMX497" s="1"/>
      <c r="EMY497" s="1"/>
      <c r="EMZ497" s="1"/>
      <c r="ENA497" s="1"/>
      <c r="ENB497" s="1"/>
      <c r="ENC497" s="1"/>
      <c r="END497" s="1"/>
      <c r="ENE497" s="1"/>
      <c r="ENF497" s="1"/>
      <c r="ENG497" s="1"/>
      <c r="ENH497" s="1"/>
      <c r="ENI497" s="1"/>
      <c r="ENJ497" s="1"/>
      <c r="ENK497" s="1"/>
      <c r="ENL497" s="1"/>
      <c r="ENM497" s="1"/>
      <c r="ENN497" s="1"/>
      <c r="ENO497" s="1"/>
      <c r="ENP497" s="1"/>
      <c r="ENQ497" s="1"/>
      <c r="ENR497" s="1"/>
      <c r="ENS497" s="1"/>
      <c r="ENT497" s="1"/>
      <c r="ENU497" s="1"/>
      <c r="ENV497" s="1"/>
      <c r="ENW497" s="1"/>
      <c r="ENX497" s="1"/>
      <c r="ENY497" s="1"/>
      <c r="ENZ497" s="1"/>
      <c r="EOA497" s="1"/>
      <c r="EOB497" s="1"/>
      <c r="EOC497" s="1"/>
      <c r="EOD497" s="1"/>
      <c r="EOE497" s="1"/>
      <c r="EOF497" s="1"/>
      <c r="EOG497" s="1"/>
      <c r="EOH497" s="1"/>
      <c r="EOI497" s="1"/>
      <c r="EOJ497" s="1"/>
      <c r="EOK497" s="1"/>
      <c r="EOL497" s="1"/>
      <c r="EOM497" s="1"/>
      <c r="EON497" s="1"/>
      <c r="EOO497" s="1"/>
      <c r="EOP497" s="1"/>
      <c r="EOQ497" s="1"/>
      <c r="EOR497" s="1"/>
      <c r="EOS497" s="1"/>
      <c r="EOT497" s="1"/>
      <c r="EOU497" s="1"/>
      <c r="EOV497" s="1"/>
      <c r="EOW497" s="1"/>
      <c r="EOX497" s="1"/>
      <c r="EOY497" s="1"/>
      <c r="EOZ497" s="1"/>
      <c r="EPA497" s="1"/>
      <c r="EPB497" s="1"/>
      <c r="EPC497" s="1"/>
      <c r="EPD497" s="1"/>
      <c r="EPE497" s="1"/>
      <c r="EPF497" s="1"/>
      <c r="EPG497" s="1"/>
      <c r="EPH497" s="1"/>
      <c r="EPI497" s="1"/>
      <c r="EPJ497" s="1"/>
      <c r="EPK497" s="1"/>
      <c r="EPL497" s="1"/>
      <c r="EPM497" s="1"/>
      <c r="EPN497" s="1"/>
      <c r="EPO497" s="1"/>
      <c r="EPP497" s="1"/>
      <c r="EPQ497" s="1"/>
      <c r="EPR497" s="1"/>
      <c r="EPS497" s="1"/>
      <c r="EPT497" s="1"/>
      <c r="EPU497" s="1"/>
      <c r="EPV497" s="1"/>
      <c r="EPW497" s="1"/>
      <c r="EPX497" s="1"/>
      <c r="EPY497" s="1"/>
      <c r="EPZ497" s="1"/>
      <c r="EQA497" s="1"/>
      <c r="EQB497" s="1"/>
      <c r="EQC497" s="1"/>
      <c r="EQD497" s="1"/>
      <c r="EQE497" s="1"/>
      <c r="EQF497" s="1"/>
      <c r="EQG497" s="1"/>
      <c r="EQH497" s="1"/>
      <c r="EQI497" s="1"/>
      <c r="EQJ497" s="1"/>
      <c r="EQK497" s="1"/>
      <c r="EQL497" s="1"/>
      <c r="EQM497" s="1"/>
      <c r="EQN497" s="1"/>
      <c r="EQO497" s="1"/>
      <c r="EQP497" s="1"/>
      <c r="EQQ497" s="1"/>
      <c r="EQR497" s="1"/>
      <c r="EQS497" s="1"/>
      <c r="EQT497" s="1"/>
      <c r="EQU497" s="1"/>
      <c r="EQV497" s="1"/>
      <c r="EQW497" s="1"/>
      <c r="EQX497" s="1"/>
      <c r="EQY497" s="1"/>
      <c r="EQZ497" s="1"/>
      <c r="ERA497" s="1"/>
      <c r="ERB497" s="1"/>
      <c r="ERC497" s="1"/>
      <c r="ERD497" s="1"/>
      <c r="ERE497" s="1"/>
      <c r="ERF497" s="1"/>
      <c r="ERG497" s="1"/>
      <c r="ERH497" s="1"/>
      <c r="ERI497" s="1"/>
      <c r="ERJ497" s="1"/>
      <c r="ERK497" s="1"/>
      <c r="ERL497" s="1"/>
      <c r="ERM497" s="1"/>
      <c r="ERN497" s="1"/>
      <c r="ERO497" s="1"/>
      <c r="ERP497" s="1"/>
      <c r="ERQ497" s="1"/>
      <c r="ERR497" s="1"/>
      <c r="ERS497" s="1"/>
      <c r="ERT497" s="1"/>
      <c r="ERU497" s="1"/>
      <c r="ERV497" s="1"/>
      <c r="ERW497" s="1"/>
      <c r="ERX497" s="1"/>
      <c r="ERY497" s="1"/>
      <c r="ERZ497" s="1"/>
      <c r="ESA497" s="1"/>
      <c r="ESB497" s="1"/>
      <c r="ESC497" s="1"/>
      <c r="ESD497" s="1"/>
      <c r="ESE497" s="1"/>
      <c r="ESF497" s="1"/>
      <c r="ESG497" s="1"/>
      <c r="ESH497" s="1"/>
      <c r="ESI497" s="1"/>
      <c r="ESJ497" s="1"/>
      <c r="ESK497" s="1"/>
      <c r="ESL497" s="1"/>
      <c r="ESM497" s="1"/>
      <c r="ESN497" s="1"/>
      <c r="ESO497" s="1"/>
      <c r="ESP497" s="1"/>
      <c r="ESQ497" s="1"/>
      <c r="ESR497" s="1"/>
      <c r="ESS497" s="1"/>
      <c r="EST497" s="1"/>
      <c r="ESU497" s="1"/>
      <c r="ESV497" s="1"/>
      <c r="ESW497" s="1"/>
      <c r="ESX497" s="1"/>
      <c r="ESY497" s="1"/>
      <c r="ESZ497" s="1"/>
      <c r="ETA497" s="1"/>
      <c r="ETB497" s="1"/>
      <c r="ETC497" s="1"/>
      <c r="ETD497" s="1"/>
      <c r="ETE497" s="1"/>
      <c r="ETF497" s="1"/>
      <c r="ETG497" s="1"/>
      <c r="ETH497" s="1"/>
      <c r="ETI497" s="1"/>
      <c r="ETJ497" s="1"/>
      <c r="ETK497" s="1"/>
      <c r="ETL497" s="1"/>
      <c r="ETM497" s="1"/>
      <c r="ETN497" s="1"/>
      <c r="ETO497" s="1"/>
      <c r="ETP497" s="1"/>
      <c r="ETQ497" s="1"/>
      <c r="ETR497" s="1"/>
      <c r="ETS497" s="1"/>
      <c r="ETT497" s="1"/>
      <c r="ETU497" s="1"/>
      <c r="ETV497" s="1"/>
      <c r="ETW497" s="1"/>
      <c r="ETX497" s="1"/>
      <c r="ETY497" s="1"/>
      <c r="ETZ497" s="1"/>
      <c r="EUA497" s="1"/>
      <c r="EUB497" s="1"/>
      <c r="EUC497" s="1"/>
      <c r="EUD497" s="1"/>
      <c r="EUE497" s="1"/>
      <c r="EUF497" s="1"/>
      <c r="EUG497" s="1"/>
      <c r="EUH497" s="1"/>
      <c r="EUI497" s="1"/>
      <c r="EUJ497" s="1"/>
      <c r="EUK497" s="1"/>
      <c r="EUL497" s="1"/>
      <c r="EUM497" s="1"/>
      <c r="EUN497" s="1"/>
      <c r="EUO497" s="1"/>
      <c r="EUP497" s="1"/>
      <c r="EUQ497" s="1"/>
      <c r="EUR497" s="1"/>
      <c r="EUS497" s="1"/>
      <c r="EUT497" s="1"/>
      <c r="EUU497" s="1"/>
      <c r="EUV497" s="1"/>
      <c r="EUW497" s="1"/>
      <c r="EUX497" s="1"/>
      <c r="EUY497" s="1"/>
      <c r="EUZ497" s="1"/>
      <c r="EVA497" s="1"/>
      <c r="EVB497" s="1"/>
      <c r="EVC497" s="1"/>
      <c r="EVD497" s="1"/>
      <c r="EVE497" s="1"/>
      <c r="EVF497" s="1"/>
      <c r="EVG497" s="1"/>
      <c r="EVH497" s="1"/>
      <c r="EVI497" s="1"/>
      <c r="EVJ497" s="1"/>
      <c r="EVK497" s="1"/>
      <c r="EVL497" s="1"/>
      <c r="EVM497" s="1"/>
      <c r="EVN497" s="1"/>
      <c r="EVO497" s="1"/>
      <c r="EVP497" s="1"/>
      <c r="EVQ497" s="1"/>
      <c r="EVR497" s="1"/>
      <c r="EVS497" s="1"/>
      <c r="EVT497" s="1"/>
      <c r="EVU497" s="1"/>
      <c r="EVV497" s="1"/>
      <c r="EVW497" s="1"/>
      <c r="EVX497" s="1"/>
      <c r="EVY497" s="1"/>
      <c r="EVZ497" s="1"/>
      <c r="EWA497" s="1"/>
      <c r="EWB497" s="1"/>
      <c r="EWC497" s="1"/>
      <c r="EWD497" s="1"/>
      <c r="EWE497" s="1"/>
      <c r="EWF497" s="1"/>
      <c r="EWG497" s="1"/>
      <c r="EWH497" s="1"/>
      <c r="EWI497" s="1"/>
      <c r="EWJ497" s="1"/>
      <c r="EWK497" s="1"/>
      <c r="EWL497" s="1"/>
      <c r="EWM497" s="1"/>
      <c r="EWN497" s="1"/>
      <c r="EWO497" s="1"/>
      <c r="EWP497" s="1"/>
      <c r="EWQ497" s="1"/>
      <c r="EWR497" s="1"/>
      <c r="EWS497" s="1"/>
      <c r="EWT497" s="1"/>
      <c r="EWU497" s="1"/>
      <c r="EWV497" s="1"/>
      <c r="EWW497" s="1"/>
      <c r="EWX497" s="1"/>
      <c r="EWY497" s="1"/>
      <c r="EWZ497" s="1"/>
      <c r="EXA497" s="1"/>
      <c r="EXB497" s="1"/>
      <c r="EXC497" s="1"/>
      <c r="EXD497" s="1"/>
      <c r="EXE497" s="1"/>
      <c r="EXF497" s="1"/>
      <c r="EXG497" s="1"/>
      <c r="EXH497" s="1"/>
      <c r="EXI497" s="1"/>
      <c r="EXJ497" s="1"/>
      <c r="EXK497" s="1"/>
      <c r="EXL497" s="1"/>
      <c r="EXM497" s="1"/>
      <c r="EXN497" s="1"/>
      <c r="EXO497" s="1"/>
      <c r="EXP497" s="1"/>
      <c r="EXQ497" s="1"/>
      <c r="EXR497" s="1"/>
      <c r="EXS497" s="1"/>
      <c r="EXT497" s="1"/>
      <c r="EXU497" s="1"/>
      <c r="EXV497" s="1"/>
      <c r="EXW497" s="1"/>
      <c r="EXX497" s="1"/>
      <c r="EXY497" s="1"/>
      <c r="EXZ497" s="1"/>
      <c r="EYA497" s="1"/>
      <c r="EYB497" s="1"/>
      <c r="EYC497" s="1"/>
      <c r="EYD497" s="1"/>
      <c r="EYE497" s="1"/>
      <c r="EYF497" s="1"/>
      <c r="EYG497" s="1"/>
      <c r="EYH497" s="1"/>
      <c r="EYI497" s="1"/>
      <c r="EYJ497" s="1"/>
      <c r="EYK497" s="1"/>
      <c r="EYL497" s="1"/>
      <c r="EYM497" s="1"/>
      <c r="EYN497" s="1"/>
      <c r="EYO497" s="1"/>
      <c r="EYP497" s="1"/>
      <c r="EYQ497" s="1"/>
      <c r="EYR497" s="1"/>
      <c r="EYS497" s="1"/>
      <c r="EYT497" s="1"/>
      <c r="EYU497" s="1"/>
      <c r="EYV497" s="1"/>
      <c r="EYW497" s="1"/>
      <c r="EYX497" s="1"/>
      <c r="EYY497" s="1"/>
      <c r="EYZ497" s="1"/>
      <c r="EZA497" s="1"/>
      <c r="EZB497" s="1"/>
      <c r="EZC497" s="1"/>
      <c r="EZD497" s="1"/>
      <c r="EZE497" s="1"/>
      <c r="EZF497" s="1"/>
      <c r="EZG497" s="1"/>
      <c r="EZH497" s="1"/>
      <c r="EZI497" s="1"/>
      <c r="EZJ497" s="1"/>
      <c r="EZK497" s="1"/>
      <c r="EZL497" s="1"/>
      <c r="EZM497" s="1"/>
      <c r="EZN497" s="1"/>
      <c r="EZO497" s="1"/>
      <c r="EZP497" s="1"/>
      <c r="EZQ497" s="1"/>
      <c r="EZR497" s="1"/>
      <c r="EZS497" s="1"/>
      <c r="EZT497" s="1"/>
      <c r="EZU497" s="1"/>
      <c r="EZV497" s="1"/>
      <c r="EZW497" s="1"/>
      <c r="EZX497" s="1"/>
      <c r="EZY497" s="1"/>
      <c r="EZZ497" s="1"/>
      <c r="FAA497" s="1"/>
      <c r="FAB497" s="1"/>
      <c r="FAC497" s="1"/>
      <c r="FAD497" s="1"/>
      <c r="FAE497" s="1"/>
      <c r="FAF497" s="1"/>
      <c r="FAG497" s="1"/>
      <c r="FAH497" s="1"/>
      <c r="FAI497" s="1"/>
      <c r="FAJ497" s="1"/>
      <c r="FAK497" s="1"/>
      <c r="FAL497" s="1"/>
      <c r="FAM497" s="1"/>
      <c r="FAN497" s="1"/>
      <c r="FAO497" s="1"/>
      <c r="FAP497" s="1"/>
      <c r="FAQ497" s="1"/>
      <c r="FAR497" s="1"/>
      <c r="FAS497" s="1"/>
      <c r="FAT497" s="1"/>
      <c r="FAU497" s="1"/>
      <c r="FAV497" s="1"/>
      <c r="FAW497" s="1"/>
      <c r="FAX497" s="1"/>
      <c r="FAY497" s="1"/>
      <c r="FAZ497" s="1"/>
      <c r="FBA497" s="1"/>
      <c r="FBB497" s="1"/>
      <c r="FBC497" s="1"/>
      <c r="FBD497" s="1"/>
      <c r="FBE497" s="1"/>
      <c r="FBF497" s="1"/>
      <c r="FBG497" s="1"/>
      <c r="FBH497" s="1"/>
      <c r="FBI497" s="1"/>
      <c r="FBJ497" s="1"/>
      <c r="FBK497" s="1"/>
      <c r="FBL497" s="1"/>
      <c r="FBM497" s="1"/>
      <c r="FBN497" s="1"/>
      <c r="FBO497" s="1"/>
      <c r="FBP497" s="1"/>
      <c r="FBQ497" s="1"/>
      <c r="FBR497" s="1"/>
      <c r="FBS497" s="1"/>
      <c r="FBT497" s="1"/>
      <c r="FBU497" s="1"/>
      <c r="FBV497" s="1"/>
      <c r="FBW497" s="1"/>
      <c r="FBX497" s="1"/>
      <c r="FBY497" s="1"/>
      <c r="FBZ497" s="1"/>
      <c r="FCA497" s="1"/>
      <c r="FCB497" s="1"/>
      <c r="FCC497" s="1"/>
      <c r="FCD497" s="1"/>
      <c r="FCE497" s="1"/>
      <c r="FCF497" s="1"/>
      <c r="FCG497" s="1"/>
      <c r="FCH497" s="1"/>
      <c r="FCI497" s="1"/>
      <c r="FCJ497" s="1"/>
      <c r="FCK497" s="1"/>
      <c r="FCL497" s="1"/>
      <c r="FCM497" s="1"/>
      <c r="FCN497" s="1"/>
      <c r="FCO497" s="1"/>
      <c r="FCP497" s="1"/>
      <c r="FCQ497" s="1"/>
      <c r="FCR497" s="1"/>
      <c r="FCS497" s="1"/>
      <c r="FCT497" s="1"/>
      <c r="FCU497" s="1"/>
      <c r="FCV497" s="1"/>
      <c r="FCW497" s="1"/>
      <c r="FCX497" s="1"/>
      <c r="FCY497" s="1"/>
      <c r="FCZ497" s="1"/>
      <c r="FDA497" s="1"/>
      <c r="FDB497" s="1"/>
      <c r="FDC497" s="1"/>
      <c r="FDD497" s="1"/>
      <c r="FDE497" s="1"/>
      <c r="FDF497" s="1"/>
      <c r="FDG497" s="1"/>
      <c r="FDH497" s="1"/>
      <c r="FDI497" s="1"/>
      <c r="FDJ497" s="1"/>
      <c r="FDK497" s="1"/>
      <c r="FDL497" s="1"/>
      <c r="FDM497" s="1"/>
      <c r="FDN497" s="1"/>
      <c r="FDO497" s="1"/>
      <c r="FDP497" s="1"/>
      <c r="FDQ497" s="1"/>
      <c r="FDR497" s="1"/>
      <c r="FDS497" s="1"/>
      <c r="FDT497" s="1"/>
      <c r="FDU497" s="1"/>
      <c r="FDV497" s="1"/>
      <c r="FDW497" s="1"/>
      <c r="FDX497" s="1"/>
      <c r="FDY497" s="1"/>
      <c r="FDZ497" s="1"/>
      <c r="FEA497" s="1"/>
      <c r="FEB497" s="1"/>
      <c r="FEC497" s="1"/>
      <c r="FED497" s="1"/>
      <c r="FEE497" s="1"/>
      <c r="FEF497" s="1"/>
      <c r="FEG497" s="1"/>
      <c r="FEH497" s="1"/>
      <c r="FEI497" s="1"/>
      <c r="FEJ497" s="1"/>
      <c r="FEK497" s="1"/>
      <c r="FEL497" s="1"/>
      <c r="FEM497" s="1"/>
      <c r="FEN497" s="1"/>
      <c r="FEO497" s="1"/>
      <c r="FEP497" s="1"/>
      <c r="FEQ497" s="1"/>
      <c r="FER497" s="1"/>
      <c r="FES497" s="1"/>
      <c r="FET497" s="1"/>
      <c r="FEU497" s="1"/>
      <c r="FEV497" s="1"/>
      <c r="FEW497" s="1"/>
      <c r="FEX497" s="1"/>
      <c r="FEY497" s="1"/>
      <c r="FEZ497" s="1"/>
      <c r="FFA497" s="1"/>
      <c r="FFB497" s="1"/>
      <c r="FFC497" s="1"/>
      <c r="FFD497" s="1"/>
      <c r="FFE497" s="1"/>
      <c r="FFF497" s="1"/>
      <c r="FFG497" s="1"/>
      <c r="FFH497" s="1"/>
      <c r="FFI497" s="1"/>
      <c r="FFJ497" s="1"/>
      <c r="FFK497" s="1"/>
      <c r="FFL497" s="1"/>
      <c r="FFM497" s="1"/>
      <c r="FFN497" s="1"/>
      <c r="FFO497" s="1"/>
      <c r="FFP497" s="1"/>
      <c r="FFQ497" s="1"/>
      <c r="FFR497" s="1"/>
      <c r="FFS497" s="1"/>
      <c r="FFT497" s="1"/>
      <c r="FFU497" s="1"/>
      <c r="FFV497" s="1"/>
      <c r="FFW497" s="1"/>
      <c r="FFX497" s="1"/>
      <c r="FFY497" s="1"/>
      <c r="FFZ497" s="1"/>
      <c r="FGA497" s="1"/>
      <c r="FGB497" s="1"/>
      <c r="FGC497" s="1"/>
      <c r="FGD497" s="1"/>
      <c r="FGE497" s="1"/>
      <c r="FGF497" s="1"/>
      <c r="FGG497" s="1"/>
      <c r="FGH497" s="1"/>
      <c r="FGI497" s="1"/>
      <c r="FGJ497" s="1"/>
      <c r="FGK497" s="1"/>
      <c r="FGL497" s="1"/>
      <c r="FGM497" s="1"/>
      <c r="FGN497" s="1"/>
      <c r="FGO497" s="1"/>
      <c r="FGP497" s="1"/>
      <c r="FGQ497" s="1"/>
      <c r="FGR497" s="1"/>
      <c r="FGS497" s="1"/>
      <c r="FGT497" s="1"/>
      <c r="FGU497" s="1"/>
      <c r="FGV497" s="1"/>
      <c r="FGW497" s="1"/>
      <c r="FGX497" s="1"/>
      <c r="FGY497" s="1"/>
      <c r="FGZ497" s="1"/>
      <c r="FHA497" s="1"/>
      <c r="FHB497" s="1"/>
      <c r="FHC497" s="1"/>
      <c r="FHD497" s="1"/>
      <c r="FHE497" s="1"/>
      <c r="FHF497" s="1"/>
      <c r="FHG497" s="1"/>
      <c r="FHH497" s="1"/>
      <c r="FHI497" s="1"/>
      <c r="FHJ497" s="1"/>
      <c r="FHK497" s="1"/>
      <c r="FHL497" s="1"/>
      <c r="FHM497" s="1"/>
      <c r="FHN497" s="1"/>
      <c r="FHO497" s="1"/>
      <c r="FHP497" s="1"/>
      <c r="FHQ497" s="1"/>
      <c r="FHR497" s="1"/>
      <c r="FHS497" s="1"/>
      <c r="FHT497" s="1"/>
      <c r="FHU497" s="1"/>
      <c r="FHV497" s="1"/>
      <c r="FHW497" s="1"/>
      <c r="FHX497" s="1"/>
      <c r="FHY497" s="1"/>
      <c r="FHZ497" s="1"/>
      <c r="FIA497" s="1"/>
      <c r="FIB497" s="1"/>
      <c r="FIC497" s="1"/>
      <c r="FID497" s="1"/>
      <c r="FIE497" s="1"/>
      <c r="FIF497" s="1"/>
      <c r="FIG497" s="1"/>
      <c r="FIH497" s="1"/>
      <c r="FII497" s="1"/>
      <c r="FIJ497" s="1"/>
      <c r="FIK497" s="1"/>
      <c r="FIL497" s="1"/>
      <c r="FIM497" s="1"/>
      <c r="FIN497" s="1"/>
      <c r="FIO497" s="1"/>
      <c r="FIP497" s="1"/>
      <c r="FIQ497" s="1"/>
      <c r="FIR497" s="1"/>
      <c r="FIS497" s="1"/>
      <c r="FIT497" s="1"/>
      <c r="FIU497" s="1"/>
      <c r="FIV497" s="1"/>
      <c r="FIW497" s="1"/>
      <c r="FIX497" s="1"/>
      <c r="FIY497" s="1"/>
      <c r="FIZ497" s="1"/>
      <c r="FJA497" s="1"/>
      <c r="FJB497" s="1"/>
      <c r="FJC497" s="1"/>
      <c r="FJD497" s="1"/>
      <c r="FJE497" s="1"/>
      <c r="FJF497" s="1"/>
      <c r="FJG497" s="1"/>
      <c r="FJH497" s="1"/>
      <c r="FJI497" s="1"/>
      <c r="FJJ497" s="1"/>
      <c r="FJK497" s="1"/>
      <c r="FJL497" s="1"/>
      <c r="FJM497" s="1"/>
      <c r="FJN497" s="1"/>
      <c r="FJO497" s="1"/>
      <c r="FJP497" s="1"/>
      <c r="FJQ497" s="1"/>
      <c r="FJR497" s="1"/>
      <c r="FJS497" s="1"/>
      <c r="FJT497" s="1"/>
      <c r="FJU497" s="1"/>
      <c r="FJV497" s="1"/>
      <c r="FJW497" s="1"/>
      <c r="FJX497" s="1"/>
      <c r="FJY497" s="1"/>
      <c r="FJZ497" s="1"/>
      <c r="FKA497" s="1"/>
      <c r="FKB497" s="1"/>
      <c r="FKC497" s="1"/>
      <c r="FKD497" s="1"/>
      <c r="FKE497" s="1"/>
      <c r="FKF497" s="1"/>
      <c r="FKG497" s="1"/>
      <c r="FKH497" s="1"/>
      <c r="FKI497" s="1"/>
      <c r="FKJ497" s="1"/>
      <c r="FKK497" s="1"/>
      <c r="FKL497" s="1"/>
      <c r="FKM497" s="1"/>
      <c r="FKN497" s="1"/>
      <c r="FKO497" s="1"/>
      <c r="FKP497" s="1"/>
      <c r="FKQ497" s="1"/>
      <c r="FKR497" s="1"/>
      <c r="FKS497" s="1"/>
      <c r="FKT497" s="1"/>
      <c r="FKU497" s="1"/>
      <c r="FKV497" s="1"/>
      <c r="FKW497" s="1"/>
      <c r="FKX497" s="1"/>
      <c r="FKY497" s="1"/>
      <c r="FKZ497" s="1"/>
      <c r="FLA497" s="1"/>
      <c r="FLB497" s="1"/>
      <c r="FLC497" s="1"/>
      <c r="FLD497" s="1"/>
      <c r="FLE497" s="1"/>
      <c r="FLF497" s="1"/>
      <c r="FLG497" s="1"/>
      <c r="FLH497" s="1"/>
      <c r="FLI497" s="1"/>
      <c r="FLJ497" s="1"/>
      <c r="FLK497" s="1"/>
      <c r="FLL497" s="1"/>
      <c r="FLM497" s="1"/>
      <c r="FLN497" s="1"/>
      <c r="FLO497" s="1"/>
      <c r="FLP497" s="1"/>
      <c r="FLQ497" s="1"/>
      <c r="FLR497" s="1"/>
      <c r="FLS497" s="1"/>
      <c r="FLT497" s="1"/>
      <c r="FLU497" s="1"/>
      <c r="FLV497" s="1"/>
      <c r="FLW497" s="1"/>
      <c r="FLX497" s="1"/>
      <c r="FLY497" s="1"/>
      <c r="FLZ497" s="1"/>
      <c r="FMA497" s="1"/>
      <c r="FMB497" s="1"/>
      <c r="FMC497" s="1"/>
      <c r="FMD497" s="1"/>
      <c r="FME497" s="1"/>
      <c r="FMF497" s="1"/>
      <c r="FMG497" s="1"/>
      <c r="FMH497" s="1"/>
      <c r="FMI497" s="1"/>
      <c r="FMJ497" s="1"/>
      <c r="FMK497" s="1"/>
      <c r="FML497" s="1"/>
      <c r="FMM497" s="1"/>
      <c r="FMN497" s="1"/>
      <c r="FMO497" s="1"/>
      <c r="FMP497" s="1"/>
      <c r="FMQ497" s="1"/>
      <c r="FMR497" s="1"/>
      <c r="FMS497" s="1"/>
      <c r="FMT497" s="1"/>
      <c r="FMU497" s="1"/>
      <c r="FMV497" s="1"/>
      <c r="FMW497" s="1"/>
      <c r="FMX497" s="1"/>
      <c r="FMY497" s="1"/>
      <c r="FMZ497" s="1"/>
      <c r="FNA497" s="1"/>
      <c r="FNB497" s="1"/>
      <c r="FNC497" s="1"/>
      <c r="FND497" s="1"/>
      <c r="FNE497" s="1"/>
      <c r="FNF497" s="1"/>
      <c r="FNG497" s="1"/>
      <c r="FNH497" s="1"/>
      <c r="FNI497" s="1"/>
      <c r="FNJ497" s="1"/>
      <c r="FNK497" s="1"/>
      <c r="FNL497" s="1"/>
      <c r="FNM497" s="1"/>
      <c r="FNN497" s="1"/>
      <c r="FNO497" s="1"/>
      <c r="FNP497" s="1"/>
      <c r="FNQ497" s="1"/>
      <c r="FNR497" s="1"/>
      <c r="FNS497" s="1"/>
      <c r="FNT497" s="1"/>
      <c r="FNU497" s="1"/>
      <c r="FNV497" s="1"/>
      <c r="FNW497" s="1"/>
      <c r="FNX497" s="1"/>
      <c r="FNY497" s="1"/>
      <c r="FNZ497" s="1"/>
      <c r="FOA497" s="1"/>
      <c r="FOB497" s="1"/>
      <c r="FOC497" s="1"/>
      <c r="FOD497" s="1"/>
      <c r="FOE497" s="1"/>
      <c r="FOF497" s="1"/>
      <c r="FOG497" s="1"/>
      <c r="FOH497" s="1"/>
      <c r="FOI497" s="1"/>
      <c r="FOJ497" s="1"/>
      <c r="FOK497" s="1"/>
      <c r="FOL497" s="1"/>
      <c r="FOM497" s="1"/>
      <c r="FON497" s="1"/>
      <c r="FOO497" s="1"/>
      <c r="FOP497" s="1"/>
      <c r="FOQ497" s="1"/>
      <c r="FOR497" s="1"/>
      <c r="FOS497" s="1"/>
      <c r="FOT497" s="1"/>
      <c r="FOU497" s="1"/>
      <c r="FOV497" s="1"/>
      <c r="FOW497" s="1"/>
      <c r="FOX497" s="1"/>
      <c r="FOY497" s="1"/>
      <c r="FOZ497" s="1"/>
      <c r="FPA497" s="1"/>
      <c r="FPB497" s="1"/>
      <c r="FPC497" s="1"/>
      <c r="FPD497" s="1"/>
      <c r="FPE497" s="1"/>
      <c r="FPF497" s="1"/>
      <c r="FPG497" s="1"/>
      <c r="FPH497" s="1"/>
      <c r="FPI497" s="1"/>
      <c r="FPJ497" s="1"/>
      <c r="FPK497" s="1"/>
      <c r="FPL497" s="1"/>
      <c r="FPM497" s="1"/>
      <c r="FPN497" s="1"/>
      <c r="FPO497" s="1"/>
      <c r="FPP497" s="1"/>
      <c r="FPQ497" s="1"/>
      <c r="FPR497" s="1"/>
      <c r="FPS497" s="1"/>
      <c r="FPT497" s="1"/>
      <c r="FPU497" s="1"/>
      <c r="FPV497" s="1"/>
      <c r="FPW497" s="1"/>
      <c r="FPX497" s="1"/>
      <c r="FPY497" s="1"/>
      <c r="FPZ497" s="1"/>
      <c r="FQA497" s="1"/>
      <c r="FQB497" s="1"/>
      <c r="FQC497" s="1"/>
      <c r="FQD497" s="1"/>
      <c r="FQE497" s="1"/>
      <c r="FQF497" s="1"/>
      <c r="FQG497" s="1"/>
      <c r="FQH497" s="1"/>
      <c r="FQI497" s="1"/>
      <c r="FQJ497" s="1"/>
      <c r="FQK497" s="1"/>
      <c r="FQL497" s="1"/>
      <c r="FQM497" s="1"/>
      <c r="FQN497" s="1"/>
      <c r="FQO497" s="1"/>
      <c r="FQP497" s="1"/>
      <c r="FQQ497" s="1"/>
      <c r="FQR497" s="1"/>
      <c r="FQS497" s="1"/>
      <c r="FQT497" s="1"/>
      <c r="FQU497" s="1"/>
      <c r="FQV497" s="1"/>
      <c r="FQW497" s="1"/>
      <c r="FQX497" s="1"/>
      <c r="FQY497" s="1"/>
      <c r="FQZ497" s="1"/>
      <c r="FRA497" s="1"/>
      <c r="FRB497" s="1"/>
      <c r="FRC497" s="1"/>
      <c r="FRD497" s="1"/>
      <c r="FRE497" s="1"/>
      <c r="FRF497" s="1"/>
      <c r="FRG497" s="1"/>
      <c r="FRH497" s="1"/>
      <c r="FRI497" s="1"/>
      <c r="FRJ497" s="1"/>
      <c r="FRK497" s="1"/>
      <c r="FRL497" s="1"/>
      <c r="FRM497" s="1"/>
      <c r="FRN497" s="1"/>
      <c r="FRO497" s="1"/>
      <c r="FRP497" s="1"/>
      <c r="FRQ497" s="1"/>
      <c r="FRR497" s="1"/>
      <c r="FRS497" s="1"/>
      <c r="FRT497" s="1"/>
      <c r="FRU497" s="1"/>
      <c r="FRV497" s="1"/>
      <c r="FRW497" s="1"/>
      <c r="FRX497" s="1"/>
      <c r="FRY497" s="1"/>
      <c r="FRZ497" s="1"/>
      <c r="FSA497" s="1"/>
      <c r="FSB497" s="1"/>
      <c r="FSC497" s="1"/>
      <c r="FSD497" s="1"/>
      <c r="FSE497" s="1"/>
      <c r="FSF497" s="1"/>
      <c r="FSG497" s="1"/>
      <c r="FSH497" s="1"/>
      <c r="FSI497" s="1"/>
      <c r="FSJ497" s="1"/>
      <c r="FSK497" s="1"/>
      <c r="FSL497" s="1"/>
      <c r="FSM497" s="1"/>
      <c r="FSN497" s="1"/>
      <c r="FSO497" s="1"/>
      <c r="FSP497" s="1"/>
      <c r="FSQ497" s="1"/>
      <c r="FSR497" s="1"/>
      <c r="FSS497" s="1"/>
      <c r="FST497" s="1"/>
      <c r="FSU497" s="1"/>
      <c r="FSV497" s="1"/>
      <c r="FSW497" s="1"/>
      <c r="FSX497" s="1"/>
      <c r="FSY497" s="1"/>
      <c r="FSZ497" s="1"/>
      <c r="FTA497" s="1"/>
      <c r="FTB497" s="1"/>
      <c r="FTC497" s="1"/>
      <c r="FTD497" s="1"/>
      <c r="FTE497" s="1"/>
      <c r="FTF497" s="1"/>
      <c r="FTG497" s="1"/>
      <c r="FTH497" s="1"/>
      <c r="FTI497" s="1"/>
      <c r="FTJ497" s="1"/>
      <c r="FTK497" s="1"/>
      <c r="FTL497" s="1"/>
      <c r="FTM497" s="1"/>
      <c r="FTN497" s="1"/>
      <c r="FTO497" s="1"/>
      <c r="FTP497" s="1"/>
      <c r="FTQ497" s="1"/>
      <c r="FTR497" s="1"/>
      <c r="FTS497" s="1"/>
      <c r="FTT497" s="1"/>
      <c r="FTU497" s="1"/>
      <c r="FTV497" s="1"/>
      <c r="FTW497" s="1"/>
      <c r="FTX497" s="1"/>
      <c r="FTY497" s="1"/>
      <c r="FTZ497" s="1"/>
      <c r="FUA497" s="1"/>
      <c r="FUB497" s="1"/>
      <c r="FUC497" s="1"/>
      <c r="FUD497" s="1"/>
      <c r="FUE497" s="1"/>
      <c r="FUF497" s="1"/>
      <c r="FUG497" s="1"/>
      <c r="FUH497" s="1"/>
      <c r="FUI497" s="1"/>
      <c r="FUJ497" s="1"/>
      <c r="FUK497" s="1"/>
      <c r="FUL497" s="1"/>
      <c r="FUM497" s="1"/>
      <c r="FUN497" s="1"/>
      <c r="FUO497" s="1"/>
      <c r="FUP497" s="1"/>
      <c r="FUQ497" s="1"/>
      <c r="FUR497" s="1"/>
      <c r="FUS497" s="1"/>
      <c r="FUT497" s="1"/>
      <c r="FUU497" s="1"/>
      <c r="FUV497" s="1"/>
      <c r="FUW497" s="1"/>
      <c r="FUX497" s="1"/>
      <c r="FUY497" s="1"/>
      <c r="FUZ497" s="1"/>
      <c r="FVA497" s="1"/>
      <c r="FVB497" s="1"/>
      <c r="FVC497" s="1"/>
      <c r="FVD497" s="1"/>
      <c r="FVE497" s="1"/>
      <c r="FVF497" s="1"/>
      <c r="FVG497" s="1"/>
      <c r="FVH497" s="1"/>
      <c r="FVI497" s="1"/>
      <c r="FVJ497" s="1"/>
      <c r="FVK497" s="1"/>
      <c r="FVL497" s="1"/>
      <c r="FVM497" s="1"/>
      <c r="FVN497" s="1"/>
      <c r="FVO497" s="1"/>
      <c r="FVP497" s="1"/>
      <c r="FVQ497" s="1"/>
      <c r="FVR497" s="1"/>
      <c r="FVS497" s="1"/>
      <c r="FVT497" s="1"/>
      <c r="FVU497" s="1"/>
      <c r="FVV497" s="1"/>
      <c r="FVW497" s="1"/>
      <c r="FVX497" s="1"/>
      <c r="FVY497" s="1"/>
      <c r="FVZ497" s="1"/>
      <c r="FWA497" s="1"/>
      <c r="FWB497" s="1"/>
      <c r="FWC497" s="1"/>
      <c r="FWD497" s="1"/>
      <c r="FWE497" s="1"/>
      <c r="FWF497" s="1"/>
      <c r="FWG497" s="1"/>
      <c r="FWH497" s="1"/>
      <c r="FWI497" s="1"/>
      <c r="FWJ497" s="1"/>
      <c r="FWK497" s="1"/>
      <c r="FWL497" s="1"/>
      <c r="FWM497" s="1"/>
      <c r="FWN497" s="1"/>
      <c r="FWO497" s="1"/>
      <c r="FWP497" s="1"/>
      <c r="FWQ497" s="1"/>
      <c r="FWR497" s="1"/>
      <c r="FWS497" s="1"/>
      <c r="FWT497" s="1"/>
      <c r="FWU497" s="1"/>
      <c r="FWV497" s="1"/>
      <c r="FWW497" s="1"/>
      <c r="FWX497" s="1"/>
      <c r="FWY497" s="1"/>
      <c r="FWZ497" s="1"/>
      <c r="FXA497" s="1"/>
      <c r="FXB497" s="1"/>
      <c r="FXC497" s="1"/>
      <c r="FXD497" s="1"/>
      <c r="FXE497" s="1"/>
      <c r="FXF497" s="1"/>
      <c r="FXG497" s="1"/>
      <c r="FXH497" s="1"/>
      <c r="FXI497" s="1"/>
      <c r="FXJ497" s="1"/>
      <c r="FXK497" s="1"/>
      <c r="FXL497" s="1"/>
      <c r="FXM497" s="1"/>
      <c r="FXN497" s="1"/>
      <c r="FXO497" s="1"/>
      <c r="FXP497" s="1"/>
      <c r="FXQ497" s="1"/>
      <c r="FXR497" s="1"/>
      <c r="FXS497" s="1"/>
      <c r="FXT497" s="1"/>
      <c r="FXU497" s="1"/>
      <c r="FXV497" s="1"/>
      <c r="FXW497" s="1"/>
      <c r="FXX497" s="1"/>
      <c r="FXY497" s="1"/>
      <c r="FXZ497" s="1"/>
      <c r="FYA497" s="1"/>
      <c r="FYB497" s="1"/>
      <c r="FYC497" s="1"/>
      <c r="FYD497" s="1"/>
      <c r="FYE497" s="1"/>
      <c r="FYF497" s="1"/>
      <c r="FYG497" s="1"/>
      <c r="FYH497" s="1"/>
      <c r="FYI497" s="1"/>
      <c r="FYJ497" s="1"/>
      <c r="FYK497" s="1"/>
      <c r="FYL497" s="1"/>
      <c r="FYM497" s="1"/>
      <c r="FYN497" s="1"/>
      <c r="FYO497" s="1"/>
      <c r="FYP497" s="1"/>
      <c r="FYQ497" s="1"/>
      <c r="FYR497" s="1"/>
      <c r="FYS497" s="1"/>
      <c r="FYT497" s="1"/>
      <c r="FYU497" s="1"/>
      <c r="FYV497" s="1"/>
      <c r="FYW497" s="1"/>
      <c r="FYX497" s="1"/>
      <c r="FYY497" s="1"/>
      <c r="FYZ497" s="1"/>
      <c r="FZA497" s="1"/>
      <c r="FZB497" s="1"/>
      <c r="FZC497" s="1"/>
      <c r="FZD497" s="1"/>
      <c r="FZE497" s="1"/>
      <c r="FZF497" s="1"/>
      <c r="FZG497" s="1"/>
      <c r="FZH497" s="1"/>
      <c r="FZI497" s="1"/>
      <c r="FZJ497" s="1"/>
      <c r="FZK497" s="1"/>
      <c r="FZL497" s="1"/>
      <c r="FZM497" s="1"/>
      <c r="FZN497" s="1"/>
      <c r="FZO497" s="1"/>
      <c r="FZP497" s="1"/>
      <c r="FZQ497" s="1"/>
      <c r="FZR497" s="1"/>
      <c r="FZS497" s="1"/>
      <c r="FZT497" s="1"/>
      <c r="FZU497" s="1"/>
      <c r="FZV497" s="1"/>
      <c r="FZW497" s="1"/>
      <c r="FZX497" s="1"/>
      <c r="FZY497" s="1"/>
      <c r="FZZ497" s="1"/>
      <c r="GAA497" s="1"/>
      <c r="GAB497" s="1"/>
      <c r="GAC497" s="1"/>
      <c r="GAD497" s="1"/>
      <c r="GAE497" s="1"/>
      <c r="GAF497" s="1"/>
      <c r="GAG497" s="1"/>
      <c r="GAH497" s="1"/>
      <c r="GAI497" s="1"/>
      <c r="GAJ497" s="1"/>
      <c r="GAK497" s="1"/>
      <c r="GAL497" s="1"/>
      <c r="GAM497" s="1"/>
      <c r="GAN497" s="1"/>
      <c r="GAO497" s="1"/>
      <c r="GAP497" s="1"/>
      <c r="GAQ497" s="1"/>
      <c r="GAR497" s="1"/>
      <c r="GAS497" s="1"/>
      <c r="GAT497" s="1"/>
      <c r="GAU497" s="1"/>
      <c r="GAV497" s="1"/>
      <c r="GAW497" s="1"/>
      <c r="GAX497" s="1"/>
      <c r="GAY497" s="1"/>
      <c r="GAZ497" s="1"/>
      <c r="GBA497" s="1"/>
      <c r="GBB497" s="1"/>
      <c r="GBC497" s="1"/>
      <c r="GBD497" s="1"/>
      <c r="GBE497" s="1"/>
      <c r="GBF497" s="1"/>
      <c r="GBG497" s="1"/>
      <c r="GBH497" s="1"/>
      <c r="GBI497" s="1"/>
      <c r="GBJ497" s="1"/>
      <c r="GBK497" s="1"/>
      <c r="GBL497" s="1"/>
      <c r="GBM497" s="1"/>
      <c r="GBN497" s="1"/>
      <c r="GBO497" s="1"/>
      <c r="GBP497" s="1"/>
      <c r="GBQ497" s="1"/>
      <c r="GBR497" s="1"/>
      <c r="GBS497" s="1"/>
      <c r="GBT497" s="1"/>
      <c r="GBU497" s="1"/>
      <c r="GBV497" s="1"/>
      <c r="GBW497" s="1"/>
      <c r="GBX497" s="1"/>
      <c r="GBY497" s="1"/>
      <c r="GBZ497" s="1"/>
      <c r="GCA497" s="1"/>
      <c r="GCB497" s="1"/>
      <c r="GCC497" s="1"/>
      <c r="GCD497" s="1"/>
      <c r="GCE497" s="1"/>
      <c r="GCF497" s="1"/>
      <c r="GCG497" s="1"/>
      <c r="GCH497" s="1"/>
      <c r="GCI497" s="1"/>
      <c r="GCJ497" s="1"/>
      <c r="GCK497" s="1"/>
      <c r="GCL497" s="1"/>
      <c r="GCM497" s="1"/>
      <c r="GCN497" s="1"/>
      <c r="GCO497" s="1"/>
      <c r="GCP497" s="1"/>
      <c r="GCQ497" s="1"/>
      <c r="GCR497" s="1"/>
      <c r="GCS497" s="1"/>
      <c r="GCT497" s="1"/>
      <c r="GCU497" s="1"/>
      <c r="GCV497" s="1"/>
      <c r="GCW497" s="1"/>
      <c r="GCX497" s="1"/>
      <c r="GCY497" s="1"/>
      <c r="GCZ497" s="1"/>
      <c r="GDA497" s="1"/>
      <c r="GDB497" s="1"/>
      <c r="GDC497" s="1"/>
      <c r="GDD497" s="1"/>
      <c r="GDE497" s="1"/>
      <c r="GDF497" s="1"/>
      <c r="GDG497" s="1"/>
      <c r="GDH497" s="1"/>
      <c r="GDI497" s="1"/>
      <c r="GDJ497" s="1"/>
      <c r="GDK497" s="1"/>
      <c r="GDL497" s="1"/>
      <c r="GDM497" s="1"/>
      <c r="GDN497" s="1"/>
      <c r="GDO497" s="1"/>
      <c r="GDP497" s="1"/>
      <c r="GDQ497" s="1"/>
      <c r="GDR497" s="1"/>
      <c r="GDS497" s="1"/>
      <c r="GDT497" s="1"/>
      <c r="GDU497" s="1"/>
      <c r="GDV497" s="1"/>
      <c r="GDW497" s="1"/>
      <c r="GDX497" s="1"/>
      <c r="GDY497" s="1"/>
      <c r="GDZ497" s="1"/>
      <c r="GEA497" s="1"/>
      <c r="GEB497" s="1"/>
      <c r="GEC497" s="1"/>
      <c r="GED497" s="1"/>
      <c r="GEE497" s="1"/>
      <c r="GEF497" s="1"/>
      <c r="GEG497" s="1"/>
      <c r="GEH497" s="1"/>
      <c r="GEI497" s="1"/>
      <c r="GEJ497" s="1"/>
      <c r="GEK497" s="1"/>
      <c r="GEL497" s="1"/>
      <c r="GEM497" s="1"/>
      <c r="GEN497" s="1"/>
      <c r="GEO497" s="1"/>
      <c r="GEP497" s="1"/>
      <c r="GEQ497" s="1"/>
      <c r="GER497" s="1"/>
      <c r="GES497" s="1"/>
      <c r="GET497" s="1"/>
      <c r="GEU497" s="1"/>
      <c r="GEV497" s="1"/>
      <c r="GEW497" s="1"/>
      <c r="GEX497" s="1"/>
      <c r="GEY497" s="1"/>
      <c r="GEZ497" s="1"/>
      <c r="GFA497" s="1"/>
      <c r="GFB497" s="1"/>
      <c r="GFC497" s="1"/>
      <c r="GFD497" s="1"/>
      <c r="GFE497" s="1"/>
      <c r="GFF497" s="1"/>
      <c r="GFG497" s="1"/>
      <c r="GFH497" s="1"/>
      <c r="GFI497" s="1"/>
      <c r="GFJ497" s="1"/>
      <c r="GFK497" s="1"/>
      <c r="GFL497" s="1"/>
      <c r="GFM497" s="1"/>
      <c r="GFN497" s="1"/>
      <c r="GFO497" s="1"/>
      <c r="GFP497" s="1"/>
      <c r="GFQ497" s="1"/>
      <c r="GFR497" s="1"/>
      <c r="GFS497" s="1"/>
      <c r="GFT497" s="1"/>
      <c r="GFU497" s="1"/>
      <c r="GFV497" s="1"/>
      <c r="GFW497" s="1"/>
      <c r="GFX497" s="1"/>
      <c r="GFY497" s="1"/>
      <c r="GFZ497" s="1"/>
      <c r="GGA497" s="1"/>
      <c r="GGB497" s="1"/>
      <c r="GGC497" s="1"/>
      <c r="GGD497" s="1"/>
      <c r="GGE497" s="1"/>
      <c r="GGF497" s="1"/>
      <c r="GGG497" s="1"/>
      <c r="GGH497" s="1"/>
      <c r="GGI497" s="1"/>
      <c r="GGJ497" s="1"/>
      <c r="GGK497" s="1"/>
      <c r="GGL497" s="1"/>
      <c r="GGM497" s="1"/>
      <c r="GGN497" s="1"/>
      <c r="GGO497" s="1"/>
      <c r="GGP497" s="1"/>
      <c r="GGQ497" s="1"/>
      <c r="GGR497" s="1"/>
      <c r="GGS497" s="1"/>
      <c r="GGT497" s="1"/>
      <c r="GGU497" s="1"/>
      <c r="GGV497" s="1"/>
      <c r="GGW497" s="1"/>
      <c r="GGX497" s="1"/>
      <c r="GGY497" s="1"/>
      <c r="GGZ497" s="1"/>
      <c r="GHA497" s="1"/>
      <c r="GHB497" s="1"/>
      <c r="GHC497" s="1"/>
      <c r="GHD497" s="1"/>
      <c r="GHE497" s="1"/>
      <c r="GHF497" s="1"/>
      <c r="GHG497" s="1"/>
      <c r="GHH497" s="1"/>
      <c r="GHI497" s="1"/>
      <c r="GHJ497" s="1"/>
      <c r="GHK497" s="1"/>
      <c r="GHL497" s="1"/>
      <c r="GHM497" s="1"/>
      <c r="GHN497" s="1"/>
      <c r="GHO497" s="1"/>
      <c r="GHP497" s="1"/>
      <c r="GHQ497" s="1"/>
      <c r="GHR497" s="1"/>
      <c r="GHS497" s="1"/>
      <c r="GHT497" s="1"/>
      <c r="GHU497" s="1"/>
      <c r="GHV497" s="1"/>
      <c r="GHW497" s="1"/>
      <c r="GHX497" s="1"/>
      <c r="GHY497" s="1"/>
      <c r="GHZ497" s="1"/>
      <c r="GIA497" s="1"/>
      <c r="GIB497" s="1"/>
      <c r="GIC497" s="1"/>
      <c r="GID497" s="1"/>
      <c r="GIE497" s="1"/>
      <c r="GIF497" s="1"/>
      <c r="GIG497" s="1"/>
      <c r="GIH497" s="1"/>
      <c r="GII497" s="1"/>
      <c r="GIJ497" s="1"/>
      <c r="GIK497" s="1"/>
      <c r="GIL497" s="1"/>
      <c r="GIM497" s="1"/>
      <c r="GIN497" s="1"/>
      <c r="GIO497" s="1"/>
      <c r="GIP497" s="1"/>
      <c r="GIQ497" s="1"/>
      <c r="GIR497" s="1"/>
      <c r="GIS497" s="1"/>
      <c r="GIT497" s="1"/>
      <c r="GIU497" s="1"/>
      <c r="GIV497" s="1"/>
      <c r="GIW497" s="1"/>
      <c r="GIX497" s="1"/>
      <c r="GIY497" s="1"/>
      <c r="GIZ497" s="1"/>
      <c r="GJA497" s="1"/>
      <c r="GJB497" s="1"/>
      <c r="GJC497" s="1"/>
      <c r="GJD497" s="1"/>
      <c r="GJE497" s="1"/>
      <c r="GJF497" s="1"/>
      <c r="GJG497" s="1"/>
      <c r="GJH497" s="1"/>
      <c r="GJI497" s="1"/>
      <c r="GJJ497" s="1"/>
      <c r="GJK497" s="1"/>
      <c r="GJL497" s="1"/>
      <c r="GJM497" s="1"/>
      <c r="GJN497" s="1"/>
      <c r="GJO497" s="1"/>
      <c r="GJP497" s="1"/>
      <c r="GJQ497" s="1"/>
      <c r="GJR497" s="1"/>
      <c r="GJS497" s="1"/>
      <c r="GJT497" s="1"/>
      <c r="GJU497" s="1"/>
      <c r="GJV497" s="1"/>
      <c r="GJW497" s="1"/>
      <c r="GJX497" s="1"/>
      <c r="GJY497" s="1"/>
      <c r="GJZ497" s="1"/>
      <c r="GKA497" s="1"/>
      <c r="GKB497" s="1"/>
      <c r="GKC497" s="1"/>
      <c r="GKD497" s="1"/>
      <c r="GKE497" s="1"/>
      <c r="GKF497" s="1"/>
      <c r="GKG497" s="1"/>
      <c r="GKH497" s="1"/>
      <c r="GKI497" s="1"/>
      <c r="GKJ497" s="1"/>
      <c r="GKK497" s="1"/>
      <c r="GKL497" s="1"/>
      <c r="GKM497" s="1"/>
      <c r="GKN497" s="1"/>
      <c r="GKO497" s="1"/>
      <c r="GKP497" s="1"/>
      <c r="GKQ497" s="1"/>
      <c r="GKR497" s="1"/>
      <c r="GKS497" s="1"/>
      <c r="GKT497" s="1"/>
      <c r="GKU497" s="1"/>
      <c r="GKV497" s="1"/>
      <c r="GKW497" s="1"/>
      <c r="GKX497" s="1"/>
      <c r="GKY497" s="1"/>
      <c r="GKZ497" s="1"/>
      <c r="GLA497" s="1"/>
      <c r="GLB497" s="1"/>
      <c r="GLC497" s="1"/>
      <c r="GLD497" s="1"/>
      <c r="GLE497" s="1"/>
      <c r="GLF497" s="1"/>
      <c r="GLG497" s="1"/>
      <c r="GLH497" s="1"/>
      <c r="GLI497" s="1"/>
      <c r="GLJ497" s="1"/>
      <c r="GLK497" s="1"/>
      <c r="GLL497" s="1"/>
      <c r="GLM497" s="1"/>
      <c r="GLN497" s="1"/>
      <c r="GLO497" s="1"/>
      <c r="GLP497" s="1"/>
      <c r="GLQ497" s="1"/>
      <c r="GLR497" s="1"/>
      <c r="GLS497" s="1"/>
      <c r="GLT497" s="1"/>
      <c r="GLU497" s="1"/>
      <c r="GLV497" s="1"/>
      <c r="GLW497" s="1"/>
      <c r="GLX497" s="1"/>
      <c r="GLY497" s="1"/>
      <c r="GLZ497" s="1"/>
      <c r="GMA497" s="1"/>
      <c r="GMB497" s="1"/>
      <c r="GMC497" s="1"/>
      <c r="GMD497" s="1"/>
      <c r="GME497" s="1"/>
      <c r="GMF497" s="1"/>
      <c r="GMG497" s="1"/>
      <c r="GMH497" s="1"/>
      <c r="GMI497" s="1"/>
      <c r="GMJ497" s="1"/>
      <c r="GMK497" s="1"/>
      <c r="GML497" s="1"/>
      <c r="GMM497" s="1"/>
      <c r="GMN497" s="1"/>
      <c r="GMO497" s="1"/>
      <c r="GMP497" s="1"/>
      <c r="GMQ497" s="1"/>
      <c r="GMR497" s="1"/>
      <c r="GMS497" s="1"/>
      <c r="GMT497" s="1"/>
      <c r="GMU497" s="1"/>
      <c r="GMV497" s="1"/>
      <c r="GMW497" s="1"/>
      <c r="GMX497" s="1"/>
      <c r="GMY497" s="1"/>
      <c r="GMZ497" s="1"/>
      <c r="GNA497" s="1"/>
      <c r="GNB497" s="1"/>
      <c r="GNC497" s="1"/>
      <c r="GND497" s="1"/>
      <c r="GNE497" s="1"/>
      <c r="GNF497" s="1"/>
      <c r="GNG497" s="1"/>
      <c r="GNH497" s="1"/>
      <c r="GNI497" s="1"/>
      <c r="GNJ497" s="1"/>
      <c r="GNK497" s="1"/>
      <c r="GNL497" s="1"/>
      <c r="GNM497" s="1"/>
      <c r="GNN497" s="1"/>
      <c r="GNO497" s="1"/>
      <c r="GNP497" s="1"/>
      <c r="GNQ497" s="1"/>
      <c r="GNR497" s="1"/>
      <c r="GNS497" s="1"/>
      <c r="GNT497" s="1"/>
      <c r="GNU497" s="1"/>
      <c r="GNV497" s="1"/>
      <c r="GNW497" s="1"/>
      <c r="GNX497" s="1"/>
      <c r="GNY497" s="1"/>
      <c r="GNZ497" s="1"/>
      <c r="GOA497" s="1"/>
      <c r="GOB497" s="1"/>
      <c r="GOC497" s="1"/>
      <c r="GOD497" s="1"/>
      <c r="GOE497" s="1"/>
      <c r="GOF497" s="1"/>
      <c r="GOG497" s="1"/>
      <c r="GOH497" s="1"/>
      <c r="GOI497" s="1"/>
      <c r="GOJ497" s="1"/>
      <c r="GOK497" s="1"/>
      <c r="GOL497" s="1"/>
      <c r="GOM497" s="1"/>
      <c r="GON497" s="1"/>
      <c r="GOO497" s="1"/>
      <c r="GOP497" s="1"/>
      <c r="GOQ497" s="1"/>
      <c r="GOR497" s="1"/>
      <c r="GOS497" s="1"/>
      <c r="GOT497" s="1"/>
      <c r="GOU497" s="1"/>
      <c r="GOV497" s="1"/>
      <c r="GOW497" s="1"/>
      <c r="GOX497" s="1"/>
      <c r="GOY497" s="1"/>
      <c r="GOZ497" s="1"/>
      <c r="GPA497" s="1"/>
      <c r="GPB497" s="1"/>
      <c r="GPC497" s="1"/>
      <c r="GPD497" s="1"/>
      <c r="GPE497" s="1"/>
      <c r="GPF497" s="1"/>
      <c r="GPG497" s="1"/>
      <c r="GPH497" s="1"/>
      <c r="GPI497" s="1"/>
      <c r="GPJ497" s="1"/>
      <c r="GPK497" s="1"/>
      <c r="GPL497" s="1"/>
      <c r="GPM497" s="1"/>
      <c r="GPN497" s="1"/>
      <c r="GPO497" s="1"/>
      <c r="GPP497" s="1"/>
      <c r="GPQ497" s="1"/>
      <c r="GPR497" s="1"/>
      <c r="GPS497" s="1"/>
      <c r="GPT497" s="1"/>
      <c r="GPU497" s="1"/>
      <c r="GPV497" s="1"/>
      <c r="GPW497" s="1"/>
      <c r="GPX497" s="1"/>
      <c r="GPY497" s="1"/>
      <c r="GPZ497" s="1"/>
      <c r="GQA497" s="1"/>
      <c r="GQB497" s="1"/>
      <c r="GQC497" s="1"/>
      <c r="GQD497" s="1"/>
      <c r="GQE497" s="1"/>
      <c r="GQF497" s="1"/>
      <c r="GQG497" s="1"/>
      <c r="GQH497" s="1"/>
      <c r="GQI497" s="1"/>
      <c r="GQJ497" s="1"/>
      <c r="GQK497" s="1"/>
      <c r="GQL497" s="1"/>
      <c r="GQM497" s="1"/>
      <c r="GQN497" s="1"/>
      <c r="GQO497" s="1"/>
      <c r="GQP497" s="1"/>
      <c r="GQQ497" s="1"/>
      <c r="GQR497" s="1"/>
      <c r="GQS497" s="1"/>
      <c r="GQT497" s="1"/>
      <c r="GQU497" s="1"/>
      <c r="GQV497" s="1"/>
      <c r="GQW497" s="1"/>
      <c r="GQX497" s="1"/>
      <c r="GQY497" s="1"/>
      <c r="GQZ497" s="1"/>
      <c r="GRA497" s="1"/>
      <c r="GRB497" s="1"/>
      <c r="GRC497" s="1"/>
      <c r="GRD497" s="1"/>
      <c r="GRE497" s="1"/>
      <c r="GRF497" s="1"/>
      <c r="GRG497" s="1"/>
      <c r="GRH497" s="1"/>
      <c r="GRI497" s="1"/>
      <c r="GRJ497" s="1"/>
      <c r="GRK497" s="1"/>
      <c r="GRL497" s="1"/>
      <c r="GRM497" s="1"/>
      <c r="GRN497" s="1"/>
      <c r="GRO497" s="1"/>
      <c r="GRP497" s="1"/>
      <c r="GRQ497" s="1"/>
      <c r="GRR497" s="1"/>
      <c r="GRS497" s="1"/>
      <c r="GRT497" s="1"/>
      <c r="GRU497" s="1"/>
      <c r="GRV497" s="1"/>
      <c r="GRW497" s="1"/>
      <c r="GRX497" s="1"/>
      <c r="GRY497" s="1"/>
      <c r="GRZ497" s="1"/>
      <c r="GSA497" s="1"/>
      <c r="GSB497" s="1"/>
      <c r="GSC497" s="1"/>
      <c r="GSD497" s="1"/>
      <c r="GSE497" s="1"/>
      <c r="GSF497" s="1"/>
      <c r="GSG497" s="1"/>
      <c r="GSH497" s="1"/>
      <c r="GSI497" s="1"/>
      <c r="GSJ497" s="1"/>
      <c r="GSK497" s="1"/>
      <c r="GSL497" s="1"/>
      <c r="GSM497" s="1"/>
      <c r="GSN497" s="1"/>
      <c r="GSO497" s="1"/>
      <c r="GSP497" s="1"/>
      <c r="GSQ497" s="1"/>
      <c r="GSR497" s="1"/>
      <c r="GSS497" s="1"/>
      <c r="GST497" s="1"/>
      <c r="GSU497" s="1"/>
      <c r="GSV497" s="1"/>
      <c r="GSW497" s="1"/>
      <c r="GSX497" s="1"/>
      <c r="GSY497" s="1"/>
      <c r="GSZ497" s="1"/>
      <c r="GTA497" s="1"/>
      <c r="GTB497" s="1"/>
      <c r="GTC497" s="1"/>
      <c r="GTD497" s="1"/>
      <c r="GTE497" s="1"/>
      <c r="GTF497" s="1"/>
      <c r="GTG497" s="1"/>
      <c r="GTH497" s="1"/>
      <c r="GTI497" s="1"/>
      <c r="GTJ497" s="1"/>
      <c r="GTK497" s="1"/>
      <c r="GTL497" s="1"/>
      <c r="GTM497" s="1"/>
      <c r="GTN497" s="1"/>
      <c r="GTO497" s="1"/>
      <c r="GTP497" s="1"/>
      <c r="GTQ497" s="1"/>
      <c r="GTR497" s="1"/>
      <c r="GTS497" s="1"/>
      <c r="GTT497" s="1"/>
      <c r="GTU497" s="1"/>
      <c r="GTV497" s="1"/>
      <c r="GTW497" s="1"/>
      <c r="GTX497" s="1"/>
      <c r="GTY497" s="1"/>
      <c r="GTZ497" s="1"/>
      <c r="GUA497" s="1"/>
      <c r="GUB497" s="1"/>
      <c r="GUC497" s="1"/>
      <c r="GUD497" s="1"/>
      <c r="GUE497" s="1"/>
      <c r="GUF497" s="1"/>
      <c r="GUG497" s="1"/>
      <c r="GUH497" s="1"/>
      <c r="GUI497" s="1"/>
      <c r="GUJ497" s="1"/>
      <c r="GUK497" s="1"/>
      <c r="GUL497" s="1"/>
      <c r="GUM497" s="1"/>
      <c r="GUN497" s="1"/>
      <c r="GUO497" s="1"/>
      <c r="GUP497" s="1"/>
      <c r="GUQ497" s="1"/>
      <c r="GUR497" s="1"/>
      <c r="GUS497" s="1"/>
      <c r="GUT497" s="1"/>
      <c r="GUU497" s="1"/>
      <c r="GUV497" s="1"/>
      <c r="GUW497" s="1"/>
      <c r="GUX497" s="1"/>
      <c r="GUY497" s="1"/>
      <c r="GUZ497" s="1"/>
      <c r="GVA497" s="1"/>
      <c r="GVB497" s="1"/>
      <c r="GVC497" s="1"/>
      <c r="GVD497" s="1"/>
      <c r="GVE497" s="1"/>
      <c r="GVF497" s="1"/>
      <c r="GVG497" s="1"/>
      <c r="GVH497" s="1"/>
      <c r="GVI497" s="1"/>
      <c r="GVJ497" s="1"/>
      <c r="GVK497" s="1"/>
      <c r="GVL497" s="1"/>
      <c r="GVM497" s="1"/>
      <c r="GVN497" s="1"/>
      <c r="GVO497" s="1"/>
      <c r="GVP497" s="1"/>
      <c r="GVQ497" s="1"/>
      <c r="GVR497" s="1"/>
      <c r="GVS497" s="1"/>
      <c r="GVT497" s="1"/>
      <c r="GVU497" s="1"/>
      <c r="GVV497" s="1"/>
      <c r="GVW497" s="1"/>
      <c r="GVX497" s="1"/>
      <c r="GVY497" s="1"/>
      <c r="GVZ497" s="1"/>
      <c r="GWA497" s="1"/>
      <c r="GWB497" s="1"/>
      <c r="GWC497" s="1"/>
      <c r="GWD497" s="1"/>
      <c r="GWE497" s="1"/>
      <c r="GWF497" s="1"/>
      <c r="GWG497" s="1"/>
      <c r="GWH497" s="1"/>
      <c r="GWI497" s="1"/>
      <c r="GWJ497" s="1"/>
      <c r="GWK497" s="1"/>
      <c r="GWL497" s="1"/>
      <c r="GWM497" s="1"/>
      <c r="GWN497" s="1"/>
      <c r="GWO497" s="1"/>
      <c r="GWP497" s="1"/>
      <c r="GWQ497" s="1"/>
      <c r="GWR497" s="1"/>
      <c r="GWS497" s="1"/>
      <c r="GWT497" s="1"/>
      <c r="GWU497" s="1"/>
      <c r="GWV497" s="1"/>
      <c r="GWW497" s="1"/>
      <c r="GWX497" s="1"/>
      <c r="GWY497" s="1"/>
      <c r="GWZ497" s="1"/>
      <c r="GXA497" s="1"/>
      <c r="GXB497" s="1"/>
      <c r="GXC497" s="1"/>
      <c r="GXD497" s="1"/>
      <c r="GXE497" s="1"/>
      <c r="GXF497" s="1"/>
      <c r="GXG497" s="1"/>
      <c r="GXH497" s="1"/>
      <c r="GXI497" s="1"/>
      <c r="GXJ497" s="1"/>
      <c r="GXK497" s="1"/>
      <c r="GXL497" s="1"/>
      <c r="GXM497" s="1"/>
      <c r="GXN497" s="1"/>
      <c r="GXO497" s="1"/>
      <c r="GXP497" s="1"/>
      <c r="GXQ497" s="1"/>
      <c r="GXR497" s="1"/>
      <c r="GXS497" s="1"/>
      <c r="GXT497" s="1"/>
      <c r="GXU497" s="1"/>
      <c r="GXV497" s="1"/>
      <c r="GXW497" s="1"/>
      <c r="GXX497" s="1"/>
      <c r="GXY497" s="1"/>
      <c r="GXZ497" s="1"/>
      <c r="GYA497" s="1"/>
      <c r="GYB497" s="1"/>
      <c r="GYC497" s="1"/>
      <c r="GYD497" s="1"/>
      <c r="GYE497" s="1"/>
      <c r="GYF497" s="1"/>
      <c r="GYG497" s="1"/>
      <c r="GYH497" s="1"/>
      <c r="GYI497" s="1"/>
      <c r="GYJ497" s="1"/>
      <c r="GYK497" s="1"/>
      <c r="GYL497" s="1"/>
      <c r="GYM497" s="1"/>
      <c r="GYN497" s="1"/>
      <c r="GYO497" s="1"/>
      <c r="GYP497" s="1"/>
      <c r="GYQ497" s="1"/>
      <c r="GYR497" s="1"/>
      <c r="GYS497" s="1"/>
      <c r="GYT497" s="1"/>
      <c r="GYU497" s="1"/>
      <c r="GYV497" s="1"/>
      <c r="GYW497" s="1"/>
      <c r="GYX497" s="1"/>
      <c r="GYY497" s="1"/>
      <c r="GYZ497" s="1"/>
      <c r="GZA497" s="1"/>
      <c r="GZB497" s="1"/>
      <c r="GZC497" s="1"/>
      <c r="GZD497" s="1"/>
      <c r="GZE497" s="1"/>
      <c r="GZF497" s="1"/>
      <c r="GZG497" s="1"/>
      <c r="GZH497" s="1"/>
      <c r="GZI497" s="1"/>
      <c r="GZJ497" s="1"/>
      <c r="GZK497" s="1"/>
      <c r="GZL497" s="1"/>
      <c r="GZM497" s="1"/>
      <c r="GZN497" s="1"/>
      <c r="GZO497" s="1"/>
      <c r="GZP497" s="1"/>
      <c r="GZQ497" s="1"/>
      <c r="GZR497" s="1"/>
      <c r="GZS497" s="1"/>
      <c r="GZT497" s="1"/>
      <c r="GZU497" s="1"/>
      <c r="GZV497" s="1"/>
      <c r="GZW497" s="1"/>
      <c r="GZX497" s="1"/>
      <c r="GZY497" s="1"/>
      <c r="GZZ497" s="1"/>
      <c r="HAA497" s="1"/>
      <c r="HAB497" s="1"/>
      <c r="HAC497" s="1"/>
      <c r="HAD497" s="1"/>
      <c r="HAE497" s="1"/>
      <c r="HAF497" s="1"/>
      <c r="HAG497" s="1"/>
      <c r="HAH497" s="1"/>
      <c r="HAI497" s="1"/>
      <c r="HAJ497" s="1"/>
      <c r="HAK497" s="1"/>
      <c r="HAL497" s="1"/>
      <c r="HAM497" s="1"/>
      <c r="HAN497" s="1"/>
      <c r="HAO497" s="1"/>
      <c r="HAP497" s="1"/>
      <c r="HAQ497" s="1"/>
      <c r="HAR497" s="1"/>
      <c r="HAS497" s="1"/>
      <c r="HAT497" s="1"/>
      <c r="HAU497" s="1"/>
      <c r="HAV497" s="1"/>
      <c r="HAW497" s="1"/>
      <c r="HAX497" s="1"/>
      <c r="HAY497" s="1"/>
      <c r="HAZ497" s="1"/>
      <c r="HBA497" s="1"/>
      <c r="HBB497" s="1"/>
      <c r="HBC497" s="1"/>
      <c r="HBD497" s="1"/>
      <c r="HBE497" s="1"/>
      <c r="HBF497" s="1"/>
      <c r="HBG497" s="1"/>
      <c r="HBH497" s="1"/>
      <c r="HBI497" s="1"/>
      <c r="HBJ497" s="1"/>
      <c r="HBK497" s="1"/>
      <c r="HBL497" s="1"/>
      <c r="HBM497" s="1"/>
      <c r="HBN497" s="1"/>
      <c r="HBO497" s="1"/>
      <c r="HBP497" s="1"/>
      <c r="HBQ497" s="1"/>
      <c r="HBR497" s="1"/>
      <c r="HBS497" s="1"/>
      <c r="HBT497" s="1"/>
      <c r="HBU497" s="1"/>
      <c r="HBV497" s="1"/>
      <c r="HBW497" s="1"/>
      <c r="HBX497" s="1"/>
      <c r="HBY497" s="1"/>
      <c r="HBZ497" s="1"/>
      <c r="HCA497" s="1"/>
      <c r="HCB497" s="1"/>
      <c r="HCC497" s="1"/>
      <c r="HCD497" s="1"/>
      <c r="HCE497" s="1"/>
      <c r="HCF497" s="1"/>
      <c r="HCG497" s="1"/>
      <c r="HCH497" s="1"/>
      <c r="HCI497" s="1"/>
      <c r="HCJ497" s="1"/>
      <c r="HCK497" s="1"/>
      <c r="HCL497" s="1"/>
      <c r="HCM497" s="1"/>
      <c r="HCN497" s="1"/>
      <c r="HCO497" s="1"/>
      <c r="HCP497" s="1"/>
      <c r="HCQ497" s="1"/>
      <c r="HCR497" s="1"/>
      <c r="HCS497" s="1"/>
      <c r="HCT497" s="1"/>
      <c r="HCU497" s="1"/>
      <c r="HCV497" s="1"/>
      <c r="HCW497" s="1"/>
      <c r="HCX497" s="1"/>
      <c r="HCY497" s="1"/>
      <c r="HCZ497" s="1"/>
      <c r="HDA497" s="1"/>
      <c r="HDB497" s="1"/>
      <c r="HDC497" s="1"/>
      <c r="HDD497" s="1"/>
      <c r="HDE497" s="1"/>
      <c r="HDF497" s="1"/>
      <c r="HDG497" s="1"/>
      <c r="HDH497" s="1"/>
      <c r="HDI497" s="1"/>
      <c r="HDJ497" s="1"/>
      <c r="HDK497" s="1"/>
      <c r="HDL497" s="1"/>
      <c r="HDM497" s="1"/>
      <c r="HDN497" s="1"/>
      <c r="HDO497" s="1"/>
      <c r="HDP497" s="1"/>
      <c r="HDQ497" s="1"/>
      <c r="HDR497" s="1"/>
      <c r="HDS497" s="1"/>
      <c r="HDT497" s="1"/>
      <c r="HDU497" s="1"/>
      <c r="HDV497" s="1"/>
      <c r="HDW497" s="1"/>
      <c r="HDX497" s="1"/>
      <c r="HDY497" s="1"/>
      <c r="HDZ497" s="1"/>
      <c r="HEA497" s="1"/>
      <c r="HEB497" s="1"/>
      <c r="HEC497" s="1"/>
      <c r="HED497" s="1"/>
      <c r="HEE497" s="1"/>
      <c r="HEF497" s="1"/>
      <c r="HEG497" s="1"/>
      <c r="HEH497" s="1"/>
      <c r="HEI497" s="1"/>
      <c r="HEJ497" s="1"/>
      <c r="HEK497" s="1"/>
      <c r="HEL497" s="1"/>
      <c r="HEM497" s="1"/>
      <c r="HEN497" s="1"/>
      <c r="HEO497" s="1"/>
      <c r="HEP497" s="1"/>
      <c r="HEQ497" s="1"/>
      <c r="HER497" s="1"/>
      <c r="HES497" s="1"/>
      <c r="HET497" s="1"/>
      <c r="HEU497" s="1"/>
      <c r="HEV497" s="1"/>
      <c r="HEW497" s="1"/>
      <c r="HEX497" s="1"/>
      <c r="HEY497" s="1"/>
      <c r="HEZ497" s="1"/>
      <c r="HFA497" s="1"/>
      <c r="HFB497" s="1"/>
      <c r="HFC497" s="1"/>
      <c r="HFD497" s="1"/>
      <c r="HFE497" s="1"/>
      <c r="HFF497" s="1"/>
      <c r="HFG497" s="1"/>
      <c r="HFH497" s="1"/>
      <c r="HFI497" s="1"/>
      <c r="HFJ497" s="1"/>
      <c r="HFK497" s="1"/>
      <c r="HFL497" s="1"/>
      <c r="HFM497" s="1"/>
      <c r="HFN497" s="1"/>
      <c r="HFO497" s="1"/>
      <c r="HFP497" s="1"/>
      <c r="HFQ497" s="1"/>
      <c r="HFR497" s="1"/>
      <c r="HFS497" s="1"/>
      <c r="HFT497" s="1"/>
      <c r="HFU497" s="1"/>
      <c r="HFV497" s="1"/>
      <c r="HFW497" s="1"/>
      <c r="HFX497" s="1"/>
      <c r="HFY497" s="1"/>
      <c r="HFZ497" s="1"/>
      <c r="HGA497" s="1"/>
      <c r="HGB497" s="1"/>
      <c r="HGC497" s="1"/>
      <c r="HGD497" s="1"/>
      <c r="HGE497" s="1"/>
      <c r="HGF497" s="1"/>
      <c r="HGG497" s="1"/>
      <c r="HGH497" s="1"/>
      <c r="HGI497" s="1"/>
      <c r="HGJ497" s="1"/>
      <c r="HGK497" s="1"/>
      <c r="HGL497" s="1"/>
      <c r="HGM497" s="1"/>
      <c r="HGN497" s="1"/>
      <c r="HGO497" s="1"/>
      <c r="HGP497" s="1"/>
      <c r="HGQ497" s="1"/>
      <c r="HGR497" s="1"/>
      <c r="HGS497" s="1"/>
      <c r="HGT497" s="1"/>
      <c r="HGU497" s="1"/>
      <c r="HGV497" s="1"/>
      <c r="HGW497" s="1"/>
      <c r="HGX497" s="1"/>
      <c r="HGY497" s="1"/>
      <c r="HGZ497" s="1"/>
      <c r="HHA497" s="1"/>
      <c r="HHB497" s="1"/>
      <c r="HHC497" s="1"/>
      <c r="HHD497" s="1"/>
      <c r="HHE497" s="1"/>
      <c r="HHF497" s="1"/>
      <c r="HHG497" s="1"/>
      <c r="HHH497" s="1"/>
      <c r="HHI497" s="1"/>
      <c r="HHJ497" s="1"/>
      <c r="HHK497" s="1"/>
      <c r="HHL497" s="1"/>
      <c r="HHM497" s="1"/>
      <c r="HHN497" s="1"/>
      <c r="HHO497" s="1"/>
      <c r="HHP497" s="1"/>
      <c r="HHQ497" s="1"/>
      <c r="HHR497" s="1"/>
      <c r="HHS497" s="1"/>
      <c r="HHT497" s="1"/>
      <c r="HHU497" s="1"/>
      <c r="HHV497" s="1"/>
      <c r="HHW497" s="1"/>
      <c r="HHX497" s="1"/>
      <c r="HHY497" s="1"/>
      <c r="HHZ497" s="1"/>
      <c r="HIA497" s="1"/>
      <c r="HIB497" s="1"/>
      <c r="HIC497" s="1"/>
      <c r="HID497" s="1"/>
      <c r="HIE497" s="1"/>
      <c r="HIF497" s="1"/>
      <c r="HIG497" s="1"/>
      <c r="HIH497" s="1"/>
      <c r="HII497" s="1"/>
      <c r="HIJ497" s="1"/>
      <c r="HIK497" s="1"/>
      <c r="HIL497" s="1"/>
      <c r="HIM497" s="1"/>
      <c r="HIN497" s="1"/>
      <c r="HIO497" s="1"/>
      <c r="HIP497" s="1"/>
      <c r="HIQ497" s="1"/>
      <c r="HIR497" s="1"/>
      <c r="HIS497" s="1"/>
      <c r="HIT497" s="1"/>
      <c r="HIU497" s="1"/>
      <c r="HIV497" s="1"/>
      <c r="HIW497" s="1"/>
      <c r="HIX497" s="1"/>
      <c r="HIY497" s="1"/>
      <c r="HIZ497" s="1"/>
      <c r="HJA497" s="1"/>
      <c r="HJB497" s="1"/>
      <c r="HJC497" s="1"/>
      <c r="HJD497" s="1"/>
      <c r="HJE497" s="1"/>
      <c r="HJF497" s="1"/>
      <c r="HJG497" s="1"/>
      <c r="HJH497" s="1"/>
      <c r="HJI497" s="1"/>
      <c r="HJJ497" s="1"/>
      <c r="HJK497" s="1"/>
      <c r="HJL497" s="1"/>
      <c r="HJM497" s="1"/>
      <c r="HJN497" s="1"/>
      <c r="HJO497" s="1"/>
      <c r="HJP497" s="1"/>
      <c r="HJQ497" s="1"/>
      <c r="HJR497" s="1"/>
      <c r="HJS497" s="1"/>
      <c r="HJT497" s="1"/>
      <c r="HJU497" s="1"/>
      <c r="HJV497" s="1"/>
      <c r="HJW497" s="1"/>
      <c r="HJX497" s="1"/>
      <c r="HJY497" s="1"/>
      <c r="HJZ497" s="1"/>
      <c r="HKA497" s="1"/>
      <c r="HKB497" s="1"/>
      <c r="HKC497" s="1"/>
      <c r="HKD497" s="1"/>
      <c r="HKE497" s="1"/>
      <c r="HKF497" s="1"/>
      <c r="HKG497" s="1"/>
      <c r="HKH497" s="1"/>
      <c r="HKI497" s="1"/>
      <c r="HKJ497" s="1"/>
      <c r="HKK497" s="1"/>
      <c r="HKL497" s="1"/>
      <c r="HKM497" s="1"/>
      <c r="HKN497" s="1"/>
      <c r="HKO497" s="1"/>
      <c r="HKP497" s="1"/>
      <c r="HKQ497" s="1"/>
      <c r="HKR497" s="1"/>
      <c r="HKS497" s="1"/>
      <c r="HKT497" s="1"/>
      <c r="HKU497" s="1"/>
      <c r="HKV497" s="1"/>
      <c r="HKW497" s="1"/>
      <c r="HKX497" s="1"/>
      <c r="HKY497" s="1"/>
      <c r="HKZ497" s="1"/>
      <c r="HLA497" s="1"/>
      <c r="HLB497" s="1"/>
      <c r="HLC497" s="1"/>
      <c r="HLD497" s="1"/>
      <c r="HLE497" s="1"/>
      <c r="HLF497" s="1"/>
      <c r="HLG497" s="1"/>
      <c r="HLH497" s="1"/>
      <c r="HLI497" s="1"/>
      <c r="HLJ497" s="1"/>
      <c r="HLK497" s="1"/>
      <c r="HLL497" s="1"/>
      <c r="HLM497" s="1"/>
      <c r="HLN497" s="1"/>
      <c r="HLO497" s="1"/>
      <c r="HLP497" s="1"/>
      <c r="HLQ497" s="1"/>
      <c r="HLR497" s="1"/>
      <c r="HLS497" s="1"/>
      <c r="HLT497" s="1"/>
      <c r="HLU497" s="1"/>
      <c r="HLV497" s="1"/>
      <c r="HLW497" s="1"/>
      <c r="HLX497" s="1"/>
      <c r="HLY497" s="1"/>
      <c r="HLZ497" s="1"/>
      <c r="HMA497" s="1"/>
      <c r="HMB497" s="1"/>
      <c r="HMC497" s="1"/>
      <c r="HMD497" s="1"/>
      <c r="HME497" s="1"/>
      <c r="HMF497" s="1"/>
      <c r="HMG497" s="1"/>
      <c r="HMH497" s="1"/>
      <c r="HMI497" s="1"/>
      <c r="HMJ497" s="1"/>
      <c r="HMK497" s="1"/>
      <c r="HML497" s="1"/>
      <c r="HMM497" s="1"/>
      <c r="HMN497" s="1"/>
      <c r="HMO497" s="1"/>
      <c r="HMP497" s="1"/>
      <c r="HMQ497" s="1"/>
      <c r="HMR497" s="1"/>
      <c r="HMS497" s="1"/>
      <c r="HMT497" s="1"/>
      <c r="HMU497" s="1"/>
      <c r="HMV497" s="1"/>
      <c r="HMW497" s="1"/>
      <c r="HMX497" s="1"/>
      <c r="HMY497" s="1"/>
      <c r="HMZ497" s="1"/>
      <c r="HNA497" s="1"/>
      <c r="HNB497" s="1"/>
      <c r="HNC497" s="1"/>
      <c r="HND497" s="1"/>
      <c r="HNE497" s="1"/>
      <c r="HNF497" s="1"/>
      <c r="HNG497" s="1"/>
      <c r="HNH497" s="1"/>
      <c r="HNI497" s="1"/>
      <c r="HNJ497" s="1"/>
      <c r="HNK497" s="1"/>
      <c r="HNL497" s="1"/>
      <c r="HNM497" s="1"/>
      <c r="HNN497" s="1"/>
      <c r="HNO497" s="1"/>
      <c r="HNP497" s="1"/>
      <c r="HNQ497" s="1"/>
      <c r="HNR497" s="1"/>
      <c r="HNS497" s="1"/>
      <c r="HNT497" s="1"/>
      <c r="HNU497" s="1"/>
      <c r="HNV497" s="1"/>
      <c r="HNW497" s="1"/>
      <c r="HNX497" s="1"/>
      <c r="HNY497" s="1"/>
      <c r="HNZ497" s="1"/>
      <c r="HOA497" s="1"/>
      <c r="HOB497" s="1"/>
      <c r="HOC497" s="1"/>
      <c r="HOD497" s="1"/>
      <c r="HOE497" s="1"/>
      <c r="HOF497" s="1"/>
      <c r="HOG497" s="1"/>
      <c r="HOH497" s="1"/>
      <c r="HOI497" s="1"/>
      <c r="HOJ497" s="1"/>
      <c r="HOK497" s="1"/>
      <c r="HOL497" s="1"/>
      <c r="HOM497" s="1"/>
      <c r="HON497" s="1"/>
      <c r="HOO497" s="1"/>
      <c r="HOP497" s="1"/>
      <c r="HOQ497" s="1"/>
      <c r="HOR497" s="1"/>
      <c r="HOS497" s="1"/>
      <c r="HOT497" s="1"/>
      <c r="HOU497" s="1"/>
      <c r="HOV497" s="1"/>
      <c r="HOW497" s="1"/>
      <c r="HOX497" s="1"/>
      <c r="HOY497" s="1"/>
      <c r="HOZ497" s="1"/>
      <c r="HPA497" s="1"/>
      <c r="HPB497" s="1"/>
      <c r="HPC497" s="1"/>
      <c r="HPD497" s="1"/>
      <c r="HPE497" s="1"/>
      <c r="HPF497" s="1"/>
      <c r="HPG497" s="1"/>
      <c r="HPH497" s="1"/>
      <c r="HPI497" s="1"/>
      <c r="HPJ497" s="1"/>
      <c r="HPK497" s="1"/>
      <c r="HPL497" s="1"/>
      <c r="HPM497" s="1"/>
      <c r="HPN497" s="1"/>
      <c r="HPO497" s="1"/>
      <c r="HPP497" s="1"/>
      <c r="HPQ497" s="1"/>
      <c r="HPR497" s="1"/>
      <c r="HPS497" s="1"/>
      <c r="HPT497" s="1"/>
      <c r="HPU497" s="1"/>
      <c r="HPV497" s="1"/>
      <c r="HPW497" s="1"/>
      <c r="HPX497" s="1"/>
      <c r="HPY497" s="1"/>
      <c r="HPZ497" s="1"/>
      <c r="HQA497" s="1"/>
      <c r="HQB497" s="1"/>
      <c r="HQC497" s="1"/>
      <c r="HQD497" s="1"/>
      <c r="HQE497" s="1"/>
      <c r="HQF497" s="1"/>
      <c r="HQG497" s="1"/>
      <c r="HQH497" s="1"/>
      <c r="HQI497" s="1"/>
      <c r="HQJ497" s="1"/>
      <c r="HQK497" s="1"/>
      <c r="HQL497" s="1"/>
      <c r="HQM497" s="1"/>
      <c r="HQN497" s="1"/>
      <c r="HQO497" s="1"/>
      <c r="HQP497" s="1"/>
      <c r="HQQ497" s="1"/>
      <c r="HQR497" s="1"/>
      <c r="HQS497" s="1"/>
      <c r="HQT497" s="1"/>
      <c r="HQU497" s="1"/>
      <c r="HQV497" s="1"/>
      <c r="HQW497" s="1"/>
      <c r="HQX497" s="1"/>
      <c r="HQY497" s="1"/>
      <c r="HQZ497" s="1"/>
      <c r="HRA497" s="1"/>
      <c r="HRB497" s="1"/>
      <c r="HRC497" s="1"/>
      <c r="HRD497" s="1"/>
      <c r="HRE497" s="1"/>
      <c r="HRF497" s="1"/>
      <c r="HRG497" s="1"/>
      <c r="HRH497" s="1"/>
      <c r="HRI497" s="1"/>
      <c r="HRJ497" s="1"/>
      <c r="HRK497" s="1"/>
      <c r="HRL497" s="1"/>
      <c r="HRM497" s="1"/>
      <c r="HRN497" s="1"/>
      <c r="HRO497" s="1"/>
      <c r="HRP497" s="1"/>
      <c r="HRQ497" s="1"/>
      <c r="HRR497" s="1"/>
      <c r="HRS497" s="1"/>
      <c r="HRT497" s="1"/>
      <c r="HRU497" s="1"/>
      <c r="HRV497" s="1"/>
      <c r="HRW497" s="1"/>
      <c r="HRX497" s="1"/>
      <c r="HRY497" s="1"/>
      <c r="HRZ497" s="1"/>
      <c r="HSA497" s="1"/>
      <c r="HSB497" s="1"/>
      <c r="HSC497" s="1"/>
      <c r="HSD497" s="1"/>
      <c r="HSE497" s="1"/>
      <c r="HSF497" s="1"/>
      <c r="HSG497" s="1"/>
      <c r="HSH497" s="1"/>
      <c r="HSI497" s="1"/>
      <c r="HSJ497" s="1"/>
      <c r="HSK497" s="1"/>
      <c r="HSL497" s="1"/>
      <c r="HSM497" s="1"/>
      <c r="HSN497" s="1"/>
      <c r="HSO497" s="1"/>
      <c r="HSP497" s="1"/>
      <c r="HSQ497" s="1"/>
      <c r="HSR497" s="1"/>
      <c r="HSS497" s="1"/>
      <c r="HST497" s="1"/>
      <c r="HSU497" s="1"/>
      <c r="HSV497" s="1"/>
      <c r="HSW497" s="1"/>
      <c r="HSX497" s="1"/>
      <c r="HSY497" s="1"/>
      <c r="HSZ497" s="1"/>
      <c r="HTA497" s="1"/>
      <c r="HTB497" s="1"/>
      <c r="HTC497" s="1"/>
      <c r="HTD497" s="1"/>
      <c r="HTE497" s="1"/>
      <c r="HTF497" s="1"/>
      <c r="HTG497" s="1"/>
      <c r="HTH497" s="1"/>
      <c r="HTI497" s="1"/>
      <c r="HTJ497" s="1"/>
      <c r="HTK497" s="1"/>
      <c r="HTL497" s="1"/>
      <c r="HTM497" s="1"/>
      <c r="HTN497" s="1"/>
      <c r="HTO497" s="1"/>
      <c r="HTP497" s="1"/>
      <c r="HTQ497" s="1"/>
      <c r="HTR497" s="1"/>
      <c r="HTS497" s="1"/>
      <c r="HTT497" s="1"/>
      <c r="HTU497" s="1"/>
      <c r="HTV497" s="1"/>
      <c r="HTW497" s="1"/>
      <c r="HTX497" s="1"/>
      <c r="HTY497" s="1"/>
      <c r="HTZ497" s="1"/>
      <c r="HUA497" s="1"/>
      <c r="HUB497" s="1"/>
      <c r="HUC497" s="1"/>
      <c r="HUD497" s="1"/>
      <c r="HUE497" s="1"/>
      <c r="HUF497" s="1"/>
      <c r="HUG497" s="1"/>
      <c r="HUH497" s="1"/>
      <c r="HUI497" s="1"/>
      <c r="HUJ497" s="1"/>
      <c r="HUK497" s="1"/>
      <c r="HUL497" s="1"/>
      <c r="HUM497" s="1"/>
      <c r="HUN497" s="1"/>
      <c r="HUO497" s="1"/>
      <c r="HUP497" s="1"/>
      <c r="HUQ497" s="1"/>
      <c r="HUR497" s="1"/>
      <c r="HUS497" s="1"/>
      <c r="HUT497" s="1"/>
      <c r="HUU497" s="1"/>
      <c r="HUV497" s="1"/>
      <c r="HUW497" s="1"/>
      <c r="HUX497" s="1"/>
      <c r="HUY497" s="1"/>
      <c r="HUZ497" s="1"/>
      <c r="HVA497" s="1"/>
      <c r="HVB497" s="1"/>
      <c r="HVC497" s="1"/>
      <c r="HVD497" s="1"/>
      <c r="HVE497" s="1"/>
      <c r="HVF497" s="1"/>
      <c r="HVG497" s="1"/>
      <c r="HVH497" s="1"/>
      <c r="HVI497" s="1"/>
      <c r="HVJ497" s="1"/>
      <c r="HVK497" s="1"/>
      <c r="HVL497" s="1"/>
      <c r="HVM497" s="1"/>
      <c r="HVN497" s="1"/>
      <c r="HVO497" s="1"/>
      <c r="HVP497" s="1"/>
      <c r="HVQ497" s="1"/>
      <c r="HVR497" s="1"/>
      <c r="HVS497" s="1"/>
      <c r="HVT497" s="1"/>
      <c r="HVU497" s="1"/>
      <c r="HVV497" s="1"/>
      <c r="HVW497" s="1"/>
      <c r="HVX497" s="1"/>
      <c r="HVY497" s="1"/>
      <c r="HVZ497" s="1"/>
      <c r="HWA497" s="1"/>
      <c r="HWB497" s="1"/>
      <c r="HWC497" s="1"/>
      <c r="HWD497" s="1"/>
      <c r="HWE497" s="1"/>
      <c r="HWF497" s="1"/>
      <c r="HWG497" s="1"/>
      <c r="HWH497" s="1"/>
      <c r="HWI497" s="1"/>
      <c r="HWJ497" s="1"/>
      <c r="HWK497" s="1"/>
      <c r="HWL497" s="1"/>
      <c r="HWM497" s="1"/>
      <c r="HWN497" s="1"/>
      <c r="HWO497" s="1"/>
      <c r="HWP497" s="1"/>
      <c r="HWQ497" s="1"/>
      <c r="HWR497" s="1"/>
      <c r="HWS497" s="1"/>
      <c r="HWT497" s="1"/>
      <c r="HWU497" s="1"/>
      <c r="HWV497" s="1"/>
      <c r="HWW497" s="1"/>
      <c r="HWX497" s="1"/>
      <c r="HWY497" s="1"/>
      <c r="HWZ497" s="1"/>
      <c r="HXA497" s="1"/>
      <c r="HXB497" s="1"/>
      <c r="HXC497" s="1"/>
      <c r="HXD497" s="1"/>
      <c r="HXE497" s="1"/>
      <c r="HXF497" s="1"/>
      <c r="HXG497" s="1"/>
      <c r="HXH497" s="1"/>
      <c r="HXI497" s="1"/>
      <c r="HXJ497" s="1"/>
      <c r="HXK497" s="1"/>
      <c r="HXL497" s="1"/>
      <c r="HXM497" s="1"/>
      <c r="HXN497" s="1"/>
      <c r="HXO497" s="1"/>
      <c r="HXP497" s="1"/>
      <c r="HXQ497" s="1"/>
      <c r="HXR497" s="1"/>
      <c r="HXS497" s="1"/>
      <c r="HXT497" s="1"/>
      <c r="HXU497" s="1"/>
      <c r="HXV497" s="1"/>
      <c r="HXW497" s="1"/>
      <c r="HXX497" s="1"/>
      <c r="HXY497" s="1"/>
      <c r="HXZ497" s="1"/>
      <c r="HYA497" s="1"/>
      <c r="HYB497" s="1"/>
      <c r="HYC497" s="1"/>
      <c r="HYD497" s="1"/>
      <c r="HYE497" s="1"/>
      <c r="HYF497" s="1"/>
      <c r="HYG497" s="1"/>
      <c r="HYH497" s="1"/>
      <c r="HYI497" s="1"/>
      <c r="HYJ497" s="1"/>
      <c r="HYK497" s="1"/>
      <c r="HYL497" s="1"/>
      <c r="HYM497" s="1"/>
      <c r="HYN497" s="1"/>
      <c r="HYO497" s="1"/>
      <c r="HYP497" s="1"/>
      <c r="HYQ497" s="1"/>
      <c r="HYR497" s="1"/>
      <c r="HYS497" s="1"/>
      <c r="HYT497" s="1"/>
      <c r="HYU497" s="1"/>
      <c r="HYV497" s="1"/>
      <c r="HYW497" s="1"/>
      <c r="HYX497" s="1"/>
      <c r="HYY497" s="1"/>
      <c r="HYZ497" s="1"/>
      <c r="HZA497" s="1"/>
      <c r="HZB497" s="1"/>
      <c r="HZC497" s="1"/>
      <c r="HZD497" s="1"/>
      <c r="HZE497" s="1"/>
      <c r="HZF497" s="1"/>
      <c r="HZG497" s="1"/>
      <c r="HZH497" s="1"/>
      <c r="HZI497" s="1"/>
      <c r="HZJ497" s="1"/>
      <c r="HZK497" s="1"/>
      <c r="HZL497" s="1"/>
      <c r="HZM497" s="1"/>
      <c r="HZN497" s="1"/>
      <c r="HZO497" s="1"/>
      <c r="HZP497" s="1"/>
      <c r="HZQ497" s="1"/>
      <c r="HZR497" s="1"/>
      <c r="HZS497" s="1"/>
      <c r="HZT497" s="1"/>
      <c r="HZU497" s="1"/>
      <c r="HZV497" s="1"/>
      <c r="HZW497" s="1"/>
      <c r="HZX497" s="1"/>
      <c r="HZY497" s="1"/>
      <c r="HZZ497" s="1"/>
      <c r="IAA497" s="1"/>
      <c r="IAB497" s="1"/>
      <c r="IAC497" s="1"/>
      <c r="IAD497" s="1"/>
      <c r="IAE497" s="1"/>
      <c r="IAF497" s="1"/>
      <c r="IAG497" s="1"/>
      <c r="IAH497" s="1"/>
      <c r="IAI497" s="1"/>
      <c r="IAJ497" s="1"/>
      <c r="IAK497" s="1"/>
      <c r="IAL497" s="1"/>
      <c r="IAM497" s="1"/>
      <c r="IAN497" s="1"/>
      <c r="IAO497" s="1"/>
      <c r="IAP497" s="1"/>
      <c r="IAQ497" s="1"/>
      <c r="IAR497" s="1"/>
      <c r="IAS497" s="1"/>
      <c r="IAT497" s="1"/>
      <c r="IAU497" s="1"/>
      <c r="IAV497" s="1"/>
      <c r="IAW497" s="1"/>
      <c r="IAX497" s="1"/>
      <c r="IAY497" s="1"/>
      <c r="IAZ497" s="1"/>
      <c r="IBA497" s="1"/>
      <c r="IBB497" s="1"/>
      <c r="IBC497" s="1"/>
      <c r="IBD497" s="1"/>
      <c r="IBE497" s="1"/>
      <c r="IBF497" s="1"/>
      <c r="IBG497" s="1"/>
      <c r="IBH497" s="1"/>
      <c r="IBI497" s="1"/>
      <c r="IBJ497" s="1"/>
      <c r="IBK497" s="1"/>
      <c r="IBL497" s="1"/>
      <c r="IBM497" s="1"/>
      <c r="IBN497" s="1"/>
      <c r="IBO497" s="1"/>
      <c r="IBP497" s="1"/>
      <c r="IBQ497" s="1"/>
      <c r="IBR497" s="1"/>
      <c r="IBS497" s="1"/>
      <c r="IBT497" s="1"/>
      <c r="IBU497" s="1"/>
      <c r="IBV497" s="1"/>
      <c r="IBW497" s="1"/>
      <c r="IBX497" s="1"/>
      <c r="IBY497" s="1"/>
      <c r="IBZ497" s="1"/>
      <c r="ICA497" s="1"/>
      <c r="ICB497" s="1"/>
      <c r="ICC497" s="1"/>
      <c r="ICD497" s="1"/>
      <c r="ICE497" s="1"/>
      <c r="ICF497" s="1"/>
      <c r="ICG497" s="1"/>
      <c r="ICH497" s="1"/>
      <c r="ICI497" s="1"/>
      <c r="ICJ497" s="1"/>
      <c r="ICK497" s="1"/>
      <c r="ICL497" s="1"/>
      <c r="ICM497" s="1"/>
      <c r="ICN497" s="1"/>
      <c r="ICO497" s="1"/>
      <c r="ICP497" s="1"/>
      <c r="ICQ497" s="1"/>
      <c r="ICR497" s="1"/>
      <c r="ICS497" s="1"/>
      <c r="ICT497" s="1"/>
      <c r="ICU497" s="1"/>
      <c r="ICV497" s="1"/>
      <c r="ICW497" s="1"/>
      <c r="ICX497" s="1"/>
      <c r="ICY497" s="1"/>
      <c r="ICZ497" s="1"/>
      <c r="IDA497" s="1"/>
      <c r="IDB497" s="1"/>
      <c r="IDC497" s="1"/>
      <c r="IDD497" s="1"/>
      <c r="IDE497" s="1"/>
      <c r="IDF497" s="1"/>
      <c r="IDG497" s="1"/>
      <c r="IDH497" s="1"/>
      <c r="IDI497" s="1"/>
      <c r="IDJ497" s="1"/>
      <c r="IDK497" s="1"/>
      <c r="IDL497" s="1"/>
      <c r="IDM497" s="1"/>
      <c r="IDN497" s="1"/>
      <c r="IDO497" s="1"/>
      <c r="IDP497" s="1"/>
      <c r="IDQ497" s="1"/>
      <c r="IDR497" s="1"/>
      <c r="IDS497" s="1"/>
      <c r="IDT497" s="1"/>
      <c r="IDU497" s="1"/>
      <c r="IDV497" s="1"/>
      <c r="IDW497" s="1"/>
      <c r="IDX497" s="1"/>
      <c r="IDY497" s="1"/>
      <c r="IDZ497" s="1"/>
      <c r="IEA497" s="1"/>
      <c r="IEB497" s="1"/>
      <c r="IEC497" s="1"/>
      <c r="IED497" s="1"/>
      <c r="IEE497" s="1"/>
      <c r="IEF497" s="1"/>
      <c r="IEG497" s="1"/>
      <c r="IEH497" s="1"/>
      <c r="IEI497" s="1"/>
      <c r="IEJ497" s="1"/>
      <c r="IEK497" s="1"/>
      <c r="IEL497" s="1"/>
      <c r="IEM497" s="1"/>
      <c r="IEN497" s="1"/>
      <c r="IEO497" s="1"/>
      <c r="IEP497" s="1"/>
      <c r="IEQ497" s="1"/>
      <c r="IER497" s="1"/>
      <c r="IES497" s="1"/>
      <c r="IET497" s="1"/>
      <c r="IEU497" s="1"/>
      <c r="IEV497" s="1"/>
      <c r="IEW497" s="1"/>
      <c r="IEX497" s="1"/>
      <c r="IEY497" s="1"/>
      <c r="IEZ497" s="1"/>
      <c r="IFA497" s="1"/>
      <c r="IFB497" s="1"/>
      <c r="IFC497" s="1"/>
      <c r="IFD497" s="1"/>
      <c r="IFE497" s="1"/>
      <c r="IFF497" s="1"/>
      <c r="IFG497" s="1"/>
      <c r="IFH497" s="1"/>
      <c r="IFI497" s="1"/>
      <c r="IFJ497" s="1"/>
      <c r="IFK497" s="1"/>
      <c r="IFL497" s="1"/>
      <c r="IFM497" s="1"/>
      <c r="IFN497" s="1"/>
      <c r="IFO497" s="1"/>
      <c r="IFP497" s="1"/>
      <c r="IFQ497" s="1"/>
      <c r="IFR497" s="1"/>
      <c r="IFS497" s="1"/>
      <c r="IFT497" s="1"/>
      <c r="IFU497" s="1"/>
      <c r="IFV497" s="1"/>
      <c r="IFW497" s="1"/>
      <c r="IFX497" s="1"/>
      <c r="IFY497" s="1"/>
      <c r="IFZ497" s="1"/>
      <c r="IGA497" s="1"/>
      <c r="IGB497" s="1"/>
      <c r="IGC497" s="1"/>
      <c r="IGD497" s="1"/>
      <c r="IGE497" s="1"/>
      <c r="IGF497" s="1"/>
      <c r="IGG497" s="1"/>
      <c r="IGH497" s="1"/>
      <c r="IGI497" s="1"/>
      <c r="IGJ497" s="1"/>
      <c r="IGK497" s="1"/>
      <c r="IGL497" s="1"/>
      <c r="IGM497" s="1"/>
      <c r="IGN497" s="1"/>
      <c r="IGO497" s="1"/>
      <c r="IGP497" s="1"/>
      <c r="IGQ497" s="1"/>
      <c r="IGR497" s="1"/>
      <c r="IGS497" s="1"/>
      <c r="IGT497" s="1"/>
      <c r="IGU497" s="1"/>
      <c r="IGV497" s="1"/>
      <c r="IGW497" s="1"/>
      <c r="IGX497" s="1"/>
      <c r="IGY497" s="1"/>
      <c r="IGZ497" s="1"/>
      <c r="IHA497" s="1"/>
      <c r="IHB497" s="1"/>
      <c r="IHC497" s="1"/>
      <c r="IHD497" s="1"/>
      <c r="IHE497" s="1"/>
      <c r="IHF497" s="1"/>
      <c r="IHG497" s="1"/>
      <c r="IHH497" s="1"/>
      <c r="IHI497" s="1"/>
      <c r="IHJ497" s="1"/>
      <c r="IHK497" s="1"/>
      <c r="IHL497" s="1"/>
      <c r="IHM497" s="1"/>
      <c r="IHN497" s="1"/>
      <c r="IHO497" s="1"/>
      <c r="IHP497" s="1"/>
      <c r="IHQ497" s="1"/>
      <c r="IHR497" s="1"/>
      <c r="IHS497" s="1"/>
      <c r="IHT497" s="1"/>
      <c r="IHU497" s="1"/>
      <c r="IHV497" s="1"/>
      <c r="IHW497" s="1"/>
      <c r="IHX497" s="1"/>
      <c r="IHY497" s="1"/>
      <c r="IHZ497" s="1"/>
      <c r="IIA497" s="1"/>
      <c r="IIB497" s="1"/>
      <c r="IIC497" s="1"/>
      <c r="IID497" s="1"/>
      <c r="IIE497" s="1"/>
      <c r="IIF497" s="1"/>
      <c r="IIG497" s="1"/>
      <c r="IIH497" s="1"/>
      <c r="III497" s="1"/>
      <c r="IIJ497" s="1"/>
      <c r="IIK497" s="1"/>
      <c r="IIL497" s="1"/>
      <c r="IIM497" s="1"/>
      <c r="IIN497" s="1"/>
      <c r="IIO497" s="1"/>
      <c r="IIP497" s="1"/>
      <c r="IIQ497" s="1"/>
      <c r="IIR497" s="1"/>
      <c r="IIS497" s="1"/>
      <c r="IIT497" s="1"/>
      <c r="IIU497" s="1"/>
      <c r="IIV497" s="1"/>
      <c r="IIW497" s="1"/>
      <c r="IIX497" s="1"/>
      <c r="IIY497" s="1"/>
      <c r="IIZ497" s="1"/>
      <c r="IJA497" s="1"/>
      <c r="IJB497" s="1"/>
      <c r="IJC497" s="1"/>
      <c r="IJD497" s="1"/>
      <c r="IJE497" s="1"/>
      <c r="IJF497" s="1"/>
      <c r="IJG497" s="1"/>
      <c r="IJH497" s="1"/>
      <c r="IJI497" s="1"/>
      <c r="IJJ497" s="1"/>
      <c r="IJK497" s="1"/>
      <c r="IJL497" s="1"/>
      <c r="IJM497" s="1"/>
      <c r="IJN497" s="1"/>
      <c r="IJO497" s="1"/>
      <c r="IJP497" s="1"/>
      <c r="IJQ497" s="1"/>
      <c r="IJR497" s="1"/>
      <c r="IJS497" s="1"/>
      <c r="IJT497" s="1"/>
      <c r="IJU497" s="1"/>
      <c r="IJV497" s="1"/>
      <c r="IJW497" s="1"/>
      <c r="IJX497" s="1"/>
      <c r="IJY497" s="1"/>
      <c r="IJZ497" s="1"/>
      <c r="IKA497" s="1"/>
      <c r="IKB497" s="1"/>
      <c r="IKC497" s="1"/>
      <c r="IKD497" s="1"/>
      <c r="IKE497" s="1"/>
      <c r="IKF497" s="1"/>
      <c r="IKG497" s="1"/>
      <c r="IKH497" s="1"/>
      <c r="IKI497" s="1"/>
      <c r="IKJ497" s="1"/>
      <c r="IKK497" s="1"/>
      <c r="IKL497" s="1"/>
      <c r="IKM497" s="1"/>
      <c r="IKN497" s="1"/>
      <c r="IKO497" s="1"/>
      <c r="IKP497" s="1"/>
      <c r="IKQ497" s="1"/>
      <c r="IKR497" s="1"/>
      <c r="IKS497" s="1"/>
      <c r="IKT497" s="1"/>
      <c r="IKU497" s="1"/>
      <c r="IKV497" s="1"/>
      <c r="IKW497" s="1"/>
      <c r="IKX497" s="1"/>
      <c r="IKY497" s="1"/>
      <c r="IKZ497" s="1"/>
      <c r="ILA497" s="1"/>
      <c r="ILB497" s="1"/>
      <c r="ILC497" s="1"/>
      <c r="ILD497" s="1"/>
      <c r="ILE497" s="1"/>
      <c r="ILF497" s="1"/>
      <c r="ILG497" s="1"/>
      <c r="ILH497" s="1"/>
      <c r="ILI497" s="1"/>
      <c r="ILJ497" s="1"/>
      <c r="ILK497" s="1"/>
      <c r="ILL497" s="1"/>
      <c r="ILM497" s="1"/>
      <c r="ILN497" s="1"/>
      <c r="ILO497" s="1"/>
      <c r="ILP497" s="1"/>
      <c r="ILQ497" s="1"/>
      <c r="ILR497" s="1"/>
      <c r="ILS497" s="1"/>
      <c r="ILT497" s="1"/>
      <c r="ILU497" s="1"/>
      <c r="ILV497" s="1"/>
      <c r="ILW497" s="1"/>
      <c r="ILX497" s="1"/>
      <c r="ILY497" s="1"/>
      <c r="ILZ497" s="1"/>
      <c r="IMA497" s="1"/>
      <c r="IMB497" s="1"/>
      <c r="IMC497" s="1"/>
      <c r="IMD497" s="1"/>
      <c r="IME497" s="1"/>
      <c r="IMF497" s="1"/>
      <c r="IMG497" s="1"/>
      <c r="IMH497" s="1"/>
      <c r="IMI497" s="1"/>
      <c r="IMJ497" s="1"/>
      <c r="IMK497" s="1"/>
      <c r="IML497" s="1"/>
      <c r="IMM497" s="1"/>
      <c r="IMN497" s="1"/>
      <c r="IMO497" s="1"/>
      <c r="IMP497" s="1"/>
      <c r="IMQ497" s="1"/>
      <c r="IMR497" s="1"/>
      <c r="IMS497" s="1"/>
      <c r="IMT497" s="1"/>
      <c r="IMU497" s="1"/>
      <c r="IMV497" s="1"/>
      <c r="IMW497" s="1"/>
      <c r="IMX497" s="1"/>
      <c r="IMY497" s="1"/>
      <c r="IMZ497" s="1"/>
      <c r="INA497" s="1"/>
      <c r="INB497" s="1"/>
      <c r="INC497" s="1"/>
      <c r="IND497" s="1"/>
      <c r="INE497" s="1"/>
      <c r="INF497" s="1"/>
      <c r="ING497" s="1"/>
      <c r="INH497" s="1"/>
      <c r="INI497" s="1"/>
      <c r="INJ497" s="1"/>
      <c r="INK497" s="1"/>
      <c r="INL497" s="1"/>
      <c r="INM497" s="1"/>
      <c r="INN497" s="1"/>
      <c r="INO497" s="1"/>
      <c r="INP497" s="1"/>
      <c r="INQ497" s="1"/>
      <c r="INR497" s="1"/>
      <c r="INS497" s="1"/>
      <c r="INT497" s="1"/>
      <c r="INU497" s="1"/>
      <c r="INV497" s="1"/>
      <c r="INW497" s="1"/>
      <c r="INX497" s="1"/>
      <c r="INY497" s="1"/>
      <c r="INZ497" s="1"/>
      <c r="IOA497" s="1"/>
      <c r="IOB497" s="1"/>
      <c r="IOC497" s="1"/>
      <c r="IOD497" s="1"/>
      <c r="IOE497" s="1"/>
      <c r="IOF497" s="1"/>
      <c r="IOG497" s="1"/>
      <c r="IOH497" s="1"/>
      <c r="IOI497" s="1"/>
      <c r="IOJ497" s="1"/>
      <c r="IOK497" s="1"/>
      <c r="IOL497" s="1"/>
      <c r="IOM497" s="1"/>
      <c r="ION497" s="1"/>
      <c r="IOO497" s="1"/>
      <c r="IOP497" s="1"/>
      <c r="IOQ497" s="1"/>
      <c r="IOR497" s="1"/>
      <c r="IOS497" s="1"/>
      <c r="IOT497" s="1"/>
      <c r="IOU497" s="1"/>
      <c r="IOV497" s="1"/>
      <c r="IOW497" s="1"/>
      <c r="IOX497" s="1"/>
      <c r="IOY497" s="1"/>
      <c r="IOZ497" s="1"/>
      <c r="IPA497" s="1"/>
      <c r="IPB497" s="1"/>
      <c r="IPC497" s="1"/>
      <c r="IPD497" s="1"/>
      <c r="IPE497" s="1"/>
      <c r="IPF497" s="1"/>
      <c r="IPG497" s="1"/>
      <c r="IPH497" s="1"/>
      <c r="IPI497" s="1"/>
      <c r="IPJ497" s="1"/>
      <c r="IPK497" s="1"/>
      <c r="IPL497" s="1"/>
      <c r="IPM497" s="1"/>
      <c r="IPN497" s="1"/>
      <c r="IPO497" s="1"/>
      <c r="IPP497" s="1"/>
      <c r="IPQ497" s="1"/>
      <c r="IPR497" s="1"/>
      <c r="IPS497" s="1"/>
      <c r="IPT497" s="1"/>
      <c r="IPU497" s="1"/>
      <c r="IPV497" s="1"/>
      <c r="IPW497" s="1"/>
      <c r="IPX497" s="1"/>
      <c r="IPY497" s="1"/>
      <c r="IPZ497" s="1"/>
      <c r="IQA497" s="1"/>
      <c r="IQB497" s="1"/>
      <c r="IQC497" s="1"/>
      <c r="IQD497" s="1"/>
      <c r="IQE497" s="1"/>
      <c r="IQF497" s="1"/>
      <c r="IQG497" s="1"/>
      <c r="IQH497" s="1"/>
      <c r="IQI497" s="1"/>
      <c r="IQJ497" s="1"/>
      <c r="IQK497" s="1"/>
      <c r="IQL497" s="1"/>
      <c r="IQM497" s="1"/>
      <c r="IQN497" s="1"/>
      <c r="IQO497" s="1"/>
      <c r="IQP497" s="1"/>
      <c r="IQQ497" s="1"/>
      <c r="IQR497" s="1"/>
      <c r="IQS497" s="1"/>
      <c r="IQT497" s="1"/>
      <c r="IQU497" s="1"/>
      <c r="IQV497" s="1"/>
      <c r="IQW497" s="1"/>
      <c r="IQX497" s="1"/>
      <c r="IQY497" s="1"/>
      <c r="IQZ497" s="1"/>
      <c r="IRA497" s="1"/>
      <c r="IRB497" s="1"/>
      <c r="IRC497" s="1"/>
      <c r="IRD497" s="1"/>
      <c r="IRE497" s="1"/>
      <c r="IRF497" s="1"/>
      <c r="IRG497" s="1"/>
      <c r="IRH497" s="1"/>
      <c r="IRI497" s="1"/>
      <c r="IRJ497" s="1"/>
      <c r="IRK497" s="1"/>
      <c r="IRL497" s="1"/>
      <c r="IRM497" s="1"/>
      <c r="IRN497" s="1"/>
      <c r="IRO497" s="1"/>
      <c r="IRP497" s="1"/>
      <c r="IRQ497" s="1"/>
      <c r="IRR497" s="1"/>
      <c r="IRS497" s="1"/>
      <c r="IRT497" s="1"/>
      <c r="IRU497" s="1"/>
      <c r="IRV497" s="1"/>
      <c r="IRW497" s="1"/>
      <c r="IRX497" s="1"/>
      <c r="IRY497" s="1"/>
      <c r="IRZ497" s="1"/>
      <c r="ISA497" s="1"/>
      <c r="ISB497" s="1"/>
      <c r="ISC497" s="1"/>
      <c r="ISD497" s="1"/>
      <c r="ISE497" s="1"/>
      <c r="ISF497" s="1"/>
      <c r="ISG497" s="1"/>
      <c r="ISH497" s="1"/>
      <c r="ISI497" s="1"/>
      <c r="ISJ497" s="1"/>
      <c r="ISK497" s="1"/>
      <c r="ISL497" s="1"/>
      <c r="ISM497" s="1"/>
      <c r="ISN497" s="1"/>
      <c r="ISO497" s="1"/>
      <c r="ISP497" s="1"/>
      <c r="ISQ497" s="1"/>
      <c r="ISR497" s="1"/>
      <c r="ISS497" s="1"/>
      <c r="IST497" s="1"/>
      <c r="ISU497" s="1"/>
      <c r="ISV497" s="1"/>
      <c r="ISW497" s="1"/>
      <c r="ISX497" s="1"/>
      <c r="ISY497" s="1"/>
      <c r="ISZ497" s="1"/>
      <c r="ITA497" s="1"/>
      <c r="ITB497" s="1"/>
      <c r="ITC497" s="1"/>
      <c r="ITD497" s="1"/>
      <c r="ITE497" s="1"/>
      <c r="ITF497" s="1"/>
      <c r="ITG497" s="1"/>
      <c r="ITH497" s="1"/>
      <c r="ITI497" s="1"/>
      <c r="ITJ497" s="1"/>
      <c r="ITK497" s="1"/>
      <c r="ITL497" s="1"/>
      <c r="ITM497" s="1"/>
      <c r="ITN497" s="1"/>
      <c r="ITO497" s="1"/>
      <c r="ITP497" s="1"/>
      <c r="ITQ497" s="1"/>
      <c r="ITR497" s="1"/>
      <c r="ITS497" s="1"/>
      <c r="ITT497" s="1"/>
      <c r="ITU497" s="1"/>
      <c r="ITV497" s="1"/>
      <c r="ITW497" s="1"/>
      <c r="ITX497" s="1"/>
      <c r="ITY497" s="1"/>
      <c r="ITZ497" s="1"/>
      <c r="IUA497" s="1"/>
      <c r="IUB497" s="1"/>
      <c r="IUC497" s="1"/>
      <c r="IUD497" s="1"/>
      <c r="IUE497" s="1"/>
      <c r="IUF497" s="1"/>
      <c r="IUG497" s="1"/>
      <c r="IUH497" s="1"/>
      <c r="IUI497" s="1"/>
      <c r="IUJ497" s="1"/>
      <c r="IUK497" s="1"/>
      <c r="IUL497" s="1"/>
      <c r="IUM497" s="1"/>
      <c r="IUN497" s="1"/>
      <c r="IUO497" s="1"/>
      <c r="IUP497" s="1"/>
      <c r="IUQ497" s="1"/>
      <c r="IUR497" s="1"/>
      <c r="IUS497" s="1"/>
      <c r="IUT497" s="1"/>
      <c r="IUU497" s="1"/>
      <c r="IUV497" s="1"/>
      <c r="IUW497" s="1"/>
      <c r="IUX497" s="1"/>
      <c r="IUY497" s="1"/>
      <c r="IUZ497" s="1"/>
      <c r="IVA497" s="1"/>
      <c r="IVB497" s="1"/>
      <c r="IVC497" s="1"/>
      <c r="IVD497" s="1"/>
      <c r="IVE497" s="1"/>
      <c r="IVF497" s="1"/>
      <c r="IVG497" s="1"/>
      <c r="IVH497" s="1"/>
      <c r="IVI497" s="1"/>
      <c r="IVJ497" s="1"/>
      <c r="IVK497" s="1"/>
      <c r="IVL497" s="1"/>
      <c r="IVM497" s="1"/>
      <c r="IVN497" s="1"/>
      <c r="IVO497" s="1"/>
      <c r="IVP497" s="1"/>
      <c r="IVQ497" s="1"/>
      <c r="IVR497" s="1"/>
      <c r="IVS497" s="1"/>
      <c r="IVT497" s="1"/>
      <c r="IVU497" s="1"/>
      <c r="IVV497" s="1"/>
      <c r="IVW497" s="1"/>
      <c r="IVX497" s="1"/>
      <c r="IVY497" s="1"/>
      <c r="IVZ497" s="1"/>
      <c r="IWA497" s="1"/>
      <c r="IWB497" s="1"/>
      <c r="IWC497" s="1"/>
      <c r="IWD497" s="1"/>
      <c r="IWE497" s="1"/>
      <c r="IWF497" s="1"/>
      <c r="IWG497" s="1"/>
      <c r="IWH497" s="1"/>
      <c r="IWI497" s="1"/>
      <c r="IWJ497" s="1"/>
      <c r="IWK497" s="1"/>
      <c r="IWL497" s="1"/>
      <c r="IWM497" s="1"/>
      <c r="IWN497" s="1"/>
      <c r="IWO497" s="1"/>
      <c r="IWP497" s="1"/>
      <c r="IWQ497" s="1"/>
      <c r="IWR497" s="1"/>
      <c r="IWS497" s="1"/>
      <c r="IWT497" s="1"/>
      <c r="IWU497" s="1"/>
      <c r="IWV497" s="1"/>
      <c r="IWW497" s="1"/>
      <c r="IWX497" s="1"/>
      <c r="IWY497" s="1"/>
      <c r="IWZ497" s="1"/>
      <c r="IXA497" s="1"/>
      <c r="IXB497" s="1"/>
      <c r="IXC497" s="1"/>
      <c r="IXD497" s="1"/>
      <c r="IXE497" s="1"/>
      <c r="IXF497" s="1"/>
      <c r="IXG497" s="1"/>
      <c r="IXH497" s="1"/>
      <c r="IXI497" s="1"/>
      <c r="IXJ497" s="1"/>
      <c r="IXK497" s="1"/>
      <c r="IXL497" s="1"/>
      <c r="IXM497" s="1"/>
      <c r="IXN497" s="1"/>
      <c r="IXO497" s="1"/>
      <c r="IXP497" s="1"/>
      <c r="IXQ497" s="1"/>
      <c r="IXR497" s="1"/>
      <c r="IXS497" s="1"/>
      <c r="IXT497" s="1"/>
      <c r="IXU497" s="1"/>
      <c r="IXV497" s="1"/>
      <c r="IXW497" s="1"/>
      <c r="IXX497" s="1"/>
      <c r="IXY497" s="1"/>
      <c r="IXZ497" s="1"/>
      <c r="IYA497" s="1"/>
      <c r="IYB497" s="1"/>
      <c r="IYC497" s="1"/>
      <c r="IYD497" s="1"/>
      <c r="IYE497" s="1"/>
      <c r="IYF497" s="1"/>
      <c r="IYG497" s="1"/>
      <c r="IYH497" s="1"/>
      <c r="IYI497" s="1"/>
      <c r="IYJ497" s="1"/>
      <c r="IYK497" s="1"/>
      <c r="IYL497" s="1"/>
      <c r="IYM497" s="1"/>
      <c r="IYN497" s="1"/>
      <c r="IYO497" s="1"/>
      <c r="IYP497" s="1"/>
      <c r="IYQ497" s="1"/>
      <c r="IYR497" s="1"/>
      <c r="IYS497" s="1"/>
      <c r="IYT497" s="1"/>
      <c r="IYU497" s="1"/>
      <c r="IYV497" s="1"/>
      <c r="IYW497" s="1"/>
      <c r="IYX497" s="1"/>
      <c r="IYY497" s="1"/>
      <c r="IYZ497" s="1"/>
      <c r="IZA497" s="1"/>
      <c r="IZB497" s="1"/>
      <c r="IZC497" s="1"/>
      <c r="IZD497" s="1"/>
      <c r="IZE497" s="1"/>
      <c r="IZF497" s="1"/>
      <c r="IZG497" s="1"/>
      <c r="IZH497" s="1"/>
      <c r="IZI497" s="1"/>
      <c r="IZJ497" s="1"/>
      <c r="IZK497" s="1"/>
      <c r="IZL497" s="1"/>
      <c r="IZM497" s="1"/>
      <c r="IZN497" s="1"/>
      <c r="IZO497" s="1"/>
      <c r="IZP497" s="1"/>
      <c r="IZQ497" s="1"/>
      <c r="IZR497" s="1"/>
      <c r="IZS497" s="1"/>
      <c r="IZT497" s="1"/>
      <c r="IZU497" s="1"/>
      <c r="IZV497" s="1"/>
      <c r="IZW497" s="1"/>
      <c r="IZX497" s="1"/>
      <c r="IZY497" s="1"/>
      <c r="IZZ497" s="1"/>
      <c r="JAA497" s="1"/>
      <c r="JAB497" s="1"/>
      <c r="JAC497" s="1"/>
      <c r="JAD497" s="1"/>
      <c r="JAE497" s="1"/>
      <c r="JAF497" s="1"/>
      <c r="JAG497" s="1"/>
      <c r="JAH497" s="1"/>
      <c r="JAI497" s="1"/>
      <c r="JAJ497" s="1"/>
      <c r="JAK497" s="1"/>
      <c r="JAL497" s="1"/>
      <c r="JAM497" s="1"/>
      <c r="JAN497" s="1"/>
      <c r="JAO497" s="1"/>
      <c r="JAP497" s="1"/>
      <c r="JAQ497" s="1"/>
      <c r="JAR497" s="1"/>
      <c r="JAS497" s="1"/>
      <c r="JAT497" s="1"/>
      <c r="JAU497" s="1"/>
      <c r="JAV497" s="1"/>
      <c r="JAW497" s="1"/>
      <c r="JAX497" s="1"/>
      <c r="JAY497" s="1"/>
      <c r="JAZ497" s="1"/>
      <c r="JBA497" s="1"/>
      <c r="JBB497" s="1"/>
      <c r="JBC497" s="1"/>
      <c r="JBD497" s="1"/>
      <c r="JBE497" s="1"/>
      <c r="JBF497" s="1"/>
      <c r="JBG497" s="1"/>
      <c r="JBH497" s="1"/>
      <c r="JBI497" s="1"/>
      <c r="JBJ497" s="1"/>
      <c r="JBK497" s="1"/>
      <c r="JBL497" s="1"/>
      <c r="JBM497" s="1"/>
      <c r="JBN497" s="1"/>
      <c r="JBO497" s="1"/>
      <c r="JBP497" s="1"/>
      <c r="JBQ497" s="1"/>
      <c r="JBR497" s="1"/>
      <c r="JBS497" s="1"/>
      <c r="JBT497" s="1"/>
      <c r="JBU497" s="1"/>
      <c r="JBV497" s="1"/>
      <c r="JBW497" s="1"/>
      <c r="JBX497" s="1"/>
      <c r="JBY497" s="1"/>
      <c r="JBZ497" s="1"/>
      <c r="JCA497" s="1"/>
      <c r="JCB497" s="1"/>
      <c r="JCC497" s="1"/>
      <c r="JCD497" s="1"/>
      <c r="JCE497" s="1"/>
      <c r="JCF497" s="1"/>
      <c r="JCG497" s="1"/>
      <c r="JCH497" s="1"/>
      <c r="JCI497" s="1"/>
      <c r="JCJ497" s="1"/>
      <c r="JCK497" s="1"/>
      <c r="JCL497" s="1"/>
      <c r="JCM497" s="1"/>
      <c r="JCN497" s="1"/>
      <c r="JCO497" s="1"/>
      <c r="JCP497" s="1"/>
      <c r="JCQ497" s="1"/>
      <c r="JCR497" s="1"/>
      <c r="JCS497" s="1"/>
      <c r="JCT497" s="1"/>
      <c r="JCU497" s="1"/>
      <c r="JCV497" s="1"/>
      <c r="JCW497" s="1"/>
      <c r="JCX497" s="1"/>
      <c r="JCY497" s="1"/>
      <c r="JCZ497" s="1"/>
      <c r="JDA497" s="1"/>
      <c r="JDB497" s="1"/>
      <c r="JDC497" s="1"/>
      <c r="JDD497" s="1"/>
      <c r="JDE497" s="1"/>
      <c r="JDF497" s="1"/>
      <c r="JDG497" s="1"/>
      <c r="JDH497" s="1"/>
      <c r="JDI497" s="1"/>
      <c r="JDJ497" s="1"/>
      <c r="JDK497" s="1"/>
      <c r="JDL497" s="1"/>
      <c r="JDM497" s="1"/>
      <c r="JDN497" s="1"/>
      <c r="JDO497" s="1"/>
      <c r="JDP497" s="1"/>
      <c r="JDQ497" s="1"/>
      <c r="JDR497" s="1"/>
      <c r="JDS497" s="1"/>
      <c r="JDT497" s="1"/>
      <c r="JDU497" s="1"/>
      <c r="JDV497" s="1"/>
      <c r="JDW497" s="1"/>
      <c r="JDX497" s="1"/>
      <c r="JDY497" s="1"/>
      <c r="JDZ497" s="1"/>
      <c r="JEA497" s="1"/>
      <c r="JEB497" s="1"/>
      <c r="JEC497" s="1"/>
      <c r="JED497" s="1"/>
      <c r="JEE497" s="1"/>
      <c r="JEF497" s="1"/>
      <c r="JEG497" s="1"/>
      <c r="JEH497" s="1"/>
      <c r="JEI497" s="1"/>
      <c r="JEJ497" s="1"/>
      <c r="JEK497" s="1"/>
      <c r="JEL497" s="1"/>
      <c r="JEM497" s="1"/>
      <c r="JEN497" s="1"/>
      <c r="JEO497" s="1"/>
      <c r="JEP497" s="1"/>
      <c r="JEQ497" s="1"/>
      <c r="JER497" s="1"/>
      <c r="JES497" s="1"/>
      <c r="JET497" s="1"/>
      <c r="JEU497" s="1"/>
      <c r="JEV497" s="1"/>
      <c r="JEW497" s="1"/>
      <c r="JEX497" s="1"/>
      <c r="JEY497" s="1"/>
      <c r="JEZ497" s="1"/>
      <c r="JFA497" s="1"/>
      <c r="JFB497" s="1"/>
      <c r="JFC497" s="1"/>
      <c r="JFD497" s="1"/>
      <c r="JFE497" s="1"/>
      <c r="JFF497" s="1"/>
      <c r="JFG497" s="1"/>
      <c r="JFH497" s="1"/>
      <c r="JFI497" s="1"/>
      <c r="JFJ497" s="1"/>
      <c r="JFK497" s="1"/>
      <c r="JFL497" s="1"/>
      <c r="JFM497" s="1"/>
      <c r="JFN497" s="1"/>
      <c r="JFO497" s="1"/>
      <c r="JFP497" s="1"/>
      <c r="JFQ497" s="1"/>
      <c r="JFR497" s="1"/>
      <c r="JFS497" s="1"/>
      <c r="JFT497" s="1"/>
      <c r="JFU497" s="1"/>
      <c r="JFV497" s="1"/>
      <c r="JFW497" s="1"/>
      <c r="JFX497" s="1"/>
      <c r="JFY497" s="1"/>
      <c r="JFZ497" s="1"/>
      <c r="JGA497" s="1"/>
      <c r="JGB497" s="1"/>
      <c r="JGC497" s="1"/>
      <c r="JGD497" s="1"/>
      <c r="JGE497" s="1"/>
      <c r="JGF497" s="1"/>
      <c r="JGG497" s="1"/>
      <c r="JGH497" s="1"/>
      <c r="JGI497" s="1"/>
      <c r="JGJ497" s="1"/>
      <c r="JGK497" s="1"/>
      <c r="JGL497" s="1"/>
      <c r="JGM497" s="1"/>
      <c r="JGN497" s="1"/>
      <c r="JGO497" s="1"/>
      <c r="JGP497" s="1"/>
      <c r="JGQ497" s="1"/>
      <c r="JGR497" s="1"/>
      <c r="JGS497" s="1"/>
      <c r="JGT497" s="1"/>
      <c r="JGU497" s="1"/>
      <c r="JGV497" s="1"/>
      <c r="JGW497" s="1"/>
      <c r="JGX497" s="1"/>
      <c r="JGY497" s="1"/>
      <c r="JGZ497" s="1"/>
      <c r="JHA497" s="1"/>
      <c r="JHB497" s="1"/>
      <c r="JHC497" s="1"/>
      <c r="JHD497" s="1"/>
      <c r="JHE497" s="1"/>
      <c r="JHF497" s="1"/>
      <c r="JHG497" s="1"/>
      <c r="JHH497" s="1"/>
      <c r="JHI497" s="1"/>
      <c r="JHJ497" s="1"/>
      <c r="JHK497" s="1"/>
      <c r="JHL497" s="1"/>
      <c r="JHM497" s="1"/>
      <c r="JHN497" s="1"/>
      <c r="JHO497" s="1"/>
      <c r="JHP497" s="1"/>
      <c r="JHQ497" s="1"/>
      <c r="JHR497" s="1"/>
      <c r="JHS497" s="1"/>
      <c r="JHT497" s="1"/>
      <c r="JHU497" s="1"/>
      <c r="JHV497" s="1"/>
      <c r="JHW497" s="1"/>
      <c r="JHX497" s="1"/>
      <c r="JHY497" s="1"/>
      <c r="JHZ497" s="1"/>
      <c r="JIA497" s="1"/>
      <c r="JIB497" s="1"/>
      <c r="JIC497" s="1"/>
      <c r="JID497" s="1"/>
      <c r="JIE497" s="1"/>
      <c r="JIF497" s="1"/>
      <c r="JIG497" s="1"/>
      <c r="JIH497" s="1"/>
      <c r="JII497" s="1"/>
      <c r="JIJ497" s="1"/>
      <c r="JIK497" s="1"/>
      <c r="JIL497" s="1"/>
      <c r="JIM497" s="1"/>
      <c r="JIN497" s="1"/>
      <c r="JIO497" s="1"/>
      <c r="JIP497" s="1"/>
      <c r="JIQ497" s="1"/>
      <c r="JIR497" s="1"/>
      <c r="JIS497" s="1"/>
      <c r="JIT497" s="1"/>
      <c r="JIU497" s="1"/>
      <c r="JIV497" s="1"/>
      <c r="JIW497" s="1"/>
      <c r="JIX497" s="1"/>
      <c r="JIY497" s="1"/>
      <c r="JIZ497" s="1"/>
      <c r="JJA497" s="1"/>
      <c r="JJB497" s="1"/>
      <c r="JJC497" s="1"/>
      <c r="JJD497" s="1"/>
      <c r="JJE497" s="1"/>
      <c r="JJF497" s="1"/>
      <c r="JJG497" s="1"/>
      <c r="JJH497" s="1"/>
      <c r="JJI497" s="1"/>
      <c r="JJJ497" s="1"/>
      <c r="JJK497" s="1"/>
      <c r="JJL497" s="1"/>
      <c r="JJM497" s="1"/>
      <c r="JJN497" s="1"/>
      <c r="JJO497" s="1"/>
      <c r="JJP497" s="1"/>
      <c r="JJQ497" s="1"/>
      <c r="JJR497" s="1"/>
      <c r="JJS497" s="1"/>
      <c r="JJT497" s="1"/>
      <c r="JJU497" s="1"/>
      <c r="JJV497" s="1"/>
      <c r="JJW497" s="1"/>
      <c r="JJX497" s="1"/>
      <c r="JJY497" s="1"/>
      <c r="JJZ497" s="1"/>
      <c r="JKA497" s="1"/>
      <c r="JKB497" s="1"/>
      <c r="JKC497" s="1"/>
      <c r="JKD497" s="1"/>
      <c r="JKE497" s="1"/>
      <c r="JKF497" s="1"/>
      <c r="JKG497" s="1"/>
      <c r="JKH497" s="1"/>
      <c r="JKI497" s="1"/>
      <c r="JKJ497" s="1"/>
      <c r="JKK497" s="1"/>
      <c r="JKL497" s="1"/>
      <c r="JKM497" s="1"/>
      <c r="JKN497" s="1"/>
      <c r="JKO497" s="1"/>
      <c r="JKP497" s="1"/>
      <c r="JKQ497" s="1"/>
      <c r="JKR497" s="1"/>
      <c r="JKS497" s="1"/>
      <c r="JKT497" s="1"/>
      <c r="JKU497" s="1"/>
      <c r="JKV497" s="1"/>
      <c r="JKW497" s="1"/>
      <c r="JKX497" s="1"/>
      <c r="JKY497" s="1"/>
      <c r="JKZ497" s="1"/>
      <c r="JLA497" s="1"/>
      <c r="JLB497" s="1"/>
      <c r="JLC497" s="1"/>
      <c r="JLD497" s="1"/>
      <c r="JLE497" s="1"/>
      <c r="JLF497" s="1"/>
      <c r="JLG497" s="1"/>
      <c r="JLH497" s="1"/>
      <c r="JLI497" s="1"/>
      <c r="JLJ497" s="1"/>
      <c r="JLK497" s="1"/>
      <c r="JLL497" s="1"/>
      <c r="JLM497" s="1"/>
      <c r="JLN497" s="1"/>
      <c r="JLO497" s="1"/>
      <c r="JLP497" s="1"/>
      <c r="JLQ497" s="1"/>
      <c r="JLR497" s="1"/>
      <c r="JLS497" s="1"/>
      <c r="JLT497" s="1"/>
      <c r="JLU497" s="1"/>
      <c r="JLV497" s="1"/>
      <c r="JLW497" s="1"/>
      <c r="JLX497" s="1"/>
      <c r="JLY497" s="1"/>
      <c r="JLZ497" s="1"/>
      <c r="JMA497" s="1"/>
      <c r="JMB497" s="1"/>
      <c r="JMC497" s="1"/>
      <c r="JMD497" s="1"/>
      <c r="JME497" s="1"/>
      <c r="JMF497" s="1"/>
      <c r="JMG497" s="1"/>
      <c r="JMH497" s="1"/>
      <c r="JMI497" s="1"/>
      <c r="JMJ497" s="1"/>
      <c r="JMK497" s="1"/>
      <c r="JML497" s="1"/>
      <c r="JMM497" s="1"/>
      <c r="JMN497" s="1"/>
      <c r="JMO497" s="1"/>
      <c r="JMP497" s="1"/>
      <c r="JMQ497" s="1"/>
      <c r="JMR497" s="1"/>
      <c r="JMS497" s="1"/>
      <c r="JMT497" s="1"/>
      <c r="JMU497" s="1"/>
      <c r="JMV497" s="1"/>
      <c r="JMW497" s="1"/>
      <c r="JMX497" s="1"/>
      <c r="JMY497" s="1"/>
      <c r="JMZ497" s="1"/>
      <c r="JNA497" s="1"/>
      <c r="JNB497" s="1"/>
      <c r="JNC497" s="1"/>
      <c r="JND497" s="1"/>
      <c r="JNE497" s="1"/>
      <c r="JNF497" s="1"/>
      <c r="JNG497" s="1"/>
      <c r="JNH497" s="1"/>
      <c r="JNI497" s="1"/>
      <c r="JNJ497" s="1"/>
      <c r="JNK497" s="1"/>
      <c r="JNL497" s="1"/>
      <c r="JNM497" s="1"/>
      <c r="JNN497" s="1"/>
      <c r="JNO497" s="1"/>
      <c r="JNP497" s="1"/>
      <c r="JNQ497" s="1"/>
      <c r="JNR497" s="1"/>
      <c r="JNS497" s="1"/>
      <c r="JNT497" s="1"/>
      <c r="JNU497" s="1"/>
      <c r="JNV497" s="1"/>
      <c r="JNW497" s="1"/>
      <c r="JNX497" s="1"/>
      <c r="JNY497" s="1"/>
      <c r="JNZ497" s="1"/>
      <c r="JOA497" s="1"/>
      <c r="JOB497" s="1"/>
      <c r="JOC497" s="1"/>
      <c r="JOD497" s="1"/>
      <c r="JOE497" s="1"/>
      <c r="JOF497" s="1"/>
      <c r="JOG497" s="1"/>
      <c r="JOH497" s="1"/>
      <c r="JOI497" s="1"/>
      <c r="JOJ497" s="1"/>
      <c r="JOK497" s="1"/>
      <c r="JOL497" s="1"/>
      <c r="JOM497" s="1"/>
      <c r="JON497" s="1"/>
      <c r="JOO497" s="1"/>
      <c r="JOP497" s="1"/>
      <c r="JOQ497" s="1"/>
      <c r="JOR497" s="1"/>
      <c r="JOS497" s="1"/>
      <c r="JOT497" s="1"/>
      <c r="JOU497" s="1"/>
      <c r="JOV497" s="1"/>
      <c r="JOW497" s="1"/>
      <c r="JOX497" s="1"/>
      <c r="JOY497" s="1"/>
      <c r="JOZ497" s="1"/>
      <c r="JPA497" s="1"/>
      <c r="JPB497" s="1"/>
      <c r="JPC497" s="1"/>
      <c r="JPD497" s="1"/>
      <c r="JPE497" s="1"/>
      <c r="JPF497" s="1"/>
      <c r="JPG497" s="1"/>
      <c r="JPH497" s="1"/>
      <c r="JPI497" s="1"/>
      <c r="JPJ497" s="1"/>
      <c r="JPK497" s="1"/>
      <c r="JPL497" s="1"/>
      <c r="JPM497" s="1"/>
      <c r="JPN497" s="1"/>
      <c r="JPO497" s="1"/>
      <c r="JPP497" s="1"/>
      <c r="JPQ497" s="1"/>
      <c r="JPR497" s="1"/>
      <c r="JPS497" s="1"/>
      <c r="JPT497" s="1"/>
      <c r="JPU497" s="1"/>
      <c r="JPV497" s="1"/>
      <c r="JPW497" s="1"/>
      <c r="JPX497" s="1"/>
      <c r="JPY497" s="1"/>
      <c r="JPZ497" s="1"/>
      <c r="JQA497" s="1"/>
      <c r="JQB497" s="1"/>
      <c r="JQC497" s="1"/>
      <c r="JQD497" s="1"/>
      <c r="JQE497" s="1"/>
      <c r="JQF497" s="1"/>
      <c r="JQG497" s="1"/>
      <c r="JQH497" s="1"/>
      <c r="JQI497" s="1"/>
      <c r="JQJ497" s="1"/>
      <c r="JQK497" s="1"/>
      <c r="JQL497" s="1"/>
      <c r="JQM497" s="1"/>
      <c r="JQN497" s="1"/>
      <c r="JQO497" s="1"/>
      <c r="JQP497" s="1"/>
      <c r="JQQ497" s="1"/>
      <c r="JQR497" s="1"/>
      <c r="JQS497" s="1"/>
      <c r="JQT497" s="1"/>
      <c r="JQU497" s="1"/>
      <c r="JQV497" s="1"/>
      <c r="JQW497" s="1"/>
      <c r="JQX497" s="1"/>
      <c r="JQY497" s="1"/>
      <c r="JQZ497" s="1"/>
      <c r="JRA497" s="1"/>
      <c r="JRB497" s="1"/>
      <c r="JRC497" s="1"/>
      <c r="JRD497" s="1"/>
      <c r="JRE497" s="1"/>
      <c r="JRF497" s="1"/>
      <c r="JRG497" s="1"/>
      <c r="JRH497" s="1"/>
      <c r="JRI497" s="1"/>
      <c r="JRJ497" s="1"/>
      <c r="JRK497" s="1"/>
      <c r="JRL497" s="1"/>
      <c r="JRM497" s="1"/>
      <c r="JRN497" s="1"/>
      <c r="JRO497" s="1"/>
      <c r="JRP497" s="1"/>
      <c r="JRQ497" s="1"/>
      <c r="JRR497" s="1"/>
      <c r="JRS497" s="1"/>
      <c r="JRT497" s="1"/>
      <c r="JRU497" s="1"/>
      <c r="JRV497" s="1"/>
      <c r="JRW497" s="1"/>
      <c r="JRX497" s="1"/>
      <c r="JRY497" s="1"/>
      <c r="JRZ497" s="1"/>
      <c r="JSA497" s="1"/>
      <c r="JSB497" s="1"/>
      <c r="JSC497" s="1"/>
      <c r="JSD497" s="1"/>
      <c r="JSE497" s="1"/>
      <c r="JSF497" s="1"/>
      <c r="JSG497" s="1"/>
      <c r="JSH497" s="1"/>
      <c r="JSI497" s="1"/>
      <c r="JSJ497" s="1"/>
      <c r="JSK497" s="1"/>
      <c r="JSL497" s="1"/>
      <c r="JSM497" s="1"/>
      <c r="JSN497" s="1"/>
      <c r="JSO497" s="1"/>
      <c r="JSP497" s="1"/>
      <c r="JSQ497" s="1"/>
      <c r="JSR497" s="1"/>
      <c r="JSS497" s="1"/>
      <c r="JST497" s="1"/>
      <c r="JSU497" s="1"/>
      <c r="JSV497" s="1"/>
      <c r="JSW497" s="1"/>
      <c r="JSX497" s="1"/>
      <c r="JSY497" s="1"/>
      <c r="JSZ497" s="1"/>
      <c r="JTA497" s="1"/>
      <c r="JTB497" s="1"/>
      <c r="JTC497" s="1"/>
      <c r="JTD497" s="1"/>
      <c r="JTE497" s="1"/>
      <c r="JTF497" s="1"/>
      <c r="JTG497" s="1"/>
      <c r="JTH497" s="1"/>
      <c r="JTI497" s="1"/>
      <c r="JTJ497" s="1"/>
      <c r="JTK497" s="1"/>
      <c r="JTL497" s="1"/>
      <c r="JTM497" s="1"/>
      <c r="JTN497" s="1"/>
      <c r="JTO497" s="1"/>
      <c r="JTP497" s="1"/>
      <c r="JTQ497" s="1"/>
      <c r="JTR497" s="1"/>
      <c r="JTS497" s="1"/>
      <c r="JTT497" s="1"/>
      <c r="JTU497" s="1"/>
      <c r="JTV497" s="1"/>
      <c r="JTW497" s="1"/>
      <c r="JTX497" s="1"/>
      <c r="JTY497" s="1"/>
      <c r="JTZ497" s="1"/>
      <c r="JUA497" s="1"/>
      <c r="JUB497" s="1"/>
      <c r="JUC497" s="1"/>
      <c r="JUD497" s="1"/>
      <c r="JUE497" s="1"/>
      <c r="JUF497" s="1"/>
      <c r="JUG497" s="1"/>
      <c r="JUH497" s="1"/>
      <c r="JUI497" s="1"/>
      <c r="JUJ497" s="1"/>
      <c r="JUK497" s="1"/>
      <c r="JUL497" s="1"/>
      <c r="JUM497" s="1"/>
      <c r="JUN497" s="1"/>
      <c r="JUO497" s="1"/>
      <c r="JUP497" s="1"/>
      <c r="JUQ497" s="1"/>
      <c r="JUR497" s="1"/>
      <c r="JUS497" s="1"/>
      <c r="JUT497" s="1"/>
      <c r="JUU497" s="1"/>
      <c r="JUV497" s="1"/>
      <c r="JUW497" s="1"/>
      <c r="JUX497" s="1"/>
      <c r="JUY497" s="1"/>
      <c r="JUZ497" s="1"/>
      <c r="JVA497" s="1"/>
      <c r="JVB497" s="1"/>
      <c r="JVC497" s="1"/>
      <c r="JVD497" s="1"/>
      <c r="JVE497" s="1"/>
      <c r="JVF497" s="1"/>
      <c r="JVG497" s="1"/>
      <c r="JVH497" s="1"/>
      <c r="JVI497" s="1"/>
      <c r="JVJ497" s="1"/>
      <c r="JVK497" s="1"/>
      <c r="JVL497" s="1"/>
      <c r="JVM497" s="1"/>
      <c r="JVN497" s="1"/>
      <c r="JVO497" s="1"/>
      <c r="JVP497" s="1"/>
      <c r="JVQ497" s="1"/>
      <c r="JVR497" s="1"/>
      <c r="JVS497" s="1"/>
      <c r="JVT497" s="1"/>
      <c r="JVU497" s="1"/>
      <c r="JVV497" s="1"/>
      <c r="JVW497" s="1"/>
      <c r="JVX497" s="1"/>
      <c r="JVY497" s="1"/>
      <c r="JVZ497" s="1"/>
      <c r="JWA497" s="1"/>
      <c r="JWB497" s="1"/>
      <c r="JWC497" s="1"/>
      <c r="JWD497" s="1"/>
      <c r="JWE497" s="1"/>
      <c r="JWF497" s="1"/>
      <c r="JWG497" s="1"/>
      <c r="JWH497" s="1"/>
      <c r="JWI497" s="1"/>
      <c r="JWJ497" s="1"/>
      <c r="JWK497" s="1"/>
      <c r="JWL497" s="1"/>
      <c r="JWM497" s="1"/>
      <c r="JWN497" s="1"/>
      <c r="JWO497" s="1"/>
      <c r="JWP497" s="1"/>
      <c r="JWQ497" s="1"/>
      <c r="JWR497" s="1"/>
      <c r="JWS497" s="1"/>
      <c r="JWT497" s="1"/>
      <c r="JWU497" s="1"/>
      <c r="JWV497" s="1"/>
      <c r="JWW497" s="1"/>
      <c r="JWX497" s="1"/>
      <c r="JWY497" s="1"/>
      <c r="JWZ497" s="1"/>
      <c r="JXA497" s="1"/>
      <c r="JXB497" s="1"/>
      <c r="JXC497" s="1"/>
      <c r="JXD497" s="1"/>
      <c r="JXE497" s="1"/>
      <c r="JXF497" s="1"/>
      <c r="JXG497" s="1"/>
      <c r="JXH497" s="1"/>
      <c r="JXI497" s="1"/>
      <c r="JXJ497" s="1"/>
      <c r="JXK497" s="1"/>
      <c r="JXL497" s="1"/>
      <c r="JXM497" s="1"/>
      <c r="JXN497" s="1"/>
      <c r="JXO497" s="1"/>
      <c r="JXP497" s="1"/>
      <c r="JXQ497" s="1"/>
      <c r="JXR497" s="1"/>
      <c r="JXS497" s="1"/>
      <c r="JXT497" s="1"/>
      <c r="JXU497" s="1"/>
      <c r="JXV497" s="1"/>
      <c r="JXW497" s="1"/>
      <c r="JXX497" s="1"/>
      <c r="JXY497" s="1"/>
      <c r="JXZ497" s="1"/>
      <c r="JYA497" s="1"/>
      <c r="JYB497" s="1"/>
      <c r="JYC497" s="1"/>
      <c r="JYD497" s="1"/>
      <c r="JYE497" s="1"/>
      <c r="JYF497" s="1"/>
      <c r="JYG497" s="1"/>
      <c r="JYH497" s="1"/>
      <c r="JYI497" s="1"/>
      <c r="JYJ497" s="1"/>
      <c r="JYK497" s="1"/>
      <c r="JYL497" s="1"/>
      <c r="JYM497" s="1"/>
      <c r="JYN497" s="1"/>
      <c r="JYO497" s="1"/>
      <c r="JYP497" s="1"/>
      <c r="JYQ497" s="1"/>
      <c r="JYR497" s="1"/>
      <c r="JYS497" s="1"/>
      <c r="JYT497" s="1"/>
      <c r="JYU497" s="1"/>
      <c r="JYV497" s="1"/>
      <c r="JYW497" s="1"/>
      <c r="JYX497" s="1"/>
      <c r="JYY497" s="1"/>
      <c r="JYZ497" s="1"/>
      <c r="JZA497" s="1"/>
      <c r="JZB497" s="1"/>
      <c r="JZC497" s="1"/>
      <c r="JZD497" s="1"/>
      <c r="JZE497" s="1"/>
      <c r="JZF497" s="1"/>
      <c r="JZG497" s="1"/>
      <c r="JZH497" s="1"/>
      <c r="JZI497" s="1"/>
      <c r="JZJ497" s="1"/>
      <c r="JZK497" s="1"/>
      <c r="JZL497" s="1"/>
      <c r="JZM497" s="1"/>
      <c r="JZN497" s="1"/>
      <c r="JZO497" s="1"/>
      <c r="JZP497" s="1"/>
      <c r="JZQ497" s="1"/>
      <c r="JZR497" s="1"/>
      <c r="JZS497" s="1"/>
      <c r="JZT497" s="1"/>
      <c r="JZU497" s="1"/>
      <c r="JZV497" s="1"/>
      <c r="JZW497" s="1"/>
      <c r="JZX497" s="1"/>
      <c r="JZY497" s="1"/>
      <c r="JZZ497" s="1"/>
      <c r="KAA497" s="1"/>
      <c r="KAB497" s="1"/>
      <c r="KAC497" s="1"/>
      <c r="KAD497" s="1"/>
      <c r="KAE497" s="1"/>
      <c r="KAF497" s="1"/>
      <c r="KAG497" s="1"/>
      <c r="KAH497" s="1"/>
      <c r="KAI497" s="1"/>
      <c r="KAJ497" s="1"/>
      <c r="KAK497" s="1"/>
      <c r="KAL497" s="1"/>
      <c r="KAM497" s="1"/>
      <c r="KAN497" s="1"/>
      <c r="KAO497" s="1"/>
      <c r="KAP497" s="1"/>
      <c r="KAQ497" s="1"/>
      <c r="KAR497" s="1"/>
      <c r="KAS497" s="1"/>
      <c r="KAT497" s="1"/>
      <c r="KAU497" s="1"/>
      <c r="KAV497" s="1"/>
      <c r="KAW497" s="1"/>
      <c r="KAX497" s="1"/>
      <c r="KAY497" s="1"/>
      <c r="KAZ497" s="1"/>
      <c r="KBA497" s="1"/>
      <c r="KBB497" s="1"/>
      <c r="KBC497" s="1"/>
      <c r="KBD497" s="1"/>
      <c r="KBE497" s="1"/>
      <c r="KBF497" s="1"/>
      <c r="KBG497" s="1"/>
      <c r="KBH497" s="1"/>
      <c r="KBI497" s="1"/>
      <c r="KBJ497" s="1"/>
      <c r="KBK497" s="1"/>
      <c r="KBL497" s="1"/>
      <c r="KBM497" s="1"/>
      <c r="KBN497" s="1"/>
      <c r="KBO497" s="1"/>
      <c r="KBP497" s="1"/>
      <c r="KBQ497" s="1"/>
      <c r="KBR497" s="1"/>
      <c r="KBS497" s="1"/>
      <c r="KBT497" s="1"/>
      <c r="KBU497" s="1"/>
      <c r="KBV497" s="1"/>
      <c r="KBW497" s="1"/>
      <c r="KBX497" s="1"/>
      <c r="KBY497" s="1"/>
      <c r="KBZ497" s="1"/>
      <c r="KCA497" s="1"/>
      <c r="KCB497" s="1"/>
      <c r="KCC497" s="1"/>
      <c r="KCD497" s="1"/>
      <c r="KCE497" s="1"/>
      <c r="KCF497" s="1"/>
      <c r="KCG497" s="1"/>
      <c r="KCH497" s="1"/>
      <c r="KCI497" s="1"/>
      <c r="KCJ497" s="1"/>
      <c r="KCK497" s="1"/>
      <c r="KCL497" s="1"/>
      <c r="KCM497" s="1"/>
      <c r="KCN497" s="1"/>
      <c r="KCO497" s="1"/>
      <c r="KCP497" s="1"/>
      <c r="KCQ497" s="1"/>
      <c r="KCR497" s="1"/>
      <c r="KCS497" s="1"/>
      <c r="KCT497" s="1"/>
      <c r="KCU497" s="1"/>
      <c r="KCV497" s="1"/>
      <c r="KCW497" s="1"/>
      <c r="KCX497" s="1"/>
      <c r="KCY497" s="1"/>
      <c r="KCZ497" s="1"/>
      <c r="KDA497" s="1"/>
      <c r="KDB497" s="1"/>
      <c r="KDC497" s="1"/>
      <c r="KDD497" s="1"/>
      <c r="KDE497" s="1"/>
      <c r="KDF497" s="1"/>
      <c r="KDG497" s="1"/>
      <c r="KDH497" s="1"/>
      <c r="KDI497" s="1"/>
      <c r="KDJ497" s="1"/>
      <c r="KDK497" s="1"/>
      <c r="KDL497" s="1"/>
      <c r="KDM497" s="1"/>
      <c r="KDN497" s="1"/>
      <c r="KDO497" s="1"/>
      <c r="KDP497" s="1"/>
      <c r="KDQ497" s="1"/>
      <c r="KDR497" s="1"/>
      <c r="KDS497" s="1"/>
      <c r="KDT497" s="1"/>
      <c r="KDU497" s="1"/>
      <c r="KDV497" s="1"/>
      <c r="KDW497" s="1"/>
      <c r="KDX497" s="1"/>
      <c r="KDY497" s="1"/>
      <c r="KDZ497" s="1"/>
      <c r="KEA497" s="1"/>
      <c r="KEB497" s="1"/>
      <c r="KEC497" s="1"/>
      <c r="KED497" s="1"/>
      <c r="KEE497" s="1"/>
      <c r="KEF497" s="1"/>
      <c r="KEG497" s="1"/>
      <c r="KEH497" s="1"/>
      <c r="KEI497" s="1"/>
      <c r="KEJ497" s="1"/>
      <c r="KEK497" s="1"/>
      <c r="KEL497" s="1"/>
      <c r="KEM497" s="1"/>
      <c r="KEN497" s="1"/>
      <c r="KEO497" s="1"/>
      <c r="KEP497" s="1"/>
      <c r="KEQ497" s="1"/>
      <c r="KER497" s="1"/>
      <c r="KES497" s="1"/>
      <c r="KET497" s="1"/>
      <c r="KEU497" s="1"/>
      <c r="KEV497" s="1"/>
      <c r="KEW497" s="1"/>
      <c r="KEX497" s="1"/>
      <c r="KEY497" s="1"/>
      <c r="KEZ497" s="1"/>
      <c r="KFA497" s="1"/>
      <c r="KFB497" s="1"/>
      <c r="KFC497" s="1"/>
      <c r="KFD497" s="1"/>
      <c r="KFE497" s="1"/>
      <c r="KFF497" s="1"/>
      <c r="KFG497" s="1"/>
      <c r="KFH497" s="1"/>
      <c r="KFI497" s="1"/>
      <c r="KFJ497" s="1"/>
      <c r="KFK497" s="1"/>
      <c r="KFL497" s="1"/>
      <c r="KFM497" s="1"/>
      <c r="KFN497" s="1"/>
      <c r="KFO497" s="1"/>
      <c r="KFP497" s="1"/>
      <c r="KFQ497" s="1"/>
      <c r="KFR497" s="1"/>
      <c r="KFS497" s="1"/>
      <c r="KFT497" s="1"/>
      <c r="KFU497" s="1"/>
      <c r="KFV497" s="1"/>
      <c r="KFW497" s="1"/>
      <c r="KFX497" s="1"/>
      <c r="KFY497" s="1"/>
      <c r="KFZ497" s="1"/>
      <c r="KGA497" s="1"/>
      <c r="KGB497" s="1"/>
      <c r="KGC497" s="1"/>
      <c r="KGD497" s="1"/>
      <c r="KGE497" s="1"/>
      <c r="KGF497" s="1"/>
      <c r="KGG497" s="1"/>
      <c r="KGH497" s="1"/>
      <c r="KGI497" s="1"/>
      <c r="KGJ497" s="1"/>
      <c r="KGK497" s="1"/>
      <c r="KGL497" s="1"/>
      <c r="KGM497" s="1"/>
      <c r="KGN497" s="1"/>
      <c r="KGO497" s="1"/>
      <c r="KGP497" s="1"/>
      <c r="KGQ497" s="1"/>
      <c r="KGR497" s="1"/>
      <c r="KGS497" s="1"/>
      <c r="KGT497" s="1"/>
      <c r="KGU497" s="1"/>
      <c r="KGV497" s="1"/>
      <c r="KGW497" s="1"/>
      <c r="KGX497" s="1"/>
      <c r="KGY497" s="1"/>
      <c r="KGZ497" s="1"/>
      <c r="KHA497" s="1"/>
      <c r="KHB497" s="1"/>
      <c r="KHC497" s="1"/>
      <c r="KHD497" s="1"/>
      <c r="KHE497" s="1"/>
      <c r="KHF497" s="1"/>
      <c r="KHG497" s="1"/>
      <c r="KHH497" s="1"/>
      <c r="KHI497" s="1"/>
      <c r="KHJ497" s="1"/>
      <c r="KHK497" s="1"/>
      <c r="KHL497" s="1"/>
      <c r="KHM497" s="1"/>
      <c r="KHN497" s="1"/>
      <c r="KHO497" s="1"/>
      <c r="KHP497" s="1"/>
      <c r="KHQ497" s="1"/>
      <c r="KHR497" s="1"/>
      <c r="KHS497" s="1"/>
      <c r="KHT497" s="1"/>
      <c r="KHU497" s="1"/>
      <c r="KHV497" s="1"/>
      <c r="KHW497" s="1"/>
      <c r="KHX497" s="1"/>
      <c r="KHY497" s="1"/>
      <c r="KHZ497" s="1"/>
      <c r="KIA497" s="1"/>
      <c r="KIB497" s="1"/>
      <c r="KIC497" s="1"/>
      <c r="KID497" s="1"/>
      <c r="KIE497" s="1"/>
      <c r="KIF497" s="1"/>
      <c r="KIG497" s="1"/>
      <c r="KIH497" s="1"/>
      <c r="KII497" s="1"/>
      <c r="KIJ497" s="1"/>
      <c r="KIK497" s="1"/>
      <c r="KIL497" s="1"/>
      <c r="KIM497" s="1"/>
      <c r="KIN497" s="1"/>
      <c r="KIO497" s="1"/>
      <c r="KIP497" s="1"/>
      <c r="KIQ497" s="1"/>
      <c r="KIR497" s="1"/>
      <c r="KIS497" s="1"/>
      <c r="KIT497" s="1"/>
      <c r="KIU497" s="1"/>
      <c r="KIV497" s="1"/>
      <c r="KIW497" s="1"/>
      <c r="KIX497" s="1"/>
      <c r="KIY497" s="1"/>
      <c r="KIZ497" s="1"/>
      <c r="KJA497" s="1"/>
      <c r="KJB497" s="1"/>
      <c r="KJC497" s="1"/>
      <c r="KJD497" s="1"/>
      <c r="KJE497" s="1"/>
      <c r="KJF497" s="1"/>
      <c r="KJG497" s="1"/>
      <c r="KJH497" s="1"/>
      <c r="KJI497" s="1"/>
      <c r="KJJ497" s="1"/>
      <c r="KJK497" s="1"/>
      <c r="KJL497" s="1"/>
      <c r="KJM497" s="1"/>
      <c r="KJN497" s="1"/>
      <c r="KJO497" s="1"/>
      <c r="KJP497" s="1"/>
      <c r="KJQ497" s="1"/>
      <c r="KJR497" s="1"/>
      <c r="KJS497" s="1"/>
      <c r="KJT497" s="1"/>
      <c r="KJU497" s="1"/>
      <c r="KJV497" s="1"/>
      <c r="KJW497" s="1"/>
      <c r="KJX497" s="1"/>
      <c r="KJY497" s="1"/>
      <c r="KJZ497" s="1"/>
      <c r="KKA497" s="1"/>
      <c r="KKB497" s="1"/>
      <c r="KKC497" s="1"/>
      <c r="KKD497" s="1"/>
      <c r="KKE497" s="1"/>
      <c r="KKF497" s="1"/>
      <c r="KKG497" s="1"/>
      <c r="KKH497" s="1"/>
      <c r="KKI497" s="1"/>
      <c r="KKJ497" s="1"/>
      <c r="KKK497" s="1"/>
      <c r="KKL497" s="1"/>
      <c r="KKM497" s="1"/>
      <c r="KKN497" s="1"/>
      <c r="KKO497" s="1"/>
      <c r="KKP497" s="1"/>
      <c r="KKQ497" s="1"/>
      <c r="KKR497" s="1"/>
      <c r="KKS497" s="1"/>
      <c r="KKT497" s="1"/>
      <c r="KKU497" s="1"/>
      <c r="KKV497" s="1"/>
      <c r="KKW497" s="1"/>
      <c r="KKX497" s="1"/>
      <c r="KKY497" s="1"/>
      <c r="KKZ497" s="1"/>
      <c r="KLA497" s="1"/>
      <c r="KLB497" s="1"/>
      <c r="KLC497" s="1"/>
      <c r="KLD497" s="1"/>
      <c r="KLE497" s="1"/>
      <c r="KLF497" s="1"/>
      <c r="KLG497" s="1"/>
      <c r="KLH497" s="1"/>
      <c r="KLI497" s="1"/>
      <c r="KLJ497" s="1"/>
      <c r="KLK497" s="1"/>
      <c r="KLL497" s="1"/>
      <c r="KLM497" s="1"/>
      <c r="KLN497" s="1"/>
      <c r="KLO497" s="1"/>
      <c r="KLP497" s="1"/>
      <c r="KLQ497" s="1"/>
      <c r="KLR497" s="1"/>
      <c r="KLS497" s="1"/>
      <c r="KLT497" s="1"/>
      <c r="KLU497" s="1"/>
      <c r="KLV497" s="1"/>
      <c r="KLW497" s="1"/>
      <c r="KLX497" s="1"/>
      <c r="KLY497" s="1"/>
      <c r="KLZ497" s="1"/>
      <c r="KMA497" s="1"/>
      <c r="KMB497" s="1"/>
      <c r="KMC497" s="1"/>
      <c r="KMD497" s="1"/>
      <c r="KME497" s="1"/>
      <c r="KMF497" s="1"/>
      <c r="KMG497" s="1"/>
      <c r="KMH497" s="1"/>
      <c r="KMI497" s="1"/>
      <c r="KMJ497" s="1"/>
      <c r="KMK497" s="1"/>
      <c r="KML497" s="1"/>
      <c r="KMM497" s="1"/>
      <c r="KMN497" s="1"/>
      <c r="KMO497" s="1"/>
      <c r="KMP497" s="1"/>
      <c r="KMQ497" s="1"/>
      <c r="KMR497" s="1"/>
      <c r="KMS497" s="1"/>
      <c r="KMT497" s="1"/>
      <c r="KMU497" s="1"/>
      <c r="KMV497" s="1"/>
      <c r="KMW497" s="1"/>
      <c r="KMX497" s="1"/>
      <c r="KMY497" s="1"/>
      <c r="KMZ497" s="1"/>
      <c r="KNA497" s="1"/>
      <c r="KNB497" s="1"/>
      <c r="KNC497" s="1"/>
      <c r="KND497" s="1"/>
      <c r="KNE497" s="1"/>
      <c r="KNF497" s="1"/>
      <c r="KNG497" s="1"/>
      <c r="KNH497" s="1"/>
      <c r="KNI497" s="1"/>
      <c r="KNJ497" s="1"/>
      <c r="KNK497" s="1"/>
      <c r="KNL497" s="1"/>
      <c r="KNM497" s="1"/>
      <c r="KNN497" s="1"/>
      <c r="KNO497" s="1"/>
      <c r="KNP497" s="1"/>
      <c r="KNQ497" s="1"/>
      <c r="KNR497" s="1"/>
      <c r="KNS497" s="1"/>
      <c r="KNT497" s="1"/>
      <c r="KNU497" s="1"/>
      <c r="KNV497" s="1"/>
      <c r="KNW497" s="1"/>
      <c r="KNX497" s="1"/>
      <c r="KNY497" s="1"/>
      <c r="KNZ497" s="1"/>
      <c r="KOA497" s="1"/>
      <c r="KOB497" s="1"/>
      <c r="KOC497" s="1"/>
      <c r="KOD497" s="1"/>
      <c r="KOE497" s="1"/>
      <c r="KOF497" s="1"/>
      <c r="KOG497" s="1"/>
      <c r="KOH497" s="1"/>
      <c r="KOI497" s="1"/>
      <c r="KOJ497" s="1"/>
      <c r="KOK497" s="1"/>
      <c r="KOL497" s="1"/>
      <c r="KOM497" s="1"/>
      <c r="KON497" s="1"/>
      <c r="KOO497" s="1"/>
      <c r="KOP497" s="1"/>
      <c r="KOQ497" s="1"/>
      <c r="KOR497" s="1"/>
      <c r="KOS497" s="1"/>
      <c r="KOT497" s="1"/>
      <c r="KOU497" s="1"/>
      <c r="KOV497" s="1"/>
      <c r="KOW497" s="1"/>
      <c r="KOX497" s="1"/>
      <c r="KOY497" s="1"/>
      <c r="KOZ497" s="1"/>
      <c r="KPA497" s="1"/>
      <c r="KPB497" s="1"/>
      <c r="KPC497" s="1"/>
      <c r="KPD497" s="1"/>
      <c r="KPE497" s="1"/>
      <c r="KPF497" s="1"/>
      <c r="KPG497" s="1"/>
      <c r="KPH497" s="1"/>
      <c r="KPI497" s="1"/>
      <c r="KPJ497" s="1"/>
      <c r="KPK497" s="1"/>
      <c r="KPL497" s="1"/>
      <c r="KPM497" s="1"/>
      <c r="KPN497" s="1"/>
      <c r="KPO497" s="1"/>
      <c r="KPP497" s="1"/>
      <c r="KPQ497" s="1"/>
      <c r="KPR497" s="1"/>
      <c r="KPS497" s="1"/>
      <c r="KPT497" s="1"/>
      <c r="KPU497" s="1"/>
      <c r="KPV497" s="1"/>
      <c r="KPW497" s="1"/>
      <c r="KPX497" s="1"/>
      <c r="KPY497" s="1"/>
      <c r="KPZ497" s="1"/>
      <c r="KQA497" s="1"/>
      <c r="KQB497" s="1"/>
      <c r="KQC497" s="1"/>
      <c r="KQD497" s="1"/>
      <c r="KQE497" s="1"/>
      <c r="KQF497" s="1"/>
      <c r="KQG497" s="1"/>
      <c r="KQH497" s="1"/>
      <c r="KQI497" s="1"/>
      <c r="KQJ497" s="1"/>
      <c r="KQK497" s="1"/>
      <c r="KQL497" s="1"/>
      <c r="KQM497" s="1"/>
      <c r="KQN497" s="1"/>
      <c r="KQO497" s="1"/>
      <c r="KQP497" s="1"/>
      <c r="KQQ497" s="1"/>
      <c r="KQR497" s="1"/>
      <c r="KQS497" s="1"/>
      <c r="KQT497" s="1"/>
      <c r="KQU497" s="1"/>
      <c r="KQV497" s="1"/>
      <c r="KQW497" s="1"/>
      <c r="KQX497" s="1"/>
      <c r="KQY497" s="1"/>
      <c r="KQZ497" s="1"/>
      <c r="KRA497" s="1"/>
      <c r="KRB497" s="1"/>
      <c r="KRC497" s="1"/>
      <c r="KRD497" s="1"/>
      <c r="KRE497" s="1"/>
      <c r="KRF497" s="1"/>
      <c r="KRG497" s="1"/>
      <c r="KRH497" s="1"/>
      <c r="KRI497" s="1"/>
      <c r="KRJ497" s="1"/>
      <c r="KRK497" s="1"/>
      <c r="KRL497" s="1"/>
      <c r="KRM497" s="1"/>
      <c r="KRN497" s="1"/>
      <c r="KRO497" s="1"/>
      <c r="KRP497" s="1"/>
      <c r="KRQ497" s="1"/>
      <c r="KRR497" s="1"/>
      <c r="KRS497" s="1"/>
      <c r="KRT497" s="1"/>
      <c r="KRU497" s="1"/>
      <c r="KRV497" s="1"/>
      <c r="KRW497" s="1"/>
      <c r="KRX497" s="1"/>
      <c r="KRY497" s="1"/>
      <c r="KRZ497" s="1"/>
      <c r="KSA497" s="1"/>
      <c r="KSB497" s="1"/>
      <c r="KSC497" s="1"/>
      <c r="KSD497" s="1"/>
      <c r="KSE497" s="1"/>
      <c r="KSF497" s="1"/>
      <c r="KSG497" s="1"/>
      <c r="KSH497" s="1"/>
      <c r="KSI497" s="1"/>
      <c r="KSJ497" s="1"/>
      <c r="KSK497" s="1"/>
      <c r="KSL497" s="1"/>
      <c r="KSM497" s="1"/>
      <c r="KSN497" s="1"/>
      <c r="KSO497" s="1"/>
      <c r="KSP497" s="1"/>
      <c r="KSQ497" s="1"/>
      <c r="KSR497" s="1"/>
      <c r="KSS497" s="1"/>
      <c r="KST497" s="1"/>
      <c r="KSU497" s="1"/>
      <c r="KSV497" s="1"/>
      <c r="KSW497" s="1"/>
      <c r="KSX497" s="1"/>
      <c r="KSY497" s="1"/>
      <c r="KSZ497" s="1"/>
      <c r="KTA497" s="1"/>
      <c r="KTB497" s="1"/>
      <c r="KTC497" s="1"/>
      <c r="KTD497" s="1"/>
      <c r="KTE497" s="1"/>
      <c r="KTF497" s="1"/>
      <c r="KTG497" s="1"/>
      <c r="KTH497" s="1"/>
      <c r="KTI497" s="1"/>
      <c r="KTJ497" s="1"/>
      <c r="KTK497" s="1"/>
      <c r="KTL497" s="1"/>
      <c r="KTM497" s="1"/>
      <c r="KTN497" s="1"/>
      <c r="KTO497" s="1"/>
      <c r="KTP497" s="1"/>
      <c r="KTQ497" s="1"/>
      <c r="KTR497" s="1"/>
      <c r="KTS497" s="1"/>
      <c r="KTT497" s="1"/>
      <c r="KTU497" s="1"/>
      <c r="KTV497" s="1"/>
      <c r="KTW497" s="1"/>
      <c r="KTX497" s="1"/>
      <c r="KTY497" s="1"/>
      <c r="KTZ497" s="1"/>
      <c r="KUA497" s="1"/>
      <c r="KUB497" s="1"/>
      <c r="KUC497" s="1"/>
      <c r="KUD497" s="1"/>
      <c r="KUE497" s="1"/>
      <c r="KUF497" s="1"/>
      <c r="KUG497" s="1"/>
      <c r="KUH497" s="1"/>
      <c r="KUI497" s="1"/>
      <c r="KUJ497" s="1"/>
      <c r="KUK497" s="1"/>
      <c r="KUL497" s="1"/>
      <c r="KUM497" s="1"/>
      <c r="KUN497" s="1"/>
      <c r="KUO497" s="1"/>
      <c r="KUP497" s="1"/>
      <c r="KUQ497" s="1"/>
      <c r="KUR497" s="1"/>
      <c r="KUS497" s="1"/>
      <c r="KUT497" s="1"/>
      <c r="KUU497" s="1"/>
      <c r="KUV497" s="1"/>
      <c r="KUW497" s="1"/>
      <c r="KUX497" s="1"/>
      <c r="KUY497" s="1"/>
      <c r="KUZ497" s="1"/>
      <c r="KVA497" s="1"/>
      <c r="KVB497" s="1"/>
      <c r="KVC497" s="1"/>
      <c r="KVD497" s="1"/>
      <c r="KVE497" s="1"/>
      <c r="KVF497" s="1"/>
      <c r="KVG497" s="1"/>
      <c r="KVH497" s="1"/>
      <c r="KVI497" s="1"/>
      <c r="KVJ497" s="1"/>
      <c r="KVK497" s="1"/>
      <c r="KVL497" s="1"/>
      <c r="KVM497" s="1"/>
      <c r="KVN497" s="1"/>
      <c r="KVO497" s="1"/>
      <c r="KVP497" s="1"/>
      <c r="KVQ497" s="1"/>
      <c r="KVR497" s="1"/>
      <c r="KVS497" s="1"/>
      <c r="KVT497" s="1"/>
      <c r="KVU497" s="1"/>
      <c r="KVV497" s="1"/>
      <c r="KVW497" s="1"/>
      <c r="KVX497" s="1"/>
      <c r="KVY497" s="1"/>
      <c r="KVZ497" s="1"/>
      <c r="KWA497" s="1"/>
      <c r="KWB497" s="1"/>
      <c r="KWC497" s="1"/>
      <c r="KWD497" s="1"/>
      <c r="KWE497" s="1"/>
      <c r="KWF497" s="1"/>
      <c r="KWG497" s="1"/>
      <c r="KWH497" s="1"/>
      <c r="KWI497" s="1"/>
      <c r="KWJ497" s="1"/>
      <c r="KWK497" s="1"/>
      <c r="KWL497" s="1"/>
      <c r="KWM497" s="1"/>
      <c r="KWN497" s="1"/>
      <c r="KWO497" s="1"/>
      <c r="KWP497" s="1"/>
      <c r="KWQ497" s="1"/>
      <c r="KWR497" s="1"/>
      <c r="KWS497" s="1"/>
      <c r="KWT497" s="1"/>
      <c r="KWU497" s="1"/>
      <c r="KWV497" s="1"/>
      <c r="KWW497" s="1"/>
      <c r="KWX497" s="1"/>
      <c r="KWY497" s="1"/>
      <c r="KWZ497" s="1"/>
      <c r="KXA497" s="1"/>
      <c r="KXB497" s="1"/>
      <c r="KXC497" s="1"/>
      <c r="KXD497" s="1"/>
      <c r="KXE497" s="1"/>
      <c r="KXF497" s="1"/>
      <c r="KXG497" s="1"/>
      <c r="KXH497" s="1"/>
      <c r="KXI497" s="1"/>
      <c r="KXJ497" s="1"/>
      <c r="KXK497" s="1"/>
      <c r="KXL497" s="1"/>
      <c r="KXM497" s="1"/>
      <c r="KXN497" s="1"/>
      <c r="KXO497" s="1"/>
      <c r="KXP497" s="1"/>
      <c r="KXQ497" s="1"/>
      <c r="KXR497" s="1"/>
      <c r="KXS497" s="1"/>
      <c r="KXT497" s="1"/>
      <c r="KXU497" s="1"/>
      <c r="KXV497" s="1"/>
      <c r="KXW497" s="1"/>
      <c r="KXX497" s="1"/>
      <c r="KXY497" s="1"/>
      <c r="KXZ497" s="1"/>
      <c r="KYA497" s="1"/>
      <c r="KYB497" s="1"/>
      <c r="KYC497" s="1"/>
      <c r="KYD497" s="1"/>
      <c r="KYE497" s="1"/>
      <c r="KYF497" s="1"/>
      <c r="KYG497" s="1"/>
      <c r="KYH497" s="1"/>
      <c r="KYI497" s="1"/>
      <c r="KYJ497" s="1"/>
      <c r="KYK497" s="1"/>
      <c r="KYL497" s="1"/>
      <c r="KYM497" s="1"/>
      <c r="KYN497" s="1"/>
      <c r="KYO497" s="1"/>
      <c r="KYP497" s="1"/>
      <c r="KYQ497" s="1"/>
      <c r="KYR497" s="1"/>
      <c r="KYS497" s="1"/>
      <c r="KYT497" s="1"/>
      <c r="KYU497" s="1"/>
      <c r="KYV497" s="1"/>
      <c r="KYW497" s="1"/>
      <c r="KYX497" s="1"/>
      <c r="KYY497" s="1"/>
      <c r="KYZ497" s="1"/>
      <c r="KZA497" s="1"/>
      <c r="KZB497" s="1"/>
      <c r="KZC497" s="1"/>
      <c r="KZD497" s="1"/>
      <c r="KZE497" s="1"/>
      <c r="KZF497" s="1"/>
      <c r="KZG497" s="1"/>
      <c r="KZH497" s="1"/>
      <c r="KZI497" s="1"/>
      <c r="KZJ497" s="1"/>
      <c r="KZK497" s="1"/>
      <c r="KZL497" s="1"/>
      <c r="KZM497" s="1"/>
      <c r="KZN497" s="1"/>
      <c r="KZO497" s="1"/>
      <c r="KZP497" s="1"/>
      <c r="KZQ497" s="1"/>
      <c r="KZR497" s="1"/>
      <c r="KZS497" s="1"/>
      <c r="KZT497" s="1"/>
      <c r="KZU497" s="1"/>
      <c r="KZV497" s="1"/>
      <c r="KZW497" s="1"/>
      <c r="KZX497" s="1"/>
      <c r="KZY497" s="1"/>
      <c r="KZZ497" s="1"/>
      <c r="LAA497" s="1"/>
      <c r="LAB497" s="1"/>
      <c r="LAC497" s="1"/>
      <c r="LAD497" s="1"/>
      <c r="LAE497" s="1"/>
      <c r="LAF497" s="1"/>
      <c r="LAG497" s="1"/>
      <c r="LAH497" s="1"/>
      <c r="LAI497" s="1"/>
      <c r="LAJ497" s="1"/>
      <c r="LAK497" s="1"/>
      <c r="LAL497" s="1"/>
      <c r="LAM497" s="1"/>
      <c r="LAN497" s="1"/>
      <c r="LAO497" s="1"/>
      <c r="LAP497" s="1"/>
      <c r="LAQ497" s="1"/>
      <c r="LAR497" s="1"/>
      <c r="LAS497" s="1"/>
      <c r="LAT497" s="1"/>
      <c r="LAU497" s="1"/>
      <c r="LAV497" s="1"/>
      <c r="LAW497" s="1"/>
      <c r="LAX497" s="1"/>
      <c r="LAY497" s="1"/>
      <c r="LAZ497" s="1"/>
      <c r="LBA497" s="1"/>
      <c r="LBB497" s="1"/>
      <c r="LBC497" s="1"/>
      <c r="LBD497" s="1"/>
      <c r="LBE497" s="1"/>
      <c r="LBF497" s="1"/>
      <c r="LBG497" s="1"/>
      <c r="LBH497" s="1"/>
      <c r="LBI497" s="1"/>
      <c r="LBJ497" s="1"/>
      <c r="LBK497" s="1"/>
      <c r="LBL497" s="1"/>
      <c r="LBM497" s="1"/>
      <c r="LBN497" s="1"/>
      <c r="LBO497" s="1"/>
      <c r="LBP497" s="1"/>
      <c r="LBQ497" s="1"/>
      <c r="LBR497" s="1"/>
      <c r="LBS497" s="1"/>
      <c r="LBT497" s="1"/>
      <c r="LBU497" s="1"/>
      <c r="LBV497" s="1"/>
      <c r="LBW497" s="1"/>
      <c r="LBX497" s="1"/>
      <c r="LBY497" s="1"/>
      <c r="LBZ497" s="1"/>
      <c r="LCA497" s="1"/>
      <c r="LCB497" s="1"/>
      <c r="LCC497" s="1"/>
      <c r="LCD497" s="1"/>
      <c r="LCE497" s="1"/>
      <c r="LCF497" s="1"/>
      <c r="LCG497" s="1"/>
      <c r="LCH497" s="1"/>
      <c r="LCI497" s="1"/>
      <c r="LCJ497" s="1"/>
      <c r="LCK497" s="1"/>
      <c r="LCL497" s="1"/>
      <c r="LCM497" s="1"/>
      <c r="LCN497" s="1"/>
      <c r="LCO497" s="1"/>
      <c r="LCP497" s="1"/>
      <c r="LCQ497" s="1"/>
      <c r="LCR497" s="1"/>
      <c r="LCS497" s="1"/>
      <c r="LCT497" s="1"/>
      <c r="LCU497" s="1"/>
      <c r="LCV497" s="1"/>
      <c r="LCW497" s="1"/>
      <c r="LCX497" s="1"/>
      <c r="LCY497" s="1"/>
      <c r="LCZ497" s="1"/>
      <c r="LDA497" s="1"/>
      <c r="LDB497" s="1"/>
      <c r="LDC497" s="1"/>
      <c r="LDD497" s="1"/>
      <c r="LDE497" s="1"/>
      <c r="LDF497" s="1"/>
      <c r="LDG497" s="1"/>
      <c r="LDH497" s="1"/>
      <c r="LDI497" s="1"/>
      <c r="LDJ497" s="1"/>
      <c r="LDK497" s="1"/>
      <c r="LDL497" s="1"/>
      <c r="LDM497" s="1"/>
      <c r="LDN497" s="1"/>
      <c r="LDO497" s="1"/>
      <c r="LDP497" s="1"/>
      <c r="LDQ497" s="1"/>
      <c r="LDR497" s="1"/>
      <c r="LDS497" s="1"/>
      <c r="LDT497" s="1"/>
      <c r="LDU497" s="1"/>
      <c r="LDV497" s="1"/>
      <c r="LDW497" s="1"/>
      <c r="LDX497" s="1"/>
      <c r="LDY497" s="1"/>
      <c r="LDZ497" s="1"/>
      <c r="LEA497" s="1"/>
      <c r="LEB497" s="1"/>
      <c r="LEC497" s="1"/>
      <c r="LED497" s="1"/>
      <c r="LEE497" s="1"/>
      <c r="LEF497" s="1"/>
      <c r="LEG497" s="1"/>
      <c r="LEH497" s="1"/>
      <c r="LEI497" s="1"/>
      <c r="LEJ497" s="1"/>
      <c r="LEK497" s="1"/>
      <c r="LEL497" s="1"/>
      <c r="LEM497" s="1"/>
      <c r="LEN497" s="1"/>
      <c r="LEO497" s="1"/>
      <c r="LEP497" s="1"/>
      <c r="LEQ497" s="1"/>
      <c r="LER497" s="1"/>
      <c r="LES497" s="1"/>
      <c r="LET497" s="1"/>
      <c r="LEU497" s="1"/>
      <c r="LEV497" s="1"/>
      <c r="LEW497" s="1"/>
      <c r="LEX497" s="1"/>
      <c r="LEY497" s="1"/>
      <c r="LEZ497" s="1"/>
      <c r="LFA497" s="1"/>
      <c r="LFB497" s="1"/>
      <c r="LFC497" s="1"/>
      <c r="LFD497" s="1"/>
      <c r="LFE497" s="1"/>
      <c r="LFF497" s="1"/>
      <c r="LFG497" s="1"/>
      <c r="LFH497" s="1"/>
      <c r="LFI497" s="1"/>
      <c r="LFJ497" s="1"/>
      <c r="LFK497" s="1"/>
      <c r="LFL497" s="1"/>
      <c r="LFM497" s="1"/>
      <c r="LFN497" s="1"/>
      <c r="LFO497" s="1"/>
      <c r="LFP497" s="1"/>
      <c r="LFQ497" s="1"/>
      <c r="LFR497" s="1"/>
      <c r="LFS497" s="1"/>
      <c r="LFT497" s="1"/>
      <c r="LFU497" s="1"/>
      <c r="LFV497" s="1"/>
      <c r="LFW497" s="1"/>
      <c r="LFX497" s="1"/>
      <c r="LFY497" s="1"/>
      <c r="LFZ497" s="1"/>
      <c r="LGA497" s="1"/>
      <c r="LGB497" s="1"/>
      <c r="LGC497" s="1"/>
      <c r="LGD497" s="1"/>
      <c r="LGE497" s="1"/>
      <c r="LGF497" s="1"/>
      <c r="LGG497" s="1"/>
      <c r="LGH497" s="1"/>
      <c r="LGI497" s="1"/>
      <c r="LGJ497" s="1"/>
      <c r="LGK497" s="1"/>
      <c r="LGL497" s="1"/>
      <c r="LGM497" s="1"/>
      <c r="LGN497" s="1"/>
      <c r="LGO497" s="1"/>
      <c r="LGP497" s="1"/>
      <c r="LGQ497" s="1"/>
      <c r="LGR497" s="1"/>
      <c r="LGS497" s="1"/>
      <c r="LGT497" s="1"/>
      <c r="LGU497" s="1"/>
      <c r="LGV497" s="1"/>
      <c r="LGW497" s="1"/>
      <c r="LGX497" s="1"/>
      <c r="LGY497" s="1"/>
      <c r="LGZ497" s="1"/>
      <c r="LHA497" s="1"/>
      <c r="LHB497" s="1"/>
      <c r="LHC497" s="1"/>
      <c r="LHD497" s="1"/>
      <c r="LHE497" s="1"/>
      <c r="LHF497" s="1"/>
      <c r="LHG497" s="1"/>
      <c r="LHH497" s="1"/>
      <c r="LHI497" s="1"/>
      <c r="LHJ497" s="1"/>
      <c r="LHK497" s="1"/>
      <c r="LHL497" s="1"/>
      <c r="LHM497" s="1"/>
      <c r="LHN497" s="1"/>
      <c r="LHO497" s="1"/>
      <c r="LHP497" s="1"/>
      <c r="LHQ497" s="1"/>
      <c r="LHR497" s="1"/>
      <c r="LHS497" s="1"/>
      <c r="LHT497" s="1"/>
      <c r="LHU497" s="1"/>
      <c r="LHV497" s="1"/>
      <c r="LHW497" s="1"/>
      <c r="LHX497" s="1"/>
      <c r="LHY497" s="1"/>
      <c r="LHZ497" s="1"/>
      <c r="LIA497" s="1"/>
      <c r="LIB497" s="1"/>
      <c r="LIC497" s="1"/>
      <c r="LID497" s="1"/>
      <c r="LIE497" s="1"/>
      <c r="LIF497" s="1"/>
      <c r="LIG497" s="1"/>
      <c r="LIH497" s="1"/>
      <c r="LII497" s="1"/>
      <c r="LIJ497" s="1"/>
      <c r="LIK497" s="1"/>
      <c r="LIL497" s="1"/>
      <c r="LIM497" s="1"/>
      <c r="LIN497" s="1"/>
      <c r="LIO497" s="1"/>
      <c r="LIP497" s="1"/>
      <c r="LIQ497" s="1"/>
      <c r="LIR497" s="1"/>
      <c r="LIS497" s="1"/>
      <c r="LIT497" s="1"/>
      <c r="LIU497" s="1"/>
      <c r="LIV497" s="1"/>
      <c r="LIW497" s="1"/>
      <c r="LIX497" s="1"/>
      <c r="LIY497" s="1"/>
      <c r="LIZ497" s="1"/>
      <c r="LJA497" s="1"/>
      <c r="LJB497" s="1"/>
      <c r="LJC497" s="1"/>
      <c r="LJD497" s="1"/>
      <c r="LJE497" s="1"/>
      <c r="LJF497" s="1"/>
      <c r="LJG497" s="1"/>
      <c r="LJH497" s="1"/>
      <c r="LJI497" s="1"/>
      <c r="LJJ497" s="1"/>
      <c r="LJK497" s="1"/>
      <c r="LJL497" s="1"/>
      <c r="LJM497" s="1"/>
      <c r="LJN497" s="1"/>
      <c r="LJO497" s="1"/>
      <c r="LJP497" s="1"/>
      <c r="LJQ497" s="1"/>
      <c r="LJR497" s="1"/>
      <c r="LJS497" s="1"/>
      <c r="LJT497" s="1"/>
      <c r="LJU497" s="1"/>
      <c r="LJV497" s="1"/>
      <c r="LJW497" s="1"/>
      <c r="LJX497" s="1"/>
      <c r="LJY497" s="1"/>
      <c r="LJZ497" s="1"/>
      <c r="LKA497" s="1"/>
      <c r="LKB497" s="1"/>
      <c r="LKC497" s="1"/>
      <c r="LKD497" s="1"/>
      <c r="LKE497" s="1"/>
      <c r="LKF497" s="1"/>
      <c r="LKG497" s="1"/>
      <c r="LKH497" s="1"/>
      <c r="LKI497" s="1"/>
      <c r="LKJ497" s="1"/>
      <c r="LKK497" s="1"/>
      <c r="LKL497" s="1"/>
      <c r="LKM497" s="1"/>
      <c r="LKN497" s="1"/>
      <c r="LKO497" s="1"/>
      <c r="LKP497" s="1"/>
      <c r="LKQ497" s="1"/>
      <c r="LKR497" s="1"/>
      <c r="LKS497" s="1"/>
      <c r="LKT497" s="1"/>
      <c r="LKU497" s="1"/>
      <c r="LKV497" s="1"/>
      <c r="LKW497" s="1"/>
      <c r="LKX497" s="1"/>
      <c r="LKY497" s="1"/>
      <c r="LKZ497" s="1"/>
      <c r="LLA497" s="1"/>
      <c r="LLB497" s="1"/>
      <c r="LLC497" s="1"/>
      <c r="LLD497" s="1"/>
      <c r="LLE497" s="1"/>
      <c r="LLF497" s="1"/>
      <c r="LLG497" s="1"/>
      <c r="LLH497" s="1"/>
      <c r="LLI497" s="1"/>
      <c r="LLJ497" s="1"/>
      <c r="LLK497" s="1"/>
      <c r="LLL497" s="1"/>
      <c r="LLM497" s="1"/>
      <c r="LLN497" s="1"/>
      <c r="LLO497" s="1"/>
      <c r="LLP497" s="1"/>
      <c r="LLQ497" s="1"/>
      <c r="LLR497" s="1"/>
      <c r="LLS497" s="1"/>
      <c r="LLT497" s="1"/>
      <c r="LLU497" s="1"/>
      <c r="LLV497" s="1"/>
      <c r="LLW497" s="1"/>
      <c r="LLX497" s="1"/>
      <c r="LLY497" s="1"/>
      <c r="LLZ497" s="1"/>
      <c r="LMA497" s="1"/>
      <c r="LMB497" s="1"/>
      <c r="LMC497" s="1"/>
      <c r="LMD497" s="1"/>
      <c r="LME497" s="1"/>
      <c r="LMF497" s="1"/>
      <c r="LMG497" s="1"/>
      <c r="LMH497" s="1"/>
      <c r="LMI497" s="1"/>
      <c r="LMJ497" s="1"/>
      <c r="LMK497" s="1"/>
      <c r="LML497" s="1"/>
      <c r="LMM497" s="1"/>
      <c r="LMN497" s="1"/>
      <c r="LMO497" s="1"/>
      <c r="LMP497" s="1"/>
      <c r="LMQ497" s="1"/>
      <c r="LMR497" s="1"/>
      <c r="LMS497" s="1"/>
      <c r="LMT497" s="1"/>
      <c r="LMU497" s="1"/>
      <c r="LMV497" s="1"/>
      <c r="LMW497" s="1"/>
      <c r="LMX497" s="1"/>
      <c r="LMY497" s="1"/>
      <c r="LMZ497" s="1"/>
      <c r="LNA497" s="1"/>
      <c r="LNB497" s="1"/>
      <c r="LNC497" s="1"/>
      <c r="LND497" s="1"/>
      <c r="LNE497" s="1"/>
      <c r="LNF497" s="1"/>
      <c r="LNG497" s="1"/>
      <c r="LNH497" s="1"/>
      <c r="LNI497" s="1"/>
      <c r="LNJ497" s="1"/>
      <c r="LNK497" s="1"/>
      <c r="LNL497" s="1"/>
      <c r="LNM497" s="1"/>
      <c r="LNN497" s="1"/>
      <c r="LNO497" s="1"/>
      <c r="LNP497" s="1"/>
      <c r="LNQ497" s="1"/>
      <c r="LNR497" s="1"/>
      <c r="LNS497" s="1"/>
      <c r="LNT497" s="1"/>
      <c r="LNU497" s="1"/>
      <c r="LNV497" s="1"/>
      <c r="LNW497" s="1"/>
      <c r="LNX497" s="1"/>
      <c r="LNY497" s="1"/>
      <c r="LNZ497" s="1"/>
      <c r="LOA497" s="1"/>
      <c r="LOB497" s="1"/>
      <c r="LOC497" s="1"/>
      <c r="LOD497" s="1"/>
      <c r="LOE497" s="1"/>
      <c r="LOF497" s="1"/>
      <c r="LOG497" s="1"/>
      <c r="LOH497" s="1"/>
      <c r="LOI497" s="1"/>
      <c r="LOJ497" s="1"/>
      <c r="LOK497" s="1"/>
      <c r="LOL497" s="1"/>
      <c r="LOM497" s="1"/>
      <c r="LON497" s="1"/>
      <c r="LOO497" s="1"/>
      <c r="LOP497" s="1"/>
      <c r="LOQ497" s="1"/>
      <c r="LOR497" s="1"/>
      <c r="LOS497" s="1"/>
      <c r="LOT497" s="1"/>
      <c r="LOU497" s="1"/>
      <c r="LOV497" s="1"/>
      <c r="LOW497" s="1"/>
      <c r="LOX497" s="1"/>
      <c r="LOY497" s="1"/>
      <c r="LOZ497" s="1"/>
      <c r="LPA497" s="1"/>
      <c r="LPB497" s="1"/>
      <c r="LPC497" s="1"/>
      <c r="LPD497" s="1"/>
      <c r="LPE497" s="1"/>
      <c r="LPF497" s="1"/>
      <c r="LPG497" s="1"/>
      <c r="LPH497" s="1"/>
      <c r="LPI497" s="1"/>
      <c r="LPJ497" s="1"/>
      <c r="LPK497" s="1"/>
      <c r="LPL497" s="1"/>
      <c r="LPM497" s="1"/>
      <c r="LPN497" s="1"/>
      <c r="LPO497" s="1"/>
      <c r="LPP497" s="1"/>
      <c r="LPQ497" s="1"/>
      <c r="LPR497" s="1"/>
      <c r="LPS497" s="1"/>
      <c r="LPT497" s="1"/>
      <c r="LPU497" s="1"/>
      <c r="LPV497" s="1"/>
      <c r="LPW497" s="1"/>
      <c r="LPX497" s="1"/>
      <c r="LPY497" s="1"/>
      <c r="LPZ497" s="1"/>
      <c r="LQA497" s="1"/>
      <c r="LQB497" s="1"/>
      <c r="LQC497" s="1"/>
      <c r="LQD497" s="1"/>
      <c r="LQE497" s="1"/>
      <c r="LQF497" s="1"/>
      <c r="LQG497" s="1"/>
      <c r="LQH497" s="1"/>
      <c r="LQI497" s="1"/>
      <c r="LQJ497" s="1"/>
      <c r="LQK497" s="1"/>
      <c r="LQL497" s="1"/>
      <c r="LQM497" s="1"/>
      <c r="LQN497" s="1"/>
      <c r="LQO497" s="1"/>
      <c r="LQP497" s="1"/>
      <c r="LQQ497" s="1"/>
      <c r="LQR497" s="1"/>
      <c r="LQS497" s="1"/>
      <c r="LQT497" s="1"/>
      <c r="LQU497" s="1"/>
      <c r="LQV497" s="1"/>
      <c r="LQW497" s="1"/>
      <c r="LQX497" s="1"/>
      <c r="LQY497" s="1"/>
      <c r="LQZ497" s="1"/>
      <c r="LRA497" s="1"/>
      <c r="LRB497" s="1"/>
      <c r="LRC497" s="1"/>
      <c r="LRD497" s="1"/>
      <c r="LRE497" s="1"/>
      <c r="LRF497" s="1"/>
      <c r="LRG497" s="1"/>
      <c r="LRH497" s="1"/>
      <c r="LRI497" s="1"/>
      <c r="LRJ497" s="1"/>
      <c r="LRK497" s="1"/>
      <c r="LRL497" s="1"/>
      <c r="LRM497" s="1"/>
      <c r="LRN497" s="1"/>
      <c r="LRO497" s="1"/>
      <c r="LRP497" s="1"/>
      <c r="LRQ497" s="1"/>
      <c r="LRR497" s="1"/>
      <c r="LRS497" s="1"/>
      <c r="LRT497" s="1"/>
      <c r="LRU497" s="1"/>
      <c r="LRV497" s="1"/>
      <c r="LRW497" s="1"/>
      <c r="LRX497" s="1"/>
      <c r="LRY497" s="1"/>
      <c r="LRZ497" s="1"/>
      <c r="LSA497" s="1"/>
      <c r="LSB497" s="1"/>
      <c r="LSC497" s="1"/>
      <c r="LSD497" s="1"/>
      <c r="LSE497" s="1"/>
      <c r="LSF497" s="1"/>
      <c r="LSG497" s="1"/>
      <c r="LSH497" s="1"/>
      <c r="LSI497" s="1"/>
      <c r="LSJ497" s="1"/>
      <c r="LSK497" s="1"/>
      <c r="LSL497" s="1"/>
      <c r="LSM497" s="1"/>
      <c r="LSN497" s="1"/>
      <c r="LSO497" s="1"/>
      <c r="LSP497" s="1"/>
      <c r="LSQ497" s="1"/>
      <c r="LSR497" s="1"/>
      <c r="LSS497" s="1"/>
      <c r="LST497" s="1"/>
      <c r="LSU497" s="1"/>
      <c r="LSV497" s="1"/>
      <c r="LSW497" s="1"/>
      <c r="LSX497" s="1"/>
      <c r="LSY497" s="1"/>
      <c r="LSZ497" s="1"/>
      <c r="LTA497" s="1"/>
      <c r="LTB497" s="1"/>
      <c r="LTC497" s="1"/>
      <c r="LTD497" s="1"/>
      <c r="LTE497" s="1"/>
      <c r="LTF497" s="1"/>
      <c r="LTG497" s="1"/>
      <c r="LTH497" s="1"/>
      <c r="LTI497" s="1"/>
      <c r="LTJ497" s="1"/>
      <c r="LTK497" s="1"/>
      <c r="LTL497" s="1"/>
      <c r="LTM497" s="1"/>
      <c r="LTN497" s="1"/>
      <c r="LTO497" s="1"/>
      <c r="LTP497" s="1"/>
      <c r="LTQ497" s="1"/>
      <c r="LTR497" s="1"/>
      <c r="LTS497" s="1"/>
      <c r="LTT497" s="1"/>
      <c r="LTU497" s="1"/>
      <c r="LTV497" s="1"/>
      <c r="LTW497" s="1"/>
      <c r="LTX497" s="1"/>
      <c r="LTY497" s="1"/>
      <c r="LTZ497" s="1"/>
      <c r="LUA497" s="1"/>
      <c r="LUB497" s="1"/>
      <c r="LUC497" s="1"/>
      <c r="LUD497" s="1"/>
      <c r="LUE497" s="1"/>
      <c r="LUF497" s="1"/>
      <c r="LUG497" s="1"/>
      <c r="LUH497" s="1"/>
      <c r="LUI497" s="1"/>
      <c r="LUJ497" s="1"/>
      <c r="LUK497" s="1"/>
      <c r="LUL497" s="1"/>
      <c r="LUM497" s="1"/>
      <c r="LUN497" s="1"/>
      <c r="LUO497" s="1"/>
      <c r="LUP497" s="1"/>
      <c r="LUQ497" s="1"/>
      <c r="LUR497" s="1"/>
      <c r="LUS497" s="1"/>
      <c r="LUT497" s="1"/>
      <c r="LUU497" s="1"/>
      <c r="LUV497" s="1"/>
      <c r="LUW497" s="1"/>
      <c r="LUX497" s="1"/>
      <c r="LUY497" s="1"/>
      <c r="LUZ497" s="1"/>
      <c r="LVA497" s="1"/>
      <c r="LVB497" s="1"/>
      <c r="LVC497" s="1"/>
      <c r="LVD497" s="1"/>
      <c r="LVE497" s="1"/>
      <c r="LVF497" s="1"/>
      <c r="LVG497" s="1"/>
      <c r="LVH497" s="1"/>
      <c r="LVI497" s="1"/>
      <c r="LVJ497" s="1"/>
      <c r="LVK497" s="1"/>
      <c r="LVL497" s="1"/>
      <c r="LVM497" s="1"/>
      <c r="LVN497" s="1"/>
      <c r="LVO497" s="1"/>
      <c r="LVP497" s="1"/>
      <c r="LVQ497" s="1"/>
      <c r="LVR497" s="1"/>
      <c r="LVS497" s="1"/>
      <c r="LVT497" s="1"/>
      <c r="LVU497" s="1"/>
      <c r="LVV497" s="1"/>
      <c r="LVW497" s="1"/>
      <c r="LVX497" s="1"/>
      <c r="LVY497" s="1"/>
      <c r="LVZ497" s="1"/>
      <c r="LWA497" s="1"/>
      <c r="LWB497" s="1"/>
      <c r="LWC497" s="1"/>
      <c r="LWD497" s="1"/>
      <c r="LWE497" s="1"/>
      <c r="LWF497" s="1"/>
      <c r="LWG497" s="1"/>
      <c r="LWH497" s="1"/>
      <c r="LWI497" s="1"/>
      <c r="LWJ497" s="1"/>
      <c r="LWK497" s="1"/>
      <c r="LWL497" s="1"/>
      <c r="LWM497" s="1"/>
      <c r="LWN497" s="1"/>
      <c r="LWO497" s="1"/>
      <c r="LWP497" s="1"/>
      <c r="LWQ497" s="1"/>
      <c r="LWR497" s="1"/>
      <c r="LWS497" s="1"/>
      <c r="LWT497" s="1"/>
      <c r="LWU497" s="1"/>
      <c r="LWV497" s="1"/>
      <c r="LWW497" s="1"/>
      <c r="LWX497" s="1"/>
      <c r="LWY497" s="1"/>
      <c r="LWZ497" s="1"/>
      <c r="LXA497" s="1"/>
      <c r="LXB497" s="1"/>
      <c r="LXC497" s="1"/>
      <c r="LXD497" s="1"/>
      <c r="LXE497" s="1"/>
      <c r="LXF497" s="1"/>
      <c r="LXG497" s="1"/>
      <c r="LXH497" s="1"/>
      <c r="LXI497" s="1"/>
      <c r="LXJ497" s="1"/>
      <c r="LXK497" s="1"/>
      <c r="LXL497" s="1"/>
      <c r="LXM497" s="1"/>
      <c r="LXN497" s="1"/>
      <c r="LXO497" s="1"/>
      <c r="LXP497" s="1"/>
      <c r="LXQ497" s="1"/>
      <c r="LXR497" s="1"/>
      <c r="LXS497" s="1"/>
      <c r="LXT497" s="1"/>
      <c r="LXU497" s="1"/>
      <c r="LXV497" s="1"/>
      <c r="LXW497" s="1"/>
      <c r="LXX497" s="1"/>
      <c r="LXY497" s="1"/>
      <c r="LXZ497" s="1"/>
      <c r="LYA497" s="1"/>
      <c r="LYB497" s="1"/>
      <c r="LYC497" s="1"/>
      <c r="LYD497" s="1"/>
      <c r="LYE497" s="1"/>
      <c r="LYF497" s="1"/>
      <c r="LYG497" s="1"/>
      <c r="LYH497" s="1"/>
      <c r="LYI497" s="1"/>
      <c r="LYJ497" s="1"/>
      <c r="LYK497" s="1"/>
      <c r="LYL497" s="1"/>
      <c r="LYM497" s="1"/>
      <c r="LYN497" s="1"/>
      <c r="LYO497" s="1"/>
      <c r="LYP497" s="1"/>
      <c r="LYQ497" s="1"/>
      <c r="LYR497" s="1"/>
      <c r="LYS497" s="1"/>
      <c r="LYT497" s="1"/>
      <c r="LYU497" s="1"/>
      <c r="LYV497" s="1"/>
      <c r="LYW497" s="1"/>
      <c r="LYX497" s="1"/>
      <c r="LYY497" s="1"/>
      <c r="LYZ497" s="1"/>
      <c r="LZA497" s="1"/>
      <c r="LZB497" s="1"/>
      <c r="LZC497" s="1"/>
      <c r="LZD497" s="1"/>
      <c r="LZE497" s="1"/>
      <c r="LZF497" s="1"/>
      <c r="LZG497" s="1"/>
      <c r="LZH497" s="1"/>
      <c r="LZI497" s="1"/>
      <c r="LZJ497" s="1"/>
      <c r="LZK497" s="1"/>
      <c r="LZL497" s="1"/>
      <c r="LZM497" s="1"/>
      <c r="LZN497" s="1"/>
      <c r="LZO497" s="1"/>
      <c r="LZP497" s="1"/>
      <c r="LZQ497" s="1"/>
      <c r="LZR497" s="1"/>
      <c r="LZS497" s="1"/>
      <c r="LZT497" s="1"/>
      <c r="LZU497" s="1"/>
      <c r="LZV497" s="1"/>
      <c r="LZW497" s="1"/>
      <c r="LZX497" s="1"/>
      <c r="LZY497" s="1"/>
      <c r="LZZ497" s="1"/>
      <c r="MAA497" s="1"/>
      <c r="MAB497" s="1"/>
      <c r="MAC497" s="1"/>
      <c r="MAD497" s="1"/>
      <c r="MAE497" s="1"/>
      <c r="MAF497" s="1"/>
      <c r="MAG497" s="1"/>
      <c r="MAH497" s="1"/>
      <c r="MAI497" s="1"/>
      <c r="MAJ497" s="1"/>
      <c r="MAK497" s="1"/>
      <c r="MAL497" s="1"/>
      <c r="MAM497" s="1"/>
      <c r="MAN497" s="1"/>
      <c r="MAO497" s="1"/>
      <c r="MAP497" s="1"/>
      <c r="MAQ497" s="1"/>
      <c r="MAR497" s="1"/>
      <c r="MAS497" s="1"/>
      <c r="MAT497" s="1"/>
      <c r="MAU497" s="1"/>
      <c r="MAV497" s="1"/>
      <c r="MAW497" s="1"/>
      <c r="MAX497" s="1"/>
      <c r="MAY497" s="1"/>
      <c r="MAZ497" s="1"/>
      <c r="MBA497" s="1"/>
      <c r="MBB497" s="1"/>
      <c r="MBC497" s="1"/>
      <c r="MBD497" s="1"/>
      <c r="MBE497" s="1"/>
      <c r="MBF497" s="1"/>
      <c r="MBG497" s="1"/>
      <c r="MBH497" s="1"/>
      <c r="MBI497" s="1"/>
      <c r="MBJ497" s="1"/>
      <c r="MBK497" s="1"/>
      <c r="MBL497" s="1"/>
      <c r="MBM497" s="1"/>
      <c r="MBN497" s="1"/>
      <c r="MBO497" s="1"/>
      <c r="MBP497" s="1"/>
      <c r="MBQ497" s="1"/>
      <c r="MBR497" s="1"/>
      <c r="MBS497" s="1"/>
      <c r="MBT497" s="1"/>
      <c r="MBU497" s="1"/>
      <c r="MBV497" s="1"/>
      <c r="MBW497" s="1"/>
      <c r="MBX497" s="1"/>
      <c r="MBY497" s="1"/>
      <c r="MBZ497" s="1"/>
      <c r="MCA497" s="1"/>
      <c r="MCB497" s="1"/>
      <c r="MCC497" s="1"/>
      <c r="MCD497" s="1"/>
      <c r="MCE497" s="1"/>
      <c r="MCF497" s="1"/>
      <c r="MCG497" s="1"/>
      <c r="MCH497" s="1"/>
      <c r="MCI497" s="1"/>
      <c r="MCJ497" s="1"/>
      <c r="MCK497" s="1"/>
      <c r="MCL497" s="1"/>
      <c r="MCM497" s="1"/>
      <c r="MCN497" s="1"/>
      <c r="MCO497" s="1"/>
      <c r="MCP497" s="1"/>
      <c r="MCQ497" s="1"/>
      <c r="MCR497" s="1"/>
      <c r="MCS497" s="1"/>
      <c r="MCT497" s="1"/>
      <c r="MCU497" s="1"/>
      <c r="MCV497" s="1"/>
      <c r="MCW497" s="1"/>
      <c r="MCX497" s="1"/>
      <c r="MCY497" s="1"/>
      <c r="MCZ497" s="1"/>
      <c r="MDA497" s="1"/>
      <c r="MDB497" s="1"/>
      <c r="MDC497" s="1"/>
      <c r="MDD497" s="1"/>
      <c r="MDE497" s="1"/>
      <c r="MDF497" s="1"/>
      <c r="MDG497" s="1"/>
      <c r="MDH497" s="1"/>
      <c r="MDI497" s="1"/>
      <c r="MDJ497" s="1"/>
      <c r="MDK497" s="1"/>
      <c r="MDL497" s="1"/>
      <c r="MDM497" s="1"/>
      <c r="MDN497" s="1"/>
      <c r="MDO497" s="1"/>
      <c r="MDP497" s="1"/>
      <c r="MDQ497" s="1"/>
      <c r="MDR497" s="1"/>
      <c r="MDS497" s="1"/>
      <c r="MDT497" s="1"/>
      <c r="MDU497" s="1"/>
      <c r="MDV497" s="1"/>
      <c r="MDW497" s="1"/>
      <c r="MDX497" s="1"/>
      <c r="MDY497" s="1"/>
      <c r="MDZ497" s="1"/>
      <c r="MEA497" s="1"/>
      <c r="MEB497" s="1"/>
      <c r="MEC497" s="1"/>
      <c r="MED497" s="1"/>
      <c r="MEE497" s="1"/>
      <c r="MEF497" s="1"/>
      <c r="MEG497" s="1"/>
      <c r="MEH497" s="1"/>
      <c r="MEI497" s="1"/>
      <c r="MEJ497" s="1"/>
      <c r="MEK497" s="1"/>
      <c r="MEL497" s="1"/>
      <c r="MEM497" s="1"/>
      <c r="MEN497" s="1"/>
      <c r="MEO497" s="1"/>
      <c r="MEP497" s="1"/>
      <c r="MEQ497" s="1"/>
      <c r="MER497" s="1"/>
      <c r="MES497" s="1"/>
      <c r="MET497" s="1"/>
      <c r="MEU497" s="1"/>
      <c r="MEV497" s="1"/>
      <c r="MEW497" s="1"/>
      <c r="MEX497" s="1"/>
      <c r="MEY497" s="1"/>
      <c r="MEZ497" s="1"/>
      <c r="MFA497" s="1"/>
      <c r="MFB497" s="1"/>
      <c r="MFC497" s="1"/>
      <c r="MFD497" s="1"/>
      <c r="MFE497" s="1"/>
      <c r="MFF497" s="1"/>
      <c r="MFG497" s="1"/>
      <c r="MFH497" s="1"/>
      <c r="MFI497" s="1"/>
      <c r="MFJ497" s="1"/>
      <c r="MFK497" s="1"/>
      <c r="MFL497" s="1"/>
      <c r="MFM497" s="1"/>
      <c r="MFN497" s="1"/>
      <c r="MFO497" s="1"/>
      <c r="MFP497" s="1"/>
      <c r="MFQ497" s="1"/>
      <c r="MFR497" s="1"/>
      <c r="MFS497" s="1"/>
      <c r="MFT497" s="1"/>
      <c r="MFU497" s="1"/>
      <c r="MFV497" s="1"/>
      <c r="MFW497" s="1"/>
      <c r="MFX497" s="1"/>
      <c r="MFY497" s="1"/>
      <c r="MFZ497" s="1"/>
      <c r="MGA497" s="1"/>
      <c r="MGB497" s="1"/>
      <c r="MGC497" s="1"/>
      <c r="MGD497" s="1"/>
      <c r="MGE497" s="1"/>
      <c r="MGF497" s="1"/>
      <c r="MGG497" s="1"/>
      <c r="MGH497" s="1"/>
      <c r="MGI497" s="1"/>
      <c r="MGJ497" s="1"/>
      <c r="MGK497" s="1"/>
      <c r="MGL497" s="1"/>
      <c r="MGM497" s="1"/>
      <c r="MGN497" s="1"/>
      <c r="MGO497" s="1"/>
      <c r="MGP497" s="1"/>
      <c r="MGQ497" s="1"/>
      <c r="MGR497" s="1"/>
      <c r="MGS497" s="1"/>
      <c r="MGT497" s="1"/>
      <c r="MGU497" s="1"/>
      <c r="MGV497" s="1"/>
      <c r="MGW497" s="1"/>
      <c r="MGX497" s="1"/>
      <c r="MGY497" s="1"/>
      <c r="MGZ497" s="1"/>
      <c r="MHA497" s="1"/>
      <c r="MHB497" s="1"/>
      <c r="MHC497" s="1"/>
      <c r="MHD497" s="1"/>
      <c r="MHE497" s="1"/>
      <c r="MHF497" s="1"/>
      <c r="MHG497" s="1"/>
      <c r="MHH497" s="1"/>
      <c r="MHI497" s="1"/>
      <c r="MHJ497" s="1"/>
      <c r="MHK497" s="1"/>
      <c r="MHL497" s="1"/>
      <c r="MHM497" s="1"/>
      <c r="MHN497" s="1"/>
      <c r="MHO497" s="1"/>
      <c r="MHP497" s="1"/>
      <c r="MHQ497" s="1"/>
      <c r="MHR497" s="1"/>
      <c r="MHS497" s="1"/>
      <c r="MHT497" s="1"/>
      <c r="MHU497" s="1"/>
      <c r="MHV497" s="1"/>
      <c r="MHW497" s="1"/>
      <c r="MHX497" s="1"/>
      <c r="MHY497" s="1"/>
      <c r="MHZ497" s="1"/>
      <c r="MIA497" s="1"/>
      <c r="MIB497" s="1"/>
      <c r="MIC497" s="1"/>
      <c r="MID497" s="1"/>
      <c r="MIE497" s="1"/>
      <c r="MIF497" s="1"/>
      <c r="MIG497" s="1"/>
      <c r="MIH497" s="1"/>
      <c r="MII497" s="1"/>
      <c r="MIJ497" s="1"/>
      <c r="MIK497" s="1"/>
      <c r="MIL497" s="1"/>
      <c r="MIM497" s="1"/>
      <c r="MIN497" s="1"/>
      <c r="MIO497" s="1"/>
      <c r="MIP497" s="1"/>
      <c r="MIQ497" s="1"/>
      <c r="MIR497" s="1"/>
      <c r="MIS497" s="1"/>
      <c r="MIT497" s="1"/>
      <c r="MIU497" s="1"/>
      <c r="MIV497" s="1"/>
      <c r="MIW497" s="1"/>
      <c r="MIX497" s="1"/>
      <c r="MIY497" s="1"/>
      <c r="MIZ497" s="1"/>
      <c r="MJA497" s="1"/>
      <c r="MJB497" s="1"/>
      <c r="MJC497" s="1"/>
      <c r="MJD497" s="1"/>
      <c r="MJE497" s="1"/>
      <c r="MJF497" s="1"/>
      <c r="MJG497" s="1"/>
      <c r="MJH497" s="1"/>
      <c r="MJI497" s="1"/>
      <c r="MJJ497" s="1"/>
      <c r="MJK497" s="1"/>
      <c r="MJL497" s="1"/>
      <c r="MJM497" s="1"/>
      <c r="MJN497" s="1"/>
      <c r="MJO497" s="1"/>
      <c r="MJP497" s="1"/>
      <c r="MJQ497" s="1"/>
      <c r="MJR497" s="1"/>
      <c r="MJS497" s="1"/>
      <c r="MJT497" s="1"/>
      <c r="MJU497" s="1"/>
      <c r="MJV497" s="1"/>
      <c r="MJW497" s="1"/>
      <c r="MJX497" s="1"/>
      <c r="MJY497" s="1"/>
      <c r="MJZ497" s="1"/>
      <c r="MKA497" s="1"/>
      <c r="MKB497" s="1"/>
      <c r="MKC497" s="1"/>
      <c r="MKD497" s="1"/>
      <c r="MKE497" s="1"/>
      <c r="MKF497" s="1"/>
      <c r="MKG497" s="1"/>
      <c r="MKH497" s="1"/>
      <c r="MKI497" s="1"/>
      <c r="MKJ497" s="1"/>
      <c r="MKK497" s="1"/>
      <c r="MKL497" s="1"/>
      <c r="MKM497" s="1"/>
      <c r="MKN497" s="1"/>
      <c r="MKO497" s="1"/>
      <c r="MKP497" s="1"/>
      <c r="MKQ497" s="1"/>
      <c r="MKR497" s="1"/>
      <c r="MKS497" s="1"/>
      <c r="MKT497" s="1"/>
      <c r="MKU497" s="1"/>
      <c r="MKV497" s="1"/>
      <c r="MKW497" s="1"/>
      <c r="MKX497" s="1"/>
      <c r="MKY497" s="1"/>
      <c r="MKZ497" s="1"/>
      <c r="MLA497" s="1"/>
      <c r="MLB497" s="1"/>
      <c r="MLC497" s="1"/>
      <c r="MLD497" s="1"/>
      <c r="MLE497" s="1"/>
      <c r="MLF497" s="1"/>
      <c r="MLG497" s="1"/>
      <c r="MLH497" s="1"/>
      <c r="MLI497" s="1"/>
      <c r="MLJ497" s="1"/>
      <c r="MLK497" s="1"/>
      <c r="MLL497" s="1"/>
      <c r="MLM497" s="1"/>
      <c r="MLN497" s="1"/>
      <c r="MLO497" s="1"/>
      <c r="MLP497" s="1"/>
      <c r="MLQ497" s="1"/>
      <c r="MLR497" s="1"/>
      <c r="MLS497" s="1"/>
      <c r="MLT497" s="1"/>
      <c r="MLU497" s="1"/>
      <c r="MLV497" s="1"/>
      <c r="MLW497" s="1"/>
      <c r="MLX497" s="1"/>
      <c r="MLY497" s="1"/>
      <c r="MLZ497" s="1"/>
      <c r="MMA497" s="1"/>
      <c r="MMB497" s="1"/>
      <c r="MMC497" s="1"/>
      <c r="MMD497" s="1"/>
      <c r="MME497" s="1"/>
      <c r="MMF497" s="1"/>
      <c r="MMG497" s="1"/>
      <c r="MMH497" s="1"/>
      <c r="MMI497" s="1"/>
      <c r="MMJ497" s="1"/>
      <c r="MMK497" s="1"/>
      <c r="MML497" s="1"/>
      <c r="MMM497" s="1"/>
      <c r="MMN497" s="1"/>
      <c r="MMO497" s="1"/>
      <c r="MMP497" s="1"/>
      <c r="MMQ497" s="1"/>
      <c r="MMR497" s="1"/>
      <c r="MMS497" s="1"/>
      <c r="MMT497" s="1"/>
      <c r="MMU497" s="1"/>
      <c r="MMV497" s="1"/>
      <c r="MMW497" s="1"/>
      <c r="MMX497" s="1"/>
      <c r="MMY497" s="1"/>
      <c r="MMZ497" s="1"/>
      <c r="MNA497" s="1"/>
      <c r="MNB497" s="1"/>
      <c r="MNC497" s="1"/>
      <c r="MND497" s="1"/>
      <c r="MNE497" s="1"/>
      <c r="MNF497" s="1"/>
      <c r="MNG497" s="1"/>
      <c r="MNH497" s="1"/>
      <c r="MNI497" s="1"/>
      <c r="MNJ497" s="1"/>
      <c r="MNK497" s="1"/>
      <c r="MNL497" s="1"/>
      <c r="MNM497" s="1"/>
      <c r="MNN497" s="1"/>
      <c r="MNO497" s="1"/>
      <c r="MNP497" s="1"/>
      <c r="MNQ497" s="1"/>
      <c r="MNR497" s="1"/>
      <c r="MNS497" s="1"/>
      <c r="MNT497" s="1"/>
      <c r="MNU497" s="1"/>
      <c r="MNV497" s="1"/>
      <c r="MNW497" s="1"/>
      <c r="MNX497" s="1"/>
      <c r="MNY497" s="1"/>
      <c r="MNZ497" s="1"/>
      <c r="MOA497" s="1"/>
      <c r="MOB497" s="1"/>
      <c r="MOC497" s="1"/>
      <c r="MOD497" s="1"/>
      <c r="MOE497" s="1"/>
      <c r="MOF497" s="1"/>
      <c r="MOG497" s="1"/>
      <c r="MOH497" s="1"/>
      <c r="MOI497" s="1"/>
      <c r="MOJ497" s="1"/>
      <c r="MOK497" s="1"/>
      <c r="MOL497" s="1"/>
      <c r="MOM497" s="1"/>
      <c r="MON497" s="1"/>
      <c r="MOO497" s="1"/>
      <c r="MOP497" s="1"/>
      <c r="MOQ497" s="1"/>
      <c r="MOR497" s="1"/>
      <c r="MOS497" s="1"/>
      <c r="MOT497" s="1"/>
      <c r="MOU497" s="1"/>
      <c r="MOV497" s="1"/>
      <c r="MOW497" s="1"/>
      <c r="MOX497" s="1"/>
      <c r="MOY497" s="1"/>
      <c r="MOZ497" s="1"/>
      <c r="MPA497" s="1"/>
      <c r="MPB497" s="1"/>
      <c r="MPC497" s="1"/>
      <c r="MPD497" s="1"/>
      <c r="MPE497" s="1"/>
      <c r="MPF497" s="1"/>
      <c r="MPG497" s="1"/>
      <c r="MPH497" s="1"/>
      <c r="MPI497" s="1"/>
      <c r="MPJ497" s="1"/>
      <c r="MPK497" s="1"/>
      <c r="MPL497" s="1"/>
      <c r="MPM497" s="1"/>
      <c r="MPN497" s="1"/>
      <c r="MPO497" s="1"/>
      <c r="MPP497" s="1"/>
      <c r="MPQ497" s="1"/>
      <c r="MPR497" s="1"/>
      <c r="MPS497" s="1"/>
      <c r="MPT497" s="1"/>
      <c r="MPU497" s="1"/>
      <c r="MPV497" s="1"/>
      <c r="MPW497" s="1"/>
      <c r="MPX497" s="1"/>
      <c r="MPY497" s="1"/>
      <c r="MPZ497" s="1"/>
      <c r="MQA497" s="1"/>
      <c r="MQB497" s="1"/>
      <c r="MQC497" s="1"/>
      <c r="MQD497" s="1"/>
      <c r="MQE497" s="1"/>
      <c r="MQF497" s="1"/>
      <c r="MQG497" s="1"/>
      <c r="MQH497" s="1"/>
      <c r="MQI497" s="1"/>
      <c r="MQJ497" s="1"/>
      <c r="MQK497" s="1"/>
      <c r="MQL497" s="1"/>
      <c r="MQM497" s="1"/>
      <c r="MQN497" s="1"/>
      <c r="MQO497" s="1"/>
      <c r="MQP497" s="1"/>
      <c r="MQQ497" s="1"/>
      <c r="MQR497" s="1"/>
      <c r="MQS497" s="1"/>
      <c r="MQT497" s="1"/>
      <c r="MQU497" s="1"/>
      <c r="MQV497" s="1"/>
      <c r="MQW497" s="1"/>
      <c r="MQX497" s="1"/>
      <c r="MQY497" s="1"/>
      <c r="MQZ497" s="1"/>
      <c r="MRA497" s="1"/>
      <c r="MRB497" s="1"/>
      <c r="MRC497" s="1"/>
      <c r="MRD497" s="1"/>
      <c r="MRE497" s="1"/>
      <c r="MRF497" s="1"/>
      <c r="MRG497" s="1"/>
      <c r="MRH497" s="1"/>
      <c r="MRI497" s="1"/>
      <c r="MRJ497" s="1"/>
      <c r="MRK497" s="1"/>
      <c r="MRL497" s="1"/>
      <c r="MRM497" s="1"/>
      <c r="MRN497" s="1"/>
      <c r="MRO497" s="1"/>
      <c r="MRP497" s="1"/>
      <c r="MRQ497" s="1"/>
      <c r="MRR497" s="1"/>
      <c r="MRS497" s="1"/>
      <c r="MRT497" s="1"/>
      <c r="MRU497" s="1"/>
      <c r="MRV497" s="1"/>
      <c r="MRW497" s="1"/>
      <c r="MRX497" s="1"/>
      <c r="MRY497" s="1"/>
      <c r="MRZ497" s="1"/>
      <c r="MSA497" s="1"/>
      <c r="MSB497" s="1"/>
      <c r="MSC497" s="1"/>
      <c r="MSD497" s="1"/>
      <c r="MSE497" s="1"/>
      <c r="MSF497" s="1"/>
      <c r="MSG497" s="1"/>
      <c r="MSH497" s="1"/>
      <c r="MSI497" s="1"/>
      <c r="MSJ497" s="1"/>
      <c r="MSK497" s="1"/>
      <c r="MSL497" s="1"/>
      <c r="MSM497" s="1"/>
      <c r="MSN497" s="1"/>
      <c r="MSO497" s="1"/>
      <c r="MSP497" s="1"/>
      <c r="MSQ497" s="1"/>
      <c r="MSR497" s="1"/>
      <c r="MSS497" s="1"/>
      <c r="MST497" s="1"/>
      <c r="MSU497" s="1"/>
      <c r="MSV497" s="1"/>
      <c r="MSW497" s="1"/>
      <c r="MSX497" s="1"/>
      <c r="MSY497" s="1"/>
      <c r="MSZ497" s="1"/>
      <c r="MTA497" s="1"/>
      <c r="MTB497" s="1"/>
      <c r="MTC497" s="1"/>
      <c r="MTD497" s="1"/>
      <c r="MTE497" s="1"/>
      <c r="MTF497" s="1"/>
      <c r="MTG497" s="1"/>
      <c r="MTH497" s="1"/>
      <c r="MTI497" s="1"/>
      <c r="MTJ497" s="1"/>
      <c r="MTK497" s="1"/>
      <c r="MTL497" s="1"/>
      <c r="MTM497" s="1"/>
      <c r="MTN497" s="1"/>
      <c r="MTO497" s="1"/>
      <c r="MTP497" s="1"/>
      <c r="MTQ497" s="1"/>
      <c r="MTR497" s="1"/>
      <c r="MTS497" s="1"/>
      <c r="MTT497" s="1"/>
      <c r="MTU497" s="1"/>
      <c r="MTV497" s="1"/>
      <c r="MTW497" s="1"/>
      <c r="MTX497" s="1"/>
      <c r="MTY497" s="1"/>
      <c r="MTZ497" s="1"/>
      <c r="MUA497" s="1"/>
      <c r="MUB497" s="1"/>
      <c r="MUC497" s="1"/>
      <c r="MUD497" s="1"/>
      <c r="MUE497" s="1"/>
      <c r="MUF497" s="1"/>
      <c r="MUG497" s="1"/>
      <c r="MUH497" s="1"/>
      <c r="MUI497" s="1"/>
      <c r="MUJ497" s="1"/>
      <c r="MUK497" s="1"/>
      <c r="MUL497" s="1"/>
      <c r="MUM497" s="1"/>
      <c r="MUN497" s="1"/>
      <c r="MUO497" s="1"/>
      <c r="MUP497" s="1"/>
      <c r="MUQ497" s="1"/>
      <c r="MUR497" s="1"/>
      <c r="MUS497" s="1"/>
      <c r="MUT497" s="1"/>
      <c r="MUU497" s="1"/>
      <c r="MUV497" s="1"/>
      <c r="MUW497" s="1"/>
      <c r="MUX497" s="1"/>
      <c r="MUY497" s="1"/>
      <c r="MUZ497" s="1"/>
      <c r="MVA497" s="1"/>
      <c r="MVB497" s="1"/>
      <c r="MVC497" s="1"/>
      <c r="MVD497" s="1"/>
      <c r="MVE497" s="1"/>
      <c r="MVF497" s="1"/>
      <c r="MVG497" s="1"/>
      <c r="MVH497" s="1"/>
      <c r="MVI497" s="1"/>
      <c r="MVJ497" s="1"/>
      <c r="MVK497" s="1"/>
      <c r="MVL497" s="1"/>
      <c r="MVM497" s="1"/>
      <c r="MVN497" s="1"/>
      <c r="MVO497" s="1"/>
      <c r="MVP497" s="1"/>
      <c r="MVQ497" s="1"/>
      <c r="MVR497" s="1"/>
      <c r="MVS497" s="1"/>
      <c r="MVT497" s="1"/>
      <c r="MVU497" s="1"/>
      <c r="MVV497" s="1"/>
      <c r="MVW497" s="1"/>
      <c r="MVX497" s="1"/>
      <c r="MVY497" s="1"/>
      <c r="MVZ497" s="1"/>
      <c r="MWA497" s="1"/>
      <c r="MWB497" s="1"/>
      <c r="MWC497" s="1"/>
      <c r="MWD497" s="1"/>
      <c r="MWE497" s="1"/>
      <c r="MWF497" s="1"/>
      <c r="MWG497" s="1"/>
      <c r="MWH497" s="1"/>
      <c r="MWI497" s="1"/>
      <c r="MWJ497" s="1"/>
      <c r="MWK497" s="1"/>
      <c r="MWL497" s="1"/>
      <c r="MWM497" s="1"/>
      <c r="MWN497" s="1"/>
      <c r="MWO497" s="1"/>
      <c r="MWP497" s="1"/>
      <c r="MWQ497" s="1"/>
      <c r="MWR497" s="1"/>
      <c r="MWS497" s="1"/>
      <c r="MWT497" s="1"/>
      <c r="MWU497" s="1"/>
      <c r="MWV497" s="1"/>
      <c r="MWW497" s="1"/>
      <c r="MWX497" s="1"/>
      <c r="MWY497" s="1"/>
      <c r="MWZ497" s="1"/>
      <c r="MXA497" s="1"/>
      <c r="MXB497" s="1"/>
      <c r="MXC497" s="1"/>
      <c r="MXD497" s="1"/>
      <c r="MXE497" s="1"/>
      <c r="MXF497" s="1"/>
      <c r="MXG497" s="1"/>
      <c r="MXH497" s="1"/>
      <c r="MXI497" s="1"/>
      <c r="MXJ497" s="1"/>
      <c r="MXK497" s="1"/>
      <c r="MXL497" s="1"/>
      <c r="MXM497" s="1"/>
      <c r="MXN497" s="1"/>
      <c r="MXO497" s="1"/>
      <c r="MXP497" s="1"/>
      <c r="MXQ497" s="1"/>
      <c r="MXR497" s="1"/>
      <c r="MXS497" s="1"/>
      <c r="MXT497" s="1"/>
      <c r="MXU497" s="1"/>
      <c r="MXV497" s="1"/>
      <c r="MXW497" s="1"/>
      <c r="MXX497" s="1"/>
      <c r="MXY497" s="1"/>
      <c r="MXZ497" s="1"/>
      <c r="MYA497" s="1"/>
      <c r="MYB497" s="1"/>
      <c r="MYC497" s="1"/>
      <c r="MYD497" s="1"/>
      <c r="MYE497" s="1"/>
      <c r="MYF497" s="1"/>
      <c r="MYG497" s="1"/>
      <c r="MYH497" s="1"/>
      <c r="MYI497" s="1"/>
      <c r="MYJ497" s="1"/>
      <c r="MYK497" s="1"/>
      <c r="MYL497" s="1"/>
      <c r="MYM497" s="1"/>
      <c r="MYN497" s="1"/>
      <c r="MYO497" s="1"/>
      <c r="MYP497" s="1"/>
      <c r="MYQ497" s="1"/>
      <c r="MYR497" s="1"/>
      <c r="MYS497" s="1"/>
      <c r="MYT497" s="1"/>
      <c r="MYU497" s="1"/>
      <c r="MYV497" s="1"/>
      <c r="MYW497" s="1"/>
      <c r="MYX497" s="1"/>
      <c r="MYY497" s="1"/>
      <c r="MYZ497" s="1"/>
      <c r="MZA497" s="1"/>
      <c r="MZB497" s="1"/>
      <c r="MZC497" s="1"/>
      <c r="MZD497" s="1"/>
      <c r="MZE497" s="1"/>
      <c r="MZF497" s="1"/>
      <c r="MZG497" s="1"/>
      <c r="MZH497" s="1"/>
      <c r="MZI497" s="1"/>
      <c r="MZJ497" s="1"/>
      <c r="MZK497" s="1"/>
      <c r="MZL497" s="1"/>
      <c r="MZM497" s="1"/>
      <c r="MZN497" s="1"/>
      <c r="MZO497" s="1"/>
      <c r="MZP497" s="1"/>
      <c r="MZQ497" s="1"/>
      <c r="MZR497" s="1"/>
      <c r="MZS497" s="1"/>
      <c r="MZT497" s="1"/>
      <c r="MZU497" s="1"/>
      <c r="MZV497" s="1"/>
      <c r="MZW497" s="1"/>
      <c r="MZX497" s="1"/>
      <c r="MZY497" s="1"/>
      <c r="MZZ497" s="1"/>
      <c r="NAA497" s="1"/>
      <c r="NAB497" s="1"/>
      <c r="NAC497" s="1"/>
      <c r="NAD497" s="1"/>
      <c r="NAE497" s="1"/>
      <c r="NAF497" s="1"/>
      <c r="NAG497" s="1"/>
      <c r="NAH497" s="1"/>
      <c r="NAI497" s="1"/>
      <c r="NAJ497" s="1"/>
      <c r="NAK497" s="1"/>
      <c r="NAL497" s="1"/>
      <c r="NAM497" s="1"/>
      <c r="NAN497" s="1"/>
      <c r="NAO497" s="1"/>
      <c r="NAP497" s="1"/>
      <c r="NAQ497" s="1"/>
      <c r="NAR497" s="1"/>
      <c r="NAS497" s="1"/>
      <c r="NAT497" s="1"/>
      <c r="NAU497" s="1"/>
      <c r="NAV497" s="1"/>
      <c r="NAW497" s="1"/>
      <c r="NAX497" s="1"/>
      <c r="NAY497" s="1"/>
      <c r="NAZ497" s="1"/>
      <c r="NBA497" s="1"/>
      <c r="NBB497" s="1"/>
      <c r="NBC497" s="1"/>
      <c r="NBD497" s="1"/>
      <c r="NBE497" s="1"/>
      <c r="NBF497" s="1"/>
      <c r="NBG497" s="1"/>
      <c r="NBH497" s="1"/>
      <c r="NBI497" s="1"/>
      <c r="NBJ497" s="1"/>
      <c r="NBK497" s="1"/>
      <c r="NBL497" s="1"/>
      <c r="NBM497" s="1"/>
      <c r="NBN497" s="1"/>
      <c r="NBO497" s="1"/>
      <c r="NBP497" s="1"/>
      <c r="NBQ497" s="1"/>
      <c r="NBR497" s="1"/>
      <c r="NBS497" s="1"/>
      <c r="NBT497" s="1"/>
      <c r="NBU497" s="1"/>
      <c r="NBV497" s="1"/>
      <c r="NBW497" s="1"/>
      <c r="NBX497" s="1"/>
      <c r="NBY497" s="1"/>
      <c r="NBZ497" s="1"/>
      <c r="NCA497" s="1"/>
      <c r="NCB497" s="1"/>
      <c r="NCC497" s="1"/>
      <c r="NCD497" s="1"/>
      <c r="NCE497" s="1"/>
      <c r="NCF497" s="1"/>
      <c r="NCG497" s="1"/>
      <c r="NCH497" s="1"/>
      <c r="NCI497" s="1"/>
      <c r="NCJ497" s="1"/>
      <c r="NCK497" s="1"/>
      <c r="NCL497" s="1"/>
      <c r="NCM497" s="1"/>
      <c r="NCN497" s="1"/>
      <c r="NCO497" s="1"/>
      <c r="NCP497" s="1"/>
      <c r="NCQ497" s="1"/>
      <c r="NCR497" s="1"/>
      <c r="NCS497" s="1"/>
      <c r="NCT497" s="1"/>
      <c r="NCU497" s="1"/>
      <c r="NCV497" s="1"/>
      <c r="NCW497" s="1"/>
      <c r="NCX497" s="1"/>
      <c r="NCY497" s="1"/>
      <c r="NCZ497" s="1"/>
      <c r="NDA497" s="1"/>
      <c r="NDB497" s="1"/>
      <c r="NDC497" s="1"/>
      <c r="NDD497" s="1"/>
      <c r="NDE497" s="1"/>
      <c r="NDF497" s="1"/>
      <c r="NDG497" s="1"/>
      <c r="NDH497" s="1"/>
      <c r="NDI497" s="1"/>
      <c r="NDJ497" s="1"/>
      <c r="NDK497" s="1"/>
      <c r="NDL497" s="1"/>
      <c r="NDM497" s="1"/>
      <c r="NDN497" s="1"/>
      <c r="NDO497" s="1"/>
      <c r="NDP497" s="1"/>
      <c r="NDQ497" s="1"/>
      <c r="NDR497" s="1"/>
      <c r="NDS497" s="1"/>
      <c r="NDT497" s="1"/>
      <c r="NDU497" s="1"/>
      <c r="NDV497" s="1"/>
      <c r="NDW497" s="1"/>
      <c r="NDX497" s="1"/>
      <c r="NDY497" s="1"/>
      <c r="NDZ497" s="1"/>
      <c r="NEA497" s="1"/>
      <c r="NEB497" s="1"/>
      <c r="NEC497" s="1"/>
      <c r="NED497" s="1"/>
      <c r="NEE497" s="1"/>
      <c r="NEF497" s="1"/>
      <c r="NEG497" s="1"/>
      <c r="NEH497" s="1"/>
      <c r="NEI497" s="1"/>
      <c r="NEJ497" s="1"/>
      <c r="NEK497" s="1"/>
      <c r="NEL497" s="1"/>
      <c r="NEM497" s="1"/>
      <c r="NEN497" s="1"/>
      <c r="NEO497" s="1"/>
      <c r="NEP497" s="1"/>
      <c r="NEQ497" s="1"/>
      <c r="NER497" s="1"/>
      <c r="NES497" s="1"/>
      <c r="NET497" s="1"/>
      <c r="NEU497" s="1"/>
      <c r="NEV497" s="1"/>
      <c r="NEW497" s="1"/>
      <c r="NEX497" s="1"/>
      <c r="NEY497" s="1"/>
      <c r="NEZ497" s="1"/>
      <c r="NFA497" s="1"/>
      <c r="NFB497" s="1"/>
      <c r="NFC497" s="1"/>
      <c r="NFD497" s="1"/>
      <c r="NFE497" s="1"/>
      <c r="NFF497" s="1"/>
      <c r="NFG497" s="1"/>
      <c r="NFH497" s="1"/>
      <c r="NFI497" s="1"/>
      <c r="NFJ497" s="1"/>
      <c r="NFK497" s="1"/>
      <c r="NFL497" s="1"/>
      <c r="NFM497" s="1"/>
      <c r="NFN497" s="1"/>
      <c r="NFO497" s="1"/>
      <c r="NFP497" s="1"/>
      <c r="NFQ497" s="1"/>
      <c r="NFR497" s="1"/>
      <c r="NFS497" s="1"/>
      <c r="NFT497" s="1"/>
      <c r="NFU497" s="1"/>
      <c r="NFV497" s="1"/>
      <c r="NFW497" s="1"/>
      <c r="NFX497" s="1"/>
      <c r="NFY497" s="1"/>
      <c r="NFZ497" s="1"/>
      <c r="NGA497" s="1"/>
      <c r="NGB497" s="1"/>
      <c r="NGC497" s="1"/>
      <c r="NGD497" s="1"/>
      <c r="NGE497" s="1"/>
      <c r="NGF497" s="1"/>
      <c r="NGG497" s="1"/>
      <c r="NGH497" s="1"/>
      <c r="NGI497" s="1"/>
      <c r="NGJ497" s="1"/>
      <c r="NGK497" s="1"/>
      <c r="NGL497" s="1"/>
      <c r="NGM497" s="1"/>
      <c r="NGN497" s="1"/>
      <c r="NGO497" s="1"/>
      <c r="NGP497" s="1"/>
      <c r="NGQ497" s="1"/>
      <c r="NGR497" s="1"/>
      <c r="NGS497" s="1"/>
      <c r="NGT497" s="1"/>
      <c r="NGU497" s="1"/>
      <c r="NGV497" s="1"/>
      <c r="NGW497" s="1"/>
      <c r="NGX497" s="1"/>
      <c r="NGY497" s="1"/>
      <c r="NGZ497" s="1"/>
      <c r="NHA497" s="1"/>
      <c r="NHB497" s="1"/>
      <c r="NHC497" s="1"/>
      <c r="NHD497" s="1"/>
      <c r="NHE497" s="1"/>
      <c r="NHF497" s="1"/>
      <c r="NHG497" s="1"/>
      <c r="NHH497" s="1"/>
      <c r="NHI497" s="1"/>
      <c r="NHJ497" s="1"/>
      <c r="NHK497" s="1"/>
      <c r="NHL497" s="1"/>
      <c r="NHM497" s="1"/>
      <c r="NHN497" s="1"/>
      <c r="NHO497" s="1"/>
      <c r="NHP497" s="1"/>
      <c r="NHQ497" s="1"/>
      <c r="NHR497" s="1"/>
      <c r="NHS497" s="1"/>
      <c r="NHT497" s="1"/>
      <c r="NHU497" s="1"/>
      <c r="NHV497" s="1"/>
      <c r="NHW497" s="1"/>
      <c r="NHX497" s="1"/>
      <c r="NHY497" s="1"/>
      <c r="NHZ497" s="1"/>
      <c r="NIA497" s="1"/>
      <c r="NIB497" s="1"/>
      <c r="NIC497" s="1"/>
      <c r="NID497" s="1"/>
      <c r="NIE497" s="1"/>
      <c r="NIF497" s="1"/>
      <c r="NIG497" s="1"/>
      <c r="NIH497" s="1"/>
      <c r="NII497" s="1"/>
      <c r="NIJ497" s="1"/>
      <c r="NIK497" s="1"/>
      <c r="NIL497" s="1"/>
      <c r="NIM497" s="1"/>
      <c r="NIN497" s="1"/>
      <c r="NIO497" s="1"/>
      <c r="NIP497" s="1"/>
      <c r="NIQ497" s="1"/>
      <c r="NIR497" s="1"/>
      <c r="NIS497" s="1"/>
      <c r="NIT497" s="1"/>
      <c r="NIU497" s="1"/>
      <c r="NIV497" s="1"/>
      <c r="NIW497" s="1"/>
      <c r="NIX497" s="1"/>
      <c r="NIY497" s="1"/>
      <c r="NIZ497" s="1"/>
      <c r="NJA497" s="1"/>
      <c r="NJB497" s="1"/>
      <c r="NJC497" s="1"/>
      <c r="NJD497" s="1"/>
      <c r="NJE497" s="1"/>
      <c r="NJF497" s="1"/>
      <c r="NJG497" s="1"/>
      <c r="NJH497" s="1"/>
      <c r="NJI497" s="1"/>
      <c r="NJJ497" s="1"/>
      <c r="NJK497" s="1"/>
      <c r="NJL497" s="1"/>
      <c r="NJM497" s="1"/>
      <c r="NJN497" s="1"/>
      <c r="NJO497" s="1"/>
      <c r="NJP497" s="1"/>
      <c r="NJQ497" s="1"/>
      <c r="NJR497" s="1"/>
      <c r="NJS497" s="1"/>
      <c r="NJT497" s="1"/>
      <c r="NJU497" s="1"/>
      <c r="NJV497" s="1"/>
      <c r="NJW497" s="1"/>
      <c r="NJX497" s="1"/>
      <c r="NJY497" s="1"/>
      <c r="NJZ497" s="1"/>
      <c r="NKA497" s="1"/>
      <c r="NKB497" s="1"/>
      <c r="NKC497" s="1"/>
      <c r="NKD497" s="1"/>
      <c r="NKE497" s="1"/>
      <c r="NKF497" s="1"/>
      <c r="NKG497" s="1"/>
      <c r="NKH497" s="1"/>
      <c r="NKI497" s="1"/>
      <c r="NKJ497" s="1"/>
      <c r="NKK497" s="1"/>
      <c r="NKL497" s="1"/>
      <c r="NKM497" s="1"/>
      <c r="NKN497" s="1"/>
      <c r="NKO497" s="1"/>
      <c r="NKP497" s="1"/>
      <c r="NKQ497" s="1"/>
      <c r="NKR497" s="1"/>
      <c r="NKS497" s="1"/>
      <c r="NKT497" s="1"/>
      <c r="NKU497" s="1"/>
      <c r="NKV497" s="1"/>
      <c r="NKW497" s="1"/>
      <c r="NKX497" s="1"/>
      <c r="NKY497" s="1"/>
      <c r="NKZ497" s="1"/>
      <c r="NLA497" s="1"/>
      <c r="NLB497" s="1"/>
      <c r="NLC497" s="1"/>
      <c r="NLD497" s="1"/>
      <c r="NLE497" s="1"/>
      <c r="NLF497" s="1"/>
      <c r="NLG497" s="1"/>
      <c r="NLH497" s="1"/>
      <c r="NLI497" s="1"/>
      <c r="NLJ497" s="1"/>
      <c r="NLK497" s="1"/>
      <c r="NLL497" s="1"/>
      <c r="NLM497" s="1"/>
      <c r="NLN497" s="1"/>
      <c r="NLO497" s="1"/>
      <c r="NLP497" s="1"/>
      <c r="NLQ497" s="1"/>
      <c r="NLR497" s="1"/>
      <c r="NLS497" s="1"/>
      <c r="NLT497" s="1"/>
      <c r="NLU497" s="1"/>
      <c r="NLV497" s="1"/>
      <c r="NLW497" s="1"/>
      <c r="NLX497" s="1"/>
      <c r="NLY497" s="1"/>
      <c r="NLZ497" s="1"/>
      <c r="NMA497" s="1"/>
      <c r="NMB497" s="1"/>
      <c r="NMC497" s="1"/>
      <c r="NMD497" s="1"/>
      <c r="NME497" s="1"/>
      <c r="NMF497" s="1"/>
      <c r="NMG497" s="1"/>
      <c r="NMH497" s="1"/>
      <c r="NMI497" s="1"/>
      <c r="NMJ497" s="1"/>
      <c r="NMK497" s="1"/>
      <c r="NML497" s="1"/>
      <c r="NMM497" s="1"/>
      <c r="NMN497" s="1"/>
      <c r="NMO497" s="1"/>
      <c r="NMP497" s="1"/>
      <c r="NMQ497" s="1"/>
      <c r="NMR497" s="1"/>
      <c r="NMS497" s="1"/>
      <c r="NMT497" s="1"/>
      <c r="NMU497" s="1"/>
      <c r="NMV497" s="1"/>
      <c r="NMW497" s="1"/>
      <c r="NMX497" s="1"/>
      <c r="NMY497" s="1"/>
      <c r="NMZ497" s="1"/>
      <c r="NNA497" s="1"/>
      <c r="NNB497" s="1"/>
      <c r="NNC497" s="1"/>
      <c r="NND497" s="1"/>
      <c r="NNE497" s="1"/>
      <c r="NNF497" s="1"/>
      <c r="NNG497" s="1"/>
      <c r="NNH497" s="1"/>
      <c r="NNI497" s="1"/>
      <c r="NNJ497" s="1"/>
      <c r="NNK497" s="1"/>
      <c r="NNL497" s="1"/>
      <c r="NNM497" s="1"/>
      <c r="NNN497" s="1"/>
      <c r="NNO497" s="1"/>
      <c r="NNP497" s="1"/>
      <c r="NNQ497" s="1"/>
      <c r="NNR497" s="1"/>
      <c r="NNS497" s="1"/>
      <c r="NNT497" s="1"/>
      <c r="NNU497" s="1"/>
      <c r="NNV497" s="1"/>
      <c r="NNW497" s="1"/>
      <c r="NNX497" s="1"/>
      <c r="NNY497" s="1"/>
      <c r="NNZ497" s="1"/>
      <c r="NOA497" s="1"/>
      <c r="NOB497" s="1"/>
      <c r="NOC497" s="1"/>
      <c r="NOD497" s="1"/>
      <c r="NOE497" s="1"/>
      <c r="NOF497" s="1"/>
      <c r="NOG497" s="1"/>
      <c r="NOH497" s="1"/>
      <c r="NOI497" s="1"/>
      <c r="NOJ497" s="1"/>
      <c r="NOK497" s="1"/>
      <c r="NOL497" s="1"/>
      <c r="NOM497" s="1"/>
      <c r="NON497" s="1"/>
      <c r="NOO497" s="1"/>
      <c r="NOP497" s="1"/>
      <c r="NOQ497" s="1"/>
      <c r="NOR497" s="1"/>
      <c r="NOS497" s="1"/>
      <c r="NOT497" s="1"/>
      <c r="NOU497" s="1"/>
      <c r="NOV497" s="1"/>
      <c r="NOW497" s="1"/>
      <c r="NOX497" s="1"/>
      <c r="NOY497" s="1"/>
      <c r="NOZ497" s="1"/>
      <c r="NPA497" s="1"/>
      <c r="NPB497" s="1"/>
      <c r="NPC497" s="1"/>
      <c r="NPD497" s="1"/>
      <c r="NPE497" s="1"/>
      <c r="NPF497" s="1"/>
      <c r="NPG497" s="1"/>
      <c r="NPH497" s="1"/>
      <c r="NPI497" s="1"/>
      <c r="NPJ497" s="1"/>
      <c r="NPK497" s="1"/>
      <c r="NPL497" s="1"/>
      <c r="NPM497" s="1"/>
      <c r="NPN497" s="1"/>
      <c r="NPO497" s="1"/>
      <c r="NPP497" s="1"/>
      <c r="NPQ497" s="1"/>
      <c r="NPR497" s="1"/>
      <c r="NPS497" s="1"/>
      <c r="NPT497" s="1"/>
      <c r="NPU497" s="1"/>
      <c r="NPV497" s="1"/>
      <c r="NPW497" s="1"/>
      <c r="NPX497" s="1"/>
      <c r="NPY497" s="1"/>
      <c r="NPZ497" s="1"/>
      <c r="NQA497" s="1"/>
      <c r="NQB497" s="1"/>
      <c r="NQC497" s="1"/>
      <c r="NQD497" s="1"/>
      <c r="NQE497" s="1"/>
      <c r="NQF497" s="1"/>
      <c r="NQG497" s="1"/>
      <c r="NQH497" s="1"/>
      <c r="NQI497" s="1"/>
      <c r="NQJ497" s="1"/>
      <c r="NQK497" s="1"/>
      <c r="NQL497" s="1"/>
      <c r="NQM497" s="1"/>
      <c r="NQN497" s="1"/>
      <c r="NQO497" s="1"/>
      <c r="NQP497" s="1"/>
      <c r="NQQ497" s="1"/>
      <c r="NQR497" s="1"/>
      <c r="NQS497" s="1"/>
      <c r="NQT497" s="1"/>
      <c r="NQU497" s="1"/>
      <c r="NQV497" s="1"/>
      <c r="NQW497" s="1"/>
      <c r="NQX497" s="1"/>
      <c r="NQY497" s="1"/>
      <c r="NQZ497" s="1"/>
      <c r="NRA497" s="1"/>
      <c r="NRB497" s="1"/>
      <c r="NRC497" s="1"/>
      <c r="NRD497" s="1"/>
      <c r="NRE497" s="1"/>
      <c r="NRF497" s="1"/>
      <c r="NRG497" s="1"/>
      <c r="NRH497" s="1"/>
      <c r="NRI497" s="1"/>
      <c r="NRJ497" s="1"/>
      <c r="NRK497" s="1"/>
      <c r="NRL497" s="1"/>
      <c r="NRM497" s="1"/>
      <c r="NRN497" s="1"/>
      <c r="NRO497" s="1"/>
      <c r="NRP497" s="1"/>
      <c r="NRQ497" s="1"/>
      <c r="NRR497" s="1"/>
      <c r="NRS497" s="1"/>
      <c r="NRT497" s="1"/>
      <c r="NRU497" s="1"/>
      <c r="NRV497" s="1"/>
      <c r="NRW497" s="1"/>
      <c r="NRX497" s="1"/>
      <c r="NRY497" s="1"/>
      <c r="NRZ497" s="1"/>
      <c r="NSA497" s="1"/>
      <c r="NSB497" s="1"/>
      <c r="NSC497" s="1"/>
      <c r="NSD497" s="1"/>
      <c r="NSE497" s="1"/>
      <c r="NSF497" s="1"/>
      <c r="NSG497" s="1"/>
      <c r="NSH497" s="1"/>
      <c r="NSI497" s="1"/>
      <c r="NSJ497" s="1"/>
      <c r="NSK497" s="1"/>
      <c r="NSL497" s="1"/>
      <c r="NSM497" s="1"/>
      <c r="NSN497" s="1"/>
      <c r="NSO497" s="1"/>
      <c r="NSP497" s="1"/>
      <c r="NSQ497" s="1"/>
      <c r="NSR497" s="1"/>
      <c r="NSS497" s="1"/>
      <c r="NST497" s="1"/>
      <c r="NSU497" s="1"/>
      <c r="NSV497" s="1"/>
      <c r="NSW497" s="1"/>
      <c r="NSX497" s="1"/>
      <c r="NSY497" s="1"/>
      <c r="NSZ497" s="1"/>
      <c r="NTA497" s="1"/>
      <c r="NTB497" s="1"/>
      <c r="NTC497" s="1"/>
      <c r="NTD497" s="1"/>
      <c r="NTE497" s="1"/>
      <c r="NTF497" s="1"/>
      <c r="NTG497" s="1"/>
      <c r="NTH497" s="1"/>
      <c r="NTI497" s="1"/>
      <c r="NTJ497" s="1"/>
      <c r="NTK497" s="1"/>
      <c r="NTL497" s="1"/>
      <c r="NTM497" s="1"/>
      <c r="NTN497" s="1"/>
      <c r="NTO497" s="1"/>
      <c r="NTP497" s="1"/>
      <c r="NTQ497" s="1"/>
      <c r="NTR497" s="1"/>
      <c r="NTS497" s="1"/>
      <c r="NTT497" s="1"/>
      <c r="NTU497" s="1"/>
      <c r="NTV497" s="1"/>
      <c r="NTW497" s="1"/>
      <c r="NTX497" s="1"/>
      <c r="NTY497" s="1"/>
      <c r="NTZ497" s="1"/>
      <c r="NUA497" s="1"/>
      <c r="NUB497" s="1"/>
      <c r="NUC497" s="1"/>
      <c r="NUD497" s="1"/>
      <c r="NUE497" s="1"/>
      <c r="NUF497" s="1"/>
      <c r="NUG497" s="1"/>
      <c r="NUH497" s="1"/>
      <c r="NUI497" s="1"/>
      <c r="NUJ497" s="1"/>
      <c r="NUK497" s="1"/>
      <c r="NUL497" s="1"/>
      <c r="NUM497" s="1"/>
      <c r="NUN497" s="1"/>
      <c r="NUO497" s="1"/>
      <c r="NUP497" s="1"/>
      <c r="NUQ497" s="1"/>
      <c r="NUR497" s="1"/>
      <c r="NUS497" s="1"/>
      <c r="NUT497" s="1"/>
      <c r="NUU497" s="1"/>
      <c r="NUV497" s="1"/>
      <c r="NUW497" s="1"/>
      <c r="NUX497" s="1"/>
      <c r="NUY497" s="1"/>
      <c r="NUZ497" s="1"/>
      <c r="NVA497" s="1"/>
      <c r="NVB497" s="1"/>
      <c r="NVC497" s="1"/>
      <c r="NVD497" s="1"/>
      <c r="NVE497" s="1"/>
      <c r="NVF497" s="1"/>
      <c r="NVG497" s="1"/>
      <c r="NVH497" s="1"/>
      <c r="NVI497" s="1"/>
      <c r="NVJ497" s="1"/>
      <c r="NVK497" s="1"/>
      <c r="NVL497" s="1"/>
      <c r="NVM497" s="1"/>
      <c r="NVN497" s="1"/>
      <c r="NVO497" s="1"/>
      <c r="NVP497" s="1"/>
      <c r="NVQ497" s="1"/>
      <c r="NVR497" s="1"/>
      <c r="NVS497" s="1"/>
      <c r="NVT497" s="1"/>
      <c r="NVU497" s="1"/>
      <c r="NVV497" s="1"/>
      <c r="NVW497" s="1"/>
      <c r="NVX497" s="1"/>
      <c r="NVY497" s="1"/>
      <c r="NVZ497" s="1"/>
      <c r="NWA497" s="1"/>
      <c r="NWB497" s="1"/>
      <c r="NWC497" s="1"/>
      <c r="NWD497" s="1"/>
      <c r="NWE497" s="1"/>
      <c r="NWF497" s="1"/>
      <c r="NWG497" s="1"/>
      <c r="NWH497" s="1"/>
      <c r="NWI497" s="1"/>
      <c r="NWJ497" s="1"/>
      <c r="NWK497" s="1"/>
      <c r="NWL497" s="1"/>
      <c r="NWM497" s="1"/>
      <c r="NWN497" s="1"/>
      <c r="NWO497" s="1"/>
      <c r="NWP497" s="1"/>
      <c r="NWQ497" s="1"/>
      <c r="NWR497" s="1"/>
      <c r="NWS497" s="1"/>
      <c r="NWT497" s="1"/>
      <c r="NWU497" s="1"/>
      <c r="NWV497" s="1"/>
      <c r="NWW497" s="1"/>
      <c r="NWX497" s="1"/>
      <c r="NWY497" s="1"/>
      <c r="NWZ497" s="1"/>
      <c r="NXA497" s="1"/>
      <c r="NXB497" s="1"/>
      <c r="NXC497" s="1"/>
      <c r="NXD497" s="1"/>
      <c r="NXE497" s="1"/>
      <c r="NXF497" s="1"/>
      <c r="NXG497" s="1"/>
      <c r="NXH497" s="1"/>
      <c r="NXI497" s="1"/>
      <c r="NXJ497" s="1"/>
      <c r="NXK497" s="1"/>
      <c r="NXL497" s="1"/>
      <c r="NXM497" s="1"/>
      <c r="NXN497" s="1"/>
      <c r="NXO497" s="1"/>
      <c r="NXP497" s="1"/>
      <c r="NXQ497" s="1"/>
      <c r="NXR497" s="1"/>
      <c r="NXS497" s="1"/>
      <c r="NXT497" s="1"/>
      <c r="NXU497" s="1"/>
      <c r="NXV497" s="1"/>
      <c r="NXW497" s="1"/>
      <c r="NXX497" s="1"/>
      <c r="NXY497" s="1"/>
      <c r="NXZ497" s="1"/>
      <c r="NYA497" s="1"/>
      <c r="NYB497" s="1"/>
      <c r="NYC497" s="1"/>
      <c r="NYD497" s="1"/>
      <c r="NYE497" s="1"/>
      <c r="NYF497" s="1"/>
      <c r="NYG497" s="1"/>
      <c r="NYH497" s="1"/>
      <c r="NYI497" s="1"/>
      <c r="NYJ497" s="1"/>
      <c r="NYK497" s="1"/>
      <c r="NYL497" s="1"/>
      <c r="NYM497" s="1"/>
      <c r="NYN497" s="1"/>
      <c r="NYO497" s="1"/>
      <c r="NYP497" s="1"/>
      <c r="NYQ497" s="1"/>
      <c r="NYR497" s="1"/>
      <c r="NYS497" s="1"/>
      <c r="NYT497" s="1"/>
      <c r="NYU497" s="1"/>
      <c r="NYV497" s="1"/>
      <c r="NYW497" s="1"/>
      <c r="NYX497" s="1"/>
      <c r="NYY497" s="1"/>
      <c r="NYZ497" s="1"/>
      <c r="NZA497" s="1"/>
      <c r="NZB497" s="1"/>
      <c r="NZC497" s="1"/>
      <c r="NZD497" s="1"/>
      <c r="NZE497" s="1"/>
      <c r="NZF497" s="1"/>
      <c r="NZG497" s="1"/>
      <c r="NZH497" s="1"/>
      <c r="NZI497" s="1"/>
      <c r="NZJ497" s="1"/>
      <c r="NZK497" s="1"/>
      <c r="NZL497" s="1"/>
      <c r="NZM497" s="1"/>
      <c r="NZN497" s="1"/>
      <c r="NZO497" s="1"/>
      <c r="NZP497" s="1"/>
      <c r="NZQ497" s="1"/>
      <c r="NZR497" s="1"/>
      <c r="NZS497" s="1"/>
      <c r="NZT497" s="1"/>
      <c r="NZU497" s="1"/>
      <c r="NZV497" s="1"/>
      <c r="NZW497" s="1"/>
      <c r="NZX497" s="1"/>
      <c r="NZY497" s="1"/>
      <c r="NZZ497" s="1"/>
      <c r="OAA497" s="1"/>
      <c r="OAB497" s="1"/>
      <c r="OAC497" s="1"/>
      <c r="OAD497" s="1"/>
      <c r="OAE497" s="1"/>
      <c r="OAF497" s="1"/>
      <c r="OAG497" s="1"/>
      <c r="OAH497" s="1"/>
      <c r="OAI497" s="1"/>
      <c r="OAJ497" s="1"/>
      <c r="OAK497" s="1"/>
      <c r="OAL497" s="1"/>
      <c r="OAM497" s="1"/>
      <c r="OAN497" s="1"/>
      <c r="OAO497" s="1"/>
      <c r="OAP497" s="1"/>
      <c r="OAQ497" s="1"/>
      <c r="OAR497" s="1"/>
      <c r="OAS497" s="1"/>
      <c r="OAT497" s="1"/>
      <c r="OAU497" s="1"/>
      <c r="OAV497" s="1"/>
      <c r="OAW497" s="1"/>
      <c r="OAX497" s="1"/>
      <c r="OAY497" s="1"/>
      <c r="OAZ497" s="1"/>
      <c r="OBA497" s="1"/>
      <c r="OBB497" s="1"/>
      <c r="OBC497" s="1"/>
      <c r="OBD497" s="1"/>
      <c r="OBE497" s="1"/>
      <c r="OBF497" s="1"/>
      <c r="OBG497" s="1"/>
      <c r="OBH497" s="1"/>
      <c r="OBI497" s="1"/>
      <c r="OBJ497" s="1"/>
      <c r="OBK497" s="1"/>
      <c r="OBL497" s="1"/>
      <c r="OBM497" s="1"/>
      <c r="OBN497" s="1"/>
      <c r="OBO497" s="1"/>
      <c r="OBP497" s="1"/>
      <c r="OBQ497" s="1"/>
      <c r="OBR497" s="1"/>
      <c r="OBS497" s="1"/>
      <c r="OBT497" s="1"/>
      <c r="OBU497" s="1"/>
      <c r="OBV497" s="1"/>
      <c r="OBW497" s="1"/>
      <c r="OBX497" s="1"/>
      <c r="OBY497" s="1"/>
      <c r="OBZ497" s="1"/>
      <c r="OCA497" s="1"/>
      <c r="OCB497" s="1"/>
      <c r="OCC497" s="1"/>
      <c r="OCD497" s="1"/>
      <c r="OCE497" s="1"/>
      <c r="OCF497" s="1"/>
      <c r="OCG497" s="1"/>
      <c r="OCH497" s="1"/>
      <c r="OCI497" s="1"/>
      <c r="OCJ497" s="1"/>
      <c r="OCK497" s="1"/>
      <c r="OCL497" s="1"/>
      <c r="OCM497" s="1"/>
      <c r="OCN497" s="1"/>
      <c r="OCO497" s="1"/>
      <c r="OCP497" s="1"/>
      <c r="OCQ497" s="1"/>
      <c r="OCR497" s="1"/>
      <c r="OCS497" s="1"/>
      <c r="OCT497" s="1"/>
      <c r="OCU497" s="1"/>
      <c r="OCV497" s="1"/>
      <c r="OCW497" s="1"/>
      <c r="OCX497" s="1"/>
      <c r="OCY497" s="1"/>
      <c r="OCZ497" s="1"/>
      <c r="ODA497" s="1"/>
      <c r="ODB497" s="1"/>
      <c r="ODC497" s="1"/>
      <c r="ODD497" s="1"/>
      <c r="ODE497" s="1"/>
      <c r="ODF497" s="1"/>
      <c r="ODG497" s="1"/>
      <c r="ODH497" s="1"/>
      <c r="ODI497" s="1"/>
      <c r="ODJ497" s="1"/>
      <c r="ODK497" s="1"/>
      <c r="ODL497" s="1"/>
      <c r="ODM497" s="1"/>
      <c r="ODN497" s="1"/>
      <c r="ODO497" s="1"/>
      <c r="ODP497" s="1"/>
      <c r="ODQ497" s="1"/>
      <c r="ODR497" s="1"/>
      <c r="ODS497" s="1"/>
      <c r="ODT497" s="1"/>
      <c r="ODU497" s="1"/>
      <c r="ODV497" s="1"/>
      <c r="ODW497" s="1"/>
      <c r="ODX497" s="1"/>
      <c r="ODY497" s="1"/>
      <c r="ODZ497" s="1"/>
      <c r="OEA497" s="1"/>
      <c r="OEB497" s="1"/>
      <c r="OEC497" s="1"/>
      <c r="OED497" s="1"/>
      <c r="OEE497" s="1"/>
      <c r="OEF497" s="1"/>
      <c r="OEG497" s="1"/>
      <c r="OEH497" s="1"/>
      <c r="OEI497" s="1"/>
      <c r="OEJ497" s="1"/>
      <c r="OEK497" s="1"/>
      <c r="OEL497" s="1"/>
      <c r="OEM497" s="1"/>
      <c r="OEN497" s="1"/>
      <c r="OEO497" s="1"/>
      <c r="OEP497" s="1"/>
      <c r="OEQ497" s="1"/>
      <c r="OER497" s="1"/>
      <c r="OES497" s="1"/>
      <c r="OET497" s="1"/>
      <c r="OEU497" s="1"/>
      <c r="OEV497" s="1"/>
      <c r="OEW497" s="1"/>
      <c r="OEX497" s="1"/>
      <c r="OEY497" s="1"/>
      <c r="OEZ497" s="1"/>
      <c r="OFA497" s="1"/>
      <c r="OFB497" s="1"/>
      <c r="OFC497" s="1"/>
      <c r="OFD497" s="1"/>
      <c r="OFE497" s="1"/>
      <c r="OFF497" s="1"/>
      <c r="OFG497" s="1"/>
      <c r="OFH497" s="1"/>
      <c r="OFI497" s="1"/>
      <c r="OFJ497" s="1"/>
      <c r="OFK497" s="1"/>
      <c r="OFL497" s="1"/>
      <c r="OFM497" s="1"/>
      <c r="OFN497" s="1"/>
      <c r="OFO497" s="1"/>
      <c r="OFP497" s="1"/>
      <c r="OFQ497" s="1"/>
      <c r="OFR497" s="1"/>
      <c r="OFS497" s="1"/>
      <c r="OFT497" s="1"/>
      <c r="OFU497" s="1"/>
      <c r="OFV497" s="1"/>
      <c r="OFW497" s="1"/>
      <c r="OFX497" s="1"/>
      <c r="OFY497" s="1"/>
      <c r="OFZ497" s="1"/>
      <c r="OGA497" s="1"/>
      <c r="OGB497" s="1"/>
      <c r="OGC497" s="1"/>
      <c r="OGD497" s="1"/>
      <c r="OGE497" s="1"/>
      <c r="OGF497" s="1"/>
      <c r="OGG497" s="1"/>
      <c r="OGH497" s="1"/>
      <c r="OGI497" s="1"/>
      <c r="OGJ497" s="1"/>
      <c r="OGK497" s="1"/>
      <c r="OGL497" s="1"/>
      <c r="OGM497" s="1"/>
      <c r="OGN497" s="1"/>
      <c r="OGO497" s="1"/>
      <c r="OGP497" s="1"/>
      <c r="OGQ497" s="1"/>
      <c r="OGR497" s="1"/>
      <c r="OGS497" s="1"/>
      <c r="OGT497" s="1"/>
      <c r="OGU497" s="1"/>
      <c r="OGV497" s="1"/>
      <c r="OGW497" s="1"/>
      <c r="OGX497" s="1"/>
      <c r="OGY497" s="1"/>
      <c r="OGZ497" s="1"/>
      <c r="OHA497" s="1"/>
      <c r="OHB497" s="1"/>
      <c r="OHC497" s="1"/>
      <c r="OHD497" s="1"/>
      <c r="OHE497" s="1"/>
      <c r="OHF497" s="1"/>
      <c r="OHG497" s="1"/>
      <c r="OHH497" s="1"/>
      <c r="OHI497" s="1"/>
      <c r="OHJ497" s="1"/>
      <c r="OHK497" s="1"/>
      <c r="OHL497" s="1"/>
      <c r="OHM497" s="1"/>
      <c r="OHN497" s="1"/>
      <c r="OHO497" s="1"/>
      <c r="OHP497" s="1"/>
      <c r="OHQ497" s="1"/>
      <c r="OHR497" s="1"/>
      <c r="OHS497" s="1"/>
      <c r="OHT497" s="1"/>
      <c r="OHU497" s="1"/>
      <c r="OHV497" s="1"/>
      <c r="OHW497" s="1"/>
      <c r="OHX497" s="1"/>
      <c r="OHY497" s="1"/>
      <c r="OHZ497" s="1"/>
      <c r="OIA497" s="1"/>
      <c r="OIB497" s="1"/>
      <c r="OIC497" s="1"/>
      <c r="OID497" s="1"/>
      <c r="OIE497" s="1"/>
      <c r="OIF497" s="1"/>
      <c r="OIG497" s="1"/>
      <c r="OIH497" s="1"/>
      <c r="OII497" s="1"/>
      <c r="OIJ497" s="1"/>
      <c r="OIK497" s="1"/>
      <c r="OIL497" s="1"/>
      <c r="OIM497" s="1"/>
      <c r="OIN497" s="1"/>
      <c r="OIO497" s="1"/>
      <c r="OIP497" s="1"/>
      <c r="OIQ497" s="1"/>
      <c r="OIR497" s="1"/>
      <c r="OIS497" s="1"/>
      <c r="OIT497" s="1"/>
      <c r="OIU497" s="1"/>
      <c r="OIV497" s="1"/>
      <c r="OIW497" s="1"/>
      <c r="OIX497" s="1"/>
      <c r="OIY497" s="1"/>
      <c r="OIZ497" s="1"/>
      <c r="OJA497" s="1"/>
      <c r="OJB497" s="1"/>
      <c r="OJC497" s="1"/>
      <c r="OJD497" s="1"/>
      <c r="OJE497" s="1"/>
      <c r="OJF497" s="1"/>
      <c r="OJG497" s="1"/>
      <c r="OJH497" s="1"/>
      <c r="OJI497" s="1"/>
      <c r="OJJ497" s="1"/>
      <c r="OJK497" s="1"/>
      <c r="OJL497" s="1"/>
      <c r="OJM497" s="1"/>
      <c r="OJN497" s="1"/>
      <c r="OJO497" s="1"/>
      <c r="OJP497" s="1"/>
      <c r="OJQ497" s="1"/>
      <c r="OJR497" s="1"/>
      <c r="OJS497" s="1"/>
      <c r="OJT497" s="1"/>
      <c r="OJU497" s="1"/>
      <c r="OJV497" s="1"/>
      <c r="OJW497" s="1"/>
      <c r="OJX497" s="1"/>
      <c r="OJY497" s="1"/>
      <c r="OJZ497" s="1"/>
      <c r="OKA497" s="1"/>
      <c r="OKB497" s="1"/>
      <c r="OKC497" s="1"/>
      <c r="OKD497" s="1"/>
      <c r="OKE497" s="1"/>
      <c r="OKF497" s="1"/>
      <c r="OKG497" s="1"/>
      <c r="OKH497" s="1"/>
      <c r="OKI497" s="1"/>
      <c r="OKJ497" s="1"/>
      <c r="OKK497" s="1"/>
      <c r="OKL497" s="1"/>
      <c r="OKM497" s="1"/>
      <c r="OKN497" s="1"/>
      <c r="OKO497" s="1"/>
      <c r="OKP497" s="1"/>
      <c r="OKQ497" s="1"/>
      <c r="OKR497" s="1"/>
      <c r="OKS497" s="1"/>
      <c r="OKT497" s="1"/>
      <c r="OKU497" s="1"/>
      <c r="OKV497" s="1"/>
      <c r="OKW497" s="1"/>
      <c r="OKX497" s="1"/>
      <c r="OKY497" s="1"/>
      <c r="OKZ497" s="1"/>
      <c r="OLA497" s="1"/>
      <c r="OLB497" s="1"/>
      <c r="OLC497" s="1"/>
      <c r="OLD497" s="1"/>
      <c r="OLE497" s="1"/>
      <c r="OLF497" s="1"/>
      <c r="OLG497" s="1"/>
      <c r="OLH497" s="1"/>
      <c r="OLI497" s="1"/>
      <c r="OLJ497" s="1"/>
      <c r="OLK497" s="1"/>
      <c r="OLL497" s="1"/>
      <c r="OLM497" s="1"/>
      <c r="OLN497" s="1"/>
      <c r="OLO497" s="1"/>
      <c r="OLP497" s="1"/>
      <c r="OLQ497" s="1"/>
      <c r="OLR497" s="1"/>
      <c r="OLS497" s="1"/>
      <c r="OLT497" s="1"/>
      <c r="OLU497" s="1"/>
      <c r="OLV497" s="1"/>
      <c r="OLW497" s="1"/>
      <c r="OLX497" s="1"/>
      <c r="OLY497" s="1"/>
      <c r="OLZ497" s="1"/>
      <c r="OMA497" s="1"/>
      <c r="OMB497" s="1"/>
      <c r="OMC497" s="1"/>
      <c r="OMD497" s="1"/>
      <c r="OME497" s="1"/>
      <c r="OMF497" s="1"/>
      <c r="OMG497" s="1"/>
      <c r="OMH497" s="1"/>
      <c r="OMI497" s="1"/>
      <c r="OMJ497" s="1"/>
      <c r="OMK497" s="1"/>
      <c r="OML497" s="1"/>
      <c r="OMM497" s="1"/>
      <c r="OMN497" s="1"/>
      <c r="OMO497" s="1"/>
      <c r="OMP497" s="1"/>
      <c r="OMQ497" s="1"/>
      <c r="OMR497" s="1"/>
      <c r="OMS497" s="1"/>
      <c r="OMT497" s="1"/>
      <c r="OMU497" s="1"/>
      <c r="OMV497" s="1"/>
      <c r="OMW497" s="1"/>
      <c r="OMX497" s="1"/>
      <c r="OMY497" s="1"/>
      <c r="OMZ497" s="1"/>
      <c r="ONA497" s="1"/>
      <c r="ONB497" s="1"/>
      <c r="ONC497" s="1"/>
      <c r="OND497" s="1"/>
      <c r="ONE497" s="1"/>
      <c r="ONF497" s="1"/>
      <c r="ONG497" s="1"/>
      <c r="ONH497" s="1"/>
      <c r="ONI497" s="1"/>
      <c r="ONJ497" s="1"/>
      <c r="ONK497" s="1"/>
      <c r="ONL497" s="1"/>
      <c r="ONM497" s="1"/>
      <c r="ONN497" s="1"/>
      <c r="ONO497" s="1"/>
      <c r="ONP497" s="1"/>
      <c r="ONQ497" s="1"/>
      <c r="ONR497" s="1"/>
      <c r="ONS497" s="1"/>
      <c r="ONT497" s="1"/>
      <c r="ONU497" s="1"/>
      <c r="ONV497" s="1"/>
      <c r="ONW497" s="1"/>
      <c r="ONX497" s="1"/>
      <c r="ONY497" s="1"/>
      <c r="ONZ497" s="1"/>
      <c r="OOA497" s="1"/>
      <c r="OOB497" s="1"/>
      <c r="OOC497" s="1"/>
      <c r="OOD497" s="1"/>
      <c r="OOE497" s="1"/>
      <c r="OOF497" s="1"/>
      <c r="OOG497" s="1"/>
      <c r="OOH497" s="1"/>
      <c r="OOI497" s="1"/>
      <c r="OOJ497" s="1"/>
      <c r="OOK497" s="1"/>
      <c r="OOL497" s="1"/>
      <c r="OOM497" s="1"/>
      <c r="OON497" s="1"/>
      <c r="OOO497" s="1"/>
      <c r="OOP497" s="1"/>
      <c r="OOQ497" s="1"/>
      <c r="OOR497" s="1"/>
      <c r="OOS497" s="1"/>
      <c r="OOT497" s="1"/>
      <c r="OOU497" s="1"/>
      <c r="OOV497" s="1"/>
      <c r="OOW497" s="1"/>
      <c r="OOX497" s="1"/>
      <c r="OOY497" s="1"/>
      <c r="OOZ497" s="1"/>
      <c r="OPA497" s="1"/>
      <c r="OPB497" s="1"/>
      <c r="OPC497" s="1"/>
      <c r="OPD497" s="1"/>
      <c r="OPE497" s="1"/>
      <c r="OPF497" s="1"/>
      <c r="OPG497" s="1"/>
      <c r="OPH497" s="1"/>
      <c r="OPI497" s="1"/>
      <c r="OPJ497" s="1"/>
      <c r="OPK497" s="1"/>
      <c r="OPL497" s="1"/>
      <c r="OPM497" s="1"/>
      <c r="OPN497" s="1"/>
      <c r="OPO497" s="1"/>
      <c r="OPP497" s="1"/>
      <c r="OPQ497" s="1"/>
      <c r="OPR497" s="1"/>
      <c r="OPS497" s="1"/>
      <c r="OPT497" s="1"/>
      <c r="OPU497" s="1"/>
      <c r="OPV497" s="1"/>
      <c r="OPW497" s="1"/>
      <c r="OPX497" s="1"/>
      <c r="OPY497" s="1"/>
      <c r="OPZ497" s="1"/>
      <c r="OQA497" s="1"/>
      <c r="OQB497" s="1"/>
      <c r="OQC497" s="1"/>
      <c r="OQD497" s="1"/>
      <c r="OQE497" s="1"/>
      <c r="OQF497" s="1"/>
      <c r="OQG497" s="1"/>
      <c r="OQH497" s="1"/>
      <c r="OQI497" s="1"/>
      <c r="OQJ497" s="1"/>
      <c r="OQK497" s="1"/>
      <c r="OQL497" s="1"/>
      <c r="OQM497" s="1"/>
      <c r="OQN497" s="1"/>
      <c r="OQO497" s="1"/>
      <c r="OQP497" s="1"/>
      <c r="OQQ497" s="1"/>
      <c r="OQR497" s="1"/>
      <c r="OQS497" s="1"/>
      <c r="OQT497" s="1"/>
      <c r="OQU497" s="1"/>
      <c r="OQV497" s="1"/>
      <c r="OQW497" s="1"/>
      <c r="OQX497" s="1"/>
      <c r="OQY497" s="1"/>
      <c r="OQZ497" s="1"/>
      <c r="ORA497" s="1"/>
      <c r="ORB497" s="1"/>
      <c r="ORC497" s="1"/>
      <c r="ORD497" s="1"/>
      <c r="ORE497" s="1"/>
      <c r="ORF497" s="1"/>
      <c r="ORG497" s="1"/>
      <c r="ORH497" s="1"/>
      <c r="ORI497" s="1"/>
      <c r="ORJ497" s="1"/>
      <c r="ORK497" s="1"/>
      <c r="ORL497" s="1"/>
      <c r="ORM497" s="1"/>
      <c r="ORN497" s="1"/>
      <c r="ORO497" s="1"/>
      <c r="ORP497" s="1"/>
      <c r="ORQ497" s="1"/>
      <c r="ORR497" s="1"/>
      <c r="ORS497" s="1"/>
      <c r="ORT497" s="1"/>
      <c r="ORU497" s="1"/>
      <c r="ORV497" s="1"/>
      <c r="ORW497" s="1"/>
      <c r="ORX497" s="1"/>
      <c r="ORY497" s="1"/>
      <c r="ORZ497" s="1"/>
      <c r="OSA497" s="1"/>
      <c r="OSB497" s="1"/>
      <c r="OSC497" s="1"/>
      <c r="OSD497" s="1"/>
      <c r="OSE497" s="1"/>
      <c r="OSF497" s="1"/>
      <c r="OSG497" s="1"/>
      <c r="OSH497" s="1"/>
      <c r="OSI497" s="1"/>
      <c r="OSJ497" s="1"/>
      <c r="OSK497" s="1"/>
      <c r="OSL497" s="1"/>
      <c r="OSM497" s="1"/>
      <c r="OSN497" s="1"/>
      <c r="OSO497" s="1"/>
      <c r="OSP497" s="1"/>
      <c r="OSQ497" s="1"/>
      <c r="OSR497" s="1"/>
      <c r="OSS497" s="1"/>
      <c r="OST497" s="1"/>
      <c r="OSU497" s="1"/>
      <c r="OSV497" s="1"/>
      <c r="OSW497" s="1"/>
      <c r="OSX497" s="1"/>
      <c r="OSY497" s="1"/>
      <c r="OSZ497" s="1"/>
      <c r="OTA497" s="1"/>
      <c r="OTB497" s="1"/>
      <c r="OTC497" s="1"/>
      <c r="OTD497" s="1"/>
      <c r="OTE497" s="1"/>
      <c r="OTF497" s="1"/>
      <c r="OTG497" s="1"/>
      <c r="OTH497" s="1"/>
      <c r="OTI497" s="1"/>
      <c r="OTJ497" s="1"/>
      <c r="OTK497" s="1"/>
      <c r="OTL497" s="1"/>
      <c r="OTM497" s="1"/>
      <c r="OTN497" s="1"/>
      <c r="OTO497" s="1"/>
      <c r="OTP497" s="1"/>
      <c r="OTQ497" s="1"/>
      <c r="OTR497" s="1"/>
      <c r="OTS497" s="1"/>
      <c r="OTT497" s="1"/>
      <c r="OTU497" s="1"/>
      <c r="OTV497" s="1"/>
      <c r="OTW497" s="1"/>
      <c r="OTX497" s="1"/>
      <c r="OTY497" s="1"/>
      <c r="OTZ497" s="1"/>
      <c r="OUA497" s="1"/>
      <c r="OUB497" s="1"/>
      <c r="OUC497" s="1"/>
      <c r="OUD497" s="1"/>
      <c r="OUE497" s="1"/>
      <c r="OUF497" s="1"/>
      <c r="OUG497" s="1"/>
      <c r="OUH497" s="1"/>
      <c r="OUI497" s="1"/>
      <c r="OUJ497" s="1"/>
      <c r="OUK497" s="1"/>
      <c r="OUL497" s="1"/>
      <c r="OUM497" s="1"/>
      <c r="OUN497" s="1"/>
      <c r="OUO497" s="1"/>
      <c r="OUP497" s="1"/>
      <c r="OUQ497" s="1"/>
      <c r="OUR497" s="1"/>
      <c r="OUS497" s="1"/>
      <c r="OUT497" s="1"/>
      <c r="OUU497" s="1"/>
      <c r="OUV497" s="1"/>
      <c r="OUW497" s="1"/>
      <c r="OUX497" s="1"/>
      <c r="OUY497" s="1"/>
      <c r="OUZ497" s="1"/>
      <c r="OVA497" s="1"/>
      <c r="OVB497" s="1"/>
      <c r="OVC497" s="1"/>
      <c r="OVD497" s="1"/>
      <c r="OVE497" s="1"/>
      <c r="OVF497" s="1"/>
      <c r="OVG497" s="1"/>
      <c r="OVH497" s="1"/>
      <c r="OVI497" s="1"/>
      <c r="OVJ497" s="1"/>
      <c r="OVK497" s="1"/>
      <c r="OVL497" s="1"/>
      <c r="OVM497" s="1"/>
      <c r="OVN497" s="1"/>
      <c r="OVO497" s="1"/>
      <c r="OVP497" s="1"/>
      <c r="OVQ497" s="1"/>
      <c r="OVR497" s="1"/>
      <c r="OVS497" s="1"/>
      <c r="OVT497" s="1"/>
      <c r="OVU497" s="1"/>
      <c r="OVV497" s="1"/>
      <c r="OVW497" s="1"/>
      <c r="OVX497" s="1"/>
      <c r="OVY497" s="1"/>
      <c r="OVZ497" s="1"/>
      <c r="OWA497" s="1"/>
      <c r="OWB497" s="1"/>
      <c r="OWC497" s="1"/>
      <c r="OWD497" s="1"/>
      <c r="OWE497" s="1"/>
      <c r="OWF497" s="1"/>
      <c r="OWG497" s="1"/>
      <c r="OWH497" s="1"/>
      <c r="OWI497" s="1"/>
      <c r="OWJ497" s="1"/>
      <c r="OWK497" s="1"/>
      <c r="OWL497" s="1"/>
      <c r="OWM497" s="1"/>
      <c r="OWN497" s="1"/>
      <c r="OWO497" s="1"/>
      <c r="OWP497" s="1"/>
      <c r="OWQ497" s="1"/>
      <c r="OWR497" s="1"/>
      <c r="OWS497" s="1"/>
      <c r="OWT497" s="1"/>
      <c r="OWU497" s="1"/>
      <c r="OWV497" s="1"/>
      <c r="OWW497" s="1"/>
      <c r="OWX497" s="1"/>
      <c r="OWY497" s="1"/>
      <c r="OWZ497" s="1"/>
      <c r="OXA497" s="1"/>
      <c r="OXB497" s="1"/>
      <c r="OXC497" s="1"/>
      <c r="OXD497" s="1"/>
      <c r="OXE497" s="1"/>
      <c r="OXF497" s="1"/>
      <c r="OXG497" s="1"/>
      <c r="OXH497" s="1"/>
      <c r="OXI497" s="1"/>
      <c r="OXJ497" s="1"/>
      <c r="OXK497" s="1"/>
      <c r="OXL497" s="1"/>
      <c r="OXM497" s="1"/>
      <c r="OXN497" s="1"/>
      <c r="OXO497" s="1"/>
      <c r="OXP497" s="1"/>
      <c r="OXQ497" s="1"/>
      <c r="OXR497" s="1"/>
      <c r="OXS497" s="1"/>
      <c r="OXT497" s="1"/>
      <c r="OXU497" s="1"/>
      <c r="OXV497" s="1"/>
      <c r="OXW497" s="1"/>
      <c r="OXX497" s="1"/>
      <c r="OXY497" s="1"/>
      <c r="OXZ497" s="1"/>
      <c r="OYA497" s="1"/>
      <c r="OYB497" s="1"/>
      <c r="OYC497" s="1"/>
      <c r="OYD497" s="1"/>
      <c r="OYE497" s="1"/>
      <c r="OYF497" s="1"/>
      <c r="OYG497" s="1"/>
      <c r="OYH497" s="1"/>
      <c r="OYI497" s="1"/>
      <c r="OYJ497" s="1"/>
      <c r="OYK497" s="1"/>
      <c r="OYL497" s="1"/>
      <c r="OYM497" s="1"/>
      <c r="OYN497" s="1"/>
      <c r="OYO497" s="1"/>
      <c r="OYP497" s="1"/>
      <c r="OYQ497" s="1"/>
      <c r="OYR497" s="1"/>
      <c r="OYS497" s="1"/>
      <c r="OYT497" s="1"/>
      <c r="OYU497" s="1"/>
      <c r="OYV497" s="1"/>
      <c r="OYW497" s="1"/>
      <c r="OYX497" s="1"/>
      <c r="OYY497" s="1"/>
      <c r="OYZ497" s="1"/>
      <c r="OZA497" s="1"/>
      <c r="OZB497" s="1"/>
      <c r="OZC497" s="1"/>
      <c r="OZD497" s="1"/>
      <c r="OZE497" s="1"/>
      <c r="OZF497" s="1"/>
      <c r="OZG497" s="1"/>
      <c r="OZH497" s="1"/>
      <c r="OZI497" s="1"/>
      <c r="OZJ497" s="1"/>
      <c r="OZK497" s="1"/>
      <c r="OZL497" s="1"/>
      <c r="OZM497" s="1"/>
      <c r="OZN497" s="1"/>
      <c r="OZO497" s="1"/>
      <c r="OZP497" s="1"/>
      <c r="OZQ497" s="1"/>
      <c r="OZR497" s="1"/>
      <c r="OZS497" s="1"/>
      <c r="OZT497" s="1"/>
      <c r="OZU497" s="1"/>
      <c r="OZV497" s="1"/>
      <c r="OZW497" s="1"/>
      <c r="OZX497" s="1"/>
      <c r="OZY497" s="1"/>
      <c r="OZZ497" s="1"/>
      <c r="PAA497" s="1"/>
      <c r="PAB497" s="1"/>
      <c r="PAC497" s="1"/>
      <c r="PAD497" s="1"/>
      <c r="PAE497" s="1"/>
      <c r="PAF497" s="1"/>
      <c r="PAG497" s="1"/>
      <c r="PAH497" s="1"/>
      <c r="PAI497" s="1"/>
      <c r="PAJ497" s="1"/>
      <c r="PAK497" s="1"/>
      <c r="PAL497" s="1"/>
      <c r="PAM497" s="1"/>
      <c r="PAN497" s="1"/>
      <c r="PAO497" s="1"/>
      <c r="PAP497" s="1"/>
      <c r="PAQ497" s="1"/>
      <c r="PAR497" s="1"/>
      <c r="PAS497" s="1"/>
      <c r="PAT497" s="1"/>
      <c r="PAU497" s="1"/>
      <c r="PAV497" s="1"/>
      <c r="PAW497" s="1"/>
      <c r="PAX497" s="1"/>
      <c r="PAY497" s="1"/>
      <c r="PAZ497" s="1"/>
      <c r="PBA497" s="1"/>
      <c r="PBB497" s="1"/>
      <c r="PBC497" s="1"/>
      <c r="PBD497" s="1"/>
      <c r="PBE497" s="1"/>
      <c r="PBF497" s="1"/>
      <c r="PBG497" s="1"/>
      <c r="PBH497" s="1"/>
      <c r="PBI497" s="1"/>
      <c r="PBJ497" s="1"/>
      <c r="PBK497" s="1"/>
      <c r="PBL497" s="1"/>
      <c r="PBM497" s="1"/>
      <c r="PBN497" s="1"/>
      <c r="PBO497" s="1"/>
      <c r="PBP497" s="1"/>
      <c r="PBQ497" s="1"/>
      <c r="PBR497" s="1"/>
      <c r="PBS497" s="1"/>
      <c r="PBT497" s="1"/>
      <c r="PBU497" s="1"/>
      <c r="PBV497" s="1"/>
      <c r="PBW497" s="1"/>
      <c r="PBX497" s="1"/>
      <c r="PBY497" s="1"/>
      <c r="PBZ497" s="1"/>
      <c r="PCA497" s="1"/>
      <c r="PCB497" s="1"/>
      <c r="PCC497" s="1"/>
      <c r="PCD497" s="1"/>
      <c r="PCE497" s="1"/>
      <c r="PCF497" s="1"/>
      <c r="PCG497" s="1"/>
      <c r="PCH497" s="1"/>
      <c r="PCI497" s="1"/>
      <c r="PCJ497" s="1"/>
      <c r="PCK497" s="1"/>
      <c r="PCL497" s="1"/>
      <c r="PCM497" s="1"/>
      <c r="PCN497" s="1"/>
      <c r="PCO497" s="1"/>
      <c r="PCP497" s="1"/>
      <c r="PCQ497" s="1"/>
      <c r="PCR497" s="1"/>
      <c r="PCS497" s="1"/>
      <c r="PCT497" s="1"/>
      <c r="PCU497" s="1"/>
      <c r="PCV497" s="1"/>
      <c r="PCW497" s="1"/>
      <c r="PCX497" s="1"/>
      <c r="PCY497" s="1"/>
      <c r="PCZ497" s="1"/>
      <c r="PDA497" s="1"/>
      <c r="PDB497" s="1"/>
      <c r="PDC497" s="1"/>
      <c r="PDD497" s="1"/>
      <c r="PDE497" s="1"/>
      <c r="PDF497" s="1"/>
      <c r="PDG497" s="1"/>
      <c r="PDH497" s="1"/>
      <c r="PDI497" s="1"/>
      <c r="PDJ497" s="1"/>
      <c r="PDK497" s="1"/>
      <c r="PDL497" s="1"/>
      <c r="PDM497" s="1"/>
      <c r="PDN497" s="1"/>
      <c r="PDO497" s="1"/>
      <c r="PDP497" s="1"/>
      <c r="PDQ497" s="1"/>
      <c r="PDR497" s="1"/>
      <c r="PDS497" s="1"/>
      <c r="PDT497" s="1"/>
      <c r="PDU497" s="1"/>
      <c r="PDV497" s="1"/>
      <c r="PDW497" s="1"/>
      <c r="PDX497" s="1"/>
      <c r="PDY497" s="1"/>
      <c r="PDZ497" s="1"/>
      <c r="PEA497" s="1"/>
      <c r="PEB497" s="1"/>
      <c r="PEC497" s="1"/>
      <c r="PED497" s="1"/>
      <c r="PEE497" s="1"/>
      <c r="PEF497" s="1"/>
      <c r="PEG497" s="1"/>
      <c r="PEH497" s="1"/>
      <c r="PEI497" s="1"/>
      <c r="PEJ497" s="1"/>
      <c r="PEK497" s="1"/>
      <c r="PEL497" s="1"/>
      <c r="PEM497" s="1"/>
      <c r="PEN497" s="1"/>
      <c r="PEO497" s="1"/>
      <c r="PEP497" s="1"/>
      <c r="PEQ497" s="1"/>
      <c r="PER497" s="1"/>
      <c r="PES497" s="1"/>
      <c r="PET497" s="1"/>
      <c r="PEU497" s="1"/>
      <c r="PEV497" s="1"/>
      <c r="PEW497" s="1"/>
      <c r="PEX497" s="1"/>
      <c r="PEY497" s="1"/>
      <c r="PEZ497" s="1"/>
      <c r="PFA497" s="1"/>
      <c r="PFB497" s="1"/>
      <c r="PFC497" s="1"/>
      <c r="PFD497" s="1"/>
      <c r="PFE497" s="1"/>
      <c r="PFF497" s="1"/>
      <c r="PFG497" s="1"/>
      <c r="PFH497" s="1"/>
      <c r="PFI497" s="1"/>
      <c r="PFJ497" s="1"/>
      <c r="PFK497" s="1"/>
      <c r="PFL497" s="1"/>
      <c r="PFM497" s="1"/>
      <c r="PFN497" s="1"/>
      <c r="PFO497" s="1"/>
      <c r="PFP497" s="1"/>
      <c r="PFQ497" s="1"/>
      <c r="PFR497" s="1"/>
      <c r="PFS497" s="1"/>
      <c r="PFT497" s="1"/>
      <c r="PFU497" s="1"/>
      <c r="PFV497" s="1"/>
      <c r="PFW497" s="1"/>
      <c r="PFX497" s="1"/>
      <c r="PFY497" s="1"/>
      <c r="PFZ497" s="1"/>
      <c r="PGA497" s="1"/>
      <c r="PGB497" s="1"/>
      <c r="PGC497" s="1"/>
      <c r="PGD497" s="1"/>
      <c r="PGE497" s="1"/>
      <c r="PGF497" s="1"/>
      <c r="PGG497" s="1"/>
      <c r="PGH497" s="1"/>
      <c r="PGI497" s="1"/>
      <c r="PGJ497" s="1"/>
      <c r="PGK497" s="1"/>
      <c r="PGL497" s="1"/>
      <c r="PGM497" s="1"/>
      <c r="PGN497" s="1"/>
      <c r="PGO497" s="1"/>
      <c r="PGP497" s="1"/>
      <c r="PGQ497" s="1"/>
      <c r="PGR497" s="1"/>
      <c r="PGS497" s="1"/>
      <c r="PGT497" s="1"/>
      <c r="PGU497" s="1"/>
      <c r="PGV497" s="1"/>
      <c r="PGW497" s="1"/>
      <c r="PGX497" s="1"/>
      <c r="PGY497" s="1"/>
      <c r="PGZ497" s="1"/>
      <c r="PHA497" s="1"/>
      <c r="PHB497" s="1"/>
      <c r="PHC497" s="1"/>
      <c r="PHD497" s="1"/>
      <c r="PHE497" s="1"/>
      <c r="PHF497" s="1"/>
      <c r="PHG497" s="1"/>
      <c r="PHH497" s="1"/>
      <c r="PHI497" s="1"/>
      <c r="PHJ497" s="1"/>
      <c r="PHK497" s="1"/>
      <c r="PHL497" s="1"/>
      <c r="PHM497" s="1"/>
      <c r="PHN497" s="1"/>
      <c r="PHO497" s="1"/>
      <c r="PHP497" s="1"/>
      <c r="PHQ497" s="1"/>
      <c r="PHR497" s="1"/>
      <c r="PHS497" s="1"/>
      <c r="PHT497" s="1"/>
      <c r="PHU497" s="1"/>
      <c r="PHV497" s="1"/>
      <c r="PHW497" s="1"/>
      <c r="PHX497" s="1"/>
      <c r="PHY497" s="1"/>
      <c r="PHZ497" s="1"/>
      <c r="PIA497" s="1"/>
      <c r="PIB497" s="1"/>
      <c r="PIC497" s="1"/>
      <c r="PID497" s="1"/>
      <c r="PIE497" s="1"/>
      <c r="PIF497" s="1"/>
      <c r="PIG497" s="1"/>
      <c r="PIH497" s="1"/>
      <c r="PII497" s="1"/>
      <c r="PIJ497" s="1"/>
      <c r="PIK497" s="1"/>
      <c r="PIL497" s="1"/>
      <c r="PIM497" s="1"/>
      <c r="PIN497" s="1"/>
      <c r="PIO497" s="1"/>
      <c r="PIP497" s="1"/>
      <c r="PIQ497" s="1"/>
      <c r="PIR497" s="1"/>
      <c r="PIS497" s="1"/>
      <c r="PIT497" s="1"/>
      <c r="PIU497" s="1"/>
      <c r="PIV497" s="1"/>
      <c r="PIW497" s="1"/>
      <c r="PIX497" s="1"/>
      <c r="PIY497" s="1"/>
      <c r="PIZ497" s="1"/>
      <c r="PJA497" s="1"/>
      <c r="PJB497" s="1"/>
      <c r="PJC497" s="1"/>
      <c r="PJD497" s="1"/>
      <c r="PJE497" s="1"/>
      <c r="PJF497" s="1"/>
      <c r="PJG497" s="1"/>
      <c r="PJH497" s="1"/>
      <c r="PJI497" s="1"/>
      <c r="PJJ497" s="1"/>
      <c r="PJK497" s="1"/>
      <c r="PJL497" s="1"/>
      <c r="PJM497" s="1"/>
      <c r="PJN497" s="1"/>
      <c r="PJO497" s="1"/>
      <c r="PJP497" s="1"/>
      <c r="PJQ497" s="1"/>
      <c r="PJR497" s="1"/>
      <c r="PJS497" s="1"/>
      <c r="PJT497" s="1"/>
      <c r="PJU497" s="1"/>
      <c r="PJV497" s="1"/>
      <c r="PJW497" s="1"/>
      <c r="PJX497" s="1"/>
      <c r="PJY497" s="1"/>
      <c r="PJZ497" s="1"/>
      <c r="PKA497" s="1"/>
      <c r="PKB497" s="1"/>
      <c r="PKC497" s="1"/>
      <c r="PKD497" s="1"/>
      <c r="PKE497" s="1"/>
      <c r="PKF497" s="1"/>
      <c r="PKG497" s="1"/>
      <c r="PKH497" s="1"/>
      <c r="PKI497" s="1"/>
      <c r="PKJ497" s="1"/>
      <c r="PKK497" s="1"/>
      <c r="PKL497" s="1"/>
      <c r="PKM497" s="1"/>
      <c r="PKN497" s="1"/>
      <c r="PKO497" s="1"/>
      <c r="PKP497" s="1"/>
      <c r="PKQ497" s="1"/>
      <c r="PKR497" s="1"/>
      <c r="PKS497" s="1"/>
      <c r="PKT497" s="1"/>
      <c r="PKU497" s="1"/>
      <c r="PKV497" s="1"/>
      <c r="PKW497" s="1"/>
      <c r="PKX497" s="1"/>
      <c r="PKY497" s="1"/>
      <c r="PKZ497" s="1"/>
      <c r="PLA497" s="1"/>
      <c r="PLB497" s="1"/>
      <c r="PLC497" s="1"/>
      <c r="PLD497" s="1"/>
      <c r="PLE497" s="1"/>
      <c r="PLF497" s="1"/>
      <c r="PLG497" s="1"/>
      <c r="PLH497" s="1"/>
      <c r="PLI497" s="1"/>
      <c r="PLJ497" s="1"/>
      <c r="PLK497" s="1"/>
      <c r="PLL497" s="1"/>
      <c r="PLM497" s="1"/>
      <c r="PLN497" s="1"/>
      <c r="PLO497" s="1"/>
      <c r="PLP497" s="1"/>
      <c r="PLQ497" s="1"/>
      <c r="PLR497" s="1"/>
      <c r="PLS497" s="1"/>
      <c r="PLT497" s="1"/>
      <c r="PLU497" s="1"/>
      <c r="PLV497" s="1"/>
      <c r="PLW497" s="1"/>
      <c r="PLX497" s="1"/>
      <c r="PLY497" s="1"/>
      <c r="PLZ497" s="1"/>
      <c r="PMA497" s="1"/>
      <c r="PMB497" s="1"/>
      <c r="PMC497" s="1"/>
      <c r="PMD497" s="1"/>
      <c r="PME497" s="1"/>
      <c r="PMF497" s="1"/>
      <c r="PMG497" s="1"/>
      <c r="PMH497" s="1"/>
      <c r="PMI497" s="1"/>
      <c r="PMJ497" s="1"/>
      <c r="PMK497" s="1"/>
      <c r="PML497" s="1"/>
      <c r="PMM497" s="1"/>
      <c r="PMN497" s="1"/>
      <c r="PMO497" s="1"/>
      <c r="PMP497" s="1"/>
      <c r="PMQ497" s="1"/>
      <c r="PMR497" s="1"/>
      <c r="PMS497" s="1"/>
      <c r="PMT497" s="1"/>
      <c r="PMU497" s="1"/>
      <c r="PMV497" s="1"/>
      <c r="PMW497" s="1"/>
      <c r="PMX497" s="1"/>
      <c r="PMY497" s="1"/>
      <c r="PMZ497" s="1"/>
      <c r="PNA497" s="1"/>
      <c r="PNB497" s="1"/>
      <c r="PNC497" s="1"/>
      <c r="PND497" s="1"/>
      <c r="PNE497" s="1"/>
      <c r="PNF497" s="1"/>
      <c r="PNG497" s="1"/>
      <c r="PNH497" s="1"/>
      <c r="PNI497" s="1"/>
      <c r="PNJ497" s="1"/>
      <c r="PNK497" s="1"/>
      <c r="PNL497" s="1"/>
      <c r="PNM497" s="1"/>
      <c r="PNN497" s="1"/>
      <c r="PNO497" s="1"/>
      <c r="PNP497" s="1"/>
      <c r="PNQ497" s="1"/>
      <c r="PNR497" s="1"/>
      <c r="PNS497" s="1"/>
      <c r="PNT497" s="1"/>
      <c r="PNU497" s="1"/>
      <c r="PNV497" s="1"/>
      <c r="PNW497" s="1"/>
      <c r="PNX497" s="1"/>
      <c r="PNY497" s="1"/>
      <c r="PNZ497" s="1"/>
      <c r="POA497" s="1"/>
      <c r="POB497" s="1"/>
      <c r="POC497" s="1"/>
      <c r="POD497" s="1"/>
      <c r="POE497" s="1"/>
      <c r="POF497" s="1"/>
      <c r="POG497" s="1"/>
      <c r="POH497" s="1"/>
      <c r="POI497" s="1"/>
      <c r="POJ497" s="1"/>
      <c r="POK497" s="1"/>
      <c r="POL497" s="1"/>
      <c r="POM497" s="1"/>
      <c r="PON497" s="1"/>
      <c r="POO497" s="1"/>
      <c r="POP497" s="1"/>
      <c r="POQ497" s="1"/>
      <c r="POR497" s="1"/>
      <c r="POS497" s="1"/>
      <c r="POT497" s="1"/>
      <c r="POU497" s="1"/>
      <c r="POV497" s="1"/>
      <c r="POW497" s="1"/>
      <c r="POX497" s="1"/>
      <c r="POY497" s="1"/>
      <c r="POZ497" s="1"/>
      <c r="PPA497" s="1"/>
      <c r="PPB497" s="1"/>
      <c r="PPC497" s="1"/>
      <c r="PPD497" s="1"/>
      <c r="PPE497" s="1"/>
      <c r="PPF497" s="1"/>
      <c r="PPG497" s="1"/>
      <c r="PPH497" s="1"/>
      <c r="PPI497" s="1"/>
      <c r="PPJ497" s="1"/>
      <c r="PPK497" s="1"/>
      <c r="PPL497" s="1"/>
      <c r="PPM497" s="1"/>
      <c r="PPN497" s="1"/>
      <c r="PPO497" s="1"/>
      <c r="PPP497" s="1"/>
      <c r="PPQ497" s="1"/>
      <c r="PPR497" s="1"/>
      <c r="PPS497" s="1"/>
      <c r="PPT497" s="1"/>
      <c r="PPU497" s="1"/>
      <c r="PPV497" s="1"/>
      <c r="PPW497" s="1"/>
      <c r="PPX497" s="1"/>
      <c r="PPY497" s="1"/>
      <c r="PPZ497" s="1"/>
      <c r="PQA497" s="1"/>
      <c r="PQB497" s="1"/>
      <c r="PQC497" s="1"/>
      <c r="PQD497" s="1"/>
      <c r="PQE497" s="1"/>
      <c r="PQF497" s="1"/>
      <c r="PQG497" s="1"/>
      <c r="PQH497" s="1"/>
      <c r="PQI497" s="1"/>
      <c r="PQJ497" s="1"/>
      <c r="PQK497" s="1"/>
      <c r="PQL497" s="1"/>
      <c r="PQM497" s="1"/>
      <c r="PQN497" s="1"/>
      <c r="PQO497" s="1"/>
      <c r="PQP497" s="1"/>
      <c r="PQQ497" s="1"/>
      <c r="PQR497" s="1"/>
      <c r="PQS497" s="1"/>
      <c r="PQT497" s="1"/>
      <c r="PQU497" s="1"/>
      <c r="PQV497" s="1"/>
      <c r="PQW497" s="1"/>
      <c r="PQX497" s="1"/>
      <c r="PQY497" s="1"/>
      <c r="PQZ497" s="1"/>
      <c r="PRA497" s="1"/>
      <c r="PRB497" s="1"/>
      <c r="PRC497" s="1"/>
      <c r="PRD497" s="1"/>
      <c r="PRE497" s="1"/>
      <c r="PRF497" s="1"/>
      <c r="PRG497" s="1"/>
      <c r="PRH497" s="1"/>
      <c r="PRI497" s="1"/>
      <c r="PRJ497" s="1"/>
      <c r="PRK497" s="1"/>
      <c r="PRL497" s="1"/>
      <c r="PRM497" s="1"/>
      <c r="PRN497" s="1"/>
      <c r="PRO497" s="1"/>
      <c r="PRP497" s="1"/>
      <c r="PRQ497" s="1"/>
      <c r="PRR497" s="1"/>
      <c r="PRS497" s="1"/>
      <c r="PRT497" s="1"/>
      <c r="PRU497" s="1"/>
      <c r="PRV497" s="1"/>
      <c r="PRW497" s="1"/>
      <c r="PRX497" s="1"/>
      <c r="PRY497" s="1"/>
      <c r="PRZ497" s="1"/>
      <c r="PSA497" s="1"/>
      <c r="PSB497" s="1"/>
      <c r="PSC497" s="1"/>
      <c r="PSD497" s="1"/>
      <c r="PSE497" s="1"/>
      <c r="PSF497" s="1"/>
      <c r="PSG497" s="1"/>
      <c r="PSH497" s="1"/>
      <c r="PSI497" s="1"/>
      <c r="PSJ497" s="1"/>
      <c r="PSK497" s="1"/>
      <c r="PSL497" s="1"/>
      <c r="PSM497" s="1"/>
      <c r="PSN497" s="1"/>
      <c r="PSO497" s="1"/>
      <c r="PSP497" s="1"/>
      <c r="PSQ497" s="1"/>
      <c r="PSR497" s="1"/>
      <c r="PSS497" s="1"/>
      <c r="PST497" s="1"/>
      <c r="PSU497" s="1"/>
      <c r="PSV497" s="1"/>
      <c r="PSW497" s="1"/>
      <c r="PSX497" s="1"/>
      <c r="PSY497" s="1"/>
      <c r="PSZ497" s="1"/>
      <c r="PTA497" s="1"/>
      <c r="PTB497" s="1"/>
      <c r="PTC497" s="1"/>
      <c r="PTD497" s="1"/>
      <c r="PTE497" s="1"/>
      <c r="PTF497" s="1"/>
      <c r="PTG497" s="1"/>
      <c r="PTH497" s="1"/>
      <c r="PTI497" s="1"/>
      <c r="PTJ497" s="1"/>
      <c r="PTK497" s="1"/>
      <c r="PTL497" s="1"/>
      <c r="PTM497" s="1"/>
      <c r="PTN497" s="1"/>
      <c r="PTO497" s="1"/>
      <c r="PTP497" s="1"/>
      <c r="PTQ497" s="1"/>
      <c r="PTR497" s="1"/>
      <c r="PTS497" s="1"/>
      <c r="PTT497" s="1"/>
      <c r="PTU497" s="1"/>
      <c r="PTV497" s="1"/>
      <c r="PTW497" s="1"/>
      <c r="PTX497" s="1"/>
      <c r="PTY497" s="1"/>
      <c r="PTZ497" s="1"/>
      <c r="PUA497" s="1"/>
      <c r="PUB497" s="1"/>
      <c r="PUC497" s="1"/>
      <c r="PUD497" s="1"/>
      <c r="PUE497" s="1"/>
      <c r="PUF497" s="1"/>
      <c r="PUG497" s="1"/>
      <c r="PUH497" s="1"/>
      <c r="PUI497" s="1"/>
      <c r="PUJ497" s="1"/>
      <c r="PUK497" s="1"/>
      <c r="PUL497" s="1"/>
      <c r="PUM497" s="1"/>
      <c r="PUN497" s="1"/>
      <c r="PUO497" s="1"/>
      <c r="PUP497" s="1"/>
      <c r="PUQ497" s="1"/>
      <c r="PUR497" s="1"/>
      <c r="PUS497" s="1"/>
      <c r="PUT497" s="1"/>
      <c r="PUU497" s="1"/>
      <c r="PUV497" s="1"/>
      <c r="PUW497" s="1"/>
      <c r="PUX497" s="1"/>
      <c r="PUY497" s="1"/>
      <c r="PUZ497" s="1"/>
      <c r="PVA497" s="1"/>
      <c r="PVB497" s="1"/>
      <c r="PVC497" s="1"/>
      <c r="PVD497" s="1"/>
      <c r="PVE497" s="1"/>
      <c r="PVF497" s="1"/>
      <c r="PVG497" s="1"/>
      <c r="PVH497" s="1"/>
      <c r="PVI497" s="1"/>
      <c r="PVJ497" s="1"/>
      <c r="PVK497" s="1"/>
      <c r="PVL497" s="1"/>
      <c r="PVM497" s="1"/>
      <c r="PVN497" s="1"/>
      <c r="PVO497" s="1"/>
      <c r="PVP497" s="1"/>
      <c r="PVQ497" s="1"/>
      <c r="PVR497" s="1"/>
      <c r="PVS497" s="1"/>
      <c r="PVT497" s="1"/>
      <c r="PVU497" s="1"/>
      <c r="PVV497" s="1"/>
      <c r="PVW497" s="1"/>
      <c r="PVX497" s="1"/>
      <c r="PVY497" s="1"/>
      <c r="PVZ497" s="1"/>
      <c r="PWA497" s="1"/>
      <c r="PWB497" s="1"/>
      <c r="PWC497" s="1"/>
      <c r="PWD497" s="1"/>
      <c r="PWE497" s="1"/>
      <c r="PWF497" s="1"/>
      <c r="PWG497" s="1"/>
      <c r="PWH497" s="1"/>
      <c r="PWI497" s="1"/>
      <c r="PWJ497" s="1"/>
      <c r="PWK497" s="1"/>
      <c r="PWL497" s="1"/>
      <c r="PWM497" s="1"/>
      <c r="PWN497" s="1"/>
      <c r="PWO497" s="1"/>
      <c r="PWP497" s="1"/>
      <c r="PWQ497" s="1"/>
      <c r="PWR497" s="1"/>
      <c r="PWS497" s="1"/>
      <c r="PWT497" s="1"/>
      <c r="PWU497" s="1"/>
      <c r="PWV497" s="1"/>
      <c r="PWW497" s="1"/>
      <c r="PWX497" s="1"/>
      <c r="PWY497" s="1"/>
      <c r="PWZ497" s="1"/>
      <c r="PXA497" s="1"/>
      <c r="PXB497" s="1"/>
      <c r="PXC497" s="1"/>
      <c r="PXD497" s="1"/>
      <c r="PXE497" s="1"/>
      <c r="PXF497" s="1"/>
      <c r="PXG497" s="1"/>
      <c r="PXH497" s="1"/>
      <c r="PXI497" s="1"/>
      <c r="PXJ497" s="1"/>
      <c r="PXK497" s="1"/>
      <c r="PXL497" s="1"/>
      <c r="PXM497" s="1"/>
      <c r="PXN497" s="1"/>
      <c r="PXO497" s="1"/>
      <c r="PXP497" s="1"/>
      <c r="PXQ497" s="1"/>
      <c r="PXR497" s="1"/>
      <c r="PXS497" s="1"/>
      <c r="PXT497" s="1"/>
      <c r="PXU497" s="1"/>
      <c r="PXV497" s="1"/>
      <c r="PXW497" s="1"/>
      <c r="PXX497" s="1"/>
      <c r="PXY497" s="1"/>
      <c r="PXZ497" s="1"/>
      <c r="PYA497" s="1"/>
      <c r="PYB497" s="1"/>
      <c r="PYC497" s="1"/>
      <c r="PYD497" s="1"/>
      <c r="PYE497" s="1"/>
      <c r="PYF497" s="1"/>
      <c r="PYG497" s="1"/>
      <c r="PYH497" s="1"/>
      <c r="PYI497" s="1"/>
      <c r="PYJ497" s="1"/>
      <c r="PYK497" s="1"/>
      <c r="PYL497" s="1"/>
      <c r="PYM497" s="1"/>
      <c r="PYN497" s="1"/>
      <c r="PYO497" s="1"/>
      <c r="PYP497" s="1"/>
      <c r="PYQ497" s="1"/>
      <c r="PYR497" s="1"/>
      <c r="PYS497" s="1"/>
      <c r="PYT497" s="1"/>
      <c r="PYU497" s="1"/>
      <c r="PYV497" s="1"/>
      <c r="PYW497" s="1"/>
      <c r="PYX497" s="1"/>
      <c r="PYY497" s="1"/>
      <c r="PYZ497" s="1"/>
      <c r="PZA497" s="1"/>
      <c r="PZB497" s="1"/>
      <c r="PZC497" s="1"/>
      <c r="PZD497" s="1"/>
      <c r="PZE497" s="1"/>
      <c r="PZF497" s="1"/>
      <c r="PZG497" s="1"/>
      <c r="PZH497" s="1"/>
      <c r="PZI497" s="1"/>
      <c r="PZJ497" s="1"/>
      <c r="PZK497" s="1"/>
      <c r="PZL497" s="1"/>
      <c r="PZM497" s="1"/>
      <c r="PZN497" s="1"/>
      <c r="PZO497" s="1"/>
      <c r="PZP497" s="1"/>
      <c r="PZQ497" s="1"/>
      <c r="PZR497" s="1"/>
      <c r="PZS497" s="1"/>
      <c r="PZT497" s="1"/>
      <c r="PZU497" s="1"/>
      <c r="PZV497" s="1"/>
      <c r="PZW497" s="1"/>
      <c r="PZX497" s="1"/>
      <c r="PZY497" s="1"/>
      <c r="PZZ497" s="1"/>
      <c r="QAA497" s="1"/>
      <c r="QAB497" s="1"/>
      <c r="QAC497" s="1"/>
      <c r="QAD497" s="1"/>
      <c r="QAE497" s="1"/>
      <c r="QAF497" s="1"/>
      <c r="QAG497" s="1"/>
      <c r="QAH497" s="1"/>
      <c r="QAI497" s="1"/>
      <c r="QAJ497" s="1"/>
      <c r="QAK497" s="1"/>
      <c r="QAL497" s="1"/>
      <c r="QAM497" s="1"/>
      <c r="QAN497" s="1"/>
      <c r="QAO497" s="1"/>
      <c r="QAP497" s="1"/>
      <c r="QAQ497" s="1"/>
      <c r="QAR497" s="1"/>
      <c r="QAS497" s="1"/>
      <c r="QAT497" s="1"/>
      <c r="QAU497" s="1"/>
      <c r="QAV497" s="1"/>
      <c r="QAW497" s="1"/>
      <c r="QAX497" s="1"/>
      <c r="QAY497" s="1"/>
      <c r="QAZ497" s="1"/>
      <c r="QBA497" s="1"/>
      <c r="QBB497" s="1"/>
      <c r="QBC497" s="1"/>
      <c r="QBD497" s="1"/>
      <c r="QBE497" s="1"/>
      <c r="QBF497" s="1"/>
      <c r="QBG497" s="1"/>
      <c r="QBH497" s="1"/>
      <c r="QBI497" s="1"/>
      <c r="QBJ497" s="1"/>
      <c r="QBK497" s="1"/>
      <c r="QBL497" s="1"/>
      <c r="QBM497" s="1"/>
      <c r="QBN497" s="1"/>
      <c r="QBO497" s="1"/>
      <c r="QBP497" s="1"/>
      <c r="QBQ497" s="1"/>
      <c r="QBR497" s="1"/>
      <c r="QBS497" s="1"/>
      <c r="QBT497" s="1"/>
      <c r="QBU497" s="1"/>
      <c r="QBV497" s="1"/>
      <c r="QBW497" s="1"/>
      <c r="QBX497" s="1"/>
      <c r="QBY497" s="1"/>
      <c r="QBZ497" s="1"/>
      <c r="QCA497" s="1"/>
      <c r="QCB497" s="1"/>
      <c r="QCC497" s="1"/>
      <c r="QCD497" s="1"/>
      <c r="QCE497" s="1"/>
      <c r="QCF497" s="1"/>
      <c r="QCG497" s="1"/>
      <c r="QCH497" s="1"/>
      <c r="QCI497" s="1"/>
      <c r="QCJ497" s="1"/>
      <c r="QCK497" s="1"/>
      <c r="QCL497" s="1"/>
      <c r="QCM497" s="1"/>
      <c r="QCN497" s="1"/>
      <c r="QCO497" s="1"/>
      <c r="QCP497" s="1"/>
      <c r="QCQ497" s="1"/>
      <c r="QCR497" s="1"/>
      <c r="QCS497" s="1"/>
      <c r="QCT497" s="1"/>
      <c r="QCU497" s="1"/>
      <c r="QCV497" s="1"/>
      <c r="QCW497" s="1"/>
      <c r="QCX497" s="1"/>
      <c r="QCY497" s="1"/>
      <c r="QCZ497" s="1"/>
      <c r="QDA497" s="1"/>
      <c r="QDB497" s="1"/>
      <c r="QDC497" s="1"/>
      <c r="QDD497" s="1"/>
      <c r="QDE497" s="1"/>
      <c r="QDF497" s="1"/>
      <c r="QDG497" s="1"/>
      <c r="QDH497" s="1"/>
      <c r="QDI497" s="1"/>
      <c r="QDJ497" s="1"/>
      <c r="QDK497" s="1"/>
      <c r="QDL497" s="1"/>
      <c r="QDM497" s="1"/>
      <c r="QDN497" s="1"/>
      <c r="QDO497" s="1"/>
      <c r="QDP497" s="1"/>
      <c r="QDQ497" s="1"/>
      <c r="QDR497" s="1"/>
      <c r="QDS497" s="1"/>
      <c r="QDT497" s="1"/>
      <c r="QDU497" s="1"/>
      <c r="QDV497" s="1"/>
      <c r="QDW497" s="1"/>
      <c r="QDX497" s="1"/>
      <c r="QDY497" s="1"/>
      <c r="QDZ497" s="1"/>
      <c r="QEA497" s="1"/>
      <c r="QEB497" s="1"/>
      <c r="QEC497" s="1"/>
      <c r="QED497" s="1"/>
      <c r="QEE497" s="1"/>
      <c r="QEF497" s="1"/>
      <c r="QEG497" s="1"/>
      <c r="QEH497" s="1"/>
      <c r="QEI497" s="1"/>
      <c r="QEJ497" s="1"/>
      <c r="QEK497" s="1"/>
      <c r="QEL497" s="1"/>
      <c r="QEM497" s="1"/>
      <c r="QEN497" s="1"/>
      <c r="QEO497" s="1"/>
      <c r="QEP497" s="1"/>
      <c r="QEQ497" s="1"/>
      <c r="QER497" s="1"/>
      <c r="QES497" s="1"/>
      <c r="QET497" s="1"/>
      <c r="QEU497" s="1"/>
      <c r="QEV497" s="1"/>
      <c r="QEW497" s="1"/>
      <c r="QEX497" s="1"/>
      <c r="QEY497" s="1"/>
      <c r="QEZ497" s="1"/>
      <c r="QFA497" s="1"/>
      <c r="QFB497" s="1"/>
      <c r="QFC497" s="1"/>
      <c r="QFD497" s="1"/>
      <c r="QFE497" s="1"/>
      <c r="QFF497" s="1"/>
      <c r="QFG497" s="1"/>
      <c r="QFH497" s="1"/>
      <c r="QFI497" s="1"/>
      <c r="QFJ497" s="1"/>
      <c r="QFK497" s="1"/>
      <c r="QFL497" s="1"/>
      <c r="QFM497" s="1"/>
      <c r="QFN497" s="1"/>
      <c r="QFO497" s="1"/>
      <c r="QFP497" s="1"/>
      <c r="QFQ497" s="1"/>
      <c r="QFR497" s="1"/>
      <c r="QFS497" s="1"/>
      <c r="QFT497" s="1"/>
      <c r="QFU497" s="1"/>
      <c r="QFV497" s="1"/>
      <c r="QFW497" s="1"/>
      <c r="QFX497" s="1"/>
      <c r="QFY497" s="1"/>
      <c r="QFZ497" s="1"/>
      <c r="QGA497" s="1"/>
      <c r="QGB497" s="1"/>
      <c r="QGC497" s="1"/>
      <c r="QGD497" s="1"/>
      <c r="QGE497" s="1"/>
      <c r="QGF497" s="1"/>
      <c r="QGG497" s="1"/>
      <c r="QGH497" s="1"/>
      <c r="QGI497" s="1"/>
      <c r="QGJ497" s="1"/>
      <c r="QGK497" s="1"/>
      <c r="QGL497" s="1"/>
      <c r="QGM497" s="1"/>
      <c r="QGN497" s="1"/>
      <c r="QGO497" s="1"/>
      <c r="QGP497" s="1"/>
      <c r="QGQ497" s="1"/>
      <c r="QGR497" s="1"/>
      <c r="QGS497" s="1"/>
      <c r="QGT497" s="1"/>
      <c r="QGU497" s="1"/>
      <c r="QGV497" s="1"/>
      <c r="QGW497" s="1"/>
      <c r="QGX497" s="1"/>
      <c r="QGY497" s="1"/>
      <c r="QGZ497" s="1"/>
      <c r="QHA497" s="1"/>
      <c r="QHB497" s="1"/>
      <c r="QHC497" s="1"/>
      <c r="QHD497" s="1"/>
      <c r="QHE497" s="1"/>
      <c r="QHF497" s="1"/>
      <c r="QHG497" s="1"/>
      <c r="QHH497" s="1"/>
      <c r="QHI497" s="1"/>
      <c r="QHJ497" s="1"/>
      <c r="QHK497" s="1"/>
      <c r="QHL497" s="1"/>
      <c r="QHM497" s="1"/>
      <c r="QHN497" s="1"/>
      <c r="QHO497" s="1"/>
      <c r="QHP497" s="1"/>
      <c r="QHQ497" s="1"/>
      <c r="QHR497" s="1"/>
      <c r="QHS497" s="1"/>
      <c r="QHT497" s="1"/>
      <c r="QHU497" s="1"/>
      <c r="QHV497" s="1"/>
      <c r="QHW497" s="1"/>
      <c r="QHX497" s="1"/>
      <c r="QHY497" s="1"/>
      <c r="QHZ497" s="1"/>
      <c r="QIA497" s="1"/>
      <c r="QIB497" s="1"/>
      <c r="QIC497" s="1"/>
      <c r="QID497" s="1"/>
      <c r="QIE497" s="1"/>
      <c r="QIF497" s="1"/>
      <c r="QIG497" s="1"/>
      <c r="QIH497" s="1"/>
      <c r="QII497" s="1"/>
      <c r="QIJ497" s="1"/>
      <c r="QIK497" s="1"/>
      <c r="QIL497" s="1"/>
      <c r="QIM497" s="1"/>
      <c r="QIN497" s="1"/>
      <c r="QIO497" s="1"/>
      <c r="QIP497" s="1"/>
      <c r="QIQ497" s="1"/>
      <c r="QIR497" s="1"/>
      <c r="QIS497" s="1"/>
      <c r="QIT497" s="1"/>
      <c r="QIU497" s="1"/>
      <c r="QIV497" s="1"/>
      <c r="QIW497" s="1"/>
      <c r="QIX497" s="1"/>
      <c r="QIY497" s="1"/>
      <c r="QIZ497" s="1"/>
      <c r="QJA497" s="1"/>
      <c r="QJB497" s="1"/>
      <c r="QJC497" s="1"/>
      <c r="QJD497" s="1"/>
      <c r="QJE497" s="1"/>
      <c r="QJF497" s="1"/>
      <c r="QJG497" s="1"/>
      <c r="QJH497" s="1"/>
      <c r="QJI497" s="1"/>
      <c r="QJJ497" s="1"/>
      <c r="QJK497" s="1"/>
      <c r="QJL497" s="1"/>
      <c r="QJM497" s="1"/>
      <c r="QJN497" s="1"/>
      <c r="QJO497" s="1"/>
      <c r="QJP497" s="1"/>
      <c r="QJQ497" s="1"/>
      <c r="QJR497" s="1"/>
      <c r="QJS497" s="1"/>
      <c r="QJT497" s="1"/>
      <c r="QJU497" s="1"/>
      <c r="QJV497" s="1"/>
      <c r="QJW497" s="1"/>
      <c r="QJX497" s="1"/>
      <c r="QJY497" s="1"/>
      <c r="QJZ497" s="1"/>
      <c r="QKA497" s="1"/>
      <c r="QKB497" s="1"/>
      <c r="QKC497" s="1"/>
      <c r="QKD497" s="1"/>
      <c r="QKE497" s="1"/>
      <c r="QKF497" s="1"/>
      <c r="QKG497" s="1"/>
      <c r="QKH497" s="1"/>
      <c r="QKI497" s="1"/>
      <c r="QKJ497" s="1"/>
      <c r="QKK497" s="1"/>
      <c r="QKL497" s="1"/>
      <c r="QKM497" s="1"/>
      <c r="QKN497" s="1"/>
      <c r="QKO497" s="1"/>
      <c r="QKP497" s="1"/>
      <c r="QKQ497" s="1"/>
      <c r="QKR497" s="1"/>
      <c r="QKS497" s="1"/>
      <c r="QKT497" s="1"/>
      <c r="QKU497" s="1"/>
      <c r="QKV497" s="1"/>
      <c r="QKW497" s="1"/>
      <c r="QKX497" s="1"/>
      <c r="QKY497" s="1"/>
      <c r="QKZ497" s="1"/>
      <c r="QLA497" s="1"/>
      <c r="QLB497" s="1"/>
      <c r="QLC497" s="1"/>
      <c r="QLD497" s="1"/>
      <c r="QLE497" s="1"/>
      <c r="QLF497" s="1"/>
      <c r="QLG497" s="1"/>
      <c r="QLH497" s="1"/>
      <c r="QLI497" s="1"/>
      <c r="QLJ497" s="1"/>
      <c r="QLK497" s="1"/>
      <c r="QLL497" s="1"/>
      <c r="QLM497" s="1"/>
      <c r="QLN497" s="1"/>
      <c r="QLO497" s="1"/>
      <c r="QLP497" s="1"/>
      <c r="QLQ497" s="1"/>
      <c r="QLR497" s="1"/>
      <c r="QLS497" s="1"/>
      <c r="QLT497" s="1"/>
      <c r="QLU497" s="1"/>
      <c r="QLV497" s="1"/>
      <c r="QLW497" s="1"/>
      <c r="QLX497" s="1"/>
      <c r="QLY497" s="1"/>
      <c r="QLZ497" s="1"/>
      <c r="QMA497" s="1"/>
      <c r="QMB497" s="1"/>
      <c r="QMC497" s="1"/>
      <c r="QMD497" s="1"/>
      <c r="QME497" s="1"/>
      <c r="QMF497" s="1"/>
      <c r="QMG497" s="1"/>
      <c r="QMH497" s="1"/>
      <c r="QMI497" s="1"/>
      <c r="QMJ497" s="1"/>
      <c r="QMK497" s="1"/>
      <c r="QML497" s="1"/>
      <c r="QMM497" s="1"/>
      <c r="QMN497" s="1"/>
      <c r="QMO497" s="1"/>
      <c r="QMP497" s="1"/>
      <c r="QMQ497" s="1"/>
      <c r="QMR497" s="1"/>
      <c r="QMS497" s="1"/>
      <c r="QMT497" s="1"/>
      <c r="QMU497" s="1"/>
      <c r="QMV497" s="1"/>
      <c r="QMW497" s="1"/>
      <c r="QMX497" s="1"/>
      <c r="QMY497" s="1"/>
      <c r="QMZ497" s="1"/>
      <c r="QNA497" s="1"/>
      <c r="QNB497" s="1"/>
      <c r="QNC497" s="1"/>
      <c r="QND497" s="1"/>
      <c r="QNE497" s="1"/>
      <c r="QNF497" s="1"/>
      <c r="QNG497" s="1"/>
      <c r="QNH497" s="1"/>
      <c r="QNI497" s="1"/>
      <c r="QNJ497" s="1"/>
      <c r="QNK497" s="1"/>
      <c r="QNL497" s="1"/>
      <c r="QNM497" s="1"/>
      <c r="QNN497" s="1"/>
      <c r="QNO497" s="1"/>
      <c r="QNP497" s="1"/>
      <c r="QNQ497" s="1"/>
      <c r="QNR497" s="1"/>
      <c r="QNS497" s="1"/>
      <c r="QNT497" s="1"/>
      <c r="QNU497" s="1"/>
      <c r="QNV497" s="1"/>
      <c r="QNW497" s="1"/>
      <c r="QNX497" s="1"/>
      <c r="QNY497" s="1"/>
      <c r="QNZ497" s="1"/>
      <c r="QOA497" s="1"/>
      <c r="QOB497" s="1"/>
      <c r="QOC497" s="1"/>
      <c r="QOD497" s="1"/>
      <c r="QOE497" s="1"/>
      <c r="QOF497" s="1"/>
      <c r="QOG497" s="1"/>
      <c r="QOH497" s="1"/>
      <c r="QOI497" s="1"/>
      <c r="QOJ497" s="1"/>
      <c r="QOK497" s="1"/>
      <c r="QOL497" s="1"/>
      <c r="QOM497" s="1"/>
      <c r="QON497" s="1"/>
      <c r="QOO497" s="1"/>
      <c r="QOP497" s="1"/>
      <c r="QOQ497" s="1"/>
      <c r="QOR497" s="1"/>
      <c r="QOS497" s="1"/>
      <c r="QOT497" s="1"/>
      <c r="QOU497" s="1"/>
      <c r="QOV497" s="1"/>
      <c r="QOW497" s="1"/>
      <c r="QOX497" s="1"/>
      <c r="QOY497" s="1"/>
      <c r="QOZ497" s="1"/>
      <c r="QPA497" s="1"/>
      <c r="QPB497" s="1"/>
      <c r="QPC497" s="1"/>
      <c r="QPD497" s="1"/>
      <c r="QPE497" s="1"/>
      <c r="QPF497" s="1"/>
      <c r="QPG497" s="1"/>
      <c r="QPH497" s="1"/>
      <c r="QPI497" s="1"/>
      <c r="QPJ497" s="1"/>
      <c r="QPK497" s="1"/>
      <c r="QPL497" s="1"/>
      <c r="QPM497" s="1"/>
      <c r="QPN497" s="1"/>
      <c r="QPO497" s="1"/>
      <c r="QPP497" s="1"/>
      <c r="QPQ497" s="1"/>
      <c r="QPR497" s="1"/>
      <c r="QPS497" s="1"/>
      <c r="QPT497" s="1"/>
      <c r="QPU497" s="1"/>
      <c r="QPV497" s="1"/>
      <c r="QPW497" s="1"/>
      <c r="QPX497" s="1"/>
      <c r="QPY497" s="1"/>
      <c r="QPZ497" s="1"/>
      <c r="QQA497" s="1"/>
      <c r="QQB497" s="1"/>
      <c r="QQC497" s="1"/>
      <c r="QQD497" s="1"/>
      <c r="QQE497" s="1"/>
      <c r="QQF497" s="1"/>
      <c r="QQG497" s="1"/>
      <c r="QQH497" s="1"/>
      <c r="QQI497" s="1"/>
      <c r="QQJ497" s="1"/>
      <c r="QQK497" s="1"/>
      <c r="QQL497" s="1"/>
      <c r="QQM497" s="1"/>
      <c r="QQN497" s="1"/>
      <c r="QQO497" s="1"/>
      <c r="QQP497" s="1"/>
      <c r="QQQ497" s="1"/>
      <c r="QQR497" s="1"/>
      <c r="QQS497" s="1"/>
      <c r="QQT497" s="1"/>
      <c r="QQU497" s="1"/>
      <c r="QQV497" s="1"/>
      <c r="QQW497" s="1"/>
      <c r="QQX497" s="1"/>
      <c r="QQY497" s="1"/>
      <c r="QQZ497" s="1"/>
      <c r="QRA497" s="1"/>
      <c r="QRB497" s="1"/>
      <c r="QRC497" s="1"/>
      <c r="QRD497" s="1"/>
      <c r="QRE497" s="1"/>
      <c r="QRF497" s="1"/>
      <c r="QRG497" s="1"/>
      <c r="QRH497" s="1"/>
      <c r="QRI497" s="1"/>
      <c r="QRJ497" s="1"/>
      <c r="QRK497" s="1"/>
      <c r="QRL497" s="1"/>
      <c r="QRM497" s="1"/>
      <c r="QRN497" s="1"/>
      <c r="QRO497" s="1"/>
      <c r="QRP497" s="1"/>
      <c r="QRQ497" s="1"/>
      <c r="QRR497" s="1"/>
      <c r="QRS497" s="1"/>
      <c r="QRT497" s="1"/>
      <c r="QRU497" s="1"/>
      <c r="QRV497" s="1"/>
      <c r="QRW497" s="1"/>
      <c r="QRX497" s="1"/>
      <c r="QRY497" s="1"/>
      <c r="QRZ497" s="1"/>
      <c r="QSA497" s="1"/>
      <c r="QSB497" s="1"/>
      <c r="QSC497" s="1"/>
      <c r="QSD497" s="1"/>
      <c r="QSE497" s="1"/>
      <c r="QSF497" s="1"/>
      <c r="QSG497" s="1"/>
      <c r="QSH497" s="1"/>
      <c r="QSI497" s="1"/>
      <c r="QSJ497" s="1"/>
      <c r="QSK497" s="1"/>
      <c r="QSL497" s="1"/>
      <c r="QSM497" s="1"/>
      <c r="QSN497" s="1"/>
      <c r="QSO497" s="1"/>
      <c r="QSP497" s="1"/>
      <c r="QSQ497" s="1"/>
      <c r="QSR497" s="1"/>
      <c r="QSS497" s="1"/>
      <c r="QST497" s="1"/>
      <c r="QSU497" s="1"/>
      <c r="QSV497" s="1"/>
      <c r="QSW497" s="1"/>
      <c r="QSX497" s="1"/>
      <c r="QSY497" s="1"/>
      <c r="QSZ497" s="1"/>
      <c r="QTA497" s="1"/>
      <c r="QTB497" s="1"/>
      <c r="QTC497" s="1"/>
      <c r="QTD497" s="1"/>
      <c r="QTE497" s="1"/>
      <c r="QTF497" s="1"/>
      <c r="QTG497" s="1"/>
      <c r="QTH497" s="1"/>
      <c r="QTI497" s="1"/>
      <c r="QTJ497" s="1"/>
      <c r="QTK497" s="1"/>
      <c r="QTL497" s="1"/>
      <c r="QTM497" s="1"/>
      <c r="QTN497" s="1"/>
      <c r="QTO497" s="1"/>
      <c r="QTP497" s="1"/>
      <c r="QTQ497" s="1"/>
      <c r="QTR497" s="1"/>
      <c r="QTS497" s="1"/>
      <c r="QTT497" s="1"/>
      <c r="QTU497" s="1"/>
      <c r="QTV497" s="1"/>
      <c r="QTW497" s="1"/>
      <c r="QTX497" s="1"/>
      <c r="QTY497" s="1"/>
      <c r="QTZ497" s="1"/>
      <c r="QUA497" s="1"/>
      <c r="QUB497" s="1"/>
      <c r="QUC497" s="1"/>
      <c r="QUD497" s="1"/>
      <c r="QUE497" s="1"/>
      <c r="QUF497" s="1"/>
      <c r="QUG497" s="1"/>
      <c r="QUH497" s="1"/>
      <c r="QUI497" s="1"/>
      <c r="QUJ497" s="1"/>
      <c r="QUK497" s="1"/>
      <c r="QUL497" s="1"/>
      <c r="QUM497" s="1"/>
      <c r="QUN497" s="1"/>
      <c r="QUO497" s="1"/>
      <c r="QUP497" s="1"/>
      <c r="QUQ497" s="1"/>
      <c r="QUR497" s="1"/>
      <c r="QUS497" s="1"/>
      <c r="QUT497" s="1"/>
      <c r="QUU497" s="1"/>
      <c r="QUV497" s="1"/>
      <c r="QUW497" s="1"/>
      <c r="QUX497" s="1"/>
      <c r="QUY497" s="1"/>
      <c r="QUZ497" s="1"/>
      <c r="QVA497" s="1"/>
      <c r="QVB497" s="1"/>
      <c r="QVC497" s="1"/>
      <c r="QVD497" s="1"/>
      <c r="QVE497" s="1"/>
      <c r="QVF497" s="1"/>
      <c r="QVG497" s="1"/>
      <c r="QVH497" s="1"/>
      <c r="QVI497" s="1"/>
      <c r="QVJ497" s="1"/>
      <c r="QVK497" s="1"/>
      <c r="QVL497" s="1"/>
      <c r="QVM497" s="1"/>
      <c r="QVN497" s="1"/>
      <c r="QVO497" s="1"/>
      <c r="QVP497" s="1"/>
      <c r="QVQ497" s="1"/>
      <c r="QVR497" s="1"/>
      <c r="QVS497" s="1"/>
      <c r="QVT497" s="1"/>
      <c r="QVU497" s="1"/>
      <c r="QVV497" s="1"/>
      <c r="QVW497" s="1"/>
      <c r="QVX497" s="1"/>
      <c r="QVY497" s="1"/>
      <c r="QVZ497" s="1"/>
      <c r="QWA497" s="1"/>
      <c r="QWB497" s="1"/>
      <c r="QWC497" s="1"/>
      <c r="QWD497" s="1"/>
      <c r="QWE497" s="1"/>
      <c r="QWF497" s="1"/>
      <c r="QWG497" s="1"/>
      <c r="QWH497" s="1"/>
      <c r="QWI497" s="1"/>
      <c r="QWJ497" s="1"/>
      <c r="QWK497" s="1"/>
      <c r="QWL497" s="1"/>
      <c r="QWM497" s="1"/>
      <c r="QWN497" s="1"/>
      <c r="QWO497" s="1"/>
      <c r="QWP497" s="1"/>
      <c r="QWQ497" s="1"/>
      <c r="QWR497" s="1"/>
      <c r="QWS497" s="1"/>
      <c r="QWT497" s="1"/>
      <c r="QWU497" s="1"/>
      <c r="QWV497" s="1"/>
      <c r="QWW497" s="1"/>
      <c r="QWX497" s="1"/>
      <c r="QWY497" s="1"/>
      <c r="QWZ497" s="1"/>
      <c r="QXA497" s="1"/>
      <c r="QXB497" s="1"/>
      <c r="QXC497" s="1"/>
      <c r="QXD497" s="1"/>
      <c r="QXE497" s="1"/>
      <c r="QXF497" s="1"/>
      <c r="QXG497" s="1"/>
      <c r="QXH497" s="1"/>
      <c r="QXI497" s="1"/>
      <c r="QXJ497" s="1"/>
      <c r="QXK497" s="1"/>
      <c r="QXL497" s="1"/>
      <c r="QXM497" s="1"/>
      <c r="QXN497" s="1"/>
      <c r="QXO497" s="1"/>
      <c r="QXP497" s="1"/>
      <c r="QXQ497" s="1"/>
      <c r="QXR497" s="1"/>
      <c r="QXS497" s="1"/>
      <c r="QXT497" s="1"/>
      <c r="QXU497" s="1"/>
      <c r="QXV497" s="1"/>
      <c r="QXW497" s="1"/>
      <c r="QXX497" s="1"/>
      <c r="QXY497" s="1"/>
      <c r="QXZ497" s="1"/>
      <c r="QYA497" s="1"/>
      <c r="QYB497" s="1"/>
      <c r="QYC497" s="1"/>
      <c r="QYD497" s="1"/>
      <c r="QYE497" s="1"/>
      <c r="QYF497" s="1"/>
      <c r="QYG497" s="1"/>
      <c r="QYH497" s="1"/>
      <c r="QYI497" s="1"/>
      <c r="QYJ497" s="1"/>
      <c r="QYK497" s="1"/>
      <c r="QYL497" s="1"/>
      <c r="QYM497" s="1"/>
      <c r="QYN497" s="1"/>
      <c r="QYO497" s="1"/>
      <c r="QYP497" s="1"/>
      <c r="QYQ497" s="1"/>
      <c r="QYR497" s="1"/>
      <c r="QYS497" s="1"/>
      <c r="QYT497" s="1"/>
      <c r="QYU497" s="1"/>
      <c r="QYV497" s="1"/>
      <c r="QYW497" s="1"/>
      <c r="QYX497" s="1"/>
      <c r="QYY497" s="1"/>
      <c r="QYZ497" s="1"/>
      <c r="QZA497" s="1"/>
      <c r="QZB497" s="1"/>
      <c r="QZC497" s="1"/>
      <c r="QZD497" s="1"/>
      <c r="QZE497" s="1"/>
      <c r="QZF497" s="1"/>
      <c r="QZG497" s="1"/>
      <c r="QZH497" s="1"/>
      <c r="QZI497" s="1"/>
      <c r="QZJ497" s="1"/>
      <c r="QZK497" s="1"/>
      <c r="QZL497" s="1"/>
      <c r="QZM497" s="1"/>
      <c r="QZN497" s="1"/>
      <c r="QZO497" s="1"/>
      <c r="QZP497" s="1"/>
      <c r="QZQ497" s="1"/>
      <c r="QZR497" s="1"/>
      <c r="QZS497" s="1"/>
      <c r="QZT497" s="1"/>
      <c r="QZU497" s="1"/>
      <c r="QZV497" s="1"/>
      <c r="QZW497" s="1"/>
      <c r="QZX497" s="1"/>
      <c r="QZY497" s="1"/>
      <c r="QZZ497" s="1"/>
      <c r="RAA497" s="1"/>
      <c r="RAB497" s="1"/>
      <c r="RAC497" s="1"/>
      <c r="RAD497" s="1"/>
      <c r="RAE497" s="1"/>
      <c r="RAF497" s="1"/>
      <c r="RAG497" s="1"/>
      <c r="RAH497" s="1"/>
      <c r="RAI497" s="1"/>
      <c r="RAJ497" s="1"/>
      <c r="RAK497" s="1"/>
      <c r="RAL497" s="1"/>
      <c r="RAM497" s="1"/>
      <c r="RAN497" s="1"/>
      <c r="RAO497" s="1"/>
      <c r="RAP497" s="1"/>
      <c r="RAQ497" s="1"/>
      <c r="RAR497" s="1"/>
      <c r="RAS497" s="1"/>
      <c r="RAT497" s="1"/>
      <c r="RAU497" s="1"/>
      <c r="RAV497" s="1"/>
      <c r="RAW497" s="1"/>
      <c r="RAX497" s="1"/>
      <c r="RAY497" s="1"/>
      <c r="RAZ497" s="1"/>
      <c r="RBA497" s="1"/>
      <c r="RBB497" s="1"/>
      <c r="RBC497" s="1"/>
      <c r="RBD497" s="1"/>
      <c r="RBE497" s="1"/>
      <c r="RBF497" s="1"/>
      <c r="RBG497" s="1"/>
      <c r="RBH497" s="1"/>
      <c r="RBI497" s="1"/>
      <c r="RBJ497" s="1"/>
      <c r="RBK497" s="1"/>
      <c r="RBL497" s="1"/>
      <c r="RBM497" s="1"/>
      <c r="RBN497" s="1"/>
      <c r="RBO497" s="1"/>
      <c r="RBP497" s="1"/>
      <c r="RBQ497" s="1"/>
      <c r="RBR497" s="1"/>
      <c r="RBS497" s="1"/>
      <c r="RBT497" s="1"/>
      <c r="RBU497" s="1"/>
      <c r="RBV497" s="1"/>
      <c r="RBW497" s="1"/>
      <c r="RBX497" s="1"/>
      <c r="RBY497" s="1"/>
      <c r="RBZ497" s="1"/>
      <c r="RCA497" s="1"/>
      <c r="RCB497" s="1"/>
      <c r="RCC497" s="1"/>
      <c r="RCD497" s="1"/>
      <c r="RCE497" s="1"/>
      <c r="RCF497" s="1"/>
      <c r="RCG497" s="1"/>
      <c r="RCH497" s="1"/>
      <c r="RCI497" s="1"/>
      <c r="RCJ497" s="1"/>
      <c r="RCK497" s="1"/>
      <c r="RCL497" s="1"/>
      <c r="RCM497" s="1"/>
      <c r="RCN497" s="1"/>
      <c r="RCO497" s="1"/>
      <c r="RCP497" s="1"/>
      <c r="RCQ497" s="1"/>
      <c r="RCR497" s="1"/>
      <c r="RCS497" s="1"/>
      <c r="RCT497" s="1"/>
      <c r="RCU497" s="1"/>
      <c r="RCV497" s="1"/>
      <c r="RCW497" s="1"/>
      <c r="RCX497" s="1"/>
      <c r="RCY497" s="1"/>
      <c r="RCZ497" s="1"/>
      <c r="RDA497" s="1"/>
      <c r="RDB497" s="1"/>
      <c r="RDC497" s="1"/>
      <c r="RDD497" s="1"/>
      <c r="RDE497" s="1"/>
      <c r="RDF497" s="1"/>
      <c r="RDG497" s="1"/>
      <c r="RDH497" s="1"/>
      <c r="RDI497" s="1"/>
      <c r="RDJ497" s="1"/>
      <c r="RDK497" s="1"/>
      <c r="RDL497" s="1"/>
      <c r="RDM497" s="1"/>
      <c r="RDN497" s="1"/>
      <c r="RDO497" s="1"/>
      <c r="RDP497" s="1"/>
      <c r="RDQ497" s="1"/>
      <c r="RDR497" s="1"/>
      <c r="RDS497" s="1"/>
      <c r="RDT497" s="1"/>
      <c r="RDU497" s="1"/>
      <c r="RDV497" s="1"/>
      <c r="RDW497" s="1"/>
      <c r="RDX497" s="1"/>
      <c r="RDY497" s="1"/>
      <c r="RDZ497" s="1"/>
      <c r="REA497" s="1"/>
      <c r="REB497" s="1"/>
      <c r="REC497" s="1"/>
      <c r="RED497" s="1"/>
      <c r="REE497" s="1"/>
      <c r="REF497" s="1"/>
      <c r="REG497" s="1"/>
      <c r="REH497" s="1"/>
      <c r="REI497" s="1"/>
      <c r="REJ497" s="1"/>
      <c r="REK497" s="1"/>
      <c r="REL497" s="1"/>
      <c r="REM497" s="1"/>
      <c r="REN497" s="1"/>
      <c r="REO497" s="1"/>
      <c r="REP497" s="1"/>
      <c r="REQ497" s="1"/>
      <c r="RER497" s="1"/>
      <c r="RES497" s="1"/>
      <c r="RET497" s="1"/>
      <c r="REU497" s="1"/>
      <c r="REV497" s="1"/>
      <c r="REW497" s="1"/>
      <c r="REX497" s="1"/>
      <c r="REY497" s="1"/>
      <c r="REZ497" s="1"/>
      <c r="RFA497" s="1"/>
      <c r="RFB497" s="1"/>
      <c r="RFC497" s="1"/>
      <c r="RFD497" s="1"/>
      <c r="RFE497" s="1"/>
      <c r="RFF497" s="1"/>
      <c r="RFG497" s="1"/>
      <c r="RFH497" s="1"/>
      <c r="RFI497" s="1"/>
      <c r="RFJ497" s="1"/>
      <c r="RFK497" s="1"/>
      <c r="RFL497" s="1"/>
      <c r="RFM497" s="1"/>
      <c r="RFN497" s="1"/>
      <c r="RFO497" s="1"/>
      <c r="RFP497" s="1"/>
      <c r="RFQ497" s="1"/>
      <c r="RFR497" s="1"/>
      <c r="RFS497" s="1"/>
      <c r="RFT497" s="1"/>
      <c r="RFU497" s="1"/>
      <c r="RFV497" s="1"/>
      <c r="RFW497" s="1"/>
      <c r="RFX497" s="1"/>
      <c r="RFY497" s="1"/>
      <c r="RFZ497" s="1"/>
      <c r="RGA497" s="1"/>
      <c r="RGB497" s="1"/>
      <c r="RGC497" s="1"/>
      <c r="RGD497" s="1"/>
      <c r="RGE497" s="1"/>
      <c r="RGF497" s="1"/>
      <c r="RGG497" s="1"/>
      <c r="RGH497" s="1"/>
      <c r="RGI497" s="1"/>
      <c r="RGJ497" s="1"/>
      <c r="RGK497" s="1"/>
      <c r="RGL497" s="1"/>
      <c r="RGM497" s="1"/>
      <c r="RGN497" s="1"/>
      <c r="RGO497" s="1"/>
      <c r="RGP497" s="1"/>
      <c r="RGQ497" s="1"/>
      <c r="RGR497" s="1"/>
      <c r="RGS497" s="1"/>
      <c r="RGT497" s="1"/>
      <c r="RGU497" s="1"/>
      <c r="RGV497" s="1"/>
      <c r="RGW497" s="1"/>
      <c r="RGX497" s="1"/>
      <c r="RGY497" s="1"/>
      <c r="RGZ497" s="1"/>
      <c r="RHA497" s="1"/>
      <c r="RHB497" s="1"/>
      <c r="RHC497" s="1"/>
      <c r="RHD497" s="1"/>
      <c r="RHE497" s="1"/>
      <c r="RHF497" s="1"/>
      <c r="RHG497" s="1"/>
      <c r="RHH497" s="1"/>
      <c r="RHI497" s="1"/>
      <c r="RHJ497" s="1"/>
      <c r="RHK497" s="1"/>
      <c r="RHL497" s="1"/>
      <c r="RHM497" s="1"/>
      <c r="RHN497" s="1"/>
      <c r="RHO497" s="1"/>
      <c r="RHP497" s="1"/>
      <c r="RHQ497" s="1"/>
      <c r="RHR497" s="1"/>
      <c r="RHS497" s="1"/>
      <c r="RHT497" s="1"/>
      <c r="RHU497" s="1"/>
      <c r="RHV497" s="1"/>
      <c r="RHW497" s="1"/>
      <c r="RHX497" s="1"/>
      <c r="RHY497" s="1"/>
      <c r="RHZ497" s="1"/>
      <c r="RIA497" s="1"/>
      <c r="RIB497" s="1"/>
      <c r="RIC497" s="1"/>
      <c r="RID497" s="1"/>
      <c r="RIE497" s="1"/>
      <c r="RIF497" s="1"/>
      <c r="RIG497" s="1"/>
      <c r="RIH497" s="1"/>
      <c r="RII497" s="1"/>
      <c r="RIJ497" s="1"/>
      <c r="RIK497" s="1"/>
      <c r="RIL497" s="1"/>
      <c r="RIM497" s="1"/>
      <c r="RIN497" s="1"/>
      <c r="RIO497" s="1"/>
      <c r="RIP497" s="1"/>
      <c r="RIQ497" s="1"/>
      <c r="RIR497" s="1"/>
      <c r="RIS497" s="1"/>
      <c r="RIT497" s="1"/>
      <c r="RIU497" s="1"/>
      <c r="RIV497" s="1"/>
      <c r="RIW497" s="1"/>
      <c r="RIX497" s="1"/>
      <c r="RIY497" s="1"/>
      <c r="RIZ497" s="1"/>
      <c r="RJA497" s="1"/>
      <c r="RJB497" s="1"/>
      <c r="RJC497" s="1"/>
      <c r="RJD497" s="1"/>
      <c r="RJE497" s="1"/>
      <c r="RJF497" s="1"/>
      <c r="RJG497" s="1"/>
      <c r="RJH497" s="1"/>
      <c r="RJI497" s="1"/>
      <c r="RJJ497" s="1"/>
      <c r="RJK497" s="1"/>
      <c r="RJL497" s="1"/>
      <c r="RJM497" s="1"/>
      <c r="RJN497" s="1"/>
      <c r="RJO497" s="1"/>
      <c r="RJP497" s="1"/>
      <c r="RJQ497" s="1"/>
      <c r="RJR497" s="1"/>
      <c r="RJS497" s="1"/>
      <c r="RJT497" s="1"/>
      <c r="RJU497" s="1"/>
      <c r="RJV497" s="1"/>
      <c r="RJW497" s="1"/>
      <c r="RJX497" s="1"/>
      <c r="RJY497" s="1"/>
      <c r="RJZ497" s="1"/>
      <c r="RKA497" s="1"/>
      <c r="RKB497" s="1"/>
      <c r="RKC497" s="1"/>
      <c r="RKD497" s="1"/>
      <c r="RKE497" s="1"/>
      <c r="RKF497" s="1"/>
      <c r="RKG497" s="1"/>
      <c r="RKH497" s="1"/>
      <c r="RKI497" s="1"/>
      <c r="RKJ497" s="1"/>
      <c r="RKK497" s="1"/>
      <c r="RKL497" s="1"/>
      <c r="RKM497" s="1"/>
      <c r="RKN497" s="1"/>
      <c r="RKO497" s="1"/>
      <c r="RKP497" s="1"/>
      <c r="RKQ497" s="1"/>
      <c r="RKR497" s="1"/>
      <c r="RKS497" s="1"/>
      <c r="RKT497" s="1"/>
      <c r="RKU497" s="1"/>
      <c r="RKV497" s="1"/>
      <c r="RKW497" s="1"/>
      <c r="RKX497" s="1"/>
      <c r="RKY497" s="1"/>
      <c r="RKZ497" s="1"/>
      <c r="RLA497" s="1"/>
      <c r="RLB497" s="1"/>
      <c r="RLC497" s="1"/>
      <c r="RLD497" s="1"/>
      <c r="RLE497" s="1"/>
      <c r="RLF497" s="1"/>
      <c r="RLG497" s="1"/>
      <c r="RLH497" s="1"/>
      <c r="RLI497" s="1"/>
      <c r="RLJ497" s="1"/>
      <c r="RLK497" s="1"/>
      <c r="RLL497" s="1"/>
      <c r="RLM497" s="1"/>
      <c r="RLN497" s="1"/>
      <c r="RLO497" s="1"/>
      <c r="RLP497" s="1"/>
      <c r="RLQ497" s="1"/>
      <c r="RLR497" s="1"/>
      <c r="RLS497" s="1"/>
      <c r="RLT497" s="1"/>
      <c r="RLU497" s="1"/>
      <c r="RLV497" s="1"/>
      <c r="RLW497" s="1"/>
      <c r="RLX497" s="1"/>
      <c r="RLY497" s="1"/>
      <c r="RLZ497" s="1"/>
      <c r="RMA497" s="1"/>
      <c r="RMB497" s="1"/>
      <c r="RMC497" s="1"/>
      <c r="RMD497" s="1"/>
      <c r="RME497" s="1"/>
      <c r="RMF497" s="1"/>
      <c r="RMG497" s="1"/>
      <c r="RMH497" s="1"/>
      <c r="RMI497" s="1"/>
      <c r="RMJ497" s="1"/>
      <c r="RMK497" s="1"/>
      <c r="RML497" s="1"/>
      <c r="RMM497" s="1"/>
      <c r="RMN497" s="1"/>
      <c r="RMO497" s="1"/>
      <c r="RMP497" s="1"/>
      <c r="RMQ497" s="1"/>
      <c r="RMR497" s="1"/>
      <c r="RMS497" s="1"/>
      <c r="RMT497" s="1"/>
      <c r="RMU497" s="1"/>
      <c r="RMV497" s="1"/>
      <c r="RMW497" s="1"/>
      <c r="RMX497" s="1"/>
      <c r="RMY497" s="1"/>
      <c r="RMZ497" s="1"/>
      <c r="RNA497" s="1"/>
      <c r="RNB497" s="1"/>
      <c r="RNC497" s="1"/>
      <c r="RND497" s="1"/>
      <c r="RNE497" s="1"/>
      <c r="RNF497" s="1"/>
      <c r="RNG497" s="1"/>
      <c r="RNH497" s="1"/>
      <c r="RNI497" s="1"/>
      <c r="RNJ497" s="1"/>
      <c r="RNK497" s="1"/>
      <c r="RNL497" s="1"/>
      <c r="RNM497" s="1"/>
      <c r="RNN497" s="1"/>
      <c r="RNO497" s="1"/>
      <c r="RNP497" s="1"/>
      <c r="RNQ497" s="1"/>
      <c r="RNR497" s="1"/>
      <c r="RNS497" s="1"/>
      <c r="RNT497" s="1"/>
      <c r="RNU497" s="1"/>
      <c r="RNV497" s="1"/>
      <c r="RNW497" s="1"/>
      <c r="RNX497" s="1"/>
      <c r="RNY497" s="1"/>
      <c r="RNZ497" s="1"/>
      <c r="ROA497" s="1"/>
      <c r="ROB497" s="1"/>
      <c r="ROC497" s="1"/>
      <c r="ROD497" s="1"/>
      <c r="ROE497" s="1"/>
      <c r="ROF497" s="1"/>
      <c r="ROG497" s="1"/>
      <c r="ROH497" s="1"/>
      <c r="ROI497" s="1"/>
      <c r="ROJ497" s="1"/>
      <c r="ROK497" s="1"/>
      <c r="ROL497" s="1"/>
      <c r="ROM497" s="1"/>
      <c r="RON497" s="1"/>
      <c r="ROO497" s="1"/>
      <c r="ROP497" s="1"/>
      <c r="ROQ497" s="1"/>
      <c r="ROR497" s="1"/>
      <c r="ROS497" s="1"/>
      <c r="ROT497" s="1"/>
      <c r="ROU497" s="1"/>
      <c r="ROV497" s="1"/>
      <c r="ROW497" s="1"/>
      <c r="ROX497" s="1"/>
      <c r="ROY497" s="1"/>
      <c r="ROZ497" s="1"/>
      <c r="RPA497" s="1"/>
      <c r="RPB497" s="1"/>
      <c r="RPC497" s="1"/>
      <c r="RPD497" s="1"/>
      <c r="RPE497" s="1"/>
      <c r="RPF497" s="1"/>
      <c r="RPG497" s="1"/>
      <c r="RPH497" s="1"/>
      <c r="RPI497" s="1"/>
      <c r="RPJ497" s="1"/>
      <c r="RPK497" s="1"/>
      <c r="RPL497" s="1"/>
      <c r="RPM497" s="1"/>
      <c r="RPN497" s="1"/>
      <c r="RPO497" s="1"/>
      <c r="RPP497" s="1"/>
      <c r="RPQ497" s="1"/>
      <c r="RPR497" s="1"/>
      <c r="RPS497" s="1"/>
      <c r="RPT497" s="1"/>
      <c r="RPU497" s="1"/>
      <c r="RPV497" s="1"/>
      <c r="RPW497" s="1"/>
      <c r="RPX497" s="1"/>
      <c r="RPY497" s="1"/>
      <c r="RPZ497" s="1"/>
      <c r="RQA497" s="1"/>
      <c r="RQB497" s="1"/>
      <c r="RQC497" s="1"/>
      <c r="RQD497" s="1"/>
      <c r="RQE497" s="1"/>
      <c r="RQF497" s="1"/>
      <c r="RQG497" s="1"/>
      <c r="RQH497" s="1"/>
      <c r="RQI497" s="1"/>
      <c r="RQJ497" s="1"/>
      <c r="RQK497" s="1"/>
      <c r="RQL497" s="1"/>
      <c r="RQM497" s="1"/>
      <c r="RQN497" s="1"/>
      <c r="RQO497" s="1"/>
      <c r="RQP497" s="1"/>
      <c r="RQQ497" s="1"/>
      <c r="RQR497" s="1"/>
      <c r="RQS497" s="1"/>
      <c r="RQT497" s="1"/>
      <c r="RQU497" s="1"/>
      <c r="RQV497" s="1"/>
      <c r="RQW497" s="1"/>
      <c r="RQX497" s="1"/>
      <c r="RQY497" s="1"/>
      <c r="RQZ497" s="1"/>
      <c r="RRA497" s="1"/>
      <c r="RRB497" s="1"/>
      <c r="RRC497" s="1"/>
      <c r="RRD497" s="1"/>
      <c r="RRE497" s="1"/>
      <c r="RRF497" s="1"/>
      <c r="RRG497" s="1"/>
      <c r="RRH497" s="1"/>
      <c r="RRI497" s="1"/>
      <c r="RRJ497" s="1"/>
      <c r="RRK497" s="1"/>
      <c r="RRL497" s="1"/>
      <c r="RRM497" s="1"/>
      <c r="RRN497" s="1"/>
      <c r="RRO497" s="1"/>
      <c r="RRP497" s="1"/>
      <c r="RRQ497" s="1"/>
      <c r="RRR497" s="1"/>
      <c r="RRS497" s="1"/>
      <c r="RRT497" s="1"/>
      <c r="RRU497" s="1"/>
      <c r="RRV497" s="1"/>
      <c r="RRW497" s="1"/>
      <c r="RRX497" s="1"/>
      <c r="RRY497" s="1"/>
      <c r="RRZ497" s="1"/>
      <c r="RSA497" s="1"/>
      <c r="RSB497" s="1"/>
      <c r="RSC497" s="1"/>
      <c r="RSD497" s="1"/>
      <c r="RSE497" s="1"/>
      <c r="RSF497" s="1"/>
      <c r="RSG497" s="1"/>
      <c r="RSH497" s="1"/>
      <c r="RSI497" s="1"/>
      <c r="RSJ497" s="1"/>
      <c r="RSK497" s="1"/>
      <c r="RSL497" s="1"/>
      <c r="RSM497" s="1"/>
      <c r="RSN497" s="1"/>
      <c r="RSO497" s="1"/>
      <c r="RSP497" s="1"/>
      <c r="RSQ497" s="1"/>
      <c r="RSR497" s="1"/>
      <c r="RSS497" s="1"/>
      <c r="RST497" s="1"/>
      <c r="RSU497" s="1"/>
      <c r="RSV497" s="1"/>
      <c r="RSW497" s="1"/>
      <c r="RSX497" s="1"/>
      <c r="RSY497" s="1"/>
      <c r="RSZ497" s="1"/>
      <c r="RTA497" s="1"/>
      <c r="RTB497" s="1"/>
      <c r="RTC497" s="1"/>
      <c r="RTD497" s="1"/>
      <c r="RTE497" s="1"/>
      <c r="RTF497" s="1"/>
      <c r="RTG497" s="1"/>
      <c r="RTH497" s="1"/>
      <c r="RTI497" s="1"/>
      <c r="RTJ497" s="1"/>
      <c r="RTK497" s="1"/>
      <c r="RTL497" s="1"/>
      <c r="RTM497" s="1"/>
      <c r="RTN497" s="1"/>
      <c r="RTO497" s="1"/>
      <c r="RTP497" s="1"/>
      <c r="RTQ497" s="1"/>
      <c r="RTR497" s="1"/>
      <c r="RTS497" s="1"/>
      <c r="RTT497" s="1"/>
      <c r="RTU497" s="1"/>
      <c r="RTV497" s="1"/>
      <c r="RTW497" s="1"/>
      <c r="RTX497" s="1"/>
      <c r="RTY497" s="1"/>
      <c r="RTZ497" s="1"/>
      <c r="RUA497" s="1"/>
      <c r="RUB497" s="1"/>
      <c r="RUC497" s="1"/>
      <c r="RUD497" s="1"/>
      <c r="RUE497" s="1"/>
      <c r="RUF497" s="1"/>
      <c r="RUG497" s="1"/>
      <c r="RUH497" s="1"/>
      <c r="RUI497" s="1"/>
      <c r="RUJ497" s="1"/>
      <c r="RUK497" s="1"/>
      <c r="RUL497" s="1"/>
      <c r="RUM497" s="1"/>
      <c r="RUN497" s="1"/>
      <c r="RUO497" s="1"/>
      <c r="RUP497" s="1"/>
      <c r="RUQ497" s="1"/>
      <c r="RUR497" s="1"/>
      <c r="RUS497" s="1"/>
      <c r="RUT497" s="1"/>
      <c r="RUU497" s="1"/>
      <c r="RUV497" s="1"/>
      <c r="RUW497" s="1"/>
      <c r="RUX497" s="1"/>
      <c r="RUY497" s="1"/>
      <c r="RUZ497" s="1"/>
      <c r="RVA497" s="1"/>
      <c r="RVB497" s="1"/>
      <c r="RVC497" s="1"/>
      <c r="RVD497" s="1"/>
      <c r="RVE497" s="1"/>
      <c r="RVF497" s="1"/>
      <c r="RVG497" s="1"/>
      <c r="RVH497" s="1"/>
      <c r="RVI497" s="1"/>
      <c r="RVJ497" s="1"/>
      <c r="RVK497" s="1"/>
      <c r="RVL497" s="1"/>
      <c r="RVM497" s="1"/>
      <c r="RVN497" s="1"/>
      <c r="RVO497" s="1"/>
      <c r="RVP497" s="1"/>
      <c r="RVQ497" s="1"/>
      <c r="RVR497" s="1"/>
      <c r="RVS497" s="1"/>
      <c r="RVT497" s="1"/>
      <c r="RVU497" s="1"/>
      <c r="RVV497" s="1"/>
      <c r="RVW497" s="1"/>
      <c r="RVX497" s="1"/>
      <c r="RVY497" s="1"/>
      <c r="RVZ497" s="1"/>
      <c r="RWA497" s="1"/>
      <c r="RWB497" s="1"/>
      <c r="RWC497" s="1"/>
      <c r="RWD497" s="1"/>
      <c r="RWE497" s="1"/>
      <c r="RWF497" s="1"/>
      <c r="RWG497" s="1"/>
      <c r="RWH497" s="1"/>
      <c r="RWI497" s="1"/>
      <c r="RWJ497" s="1"/>
      <c r="RWK497" s="1"/>
      <c r="RWL497" s="1"/>
      <c r="RWM497" s="1"/>
      <c r="RWN497" s="1"/>
      <c r="RWO497" s="1"/>
      <c r="RWP497" s="1"/>
      <c r="RWQ497" s="1"/>
      <c r="RWR497" s="1"/>
      <c r="RWS497" s="1"/>
      <c r="RWT497" s="1"/>
      <c r="RWU497" s="1"/>
      <c r="RWV497" s="1"/>
      <c r="RWW497" s="1"/>
      <c r="RWX497" s="1"/>
      <c r="RWY497" s="1"/>
      <c r="RWZ497" s="1"/>
      <c r="RXA497" s="1"/>
      <c r="RXB497" s="1"/>
      <c r="RXC497" s="1"/>
      <c r="RXD497" s="1"/>
      <c r="RXE497" s="1"/>
      <c r="RXF497" s="1"/>
      <c r="RXG497" s="1"/>
      <c r="RXH497" s="1"/>
      <c r="RXI497" s="1"/>
      <c r="RXJ497" s="1"/>
      <c r="RXK497" s="1"/>
      <c r="RXL497" s="1"/>
      <c r="RXM497" s="1"/>
      <c r="RXN497" s="1"/>
      <c r="RXO497" s="1"/>
      <c r="RXP497" s="1"/>
      <c r="RXQ497" s="1"/>
      <c r="RXR497" s="1"/>
      <c r="RXS497" s="1"/>
      <c r="RXT497" s="1"/>
      <c r="RXU497" s="1"/>
      <c r="RXV497" s="1"/>
      <c r="RXW497" s="1"/>
      <c r="RXX497" s="1"/>
      <c r="RXY497" s="1"/>
      <c r="RXZ497" s="1"/>
      <c r="RYA497" s="1"/>
      <c r="RYB497" s="1"/>
      <c r="RYC497" s="1"/>
      <c r="RYD497" s="1"/>
      <c r="RYE497" s="1"/>
      <c r="RYF497" s="1"/>
      <c r="RYG497" s="1"/>
      <c r="RYH497" s="1"/>
      <c r="RYI497" s="1"/>
      <c r="RYJ497" s="1"/>
      <c r="RYK497" s="1"/>
      <c r="RYL497" s="1"/>
      <c r="RYM497" s="1"/>
      <c r="RYN497" s="1"/>
      <c r="RYO497" s="1"/>
      <c r="RYP497" s="1"/>
      <c r="RYQ497" s="1"/>
      <c r="RYR497" s="1"/>
      <c r="RYS497" s="1"/>
      <c r="RYT497" s="1"/>
      <c r="RYU497" s="1"/>
      <c r="RYV497" s="1"/>
      <c r="RYW497" s="1"/>
      <c r="RYX497" s="1"/>
      <c r="RYY497" s="1"/>
      <c r="RYZ497" s="1"/>
      <c r="RZA497" s="1"/>
      <c r="RZB497" s="1"/>
      <c r="RZC497" s="1"/>
      <c r="RZD497" s="1"/>
      <c r="RZE497" s="1"/>
      <c r="RZF497" s="1"/>
      <c r="RZG497" s="1"/>
      <c r="RZH497" s="1"/>
      <c r="RZI497" s="1"/>
      <c r="RZJ497" s="1"/>
      <c r="RZK497" s="1"/>
      <c r="RZL497" s="1"/>
      <c r="RZM497" s="1"/>
      <c r="RZN497" s="1"/>
      <c r="RZO497" s="1"/>
      <c r="RZP497" s="1"/>
      <c r="RZQ497" s="1"/>
      <c r="RZR497" s="1"/>
      <c r="RZS497" s="1"/>
      <c r="RZT497" s="1"/>
      <c r="RZU497" s="1"/>
      <c r="RZV497" s="1"/>
      <c r="RZW497" s="1"/>
      <c r="RZX497" s="1"/>
      <c r="RZY497" s="1"/>
      <c r="RZZ497" s="1"/>
      <c r="SAA497" s="1"/>
      <c r="SAB497" s="1"/>
      <c r="SAC497" s="1"/>
      <c r="SAD497" s="1"/>
      <c r="SAE497" s="1"/>
      <c r="SAF497" s="1"/>
      <c r="SAG497" s="1"/>
      <c r="SAH497" s="1"/>
      <c r="SAI497" s="1"/>
      <c r="SAJ497" s="1"/>
      <c r="SAK497" s="1"/>
      <c r="SAL497" s="1"/>
      <c r="SAM497" s="1"/>
      <c r="SAN497" s="1"/>
      <c r="SAO497" s="1"/>
      <c r="SAP497" s="1"/>
      <c r="SAQ497" s="1"/>
      <c r="SAR497" s="1"/>
      <c r="SAS497" s="1"/>
      <c r="SAT497" s="1"/>
      <c r="SAU497" s="1"/>
      <c r="SAV497" s="1"/>
      <c r="SAW497" s="1"/>
      <c r="SAX497" s="1"/>
      <c r="SAY497" s="1"/>
      <c r="SAZ497" s="1"/>
      <c r="SBA497" s="1"/>
      <c r="SBB497" s="1"/>
      <c r="SBC497" s="1"/>
      <c r="SBD497" s="1"/>
      <c r="SBE497" s="1"/>
      <c r="SBF497" s="1"/>
      <c r="SBG497" s="1"/>
      <c r="SBH497" s="1"/>
      <c r="SBI497" s="1"/>
      <c r="SBJ497" s="1"/>
      <c r="SBK497" s="1"/>
      <c r="SBL497" s="1"/>
      <c r="SBM497" s="1"/>
      <c r="SBN497" s="1"/>
      <c r="SBO497" s="1"/>
      <c r="SBP497" s="1"/>
      <c r="SBQ497" s="1"/>
      <c r="SBR497" s="1"/>
      <c r="SBS497" s="1"/>
      <c r="SBT497" s="1"/>
      <c r="SBU497" s="1"/>
      <c r="SBV497" s="1"/>
      <c r="SBW497" s="1"/>
      <c r="SBX497" s="1"/>
      <c r="SBY497" s="1"/>
      <c r="SBZ497" s="1"/>
      <c r="SCA497" s="1"/>
      <c r="SCB497" s="1"/>
      <c r="SCC497" s="1"/>
      <c r="SCD497" s="1"/>
      <c r="SCE497" s="1"/>
      <c r="SCF497" s="1"/>
      <c r="SCG497" s="1"/>
      <c r="SCH497" s="1"/>
      <c r="SCI497" s="1"/>
      <c r="SCJ497" s="1"/>
      <c r="SCK497" s="1"/>
      <c r="SCL497" s="1"/>
      <c r="SCM497" s="1"/>
      <c r="SCN497" s="1"/>
      <c r="SCO497" s="1"/>
      <c r="SCP497" s="1"/>
      <c r="SCQ497" s="1"/>
      <c r="SCR497" s="1"/>
      <c r="SCS497" s="1"/>
      <c r="SCT497" s="1"/>
      <c r="SCU497" s="1"/>
      <c r="SCV497" s="1"/>
      <c r="SCW497" s="1"/>
      <c r="SCX497" s="1"/>
      <c r="SCY497" s="1"/>
      <c r="SCZ497" s="1"/>
      <c r="SDA497" s="1"/>
      <c r="SDB497" s="1"/>
      <c r="SDC497" s="1"/>
      <c r="SDD497" s="1"/>
      <c r="SDE497" s="1"/>
      <c r="SDF497" s="1"/>
      <c r="SDG497" s="1"/>
      <c r="SDH497" s="1"/>
      <c r="SDI497" s="1"/>
      <c r="SDJ497" s="1"/>
      <c r="SDK497" s="1"/>
      <c r="SDL497" s="1"/>
      <c r="SDM497" s="1"/>
      <c r="SDN497" s="1"/>
      <c r="SDO497" s="1"/>
      <c r="SDP497" s="1"/>
      <c r="SDQ497" s="1"/>
      <c r="SDR497" s="1"/>
      <c r="SDS497" s="1"/>
      <c r="SDT497" s="1"/>
      <c r="SDU497" s="1"/>
      <c r="SDV497" s="1"/>
      <c r="SDW497" s="1"/>
      <c r="SDX497" s="1"/>
      <c r="SDY497" s="1"/>
      <c r="SDZ497" s="1"/>
      <c r="SEA497" s="1"/>
      <c r="SEB497" s="1"/>
      <c r="SEC497" s="1"/>
      <c r="SED497" s="1"/>
      <c r="SEE497" s="1"/>
      <c r="SEF497" s="1"/>
      <c r="SEG497" s="1"/>
      <c r="SEH497" s="1"/>
      <c r="SEI497" s="1"/>
      <c r="SEJ497" s="1"/>
      <c r="SEK497" s="1"/>
      <c r="SEL497" s="1"/>
      <c r="SEM497" s="1"/>
      <c r="SEN497" s="1"/>
      <c r="SEO497" s="1"/>
      <c r="SEP497" s="1"/>
      <c r="SEQ497" s="1"/>
      <c r="SER497" s="1"/>
      <c r="SES497" s="1"/>
      <c r="SET497" s="1"/>
      <c r="SEU497" s="1"/>
      <c r="SEV497" s="1"/>
      <c r="SEW497" s="1"/>
      <c r="SEX497" s="1"/>
      <c r="SEY497" s="1"/>
      <c r="SEZ497" s="1"/>
      <c r="SFA497" s="1"/>
      <c r="SFB497" s="1"/>
      <c r="SFC497" s="1"/>
      <c r="SFD497" s="1"/>
      <c r="SFE497" s="1"/>
      <c r="SFF497" s="1"/>
      <c r="SFG497" s="1"/>
      <c r="SFH497" s="1"/>
      <c r="SFI497" s="1"/>
      <c r="SFJ497" s="1"/>
      <c r="SFK497" s="1"/>
      <c r="SFL497" s="1"/>
      <c r="SFM497" s="1"/>
      <c r="SFN497" s="1"/>
      <c r="SFO497" s="1"/>
      <c r="SFP497" s="1"/>
      <c r="SFQ497" s="1"/>
      <c r="SFR497" s="1"/>
      <c r="SFS497" s="1"/>
      <c r="SFT497" s="1"/>
      <c r="SFU497" s="1"/>
      <c r="SFV497" s="1"/>
      <c r="SFW497" s="1"/>
      <c r="SFX497" s="1"/>
      <c r="SFY497" s="1"/>
      <c r="SFZ497" s="1"/>
      <c r="SGA497" s="1"/>
      <c r="SGB497" s="1"/>
      <c r="SGC497" s="1"/>
      <c r="SGD497" s="1"/>
      <c r="SGE497" s="1"/>
      <c r="SGF497" s="1"/>
      <c r="SGG497" s="1"/>
      <c r="SGH497" s="1"/>
      <c r="SGI497" s="1"/>
      <c r="SGJ497" s="1"/>
      <c r="SGK497" s="1"/>
      <c r="SGL497" s="1"/>
      <c r="SGM497" s="1"/>
      <c r="SGN497" s="1"/>
      <c r="SGO497" s="1"/>
      <c r="SGP497" s="1"/>
      <c r="SGQ497" s="1"/>
      <c r="SGR497" s="1"/>
      <c r="SGS497" s="1"/>
      <c r="SGT497" s="1"/>
      <c r="SGU497" s="1"/>
      <c r="SGV497" s="1"/>
      <c r="SGW497" s="1"/>
      <c r="SGX497" s="1"/>
      <c r="SGY497" s="1"/>
      <c r="SGZ497" s="1"/>
      <c r="SHA497" s="1"/>
      <c r="SHB497" s="1"/>
      <c r="SHC497" s="1"/>
      <c r="SHD497" s="1"/>
      <c r="SHE497" s="1"/>
      <c r="SHF497" s="1"/>
      <c r="SHG497" s="1"/>
      <c r="SHH497" s="1"/>
      <c r="SHI497" s="1"/>
      <c r="SHJ497" s="1"/>
      <c r="SHK497" s="1"/>
      <c r="SHL497" s="1"/>
      <c r="SHM497" s="1"/>
      <c r="SHN497" s="1"/>
      <c r="SHO497" s="1"/>
      <c r="SHP497" s="1"/>
      <c r="SHQ497" s="1"/>
      <c r="SHR497" s="1"/>
      <c r="SHS497" s="1"/>
      <c r="SHT497" s="1"/>
      <c r="SHU497" s="1"/>
      <c r="SHV497" s="1"/>
      <c r="SHW497" s="1"/>
      <c r="SHX497" s="1"/>
      <c r="SHY497" s="1"/>
      <c r="SHZ497" s="1"/>
      <c r="SIA497" s="1"/>
      <c r="SIB497" s="1"/>
      <c r="SIC497" s="1"/>
      <c r="SID497" s="1"/>
      <c r="SIE497" s="1"/>
      <c r="SIF497" s="1"/>
      <c r="SIG497" s="1"/>
      <c r="SIH497" s="1"/>
      <c r="SII497" s="1"/>
      <c r="SIJ497" s="1"/>
      <c r="SIK497" s="1"/>
      <c r="SIL497" s="1"/>
      <c r="SIM497" s="1"/>
      <c r="SIN497" s="1"/>
      <c r="SIO497" s="1"/>
      <c r="SIP497" s="1"/>
      <c r="SIQ497" s="1"/>
      <c r="SIR497" s="1"/>
      <c r="SIS497" s="1"/>
      <c r="SIT497" s="1"/>
      <c r="SIU497" s="1"/>
      <c r="SIV497" s="1"/>
      <c r="SIW497" s="1"/>
      <c r="SIX497" s="1"/>
      <c r="SIY497" s="1"/>
      <c r="SIZ497" s="1"/>
      <c r="SJA497" s="1"/>
      <c r="SJB497" s="1"/>
      <c r="SJC497" s="1"/>
      <c r="SJD497" s="1"/>
      <c r="SJE497" s="1"/>
      <c r="SJF497" s="1"/>
      <c r="SJG497" s="1"/>
      <c r="SJH497" s="1"/>
      <c r="SJI497" s="1"/>
      <c r="SJJ497" s="1"/>
      <c r="SJK497" s="1"/>
      <c r="SJL497" s="1"/>
      <c r="SJM497" s="1"/>
      <c r="SJN497" s="1"/>
      <c r="SJO497" s="1"/>
      <c r="SJP497" s="1"/>
      <c r="SJQ497" s="1"/>
      <c r="SJR497" s="1"/>
      <c r="SJS497" s="1"/>
      <c r="SJT497" s="1"/>
      <c r="SJU497" s="1"/>
      <c r="SJV497" s="1"/>
      <c r="SJW497" s="1"/>
      <c r="SJX497" s="1"/>
      <c r="SJY497" s="1"/>
      <c r="SJZ497" s="1"/>
      <c r="SKA497" s="1"/>
      <c r="SKB497" s="1"/>
      <c r="SKC497" s="1"/>
      <c r="SKD497" s="1"/>
      <c r="SKE497" s="1"/>
      <c r="SKF497" s="1"/>
      <c r="SKG497" s="1"/>
      <c r="SKH497" s="1"/>
      <c r="SKI497" s="1"/>
      <c r="SKJ497" s="1"/>
      <c r="SKK497" s="1"/>
      <c r="SKL497" s="1"/>
      <c r="SKM497" s="1"/>
      <c r="SKN497" s="1"/>
      <c r="SKO497" s="1"/>
      <c r="SKP497" s="1"/>
      <c r="SKQ497" s="1"/>
      <c r="SKR497" s="1"/>
      <c r="SKS497" s="1"/>
      <c r="SKT497" s="1"/>
      <c r="SKU497" s="1"/>
      <c r="SKV497" s="1"/>
      <c r="SKW497" s="1"/>
      <c r="SKX497" s="1"/>
      <c r="SKY497" s="1"/>
      <c r="SKZ497" s="1"/>
      <c r="SLA497" s="1"/>
      <c r="SLB497" s="1"/>
      <c r="SLC497" s="1"/>
      <c r="SLD497" s="1"/>
      <c r="SLE497" s="1"/>
      <c r="SLF497" s="1"/>
      <c r="SLG497" s="1"/>
      <c r="SLH497" s="1"/>
      <c r="SLI497" s="1"/>
      <c r="SLJ497" s="1"/>
      <c r="SLK497" s="1"/>
      <c r="SLL497" s="1"/>
      <c r="SLM497" s="1"/>
      <c r="SLN497" s="1"/>
      <c r="SLO497" s="1"/>
      <c r="SLP497" s="1"/>
      <c r="SLQ497" s="1"/>
      <c r="SLR497" s="1"/>
      <c r="SLS497" s="1"/>
      <c r="SLT497" s="1"/>
      <c r="SLU497" s="1"/>
      <c r="SLV497" s="1"/>
      <c r="SLW497" s="1"/>
      <c r="SLX497" s="1"/>
      <c r="SLY497" s="1"/>
      <c r="SLZ497" s="1"/>
      <c r="SMA497" s="1"/>
      <c r="SMB497" s="1"/>
      <c r="SMC497" s="1"/>
      <c r="SMD497" s="1"/>
      <c r="SME497" s="1"/>
      <c r="SMF497" s="1"/>
      <c r="SMG497" s="1"/>
      <c r="SMH497" s="1"/>
      <c r="SMI497" s="1"/>
      <c r="SMJ497" s="1"/>
      <c r="SMK497" s="1"/>
      <c r="SML497" s="1"/>
      <c r="SMM497" s="1"/>
      <c r="SMN497" s="1"/>
      <c r="SMO497" s="1"/>
      <c r="SMP497" s="1"/>
      <c r="SMQ497" s="1"/>
      <c r="SMR497" s="1"/>
      <c r="SMS497" s="1"/>
      <c r="SMT497" s="1"/>
      <c r="SMU497" s="1"/>
      <c r="SMV497" s="1"/>
      <c r="SMW497" s="1"/>
      <c r="SMX497" s="1"/>
      <c r="SMY497" s="1"/>
      <c r="SMZ497" s="1"/>
      <c r="SNA497" s="1"/>
      <c r="SNB497" s="1"/>
      <c r="SNC497" s="1"/>
      <c r="SND497" s="1"/>
      <c r="SNE497" s="1"/>
      <c r="SNF497" s="1"/>
      <c r="SNG497" s="1"/>
      <c r="SNH497" s="1"/>
      <c r="SNI497" s="1"/>
      <c r="SNJ497" s="1"/>
      <c r="SNK497" s="1"/>
      <c r="SNL497" s="1"/>
      <c r="SNM497" s="1"/>
      <c r="SNN497" s="1"/>
      <c r="SNO497" s="1"/>
      <c r="SNP497" s="1"/>
      <c r="SNQ497" s="1"/>
      <c r="SNR497" s="1"/>
      <c r="SNS497" s="1"/>
      <c r="SNT497" s="1"/>
      <c r="SNU497" s="1"/>
      <c r="SNV497" s="1"/>
      <c r="SNW497" s="1"/>
      <c r="SNX497" s="1"/>
      <c r="SNY497" s="1"/>
      <c r="SNZ497" s="1"/>
      <c r="SOA497" s="1"/>
      <c r="SOB497" s="1"/>
      <c r="SOC497" s="1"/>
      <c r="SOD497" s="1"/>
      <c r="SOE497" s="1"/>
      <c r="SOF497" s="1"/>
      <c r="SOG497" s="1"/>
      <c r="SOH497" s="1"/>
      <c r="SOI497" s="1"/>
      <c r="SOJ497" s="1"/>
      <c r="SOK497" s="1"/>
      <c r="SOL497" s="1"/>
      <c r="SOM497" s="1"/>
      <c r="SON497" s="1"/>
      <c r="SOO497" s="1"/>
      <c r="SOP497" s="1"/>
      <c r="SOQ497" s="1"/>
      <c r="SOR497" s="1"/>
      <c r="SOS497" s="1"/>
      <c r="SOT497" s="1"/>
      <c r="SOU497" s="1"/>
      <c r="SOV497" s="1"/>
      <c r="SOW497" s="1"/>
      <c r="SOX497" s="1"/>
      <c r="SOY497" s="1"/>
      <c r="SOZ497" s="1"/>
      <c r="SPA497" s="1"/>
      <c r="SPB497" s="1"/>
      <c r="SPC497" s="1"/>
      <c r="SPD497" s="1"/>
      <c r="SPE497" s="1"/>
      <c r="SPF497" s="1"/>
      <c r="SPG497" s="1"/>
      <c r="SPH497" s="1"/>
      <c r="SPI497" s="1"/>
      <c r="SPJ497" s="1"/>
      <c r="SPK497" s="1"/>
      <c r="SPL497" s="1"/>
      <c r="SPM497" s="1"/>
      <c r="SPN497" s="1"/>
      <c r="SPO497" s="1"/>
      <c r="SPP497" s="1"/>
      <c r="SPQ497" s="1"/>
      <c r="SPR497" s="1"/>
      <c r="SPS497" s="1"/>
      <c r="SPT497" s="1"/>
      <c r="SPU497" s="1"/>
      <c r="SPV497" s="1"/>
      <c r="SPW497" s="1"/>
      <c r="SPX497" s="1"/>
      <c r="SPY497" s="1"/>
      <c r="SPZ497" s="1"/>
      <c r="SQA497" s="1"/>
      <c r="SQB497" s="1"/>
      <c r="SQC497" s="1"/>
      <c r="SQD497" s="1"/>
      <c r="SQE497" s="1"/>
      <c r="SQF497" s="1"/>
      <c r="SQG497" s="1"/>
      <c r="SQH497" s="1"/>
      <c r="SQI497" s="1"/>
      <c r="SQJ497" s="1"/>
      <c r="SQK497" s="1"/>
      <c r="SQL497" s="1"/>
      <c r="SQM497" s="1"/>
      <c r="SQN497" s="1"/>
      <c r="SQO497" s="1"/>
      <c r="SQP497" s="1"/>
      <c r="SQQ497" s="1"/>
      <c r="SQR497" s="1"/>
      <c r="SQS497" s="1"/>
      <c r="SQT497" s="1"/>
      <c r="SQU497" s="1"/>
      <c r="SQV497" s="1"/>
      <c r="SQW497" s="1"/>
      <c r="SQX497" s="1"/>
      <c r="SQY497" s="1"/>
      <c r="SQZ497" s="1"/>
      <c r="SRA497" s="1"/>
      <c r="SRB497" s="1"/>
      <c r="SRC497" s="1"/>
      <c r="SRD497" s="1"/>
      <c r="SRE497" s="1"/>
      <c r="SRF497" s="1"/>
      <c r="SRG497" s="1"/>
      <c r="SRH497" s="1"/>
      <c r="SRI497" s="1"/>
      <c r="SRJ497" s="1"/>
      <c r="SRK497" s="1"/>
      <c r="SRL497" s="1"/>
      <c r="SRM497" s="1"/>
      <c r="SRN497" s="1"/>
      <c r="SRO497" s="1"/>
      <c r="SRP497" s="1"/>
      <c r="SRQ497" s="1"/>
      <c r="SRR497" s="1"/>
      <c r="SRS497" s="1"/>
      <c r="SRT497" s="1"/>
      <c r="SRU497" s="1"/>
      <c r="SRV497" s="1"/>
      <c r="SRW497" s="1"/>
      <c r="SRX497" s="1"/>
      <c r="SRY497" s="1"/>
      <c r="SRZ497" s="1"/>
      <c r="SSA497" s="1"/>
      <c r="SSB497" s="1"/>
      <c r="SSC497" s="1"/>
      <c r="SSD497" s="1"/>
      <c r="SSE497" s="1"/>
      <c r="SSF497" s="1"/>
      <c r="SSG497" s="1"/>
      <c r="SSH497" s="1"/>
      <c r="SSI497" s="1"/>
      <c r="SSJ497" s="1"/>
      <c r="SSK497" s="1"/>
      <c r="SSL497" s="1"/>
      <c r="SSM497" s="1"/>
      <c r="SSN497" s="1"/>
      <c r="SSO497" s="1"/>
      <c r="SSP497" s="1"/>
      <c r="SSQ497" s="1"/>
      <c r="SSR497" s="1"/>
      <c r="SSS497" s="1"/>
      <c r="SST497" s="1"/>
      <c r="SSU497" s="1"/>
      <c r="SSV497" s="1"/>
      <c r="SSW497" s="1"/>
      <c r="SSX497" s="1"/>
      <c r="SSY497" s="1"/>
      <c r="SSZ497" s="1"/>
      <c r="STA497" s="1"/>
      <c r="STB497" s="1"/>
      <c r="STC497" s="1"/>
      <c r="STD497" s="1"/>
      <c r="STE497" s="1"/>
      <c r="STF497" s="1"/>
      <c r="STG497" s="1"/>
      <c r="STH497" s="1"/>
      <c r="STI497" s="1"/>
      <c r="STJ497" s="1"/>
      <c r="STK497" s="1"/>
      <c r="STL497" s="1"/>
      <c r="STM497" s="1"/>
      <c r="STN497" s="1"/>
      <c r="STO497" s="1"/>
      <c r="STP497" s="1"/>
      <c r="STQ497" s="1"/>
      <c r="STR497" s="1"/>
      <c r="STS497" s="1"/>
      <c r="STT497" s="1"/>
      <c r="STU497" s="1"/>
      <c r="STV497" s="1"/>
      <c r="STW497" s="1"/>
      <c r="STX497" s="1"/>
      <c r="STY497" s="1"/>
      <c r="STZ497" s="1"/>
      <c r="SUA497" s="1"/>
      <c r="SUB497" s="1"/>
      <c r="SUC497" s="1"/>
      <c r="SUD497" s="1"/>
      <c r="SUE497" s="1"/>
      <c r="SUF497" s="1"/>
      <c r="SUG497" s="1"/>
      <c r="SUH497" s="1"/>
      <c r="SUI497" s="1"/>
      <c r="SUJ497" s="1"/>
      <c r="SUK497" s="1"/>
      <c r="SUL497" s="1"/>
      <c r="SUM497" s="1"/>
      <c r="SUN497" s="1"/>
      <c r="SUO497" s="1"/>
      <c r="SUP497" s="1"/>
      <c r="SUQ497" s="1"/>
      <c r="SUR497" s="1"/>
      <c r="SUS497" s="1"/>
      <c r="SUT497" s="1"/>
      <c r="SUU497" s="1"/>
      <c r="SUV497" s="1"/>
      <c r="SUW497" s="1"/>
      <c r="SUX497" s="1"/>
      <c r="SUY497" s="1"/>
      <c r="SUZ497" s="1"/>
      <c r="SVA497" s="1"/>
      <c r="SVB497" s="1"/>
      <c r="SVC497" s="1"/>
      <c r="SVD497" s="1"/>
      <c r="SVE497" s="1"/>
      <c r="SVF497" s="1"/>
      <c r="SVG497" s="1"/>
      <c r="SVH497" s="1"/>
      <c r="SVI497" s="1"/>
      <c r="SVJ497" s="1"/>
      <c r="SVK497" s="1"/>
      <c r="SVL497" s="1"/>
      <c r="SVM497" s="1"/>
      <c r="SVN497" s="1"/>
      <c r="SVO497" s="1"/>
      <c r="SVP497" s="1"/>
      <c r="SVQ497" s="1"/>
      <c r="SVR497" s="1"/>
      <c r="SVS497" s="1"/>
      <c r="SVT497" s="1"/>
      <c r="SVU497" s="1"/>
      <c r="SVV497" s="1"/>
      <c r="SVW497" s="1"/>
      <c r="SVX497" s="1"/>
      <c r="SVY497" s="1"/>
      <c r="SVZ497" s="1"/>
      <c r="SWA497" s="1"/>
      <c r="SWB497" s="1"/>
      <c r="SWC497" s="1"/>
      <c r="SWD497" s="1"/>
      <c r="SWE497" s="1"/>
      <c r="SWF497" s="1"/>
      <c r="SWG497" s="1"/>
      <c r="SWH497" s="1"/>
      <c r="SWI497" s="1"/>
      <c r="SWJ497" s="1"/>
      <c r="SWK497" s="1"/>
      <c r="SWL497" s="1"/>
      <c r="SWM497" s="1"/>
      <c r="SWN497" s="1"/>
      <c r="SWO497" s="1"/>
      <c r="SWP497" s="1"/>
      <c r="SWQ497" s="1"/>
      <c r="SWR497" s="1"/>
      <c r="SWS497" s="1"/>
      <c r="SWT497" s="1"/>
      <c r="SWU497" s="1"/>
      <c r="SWV497" s="1"/>
      <c r="SWW497" s="1"/>
      <c r="SWX497" s="1"/>
      <c r="SWY497" s="1"/>
      <c r="SWZ497" s="1"/>
      <c r="SXA497" s="1"/>
      <c r="SXB497" s="1"/>
      <c r="SXC497" s="1"/>
      <c r="SXD497" s="1"/>
      <c r="SXE497" s="1"/>
      <c r="SXF497" s="1"/>
      <c r="SXG497" s="1"/>
      <c r="SXH497" s="1"/>
      <c r="SXI497" s="1"/>
      <c r="SXJ497" s="1"/>
      <c r="SXK497" s="1"/>
      <c r="SXL497" s="1"/>
      <c r="SXM497" s="1"/>
      <c r="SXN497" s="1"/>
      <c r="SXO497" s="1"/>
      <c r="SXP497" s="1"/>
      <c r="SXQ497" s="1"/>
      <c r="SXR497" s="1"/>
      <c r="SXS497" s="1"/>
      <c r="SXT497" s="1"/>
      <c r="SXU497" s="1"/>
      <c r="SXV497" s="1"/>
      <c r="SXW497" s="1"/>
      <c r="SXX497" s="1"/>
      <c r="SXY497" s="1"/>
      <c r="SXZ497" s="1"/>
      <c r="SYA497" s="1"/>
      <c r="SYB497" s="1"/>
      <c r="SYC497" s="1"/>
      <c r="SYD497" s="1"/>
      <c r="SYE497" s="1"/>
      <c r="SYF497" s="1"/>
      <c r="SYG497" s="1"/>
      <c r="SYH497" s="1"/>
      <c r="SYI497" s="1"/>
      <c r="SYJ497" s="1"/>
      <c r="SYK497" s="1"/>
      <c r="SYL497" s="1"/>
      <c r="SYM497" s="1"/>
      <c r="SYN497" s="1"/>
      <c r="SYO497" s="1"/>
      <c r="SYP497" s="1"/>
      <c r="SYQ497" s="1"/>
      <c r="SYR497" s="1"/>
      <c r="SYS497" s="1"/>
      <c r="SYT497" s="1"/>
      <c r="SYU497" s="1"/>
      <c r="SYV497" s="1"/>
      <c r="SYW497" s="1"/>
      <c r="SYX497" s="1"/>
      <c r="SYY497" s="1"/>
      <c r="SYZ497" s="1"/>
      <c r="SZA497" s="1"/>
      <c r="SZB497" s="1"/>
      <c r="SZC497" s="1"/>
      <c r="SZD497" s="1"/>
      <c r="SZE497" s="1"/>
      <c r="SZF497" s="1"/>
      <c r="SZG497" s="1"/>
      <c r="SZH497" s="1"/>
      <c r="SZI497" s="1"/>
      <c r="SZJ497" s="1"/>
      <c r="SZK497" s="1"/>
      <c r="SZL497" s="1"/>
      <c r="SZM497" s="1"/>
      <c r="SZN497" s="1"/>
      <c r="SZO497" s="1"/>
      <c r="SZP497" s="1"/>
      <c r="SZQ497" s="1"/>
      <c r="SZR497" s="1"/>
      <c r="SZS497" s="1"/>
      <c r="SZT497" s="1"/>
      <c r="SZU497" s="1"/>
      <c r="SZV497" s="1"/>
      <c r="SZW497" s="1"/>
      <c r="SZX497" s="1"/>
      <c r="SZY497" s="1"/>
      <c r="SZZ497" s="1"/>
      <c r="TAA497" s="1"/>
      <c r="TAB497" s="1"/>
      <c r="TAC497" s="1"/>
      <c r="TAD497" s="1"/>
      <c r="TAE497" s="1"/>
      <c r="TAF497" s="1"/>
      <c r="TAG497" s="1"/>
      <c r="TAH497" s="1"/>
      <c r="TAI497" s="1"/>
      <c r="TAJ497" s="1"/>
      <c r="TAK497" s="1"/>
      <c r="TAL497" s="1"/>
      <c r="TAM497" s="1"/>
      <c r="TAN497" s="1"/>
      <c r="TAO497" s="1"/>
      <c r="TAP497" s="1"/>
      <c r="TAQ497" s="1"/>
      <c r="TAR497" s="1"/>
      <c r="TAS497" s="1"/>
      <c r="TAT497" s="1"/>
      <c r="TAU497" s="1"/>
      <c r="TAV497" s="1"/>
      <c r="TAW497" s="1"/>
      <c r="TAX497" s="1"/>
      <c r="TAY497" s="1"/>
      <c r="TAZ497" s="1"/>
      <c r="TBA497" s="1"/>
      <c r="TBB497" s="1"/>
      <c r="TBC497" s="1"/>
      <c r="TBD497" s="1"/>
      <c r="TBE497" s="1"/>
      <c r="TBF497" s="1"/>
      <c r="TBG497" s="1"/>
      <c r="TBH497" s="1"/>
      <c r="TBI497" s="1"/>
      <c r="TBJ497" s="1"/>
      <c r="TBK497" s="1"/>
      <c r="TBL497" s="1"/>
      <c r="TBM497" s="1"/>
      <c r="TBN497" s="1"/>
      <c r="TBO497" s="1"/>
      <c r="TBP497" s="1"/>
      <c r="TBQ497" s="1"/>
      <c r="TBR497" s="1"/>
      <c r="TBS497" s="1"/>
      <c r="TBT497" s="1"/>
      <c r="TBU497" s="1"/>
      <c r="TBV497" s="1"/>
      <c r="TBW497" s="1"/>
      <c r="TBX497" s="1"/>
      <c r="TBY497" s="1"/>
      <c r="TBZ497" s="1"/>
      <c r="TCA497" s="1"/>
      <c r="TCB497" s="1"/>
      <c r="TCC497" s="1"/>
      <c r="TCD497" s="1"/>
      <c r="TCE497" s="1"/>
      <c r="TCF497" s="1"/>
      <c r="TCG497" s="1"/>
      <c r="TCH497" s="1"/>
      <c r="TCI497" s="1"/>
      <c r="TCJ497" s="1"/>
      <c r="TCK497" s="1"/>
      <c r="TCL497" s="1"/>
      <c r="TCM497" s="1"/>
      <c r="TCN497" s="1"/>
      <c r="TCO497" s="1"/>
      <c r="TCP497" s="1"/>
      <c r="TCQ497" s="1"/>
      <c r="TCR497" s="1"/>
      <c r="TCS497" s="1"/>
      <c r="TCT497" s="1"/>
      <c r="TCU497" s="1"/>
      <c r="TCV497" s="1"/>
      <c r="TCW497" s="1"/>
      <c r="TCX497" s="1"/>
      <c r="TCY497" s="1"/>
      <c r="TCZ497" s="1"/>
      <c r="TDA497" s="1"/>
      <c r="TDB497" s="1"/>
      <c r="TDC497" s="1"/>
      <c r="TDD497" s="1"/>
      <c r="TDE497" s="1"/>
      <c r="TDF497" s="1"/>
      <c r="TDG497" s="1"/>
      <c r="TDH497" s="1"/>
      <c r="TDI497" s="1"/>
      <c r="TDJ497" s="1"/>
      <c r="TDK497" s="1"/>
      <c r="TDL497" s="1"/>
      <c r="TDM497" s="1"/>
      <c r="TDN497" s="1"/>
      <c r="TDO497" s="1"/>
      <c r="TDP497" s="1"/>
      <c r="TDQ497" s="1"/>
      <c r="TDR497" s="1"/>
      <c r="TDS497" s="1"/>
      <c r="TDT497" s="1"/>
      <c r="TDU497" s="1"/>
      <c r="TDV497" s="1"/>
      <c r="TDW497" s="1"/>
      <c r="TDX497" s="1"/>
      <c r="TDY497" s="1"/>
      <c r="TDZ497" s="1"/>
      <c r="TEA497" s="1"/>
      <c r="TEB497" s="1"/>
      <c r="TEC497" s="1"/>
      <c r="TED497" s="1"/>
      <c r="TEE497" s="1"/>
      <c r="TEF497" s="1"/>
      <c r="TEG497" s="1"/>
      <c r="TEH497" s="1"/>
      <c r="TEI497" s="1"/>
      <c r="TEJ497" s="1"/>
      <c r="TEK497" s="1"/>
      <c r="TEL497" s="1"/>
      <c r="TEM497" s="1"/>
      <c r="TEN497" s="1"/>
      <c r="TEO497" s="1"/>
      <c r="TEP497" s="1"/>
      <c r="TEQ497" s="1"/>
      <c r="TER497" s="1"/>
      <c r="TES497" s="1"/>
      <c r="TET497" s="1"/>
      <c r="TEU497" s="1"/>
      <c r="TEV497" s="1"/>
      <c r="TEW497" s="1"/>
      <c r="TEX497" s="1"/>
      <c r="TEY497" s="1"/>
      <c r="TEZ497" s="1"/>
      <c r="TFA497" s="1"/>
      <c r="TFB497" s="1"/>
      <c r="TFC497" s="1"/>
      <c r="TFD497" s="1"/>
      <c r="TFE497" s="1"/>
      <c r="TFF497" s="1"/>
      <c r="TFG497" s="1"/>
      <c r="TFH497" s="1"/>
      <c r="TFI497" s="1"/>
      <c r="TFJ497" s="1"/>
      <c r="TFK497" s="1"/>
      <c r="TFL497" s="1"/>
      <c r="TFM497" s="1"/>
      <c r="TFN497" s="1"/>
      <c r="TFO497" s="1"/>
      <c r="TFP497" s="1"/>
      <c r="TFQ497" s="1"/>
      <c r="TFR497" s="1"/>
      <c r="TFS497" s="1"/>
      <c r="TFT497" s="1"/>
      <c r="TFU497" s="1"/>
      <c r="TFV497" s="1"/>
      <c r="TFW497" s="1"/>
      <c r="TFX497" s="1"/>
      <c r="TFY497" s="1"/>
      <c r="TFZ497" s="1"/>
      <c r="TGA497" s="1"/>
      <c r="TGB497" s="1"/>
      <c r="TGC497" s="1"/>
      <c r="TGD497" s="1"/>
      <c r="TGE497" s="1"/>
      <c r="TGF497" s="1"/>
      <c r="TGG497" s="1"/>
      <c r="TGH497" s="1"/>
      <c r="TGI497" s="1"/>
      <c r="TGJ497" s="1"/>
      <c r="TGK497" s="1"/>
      <c r="TGL497" s="1"/>
      <c r="TGM497" s="1"/>
      <c r="TGN497" s="1"/>
      <c r="TGO497" s="1"/>
      <c r="TGP497" s="1"/>
      <c r="TGQ497" s="1"/>
      <c r="TGR497" s="1"/>
      <c r="TGS497" s="1"/>
      <c r="TGT497" s="1"/>
      <c r="TGU497" s="1"/>
      <c r="TGV497" s="1"/>
      <c r="TGW497" s="1"/>
      <c r="TGX497" s="1"/>
      <c r="TGY497" s="1"/>
      <c r="TGZ497" s="1"/>
      <c r="THA497" s="1"/>
      <c r="THB497" s="1"/>
      <c r="THC497" s="1"/>
      <c r="THD497" s="1"/>
      <c r="THE497" s="1"/>
      <c r="THF497" s="1"/>
      <c r="THG497" s="1"/>
      <c r="THH497" s="1"/>
      <c r="THI497" s="1"/>
      <c r="THJ497" s="1"/>
      <c r="THK497" s="1"/>
      <c r="THL497" s="1"/>
      <c r="THM497" s="1"/>
      <c r="THN497" s="1"/>
      <c r="THO497" s="1"/>
      <c r="THP497" s="1"/>
      <c r="THQ497" s="1"/>
      <c r="THR497" s="1"/>
      <c r="THS497" s="1"/>
      <c r="THT497" s="1"/>
      <c r="THU497" s="1"/>
      <c r="THV497" s="1"/>
      <c r="THW497" s="1"/>
      <c r="THX497" s="1"/>
      <c r="THY497" s="1"/>
      <c r="THZ497" s="1"/>
      <c r="TIA497" s="1"/>
      <c r="TIB497" s="1"/>
      <c r="TIC497" s="1"/>
      <c r="TID497" s="1"/>
      <c r="TIE497" s="1"/>
      <c r="TIF497" s="1"/>
      <c r="TIG497" s="1"/>
      <c r="TIH497" s="1"/>
      <c r="TII497" s="1"/>
      <c r="TIJ497" s="1"/>
      <c r="TIK497" s="1"/>
      <c r="TIL497" s="1"/>
      <c r="TIM497" s="1"/>
      <c r="TIN497" s="1"/>
      <c r="TIO497" s="1"/>
      <c r="TIP497" s="1"/>
      <c r="TIQ497" s="1"/>
      <c r="TIR497" s="1"/>
      <c r="TIS497" s="1"/>
      <c r="TIT497" s="1"/>
      <c r="TIU497" s="1"/>
      <c r="TIV497" s="1"/>
      <c r="TIW497" s="1"/>
      <c r="TIX497" s="1"/>
      <c r="TIY497" s="1"/>
      <c r="TIZ497" s="1"/>
      <c r="TJA497" s="1"/>
      <c r="TJB497" s="1"/>
      <c r="TJC497" s="1"/>
      <c r="TJD497" s="1"/>
      <c r="TJE497" s="1"/>
      <c r="TJF497" s="1"/>
      <c r="TJG497" s="1"/>
      <c r="TJH497" s="1"/>
      <c r="TJI497" s="1"/>
      <c r="TJJ497" s="1"/>
      <c r="TJK497" s="1"/>
      <c r="TJL497" s="1"/>
      <c r="TJM497" s="1"/>
      <c r="TJN497" s="1"/>
      <c r="TJO497" s="1"/>
      <c r="TJP497" s="1"/>
      <c r="TJQ497" s="1"/>
      <c r="TJR497" s="1"/>
      <c r="TJS497" s="1"/>
      <c r="TJT497" s="1"/>
      <c r="TJU497" s="1"/>
      <c r="TJV497" s="1"/>
      <c r="TJW497" s="1"/>
      <c r="TJX497" s="1"/>
      <c r="TJY497" s="1"/>
      <c r="TJZ497" s="1"/>
      <c r="TKA497" s="1"/>
      <c r="TKB497" s="1"/>
      <c r="TKC497" s="1"/>
      <c r="TKD497" s="1"/>
      <c r="TKE497" s="1"/>
      <c r="TKF497" s="1"/>
      <c r="TKG497" s="1"/>
      <c r="TKH497" s="1"/>
      <c r="TKI497" s="1"/>
      <c r="TKJ497" s="1"/>
      <c r="TKK497" s="1"/>
      <c r="TKL497" s="1"/>
      <c r="TKM497" s="1"/>
      <c r="TKN497" s="1"/>
      <c r="TKO497" s="1"/>
      <c r="TKP497" s="1"/>
      <c r="TKQ497" s="1"/>
      <c r="TKR497" s="1"/>
      <c r="TKS497" s="1"/>
      <c r="TKT497" s="1"/>
      <c r="TKU497" s="1"/>
      <c r="TKV497" s="1"/>
      <c r="TKW497" s="1"/>
      <c r="TKX497" s="1"/>
      <c r="TKY497" s="1"/>
      <c r="TKZ497" s="1"/>
      <c r="TLA497" s="1"/>
      <c r="TLB497" s="1"/>
      <c r="TLC497" s="1"/>
      <c r="TLD497" s="1"/>
      <c r="TLE497" s="1"/>
      <c r="TLF497" s="1"/>
      <c r="TLG497" s="1"/>
      <c r="TLH497" s="1"/>
      <c r="TLI497" s="1"/>
      <c r="TLJ497" s="1"/>
      <c r="TLK497" s="1"/>
      <c r="TLL497" s="1"/>
      <c r="TLM497" s="1"/>
      <c r="TLN497" s="1"/>
      <c r="TLO497" s="1"/>
      <c r="TLP497" s="1"/>
      <c r="TLQ497" s="1"/>
      <c r="TLR497" s="1"/>
      <c r="TLS497" s="1"/>
      <c r="TLT497" s="1"/>
      <c r="TLU497" s="1"/>
      <c r="TLV497" s="1"/>
      <c r="TLW497" s="1"/>
      <c r="TLX497" s="1"/>
      <c r="TLY497" s="1"/>
      <c r="TLZ497" s="1"/>
      <c r="TMA497" s="1"/>
      <c r="TMB497" s="1"/>
      <c r="TMC497" s="1"/>
      <c r="TMD497" s="1"/>
      <c r="TME497" s="1"/>
      <c r="TMF497" s="1"/>
      <c r="TMG497" s="1"/>
      <c r="TMH497" s="1"/>
      <c r="TMI497" s="1"/>
      <c r="TMJ497" s="1"/>
      <c r="TMK497" s="1"/>
      <c r="TML497" s="1"/>
      <c r="TMM497" s="1"/>
      <c r="TMN497" s="1"/>
      <c r="TMO497" s="1"/>
      <c r="TMP497" s="1"/>
      <c r="TMQ497" s="1"/>
      <c r="TMR497" s="1"/>
      <c r="TMS497" s="1"/>
      <c r="TMT497" s="1"/>
      <c r="TMU497" s="1"/>
      <c r="TMV497" s="1"/>
      <c r="TMW497" s="1"/>
      <c r="TMX497" s="1"/>
      <c r="TMY497" s="1"/>
      <c r="TMZ497" s="1"/>
      <c r="TNA497" s="1"/>
      <c r="TNB497" s="1"/>
      <c r="TNC497" s="1"/>
      <c r="TND497" s="1"/>
      <c r="TNE497" s="1"/>
      <c r="TNF497" s="1"/>
      <c r="TNG497" s="1"/>
      <c r="TNH497" s="1"/>
      <c r="TNI497" s="1"/>
      <c r="TNJ497" s="1"/>
      <c r="TNK497" s="1"/>
      <c r="TNL497" s="1"/>
      <c r="TNM497" s="1"/>
      <c r="TNN497" s="1"/>
      <c r="TNO497" s="1"/>
      <c r="TNP497" s="1"/>
      <c r="TNQ497" s="1"/>
      <c r="TNR497" s="1"/>
      <c r="TNS497" s="1"/>
      <c r="TNT497" s="1"/>
      <c r="TNU497" s="1"/>
      <c r="TNV497" s="1"/>
      <c r="TNW497" s="1"/>
      <c r="TNX497" s="1"/>
      <c r="TNY497" s="1"/>
      <c r="TNZ497" s="1"/>
      <c r="TOA497" s="1"/>
      <c r="TOB497" s="1"/>
      <c r="TOC497" s="1"/>
      <c r="TOD497" s="1"/>
      <c r="TOE497" s="1"/>
      <c r="TOF497" s="1"/>
      <c r="TOG497" s="1"/>
      <c r="TOH497" s="1"/>
      <c r="TOI497" s="1"/>
      <c r="TOJ497" s="1"/>
      <c r="TOK497" s="1"/>
      <c r="TOL497" s="1"/>
      <c r="TOM497" s="1"/>
      <c r="TON497" s="1"/>
      <c r="TOO497" s="1"/>
      <c r="TOP497" s="1"/>
      <c r="TOQ497" s="1"/>
      <c r="TOR497" s="1"/>
      <c r="TOS497" s="1"/>
      <c r="TOT497" s="1"/>
      <c r="TOU497" s="1"/>
      <c r="TOV497" s="1"/>
      <c r="TOW497" s="1"/>
      <c r="TOX497" s="1"/>
      <c r="TOY497" s="1"/>
      <c r="TOZ497" s="1"/>
      <c r="TPA497" s="1"/>
      <c r="TPB497" s="1"/>
      <c r="TPC497" s="1"/>
      <c r="TPD497" s="1"/>
      <c r="TPE497" s="1"/>
      <c r="TPF497" s="1"/>
      <c r="TPG497" s="1"/>
      <c r="TPH497" s="1"/>
      <c r="TPI497" s="1"/>
      <c r="TPJ497" s="1"/>
      <c r="TPK497" s="1"/>
      <c r="TPL497" s="1"/>
      <c r="TPM497" s="1"/>
      <c r="TPN497" s="1"/>
      <c r="TPO497" s="1"/>
      <c r="TPP497" s="1"/>
      <c r="TPQ497" s="1"/>
      <c r="TPR497" s="1"/>
      <c r="TPS497" s="1"/>
      <c r="TPT497" s="1"/>
      <c r="TPU497" s="1"/>
      <c r="TPV497" s="1"/>
      <c r="TPW497" s="1"/>
      <c r="TPX497" s="1"/>
      <c r="TPY497" s="1"/>
      <c r="TPZ497" s="1"/>
      <c r="TQA497" s="1"/>
      <c r="TQB497" s="1"/>
      <c r="TQC497" s="1"/>
      <c r="TQD497" s="1"/>
      <c r="TQE497" s="1"/>
      <c r="TQF497" s="1"/>
      <c r="TQG497" s="1"/>
      <c r="TQH497" s="1"/>
      <c r="TQI497" s="1"/>
      <c r="TQJ497" s="1"/>
      <c r="TQK497" s="1"/>
      <c r="TQL497" s="1"/>
      <c r="TQM497" s="1"/>
      <c r="TQN497" s="1"/>
      <c r="TQO497" s="1"/>
      <c r="TQP497" s="1"/>
      <c r="TQQ497" s="1"/>
      <c r="TQR497" s="1"/>
      <c r="TQS497" s="1"/>
      <c r="TQT497" s="1"/>
      <c r="TQU497" s="1"/>
      <c r="TQV497" s="1"/>
      <c r="TQW497" s="1"/>
      <c r="TQX497" s="1"/>
      <c r="TQY497" s="1"/>
      <c r="TQZ497" s="1"/>
      <c r="TRA497" s="1"/>
      <c r="TRB497" s="1"/>
      <c r="TRC497" s="1"/>
      <c r="TRD497" s="1"/>
      <c r="TRE497" s="1"/>
      <c r="TRF497" s="1"/>
      <c r="TRG497" s="1"/>
      <c r="TRH497" s="1"/>
      <c r="TRI497" s="1"/>
      <c r="TRJ497" s="1"/>
      <c r="TRK497" s="1"/>
      <c r="TRL497" s="1"/>
      <c r="TRM497" s="1"/>
      <c r="TRN497" s="1"/>
      <c r="TRO497" s="1"/>
      <c r="TRP497" s="1"/>
      <c r="TRQ497" s="1"/>
      <c r="TRR497" s="1"/>
      <c r="TRS497" s="1"/>
      <c r="TRT497" s="1"/>
      <c r="TRU497" s="1"/>
      <c r="TRV497" s="1"/>
      <c r="TRW497" s="1"/>
      <c r="TRX497" s="1"/>
      <c r="TRY497" s="1"/>
      <c r="TRZ497" s="1"/>
      <c r="TSA497" s="1"/>
      <c r="TSB497" s="1"/>
      <c r="TSC497" s="1"/>
      <c r="TSD497" s="1"/>
      <c r="TSE497" s="1"/>
      <c r="TSF497" s="1"/>
      <c r="TSG497" s="1"/>
      <c r="TSH497" s="1"/>
      <c r="TSI497" s="1"/>
      <c r="TSJ497" s="1"/>
      <c r="TSK497" s="1"/>
      <c r="TSL497" s="1"/>
      <c r="TSM497" s="1"/>
      <c r="TSN497" s="1"/>
      <c r="TSO497" s="1"/>
      <c r="TSP497" s="1"/>
      <c r="TSQ497" s="1"/>
      <c r="TSR497" s="1"/>
      <c r="TSS497" s="1"/>
      <c r="TST497" s="1"/>
      <c r="TSU497" s="1"/>
      <c r="TSV497" s="1"/>
      <c r="TSW497" s="1"/>
      <c r="TSX497" s="1"/>
      <c r="TSY497" s="1"/>
      <c r="TSZ497" s="1"/>
      <c r="TTA497" s="1"/>
      <c r="TTB497" s="1"/>
      <c r="TTC497" s="1"/>
      <c r="TTD497" s="1"/>
      <c r="TTE497" s="1"/>
      <c r="TTF497" s="1"/>
      <c r="TTG497" s="1"/>
      <c r="TTH497" s="1"/>
      <c r="TTI497" s="1"/>
      <c r="TTJ497" s="1"/>
      <c r="TTK497" s="1"/>
      <c r="TTL497" s="1"/>
      <c r="TTM497" s="1"/>
      <c r="TTN497" s="1"/>
      <c r="TTO497" s="1"/>
      <c r="TTP497" s="1"/>
      <c r="TTQ497" s="1"/>
      <c r="TTR497" s="1"/>
      <c r="TTS497" s="1"/>
      <c r="TTT497" s="1"/>
      <c r="TTU497" s="1"/>
      <c r="TTV497" s="1"/>
      <c r="TTW497" s="1"/>
      <c r="TTX497" s="1"/>
      <c r="TTY497" s="1"/>
      <c r="TTZ497" s="1"/>
      <c r="TUA497" s="1"/>
      <c r="TUB497" s="1"/>
      <c r="TUC497" s="1"/>
      <c r="TUD497" s="1"/>
      <c r="TUE497" s="1"/>
      <c r="TUF497" s="1"/>
      <c r="TUG497" s="1"/>
      <c r="TUH497" s="1"/>
      <c r="TUI497" s="1"/>
      <c r="TUJ497" s="1"/>
      <c r="TUK497" s="1"/>
      <c r="TUL497" s="1"/>
      <c r="TUM497" s="1"/>
      <c r="TUN497" s="1"/>
      <c r="TUO497" s="1"/>
      <c r="TUP497" s="1"/>
      <c r="TUQ497" s="1"/>
      <c r="TUR497" s="1"/>
      <c r="TUS497" s="1"/>
      <c r="TUT497" s="1"/>
      <c r="TUU497" s="1"/>
      <c r="TUV497" s="1"/>
      <c r="TUW497" s="1"/>
      <c r="TUX497" s="1"/>
      <c r="TUY497" s="1"/>
      <c r="TUZ497" s="1"/>
      <c r="TVA497" s="1"/>
      <c r="TVB497" s="1"/>
      <c r="TVC497" s="1"/>
      <c r="TVD497" s="1"/>
      <c r="TVE497" s="1"/>
      <c r="TVF497" s="1"/>
      <c r="TVG497" s="1"/>
      <c r="TVH497" s="1"/>
      <c r="TVI497" s="1"/>
      <c r="TVJ497" s="1"/>
      <c r="TVK497" s="1"/>
      <c r="TVL497" s="1"/>
      <c r="TVM497" s="1"/>
      <c r="TVN497" s="1"/>
      <c r="TVO497" s="1"/>
      <c r="TVP497" s="1"/>
      <c r="TVQ497" s="1"/>
      <c r="TVR497" s="1"/>
      <c r="TVS497" s="1"/>
      <c r="TVT497" s="1"/>
      <c r="TVU497" s="1"/>
      <c r="TVV497" s="1"/>
      <c r="TVW497" s="1"/>
      <c r="TVX497" s="1"/>
      <c r="TVY497" s="1"/>
      <c r="TVZ497" s="1"/>
      <c r="TWA497" s="1"/>
      <c r="TWB497" s="1"/>
      <c r="TWC497" s="1"/>
      <c r="TWD497" s="1"/>
      <c r="TWE497" s="1"/>
      <c r="TWF497" s="1"/>
      <c r="TWG497" s="1"/>
      <c r="TWH497" s="1"/>
      <c r="TWI497" s="1"/>
      <c r="TWJ497" s="1"/>
      <c r="TWK497" s="1"/>
      <c r="TWL497" s="1"/>
      <c r="TWM497" s="1"/>
      <c r="TWN497" s="1"/>
      <c r="TWO497" s="1"/>
      <c r="TWP497" s="1"/>
      <c r="TWQ497" s="1"/>
      <c r="TWR497" s="1"/>
      <c r="TWS497" s="1"/>
      <c r="TWT497" s="1"/>
      <c r="TWU497" s="1"/>
      <c r="TWV497" s="1"/>
      <c r="TWW497" s="1"/>
      <c r="TWX497" s="1"/>
      <c r="TWY497" s="1"/>
      <c r="TWZ497" s="1"/>
      <c r="TXA497" s="1"/>
      <c r="TXB497" s="1"/>
      <c r="TXC497" s="1"/>
      <c r="TXD497" s="1"/>
      <c r="TXE497" s="1"/>
      <c r="TXF497" s="1"/>
      <c r="TXG497" s="1"/>
      <c r="TXH497" s="1"/>
      <c r="TXI497" s="1"/>
      <c r="TXJ497" s="1"/>
      <c r="TXK497" s="1"/>
      <c r="TXL497" s="1"/>
      <c r="TXM497" s="1"/>
      <c r="TXN497" s="1"/>
      <c r="TXO497" s="1"/>
      <c r="TXP497" s="1"/>
      <c r="TXQ497" s="1"/>
      <c r="TXR497" s="1"/>
      <c r="TXS497" s="1"/>
      <c r="TXT497" s="1"/>
      <c r="TXU497" s="1"/>
      <c r="TXV497" s="1"/>
      <c r="TXW497" s="1"/>
      <c r="TXX497" s="1"/>
      <c r="TXY497" s="1"/>
      <c r="TXZ497" s="1"/>
      <c r="TYA497" s="1"/>
      <c r="TYB497" s="1"/>
      <c r="TYC497" s="1"/>
      <c r="TYD497" s="1"/>
      <c r="TYE497" s="1"/>
      <c r="TYF497" s="1"/>
      <c r="TYG497" s="1"/>
      <c r="TYH497" s="1"/>
      <c r="TYI497" s="1"/>
      <c r="TYJ497" s="1"/>
      <c r="TYK497" s="1"/>
      <c r="TYL497" s="1"/>
      <c r="TYM497" s="1"/>
      <c r="TYN497" s="1"/>
      <c r="TYO497" s="1"/>
      <c r="TYP497" s="1"/>
      <c r="TYQ497" s="1"/>
      <c r="TYR497" s="1"/>
      <c r="TYS497" s="1"/>
      <c r="TYT497" s="1"/>
      <c r="TYU497" s="1"/>
      <c r="TYV497" s="1"/>
      <c r="TYW497" s="1"/>
      <c r="TYX497" s="1"/>
      <c r="TYY497" s="1"/>
      <c r="TYZ497" s="1"/>
      <c r="TZA497" s="1"/>
      <c r="TZB497" s="1"/>
      <c r="TZC497" s="1"/>
      <c r="TZD497" s="1"/>
      <c r="TZE497" s="1"/>
      <c r="TZF497" s="1"/>
      <c r="TZG497" s="1"/>
      <c r="TZH497" s="1"/>
      <c r="TZI497" s="1"/>
      <c r="TZJ497" s="1"/>
      <c r="TZK497" s="1"/>
      <c r="TZL497" s="1"/>
      <c r="TZM497" s="1"/>
      <c r="TZN497" s="1"/>
      <c r="TZO497" s="1"/>
      <c r="TZP497" s="1"/>
      <c r="TZQ497" s="1"/>
      <c r="TZR497" s="1"/>
      <c r="TZS497" s="1"/>
      <c r="TZT497" s="1"/>
      <c r="TZU497" s="1"/>
      <c r="TZV497" s="1"/>
      <c r="TZW497" s="1"/>
      <c r="TZX497" s="1"/>
      <c r="TZY497" s="1"/>
      <c r="TZZ497" s="1"/>
      <c r="UAA497" s="1"/>
      <c r="UAB497" s="1"/>
      <c r="UAC497" s="1"/>
      <c r="UAD497" s="1"/>
      <c r="UAE497" s="1"/>
      <c r="UAF497" s="1"/>
      <c r="UAG497" s="1"/>
      <c r="UAH497" s="1"/>
      <c r="UAI497" s="1"/>
      <c r="UAJ497" s="1"/>
      <c r="UAK497" s="1"/>
      <c r="UAL497" s="1"/>
      <c r="UAM497" s="1"/>
      <c r="UAN497" s="1"/>
      <c r="UAO497" s="1"/>
      <c r="UAP497" s="1"/>
      <c r="UAQ497" s="1"/>
      <c r="UAR497" s="1"/>
      <c r="UAS497" s="1"/>
      <c r="UAT497" s="1"/>
      <c r="UAU497" s="1"/>
      <c r="UAV497" s="1"/>
      <c r="UAW497" s="1"/>
      <c r="UAX497" s="1"/>
      <c r="UAY497" s="1"/>
      <c r="UAZ497" s="1"/>
      <c r="UBA497" s="1"/>
      <c r="UBB497" s="1"/>
      <c r="UBC497" s="1"/>
      <c r="UBD497" s="1"/>
      <c r="UBE497" s="1"/>
      <c r="UBF497" s="1"/>
      <c r="UBG497" s="1"/>
      <c r="UBH497" s="1"/>
      <c r="UBI497" s="1"/>
      <c r="UBJ497" s="1"/>
      <c r="UBK497" s="1"/>
      <c r="UBL497" s="1"/>
      <c r="UBM497" s="1"/>
      <c r="UBN497" s="1"/>
      <c r="UBO497" s="1"/>
      <c r="UBP497" s="1"/>
      <c r="UBQ497" s="1"/>
      <c r="UBR497" s="1"/>
      <c r="UBS497" s="1"/>
      <c r="UBT497" s="1"/>
      <c r="UBU497" s="1"/>
      <c r="UBV497" s="1"/>
      <c r="UBW497" s="1"/>
      <c r="UBX497" s="1"/>
      <c r="UBY497" s="1"/>
      <c r="UBZ497" s="1"/>
      <c r="UCA497" s="1"/>
      <c r="UCB497" s="1"/>
      <c r="UCC497" s="1"/>
      <c r="UCD497" s="1"/>
      <c r="UCE497" s="1"/>
      <c r="UCF497" s="1"/>
      <c r="UCG497" s="1"/>
      <c r="UCH497" s="1"/>
      <c r="UCI497" s="1"/>
      <c r="UCJ497" s="1"/>
      <c r="UCK497" s="1"/>
      <c r="UCL497" s="1"/>
      <c r="UCM497" s="1"/>
      <c r="UCN497" s="1"/>
      <c r="UCO497" s="1"/>
      <c r="UCP497" s="1"/>
      <c r="UCQ497" s="1"/>
      <c r="UCR497" s="1"/>
      <c r="UCS497" s="1"/>
      <c r="UCT497" s="1"/>
      <c r="UCU497" s="1"/>
      <c r="UCV497" s="1"/>
      <c r="UCW497" s="1"/>
      <c r="UCX497" s="1"/>
      <c r="UCY497" s="1"/>
      <c r="UCZ497" s="1"/>
      <c r="UDA497" s="1"/>
      <c r="UDB497" s="1"/>
      <c r="UDC497" s="1"/>
      <c r="UDD497" s="1"/>
      <c r="UDE497" s="1"/>
      <c r="UDF497" s="1"/>
      <c r="UDG497" s="1"/>
      <c r="UDH497" s="1"/>
      <c r="UDI497" s="1"/>
      <c r="UDJ497" s="1"/>
      <c r="UDK497" s="1"/>
      <c r="UDL497" s="1"/>
      <c r="UDM497" s="1"/>
      <c r="UDN497" s="1"/>
      <c r="UDO497" s="1"/>
      <c r="UDP497" s="1"/>
      <c r="UDQ497" s="1"/>
      <c r="UDR497" s="1"/>
      <c r="UDS497" s="1"/>
      <c r="UDT497" s="1"/>
      <c r="UDU497" s="1"/>
      <c r="UDV497" s="1"/>
      <c r="UDW497" s="1"/>
      <c r="UDX497" s="1"/>
      <c r="UDY497" s="1"/>
      <c r="UDZ497" s="1"/>
      <c r="UEA497" s="1"/>
      <c r="UEB497" s="1"/>
      <c r="UEC497" s="1"/>
      <c r="UED497" s="1"/>
      <c r="UEE497" s="1"/>
      <c r="UEF497" s="1"/>
      <c r="UEG497" s="1"/>
      <c r="UEH497" s="1"/>
      <c r="UEI497" s="1"/>
      <c r="UEJ497" s="1"/>
      <c r="UEK497" s="1"/>
      <c r="UEL497" s="1"/>
      <c r="UEM497" s="1"/>
      <c r="UEN497" s="1"/>
      <c r="UEO497" s="1"/>
      <c r="UEP497" s="1"/>
      <c r="UEQ497" s="1"/>
      <c r="UER497" s="1"/>
      <c r="UES497" s="1"/>
      <c r="UET497" s="1"/>
      <c r="UEU497" s="1"/>
      <c r="UEV497" s="1"/>
      <c r="UEW497" s="1"/>
      <c r="UEX497" s="1"/>
      <c r="UEY497" s="1"/>
      <c r="UEZ497" s="1"/>
      <c r="UFA497" s="1"/>
      <c r="UFB497" s="1"/>
      <c r="UFC497" s="1"/>
      <c r="UFD497" s="1"/>
      <c r="UFE497" s="1"/>
      <c r="UFF497" s="1"/>
      <c r="UFG497" s="1"/>
      <c r="UFH497" s="1"/>
      <c r="UFI497" s="1"/>
      <c r="UFJ497" s="1"/>
      <c r="UFK497" s="1"/>
      <c r="UFL497" s="1"/>
      <c r="UFM497" s="1"/>
      <c r="UFN497" s="1"/>
      <c r="UFO497" s="1"/>
      <c r="UFP497" s="1"/>
      <c r="UFQ497" s="1"/>
      <c r="UFR497" s="1"/>
      <c r="UFS497" s="1"/>
      <c r="UFT497" s="1"/>
      <c r="UFU497" s="1"/>
      <c r="UFV497" s="1"/>
      <c r="UFW497" s="1"/>
      <c r="UFX497" s="1"/>
      <c r="UFY497" s="1"/>
      <c r="UFZ497" s="1"/>
      <c r="UGA497" s="1"/>
      <c r="UGB497" s="1"/>
      <c r="UGC497" s="1"/>
      <c r="UGD497" s="1"/>
      <c r="UGE497" s="1"/>
      <c r="UGF497" s="1"/>
      <c r="UGG497" s="1"/>
      <c r="UGH497" s="1"/>
      <c r="UGI497" s="1"/>
      <c r="UGJ497" s="1"/>
      <c r="UGK497" s="1"/>
      <c r="UGL497" s="1"/>
      <c r="UGM497" s="1"/>
      <c r="UGN497" s="1"/>
      <c r="UGO497" s="1"/>
      <c r="UGP497" s="1"/>
      <c r="UGQ497" s="1"/>
      <c r="UGR497" s="1"/>
      <c r="UGS497" s="1"/>
      <c r="UGT497" s="1"/>
      <c r="UGU497" s="1"/>
      <c r="UGV497" s="1"/>
      <c r="UGW497" s="1"/>
      <c r="UGX497" s="1"/>
      <c r="UGY497" s="1"/>
      <c r="UGZ497" s="1"/>
      <c r="UHA497" s="1"/>
      <c r="UHB497" s="1"/>
      <c r="UHC497" s="1"/>
      <c r="UHD497" s="1"/>
      <c r="UHE497" s="1"/>
      <c r="UHF497" s="1"/>
      <c r="UHG497" s="1"/>
      <c r="UHH497" s="1"/>
      <c r="UHI497" s="1"/>
      <c r="UHJ497" s="1"/>
      <c r="UHK497" s="1"/>
      <c r="UHL497" s="1"/>
      <c r="UHM497" s="1"/>
      <c r="UHN497" s="1"/>
      <c r="UHO497" s="1"/>
      <c r="UHP497" s="1"/>
      <c r="UHQ497" s="1"/>
      <c r="UHR497" s="1"/>
      <c r="UHS497" s="1"/>
      <c r="UHT497" s="1"/>
      <c r="UHU497" s="1"/>
      <c r="UHV497" s="1"/>
      <c r="UHW497" s="1"/>
      <c r="UHX497" s="1"/>
      <c r="UHY497" s="1"/>
      <c r="UHZ497" s="1"/>
      <c r="UIA497" s="1"/>
      <c r="UIB497" s="1"/>
      <c r="UIC497" s="1"/>
      <c r="UID497" s="1"/>
      <c r="UIE497" s="1"/>
      <c r="UIF497" s="1"/>
      <c r="UIG497" s="1"/>
      <c r="UIH497" s="1"/>
      <c r="UII497" s="1"/>
      <c r="UIJ497" s="1"/>
      <c r="UIK497" s="1"/>
      <c r="UIL497" s="1"/>
      <c r="UIM497" s="1"/>
      <c r="UIN497" s="1"/>
      <c r="UIO497" s="1"/>
      <c r="UIP497" s="1"/>
      <c r="UIQ497" s="1"/>
      <c r="UIR497" s="1"/>
      <c r="UIS497" s="1"/>
      <c r="UIT497" s="1"/>
      <c r="UIU497" s="1"/>
      <c r="UIV497" s="1"/>
      <c r="UIW497" s="1"/>
      <c r="UIX497" s="1"/>
      <c r="UIY497" s="1"/>
      <c r="UIZ497" s="1"/>
      <c r="UJA497" s="1"/>
      <c r="UJB497" s="1"/>
      <c r="UJC497" s="1"/>
      <c r="UJD497" s="1"/>
      <c r="UJE497" s="1"/>
      <c r="UJF497" s="1"/>
      <c r="UJG497" s="1"/>
      <c r="UJH497" s="1"/>
      <c r="UJI497" s="1"/>
      <c r="UJJ497" s="1"/>
      <c r="UJK497" s="1"/>
      <c r="UJL497" s="1"/>
      <c r="UJM497" s="1"/>
      <c r="UJN497" s="1"/>
      <c r="UJO497" s="1"/>
      <c r="UJP497" s="1"/>
      <c r="UJQ497" s="1"/>
      <c r="UJR497" s="1"/>
      <c r="UJS497" s="1"/>
      <c r="UJT497" s="1"/>
      <c r="UJU497" s="1"/>
      <c r="UJV497" s="1"/>
      <c r="UJW497" s="1"/>
      <c r="UJX497" s="1"/>
      <c r="UJY497" s="1"/>
      <c r="UJZ497" s="1"/>
      <c r="UKA497" s="1"/>
      <c r="UKB497" s="1"/>
      <c r="UKC497" s="1"/>
      <c r="UKD497" s="1"/>
      <c r="UKE497" s="1"/>
      <c r="UKF497" s="1"/>
      <c r="UKG497" s="1"/>
      <c r="UKH497" s="1"/>
      <c r="UKI497" s="1"/>
      <c r="UKJ497" s="1"/>
      <c r="UKK497" s="1"/>
      <c r="UKL497" s="1"/>
      <c r="UKM497" s="1"/>
      <c r="UKN497" s="1"/>
      <c r="UKO497" s="1"/>
      <c r="UKP497" s="1"/>
      <c r="UKQ497" s="1"/>
      <c r="UKR497" s="1"/>
      <c r="UKS497" s="1"/>
      <c r="UKT497" s="1"/>
      <c r="UKU497" s="1"/>
      <c r="UKV497" s="1"/>
      <c r="UKW497" s="1"/>
      <c r="UKX497" s="1"/>
      <c r="UKY497" s="1"/>
      <c r="UKZ497" s="1"/>
      <c r="ULA497" s="1"/>
      <c r="ULB497" s="1"/>
      <c r="ULC497" s="1"/>
      <c r="ULD497" s="1"/>
      <c r="ULE497" s="1"/>
      <c r="ULF497" s="1"/>
      <c r="ULG497" s="1"/>
      <c r="ULH497" s="1"/>
      <c r="ULI497" s="1"/>
      <c r="ULJ497" s="1"/>
      <c r="ULK497" s="1"/>
      <c r="ULL497" s="1"/>
      <c r="ULM497" s="1"/>
      <c r="ULN497" s="1"/>
      <c r="ULO497" s="1"/>
      <c r="ULP497" s="1"/>
      <c r="ULQ497" s="1"/>
      <c r="ULR497" s="1"/>
      <c r="ULS497" s="1"/>
      <c r="ULT497" s="1"/>
      <c r="ULU497" s="1"/>
      <c r="ULV497" s="1"/>
      <c r="ULW497" s="1"/>
      <c r="ULX497" s="1"/>
      <c r="ULY497" s="1"/>
      <c r="ULZ497" s="1"/>
      <c r="UMA497" s="1"/>
      <c r="UMB497" s="1"/>
      <c r="UMC497" s="1"/>
      <c r="UMD497" s="1"/>
      <c r="UME497" s="1"/>
      <c r="UMF497" s="1"/>
      <c r="UMG497" s="1"/>
      <c r="UMH497" s="1"/>
      <c r="UMI497" s="1"/>
      <c r="UMJ497" s="1"/>
      <c r="UMK497" s="1"/>
      <c r="UML497" s="1"/>
      <c r="UMM497" s="1"/>
      <c r="UMN497" s="1"/>
      <c r="UMO497" s="1"/>
      <c r="UMP497" s="1"/>
      <c r="UMQ497" s="1"/>
      <c r="UMR497" s="1"/>
      <c r="UMS497" s="1"/>
      <c r="UMT497" s="1"/>
      <c r="UMU497" s="1"/>
      <c r="UMV497" s="1"/>
      <c r="UMW497" s="1"/>
      <c r="UMX497" s="1"/>
      <c r="UMY497" s="1"/>
      <c r="UMZ497" s="1"/>
      <c r="UNA497" s="1"/>
      <c r="UNB497" s="1"/>
      <c r="UNC497" s="1"/>
      <c r="UND497" s="1"/>
      <c r="UNE497" s="1"/>
      <c r="UNF497" s="1"/>
      <c r="UNG497" s="1"/>
      <c r="UNH497" s="1"/>
      <c r="UNI497" s="1"/>
      <c r="UNJ497" s="1"/>
      <c r="UNK497" s="1"/>
      <c r="UNL497" s="1"/>
      <c r="UNM497" s="1"/>
      <c r="UNN497" s="1"/>
      <c r="UNO497" s="1"/>
      <c r="UNP497" s="1"/>
      <c r="UNQ497" s="1"/>
      <c r="UNR497" s="1"/>
      <c r="UNS497" s="1"/>
      <c r="UNT497" s="1"/>
      <c r="UNU497" s="1"/>
      <c r="UNV497" s="1"/>
      <c r="UNW497" s="1"/>
      <c r="UNX497" s="1"/>
      <c r="UNY497" s="1"/>
      <c r="UNZ497" s="1"/>
      <c r="UOA497" s="1"/>
      <c r="UOB497" s="1"/>
      <c r="UOC497" s="1"/>
      <c r="UOD497" s="1"/>
      <c r="UOE497" s="1"/>
      <c r="UOF497" s="1"/>
      <c r="UOG497" s="1"/>
      <c r="UOH497" s="1"/>
      <c r="UOI497" s="1"/>
      <c r="UOJ497" s="1"/>
      <c r="UOK497" s="1"/>
      <c r="UOL497" s="1"/>
      <c r="UOM497" s="1"/>
      <c r="UON497" s="1"/>
      <c r="UOO497" s="1"/>
      <c r="UOP497" s="1"/>
      <c r="UOQ497" s="1"/>
      <c r="UOR497" s="1"/>
      <c r="UOS497" s="1"/>
      <c r="UOT497" s="1"/>
      <c r="UOU497" s="1"/>
      <c r="UOV497" s="1"/>
      <c r="UOW497" s="1"/>
      <c r="UOX497" s="1"/>
      <c r="UOY497" s="1"/>
      <c r="UOZ497" s="1"/>
      <c r="UPA497" s="1"/>
      <c r="UPB497" s="1"/>
      <c r="UPC497" s="1"/>
      <c r="UPD497" s="1"/>
      <c r="UPE497" s="1"/>
      <c r="UPF497" s="1"/>
      <c r="UPG497" s="1"/>
      <c r="UPH497" s="1"/>
      <c r="UPI497" s="1"/>
      <c r="UPJ497" s="1"/>
      <c r="UPK497" s="1"/>
      <c r="UPL497" s="1"/>
      <c r="UPM497" s="1"/>
      <c r="UPN497" s="1"/>
      <c r="UPO497" s="1"/>
      <c r="UPP497" s="1"/>
      <c r="UPQ497" s="1"/>
      <c r="UPR497" s="1"/>
      <c r="UPS497" s="1"/>
      <c r="UPT497" s="1"/>
      <c r="UPU497" s="1"/>
      <c r="UPV497" s="1"/>
      <c r="UPW497" s="1"/>
      <c r="UPX497" s="1"/>
      <c r="UPY497" s="1"/>
      <c r="UPZ497" s="1"/>
      <c r="UQA497" s="1"/>
      <c r="UQB497" s="1"/>
      <c r="UQC497" s="1"/>
      <c r="UQD497" s="1"/>
      <c r="UQE497" s="1"/>
      <c r="UQF497" s="1"/>
      <c r="UQG497" s="1"/>
      <c r="UQH497" s="1"/>
      <c r="UQI497" s="1"/>
      <c r="UQJ497" s="1"/>
      <c r="UQK497" s="1"/>
      <c r="UQL497" s="1"/>
      <c r="UQM497" s="1"/>
      <c r="UQN497" s="1"/>
      <c r="UQO497" s="1"/>
      <c r="UQP497" s="1"/>
      <c r="UQQ497" s="1"/>
      <c r="UQR497" s="1"/>
      <c r="UQS497" s="1"/>
      <c r="UQT497" s="1"/>
      <c r="UQU497" s="1"/>
      <c r="UQV497" s="1"/>
      <c r="UQW497" s="1"/>
      <c r="UQX497" s="1"/>
      <c r="UQY497" s="1"/>
      <c r="UQZ497" s="1"/>
      <c r="URA497" s="1"/>
      <c r="URB497" s="1"/>
      <c r="URC497" s="1"/>
      <c r="URD497" s="1"/>
      <c r="URE497" s="1"/>
      <c r="URF497" s="1"/>
      <c r="URG497" s="1"/>
      <c r="URH497" s="1"/>
      <c r="URI497" s="1"/>
      <c r="URJ497" s="1"/>
      <c r="URK497" s="1"/>
      <c r="URL497" s="1"/>
      <c r="URM497" s="1"/>
      <c r="URN497" s="1"/>
      <c r="URO497" s="1"/>
      <c r="URP497" s="1"/>
      <c r="URQ497" s="1"/>
      <c r="URR497" s="1"/>
      <c r="URS497" s="1"/>
      <c r="URT497" s="1"/>
      <c r="URU497" s="1"/>
      <c r="URV497" s="1"/>
      <c r="URW497" s="1"/>
      <c r="URX497" s="1"/>
      <c r="URY497" s="1"/>
      <c r="URZ497" s="1"/>
      <c r="USA497" s="1"/>
      <c r="USB497" s="1"/>
      <c r="USC497" s="1"/>
      <c r="USD497" s="1"/>
      <c r="USE497" s="1"/>
      <c r="USF497" s="1"/>
      <c r="USG497" s="1"/>
      <c r="USH497" s="1"/>
      <c r="USI497" s="1"/>
      <c r="USJ497" s="1"/>
      <c r="USK497" s="1"/>
      <c r="USL497" s="1"/>
      <c r="USM497" s="1"/>
      <c r="USN497" s="1"/>
      <c r="USO497" s="1"/>
      <c r="USP497" s="1"/>
      <c r="USQ497" s="1"/>
      <c r="USR497" s="1"/>
      <c r="USS497" s="1"/>
      <c r="UST497" s="1"/>
      <c r="USU497" s="1"/>
      <c r="USV497" s="1"/>
      <c r="USW497" s="1"/>
      <c r="USX497" s="1"/>
      <c r="USY497" s="1"/>
      <c r="USZ497" s="1"/>
      <c r="UTA497" s="1"/>
      <c r="UTB497" s="1"/>
      <c r="UTC497" s="1"/>
      <c r="UTD497" s="1"/>
      <c r="UTE497" s="1"/>
      <c r="UTF497" s="1"/>
      <c r="UTG497" s="1"/>
      <c r="UTH497" s="1"/>
      <c r="UTI497" s="1"/>
      <c r="UTJ497" s="1"/>
      <c r="UTK497" s="1"/>
      <c r="UTL497" s="1"/>
      <c r="UTM497" s="1"/>
      <c r="UTN497" s="1"/>
      <c r="UTO497" s="1"/>
      <c r="UTP497" s="1"/>
      <c r="UTQ497" s="1"/>
      <c r="UTR497" s="1"/>
      <c r="UTS497" s="1"/>
      <c r="UTT497" s="1"/>
      <c r="UTU497" s="1"/>
      <c r="UTV497" s="1"/>
      <c r="UTW497" s="1"/>
      <c r="UTX497" s="1"/>
      <c r="UTY497" s="1"/>
      <c r="UTZ497" s="1"/>
      <c r="UUA497" s="1"/>
      <c r="UUB497" s="1"/>
      <c r="UUC497" s="1"/>
      <c r="UUD497" s="1"/>
      <c r="UUE497" s="1"/>
      <c r="UUF497" s="1"/>
      <c r="UUG497" s="1"/>
      <c r="UUH497" s="1"/>
      <c r="UUI497" s="1"/>
      <c r="UUJ497" s="1"/>
      <c r="UUK497" s="1"/>
      <c r="UUL497" s="1"/>
      <c r="UUM497" s="1"/>
      <c r="UUN497" s="1"/>
      <c r="UUO497" s="1"/>
      <c r="UUP497" s="1"/>
      <c r="UUQ497" s="1"/>
      <c r="UUR497" s="1"/>
      <c r="UUS497" s="1"/>
      <c r="UUT497" s="1"/>
      <c r="UUU497" s="1"/>
      <c r="UUV497" s="1"/>
      <c r="UUW497" s="1"/>
      <c r="UUX497" s="1"/>
      <c r="UUY497" s="1"/>
      <c r="UUZ497" s="1"/>
      <c r="UVA497" s="1"/>
      <c r="UVB497" s="1"/>
      <c r="UVC497" s="1"/>
      <c r="UVD497" s="1"/>
      <c r="UVE497" s="1"/>
      <c r="UVF497" s="1"/>
      <c r="UVG497" s="1"/>
      <c r="UVH497" s="1"/>
      <c r="UVI497" s="1"/>
      <c r="UVJ497" s="1"/>
      <c r="UVK497" s="1"/>
      <c r="UVL497" s="1"/>
      <c r="UVM497" s="1"/>
      <c r="UVN497" s="1"/>
      <c r="UVO497" s="1"/>
      <c r="UVP497" s="1"/>
      <c r="UVQ497" s="1"/>
      <c r="UVR497" s="1"/>
      <c r="UVS497" s="1"/>
      <c r="UVT497" s="1"/>
      <c r="UVU497" s="1"/>
      <c r="UVV497" s="1"/>
      <c r="UVW497" s="1"/>
      <c r="UVX497" s="1"/>
      <c r="UVY497" s="1"/>
      <c r="UVZ497" s="1"/>
      <c r="UWA497" s="1"/>
      <c r="UWB497" s="1"/>
      <c r="UWC497" s="1"/>
      <c r="UWD497" s="1"/>
      <c r="UWE497" s="1"/>
      <c r="UWF497" s="1"/>
      <c r="UWG497" s="1"/>
      <c r="UWH497" s="1"/>
      <c r="UWI497" s="1"/>
      <c r="UWJ497" s="1"/>
      <c r="UWK497" s="1"/>
      <c r="UWL497" s="1"/>
      <c r="UWM497" s="1"/>
      <c r="UWN497" s="1"/>
      <c r="UWO497" s="1"/>
      <c r="UWP497" s="1"/>
      <c r="UWQ497" s="1"/>
      <c r="UWR497" s="1"/>
      <c r="UWS497" s="1"/>
      <c r="UWT497" s="1"/>
      <c r="UWU497" s="1"/>
      <c r="UWV497" s="1"/>
      <c r="UWW497" s="1"/>
      <c r="UWX497" s="1"/>
      <c r="UWY497" s="1"/>
      <c r="UWZ497" s="1"/>
      <c r="UXA497" s="1"/>
      <c r="UXB497" s="1"/>
      <c r="UXC497" s="1"/>
      <c r="UXD497" s="1"/>
      <c r="UXE497" s="1"/>
      <c r="UXF497" s="1"/>
      <c r="UXG497" s="1"/>
      <c r="UXH497" s="1"/>
      <c r="UXI497" s="1"/>
      <c r="UXJ497" s="1"/>
      <c r="UXK497" s="1"/>
      <c r="UXL497" s="1"/>
      <c r="UXM497" s="1"/>
      <c r="UXN497" s="1"/>
      <c r="UXO497" s="1"/>
      <c r="UXP497" s="1"/>
      <c r="UXQ497" s="1"/>
      <c r="UXR497" s="1"/>
      <c r="UXS497" s="1"/>
      <c r="UXT497" s="1"/>
      <c r="UXU497" s="1"/>
      <c r="UXV497" s="1"/>
      <c r="UXW497" s="1"/>
      <c r="UXX497" s="1"/>
      <c r="UXY497" s="1"/>
      <c r="UXZ497" s="1"/>
      <c r="UYA497" s="1"/>
      <c r="UYB497" s="1"/>
      <c r="UYC497" s="1"/>
      <c r="UYD497" s="1"/>
      <c r="UYE497" s="1"/>
      <c r="UYF497" s="1"/>
      <c r="UYG497" s="1"/>
      <c r="UYH497" s="1"/>
      <c r="UYI497" s="1"/>
      <c r="UYJ497" s="1"/>
      <c r="UYK497" s="1"/>
      <c r="UYL497" s="1"/>
      <c r="UYM497" s="1"/>
      <c r="UYN497" s="1"/>
      <c r="UYO497" s="1"/>
      <c r="UYP497" s="1"/>
      <c r="UYQ497" s="1"/>
      <c r="UYR497" s="1"/>
      <c r="UYS497" s="1"/>
      <c r="UYT497" s="1"/>
      <c r="UYU497" s="1"/>
      <c r="UYV497" s="1"/>
      <c r="UYW497" s="1"/>
      <c r="UYX497" s="1"/>
      <c r="UYY497" s="1"/>
      <c r="UYZ497" s="1"/>
      <c r="UZA497" s="1"/>
      <c r="UZB497" s="1"/>
      <c r="UZC497" s="1"/>
      <c r="UZD497" s="1"/>
      <c r="UZE497" s="1"/>
      <c r="UZF497" s="1"/>
      <c r="UZG497" s="1"/>
      <c r="UZH497" s="1"/>
      <c r="UZI497" s="1"/>
      <c r="UZJ497" s="1"/>
      <c r="UZK497" s="1"/>
      <c r="UZL497" s="1"/>
      <c r="UZM497" s="1"/>
      <c r="UZN497" s="1"/>
      <c r="UZO497" s="1"/>
      <c r="UZP497" s="1"/>
      <c r="UZQ497" s="1"/>
      <c r="UZR497" s="1"/>
      <c r="UZS497" s="1"/>
      <c r="UZT497" s="1"/>
      <c r="UZU497" s="1"/>
      <c r="UZV497" s="1"/>
      <c r="UZW497" s="1"/>
      <c r="UZX497" s="1"/>
      <c r="UZY497" s="1"/>
      <c r="UZZ497" s="1"/>
      <c r="VAA497" s="1"/>
      <c r="VAB497" s="1"/>
      <c r="VAC497" s="1"/>
      <c r="VAD497" s="1"/>
      <c r="VAE497" s="1"/>
      <c r="VAF497" s="1"/>
      <c r="VAG497" s="1"/>
      <c r="VAH497" s="1"/>
      <c r="VAI497" s="1"/>
      <c r="VAJ497" s="1"/>
      <c r="VAK497" s="1"/>
      <c r="VAL497" s="1"/>
      <c r="VAM497" s="1"/>
      <c r="VAN497" s="1"/>
      <c r="VAO497" s="1"/>
      <c r="VAP497" s="1"/>
      <c r="VAQ497" s="1"/>
      <c r="VAR497" s="1"/>
      <c r="VAS497" s="1"/>
      <c r="VAT497" s="1"/>
      <c r="VAU497" s="1"/>
      <c r="VAV497" s="1"/>
      <c r="VAW497" s="1"/>
      <c r="VAX497" s="1"/>
      <c r="VAY497" s="1"/>
      <c r="VAZ497" s="1"/>
      <c r="VBA497" s="1"/>
      <c r="VBB497" s="1"/>
      <c r="VBC497" s="1"/>
      <c r="VBD497" s="1"/>
      <c r="VBE497" s="1"/>
      <c r="VBF497" s="1"/>
      <c r="VBG497" s="1"/>
      <c r="VBH497" s="1"/>
      <c r="VBI497" s="1"/>
      <c r="VBJ497" s="1"/>
      <c r="VBK497" s="1"/>
      <c r="VBL497" s="1"/>
      <c r="VBM497" s="1"/>
      <c r="VBN497" s="1"/>
      <c r="VBO497" s="1"/>
      <c r="VBP497" s="1"/>
      <c r="VBQ497" s="1"/>
      <c r="VBR497" s="1"/>
      <c r="VBS497" s="1"/>
      <c r="VBT497" s="1"/>
      <c r="VBU497" s="1"/>
      <c r="VBV497" s="1"/>
      <c r="VBW497" s="1"/>
      <c r="VBX497" s="1"/>
      <c r="VBY497" s="1"/>
      <c r="VBZ497" s="1"/>
      <c r="VCA497" s="1"/>
      <c r="VCB497" s="1"/>
      <c r="VCC497" s="1"/>
      <c r="VCD497" s="1"/>
      <c r="VCE497" s="1"/>
      <c r="VCF497" s="1"/>
      <c r="VCG497" s="1"/>
      <c r="VCH497" s="1"/>
      <c r="VCI497" s="1"/>
      <c r="VCJ497" s="1"/>
      <c r="VCK497" s="1"/>
      <c r="VCL497" s="1"/>
      <c r="VCM497" s="1"/>
      <c r="VCN497" s="1"/>
      <c r="VCO497" s="1"/>
      <c r="VCP497" s="1"/>
      <c r="VCQ497" s="1"/>
      <c r="VCR497" s="1"/>
      <c r="VCS497" s="1"/>
      <c r="VCT497" s="1"/>
      <c r="VCU497" s="1"/>
      <c r="VCV497" s="1"/>
      <c r="VCW497" s="1"/>
      <c r="VCX497" s="1"/>
      <c r="VCY497" s="1"/>
      <c r="VCZ497" s="1"/>
      <c r="VDA497" s="1"/>
      <c r="VDB497" s="1"/>
      <c r="VDC497" s="1"/>
      <c r="VDD497" s="1"/>
      <c r="VDE497" s="1"/>
      <c r="VDF497" s="1"/>
      <c r="VDG497" s="1"/>
      <c r="VDH497" s="1"/>
      <c r="VDI497" s="1"/>
      <c r="VDJ497" s="1"/>
      <c r="VDK497" s="1"/>
      <c r="VDL497" s="1"/>
      <c r="VDM497" s="1"/>
      <c r="VDN497" s="1"/>
      <c r="VDO497" s="1"/>
      <c r="VDP497" s="1"/>
      <c r="VDQ497" s="1"/>
      <c r="VDR497" s="1"/>
      <c r="VDS497" s="1"/>
      <c r="VDT497" s="1"/>
      <c r="VDU497" s="1"/>
      <c r="VDV497" s="1"/>
      <c r="VDW497" s="1"/>
      <c r="VDX497" s="1"/>
      <c r="VDY497" s="1"/>
      <c r="VDZ497" s="1"/>
      <c r="VEA497" s="1"/>
      <c r="VEB497" s="1"/>
      <c r="VEC497" s="1"/>
      <c r="VED497" s="1"/>
      <c r="VEE497" s="1"/>
      <c r="VEF497" s="1"/>
      <c r="VEG497" s="1"/>
      <c r="VEH497" s="1"/>
      <c r="VEI497" s="1"/>
      <c r="VEJ497" s="1"/>
      <c r="VEK497" s="1"/>
      <c r="VEL497" s="1"/>
      <c r="VEM497" s="1"/>
      <c r="VEN497" s="1"/>
      <c r="VEO497" s="1"/>
      <c r="VEP497" s="1"/>
      <c r="VEQ497" s="1"/>
      <c r="VER497" s="1"/>
      <c r="VES497" s="1"/>
      <c r="VET497" s="1"/>
      <c r="VEU497" s="1"/>
      <c r="VEV497" s="1"/>
      <c r="VEW497" s="1"/>
      <c r="VEX497" s="1"/>
      <c r="VEY497" s="1"/>
      <c r="VEZ497" s="1"/>
      <c r="VFA497" s="1"/>
      <c r="VFB497" s="1"/>
      <c r="VFC497" s="1"/>
      <c r="VFD497" s="1"/>
      <c r="VFE497" s="1"/>
      <c r="VFF497" s="1"/>
      <c r="VFG497" s="1"/>
      <c r="VFH497" s="1"/>
      <c r="VFI497" s="1"/>
      <c r="VFJ497" s="1"/>
      <c r="VFK497" s="1"/>
      <c r="VFL497" s="1"/>
      <c r="VFM497" s="1"/>
      <c r="VFN497" s="1"/>
      <c r="VFO497" s="1"/>
      <c r="VFP497" s="1"/>
      <c r="VFQ497" s="1"/>
      <c r="VFR497" s="1"/>
      <c r="VFS497" s="1"/>
      <c r="VFT497" s="1"/>
      <c r="VFU497" s="1"/>
      <c r="VFV497" s="1"/>
      <c r="VFW497" s="1"/>
      <c r="VFX497" s="1"/>
      <c r="VFY497" s="1"/>
      <c r="VFZ497" s="1"/>
      <c r="VGA497" s="1"/>
      <c r="VGB497" s="1"/>
      <c r="VGC497" s="1"/>
      <c r="VGD497" s="1"/>
      <c r="VGE497" s="1"/>
      <c r="VGF497" s="1"/>
      <c r="VGG497" s="1"/>
      <c r="VGH497" s="1"/>
      <c r="VGI497" s="1"/>
      <c r="VGJ497" s="1"/>
      <c r="VGK497" s="1"/>
      <c r="VGL497" s="1"/>
      <c r="VGM497" s="1"/>
      <c r="VGN497" s="1"/>
      <c r="VGO497" s="1"/>
      <c r="VGP497" s="1"/>
      <c r="VGQ497" s="1"/>
      <c r="VGR497" s="1"/>
      <c r="VGS497" s="1"/>
      <c r="VGT497" s="1"/>
      <c r="VGU497" s="1"/>
      <c r="VGV497" s="1"/>
      <c r="VGW497" s="1"/>
      <c r="VGX497" s="1"/>
      <c r="VGY497" s="1"/>
      <c r="VGZ497" s="1"/>
      <c r="VHA497" s="1"/>
      <c r="VHB497" s="1"/>
      <c r="VHC497" s="1"/>
      <c r="VHD497" s="1"/>
      <c r="VHE497" s="1"/>
      <c r="VHF497" s="1"/>
      <c r="VHG497" s="1"/>
      <c r="VHH497" s="1"/>
      <c r="VHI497" s="1"/>
      <c r="VHJ497" s="1"/>
      <c r="VHK497" s="1"/>
      <c r="VHL497" s="1"/>
      <c r="VHM497" s="1"/>
      <c r="VHN497" s="1"/>
      <c r="VHO497" s="1"/>
      <c r="VHP497" s="1"/>
      <c r="VHQ497" s="1"/>
      <c r="VHR497" s="1"/>
      <c r="VHS497" s="1"/>
      <c r="VHT497" s="1"/>
      <c r="VHU497" s="1"/>
      <c r="VHV497" s="1"/>
      <c r="VHW497" s="1"/>
      <c r="VHX497" s="1"/>
      <c r="VHY497" s="1"/>
      <c r="VHZ497" s="1"/>
      <c r="VIA497" s="1"/>
      <c r="VIB497" s="1"/>
      <c r="VIC497" s="1"/>
      <c r="VID497" s="1"/>
      <c r="VIE497" s="1"/>
      <c r="VIF497" s="1"/>
      <c r="VIG497" s="1"/>
      <c r="VIH497" s="1"/>
      <c r="VII497" s="1"/>
      <c r="VIJ497" s="1"/>
      <c r="VIK497" s="1"/>
      <c r="VIL497" s="1"/>
      <c r="VIM497" s="1"/>
      <c r="VIN497" s="1"/>
      <c r="VIO497" s="1"/>
      <c r="VIP497" s="1"/>
      <c r="VIQ497" s="1"/>
      <c r="VIR497" s="1"/>
      <c r="VIS497" s="1"/>
      <c r="VIT497" s="1"/>
      <c r="VIU497" s="1"/>
      <c r="VIV497" s="1"/>
      <c r="VIW497" s="1"/>
      <c r="VIX497" s="1"/>
      <c r="VIY497" s="1"/>
      <c r="VIZ497" s="1"/>
      <c r="VJA497" s="1"/>
      <c r="VJB497" s="1"/>
      <c r="VJC497" s="1"/>
      <c r="VJD497" s="1"/>
      <c r="VJE497" s="1"/>
      <c r="VJF497" s="1"/>
      <c r="VJG497" s="1"/>
      <c r="VJH497" s="1"/>
      <c r="VJI497" s="1"/>
      <c r="VJJ497" s="1"/>
      <c r="VJK497" s="1"/>
      <c r="VJL497" s="1"/>
      <c r="VJM497" s="1"/>
      <c r="VJN497" s="1"/>
      <c r="VJO497" s="1"/>
      <c r="VJP497" s="1"/>
      <c r="VJQ497" s="1"/>
      <c r="VJR497" s="1"/>
      <c r="VJS497" s="1"/>
      <c r="VJT497" s="1"/>
      <c r="VJU497" s="1"/>
      <c r="VJV497" s="1"/>
      <c r="VJW497" s="1"/>
      <c r="VJX497" s="1"/>
      <c r="VJY497" s="1"/>
      <c r="VJZ497" s="1"/>
      <c r="VKA497" s="1"/>
      <c r="VKB497" s="1"/>
      <c r="VKC497" s="1"/>
      <c r="VKD497" s="1"/>
      <c r="VKE497" s="1"/>
      <c r="VKF497" s="1"/>
      <c r="VKG497" s="1"/>
      <c r="VKH497" s="1"/>
      <c r="VKI497" s="1"/>
      <c r="VKJ497" s="1"/>
      <c r="VKK497" s="1"/>
      <c r="VKL497" s="1"/>
      <c r="VKM497" s="1"/>
      <c r="VKN497" s="1"/>
      <c r="VKO497" s="1"/>
      <c r="VKP497" s="1"/>
      <c r="VKQ497" s="1"/>
      <c r="VKR497" s="1"/>
      <c r="VKS497" s="1"/>
      <c r="VKT497" s="1"/>
      <c r="VKU497" s="1"/>
      <c r="VKV497" s="1"/>
      <c r="VKW497" s="1"/>
      <c r="VKX497" s="1"/>
      <c r="VKY497" s="1"/>
      <c r="VKZ497" s="1"/>
      <c r="VLA497" s="1"/>
      <c r="VLB497" s="1"/>
      <c r="VLC497" s="1"/>
      <c r="VLD497" s="1"/>
      <c r="VLE497" s="1"/>
      <c r="VLF497" s="1"/>
      <c r="VLG497" s="1"/>
      <c r="VLH497" s="1"/>
      <c r="VLI497" s="1"/>
      <c r="VLJ497" s="1"/>
      <c r="VLK497" s="1"/>
      <c r="VLL497" s="1"/>
      <c r="VLM497" s="1"/>
      <c r="VLN497" s="1"/>
      <c r="VLO497" s="1"/>
      <c r="VLP497" s="1"/>
      <c r="VLQ497" s="1"/>
      <c r="VLR497" s="1"/>
      <c r="VLS497" s="1"/>
      <c r="VLT497" s="1"/>
      <c r="VLU497" s="1"/>
      <c r="VLV497" s="1"/>
      <c r="VLW497" s="1"/>
      <c r="VLX497" s="1"/>
      <c r="VLY497" s="1"/>
      <c r="VLZ497" s="1"/>
      <c r="VMA497" s="1"/>
      <c r="VMB497" s="1"/>
      <c r="VMC497" s="1"/>
      <c r="VMD497" s="1"/>
      <c r="VME497" s="1"/>
      <c r="VMF497" s="1"/>
      <c r="VMG497" s="1"/>
      <c r="VMH497" s="1"/>
      <c r="VMI497" s="1"/>
      <c r="VMJ497" s="1"/>
      <c r="VMK497" s="1"/>
      <c r="VML497" s="1"/>
      <c r="VMM497" s="1"/>
      <c r="VMN497" s="1"/>
      <c r="VMO497" s="1"/>
      <c r="VMP497" s="1"/>
      <c r="VMQ497" s="1"/>
      <c r="VMR497" s="1"/>
      <c r="VMS497" s="1"/>
      <c r="VMT497" s="1"/>
      <c r="VMU497" s="1"/>
      <c r="VMV497" s="1"/>
      <c r="VMW497" s="1"/>
      <c r="VMX497" s="1"/>
      <c r="VMY497" s="1"/>
      <c r="VMZ497" s="1"/>
      <c r="VNA497" s="1"/>
      <c r="VNB497" s="1"/>
      <c r="VNC497" s="1"/>
      <c r="VND497" s="1"/>
      <c r="VNE497" s="1"/>
      <c r="VNF497" s="1"/>
      <c r="VNG497" s="1"/>
      <c r="VNH497" s="1"/>
      <c r="VNI497" s="1"/>
      <c r="VNJ497" s="1"/>
      <c r="VNK497" s="1"/>
      <c r="VNL497" s="1"/>
      <c r="VNM497" s="1"/>
      <c r="VNN497" s="1"/>
      <c r="VNO497" s="1"/>
      <c r="VNP497" s="1"/>
      <c r="VNQ497" s="1"/>
      <c r="VNR497" s="1"/>
      <c r="VNS497" s="1"/>
      <c r="VNT497" s="1"/>
      <c r="VNU497" s="1"/>
      <c r="VNV497" s="1"/>
      <c r="VNW497" s="1"/>
      <c r="VNX497" s="1"/>
      <c r="VNY497" s="1"/>
      <c r="VNZ497" s="1"/>
      <c r="VOA497" s="1"/>
      <c r="VOB497" s="1"/>
      <c r="VOC497" s="1"/>
      <c r="VOD497" s="1"/>
      <c r="VOE497" s="1"/>
      <c r="VOF497" s="1"/>
      <c r="VOG497" s="1"/>
      <c r="VOH497" s="1"/>
      <c r="VOI497" s="1"/>
      <c r="VOJ497" s="1"/>
      <c r="VOK497" s="1"/>
      <c r="VOL497" s="1"/>
      <c r="VOM497" s="1"/>
      <c r="VON497" s="1"/>
      <c r="VOO497" s="1"/>
      <c r="VOP497" s="1"/>
      <c r="VOQ497" s="1"/>
      <c r="VOR497" s="1"/>
      <c r="VOS497" s="1"/>
      <c r="VOT497" s="1"/>
      <c r="VOU497" s="1"/>
      <c r="VOV497" s="1"/>
      <c r="VOW497" s="1"/>
      <c r="VOX497" s="1"/>
      <c r="VOY497" s="1"/>
      <c r="VOZ497" s="1"/>
      <c r="VPA497" s="1"/>
      <c r="VPB497" s="1"/>
      <c r="VPC497" s="1"/>
      <c r="VPD497" s="1"/>
      <c r="VPE497" s="1"/>
      <c r="VPF497" s="1"/>
      <c r="VPG497" s="1"/>
      <c r="VPH497" s="1"/>
      <c r="VPI497" s="1"/>
      <c r="VPJ497" s="1"/>
      <c r="VPK497" s="1"/>
      <c r="VPL497" s="1"/>
      <c r="VPM497" s="1"/>
      <c r="VPN497" s="1"/>
      <c r="VPO497" s="1"/>
      <c r="VPP497" s="1"/>
      <c r="VPQ497" s="1"/>
      <c r="VPR497" s="1"/>
      <c r="VPS497" s="1"/>
      <c r="VPT497" s="1"/>
      <c r="VPU497" s="1"/>
      <c r="VPV497" s="1"/>
      <c r="VPW497" s="1"/>
      <c r="VPX497" s="1"/>
      <c r="VPY497" s="1"/>
      <c r="VPZ497" s="1"/>
      <c r="VQA497" s="1"/>
      <c r="VQB497" s="1"/>
      <c r="VQC497" s="1"/>
      <c r="VQD497" s="1"/>
      <c r="VQE497" s="1"/>
      <c r="VQF497" s="1"/>
      <c r="VQG497" s="1"/>
      <c r="VQH497" s="1"/>
      <c r="VQI497" s="1"/>
      <c r="VQJ497" s="1"/>
      <c r="VQK497" s="1"/>
      <c r="VQL497" s="1"/>
      <c r="VQM497" s="1"/>
      <c r="VQN497" s="1"/>
      <c r="VQO497" s="1"/>
      <c r="VQP497" s="1"/>
      <c r="VQQ497" s="1"/>
      <c r="VQR497" s="1"/>
      <c r="VQS497" s="1"/>
      <c r="VQT497" s="1"/>
      <c r="VQU497" s="1"/>
      <c r="VQV497" s="1"/>
      <c r="VQW497" s="1"/>
      <c r="VQX497" s="1"/>
      <c r="VQY497" s="1"/>
      <c r="VQZ497" s="1"/>
      <c r="VRA497" s="1"/>
      <c r="VRB497" s="1"/>
      <c r="VRC497" s="1"/>
      <c r="VRD497" s="1"/>
      <c r="VRE497" s="1"/>
      <c r="VRF497" s="1"/>
      <c r="VRG497" s="1"/>
      <c r="VRH497" s="1"/>
      <c r="VRI497" s="1"/>
      <c r="VRJ497" s="1"/>
      <c r="VRK497" s="1"/>
      <c r="VRL497" s="1"/>
      <c r="VRM497" s="1"/>
      <c r="VRN497" s="1"/>
      <c r="VRO497" s="1"/>
      <c r="VRP497" s="1"/>
      <c r="VRQ497" s="1"/>
      <c r="VRR497" s="1"/>
      <c r="VRS497" s="1"/>
      <c r="VRT497" s="1"/>
      <c r="VRU497" s="1"/>
      <c r="VRV497" s="1"/>
      <c r="VRW497" s="1"/>
      <c r="VRX497" s="1"/>
      <c r="VRY497" s="1"/>
      <c r="VRZ497" s="1"/>
      <c r="VSA497" s="1"/>
      <c r="VSB497" s="1"/>
      <c r="VSC497" s="1"/>
      <c r="VSD497" s="1"/>
      <c r="VSE497" s="1"/>
      <c r="VSF497" s="1"/>
      <c r="VSG497" s="1"/>
      <c r="VSH497" s="1"/>
      <c r="VSI497" s="1"/>
      <c r="VSJ497" s="1"/>
      <c r="VSK497" s="1"/>
      <c r="VSL497" s="1"/>
      <c r="VSM497" s="1"/>
      <c r="VSN497" s="1"/>
      <c r="VSO497" s="1"/>
      <c r="VSP497" s="1"/>
      <c r="VSQ497" s="1"/>
      <c r="VSR497" s="1"/>
      <c r="VSS497" s="1"/>
      <c r="VST497" s="1"/>
      <c r="VSU497" s="1"/>
      <c r="VSV497" s="1"/>
      <c r="VSW497" s="1"/>
      <c r="VSX497" s="1"/>
      <c r="VSY497" s="1"/>
      <c r="VSZ497" s="1"/>
      <c r="VTA497" s="1"/>
      <c r="VTB497" s="1"/>
      <c r="VTC497" s="1"/>
      <c r="VTD497" s="1"/>
      <c r="VTE497" s="1"/>
      <c r="VTF497" s="1"/>
      <c r="VTG497" s="1"/>
      <c r="VTH497" s="1"/>
      <c r="VTI497" s="1"/>
      <c r="VTJ497" s="1"/>
      <c r="VTK497" s="1"/>
      <c r="VTL497" s="1"/>
      <c r="VTM497" s="1"/>
      <c r="VTN497" s="1"/>
      <c r="VTO497" s="1"/>
      <c r="VTP497" s="1"/>
      <c r="VTQ497" s="1"/>
      <c r="VTR497" s="1"/>
      <c r="VTS497" s="1"/>
      <c r="VTT497" s="1"/>
      <c r="VTU497" s="1"/>
      <c r="VTV497" s="1"/>
      <c r="VTW497" s="1"/>
      <c r="VTX497" s="1"/>
      <c r="VTY497" s="1"/>
      <c r="VTZ497" s="1"/>
      <c r="VUA497" s="1"/>
      <c r="VUB497" s="1"/>
      <c r="VUC497" s="1"/>
      <c r="VUD497" s="1"/>
      <c r="VUE497" s="1"/>
      <c r="VUF497" s="1"/>
      <c r="VUG497" s="1"/>
      <c r="VUH497" s="1"/>
      <c r="VUI497" s="1"/>
      <c r="VUJ497" s="1"/>
      <c r="VUK497" s="1"/>
      <c r="VUL497" s="1"/>
      <c r="VUM497" s="1"/>
      <c r="VUN497" s="1"/>
      <c r="VUO497" s="1"/>
      <c r="VUP497" s="1"/>
      <c r="VUQ497" s="1"/>
      <c r="VUR497" s="1"/>
      <c r="VUS497" s="1"/>
      <c r="VUT497" s="1"/>
      <c r="VUU497" s="1"/>
      <c r="VUV497" s="1"/>
      <c r="VUW497" s="1"/>
      <c r="VUX497" s="1"/>
      <c r="VUY497" s="1"/>
      <c r="VUZ497" s="1"/>
      <c r="VVA497" s="1"/>
      <c r="VVB497" s="1"/>
      <c r="VVC497" s="1"/>
      <c r="VVD497" s="1"/>
      <c r="VVE497" s="1"/>
      <c r="VVF497" s="1"/>
      <c r="VVG497" s="1"/>
      <c r="VVH497" s="1"/>
      <c r="VVI497" s="1"/>
      <c r="VVJ497" s="1"/>
      <c r="VVK497" s="1"/>
      <c r="VVL497" s="1"/>
      <c r="VVM497" s="1"/>
      <c r="VVN497" s="1"/>
      <c r="VVO497" s="1"/>
      <c r="VVP497" s="1"/>
      <c r="VVQ497" s="1"/>
      <c r="VVR497" s="1"/>
      <c r="VVS497" s="1"/>
      <c r="VVT497" s="1"/>
      <c r="VVU497" s="1"/>
      <c r="VVV497" s="1"/>
      <c r="VVW497" s="1"/>
      <c r="VVX497" s="1"/>
      <c r="VVY497" s="1"/>
      <c r="VVZ497" s="1"/>
      <c r="VWA497" s="1"/>
      <c r="VWB497" s="1"/>
      <c r="VWC497" s="1"/>
      <c r="VWD497" s="1"/>
      <c r="VWE497" s="1"/>
      <c r="VWF497" s="1"/>
      <c r="VWG497" s="1"/>
      <c r="VWH497" s="1"/>
      <c r="VWI497" s="1"/>
      <c r="VWJ497" s="1"/>
      <c r="VWK497" s="1"/>
      <c r="VWL497" s="1"/>
      <c r="VWM497" s="1"/>
      <c r="VWN497" s="1"/>
      <c r="VWO497" s="1"/>
      <c r="VWP497" s="1"/>
      <c r="VWQ497" s="1"/>
      <c r="VWR497" s="1"/>
      <c r="VWS497" s="1"/>
      <c r="VWT497" s="1"/>
      <c r="VWU497" s="1"/>
      <c r="VWV497" s="1"/>
      <c r="VWW497" s="1"/>
      <c r="VWX497" s="1"/>
      <c r="VWY497" s="1"/>
      <c r="VWZ497" s="1"/>
      <c r="VXA497" s="1"/>
      <c r="VXB497" s="1"/>
      <c r="VXC497" s="1"/>
      <c r="VXD497" s="1"/>
      <c r="VXE497" s="1"/>
      <c r="VXF497" s="1"/>
      <c r="VXG497" s="1"/>
      <c r="VXH497" s="1"/>
      <c r="VXI497" s="1"/>
      <c r="VXJ497" s="1"/>
      <c r="VXK497" s="1"/>
      <c r="VXL497" s="1"/>
      <c r="VXM497" s="1"/>
      <c r="VXN497" s="1"/>
      <c r="VXO497" s="1"/>
      <c r="VXP497" s="1"/>
      <c r="VXQ497" s="1"/>
      <c r="VXR497" s="1"/>
      <c r="VXS497" s="1"/>
      <c r="VXT497" s="1"/>
      <c r="VXU497" s="1"/>
      <c r="VXV497" s="1"/>
      <c r="VXW497" s="1"/>
      <c r="VXX497" s="1"/>
      <c r="VXY497" s="1"/>
      <c r="VXZ497" s="1"/>
      <c r="VYA497" s="1"/>
      <c r="VYB497" s="1"/>
      <c r="VYC497" s="1"/>
      <c r="VYD497" s="1"/>
      <c r="VYE497" s="1"/>
      <c r="VYF497" s="1"/>
      <c r="VYG497" s="1"/>
      <c r="VYH497" s="1"/>
      <c r="VYI497" s="1"/>
      <c r="VYJ497" s="1"/>
      <c r="VYK497" s="1"/>
      <c r="VYL497" s="1"/>
      <c r="VYM497" s="1"/>
      <c r="VYN497" s="1"/>
      <c r="VYO497" s="1"/>
      <c r="VYP497" s="1"/>
      <c r="VYQ497" s="1"/>
      <c r="VYR497" s="1"/>
      <c r="VYS497" s="1"/>
      <c r="VYT497" s="1"/>
      <c r="VYU497" s="1"/>
      <c r="VYV497" s="1"/>
      <c r="VYW497" s="1"/>
      <c r="VYX497" s="1"/>
      <c r="VYY497" s="1"/>
      <c r="VYZ497" s="1"/>
      <c r="VZA497" s="1"/>
      <c r="VZB497" s="1"/>
      <c r="VZC497" s="1"/>
      <c r="VZD497" s="1"/>
      <c r="VZE497" s="1"/>
      <c r="VZF497" s="1"/>
      <c r="VZG497" s="1"/>
      <c r="VZH497" s="1"/>
      <c r="VZI497" s="1"/>
      <c r="VZJ497" s="1"/>
      <c r="VZK497" s="1"/>
      <c r="VZL497" s="1"/>
      <c r="VZM497" s="1"/>
      <c r="VZN497" s="1"/>
      <c r="VZO497" s="1"/>
      <c r="VZP497" s="1"/>
      <c r="VZQ497" s="1"/>
      <c r="VZR497" s="1"/>
      <c r="VZS497" s="1"/>
      <c r="VZT497" s="1"/>
      <c r="VZU497" s="1"/>
      <c r="VZV497" s="1"/>
      <c r="VZW497" s="1"/>
      <c r="VZX497" s="1"/>
      <c r="VZY497" s="1"/>
      <c r="VZZ497" s="1"/>
      <c r="WAA497" s="1"/>
      <c r="WAB497" s="1"/>
      <c r="WAC497" s="1"/>
      <c r="WAD497" s="1"/>
      <c r="WAE497" s="1"/>
      <c r="WAF497" s="1"/>
      <c r="WAG497" s="1"/>
      <c r="WAH497" s="1"/>
      <c r="WAI497" s="1"/>
      <c r="WAJ497" s="1"/>
      <c r="WAK497" s="1"/>
      <c r="WAL497" s="1"/>
      <c r="WAM497" s="1"/>
      <c r="WAN497" s="1"/>
      <c r="WAO497" s="1"/>
      <c r="WAP497" s="1"/>
      <c r="WAQ497" s="1"/>
      <c r="WAR497" s="1"/>
      <c r="WAS497" s="1"/>
      <c r="WAT497" s="1"/>
      <c r="WAU497" s="1"/>
      <c r="WAV497" s="1"/>
      <c r="WAW497" s="1"/>
      <c r="WAX497" s="1"/>
      <c r="WAY497" s="1"/>
      <c r="WAZ497" s="1"/>
      <c r="WBA497" s="1"/>
      <c r="WBB497" s="1"/>
      <c r="WBC497" s="1"/>
      <c r="WBD497" s="1"/>
      <c r="WBE497" s="1"/>
      <c r="WBF497" s="1"/>
      <c r="WBG497" s="1"/>
      <c r="WBH497" s="1"/>
      <c r="WBI497" s="1"/>
      <c r="WBJ497" s="1"/>
      <c r="WBK497" s="1"/>
      <c r="WBL497" s="1"/>
      <c r="WBM497" s="1"/>
      <c r="WBN497" s="1"/>
      <c r="WBO497" s="1"/>
      <c r="WBP497" s="1"/>
      <c r="WBQ497" s="1"/>
      <c r="WBR497" s="1"/>
      <c r="WBS497" s="1"/>
      <c r="WBT497" s="1"/>
      <c r="WBU497" s="1"/>
      <c r="WBV497" s="1"/>
      <c r="WBW497" s="1"/>
      <c r="WBX497" s="1"/>
      <c r="WBY497" s="1"/>
      <c r="WBZ497" s="1"/>
      <c r="WCA497" s="1"/>
      <c r="WCB497" s="1"/>
      <c r="WCC497" s="1"/>
      <c r="WCD497" s="1"/>
      <c r="WCE497" s="1"/>
      <c r="WCF497" s="1"/>
      <c r="WCG497" s="1"/>
      <c r="WCH497" s="1"/>
      <c r="WCI497" s="1"/>
      <c r="WCJ497" s="1"/>
      <c r="WCK497" s="1"/>
      <c r="WCL497" s="1"/>
      <c r="WCM497" s="1"/>
      <c r="WCN497" s="1"/>
      <c r="WCO497" s="1"/>
      <c r="WCP497" s="1"/>
      <c r="WCQ497" s="1"/>
      <c r="WCR497" s="1"/>
      <c r="WCS497" s="1"/>
      <c r="WCT497" s="1"/>
      <c r="WCU497" s="1"/>
      <c r="WCV497" s="1"/>
      <c r="WCW497" s="1"/>
      <c r="WCX497" s="1"/>
      <c r="WCY497" s="1"/>
      <c r="WCZ497" s="1"/>
      <c r="WDA497" s="1"/>
      <c r="WDB497" s="1"/>
      <c r="WDC497" s="1"/>
      <c r="WDD497" s="1"/>
      <c r="WDE497" s="1"/>
      <c r="WDF497" s="1"/>
      <c r="WDG497" s="1"/>
      <c r="WDH497" s="1"/>
      <c r="WDI497" s="1"/>
      <c r="WDJ497" s="1"/>
      <c r="WDK497" s="1"/>
      <c r="WDL497" s="1"/>
      <c r="WDM497" s="1"/>
      <c r="WDN497" s="1"/>
      <c r="WDO497" s="1"/>
      <c r="WDP497" s="1"/>
      <c r="WDQ497" s="1"/>
      <c r="WDR497" s="1"/>
      <c r="WDS497" s="1"/>
      <c r="WDT497" s="1"/>
      <c r="WDU497" s="1"/>
      <c r="WDV497" s="1"/>
      <c r="WDW497" s="1"/>
      <c r="WDX497" s="1"/>
      <c r="WDY497" s="1"/>
      <c r="WDZ497" s="1"/>
      <c r="WEA497" s="1"/>
      <c r="WEB497" s="1"/>
      <c r="WEC497" s="1"/>
      <c r="WED497" s="1"/>
      <c r="WEE497" s="1"/>
      <c r="WEF497" s="1"/>
      <c r="WEG497" s="1"/>
      <c r="WEH497" s="1"/>
      <c r="WEI497" s="1"/>
      <c r="WEJ497" s="1"/>
      <c r="WEK497" s="1"/>
      <c r="WEL497" s="1"/>
      <c r="WEM497" s="1"/>
      <c r="WEN497" s="1"/>
      <c r="WEO497" s="1"/>
      <c r="WEP497" s="1"/>
      <c r="WEQ497" s="1"/>
      <c r="WER497" s="1"/>
      <c r="WES497" s="1"/>
      <c r="WET497" s="1"/>
      <c r="WEU497" s="1"/>
      <c r="WEV497" s="1"/>
      <c r="WEW497" s="1"/>
      <c r="WEX497" s="1"/>
      <c r="WEY497" s="1"/>
      <c r="WEZ497" s="1"/>
      <c r="WFA497" s="1"/>
      <c r="WFB497" s="1"/>
      <c r="WFC497" s="1"/>
      <c r="WFD497" s="1"/>
      <c r="WFE497" s="1"/>
      <c r="WFF497" s="1"/>
      <c r="WFG497" s="1"/>
      <c r="WFH497" s="1"/>
      <c r="WFI497" s="1"/>
      <c r="WFJ497" s="1"/>
      <c r="WFK497" s="1"/>
      <c r="WFL497" s="1"/>
      <c r="WFM497" s="1"/>
      <c r="WFN497" s="1"/>
      <c r="WFO497" s="1"/>
      <c r="WFP497" s="1"/>
      <c r="WFQ497" s="1"/>
      <c r="WFR497" s="1"/>
      <c r="WFS497" s="1"/>
      <c r="WFT497" s="1"/>
      <c r="WFU497" s="1"/>
      <c r="WFV497" s="1"/>
      <c r="WFW497" s="1"/>
      <c r="WFX497" s="1"/>
      <c r="WFY497" s="1"/>
      <c r="WFZ497" s="1"/>
      <c r="WGA497" s="1"/>
      <c r="WGB497" s="1"/>
      <c r="WGC497" s="1"/>
      <c r="WGD497" s="1"/>
      <c r="WGE497" s="1"/>
      <c r="WGF497" s="1"/>
      <c r="WGG497" s="1"/>
      <c r="WGH497" s="1"/>
      <c r="WGI497" s="1"/>
      <c r="WGJ497" s="1"/>
      <c r="WGK497" s="1"/>
      <c r="WGL497" s="1"/>
      <c r="WGM497" s="1"/>
      <c r="WGN497" s="1"/>
      <c r="WGO497" s="1"/>
      <c r="WGP497" s="1"/>
      <c r="WGQ497" s="1"/>
      <c r="WGR497" s="1"/>
      <c r="WGS497" s="1"/>
      <c r="WGT497" s="1"/>
      <c r="WGU497" s="1"/>
      <c r="WGV497" s="1"/>
      <c r="WGW497" s="1"/>
      <c r="WGX497" s="1"/>
      <c r="WGY497" s="1"/>
      <c r="WGZ497" s="1"/>
      <c r="WHA497" s="1"/>
      <c r="WHB497" s="1"/>
      <c r="WHC497" s="1"/>
      <c r="WHD497" s="1"/>
      <c r="WHE497" s="1"/>
      <c r="WHF497" s="1"/>
      <c r="WHG497" s="1"/>
      <c r="WHH497" s="1"/>
      <c r="WHI497" s="1"/>
      <c r="WHJ497" s="1"/>
      <c r="WHK497" s="1"/>
      <c r="WHL497" s="1"/>
      <c r="WHM497" s="1"/>
      <c r="WHN497" s="1"/>
      <c r="WHO497" s="1"/>
      <c r="WHP497" s="1"/>
      <c r="WHQ497" s="1"/>
      <c r="WHR497" s="1"/>
      <c r="WHS497" s="1"/>
      <c r="WHT497" s="1"/>
      <c r="WHU497" s="1"/>
      <c r="WHV497" s="1"/>
      <c r="WHW497" s="1"/>
      <c r="WHX497" s="1"/>
      <c r="WHY497" s="1"/>
      <c r="WHZ497" s="1"/>
      <c r="WIA497" s="1"/>
      <c r="WIB497" s="1"/>
      <c r="WIC497" s="1"/>
      <c r="WID497" s="1"/>
      <c r="WIE497" s="1"/>
      <c r="WIF497" s="1"/>
      <c r="WIG497" s="1"/>
      <c r="WIH497" s="1"/>
      <c r="WII497" s="1"/>
      <c r="WIJ497" s="1"/>
      <c r="WIK497" s="1"/>
      <c r="WIL497" s="1"/>
      <c r="WIM497" s="1"/>
      <c r="WIN497" s="1"/>
      <c r="WIO497" s="1"/>
      <c r="WIP497" s="1"/>
      <c r="WIQ497" s="1"/>
      <c r="WIR497" s="1"/>
      <c r="WIS497" s="1"/>
      <c r="WIT497" s="1"/>
      <c r="WIU497" s="1"/>
      <c r="WIV497" s="1"/>
      <c r="WIW497" s="1"/>
      <c r="WIX497" s="1"/>
      <c r="WIY497" s="1"/>
      <c r="WIZ497" s="1"/>
      <c r="WJA497" s="1"/>
      <c r="WJB497" s="1"/>
      <c r="WJC497" s="1"/>
      <c r="WJD497" s="1"/>
      <c r="WJE497" s="1"/>
      <c r="WJF497" s="1"/>
      <c r="WJG497" s="1"/>
      <c r="WJH497" s="1"/>
      <c r="WJI497" s="1"/>
      <c r="WJJ497" s="1"/>
      <c r="WJK497" s="1"/>
      <c r="WJL497" s="1"/>
      <c r="WJM497" s="1"/>
      <c r="WJN497" s="1"/>
      <c r="WJO497" s="1"/>
      <c r="WJP497" s="1"/>
      <c r="WJQ497" s="1"/>
      <c r="WJR497" s="1"/>
      <c r="WJS497" s="1"/>
      <c r="WJT497" s="1"/>
      <c r="WJU497" s="1"/>
      <c r="WJV497" s="1"/>
      <c r="WJW497" s="1"/>
      <c r="WJX497" s="1"/>
      <c r="WJY497" s="1"/>
      <c r="WJZ497" s="1"/>
      <c r="WKA497" s="1"/>
      <c r="WKB497" s="1"/>
      <c r="WKC497" s="1"/>
      <c r="WKD497" s="1"/>
      <c r="WKE497" s="1"/>
      <c r="WKF497" s="1"/>
      <c r="WKG497" s="1"/>
      <c r="WKH497" s="1"/>
      <c r="WKI497" s="1"/>
      <c r="WKJ497" s="1"/>
      <c r="WKK497" s="1"/>
      <c r="WKL497" s="1"/>
      <c r="WKM497" s="1"/>
      <c r="WKN497" s="1"/>
      <c r="WKO497" s="1"/>
      <c r="WKP497" s="1"/>
      <c r="WKQ497" s="1"/>
      <c r="WKR497" s="1"/>
      <c r="WKS497" s="1"/>
      <c r="WKT497" s="1"/>
      <c r="WKU497" s="1"/>
      <c r="WKV497" s="1"/>
      <c r="WKW497" s="1"/>
      <c r="WKX497" s="1"/>
      <c r="WKY497" s="1"/>
      <c r="WKZ497" s="1"/>
      <c r="WLA497" s="1"/>
      <c r="WLB497" s="1"/>
      <c r="WLC497" s="1"/>
      <c r="WLD497" s="1"/>
      <c r="WLE497" s="1"/>
      <c r="WLF497" s="1"/>
      <c r="WLG497" s="1"/>
      <c r="WLH497" s="1"/>
      <c r="WLI497" s="1"/>
      <c r="WLJ497" s="1"/>
      <c r="WLK497" s="1"/>
      <c r="WLL497" s="1"/>
      <c r="WLM497" s="1"/>
      <c r="WLN497" s="1"/>
      <c r="WLO497" s="1"/>
      <c r="WLP497" s="1"/>
      <c r="WLQ497" s="1"/>
      <c r="WLR497" s="1"/>
      <c r="WLS497" s="1"/>
      <c r="WLT497" s="1"/>
      <c r="WLU497" s="1"/>
      <c r="WLV497" s="1"/>
      <c r="WLW497" s="1"/>
      <c r="WLX497" s="1"/>
      <c r="WLY497" s="1"/>
      <c r="WLZ497" s="1"/>
      <c r="WMA497" s="1"/>
      <c r="WMB497" s="1"/>
      <c r="WMC497" s="1"/>
      <c r="WMD497" s="1"/>
      <c r="WME497" s="1"/>
      <c r="WMF497" s="1"/>
      <c r="WMG497" s="1"/>
      <c r="WMH497" s="1"/>
      <c r="WMI497" s="1"/>
      <c r="WMJ497" s="1"/>
      <c r="WMK497" s="1"/>
      <c r="WML497" s="1"/>
      <c r="WMM497" s="1"/>
      <c r="WMN497" s="1"/>
      <c r="WMO497" s="1"/>
      <c r="WMP497" s="1"/>
      <c r="WMQ497" s="1"/>
      <c r="WMR497" s="1"/>
      <c r="WMS497" s="1"/>
      <c r="WMT497" s="1"/>
      <c r="WMU497" s="1"/>
      <c r="WMV497" s="1"/>
      <c r="WMW497" s="1"/>
      <c r="WMX497" s="1"/>
      <c r="WMY497" s="1"/>
      <c r="WMZ497" s="1"/>
      <c r="WNA497" s="1"/>
      <c r="WNB497" s="1"/>
      <c r="WNC497" s="1"/>
      <c r="WND497" s="1"/>
      <c r="WNE497" s="1"/>
      <c r="WNF497" s="1"/>
      <c r="WNG497" s="1"/>
      <c r="WNH497" s="1"/>
      <c r="WNI497" s="1"/>
      <c r="WNJ497" s="1"/>
      <c r="WNK497" s="1"/>
      <c r="WNL497" s="1"/>
      <c r="WNM497" s="1"/>
      <c r="WNN497" s="1"/>
      <c r="WNO497" s="1"/>
      <c r="WNP497" s="1"/>
      <c r="WNQ497" s="1"/>
      <c r="WNR497" s="1"/>
      <c r="WNS497" s="1"/>
      <c r="WNT497" s="1"/>
      <c r="WNU497" s="1"/>
      <c r="WNV497" s="1"/>
      <c r="WNW497" s="1"/>
      <c r="WNX497" s="1"/>
      <c r="WNY497" s="1"/>
      <c r="WNZ497" s="1"/>
      <c r="WOA497" s="1"/>
      <c r="WOB497" s="1"/>
      <c r="WOC497" s="1"/>
      <c r="WOD497" s="1"/>
      <c r="WOE497" s="1"/>
      <c r="WOF497" s="1"/>
      <c r="WOG497" s="1"/>
      <c r="WOH497" s="1"/>
      <c r="WOI497" s="1"/>
      <c r="WOJ497" s="1"/>
      <c r="WOK497" s="1"/>
      <c r="WOL497" s="1"/>
      <c r="WOM497" s="1"/>
      <c r="WON497" s="1"/>
      <c r="WOO497" s="1"/>
      <c r="WOP497" s="1"/>
      <c r="WOQ497" s="1"/>
      <c r="WOR497" s="1"/>
      <c r="WOS497" s="1"/>
      <c r="WOT497" s="1"/>
      <c r="WOU497" s="1"/>
      <c r="WOV497" s="1"/>
      <c r="WOW497" s="1"/>
      <c r="WOX497" s="1"/>
      <c r="WOY497" s="1"/>
      <c r="WOZ497" s="1"/>
      <c r="WPA497" s="1"/>
      <c r="WPB497" s="1"/>
      <c r="WPC497" s="1"/>
      <c r="WPD497" s="1"/>
      <c r="WPE497" s="1"/>
      <c r="WPF497" s="1"/>
      <c r="WPG497" s="1"/>
      <c r="WPH497" s="1"/>
      <c r="WPI497" s="1"/>
      <c r="WPJ497" s="1"/>
      <c r="WPK497" s="1"/>
      <c r="WPL497" s="1"/>
      <c r="WPM497" s="1"/>
      <c r="WPN497" s="1"/>
      <c r="WPO497" s="1"/>
      <c r="WPP497" s="1"/>
      <c r="WPQ497" s="1"/>
      <c r="WPR497" s="1"/>
      <c r="WPS497" s="1"/>
      <c r="WPT497" s="1"/>
      <c r="WPU497" s="1"/>
      <c r="WPV497" s="1"/>
      <c r="WPW497" s="1"/>
      <c r="WPX497" s="1"/>
      <c r="WPY497" s="1"/>
      <c r="WPZ497" s="1"/>
      <c r="WQA497" s="1"/>
      <c r="WQB497" s="1"/>
      <c r="WQC497" s="1"/>
      <c r="WQD497" s="1"/>
      <c r="WQE497" s="1"/>
      <c r="WQF497" s="1"/>
      <c r="WQG497" s="1"/>
      <c r="WQH497" s="1"/>
      <c r="WQI497" s="1"/>
      <c r="WQJ497" s="1"/>
      <c r="WQK497" s="1"/>
      <c r="WQL497" s="1"/>
      <c r="WQM497" s="1"/>
      <c r="WQN497" s="1"/>
      <c r="WQO497" s="1"/>
      <c r="WQP497" s="1"/>
      <c r="WQQ497" s="1"/>
      <c r="WQR497" s="1"/>
      <c r="WQS497" s="1"/>
      <c r="WQT497" s="1"/>
      <c r="WQU497" s="1"/>
      <c r="WQV497" s="1"/>
      <c r="WQW497" s="1"/>
      <c r="WQX497" s="1"/>
      <c r="WQY497" s="1"/>
      <c r="WQZ497" s="1"/>
      <c r="WRA497" s="1"/>
      <c r="WRB497" s="1"/>
      <c r="WRC497" s="1"/>
      <c r="WRD497" s="1"/>
      <c r="WRE497" s="1"/>
      <c r="WRF497" s="1"/>
      <c r="WRG497" s="1"/>
      <c r="WRH497" s="1"/>
      <c r="WRI497" s="1"/>
      <c r="WRJ497" s="1"/>
      <c r="WRK497" s="1"/>
      <c r="WRL497" s="1"/>
      <c r="WRM497" s="1"/>
      <c r="WRN497" s="1"/>
      <c r="WRO497" s="1"/>
      <c r="WRP497" s="1"/>
      <c r="WRQ497" s="1"/>
      <c r="WRR497" s="1"/>
      <c r="WRS497" s="1"/>
      <c r="WRT497" s="1"/>
      <c r="WRU497" s="1"/>
      <c r="WRV497" s="1"/>
      <c r="WRW497" s="1"/>
      <c r="WRX497" s="1"/>
      <c r="WRY497" s="1"/>
      <c r="WRZ497" s="1"/>
      <c r="WSA497" s="1"/>
      <c r="WSB497" s="1"/>
      <c r="WSC497" s="1"/>
      <c r="WSD497" s="1"/>
      <c r="WSE497" s="1"/>
      <c r="WSF497" s="1"/>
      <c r="WSG497" s="1"/>
      <c r="WSH497" s="1"/>
      <c r="WSI497" s="1"/>
      <c r="WSJ497" s="1"/>
      <c r="WSK497" s="1"/>
      <c r="WSL497" s="1"/>
      <c r="WSM497" s="1"/>
      <c r="WSN497" s="1"/>
      <c r="WSO497" s="1"/>
      <c r="WSP497" s="1"/>
      <c r="WSQ497" s="1"/>
      <c r="WSR497" s="1"/>
      <c r="WSS497" s="1"/>
      <c r="WST497" s="1"/>
      <c r="WSU497" s="1"/>
      <c r="WSV497" s="1"/>
      <c r="WSW497" s="1"/>
      <c r="WSX497" s="1"/>
      <c r="WSY497" s="1"/>
      <c r="WSZ497" s="1"/>
      <c r="WTA497" s="1"/>
      <c r="WTB497" s="1"/>
      <c r="WTC497" s="1"/>
      <c r="WTD497" s="1"/>
      <c r="WTE497" s="1"/>
      <c r="WTF497" s="1"/>
      <c r="WTG497" s="1"/>
      <c r="WTH497" s="1"/>
      <c r="WTI497" s="1"/>
      <c r="WTJ497" s="1"/>
      <c r="WTK497" s="1"/>
      <c r="WTL497" s="1"/>
      <c r="WTM497" s="1"/>
      <c r="WTN497" s="1"/>
      <c r="WTO497" s="1"/>
      <c r="WTP497" s="1"/>
      <c r="WTQ497" s="1"/>
      <c r="WTR497" s="1"/>
      <c r="WTS497" s="1"/>
      <c r="WTT497" s="1"/>
      <c r="WTU497" s="1"/>
      <c r="WTV497" s="1"/>
      <c r="WTW497" s="1"/>
      <c r="WTX497" s="1"/>
      <c r="WTY497" s="1"/>
      <c r="WTZ497" s="1"/>
      <c r="WUA497" s="1"/>
      <c r="WUB497" s="1"/>
      <c r="WUC497" s="1"/>
      <c r="WUD497" s="1"/>
      <c r="WUE497" s="1"/>
      <c r="WUF497" s="1"/>
      <c r="WUG497" s="1"/>
      <c r="WUH497" s="1"/>
      <c r="WUI497" s="1"/>
      <c r="WUJ497" s="1"/>
      <c r="WUK497" s="1"/>
      <c r="WUL497" s="1"/>
      <c r="WUM497" s="1"/>
      <c r="WUN497" s="1"/>
      <c r="WUO497" s="1"/>
      <c r="WUP497" s="1"/>
      <c r="WUQ497" s="1"/>
      <c r="WUR497" s="1"/>
      <c r="WUS497" s="1"/>
      <c r="WUT497" s="1"/>
      <c r="WUU497" s="1"/>
      <c r="WUV497" s="1"/>
      <c r="WUW497" s="1"/>
      <c r="WUX497" s="1"/>
      <c r="WUY497" s="1"/>
      <c r="WUZ497" s="1"/>
      <c r="WVA497" s="1"/>
      <c r="WVB497" s="1"/>
      <c r="WVC497" s="1"/>
      <c r="WVD497" s="1"/>
      <c r="WVE497" s="1"/>
      <c r="WVF497" s="1"/>
      <c r="WVG497" s="1"/>
      <c r="WVH497" s="1"/>
      <c r="WVI497" s="1"/>
      <c r="WVJ497" s="1"/>
      <c r="WVK497" s="1"/>
      <c r="WVL497" s="1"/>
      <c r="WVM497" s="1"/>
      <c r="WVN497" s="1"/>
      <c r="WVO497" s="1"/>
      <c r="WVP497" s="1"/>
      <c r="WVQ497" s="1"/>
      <c r="WVR497" s="1"/>
      <c r="WVS497" s="1"/>
      <c r="WVT497" s="1"/>
      <c r="WVU497" s="1"/>
      <c r="WVV497" s="1"/>
      <c r="WVW497" s="1"/>
      <c r="WVX497" s="1"/>
      <c r="WVY497" s="1"/>
    </row>
    <row r="498" spans="1:16145" s="66" customFormat="1" ht="18" customHeight="1">
      <c r="A498" s="90"/>
      <c r="B498" s="28"/>
      <c r="C498" s="29"/>
      <c r="D498" s="29"/>
      <c r="E498" s="33"/>
      <c r="F498" s="3068"/>
      <c r="G498" s="3219"/>
      <c r="H498" s="26"/>
      <c r="I498" s="3093" t="s">
        <v>1472</v>
      </c>
      <c r="J498" s="3115" t="s">
        <v>570</v>
      </c>
      <c r="K498" s="3089">
        <v>510</v>
      </c>
      <c r="L498" s="127"/>
      <c r="M498" s="4"/>
      <c r="N498" s="50"/>
      <c r="O498" s="6"/>
      <c r="P498" s="6"/>
      <c r="Q498" s="6"/>
      <c r="R498" s="14"/>
      <c r="S498" s="5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  <c r="LZ498" s="1"/>
      <c r="MA498" s="1"/>
      <c r="MB498" s="1"/>
      <c r="MC498" s="1"/>
      <c r="MD498" s="1"/>
      <c r="ME498" s="1"/>
      <c r="MF498" s="1"/>
      <c r="MG498" s="1"/>
      <c r="MH498" s="1"/>
      <c r="MI498" s="1"/>
      <c r="MJ498" s="1"/>
      <c r="MK498" s="1"/>
      <c r="ML498" s="1"/>
      <c r="MM498" s="1"/>
      <c r="MN498" s="1"/>
      <c r="MO498" s="1"/>
      <c r="MP498" s="1"/>
      <c r="MQ498" s="1"/>
      <c r="MR498" s="1"/>
      <c r="MS498" s="1"/>
      <c r="MT498" s="1"/>
      <c r="MU498" s="1"/>
      <c r="MV498" s="1"/>
      <c r="MW498" s="1"/>
      <c r="MX498" s="1"/>
      <c r="MY498" s="1"/>
      <c r="MZ498" s="1"/>
      <c r="NA498" s="1"/>
      <c r="NB498" s="1"/>
      <c r="NC498" s="1"/>
      <c r="ND498" s="1"/>
      <c r="NE498" s="1"/>
      <c r="NF498" s="1"/>
      <c r="NG498" s="1"/>
      <c r="NH498" s="1"/>
      <c r="NI498" s="1"/>
      <c r="NJ498" s="1"/>
      <c r="NK498" s="1"/>
      <c r="NL498" s="1"/>
      <c r="NM498" s="1"/>
      <c r="NN498" s="1"/>
      <c r="NO498" s="1"/>
      <c r="NP498" s="1"/>
      <c r="NQ498" s="1"/>
      <c r="NR498" s="1"/>
      <c r="NS498" s="1"/>
      <c r="NT498" s="1"/>
      <c r="NU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  <c r="OW498" s="1"/>
      <c r="OX498" s="1"/>
      <c r="OY498" s="1"/>
      <c r="OZ498" s="1"/>
      <c r="PA498" s="1"/>
      <c r="PB498" s="1"/>
      <c r="PC498" s="1"/>
      <c r="PD498" s="1"/>
      <c r="PE498" s="1"/>
      <c r="PF498" s="1"/>
      <c r="PG498" s="1"/>
      <c r="PH498" s="1"/>
      <c r="PI498" s="1"/>
      <c r="PJ498" s="1"/>
      <c r="PK498" s="1"/>
      <c r="PL498" s="1"/>
      <c r="PM498" s="1"/>
      <c r="PN498" s="1"/>
      <c r="PO498" s="1"/>
      <c r="PP498" s="1"/>
      <c r="PQ498" s="1"/>
      <c r="PR498" s="1"/>
      <c r="PS498" s="1"/>
      <c r="PT498" s="1"/>
      <c r="PU498" s="1"/>
      <c r="PV498" s="1"/>
      <c r="PW498" s="1"/>
      <c r="PX498" s="1"/>
      <c r="PY498" s="1"/>
      <c r="PZ498" s="1"/>
      <c r="QA498" s="1"/>
      <c r="QB498" s="1"/>
      <c r="QC498" s="1"/>
      <c r="QD498" s="1"/>
      <c r="QE498" s="1"/>
      <c r="QF498" s="1"/>
      <c r="QG498" s="1"/>
      <c r="QH498" s="1"/>
      <c r="QI498" s="1"/>
      <c r="QJ498" s="1"/>
      <c r="QK498" s="1"/>
      <c r="QL498" s="1"/>
      <c r="QM498" s="1"/>
      <c r="QN498" s="1"/>
      <c r="QO498" s="1"/>
      <c r="QP498" s="1"/>
      <c r="QQ498" s="1"/>
      <c r="QR498" s="1"/>
      <c r="QS498" s="1"/>
      <c r="QT498" s="1"/>
      <c r="QU498" s="1"/>
      <c r="QV498" s="1"/>
      <c r="QW498" s="1"/>
      <c r="QX498" s="1"/>
      <c r="QY498" s="1"/>
      <c r="QZ498" s="1"/>
      <c r="RA498" s="1"/>
      <c r="RB498" s="1"/>
      <c r="RC498" s="1"/>
      <c r="RD498" s="1"/>
      <c r="RE498" s="1"/>
      <c r="RF498" s="1"/>
      <c r="RG498" s="1"/>
      <c r="RH498" s="1"/>
      <c r="RI498" s="1"/>
      <c r="RJ498" s="1"/>
      <c r="RK498" s="1"/>
      <c r="RL498" s="1"/>
      <c r="RM498" s="1"/>
      <c r="RN498" s="1"/>
      <c r="RO498" s="1"/>
      <c r="RP498" s="1"/>
      <c r="RQ498" s="1"/>
      <c r="RR498" s="1"/>
      <c r="RS498" s="1"/>
      <c r="RT498" s="1"/>
      <c r="RU498" s="1"/>
      <c r="RV498" s="1"/>
      <c r="RW498" s="1"/>
      <c r="RX498" s="1"/>
      <c r="RY498" s="1"/>
      <c r="RZ498" s="1"/>
      <c r="SA498" s="1"/>
      <c r="SB498" s="1"/>
      <c r="SC498" s="1"/>
      <c r="SD498" s="1"/>
      <c r="SE498" s="1"/>
      <c r="SF498" s="1"/>
      <c r="SG498" s="1"/>
      <c r="SH498" s="1"/>
      <c r="SI498" s="1"/>
      <c r="SJ498" s="1"/>
      <c r="SK498" s="1"/>
      <c r="SL498" s="1"/>
      <c r="SM498" s="1"/>
      <c r="SN498" s="1"/>
      <c r="SO498" s="1"/>
      <c r="SP498" s="1"/>
      <c r="SQ498" s="1"/>
      <c r="SR498" s="1"/>
      <c r="SS498" s="1"/>
      <c r="ST498" s="1"/>
      <c r="SU498" s="1"/>
      <c r="SV498" s="1"/>
      <c r="SW498" s="1"/>
      <c r="SX498" s="1"/>
      <c r="SY498" s="1"/>
      <c r="SZ498" s="1"/>
      <c r="TA498" s="1"/>
      <c r="TB498" s="1"/>
      <c r="TC498" s="1"/>
      <c r="TD498" s="1"/>
      <c r="TE498" s="1"/>
      <c r="TF498" s="1"/>
      <c r="TG498" s="1"/>
      <c r="TH498" s="1"/>
      <c r="TI498" s="1"/>
      <c r="TJ498" s="1"/>
      <c r="TK498" s="1"/>
      <c r="TL498" s="1"/>
      <c r="TM498" s="1"/>
      <c r="TN498" s="1"/>
      <c r="TO498" s="1"/>
      <c r="TP498" s="1"/>
      <c r="TQ498" s="1"/>
      <c r="TR498" s="1"/>
      <c r="TS498" s="1"/>
      <c r="TT498" s="1"/>
      <c r="TU498" s="1"/>
      <c r="TV498" s="1"/>
      <c r="TW498" s="1"/>
      <c r="TX498" s="1"/>
      <c r="TY498" s="1"/>
      <c r="TZ498" s="1"/>
      <c r="UA498" s="1"/>
      <c r="UB498" s="1"/>
      <c r="UC498" s="1"/>
      <c r="UD498" s="1"/>
      <c r="UE498" s="1"/>
      <c r="UF498" s="1"/>
      <c r="UG498" s="1"/>
      <c r="UH498" s="1"/>
      <c r="UI498" s="1"/>
      <c r="UJ498" s="1"/>
      <c r="UK498" s="1"/>
      <c r="UL498" s="1"/>
      <c r="UM498" s="1"/>
      <c r="UN498" s="1"/>
      <c r="UO498" s="1"/>
      <c r="UP498" s="1"/>
      <c r="UQ498" s="1"/>
      <c r="UR498" s="1"/>
      <c r="US498" s="1"/>
      <c r="UT498" s="1"/>
      <c r="UU498" s="1"/>
      <c r="UV498" s="1"/>
      <c r="UW498" s="1"/>
      <c r="UX498" s="1"/>
      <c r="UY498" s="1"/>
      <c r="UZ498" s="1"/>
      <c r="VA498" s="1"/>
      <c r="VB498" s="1"/>
      <c r="VC498" s="1"/>
      <c r="VD498" s="1"/>
      <c r="VE498" s="1"/>
      <c r="VF498" s="1"/>
      <c r="VG498" s="1"/>
      <c r="VH498" s="1"/>
      <c r="VI498" s="1"/>
      <c r="VJ498" s="1"/>
      <c r="VK498" s="1"/>
      <c r="VL498" s="1"/>
      <c r="VM498" s="1"/>
      <c r="VN498" s="1"/>
      <c r="VO498" s="1"/>
      <c r="VP498" s="1"/>
      <c r="VQ498" s="1"/>
      <c r="VR498" s="1"/>
      <c r="VS498" s="1"/>
      <c r="VT498" s="1"/>
      <c r="VU498" s="1"/>
      <c r="VV498" s="1"/>
      <c r="VW498" s="1"/>
      <c r="VX498" s="1"/>
      <c r="VY498" s="1"/>
      <c r="VZ498" s="1"/>
      <c r="WA498" s="1"/>
      <c r="WB498" s="1"/>
      <c r="WC498" s="1"/>
      <c r="WD498" s="1"/>
      <c r="WE498" s="1"/>
      <c r="WF498" s="1"/>
      <c r="WG498" s="1"/>
      <c r="WH498" s="1"/>
      <c r="WI498" s="1"/>
      <c r="WJ498" s="1"/>
      <c r="WK498" s="1"/>
      <c r="WL498" s="1"/>
      <c r="WM498" s="1"/>
      <c r="WN498" s="1"/>
      <c r="WO498" s="1"/>
      <c r="WP498" s="1"/>
      <c r="WQ498" s="1"/>
      <c r="WR498" s="1"/>
      <c r="WS498" s="1"/>
      <c r="WT498" s="1"/>
      <c r="WU498" s="1"/>
      <c r="WV498" s="1"/>
      <c r="WW498" s="1"/>
      <c r="WX498" s="1"/>
      <c r="WY498" s="1"/>
      <c r="WZ498" s="1"/>
      <c r="XA498" s="1"/>
      <c r="XB498" s="1"/>
      <c r="XC498" s="1"/>
      <c r="XD498" s="1"/>
      <c r="XE498" s="1"/>
      <c r="XF498" s="1"/>
      <c r="XG498" s="1"/>
      <c r="XH498" s="1"/>
      <c r="XI498" s="1"/>
      <c r="XJ498" s="1"/>
      <c r="XK498" s="1"/>
      <c r="XL498" s="1"/>
      <c r="XM498" s="1"/>
      <c r="XN498" s="1"/>
      <c r="XO498" s="1"/>
      <c r="XP498" s="1"/>
      <c r="XQ498" s="1"/>
      <c r="XR498" s="1"/>
      <c r="XS498" s="1"/>
      <c r="XT498" s="1"/>
      <c r="XU498" s="1"/>
      <c r="XV498" s="1"/>
      <c r="XW498" s="1"/>
      <c r="XX498" s="1"/>
      <c r="XY498" s="1"/>
      <c r="XZ498" s="1"/>
      <c r="YA498" s="1"/>
      <c r="YB498" s="1"/>
      <c r="YC498" s="1"/>
      <c r="YD498" s="1"/>
      <c r="YE498" s="1"/>
      <c r="YF498" s="1"/>
      <c r="YG498" s="1"/>
      <c r="YH498" s="1"/>
      <c r="YI498" s="1"/>
      <c r="YJ498" s="1"/>
      <c r="YK498" s="1"/>
      <c r="YL498" s="1"/>
      <c r="YM498" s="1"/>
      <c r="YN498" s="1"/>
      <c r="YO498" s="1"/>
      <c r="YP498" s="1"/>
      <c r="YQ498" s="1"/>
      <c r="YR498" s="1"/>
      <c r="YS498" s="1"/>
      <c r="YT498" s="1"/>
      <c r="YU498" s="1"/>
      <c r="YV498" s="1"/>
      <c r="YW498" s="1"/>
      <c r="YX498" s="1"/>
      <c r="YY498" s="1"/>
      <c r="YZ498" s="1"/>
      <c r="ZA498" s="1"/>
      <c r="ZB498" s="1"/>
      <c r="ZC498" s="1"/>
      <c r="ZD498" s="1"/>
      <c r="ZE498" s="1"/>
      <c r="ZF498" s="1"/>
      <c r="ZG498" s="1"/>
      <c r="ZH498" s="1"/>
      <c r="ZI498" s="1"/>
      <c r="ZJ498" s="1"/>
      <c r="ZK498" s="1"/>
      <c r="ZL498" s="1"/>
      <c r="ZM498" s="1"/>
      <c r="ZN498" s="1"/>
      <c r="ZO498" s="1"/>
      <c r="ZP498" s="1"/>
      <c r="ZQ498" s="1"/>
      <c r="ZR498" s="1"/>
      <c r="ZS498" s="1"/>
      <c r="ZT498" s="1"/>
      <c r="ZU498" s="1"/>
      <c r="ZV498" s="1"/>
      <c r="ZW498" s="1"/>
      <c r="ZX498" s="1"/>
      <c r="ZY498" s="1"/>
      <c r="ZZ498" s="1"/>
      <c r="AAA498" s="1"/>
      <c r="AAB498" s="1"/>
      <c r="AAC498" s="1"/>
      <c r="AAD498" s="1"/>
      <c r="AAE498" s="1"/>
      <c r="AAF498" s="1"/>
      <c r="AAG498" s="1"/>
      <c r="AAH498" s="1"/>
      <c r="AAI498" s="1"/>
      <c r="AAJ498" s="1"/>
      <c r="AAK498" s="1"/>
      <c r="AAL498" s="1"/>
      <c r="AAM498" s="1"/>
      <c r="AAN498" s="1"/>
      <c r="AAO498" s="1"/>
      <c r="AAP498" s="1"/>
      <c r="AAQ498" s="1"/>
      <c r="AAR498" s="1"/>
      <c r="AAS498" s="1"/>
      <c r="AAT498" s="1"/>
      <c r="AAU498" s="1"/>
      <c r="AAV498" s="1"/>
      <c r="AAW498" s="1"/>
      <c r="AAX498" s="1"/>
      <c r="AAY498" s="1"/>
      <c r="AAZ498" s="1"/>
      <c r="ABA498" s="1"/>
      <c r="ABB498" s="1"/>
      <c r="ABC498" s="1"/>
      <c r="ABD498" s="1"/>
      <c r="ABE498" s="1"/>
      <c r="ABF498" s="1"/>
      <c r="ABG498" s="1"/>
      <c r="ABH498" s="1"/>
      <c r="ABI498" s="1"/>
      <c r="ABJ498" s="1"/>
      <c r="ABK498" s="1"/>
      <c r="ABL498" s="1"/>
      <c r="ABM498" s="1"/>
      <c r="ABN498" s="1"/>
      <c r="ABO498" s="1"/>
      <c r="ABP498" s="1"/>
      <c r="ABQ498" s="1"/>
      <c r="ABR498" s="1"/>
      <c r="ABS498" s="1"/>
      <c r="ABT498" s="1"/>
      <c r="ABU498" s="1"/>
      <c r="ABV498" s="1"/>
      <c r="ABW498" s="1"/>
      <c r="ABX498" s="1"/>
      <c r="ABY498" s="1"/>
      <c r="ABZ498" s="1"/>
      <c r="ACA498" s="1"/>
      <c r="ACB498" s="1"/>
      <c r="ACC498" s="1"/>
      <c r="ACD498" s="1"/>
      <c r="ACE498" s="1"/>
      <c r="ACF498" s="1"/>
      <c r="ACG498" s="1"/>
      <c r="ACH498" s="1"/>
      <c r="ACI498" s="1"/>
      <c r="ACJ498" s="1"/>
      <c r="ACK498" s="1"/>
      <c r="ACL498" s="1"/>
      <c r="ACM498" s="1"/>
      <c r="ACN498" s="1"/>
      <c r="ACO498" s="1"/>
      <c r="ACP498" s="1"/>
      <c r="ACQ498" s="1"/>
      <c r="ACR498" s="1"/>
      <c r="ACS498" s="1"/>
      <c r="ACT498" s="1"/>
      <c r="ACU498" s="1"/>
      <c r="ACV498" s="1"/>
      <c r="ACW498" s="1"/>
      <c r="ACX498" s="1"/>
      <c r="ACY498" s="1"/>
      <c r="ACZ498" s="1"/>
      <c r="ADA498" s="1"/>
      <c r="ADB498" s="1"/>
      <c r="ADC498" s="1"/>
      <c r="ADD498" s="1"/>
      <c r="ADE498" s="1"/>
      <c r="ADF498" s="1"/>
      <c r="ADG498" s="1"/>
      <c r="ADH498" s="1"/>
      <c r="ADI498" s="1"/>
      <c r="ADJ498" s="1"/>
      <c r="ADK498" s="1"/>
      <c r="ADL498" s="1"/>
      <c r="ADM498" s="1"/>
      <c r="ADN498" s="1"/>
      <c r="ADO498" s="1"/>
      <c r="ADP498" s="1"/>
      <c r="ADQ498" s="1"/>
      <c r="ADR498" s="1"/>
      <c r="ADS498" s="1"/>
      <c r="ADT498" s="1"/>
      <c r="ADU498" s="1"/>
      <c r="ADV498" s="1"/>
      <c r="ADW498" s="1"/>
      <c r="ADX498" s="1"/>
      <c r="ADY498" s="1"/>
      <c r="ADZ498" s="1"/>
      <c r="AEA498" s="1"/>
      <c r="AEB498" s="1"/>
      <c r="AEC498" s="1"/>
      <c r="AED498" s="1"/>
      <c r="AEE498" s="1"/>
      <c r="AEF498" s="1"/>
      <c r="AEG498" s="1"/>
      <c r="AEH498" s="1"/>
      <c r="AEI498" s="1"/>
      <c r="AEJ498" s="1"/>
      <c r="AEK498" s="1"/>
      <c r="AEL498" s="1"/>
      <c r="AEM498" s="1"/>
      <c r="AEN498" s="1"/>
      <c r="AEO498" s="1"/>
      <c r="AEP498" s="1"/>
      <c r="AEQ498" s="1"/>
      <c r="AER498" s="1"/>
      <c r="AES498" s="1"/>
      <c r="AET498" s="1"/>
      <c r="AEU498" s="1"/>
      <c r="AEV498" s="1"/>
      <c r="AEW498" s="1"/>
      <c r="AEX498" s="1"/>
      <c r="AEY498" s="1"/>
      <c r="AEZ498" s="1"/>
      <c r="AFA498" s="1"/>
      <c r="AFB498" s="1"/>
      <c r="AFC498" s="1"/>
      <c r="AFD498" s="1"/>
      <c r="AFE498" s="1"/>
      <c r="AFF498" s="1"/>
      <c r="AFG498" s="1"/>
      <c r="AFH498" s="1"/>
      <c r="AFI498" s="1"/>
      <c r="AFJ498" s="1"/>
      <c r="AFK498" s="1"/>
      <c r="AFL498" s="1"/>
      <c r="AFM498" s="1"/>
      <c r="AFN498" s="1"/>
      <c r="AFO498" s="1"/>
      <c r="AFP498" s="1"/>
      <c r="AFQ498" s="1"/>
      <c r="AFR498" s="1"/>
      <c r="AFS498" s="1"/>
      <c r="AFT498" s="1"/>
      <c r="AFU498" s="1"/>
      <c r="AFV498" s="1"/>
      <c r="AFW498" s="1"/>
      <c r="AFX498" s="1"/>
      <c r="AFY498" s="1"/>
      <c r="AFZ498" s="1"/>
      <c r="AGA498" s="1"/>
      <c r="AGB498" s="1"/>
      <c r="AGC498" s="1"/>
      <c r="AGD498" s="1"/>
      <c r="AGE498" s="1"/>
      <c r="AGF498" s="1"/>
      <c r="AGG498" s="1"/>
      <c r="AGH498" s="1"/>
      <c r="AGI498" s="1"/>
      <c r="AGJ498" s="1"/>
      <c r="AGK498" s="1"/>
      <c r="AGL498" s="1"/>
      <c r="AGM498" s="1"/>
      <c r="AGN498" s="1"/>
      <c r="AGO498" s="1"/>
      <c r="AGP498" s="1"/>
      <c r="AGQ498" s="1"/>
      <c r="AGR498" s="1"/>
      <c r="AGS498" s="1"/>
      <c r="AGT498" s="1"/>
      <c r="AGU498" s="1"/>
      <c r="AGV498" s="1"/>
      <c r="AGW498" s="1"/>
      <c r="AGX498" s="1"/>
      <c r="AGY498" s="1"/>
      <c r="AGZ498" s="1"/>
      <c r="AHA498" s="1"/>
      <c r="AHB498" s="1"/>
      <c r="AHC498" s="1"/>
      <c r="AHD498" s="1"/>
      <c r="AHE498" s="1"/>
      <c r="AHF498" s="1"/>
      <c r="AHG498" s="1"/>
      <c r="AHH498" s="1"/>
      <c r="AHI498" s="1"/>
      <c r="AHJ498" s="1"/>
      <c r="AHK498" s="1"/>
      <c r="AHL498" s="1"/>
      <c r="AHM498" s="1"/>
      <c r="AHN498" s="1"/>
      <c r="AHO498" s="1"/>
      <c r="AHP498" s="1"/>
      <c r="AHQ498" s="1"/>
      <c r="AHR498" s="1"/>
      <c r="AHS498" s="1"/>
      <c r="AHT498" s="1"/>
      <c r="AHU498" s="1"/>
      <c r="AHV498" s="1"/>
      <c r="AHW498" s="1"/>
      <c r="AHX498" s="1"/>
      <c r="AHY498" s="1"/>
      <c r="AHZ498" s="1"/>
      <c r="AIA498" s="1"/>
      <c r="AIB498" s="1"/>
      <c r="AIC498" s="1"/>
      <c r="AID498" s="1"/>
      <c r="AIE498" s="1"/>
      <c r="AIF498" s="1"/>
      <c r="AIG498" s="1"/>
      <c r="AIH498" s="1"/>
      <c r="AII498" s="1"/>
      <c r="AIJ498" s="1"/>
      <c r="AIK498" s="1"/>
      <c r="AIL498" s="1"/>
      <c r="AIM498" s="1"/>
      <c r="AIN498" s="1"/>
      <c r="AIO498" s="1"/>
      <c r="AIP498" s="1"/>
      <c r="AIQ498" s="1"/>
      <c r="AIR498" s="1"/>
      <c r="AIS498" s="1"/>
      <c r="AIT498" s="1"/>
      <c r="AIU498" s="1"/>
      <c r="AIV498" s="1"/>
      <c r="AIW498" s="1"/>
      <c r="AIX498" s="1"/>
      <c r="AIY498" s="1"/>
      <c r="AIZ498" s="1"/>
      <c r="AJA498" s="1"/>
      <c r="AJB498" s="1"/>
      <c r="AJC498" s="1"/>
      <c r="AJD498" s="1"/>
      <c r="AJE498" s="1"/>
      <c r="AJF498" s="1"/>
      <c r="AJG498" s="1"/>
      <c r="AJH498" s="1"/>
      <c r="AJI498" s="1"/>
      <c r="AJJ498" s="1"/>
      <c r="AJK498" s="1"/>
      <c r="AJL498" s="1"/>
      <c r="AJM498" s="1"/>
      <c r="AJN498" s="1"/>
      <c r="AJO498" s="1"/>
      <c r="AJP498" s="1"/>
      <c r="AJQ498" s="1"/>
      <c r="AJR498" s="1"/>
      <c r="AJS498" s="1"/>
      <c r="AJT498" s="1"/>
      <c r="AJU498" s="1"/>
      <c r="AJV498" s="1"/>
      <c r="AJW498" s="1"/>
      <c r="AJX498" s="1"/>
      <c r="AJY498" s="1"/>
      <c r="AJZ498" s="1"/>
      <c r="AKA498" s="1"/>
      <c r="AKB498" s="1"/>
      <c r="AKC498" s="1"/>
      <c r="AKD498" s="1"/>
      <c r="AKE498" s="1"/>
      <c r="AKF498" s="1"/>
      <c r="AKG498" s="1"/>
      <c r="AKH498" s="1"/>
      <c r="AKI498" s="1"/>
      <c r="AKJ498" s="1"/>
      <c r="AKK498" s="1"/>
      <c r="AKL498" s="1"/>
      <c r="AKM498" s="1"/>
      <c r="AKN498" s="1"/>
      <c r="AKO498" s="1"/>
      <c r="AKP498" s="1"/>
      <c r="AKQ498" s="1"/>
      <c r="AKR498" s="1"/>
      <c r="AKS498" s="1"/>
      <c r="AKT498" s="1"/>
      <c r="AKU498" s="1"/>
      <c r="AKV498" s="1"/>
      <c r="AKW498" s="1"/>
      <c r="AKX498" s="1"/>
      <c r="AKY498" s="1"/>
      <c r="AKZ498" s="1"/>
      <c r="ALA498" s="1"/>
      <c r="ALB498" s="1"/>
      <c r="ALC498" s="1"/>
      <c r="ALD498" s="1"/>
      <c r="ALE498" s="1"/>
      <c r="ALF498" s="1"/>
      <c r="ALG498" s="1"/>
      <c r="ALH498" s="1"/>
      <c r="ALI498" s="1"/>
      <c r="ALJ498" s="1"/>
      <c r="ALK498" s="1"/>
      <c r="ALL498" s="1"/>
      <c r="ALM498" s="1"/>
      <c r="ALN498" s="1"/>
      <c r="ALO498" s="1"/>
      <c r="ALP498" s="1"/>
      <c r="ALQ498" s="1"/>
      <c r="ALR498" s="1"/>
      <c r="ALS498" s="1"/>
      <c r="ALT498" s="1"/>
      <c r="ALU498" s="1"/>
      <c r="ALV498" s="1"/>
      <c r="ALW498" s="1"/>
      <c r="ALX498" s="1"/>
      <c r="ALY498" s="1"/>
      <c r="ALZ498" s="1"/>
      <c r="AMA498" s="1"/>
      <c r="AMB498" s="1"/>
      <c r="AMC498" s="1"/>
      <c r="AMD498" s="1"/>
      <c r="AME498" s="1"/>
      <c r="AMF498" s="1"/>
      <c r="AMG498" s="1"/>
      <c r="AMH498" s="1"/>
      <c r="AMI498" s="1"/>
      <c r="AMJ498" s="1"/>
      <c r="AMK498" s="1"/>
      <c r="AML498" s="1"/>
      <c r="AMM498" s="1"/>
      <c r="AMN498" s="1"/>
      <c r="AMO498" s="1"/>
      <c r="AMP498" s="1"/>
      <c r="AMQ498" s="1"/>
      <c r="AMR498" s="1"/>
      <c r="AMS498" s="1"/>
      <c r="AMT498" s="1"/>
      <c r="AMU498" s="1"/>
      <c r="AMV498" s="1"/>
      <c r="AMW498" s="1"/>
      <c r="AMX498" s="1"/>
      <c r="AMY498" s="1"/>
      <c r="AMZ498" s="1"/>
      <c r="ANA498" s="1"/>
      <c r="ANB498" s="1"/>
      <c r="ANC498" s="1"/>
      <c r="AND498" s="1"/>
      <c r="ANE498" s="1"/>
      <c r="ANF498" s="1"/>
      <c r="ANG498" s="1"/>
      <c r="ANH498" s="1"/>
      <c r="ANI498" s="1"/>
      <c r="ANJ498" s="1"/>
      <c r="ANK498" s="1"/>
      <c r="ANL498" s="1"/>
      <c r="ANM498" s="1"/>
      <c r="ANN498" s="1"/>
      <c r="ANO498" s="1"/>
      <c r="ANP498" s="1"/>
      <c r="ANQ498" s="1"/>
      <c r="ANR498" s="1"/>
      <c r="ANS498" s="1"/>
      <c r="ANT498" s="1"/>
      <c r="ANU498" s="1"/>
      <c r="ANV498" s="1"/>
      <c r="ANW498" s="1"/>
      <c r="ANX498" s="1"/>
      <c r="ANY498" s="1"/>
      <c r="ANZ498" s="1"/>
      <c r="AOA498" s="1"/>
      <c r="AOB498" s="1"/>
      <c r="AOC498" s="1"/>
      <c r="AOD498" s="1"/>
      <c r="AOE498" s="1"/>
      <c r="AOF498" s="1"/>
      <c r="AOG498" s="1"/>
      <c r="AOH498" s="1"/>
      <c r="AOI498" s="1"/>
      <c r="AOJ498" s="1"/>
      <c r="AOK498" s="1"/>
      <c r="AOL498" s="1"/>
      <c r="AOM498" s="1"/>
      <c r="AON498" s="1"/>
      <c r="AOO498" s="1"/>
      <c r="AOP498" s="1"/>
      <c r="AOQ498" s="1"/>
      <c r="AOR498" s="1"/>
      <c r="AOS498" s="1"/>
      <c r="AOT498" s="1"/>
      <c r="AOU498" s="1"/>
      <c r="AOV498" s="1"/>
      <c r="AOW498" s="1"/>
      <c r="AOX498" s="1"/>
      <c r="AOY498" s="1"/>
      <c r="AOZ498" s="1"/>
      <c r="APA498" s="1"/>
      <c r="APB498" s="1"/>
      <c r="APC498" s="1"/>
      <c r="APD498" s="1"/>
      <c r="APE498" s="1"/>
      <c r="APF498" s="1"/>
      <c r="APG498" s="1"/>
      <c r="APH498" s="1"/>
      <c r="API498" s="1"/>
      <c r="APJ498" s="1"/>
      <c r="APK498" s="1"/>
      <c r="APL498" s="1"/>
      <c r="APM498" s="1"/>
      <c r="APN498" s="1"/>
      <c r="APO498" s="1"/>
      <c r="APP498" s="1"/>
      <c r="APQ498" s="1"/>
      <c r="APR498" s="1"/>
      <c r="APS498" s="1"/>
      <c r="APT498" s="1"/>
      <c r="APU498" s="1"/>
      <c r="APV498" s="1"/>
      <c r="APW498" s="1"/>
      <c r="APX498" s="1"/>
      <c r="APY498" s="1"/>
      <c r="APZ498" s="1"/>
      <c r="AQA498" s="1"/>
      <c r="AQB498" s="1"/>
      <c r="AQC498" s="1"/>
      <c r="AQD498" s="1"/>
      <c r="AQE498" s="1"/>
      <c r="AQF498" s="1"/>
      <c r="AQG498" s="1"/>
      <c r="AQH498" s="1"/>
      <c r="AQI498" s="1"/>
      <c r="AQJ498" s="1"/>
      <c r="AQK498" s="1"/>
      <c r="AQL498" s="1"/>
      <c r="AQM498" s="1"/>
      <c r="AQN498" s="1"/>
      <c r="AQO498" s="1"/>
      <c r="AQP498" s="1"/>
      <c r="AQQ498" s="1"/>
      <c r="AQR498" s="1"/>
      <c r="AQS498" s="1"/>
      <c r="AQT498" s="1"/>
      <c r="AQU498" s="1"/>
      <c r="AQV498" s="1"/>
      <c r="AQW498" s="1"/>
      <c r="AQX498" s="1"/>
      <c r="AQY498" s="1"/>
      <c r="AQZ498" s="1"/>
      <c r="ARA498" s="1"/>
      <c r="ARB498" s="1"/>
      <c r="ARC498" s="1"/>
      <c r="ARD498" s="1"/>
      <c r="ARE498" s="1"/>
      <c r="ARF498" s="1"/>
      <c r="ARG498" s="1"/>
      <c r="ARH498" s="1"/>
      <c r="ARI498" s="1"/>
      <c r="ARJ498" s="1"/>
      <c r="ARK498" s="1"/>
      <c r="ARL498" s="1"/>
      <c r="ARM498" s="1"/>
      <c r="ARN498" s="1"/>
      <c r="ARO498" s="1"/>
      <c r="ARP498" s="1"/>
      <c r="ARQ498" s="1"/>
      <c r="ARR498" s="1"/>
      <c r="ARS498" s="1"/>
      <c r="ART498" s="1"/>
      <c r="ARU498" s="1"/>
      <c r="ARV498" s="1"/>
      <c r="ARW498" s="1"/>
      <c r="ARX498" s="1"/>
      <c r="ARY498" s="1"/>
      <c r="ARZ498" s="1"/>
      <c r="ASA498" s="1"/>
      <c r="ASB498" s="1"/>
      <c r="ASC498" s="1"/>
      <c r="ASD498" s="1"/>
      <c r="ASE498" s="1"/>
      <c r="ASF498" s="1"/>
      <c r="ASG498" s="1"/>
      <c r="ASH498" s="1"/>
      <c r="ASI498" s="1"/>
      <c r="ASJ498" s="1"/>
      <c r="ASK498" s="1"/>
      <c r="ASL498" s="1"/>
      <c r="ASM498" s="1"/>
      <c r="ASN498" s="1"/>
      <c r="ASO498" s="1"/>
      <c r="ASP498" s="1"/>
      <c r="ASQ498" s="1"/>
      <c r="ASR498" s="1"/>
      <c r="ASS498" s="1"/>
      <c r="AST498" s="1"/>
      <c r="ASU498" s="1"/>
      <c r="ASV498" s="1"/>
      <c r="ASW498" s="1"/>
      <c r="ASX498" s="1"/>
      <c r="ASY498" s="1"/>
      <c r="ASZ498" s="1"/>
      <c r="ATA498" s="1"/>
      <c r="ATB498" s="1"/>
      <c r="ATC498" s="1"/>
      <c r="ATD498" s="1"/>
      <c r="ATE498" s="1"/>
      <c r="ATF498" s="1"/>
      <c r="ATG498" s="1"/>
      <c r="ATH498" s="1"/>
      <c r="ATI498" s="1"/>
      <c r="ATJ498" s="1"/>
      <c r="ATK498" s="1"/>
      <c r="ATL498" s="1"/>
      <c r="ATM498" s="1"/>
      <c r="ATN498" s="1"/>
      <c r="ATO498" s="1"/>
      <c r="ATP498" s="1"/>
      <c r="ATQ498" s="1"/>
      <c r="ATR498" s="1"/>
      <c r="ATS498" s="1"/>
      <c r="ATT498" s="1"/>
      <c r="ATU498" s="1"/>
      <c r="ATV498" s="1"/>
      <c r="ATW498" s="1"/>
      <c r="ATX498" s="1"/>
      <c r="ATY498" s="1"/>
      <c r="ATZ498" s="1"/>
      <c r="AUA498" s="1"/>
      <c r="AUB498" s="1"/>
      <c r="AUC498" s="1"/>
      <c r="AUD498" s="1"/>
      <c r="AUE498" s="1"/>
      <c r="AUF498" s="1"/>
      <c r="AUG498" s="1"/>
      <c r="AUH498" s="1"/>
      <c r="AUI498" s="1"/>
      <c r="AUJ498" s="1"/>
      <c r="AUK498" s="1"/>
      <c r="AUL498" s="1"/>
      <c r="AUM498" s="1"/>
      <c r="AUN498" s="1"/>
      <c r="AUO498" s="1"/>
      <c r="AUP498" s="1"/>
      <c r="AUQ498" s="1"/>
      <c r="AUR498" s="1"/>
      <c r="AUS498" s="1"/>
      <c r="AUT498" s="1"/>
      <c r="AUU498" s="1"/>
      <c r="AUV498" s="1"/>
      <c r="AUW498" s="1"/>
      <c r="AUX498" s="1"/>
      <c r="AUY498" s="1"/>
      <c r="AUZ498" s="1"/>
      <c r="AVA498" s="1"/>
      <c r="AVB498" s="1"/>
      <c r="AVC498" s="1"/>
      <c r="AVD498" s="1"/>
      <c r="AVE498" s="1"/>
      <c r="AVF498" s="1"/>
      <c r="AVG498" s="1"/>
      <c r="AVH498" s="1"/>
      <c r="AVI498" s="1"/>
      <c r="AVJ498" s="1"/>
      <c r="AVK498" s="1"/>
      <c r="AVL498" s="1"/>
      <c r="AVM498" s="1"/>
      <c r="AVN498" s="1"/>
      <c r="AVO498" s="1"/>
      <c r="AVP498" s="1"/>
      <c r="AVQ498" s="1"/>
      <c r="AVR498" s="1"/>
      <c r="AVS498" s="1"/>
      <c r="AVT498" s="1"/>
      <c r="AVU498" s="1"/>
      <c r="AVV498" s="1"/>
      <c r="AVW498" s="1"/>
      <c r="AVX498" s="1"/>
      <c r="AVY498" s="1"/>
      <c r="AVZ498" s="1"/>
      <c r="AWA498" s="1"/>
      <c r="AWB498" s="1"/>
      <c r="AWC498" s="1"/>
      <c r="AWD498" s="1"/>
      <c r="AWE498" s="1"/>
      <c r="AWF498" s="1"/>
      <c r="AWG498" s="1"/>
      <c r="AWH498" s="1"/>
      <c r="AWI498" s="1"/>
      <c r="AWJ498" s="1"/>
      <c r="AWK498" s="1"/>
      <c r="AWL498" s="1"/>
      <c r="AWM498" s="1"/>
      <c r="AWN498" s="1"/>
      <c r="AWO498" s="1"/>
      <c r="AWP498" s="1"/>
      <c r="AWQ498" s="1"/>
      <c r="AWR498" s="1"/>
      <c r="AWS498" s="1"/>
      <c r="AWT498" s="1"/>
      <c r="AWU498" s="1"/>
      <c r="AWV498" s="1"/>
      <c r="AWW498" s="1"/>
      <c r="AWX498" s="1"/>
      <c r="AWY498" s="1"/>
      <c r="AWZ498" s="1"/>
      <c r="AXA498" s="1"/>
      <c r="AXB498" s="1"/>
      <c r="AXC498" s="1"/>
      <c r="AXD498" s="1"/>
      <c r="AXE498" s="1"/>
      <c r="AXF498" s="1"/>
      <c r="AXG498" s="1"/>
      <c r="AXH498" s="1"/>
      <c r="AXI498" s="1"/>
      <c r="AXJ498" s="1"/>
      <c r="AXK498" s="1"/>
      <c r="AXL498" s="1"/>
      <c r="AXM498" s="1"/>
      <c r="AXN498" s="1"/>
      <c r="AXO498" s="1"/>
      <c r="AXP498" s="1"/>
      <c r="AXQ498" s="1"/>
      <c r="AXR498" s="1"/>
      <c r="AXS498" s="1"/>
      <c r="AXT498" s="1"/>
      <c r="AXU498" s="1"/>
      <c r="AXV498" s="1"/>
      <c r="AXW498" s="1"/>
      <c r="AXX498" s="1"/>
      <c r="AXY498" s="1"/>
      <c r="AXZ498" s="1"/>
      <c r="AYA498" s="1"/>
      <c r="AYB498" s="1"/>
      <c r="AYC498" s="1"/>
      <c r="AYD498" s="1"/>
      <c r="AYE498" s="1"/>
      <c r="AYF498" s="1"/>
      <c r="AYG498" s="1"/>
      <c r="AYH498" s="1"/>
      <c r="AYI498" s="1"/>
      <c r="AYJ498" s="1"/>
      <c r="AYK498" s="1"/>
      <c r="AYL498" s="1"/>
      <c r="AYM498" s="1"/>
      <c r="AYN498" s="1"/>
      <c r="AYO498" s="1"/>
      <c r="AYP498" s="1"/>
      <c r="AYQ498" s="1"/>
      <c r="AYR498" s="1"/>
      <c r="AYS498" s="1"/>
      <c r="AYT498" s="1"/>
      <c r="AYU498" s="1"/>
      <c r="AYV498" s="1"/>
      <c r="AYW498" s="1"/>
      <c r="AYX498" s="1"/>
      <c r="AYY498" s="1"/>
      <c r="AYZ498" s="1"/>
      <c r="AZA498" s="1"/>
      <c r="AZB498" s="1"/>
      <c r="AZC498" s="1"/>
      <c r="AZD498" s="1"/>
      <c r="AZE498" s="1"/>
      <c r="AZF498" s="1"/>
      <c r="AZG498" s="1"/>
      <c r="AZH498" s="1"/>
      <c r="AZI498" s="1"/>
      <c r="AZJ498" s="1"/>
      <c r="AZK498" s="1"/>
      <c r="AZL498" s="1"/>
      <c r="AZM498" s="1"/>
      <c r="AZN498" s="1"/>
      <c r="AZO498" s="1"/>
      <c r="AZP498" s="1"/>
      <c r="AZQ498" s="1"/>
      <c r="AZR498" s="1"/>
      <c r="AZS498" s="1"/>
      <c r="AZT498" s="1"/>
      <c r="AZU498" s="1"/>
      <c r="AZV498" s="1"/>
      <c r="AZW498" s="1"/>
      <c r="AZX498" s="1"/>
      <c r="AZY498" s="1"/>
      <c r="AZZ498" s="1"/>
      <c r="BAA498" s="1"/>
      <c r="BAB498" s="1"/>
      <c r="BAC498" s="1"/>
      <c r="BAD498" s="1"/>
      <c r="BAE498" s="1"/>
      <c r="BAF498" s="1"/>
      <c r="BAG498" s="1"/>
      <c r="BAH498" s="1"/>
      <c r="BAI498" s="1"/>
      <c r="BAJ498" s="1"/>
      <c r="BAK498" s="1"/>
      <c r="BAL498" s="1"/>
      <c r="BAM498" s="1"/>
      <c r="BAN498" s="1"/>
      <c r="BAO498" s="1"/>
      <c r="BAP498" s="1"/>
      <c r="BAQ498" s="1"/>
      <c r="BAR498" s="1"/>
      <c r="BAS498" s="1"/>
      <c r="BAT498" s="1"/>
      <c r="BAU498" s="1"/>
      <c r="BAV498" s="1"/>
      <c r="BAW498" s="1"/>
      <c r="BAX498" s="1"/>
      <c r="BAY498" s="1"/>
      <c r="BAZ498" s="1"/>
      <c r="BBA498" s="1"/>
      <c r="BBB498" s="1"/>
      <c r="BBC498" s="1"/>
      <c r="BBD498" s="1"/>
      <c r="BBE498" s="1"/>
      <c r="BBF498" s="1"/>
      <c r="BBG498" s="1"/>
      <c r="BBH498" s="1"/>
      <c r="BBI498" s="1"/>
      <c r="BBJ498" s="1"/>
      <c r="BBK498" s="1"/>
      <c r="BBL498" s="1"/>
      <c r="BBM498" s="1"/>
      <c r="BBN498" s="1"/>
      <c r="BBO498" s="1"/>
      <c r="BBP498" s="1"/>
      <c r="BBQ498" s="1"/>
      <c r="BBR498" s="1"/>
      <c r="BBS498" s="1"/>
      <c r="BBT498" s="1"/>
      <c r="BBU498" s="1"/>
      <c r="BBV498" s="1"/>
      <c r="BBW498" s="1"/>
      <c r="BBX498" s="1"/>
      <c r="BBY498" s="1"/>
      <c r="BBZ498" s="1"/>
      <c r="BCA498" s="1"/>
      <c r="BCB498" s="1"/>
      <c r="BCC498" s="1"/>
      <c r="BCD498" s="1"/>
      <c r="BCE498" s="1"/>
      <c r="BCF498" s="1"/>
      <c r="BCG498" s="1"/>
      <c r="BCH498" s="1"/>
      <c r="BCI498" s="1"/>
      <c r="BCJ498" s="1"/>
      <c r="BCK498" s="1"/>
      <c r="BCL498" s="1"/>
      <c r="BCM498" s="1"/>
      <c r="BCN498" s="1"/>
      <c r="BCO498" s="1"/>
      <c r="BCP498" s="1"/>
      <c r="BCQ498" s="1"/>
      <c r="BCR498" s="1"/>
      <c r="BCS498" s="1"/>
      <c r="BCT498" s="1"/>
      <c r="BCU498" s="1"/>
      <c r="BCV498" s="1"/>
      <c r="BCW498" s="1"/>
      <c r="BCX498" s="1"/>
      <c r="BCY498" s="1"/>
      <c r="BCZ498" s="1"/>
      <c r="BDA498" s="1"/>
      <c r="BDB498" s="1"/>
      <c r="BDC498" s="1"/>
      <c r="BDD498" s="1"/>
      <c r="BDE498" s="1"/>
      <c r="BDF498" s="1"/>
      <c r="BDG498" s="1"/>
      <c r="BDH498" s="1"/>
      <c r="BDI498" s="1"/>
      <c r="BDJ498" s="1"/>
      <c r="BDK498" s="1"/>
      <c r="BDL498" s="1"/>
      <c r="BDM498" s="1"/>
      <c r="BDN498" s="1"/>
      <c r="BDO498" s="1"/>
      <c r="BDP498" s="1"/>
      <c r="BDQ498" s="1"/>
      <c r="BDR498" s="1"/>
      <c r="BDS498" s="1"/>
      <c r="BDT498" s="1"/>
      <c r="BDU498" s="1"/>
      <c r="BDV498" s="1"/>
      <c r="BDW498" s="1"/>
      <c r="BDX498" s="1"/>
      <c r="BDY498" s="1"/>
      <c r="BDZ498" s="1"/>
      <c r="BEA498" s="1"/>
      <c r="BEB498" s="1"/>
      <c r="BEC498" s="1"/>
      <c r="BED498" s="1"/>
      <c r="BEE498" s="1"/>
      <c r="BEF498" s="1"/>
      <c r="BEG498" s="1"/>
      <c r="BEH498" s="1"/>
      <c r="BEI498" s="1"/>
      <c r="BEJ498" s="1"/>
      <c r="BEK498" s="1"/>
      <c r="BEL498" s="1"/>
      <c r="BEM498" s="1"/>
      <c r="BEN498" s="1"/>
      <c r="BEO498" s="1"/>
      <c r="BEP498" s="1"/>
      <c r="BEQ498" s="1"/>
      <c r="BER498" s="1"/>
      <c r="BES498" s="1"/>
      <c r="BET498" s="1"/>
      <c r="BEU498" s="1"/>
      <c r="BEV498" s="1"/>
      <c r="BEW498" s="1"/>
      <c r="BEX498" s="1"/>
      <c r="BEY498" s="1"/>
      <c r="BEZ498" s="1"/>
      <c r="BFA498" s="1"/>
      <c r="BFB498" s="1"/>
      <c r="BFC498" s="1"/>
      <c r="BFD498" s="1"/>
      <c r="BFE498" s="1"/>
      <c r="BFF498" s="1"/>
      <c r="BFG498" s="1"/>
      <c r="BFH498" s="1"/>
      <c r="BFI498" s="1"/>
      <c r="BFJ498" s="1"/>
      <c r="BFK498" s="1"/>
      <c r="BFL498" s="1"/>
      <c r="BFM498" s="1"/>
      <c r="BFN498" s="1"/>
      <c r="BFO498" s="1"/>
      <c r="BFP498" s="1"/>
      <c r="BFQ498" s="1"/>
      <c r="BFR498" s="1"/>
      <c r="BFS498" s="1"/>
      <c r="BFT498" s="1"/>
      <c r="BFU498" s="1"/>
      <c r="BFV498" s="1"/>
      <c r="BFW498" s="1"/>
      <c r="BFX498" s="1"/>
      <c r="BFY498" s="1"/>
      <c r="BFZ498" s="1"/>
      <c r="BGA498" s="1"/>
      <c r="BGB498" s="1"/>
      <c r="BGC498" s="1"/>
      <c r="BGD498" s="1"/>
      <c r="BGE498" s="1"/>
      <c r="BGF498" s="1"/>
      <c r="BGG498" s="1"/>
      <c r="BGH498" s="1"/>
      <c r="BGI498" s="1"/>
      <c r="BGJ498" s="1"/>
      <c r="BGK498" s="1"/>
      <c r="BGL498" s="1"/>
      <c r="BGM498" s="1"/>
      <c r="BGN498" s="1"/>
      <c r="BGO498" s="1"/>
      <c r="BGP498" s="1"/>
      <c r="BGQ498" s="1"/>
      <c r="BGR498" s="1"/>
      <c r="BGS498" s="1"/>
      <c r="BGT498" s="1"/>
      <c r="BGU498" s="1"/>
      <c r="BGV498" s="1"/>
      <c r="BGW498" s="1"/>
      <c r="BGX498" s="1"/>
      <c r="BGY498" s="1"/>
      <c r="BGZ498" s="1"/>
      <c r="BHA498" s="1"/>
      <c r="BHB498" s="1"/>
      <c r="BHC498" s="1"/>
      <c r="BHD498" s="1"/>
      <c r="BHE498" s="1"/>
      <c r="BHF498" s="1"/>
      <c r="BHG498" s="1"/>
      <c r="BHH498" s="1"/>
      <c r="BHI498" s="1"/>
      <c r="BHJ498" s="1"/>
      <c r="BHK498" s="1"/>
      <c r="BHL498" s="1"/>
      <c r="BHM498" s="1"/>
      <c r="BHN498" s="1"/>
      <c r="BHO498" s="1"/>
      <c r="BHP498" s="1"/>
      <c r="BHQ498" s="1"/>
      <c r="BHR498" s="1"/>
      <c r="BHS498" s="1"/>
      <c r="BHT498" s="1"/>
      <c r="BHU498" s="1"/>
      <c r="BHV498" s="1"/>
      <c r="BHW498" s="1"/>
      <c r="BHX498" s="1"/>
      <c r="BHY498" s="1"/>
      <c r="BHZ498" s="1"/>
      <c r="BIA498" s="1"/>
      <c r="BIB498" s="1"/>
      <c r="BIC498" s="1"/>
      <c r="BID498" s="1"/>
      <c r="BIE498" s="1"/>
      <c r="BIF498" s="1"/>
      <c r="BIG498" s="1"/>
      <c r="BIH498" s="1"/>
      <c r="BII498" s="1"/>
      <c r="BIJ498" s="1"/>
      <c r="BIK498" s="1"/>
      <c r="BIL498" s="1"/>
      <c r="BIM498" s="1"/>
      <c r="BIN498" s="1"/>
      <c r="BIO498" s="1"/>
      <c r="BIP498" s="1"/>
      <c r="BIQ498" s="1"/>
      <c r="BIR498" s="1"/>
      <c r="BIS498" s="1"/>
      <c r="BIT498" s="1"/>
      <c r="BIU498" s="1"/>
      <c r="BIV498" s="1"/>
      <c r="BIW498" s="1"/>
      <c r="BIX498" s="1"/>
      <c r="BIY498" s="1"/>
      <c r="BIZ498" s="1"/>
      <c r="BJA498" s="1"/>
      <c r="BJB498" s="1"/>
      <c r="BJC498" s="1"/>
      <c r="BJD498" s="1"/>
      <c r="BJE498" s="1"/>
      <c r="BJF498" s="1"/>
      <c r="BJG498" s="1"/>
      <c r="BJH498" s="1"/>
      <c r="BJI498" s="1"/>
      <c r="BJJ498" s="1"/>
      <c r="BJK498" s="1"/>
      <c r="BJL498" s="1"/>
      <c r="BJM498" s="1"/>
      <c r="BJN498" s="1"/>
      <c r="BJO498" s="1"/>
      <c r="BJP498" s="1"/>
      <c r="BJQ498" s="1"/>
      <c r="BJR498" s="1"/>
      <c r="BJS498" s="1"/>
      <c r="BJT498" s="1"/>
      <c r="BJU498" s="1"/>
      <c r="BJV498" s="1"/>
      <c r="BJW498" s="1"/>
      <c r="BJX498" s="1"/>
      <c r="BJY498" s="1"/>
      <c r="BJZ498" s="1"/>
      <c r="BKA498" s="1"/>
      <c r="BKB498" s="1"/>
      <c r="BKC498" s="1"/>
      <c r="BKD498" s="1"/>
      <c r="BKE498" s="1"/>
      <c r="BKF498" s="1"/>
      <c r="BKG498" s="1"/>
      <c r="BKH498" s="1"/>
      <c r="BKI498" s="1"/>
      <c r="BKJ498" s="1"/>
      <c r="BKK498" s="1"/>
      <c r="BKL498" s="1"/>
      <c r="BKM498" s="1"/>
      <c r="BKN498" s="1"/>
      <c r="BKO498" s="1"/>
      <c r="BKP498" s="1"/>
      <c r="BKQ498" s="1"/>
      <c r="BKR498" s="1"/>
      <c r="BKS498" s="1"/>
      <c r="BKT498" s="1"/>
      <c r="BKU498" s="1"/>
      <c r="BKV498" s="1"/>
      <c r="BKW498" s="1"/>
      <c r="BKX498" s="1"/>
      <c r="BKY498" s="1"/>
      <c r="BKZ498" s="1"/>
      <c r="BLA498" s="1"/>
      <c r="BLB498" s="1"/>
      <c r="BLC498" s="1"/>
      <c r="BLD498" s="1"/>
      <c r="BLE498" s="1"/>
      <c r="BLF498" s="1"/>
      <c r="BLG498" s="1"/>
      <c r="BLH498" s="1"/>
      <c r="BLI498" s="1"/>
      <c r="BLJ498" s="1"/>
      <c r="BLK498" s="1"/>
      <c r="BLL498" s="1"/>
      <c r="BLM498" s="1"/>
      <c r="BLN498" s="1"/>
      <c r="BLO498" s="1"/>
      <c r="BLP498" s="1"/>
      <c r="BLQ498" s="1"/>
      <c r="BLR498" s="1"/>
      <c r="BLS498" s="1"/>
      <c r="BLT498" s="1"/>
      <c r="BLU498" s="1"/>
      <c r="BLV498" s="1"/>
      <c r="BLW498" s="1"/>
      <c r="BLX498" s="1"/>
      <c r="BLY498" s="1"/>
      <c r="BLZ498" s="1"/>
      <c r="BMA498" s="1"/>
      <c r="BMB498" s="1"/>
      <c r="BMC498" s="1"/>
      <c r="BMD498" s="1"/>
      <c r="BME498" s="1"/>
      <c r="BMF498" s="1"/>
      <c r="BMG498" s="1"/>
      <c r="BMH498" s="1"/>
      <c r="BMI498" s="1"/>
      <c r="BMJ498" s="1"/>
      <c r="BMK498" s="1"/>
      <c r="BML498" s="1"/>
      <c r="BMM498" s="1"/>
      <c r="BMN498" s="1"/>
      <c r="BMO498" s="1"/>
      <c r="BMP498" s="1"/>
      <c r="BMQ498" s="1"/>
      <c r="BMR498" s="1"/>
      <c r="BMS498" s="1"/>
      <c r="BMT498" s="1"/>
      <c r="BMU498" s="1"/>
      <c r="BMV498" s="1"/>
      <c r="BMW498" s="1"/>
      <c r="BMX498" s="1"/>
      <c r="BMY498" s="1"/>
      <c r="BMZ498" s="1"/>
      <c r="BNA498" s="1"/>
      <c r="BNB498" s="1"/>
      <c r="BNC498" s="1"/>
      <c r="BND498" s="1"/>
      <c r="BNE498" s="1"/>
      <c r="BNF498" s="1"/>
      <c r="BNG498" s="1"/>
      <c r="BNH498" s="1"/>
      <c r="BNI498" s="1"/>
      <c r="BNJ498" s="1"/>
      <c r="BNK498" s="1"/>
      <c r="BNL498" s="1"/>
      <c r="BNM498" s="1"/>
      <c r="BNN498" s="1"/>
      <c r="BNO498" s="1"/>
      <c r="BNP498" s="1"/>
      <c r="BNQ498" s="1"/>
      <c r="BNR498" s="1"/>
      <c r="BNS498" s="1"/>
      <c r="BNT498" s="1"/>
      <c r="BNU498" s="1"/>
      <c r="BNV498" s="1"/>
      <c r="BNW498" s="1"/>
      <c r="BNX498" s="1"/>
      <c r="BNY498" s="1"/>
      <c r="BNZ498" s="1"/>
      <c r="BOA498" s="1"/>
      <c r="BOB498" s="1"/>
      <c r="BOC498" s="1"/>
      <c r="BOD498" s="1"/>
      <c r="BOE498" s="1"/>
      <c r="BOF498" s="1"/>
      <c r="BOG498" s="1"/>
      <c r="BOH498" s="1"/>
      <c r="BOI498" s="1"/>
      <c r="BOJ498" s="1"/>
      <c r="BOK498" s="1"/>
      <c r="BOL498" s="1"/>
      <c r="BOM498" s="1"/>
      <c r="BON498" s="1"/>
      <c r="BOO498" s="1"/>
      <c r="BOP498" s="1"/>
      <c r="BOQ498" s="1"/>
      <c r="BOR498" s="1"/>
      <c r="BOS498" s="1"/>
      <c r="BOT498" s="1"/>
      <c r="BOU498" s="1"/>
      <c r="BOV498" s="1"/>
      <c r="BOW498" s="1"/>
      <c r="BOX498" s="1"/>
      <c r="BOY498" s="1"/>
      <c r="BOZ498" s="1"/>
      <c r="BPA498" s="1"/>
      <c r="BPB498" s="1"/>
      <c r="BPC498" s="1"/>
      <c r="BPD498" s="1"/>
      <c r="BPE498" s="1"/>
      <c r="BPF498" s="1"/>
      <c r="BPG498" s="1"/>
      <c r="BPH498" s="1"/>
      <c r="BPI498" s="1"/>
      <c r="BPJ498" s="1"/>
      <c r="BPK498" s="1"/>
      <c r="BPL498" s="1"/>
      <c r="BPM498" s="1"/>
      <c r="BPN498" s="1"/>
      <c r="BPO498" s="1"/>
      <c r="BPP498" s="1"/>
      <c r="BPQ498" s="1"/>
      <c r="BPR498" s="1"/>
      <c r="BPS498" s="1"/>
      <c r="BPT498" s="1"/>
      <c r="BPU498" s="1"/>
      <c r="BPV498" s="1"/>
      <c r="BPW498" s="1"/>
      <c r="BPX498" s="1"/>
      <c r="BPY498" s="1"/>
      <c r="BPZ498" s="1"/>
      <c r="BQA498" s="1"/>
      <c r="BQB498" s="1"/>
      <c r="BQC498" s="1"/>
      <c r="BQD498" s="1"/>
      <c r="BQE498" s="1"/>
      <c r="BQF498" s="1"/>
      <c r="BQG498" s="1"/>
      <c r="BQH498" s="1"/>
      <c r="BQI498" s="1"/>
      <c r="BQJ498" s="1"/>
      <c r="BQK498" s="1"/>
      <c r="BQL498" s="1"/>
      <c r="BQM498" s="1"/>
      <c r="BQN498" s="1"/>
      <c r="BQO498" s="1"/>
      <c r="BQP498" s="1"/>
      <c r="BQQ498" s="1"/>
      <c r="BQR498" s="1"/>
      <c r="BQS498" s="1"/>
      <c r="BQT498" s="1"/>
      <c r="BQU498" s="1"/>
      <c r="BQV498" s="1"/>
      <c r="BQW498" s="1"/>
      <c r="BQX498" s="1"/>
      <c r="BQY498" s="1"/>
      <c r="BQZ498" s="1"/>
      <c r="BRA498" s="1"/>
      <c r="BRB498" s="1"/>
      <c r="BRC498" s="1"/>
      <c r="BRD498" s="1"/>
      <c r="BRE498" s="1"/>
      <c r="BRF498" s="1"/>
      <c r="BRG498" s="1"/>
      <c r="BRH498" s="1"/>
      <c r="BRI498" s="1"/>
      <c r="BRJ498" s="1"/>
      <c r="BRK498" s="1"/>
      <c r="BRL498" s="1"/>
      <c r="BRM498" s="1"/>
      <c r="BRN498" s="1"/>
      <c r="BRO498" s="1"/>
      <c r="BRP498" s="1"/>
      <c r="BRQ498" s="1"/>
      <c r="BRR498" s="1"/>
      <c r="BRS498" s="1"/>
      <c r="BRT498" s="1"/>
      <c r="BRU498" s="1"/>
      <c r="BRV498" s="1"/>
      <c r="BRW498" s="1"/>
      <c r="BRX498" s="1"/>
      <c r="BRY498" s="1"/>
      <c r="BRZ498" s="1"/>
      <c r="BSA498" s="1"/>
      <c r="BSB498" s="1"/>
      <c r="BSC498" s="1"/>
      <c r="BSD498" s="1"/>
      <c r="BSE498" s="1"/>
      <c r="BSF498" s="1"/>
      <c r="BSG498" s="1"/>
      <c r="BSH498" s="1"/>
      <c r="BSI498" s="1"/>
      <c r="BSJ498" s="1"/>
      <c r="BSK498" s="1"/>
      <c r="BSL498" s="1"/>
      <c r="BSM498" s="1"/>
      <c r="BSN498" s="1"/>
      <c r="BSO498" s="1"/>
      <c r="BSP498" s="1"/>
      <c r="BSQ498" s="1"/>
      <c r="BSR498" s="1"/>
      <c r="BSS498" s="1"/>
      <c r="BST498" s="1"/>
      <c r="BSU498" s="1"/>
      <c r="BSV498" s="1"/>
      <c r="BSW498" s="1"/>
      <c r="BSX498" s="1"/>
      <c r="BSY498" s="1"/>
      <c r="BSZ498" s="1"/>
      <c r="BTA498" s="1"/>
      <c r="BTB498" s="1"/>
      <c r="BTC498" s="1"/>
      <c r="BTD498" s="1"/>
      <c r="BTE498" s="1"/>
      <c r="BTF498" s="1"/>
      <c r="BTG498" s="1"/>
      <c r="BTH498" s="1"/>
      <c r="BTI498" s="1"/>
      <c r="BTJ498" s="1"/>
      <c r="BTK498" s="1"/>
      <c r="BTL498" s="1"/>
      <c r="BTM498" s="1"/>
      <c r="BTN498" s="1"/>
      <c r="BTO498" s="1"/>
      <c r="BTP498" s="1"/>
      <c r="BTQ498" s="1"/>
      <c r="BTR498" s="1"/>
      <c r="BTS498" s="1"/>
      <c r="BTT498" s="1"/>
      <c r="BTU498" s="1"/>
      <c r="BTV498" s="1"/>
      <c r="BTW498" s="1"/>
      <c r="BTX498" s="1"/>
      <c r="BTY498" s="1"/>
      <c r="BTZ498" s="1"/>
      <c r="BUA498" s="1"/>
      <c r="BUB498" s="1"/>
      <c r="BUC498" s="1"/>
      <c r="BUD498" s="1"/>
      <c r="BUE498" s="1"/>
      <c r="BUF498" s="1"/>
      <c r="BUG498" s="1"/>
      <c r="BUH498" s="1"/>
      <c r="BUI498" s="1"/>
      <c r="BUJ498" s="1"/>
      <c r="BUK498" s="1"/>
      <c r="BUL498" s="1"/>
      <c r="BUM498" s="1"/>
      <c r="BUN498" s="1"/>
      <c r="BUO498" s="1"/>
      <c r="BUP498" s="1"/>
      <c r="BUQ498" s="1"/>
      <c r="BUR498" s="1"/>
      <c r="BUS498" s="1"/>
      <c r="BUT498" s="1"/>
      <c r="BUU498" s="1"/>
      <c r="BUV498" s="1"/>
      <c r="BUW498" s="1"/>
      <c r="BUX498" s="1"/>
      <c r="BUY498" s="1"/>
      <c r="BUZ498" s="1"/>
      <c r="BVA498" s="1"/>
      <c r="BVB498" s="1"/>
      <c r="BVC498" s="1"/>
      <c r="BVD498" s="1"/>
      <c r="BVE498" s="1"/>
      <c r="BVF498" s="1"/>
      <c r="BVG498" s="1"/>
      <c r="BVH498" s="1"/>
      <c r="BVI498" s="1"/>
      <c r="BVJ498" s="1"/>
      <c r="BVK498" s="1"/>
      <c r="BVL498" s="1"/>
      <c r="BVM498" s="1"/>
      <c r="BVN498" s="1"/>
      <c r="BVO498" s="1"/>
      <c r="BVP498" s="1"/>
      <c r="BVQ498" s="1"/>
      <c r="BVR498" s="1"/>
      <c r="BVS498" s="1"/>
      <c r="BVT498" s="1"/>
      <c r="BVU498" s="1"/>
      <c r="BVV498" s="1"/>
      <c r="BVW498" s="1"/>
      <c r="BVX498" s="1"/>
      <c r="BVY498" s="1"/>
      <c r="BVZ498" s="1"/>
      <c r="BWA498" s="1"/>
      <c r="BWB498" s="1"/>
      <c r="BWC498" s="1"/>
      <c r="BWD498" s="1"/>
      <c r="BWE498" s="1"/>
      <c r="BWF498" s="1"/>
      <c r="BWG498" s="1"/>
      <c r="BWH498" s="1"/>
      <c r="BWI498" s="1"/>
      <c r="BWJ498" s="1"/>
      <c r="BWK498" s="1"/>
      <c r="BWL498" s="1"/>
      <c r="BWM498" s="1"/>
      <c r="BWN498" s="1"/>
      <c r="BWO498" s="1"/>
      <c r="BWP498" s="1"/>
      <c r="BWQ498" s="1"/>
      <c r="BWR498" s="1"/>
      <c r="BWS498" s="1"/>
      <c r="BWT498" s="1"/>
      <c r="BWU498" s="1"/>
      <c r="BWV498" s="1"/>
      <c r="BWW498" s="1"/>
      <c r="BWX498" s="1"/>
      <c r="BWY498" s="1"/>
      <c r="BWZ498" s="1"/>
      <c r="BXA498" s="1"/>
      <c r="BXB498" s="1"/>
      <c r="BXC498" s="1"/>
      <c r="BXD498" s="1"/>
      <c r="BXE498" s="1"/>
      <c r="BXF498" s="1"/>
      <c r="BXG498" s="1"/>
      <c r="BXH498" s="1"/>
      <c r="BXI498" s="1"/>
      <c r="BXJ498" s="1"/>
      <c r="BXK498" s="1"/>
      <c r="BXL498" s="1"/>
      <c r="BXM498" s="1"/>
      <c r="BXN498" s="1"/>
      <c r="BXO498" s="1"/>
      <c r="BXP498" s="1"/>
      <c r="BXQ498" s="1"/>
      <c r="BXR498" s="1"/>
      <c r="BXS498" s="1"/>
      <c r="BXT498" s="1"/>
      <c r="BXU498" s="1"/>
      <c r="BXV498" s="1"/>
      <c r="BXW498" s="1"/>
      <c r="BXX498" s="1"/>
      <c r="BXY498" s="1"/>
      <c r="BXZ498" s="1"/>
      <c r="BYA498" s="1"/>
      <c r="BYB498" s="1"/>
      <c r="BYC498" s="1"/>
      <c r="BYD498" s="1"/>
      <c r="BYE498" s="1"/>
      <c r="BYF498" s="1"/>
      <c r="BYG498" s="1"/>
      <c r="BYH498" s="1"/>
      <c r="BYI498" s="1"/>
      <c r="BYJ498" s="1"/>
      <c r="BYK498" s="1"/>
      <c r="BYL498" s="1"/>
      <c r="BYM498" s="1"/>
      <c r="BYN498" s="1"/>
      <c r="BYO498" s="1"/>
      <c r="BYP498" s="1"/>
      <c r="BYQ498" s="1"/>
      <c r="BYR498" s="1"/>
      <c r="BYS498" s="1"/>
      <c r="BYT498" s="1"/>
      <c r="BYU498" s="1"/>
      <c r="BYV498" s="1"/>
      <c r="BYW498" s="1"/>
      <c r="BYX498" s="1"/>
      <c r="BYY498" s="1"/>
      <c r="BYZ498" s="1"/>
      <c r="BZA498" s="1"/>
      <c r="BZB498" s="1"/>
      <c r="BZC498" s="1"/>
      <c r="BZD498" s="1"/>
      <c r="BZE498" s="1"/>
      <c r="BZF498" s="1"/>
      <c r="BZG498" s="1"/>
      <c r="BZH498" s="1"/>
      <c r="BZI498" s="1"/>
      <c r="BZJ498" s="1"/>
      <c r="BZK498" s="1"/>
      <c r="BZL498" s="1"/>
      <c r="BZM498" s="1"/>
      <c r="BZN498" s="1"/>
      <c r="BZO498" s="1"/>
      <c r="BZP498" s="1"/>
      <c r="BZQ498" s="1"/>
      <c r="BZR498" s="1"/>
      <c r="BZS498" s="1"/>
      <c r="BZT498" s="1"/>
      <c r="BZU498" s="1"/>
      <c r="BZV498" s="1"/>
      <c r="BZW498" s="1"/>
      <c r="BZX498" s="1"/>
      <c r="BZY498" s="1"/>
      <c r="BZZ498" s="1"/>
      <c r="CAA498" s="1"/>
      <c r="CAB498" s="1"/>
      <c r="CAC498" s="1"/>
      <c r="CAD498" s="1"/>
      <c r="CAE498" s="1"/>
      <c r="CAF498" s="1"/>
      <c r="CAG498" s="1"/>
      <c r="CAH498" s="1"/>
      <c r="CAI498" s="1"/>
      <c r="CAJ498" s="1"/>
      <c r="CAK498" s="1"/>
      <c r="CAL498" s="1"/>
      <c r="CAM498" s="1"/>
      <c r="CAN498" s="1"/>
      <c r="CAO498" s="1"/>
      <c r="CAP498" s="1"/>
      <c r="CAQ498" s="1"/>
      <c r="CAR498" s="1"/>
      <c r="CAS498" s="1"/>
      <c r="CAT498" s="1"/>
      <c r="CAU498" s="1"/>
      <c r="CAV498" s="1"/>
      <c r="CAW498" s="1"/>
      <c r="CAX498" s="1"/>
      <c r="CAY498" s="1"/>
      <c r="CAZ498" s="1"/>
      <c r="CBA498" s="1"/>
      <c r="CBB498" s="1"/>
      <c r="CBC498" s="1"/>
      <c r="CBD498" s="1"/>
      <c r="CBE498" s="1"/>
      <c r="CBF498" s="1"/>
      <c r="CBG498" s="1"/>
      <c r="CBH498" s="1"/>
      <c r="CBI498" s="1"/>
      <c r="CBJ498" s="1"/>
      <c r="CBK498" s="1"/>
      <c r="CBL498" s="1"/>
      <c r="CBM498" s="1"/>
      <c r="CBN498" s="1"/>
      <c r="CBO498" s="1"/>
      <c r="CBP498" s="1"/>
      <c r="CBQ498" s="1"/>
      <c r="CBR498" s="1"/>
      <c r="CBS498" s="1"/>
      <c r="CBT498" s="1"/>
      <c r="CBU498" s="1"/>
      <c r="CBV498" s="1"/>
      <c r="CBW498" s="1"/>
      <c r="CBX498" s="1"/>
      <c r="CBY498" s="1"/>
      <c r="CBZ498" s="1"/>
      <c r="CCA498" s="1"/>
      <c r="CCB498" s="1"/>
      <c r="CCC498" s="1"/>
      <c r="CCD498" s="1"/>
      <c r="CCE498" s="1"/>
      <c r="CCF498" s="1"/>
      <c r="CCG498" s="1"/>
      <c r="CCH498" s="1"/>
      <c r="CCI498" s="1"/>
      <c r="CCJ498" s="1"/>
      <c r="CCK498" s="1"/>
      <c r="CCL498" s="1"/>
      <c r="CCM498" s="1"/>
      <c r="CCN498" s="1"/>
      <c r="CCO498" s="1"/>
      <c r="CCP498" s="1"/>
      <c r="CCQ498" s="1"/>
      <c r="CCR498" s="1"/>
      <c r="CCS498" s="1"/>
      <c r="CCT498" s="1"/>
      <c r="CCU498" s="1"/>
      <c r="CCV498" s="1"/>
      <c r="CCW498" s="1"/>
      <c r="CCX498" s="1"/>
      <c r="CCY498" s="1"/>
      <c r="CCZ498" s="1"/>
      <c r="CDA498" s="1"/>
      <c r="CDB498" s="1"/>
      <c r="CDC498" s="1"/>
      <c r="CDD498" s="1"/>
      <c r="CDE498" s="1"/>
      <c r="CDF498" s="1"/>
      <c r="CDG498" s="1"/>
      <c r="CDH498" s="1"/>
      <c r="CDI498" s="1"/>
      <c r="CDJ498" s="1"/>
      <c r="CDK498" s="1"/>
      <c r="CDL498" s="1"/>
      <c r="CDM498" s="1"/>
      <c r="CDN498" s="1"/>
      <c r="CDO498" s="1"/>
      <c r="CDP498" s="1"/>
      <c r="CDQ498" s="1"/>
      <c r="CDR498" s="1"/>
      <c r="CDS498" s="1"/>
      <c r="CDT498" s="1"/>
      <c r="CDU498" s="1"/>
      <c r="CDV498" s="1"/>
      <c r="CDW498" s="1"/>
      <c r="CDX498" s="1"/>
      <c r="CDY498" s="1"/>
      <c r="CDZ498" s="1"/>
      <c r="CEA498" s="1"/>
      <c r="CEB498" s="1"/>
      <c r="CEC498" s="1"/>
      <c r="CED498" s="1"/>
      <c r="CEE498" s="1"/>
      <c r="CEF498" s="1"/>
      <c r="CEG498" s="1"/>
      <c r="CEH498" s="1"/>
      <c r="CEI498" s="1"/>
      <c r="CEJ498" s="1"/>
      <c r="CEK498" s="1"/>
      <c r="CEL498" s="1"/>
      <c r="CEM498" s="1"/>
      <c r="CEN498" s="1"/>
      <c r="CEO498" s="1"/>
      <c r="CEP498" s="1"/>
      <c r="CEQ498" s="1"/>
      <c r="CER498" s="1"/>
      <c r="CES498" s="1"/>
      <c r="CET498" s="1"/>
      <c r="CEU498" s="1"/>
      <c r="CEV498" s="1"/>
      <c r="CEW498" s="1"/>
      <c r="CEX498" s="1"/>
      <c r="CEY498" s="1"/>
      <c r="CEZ498" s="1"/>
      <c r="CFA498" s="1"/>
      <c r="CFB498" s="1"/>
      <c r="CFC498" s="1"/>
      <c r="CFD498" s="1"/>
      <c r="CFE498" s="1"/>
      <c r="CFF498" s="1"/>
      <c r="CFG498" s="1"/>
      <c r="CFH498" s="1"/>
      <c r="CFI498" s="1"/>
      <c r="CFJ498" s="1"/>
      <c r="CFK498" s="1"/>
      <c r="CFL498" s="1"/>
      <c r="CFM498" s="1"/>
      <c r="CFN498" s="1"/>
      <c r="CFO498" s="1"/>
      <c r="CFP498" s="1"/>
      <c r="CFQ498" s="1"/>
      <c r="CFR498" s="1"/>
      <c r="CFS498" s="1"/>
      <c r="CFT498" s="1"/>
      <c r="CFU498" s="1"/>
      <c r="CFV498" s="1"/>
      <c r="CFW498" s="1"/>
      <c r="CFX498" s="1"/>
      <c r="CFY498" s="1"/>
      <c r="CFZ498" s="1"/>
      <c r="CGA498" s="1"/>
      <c r="CGB498" s="1"/>
      <c r="CGC498" s="1"/>
      <c r="CGD498" s="1"/>
      <c r="CGE498" s="1"/>
      <c r="CGF498" s="1"/>
      <c r="CGG498" s="1"/>
      <c r="CGH498" s="1"/>
      <c r="CGI498" s="1"/>
      <c r="CGJ498" s="1"/>
      <c r="CGK498" s="1"/>
      <c r="CGL498" s="1"/>
      <c r="CGM498" s="1"/>
      <c r="CGN498" s="1"/>
      <c r="CGO498" s="1"/>
      <c r="CGP498" s="1"/>
      <c r="CGQ498" s="1"/>
      <c r="CGR498" s="1"/>
      <c r="CGS498" s="1"/>
      <c r="CGT498" s="1"/>
      <c r="CGU498" s="1"/>
      <c r="CGV498" s="1"/>
      <c r="CGW498" s="1"/>
      <c r="CGX498" s="1"/>
      <c r="CGY498" s="1"/>
      <c r="CGZ498" s="1"/>
      <c r="CHA498" s="1"/>
      <c r="CHB498" s="1"/>
      <c r="CHC498" s="1"/>
      <c r="CHD498" s="1"/>
      <c r="CHE498" s="1"/>
      <c r="CHF498" s="1"/>
      <c r="CHG498" s="1"/>
      <c r="CHH498" s="1"/>
      <c r="CHI498" s="1"/>
      <c r="CHJ498" s="1"/>
      <c r="CHK498" s="1"/>
      <c r="CHL498" s="1"/>
      <c r="CHM498" s="1"/>
      <c r="CHN498" s="1"/>
      <c r="CHO498" s="1"/>
      <c r="CHP498" s="1"/>
      <c r="CHQ498" s="1"/>
      <c r="CHR498" s="1"/>
      <c r="CHS498" s="1"/>
      <c r="CHT498" s="1"/>
      <c r="CHU498" s="1"/>
      <c r="CHV498" s="1"/>
      <c r="CHW498" s="1"/>
      <c r="CHX498" s="1"/>
      <c r="CHY498" s="1"/>
      <c r="CHZ498" s="1"/>
      <c r="CIA498" s="1"/>
      <c r="CIB498" s="1"/>
      <c r="CIC498" s="1"/>
      <c r="CID498" s="1"/>
      <c r="CIE498" s="1"/>
      <c r="CIF498" s="1"/>
      <c r="CIG498" s="1"/>
      <c r="CIH498" s="1"/>
      <c r="CII498" s="1"/>
      <c r="CIJ498" s="1"/>
      <c r="CIK498" s="1"/>
      <c r="CIL498" s="1"/>
      <c r="CIM498" s="1"/>
      <c r="CIN498" s="1"/>
      <c r="CIO498" s="1"/>
      <c r="CIP498" s="1"/>
      <c r="CIQ498" s="1"/>
      <c r="CIR498" s="1"/>
      <c r="CIS498" s="1"/>
      <c r="CIT498" s="1"/>
      <c r="CIU498" s="1"/>
      <c r="CIV498" s="1"/>
      <c r="CIW498" s="1"/>
      <c r="CIX498" s="1"/>
      <c r="CIY498" s="1"/>
      <c r="CIZ498" s="1"/>
      <c r="CJA498" s="1"/>
      <c r="CJB498" s="1"/>
      <c r="CJC498" s="1"/>
      <c r="CJD498" s="1"/>
      <c r="CJE498" s="1"/>
      <c r="CJF498" s="1"/>
      <c r="CJG498" s="1"/>
      <c r="CJH498" s="1"/>
      <c r="CJI498" s="1"/>
      <c r="CJJ498" s="1"/>
      <c r="CJK498" s="1"/>
      <c r="CJL498" s="1"/>
      <c r="CJM498" s="1"/>
      <c r="CJN498" s="1"/>
      <c r="CJO498" s="1"/>
      <c r="CJP498" s="1"/>
      <c r="CJQ498" s="1"/>
      <c r="CJR498" s="1"/>
      <c r="CJS498" s="1"/>
      <c r="CJT498" s="1"/>
      <c r="CJU498" s="1"/>
      <c r="CJV498" s="1"/>
      <c r="CJW498" s="1"/>
      <c r="CJX498" s="1"/>
      <c r="CJY498" s="1"/>
      <c r="CJZ498" s="1"/>
      <c r="CKA498" s="1"/>
      <c r="CKB498" s="1"/>
      <c r="CKC498" s="1"/>
      <c r="CKD498" s="1"/>
      <c r="CKE498" s="1"/>
      <c r="CKF498" s="1"/>
      <c r="CKG498" s="1"/>
      <c r="CKH498" s="1"/>
      <c r="CKI498" s="1"/>
      <c r="CKJ498" s="1"/>
      <c r="CKK498" s="1"/>
      <c r="CKL498" s="1"/>
      <c r="CKM498" s="1"/>
      <c r="CKN498" s="1"/>
      <c r="CKO498" s="1"/>
      <c r="CKP498" s="1"/>
      <c r="CKQ498" s="1"/>
      <c r="CKR498" s="1"/>
      <c r="CKS498" s="1"/>
      <c r="CKT498" s="1"/>
      <c r="CKU498" s="1"/>
      <c r="CKV498" s="1"/>
      <c r="CKW498" s="1"/>
      <c r="CKX498" s="1"/>
      <c r="CKY498" s="1"/>
      <c r="CKZ498" s="1"/>
      <c r="CLA498" s="1"/>
      <c r="CLB498" s="1"/>
      <c r="CLC498" s="1"/>
      <c r="CLD498" s="1"/>
      <c r="CLE498" s="1"/>
      <c r="CLF498" s="1"/>
      <c r="CLG498" s="1"/>
      <c r="CLH498" s="1"/>
      <c r="CLI498" s="1"/>
      <c r="CLJ498" s="1"/>
      <c r="CLK498" s="1"/>
      <c r="CLL498" s="1"/>
      <c r="CLM498" s="1"/>
      <c r="CLN498" s="1"/>
      <c r="CLO498" s="1"/>
      <c r="CLP498" s="1"/>
      <c r="CLQ498" s="1"/>
      <c r="CLR498" s="1"/>
      <c r="CLS498" s="1"/>
      <c r="CLT498" s="1"/>
      <c r="CLU498" s="1"/>
      <c r="CLV498" s="1"/>
      <c r="CLW498" s="1"/>
      <c r="CLX498" s="1"/>
      <c r="CLY498" s="1"/>
      <c r="CLZ498" s="1"/>
      <c r="CMA498" s="1"/>
      <c r="CMB498" s="1"/>
      <c r="CMC498" s="1"/>
      <c r="CMD498" s="1"/>
      <c r="CME498" s="1"/>
      <c r="CMF498" s="1"/>
      <c r="CMG498" s="1"/>
      <c r="CMH498" s="1"/>
      <c r="CMI498" s="1"/>
      <c r="CMJ498" s="1"/>
      <c r="CMK498" s="1"/>
      <c r="CML498" s="1"/>
      <c r="CMM498" s="1"/>
      <c r="CMN498" s="1"/>
      <c r="CMO498" s="1"/>
      <c r="CMP498" s="1"/>
      <c r="CMQ498" s="1"/>
      <c r="CMR498" s="1"/>
      <c r="CMS498" s="1"/>
      <c r="CMT498" s="1"/>
      <c r="CMU498" s="1"/>
      <c r="CMV498" s="1"/>
      <c r="CMW498" s="1"/>
      <c r="CMX498" s="1"/>
      <c r="CMY498" s="1"/>
      <c r="CMZ498" s="1"/>
      <c r="CNA498" s="1"/>
      <c r="CNB498" s="1"/>
      <c r="CNC498" s="1"/>
      <c r="CND498" s="1"/>
      <c r="CNE498" s="1"/>
      <c r="CNF498" s="1"/>
      <c r="CNG498" s="1"/>
      <c r="CNH498" s="1"/>
      <c r="CNI498" s="1"/>
      <c r="CNJ498" s="1"/>
      <c r="CNK498" s="1"/>
      <c r="CNL498" s="1"/>
      <c r="CNM498" s="1"/>
      <c r="CNN498" s="1"/>
      <c r="CNO498" s="1"/>
      <c r="CNP498" s="1"/>
      <c r="CNQ498" s="1"/>
      <c r="CNR498" s="1"/>
      <c r="CNS498" s="1"/>
      <c r="CNT498" s="1"/>
      <c r="CNU498" s="1"/>
      <c r="CNV498" s="1"/>
      <c r="CNW498" s="1"/>
      <c r="CNX498" s="1"/>
      <c r="CNY498" s="1"/>
      <c r="CNZ498" s="1"/>
      <c r="COA498" s="1"/>
      <c r="COB498" s="1"/>
      <c r="COC498" s="1"/>
      <c r="COD498" s="1"/>
      <c r="COE498" s="1"/>
      <c r="COF498" s="1"/>
      <c r="COG498" s="1"/>
      <c r="COH498" s="1"/>
      <c r="COI498" s="1"/>
      <c r="COJ498" s="1"/>
      <c r="COK498" s="1"/>
      <c r="COL498" s="1"/>
      <c r="COM498" s="1"/>
      <c r="CON498" s="1"/>
      <c r="COO498" s="1"/>
      <c r="COP498" s="1"/>
      <c r="COQ498" s="1"/>
      <c r="COR498" s="1"/>
      <c r="COS498" s="1"/>
      <c r="COT498" s="1"/>
      <c r="COU498" s="1"/>
      <c r="COV498" s="1"/>
      <c r="COW498" s="1"/>
      <c r="COX498" s="1"/>
      <c r="COY498" s="1"/>
      <c r="COZ498" s="1"/>
      <c r="CPA498" s="1"/>
      <c r="CPB498" s="1"/>
      <c r="CPC498" s="1"/>
      <c r="CPD498" s="1"/>
      <c r="CPE498" s="1"/>
      <c r="CPF498" s="1"/>
      <c r="CPG498" s="1"/>
      <c r="CPH498" s="1"/>
      <c r="CPI498" s="1"/>
      <c r="CPJ498" s="1"/>
      <c r="CPK498" s="1"/>
      <c r="CPL498" s="1"/>
      <c r="CPM498" s="1"/>
      <c r="CPN498" s="1"/>
      <c r="CPO498" s="1"/>
      <c r="CPP498" s="1"/>
      <c r="CPQ498" s="1"/>
      <c r="CPR498" s="1"/>
      <c r="CPS498" s="1"/>
      <c r="CPT498" s="1"/>
      <c r="CPU498" s="1"/>
      <c r="CPV498" s="1"/>
      <c r="CPW498" s="1"/>
      <c r="CPX498" s="1"/>
      <c r="CPY498" s="1"/>
      <c r="CPZ498" s="1"/>
      <c r="CQA498" s="1"/>
      <c r="CQB498" s="1"/>
      <c r="CQC498" s="1"/>
      <c r="CQD498" s="1"/>
      <c r="CQE498" s="1"/>
      <c r="CQF498" s="1"/>
      <c r="CQG498" s="1"/>
      <c r="CQH498" s="1"/>
      <c r="CQI498" s="1"/>
      <c r="CQJ498" s="1"/>
      <c r="CQK498" s="1"/>
      <c r="CQL498" s="1"/>
      <c r="CQM498" s="1"/>
      <c r="CQN498" s="1"/>
      <c r="CQO498" s="1"/>
      <c r="CQP498" s="1"/>
      <c r="CQQ498" s="1"/>
      <c r="CQR498" s="1"/>
      <c r="CQS498" s="1"/>
      <c r="CQT498" s="1"/>
      <c r="CQU498" s="1"/>
      <c r="CQV498" s="1"/>
      <c r="CQW498" s="1"/>
      <c r="CQX498" s="1"/>
      <c r="CQY498" s="1"/>
      <c r="CQZ498" s="1"/>
      <c r="CRA498" s="1"/>
      <c r="CRB498" s="1"/>
      <c r="CRC498" s="1"/>
      <c r="CRD498" s="1"/>
      <c r="CRE498" s="1"/>
      <c r="CRF498" s="1"/>
      <c r="CRG498" s="1"/>
      <c r="CRH498" s="1"/>
      <c r="CRI498" s="1"/>
      <c r="CRJ498" s="1"/>
      <c r="CRK498" s="1"/>
      <c r="CRL498" s="1"/>
      <c r="CRM498" s="1"/>
      <c r="CRN498" s="1"/>
      <c r="CRO498" s="1"/>
      <c r="CRP498" s="1"/>
      <c r="CRQ498" s="1"/>
      <c r="CRR498" s="1"/>
      <c r="CRS498" s="1"/>
      <c r="CRT498" s="1"/>
      <c r="CRU498" s="1"/>
      <c r="CRV498" s="1"/>
      <c r="CRW498" s="1"/>
      <c r="CRX498" s="1"/>
      <c r="CRY498" s="1"/>
      <c r="CRZ498" s="1"/>
      <c r="CSA498" s="1"/>
      <c r="CSB498" s="1"/>
      <c r="CSC498" s="1"/>
      <c r="CSD498" s="1"/>
      <c r="CSE498" s="1"/>
      <c r="CSF498" s="1"/>
      <c r="CSG498" s="1"/>
      <c r="CSH498" s="1"/>
      <c r="CSI498" s="1"/>
      <c r="CSJ498" s="1"/>
      <c r="CSK498" s="1"/>
      <c r="CSL498" s="1"/>
      <c r="CSM498" s="1"/>
      <c r="CSN498" s="1"/>
      <c r="CSO498" s="1"/>
      <c r="CSP498" s="1"/>
      <c r="CSQ498" s="1"/>
      <c r="CSR498" s="1"/>
      <c r="CSS498" s="1"/>
      <c r="CST498" s="1"/>
      <c r="CSU498" s="1"/>
      <c r="CSV498" s="1"/>
      <c r="CSW498" s="1"/>
      <c r="CSX498" s="1"/>
      <c r="CSY498" s="1"/>
      <c r="CSZ498" s="1"/>
      <c r="CTA498" s="1"/>
      <c r="CTB498" s="1"/>
      <c r="CTC498" s="1"/>
      <c r="CTD498" s="1"/>
      <c r="CTE498" s="1"/>
      <c r="CTF498" s="1"/>
      <c r="CTG498" s="1"/>
      <c r="CTH498" s="1"/>
      <c r="CTI498" s="1"/>
      <c r="CTJ498" s="1"/>
      <c r="CTK498" s="1"/>
      <c r="CTL498" s="1"/>
      <c r="CTM498" s="1"/>
      <c r="CTN498" s="1"/>
      <c r="CTO498" s="1"/>
      <c r="CTP498" s="1"/>
      <c r="CTQ498" s="1"/>
      <c r="CTR498" s="1"/>
      <c r="CTS498" s="1"/>
      <c r="CTT498" s="1"/>
      <c r="CTU498" s="1"/>
      <c r="CTV498" s="1"/>
      <c r="CTW498" s="1"/>
      <c r="CTX498" s="1"/>
      <c r="CTY498" s="1"/>
      <c r="CTZ498" s="1"/>
      <c r="CUA498" s="1"/>
      <c r="CUB498" s="1"/>
      <c r="CUC498" s="1"/>
      <c r="CUD498" s="1"/>
      <c r="CUE498" s="1"/>
      <c r="CUF498" s="1"/>
      <c r="CUG498" s="1"/>
      <c r="CUH498" s="1"/>
      <c r="CUI498" s="1"/>
      <c r="CUJ498" s="1"/>
      <c r="CUK498" s="1"/>
      <c r="CUL498" s="1"/>
      <c r="CUM498" s="1"/>
      <c r="CUN498" s="1"/>
      <c r="CUO498" s="1"/>
      <c r="CUP498" s="1"/>
      <c r="CUQ498" s="1"/>
      <c r="CUR498" s="1"/>
      <c r="CUS498" s="1"/>
      <c r="CUT498" s="1"/>
      <c r="CUU498" s="1"/>
      <c r="CUV498" s="1"/>
      <c r="CUW498" s="1"/>
      <c r="CUX498" s="1"/>
      <c r="CUY498" s="1"/>
      <c r="CUZ498" s="1"/>
      <c r="CVA498" s="1"/>
      <c r="CVB498" s="1"/>
      <c r="CVC498" s="1"/>
      <c r="CVD498" s="1"/>
      <c r="CVE498" s="1"/>
      <c r="CVF498" s="1"/>
      <c r="CVG498" s="1"/>
      <c r="CVH498" s="1"/>
      <c r="CVI498" s="1"/>
      <c r="CVJ498" s="1"/>
      <c r="CVK498" s="1"/>
      <c r="CVL498" s="1"/>
      <c r="CVM498" s="1"/>
      <c r="CVN498" s="1"/>
      <c r="CVO498" s="1"/>
      <c r="CVP498" s="1"/>
      <c r="CVQ498" s="1"/>
      <c r="CVR498" s="1"/>
      <c r="CVS498" s="1"/>
      <c r="CVT498" s="1"/>
      <c r="CVU498" s="1"/>
      <c r="CVV498" s="1"/>
      <c r="CVW498" s="1"/>
      <c r="CVX498" s="1"/>
      <c r="CVY498" s="1"/>
      <c r="CVZ498" s="1"/>
      <c r="CWA498" s="1"/>
      <c r="CWB498" s="1"/>
      <c r="CWC498" s="1"/>
      <c r="CWD498" s="1"/>
      <c r="CWE498" s="1"/>
      <c r="CWF498" s="1"/>
      <c r="CWG498" s="1"/>
      <c r="CWH498" s="1"/>
      <c r="CWI498" s="1"/>
      <c r="CWJ498" s="1"/>
      <c r="CWK498" s="1"/>
      <c r="CWL498" s="1"/>
      <c r="CWM498" s="1"/>
      <c r="CWN498" s="1"/>
      <c r="CWO498" s="1"/>
      <c r="CWP498" s="1"/>
      <c r="CWQ498" s="1"/>
      <c r="CWR498" s="1"/>
      <c r="CWS498" s="1"/>
      <c r="CWT498" s="1"/>
      <c r="CWU498" s="1"/>
      <c r="CWV498" s="1"/>
      <c r="CWW498" s="1"/>
      <c r="CWX498" s="1"/>
      <c r="CWY498" s="1"/>
      <c r="CWZ498" s="1"/>
      <c r="CXA498" s="1"/>
      <c r="CXB498" s="1"/>
      <c r="CXC498" s="1"/>
      <c r="CXD498" s="1"/>
      <c r="CXE498" s="1"/>
      <c r="CXF498" s="1"/>
      <c r="CXG498" s="1"/>
      <c r="CXH498" s="1"/>
      <c r="CXI498" s="1"/>
      <c r="CXJ498" s="1"/>
      <c r="CXK498" s="1"/>
      <c r="CXL498" s="1"/>
      <c r="CXM498" s="1"/>
      <c r="CXN498" s="1"/>
      <c r="CXO498" s="1"/>
      <c r="CXP498" s="1"/>
      <c r="CXQ498" s="1"/>
      <c r="CXR498" s="1"/>
      <c r="CXS498" s="1"/>
      <c r="CXT498" s="1"/>
      <c r="CXU498" s="1"/>
      <c r="CXV498" s="1"/>
      <c r="CXW498" s="1"/>
      <c r="CXX498" s="1"/>
      <c r="CXY498" s="1"/>
      <c r="CXZ498" s="1"/>
      <c r="CYA498" s="1"/>
      <c r="CYB498" s="1"/>
      <c r="CYC498" s="1"/>
      <c r="CYD498" s="1"/>
      <c r="CYE498" s="1"/>
      <c r="CYF498" s="1"/>
      <c r="CYG498" s="1"/>
      <c r="CYH498" s="1"/>
      <c r="CYI498" s="1"/>
      <c r="CYJ498" s="1"/>
      <c r="CYK498" s="1"/>
      <c r="CYL498" s="1"/>
      <c r="CYM498" s="1"/>
      <c r="CYN498" s="1"/>
      <c r="CYO498" s="1"/>
      <c r="CYP498" s="1"/>
      <c r="CYQ498" s="1"/>
      <c r="CYR498" s="1"/>
      <c r="CYS498" s="1"/>
      <c r="CYT498" s="1"/>
      <c r="CYU498" s="1"/>
      <c r="CYV498" s="1"/>
      <c r="CYW498" s="1"/>
      <c r="CYX498" s="1"/>
      <c r="CYY498" s="1"/>
      <c r="CYZ498" s="1"/>
      <c r="CZA498" s="1"/>
      <c r="CZB498" s="1"/>
      <c r="CZC498" s="1"/>
      <c r="CZD498" s="1"/>
      <c r="CZE498" s="1"/>
      <c r="CZF498" s="1"/>
      <c r="CZG498" s="1"/>
      <c r="CZH498" s="1"/>
      <c r="CZI498" s="1"/>
      <c r="CZJ498" s="1"/>
      <c r="CZK498" s="1"/>
      <c r="CZL498" s="1"/>
      <c r="CZM498" s="1"/>
      <c r="CZN498" s="1"/>
      <c r="CZO498" s="1"/>
      <c r="CZP498" s="1"/>
      <c r="CZQ498" s="1"/>
      <c r="CZR498" s="1"/>
      <c r="CZS498" s="1"/>
      <c r="CZT498" s="1"/>
      <c r="CZU498" s="1"/>
      <c r="CZV498" s="1"/>
      <c r="CZW498" s="1"/>
      <c r="CZX498" s="1"/>
      <c r="CZY498" s="1"/>
      <c r="CZZ498" s="1"/>
      <c r="DAA498" s="1"/>
      <c r="DAB498" s="1"/>
      <c r="DAC498" s="1"/>
      <c r="DAD498" s="1"/>
      <c r="DAE498" s="1"/>
      <c r="DAF498" s="1"/>
      <c r="DAG498" s="1"/>
      <c r="DAH498" s="1"/>
      <c r="DAI498" s="1"/>
      <c r="DAJ498" s="1"/>
      <c r="DAK498" s="1"/>
      <c r="DAL498" s="1"/>
      <c r="DAM498" s="1"/>
      <c r="DAN498" s="1"/>
      <c r="DAO498" s="1"/>
      <c r="DAP498" s="1"/>
      <c r="DAQ498" s="1"/>
      <c r="DAR498" s="1"/>
      <c r="DAS498" s="1"/>
      <c r="DAT498" s="1"/>
      <c r="DAU498" s="1"/>
      <c r="DAV498" s="1"/>
      <c r="DAW498" s="1"/>
      <c r="DAX498" s="1"/>
      <c r="DAY498" s="1"/>
      <c r="DAZ498" s="1"/>
      <c r="DBA498" s="1"/>
      <c r="DBB498" s="1"/>
      <c r="DBC498" s="1"/>
      <c r="DBD498" s="1"/>
      <c r="DBE498" s="1"/>
      <c r="DBF498" s="1"/>
      <c r="DBG498" s="1"/>
      <c r="DBH498" s="1"/>
      <c r="DBI498" s="1"/>
      <c r="DBJ498" s="1"/>
      <c r="DBK498" s="1"/>
      <c r="DBL498" s="1"/>
      <c r="DBM498" s="1"/>
      <c r="DBN498" s="1"/>
      <c r="DBO498" s="1"/>
      <c r="DBP498" s="1"/>
      <c r="DBQ498" s="1"/>
      <c r="DBR498" s="1"/>
      <c r="DBS498" s="1"/>
      <c r="DBT498" s="1"/>
      <c r="DBU498" s="1"/>
      <c r="DBV498" s="1"/>
      <c r="DBW498" s="1"/>
      <c r="DBX498" s="1"/>
      <c r="DBY498" s="1"/>
      <c r="DBZ498" s="1"/>
      <c r="DCA498" s="1"/>
      <c r="DCB498" s="1"/>
      <c r="DCC498" s="1"/>
      <c r="DCD498" s="1"/>
      <c r="DCE498" s="1"/>
      <c r="DCF498" s="1"/>
      <c r="DCG498" s="1"/>
      <c r="DCH498" s="1"/>
      <c r="DCI498" s="1"/>
      <c r="DCJ498" s="1"/>
      <c r="DCK498" s="1"/>
      <c r="DCL498" s="1"/>
      <c r="DCM498" s="1"/>
      <c r="DCN498" s="1"/>
      <c r="DCO498" s="1"/>
      <c r="DCP498" s="1"/>
      <c r="DCQ498" s="1"/>
      <c r="DCR498" s="1"/>
      <c r="DCS498" s="1"/>
      <c r="DCT498" s="1"/>
      <c r="DCU498" s="1"/>
      <c r="DCV498" s="1"/>
      <c r="DCW498" s="1"/>
      <c r="DCX498" s="1"/>
      <c r="DCY498" s="1"/>
      <c r="DCZ498" s="1"/>
      <c r="DDA498" s="1"/>
      <c r="DDB498" s="1"/>
      <c r="DDC498" s="1"/>
      <c r="DDD498" s="1"/>
      <c r="DDE498" s="1"/>
      <c r="DDF498" s="1"/>
      <c r="DDG498" s="1"/>
      <c r="DDH498" s="1"/>
      <c r="DDI498" s="1"/>
      <c r="DDJ498" s="1"/>
      <c r="DDK498" s="1"/>
      <c r="DDL498" s="1"/>
      <c r="DDM498" s="1"/>
      <c r="DDN498" s="1"/>
      <c r="DDO498" s="1"/>
      <c r="DDP498" s="1"/>
      <c r="DDQ498" s="1"/>
      <c r="DDR498" s="1"/>
      <c r="DDS498" s="1"/>
      <c r="DDT498" s="1"/>
      <c r="DDU498" s="1"/>
      <c r="DDV498" s="1"/>
      <c r="DDW498" s="1"/>
      <c r="DDX498" s="1"/>
      <c r="DDY498" s="1"/>
      <c r="DDZ498" s="1"/>
      <c r="DEA498" s="1"/>
      <c r="DEB498" s="1"/>
      <c r="DEC498" s="1"/>
      <c r="DED498" s="1"/>
      <c r="DEE498" s="1"/>
      <c r="DEF498" s="1"/>
      <c r="DEG498" s="1"/>
      <c r="DEH498" s="1"/>
      <c r="DEI498" s="1"/>
      <c r="DEJ498" s="1"/>
      <c r="DEK498" s="1"/>
      <c r="DEL498" s="1"/>
      <c r="DEM498" s="1"/>
      <c r="DEN498" s="1"/>
      <c r="DEO498" s="1"/>
      <c r="DEP498" s="1"/>
      <c r="DEQ498" s="1"/>
      <c r="DER498" s="1"/>
      <c r="DES498" s="1"/>
      <c r="DET498" s="1"/>
      <c r="DEU498" s="1"/>
      <c r="DEV498" s="1"/>
      <c r="DEW498" s="1"/>
      <c r="DEX498" s="1"/>
      <c r="DEY498" s="1"/>
      <c r="DEZ498" s="1"/>
      <c r="DFA498" s="1"/>
      <c r="DFB498" s="1"/>
      <c r="DFC498" s="1"/>
      <c r="DFD498" s="1"/>
      <c r="DFE498" s="1"/>
      <c r="DFF498" s="1"/>
      <c r="DFG498" s="1"/>
      <c r="DFH498" s="1"/>
      <c r="DFI498" s="1"/>
      <c r="DFJ498" s="1"/>
      <c r="DFK498" s="1"/>
      <c r="DFL498" s="1"/>
      <c r="DFM498" s="1"/>
      <c r="DFN498" s="1"/>
      <c r="DFO498" s="1"/>
      <c r="DFP498" s="1"/>
      <c r="DFQ498" s="1"/>
      <c r="DFR498" s="1"/>
      <c r="DFS498" s="1"/>
      <c r="DFT498" s="1"/>
      <c r="DFU498" s="1"/>
      <c r="DFV498" s="1"/>
      <c r="DFW498" s="1"/>
      <c r="DFX498" s="1"/>
      <c r="DFY498" s="1"/>
      <c r="DFZ498" s="1"/>
      <c r="DGA498" s="1"/>
      <c r="DGB498" s="1"/>
      <c r="DGC498" s="1"/>
      <c r="DGD498" s="1"/>
      <c r="DGE498" s="1"/>
      <c r="DGF498" s="1"/>
      <c r="DGG498" s="1"/>
      <c r="DGH498" s="1"/>
      <c r="DGI498" s="1"/>
      <c r="DGJ498" s="1"/>
      <c r="DGK498" s="1"/>
      <c r="DGL498" s="1"/>
      <c r="DGM498" s="1"/>
      <c r="DGN498" s="1"/>
      <c r="DGO498" s="1"/>
      <c r="DGP498" s="1"/>
      <c r="DGQ498" s="1"/>
      <c r="DGR498" s="1"/>
      <c r="DGS498" s="1"/>
      <c r="DGT498" s="1"/>
      <c r="DGU498" s="1"/>
      <c r="DGV498" s="1"/>
      <c r="DGW498" s="1"/>
      <c r="DGX498" s="1"/>
      <c r="DGY498" s="1"/>
      <c r="DGZ498" s="1"/>
      <c r="DHA498" s="1"/>
      <c r="DHB498" s="1"/>
      <c r="DHC498" s="1"/>
      <c r="DHD498" s="1"/>
      <c r="DHE498" s="1"/>
      <c r="DHF498" s="1"/>
      <c r="DHG498" s="1"/>
      <c r="DHH498" s="1"/>
      <c r="DHI498" s="1"/>
      <c r="DHJ498" s="1"/>
      <c r="DHK498" s="1"/>
      <c r="DHL498" s="1"/>
      <c r="DHM498" s="1"/>
      <c r="DHN498" s="1"/>
      <c r="DHO498" s="1"/>
      <c r="DHP498" s="1"/>
      <c r="DHQ498" s="1"/>
      <c r="DHR498" s="1"/>
      <c r="DHS498" s="1"/>
      <c r="DHT498" s="1"/>
      <c r="DHU498" s="1"/>
      <c r="DHV498" s="1"/>
      <c r="DHW498" s="1"/>
      <c r="DHX498" s="1"/>
      <c r="DHY498" s="1"/>
      <c r="DHZ498" s="1"/>
      <c r="DIA498" s="1"/>
      <c r="DIB498" s="1"/>
      <c r="DIC498" s="1"/>
      <c r="DID498" s="1"/>
      <c r="DIE498" s="1"/>
      <c r="DIF498" s="1"/>
      <c r="DIG498" s="1"/>
      <c r="DIH498" s="1"/>
      <c r="DII498" s="1"/>
      <c r="DIJ498" s="1"/>
      <c r="DIK498" s="1"/>
      <c r="DIL498" s="1"/>
      <c r="DIM498" s="1"/>
      <c r="DIN498" s="1"/>
      <c r="DIO498" s="1"/>
      <c r="DIP498" s="1"/>
      <c r="DIQ498" s="1"/>
      <c r="DIR498" s="1"/>
      <c r="DIS498" s="1"/>
      <c r="DIT498" s="1"/>
      <c r="DIU498" s="1"/>
      <c r="DIV498" s="1"/>
      <c r="DIW498" s="1"/>
      <c r="DIX498" s="1"/>
      <c r="DIY498" s="1"/>
      <c r="DIZ498" s="1"/>
      <c r="DJA498" s="1"/>
      <c r="DJB498" s="1"/>
      <c r="DJC498" s="1"/>
      <c r="DJD498" s="1"/>
      <c r="DJE498" s="1"/>
      <c r="DJF498" s="1"/>
      <c r="DJG498" s="1"/>
      <c r="DJH498" s="1"/>
      <c r="DJI498" s="1"/>
      <c r="DJJ498" s="1"/>
      <c r="DJK498" s="1"/>
      <c r="DJL498" s="1"/>
      <c r="DJM498" s="1"/>
      <c r="DJN498" s="1"/>
      <c r="DJO498" s="1"/>
      <c r="DJP498" s="1"/>
      <c r="DJQ498" s="1"/>
      <c r="DJR498" s="1"/>
      <c r="DJS498" s="1"/>
      <c r="DJT498" s="1"/>
      <c r="DJU498" s="1"/>
      <c r="DJV498" s="1"/>
      <c r="DJW498" s="1"/>
      <c r="DJX498" s="1"/>
      <c r="DJY498" s="1"/>
      <c r="DJZ498" s="1"/>
      <c r="DKA498" s="1"/>
      <c r="DKB498" s="1"/>
      <c r="DKC498" s="1"/>
      <c r="DKD498" s="1"/>
      <c r="DKE498" s="1"/>
      <c r="DKF498" s="1"/>
      <c r="DKG498" s="1"/>
      <c r="DKH498" s="1"/>
      <c r="DKI498" s="1"/>
      <c r="DKJ498" s="1"/>
      <c r="DKK498" s="1"/>
      <c r="DKL498" s="1"/>
      <c r="DKM498" s="1"/>
      <c r="DKN498" s="1"/>
      <c r="DKO498" s="1"/>
      <c r="DKP498" s="1"/>
      <c r="DKQ498" s="1"/>
      <c r="DKR498" s="1"/>
      <c r="DKS498" s="1"/>
      <c r="DKT498" s="1"/>
      <c r="DKU498" s="1"/>
      <c r="DKV498" s="1"/>
      <c r="DKW498" s="1"/>
      <c r="DKX498" s="1"/>
      <c r="DKY498" s="1"/>
      <c r="DKZ498" s="1"/>
      <c r="DLA498" s="1"/>
      <c r="DLB498" s="1"/>
      <c r="DLC498" s="1"/>
      <c r="DLD498" s="1"/>
      <c r="DLE498" s="1"/>
      <c r="DLF498" s="1"/>
      <c r="DLG498" s="1"/>
      <c r="DLH498" s="1"/>
      <c r="DLI498" s="1"/>
      <c r="DLJ498" s="1"/>
      <c r="DLK498" s="1"/>
      <c r="DLL498" s="1"/>
      <c r="DLM498" s="1"/>
      <c r="DLN498" s="1"/>
      <c r="DLO498" s="1"/>
      <c r="DLP498" s="1"/>
      <c r="DLQ498" s="1"/>
      <c r="DLR498" s="1"/>
      <c r="DLS498" s="1"/>
      <c r="DLT498" s="1"/>
      <c r="DLU498" s="1"/>
      <c r="DLV498" s="1"/>
      <c r="DLW498" s="1"/>
      <c r="DLX498" s="1"/>
      <c r="DLY498" s="1"/>
      <c r="DLZ498" s="1"/>
      <c r="DMA498" s="1"/>
      <c r="DMB498" s="1"/>
      <c r="DMC498" s="1"/>
      <c r="DMD498" s="1"/>
      <c r="DME498" s="1"/>
      <c r="DMF498" s="1"/>
      <c r="DMG498" s="1"/>
      <c r="DMH498" s="1"/>
      <c r="DMI498" s="1"/>
      <c r="DMJ498" s="1"/>
      <c r="DMK498" s="1"/>
      <c r="DML498" s="1"/>
      <c r="DMM498" s="1"/>
      <c r="DMN498" s="1"/>
      <c r="DMO498" s="1"/>
      <c r="DMP498" s="1"/>
      <c r="DMQ498" s="1"/>
      <c r="DMR498" s="1"/>
      <c r="DMS498" s="1"/>
      <c r="DMT498" s="1"/>
      <c r="DMU498" s="1"/>
      <c r="DMV498" s="1"/>
      <c r="DMW498" s="1"/>
      <c r="DMX498" s="1"/>
      <c r="DMY498" s="1"/>
      <c r="DMZ498" s="1"/>
      <c r="DNA498" s="1"/>
      <c r="DNB498" s="1"/>
      <c r="DNC498" s="1"/>
      <c r="DND498" s="1"/>
      <c r="DNE498" s="1"/>
      <c r="DNF498" s="1"/>
      <c r="DNG498" s="1"/>
      <c r="DNH498" s="1"/>
      <c r="DNI498" s="1"/>
      <c r="DNJ498" s="1"/>
      <c r="DNK498" s="1"/>
      <c r="DNL498" s="1"/>
      <c r="DNM498" s="1"/>
      <c r="DNN498" s="1"/>
      <c r="DNO498" s="1"/>
      <c r="DNP498" s="1"/>
      <c r="DNQ498" s="1"/>
      <c r="DNR498" s="1"/>
      <c r="DNS498" s="1"/>
      <c r="DNT498" s="1"/>
      <c r="DNU498" s="1"/>
      <c r="DNV498" s="1"/>
      <c r="DNW498" s="1"/>
      <c r="DNX498" s="1"/>
      <c r="DNY498" s="1"/>
      <c r="DNZ498" s="1"/>
      <c r="DOA498" s="1"/>
      <c r="DOB498" s="1"/>
      <c r="DOC498" s="1"/>
      <c r="DOD498" s="1"/>
      <c r="DOE498" s="1"/>
      <c r="DOF498" s="1"/>
      <c r="DOG498" s="1"/>
      <c r="DOH498" s="1"/>
      <c r="DOI498" s="1"/>
      <c r="DOJ498" s="1"/>
      <c r="DOK498" s="1"/>
      <c r="DOL498" s="1"/>
      <c r="DOM498" s="1"/>
      <c r="DON498" s="1"/>
      <c r="DOO498" s="1"/>
      <c r="DOP498" s="1"/>
      <c r="DOQ498" s="1"/>
      <c r="DOR498" s="1"/>
      <c r="DOS498" s="1"/>
      <c r="DOT498" s="1"/>
      <c r="DOU498" s="1"/>
      <c r="DOV498" s="1"/>
      <c r="DOW498" s="1"/>
      <c r="DOX498" s="1"/>
      <c r="DOY498" s="1"/>
      <c r="DOZ498" s="1"/>
      <c r="DPA498" s="1"/>
      <c r="DPB498" s="1"/>
      <c r="DPC498" s="1"/>
      <c r="DPD498" s="1"/>
      <c r="DPE498" s="1"/>
      <c r="DPF498" s="1"/>
      <c r="DPG498" s="1"/>
      <c r="DPH498" s="1"/>
      <c r="DPI498" s="1"/>
      <c r="DPJ498" s="1"/>
      <c r="DPK498" s="1"/>
      <c r="DPL498" s="1"/>
      <c r="DPM498" s="1"/>
      <c r="DPN498" s="1"/>
      <c r="DPO498" s="1"/>
      <c r="DPP498" s="1"/>
      <c r="DPQ498" s="1"/>
      <c r="DPR498" s="1"/>
      <c r="DPS498" s="1"/>
      <c r="DPT498" s="1"/>
      <c r="DPU498" s="1"/>
      <c r="DPV498" s="1"/>
      <c r="DPW498" s="1"/>
      <c r="DPX498" s="1"/>
      <c r="DPY498" s="1"/>
      <c r="DPZ498" s="1"/>
      <c r="DQA498" s="1"/>
      <c r="DQB498" s="1"/>
      <c r="DQC498" s="1"/>
      <c r="DQD498" s="1"/>
      <c r="DQE498" s="1"/>
      <c r="DQF498" s="1"/>
      <c r="DQG498" s="1"/>
      <c r="DQH498" s="1"/>
      <c r="DQI498" s="1"/>
      <c r="DQJ498" s="1"/>
      <c r="DQK498" s="1"/>
      <c r="DQL498" s="1"/>
      <c r="DQM498" s="1"/>
      <c r="DQN498" s="1"/>
      <c r="DQO498" s="1"/>
      <c r="DQP498" s="1"/>
      <c r="DQQ498" s="1"/>
      <c r="DQR498" s="1"/>
      <c r="DQS498" s="1"/>
      <c r="DQT498" s="1"/>
      <c r="DQU498" s="1"/>
      <c r="DQV498" s="1"/>
      <c r="DQW498" s="1"/>
      <c r="DQX498" s="1"/>
      <c r="DQY498" s="1"/>
      <c r="DQZ498" s="1"/>
      <c r="DRA498" s="1"/>
      <c r="DRB498" s="1"/>
      <c r="DRC498" s="1"/>
      <c r="DRD498" s="1"/>
      <c r="DRE498" s="1"/>
      <c r="DRF498" s="1"/>
      <c r="DRG498" s="1"/>
      <c r="DRH498" s="1"/>
      <c r="DRI498" s="1"/>
      <c r="DRJ498" s="1"/>
      <c r="DRK498" s="1"/>
      <c r="DRL498" s="1"/>
      <c r="DRM498" s="1"/>
      <c r="DRN498" s="1"/>
      <c r="DRO498" s="1"/>
      <c r="DRP498" s="1"/>
      <c r="DRQ498" s="1"/>
      <c r="DRR498" s="1"/>
      <c r="DRS498" s="1"/>
      <c r="DRT498" s="1"/>
      <c r="DRU498" s="1"/>
      <c r="DRV498" s="1"/>
      <c r="DRW498" s="1"/>
      <c r="DRX498" s="1"/>
      <c r="DRY498" s="1"/>
      <c r="DRZ498" s="1"/>
      <c r="DSA498" s="1"/>
      <c r="DSB498" s="1"/>
      <c r="DSC498" s="1"/>
      <c r="DSD498" s="1"/>
      <c r="DSE498" s="1"/>
      <c r="DSF498" s="1"/>
      <c r="DSG498" s="1"/>
      <c r="DSH498" s="1"/>
      <c r="DSI498" s="1"/>
      <c r="DSJ498" s="1"/>
      <c r="DSK498" s="1"/>
      <c r="DSL498" s="1"/>
      <c r="DSM498" s="1"/>
      <c r="DSN498" s="1"/>
      <c r="DSO498" s="1"/>
      <c r="DSP498" s="1"/>
      <c r="DSQ498" s="1"/>
      <c r="DSR498" s="1"/>
      <c r="DSS498" s="1"/>
      <c r="DST498" s="1"/>
      <c r="DSU498" s="1"/>
      <c r="DSV498" s="1"/>
      <c r="DSW498" s="1"/>
      <c r="DSX498" s="1"/>
      <c r="DSY498" s="1"/>
      <c r="DSZ498" s="1"/>
      <c r="DTA498" s="1"/>
      <c r="DTB498" s="1"/>
      <c r="DTC498" s="1"/>
      <c r="DTD498" s="1"/>
      <c r="DTE498" s="1"/>
      <c r="DTF498" s="1"/>
      <c r="DTG498" s="1"/>
      <c r="DTH498" s="1"/>
      <c r="DTI498" s="1"/>
      <c r="DTJ498" s="1"/>
      <c r="DTK498" s="1"/>
      <c r="DTL498" s="1"/>
      <c r="DTM498" s="1"/>
      <c r="DTN498" s="1"/>
      <c r="DTO498" s="1"/>
      <c r="DTP498" s="1"/>
      <c r="DTQ498" s="1"/>
      <c r="DTR498" s="1"/>
      <c r="DTS498" s="1"/>
      <c r="DTT498" s="1"/>
      <c r="DTU498" s="1"/>
      <c r="DTV498" s="1"/>
      <c r="DTW498" s="1"/>
      <c r="DTX498" s="1"/>
      <c r="DTY498" s="1"/>
      <c r="DTZ498" s="1"/>
      <c r="DUA498" s="1"/>
      <c r="DUB498" s="1"/>
      <c r="DUC498" s="1"/>
      <c r="DUD498" s="1"/>
      <c r="DUE498" s="1"/>
      <c r="DUF498" s="1"/>
      <c r="DUG498" s="1"/>
      <c r="DUH498" s="1"/>
      <c r="DUI498" s="1"/>
      <c r="DUJ498" s="1"/>
      <c r="DUK498" s="1"/>
      <c r="DUL498" s="1"/>
      <c r="DUM498" s="1"/>
      <c r="DUN498" s="1"/>
      <c r="DUO498" s="1"/>
      <c r="DUP498" s="1"/>
      <c r="DUQ498" s="1"/>
      <c r="DUR498" s="1"/>
      <c r="DUS498" s="1"/>
      <c r="DUT498" s="1"/>
      <c r="DUU498" s="1"/>
      <c r="DUV498" s="1"/>
      <c r="DUW498" s="1"/>
      <c r="DUX498" s="1"/>
      <c r="DUY498" s="1"/>
      <c r="DUZ498" s="1"/>
      <c r="DVA498" s="1"/>
      <c r="DVB498" s="1"/>
      <c r="DVC498" s="1"/>
      <c r="DVD498" s="1"/>
      <c r="DVE498" s="1"/>
      <c r="DVF498" s="1"/>
      <c r="DVG498" s="1"/>
      <c r="DVH498" s="1"/>
      <c r="DVI498" s="1"/>
      <c r="DVJ498" s="1"/>
      <c r="DVK498" s="1"/>
      <c r="DVL498" s="1"/>
      <c r="DVM498" s="1"/>
      <c r="DVN498" s="1"/>
      <c r="DVO498" s="1"/>
      <c r="DVP498" s="1"/>
      <c r="DVQ498" s="1"/>
      <c r="DVR498" s="1"/>
      <c r="DVS498" s="1"/>
      <c r="DVT498" s="1"/>
      <c r="DVU498" s="1"/>
      <c r="DVV498" s="1"/>
      <c r="DVW498" s="1"/>
      <c r="DVX498" s="1"/>
      <c r="DVY498" s="1"/>
      <c r="DVZ498" s="1"/>
      <c r="DWA498" s="1"/>
      <c r="DWB498" s="1"/>
      <c r="DWC498" s="1"/>
      <c r="DWD498" s="1"/>
      <c r="DWE498" s="1"/>
      <c r="DWF498" s="1"/>
      <c r="DWG498" s="1"/>
      <c r="DWH498" s="1"/>
      <c r="DWI498" s="1"/>
      <c r="DWJ498" s="1"/>
      <c r="DWK498" s="1"/>
      <c r="DWL498" s="1"/>
      <c r="DWM498" s="1"/>
      <c r="DWN498" s="1"/>
      <c r="DWO498" s="1"/>
      <c r="DWP498" s="1"/>
      <c r="DWQ498" s="1"/>
      <c r="DWR498" s="1"/>
      <c r="DWS498" s="1"/>
      <c r="DWT498" s="1"/>
      <c r="DWU498" s="1"/>
      <c r="DWV498" s="1"/>
      <c r="DWW498" s="1"/>
      <c r="DWX498" s="1"/>
      <c r="DWY498" s="1"/>
      <c r="DWZ498" s="1"/>
      <c r="DXA498" s="1"/>
      <c r="DXB498" s="1"/>
      <c r="DXC498" s="1"/>
      <c r="DXD498" s="1"/>
      <c r="DXE498" s="1"/>
      <c r="DXF498" s="1"/>
      <c r="DXG498" s="1"/>
      <c r="DXH498" s="1"/>
      <c r="DXI498" s="1"/>
      <c r="DXJ498" s="1"/>
      <c r="DXK498" s="1"/>
      <c r="DXL498" s="1"/>
      <c r="DXM498" s="1"/>
      <c r="DXN498" s="1"/>
      <c r="DXO498" s="1"/>
      <c r="DXP498" s="1"/>
      <c r="DXQ498" s="1"/>
      <c r="DXR498" s="1"/>
      <c r="DXS498" s="1"/>
      <c r="DXT498" s="1"/>
      <c r="DXU498" s="1"/>
      <c r="DXV498" s="1"/>
      <c r="DXW498" s="1"/>
      <c r="DXX498" s="1"/>
      <c r="DXY498" s="1"/>
      <c r="DXZ498" s="1"/>
      <c r="DYA498" s="1"/>
      <c r="DYB498" s="1"/>
      <c r="DYC498" s="1"/>
      <c r="DYD498" s="1"/>
      <c r="DYE498" s="1"/>
      <c r="DYF498" s="1"/>
      <c r="DYG498" s="1"/>
      <c r="DYH498" s="1"/>
      <c r="DYI498" s="1"/>
      <c r="DYJ498" s="1"/>
      <c r="DYK498" s="1"/>
      <c r="DYL498" s="1"/>
      <c r="DYM498" s="1"/>
      <c r="DYN498" s="1"/>
      <c r="DYO498" s="1"/>
      <c r="DYP498" s="1"/>
      <c r="DYQ498" s="1"/>
      <c r="DYR498" s="1"/>
      <c r="DYS498" s="1"/>
      <c r="DYT498" s="1"/>
      <c r="DYU498" s="1"/>
      <c r="DYV498" s="1"/>
      <c r="DYW498" s="1"/>
      <c r="DYX498" s="1"/>
      <c r="DYY498" s="1"/>
      <c r="DYZ498" s="1"/>
      <c r="DZA498" s="1"/>
      <c r="DZB498" s="1"/>
      <c r="DZC498" s="1"/>
      <c r="DZD498" s="1"/>
      <c r="DZE498" s="1"/>
      <c r="DZF498" s="1"/>
      <c r="DZG498" s="1"/>
      <c r="DZH498" s="1"/>
      <c r="DZI498" s="1"/>
      <c r="DZJ498" s="1"/>
      <c r="DZK498" s="1"/>
      <c r="DZL498" s="1"/>
      <c r="DZM498" s="1"/>
      <c r="DZN498" s="1"/>
      <c r="DZO498" s="1"/>
      <c r="DZP498" s="1"/>
      <c r="DZQ498" s="1"/>
      <c r="DZR498" s="1"/>
      <c r="DZS498" s="1"/>
      <c r="DZT498" s="1"/>
      <c r="DZU498" s="1"/>
      <c r="DZV498" s="1"/>
      <c r="DZW498" s="1"/>
      <c r="DZX498" s="1"/>
      <c r="DZY498" s="1"/>
      <c r="DZZ498" s="1"/>
      <c r="EAA498" s="1"/>
      <c r="EAB498" s="1"/>
      <c r="EAC498" s="1"/>
      <c r="EAD498" s="1"/>
      <c r="EAE498" s="1"/>
      <c r="EAF498" s="1"/>
      <c r="EAG498" s="1"/>
      <c r="EAH498" s="1"/>
      <c r="EAI498" s="1"/>
      <c r="EAJ498" s="1"/>
      <c r="EAK498" s="1"/>
      <c r="EAL498" s="1"/>
      <c r="EAM498" s="1"/>
      <c r="EAN498" s="1"/>
      <c r="EAO498" s="1"/>
      <c r="EAP498" s="1"/>
      <c r="EAQ498" s="1"/>
      <c r="EAR498" s="1"/>
      <c r="EAS498" s="1"/>
      <c r="EAT498" s="1"/>
      <c r="EAU498" s="1"/>
      <c r="EAV498" s="1"/>
      <c r="EAW498" s="1"/>
      <c r="EAX498" s="1"/>
      <c r="EAY498" s="1"/>
      <c r="EAZ498" s="1"/>
      <c r="EBA498" s="1"/>
      <c r="EBB498" s="1"/>
      <c r="EBC498" s="1"/>
      <c r="EBD498" s="1"/>
      <c r="EBE498" s="1"/>
      <c r="EBF498" s="1"/>
      <c r="EBG498" s="1"/>
      <c r="EBH498" s="1"/>
      <c r="EBI498" s="1"/>
      <c r="EBJ498" s="1"/>
      <c r="EBK498" s="1"/>
      <c r="EBL498" s="1"/>
      <c r="EBM498" s="1"/>
      <c r="EBN498" s="1"/>
      <c r="EBO498" s="1"/>
      <c r="EBP498" s="1"/>
      <c r="EBQ498" s="1"/>
      <c r="EBR498" s="1"/>
      <c r="EBS498" s="1"/>
      <c r="EBT498" s="1"/>
      <c r="EBU498" s="1"/>
      <c r="EBV498" s="1"/>
      <c r="EBW498" s="1"/>
      <c r="EBX498" s="1"/>
      <c r="EBY498" s="1"/>
      <c r="EBZ498" s="1"/>
      <c r="ECA498" s="1"/>
      <c r="ECB498" s="1"/>
      <c r="ECC498" s="1"/>
      <c r="ECD498" s="1"/>
      <c r="ECE498" s="1"/>
      <c r="ECF498" s="1"/>
      <c r="ECG498" s="1"/>
      <c r="ECH498" s="1"/>
      <c r="ECI498" s="1"/>
      <c r="ECJ498" s="1"/>
      <c r="ECK498" s="1"/>
      <c r="ECL498" s="1"/>
      <c r="ECM498" s="1"/>
      <c r="ECN498" s="1"/>
      <c r="ECO498" s="1"/>
      <c r="ECP498" s="1"/>
      <c r="ECQ498" s="1"/>
      <c r="ECR498" s="1"/>
      <c r="ECS498" s="1"/>
      <c r="ECT498" s="1"/>
      <c r="ECU498" s="1"/>
      <c r="ECV498" s="1"/>
      <c r="ECW498" s="1"/>
      <c r="ECX498" s="1"/>
      <c r="ECY498" s="1"/>
      <c r="ECZ498" s="1"/>
      <c r="EDA498" s="1"/>
      <c r="EDB498" s="1"/>
      <c r="EDC498" s="1"/>
      <c r="EDD498" s="1"/>
      <c r="EDE498" s="1"/>
      <c r="EDF498" s="1"/>
      <c r="EDG498" s="1"/>
      <c r="EDH498" s="1"/>
      <c r="EDI498" s="1"/>
      <c r="EDJ498" s="1"/>
      <c r="EDK498" s="1"/>
      <c r="EDL498" s="1"/>
      <c r="EDM498" s="1"/>
      <c r="EDN498" s="1"/>
      <c r="EDO498" s="1"/>
      <c r="EDP498" s="1"/>
      <c r="EDQ498" s="1"/>
      <c r="EDR498" s="1"/>
      <c r="EDS498" s="1"/>
      <c r="EDT498" s="1"/>
      <c r="EDU498" s="1"/>
      <c r="EDV498" s="1"/>
      <c r="EDW498" s="1"/>
      <c r="EDX498" s="1"/>
      <c r="EDY498" s="1"/>
      <c r="EDZ498" s="1"/>
      <c r="EEA498" s="1"/>
      <c r="EEB498" s="1"/>
      <c r="EEC498" s="1"/>
      <c r="EED498" s="1"/>
      <c r="EEE498" s="1"/>
      <c r="EEF498" s="1"/>
      <c r="EEG498" s="1"/>
      <c r="EEH498" s="1"/>
      <c r="EEI498" s="1"/>
      <c r="EEJ498" s="1"/>
      <c r="EEK498" s="1"/>
      <c r="EEL498" s="1"/>
      <c r="EEM498" s="1"/>
      <c r="EEN498" s="1"/>
      <c r="EEO498" s="1"/>
      <c r="EEP498" s="1"/>
      <c r="EEQ498" s="1"/>
      <c r="EER498" s="1"/>
      <c r="EES498" s="1"/>
      <c r="EET498" s="1"/>
      <c r="EEU498" s="1"/>
      <c r="EEV498" s="1"/>
      <c r="EEW498" s="1"/>
      <c r="EEX498" s="1"/>
      <c r="EEY498" s="1"/>
      <c r="EEZ498" s="1"/>
      <c r="EFA498" s="1"/>
      <c r="EFB498" s="1"/>
      <c r="EFC498" s="1"/>
      <c r="EFD498" s="1"/>
      <c r="EFE498" s="1"/>
      <c r="EFF498" s="1"/>
      <c r="EFG498" s="1"/>
      <c r="EFH498" s="1"/>
      <c r="EFI498" s="1"/>
      <c r="EFJ498" s="1"/>
      <c r="EFK498" s="1"/>
      <c r="EFL498" s="1"/>
      <c r="EFM498" s="1"/>
      <c r="EFN498" s="1"/>
      <c r="EFO498" s="1"/>
      <c r="EFP498" s="1"/>
      <c r="EFQ498" s="1"/>
      <c r="EFR498" s="1"/>
      <c r="EFS498" s="1"/>
      <c r="EFT498" s="1"/>
      <c r="EFU498" s="1"/>
      <c r="EFV498" s="1"/>
      <c r="EFW498" s="1"/>
      <c r="EFX498" s="1"/>
      <c r="EFY498" s="1"/>
      <c r="EFZ498" s="1"/>
      <c r="EGA498" s="1"/>
      <c r="EGB498" s="1"/>
      <c r="EGC498" s="1"/>
      <c r="EGD498" s="1"/>
      <c r="EGE498" s="1"/>
      <c r="EGF498" s="1"/>
      <c r="EGG498" s="1"/>
      <c r="EGH498" s="1"/>
      <c r="EGI498" s="1"/>
      <c r="EGJ498" s="1"/>
      <c r="EGK498" s="1"/>
      <c r="EGL498" s="1"/>
      <c r="EGM498" s="1"/>
      <c r="EGN498" s="1"/>
      <c r="EGO498" s="1"/>
      <c r="EGP498" s="1"/>
      <c r="EGQ498" s="1"/>
      <c r="EGR498" s="1"/>
      <c r="EGS498" s="1"/>
      <c r="EGT498" s="1"/>
      <c r="EGU498" s="1"/>
      <c r="EGV498" s="1"/>
      <c r="EGW498" s="1"/>
      <c r="EGX498" s="1"/>
      <c r="EGY498" s="1"/>
      <c r="EGZ498" s="1"/>
      <c r="EHA498" s="1"/>
      <c r="EHB498" s="1"/>
      <c r="EHC498" s="1"/>
      <c r="EHD498" s="1"/>
      <c r="EHE498" s="1"/>
      <c r="EHF498" s="1"/>
      <c r="EHG498" s="1"/>
      <c r="EHH498" s="1"/>
      <c r="EHI498" s="1"/>
      <c r="EHJ498" s="1"/>
      <c r="EHK498" s="1"/>
      <c r="EHL498" s="1"/>
      <c r="EHM498" s="1"/>
      <c r="EHN498" s="1"/>
      <c r="EHO498" s="1"/>
      <c r="EHP498" s="1"/>
      <c r="EHQ498" s="1"/>
      <c r="EHR498" s="1"/>
      <c r="EHS498" s="1"/>
      <c r="EHT498" s="1"/>
      <c r="EHU498" s="1"/>
      <c r="EHV498" s="1"/>
      <c r="EHW498" s="1"/>
      <c r="EHX498" s="1"/>
      <c r="EHY498" s="1"/>
      <c r="EHZ498" s="1"/>
      <c r="EIA498" s="1"/>
      <c r="EIB498" s="1"/>
      <c r="EIC498" s="1"/>
      <c r="EID498" s="1"/>
      <c r="EIE498" s="1"/>
      <c r="EIF498" s="1"/>
      <c r="EIG498" s="1"/>
      <c r="EIH498" s="1"/>
      <c r="EII498" s="1"/>
      <c r="EIJ498" s="1"/>
      <c r="EIK498" s="1"/>
      <c r="EIL498" s="1"/>
      <c r="EIM498" s="1"/>
      <c r="EIN498" s="1"/>
      <c r="EIO498" s="1"/>
      <c r="EIP498" s="1"/>
      <c r="EIQ498" s="1"/>
      <c r="EIR498" s="1"/>
      <c r="EIS498" s="1"/>
      <c r="EIT498" s="1"/>
      <c r="EIU498" s="1"/>
      <c r="EIV498" s="1"/>
      <c r="EIW498" s="1"/>
      <c r="EIX498" s="1"/>
      <c r="EIY498" s="1"/>
      <c r="EIZ498" s="1"/>
      <c r="EJA498" s="1"/>
      <c r="EJB498" s="1"/>
      <c r="EJC498" s="1"/>
      <c r="EJD498" s="1"/>
      <c r="EJE498" s="1"/>
      <c r="EJF498" s="1"/>
      <c r="EJG498" s="1"/>
      <c r="EJH498" s="1"/>
      <c r="EJI498" s="1"/>
      <c r="EJJ498" s="1"/>
      <c r="EJK498" s="1"/>
      <c r="EJL498" s="1"/>
      <c r="EJM498" s="1"/>
      <c r="EJN498" s="1"/>
      <c r="EJO498" s="1"/>
      <c r="EJP498" s="1"/>
      <c r="EJQ498" s="1"/>
      <c r="EJR498" s="1"/>
      <c r="EJS498" s="1"/>
      <c r="EJT498" s="1"/>
      <c r="EJU498" s="1"/>
      <c r="EJV498" s="1"/>
      <c r="EJW498" s="1"/>
      <c r="EJX498" s="1"/>
      <c r="EJY498" s="1"/>
      <c r="EJZ498" s="1"/>
      <c r="EKA498" s="1"/>
      <c r="EKB498" s="1"/>
      <c r="EKC498" s="1"/>
      <c r="EKD498" s="1"/>
      <c r="EKE498" s="1"/>
      <c r="EKF498" s="1"/>
      <c r="EKG498" s="1"/>
      <c r="EKH498" s="1"/>
      <c r="EKI498" s="1"/>
      <c r="EKJ498" s="1"/>
      <c r="EKK498" s="1"/>
      <c r="EKL498" s="1"/>
      <c r="EKM498" s="1"/>
      <c r="EKN498" s="1"/>
      <c r="EKO498" s="1"/>
      <c r="EKP498" s="1"/>
      <c r="EKQ498" s="1"/>
      <c r="EKR498" s="1"/>
      <c r="EKS498" s="1"/>
      <c r="EKT498" s="1"/>
      <c r="EKU498" s="1"/>
      <c r="EKV498" s="1"/>
      <c r="EKW498" s="1"/>
      <c r="EKX498" s="1"/>
      <c r="EKY498" s="1"/>
      <c r="EKZ498" s="1"/>
      <c r="ELA498" s="1"/>
      <c r="ELB498" s="1"/>
      <c r="ELC498" s="1"/>
      <c r="ELD498" s="1"/>
      <c r="ELE498" s="1"/>
      <c r="ELF498" s="1"/>
      <c r="ELG498" s="1"/>
      <c r="ELH498" s="1"/>
      <c r="ELI498" s="1"/>
      <c r="ELJ498" s="1"/>
      <c r="ELK498" s="1"/>
      <c r="ELL498" s="1"/>
      <c r="ELM498" s="1"/>
      <c r="ELN498" s="1"/>
      <c r="ELO498" s="1"/>
      <c r="ELP498" s="1"/>
      <c r="ELQ498" s="1"/>
      <c r="ELR498" s="1"/>
      <c r="ELS498" s="1"/>
      <c r="ELT498" s="1"/>
      <c r="ELU498" s="1"/>
      <c r="ELV498" s="1"/>
      <c r="ELW498" s="1"/>
      <c r="ELX498" s="1"/>
      <c r="ELY498" s="1"/>
      <c r="ELZ498" s="1"/>
      <c r="EMA498" s="1"/>
      <c r="EMB498" s="1"/>
      <c r="EMC498" s="1"/>
      <c r="EMD498" s="1"/>
      <c r="EME498" s="1"/>
      <c r="EMF498" s="1"/>
      <c r="EMG498" s="1"/>
      <c r="EMH498" s="1"/>
      <c r="EMI498" s="1"/>
      <c r="EMJ498" s="1"/>
      <c r="EMK498" s="1"/>
      <c r="EML498" s="1"/>
      <c r="EMM498" s="1"/>
      <c r="EMN498" s="1"/>
      <c r="EMO498" s="1"/>
      <c r="EMP498" s="1"/>
      <c r="EMQ498" s="1"/>
      <c r="EMR498" s="1"/>
      <c r="EMS498" s="1"/>
      <c r="EMT498" s="1"/>
      <c r="EMU498" s="1"/>
      <c r="EMV498" s="1"/>
      <c r="EMW498" s="1"/>
      <c r="EMX498" s="1"/>
      <c r="EMY498" s="1"/>
      <c r="EMZ498" s="1"/>
      <c r="ENA498" s="1"/>
      <c r="ENB498" s="1"/>
      <c r="ENC498" s="1"/>
      <c r="END498" s="1"/>
      <c r="ENE498" s="1"/>
      <c r="ENF498" s="1"/>
      <c r="ENG498" s="1"/>
      <c r="ENH498" s="1"/>
      <c r="ENI498" s="1"/>
      <c r="ENJ498" s="1"/>
      <c r="ENK498" s="1"/>
      <c r="ENL498" s="1"/>
      <c r="ENM498" s="1"/>
      <c r="ENN498" s="1"/>
      <c r="ENO498" s="1"/>
      <c r="ENP498" s="1"/>
      <c r="ENQ498" s="1"/>
      <c r="ENR498" s="1"/>
      <c r="ENS498" s="1"/>
      <c r="ENT498" s="1"/>
      <c r="ENU498" s="1"/>
      <c r="ENV498" s="1"/>
      <c r="ENW498" s="1"/>
      <c r="ENX498" s="1"/>
      <c r="ENY498" s="1"/>
      <c r="ENZ498" s="1"/>
      <c r="EOA498" s="1"/>
      <c r="EOB498" s="1"/>
      <c r="EOC498" s="1"/>
      <c r="EOD498" s="1"/>
      <c r="EOE498" s="1"/>
      <c r="EOF498" s="1"/>
      <c r="EOG498" s="1"/>
      <c r="EOH498" s="1"/>
      <c r="EOI498" s="1"/>
      <c r="EOJ498" s="1"/>
      <c r="EOK498" s="1"/>
      <c r="EOL498" s="1"/>
      <c r="EOM498" s="1"/>
      <c r="EON498" s="1"/>
      <c r="EOO498" s="1"/>
      <c r="EOP498" s="1"/>
      <c r="EOQ498" s="1"/>
      <c r="EOR498" s="1"/>
      <c r="EOS498" s="1"/>
      <c r="EOT498" s="1"/>
      <c r="EOU498" s="1"/>
      <c r="EOV498" s="1"/>
      <c r="EOW498" s="1"/>
      <c r="EOX498" s="1"/>
      <c r="EOY498" s="1"/>
      <c r="EOZ498" s="1"/>
      <c r="EPA498" s="1"/>
      <c r="EPB498" s="1"/>
      <c r="EPC498" s="1"/>
      <c r="EPD498" s="1"/>
      <c r="EPE498" s="1"/>
      <c r="EPF498" s="1"/>
      <c r="EPG498" s="1"/>
      <c r="EPH498" s="1"/>
      <c r="EPI498" s="1"/>
      <c r="EPJ498" s="1"/>
      <c r="EPK498" s="1"/>
      <c r="EPL498" s="1"/>
      <c r="EPM498" s="1"/>
      <c r="EPN498" s="1"/>
      <c r="EPO498" s="1"/>
      <c r="EPP498" s="1"/>
      <c r="EPQ498" s="1"/>
      <c r="EPR498" s="1"/>
      <c r="EPS498" s="1"/>
      <c r="EPT498" s="1"/>
      <c r="EPU498" s="1"/>
      <c r="EPV498" s="1"/>
      <c r="EPW498" s="1"/>
      <c r="EPX498" s="1"/>
      <c r="EPY498" s="1"/>
      <c r="EPZ498" s="1"/>
      <c r="EQA498" s="1"/>
      <c r="EQB498" s="1"/>
      <c r="EQC498" s="1"/>
      <c r="EQD498" s="1"/>
      <c r="EQE498" s="1"/>
      <c r="EQF498" s="1"/>
      <c r="EQG498" s="1"/>
      <c r="EQH498" s="1"/>
      <c r="EQI498" s="1"/>
      <c r="EQJ498" s="1"/>
      <c r="EQK498" s="1"/>
      <c r="EQL498" s="1"/>
      <c r="EQM498" s="1"/>
      <c r="EQN498" s="1"/>
      <c r="EQO498" s="1"/>
      <c r="EQP498" s="1"/>
      <c r="EQQ498" s="1"/>
      <c r="EQR498" s="1"/>
      <c r="EQS498" s="1"/>
      <c r="EQT498" s="1"/>
      <c r="EQU498" s="1"/>
      <c r="EQV498" s="1"/>
      <c r="EQW498" s="1"/>
      <c r="EQX498" s="1"/>
      <c r="EQY498" s="1"/>
      <c r="EQZ498" s="1"/>
      <c r="ERA498" s="1"/>
      <c r="ERB498" s="1"/>
      <c r="ERC498" s="1"/>
      <c r="ERD498" s="1"/>
      <c r="ERE498" s="1"/>
      <c r="ERF498" s="1"/>
      <c r="ERG498" s="1"/>
      <c r="ERH498" s="1"/>
      <c r="ERI498" s="1"/>
      <c r="ERJ498" s="1"/>
      <c r="ERK498" s="1"/>
      <c r="ERL498" s="1"/>
      <c r="ERM498" s="1"/>
      <c r="ERN498" s="1"/>
      <c r="ERO498" s="1"/>
      <c r="ERP498" s="1"/>
      <c r="ERQ498" s="1"/>
      <c r="ERR498" s="1"/>
      <c r="ERS498" s="1"/>
      <c r="ERT498" s="1"/>
      <c r="ERU498" s="1"/>
      <c r="ERV498" s="1"/>
      <c r="ERW498" s="1"/>
      <c r="ERX498" s="1"/>
      <c r="ERY498" s="1"/>
      <c r="ERZ498" s="1"/>
      <c r="ESA498" s="1"/>
      <c r="ESB498" s="1"/>
      <c r="ESC498" s="1"/>
      <c r="ESD498" s="1"/>
      <c r="ESE498" s="1"/>
      <c r="ESF498" s="1"/>
      <c r="ESG498" s="1"/>
      <c r="ESH498" s="1"/>
      <c r="ESI498" s="1"/>
      <c r="ESJ498" s="1"/>
      <c r="ESK498" s="1"/>
      <c r="ESL498" s="1"/>
      <c r="ESM498" s="1"/>
      <c r="ESN498" s="1"/>
      <c r="ESO498" s="1"/>
      <c r="ESP498" s="1"/>
      <c r="ESQ498" s="1"/>
      <c r="ESR498" s="1"/>
      <c r="ESS498" s="1"/>
      <c r="EST498" s="1"/>
      <c r="ESU498" s="1"/>
      <c r="ESV498" s="1"/>
      <c r="ESW498" s="1"/>
      <c r="ESX498" s="1"/>
      <c r="ESY498" s="1"/>
      <c r="ESZ498" s="1"/>
      <c r="ETA498" s="1"/>
      <c r="ETB498" s="1"/>
      <c r="ETC498" s="1"/>
      <c r="ETD498" s="1"/>
      <c r="ETE498" s="1"/>
      <c r="ETF498" s="1"/>
      <c r="ETG498" s="1"/>
      <c r="ETH498" s="1"/>
      <c r="ETI498" s="1"/>
      <c r="ETJ498" s="1"/>
      <c r="ETK498" s="1"/>
      <c r="ETL498" s="1"/>
      <c r="ETM498" s="1"/>
      <c r="ETN498" s="1"/>
      <c r="ETO498" s="1"/>
      <c r="ETP498" s="1"/>
      <c r="ETQ498" s="1"/>
      <c r="ETR498" s="1"/>
      <c r="ETS498" s="1"/>
      <c r="ETT498" s="1"/>
      <c r="ETU498" s="1"/>
      <c r="ETV498" s="1"/>
      <c r="ETW498" s="1"/>
      <c r="ETX498" s="1"/>
      <c r="ETY498" s="1"/>
      <c r="ETZ498" s="1"/>
      <c r="EUA498" s="1"/>
      <c r="EUB498" s="1"/>
      <c r="EUC498" s="1"/>
      <c r="EUD498" s="1"/>
      <c r="EUE498" s="1"/>
      <c r="EUF498" s="1"/>
      <c r="EUG498" s="1"/>
      <c r="EUH498" s="1"/>
      <c r="EUI498" s="1"/>
      <c r="EUJ498" s="1"/>
      <c r="EUK498" s="1"/>
      <c r="EUL498" s="1"/>
      <c r="EUM498" s="1"/>
      <c r="EUN498" s="1"/>
      <c r="EUO498" s="1"/>
      <c r="EUP498" s="1"/>
      <c r="EUQ498" s="1"/>
      <c r="EUR498" s="1"/>
      <c r="EUS498" s="1"/>
      <c r="EUT498" s="1"/>
      <c r="EUU498" s="1"/>
      <c r="EUV498" s="1"/>
      <c r="EUW498" s="1"/>
      <c r="EUX498" s="1"/>
      <c r="EUY498" s="1"/>
      <c r="EUZ498" s="1"/>
      <c r="EVA498" s="1"/>
      <c r="EVB498" s="1"/>
      <c r="EVC498" s="1"/>
      <c r="EVD498" s="1"/>
      <c r="EVE498" s="1"/>
      <c r="EVF498" s="1"/>
      <c r="EVG498" s="1"/>
      <c r="EVH498" s="1"/>
      <c r="EVI498" s="1"/>
      <c r="EVJ498" s="1"/>
      <c r="EVK498" s="1"/>
      <c r="EVL498" s="1"/>
      <c r="EVM498" s="1"/>
      <c r="EVN498" s="1"/>
      <c r="EVO498" s="1"/>
      <c r="EVP498" s="1"/>
      <c r="EVQ498" s="1"/>
      <c r="EVR498" s="1"/>
      <c r="EVS498" s="1"/>
      <c r="EVT498" s="1"/>
      <c r="EVU498" s="1"/>
      <c r="EVV498" s="1"/>
      <c r="EVW498" s="1"/>
      <c r="EVX498" s="1"/>
      <c r="EVY498" s="1"/>
      <c r="EVZ498" s="1"/>
      <c r="EWA498" s="1"/>
      <c r="EWB498" s="1"/>
      <c r="EWC498" s="1"/>
      <c r="EWD498" s="1"/>
      <c r="EWE498" s="1"/>
      <c r="EWF498" s="1"/>
      <c r="EWG498" s="1"/>
      <c r="EWH498" s="1"/>
      <c r="EWI498" s="1"/>
      <c r="EWJ498" s="1"/>
      <c r="EWK498" s="1"/>
      <c r="EWL498" s="1"/>
      <c r="EWM498" s="1"/>
      <c r="EWN498" s="1"/>
      <c r="EWO498" s="1"/>
      <c r="EWP498" s="1"/>
      <c r="EWQ498" s="1"/>
      <c r="EWR498" s="1"/>
      <c r="EWS498" s="1"/>
      <c r="EWT498" s="1"/>
      <c r="EWU498" s="1"/>
      <c r="EWV498" s="1"/>
      <c r="EWW498" s="1"/>
      <c r="EWX498" s="1"/>
      <c r="EWY498" s="1"/>
      <c r="EWZ498" s="1"/>
      <c r="EXA498" s="1"/>
      <c r="EXB498" s="1"/>
      <c r="EXC498" s="1"/>
      <c r="EXD498" s="1"/>
      <c r="EXE498" s="1"/>
      <c r="EXF498" s="1"/>
      <c r="EXG498" s="1"/>
      <c r="EXH498" s="1"/>
      <c r="EXI498" s="1"/>
      <c r="EXJ498" s="1"/>
      <c r="EXK498" s="1"/>
      <c r="EXL498" s="1"/>
      <c r="EXM498" s="1"/>
      <c r="EXN498" s="1"/>
      <c r="EXO498" s="1"/>
      <c r="EXP498" s="1"/>
      <c r="EXQ498" s="1"/>
      <c r="EXR498" s="1"/>
      <c r="EXS498" s="1"/>
      <c r="EXT498" s="1"/>
      <c r="EXU498" s="1"/>
      <c r="EXV498" s="1"/>
      <c r="EXW498" s="1"/>
      <c r="EXX498" s="1"/>
      <c r="EXY498" s="1"/>
      <c r="EXZ498" s="1"/>
      <c r="EYA498" s="1"/>
      <c r="EYB498" s="1"/>
      <c r="EYC498" s="1"/>
      <c r="EYD498" s="1"/>
      <c r="EYE498" s="1"/>
      <c r="EYF498" s="1"/>
      <c r="EYG498" s="1"/>
      <c r="EYH498" s="1"/>
      <c r="EYI498" s="1"/>
      <c r="EYJ498" s="1"/>
      <c r="EYK498" s="1"/>
      <c r="EYL498" s="1"/>
      <c r="EYM498" s="1"/>
      <c r="EYN498" s="1"/>
      <c r="EYO498" s="1"/>
      <c r="EYP498" s="1"/>
      <c r="EYQ498" s="1"/>
      <c r="EYR498" s="1"/>
      <c r="EYS498" s="1"/>
      <c r="EYT498" s="1"/>
      <c r="EYU498" s="1"/>
      <c r="EYV498" s="1"/>
      <c r="EYW498" s="1"/>
      <c r="EYX498" s="1"/>
      <c r="EYY498" s="1"/>
      <c r="EYZ498" s="1"/>
      <c r="EZA498" s="1"/>
      <c r="EZB498" s="1"/>
      <c r="EZC498" s="1"/>
      <c r="EZD498" s="1"/>
      <c r="EZE498" s="1"/>
      <c r="EZF498" s="1"/>
      <c r="EZG498" s="1"/>
      <c r="EZH498" s="1"/>
      <c r="EZI498" s="1"/>
      <c r="EZJ498" s="1"/>
      <c r="EZK498" s="1"/>
      <c r="EZL498" s="1"/>
      <c r="EZM498" s="1"/>
      <c r="EZN498" s="1"/>
      <c r="EZO498" s="1"/>
      <c r="EZP498" s="1"/>
      <c r="EZQ498" s="1"/>
      <c r="EZR498" s="1"/>
      <c r="EZS498" s="1"/>
      <c r="EZT498" s="1"/>
      <c r="EZU498" s="1"/>
      <c r="EZV498" s="1"/>
      <c r="EZW498" s="1"/>
      <c r="EZX498" s="1"/>
      <c r="EZY498" s="1"/>
      <c r="EZZ498" s="1"/>
      <c r="FAA498" s="1"/>
      <c r="FAB498" s="1"/>
      <c r="FAC498" s="1"/>
      <c r="FAD498" s="1"/>
      <c r="FAE498" s="1"/>
      <c r="FAF498" s="1"/>
      <c r="FAG498" s="1"/>
      <c r="FAH498" s="1"/>
      <c r="FAI498" s="1"/>
      <c r="FAJ498" s="1"/>
      <c r="FAK498" s="1"/>
      <c r="FAL498" s="1"/>
      <c r="FAM498" s="1"/>
      <c r="FAN498" s="1"/>
      <c r="FAO498" s="1"/>
      <c r="FAP498" s="1"/>
      <c r="FAQ498" s="1"/>
      <c r="FAR498" s="1"/>
      <c r="FAS498" s="1"/>
      <c r="FAT498" s="1"/>
      <c r="FAU498" s="1"/>
      <c r="FAV498" s="1"/>
      <c r="FAW498" s="1"/>
      <c r="FAX498" s="1"/>
      <c r="FAY498" s="1"/>
      <c r="FAZ498" s="1"/>
      <c r="FBA498" s="1"/>
      <c r="FBB498" s="1"/>
      <c r="FBC498" s="1"/>
      <c r="FBD498" s="1"/>
      <c r="FBE498" s="1"/>
      <c r="FBF498" s="1"/>
      <c r="FBG498" s="1"/>
      <c r="FBH498" s="1"/>
      <c r="FBI498" s="1"/>
      <c r="FBJ498" s="1"/>
      <c r="FBK498" s="1"/>
      <c r="FBL498" s="1"/>
      <c r="FBM498" s="1"/>
      <c r="FBN498" s="1"/>
      <c r="FBO498" s="1"/>
      <c r="FBP498" s="1"/>
      <c r="FBQ498" s="1"/>
      <c r="FBR498" s="1"/>
      <c r="FBS498" s="1"/>
      <c r="FBT498" s="1"/>
      <c r="FBU498" s="1"/>
      <c r="FBV498" s="1"/>
      <c r="FBW498" s="1"/>
      <c r="FBX498" s="1"/>
      <c r="FBY498" s="1"/>
      <c r="FBZ498" s="1"/>
      <c r="FCA498" s="1"/>
      <c r="FCB498" s="1"/>
      <c r="FCC498" s="1"/>
      <c r="FCD498" s="1"/>
      <c r="FCE498" s="1"/>
      <c r="FCF498" s="1"/>
      <c r="FCG498" s="1"/>
      <c r="FCH498" s="1"/>
      <c r="FCI498" s="1"/>
      <c r="FCJ498" s="1"/>
      <c r="FCK498" s="1"/>
      <c r="FCL498" s="1"/>
      <c r="FCM498" s="1"/>
      <c r="FCN498" s="1"/>
      <c r="FCO498" s="1"/>
      <c r="FCP498" s="1"/>
      <c r="FCQ498" s="1"/>
      <c r="FCR498" s="1"/>
      <c r="FCS498" s="1"/>
      <c r="FCT498" s="1"/>
      <c r="FCU498" s="1"/>
      <c r="FCV498" s="1"/>
      <c r="FCW498" s="1"/>
      <c r="FCX498" s="1"/>
      <c r="FCY498" s="1"/>
      <c r="FCZ498" s="1"/>
      <c r="FDA498" s="1"/>
      <c r="FDB498" s="1"/>
      <c r="FDC498" s="1"/>
      <c r="FDD498" s="1"/>
      <c r="FDE498" s="1"/>
      <c r="FDF498" s="1"/>
      <c r="FDG498" s="1"/>
      <c r="FDH498" s="1"/>
      <c r="FDI498" s="1"/>
      <c r="FDJ498" s="1"/>
      <c r="FDK498" s="1"/>
      <c r="FDL498" s="1"/>
      <c r="FDM498" s="1"/>
      <c r="FDN498" s="1"/>
      <c r="FDO498" s="1"/>
      <c r="FDP498" s="1"/>
      <c r="FDQ498" s="1"/>
      <c r="FDR498" s="1"/>
      <c r="FDS498" s="1"/>
      <c r="FDT498" s="1"/>
      <c r="FDU498" s="1"/>
      <c r="FDV498" s="1"/>
      <c r="FDW498" s="1"/>
      <c r="FDX498" s="1"/>
      <c r="FDY498" s="1"/>
      <c r="FDZ498" s="1"/>
      <c r="FEA498" s="1"/>
      <c r="FEB498" s="1"/>
      <c r="FEC498" s="1"/>
      <c r="FED498" s="1"/>
      <c r="FEE498" s="1"/>
      <c r="FEF498" s="1"/>
      <c r="FEG498" s="1"/>
      <c r="FEH498" s="1"/>
      <c r="FEI498" s="1"/>
      <c r="FEJ498" s="1"/>
      <c r="FEK498" s="1"/>
      <c r="FEL498" s="1"/>
      <c r="FEM498" s="1"/>
      <c r="FEN498" s="1"/>
      <c r="FEO498" s="1"/>
      <c r="FEP498" s="1"/>
      <c r="FEQ498" s="1"/>
      <c r="FER498" s="1"/>
      <c r="FES498" s="1"/>
      <c r="FET498" s="1"/>
      <c r="FEU498" s="1"/>
      <c r="FEV498" s="1"/>
      <c r="FEW498" s="1"/>
      <c r="FEX498" s="1"/>
      <c r="FEY498" s="1"/>
      <c r="FEZ498" s="1"/>
      <c r="FFA498" s="1"/>
      <c r="FFB498" s="1"/>
      <c r="FFC498" s="1"/>
      <c r="FFD498" s="1"/>
      <c r="FFE498" s="1"/>
      <c r="FFF498" s="1"/>
      <c r="FFG498" s="1"/>
      <c r="FFH498" s="1"/>
      <c r="FFI498" s="1"/>
      <c r="FFJ498" s="1"/>
      <c r="FFK498" s="1"/>
      <c r="FFL498" s="1"/>
      <c r="FFM498" s="1"/>
      <c r="FFN498" s="1"/>
      <c r="FFO498" s="1"/>
      <c r="FFP498" s="1"/>
      <c r="FFQ498" s="1"/>
      <c r="FFR498" s="1"/>
      <c r="FFS498" s="1"/>
      <c r="FFT498" s="1"/>
      <c r="FFU498" s="1"/>
      <c r="FFV498" s="1"/>
      <c r="FFW498" s="1"/>
      <c r="FFX498" s="1"/>
      <c r="FFY498" s="1"/>
      <c r="FFZ498" s="1"/>
      <c r="FGA498" s="1"/>
      <c r="FGB498" s="1"/>
      <c r="FGC498" s="1"/>
      <c r="FGD498" s="1"/>
      <c r="FGE498" s="1"/>
      <c r="FGF498" s="1"/>
      <c r="FGG498" s="1"/>
      <c r="FGH498" s="1"/>
      <c r="FGI498" s="1"/>
      <c r="FGJ498" s="1"/>
      <c r="FGK498" s="1"/>
      <c r="FGL498" s="1"/>
      <c r="FGM498" s="1"/>
      <c r="FGN498" s="1"/>
      <c r="FGO498" s="1"/>
      <c r="FGP498" s="1"/>
      <c r="FGQ498" s="1"/>
      <c r="FGR498" s="1"/>
      <c r="FGS498" s="1"/>
      <c r="FGT498" s="1"/>
      <c r="FGU498" s="1"/>
      <c r="FGV498" s="1"/>
      <c r="FGW498" s="1"/>
      <c r="FGX498" s="1"/>
      <c r="FGY498" s="1"/>
      <c r="FGZ498" s="1"/>
      <c r="FHA498" s="1"/>
      <c r="FHB498" s="1"/>
      <c r="FHC498" s="1"/>
      <c r="FHD498" s="1"/>
      <c r="FHE498" s="1"/>
      <c r="FHF498" s="1"/>
      <c r="FHG498" s="1"/>
      <c r="FHH498" s="1"/>
      <c r="FHI498" s="1"/>
      <c r="FHJ498" s="1"/>
      <c r="FHK498" s="1"/>
      <c r="FHL498" s="1"/>
      <c r="FHM498" s="1"/>
      <c r="FHN498" s="1"/>
      <c r="FHO498" s="1"/>
      <c r="FHP498" s="1"/>
      <c r="FHQ498" s="1"/>
      <c r="FHR498" s="1"/>
      <c r="FHS498" s="1"/>
      <c r="FHT498" s="1"/>
      <c r="FHU498" s="1"/>
      <c r="FHV498" s="1"/>
      <c r="FHW498" s="1"/>
      <c r="FHX498" s="1"/>
      <c r="FHY498" s="1"/>
      <c r="FHZ498" s="1"/>
      <c r="FIA498" s="1"/>
      <c r="FIB498" s="1"/>
      <c r="FIC498" s="1"/>
      <c r="FID498" s="1"/>
      <c r="FIE498" s="1"/>
      <c r="FIF498" s="1"/>
      <c r="FIG498" s="1"/>
      <c r="FIH498" s="1"/>
      <c r="FII498" s="1"/>
      <c r="FIJ498" s="1"/>
      <c r="FIK498" s="1"/>
      <c r="FIL498" s="1"/>
      <c r="FIM498" s="1"/>
      <c r="FIN498" s="1"/>
      <c r="FIO498" s="1"/>
      <c r="FIP498" s="1"/>
      <c r="FIQ498" s="1"/>
      <c r="FIR498" s="1"/>
      <c r="FIS498" s="1"/>
      <c r="FIT498" s="1"/>
      <c r="FIU498" s="1"/>
      <c r="FIV498" s="1"/>
      <c r="FIW498" s="1"/>
      <c r="FIX498" s="1"/>
      <c r="FIY498" s="1"/>
      <c r="FIZ498" s="1"/>
      <c r="FJA498" s="1"/>
      <c r="FJB498" s="1"/>
      <c r="FJC498" s="1"/>
      <c r="FJD498" s="1"/>
      <c r="FJE498" s="1"/>
      <c r="FJF498" s="1"/>
      <c r="FJG498" s="1"/>
      <c r="FJH498" s="1"/>
      <c r="FJI498" s="1"/>
      <c r="FJJ498" s="1"/>
      <c r="FJK498" s="1"/>
      <c r="FJL498" s="1"/>
      <c r="FJM498" s="1"/>
      <c r="FJN498" s="1"/>
      <c r="FJO498" s="1"/>
      <c r="FJP498" s="1"/>
      <c r="FJQ498" s="1"/>
      <c r="FJR498" s="1"/>
      <c r="FJS498" s="1"/>
      <c r="FJT498" s="1"/>
      <c r="FJU498" s="1"/>
      <c r="FJV498" s="1"/>
      <c r="FJW498" s="1"/>
      <c r="FJX498" s="1"/>
      <c r="FJY498" s="1"/>
      <c r="FJZ498" s="1"/>
      <c r="FKA498" s="1"/>
      <c r="FKB498" s="1"/>
      <c r="FKC498" s="1"/>
      <c r="FKD498" s="1"/>
      <c r="FKE498" s="1"/>
      <c r="FKF498" s="1"/>
      <c r="FKG498" s="1"/>
      <c r="FKH498" s="1"/>
      <c r="FKI498" s="1"/>
      <c r="FKJ498" s="1"/>
      <c r="FKK498" s="1"/>
      <c r="FKL498" s="1"/>
      <c r="FKM498" s="1"/>
      <c r="FKN498" s="1"/>
      <c r="FKO498" s="1"/>
      <c r="FKP498" s="1"/>
      <c r="FKQ498" s="1"/>
      <c r="FKR498" s="1"/>
      <c r="FKS498" s="1"/>
      <c r="FKT498" s="1"/>
      <c r="FKU498" s="1"/>
      <c r="FKV498" s="1"/>
      <c r="FKW498" s="1"/>
      <c r="FKX498" s="1"/>
      <c r="FKY498" s="1"/>
      <c r="FKZ498" s="1"/>
      <c r="FLA498" s="1"/>
      <c r="FLB498" s="1"/>
      <c r="FLC498" s="1"/>
      <c r="FLD498" s="1"/>
      <c r="FLE498" s="1"/>
      <c r="FLF498" s="1"/>
      <c r="FLG498" s="1"/>
      <c r="FLH498" s="1"/>
      <c r="FLI498" s="1"/>
      <c r="FLJ498" s="1"/>
      <c r="FLK498" s="1"/>
      <c r="FLL498" s="1"/>
      <c r="FLM498" s="1"/>
      <c r="FLN498" s="1"/>
      <c r="FLO498" s="1"/>
      <c r="FLP498" s="1"/>
      <c r="FLQ498" s="1"/>
      <c r="FLR498" s="1"/>
      <c r="FLS498" s="1"/>
      <c r="FLT498" s="1"/>
      <c r="FLU498" s="1"/>
      <c r="FLV498" s="1"/>
      <c r="FLW498" s="1"/>
      <c r="FLX498" s="1"/>
      <c r="FLY498" s="1"/>
      <c r="FLZ498" s="1"/>
      <c r="FMA498" s="1"/>
      <c r="FMB498" s="1"/>
      <c r="FMC498" s="1"/>
      <c r="FMD498" s="1"/>
      <c r="FME498" s="1"/>
      <c r="FMF498" s="1"/>
      <c r="FMG498" s="1"/>
      <c r="FMH498" s="1"/>
      <c r="FMI498" s="1"/>
      <c r="FMJ498" s="1"/>
      <c r="FMK498" s="1"/>
      <c r="FML498" s="1"/>
      <c r="FMM498" s="1"/>
      <c r="FMN498" s="1"/>
      <c r="FMO498" s="1"/>
      <c r="FMP498" s="1"/>
      <c r="FMQ498" s="1"/>
      <c r="FMR498" s="1"/>
      <c r="FMS498" s="1"/>
      <c r="FMT498" s="1"/>
      <c r="FMU498" s="1"/>
      <c r="FMV498" s="1"/>
      <c r="FMW498" s="1"/>
      <c r="FMX498" s="1"/>
      <c r="FMY498" s="1"/>
      <c r="FMZ498" s="1"/>
      <c r="FNA498" s="1"/>
      <c r="FNB498" s="1"/>
      <c r="FNC498" s="1"/>
      <c r="FND498" s="1"/>
      <c r="FNE498" s="1"/>
      <c r="FNF498" s="1"/>
      <c r="FNG498" s="1"/>
      <c r="FNH498" s="1"/>
      <c r="FNI498" s="1"/>
      <c r="FNJ498" s="1"/>
      <c r="FNK498" s="1"/>
      <c r="FNL498" s="1"/>
      <c r="FNM498" s="1"/>
      <c r="FNN498" s="1"/>
      <c r="FNO498" s="1"/>
      <c r="FNP498" s="1"/>
      <c r="FNQ498" s="1"/>
      <c r="FNR498" s="1"/>
      <c r="FNS498" s="1"/>
      <c r="FNT498" s="1"/>
      <c r="FNU498" s="1"/>
      <c r="FNV498" s="1"/>
      <c r="FNW498" s="1"/>
      <c r="FNX498" s="1"/>
      <c r="FNY498" s="1"/>
      <c r="FNZ498" s="1"/>
      <c r="FOA498" s="1"/>
      <c r="FOB498" s="1"/>
      <c r="FOC498" s="1"/>
      <c r="FOD498" s="1"/>
      <c r="FOE498" s="1"/>
      <c r="FOF498" s="1"/>
      <c r="FOG498" s="1"/>
      <c r="FOH498" s="1"/>
      <c r="FOI498" s="1"/>
      <c r="FOJ498" s="1"/>
      <c r="FOK498" s="1"/>
      <c r="FOL498" s="1"/>
      <c r="FOM498" s="1"/>
      <c r="FON498" s="1"/>
      <c r="FOO498" s="1"/>
      <c r="FOP498" s="1"/>
      <c r="FOQ498" s="1"/>
      <c r="FOR498" s="1"/>
      <c r="FOS498" s="1"/>
      <c r="FOT498" s="1"/>
      <c r="FOU498" s="1"/>
      <c r="FOV498" s="1"/>
      <c r="FOW498" s="1"/>
      <c r="FOX498" s="1"/>
      <c r="FOY498" s="1"/>
      <c r="FOZ498" s="1"/>
      <c r="FPA498" s="1"/>
      <c r="FPB498" s="1"/>
      <c r="FPC498" s="1"/>
      <c r="FPD498" s="1"/>
      <c r="FPE498" s="1"/>
      <c r="FPF498" s="1"/>
      <c r="FPG498" s="1"/>
      <c r="FPH498" s="1"/>
      <c r="FPI498" s="1"/>
      <c r="FPJ498" s="1"/>
      <c r="FPK498" s="1"/>
      <c r="FPL498" s="1"/>
      <c r="FPM498" s="1"/>
      <c r="FPN498" s="1"/>
      <c r="FPO498" s="1"/>
      <c r="FPP498" s="1"/>
      <c r="FPQ498" s="1"/>
      <c r="FPR498" s="1"/>
      <c r="FPS498" s="1"/>
      <c r="FPT498" s="1"/>
      <c r="FPU498" s="1"/>
      <c r="FPV498" s="1"/>
      <c r="FPW498" s="1"/>
      <c r="FPX498" s="1"/>
      <c r="FPY498" s="1"/>
      <c r="FPZ498" s="1"/>
      <c r="FQA498" s="1"/>
      <c r="FQB498" s="1"/>
      <c r="FQC498" s="1"/>
      <c r="FQD498" s="1"/>
      <c r="FQE498" s="1"/>
      <c r="FQF498" s="1"/>
      <c r="FQG498" s="1"/>
      <c r="FQH498" s="1"/>
      <c r="FQI498" s="1"/>
      <c r="FQJ498" s="1"/>
      <c r="FQK498" s="1"/>
      <c r="FQL498" s="1"/>
      <c r="FQM498" s="1"/>
      <c r="FQN498" s="1"/>
      <c r="FQO498" s="1"/>
      <c r="FQP498" s="1"/>
      <c r="FQQ498" s="1"/>
      <c r="FQR498" s="1"/>
      <c r="FQS498" s="1"/>
      <c r="FQT498" s="1"/>
      <c r="FQU498" s="1"/>
      <c r="FQV498" s="1"/>
      <c r="FQW498" s="1"/>
      <c r="FQX498" s="1"/>
      <c r="FQY498" s="1"/>
      <c r="FQZ498" s="1"/>
      <c r="FRA498" s="1"/>
      <c r="FRB498" s="1"/>
      <c r="FRC498" s="1"/>
      <c r="FRD498" s="1"/>
      <c r="FRE498" s="1"/>
      <c r="FRF498" s="1"/>
      <c r="FRG498" s="1"/>
      <c r="FRH498" s="1"/>
      <c r="FRI498" s="1"/>
      <c r="FRJ498" s="1"/>
      <c r="FRK498" s="1"/>
      <c r="FRL498" s="1"/>
      <c r="FRM498" s="1"/>
      <c r="FRN498" s="1"/>
      <c r="FRO498" s="1"/>
      <c r="FRP498" s="1"/>
      <c r="FRQ498" s="1"/>
      <c r="FRR498" s="1"/>
      <c r="FRS498" s="1"/>
      <c r="FRT498" s="1"/>
      <c r="FRU498" s="1"/>
      <c r="FRV498" s="1"/>
      <c r="FRW498" s="1"/>
      <c r="FRX498" s="1"/>
      <c r="FRY498" s="1"/>
      <c r="FRZ498" s="1"/>
      <c r="FSA498" s="1"/>
      <c r="FSB498" s="1"/>
      <c r="FSC498" s="1"/>
      <c r="FSD498" s="1"/>
      <c r="FSE498" s="1"/>
      <c r="FSF498" s="1"/>
      <c r="FSG498" s="1"/>
      <c r="FSH498" s="1"/>
      <c r="FSI498" s="1"/>
      <c r="FSJ498" s="1"/>
      <c r="FSK498" s="1"/>
      <c r="FSL498" s="1"/>
      <c r="FSM498" s="1"/>
      <c r="FSN498" s="1"/>
      <c r="FSO498" s="1"/>
      <c r="FSP498" s="1"/>
      <c r="FSQ498" s="1"/>
      <c r="FSR498" s="1"/>
      <c r="FSS498" s="1"/>
      <c r="FST498" s="1"/>
      <c r="FSU498" s="1"/>
      <c r="FSV498" s="1"/>
      <c r="FSW498" s="1"/>
      <c r="FSX498" s="1"/>
      <c r="FSY498" s="1"/>
      <c r="FSZ498" s="1"/>
      <c r="FTA498" s="1"/>
      <c r="FTB498" s="1"/>
      <c r="FTC498" s="1"/>
      <c r="FTD498" s="1"/>
      <c r="FTE498" s="1"/>
      <c r="FTF498" s="1"/>
      <c r="FTG498" s="1"/>
      <c r="FTH498" s="1"/>
      <c r="FTI498" s="1"/>
      <c r="FTJ498" s="1"/>
      <c r="FTK498" s="1"/>
      <c r="FTL498" s="1"/>
      <c r="FTM498" s="1"/>
      <c r="FTN498" s="1"/>
      <c r="FTO498" s="1"/>
      <c r="FTP498" s="1"/>
      <c r="FTQ498" s="1"/>
      <c r="FTR498" s="1"/>
      <c r="FTS498" s="1"/>
      <c r="FTT498" s="1"/>
      <c r="FTU498" s="1"/>
      <c r="FTV498" s="1"/>
      <c r="FTW498" s="1"/>
      <c r="FTX498" s="1"/>
      <c r="FTY498" s="1"/>
      <c r="FTZ498" s="1"/>
      <c r="FUA498" s="1"/>
      <c r="FUB498" s="1"/>
      <c r="FUC498" s="1"/>
      <c r="FUD498" s="1"/>
      <c r="FUE498" s="1"/>
      <c r="FUF498" s="1"/>
      <c r="FUG498" s="1"/>
      <c r="FUH498" s="1"/>
      <c r="FUI498" s="1"/>
      <c r="FUJ498" s="1"/>
      <c r="FUK498" s="1"/>
      <c r="FUL498" s="1"/>
      <c r="FUM498" s="1"/>
      <c r="FUN498" s="1"/>
      <c r="FUO498" s="1"/>
      <c r="FUP498" s="1"/>
      <c r="FUQ498" s="1"/>
      <c r="FUR498" s="1"/>
      <c r="FUS498" s="1"/>
      <c r="FUT498" s="1"/>
      <c r="FUU498" s="1"/>
      <c r="FUV498" s="1"/>
      <c r="FUW498" s="1"/>
      <c r="FUX498" s="1"/>
      <c r="FUY498" s="1"/>
      <c r="FUZ498" s="1"/>
      <c r="FVA498" s="1"/>
      <c r="FVB498" s="1"/>
      <c r="FVC498" s="1"/>
      <c r="FVD498" s="1"/>
      <c r="FVE498" s="1"/>
      <c r="FVF498" s="1"/>
      <c r="FVG498" s="1"/>
      <c r="FVH498" s="1"/>
      <c r="FVI498" s="1"/>
      <c r="FVJ498" s="1"/>
      <c r="FVK498" s="1"/>
      <c r="FVL498" s="1"/>
      <c r="FVM498" s="1"/>
      <c r="FVN498" s="1"/>
      <c r="FVO498" s="1"/>
      <c r="FVP498" s="1"/>
      <c r="FVQ498" s="1"/>
      <c r="FVR498" s="1"/>
      <c r="FVS498" s="1"/>
      <c r="FVT498" s="1"/>
      <c r="FVU498" s="1"/>
      <c r="FVV498" s="1"/>
      <c r="FVW498" s="1"/>
      <c r="FVX498" s="1"/>
      <c r="FVY498" s="1"/>
      <c r="FVZ498" s="1"/>
      <c r="FWA498" s="1"/>
      <c r="FWB498" s="1"/>
      <c r="FWC498" s="1"/>
      <c r="FWD498" s="1"/>
      <c r="FWE498" s="1"/>
      <c r="FWF498" s="1"/>
      <c r="FWG498" s="1"/>
      <c r="FWH498" s="1"/>
      <c r="FWI498" s="1"/>
      <c r="FWJ498" s="1"/>
      <c r="FWK498" s="1"/>
      <c r="FWL498" s="1"/>
      <c r="FWM498" s="1"/>
      <c r="FWN498" s="1"/>
      <c r="FWO498" s="1"/>
      <c r="FWP498" s="1"/>
      <c r="FWQ498" s="1"/>
      <c r="FWR498" s="1"/>
      <c r="FWS498" s="1"/>
      <c r="FWT498" s="1"/>
      <c r="FWU498" s="1"/>
      <c r="FWV498" s="1"/>
      <c r="FWW498" s="1"/>
      <c r="FWX498" s="1"/>
      <c r="FWY498" s="1"/>
      <c r="FWZ498" s="1"/>
      <c r="FXA498" s="1"/>
      <c r="FXB498" s="1"/>
      <c r="FXC498" s="1"/>
      <c r="FXD498" s="1"/>
      <c r="FXE498" s="1"/>
      <c r="FXF498" s="1"/>
      <c r="FXG498" s="1"/>
      <c r="FXH498" s="1"/>
      <c r="FXI498" s="1"/>
      <c r="FXJ498" s="1"/>
      <c r="FXK498" s="1"/>
      <c r="FXL498" s="1"/>
      <c r="FXM498" s="1"/>
      <c r="FXN498" s="1"/>
      <c r="FXO498" s="1"/>
      <c r="FXP498" s="1"/>
      <c r="FXQ498" s="1"/>
      <c r="FXR498" s="1"/>
      <c r="FXS498" s="1"/>
      <c r="FXT498" s="1"/>
      <c r="FXU498" s="1"/>
      <c r="FXV498" s="1"/>
      <c r="FXW498" s="1"/>
      <c r="FXX498" s="1"/>
      <c r="FXY498" s="1"/>
      <c r="FXZ498" s="1"/>
      <c r="FYA498" s="1"/>
      <c r="FYB498" s="1"/>
      <c r="FYC498" s="1"/>
      <c r="FYD498" s="1"/>
      <c r="FYE498" s="1"/>
      <c r="FYF498" s="1"/>
      <c r="FYG498" s="1"/>
      <c r="FYH498" s="1"/>
      <c r="FYI498" s="1"/>
      <c r="FYJ498" s="1"/>
      <c r="FYK498" s="1"/>
      <c r="FYL498" s="1"/>
      <c r="FYM498" s="1"/>
      <c r="FYN498" s="1"/>
      <c r="FYO498" s="1"/>
      <c r="FYP498" s="1"/>
      <c r="FYQ498" s="1"/>
      <c r="FYR498" s="1"/>
      <c r="FYS498" s="1"/>
      <c r="FYT498" s="1"/>
      <c r="FYU498" s="1"/>
      <c r="FYV498" s="1"/>
      <c r="FYW498" s="1"/>
      <c r="FYX498" s="1"/>
      <c r="FYY498" s="1"/>
      <c r="FYZ498" s="1"/>
      <c r="FZA498" s="1"/>
      <c r="FZB498" s="1"/>
      <c r="FZC498" s="1"/>
      <c r="FZD498" s="1"/>
      <c r="FZE498" s="1"/>
      <c r="FZF498" s="1"/>
      <c r="FZG498" s="1"/>
      <c r="FZH498" s="1"/>
      <c r="FZI498" s="1"/>
      <c r="FZJ498" s="1"/>
      <c r="FZK498" s="1"/>
      <c r="FZL498" s="1"/>
      <c r="FZM498" s="1"/>
      <c r="FZN498" s="1"/>
      <c r="FZO498" s="1"/>
      <c r="FZP498" s="1"/>
      <c r="FZQ498" s="1"/>
      <c r="FZR498" s="1"/>
      <c r="FZS498" s="1"/>
      <c r="FZT498" s="1"/>
      <c r="FZU498" s="1"/>
      <c r="FZV498" s="1"/>
      <c r="FZW498" s="1"/>
      <c r="FZX498" s="1"/>
      <c r="FZY498" s="1"/>
      <c r="FZZ498" s="1"/>
      <c r="GAA498" s="1"/>
      <c r="GAB498" s="1"/>
      <c r="GAC498" s="1"/>
      <c r="GAD498" s="1"/>
      <c r="GAE498" s="1"/>
      <c r="GAF498" s="1"/>
      <c r="GAG498" s="1"/>
      <c r="GAH498" s="1"/>
      <c r="GAI498" s="1"/>
      <c r="GAJ498" s="1"/>
      <c r="GAK498" s="1"/>
      <c r="GAL498" s="1"/>
      <c r="GAM498" s="1"/>
      <c r="GAN498" s="1"/>
      <c r="GAO498" s="1"/>
      <c r="GAP498" s="1"/>
      <c r="GAQ498" s="1"/>
      <c r="GAR498" s="1"/>
      <c r="GAS498" s="1"/>
      <c r="GAT498" s="1"/>
      <c r="GAU498" s="1"/>
      <c r="GAV498" s="1"/>
      <c r="GAW498" s="1"/>
      <c r="GAX498" s="1"/>
      <c r="GAY498" s="1"/>
      <c r="GAZ498" s="1"/>
      <c r="GBA498" s="1"/>
      <c r="GBB498" s="1"/>
      <c r="GBC498" s="1"/>
      <c r="GBD498" s="1"/>
      <c r="GBE498" s="1"/>
      <c r="GBF498" s="1"/>
      <c r="GBG498" s="1"/>
      <c r="GBH498" s="1"/>
      <c r="GBI498" s="1"/>
      <c r="GBJ498" s="1"/>
      <c r="GBK498" s="1"/>
      <c r="GBL498" s="1"/>
      <c r="GBM498" s="1"/>
      <c r="GBN498" s="1"/>
      <c r="GBO498" s="1"/>
      <c r="GBP498" s="1"/>
      <c r="GBQ498" s="1"/>
      <c r="GBR498" s="1"/>
      <c r="GBS498" s="1"/>
      <c r="GBT498" s="1"/>
      <c r="GBU498" s="1"/>
      <c r="GBV498" s="1"/>
      <c r="GBW498" s="1"/>
      <c r="GBX498" s="1"/>
      <c r="GBY498" s="1"/>
      <c r="GBZ498" s="1"/>
      <c r="GCA498" s="1"/>
      <c r="GCB498" s="1"/>
      <c r="GCC498" s="1"/>
      <c r="GCD498" s="1"/>
      <c r="GCE498" s="1"/>
      <c r="GCF498" s="1"/>
      <c r="GCG498" s="1"/>
      <c r="GCH498" s="1"/>
      <c r="GCI498" s="1"/>
      <c r="GCJ498" s="1"/>
      <c r="GCK498" s="1"/>
      <c r="GCL498" s="1"/>
      <c r="GCM498" s="1"/>
      <c r="GCN498" s="1"/>
      <c r="GCO498" s="1"/>
      <c r="GCP498" s="1"/>
      <c r="GCQ498" s="1"/>
      <c r="GCR498" s="1"/>
      <c r="GCS498" s="1"/>
      <c r="GCT498" s="1"/>
      <c r="GCU498" s="1"/>
      <c r="GCV498" s="1"/>
      <c r="GCW498" s="1"/>
      <c r="GCX498" s="1"/>
      <c r="GCY498" s="1"/>
      <c r="GCZ498" s="1"/>
      <c r="GDA498" s="1"/>
      <c r="GDB498" s="1"/>
      <c r="GDC498" s="1"/>
      <c r="GDD498" s="1"/>
      <c r="GDE498" s="1"/>
      <c r="GDF498" s="1"/>
      <c r="GDG498" s="1"/>
      <c r="GDH498" s="1"/>
      <c r="GDI498" s="1"/>
      <c r="GDJ498" s="1"/>
      <c r="GDK498" s="1"/>
      <c r="GDL498" s="1"/>
      <c r="GDM498" s="1"/>
      <c r="GDN498" s="1"/>
      <c r="GDO498" s="1"/>
      <c r="GDP498" s="1"/>
      <c r="GDQ498" s="1"/>
      <c r="GDR498" s="1"/>
      <c r="GDS498" s="1"/>
      <c r="GDT498" s="1"/>
      <c r="GDU498" s="1"/>
      <c r="GDV498" s="1"/>
      <c r="GDW498" s="1"/>
      <c r="GDX498" s="1"/>
      <c r="GDY498" s="1"/>
      <c r="GDZ498" s="1"/>
      <c r="GEA498" s="1"/>
      <c r="GEB498" s="1"/>
      <c r="GEC498" s="1"/>
      <c r="GED498" s="1"/>
      <c r="GEE498" s="1"/>
      <c r="GEF498" s="1"/>
      <c r="GEG498" s="1"/>
      <c r="GEH498" s="1"/>
      <c r="GEI498" s="1"/>
      <c r="GEJ498" s="1"/>
      <c r="GEK498" s="1"/>
      <c r="GEL498" s="1"/>
      <c r="GEM498" s="1"/>
      <c r="GEN498" s="1"/>
      <c r="GEO498" s="1"/>
      <c r="GEP498" s="1"/>
      <c r="GEQ498" s="1"/>
      <c r="GER498" s="1"/>
      <c r="GES498" s="1"/>
      <c r="GET498" s="1"/>
      <c r="GEU498" s="1"/>
      <c r="GEV498" s="1"/>
      <c r="GEW498" s="1"/>
      <c r="GEX498" s="1"/>
      <c r="GEY498" s="1"/>
      <c r="GEZ498" s="1"/>
      <c r="GFA498" s="1"/>
      <c r="GFB498" s="1"/>
      <c r="GFC498" s="1"/>
      <c r="GFD498" s="1"/>
      <c r="GFE498" s="1"/>
      <c r="GFF498" s="1"/>
      <c r="GFG498" s="1"/>
      <c r="GFH498" s="1"/>
      <c r="GFI498" s="1"/>
      <c r="GFJ498" s="1"/>
      <c r="GFK498" s="1"/>
      <c r="GFL498" s="1"/>
      <c r="GFM498" s="1"/>
      <c r="GFN498" s="1"/>
      <c r="GFO498" s="1"/>
      <c r="GFP498" s="1"/>
      <c r="GFQ498" s="1"/>
      <c r="GFR498" s="1"/>
      <c r="GFS498" s="1"/>
      <c r="GFT498" s="1"/>
      <c r="GFU498" s="1"/>
      <c r="GFV498" s="1"/>
      <c r="GFW498" s="1"/>
      <c r="GFX498" s="1"/>
      <c r="GFY498" s="1"/>
      <c r="GFZ498" s="1"/>
      <c r="GGA498" s="1"/>
      <c r="GGB498" s="1"/>
      <c r="GGC498" s="1"/>
      <c r="GGD498" s="1"/>
      <c r="GGE498" s="1"/>
      <c r="GGF498" s="1"/>
      <c r="GGG498" s="1"/>
      <c r="GGH498" s="1"/>
      <c r="GGI498" s="1"/>
      <c r="GGJ498" s="1"/>
      <c r="GGK498" s="1"/>
      <c r="GGL498" s="1"/>
      <c r="GGM498" s="1"/>
      <c r="GGN498" s="1"/>
      <c r="GGO498" s="1"/>
      <c r="GGP498" s="1"/>
      <c r="GGQ498" s="1"/>
      <c r="GGR498" s="1"/>
      <c r="GGS498" s="1"/>
      <c r="GGT498" s="1"/>
      <c r="GGU498" s="1"/>
      <c r="GGV498" s="1"/>
      <c r="GGW498" s="1"/>
      <c r="GGX498" s="1"/>
      <c r="GGY498" s="1"/>
      <c r="GGZ498" s="1"/>
      <c r="GHA498" s="1"/>
      <c r="GHB498" s="1"/>
      <c r="GHC498" s="1"/>
      <c r="GHD498" s="1"/>
      <c r="GHE498" s="1"/>
      <c r="GHF498" s="1"/>
      <c r="GHG498" s="1"/>
      <c r="GHH498" s="1"/>
      <c r="GHI498" s="1"/>
      <c r="GHJ498" s="1"/>
      <c r="GHK498" s="1"/>
      <c r="GHL498" s="1"/>
      <c r="GHM498" s="1"/>
      <c r="GHN498" s="1"/>
      <c r="GHO498" s="1"/>
      <c r="GHP498" s="1"/>
      <c r="GHQ498" s="1"/>
      <c r="GHR498" s="1"/>
      <c r="GHS498" s="1"/>
      <c r="GHT498" s="1"/>
      <c r="GHU498" s="1"/>
      <c r="GHV498" s="1"/>
      <c r="GHW498" s="1"/>
      <c r="GHX498" s="1"/>
      <c r="GHY498" s="1"/>
      <c r="GHZ498" s="1"/>
      <c r="GIA498" s="1"/>
      <c r="GIB498" s="1"/>
      <c r="GIC498" s="1"/>
      <c r="GID498" s="1"/>
      <c r="GIE498" s="1"/>
      <c r="GIF498" s="1"/>
      <c r="GIG498" s="1"/>
      <c r="GIH498" s="1"/>
      <c r="GII498" s="1"/>
      <c r="GIJ498" s="1"/>
      <c r="GIK498" s="1"/>
      <c r="GIL498" s="1"/>
      <c r="GIM498" s="1"/>
      <c r="GIN498" s="1"/>
      <c r="GIO498" s="1"/>
      <c r="GIP498" s="1"/>
      <c r="GIQ498" s="1"/>
      <c r="GIR498" s="1"/>
      <c r="GIS498" s="1"/>
      <c r="GIT498" s="1"/>
      <c r="GIU498" s="1"/>
      <c r="GIV498" s="1"/>
      <c r="GIW498" s="1"/>
      <c r="GIX498" s="1"/>
      <c r="GIY498" s="1"/>
      <c r="GIZ498" s="1"/>
      <c r="GJA498" s="1"/>
      <c r="GJB498" s="1"/>
      <c r="GJC498" s="1"/>
      <c r="GJD498" s="1"/>
      <c r="GJE498" s="1"/>
      <c r="GJF498" s="1"/>
      <c r="GJG498" s="1"/>
      <c r="GJH498" s="1"/>
      <c r="GJI498" s="1"/>
      <c r="GJJ498" s="1"/>
      <c r="GJK498" s="1"/>
      <c r="GJL498" s="1"/>
      <c r="GJM498" s="1"/>
      <c r="GJN498" s="1"/>
      <c r="GJO498" s="1"/>
      <c r="GJP498" s="1"/>
      <c r="GJQ498" s="1"/>
      <c r="GJR498" s="1"/>
      <c r="GJS498" s="1"/>
      <c r="GJT498" s="1"/>
      <c r="GJU498" s="1"/>
      <c r="GJV498" s="1"/>
      <c r="GJW498" s="1"/>
      <c r="GJX498" s="1"/>
      <c r="GJY498" s="1"/>
      <c r="GJZ498" s="1"/>
      <c r="GKA498" s="1"/>
      <c r="GKB498" s="1"/>
      <c r="GKC498" s="1"/>
      <c r="GKD498" s="1"/>
      <c r="GKE498" s="1"/>
      <c r="GKF498" s="1"/>
      <c r="GKG498" s="1"/>
      <c r="GKH498" s="1"/>
      <c r="GKI498" s="1"/>
      <c r="GKJ498" s="1"/>
      <c r="GKK498" s="1"/>
      <c r="GKL498" s="1"/>
      <c r="GKM498" s="1"/>
      <c r="GKN498" s="1"/>
      <c r="GKO498" s="1"/>
      <c r="GKP498" s="1"/>
      <c r="GKQ498" s="1"/>
      <c r="GKR498" s="1"/>
      <c r="GKS498" s="1"/>
      <c r="GKT498" s="1"/>
      <c r="GKU498" s="1"/>
      <c r="GKV498" s="1"/>
      <c r="GKW498" s="1"/>
      <c r="GKX498" s="1"/>
      <c r="GKY498" s="1"/>
      <c r="GKZ498" s="1"/>
      <c r="GLA498" s="1"/>
      <c r="GLB498" s="1"/>
      <c r="GLC498" s="1"/>
      <c r="GLD498" s="1"/>
      <c r="GLE498" s="1"/>
      <c r="GLF498" s="1"/>
      <c r="GLG498" s="1"/>
      <c r="GLH498" s="1"/>
      <c r="GLI498" s="1"/>
      <c r="GLJ498" s="1"/>
      <c r="GLK498" s="1"/>
      <c r="GLL498" s="1"/>
      <c r="GLM498" s="1"/>
      <c r="GLN498" s="1"/>
      <c r="GLO498" s="1"/>
      <c r="GLP498" s="1"/>
      <c r="GLQ498" s="1"/>
      <c r="GLR498" s="1"/>
      <c r="GLS498" s="1"/>
      <c r="GLT498" s="1"/>
      <c r="GLU498" s="1"/>
      <c r="GLV498" s="1"/>
      <c r="GLW498" s="1"/>
      <c r="GLX498" s="1"/>
      <c r="GLY498" s="1"/>
      <c r="GLZ498" s="1"/>
      <c r="GMA498" s="1"/>
      <c r="GMB498" s="1"/>
      <c r="GMC498" s="1"/>
      <c r="GMD498" s="1"/>
      <c r="GME498" s="1"/>
      <c r="GMF498" s="1"/>
      <c r="GMG498" s="1"/>
      <c r="GMH498" s="1"/>
      <c r="GMI498" s="1"/>
      <c r="GMJ498" s="1"/>
      <c r="GMK498" s="1"/>
      <c r="GML498" s="1"/>
      <c r="GMM498" s="1"/>
      <c r="GMN498" s="1"/>
      <c r="GMO498" s="1"/>
      <c r="GMP498" s="1"/>
      <c r="GMQ498" s="1"/>
      <c r="GMR498" s="1"/>
      <c r="GMS498" s="1"/>
      <c r="GMT498" s="1"/>
      <c r="GMU498" s="1"/>
      <c r="GMV498" s="1"/>
      <c r="GMW498" s="1"/>
      <c r="GMX498" s="1"/>
      <c r="GMY498" s="1"/>
      <c r="GMZ498" s="1"/>
      <c r="GNA498" s="1"/>
      <c r="GNB498" s="1"/>
      <c r="GNC498" s="1"/>
      <c r="GND498" s="1"/>
      <c r="GNE498" s="1"/>
      <c r="GNF498" s="1"/>
      <c r="GNG498" s="1"/>
      <c r="GNH498" s="1"/>
      <c r="GNI498" s="1"/>
      <c r="GNJ498" s="1"/>
      <c r="GNK498" s="1"/>
      <c r="GNL498" s="1"/>
      <c r="GNM498" s="1"/>
      <c r="GNN498" s="1"/>
      <c r="GNO498" s="1"/>
      <c r="GNP498" s="1"/>
      <c r="GNQ498" s="1"/>
      <c r="GNR498" s="1"/>
      <c r="GNS498" s="1"/>
      <c r="GNT498" s="1"/>
      <c r="GNU498" s="1"/>
      <c r="GNV498" s="1"/>
      <c r="GNW498" s="1"/>
      <c r="GNX498" s="1"/>
      <c r="GNY498" s="1"/>
      <c r="GNZ498" s="1"/>
      <c r="GOA498" s="1"/>
      <c r="GOB498" s="1"/>
      <c r="GOC498" s="1"/>
      <c r="GOD498" s="1"/>
      <c r="GOE498" s="1"/>
      <c r="GOF498" s="1"/>
      <c r="GOG498" s="1"/>
      <c r="GOH498" s="1"/>
      <c r="GOI498" s="1"/>
      <c r="GOJ498" s="1"/>
      <c r="GOK498" s="1"/>
      <c r="GOL498" s="1"/>
      <c r="GOM498" s="1"/>
      <c r="GON498" s="1"/>
      <c r="GOO498" s="1"/>
      <c r="GOP498" s="1"/>
      <c r="GOQ498" s="1"/>
      <c r="GOR498" s="1"/>
      <c r="GOS498" s="1"/>
      <c r="GOT498" s="1"/>
      <c r="GOU498" s="1"/>
      <c r="GOV498" s="1"/>
      <c r="GOW498" s="1"/>
      <c r="GOX498" s="1"/>
      <c r="GOY498" s="1"/>
      <c r="GOZ498" s="1"/>
      <c r="GPA498" s="1"/>
      <c r="GPB498" s="1"/>
      <c r="GPC498" s="1"/>
      <c r="GPD498" s="1"/>
      <c r="GPE498" s="1"/>
      <c r="GPF498" s="1"/>
      <c r="GPG498" s="1"/>
      <c r="GPH498" s="1"/>
      <c r="GPI498" s="1"/>
      <c r="GPJ498" s="1"/>
      <c r="GPK498" s="1"/>
      <c r="GPL498" s="1"/>
      <c r="GPM498" s="1"/>
      <c r="GPN498" s="1"/>
      <c r="GPO498" s="1"/>
      <c r="GPP498" s="1"/>
      <c r="GPQ498" s="1"/>
      <c r="GPR498" s="1"/>
      <c r="GPS498" s="1"/>
      <c r="GPT498" s="1"/>
      <c r="GPU498" s="1"/>
      <c r="GPV498" s="1"/>
      <c r="GPW498" s="1"/>
      <c r="GPX498" s="1"/>
      <c r="GPY498" s="1"/>
      <c r="GPZ498" s="1"/>
      <c r="GQA498" s="1"/>
      <c r="GQB498" s="1"/>
      <c r="GQC498" s="1"/>
      <c r="GQD498" s="1"/>
      <c r="GQE498" s="1"/>
      <c r="GQF498" s="1"/>
      <c r="GQG498" s="1"/>
      <c r="GQH498" s="1"/>
      <c r="GQI498" s="1"/>
      <c r="GQJ498" s="1"/>
      <c r="GQK498" s="1"/>
      <c r="GQL498" s="1"/>
      <c r="GQM498" s="1"/>
      <c r="GQN498" s="1"/>
      <c r="GQO498" s="1"/>
      <c r="GQP498" s="1"/>
      <c r="GQQ498" s="1"/>
      <c r="GQR498" s="1"/>
      <c r="GQS498" s="1"/>
      <c r="GQT498" s="1"/>
      <c r="GQU498" s="1"/>
      <c r="GQV498" s="1"/>
      <c r="GQW498" s="1"/>
      <c r="GQX498" s="1"/>
      <c r="GQY498" s="1"/>
      <c r="GQZ498" s="1"/>
      <c r="GRA498" s="1"/>
      <c r="GRB498" s="1"/>
      <c r="GRC498" s="1"/>
      <c r="GRD498" s="1"/>
      <c r="GRE498" s="1"/>
      <c r="GRF498" s="1"/>
      <c r="GRG498" s="1"/>
      <c r="GRH498" s="1"/>
      <c r="GRI498" s="1"/>
      <c r="GRJ498" s="1"/>
      <c r="GRK498" s="1"/>
      <c r="GRL498" s="1"/>
      <c r="GRM498" s="1"/>
      <c r="GRN498" s="1"/>
      <c r="GRO498" s="1"/>
      <c r="GRP498" s="1"/>
      <c r="GRQ498" s="1"/>
      <c r="GRR498" s="1"/>
      <c r="GRS498" s="1"/>
      <c r="GRT498" s="1"/>
      <c r="GRU498" s="1"/>
      <c r="GRV498" s="1"/>
      <c r="GRW498" s="1"/>
      <c r="GRX498" s="1"/>
      <c r="GRY498" s="1"/>
      <c r="GRZ498" s="1"/>
      <c r="GSA498" s="1"/>
      <c r="GSB498" s="1"/>
      <c r="GSC498" s="1"/>
      <c r="GSD498" s="1"/>
      <c r="GSE498" s="1"/>
      <c r="GSF498" s="1"/>
      <c r="GSG498" s="1"/>
      <c r="GSH498" s="1"/>
      <c r="GSI498" s="1"/>
      <c r="GSJ498" s="1"/>
      <c r="GSK498" s="1"/>
      <c r="GSL498" s="1"/>
      <c r="GSM498" s="1"/>
      <c r="GSN498" s="1"/>
      <c r="GSO498" s="1"/>
      <c r="GSP498" s="1"/>
      <c r="GSQ498" s="1"/>
      <c r="GSR498" s="1"/>
      <c r="GSS498" s="1"/>
      <c r="GST498" s="1"/>
      <c r="GSU498" s="1"/>
      <c r="GSV498" s="1"/>
      <c r="GSW498" s="1"/>
      <c r="GSX498" s="1"/>
      <c r="GSY498" s="1"/>
      <c r="GSZ498" s="1"/>
      <c r="GTA498" s="1"/>
      <c r="GTB498" s="1"/>
      <c r="GTC498" s="1"/>
      <c r="GTD498" s="1"/>
      <c r="GTE498" s="1"/>
      <c r="GTF498" s="1"/>
      <c r="GTG498" s="1"/>
      <c r="GTH498" s="1"/>
      <c r="GTI498" s="1"/>
      <c r="GTJ498" s="1"/>
      <c r="GTK498" s="1"/>
      <c r="GTL498" s="1"/>
      <c r="GTM498" s="1"/>
      <c r="GTN498" s="1"/>
      <c r="GTO498" s="1"/>
      <c r="GTP498" s="1"/>
      <c r="GTQ498" s="1"/>
      <c r="GTR498" s="1"/>
      <c r="GTS498" s="1"/>
      <c r="GTT498" s="1"/>
      <c r="GTU498" s="1"/>
      <c r="GTV498" s="1"/>
      <c r="GTW498" s="1"/>
      <c r="GTX498" s="1"/>
      <c r="GTY498" s="1"/>
      <c r="GTZ498" s="1"/>
      <c r="GUA498" s="1"/>
      <c r="GUB498" s="1"/>
      <c r="GUC498" s="1"/>
      <c r="GUD498" s="1"/>
      <c r="GUE498" s="1"/>
      <c r="GUF498" s="1"/>
      <c r="GUG498" s="1"/>
      <c r="GUH498" s="1"/>
      <c r="GUI498" s="1"/>
      <c r="GUJ498" s="1"/>
      <c r="GUK498" s="1"/>
      <c r="GUL498" s="1"/>
      <c r="GUM498" s="1"/>
      <c r="GUN498" s="1"/>
      <c r="GUO498" s="1"/>
      <c r="GUP498" s="1"/>
      <c r="GUQ498" s="1"/>
      <c r="GUR498" s="1"/>
      <c r="GUS498" s="1"/>
      <c r="GUT498" s="1"/>
      <c r="GUU498" s="1"/>
      <c r="GUV498" s="1"/>
      <c r="GUW498" s="1"/>
      <c r="GUX498" s="1"/>
      <c r="GUY498" s="1"/>
      <c r="GUZ498" s="1"/>
      <c r="GVA498" s="1"/>
      <c r="GVB498" s="1"/>
      <c r="GVC498" s="1"/>
      <c r="GVD498" s="1"/>
      <c r="GVE498" s="1"/>
      <c r="GVF498" s="1"/>
      <c r="GVG498" s="1"/>
      <c r="GVH498" s="1"/>
      <c r="GVI498" s="1"/>
      <c r="GVJ498" s="1"/>
      <c r="GVK498" s="1"/>
      <c r="GVL498" s="1"/>
      <c r="GVM498" s="1"/>
      <c r="GVN498" s="1"/>
      <c r="GVO498" s="1"/>
      <c r="GVP498" s="1"/>
      <c r="GVQ498" s="1"/>
      <c r="GVR498" s="1"/>
      <c r="GVS498" s="1"/>
      <c r="GVT498" s="1"/>
      <c r="GVU498" s="1"/>
      <c r="GVV498" s="1"/>
      <c r="GVW498" s="1"/>
      <c r="GVX498" s="1"/>
      <c r="GVY498" s="1"/>
      <c r="GVZ498" s="1"/>
      <c r="GWA498" s="1"/>
      <c r="GWB498" s="1"/>
      <c r="GWC498" s="1"/>
      <c r="GWD498" s="1"/>
      <c r="GWE498" s="1"/>
      <c r="GWF498" s="1"/>
      <c r="GWG498" s="1"/>
      <c r="GWH498" s="1"/>
      <c r="GWI498" s="1"/>
      <c r="GWJ498" s="1"/>
      <c r="GWK498" s="1"/>
      <c r="GWL498" s="1"/>
      <c r="GWM498" s="1"/>
      <c r="GWN498" s="1"/>
      <c r="GWO498" s="1"/>
      <c r="GWP498" s="1"/>
      <c r="GWQ498" s="1"/>
      <c r="GWR498" s="1"/>
      <c r="GWS498" s="1"/>
      <c r="GWT498" s="1"/>
      <c r="GWU498" s="1"/>
      <c r="GWV498" s="1"/>
      <c r="GWW498" s="1"/>
      <c r="GWX498" s="1"/>
      <c r="GWY498" s="1"/>
      <c r="GWZ498" s="1"/>
      <c r="GXA498" s="1"/>
      <c r="GXB498" s="1"/>
      <c r="GXC498" s="1"/>
      <c r="GXD498" s="1"/>
      <c r="GXE498" s="1"/>
      <c r="GXF498" s="1"/>
      <c r="GXG498" s="1"/>
      <c r="GXH498" s="1"/>
      <c r="GXI498" s="1"/>
      <c r="GXJ498" s="1"/>
      <c r="GXK498" s="1"/>
      <c r="GXL498" s="1"/>
      <c r="GXM498" s="1"/>
      <c r="GXN498" s="1"/>
      <c r="GXO498" s="1"/>
      <c r="GXP498" s="1"/>
      <c r="GXQ498" s="1"/>
      <c r="GXR498" s="1"/>
      <c r="GXS498" s="1"/>
      <c r="GXT498" s="1"/>
      <c r="GXU498" s="1"/>
      <c r="GXV498" s="1"/>
      <c r="GXW498" s="1"/>
      <c r="GXX498" s="1"/>
      <c r="GXY498" s="1"/>
      <c r="GXZ498" s="1"/>
      <c r="GYA498" s="1"/>
      <c r="GYB498" s="1"/>
      <c r="GYC498" s="1"/>
      <c r="GYD498" s="1"/>
      <c r="GYE498" s="1"/>
      <c r="GYF498" s="1"/>
      <c r="GYG498" s="1"/>
      <c r="GYH498" s="1"/>
      <c r="GYI498" s="1"/>
      <c r="GYJ498" s="1"/>
      <c r="GYK498" s="1"/>
      <c r="GYL498" s="1"/>
      <c r="GYM498" s="1"/>
      <c r="GYN498" s="1"/>
      <c r="GYO498" s="1"/>
      <c r="GYP498" s="1"/>
      <c r="GYQ498" s="1"/>
      <c r="GYR498" s="1"/>
      <c r="GYS498" s="1"/>
      <c r="GYT498" s="1"/>
      <c r="GYU498" s="1"/>
      <c r="GYV498" s="1"/>
      <c r="GYW498" s="1"/>
      <c r="GYX498" s="1"/>
      <c r="GYY498" s="1"/>
      <c r="GYZ498" s="1"/>
      <c r="GZA498" s="1"/>
      <c r="GZB498" s="1"/>
      <c r="GZC498" s="1"/>
      <c r="GZD498" s="1"/>
      <c r="GZE498" s="1"/>
      <c r="GZF498" s="1"/>
      <c r="GZG498" s="1"/>
      <c r="GZH498" s="1"/>
      <c r="GZI498" s="1"/>
      <c r="GZJ498" s="1"/>
      <c r="GZK498" s="1"/>
      <c r="GZL498" s="1"/>
      <c r="GZM498" s="1"/>
      <c r="GZN498" s="1"/>
      <c r="GZO498" s="1"/>
      <c r="GZP498" s="1"/>
      <c r="GZQ498" s="1"/>
      <c r="GZR498" s="1"/>
      <c r="GZS498" s="1"/>
      <c r="GZT498" s="1"/>
      <c r="GZU498" s="1"/>
      <c r="GZV498" s="1"/>
      <c r="GZW498" s="1"/>
      <c r="GZX498" s="1"/>
      <c r="GZY498" s="1"/>
      <c r="GZZ498" s="1"/>
      <c r="HAA498" s="1"/>
      <c r="HAB498" s="1"/>
      <c r="HAC498" s="1"/>
      <c r="HAD498" s="1"/>
      <c r="HAE498" s="1"/>
      <c r="HAF498" s="1"/>
      <c r="HAG498" s="1"/>
      <c r="HAH498" s="1"/>
      <c r="HAI498" s="1"/>
      <c r="HAJ498" s="1"/>
      <c r="HAK498" s="1"/>
      <c r="HAL498" s="1"/>
      <c r="HAM498" s="1"/>
      <c r="HAN498" s="1"/>
      <c r="HAO498" s="1"/>
      <c r="HAP498" s="1"/>
      <c r="HAQ498" s="1"/>
      <c r="HAR498" s="1"/>
      <c r="HAS498" s="1"/>
      <c r="HAT498" s="1"/>
      <c r="HAU498" s="1"/>
      <c r="HAV498" s="1"/>
      <c r="HAW498" s="1"/>
      <c r="HAX498" s="1"/>
      <c r="HAY498" s="1"/>
      <c r="HAZ498" s="1"/>
      <c r="HBA498" s="1"/>
      <c r="HBB498" s="1"/>
      <c r="HBC498" s="1"/>
      <c r="HBD498" s="1"/>
      <c r="HBE498" s="1"/>
      <c r="HBF498" s="1"/>
      <c r="HBG498" s="1"/>
      <c r="HBH498" s="1"/>
      <c r="HBI498" s="1"/>
      <c r="HBJ498" s="1"/>
      <c r="HBK498" s="1"/>
      <c r="HBL498" s="1"/>
      <c r="HBM498" s="1"/>
      <c r="HBN498" s="1"/>
      <c r="HBO498" s="1"/>
      <c r="HBP498" s="1"/>
      <c r="HBQ498" s="1"/>
      <c r="HBR498" s="1"/>
      <c r="HBS498" s="1"/>
      <c r="HBT498" s="1"/>
      <c r="HBU498" s="1"/>
      <c r="HBV498" s="1"/>
      <c r="HBW498" s="1"/>
      <c r="HBX498" s="1"/>
      <c r="HBY498" s="1"/>
      <c r="HBZ498" s="1"/>
      <c r="HCA498" s="1"/>
      <c r="HCB498" s="1"/>
      <c r="HCC498" s="1"/>
      <c r="HCD498" s="1"/>
      <c r="HCE498" s="1"/>
      <c r="HCF498" s="1"/>
      <c r="HCG498" s="1"/>
      <c r="HCH498" s="1"/>
      <c r="HCI498" s="1"/>
      <c r="HCJ498" s="1"/>
      <c r="HCK498" s="1"/>
      <c r="HCL498" s="1"/>
      <c r="HCM498" s="1"/>
      <c r="HCN498" s="1"/>
      <c r="HCO498" s="1"/>
      <c r="HCP498" s="1"/>
      <c r="HCQ498" s="1"/>
      <c r="HCR498" s="1"/>
      <c r="HCS498" s="1"/>
      <c r="HCT498" s="1"/>
      <c r="HCU498" s="1"/>
      <c r="HCV498" s="1"/>
      <c r="HCW498" s="1"/>
      <c r="HCX498" s="1"/>
      <c r="HCY498" s="1"/>
      <c r="HCZ498" s="1"/>
      <c r="HDA498" s="1"/>
      <c r="HDB498" s="1"/>
      <c r="HDC498" s="1"/>
      <c r="HDD498" s="1"/>
      <c r="HDE498" s="1"/>
      <c r="HDF498" s="1"/>
      <c r="HDG498" s="1"/>
      <c r="HDH498" s="1"/>
      <c r="HDI498" s="1"/>
      <c r="HDJ498" s="1"/>
      <c r="HDK498" s="1"/>
      <c r="HDL498" s="1"/>
      <c r="HDM498" s="1"/>
      <c r="HDN498" s="1"/>
      <c r="HDO498" s="1"/>
      <c r="HDP498" s="1"/>
      <c r="HDQ498" s="1"/>
      <c r="HDR498" s="1"/>
      <c r="HDS498" s="1"/>
      <c r="HDT498" s="1"/>
      <c r="HDU498" s="1"/>
      <c r="HDV498" s="1"/>
      <c r="HDW498" s="1"/>
      <c r="HDX498" s="1"/>
      <c r="HDY498" s="1"/>
      <c r="HDZ498" s="1"/>
      <c r="HEA498" s="1"/>
      <c r="HEB498" s="1"/>
      <c r="HEC498" s="1"/>
      <c r="HED498" s="1"/>
      <c r="HEE498" s="1"/>
      <c r="HEF498" s="1"/>
      <c r="HEG498" s="1"/>
      <c r="HEH498" s="1"/>
      <c r="HEI498" s="1"/>
      <c r="HEJ498" s="1"/>
      <c r="HEK498" s="1"/>
      <c r="HEL498" s="1"/>
      <c r="HEM498" s="1"/>
      <c r="HEN498" s="1"/>
      <c r="HEO498" s="1"/>
      <c r="HEP498" s="1"/>
      <c r="HEQ498" s="1"/>
      <c r="HER498" s="1"/>
      <c r="HES498" s="1"/>
      <c r="HET498" s="1"/>
      <c r="HEU498" s="1"/>
      <c r="HEV498" s="1"/>
      <c r="HEW498" s="1"/>
      <c r="HEX498" s="1"/>
      <c r="HEY498" s="1"/>
      <c r="HEZ498" s="1"/>
      <c r="HFA498" s="1"/>
      <c r="HFB498" s="1"/>
      <c r="HFC498" s="1"/>
      <c r="HFD498" s="1"/>
      <c r="HFE498" s="1"/>
      <c r="HFF498" s="1"/>
      <c r="HFG498" s="1"/>
      <c r="HFH498" s="1"/>
      <c r="HFI498" s="1"/>
      <c r="HFJ498" s="1"/>
      <c r="HFK498" s="1"/>
      <c r="HFL498" s="1"/>
      <c r="HFM498" s="1"/>
      <c r="HFN498" s="1"/>
      <c r="HFO498" s="1"/>
      <c r="HFP498" s="1"/>
      <c r="HFQ498" s="1"/>
      <c r="HFR498" s="1"/>
      <c r="HFS498" s="1"/>
      <c r="HFT498" s="1"/>
      <c r="HFU498" s="1"/>
      <c r="HFV498" s="1"/>
      <c r="HFW498" s="1"/>
      <c r="HFX498" s="1"/>
      <c r="HFY498" s="1"/>
      <c r="HFZ498" s="1"/>
      <c r="HGA498" s="1"/>
      <c r="HGB498" s="1"/>
      <c r="HGC498" s="1"/>
      <c r="HGD498" s="1"/>
      <c r="HGE498" s="1"/>
      <c r="HGF498" s="1"/>
      <c r="HGG498" s="1"/>
      <c r="HGH498" s="1"/>
      <c r="HGI498" s="1"/>
      <c r="HGJ498" s="1"/>
      <c r="HGK498" s="1"/>
      <c r="HGL498" s="1"/>
      <c r="HGM498" s="1"/>
      <c r="HGN498" s="1"/>
      <c r="HGO498" s="1"/>
      <c r="HGP498" s="1"/>
      <c r="HGQ498" s="1"/>
      <c r="HGR498" s="1"/>
      <c r="HGS498" s="1"/>
      <c r="HGT498" s="1"/>
      <c r="HGU498" s="1"/>
      <c r="HGV498" s="1"/>
      <c r="HGW498" s="1"/>
      <c r="HGX498" s="1"/>
      <c r="HGY498" s="1"/>
      <c r="HGZ498" s="1"/>
      <c r="HHA498" s="1"/>
      <c r="HHB498" s="1"/>
      <c r="HHC498" s="1"/>
      <c r="HHD498" s="1"/>
      <c r="HHE498" s="1"/>
      <c r="HHF498" s="1"/>
      <c r="HHG498" s="1"/>
      <c r="HHH498" s="1"/>
      <c r="HHI498" s="1"/>
      <c r="HHJ498" s="1"/>
      <c r="HHK498" s="1"/>
      <c r="HHL498" s="1"/>
      <c r="HHM498" s="1"/>
      <c r="HHN498" s="1"/>
      <c r="HHO498" s="1"/>
      <c r="HHP498" s="1"/>
      <c r="HHQ498" s="1"/>
      <c r="HHR498" s="1"/>
      <c r="HHS498" s="1"/>
      <c r="HHT498" s="1"/>
      <c r="HHU498" s="1"/>
      <c r="HHV498" s="1"/>
      <c r="HHW498" s="1"/>
      <c r="HHX498" s="1"/>
      <c r="HHY498" s="1"/>
      <c r="HHZ498" s="1"/>
      <c r="HIA498" s="1"/>
      <c r="HIB498" s="1"/>
      <c r="HIC498" s="1"/>
      <c r="HID498" s="1"/>
      <c r="HIE498" s="1"/>
      <c r="HIF498" s="1"/>
      <c r="HIG498" s="1"/>
      <c r="HIH498" s="1"/>
      <c r="HII498" s="1"/>
      <c r="HIJ498" s="1"/>
      <c r="HIK498" s="1"/>
      <c r="HIL498" s="1"/>
      <c r="HIM498" s="1"/>
      <c r="HIN498" s="1"/>
      <c r="HIO498" s="1"/>
      <c r="HIP498" s="1"/>
      <c r="HIQ498" s="1"/>
      <c r="HIR498" s="1"/>
      <c r="HIS498" s="1"/>
      <c r="HIT498" s="1"/>
      <c r="HIU498" s="1"/>
      <c r="HIV498" s="1"/>
      <c r="HIW498" s="1"/>
      <c r="HIX498" s="1"/>
      <c r="HIY498" s="1"/>
      <c r="HIZ498" s="1"/>
      <c r="HJA498" s="1"/>
      <c r="HJB498" s="1"/>
      <c r="HJC498" s="1"/>
      <c r="HJD498" s="1"/>
      <c r="HJE498" s="1"/>
      <c r="HJF498" s="1"/>
      <c r="HJG498" s="1"/>
      <c r="HJH498" s="1"/>
      <c r="HJI498" s="1"/>
      <c r="HJJ498" s="1"/>
      <c r="HJK498" s="1"/>
      <c r="HJL498" s="1"/>
      <c r="HJM498" s="1"/>
      <c r="HJN498" s="1"/>
      <c r="HJO498" s="1"/>
      <c r="HJP498" s="1"/>
      <c r="HJQ498" s="1"/>
      <c r="HJR498" s="1"/>
      <c r="HJS498" s="1"/>
      <c r="HJT498" s="1"/>
      <c r="HJU498" s="1"/>
      <c r="HJV498" s="1"/>
      <c r="HJW498" s="1"/>
      <c r="HJX498" s="1"/>
      <c r="HJY498" s="1"/>
      <c r="HJZ498" s="1"/>
      <c r="HKA498" s="1"/>
      <c r="HKB498" s="1"/>
      <c r="HKC498" s="1"/>
      <c r="HKD498" s="1"/>
      <c r="HKE498" s="1"/>
      <c r="HKF498" s="1"/>
      <c r="HKG498" s="1"/>
      <c r="HKH498" s="1"/>
      <c r="HKI498" s="1"/>
      <c r="HKJ498" s="1"/>
      <c r="HKK498" s="1"/>
      <c r="HKL498" s="1"/>
      <c r="HKM498" s="1"/>
      <c r="HKN498" s="1"/>
      <c r="HKO498" s="1"/>
      <c r="HKP498" s="1"/>
      <c r="HKQ498" s="1"/>
      <c r="HKR498" s="1"/>
      <c r="HKS498" s="1"/>
      <c r="HKT498" s="1"/>
      <c r="HKU498" s="1"/>
      <c r="HKV498" s="1"/>
      <c r="HKW498" s="1"/>
      <c r="HKX498" s="1"/>
      <c r="HKY498" s="1"/>
      <c r="HKZ498" s="1"/>
      <c r="HLA498" s="1"/>
      <c r="HLB498" s="1"/>
      <c r="HLC498" s="1"/>
      <c r="HLD498" s="1"/>
      <c r="HLE498" s="1"/>
      <c r="HLF498" s="1"/>
      <c r="HLG498" s="1"/>
      <c r="HLH498" s="1"/>
      <c r="HLI498" s="1"/>
      <c r="HLJ498" s="1"/>
      <c r="HLK498" s="1"/>
      <c r="HLL498" s="1"/>
      <c r="HLM498" s="1"/>
      <c r="HLN498" s="1"/>
      <c r="HLO498" s="1"/>
      <c r="HLP498" s="1"/>
      <c r="HLQ498" s="1"/>
      <c r="HLR498" s="1"/>
      <c r="HLS498" s="1"/>
      <c r="HLT498" s="1"/>
      <c r="HLU498" s="1"/>
      <c r="HLV498" s="1"/>
      <c r="HLW498" s="1"/>
      <c r="HLX498" s="1"/>
      <c r="HLY498" s="1"/>
      <c r="HLZ498" s="1"/>
      <c r="HMA498" s="1"/>
      <c r="HMB498" s="1"/>
      <c r="HMC498" s="1"/>
      <c r="HMD498" s="1"/>
      <c r="HME498" s="1"/>
      <c r="HMF498" s="1"/>
      <c r="HMG498" s="1"/>
      <c r="HMH498" s="1"/>
      <c r="HMI498" s="1"/>
      <c r="HMJ498" s="1"/>
      <c r="HMK498" s="1"/>
      <c r="HML498" s="1"/>
      <c r="HMM498" s="1"/>
      <c r="HMN498" s="1"/>
      <c r="HMO498" s="1"/>
      <c r="HMP498" s="1"/>
      <c r="HMQ498" s="1"/>
      <c r="HMR498" s="1"/>
      <c r="HMS498" s="1"/>
      <c r="HMT498" s="1"/>
      <c r="HMU498" s="1"/>
      <c r="HMV498" s="1"/>
      <c r="HMW498" s="1"/>
      <c r="HMX498" s="1"/>
      <c r="HMY498" s="1"/>
      <c r="HMZ498" s="1"/>
      <c r="HNA498" s="1"/>
      <c r="HNB498" s="1"/>
      <c r="HNC498" s="1"/>
      <c r="HND498" s="1"/>
      <c r="HNE498" s="1"/>
      <c r="HNF498" s="1"/>
      <c r="HNG498" s="1"/>
      <c r="HNH498" s="1"/>
      <c r="HNI498" s="1"/>
      <c r="HNJ498" s="1"/>
      <c r="HNK498" s="1"/>
      <c r="HNL498" s="1"/>
      <c r="HNM498" s="1"/>
      <c r="HNN498" s="1"/>
      <c r="HNO498" s="1"/>
      <c r="HNP498" s="1"/>
      <c r="HNQ498" s="1"/>
      <c r="HNR498" s="1"/>
      <c r="HNS498" s="1"/>
      <c r="HNT498" s="1"/>
      <c r="HNU498" s="1"/>
      <c r="HNV498" s="1"/>
      <c r="HNW498" s="1"/>
      <c r="HNX498" s="1"/>
      <c r="HNY498" s="1"/>
      <c r="HNZ498" s="1"/>
      <c r="HOA498" s="1"/>
      <c r="HOB498" s="1"/>
      <c r="HOC498" s="1"/>
      <c r="HOD498" s="1"/>
      <c r="HOE498" s="1"/>
      <c r="HOF498" s="1"/>
      <c r="HOG498" s="1"/>
      <c r="HOH498" s="1"/>
      <c r="HOI498" s="1"/>
      <c r="HOJ498" s="1"/>
      <c r="HOK498" s="1"/>
      <c r="HOL498" s="1"/>
      <c r="HOM498" s="1"/>
      <c r="HON498" s="1"/>
      <c r="HOO498" s="1"/>
      <c r="HOP498" s="1"/>
      <c r="HOQ498" s="1"/>
      <c r="HOR498" s="1"/>
      <c r="HOS498" s="1"/>
      <c r="HOT498" s="1"/>
      <c r="HOU498" s="1"/>
      <c r="HOV498" s="1"/>
      <c r="HOW498" s="1"/>
      <c r="HOX498" s="1"/>
      <c r="HOY498" s="1"/>
      <c r="HOZ498" s="1"/>
      <c r="HPA498" s="1"/>
      <c r="HPB498" s="1"/>
      <c r="HPC498" s="1"/>
      <c r="HPD498" s="1"/>
      <c r="HPE498" s="1"/>
      <c r="HPF498" s="1"/>
      <c r="HPG498" s="1"/>
      <c r="HPH498" s="1"/>
      <c r="HPI498" s="1"/>
      <c r="HPJ498" s="1"/>
      <c r="HPK498" s="1"/>
      <c r="HPL498" s="1"/>
      <c r="HPM498" s="1"/>
      <c r="HPN498" s="1"/>
      <c r="HPO498" s="1"/>
      <c r="HPP498" s="1"/>
      <c r="HPQ498" s="1"/>
      <c r="HPR498" s="1"/>
      <c r="HPS498" s="1"/>
      <c r="HPT498" s="1"/>
      <c r="HPU498" s="1"/>
      <c r="HPV498" s="1"/>
      <c r="HPW498" s="1"/>
      <c r="HPX498" s="1"/>
      <c r="HPY498" s="1"/>
      <c r="HPZ498" s="1"/>
      <c r="HQA498" s="1"/>
      <c r="HQB498" s="1"/>
      <c r="HQC498" s="1"/>
      <c r="HQD498" s="1"/>
      <c r="HQE498" s="1"/>
      <c r="HQF498" s="1"/>
      <c r="HQG498" s="1"/>
      <c r="HQH498" s="1"/>
      <c r="HQI498" s="1"/>
      <c r="HQJ498" s="1"/>
      <c r="HQK498" s="1"/>
      <c r="HQL498" s="1"/>
      <c r="HQM498" s="1"/>
      <c r="HQN498" s="1"/>
      <c r="HQO498" s="1"/>
      <c r="HQP498" s="1"/>
      <c r="HQQ498" s="1"/>
      <c r="HQR498" s="1"/>
      <c r="HQS498" s="1"/>
      <c r="HQT498" s="1"/>
      <c r="HQU498" s="1"/>
      <c r="HQV498" s="1"/>
      <c r="HQW498" s="1"/>
      <c r="HQX498" s="1"/>
      <c r="HQY498" s="1"/>
      <c r="HQZ498" s="1"/>
      <c r="HRA498" s="1"/>
      <c r="HRB498" s="1"/>
      <c r="HRC498" s="1"/>
      <c r="HRD498" s="1"/>
      <c r="HRE498" s="1"/>
      <c r="HRF498" s="1"/>
      <c r="HRG498" s="1"/>
      <c r="HRH498" s="1"/>
      <c r="HRI498" s="1"/>
      <c r="HRJ498" s="1"/>
      <c r="HRK498" s="1"/>
      <c r="HRL498" s="1"/>
      <c r="HRM498" s="1"/>
      <c r="HRN498" s="1"/>
      <c r="HRO498" s="1"/>
      <c r="HRP498" s="1"/>
      <c r="HRQ498" s="1"/>
      <c r="HRR498" s="1"/>
      <c r="HRS498" s="1"/>
      <c r="HRT498" s="1"/>
      <c r="HRU498" s="1"/>
      <c r="HRV498" s="1"/>
      <c r="HRW498" s="1"/>
      <c r="HRX498" s="1"/>
      <c r="HRY498" s="1"/>
      <c r="HRZ498" s="1"/>
      <c r="HSA498" s="1"/>
      <c r="HSB498" s="1"/>
      <c r="HSC498" s="1"/>
      <c r="HSD498" s="1"/>
      <c r="HSE498" s="1"/>
      <c r="HSF498" s="1"/>
      <c r="HSG498" s="1"/>
      <c r="HSH498" s="1"/>
      <c r="HSI498" s="1"/>
      <c r="HSJ498" s="1"/>
      <c r="HSK498" s="1"/>
      <c r="HSL498" s="1"/>
      <c r="HSM498" s="1"/>
      <c r="HSN498" s="1"/>
      <c r="HSO498" s="1"/>
      <c r="HSP498" s="1"/>
      <c r="HSQ498" s="1"/>
      <c r="HSR498" s="1"/>
      <c r="HSS498" s="1"/>
      <c r="HST498" s="1"/>
      <c r="HSU498" s="1"/>
      <c r="HSV498" s="1"/>
      <c r="HSW498" s="1"/>
      <c r="HSX498" s="1"/>
      <c r="HSY498" s="1"/>
      <c r="HSZ498" s="1"/>
      <c r="HTA498" s="1"/>
      <c r="HTB498" s="1"/>
      <c r="HTC498" s="1"/>
      <c r="HTD498" s="1"/>
      <c r="HTE498" s="1"/>
      <c r="HTF498" s="1"/>
      <c r="HTG498" s="1"/>
      <c r="HTH498" s="1"/>
      <c r="HTI498" s="1"/>
      <c r="HTJ498" s="1"/>
      <c r="HTK498" s="1"/>
      <c r="HTL498" s="1"/>
      <c r="HTM498" s="1"/>
      <c r="HTN498" s="1"/>
      <c r="HTO498" s="1"/>
      <c r="HTP498" s="1"/>
      <c r="HTQ498" s="1"/>
      <c r="HTR498" s="1"/>
      <c r="HTS498" s="1"/>
      <c r="HTT498" s="1"/>
      <c r="HTU498" s="1"/>
      <c r="HTV498" s="1"/>
      <c r="HTW498" s="1"/>
      <c r="HTX498" s="1"/>
      <c r="HTY498" s="1"/>
      <c r="HTZ498" s="1"/>
      <c r="HUA498" s="1"/>
      <c r="HUB498" s="1"/>
      <c r="HUC498" s="1"/>
      <c r="HUD498" s="1"/>
      <c r="HUE498" s="1"/>
      <c r="HUF498" s="1"/>
      <c r="HUG498" s="1"/>
      <c r="HUH498" s="1"/>
      <c r="HUI498" s="1"/>
      <c r="HUJ498" s="1"/>
      <c r="HUK498" s="1"/>
      <c r="HUL498" s="1"/>
      <c r="HUM498" s="1"/>
      <c r="HUN498" s="1"/>
      <c r="HUO498" s="1"/>
      <c r="HUP498" s="1"/>
      <c r="HUQ498" s="1"/>
      <c r="HUR498" s="1"/>
      <c r="HUS498" s="1"/>
      <c r="HUT498" s="1"/>
      <c r="HUU498" s="1"/>
      <c r="HUV498" s="1"/>
      <c r="HUW498" s="1"/>
      <c r="HUX498" s="1"/>
      <c r="HUY498" s="1"/>
      <c r="HUZ498" s="1"/>
      <c r="HVA498" s="1"/>
      <c r="HVB498" s="1"/>
      <c r="HVC498" s="1"/>
      <c r="HVD498" s="1"/>
      <c r="HVE498" s="1"/>
      <c r="HVF498" s="1"/>
      <c r="HVG498" s="1"/>
      <c r="HVH498" s="1"/>
      <c r="HVI498" s="1"/>
      <c r="HVJ498" s="1"/>
      <c r="HVK498" s="1"/>
      <c r="HVL498" s="1"/>
      <c r="HVM498" s="1"/>
      <c r="HVN498" s="1"/>
      <c r="HVO498" s="1"/>
      <c r="HVP498" s="1"/>
      <c r="HVQ498" s="1"/>
      <c r="HVR498" s="1"/>
      <c r="HVS498" s="1"/>
      <c r="HVT498" s="1"/>
      <c r="HVU498" s="1"/>
      <c r="HVV498" s="1"/>
      <c r="HVW498" s="1"/>
      <c r="HVX498" s="1"/>
      <c r="HVY498" s="1"/>
      <c r="HVZ498" s="1"/>
      <c r="HWA498" s="1"/>
      <c r="HWB498" s="1"/>
      <c r="HWC498" s="1"/>
      <c r="HWD498" s="1"/>
      <c r="HWE498" s="1"/>
      <c r="HWF498" s="1"/>
      <c r="HWG498" s="1"/>
      <c r="HWH498" s="1"/>
      <c r="HWI498" s="1"/>
      <c r="HWJ498" s="1"/>
      <c r="HWK498" s="1"/>
      <c r="HWL498" s="1"/>
      <c r="HWM498" s="1"/>
      <c r="HWN498" s="1"/>
      <c r="HWO498" s="1"/>
      <c r="HWP498" s="1"/>
      <c r="HWQ498" s="1"/>
      <c r="HWR498" s="1"/>
      <c r="HWS498" s="1"/>
      <c r="HWT498" s="1"/>
      <c r="HWU498" s="1"/>
      <c r="HWV498" s="1"/>
      <c r="HWW498" s="1"/>
      <c r="HWX498" s="1"/>
      <c r="HWY498" s="1"/>
      <c r="HWZ498" s="1"/>
      <c r="HXA498" s="1"/>
      <c r="HXB498" s="1"/>
      <c r="HXC498" s="1"/>
      <c r="HXD498" s="1"/>
      <c r="HXE498" s="1"/>
      <c r="HXF498" s="1"/>
      <c r="HXG498" s="1"/>
      <c r="HXH498" s="1"/>
      <c r="HXI498" s="1"/>
      <c r="HXJ498" s="1"/>
      <c r="HXK498" s="1"/>
      <c r="HXL498" s="1"/>
      <c r="HXM498" s="1"/>
      <c r="HXN498" s="1"/>
      <c r="HXO498" s="1"/>
      <c r="HXP498" s="1"/>
      <c r="HXQ498" s="1"/>
      <c r="HXR498" s="1"/>
      <c r="HXS498" s="1"/>
      <c r="HXT498" s="1"/>
      <c r="HXU498" s="1"/>
      <c r="HXV498" s="1"/>
      <c r="HXW498" s="1"/>
      <c r="HXX498" s="1"/>
      <c r="HXY498" s="1"/>
      <c r="HXZ498" s="1"/>
      <c r="HYA498" s="1"/>
      <c r="HYB498" s="1"/>
      <c r="HYC498" s="1"/>
      <c r="HYD498" s="1"/>
      <c r="HYE498" s="1"/>
      <c r="HYF498" s="1"/>
      <c r="HYG498" s="1"/>
      <c r="HYH498" s="1"/>
      <c r="HYI498" s="1"/>
      <c r="HYJ498" s="1"/>
      <c r="HYK498" s="1"/>
      <c r="HYL498" s="1"/>
      <c r="HYM498" s="1"/>
      <c r="HYN498" s="1"/>
      <c r="HYO498" s="1"/>
      <c r="HYP498" s="1"/>
      <c r="HYQ498" s="1"/>
      <c r="HYR498" s="1"/>
      <c r="HYS498" s="1"/>
      <c r="HYT498" s="1"/>
      <c r="HYU498" s="1"/>
      <c r="HYV498" s="1"/>
      <c r="HYW498" s="1"/>
      <c r="HYX498" s="1"/>
      <c r="HYY498" s="1"/>
      <c r="HYZ498" s="1"/>
      <c r="HZA498" s="1"/>
      <c r="HZB498" s="1"/>
      <c r="HZC498" s="1"/>
      <c r="HZD498" s="1"/>
      <c r="HZE498" s="1"/>
      <c r="HZF498" s="1"/>
      <c r="HZG498" s="1"/>
      <c r="HZH498" s="1"/>
      <c r="HZI498" s="1"/>
      <c r="HZJ498" s="1"/>
      <c r="HZK498" s="1"/>
      <c r="HZL498" s="1"/>
      <c r="HZM498" s="1"/>
      <c r="HZN498" s="1"/>
      <c r="HZO498" s="1"/>
      <c r="HZP498" s="1"/>
      <c r="HZQ498" s="1"/>
      <c r="HZR498" s="1"/>
      <c r="HZS498" s="1"/>
      <c r="HZT498" s="1"/>
      <c r="HZU498" s="1"/>
      <c r="HZV498" s="1"/>
      <c r="HZW498" s="1"/>
      <c r="HZX498" s="1"/>
      <c r="HZY498" s="1"/>
      <c r="HZZ498" s="1"/>
      <c r="IAA498" s="1"/>
      <c r="IAB498" s="1"/>
      <c r="IAC498" s="1"/>
      <c r="IAD498" s="1"/>
      <c r="IAE498" s="1"/>
      <c r="IAF498" s="1"/>
      <c r="IAG498" s="1"/>
      <c r="IAH498" s="1"/>
      <c r="IAI498" s="1"/>
      <c r="IAJ498" s="1"/>
      <c r="IAK498" s="1"/>
      <c r="IAL498" s="1"/>
      <c r="IAM498" s="1"/>
      <c r="IAN498" s="1"/>
      <c r="IAO498" s="1"/>
      <c r="IAP498" s="1"/>
      <c r="IAQ498" s="1"/>
      <c r="IAR498" s="1"/>
      <c r="IAS498" s="1"/>
      <c r="IAT498" s="1"/>
      <c r="IAU498" s="1"/>
      <c r="IAV498" s="1"/>
      <c r="IAW498" s="1"/>
      <c r="IAX498" s="1"/>
      <c r="IAY498" s="1"/>
      <c r="IAZ498" s="1"/>
      <c r="IBA498" s="1"/>
      <c r="IBB498" s="1"/>
      <c r="IBC498" s="1"/>
      <c r="IBD498" s="1"/>
      <c r="IBE498" s="1"/>
      <c r="IBF498" s="1"/>
      <c r="IBG498" s="1"/>
      <c r="IBH498" s="1"/>
      <c r="IBI498" s="1"/>
      <c r="IBJ498" s="1"/>
      <c r="IBK498" s="1"/>
      <c r="IBL498" s="1"/>
      <c r="IBM498" s="1"/>
      <c r="IBN498" s="1"/>
      <c r="IBO498" s="1"/>
      <c r="IBP498" s="1"/>
      <c r="IBQ498" s="1"/>
      <c r="IBR498" s="1"/>
      <c r="IBS498" s="1"/>
      <c r="IBT498" s="1"/>
      <c r="IBU498" s="1"/>
      <c r="IBV498" s="1"/>
      <c r="IBW498" s="1"/>
      <c r="IBX498" s="1"/>
      <c r="IBY498" s="1"/>
      <c r="IBZ498" s="1"/>
      <c r="ICA498" s="1"/>
      <c r="ICB498" s="1"/>
      <c r="ICC498" s="1"/>
      <c r="ICD498" s="1"/>
      <c r="ICE498" s="1"/>
      <c r="ICF498" s="1"/>
      <c r="ICG498" s="1"/>
      <c r="ICH498" s="1"/>
      <c r="ICI498" s="1"/>
      <c r="ICJ498" s="1"/>
      <c r="ICK498" s="1"/>
      <c r="ICL498" s="1"/>
      <c r="ICM498" s="1"/>
      <c r="ICN498" s="1"/>
      <c r="ICO498" s="1"/>
      <c r="ICP498" s="1"/>
      <c r="ICQ498" s="1"/>
      <c r="ICR498" s="1"/>
      <c r="ICS498" s="1"/>
      <c r="ICT498" s="1"/>
      <c r="ICU498" s="1"/>
      <c r="ICV498" s="1"/>
      <c r="ICW498" s="1"/>
      <c r="ICX498" s="1"/>
      <c r="ICY498" s="1"/>
      <c r="ICZ498" s="1"/>
      <c r="IDA498" s="1"/>
      <c r="IDB498" s="1"/>
      <c r="IDC498" s="1"/>
      <c r="IDD498" s="1"/>
      <c r="IDE498" s="1"/>
      <c r="IDF498" s="1"/>
      <c r="IDG498" s="1"/>
      <c r="IDH498" s="1"/>
      <c r="IDI498" s="1"/>
      <c r="IDJ498" s="1"/>
      <c r="IDK498" s="1"/>
      <c r="IDL498" s="1"/>
      <c r="IDM498" s="1"/>
      <c r="IDN498" s="1"/>
      <c r="IDO498" s="1"/>
      <c r="IDP498" s="1"/>
      <c r="IDQ498" s="1"/>
      <c r="IDR498" s="1"/>
      <c r="IDS498" s="1"/>
      <c r="IDT498" s="1"/>
      <c r="IDU498" s="1"/>
      <c r="IDV498" s="1"/>
      <c r="IDW498" s="1"/>
      <c r="IDX498" s="1"/>
      <c r="IDY498" s="1"/>
      <c r="IDZ498" s="1"/>
      <c r="IEA498" s="1"/>
      <c r="IEB498" s="1"/>
      <c r="IEC498" s="1"/>
      <c r="IED498" s="1"/>
      <c r="IEE498" s="1"/>
      <c r="IEF498" s="1"/>
      <c r="IEG498" s="1"/>
      <c r="IEH498" s="1"/>
      <c r="IEI498" s="1"/>
      <c r="IEJ498" s="1"/>
      <c r="IEK498" s="1"/>
      <c r="IEL498" s="1"/>
      <c r="IEM498" s="1"/>
      <c r="IEN498" s="1"/>
      <c r="IEO498" s="1"/>
      <c r="IEP498" s="1"/>
      <c r="IEQ498" s="1"/>
      <c r="IER498" s="1"/>
      <c r="IES498" s="1"/>
      <c r="IET498" s="1"/>
      <c r="IEU498" s="1"/>
      <c r="IEV498" s="1"/>
      <c r="IEW498" s="1"/>
      <c r="IEX498" s="1"/>
      <c r="IEY498" s="1"/>
      <c r="IEZ498" s="1"/>
      <c r="IFA498" s="1"/>
      <c r="IFB498" s="1"/>
      <c r="IFC498" s="1"/>
      <c r="IFD498" s="1"/>
      <c r="IFE498" s="1"/>
      <c r="IFF498" s="1"/>
      <c r="IFG498" s="1"/>
      <c r="IFH498" s="1"/>
      <c r="IFI498" s="1"/>
      <c r="IFJ498" s="1"/>
      <c r="IFK498" s="1"/>
      <c r="IFL498" s="1"/>
      <c r="IFM498" s="1"/>
      <c r="IFN498" s="1"/>
      <c r="IFO498" s="1"/>
      <c r="IFP498" s="1"/>
      <c r="IFQ498" s="1"/>
      <c r="IFR498" s="1"/>
      <c r="IFS498" s="1"/>
      <c r="IFT498" s="1"/>
      <c r="IFU498" s="1"/>
      <c r="IFV498" s="1"/>
      <c r="IFW498" s="1"/>
      <c r="IFX498" s="1"/>
      <c r="IFY498" s="1"/>
      <c r="IFZ498" s="1"/>
      <c r="IGA498" s="1"/>
      <c r="IGB498" s="1"/>
      <c r="IGC498" s="1"/>
      <c r="IGD498" s="1"/>
      <c r="IGE498" s="1"/>
      <c r="IGF498" s="1"/>
      <c r="IGG498" s="1"/>
      <c r="IGH498" s="1"/>
      <c r="IGI498" s="1"/>
      <c r="IGJ498" s="1"/>
      <c r="IGK498" s="1"/>
      <c r="IGL498" s="1"/>
      <c r="IGM498" s="1"/>
      <c r="IGN498" s="1"/>
      <c r="IGO498" s="1"/>
      <c r="IGP498" s="1"/>
      <c r="IGQ498" s="1"/>
      <c r="IGR498" s="1"/>
      <c r="IGS498" s="1"/>
      <c r="IGT498" s="1"/>
      <c r="IGU498" s="1"/>
      <c r="IGV498" s="1"/>
      <c r="IGW498" s="1"/>
      <c r="IGX498" s="1"/>
      <c r="IGY498" s="1"/>
      <c r="IGZ498" s="1"/>
      <c r="IHA498" s="1"/>
      <c r="IHB498" s="1"/>
      <c r="IHC498" s="1"/>
      <c r="IHD498" s="1"/>
      <c r="IHE498" s="1"/>
      <c r="IHF498" s="1"/>
      <c r="IHG498" s="1"/>
      <c r="IHH498" s="1"/>
      <c r="IHI498" s="1"/>
      <c r="IHJ498" s="1"/>
      <c r="IHK498" s="1"/>
      <c r="IHL498" s="1"/>
      <c r="IHM498" s="1"/>
      <c r="IHN498" s="1"/>
      <c r="IHO498" s="1"/>
      <c r="IHP498" s="1"/>
      <c r="IHQ498" s="1"/>
      <c r="IHR498" s="1"/>
      <c r="IHS498" s="1"/>
      <c r="IHT498" s="1"/>
      <c r="IHU498" s="1"/>
      <c r="IHV498" s="1"/>
      <c r="IHW498" s="1"/>
      <c r="IHX498" s="1"/>
      <c r="IHY498" s="1"/>
      <c r="IHZ498" s="1"/>
      <c r="IIA498" s="1"/>
      <c r="IIB498" s="1"/>
      <c r="IIC498" s="1"/>
      <c r="IID498" s="1"/>
      <c r="IIE498" s="1"/>
      <c r="IIF498" s="1"/>
      <c r="IIG498" s="1"/>
      <c r="IIH498" s="1"/>
      <c r="III498" s="1"/>
      <c r="IIJ498" s="1"/>
      <c r="IIK498" s="1"/>
      <c r="IIL498" s="1"/>
      <c r="IIM498" s="1"/>
      <c r="IIN498" s="1"/>
      <c r="IIO498" s="1"/>
      <c r="IIP498" s="1"/>
      <c r="IIQ498" s="1"/>
      <c r="IIR498" s="1"/>
      <c r="IIS498" s="1"/>
      <c r="IIT498" s="1"/>
      <c r="IIU498" s="1"/>
      <c r="IIV498" s="1"/>
      <c r="IIW498" s="1"/>
      <c r="IIX498" s="1"/>
      <c r="IIY498" s="1"/>
      <c r="IIZ498" s="1"/>
      <c r="IJA498" s="1"/>
      <c r="IJB498" s="1"/>
      <c r="IJC498" s="1"/>
      <c r="IJD498" s="1"/>
      <c r="IJE498" s="1"/>
      <c r="IJF498" s="1"/>
      <c r="IJG498" s="1"/>
      <c r="IJH498" s="1"/>
      <c r="IJI498" s="1"/>
      <c r="IJJ498" s="1"/>
      <c r="IJK498" s="1"/>
      <c r="IJL498" s="1"/>
      <c r="IJM498" s="1"/>
      <c r="IJN498" s="1"/>
      <c r="IJO498" s="1"/>
      <c r="IJP498" s="1"/>
      <c r="IJQ498" s="1"/>
      <c r="IJR498" s="1"/>
      <c r="IJS498" s="1"/>
      <c r="IJT498" s="1"/>
      <c r="IJU498" s="1"/>
      <c r="IJV498" s="1"/>
      <c r="IJW498" s="1"/>
      <c r="IJX498" s="1"/>
      <c r="IJY498" s="1"/>
      <c r="IJZ498" s="1"/>
      <c r="IKA498" s="1"/>
      <c r="IKB498" s="1"/>
      <c r="IKC498" s="1"/>
      <c r="IKD498" s="1"/>
      <c r="IKE498" s="1"/>
      <c r="IKF498" s="1"/>
      <c r="IKG498" s="1"/>
      <c r="IKH498" s="1"/>
      <c r="IKI498" s="1"/>
      <c r="IKJ498" s="1"/>
      <c r="IKK498" s="1"/>
      <c r="IKL498" s="1"/>
      <c r="IKM498" s="1"/>
      <c r="IKN498" s="1"/>
      <c r="IKO498" s="1"/>
      <c r="IKP498" s="1"/>
      <c r="IKQ498" s="1"/>
      <c r="IKR498" s="1"/>
      <c r="IKS498" s="1"/>
      <c r="IKT498" s="1"/>
      <c r="IKU498" s="1"/>
      <c r="IKV498" s="1"/>
      <c r="IKW498" s="1"/>
      <c r="IKX498" s="1"/>
      <c r="IKY498" s="1"/>
      <c r="IKZ498" s="1"/>
      <c r="ILA498" s="1"/>
      <c r="ILB498" s="1"/>
      <c r="ILC498" s="1"/>
      <c r="ILD498" s="1"/>
      <c r="ILE498" s="1"/>
      <c r="ILF498" s="1"/>
      <c r="ILG498" s="1"/>
      <c r="ILH498" s="1"/>
      <c r="ILI498" s="1"/>
      <c r="ILJ498" s="1"/>
      <c r="ILK498" s="1"/>
      <c r="ILL498" s="1"/>
      <c r="ILM498" s="1"/>
      <c r="ILN498" s="1"/>
      <c r="ILO498" s="1"/>
      <c r="ILP498" s="1"/>
      <c r="ILQ498" s="1"/>
      <c r="ILR498" s="1"/>
      <c r="ILS498" s="1"/>
      <c r="ILT498" s="1"/>
      <c r="ILU498" s="1"/>
      <c r="ILV498" s="1"/>
      <c r="ILW498" s="1"/>
      <c r="ILX498" s="1"/>
      <c r="ILY498" s="1"/>
      <c r="ILZ498" s="1"/>
      <c r="IMA498" s="1"/>
      <c r="IMB498" s="1"/>
      <c r="IMC498" s="1"/>
      <c r="IMD498" s="1"/>
      <c r="IME498" s="1"/>
      <c r="IMF498" s="1"/>
      <c r="IMG498" s="1"/>
      <c r="IMH498" s="1"/>
      <c r="IMI498" s="1"/>
      <c r="IMJ498" s="1"/>
      <c r="IMK498" s="1"/>
      <c r="IML498" s="1"/>
      <c r="IMM498" s="1"/>
      <c r="IMN498" s="1"/>
      <c r="IMO498" s="1"/>
      <c r="IMP498" s="1"/>
      <c r="IMQ498" s="1"/>
      <c r="IMR498" s="1"/>
      <c r="IMS498" s="1"/>
      <c r="IMT498" s="1"/>
      <c r="IMU498" s="1"/>
      <c r="IMV498" s="1"/>
      <c r="IMW498" s="1"/>
      <c r="IMX498" s="1"/>
      <c r="IMY498" s="1"/>
      <c r="IMZ498" s="1"/>
      <c r="INA498" s="1"/>
      <c r="INB498" s="1"/>
      <c r="INC498" s="1"/>
      <c r="IND498" s="1"/>
      <c r="INE498" s="1"/>
      <c r="INF498" s="1"/>
      <c r="ING498" s="1"/>
      <c r="INH498" s="1"/>
      <c r="INI498" s="1"/>
      <c r="INJ498" s="1"/>
      <c r="INK498" s="1"/>
      <c r="INL498" s="1"/>
      <c r="INM498" s="1"/>
      <c r="INN498" s="1"/>
      <c r="INO498" s="1"/>
      <c r="INP498" s="1"/>
      <c r="INQ498" s="1"/>
      <c r="INR498" s="1"/>
      <c r="INS498" s="1"/>
      <c r="INT498" s="1"/>
      <c r="INU498" s="1"/>
      <c r="INV498" s="1"/>
      <c r="INW498" s="1"/>
      <c r="INX498" s="1"/>
      <c r="INY498" s="1"/>
      <c r="INZ498" s="1"/>
      <c r="IOA498" s="1"/>
      <c r="IOB498" s="1"/>
      <c r="IOC498" s="1"/>
      <c r="IOD498" s="1"/>
      <c r="IOE498" s="1"/>
      <c r="IOF498" s="1"/>
      <c r="IOG498" s="1"/>
      <c r="IOH498" s="1"/>
      <c r="IOI498" s="1"/>
      <c r="IOJ498" s="1"/>
      <c r="IOK498" s="1"/>
      <c r="IOL498" s="1"/>
      <c r="IOM498" s="1"/>
      <c r="ION498" s="1"/>
      <c r="IOO498" s="1"/>
      <c r="IOP498" s="1"/>
      <c r="IOQ498" s="1"/>
      <c r="IOR498" s="1"/>
      <c r="IOS498" s="1"/>
      <c r="IOT498" s="1"/>
      <c r="IOU498" s="1"/>
      <c r="IOV498" s="1"/>
      <c r="IOW498" s="1"/>
      <c r="IOX498" s="1"/>
      <c r="IOY498" s="1"/>
      <c r="IOZ498" s="1"/>
      <c r="IPA498" s="1"/>
      <c r="IPB498" s="1"/>
      <c r="IPC498" s="1"/>
      <c r="IPD498" s="1"/>
      <c r="IPE498" s="1"/>
      <c r="IPF498" s="1"/>
      <c r="IPG498" s="1"/>
      <c r="IPH498" s="1"/>
      <c r="IPI498" s="1"/>
      <c r="IPJ498" s="1"/>
      <c r="IPK498" s="1"/>
      <c r="IPL498" s="1"/>
      <c r="IPM498" s="1"/>
      <c r="IPN498" s="1"/>
      <c r="IPO498" s="1"/>
      <c r="IPP498" s="1"/>
      <c r="IPQ498" s="1"/>
      <c r="IPR498" s="1"/>
      <c r="IPS498" s="1"/>
      <c r="IPT498" s="1"/>
      <c r="IPU498" s="1"/>
      <c r="IPV498" s="1"/>
      <c r="IPW498" s="1"/>
      <c r="IPX498" s="1"/>
      <c r="IPY498" s="1"/>
      <c r="IPZ498" s="1"/>
      <c r="IQA498" s="1"/>
      <c r="IQB498" s="1"/>
      <c r="IQC498" s="1"/>
      <c r="IQD498" s="1"/>
      <c r="IQE498" s="1"/>
      <c r="IQF498" s="1"/>
      <c r="IQG498" s="1"/>
      <c r="IQH498" s="1"/>
      <c r="IQI498" s="1"/>
      <c r="IQJ498" s="1"/>
      <c r="IQK498" s="1"/>
      <c r="IQL498" s="1"/>
      <c r="IQM498" s="1"/>
      <c r="IQN498" s="1"/>
      <c r="IQO498" s="1"/>
      <c r="IQP498" s="1"/>
      <c r="IQQ498" s="1"/>
      <c r="IQR498" s="1"/>
      <c r="IQS498" s="1"/>
      <c r="IQT498" s="1"/>
      <c r="IQU498" s="1"/>
      <c r="IQV498" s="1"/>
      <c r="IQW498" s="1"/>
      <c r="IQX498" s="1"/>
      <c r="IQY498" s="1"/>
      <c r="IQZ498" s="1"/>
      <c r="IRA498" s="1"/>
      <c r="IRB498" s="1"/>
      <c r="IRC498" s="1"/>
      <c r="IRD498" s="1"/>
      <c r="IRE498" s="1"/>
      <c r="IRF498" s="1"/>
      <c r="IRG498" s="1"/>
      <c r="IRH498" s="1"/>
      <c r="IRI498" s="1"/>
      <c r="IRJ498" s="1"/>
      <c r="IRK498" s="1"/>
      <c r="IRL498" s="1"/>
      <c r="IRM498" s="1"/>
      <c r="IRN498" s="1"/>
      <c r="IRO498" s="1"/>
      <c r="IRP498" s="1"/>
      <c r="IRQ498" s="1"/>
      <c r="IRR498" s="1"/>
      <c r="IRS498" s="1"/>
      <c r="IRT498" s="1"/>
      <c r="IRU498" s="1"/>
      <c r="IRV498" s="1"/>
      <c r="IRW498" s="1"/>
      <c r="IRX498" s="1"/>
      <c r="IRY498" s="1"/>
      <c r="IRZ498" s="1"/>
      <c r="ISA498" s="1"/>
      <c r="ISB498" s="1"/>
      <c r="ISC498" s="1"/>
      <c r="ISD498" s="1"/>
      <c r="ISE498" s="1"/>
      <c r="ISF498" s="1"/>
      <c r="ISG498" s="1"/>
      <c r="ISH498" s="1"/>
      <c r="ISI498" s="1"/>
      <c r="ISJ498" s="1"/>
      <c r="ISK498" s="1"/>
      <c r="ISL498" s="1"/>
      <c r="ISM498" s="1"/>
      <c r="ISN498" s="1"/>
      <c r="ISO498" s="1"/>
      <c r="ISP498" s="1"/>
      <c r="ISQ498" s="1"/>
      <c r="ISR498" s="1"/>
      <c r="ISS498" s="1"/>
      <c r="IST498" s="1"/>
      <c r="ISU498" s="1"/>
      <c r="ISV498" s="1"/>
      <c r="ISW498" s="1"/>
      <c r="ISX498" s="1"/>
      <c r="ISY498" s="1"/>
      <c r="ISZ498" s="1"/>
      <c r="ITA498" s="1"/>
      <c r="ITB498" s="1"/>
      <c r="ITC498" s="1"/>
      <c r="ITD498" s="1"/>
      <c r="ITE498" s="1"/>
      <c r="ITF498" s="1"/>
      <c r="ITG498" s="1"/>
      <c r="ITH498" s="1"/>
      <c r="ITI498" s="1"/>
      <c r="ITJ498" s="1"/>
      <c r="ITK498" s="1"/>
      <c r="ITL498" s="1"/>
      <c r="ITM498" s="1"/>
      <c r="ITN498" s="1"/>
      <c r="ITO498" s="1"/>
      <c r="ITP498" s="1"/>
      <c r="ITQ498" s="1"/>
      <c r="ITR498" s="1"/>
      <c r="ITS498" s="1"/>
      <c r="ITT498" s="1"/>
      <c r="ITU498" s="1"/>
      <c r="ITV498" s="1"/>
      <c r="ITW498" s="1"/>
      <c r="ITX498" s="1"/>
      <c r="ITY498" s="1"/>
      <c r="ITZ498" s="1"/>
      <c r="IUA498" s="1"/>
      <c r="IUB498" s="1"/>
      <c r="IUC498" s="1"/>
      <c r="IUD498" s="1"/>
      <c r="IUE498" s="1"/>
      <c r="IUF498" s="1"/>
      <c r="IUG498" s="1"/>
      <c r="IUH498" s="1"/>
      <c r="IUI498" s="1"/>
      <c r="IUJ498" s="1"/>
      <c r="IUK498" s="1"/>
      <c r="IUL498" s="1"/>
      <c r="IUM498" s="1"/>
      <c r="IUN498" s="1"/>
      <c r="IUO498" s="1"/>
      <c r="IUP498" s="1"/>
      <c r="IUQ498" s="1"/>
      <c r="IUR498" s="1"/>
      <c r="IUS498" s="1"/>
      <c r="IUT498" s="1"/>
      <c r="IUU498" s="1"/>
      <c r="IUV498" s="1"/>
      <c r="IUW498" s="1"/>
      <c r="IUX498" s="1"/>
      <c r="IUY498" s="1"/>
      <c r="IUZ498" s="1"/>
      <c r="IVA498" s="1"/>
      <c r="IVB498" s="1"/>
      <c r="IVC498" s="1"/>
      <c r="IVD498" s="1"/>
      <c r="IVE498" s="1"/>
      <c r="IVF498" s="1"/>
      <c r="IVG498" s="1"/>
      <c r="IVH498" s="1"/>
      <c r="IVI498" s="1"/>
      <c r="IVJ498" s="1"/>
      <c r="IVK498" s="1"/>
      <c r="IVL498" s="1"/>
      <c r="IVM498" s="1"/>
      <c r="IVN498" s="1"/>
      <c r="IVO498" s="1"/>
      <c r="IVP498" s="1"/>
      <c r="IVQ498" s="1"/>
      <c r="IVR498" s="1"/>
      <c r="IVS498" s="1"/>
      <c r="IVT498" s="1"/>
      <c r="IVU498" s="1"/>
      <c r="IVV498" s="1"/>
      <c r="IVW498" s="1"/>
      <c r="IVX498" s="1"/>
      <c r="IVY498" s="1"/>
      <c r="IVZ498" s="1"/>
      <c r="IWA498" s="1"/>
      <c r="IWB498" s="1"/>
      <c r="IWC498" s="1"/>
      <c r="IWD498" s="1"/>
      <c r="IWE498" s="1"/>
      <c r="IWF498" s="1"/>
      <c r="IWG498" s="1"/>
      <c r="IWH498" s="1"/>
      <c r="IWI498" s="1"/>
      <c r="IWJ498" s="1"/>
      <c r="IWK498" s="1"/>
      <c r="IWL498" s="1"/>
      <c r="IWM498" s="1"/>
      <c r="IWN498" s="1"/>
      <c r="IWO498" s="1"/>
      <c r="IWP498" s="1"/>
      <c r="IWQ498" s="1"/>
      <c r="IWR498" s="1"/>
      <c r="IWS498" s="1"/>
      <c r="IWT498" s="1"/>
      <c r="IWU498" s="1"/>
      <c r="IWV498" s="1"/>
      <c r="IWW498" s="1"/>
      <c r="IWX498" s="1"/>
      <c r="IWY498" s="1"/>
      <c r="IWZ498" s="1"/>
      <c r="IXA498" s="1"/>
      <c r="IXB498" s="1"/>
      <c r="IXC498" s="1"/>
      <c r="IXD498" s="1"/>
      <c r="IXE498" s="1"/>
      <c r="IXF498" s="1"/>
      <c r="IXG498" s="1"/>
      <c r="IXH498" s="1"/>
      <c r="IXI498" s="1"/>
      <c r="IXJ498" s="1"/>
      <c r="IXK498" s="1"/>
      <c r="IXL498" s="1"/>
      <c r="IXM498" s="1"/>
      <c r="IXN498" s="1"/>
      <c r="IXO498" s="1"/>
      <c r="IXP498" s="1"/>
      <c r="IXQ498" s="1"/>
      <c r="IXR498" s="1"/>
      <c r="IXS498" s="1"/>
      <c r="IXT498" s="1"/>
      <c r="IXU498" s="1"/>
      <c r="IXV498" s="1"/>
      <c r="IXW498" s="1"/>
      <c r="IXX498" s="1"/>
      <c r="IXY498" s="1"/>
      <c r="IXZ498" s="1"/>
      <c r="IYA498" s="1"/>
      <c r="IYB498" s="1"/>
      <c r="IYC498" s="1"/>
      <c r="IYD498" s="1"/>
      <c r="IYE498" s="1"/>
      <c r="IYF498" s="1"/>
      <c r="IYG498" s="1"/>
      <c r="IYH498" s="1"/>
      <c r="IYI498" s="1"/>
      <c r="IYJ498" s="1"/>
      <c r="IYK498" s="1"/>
      <c r="IYL498" s="1"/>
      <c r="IYM498" s="1"/>
      <c r="IYN498" s="1"/>
      <c r="IYO498" s="1"/>
      <c r="IYP498" s="1"/>
      <c r="IYQ498" s="1"/>
      <c r="IYR498" s="1"/>
      <c r="IYS498" s="1"/>
      <c r="IYT498" s="1"/>
      <c r="IYU498" s="1"/>
      <c r="IYV498" s="1"/>
      <c r="IYW498" s="1"/>
      <c r="IYX498" s="1"/>
      <c r="IYY498" s="1"/>
      <c r="IYZ498" s="1"/>
      <c r="IZA498" s="1"/>
      <c r="IZB498" s="1"/>
      <c r="IZC498" s="1"/>
      <c r="IZD498" s="1"/>
      <c r="IZE498" s="1"/>
      <c r="IZF498" s="1"/>
      <c r="IZG498" s="1"/>
      <c r="IZH498" s="1"/>
      <c r="IZI498" s="1"/>
      <c r="IZJ498" s="1"/>
      <c r="IZK498" s="1"/>
      <c r="IZL498" s="1"/>
      <c r="IZM498" s="1"/>
      <c r="IZN498" s="1"/>
      <c r="IZO498" s="1"/>
      <c r="IZP498" s="1"/>
      <c r="IZQ498" s="1"/>
      <c r="IZR498" s="1"/>
      <c r="IZS498" s="1"/>
      <c r="IZT498" s="1"/>
      <c r="IZU498" s="1"/>
      <c r="IZV498" s="1"/>
      <c r="IZW498" s="1"/>
      <c r="IZX498" s="1"/>
      <c r="IZY498" s="1"/>
      <c r="IZZ498" s="1"/>
      <c r="JAA498" s="1"/>
      <c r="JAB498" s="1"/>
      <c r="JAC498" s="1"/>
      <c r="JAD498" s="1"/>
      <c r="JAE498" s="1"/>
      <c r="JAF498" s="1"/>
      <c r="JAG498" s="1"/>
      <c r="JAH498" s="1"/>
      <c r="JAI498" s="1"/>
      <c r="JAJ498" s="1"/>
      <c r="JAK498" s="1"/>
      <c r="JAL498" s="1"/>
      <c r="JAM498" s="1"/>
      <c r="JAN498" s="1"/>
      <c r="JAO498" s="1"/>
      <c r="JAP498" s="1"/>
      <c r="JAQ498" s="1"/>
      <c r="JAR498" s="1"/>
      <c r="JAS498" s="1"/>
      <c r="JAT498" s="1"/>
      <c r="JAU498" s="1"/>
      <c r="JAV498" s="1"/>
      <c r="JAW498" s="1"/>
      <c r="JAX498" s="1"/>
      <c r="JAY498" s="1"/>
      <c r="JAZ498" s="1"/>
      <c r="JBA498" s="1"/>
      <c r="JBB498" s="1"/>
      <c r="JBC498" s="1"/>
      <c r="JBD498" s="1"/>
      <c r="JBE498" s="1"/>
      <c r="JBF498" s="1"/>
      <c r="JBG498" s="1"/>
      <c r="JBH498" s="1"/>
      <c r="JBI498" s="1"/>
      <c r="JBJ498" s="1"/>
      <c r="JBK498" s="1"/>
      <c r="JBL498" s="1"/>
      <c r="JBM498" s="1"/>
      <c r="JBN498" s="1"/>
      <c r="JBO498" s="1"/>
      <c r="JBP498" s="1"/>
      <c r="JBQ498" s="1"/>
      <c r="JBR498" s="1"/>
      <c r="JBS498" s="1"/>
      <c r="JBT498" s="1"/>
      <c r="JBU498" s="1"/>
      <c r="JBV498" s="1"/>
      <c r="JBW498" s="1"/>
      <c r="JBX498" s="1"/>
      <c r="JBY498" s="1"/>
      <c r="JBZ498" s="1"/>
      <c r="JCA498" s="1"/>
      <c r="JCB498" s="1"/>
      <c r="JCC498" s="1"/>
      <c r="JCD498" s="1"/>
      <c r="JCE498" s="1"/>
      <c r="JCF498" s="1"/>
      <c r="JCG498" s="1"/>
      <c r="JCH498" s="1"/>
      <c r="JCI498" s="1"/>
      <c r="JCJ498" s="1"/>
      <c r="JCK498" s="1"/>
      <c r="JCL498" s="1"/>
      <c r="JCM498" s="1"/>
      <c r="JCN498" s="1"/>
      <c r="JCO498" s="1"/>
      <c r="JCP498" s="1"/>
      <c r="JCQ498" s="1"/>
      <c r="JCR498" s="1"/>
      <c r="JCS498" s="1"/>
      <c r="JCT498" s="1"/>
      <c r="JCU498" s="1"/>
      <c r="JCV498" s="1"/>
      <c r="JCW498" s="1"/>
      <c r="JCX498" s="1"/>
      <c r="JCY498" s="1"/>
      <c r="JCZ498" s="1"/>
      <c r="JDA498" s="1"/>
      <c r="JDB498" s="1"/>
      <c r="JDC498" s="1"/>
      <c r="JDD498" s="1"/>
      <c r="JDE498" s="1"/>
      <c r="JDF498" s="1"/>
      <c r="JDG498" s="1"/>
      <c r="JDH498" s="1"/>
      <c r="JDI498" s="1"/>
      <c r="JDJ498" s="1"/>
      <c r="JDK498" s="1"/>
      <c r="JDL498" s="1"/>
      <c r="JDM498" s="1"/>
      <c r="JDN498" s="1"/>
      <c r="JDO498" s="1"/>
      <c r="JDP498" s="1"/>
      <c r="JDQ498" s="1"/>
      <c r="JDR498" s="1"/>
      <c r="JDS498" s="1"/>
      <c r="JDT498" s="1"/>
      <c r="JDU498" s="1"/>
      <c r="JDV498" s="1"/>
      <c r="JDW498" s="1"/>
      <c r="JDX498" s="1"/>
      <c r="JDY498" s="1"/>
      <c r="JDZ498" s="1"/>
      <c r="JEA498" s="1"/>
      <c r="JEB498" s="1"/>
      <c r="JEC498" s="1"/>
      <c r="JED498" s="1"/>
      <c r="JEE498" s="1"/>
      <c r="JEF498" s="1"/>
      <c r="JEG498" s="1"/>
      <c r="JEH498" s="1"/>
      <c r="JEI498" s="1"/>
      <c r="JEJ498" s="1"/>
      <c r="JEK498" s="1"/>
      <c r="JEL498" s="1"/>
      <c r="JEM498" s="1"/>
      <c r="JEN498" s="1"/>
      <c r="JEO498" s="1"/>
      <c r="JEP498" s="1"/>
      <c r="JEQ498" s="1"/>
      <c r="JER498" s="1"/>
      <c r="JES498" s="1"/>
      <c r="JET498" s="1"/>
      <c r="JEU498" s="1"/>
      <c r="JEV498" s="1"/>
      <c r="JEW498" s="1"/>
      <c r="JEX498" s="1"/>
      <c r="JEY498" s="1"/>
      <c r="JEZ498" s="1"/>
      <c r="JFA498" s="1"/>
      <c r="JFB498" s="1"/>
      <c r="JFC498" s="1"/>
      <c r="JFD498" s="1"/>
      <c r="JFE498" s="1"/>
      <c r="JFF498" s="1"/>
      <c r="JFG498" s="1"/>
      <c r="JFH498" s="1"/>
      <c r="JFI498" s="1"/>
      <c r="JFJ498" s="1"/>
      <c r="JFK498" s="1"/>
      <c r="JFL498" s="1"/>
      <c r="JFM498" s="1"/>
      <c r="JFN498" s="1"/>
      <c r="JFO498" s="1"/>
      <c r="JFP498" s="1"/>
      <c r="JFQ498" s="1"/>
      <c r="JFR498" s="1"/>
      <c r="JFS498" s="1"/>
      <c r="JFT498" s="1"/>
      <c r="JFU498" s="1"/>
      <c r="JFV498" s="1"/>
      <c r="JFW498" s="1"/>
      <c r="JFX498" s="1"/>
      <c r="JFY498" s="1"/>
      <c r="JFZ498" s="1"/>
      <c r="JGA498" s="1"/>
      <c r="JGB498" s="1"/>
      <c r="JGC498" s="1"/>
      <c r="JGD498" s="1"/>
      <c r="JGE498" s="1"/>
      <c r="JGF498" s="1"/>
      <c r="JGG498" s="1"/>
      <c r="JGH498" s="1"/>
      <c r="JGI498" s="1"/>
      <c r="JGJ498" s="1"/>
      <c r="JGK498" s="1"/>
      <c r="JGL498" s="1"/>
      <c r="JGM498" s="1"/>
      <c r="JGN498" s="1"/>
      <c r="JGO498" s="1"/>
      <c r="JGP498" s="1"/>
      <c r="JGQ498" s="1"/>
      <c r="JGR498" s="1"/>
      <c r="JGS498" s="1"/>
      <c r="JGT498" s="1"/>
      <c r="JGU498" s="1"/>
      <c r="JGV498" s="1"/>
      <c r="JGW498" s="1"/>
      <c r="JGX498" s="1"/>
      <c r="JGY498" s="1"/>
      <c r="JGZ498" s="1"/>
      <c r="JHA498" s="1"/>
      <c r="JHB498" s="1"/>
      <c r="JHC498" s="1"/>
      <c r="JHD498" s="1"/>
      <c r="JHE498" s="1"/>
      <c r="JHF498" s="1"/>
      <c r="JHG498" s="1"/>
      <c r="JHH498" s="1"/>
      <c r="JHI498" s="1"/>
      <c r="JHJ498" s="1"/>
      <c r="JHK498" s="1"/>
      <c r="JHL498" s="1"/>
      <c r="JHM498" s="1"/>
      <c r="JHN498" s="1"/>
      <c r="JHO498" s="1"/>
      <c r="JHP498" s="1"/>
      <c r="JHQ498" s="1"/>
      <c r="JHR498" s="1"/>
      <c r="JHS498" s="1"/>
      <c r="JHT498" s="1"/>
      <c r="JHU498" s="1"/>
      <c r="JHV498" s="1"/>
      <c r="JHW498" s="1"/>
      <c r="JHX498" s="1"/>
      <c r="JHY498" s="1"/>
      <c r="JHZ498" s="1"/>
      <c r="JIA498" s="1"/>
      <c r="JIB498" s="1"/>
      <c r="JIC498" s="1"/>
      <c r="JID498" s="1"/>
      <c r="JIE498" s="1"/>
      <c r="JIF498" s="1"/>
      <c r="JIG498" s="1"/>
      <c r="JIH498" s="1"/>
      <c r="JII498" s="1"/>
      <c r="JIJ498" s="1"/>
      <c r="JIK498" s="1"/>
      <c r="JIL498" s="1"/>
      <c r="JIM498" s="1"/>
      <c r="JIN498" s="1"/>
      <c r="JIO498" s="1"/>
      <c r="JIP498" s="1"/>
      <c r="JIQ498" s="1"/>
      <c r="JIR498" s="1"/>
      <c r="JIS498" s="1"/>
      <c r="JIT498" s="1"/>
      <c r="JIU498" s="1"/>
      <c r="JIV498" s="1"/>
      <c r="JIW498" s="1"/>
      <c r="JIX498" s="1"/>
      <c r="JIY498" s="1"/>
      <c r="JIZ498" s="1"/>
      <c r="JJA498" s="1"/>
      <c r="JJB498" s="1"/>
      <c r="JJC498" s="1"/>
      <c r="JJD498" s="1"/>
      <c r="JJE498" s="1"/>
      <c r="JJF498" s="1"/>
      <c r="JJG498" s="1"/>
      <c r="JJH498" s="1"/>
      <c r="JJI498" s="1"/>
      <c r="JJJ498" s="1"/>
      <c r="JJK498" s="1"/>
      <c r="JJL498" s="1"/>
      <c r="JJM498" s="1"/>
      <c r="JJN498" s="1"/>
      <c r="JJO498" s="1"/>
      <c r="JJP498" s="1"/>
      <c r="JJQ498" s="1"/>
      <c r="JJR498" s="1"/>
      <c r="JJS498" s="1"/>
      <c r="JJT498" s="1"/>
      <c r="JJU498" s="1"/>
      <c r="JJV498" s="1"/>
      <c r="JJW498" s="1"/>
      <c r="JJX498" s="1"/>
      <c r="JJY498" s="1"/>
      <c r="JJZ498" s="1"/>
      <c r="JKA498" s="1"/>
      <c r="JKB498" s="1"/>
      <c r="JKC498" s="1"/>
      <c r="JKD498" s="1"/>
      <c r="JKE498" s="1"/>
      <c r="JKF498" s="1"/>
      <c r="JKG498" s="1"/>
      <c r="JKH498" s="1"/>
      <c r="JKI498" s="1"/>
      <c r="JKJ498" s="1"/>
      <c r="JKK498" s="1"/>
      <c r="JKL498" s="1"/>
      <c r="JKM498" s="1"/>
      <c r="JKN498" s="1"/>
      <c r="JKO498" s="1"/>
      <c r="JKP498" s="1"/>
      <c r="JKQ498" s="1"/>
      <c r="JKR498" s="1"/>
      <c r="JKS498" s="1"/>
      <c r="JKT498" s="1"/>
      <c r="JKU498" s="1"/>
      <c r="JKV498" s="1"/>
      <c r="JKW498" s="1"/>
      <c r="JKX498" s="1"/>
      <c r="JKY498" s="1"/>
      <c r="JKZ498" s="1"/>
      <c r="JLA498" s="1"/>
      <c r="JLB498" s="1"/>
      <c r="JLC498" s="1"/>
      <c r="JLD498" s="1"/>
      <c r="JLE498" s="1"/>
      <c r="JLF498" s="1"/>
      <c r="JLG498" s="1"/>
      <c r="JLH498" s="1"/>
      <c r="JLI498" s="1"/>
      <c r="JLJ498" s="1"/>
      <c r="JLK498" s="1"/>
      <c r="JLL498" s="1"/>
      <c r="JLM498" s="1"/>
      <c r="JLN498" s="1"/>
      <c r="JLO498" s="1"/>
      <c r="JLP498" s="1"/>
      <c r="JLQ498" s="1"/>
      <c r="JLR498" s="1"/>
      <c r="JLS498" s="1"/>
      <c r="JLT498" s="1"/>
      <c r="JLU498" s="1"/>
      <c r="JLV498" s="1"/>
      <c r="JLW498" s="1"/>
      <c r="JLX498" s="1"/>
      <c r="JLY498" s="1"/>
      <c r="JLZ498" s="1"/>
      <c r="JMA498" s="1"/>
      <c r="JMB498" s="1"/>
      <c r="JMC498" s="1"/>
      <c r="JMD498" s="1"/>
      <c r="JME498" s="1"/>
      <c r="JMF498" s="1"/>
      <c r="JMG498" s="1"/>
      <c r="JMH498" s="1"/>
      <c r="JMI498" s="1"/>
      <c r="JMJ498" s="1"/>
      <c r="JMK498" s="1"/>
      <c r="JML498" s="1"/>
      <c r="JMM498" s="1"/>
      <c r="JMN498" s="1"/>
      <c r="JMO498" s="1"/>
      <c r="JMP498" s="1"/>
      <c r="JMQ498" s="1"/>
      <c r="JMR498" s="1"/>
      <c r="JMS498" s="1"/>
      <c r="JMT498" s="1"/>
      <c r="JMU498" s="1"/>
      <c r="JMV498" s="1"/>
      <c r="JMW498" s="1"/>
      <c r="JMX498" s="1"/>
      <c r="JMY498" s="1"/>
      <c r="JMZ498" s="1"/>
      <c r="JNA498" s="1"/>
      <c r="JNB498" s="1"/>
      <c r="JNC498" s="1"/>
      <c r="JND498" s="1"/>
      <c r="JNE498" s="1"/>
      <c r="JNF498" s="1"/>
      <c r="JNG498" s="1"/>
      <c r="JNH498" s="1"/>
      <c r="JNI498" s="1"/>
      <c r="JNJ498" s="1"/>
      <c r="JNK498" s="1"/>
      <c r="JNL498" s="1"/>
      <c r="JNM498" s="1"/>
      <c r="JNN498" s="1"/>
      <c r="JNO498" s="1"/>
      <c r="JNP498" s="1"/>
      <c r="JNQ498" s="1"/>
      <c r="JNR498" s="1"/>
      <c r="JNS498" s="1"/>
      <c r="JNT498" s="1"/>
      <c r="JNU498" s="1"/>
      <c r="JNV498" s="1"/>
      <c r="JNW498" s="1"/>
      <c r="JNX498" s="1"/>
      <c r="JNY498" s="1"/>
      <c r="JNZ498" s="1"/>
      <c r="JOA498" s="1"/>
      <c r="JOB498" s="1"/>
      <c r="JOC498" s="1"/>
      <c r="JOD498" s="1"/>
      <c r="JOE498" s="1"/>
      <c r="JOF498" s="1"/>
      <c r="JOG498" s="1"/>
      <c r="JOH498" s="1"/>
      <c r="JOI498" s="1"/>
      <c r="JOJ498" s="1"/>
      <c r="JOK498" s="1"/>
      <c r="JOL498" s="1"/>
      <c r="JOM498" s="1"/>
      <c r="JON498" s="1"/>
      <c r="JOO498" s="1"/>
      <c r="JOP498" s="1"/>
      <c r="JOQ498" s="1"/>
      <c r="JOR498" s="1"/>
      <c r="JOS498" s="1"/>
      <c r="JOT498" s="1"/>
      <c r="JOU498" s="1"/>
      <c r="JOV498" s="1"/>
      <c r="JOW498" s="1"/>
      <c r="JOX498" s="1"/>
      <c r="JOY498" s="1"/>
      <c r="JOZ498" s="1"/>
      <c r="JPA498" s="1"/>
      <c r="JPB498" s="1"/>
      <c r="JPC498" s="1"/>
      <c r="JPD498" s="1"/>
      <c r="JPE498" s="1"/>
      <c r="JPF498" s="1"/>
      <c r="JPG498" s="1"/>
      <c r="JPH498" s="1"/>
      <c r="JPI498" s="1"/>
      <c r="JPJ498" s="1"/>
      <c r="JPK498" s="1"/>
      <c r="JPL498" s="1"/>
      <c r="JPM498" s="1"/>
      <c r="JPN498" s="1"/>
      <c r="JPO498" s="1"/>
      <c r="JPP498" s="1"/>
      <c r="JPQ498" s="1"/>
      <c r="JPR498" s="1"/>
      <c r="JPS498" s="1"/>
      <c r="JPT498" s="1"/>
      <c r="JPU498" s="1"/>
      <c r="JPV498" s="1"/>
      <c r="JPW498" s="1"/>
      <c r="JPX498" s="1"/>
      <c r="JPY498" s="1"/>
      <c r="JPZ498" s="1"/>
      <c r="JQA498" s="1"/>
      <c r="JQB498" s="1"/>
      <c r="JQC498" s="1"/>
      <c r="JQD498" s="1"/>
      <c r="JQE498" s="1"/>
      <c r="JQF498" s="1"/>
      <c r="JQG498" s="1"/>
      <c r="JQH498" s="1"/>
      <c r="JQI498" s="1"/>
      <c r="JQJ498" s="1"/>
      <c r="JQK498" s="1"/>
      <c r="JQL498" s="1"/>
      <c r="JQM498" s="1"/>
      <c r="JQN498" s="1"/>
      <c r="JQO498" s="1"/>
      <c r="JQP498" s="1"/>
      <c r="JQQ498" s="1"/>
      <c r="JQR498" s="1"/>
      <c r="JQS498" s="1"/>
      <c r="JQT498" s="1"/>
      <c r="JQU498" s="1"/>
      <c r="JQV498" s="1"/>
      <c r="JQW498" s="1"/>
      <c r="JQX498" s="1"/>
      <c r="JQY498" s="1"/>
      <c r="JQZ498" s="1"/>
      <c r="JRA498" s="1"/>
      <c r="JRB498" s="1"/>
      <c r="JRC498" s="1"/>
      <c r="JRD498" s="1"/>
      <c r="JRE498" s="1"/>
      <c r="JRF498" s="1"/>
      <c r="JRG498" s="1"/>
      <c r="JRH498" s="1"/>
      <c r="JRI498" s="1"/>
      <c r="JRJ498" s="1"/>
      <c r="JRK498" s="1"/>
      <c r="JRL498" s="1"/>
      <c r="JRM498" s="1"/>
      <c r="JRN498" s="1"/>
      <c r="JRO498" s="1"/>
      <c r="JRP498" s="1"/>
      <c r="JRQ498" s="1"/>
      <c r="JRR498" s="1"/>
      <c r="JRS498" s="1"/>
      <c r="JRT498" s="1"/>
      <c r="JRU498" s="1"/>
      <c r="JRV498" s="1"/>
      <c r="JRW498" s="1"/>
      <c r="JRX498" s="1"/>
      <c r="JRY498" s="1"/>
      <c r="JRZ498" s="1"/>
      <c r="JSA498" s="1"/>
      <c r="JSB498" s="1"/>
      <c r="JSC498" s="1"/>
      <c r="JSD498" s="1"/>
      <c r="JSE498" s="1"/>
      <c r="JSF498" s="1"/>
      <c r="JSG498" s="1"/>
      <c r="JSH498" s="1"/>
      <c r="JSI498" s="1"/>
      <c r="JSJ498" s="1"/>
      <c r="JSK498" s="1"/>
      <c r="JSL498" s="1"/>
      <c r="JSM498" s="1"/>
      <c r="JSN498" s="1"/>
      <c r="JSO498" s="1"/>
      <c r="JSP498" s="1"/>
      <c r="JSQ498" s="1"/>
      <c r="JSR498" s="1"/>
      <c r="JSS498" s="1"/>
      <c r="JST498" s="1"/>
      <c r="JSU498" s="1"/>
      <c r="JSV498" s="1"/>
      <c r="JSW498" s="1"/>
      <c r="JSX498" s="1"/>
      <c r="JSY498" s="1"/>
      <c r="JSZ498" s="1"/>
      <c r="JTA498" s="1"/>
      <c r="JTB498" s="1"/>
      <c r="JTC498" s="1"/>
      <c r="JTD498" s="1"/>
      <c r="JTE498" s="1"/>
      <c r="JTF498" s="1"/>
      <c r="JTG498" s="1"/>
      <c r="JTH498" s="1"/>
      <c r="JTI498" s="1"/>
      <c r="JTJ498" s="1"/>
      <c r="JTK498" s="1"/>
      <c r="JTL498" s="1"/>
      <c r="JTM498" s="1"/>
      <c r="JTN498" s="1"/>
      <c r="JTO498" s="1"/>
      <c r="JTP498" s="1"/>
      <c r="JTQ498" s="1"/>
      <c r="JTR498" s="1"/>
      <c r="JTS498" s="1"/>
      <c r="JTT498" s="1"/>
      <c r="JTU498" s="1"/>
      <c r="JTV498" s="1"/>
      <c r="JTW498" s="1"/>
      <c r="JTX498" s="1"/>
      <c r="JTY498" s="1"/>
      <c r="JTZ498" s="1"/>
      <c r="JUA498" s="1"/>
      <c r="JUB498" s="1"/>
      <c r="JUC498" s="1"/>
      <c r="JUD498" s="1"/>
      <c r="JUE498" s="1"/>
      <c r="JUF498" s="1"/>
      <c r="JUG498" s="1"/>
      <c r="JUH498" s="1"/>
      <c r="JUI498" s="1"/>
      <c r="JUJ498" s="1"/>
      <c r="JUK498" s="1"/>
      <c r="JUL498" s="1"/>
      <c r="JUM498" s="1"/>
      <c r="JUN498" s="1"/>
      <c r="JUO498" s="1"/>
      <c r="JUP498" s="1"/>
      <c r="JUQ498" s="1"/>
      <c r="JUR498" s="1"/>
      <c r="JUS498" s="1"/>
      <c r="JUT498" s="1"/>
      <c r="JUU498" s="1"/>
      <c r="JUV498" s="1"/>
      <c r="JUW498" s="1"/>
      <c r="JUX498" s="1"/>
      <c r="JUY498" s="1"/>
      <c r="JUZ498" s="1"/>
      <c r="JVA498" s="1"/>
      <c r="JVB498" s="1"/>
      <c r="JVC498" s="1"/>
      <c r="JVD498" s="1"/>
      <c r="JVE498" s="1"/>
      <c r="JVF498" s="1"/>
      <c r="JVG498" s="1"/>
      <c r="JVH498" s="1"/>
      <c r="JVI498" s="1"/>
      <c r="JVJ498" s="1"/>
      <c r="JVK498" s="1"/>
      <c r="JVL498" s="1"/>
      <c r="JVM498" s="1"/>
      <c r="JVN498" s="1"/>
      <c r="JVO498" s="1"/>
      <c r="JVP498" s="1"/>
      <c r="JVQ498" s="1"/>
      <c r="JVR498" s="1"/>
      <c r="JVS498" s="1"/>
      <c r="JVT498" s="1"/>
      <c r="JVU498" s="1"/>
      <c r="JVV498" s="1"/>
      <c r="JVW498" s="1"/>
      <c r="JVX498" s="1"/>
      <c r="JVY498" s="1"/>
      <c r="JVZ498" s="1"/>
      <c r="JWA498" s="1"/>
      <c r="JWB498" s="1"/>
      <c r="JWC498" s="1"/>
      <c r="JWD498" s="1"/>
      <c r="JWE498" s="1"/>
      <c r="JWF498" s="1"/>
      <c r="JWG498" s="1"/>
      <c r="JWH498" s="1"/>
      <c r="JWI498" s="1"/>
      <c r="JWJ498" s="1"/>
      <c r="JWK498" s="1"/>
      <c r="JWL498" s="1"/>
      <c r="JWM498" s="1"/>
      <c r="JWN498" s="1"/>
      <c r="JWO498" s="1"/>
      <c r="JWP498" s="1"/>
      <c r="JWQ498" s="1"/>
      <c r="JWR498" s="1"/>
      <c r="JWS498" s="1"/>
      <c r="JWT498" s="1"/>
      <c r="JWU498" s="1"/>
      <c r="JWV498" s="1"/>
      <c r="JWW498" s="1"/>
      <c r="JWX498" s="1"/>
      <c r="JWY498" s="1"/>
      <c r="JWZ498" s="1"/>
      <c r="JXA498" s="1"/>
      <c r="JXB498" s="1"/>
      <c r="JXC498" s="1"/>
      <c r="JXD498" s="1"/>
      <c r="JXE498" s="1"/>
      <c r="JXF498" s="1"/>
      <c r="JXG498" s="1"/>
      <c r="JXH498" s="1"/>
      <c r="JXI498" s="1"/>
      <c r="JXJ498" s="1"/>
      <c r="JXK498" s="1"/>
      <c r="JXL498" s="1"/>
      <c r="JXM498" s="1"/>
      <c r="JXN498" s="1"/>
      <c r="JXO498" s="1"/>
      <c r="JXP498" s="1"/>
      <c r="JXQ498" s="1"/>
      <c r="JXR498" s="1"/>
      <c r="JXS498" s="1"/>
      <c r="JXT498" s="1"/>
      <c r="JXU498" s="1"/>
      <c r="JXV498" s="1"/>
      <c r="JXW498" s="1"/>
      <c r="JXX498" s="1"/>
      <c r="JXY498" s="1"/>
      <c r="JXZ498" s="1"/>
      <c r="JYA498" s="1"/>
      <c r="JYB498" s="1"/>
      <c r="JYC498" s="1"/>
      <c r="JYD498" s="1"/>
      <c r="JYE498" s="1"/>
      <c r="JYF498" s="1"/>
      <c r="JYG498" s="1"/>
      <c r="JYH498" s="1"/>
      <c r="JYI498" s="1"/>
      <c r="JYJ498" s="1"/>
      <c r="JYK498" s="1"/>
      <c r="JYL498" s="1"/>
      <c r="JYM498" s="1"/>
      <c r="JYN498" s="1"/>
      <c r="JYO498" s="1"/>
      <c r="JYP498" s="1"/>
      <c r="JYQ498" s="1"/>
      <c r="JYR498" s="1"/>
      <c r="JYS498" s="1"/>
      <c r="JYT498" s="1"/>
      <c r="JYU498" s="1"/>
      <c r="JYV498" s="1"/>
      <c r="JYW498" s="1"/>
      <c r="JYX498" s="1"/>
      <c r="JYY498" s="1"/>
      <c r="JYZ498" s="1"/>
      <c r="JZA498" s="1"/>
      <c r="JZB498" s="1"/>
      <c r="JZC498" s="1"/>
      <c r="JZD498" s="1"/>
      <c r="JZE498" s="1"/>
      <c r="JZF498" s="1"/>
      <c r="JZG498" s="1"/>
      <c r="JZH498" s="1"/>
      <c r="JZI498" s="1"/>
      <c r="JZJ498" s="1"/>
      <c r="JZK498" s="1"/>
      <c r="JZL498" s="1"/>
      <c r="JZM498" s="1"/>
      <c r="JZN498" s="1"/>
      <c r="JZO498" s="1"/>
      <c r="JZP498" s="1"/>
      <c r="JZQ498" s="1"/>
      <c r="JZR498" s="1"/>
      <c r="JZS498" s="1"/>
      <c r="JZT498" s="1"/>
      <c r="JZU498" s="1"/>
      <c r="JZV498" s="1"/>
      <c r="JZW498" s="1"/>
      <c r="JZX498" s="1"/>
      <c r="JZY498" s="1"/>
      <c r="JZZ498" s="1"/>
      <c r="KAA498" s="1"/>
      <c r="KAB498" s="1"/>
      <c r="KAC498" s="1"/>
      <c r="KAD498" s="1"/>
      <c r="KAE498" s="1"/>
      <c r="KAF498" s="1"/>
      <c r="KAG498" s="1"/>
      <c r="KAH498" s="1"/>
      <c r="KAI498" s="1"/>
      <c r="KAJ498" s="1"/>
      <c r="KAK498" s="1"/>
      <c r="KAL498" s="1"/>
      <c r="KAM498" s="1"/>
      <c r="KAN498" s="1"/>
      <c r="KAO498" s="1"/>
      <c r="KAP498" s="1"/>
      <c r="KAQ498" s="1"/>
      <c r="KAR498" s="1"/>
      <c r="KAS498" s="1"/>
      <c r="KAT498" s="1"/>
      <c r="KAU498" s="1"/>
      <c r="KAV498" s="1"/>
      <c r="KAW498" s="1"/>
      <c r="KAX498" s="1"/>
      <c r="KAY498" s="1"/>
      <c r="KAZ498" s="1"/>
      <c r="KBA498" s="1"/>
      <c r="KBB498" s="1"/>
      <c r="KBC498" s="1"/>
      <c r="KBD498" s="1"/>
      <c r="KBE498" s="1"/>
      <c r="KBF498" s="1"/>
      <c r="KBG498" s="1"/>
      <c r="KBH498" s="1"/>
      <c r="KBI498" s="1"/>
      <c r="KBJ498" s="1"/>
      <c r="KBK498" s="1"/>
      <c r="KBL498" s="1"/>
      <c r="KBM498" s="1"/>
      <c r="KBN498" s="1"/>
      <c r="KBO498" s="1"/>
      <c r="KBP498" s="1"/>
      <c r="KBQ498" s="1"/>
      <c r="KBR498" s="1"/>
      <c r="KBS498" s="1"/>
      <c r="KBT498" s="1"/>
      <c r="KBU498" s="1"/>
      <c r="KBV498" s="1"/>
      <c r="KBW498" s="1"/>
      <c r="KBX498" s="1"/>
      <c r="KBY498" s="1"/>
      <c r="KBZ498" s="1"/>
      <c r="KCA498" s="1"/>
      <c r="KCB498" s="1"/>
      <c r="KCC498" s="1"/>
      <c r="KCD498" s="1"/>
      <c r="KCE498" s="1"/>
      <c r="KCF498" s="1"/>
      <c r="KCG498" s="1"/>
      <c r="KCH498" s="1"/>
      <c r="KCI498" s="1"/>
      <c r="KCJ498" s="1"/>
      <c r="KCK498" s="1"/>
      <c r="KCL498" s="1"/>
      <c r="KCM498" s="1"/>
      <c r="KCN498" s="1"/>
      <c r="KCO498" s="1"/>
      <c r="KCP498" s="1"/>
      <c r="KCQ498" s="1"/>
      <c r="KCR498" s="1"/>
      <c r="KCS498" s="1"/>
      <c r="KCT498" s="1"/>
      <c r="KCU498" s="1"/>
      <c r="KCV498" s="1"/>
      <c r="KCW498" s="1"/>
      <c r="KCX498" s="1"/>
      <c r="KCY498" s="1"/>
      <c r="KCZ498" s="1"/>
      <c r="KDA498" s="1"/>
      <c r="KDB498" s="1"/>
      <c r="KDC498" s="1"/>
      <c r="KDD498" s="1"/>
      <c r="KDE498" s="1"/>
      <c r="KDF498" s="1"/>
      <c r="KDG498" s="1"/>
      <c r="KDH498" s="1"/>
      <c r="KDI498" s="1"/>
      <c r="KDJ498" s="1"/>
      <c r="KDK498" s="1"/>
      <c r="KDL498" s="1"/>
      <c r="KDM498" s="1"/>
      <c r="KDN498" s="1"/>
      <c r="KDO498" s="1"/>
      <c r="KDP498" s="1"/>
      <c r="KDQ498" s="1"/>
      <c r="KDR498" s="1"/>
      <c r="KDS498" s="1"/>
      <c r="KDT498" s="1"/>
      <c r="KDU498" s="1"/>
      <c r="KDV498" s="1"/>
      <c r="KDW498" s="1"/>
      <c r="KDX498" s="1"/>
      <c r="KDY498" s="1"/>
      <c r="KDZ498" s="1"/>
      <c r="KEA498" s="1"/>
      <c r="KEB498" s="1"/>
      <c r="KEC498" s="1"/>
      <c r="KED498" s="1"/>
      <c r="KEE498" s="1"/>
      <c r="KEF498" s="1"/>
      <c r="KEG498" s="1"/>
      <c r="KEH498" s="1"/>
      <c r="KEI498" s="1"/>
      <c r="KEJ498" s="1"/>
      <c r="KEK498" s="1"/>
      <c r="KEL498" s="1"/>
      <c r="KEM498" s="1"/>
      <c r="KEN498" s="1"/>
      <c r="KEO498" s="1"/>
      <c r="KEP498" s="1"/>
      <c r="KEQ498" s="1"/>
      <c r="KER498" s="1"/>
      <c r="KES498" s="1"/>
      <c r="KET498" s="1"/>
      <c r="KEU498" s="1"/>
      <c r="KEV498" s="1"/>
      <c r="KEW498" s="1"/>
      <c r="KEX498" s="1"/>
      <c r="KEY498" s="1"/>
      <c r="KEZ498" s="1"/>
      <c r="KFA498" s="1"/>
      <c r="KFB498" s="1"/>
      <c r="KFC498" s="1"/>
      <c r="KFD498" s="1"/>
      <c r="KFE498" s="1"/>
      <c r="KFF498" s="1"/>
      <c r="KFG498" s="1"/>
      <c r="KFH498" s="1"/>
      <c r="KFI498" s="1"/>
      <c r="KFJ498" s="1"/>
      <c r="KFK498" s="1"/>
      <c r="KFL498" s="1"/>
      <c r="KFM498" s="1"/>
      <c r="KFN498" s="1"/>
      <c r="KFO498" s="1"/>
      <c r="KFP498" s="1"/>
      <c r="KFQ498" s="1"/>
      <c r="KFR498" s="1"/>
      <c r="KFS498" s="1"/>
      <c r="KFT498" s="1"/>
      <c r="KFU498" s="1"/>
      <c r="KFV498" s="1"/>
      <c r="KFW498" s="1"/>
      <c r="KFX498" s="1"/>
      <c r="KFY498" s="1"/>
      <c r="KFZ498" s="1"/>
      <c r="KGA498" s="1"/>
      <c r="KGB498" s="1"/>
      <c r="KGC498" s="1"/>
      <c r="KGD498" s="1"/>
      <c r="KGE498" s="1"/>
      <c r="KGF498" s="1"/>
      <c r="KGG498" s="1"/>
      <c r="KGH498" s="1"/>
      <c r="KGI498" s="1"/>
      <c r="KGJ498" s="1"/>
      <c r="KGK498" s="1"/>
      <c r="KGL498" s="1"/>
      <c r="KGM498" s="1"/>
      <c r="KGN498" s="1"/>
      <c r="KGO498" s="1"/>
      <c r="KGP498" s="1"/>
      <c r="KGQ498" s="1"/>
      <c r="KGR498" s="1"/>
      <c r="KGS498" s="1"/>
      <c r="KGT498" s="1"/>
      <c r="KGU498" s="1"/>
      <c r="KGV498" s="1"/>
      <c r="KGW498" s="1"/>
      <c r="KGX498" s="1"/>
      <c r="KGY498" s="1"/>
      <c r="KGZ498" s="1"/>
      <c r="KHA498" s="1"/>
      <c r="KHB498" s="1"/>
      <c r="KHC498" s="1"/>
      <c r="KHD498" s="1"/>
      <c r="KHE498" s="1"/>
      <c r="KHF498" s="1"/>
      <c r="KHG498" s="1"/>
      <c r="KHH498" s="1"/>
      <c r="KHI498" s="1"/>
      <c r="KHJ498" s="1"/>
      <c r="KHK498" s="1"/>
      <c r="KHL498" s="1"/>
      <c r="KHM498" s="1"/>
      <c r="KHN498" s="1"/>
      <c r="KHO498" s="1"/>
      <c r="KHP498" s="1"/>
      <c r="KHQ498" s="1"/>
      <c r="KHR498" s="1"/>
      <c r="KHS498" s="1"/>
      <c r="KHT498" s="1"/>
      <c r="KHU498" s="1"/>
      <c r="KHV498" s="1"/>
      <c r="KHW498" s="1"/>
      <c r="KHX498" s="1"/>
      <c r="KHY498" s="1"/>
      <c r="KHZ498" s="1"/>
      <c r="KIA498" s="1"/>
      <c r="KIB498" s="1"/>
      <c r="KIC498" s="1"/>
      <c r="KID498" s="1"/>
      <c r="KIE498" s="1"/>
      <c r="KIF498" s="1"/>
      <c r="KIG498" s="1"/>
      <c r="KIH498" s="1"/>
      <c r="KII498" s="1"/>
      <c r="KIJ498" s="1"/>
      <c r="KIK498" s="1"/>
      <c r="KIL498" s="1"/>
      <c r="KIM498" s="1"/>
      <c r="KIN498" s="1"/>
      <c r="KIO498" s="1"/>
      <c r="KIP498" s="1"/>
      <c r="KIQ498" s="1"/>
      <c r="KIR498" s="1"/>
      <c r="KIS498" s="1"/>
      <c r="KIT498" s="1"/>
      <c r="KIU498" s="1"/>
      <c r="KIV498" s="1"/>
      <c r="KIW498" s="1"/>
      <c r="KIX498" s="1"/>
      <c r="KIY498" s="1"/>
      <c r="KIZ498" s="1"/>
      <c r="KJA498" s="1"/>
      <c r="KJB498" s="1"/>
      <c r="KJC498" s="1"/>
      <c r="KJD498" s="1"/>
      <c r="KJE498" s="1"/>
      <c r="KJF498" s="1"/>
      <c r="KJG498" s="1"/>
      <c r="KJH498" s="1"/>
      <c r="KJI498" s="1"/>
      <c r="KJJ498" s="1"/>
      <c r="KJK498" s="1"/>
      <c r="KJL498" s="1"/>
      <c r="KJM498" s="1"/>
      <c r="KJN498" s="1"/>
      <c r="KJO498" s="1"/>
      <c r="KJP498" s="1"/>
      <c r="KJQ498" s="1"/>
      <c r="KJR498" s="1"/>
      <c r="KJS498" s="1"/>
      <c r="KJT498" s="1"/>
      <c r="KJU498" s="1"/>
      <c r="KJV498" s="1"/>
      <c r="KJW498" s="1"/>
      <c r="KJX498" s="1"/>
      <c r="KJY498" s="1"/>
      <c r="KJZ498" s="1"/>
      <c r="KKA498" s="1"/>
      <c r="KKB498" s="1"/>
      <c r="KKC498" s="1"/>
      <c r="KKD498" s="1"/>
      <c r="KKE498" s="1"/>
      <c r="KKF498" s="1"/>
      <c r="KKG498" s="1"/>
      <c r="KKH498" s="1"/>
      <c r="KKI498" s="1"/>
      <c r="KKJ498" s="1"/>
      <c r="KKK498" s="1"/>
      <c r="KKL498" s="1"/>
      <c r="KKM498" s="1"/>
      <c r="KKN498" s="1"/>
      <c r="KKO498" s="1"/>
      <c r="KKP498" s="1"/>
      <c r="KKQ498" s="1"/>
      <c r="KKR498" s="1"/>
      <c r="KKS498" s="1"/>
      <c r="KKT498" s="1"/>
      <c r="KKU498" s="1"/>
      <c r="KKV498" s="1"/>
      <c r="KKW498" s="1"/>
      <c r="KKX498" s="1"/>
      <c r="KKY498" s="1"/>
      <c r="KKZ498" s="1"/>
      <c r="KLA498" s="1"/>
      <c r="KLB498" s="1"/>
      <c r="KLC498" s="1"/>
      <c r="KLD498" s="1"/>
      <c r="KLE498" s="1"/>
      <c r="KLF498" s="1"/>
      <c r="KLG498" s="1"/>
      <c r="KLH498" s="1"/>
      <c r="KLI498" s="1"/>
      <c r="KLJ498" s="1"/>
      <c r="KLK498" s="1"/>
      <c r="KLL498" s="1"/>
      <c r="KLM498" s="1"/>
      <c r="KLN498" s="1"/>
      <c r="KLO498" s="1"/>
      <c r="KLP498" s="1"/>
      <c r="KLQ498" s="1"/>
      <c r="KLR498" s="1"/>
      <c r="KLS498" s="1"/>
      <c r="KLT498" s="1"/>
      <c r="KLU498" s="1"/>
      <c r="KLV498" s="1"/>
      <c r="KLW498" s="1"/>
      <c r="KLX498" s="1"/>
      <c r="KLY498" s="1"/>
      <c r="KLZ498" s="1"/>
      <c r="KMA498" s="1"/>
      <c r="KMB498" s="1"/>
      <c r="KMC498" s="1"/>
      <c r="KMD498" s="1"/>
      <c r="KME498" s="1"/>
      <c r="KMF498" s="1"/>
      <c r="KMG498" s="1"/>
      <c r="KMH498" s="1"/>
      <c r="KMI498" s="1"/>
      <c r="KMJ498" s="1"/>
      <c r="KMK498" s="1"/>
      <c r="KML498" s="1"/>
      <c r="KMM498" s="1"/>
      <c r="KMN498" s="1"/>
      <c r="KMO498" s="1"/>
      <c r="KMP498" s="1"/>
      <c r="KMQ498" s="1"/>
      <c r="KMR498" s="1"/>
      <c r="KMS498" s="1"/>
      <c r="KMT498" s="1"/>
      <c r="KMU498" s="1"/>
      <c r="KMV498" s="1"/>
      <c r="KMW498" s="1"/>
      <c r="KMX498" s="1"/>
      <c r="KMY498" s="1"/>
      <c r="KMZ498" s="1"/>
      <c r="KNA498" s="1"/>
      <c r="KNB498" s="1"/>
      <c r="KNC498" s="1"/>
      <c r="KND498" s="1"/>
      <c r="KNE498" s="1"/>
      <c r="KNF498" s="1"/>
      <c r="KNG498" s="1"/>
      <c r="KNH498" s="1"/>
      <c r="KNI498" s="1"/>
      <c r="KNJ498" s="1"/>
      <c r="KNK498" s="1"/>
      <c r="KNL498" s="1"/>
      <c r="KNM498" s="1"/>
      <c r="KNN498" s="1"/>
      <c r="KNO498" s="1"/>
      <c r="KNP498" s="1"/>
      <c r="KNQ498" s="1"/>
      <c r="KNR498" s="1"/>
      <c r="KNS498" s="1"/>
      <c r="KNT498" s="1"/>
      <c r="KNU498" s="1"/>
      <c r="KNV498" s="1"/>
      <c r="KNW498" s="1"/>
      <c r="KNX498" s="1"/>
      <c r="KNY498" s="1"/>
      <c r="KNZ498" s="1"/>
      <c r="KOA498" s="1"/>
      <c r="KOB498" s="1"/>
      <c r="KOC498" s="1"/>
      <c r="KOD498" s="1"/>
      <c r="KOE498" s="1"/>
      <c r="KOF498" s="1"/>
      <c r="KOG498" s="1"/>
      <c r="KOH498" s="1"/>
      <c r="KOI498" s="1"/>
      <c r="KOJ498" s="1"/>
      <c r="KOK498" s="1"/>
      <c r="KOL498" s="1"/>
      <c r="KOM498" s="1"/>
      <c r="KON498" s="1"/>
      <c r="KOO498" s="1"/>
      <c r="KOP498" s="1"/>
      <c r="KOQ498" s="1"/>
      <c r="KOR498" s="1"/>
      <c r="KOS498" s="1"/>
      <c r="KOT498" s="1"/>
      <c r="KOU498" s="1"/>
      <c r="KOV498" s="1"/>
      <c r="KOW498" s="1"/>
      <c r="KOX498" s="1"/>
      <c r="KOY498" s="1"/>
      <c r="KOZ498" s="1"/>
      <c r="KPA498" s="1"/>
      <c r="KPB498" s="1"/>
      <c r="KPC498" s="1"/>
      <c r="KPD498" s="1"/>
      <c r="KPE498" s="1"/>
      <c r="KPF498" s="1"/>
      <c r="KPG498" s="1"/>
      <c r="KPH498" s="1"/>
      <c r="KPI498" s="1"/>
      <c r="KPJ498" s="1"/>
      <c r="KPK498" s="1"/>
      <c r="KPL498" s="1"/>
      <c r="KPM498" s="1"/>
      <c r="KPN498" s="1"/>
      <c r="KPO498" s="1"/>
      <c r="KPP498" s="1"/>
      <c r="KPQ498" s="1"/>
      <c r="KPR498" s="1"/>
      <c r="KPS498" s="1"/>
      <c r="KPT498" s="1"/>
      <c r="KPU498" s="1"/>
      <c r="KPV498" s="1"/>
      <c r="KPW498" s="1"/>
      <c r="KPX498" s="1"/>
      <c r="KPY498" s="1"/>
      <c r="KPZ498" s="1"/>
      <c r="KQA498" s="1"/>
      <c r="KQB498" s="1"/>
      <c r="KQC498" s="1"/>
      <c r="KQD498" s="1"/>
      <c r="KQE498" s="1"/>
      <c r="KQF498" s="1"/>
      <c r="KQG498" s="1"/>
      <c r="KQH498" s="1"/>
      <c r="KQI498" s="1"/>
      <c r="KQJ498" s="1"/>
      <c r="KQK498" s="1"/>
      <c r="KQL498" s="1"/>
      <c r="KQM498" s="1"/>
      <c r="KQN498" s="1"/>
      <c r="KQO498" s="1"/>
      <c r="KQP498" s="1"/>
      <c r="KQQ498" s="1"/>
      <c r="KQR498" s="1"/>
      <c r="KQS498" s="1"/>
      <c r="KQT498" s="1"/>
      <c r="KQU498" s="1"/>
      <c r="KQV498" s="1"/>
      <c r="KQW498" s="1"/>
      <c r="KQX498" s="1"/>
      <c r="KQY498" s="1"/>
      <c r="KQZ498" s="1"/>
      <c r="KRA498" s="1"/>
      <c r="KRB498" s="1"/>
      <c r="KRC498" s="1"/>
      <c r="KRD498" s="1"/>
      <c r="KRE498" s="1"/>
      <c r="KRF498" s="1"/>
      <c r="KRG498" s="1"/>
      <c r="KRH498" s="1"/>
      <c r="KRI498" s="1"/>
      <c r="KRJ498" s="1"/>
      <c r="KRK498" s="1"/>
      <c r="KRL498" s="1"/>
      <c r="KRM498" s="1"/>
      <c r="KRN498" s="1"/>
      <c r="KRO498" s="1"/>
      <c r="KRP498" s="1"/>
      <c r="KRQ498" s="1"/>
      <c r="KRR498" s="1"/>
      <c r="KRS498" s="1"/>
      <c r="KRT498" s="1"/>
      <c r="KRU498" s="1"/>
      <c r="KRV498" s="1"/>
      <c r="KRW498" s="1"/>
      <c r="KRX498" s="1"/>
      <c r="KRY498" s="1"/>
      <c r="KRZ498" s="1"/>
      <c r="KSA498" s="1"/>
      <c r="KSB498" s="1"/>
      <c r="KSC498" s="1"/>
      <c r="KSD498" s="1"/>
      <c r="KSE498" s="1"/>
      <c r="KSF498" s="1"/>
      <c r="KSG498" s="1"/>
      <c r="KSH498" s="1"/>
      <c r="KSI498" s="1"/>
      <c r="KSJ498" s="1"/>
      <c r="KSK498" s="1"/>
      <c r="KSL498" s="1"/>
      <c r="KSM498" s="1"/>
      <c r="KSN498" s="1"/>
      <c r="KSO498" s="1"/>
      <c r="KSP498" s="1"/>
      <c r="KSQ498" s="1"/>
      <c r="KSR498" s="1"/>
      <c r="KSS498" s="1"/>
      <c r="KST498" s="1"/>
      <c r="KSU498" s="1"/>
      <c r="KSV498" s="1"/>
      <c r="KSW498" s="1"/>
      <c r="KSX498" s="1"/>
      <c r="KSY498" s="1"/>
      <c r="KSZ498" s="1"/>
      <c r="KTA498" s="1"/>
      <c r="KTB498" s="1"/>
      <c r="KTC498" s="1"/>
      <c r="KTD498" s="1"/>
      <c r="KTE498" s="1"/>
      <c r="KTF498" s="1"/>
      <c r="KTG498" s="1"/>
      <c r="KTH498" s="1"/>
      <c r="KTI498" s="1"/>
      <c r="KTJ498" s="1"/>
      <c r="KTK498" s="1"/>
      <c r="KTL498" s="1"/>
      <c r="KTM498" s="1"/>
      <c r="KTN498" s="1"/>
      <c r="KTO498" s="1"/>
      <c r="KTP498" s="1"/>
      <c r="KTQ498" s="1"/>
      <c r="KTR498" s="1"/>
      <c r="KTS498" s="1"/>
      <c r="KTT498" s="1"/>
      <c r="KTU498" s="1"/>
      <c r="KTV498" s="1"/>
      <c r="KTW498" s="1"/>
      <c r="KTX498" s="1"/>
      <c r="KTY498" s="1"/>
      <c r="KTZ498" s="1"/>
      <c r="KUA498" s="1"/>
      <c r="KUB498" s="1"/>
      <c r="KUC498" s="1"/>
      <c r="KUD498" s="1"/>
      <c r="KUE498" s="1"/>
      <c r="KUF498" s="1"/>
      <c r="KUG498" s="1"/>
      <c r="KUH498" s="1"/>
      <c r="KUI498" s="1"/>
      <c r="KUJ498" s="1"/>
      <c r="KUK498" s="1"/>
      <c r="KUL498" s="1"/>
      <c r="KUM498" s="1"/>
      <c r="KUN498" s="1"/>
      <c r="KUO498" s="1"/>
      <c r="KUP498" s="1"/>
      <c r="KUQ498" s="1"/>
      <c r="KUR498" s="1"/>
      <c r="KUS498" s="1"/>
      <c r="KUT498" s="1"/>
      <c r="KUU498" s="1"/>
      <c r="KUV498" s="1"/>
      <c r="KUW498" s="1"/>
      <c r="KUX498" s="1"/>
      <c r="KUY498" s="1"/>
      <c r="KUZ498" s="1"/>
      <c r="KVA498" s="1"/>
      <c r="KVB498" s="1"/>
      <c r="KVC498" s="1"/>
      <c r="KVD498" s="1"/>
      <c r="KVE498" s="1"/>
      <c r="KVF498" s="1"/>
      <c r="KVG498" s="1"/>
      <c r="KVH498" s="1"/>
      <c r="KVI498" s="1"/>
      <c r="KVJ498" s="1"/>
      <c r="KVK498" s="1"/>
      <c r="KVL498" s="1"/>
      <c r="KVM498" s="1"/>
      <c r="KVN498" s="1"/>
      <c r="KVO498" s="1"/>
      <c r="KVP498" s="1"/>
      <c r="KVQ498" s="1"/>
      <c r="KVR498" s="1"/>
      <c r="KVS498" s="1"/>
      <c r="KVT498" s="1"/>
      <c r="KVU498" s="1"/>
      <c r="KVV498" s="1"/>
      <c r="KVW498" s="1"/>
      <c r="KVX498" s="1"/>
      <c r="KVY498" s="1"/>
      <c r="KVZ498" s="1"/>
      <c r="KWA498" s="1"/>
      <c r="KWB498" s="1"/>
      <c r="KWC498" s="1"/>
      <c r="KWD498" s="1"/>
      <c r="KWE498" s="1"/>
      <c r="KWF498" s="1"/>
      <c r="KWG498" s="1"/>
      <c r="KWH498" s="1"/>
      <c r="KWI498" s="1"/>
      <c r="KWJ498" s="1"/>
      <c r="KWK498" s="1"/>
      <c r="KWL498" s="1"/>
      <c r="KWM498" s="1"/>
      <c r="KWN498" s="1"/>
      <c r="KWO498" s="1"/>
      <c r="KWP498" s="1"/>
      <c r="KWQ498" s="1"/>
      <c r="KWR498" s="1"/>
      <c r="KWS498" s="1"/>
      <c r="KWT498" s="1"/>
      <c r="KWU498" s="1"/>
      <c r="KWV498" s="1"/>
      <c r="KWW498" s="1"/>
      <c r="KWX498" s="1"/>
      <c r="KWY498" s="1"/>
      <c r="KWZ498" s="1"/>
      <c r="KXA498" s="1"/>
      <c r="KXB498" s="1"/>
      <c r="KXC498" s="1"/>
      <c r="KXD498" s="1"/>
      <c r="KXE498" s="1"/>
      <c r="KXF498" s="1"/>
      <c r="KXG498" s="1"/>
      <c r="KXH498" s="1"/>
      <c r="KXI498" s="1"/>
      <c r="KXJ498" s="1"/>
      <c r="KXK498" s="1"/>
      <c r="KXL498" s="1"/>
      <c r="KXM498" s="1"/>
      <c r="KXN498" s="1"/>
      <c r="KXO498" s="1"/>
      <c r="KXP498" s="1"/>
      <c r="KXQ498" s="1"/>
      <c r="KXR498" s="1"/>
      <c r="KXS498" s="1"/>
      <c r="KXT498" s="1"/>
      <c r="KXU498" s="1"/>
      <c r="KXV498" s="1"/>
      <c r="KXW498" s="1"/>
      <c r="KXX498" s="1"/>
      <c r="KXY498" s="1"/>
      <c r="KXZ498" s="1"/>
      <c r="KYA498" s="1"/>
      <c r="KYB498" s="1"/>
      <c r="KYC498" s="1"/>
      <c r="KYD498" s="1"/>
      <c r="KYE498" s="1"/>
      <c r="KYF498" s="1"/>
      <c r="KYG498" s="1"/>
      <c r="KYH498" s="1"/>
      <c r="KYI498" s="1"/>
      <c r="KYJ498" s="1"/>
      <c r="KYK498" s="1"/>
      <c r="KYL498" s="1"/>
      <c r="KYM498" s="1"/>
      <c r="KYN498" s="1"/>
      <c r="KYO498" s="1"/>
      <c r="KYP498" s="1"/>
      <c r="KYQ498" s="1"/>
      <c r="KYR498" s="1"/>
      <c r="KYS498" s="1"/>
      <c r="KYT498" s="1"/>
      <c r="KYU498" s="1"/>
      <c r="KYV498" s="1"/>
      <c r="KYW498" s="1"/>
      <c r="KYX498" s="1"/>
      <c r="KYY498" s="1"/>
      <c r="KYZ498" s="1"/>
      <c r="KZA498" s="1"/>
      <c r="KZB498" s="1"/>
      <c r="KZC498" s="1"/>
      <c r="KZD498" s="1"/>
      <c r="KZE498" s="1"/>
      <c r="KZF498" s="1"/>
      <c r="KZG498" s="1"/>
      <c r="KZH498" s="1"/>
      <c r="KZI498" s="1"/>
      <c r="KZJ498" s="1"/>
      <c r="KZK498" s="1"/>
      <c r="KZL498" s="1"/>
      <c r="KZM498" s="1"/>
      <c r="KZN498" s="1"/>
      <c r="KZO498" s="1"/>
      <c r="KZP498" s="1"/>
      <c r="KZQ498" s="1"/>
      <c r="KZR498" s="1"/>
      <c r="KZS498" s="1"/>
      <c r="KZT498" s="1"/>
      <c r="KZU498" s="1"/>
      <c r="KZV498" s="1"/>
      <c r="KZW498" s="1"/>
      <c r="KZX498" s="1"/>
      <c r="KZY498" s="1"/>
      <c r="KZZ498" s="1"/>
      <c r="LAA498" s="1"/>
      <c r="LAB498" s="1"/>
      <c r="LAC498" s="1"/>
      <c r="LAD498" s="1"/>
      <c r="LAE498" s="1"/>
      <c r="LAF498" s="1"/>
      <c r="LAG498" s="1"/>
      <c r="LAH498" s="1"/>
      <c r="LAI498" s="1"/>
      <c r="LAJ498" s="1"/>
      <c r="LAK498" s="1"/>
      <c r="LAL498" s="1"/>
      <c r="LAM498" s="1"/>
      <c r="LAN498" s="1"/>
      <c r="LAO498" s="1"/>
      <c r="LAP498" s="1"/>
      <c r="LAQ498" s="1"/>
      <c r="LAR498" s="1"/>
      <c r="LAS498" s="1"/>
      <c r="LAT498" s="1"/>
      <c r="LAU498" s="1"/>
      <c r="LAV498" s="1"/>
      <c r="LAW498" s="1"/>
      <c r="LAX498" s="1"/>
      <c r="LAY498" s="1"/>
      <c r="LAZ498" s="1"/>
      <c r="LBA498" s="1"/>
      <c r="LBB498" s="1"/>
      <c r="LBC498" s="1"/>
      <c r="LBD498" s="1"/>
      <c r="LBE498" s="1"/>
      <c r="LBF498" s="1"/>
      <c r="LBG498" s="1"/>
      <c r="LBH498" s="1"/>
      <c r="LBI498" s="1"/>
      <c r="LBJ498" s="1"/>
      <c r="LBK498" s="1"/>
      <c r="LBL498" s="1"/>
      <c r="LBM498" s="1"/>
      <c r="LBN498" s="1"/>
      <c r="LBO498" s="1"/>
      <c r="LBP498" s="1"/>
      <c r="LBQ498" s="1"/>
      <c r="LBR498" s="1"/>
      <c r="LBS498" s="1"/>
      <c r="LBT498" s="1"/>
      <c r="LBU498" s="1"/>
      <c r="LBV498" s="1"/>
      <c r="LBW498" s="1"/>
      <c r="LBX498" s="1"/>
      <c r="LBY498" s="1"/>
      <c r="LBZ498" s="1"/>
      <c r="LCA498" s="1"/>
      <c r="LCB498" s="1"/>
      <c r="LCC498" s="1"/>
      <c r="LCD498" s="1"/>
      <c r="LCE498" s="1"/>
      <c r="LCF498" s="1"/>
      <c r="LCG498" s="1"/>
      <c r="LCH498" s="1"/>
      <c r="LCI498" s="1"/>
      <c r="LCJ498" s="1"/>
      <c r="LCK498" s="1"/>
      <c r="LCL498" s="1"/>
      <c r="LCM498" s="1"/>
      <c r="LCN498" s="1"/>
      <c r="LCO498" s="1"/>
      <c r="LCP498" s="1"/>
      <c r="LCQ498" s="1"/>
      <c r="LCR498" s="1"/>
      <c r="LCS498" s="1"/>
      <c r="LCT498" s="1"/>
      <c r="LCU498" s="1"/>
      <c r="LCV498" s="1"/>
      <c r="LCW498" s="1"/>
      <c r="LCX498" s="1"/>
      <c r="LCY498" s="1"/>
      <c r="LCZ498" s="1"/>
      <c r="LDA498" s="1"/>
      <c r="LDB498" s="1"/>
      <c r="LDC498" s="1"/>
      <c r="LDD498" s="1"/>
      <c r="LDE498" s="1"/>
      <c r="LDF498" s="1"/>
      <c r="LDG498" s="1"/>
      <c r="LDH498" s="1"/>
      <c r="LDI498" s="1"/>
      <c r="LDJ498" s="1"/>
      <c r="LDK498" s="1"/>
      <c r="LDL498" s="1"/>
      <c r="LDM498" s="1"/>
      <c r="LDN498" s="1"/>
      <c r="LDO498" s="1"/>
      <c r="LDP498" s="1"/>
      <c r="LDQ498" s="1"/>
      <c r="LDR498" s="1"/>
      <c r="LDS498" s="1"/>
      <c r="LDT498" s="1"/>
      <c r="LDU498" s="1"/>
      <c r="LDV498" s="1"/>
      <c r="LDW498" s="1"/>
      <c r="LDX498" s="1"/>
      <c r="LDY498" s="1"/>
      <c r="LDZ498" s="1"/>
      <c r="LEA498" s="1"/>
      <c r="LEB498" s="1"/>
      <c r="LEC498" s="1"/>
      <c r="LED498" s="1"/>
      <c r="LEE498" s="1"/>
      <c r="LEF498" s="1"/>
      <c r="LEG498" s="1"/>
      <c r="LEH498" s="1"/>
      <c r="LEI498" s="1"/>
      <c r="LEJ498" s="1"/>
      <c r="LEK498" s="1"/>
      <c r="LEL498" s="1"/>
      <c r="LEM498" s="1"/>
      <c r="LEN498" s="1"/>
      <c r="LEO498" s="1"/>
      <c r="LEP498" s="1"/>
      <c r="LEQ498" s="1"/>
      <c r="LER498" s="1"/>
      <c r="LES498" s="1"/>
      <c r="LET498" s="1"/>
      <c r="LEU498" s="1"/>
      <c r="LEV498" s="1"/>
      <c r="LEW498" s="1"/>
      <c r="LEX498" s="1"/>
      <c r="LEY498" s="1"/>
      <c r="LEZ498" s="1"/>
      <c r="LFA498" s="1"/>
      <c r="LFB498" s="1"/>
      <c r="LFC498" s="1"/>
      <c r="LFD498" s="1"/>
      <c r="LFE498" s="1"/>
      <c r="LFF498" s="1"/>
      <c r="LFG498" s="1"/>
      <c r="LFH498" s="1"/>
      <c r="LFI498" s="1"/>
      <c r="LFJ498" s="1"/>
      <c r="LFK498" s="1"/>
      <c r="LFL498" s="1"/>
      <c r="LFM498" s="1"/>
      <c r="LFN498" s="1"/>
      <c r="LFO498" s="1"/>
      <c r="LFP498" s="1"/>
      <c r="LFQ498" s="1"/>
      <c r="LFR498" s="1"/>
      <c r="LFS498" s="1"/>
      <c r="LFT498" s="1"/>
      <c r="LFU498" s="1"/>
      <c r="LFV498" s="1"/>
      <c r="LFW498" s="1"/>
      <c r="LFX498" s="1"/>
      <c r="LFY498" s="1"/>
      <c r="LFZ498" s="1"/>
      <c r="LGA498" s="1"/>
      <c r="LGB498" s="1"/>
      <c r="LGC498" s="1"/>
      <c r="LGD498" s="1"/>
      <c r="LGE498" s="1"/>
      <c r="LGF498" s="1"/>
      <c r="LGG498" s="1"/>
      <c r="LGH498" s="1"/>
      <c r="LGI498" s="1"/>
      <c r="LGJ498" s="1"/>
      <c r="LGK498" s="1"/>
      <c r="LGL498" s="1"/>
      <c r="LGM498" s="1"/>
      <c r="LGN498" s="1"/>
      <c r="LGO498" s="1"/>
      <c r="LGP498" s="1"/>
      <c r="LGQ498" s="1"/>
      <c r="LGR498" s="1"/>
      <c r="LGS498" s="1"/>
      <c r="LGT498" s="1"/>
      <c r="LGU498" s="1"/>
      <c r="LGV498" s="1"/>
      <c r="LGW498" s="1"/>
      <c r="LGX498" s="1"/>
      <c r="LGY498" s="1"/>
      <c r="LGZ498" s="1"/>
      <c r="LHA498" s="1"/>
      <c r="LHB498" s="1"/>
      <c r="LHC498" s="1"/>
      <c r="LHD498" s="1"/>
      <c r="LHE498" s="1"/>
      <c r="LHF498" s="1"/>
      <c r="LHG498" s="1"/>
      <c r="LHH498" s="1"/>
      <c r="LHI498" s="1"/>
      <c r="LHJ498" s="1"/>
      <c r="LHK498" s="1"/>
      <c r="LHL498" s="1"/>
      <c r="LHM498" s="1"/>
      <c r="LHN498" s="1"/>
      <c r="LHO498" s="1"/>
      <c r="LHP498" s="1"/>
      <c r="LHQ498" s="1"/>
      <c r="LHR498" s="1"/>
      <c r="LHS498" s="1"/>
      <c r="LHT498" s="1"/>
      <c r="LHU498" s="1"/>
      <c r="LHV498" s="1"/>
      <c r="LHW498" s="1"/>
      <c r="LHX498" s="1"/>
      <c r="LHY498" s="1"/>
      <c r="LHZ498" s="1"/>
      <c r="LIA498" s="1"/>
      <c r="LIB498" s="1"/>
      <c r="LIC498" s="1"/>
      <c r="LID498" s="1"/>
      <c r="LIE498" s="1"/>
      <c r="LIF498" s="1"/>
      <c r="LIG498" s="1"/>
      <c r="LIH498" s="1"/>
      <c r="LII498" s="1"/>
      <c r="LIJ498" s="1"/>
      <c r="LIK498" s="1"/>
      <c r="LIL498" s="1"/>
      <c r="LIM498" s="1"/>
      <c r="LIN498" s="1"/>
      <c r="LIO498" s="1"/>
      <c r="LIP498" s="1"/>
      <c r="LIQ498" s="1"/>
      <c r="LIR498" s="1"/>
      <c r="LIS498" s="1"/>
      <c r="LIT498" s="1"/>
      <c r="LIU498" s="1"/>
      <c r="LIV498" s="1"/>
      <c r="LIW498" s="1"/>
      <c r="LIX498" s="1"/>
      <c r="LIY498" s="1"/>
      <c r="LIZ498" s="1"/>
      <c r="LJA498" s="1"/>
      <c r="LJB498" s="1"/>
      <c r="LJC498" s="1"/>
      <c r="LJD498" s="1"/>
      <c r="LJE498" s="1"/>
      <c r="LJF498" s="1"/>
      <c r="LJG498" s="1"/>
      <c r="LJH498" s="1"/>
      <c r="LJI498" s="1"/>
      <c r="LJJ498" s="1"/>
      <c r="LJK498" s="1"/>
      <c r="LJL498" s="1"/>
      <c r="LJM498" s="1"/>
      <c r="LJN498" s="1"/>
      <c r="LJO498" s="1"/>
      <c r="LJP498" s="1"/>
      <c r="LJQ498" s="1"/>
      <c r="LJR498" s="1"/>
      <c r="LJS498" s="1"/>
      <c r="LJT498" s="1"/>
      <c r="LJU498" s="1"/>
      <c r="LJV498" s="1"/>
      <c r="LJW498" s="1"/>
      <c r="LJX498" s="1"/>
      <c r="LJY498" s="1"/>
      <c r="LJZ498" s="1"/>
      <c r="LKA498" s="1"/>
      <c r="LKB498" s="1"/>
      <c r="LKC498" s="1"/>
      <c r="LKD498" s="1"/>
      <c r="LKE498" s="1"/>
      <c r="LKF498" s="1"/>
      <c r="LKG498" s="1"/>
      <c r="LKH498" s="1"/>
      <c r="LKI498" s="1"/>
      <c r="LKJ498" s="1"/>
      <c r="LKK498" s="1"/>
      <c r="LKL498" s="1"/>
      <c r="LKM498" s="1"/>
      <c r="LKN498" s="1"/>
      <c r="LKO498" s="1"/>
      <c r="LKP498" s="1"/>
      <c r="LKQ498" s="1"/>
      <c r="LKR498" s="1"/>
      <c r="LKS498" s="1"/>
      <c r="LKT498" s="1"/>
      <c r="LKU498" s="1"/>
      <c r="LKV498" s="1"/>
      <c r="LKW498" s="1"/>
      <c r="LKX498" s="1"/>
      <c r="LKY498" s="1"/>
      <c r="LKZ498" s="1"/>
      <c r="LLA498" s="1"/>
      <c r="LLB498" s="1"/>
      <c r="LLC498" s="1"/>
      <c r="LLD498" s="1"/>
      <c r="LLE498" s="1"/>
      <c r="LLF498" s="1"/>
      <c r="LLG498" s="1"/>
      <c r="LLH498" s="1"/>
      <c r="LLI498" s="1"/>
      <c r="LLJ498" s="1"/>
      <c r="LLK498" s="1"/>
      <c r="LLL498" s="1"/>
      <c r="LLM498" s="1"/>
      <c r="LLN498" s="1"/>
      <c r="LLO498" s="1"/>
      <c r="LLP498" s="1"/>
      <c r="LLQ498" s="1"/>
      <c r="LLR498" s="1"/>
      <c r="LLS498" s="1"/>
      <c r="LLT498" s="1"/>
      <c r="LLU498" s="1"/>
      <c r="LLV498" s="1"/>
      <c r="LLW498" s="1"/>
      <c r="LLX498" s="1"/>
      <c r="LLY498" s="1"/>
      <c r="LLZ498" s="1"/>
      <c r="LMA498" s="1"/>
      <c r="LMB498" s="1"/>
      <c r="LMC498" s="1"/>
      <c r="LMD498" s="1"/>
      <c r="LME498" s="1"/>
      <c r="LMF498" s="1"/>
      <c r="LMG498" s="1"/>
      <c r="LMH498" s="1"/>
      <c r="LMI498" s="1"/>
      <c r="LMJ498" s="1"/>
      <c r="LMK498" s="1"/>
      <c r="LML498" s="1"/>
      <c r="LMM498" s="1"/>
      <c r="LMN498" s="1"/>
      <c r="LMO498" s="1"/>
      <c r="LMP498" s="1"/>
      <c r="LMQ498" s="1"/>
      <c r="LMR498" s="1"/>
      <c r="LMS498" s="1"/>
      <c r="LMT498" s="1"/>
      <c r="LMU498" s="1"/>
      <c r="LMV498" s="1"/>
      <c r="LMW498" s="1"/>
      <c r="LMX498" s="1"/>
      <c r="LMY498" s="1"/>
      <c r="LMZ498" s="1"/>
      <c r="LNA498" s="1"/>
      <c r="LNB498" s="1"/>
      <c r="LNC498" s="1"/>
      <c r="LND498" s="1"/>
      <c r="LNE498" s="1"/>
      <c r="LNF498" s="1"/>
      <c r="LNG498" s="1"/>
      <c r="LNH498" s="1"/>
      <c r="LNI498" s="1"/>
      <c r="LNJ498" s="1"/>
      <c r="LNK498" s="1"/>
      <c r="LNL498" s="1"/>
      <c r="LNM498" s="1"/>
      <c r="LNN498" s="1"/>
      <c r="LNO498" s="1"/>
      <c r="LNP498" s="1"/>
      <c r="LNQ498" s="1"/>
      <c r="LNR498" s="1"/>
      <c r="LNS498" s="1"/>
      <c r="LNT498" s="1"/>
      <c r="LNU498" s="1"/>
      <c r="LNV498" s="1"/>
      <c r="LNW498" s="1"/>
      <c r="LNX498" s="1"/>
      <c r="LNY498" s="1"/>
      <c r="LNZ498" s="1"/>
      <c r="LOA498" s="1"/>
      <c r="LOB498" s="1"/>
      <c r="LOC498" s="1"/>
      <c r="LOD498" s="1"/>
      <c r="LOE498" s="1"/>
      <c r="LOF498" s="1"/>
      <c r="LOG498" s="1"/>
      <c r="LOH498" s="1"/>
      <c r="LOI498" s="1"/>
      <c r="LOJ498" s="1"/>
      <c r="LOK498" s="1"/>
      <c r="LOL498" s="1"/>
      <c r="LOM498" s="1"/>
      <c r="LON498" s="1"/>
      <c r="LOO498" s="1"/>
      <c r="LOP498" s="1"/>
      <c r="LOQ498" s="1"/>
      <c r="LOR498" s="1"/>
      <c r="LOS498" s="1"/>
      <c r="LOT498" s="1"/>
      <c r="LOU498" s="1"/>
      <c r="LOV498" s="1"/>
      <c r="LOW498" s="1"/>
      <c r="LOX498" s="1"/>
      <c r="LOY498" s="1"/>
      <c r="LOZ498" s="1"/>
      <c r="LPA498" s="1"/>
      <c r="LPB498" s="1"/>
      <c r="LPC498" s="1"/>
      <c r="LPD498" s="1"/>
      <c r="LPE498" s="1"/>
      <c r="LPF498" s="1"/>
      <c r="LPG498" s="1"/>
      <c r="LPH498" s="1"/>
      <c r="LPI498" s="1"/>
      <c r="LPJ498" s="1"/>
      <c r="LPK498" s="1"/>
      <c r="LPL498" s="1"/>
      <c r="LPM498" s="1"/>
      <c r="LPN498" s="1"/>
      <c r="LPO498" s="1"/>
      <c r="LPP498" s="1"/>
      <c r="LPQ498" s="1"/>
      <c r="LPR498" s="1"/>
      <c r="LPS498" s="1"/>
      <c r="LPT498" s="1"/>
      <c r="LPU498" s="1"/>
      <c r="LPV498" s="1"/>
      <c r="LPW498" s="1"/>
      <c r="LPX498" s="1"/>
      <c r="LPY498" s="1"/>
      <c r="LPZ498" s="1"/>
      <c r="LQA498" s="1"/>
      <c r="LQB498" s="1"/>
      <c r="LQC498" s="1"/>
      <c r="LQD498" s="1"/>
      <c r="LQE498" s="1"/>
      <c r="LQF498" s="1"/>
      <c r="LQG498" s="1"/>
      <c r="LQH498" s="1"/>
      <c r="LQI498" s="1"/>
      <c r="LQJ498" s="1"/>
      <c r="LQK498" s="1"/>
      <c r="LQL498" s="1"/>
      <c r="LQM498" s="1"/>
      <c r="LQN498" s="1"/>
      <c r="LQO498" s="1"/>
      <c r="LQP498" s="1"/>
      <c r="LQQ498" s="1"/>
      <c r="LQR498" s="1"/>
      <c r="LQS498" s="1"/>
      <c r="LQT498" s="1"/>
      <c r="LQU498" s="1"/>
      <c r="LQV498" s="1"/>
      <c r="LQW498" s="1"/>
      <c r="LQX498" s="1"/>
      <c r="LQY498" s="1"/>
      <c r="LQZ498" s="1"/>
      <c r="LRA498" s="1"/>
      <c r="LRB498" s="1"/>
      <c r="LRC498" s="1"/>
      <c r="LRD498" s="1"/>
      <c r="LRE498" s="1"/>
      <c r="LRF498" s="1"/>
      <c r="LRG498" s="1"/>
      <c r="LRH498" s="1"/>
      <c r="LRI498" s="1"/>
      <c r="LRJ498" s="1"/>
      <c r="LRK498" s="1"/>
      <c r="LRL498" s="1"/>
      <c r="LRM498" s="1"/>
      <c r="LRN498" s="1"/>
      <c r="LRO498" s="1"/>
      <c r="LRP498" s="1"/>
      <c r="LRQ498" s="1"/>
      <c r="LRR498" s="1"/>
      <c r="LRS498" s="1"/>
      <c r="LRT498" s="1"/>
      <c r="LRU498" s="1"/>
      <c r="LRV498" s="1"/>
      <c r="LRW498" s="1"/>
      <c r="LRX498" s="1"/>
      <c r="LRY498" s="1"/>
      <c r="LRZ498" s="1"/>
      <c r="LSA498" s="1"/>
      <c r="LSB498" s="1"/>
      <c r="LSC498" s="1"/>
      <c r="LSD498" s="1"/>
      <c r="LSE498" s="1"/>
      <c r="LSF498" s="1"/>
      <c r="LSG498" s="1"/>
      <c r="LSH498" s="1"/>
      <c r="LSI498" s="1"/>
      <c r="LSJ498" s="1"/>
      <c r="LSK498" s="1"/>
      <c r="LSL498" s="1"/>
      <c r="LSM498" s="1"/>
      <c r="LSN498" s="1"/>
      <c r="LSO498" s="1"/>
      <c r="LSP498" s="1"/>
      <c r="LSQ498" s="1"/>
      <c r="LSR498" s="1"/>
      <c r="LSS498" s="1"/>
      <c r="LST498" s="1"/>
      <c r="LSU498" s="1"/>
      <c r="LSV498" s="1"/>
      <c r="LSW498" s="1"/>
      <c r="LSX498" s="1"/>
      <c r="LSY498" s="1"/>
      <c r="LSZ498" s="1"/>
      <c r="LTA498" s="1"/>
      <c r="LTB498" s="1"/>
      <c r="LTC498" s="1"/>
      <c r="LTD498" s="1"/>
      <c r="LTE498" s="1"/>
      <c r="LTF498" s="1"/>
      <c r="LTG498" s="1"/>
      <c r="LTH498" s="1"/>
      <c r="LTI498" s="1"/>
      <c r="LTJ498" s="1"/>
      <c r="LTK498" s="1"/>
      <c r="LTL498" s="1"/>
      <c r="LTM498" s="1"/>
      <c r="LTN498" s="1"/>
      <c r="LTO498" s="1"/>
      <c r="LTP498" s="1"/>
      <c r="LTQ498" s="1"/>
      <c r="LTR498" s="1"/>
      <c r="LTS498" s="1"/>
      <c r="LTT498" s="1"/>
      <c r="LTU498" s="1"/>
      <c r="LTV498" s="1"/>
      <c r="LTW498" s="1"/>
      <c r="LTX498" s="1"/>
      <c r="LTY498" s="1"/>
      <c r="LTZ498" s="1"/>
      <c r="LUA498" s="1"/>
      <c r="LUB498" s="1"/>
      <c r="LUC498" s="1"/>
      <c r="LUD498" s="1"/>
      <c r="LUE498" s="1"/>
      <c r="LUF498" s="1"/>
      <c r="LUG498" s="1"/>
      <c r="LUH498" s="1"/>
      <c r="LUI498" s="1"/>
      <c r="LUJ498" s="1"/>
      <c r="LUK498" s="1"/>
      <c r="LUL498" s="1"/>
      <c r="LUM498" s="1"/>
      <c r="LUN498" s="1"/>
      <c r="LUO498" s="1"/>
      <c r="LUP498" s="1"/>
      <c r="LUQ498" s="1"/>
      <c r="LUR498" s="1"/>
      <c r="LUS498" s="1"/>
      <c r="LUT498" s="1"/>
      <c r="LUU498" s="1"/>
      <c r="LUV498" s="1"/>
      <c r="LUW498" s="1"/>
      <c r="LUX498" s="1"/>
      <c r="LUY498" s="1"/>
      <c r="LUZ498" s="1"/>
      <c r="LVA498" s="1"/>
      <c r="LVB498" s="1"/>
      <c r="LVC498" s="1"/>
      <c r="LVD498" s="1"/>
      <c r="LVE498" s="1"/>
      <c r="LVF498" s="1"/>
      <c r="LVG498" s="1"/>
      <c r="LVH498" s="1"/>
      <c r="LVI498" s="1"/>
      <c r="LVJ498" s="1"/>
      <c r="LVK498" s="1"/>
      <c r="LVL498" s="1"/>
      <c r="LVM498" s="1"/>
      <c r="LVN498" s="1"/>
      <c r="LVO498" s="1"/>
      <c r="LVP498" s="1"/>
      <c r="LVQ498" s="1"/>
      <c r="LVR498" s="1"/>
      <c r="LVS498" s="1"/>
      <c r="LVT498" s="1"/>
      <c r="LVU498" s="1"/>
      <c r="LVV498" s="1"/>
      <c r="LVW498" s="1"/>
      <c r="LVX498" s="1"/>
      <c r="LVY498" s="1"/>
      <c r="LVZ498" s="1"/>
      <c r="LWA498" s="1"/>
      <c r="LWB498" s="1"/>
      <c r="LWC498" s="1"/>
      <c r="LWD498" s="1"/>
      <c r="LWE498" s="1"/>
      <c r="LWF498" s="1"/>
      <c r="LWG498" s="1"/>
      <c r="LWH498" s="1"/>
      <c r="LWI498" s="1"/>
      <c r="LWJ498" s="1"/>
      <c r="LWK498" s="1"/>
      <c r="LWL498" s="1"/>
      <c r="LWM498" s="1"/>
      <c r="LWN498" s="1"/>
      <c r="LWO498" s="1"/>
      <c r="LWP498" s="1"/>
      <c r="LWQ498" s="1"/>
      <c r="LWR498" s="1"/>
      <c r="LWS498" s="1"/>
      <c r="LWT498" s="1"/>
      <c r="LWU498" s="1"/>
      <c r="LWV498" s="1"/>
      <c r="LWW498" s="1"/>
      <c r="LWX498" s="1"/>
      <c r="LWY498" s="1"/>
      <c r="LWZ498" s="1"/>
      <c r="LXA498" s="1"/>
      <c r="LXB498" s="1"/>
      <c r="LXC498" s="1"/>
      <c r="LXD498" s="1"/>
      <c r="LXE498" s="1"/>
      <c r="LXF498" s="1"/>
      <c r="LXG498" s="1"/>
      <c r="LXH498" s="1"/>
      <c r="LXI498" s="1"/>
      <c r="LXJ498" s="1"/>
      <c r="LXK498" s="1"/>
      <c r="LXL498" s="1"/>
      <c r="LXM498" s="1"/>
      <c r="LXN498" s="1"/>
      <c r="LXO498" s="1"/>
      <c r="LXP498" s="1"/>
      <c r="LXQ498" s="1"/>
      <c r="LXR498" s="1"/>
      <c r="LXS498" s="1"/>
      <c r="LXT498" s="1"/>
      <c r="LXU498" s="1"/>
      <c r="LXV498" s="1"/>
      <c r="LXW498" s="1"/>
      <c r="LXX498" s="1"/>
      <c r="LXY498" s="1"/>
      <c r="LXZ498" s="1"/>
      <c r="LYA498" s="1"/>
      <c r="LYB498" s="1"/>
      <c r="LYC498" s="1"/>
      <c r="LYD498" s="1"/>
      <c r="LYE498" s="1"/>
      <c r="LYF498" s="1"/>
      <c r="LYG498" s="1"/>
      <c r="LYH498" s="1"/>
      <c r="LYI498" s="1"/>
      <c r="LYJ498" s="1"/>
      <c r="LYK498" s="1"/>
      <c r="LYL498" s="1"/>
      <c r="LYM498" s="1"/>
      <c r="LYN498" s="1"/>
      <c r="LYO498" s="1"/>
      <c r="LYP498" s="1"/>
      <c r="LYQ498" s="1"/>
      <c r="LYR498" s="1"/>
      <c r="LYS498" s="1"/>
      <c r="LYT498" s="1"/>
      <c r="LYU498" s="1"/>
      <c r="LYV498" s="1"/>
      <c r="LYW498" s="1"/>
      <c r="LYX498" s="1"/>
      <c r="LYY498" s="1"/>
      <c r="LYZ498" s="1"/>
      <c r="LZA498" s="1"/>
      <c r="LZB498" s="1"/>
      <c r="LZC498" s="1"/>
      <c r="LZD498" s="1"/>
      <c r="LZE498" s="1"/>
      <c r="LZF498" s="1"/>
      <c r="LZG498" s="1"/>
      <c r="LZH498" s="1"/>
      <c r="LZI498" s="1"/>
      <c r="LZJ498" s="1"/>
      <c r="LZK498" s="1"/>
      <c r="LZL498" s="1"/>
      <c r="LZM498" s="1"/>
      <c r="LZN498" s="1"/>
      <c r="LZO498" s="1"/>
      <c r="LZP498" s="1"/>
      <c r="LZQ498" s="1"/>
      <c r="LZR498" s="1"/>
      <c r="LZS498" s="1"/>
      <c r="LZT498" s="1"/>
      <c r="LZU498" s="1"/>
      <c r="LZV498" s="1"/>
      <c r="LZW498" s="1"/>
      <c r="LZX498" s="1"/>
      <c r="LZY498" s="1"/>
      <c r="LZZ498" s="1"/>
      <c r="MAA498" s="1"/>
      <c r="MAB498" s="1"/>
      <c r="MAC498" s="1"/>
      <c r="MAD498" s="1"/>
      <c r="MAE498" s="1"/>
      <c r="MAF498" s="1"/>
      <c r="MAG498" s="1"/>
      <c r="MAH498" s="1"/>
      <c r="MAI498" s="1"/>
      <c r="MAJ498" s="1"/>
      <c r="MAK498" s="1"/>
      <c r="MAL498" s="1"/>
      <c r="MAM498" s="1"/>
      <c r="MAN498" s="1"/>
      <c r="MAO498" s="1"/>
      <c r="MAP498" s="1"/>
      <c r="MAQ498" s="1"/>
      <c r="MAR498" s="1"/>
      <c r="MAS498" s="1"/>
      <c r="MAT498" s="1"/>
      <c r="MAU498" s="1"/>
      <c r="MAV498" s="1"/>
      <c r="MAW498" s="1"/>
      <c r="MAX498" s="1"/>
      <c r="MAY498" s="1"/>
      <c r="MAZ498" s="1"/>
      <c r="MBA498" s="1"/>
      <c r="MBB498" s="1"/>
      <c r="MBC498" s="1"/>
      <c r="MBD498" s="1"/>
      <c r="MBE498" s="1"/>
      <c r="MBF498" s="1"/>
      <c r="MBG498" s="1"/>
      <c r="MBH498" s="1"/>
      <c r="MBI498" s="1"/>
      <c r="MBJ498" s="1"/>
      <c r="MBK498" s="1"/>
      <c r="MBL498" s="1"/>
      <c r="MBM498" s="1"/>
      <c r="MBN498" s="1"/>
      <c r="MBO498" s="1"/>
      <c r="MBP498" s="1"/>
      <c r="MBQ498" s="1"/>
      <c r="MBR498" s="1"/>
      <c r="MBS498" s="1"/>
      <c r="MBT498" s="1"/>
      <c r="MBU498" s="1"/>
      <c r="MBV498" s="1"/>
      <c r="MBW498" s="1"/>
      <c r="MBX498" s="1"/>
      <c r="MBY498" s="1"/>
      <c r="MBZ498" s="1"/>
      <c r="MCA498" s="1"/>
      <c r="MCB498" s="1"/>
      <c r="MCC498" s="1"/>
      <c r="MCD498" s="1"/>
      <c r="MCE498" s="1"/>
      <c r="MCF498" s="1"/>
      <c r="MCG498" s="1"/>
      <c r="MCH498" s="1"/>
      <c r="MCI498" s="1"/>
      <c r="MCJ498" s="1"/>
      <c r="MCK498" s="1"/>
      <c r="MCL498" s="1"/>
      <c r="MCM498" s="1"/>
      <c r="MCN498" s="1"/>
      <c r="MCO498" s="1"/>
      <c r="MCP498" s="1"/>
      <c r="MCQ498" s="1"/>
      <c r="MCR498" s="1"/>
      <c r="MCS498" s="1"/>
      <c r="MCT498" s="1"/>
      <c r="MCU498" s="1"/>
      <c r="MCV498" s="1"/>
      <c r="MCW498" s="1"/>
      <c r="MCX498" s="1"/>
      <c r="MCY498" s="1"/>
      <c r="MCZ498" s="1"/>
      <c r="MDA498" s="1"/>
      <c r="MDB498" s="1"/>
      <c r="MDC498" s="1"/>
      <c r="MDD498" s="1"/>
      <c r="MDE498" s="1"/>
      <c r="MDF498" s="1"/>
      <c r="MDG498" s="1"/>
      <c r="MDH498" s="1"/>
      <c r="MDI498" s="1"/>
      <c r="MDJ498" s="1"/>
      <c r="MDK498" s="1"/>
      <c r="MDL498" s="1"/>
      <c r="MDM498" s="1"/>
      <c r="MDN498" s="1"/>
      <c r="MDO498" s="1"/>
      <c r="MDP498" s="1"/>
      <c r="MDQ498" s="1"/>
      <c r="MDR498" s="1"/>
      <c r="MDS498" s="1"/>
      <c r="MDT498" s="1"/>
      <c r="MDU498" s="1"/>
      <c r="MDV498" s="1"/>
      <c r="MDW498" s="1"/>
      <c r="MDX498" s="1"/>
      <c r="MDY498" s="1"/>
      <c r="MDZ498" s="1"/>
      <c r="MEA498" s="1"/>
      <c r="MEB498" s="1"/>
      <c r="MEC498" s="1"/>
      <c r="MED498" s="1"/>
      <c r="MEE498" s="1"/>
      <c r="MEF498" s="1"/>
      <c r="MEG498" s="1"/>
      <c r="MEH498" s="1"/>
      <c r="MEI498" s="1"/>
      <c r="MEJ498" s="1"/>
      <c r="MEK498" s="1"/>
      <c r="MEL498" s="1"/>
      <c r="MEM498" s="1"/>
      <c r="MEN498" s="1"/>
      <c r="MEO498" s="1"/>
      <c r="MEP498" s="1"/>
      <c r="MEQ498" s="1"/>
      <c r="MER498" s="1"/>
      <c r="MES498" s="1"/>
      <c r="MET498" s="1"/>
      <c r="MEU498" s="1"/>
      <c r="MEV498" s="1"/>
      <c r="MEW498" s="1"/>
      <c r="MEX498" s="1"/>
      <c r="MEY498" s="1"/>
      <c r="MEZ498" s="1"/>
      <c r="MFA498" s="1"/>
      <c r="MFB498" s="1"/>
      <c r="MFC498" s="1"/>
      <c r="MFD498" s="1"/>
      <c r="MFE498" s="1"/>
      <c r="MFF498" s="1"/>
      <c r="MFG498" s="1"/>
      <c r="MFH498" s="1"/>
      <c r="MFI498" s="1"/>
      <c r="MFJ498" s="1"/>
      <c r="MFK498" s="1"/>
      <c r="MFL498" s="1"/>
      <c r="MFM498" s="1"/>
      <c r="MFN498" s="1"/>
      <c r="MFO498" s="1"/>
      <c r="MFP498" s="1"/>
      <c r="MFQ498" s="1"/>
      <c r="MFR498" s="1"/>
      <c r="MFS498" s="1"/>
      <c r="MFT498" s="1"/>
      <c r="MFU498" s="1"/>
      <c r="MFV498" s="1"/>
      <c r="MFW498" s="1"/>
      <c r="MFX498" s="1"/>
      <c r="MFY498" s="1"/>
      <c r="MFZ498" s="1"/>
      <c r="MGA498" s="1"/>
      <c r="MGB498" s="1"/>
      <c r="MGC498" s="1"/>
      <c r="MGD498" s="1"/>
      <c r="MGE498" s="1"/>
      <c r="MGF498" s="1"/>
      <c r="MGG498" s="1"/>
      <c r="MGH498" s="1"/>
      <c r="MGI498" s="1"/>
      <c r="MGJ498" s="1"/>
      <c r="MGK498" s="1"/>
      <c r="MGL498" s="1"/>
      <c r="MGM498" s="1"/>
      <c r="MGN498" s="1"/>
      <c r="MGO498" s="1"/>
      <c r="MGP498" s="1"/>
      <c r="MGQ498" s="1"/>
      <c r="MGR498" s="1"/>
      <c r="MGS498" s="1"/>
      <c r="MGT498" s="1"/>
      <c r="MGU498" s="1"/>
      <c r="MGV498" s="1"/>
      <c r="MGW498" s="1"/>
      <c r="MGX498" s="1"/>
      <c r="MGY498" s="1"/>
      <c r="MGZ498" s="1"/>
      <c r="MHA498" s="1"/>
      <c r="MHB498" s="1"/>
      <c r="MHC498" s="1"/>
      <c r="MHD498" s="1"/>
      <c r="MHE498" s="1"/>
      <c r="MHF498" s="1"/>
      <c r="MHG498" s="1"/>
      <c r="MHH498" s="1"/>
      <c r="MHI498" s="1"/>
      <c r="MHJ498" s="1"/>
      <c r="MHK498" s="1"/>
      <c r="MHL498" s="1"/>
      <c r="MHM498" s="1"/>
      <c r="MHN498" s="1"/>
      <c r="MHO498" s="1"/>
      <c r="MHP498" s="1"/>
      <c r="MHQ498" s="1"/>
      <c r="MHR498" s="1"/>
      <c r="MHS498" s="1"/>
      <c r="MHT498" s="1"/>
      <c r="MHU498" s="1"/>
      <c r="MHV498" s="1"/>
      <c r="MHW498" s="1"/>
      <c r="MHX498" s="1"/>
      <c r="MHY498" s="1"/>
      <c r="MHZ498" s="1"/>
      <c r="MIA498" s="1"/>
      <c r="MIB498" s="1"/>
      <c r="MIC498" s="1"/>
      <c r="MID498" s="1"/>
      <c r="MIE498" s="1"/>
      <c r="MIF498" s="1"/>
      <c r="MIG498" s="1"/>
      <c r="MIH498" s="1"/>
      <c r="MII498" s="1"/>
      <c r="MIJ498" s="1"/>
      <c r="MIK498" s="1"/>
      <c r="MIL498" s="1"/>
      <c r="MIM498" s="1"/>
      <c r="MIN498" s="1"/>
      <c r="MIO498" s="1"/>
      <c r="MIP498" s="1"/>
      <c r="MIQ498" s="1"/>
      <c r="MIR498" s="1"/>
      <c r="MIS498" s="1"/>
      <c r="MIT498" s="1"/>
      <c r="MIU498" s="1"/>
      <c r="MIV498" s="1"/>
      <c r="MIW498" s="1"/>
      <c r="MIX498" s="1"/>
      <c r="MIY498" s="1"/>
      <c r="MIZ498" s="1"/>
      <c r="MJA498" s="1"/>
      <c r="MJB498" s="1"/>
      <c r="MJC498" s="1"/>
      <c r="MJD498" s="1"/>
      <c r="MJE498" s="1"/>
      <c r="MJF498" s="1"/>
      <c r="MJG498" s="1"/>
      <c r="MJH498" s="1"/>
      <c r="MJI498" s="1"/>
      <c r="MJJ498" s="1"/>
      <c r="MJK498" s="1"/>
      <c r="MJL498" s="1"/>
      <c r="MJM498" s="1"/>
      <c r="MJN498" s="1"/>
      <c r="MJO498" s="1"/>
      <c r="MJP498" s="1"/>
      <c r="MJQ498" s="1"/>
      <c r="MJR498" s="1"/>
      <c r="MJS498" s="1"/>
      <c r="MJT498" s="1"/>
      <c r="MJU498" s="1"/>
      <c r="MJV498" s="1"/>
      <c r="MJW498" s="1"/>
      <c r="MJX498" s="1"/>
      <c r="MJY498" s="1"/>
      <c r="MJZ498" s="1"/>
      <c r="MKA498" s="1"/>
      <c r="MKB498" s="1"/>
      <c r="MKC498" s="1"/>
      <c r="MKD498" s="1"/>
      <c r="MKE498" s="1"/>
      <c r="MKF498" s="1"/>
      <c r="MKG498" s="1"/>
      <c r="MKH498" s="1"/>
      <c r="MKI498" s="1"/>
      <c r="MKJ498" s="1"/>
      <c r="MKK498" s="1"/>
      <c r="MKL498" s="1"/>
      <c r="MKM498" s="1"/>
      <c r="MKN498" s="1"/>
      <c r="MKO498" s="1"/>
      <c r="MKP498" s="1"/>
      <c r="MKQ498" s="1"/>
      <c r="MKR498" s="1"/>
      <c r="MKS498" s="1"/>
      <c r="MKT498" s="1"/>
      <c r="MKU498" s="1"/>
      <c r="MKV498" s="1"/>
      <c r="MKW498" s="1"/>
      <c r="MKX498" s="1"/>
      <c r="MKY498" s="1"/>
      <c r="MKZ498" s="1"/>
      <c r="MLA498" s="1"/>
      <c r="MLB498" s="1"/>
      <c r="MLC498" s="1"/>
      <c r="MLD498" s="1"/>
      <c r="MLE498" s="1"/>
      <c r="MLF498" s="1"/>
      <c r="MLG498" s="1"/>
      <c r="MLH498" s="1"/>
      <c r="MLI498" s="1"/>
      <c r="MLJ498" s="1"/>
      <c r="MLK498" s="1"/>
      <c r="MLL498" s="1"/>
      <c r="MLM498" s="1"/>
      <c r="MLN498" s="1"/>
      <c r="MLO498" s="1"/>
      <c r="MLP498" s="1"/>
      <c r="MLQ498" s="1"/>
      <c r="MLR498" s="1"/>
      <c r="MLS498" s="1"/>
      <c r="MLT498" s="1"/>
      <c r="MLU498" s="1"/>
      <c r="MLV498" s="1"/>
      <c r="MLW498" s="1"/>
      <c r="MLX498" s="1"/>
      <c r="MLY498" s="1"/>
      <c r="MLZ498" s="1"/>
      <c r="MMA498" s="1"/>
      <c r="MMB498" s="1"/>
      <c r="MMC498" s="1"/>
      <c r="MMD498" s="1"/>
      <c r="MME498" s="1"/>
      <c r="MMF498" s="1"/>
      <c r="MMG498" s="1"/>
      <c r="MMH498" s="1"/>
      <c r="MMI498" s="1"/>
      <c r="MMJ498" s="1"/>
      <c r="MMK498" s="1"/>
      <c r="MML498" s="1"/>
      <c r="MMM498" s="1"/>
      <c r="MMN498" s="1"/>
      <c r="MMO498" s="1"/>
      <c r="MMP498" s="1"/>
      <c r="MMQ498" s="1"/>
      <c r="MMR498" s="1"/>
      <c r="MMS498" s="1"/>
      <c r="MMT498" s="1"/>
      <c r="MMU498" s="1"/>
      <c r="MMV498" s="1"/>
      <c r="MMW498" s="1"/>
      <c r="MMX498" s="1"/>
      <c r="MMY498" s="1"/>
      <c r="MMZ498" s="1"/>
      <c r="MNA498" s="1"/>
      <c r="MNB498" s="1"/>
      <c r="MNC498" s="1"/>
      <c r="MND498" s="1"/>
      <c r="MNE498" s="1"/>
      <c r="MNF498" s="1"/>
      <c r="MNG498" s="1"/>
      <c r="MNH498" s="1"/>
      <c r="MNI498" s="1"/>
      <c r="MNJ498" s="1"/>
      <c r="MNK498" s="1"/>
      <c r="MNL498" s="1"/>
      <c r="MNM498" s="1"/>
      <c r="MNN498" s="1"/>
      <c r="MNO498" s="1"/>
      <c r="MNP498" s="1"/>
      <c r="MNQ498" s="1"/>
      <c r="MNR498" s="1"/>
      <c r="MNS498" s="1"/>
      <c r="MNT498" s="1"/>
      <c r="MNU498" s="1"/>
      <c r="MNV498" s="1"/>
      <c r="MNW498" s="1"/>
      <c r="MNX498" s="1"/>
      <c r="MNY498" s="1"/>
      <c r="MNZ498" s="1"/>
      <c r="MOA498" s="1"/>
      <c r="MOB498" s="1"/>
      <c r="MOC498" s="1"/>
      <c r="MOD498" s="1"/>
      <c r="MOE498" s="1"/>
      <c r="MOF498" s="1"/>
      <c r="MOG498" s="1"/>
      <c r="MOH498" s="1"/>
      <c r="MOI498" s="1"/>
      <c r="MOJ498" s="1"/>
      <c r="MOK498" s="1"/>
      <c r="MOL498" s="1"/>
      <c r="MOM498" s="1"/>
      <c r="MON498" s="1"/>
      <c r="MOO498" s="1"/>
      <c r="MOP498" s="1"/>
      <c r="MOQ498" s="1"/>
      <c r="MOR498" s="1"/>
      <c r="MOS498" s="1"/>
      <c r="MOT498" s="1"/>
      <c r="MOU498" s="1"/>
      <c r="MOV498" s="1"/>
      <c r="MOW498" s="1"/>
      <c r="MOX498" s="1"/>
      <c r="MOY498" s="1"/>
      <c r="MOZ498" s="1"/>
      <c r="MPA498" s="1"/>
      <c r="MPB498" s="1"/>
      <c r="MPC498" s="1"/>
      <c r="MPD498" s="1"/>
      <c r="MPE498" s="1"/>
      <c r="MPF498" s="1"/>
      <c r="MPG498" s="1"/>
      <c r="MPH498" s="1"/>
      <c r="MPI498" s="1"/>
      <c r="MPJ498" s="1"/>
      <c r="MPK498" s="1"/>
      <c r="MPL498" s="1"/>
      <c r="MPM498" s="1"/>
      <c r="MPN498" s="1"/>
      <c r="MPO498" s="1"/>
      <c r="MPP498" s="1"/>
      <c r="MPQ498" s="1"/>
      <c r="MPR498" s="1"/>
      <c r="MPS498" s="1"/>
      <c r="MPT498" s="1"/>
      <c r="MPU498" s="1"/>
      <c r="MPV498" s="1"/>
      <c r="MPW498" s="1"/>
      <c r="MPX498" s="1"/>
      <c r="MPY498" s="1"/>
      <c r="MPZ498" s="1"/>
      <c r="MQA498" s="1"/>
      <c r="MQB498" s="1"/>
      <c r="MQC498" s="1"/>
      <c r="MQD498" s="1"/>
      <c r="MQE498" s="1"/>
      <c r="MQF498" s="1"/>
      <c r="MQG498" s="1"/>
      <c r="MQH498" s="1"/>
      <c r="MQI498" s="1"/>
      <c r="MQJ498" s="1"/>
      <c r="MQK498" s="1"/>
      <c r="MQL498" s="1"/>
      <c r="MQM498" s="1"/>
      <c r="MQN498" s="1"/>
      <c r="MQO498" s="1"/>
      <c r="MQP498" s="1"/>
      <c r="MQQ498" s="1"/>
      <c r="MQR498" s="1"/>
      <c r="MQS498" s="1"/>
      <c r="MQT498" s="1"/>
      <c r="MQU498" s="1"/>
      <c r="MQV498" s="1"/>
      <c r="MQW498" s="1"/>
      <c r="MQX498" s="1"/>
      <c r="MQY498" s="1"/>
      <c r="MQZ498" s="1"/>
      <c r="MRA498" s="1"/>
      <c r="MRB498" s="1"/>
      <c r="MRC498" s="1"/>
      <c r="MRD498" s="1"/>
      <c r="MRE498" s="1"/>
      <c r="MRF498" s="1"/>
      <c r="MRG498" s="1"/>
      <c r="MRH498" s="1"/>
      <c r="MRI498" s="1"/>
      <c r="MRJ498" s="1"/>
      <c r="MRK498" s="1"/>
      <c r="MRL498" s="1"/>
      <c r="MRM498" s="1"/>
      <c r="MRN498" s="1"/>
      <c r="MRO498" s="1"/>
      <c r="MRP498" s="1"/>
      <c r="MRQ498" s="1"/>
      <c r="MRR498" s="1"/>
      <c r="MRS498" s="1"/>
      <c r="MRT498" s="1"/>
      <c r="MRU498" s="1"/>
      <c r="MRV498" s="1"/>
      <c r="MRW498" s="1"/>
      <c r="MRX498" s="1"/>
      <c r="MRY498" s="1"/>
      <c r="MRZ498" s="1"/>
      <c r="MSA498" s="1"/>
      <c r="MSB498" s="1"/>
      <c r="MSC498" s="1"/>
      <c r="MSD498" s="1"/>
      <c r="MSE498" s="1"/>
      <c r="MSF498" s="1"/>
      <c r="MSG498" s="1"/>
      <c r="MSH498" s="1"/>
      <c r="MSI498" s="1"/>
      <c r="MSJ498" s="1"/>
      <c r="MSK498" s="1"/>
      <c r="MSL498" s="1"/>
      <c r="MSM498" s="1"/>
      <c r="MSN498" s="1"/>
      <c r="MSO498" s="1"/>
      <c r="MSP498" s="1"/>
      <c r="MSQ498" s="1"/>
      <c r="MSR498" s="1"/>
      <c r="MSS498" s="1"/>
      <c r="MST498" s="1"/>
      <c r="MSU498" s="1"/>
      <c r="MSV498" s="1"/>
      <c r="MSW498" s="1"/>
      <c r="MSX498" s="1"/>
      <c r="MSY498" s="1"/>
      <c r="MSZ498" s="1"/>
      <c r="MTA498" s="1"/>
      <c r="MTB498" s="1"/>
      <c r="MTC498" s="1"/>
      <c r="MTD498" s="1"/>
      <c r="MTE498" s="1"/>
      <c r="MTF498" s="1"/>
      <c r="MTG498" s="1"/>
      <c r="MTH498" s="1"/>
      <c r="MTI498" s="1"/>
      <c r="MTJ498" s="1"/>
      <c r="MTK498" s="1"/>
      <c r="MTL498" s="1"/>
      <c r="MTM498" s="1"/>
      <c r="MTN498" s="1"/>
      <c r="MTO498" s="1"/>
      <c r="MTP498" s="1"/>
      <c r="MTQ498" s="1"/>
      <c r="MTR498" s="1"/>
      <c r="MTS498" s="1"/>
      <c r="MTT498" s="1"/>
      <c r="MTU498" s="1"/>
      <c r="MTV498" s="1"/>
      <c r="MTW498" s="1"/>
      <c r="MTX498" s="1"/>
      <c r="MTY498" s="1"/>
      <c r="MTZ498" s="1"/>
      <c r="MUA498" s="1"/>
      <c r="MUB498" s="1"/>
      <c r="MUC498" s="1"/>
      <c r="MUD498" s="1"/>
      <c r="MUE498" s="1"/>
      <c r="MUF498" s="1"/>
      <c r="MUG498" s="1"/>
      <c r="MUH498" s="1"/>
      <c r="MUI498" s="1"/>
      <c r="MUJ498" s="1"/>
      <c r="MUK498" s="1"/>
      <c r="MUL498" s="1"/>
      <c r="MUM498" s="1"/>
      <c r="MUN498" s="1"/>
      <c r="MUO498" s="1"/>
      <c r="MUP498" s="1"/>
      <c r="MUQ498" s="1"/>
      <c r="MUR498" s="1"/>
      <c r="MUS498" s="1"/>
      <c r="MUT498" s="1"/>
      <c r="MUU498" s="1"/>
      <c r="MUV498" s="1"/>
      <c r="MUW498" s="1"/>
      <c r="MUX498" s="1"/>
      <c r="MUY498" s="1"/>
      <c r="MUZ498" s="1"/>
      <c r="MVA498" s="1"/>
      <c r="MVB498" s="1"/>
      <c r="MVC498" s="1"/>
      <c r="MVD498" s="1"/>
      <c r="MVE498" s="1"/>
      <c r="MVF498" s="1"/>
      <c r="MVG498" s="1"/>
      <c r="MVH498" s="1"/>
      <c r="MVI498" s="1"/>
      <c r="MVJ498" s="1"/>
      <c r="MVK498" s="1"/>
      <c r="MVL498" s="1"/>
      <c r="MVM498" s="1"/>
      <c r="MVN498" s="1"/>
      <c r="MVO498" s="1"/>
      <c r="MVP498" s="1"/>
      <c r="MVQ498" s="1"/>
      <c r="MVR498" s="1"/>
      <c r="MVS498" s="1"/>
      <c r="MVT498" s="1"/>
      <c r="MVU498" s="1"/>
      <c r="MVV498" s="1"/>
      <c r="MVW498" s="1"/>
      <c r="MVX498" s="1"/>
      <c r="MVY498" s="1"/>
      <c r="MVZ498" s="1"/>
      <c r="MWA498" s="1"/>
      <c r="MWB498" s="1"/>
      <c r="MWC498" s="1"/>
      <c r="MWD498" s="1"/>
      <c r="MWE498" s="1"/>
      <c r="MWF498" s="1"/>
      <c r="MWG498" s="1"/>
      <c r="MWH498" s="1"/>
      <c r="MWI498" s="1"/>
      <c r="MWJ498" s="1"/>
      <c r="MWK498" s="1"/>
      <c r="MWL498" s="1"/>
      <c r="MWM498" s="1"/>
      <c r="MWN498" s="1"/>
      <c r="MWO498" s="1"/>
      <c r="MWP498" s="1"/>
      <c r="MWQ498" s="1"/>
      <c r="MWR498" s="1"/>
      <c r="MWS498" s="1"/>
      <c r="MWT498" s="1"/>
      <c r="MWU498" s="1"/>
      <c r="MWV498" s="1"/>
      <c r="MWW498" s="1"/>
      <c r="MWX498" s="1"/>
      <c r="MWY498" s="1"/>
      <c r="MWZ498" s="1"/>
      <c r="MXA498" s="1"/>
      <c r="MXB498" s="1"/>
      <c r="MXC498" s="1"/>
      <c r="MXD498" s="1"/>
      <c r="MXE498" s="1"/>
      <c r="MXF498" s="1"/>
      <c r="MXG498" s="1"/>
      <c r="MXH498" s="1"/>
      <c r="MXI498" s="1"/>
      <c r="MXJ498" s="1"/>
      <c r="MXK498" s="1"/>
      <c r="MXL498" s="1"/>
      <c r="MXM498" s="1"/>
      <c r="MXN498" s="1"/>
      <c r="MXO498" s="1"/>
      <c r="MXP498" s="1"/>
      <c r="MXQ498" s="1"/>
      <c r="MXR498" s="1"/>
      <c r="MXS498" s="1"/>
      <c r="MXT498" s="1"/>
      <c r="MXU498" s="1"/>
      <c r="MXV498" s="1"/>
      <c r="MXW498" s="1"/>
      <c r="MXX498" s="1"/>
      <c r="MXY498" s="1"/>
      <c r="MXZ498" s="1"/>
      <c r="MYA498" s="1"/>
      <c r="MYB498" s="1"/>
      <c r="MYC498" s="1"/>
      <c r="MYD498" s="1"/>
      <c r="MYE498" s="1"/>
      <c r="MYF498" s="1"/>
      <c r="MYG498" s="1"/>
      <c r="MYH498" s="1"/>
      <c r="MYI498" s="1"/>
      <c r="MYJ498" s="1"/>
      <c r="MYK498" s="1"/>
      <c r="MYL498" s="1"/>
      <c r="MYM498" s="1"/>
      <c r="MYN498" s="1"/>
      <c r="MYO498" s="1"/>
      <c r="MYP498" s="1"/>
      <c r="MYQ498" s="1"/>
      <c r="MYR498" s="1"/>
      <c r="MYS498" s="1"/>
      <c r="MYT498" s="1"/>
      <c r="MYU498" s="1"/>
      <c r="MYV498" s="1"/>
      <c r="MYW498" s="1"/>
      <c r="MYX498" s="1"/>
      <c r="MYY498" s="1"/>
      <c r="MYZ498" s="1"/>
      <c r="MZA498" s="1"/>
      <c r="MZB498" s="1"/>
      <c r="MZC498" s="1"/>
      <c r="MZD498" s="1"/>
      <c r="MZE498" s="1"/>
      <c r="MZF498" s="1"/>
      <c r="MZG498" s="1"/>
      <c r="MZH498" s="1"/>
      <c r="MZI498" s="1"/>
      <c r="MZJ498" s="1"/>
      <c r="MZK498" s="1"/>
      <c r="MZL498" s="1"/>
      <c r="MZM498" s="1"/>
      <c r="MZN498" s="1"/>
      <c r="MZO498" s="1"/>
      <c r="MZP498" s="1"/>
      <c r="MZQ498" s="1"/>
      <c r="MZR498" s="1"/>
      <c r="MZS498" s="1"/>
      <c r="MZT498" s="1"/>
      <c r="MZU498" s="1"/>
      <c r="MZV498" s="1"/>
      <c r="MZW498" s="1"/>
      <c r="MZX498" s="1"/>
      <c r="MZY498" s="1"/>
      <c r="MZZ498" s="1"/>
      <c r="NAA498" s="1"/>
      <c r="NAB498" s="1"/>
      <c r="NAC498" s="1"/>
      <c r="NAD498" s="1"/>
      <c r="NAE498" s="1"/>
      <c r="NAF498" s="1"/>
      <c r="NAG498" s="1"/>
      <c r="NAH498" s="1"/>
      <c r="NAI498" s="1"/>
      <c r="NAJ498" s="1"/>
      <c r="NAK498" s="1"/>
      <c r="NAL498" s="1"/>
      <c r="NAM498" s="1"/>
      <c r="NAN498" s="1"/>
      <c r="NAO498" s="1"/>
      <c r="NAP498" s="1"/>
      <c r="NAQ498" s="1"/>
      <c r="NAR498" s="1"/>
      <c r="NAS498" s="1"/>
      <c r="NAT498" s="1"/>
      <c r="NAU498" s="1"/>
      <c r="NAV498" s="1"/>
      <c r="NAW498" s="1"/>
      <c r="NAX498" s="1"/>
      <c r="NAY498" s="1"/>
      <c r="NAZ498" s="1"/>
      <c r="NBA498" s="1"/>
      <c r="NBB498" s="1"/>
      <c r="NBC498" s="1"/>
      <c r="NBD498" s="1"/>
      <c r="NBE498" s="1"/>
      <c r="NBF498" s="1"/>
      <c r="NBG498" s="1"/>
      <c r="NBH498" s="1"/>
      <c r="NBI498" s="1"/>
      <c r="NBJ498" s="1"/>
      <c r="NBK498" s="1"/>
      <c r="NBL498" s="1"/>
      <c r="NBM498" s="1"/>
      <c r="NBN498" s="1"/>
      <c r="NBO498" s="1"/>
      <c r="NBP498" s="1"/>
      <c r="NBQ498" s="1"/>
      <c r="NBR498" s="1"/>
      <c r="NBS498" s="1"/>
      <c r="NBT498" s="1"/>
      <c r="NBU498" s="1"/>
      <c r="NBV498" s="1"/>
      <c r="NBW498" s="1"/>
      <c r="NBX498" s="1"/>
      <c r="NBY498" s="1"/>
      <c r="NBZ498" s="1"/>
      <c r="NCA498" s="1"/>
      <c r="NCB498" s="1"/>
      <c r="NCC498" s="1"/>
      <c r="NCD498" s="1"/>
      <c r="NCE498" s="1"/>
      <c r="NCF498" s="1"/>
      <c r="NCG498" s="1"/>
      <c r="NCH498" s="1"/>
      <c r="NCI498" s="1"/>
      <c r="NCJ498" s="1"/>
      <c r="NCK498" s="1"/>
      <c r="NCL498" s="1"/>
      <c r="NCM498" s="1"/>
      <c r="NCN498" s="1"/>
      <c r="NCO498" s="1"/>
      <c r="NCP498" s="1"/>
      <c r="NCQ498" s="1"/>
      <c r="NCR498" s="1"/>
      <c r="NCS498" s="1"/>
      <c r="NCT498" s="1"/>
      <c r="NCU498" s="1"/>
      <c r="NCV498" s="1"/>
      <c r="NCW498" s="1"/>
      <c r="NCX498" s="1"/>
      <c r="NCY498" s="1"/>
      <c r="NCZ498" s="1"/>
      <c r="NDA498" s="1"/>
      <c r="NDB498" s="1"/>
      <c r="NDC498" s="1"/>
      <c r="NDD498" s="1"/>
      <c r="NDE498" s="1"/>
      <c r="NDF498" s="1"/>
      <c r="NDG498" s="1"/>
      <c r="NDH498" s="1"/>
      <c r="NDI498" s="1"/>
      <c r="NDJ498" s="1"/>
      <c r="NDK498" s="1"/>
      <c r="NDL498" s="1"/>
      <c r="NDM498" s="1"/>
      <c r="NDN498" s="1"/>
      <c r="NDO498" s="1"/>
      <c r="NDP498" s="1"/>
      <c r="NDQ498" s="1"/>
      <c r="NDR498" s="1"/>
      <c r="NDS498" s="1"/>
      <c r="NDT498" s="1"/>
      <c r="NDU498" s="1"/>
      <c r="NDV498" s="1"/>
      <c r="NDW498" s="1"/>
      <c r="NDX498" s="1"/>
      <c r="NDY498" s="1"/>
      <c r="NDZ498" s="1"/>
      <c r="NEA498" s="1"/>
      <c r="NEB498" s="1"/>
      <c r="NEC498" s="1"/>
      <c r="NED498" s="1"/>
      <c r="NEE498" s="1"/>
      <c r="NEF498" s="1"/>
      <c r="NEG498" s="1"/>
      <c r="NEH498" s="1"/>
      <c r="NEI498" s="1"/>
      <c r="NEJ498" s="1"/>
      <c r="NEK498" s="1"/>
      <c r="NEL498" s="1"/>
      <c r="NEM498" s="1"/>
      <c r="NEN498" s="1"/>
      <c r="NEO498" s="1"/>
      <c r="NEP498" s="1"/>
      <c r="NEQ498" s="1"/>
      <c r="NER498" s="1"/>
      <c r="NES498" s="1"/>
      <c r="NET498" s="1"/>
      <c r="NEU498" s="1"/>
      <c r="NEV498" s="1"/>
      <c r="NEW498" s="1"/>
      <c r="NEX498" s="1"/>
      <c r="NEY498" s="1"/>
      <c r="NEZ498" s="1"/>
      <c r="NFA498" s="1"/>
      <c r="NFB498" s="1"/>
      <c r="NFC498" s="1"/>
      <c r="NFD498" s="1"/>
      <c r="NFE498" s="1"/>
      <c r="NFF498" s="1"/>
      <c r="NFG498" s="1"/>
      <c r="NFH498" s="1"/>
      <c r="NFI498" s="1"/>
      <c r="NFJ498" s="1"/>
      <c r="NFK498" s="1"/>
      <c r="NFL498" s="1"/>
      <c r="NFM498" s="1"/>
      <c r="NFN498" s="1"/>
      <c r="NFO498" s="1"/>
      <c r="NFP498" s="1"/>
      <c r="NFQ498" s="1"/>
      <c r="NFR498" s="1"/>
      <c r="NFS498" s="1"/>
      <c r="NFT498" s="1"/>
      <c r="NFU498" s="1"/>
      <c r="NFV498" s="1"/>
      <c r="NFW498" s="1"/>
      <c r="NFX498" s="1"/>
      <c r="NFY498" s="1"/>
      <c r="NFZ498" s="1"/>
      <c r="NGA498" s="1"/>
      <c r="NGB498" s="1"/>
      <c r="NGC498" s="1"/>
      <c r="NGD498" s="1"/>
      <c r="NGE498" s="1"/>
      <c r="NGF498" s="1"/>
      <c r="NGG498" s="1"/>
      <c r="NGH498" s="1"/>
      <c r="NGI498" s="1"/>
      <c r="NGJ498" s="1"/>
      <c r="NGK498" s="1"/>
      <c r="NGL498" s="1"/>
      <c r="NGM498" s="1"/>
      <c r="NGN498" s="1"/>
      <c r="NGO498" s="1"/>
      <c r="NGP498" s="1"/>
      <c r="NGQ498" s="1"/>
      <c r="NGR498" s="1"/>
      <c r="NGS498" s="1"/>
      <c r="NGT498" s="1"/>
      <c r="NGU498" s="1"/>
      <c r="NGV498" s="1"/>
      <c r="NGW498" s="1"/>
      <c r="NGX498" s="1"/>
      <c r="NGY498" s="1"/>
      <c r="NGZ498" s="1"/>
      <c r="NHA498" s="1"/>
      <c r="NHB498" s="1"/>
      <c r="NHC498" s="1"/>
      <c r="NHD498" s="1"/>
      <c r="NHE498" s="1"/>
      <c r="NHF498" s="1"/>
      <c r="NHG498" s="1"/>
      <c r="NHH498" s="1"/>
      <c r="NHI498" s="1"/>
      <c r="NHJ498" s="1"/>
      <c r="NHK498" s="1"/>
      <c r="NHL498" s="1"/>
      <c r="NHM498" s="1"/>
      <c r="NHN498" s="1"/>
      <c r="NHO498" s="1"/>
      <c r="NHP498" s="1"/>
      <c r="NHQ498" s="1"/>
      <c r="NHR498" s="1"/>
      <c r="NHS498" s="1"/>
      <c r="NHT498" s="1"/>
      <c r="NHU498" s="1"/>
      <c r="NHV498" s="1"/>
      <c r="NHW498" s="1"/>
      <c r="NHX498" s="1"/>
      <c r="NHY498" s="1"/>
      <c r="NHZ498" s="1"/>
      <c r="NIA498" s="1"/>
      <c r="NIB498" s="1"/>
      <c r="NIC498" s="1"/>
      <c r="NID498" s="1"/>
      <c r="NIE498" s="1"/>
      <c r="NIF498" s="1"/>
      <c r="NIG498" s="1"/>
      <c r="NIH498" s="1"/>
      <c r="NII498" s="1"/>
      <c r="NIJ498" s="1"/>
      <c r="NIK498" s="1"/>
      <c r="NIL498" s="1"/>
      <c r="NIM498" s="1"/>
      <c r="NIN498" s="1"/>
      <c r="NIO498" s="1"/>
      <c r="NIP498" s="1"/>
      <c r="NIQ498" s="1"/>
      <c r="NIR498" s="1"/>
      <c r="NIS498" s="1"/>
      <c r="NIT498" s="1"/>
      <c r="NIU498" s="1"/>
      <c r="NIV498" s="1"/>
      <c r="NIW498" s="1"/>
      <c r="NIX498" s="1"/>
      <c r="NIY498" s="1"/>
      <c r="NIZ498" s="1"/>
      <c r="NJA498" s="1"/>
      <c r="NJB498" s="1"/>
      <c r="NJC498" s="1"/>
      <c r="NJD498" s="1"/>
      <c r="NJE498" s="1"/>
      <c r="NJF498" s="1"/>
      <c r="NJG498" s="1"/>
      <c r="NJH498" s="1"/>
      <c r="NJI498" s="1"/>
      <c r="NJJ498" s="1"/>
      <c r="NJK498" s="1"/>
      <c r="NJL498" s="1"/>
      <c r="NJM498" s="1"/>
      <c r="NJN498" s="1"/>
      <c r="NJO498" s="1"/>
      <c r="NJP498" s="1"/>
      <c r="NJQ498" s="1"/>
      <c r="NJR498" s="1"/>
      <c r="NJS498" s="1"/>
      <c r="NJT498" s="1"/>
      <c r="NJU498" s="1"/>
      <c r="NJV498" s="1"/>
      <c r="NJW498" s="1"/>
      <c r="NJX498" s="1"/>
      <c r="NJY498" s="1"/>
      <c r="NJZ498" s="1"/>
      <c r="NKA498" s="1"/>
      <c r="NKB498" s="1"/>
      <c r="NKC498" s="1"/>
      <c r="NKD498" s="1"/>
      <c r="NKE498" s="1"/>
      <c r="NKF498" s="1"/>
      <c r="NKG498" s="1"/>
      <c r="NKH498" s="1"/>
      <c r="NKI498" s="1"/>
      <c r="NKJ498" s="1"/>
      <c r="NKK498" s="1"/>
      <c r="NKL498" s="1"/>
      <c r="NKM498" s="1"/>
      <c r="NKN498" s="1"/>
      <c r="NKO498" s="1"/>
      <c r="NKP498" s="1"/>
      <c r="NKQ498" s="1"/>
      <c r="NKR498" s="1"/>
      <c r="NKS498" s="1"/>
      <c r="NKT498" s="1"/>
      <c r="NKU498" s="1"/>
      <c r="NKV498" s="1"/>
      <c r="NKW498" s="1"/>
      <c r="NKX498" s="1"/>
      <c r="NKY498" s="1"/>
      <c r="NKZ498" s="1"/>
      <c r="NLA498" s="1"/>
      <c r="NLB498" s="1"/>
      <c r="NLC498" s="1"/>
      <c r="NLD498" s="1"/>
      <c r="NLE498" s="1"/>
      <c r="NLF498" s="1"/>
      <c r="NLG498" s="1"/>
      <c r="NLH498" s="1"/>
      <c r="NLI498" s="1"/>
      <c r="NLJ498" s="1"/>
      <c r="NLK498" s="1"/>
      <c r="NLL498" s="1"/>
      <c r="NLM498" s="1"/>
      <c r="NLN498" s="1"/>
      <c r="NLO498" s="1"/>
      <c r="NLP498" s="1"/>
      <c r="NLQ498" s="1"/>
      <c r="NLR498" s="1"/>
      <c r="NLS498" s="1"/>
      <c r="NLT498" s="1"/>
      <c r="NLU498" s="1"/>
      <c r="NLV498" s="1"/>
      <c r="NLW498" s="1"/>
      <c r="NLX498" s="1"/>
      <c r="NLY498" s="1"/>
      <c r="NLZ498" s="1"/>
      <c r="NMA498" s="1"/>
      <c r="NMB498" s="1"/>
      <c r="NMC498" s="1"/>
      <c r="NMD498" s="1"/>
      <c r="NME498" s="1"/>
      <c r="NMF498" s="1"/>
      <c r="NMG498" s="1"/>
      <c r="NMH498" s="1"/>
      <c r="NMI498" s="1"/>
      <c r="NMJ498" s="1"/>
      <c r="NMK498" s="1"/>
      <c r="NML498" s="1"/>
      <c r="NMM498" s="1"/>
      <c r="NMN498" s="1"/>
      <c r="NMO498" s="1"/>
      <c r="NMP498" s="1"/>
      <c r="NMQ498" s="1"/>
      <c r="NMR498" s="1"/>
      <c r="NMS498" s="1"/>
      <c r="NMT498" s="1"/>
      <c r="NMU498" s="1"/>
      <c r="NMV498" s="1"/>
      <c r="NMW498" s="1"/>
      <c r="NMX498" s="1"/>
      <c r="NMY498" s="1"/>
      <c r="NMZ498" s="1"/>
      <c r="NNA498" s="1"/>
      <c r="NNB498" s="1"/>
      <c r="NNC498" s="1"/>
      <c r="NND498" s="1"/>
      <c r="NNE498" s="1"/>
      <c r="NNF498" s="1"/>
      <c r="NNG498" s="1"/>
      <c r="NNH498" s="1"/>
      <c r="NNI498" s="1"/>
      <c r="NNJ498" s="1"/>
      <c r="NNK498" s="1"/>
      <c r="NNL498" s="1"/>
      <c r="NNM498" s="1"/>
      <c r="NNN498" s="1"/>
      <c r="NNO498" s="1"/>
      <c r="NNP498" s="1"/>
      <c r="NNQ498" s="1"/>
      <c r="NNR498" s="1"/>
      <c r="NNS498" s="1"/>
      <c r="NNT498" s="1"/>
      <c r="NNU498" s="1"/>
      <c r="NNV498" s="1"/>
      <c r="NNW498" s="1"/>
      <c r="NNX498" s="1"/>
      <c r="NNY498" s="1"/>
      <c r="NNZ498" s="1"/>
      <c r="NOA498" s="1"/>
      <c r="NOB498" s="1"/>
      <c r="NOC498" s="1"/>
      <c r="NOD498" s="1"/>
      <c r="NOE498" s="1"/>
      <c r="NOF498" s="1"/>
      <c r="NOG498" s="1"/>
      <c r="NOH498" s="1"/>
      <c r="NOI498" s="1"/>
      <c r="NOJ498" s="1"/>
      <c r="NOK498" s="1"/>
      <c r="NOL498" s="1"/>
      <c r="NOM498" s="1"/>
      <c r="NON498" s="1"/>
      <c r="NOO498" s="1"/>
      <c r="NOP498" s="1"/>
      <c r="NOQ498" s="1"/>
      <c r="NOR498" s="1"/>
      <c r="NOS498" s="1"/>
      <c r="NOT498" s="1"/>
      <c r="NOU498" s="1"/>
      <c r="NOV498" s="1"/>
      <c r="NOW498" s="1"/>
      <c r="NOX498" s="1"/>
      <c r="NOY498" s="1"/>
      <c r="NOZ498" s="1"/>
      <c r="NPA498" s="1"/>
      <c r="NPB498" s="1"/>
      <c r="NPC498" s="1"/>
      <c r="NPD498" s="1"/>
      <c r="NPE498" s="1"/>
      <c r="NPF498" s="1"/>
      <c r="NPG498" s="1"/>
      <c r="NPH498" s="1"/>
      <c r="NPI498" s="1"/>
      <c r="NPJ498" s="1"/>
      <c r="NPK498" s="1"/>
      <c r="NPL498" s="1"/>
      <c r="NPM498" s="1"/>
      <c r="NPN498" s="1"/>
      <c r="NPO498" s="1"/>
      <c r="NPP498" s="1"/>
      <c r="NPQ498" s="1"/>
      <c r="NPR498" s="1"/>
      <c r="NPS498" s="1"/>
      <c r="NPT498" s="1"/>
      <c r="NPU498" s="1"/>
      <c r="NPV498" s="1"/>
      <c r="NPW498" s="1"/>
      <c r="NPX498" s="1"/>
      <c r="NPY498" s="1"/>
      <c r="NPZ498" s="1"/>
      <c r="NQA498" s="1"/>
      <c r="NQB498" s="1"/>
      <c r="NQC498" s="1"/>
      <c r="NQD498" s="1"/>
      <c r="NQE498" s="1"/>
      <c r="NQF498" s="1"/>
      <c r="NQG498" s="1"/>
      <c r="NQH498" s="1"/>
      <c r="NQI498" s="1"/>
      <c r="NQJ498" s="1"/>
      <c r="NQK498" s="1"/>
      <c r="NQL498" s="1"/>
      <c r="NQM498" s="1"/>
      <c r="NQN498" s="1"/>
      <c r="NQO498" s="1"/>
      <c r="NQP498" s="1"/>
      <c r="NQQ498" s="1"/>
      <c r="NQR498" s="1"/>
      <c r="NQS498" s="1"/>
      <c r="NQT498" s="1"/>
      <c r="NQU498" s="1"/>
      <c r="NQV498" s="1"/>
      <c r="NQW498" s="1"/>
      <c r="NQX498" s="1"/>
      <c r="NQY498" s="1"/>
      <c r="NQZ498" s="1"/>
      <c r="NRA498" s="1"/>
      <c r="NRB498" s="1"/>
      <c r="NRC498" s="1"/>
      <c r="NRD498" s="1"/>
      <c r="NRE498" s="1"/>
      <c r="NRF498" s="1"/>
      <c r="NRG498" s="1"/>
      <c r="NRH498" s="1"/>
      <c r="NRI498" s="1"/>
      <c r="NRJ498" s="1"/>
      <c r="NRK498" s="1"/>
      <c r="NRL498" s="1"/>
      <c r="NRM498" s="1"/>
      <c r="NRN498" s="1"/>
      <c r="NRO498" s="1"/>
      <c r="NRP498" s="1"/>
      <c r="NRQ498" s="1"/>
      <c r="NRR498" s="1"/>
      <c r="NRS498" s="1"/>
      <c r="NRT498" s="1"/>
      <c r="NRU498" s="1"/>
      <c r="NRV498" s="1"/>
      <c r="NRW498" s="1"/>
      <c r="NRX498" s="1"/>
      <c r="NRY498" s="1"/>
      <c r="NRZ498" s="1"/>
      <c r="NSA498" s="1"/>
      <c r="NSB498" s="1"/>
      <c r="NSC498" s="1"/>
      <c r="NSD498" s="1"/>
      <c r="NSE498" s="1"/>
      <c r="NSF498" s="1"/>
      <c r="NSG498" s="1"/>
      <c r="NSH498" s="1"/>
      <c r="NSI498" s="1"/>
      <c r="NSJ498" s="1"/>
      <c r="NSK498" s="1"/>
      <c r="NSL498" s="1"/>
      <c r="NSM498" s="1"/>
      <c r="NSN498" s="1"/>
      <c r="NSO498" s="1"/>
      <c r="NSP498" s="1"/>
      <c r="NSQ498" s="1"/>
      <c r="NSR498" s="1"/>
      <c r="NSS498" s="1"/>
      <c r="NST498" s="1"/>
      <c r="NSU498" s="1"/>
      <c r="NSV498" s="1"/>
      <c r="NSW498" s="1"/>
      <c r="NSX498" s="1"/>
      <c r="NSY498" s="1"/>
      <c r="NSZ498" s="1"/>
      <c r="NTA498" s="1"/>
      <c r="NTB498" s="1"/>
      <c r="NTC498" s="1"/>
      <c r="NTD498" s="1"/>
      <c r="NTE498" s="1"/>
      <c r="NTF498" s="1"/>
      <c r="NTG498" s="1"/>
      <c r="NTH498" s="1"/>
      <c r="NTI498" s="1"/>
      <c r="NTJ498" s="1"/>
      <c r="NTK498" s="1"/>
      <c r="NTL498" s="1"/>
      <c r="NTM498" s="1"/>
      <c r="NTN498" s="1"/>
      <c r="NTO498" s="1"/>
      <c r="NTP498" s="1"/>
      <c r="NTQ498" s="1"/>
      <c r="NTR498" s="1"/>
      <c r="NTS498" s="1"/>
      <c r="NTT498" s="1"/>
      <c r="NTU498" s="1"/>
      <c r="NTV498" s="1"/>
      <c r="NTW498" s="1"/>
      <c r="NTX498" s="1"/>
      <c r="NTY498" s="1"/>
      <c r="NTZ498" s="1"/>
      <c r="NUA498" s="1"/>
      <c r="NUB498" s="1"/>
      <c r="NUC498" s="1"/>
      <c r="NUD498" s="1"/>
      <c r="NUE498" s="1"/>
      <c r="NUF498" s="1"/>
      <c r="NUG498" s="1"/>
      <c r="NUH498" s="1"/>
      <c r="NUI498" s="1"/>
      <c r="NUJ498" s="1"/>
      <c r="NUK498" s="1"/>
      <c r="NUL498" s="1"/>
      <c r="NUM498" s="1"/>
      <c r="NUN498" s="1"/>
      <c r="NUO498" s="1"/>
      <c r="NUP498" s="1"/>
      <c r="NUQ498" s="1"/>
      <c r="NUR498" s="1"/>
      <c r="NUS498" s="1"/>
      <c r="NUT498" s="1"/>
      <c r="NUU498" s="1"/>
      <c r="NUV498" s="1"/>
      <c r="NUW498" s="1"/>
      <c r="NUX498" s="1"/>
      <c r="NUY498" s="1"/>
      <c r="NUZ498" s="1"/>
      <c r="NVA498" s="1"/>
      <c r="NVB498" s="1"/>
      <c r="NVC498" s="1"/>
      <c r="NVD498" s="1"/>
      <c r="NVE498" s="1"/>
      <c r="NVF498" s="1"/>
      <c r="NVG498" s="1"/>
      <c r="NVH498" s="1"/>
      <c r="NVI498" s="1"/>
      <c r="NVJ498" s="1"/>
      <c r="NVK498" s="1"/>
      <c r="NVL498" s="1"/>
      <c r="NVM498" s="1"/>
      <c r="NVN498" s="1"/>
      <c r="NVO498" s="1"/>
      <c r="NVP498" s="1"/>
      <c r="NVQ498" s="1"/>
      <c r="NVR498" s="1"/>
      <c r="NVS498" s="1"/>
      <c r="NVT498" s="1"/>
      <c r="NVU498" s="1"/>
      <c r="NVV498" s="1"/>
      <c r="NVW498" s="1"/>
      <c r="NVX498" s="1"/>
      <c r="NVY498" s="1"/>
      <c r="NVZ498" s="1"/>
      <c r="NWA498" s="1"/>
      <c r="NWB498" s="1"/>
      <c r="NWC498" s="1"/>
      <c r="NWD498" s="1"/>
      <c r="NWE498" s="1"/>
      <c r="NWF498" s="1"/>
      <c r="NWG498" s="1"/>
      <c r="NWH498" s="1"/>
      <c r="NWI498" s="1"/>
      <c r="NWJ498" s="1"/>
      <c r="NWK498" s="1"/>
      <c r="NWL498" s="1"/>
      <c r="NWM498" s="1"/>
      <c r="NWN498" s="1"/>
      <c r="NWO498" s="1"/>
      <c r="NWP498" s="1"/>
      <c r="NWQ498" s="1"/>
      <c r="NWR498" s="1"/>
      <c r="NWS498" s="1"/>
      <c r="NWT498" s="1"/>
      <c r="NWU498" s="1"/>
      <c r="NWV498" s="1"/>
      <c r="NWW498" s="1"/>
      <c r="NWX498" s="1"/>
      <c r="NWY498" s="1"/>
      <c r="NWZ498" s="1"/>
      <c r="NXA498" s="1"/>
      <c r="NXB498" s="1"/>
      <c r="NXC498" s="1"/>
      <c r="NXD498" s="1"/>
      <c r="NXE498" s="1"/>
      <c r="NXF498" s="1"/>
      <c r="NXG498" s="1"/>
      <c r="NXH498" s="1"/>
      <c r="NXI498" s="1"/>
      <c r="NXJ498" s="1"/>
      <c r="NXK498" s="1"/>
      <c r="NXL498" s="1"/>
      <c r="NXM498" s="1"/>
      <c r="NXN498" s="1"/>
      <c r="NXO498" s="1"/>
      <c r="NXP498" s="1"/>
      <c r="NXQ498" s="1"/>
      <c r="NXR498" s="1"/>
      <c r="NXS498" s="1"/>
      <c r="NXT498" s="1"/>
      <c r="NXU498" s="1"/>
      <c r="NXV498" s="1"/>
      <c r="NXW498" s="1"/>
      <c r="NXX498" s="1"/>
      <c r="NXY498" s="1"/>
      <c r="NXZ498" s="1"/>
      <c r="NYA498" s="1"/>
      <c r="NYB498" s="1"/>
      <c r="NYC498" s="1"/>
      <c r="NYD498" s="1"/>
      <c r="NYE498" s="1"/>
      <c r="NYF498" s="1"/>
      <c r="NYG498" s="1"/>
      <c r="NYH498" s="1"/>
      <c r="NYI498" s="1"/>
      <c r="NYJ498" s="1"/>
      <c r="NYK498" s="1"/>
      <c r="NYL498" s="1"/>
      <c r="NYM498" s="1"/>
      <c r="NYN498" s="1"/>
      <c r="NYO498" s="1"/>
      <c r="NYP498" s="1"/>
      <c r="NYQ498" s="1"/>
      <c r="NYR498" s="1"/>
      <c r="NYS498" s="1"/>
      <c r="NYT498" s="1"/>
      <c r="NYU498" s="1"/>
      <c r="NYV498" s="1"/>
      <c r="NYW498" s="1"/>
      <c r="NYX498" s="1"/>
      <c r="NYY498" s="1"/>
      <c r="NYZ498" s="1"/>
      <c r="NZA498" s="1"/>
      <c r="NZB498" s="1"/>
      <c r="NZC498" s="1"/>
      <c r="NZD498" s="1"/>
      <c r="NZE498" s="1"/>
      <c r="NZF498" s="1"/>
      <c r="NZG498" s="1"/>
      <c r="NZH498" s="1"/>
      <c r="NZI498" s="1"/>
      <c r="NZJ498" s="1"/>
      <c r="NZK498" s="1"/>
      <c r="NZL498" s="1"/>
      <c r="NZM498" s="1"/>
      <c r="NZN498" s="1"/>
      <c r="NZO498" s="1"/>
      <c r="NZP498" s="1"/>
      <c r="NZQ498" s="1"/>
      <c r="NZR498" s="1"/>
      <c r="NZS498" s="1"/>
      <c r="NZT498" s="1"/>
      <c r="NZU498" s="1"/>
      <c r="NZV498" s="1"/>
      <c r="NZW498" s="1"/>
      <c r="NZX498" s="1"/>
      <c r="NZY498" s="1"/>
      <c r="NZZ498" s="1"/>
      <c r="OAA498" s="1"/>
      <c r="OAB498" s="1"/>
      <c r="OAC498" s="1"/>
      <c r="OAD498" s="1"/>
      <c r="OAE498" s="1"/>
      <c r="OAF498" s="1"/>
      <c r="OAG498" s="1"/>
      <c r="OAH498" s="1"/>
      <c r="OAI498" s="1"/>
      <c r="OAJ498" s="1"/>
      <c r="OAK498" s="1"/>
      <c r="OAL498" s="1"/>
      <c r="OAM498" s="1"/>
      <c r="OAN498" s="1"/>
      <c r="OAO498" s="1"/>
      <c r="OAP498" s="1"/>
      <c r="OAQ498" s="1"/>
      <c r="OAR498" s="1"/>
      <c r="OAS498" s="1"/>
      <c r="OAT498" s="1"/>
      <c r="OAU498" s="1"/>
      <c r="OAV498" s="1"/>
      <c r="OAW498" s="1"/>
      <c r="OAX498" s="1"/>
      <c r="OAY498" s="1"/>
      <c r="OAZ498" s="1"/>
      <c r="OBA498" s="1"/>
      <c r="OBB498" s="1"/>
      <c r="OBC498" s="1"/>
      <c r="OBD498" s="1"/>
      <c r="OBE498" s="1"/>
      <c r="OBF498" s="1"/>
      <c r="OBG498" s="1"/>
      <c r="OBH498" s="1"/>
      <c r="OBI498" s="1"/>
      <c r="OBJ498" s="1"/>
      <c r="OBK498" s="1"/>
      <c r="OBL498" s="1"/>
      <c r="OBM498" s="1"/>
      <c r="OBN498" s="1"/>
      <c r="OBO498" s="1"/>
      <c r="OBP498" s="1"/>
      <c r="OBQ498" s="1"/>
      <c r="OBR498" s="1"/>
      <c r="OBS498" s="1"/>
      <c r="OBT498" s="1"/>
      <c r="OBU498" s="1"/>
      <c r="OBV498" s="1"/>
      <c r="OBW498" s="1"/>
      <c r="OBX498" s="1"/>
      <c r="OBY498" s="1"/>
      <c r="OBZ498" s="1"/>
      <c r="OCA498" s="1"/>
      <c r="OCB498" s="1"/>
      <c r="OCC498" s="1"/>
      <c r="OCD498" s="1"/>
      <c r="OCE498" s="1"/>
      <c r="OCF498" s="1"/>
      <c r="OCG498" s="1"/>
      <c r="OCH498" s="1"/>
      <c r="OCI498" s="1"/>
      <c r="OCJ498" s="1"/>
      <c r="OCK498" s="1"/>
      <c r="OCL498" s="1"/>
      <c r="OCM498" s="1"/>
      <c r="OCN498" s="1"/>
      <c r="OCO498" s="1"/>
      <c r="OCP498" s="1"/>
      <c r="OCQ498" s="1"/>
      <c r="OCR498" s="1"/>
      <c r="OCS498" s="1"/>
      <c r="OCT498" s="1"/>
      <c r="OCU498" s="1"/>
      <c r="OCV498" s="1"/>
      <c r="OCW498" s="1"/>
      <c r="OCX498" s="1"/>
      <c r="OCY498" s="1"/>
      <c r="OCZ498" s="1"/>
      <c r="ODA498" s="1"/>
      <c r="ODB498" s="1"/>
      <c r="ODC498" s="1"/>
      <c r="ODD498" s="1"/>
      <c r="ODE498" s="1"/>
      <c r="ODF498" s="1"/>
      <c r="ODG498" s="1"/>
      <c r="ODH498" s="1"/>
      <c r="ODI498" s="1"/>
      <c r="ODJ498" s="1"/>
      <c r="ODK498" s="1"/>
      <c r="ODL498" s="1"/>
      <c r="ODM498" s="1"/>
      <c r="ODN498" s="1"/>
      <c r="ODO498" s="1"/>
      <c r="ODP498" s="1"/>
      <c r="ODQ498" s="1"/>
      <c r="ODR498" s="1"/>
      <c r="ODS498" s="1"/>
      <c r="ODT498" s="1"/>
      <c r="ODU498" s="1"/>
      <c r="ODV498" s="1"/>
      <c r="ODW498" s="1"/>
      <c r="ODX498" s="1"/>
      <c r="ODY498" s="1"/>
      <c r="ODZ498" s="1"/>
      <c r="OEA498" s="1"/>
      <c r="OEB498" s="1"/>
      <c r="OEC498" s="1"/>
      <c r="OED498" s="1"/>
      <c r="OEE498" s="1"/>
      <c r="OEF498" s="1"/>
      <c r="OEG498" s="1"/>
      <c r="OEH498" s="1"/>
      <c r="OEI498" s="1"/>
      <c r="OEJ498" s="1"/>
      <c r="OEK498" s="1"/>
      <c r="OEL498" s="1"/>
      <c r="OEM498" s="1"/>
      <c r="OEN498" s="1"/>
      <c r="OEO498" s="1"/>
      <c r="OEP498" s="1"/>
      <c r="OEQ498" s="1"/>
      <c r="OER498" s="1"/>
      <c r="OES498" s="1"/>
      <c r="OET498" s="1"/>
      <c r="OEU498" s="1"/>
      <c r="OEV498" s="1"/>
      <c r="OEW498" s="1"/>
      <c r="OEX498" s="1"/>
      <c r="OEY498" s="1"/>
      <c r="OEZ498" s="1"/>
      <c r="OFA498" s="1"/>
      <c r="OFB498" s="1"/>
      <c r="OFC498" s="1"/>
      <c r="OFD498" s="1"/>
      <c r="OFE498" s="1"/>
      <c r="OFF498" s="1"/>
      <c r="OFG498" s="1"/>
      <c r="OFH498" s="1"/>
      <c r="OFI498" s="1"/>
      <c r="OFJ498" s="1"/>
      <c r="OFK498" s="1"/>
      <c r="OFL498" s="1"/>
      <c r="OFM498" s="1"/>
      <c r="OFN498" s="1"/>
      <c r="OFO498" s="1"/>
      <c r="OFP498" s="1"/>
      <c r="OFQ498" s="1"/>
      <c r="OFR498" s="1"/>
      <c r="OFS498" s="1"/>
      <c r="OFT498" s="1"/>
      <c r="OFU498" s="1"/>
      <c r="OFV498" s="1"/>
      <c r="OFW498" s="1"/>
      <c r="OFX498" s="1"/>
      <c r="OFY498" s="1"/>
      <c r="OFZ498" s="1"/>
      <c r="OGA498" s="1"/>
      <c r="OGB498" s="1"/>
      <c r="OGC498" s="1"/>
      <c r="OGD498" s="1"/>
      <c r="OGE498" s="1"/>
      <c r="OGF498" s="1"/>
      <c r="OGG498" s="1"/>
      <c r="OGH498" s="1"/>
      <c r="OGI498" s="1"/>
      <c r="OGJ498" s="1"/>
      <c r="OGK498" s="1"/>
      <c r="OGL498" s="1"/>
      <c r="OGM498" s="1"/>
      <c r="OGN498" s="1"/>
      <c r="OGO498" s="1"/>
      <c r="OGP498" s="1"/>
      <c r="OGQ498" s="1"/>
      <c r="OGR498" s="1"/>
      <c r="OGS498" s="1"/>
      <c r="OGT498" s="1"/>
      <c r="OGU498" s="1"/>
      <c r="OGV498" s="1"/>
      <c r="OGW498" s="1"/>
      <c r="OGX498" s="1"/>
      <c r="OGY498" s="1"/>
      <c r="OGZ498" s="1"/>
      <c r="OHA498" s="1"/>
      <c r="OHB498" s="1"/>
      <c r="OHC498" s="1"/>
      <c r="OHD498" s="1"/>
      <c r="OHE498" s="1"/>
      <c r="OHF498" s="1"/>
      <c r="OHG498" s="1"/>
      <c r="OHH498" s="1"/>
      <c r="OHI498" s="1"/>
      <c r="OHJ498" s="1"/>
      <c r="OHK498" s="1"/>
      <c r="OHL498" s="1"/>
      <c r="OHM498" s="1"/>
      <c r="OHN498" s="1"/>
      <c r="OHO498" s="1"/>
      <c r="OHP498" s="1"/>
      <c r="OHQ498" s="1"/>
      <c r="OHR498" s="1"/>
      <c r="OHS498" s="1"/>
      <c r="OHT498" s="1"/>
      <c r="OHU498" s="1"/>
      <c r="OHV498" s="1"/>
      <c r="OHW498" s="1"/>
      <c r="OHX498" s="1"/>
      <c r="OHY498" s="1"/>
      <c r="OHZ498" s="1"/>
      <c r="OIA498" s="1"/>
      <c r="OIB498" s="1"/>
      <c r="OIC498" s="1"/>
      <c r="OID498" s="1"/>
      <c r="OIE498" s="1"/>
      <c r="OIF498" s="1"/>
      <c r="OIG498" s="1"/>
      <c r="OIH498" s="1"/>
      <c r="OII498" s="1"/>
      <c r="OIJ498" s="1"/>
      <c r="OIK498" s="1"/>
      <c r="OIL498" s="1"/>
      <c r="OIM498" s="1"/>
      <c r="OIN498" s="1"/>
      <c r="OIO498" s="1"/>
      <c r="OIP498" s="1"/>
      <c r="OIQ498" s="1"/>
      <c r="OIR498" s="1"/>
      <c r="OIS498" s="1"/>
      <c r="OIT498" s="1"/>
      <c r="OIU498" s="1"/>
      <c r="OIV498" s="1"/>
      <c r="OIW498" s="1"/>
      <c r="OIX498" s="1"/>
      <c r="OIY498" s="1"/>
      <c r="OIZ498" s="1"/>
      <c r="OJA498" s="1"/>
      <c r="OJB498" s="1"/>
      <c r="OJC498" s="1"/>
      <c r="OJD498" s="1"/>
      <c r="OJE498" s="1"/>
      <c r="OJF498" s="1"/>
      <c r="OJG498" s="1"/>
      <c r="OJH498" s="1"/>
      <c r="OJI498" s="1"/>
      <c r="OJJ498" s="1"/>
      <c r="OJK498" s="1"/>
      <c r="OJL498" s="1"/>
      <c r="OJM498" s="1"/>
      <c r="OJN498" s="1"/>
      <c r="OJO498" s="1"/>
      <c r="OJP498" s="1"/>
      <c r="OJQ498" s="1"/>
      <c r="OJR498" s="1"/>
      <c r="OJS498" s="1"/>
      <c r="OJT498" s="1"/>
      <c r="OJU498" s="1"/>
      <c r="OJV498" s="1"/>
      <c r="OJW498" s="1"/>
      <c r="OJX498" s="1"/>
      <c r="OJY498" s="1"/>
      <c r="OJZ498" s="1"/>
      <c r="OKA498" s="1"/>
      <c r="OKB498" s="1"/>
      <c r="OKC498" s="1"/>
      <c r="OKD498" s="1"/>
      <c r="OKE498" s="1"/>
      <c r="OKF498" s="1"/>
      <c r="OKG498" s="1"/>
      <c r="OKH498" s="1"/>
      <c r="OKI498" s="1"/>
      <c r="OKJ498" s="1"/>
      <c r="OKK498" s="1"/>
      <c r="OKL498" s="1"/>
      <c r="OKM498" s="1"/>
      <c r="OKN498" s="1"/>
      <c r="OKO498" s="1"/>
      <c r="OKP498" s="1"/>
      <c r="OKQ498" s="1"/>
      <c r="OKR498" s="1"/>
      <c r="OKS498" s="1"/>
      <c r="OKT498" s="1"/>
      <c r="OKU498" s="1"/>
      <c r="OKV498" s="1"/>
      <c r="OKW498" s="1"/>
      <c r="OKX498" s="1"/>
      <c r="OKY498" s="1"/>
      <c r="OKZ498" s="1"/>
      <c r="OLA498" s="1"/>
      <c r="OLB498" s="1"/>
      <c r="OLC498" s="1"/>
      <c r="OLD498" s="1"/>
      <c r="OLE498" s="1"/>
      <c r="OLF498" s="1"/>
      <c r="OLG498" s="1"/>
      <c r="OLH498" s="1"/>
      <c r="OLI498" s="1"/>
      <c r="OLJ498" s="1"/>
      <c r="OLK498" s="1"/>
      <c r="OLL498" s="1"/>
      <c r="OLM498" s="1"/>
      <c r="OLN498" s="1"/>
      <c r="OLO498" s="1"/>
      <c r="OLP498" s="1"/>
      <c r="OLQ498" s="1"/>
      <c r="OLR498" s="1"/>
      <c r="OLS498" s="1"/>
      <c r="OLT498" s="1"/>
      <c r="OLU498" s="1"/>
      <c r="OLV498" s="1"/>
      <c r="OLW498" s="1"/>
      <c r="OLX498" s="1"/>
      <c r="OLY498" s="1"/>
      <c r="OLZ498" s="1"/>
      <c r="OMA498" s="1"/>
      <c r="OMB498" s="1"/>
      <c r="OMC498" s="1"/>
      <c r="OMD498" s="1"/>
      <c r="OME498" s="1"/>
      <c r="OMF498" s="1"/>
      <c r="OMG498" s="1"/>
      <c r="OMH498" s="1"/>
      <c r="OMI498" s="1"/>
      <c r="OMJ498" s="1"/>
      <c r="OMK498" s="1"/>
      <c r="OML498" s="1"/>
      <c r="OMM498" s="1"/>
      <c r="OMN498" s="1"/>
      <c r="OMO498" s="1"/>
      <c r="OMP498" s="1"/>
      <c r="OMQ498" s="1"/>
      <c r="OMR498" s="1"/>
      <c r="OMS498" s="1"/>
      <c r="OMT498" s="1"/>
      <c r="OMU498" s="1"/>
      <c r="OMV498" s="1"/>
      <c r="OMW498" s="1"/>
      <c r="OMX498" s="1"/>
      <c r="OMY498" s="1"/>
      <c r="OMZ498" s="1"/>
      <c r="ONA498" s="1"/>
      <c r="ONB498" s="1"/>
      <c r="ONC498" s="1"/>
      <c r="OND498" s="1"/>
      <c r="ONE498" s="1"/>
      <c r="ONF498" s="1"/>
      <c r="ONG498" s="1"/>
      <c r="ONH498" s="1"/>
      <c r="ONI498" s="1"/>
      <c r="ONJ498" s="1"/>
      <c r="ONK498" s="1"/>
      <c r="ONL498" s="1"/>
      <c r="ONM498" s="1"/>
      <c r="ONN498" s="1"/>
      <c r="ONO498" s="1"/>
      <c r="ONP498" s="1"/>
      <c r="ONQ498" s="1"/>
      <c r="ONR498" s="1"/>
      <c r="ONS498" s="1"/>
      <c r="ONT498" s="1"/>
      <c r="ONU498" s="1"/>
      <c r="ONV498" s="1"/>
      <c r="ONW498" s="1"/>
      <c r="ONX498" s="1"/>
      <c r="ONY498" s="1"/>
      <c r="ONZ498" s="1"/>
      <c r="OOA498" s="1"/>
      <c r="OOB498" s="1"/>
      <c r="OOC498" s="1"/>
      <c r="OOD498" s="1"/>
      <c r="OOE498" s="1"/>
      <c r="OOF498" s="1"/>
      <c r="OOG498" s="1"/>
      <c r="OOH498" s="1"/>
      <c r="OOI498" s="1"/>
      <c r="OOJ498" s="1"/>
      <c r="OOK498" s="1"/>
      <c r="OOL498" s="1"/>
      <c r="OOM498" s="1"/>
      <c r="OON498" s="1"/>
      <c r="OOO498" s="1"/>
      <c r="OOP498" s="1"/>
      <c r="OOQ498" s="1"/>
      <c r="OOR498" s="1"/>
      <c r="OOS498" s="1"/>
      <c r="OOT498" s="1"/>
      <c r="OOU498" s="1"/>
      <c r="OOV498" s="1"/>
      <c r="OOW498" s="1"/>
      <c r="OOX498" s="1"/>
      <c r="OOY498" s="1"/>
      <c r="OOZ498" s="1"/>
      <c r="OPA498" s="1"/>
      <c r="OPB498" s="1"/>
      <c r="OPC498" s="1"/>
      <c r="OPD498" s="1"/>
      <c r="OPE498" s="1"/>
      <c r="OPF498" s="1"/>
      <c r="OPG498" s="1"/>
      <c r="OPH498" s="1"/>
      <c r="OPI498" s="1"/>
      <c r="OPJ498" s="1"/>
      <c r="OPK498" s="1"/>
      <c r="OPL498" s="1"/>
      <c r="OPM498" s="1"/>
      <c r="OPN498" s="1"/>
      <c r="OPO498" s="1"/>
      <c r="OPP498" s="1"/>
      <c r="OPQ498" s="1"/>
      <c r="OPR498" s="1"/>
      <c r="OPS498" s="1"/>
      <c r="OPT498" s="1"/>
      <c r="OPU498" s="1"/>
      <c r="OPV498" s="1"/>
      <c r="OPW498" s="1"/>
      <c r="OPX498" s="1"/>
      <c r="OPY498" s="1"/>
      <c r="OPZ498" s="1"/>
      <c r="OQA498" s="1"/>
      <c r="OQB498" s="1"/>
      <c r="OQC498" s="1"/>
      <c r="OQD498" s="1"/>
      <c r="OQE498" s="1"/>
      <c r="OQF498" s="1"/>
      <c r="OQG498" s="1"/>
      <c r="OQH498" s="1"/>
      <c r="OQI498" s="1"/>
      <c r="OQJ498" s="1"/>
      <c r="OQK498" s="1"/>
      <c r="OQL498" s="1"/>
      <c r="OQM498" s="1"/>
      <c r="OQN498" s="1"/>
      <c r="OQO498" s="1"/>
      <c r="OQP498" s="1"/>
      <c r="OQQ498" s="1"/>
      <c r="OQR498" s="1"/>
      <c r="OQS498" s="1"/>
      <c r="OQT498" s="1"/>
      <c r="OQU498" s="1"/>
      <c r="OQV498" s="1"/>
      <c r="OQW498" s="1"/>
      <c r="OQX498" s="1"/>
      <c r="OQY498" s="1"/>
      <c r="OQZ498" s="1"/>
      <c r="ORA498" s="1"/>
      <c r="ORB498" s="1"/>
      <c r="ORC498" s="1"/>
      <c r="ORD498" s="1"/>
      <c r="ORE498" s="1"/>
      <c r="ORF498" s="1"/>
      <c r="ORG498" s="1"/>
      <c r="ORH498" s="1"/>
      <c r="ORI498" s="1"/>
      <c r="ORJ498" s="1"/>
      <c r="ORK498" s="1"/>
      <c r="ORL498" s="1"/>
      <c r="ORM498" s="1"/>
      <c r="ORN498" s="1"/>
      <c r="ORO498" s="1"/>
      <c r="ORP498" s="1"/>
      <c r="ORQ498" s="1"/>
      <c r="ORR498" s="1"/>
      <c r="ORS498" s="1"/>
      <c r="ORT498" s="1"/>
      <c r="ORU498" s="1"/>
      <c r="ORV498" s="1"/>
      <c r="ORW498" s="1"/>
      <c r="ORX498" s="1"/>
      <c r="ORY498" s="1"/>
      <c r="ORZ498" s="1"/>
      <c r="OSA498" s="1"/>
      <c r="OSB498" s="1"/>
      <c r="OSC498" s="1"/>
      <c r="OSD498" s="1"/>
      <c r="OSE498" s="1"/>
      <c r="OSF498" s="1"/>
      <c r="OSG498" s="1"/>
      <c r="OSH498" s="1"/>
      <c r="OSI498" s="1"/>
      <c r="OSJ498" s="1"/>
      <c r="OSK498" s="1"/>
      <c r="OSL498" s="1"/>
      <c r="OSM498" s="1"/>
      <c r="OSN498" s="1"/>
      <c r="OSO498" s="1"/>
      <c r="OSP498" s="1"/>
      <c r="OSQ498" s="1"/>
      <c r="OSR498" s="1"/>
      <c r="OSS498" s="1"/>
      <c r="OST498" s="1"/>
      <c r="OSU498" s="1"/>
      <c r="OSV498" s="1"/>
      <c r="OSW498" s="1"/>
      <c r="OSX498" s="1"/>
      <c r="OSY498" s="1"/>
      <c r="OSZ498" s="1"/>
      <c r="OTA498" s="1"/>
      <c r="OTB498" s="1"/>
      <c r="OTC498" s="1"/>
      <c r="OTD498" s="1"/>
      <c r="OTE498" s="1"/>
      <c r="OTF498" s="1"/>
      <c r="OTG498" s="1"/>
      <c r="OTH498" s="1"/>
      <c r="OTI498" s="1"/>
      <c r="OTJ498" s="1"/>
      <c r="OTK498" s="1"/>
      <c r="OTL498" s="1"/>
      <c r="OTM498" s="1"/>
      <c r="OTN498" s="1"/>
      <c r="OTO498" s="1"/>
      <c r="OTP498" s="1"/>
      <c r="OTQ498" s="1"/>
      <c r="OTR498" s="1"/>
      <c r="OTS498" s="1"/>
      <c r="OTT498" s="1"/>
      <c r="OTU498" s="1"/>
      <c r="OTV498" s="1"/>
      <c r="OTW498" s="1"/>
      <c r="OTX498" s="1"/>
      <c r="OTY498" s="1"/>
      <c r="OTZ498" s="1"/>
      <c r="OUA498" s="1"/>
      <c r="OUB498" s="1"/>
      <c r="OUC498" s="1"/>
      <c r="OUD498" s="1"/>
      <c r="OUE498" s="1"/>
      <c r="OUF498" s="1"/>
      <c r="OUG498" s="1"/>
      <c r="OUH498" s="1"/>
      <c r="OUI498" s="1"/>
      <c r="OUJ498" s="1"/>
      <c r="OUK498" s="1"/>
      <c r="OUL498" s="1"/>
      <c r="OUM498" s="1"/>
      <c r="OUN498" s="1"/>
      <c r="OUO498" s="1"/>
      <c r="OUP498" s="1"/>
      <c r="OUQ498" s="1"/>
      <c r="OUR498" s="1"/>
      <c r="OUS498" s="1"/>
      <c r="OUT498" s="1"/>
      <c r="OUU498" s="1"/>
      <c r="OUV498" s="1"/>
      <c r="OUW498" s="1"/>
      <c r="OUX498" s="1"/>
      <c r="OUY498" s="1"/>
      <c r="OUZ498" s="1"/>
      <c r="OVA498" s="1"/>
      <c r="OVB498" s="1"/>
      <c r="OVC498" s="1"/>
      <c r="OVD498" s="1"/>
      <c r="OVE498" s="1"/>
      <c r="OVF498" s="1"/>
      <c r="OVG498" s="1"/>
      <c r="OVH498" s="1"/>
      <c r="OVI498" s="1"/>
      <c r="OVJ498" s="1"/>
      <c r="OVK498" s="1"/>
      <c r="OVL498" s="1"/>
      <c r="OVM498" s="1"/>
      <c r="OVN498" s="1"/>
      <c r="OVO498" s="1"/>
      <c r="OVP498" s="1"/>
      <c r="OVQ498" s="1"/>
      <c r="OVR498" s="1"/>
      <c r="OVS498" s="1"/>
      <c r="OVT498" s="1"/>
      <c r="OVU498" s="1"/>
      <c r="OVV498" s="1"/>
      <c r="OVW498" s="1"/>
      <c r="OVX498" s="1"/>
      <c r="OVY498" s="1"/>
      <c r="OVZ498" s="1"/>
      <c r="OWA498" s="1"/>
      <c r="OWB498" s="1"/>
      <c r="OWC498" s="1"/>
      <c r="OWD498" s="1"/>
      <c r="OWE498" s="1"/>
      <c r="OWF498" s="1"/>
      <c r="OWG498" s="1"/>
      <c r="OWH498" s="1"/>
      <c r="OWI498" s="1"/>
      <c r="OWJ498" s="1"/>
      <c r="OWK498" s="1"/>
      <c r="OWL498" s="1"/>
      <c r="OWM498" s="1"/>
      <c r="OWN498" s="1"/>
      <c r="OWO498" s="1"/>
      <c r="OWP498" s="1"/>
      <c r="OWQ498" s="1"/>
      <c r="OWR498" s="1"/>
      <c r="OWS498" s="1"/>
      <c r="OWT498" s="1"/>
      <c r="OWU498" s="1"/>
      <c r="OWV498" s="1"/>
      <c r="OWW498" s="1"/>
      <c r="OWX498" s="1"/>
      <c r="OWY498" s="1"/>
      <c r="OWZ498" s="1"/>
      <c r="OXA498" s="1"/>
      <c r="OXB498" s="1"/>
      <c r="OXC498" s="1"/>
      <c r="OXD498" s="1"/>
      <c r="OXE498" s="1"/>
      <c r="OXF498" s="1"/>
      <c r="OXG498" s="1"/>
      <c r="OXH498" s="1"/>
      <c r="OXI498" s="1"/>
      <c r="OXJ498" s="1"/>
      <c r="OXK498" s="1"/>
      <c r="OXL498" s="1"/>
      <c r="OXM498" s="1"/>
      <c r="OXN498" s="1"/>
      <c r="OXO498" s="1"/>
      <c r="OXP498" s="1"/>
      <c r="OXQ498" s="1"/>
      <c r="OXR498" s="1"/>
      <c r="OXS498" s="1"/>
      <c r="OXT498" s="1"/>
      <c r="OXU498" s="1"/>
      <c r="OXV498" s="1"/>
      <c r="OXW498" s="1"/>
      <c r="OXX498" s="1"/>
      <c r="OXY498" s="1"/>
      <c r="OXZ498" s="1"/>
      <c r="OYA498" s="1"/>
      <c r="OYB498" s="1"/>
      <c r="OYC498" s="1"/>
      <c r="OYD498" s="1"/>
      <c r="OYE498" s="1"/>
      <c r="OYF498" s="1"/>
      <c r="OYG498" s="1"/>
      <c r="OYH498" s="1"/>
      <c r="OYI498" s="1"/>
      <c r="OYJ498" s="1"/>
      <c r="OYK498" s="1"/>
      <c r="OYL498" s="1"/>
      <c r="OYM498" s="1"/>
      <c r="OYN498" s="1"/>
      <c r="OYO498" s="1"/>
      <c r="OYP498" s="1"/>
      <c r="OYQ498" s="1"/>
      <c r="OYR498" s="1"/>
      <c r="OYS498" s="1"/>
      <c r="OYT498" s="1"/>
      <c r="OYU498" s="1"/>
      <c r="OYV498" s="1"/>
      <c r="OYW498" s="1"/>
      <c r="OYX498" s="1"/>
      <c r="OYY498" s="1"/>
      <c r="OYZ498" s="1"/>
      <c r="OZA498" s="1"/>
      <c r="OZB498" s="1"/>
      <c r="OZC498" s="1"/>
      <c r="OZD498" s="1"/>
      <c r="OZE498" s="1"/>
      <c r="OZF498" s="1"/>
      <c r="OZG498" s="1"/>
      <c r="OZH498" s="1"/>
      <c r="OZI498" s="1"/>
      <c r="OZJ498" s="1"/>
      <c r="OZK498" s="1"/>
      <c r="OZL498" s="1"/>
      <c r="OZM498" s="1"/>
      <c r="OZN498" s="1"/>
      <c r="OZO498" s="1"/>
      <c r="OZP498" s="1"/>
      <c r="OZQ498" s="1"/>
      <c r="OZR498" s="1"/>
      <c r="OZS498" s="1"/>
      <c r="OZT498" s="1"/>
      <c r="OZU498" s="1"/>
      <c r="OZV498" s="1"/>
      <c r="OZW498" s="1"/>
      <c r="OZX498" s="1"/>
      <c r="OZY498" s="1"/>
      <c r="OZZ498" s="1"/>
      <c r="PAA498" s="1"/>
      <c r="PAB498" s="1"/>
      <c r="PAC498" s="1"/>
      <c r="PAD498" s="1"/>
      <c r="PAE498" s="1"/>
      <c r="PAF498" s="1"/>
      <c r="PAG498" s="1"/>
      <c r="PAH498" s="1"/>
      <c r="PAI498" s="1"/>
      <c r="PAJ498" s="1"/>
      <c r="PAK498" s="1"/>
      <c r="PAL498" s="1"/>
      <c r="PAM498" s="1"/>
      <c r="PAN498" s="1"/>
      <c r="PAO498" s="1"/>
      <c r="PAP498" s="1"/>
      <c r="PAQ498" s="1"/>
      <c r="PAR498" s="1"/>
      <c r="PAS498" s="1"/>
      <c r="PAT498" s="1"/>
      <c r="PAU498" s="1"/>
      <c r="PAV498" s="1"/>
      <c r="PAW498" s="1"/>
      <c r="PAX498" s="1"/>
      <c r="PAY498" s="1"/>
      <c r="PAZ498" s="1"/>
      <c r="PBA498" s="1"/>
      <c r="PBB498" s="1"/>
      <c r="PBC498" s="1"/>
      <c r="PBD498" s="1"/>
      <c r="PBE498" s="1"/>
      <c r="PBF498" s="1"/>
      <c r="PBG498" s="1"/>
      <c r="PBH498" s="1"/>
      <c r="PBI498" s="1"/>
      <c r="PBJ498" s="1"/>
      <c r="PBK498" s="1"/>
      <c r="PBL498" s="1"/>
      <c r="PBM498" s="1"/>
      <c r="PBN498" s="1"/>
      <c r="PBO498" s="1"/>
      <c r="PBP498" s="1"/>
      <c r="PBQ498" s="1"/>
      <c r="PBR498" s="1"/>
      <c r="PBS498" s="1"/>
      <c r="PBT498" s="1"/>
      <c r="PBU498" s="1"/>
      <c r="PBV498" s="1"/>
      <c r="PBW498" s="1"/>
      <c r="PBX498" s="1"/>
      <c r="PBY498" s="1"/>
      <c r="PBZ498" s="1"/>
      <c r="PCA498" s="1"/>
      <c r="PCB498" s="1"/>
      <c r="PCC498" s="1"/>
      <c r="PCD498" s="1"/>
      <c r="PCE498" s="1"/>
      <c r="PCF498" s="1"/>
      <c r="PCG498" s="1"/>
      <c r="PCH498" s="1"/>
      <c r="PCI498" s="1"/>
      <c r="PCJ498" s="1"/>
      <c r="PCK498" s="1"/>
      <c r="PCL498" s="1"/>
      <c r="PCM498" s="1"/>
      <c r="PCN498" s="1"/>
      <c r="PCO498" s="1"/>
      <c r="PCP498" s="1"/>
      <c r="PCQ498" s="1"/>
      <c r="PCR498" s="1"/>
      <c r="PCS498" s="1"/>
      <c r="PCT498" s="1"/>
      <c r="PCU498" s="1"/>
      <c r="PCV498" s="1"/>
      <c r="PCW498" s="1"/>
      <c r="PCX498" s="1"/>
      <c r="PCY498" s="1"/>
      <c r="PCZ498" s="1"/>
      <c r="PDA498" s="1"/>
      <c r="PDB498" s="1"/>
      <c r="PDC498" s="1"/>
      <c r="PDD498" s="1"/>
      <c r="PDE498" s="1"/>
      <c r="PDF498" s="1"/>
      <c r="PDG498" s="1"/>
      <c r="PDH498" s="1"/>
      <c r="PDI498" s="1"/>
      <c r="PDJ498" s="1"/>
      <c r="PDK498" s="1"/>
      <c r="PDL498" s="1"/>
      <c r="PDM498" s="1"/>
      <c r="PDN498" s="1"/>
      <c r="PDO498" s="1"/>
      <c r="PDP498" s="1"/>
      <c r="PDQ498" s="1"/>
      <c r="PDR498" s="1"/>
      <c r="PDS498" s="1"/>
      <c r="PDT498" s="1"/>
      <c r="PDU498" s="1"/>
      <c r="PDV498" s="1"/>
      <c r="PDW498" s="1"/>
      <c r="PDX498" s="1"/>
      <c r="PDY498" s="1"/>
      <c r="PDZ498" s="1"/>
      <c r="PEA498" s="1"/>
      <c r="PEB498" s="1"/>
      <c r="PEC498" s="1"/>
      <c r="PED498" s="1"/>
      <c r="PEE498" s="1"/>
      <c r="PEF498" s="1"/>
      <c r="PEG498" s="1"/>
      <c r="PEH498" s="1"/>
      <c r="PEI498" s="1"/>
      <c r="PEJ498" s="1"/>
      <c r="PEK498" s="1"/>
      <c r="PEL498" s="1"/>
      <c r="PEM498" s="1"/>
      <c r="PEN498" s="1"/>
      <c r="PEO498" s="1"/>
      <c r="PEP498" s="1"/>
      <c r="PEQ498" s="1"/>
      <c r="PER498" s="1"/>
      <c r="PES498" s="1"/>
      <c r="PET498" s="1"/>
      <c r="PEU498" s="1"/>
      <c r="PEV498" s="1"/>
      <c r="PEW498" s="1"/>
      <c r="PEX498" s="1"/>
      <c r="PEY498" s="1"/>
      <c r="PEZ498" s="1"/>
      <c r="PFA498" s="1"/>
      <c r="PFB498" s="1"/>
      <c r="PFC498" s="1"/>
      <c r="PFD498" s="1"/>
      <c r="PFE498" s="1"/>
      <c r="PFF498" s="1"/>
      <c r="PFG498" s="1"/>
      <c r="PFH498" s="1"/>
      <c r="PFI498" s="1"/>
      <c r="PFJ498" s="1"/>
      <c r="PFK498" s="1"/>
      <c r="PFL498" s="1"/>
      <c r="PFM498" s="1"/>
      <c r="PFN498" s="1"/>
      <c r="PFO498" s="1"/>
      <c r="PFP498" s="1"/>
      <c r="PFQ498" s="1"/>
      <c r="PFR498" s="1"/>
      <c r="PFS498" s="1"/>
      <c r="PFT498" s="1"/>
      <c r="PFU498" s="1"/>
      <c r="PFV498" s="1"/>
      <c r="PFW498" s="1"/>
      <c r="PFX498" s="1"/>
      <c r="PFY498" s="1"/>
      <c r="PFZ498" s="1"/>
      <c r="PGA498" s="1"/>
      <c r="PGB498" s="1"/>
      <c r="PGC498" s="1"/>
      <c r="PGD498" s="1"/>
      <c r="PGE498" s="1"/>
      <c r="PGF498" s="1"/>
      <c r="PGG498" s="1"/>
      <c r="PGH498" s="1"/>
      <c r="PGI498" s="1"/>
      <c r="PGJ498" s="1"/>
      <c r="PGK498" s="1"/>
      <c r="PGL498" s="1"/>
      <c r="PGM498" s="1"/>
      <c r="PGN498" s="1"/>
      <c r="PGO498" s="1"/>
      <c r="PGP498" s="1"/>
      <c r="PGQ498" s="1"/>
      <c r="PGR498" s="1"/>
      <c r="PGS498" s="1"/>
      <c r="PGT498" s="1"/>
      <c r="PGU498" s="1"/>
      <c r="PGV498" s="1"/>
      <c r="PGW498" s="1"/>
      <c r="PGX498" s="1"/>
      <c r="PGY498" s="1"/>
      <c r="PGZ498" s="1"/>
      <c r="PHA498" s="1"/>
      <c r="PHB498" s="1"/>
      <c r="PHC498" s="1"/>
      <c r="PHD498" s="1"/>
      <c r="PHE498" s="1"/>
      <c r="PHF498" s="1"/>
      <c r="PHG498" s="1"/>
      <c r="PHH498" s="1"/>
      <c r="PHI498" s="1"/>
      <c r="PHJ498" s="1"/>
      <c r="PHK498" s="1"/>
      <c r="PHL498" s="1"/>
      <c r="PHM498" s="1"/>
      <c r="PHN498" s="1"/>
      <c r="PHO498" s="1"/>
      <c r="PHP498" s="1"/>
      <c r="PHQ498" s="1"/>
      <c r="PHR498" s="1"/>
      <c r="PHS498" s="1"/>
      <c r="PHT498" s="1"/>
      <c r="PHU498" s="1"/>
      <c r="PHV498" s="1"/>
      <c r="PHW498" s="1"/>
      <c r="PHX498" s="1"/>
      <c r="PHY498" s="1"/>
      <c r="PHZ498" s="1"/>
      <c r="PIA498" s="1"/>
      <c r="PIB498" s="1"/>
      <c r="PIC498" s="1"/>
      <c r="PID498" s="1"/>
      <c r="PIE498" s="1"/>
      <c r="PIF498" s="1"/>
      <c r="PIG498" s="1"/>
      <c r="PIH498" s="1"/>
      <c r="PII498" s="1"/>
      <c r="PIJ498" s="1"/>
      <c r="PIK498" s="1"/>
      <c r="PIL498" s="1"/>
      <c r="PIM498" s="1"/>
      <c r="PIN498" s="1"/>
      <c r="PIO498" s="1"/>
      <c r="PIP498" s="1"/>
      <c r="PIQ498" s="1"/>
      <c r="PIR498" s="1"/>
      <c r="PIS498" s="1"/>
      <c r="PIT498" s="1"/>
      <c r="PIU498" s="1"/>
      <c r="PIV498" s="1"/>
      <c r="PIW498" s="1"/>
      <c r="PIX498" s="1"/>
      <c r="PIY498" s="1"/>
      <c r="PIZ498" s="1"/>
      <c r="PJA498" s="1"/>
      <c r="PJB498" s="1"/>
      <c r="PJC498" s="1"/>
      <c r="PJD498" s="1"/>
      <c r="PJE498" s="1"/>
      <c r="PJF498" s="1"/>
      <c r="PJG498" s="1"/>
      <c r="PJH498" s="1"/>
      <c r="PJI498" s="1"/>
      <c r="PJJ498" s="1"/>
      <c r="PJK498" s="1"/>
      <c r="PJL498" s="1"/>
      <c r="PJM498" s="1"/>
      <c r="PJN498" s="1"/>
      <c r="PJO498" s="1"/>
      <c r="PJP498" s="1"/>
      <c r="PJQ498" s="1"/>
      <c r="PJR498" s="1"/>
      <c r="PJS498" s="1"/>
      <c r="PJT498" s="1"/>
      <c r="PJU498" s="1"/>
      <c r="PJV498" s="1"/>
      <c r="PJW498" s="1"/>
      <c r="PJX498" s="1"/>
      <c r="PJY498" s="1"/>
      <c r="PJZ498" s="1"/>
      <c r="PKA498" s="1"/>
      <c r="PKB498" s="1"/>
      <c r="PKC498" s="1"/>
      <c r="PKD498" s="1"/>
      <c r="PKE498" s="1"/>
      <c r="PKF498" s="1"/>
      <c r="PKG498" s="1"/>
      <c r="PKH498" s="1"/>
      <c r="PKI498" s="1"/>
      <c r="PKJ498" s="1"/>
      <c r="PKK498" s="1"/>
      <c r="PKL498" s="1"/>
      <c r="PKM498" s="1"/>
      <c r="PKN498" s="1"/>
      <c r="PKO498" s="1"/>
      <c r="PKP498" s="1"/>
      <c r="PKQ498" s="1"/>
      <c r="PKR498" s="1"/>
      <c r="PKS498" s="1"/>
      <c r="PKT498" s="1"/>
      <c r="PKU498" s="1"/>
      <c r="PKV498" s="1"/>
      <c r="PKW498" s="1"/>
      <c r="PKX498" s="1"/>
      <c r="PKY498" s="1"/>
      <c r="PKZ498" s="1"/>
      <c r="PLA498" s="1"/>
      <c r="PLB498" s="1"/>
      <c r="PLC498" s="1"/>
      <c r="PLD498" s="1"/>
      <c r="PLE498" s="1"/>
      <c r="PLF498" s="1"/>
      <c r="PLG498" s="1"/>
      <c r="PLH498" s="1"/>
      <c r="PLI498" s="1"/>
      <c r="PLJ498" s="1"/>
      <c r="PLK498" s="1"/>
      <c r="PLL498" s="1"/>
      <c r="PLM498" s="1"/>
      <c r="PLN498" s="1"/>
      <c r="PLO498" s="1"/>
      <c r="PLP498" s="1"/>
      <c r="PLQ498" s="1"/>
      <c r="PLR498" s="1"/>
      <c r="PLS498" s="1"/>
      <c r="PLT498" s="1"/>
      <c r="PLU498" s="1"/>
      <c r="PLV498" s="1"/>
      <c r="PLW498" s="1"/>
      <c r="PLX498" s="1"/>
      <c r="PLY498" s="1"/>
      <c r="PLZ498" s="1"/>
      <c r="PMA498" s="1"/>
      <c r="PMB498" s="1"/>
      <c r="PMC498" s="1"/>
      <c r="PMD498" s="1"/>
      <c r="PME498" s="1"/>
      <c r="PMF498" s="1"/>
      <c r="PMG498" s="1"/>
      <c r="PMH498" s="1"/>
      <c r="PMI498" s="1"/>
      <c r="PMJ498" s="1"/>
      <c r="PMK498" s="1"/>
      <c r="PML498" s="1"/>
      <c r="PMM498" s="1"/>
      <c r="PMN498" s="1"/>
      <c r="PMO498" s="1"/>
      <c r="PMP498" s="1"/>
      <c r="PMQ498" s="1"/>
      <c r="PMR498" s="1"/>
      <c r="PMS498" s="1"/>
      <c r="PMT498" s="1"/>
      <c r="PMU498" s="1"/>
      <c r="PMV498" s="1"/>
      <c r="PMW498" s="1"/>
      <c r="PMX498" s="1"/>
      <c r="PMY498" s="1"/>
      <c r="PMZ498" s="1"/>
      <c r="PNA498" s="1"/>
      <c r="PNB498" s="1"/>
      <c r="PNC498" s="1"/>
      <c r="PND498" s="1"/>
      <c r="PNE498" s="1"/>
      <c r="PNF498" s="1"/>
      <c r="PNG498" s="1"/>
      <c r="PNH498" s="1"/>
      <c r="PNI498" s="1"/>
      <c r="PNJ498" s="1"/>
      <c r="PNK498" s="1"/>
      <c r="PNL498" s="1"/>
      <c r="PNM498" s="1"/>
      <c r="PNN498" s="1"/>
      <c r="PNO498" s="1"/>
      <c r="PNP498" s="1"/>
      <c r="PNQ498" s="1"/>
      <c r="PNR498" s="1"/>
      <c r="PNS498" s="1"/>
      <c r="PNT498" s="1"/>
      <c r="PNU498" s="1"/>
      <c r="PNV498" s="1"/>
      <c r="PNW498" s="1"/>
      <c r="PNX498" s="1"/>
      <c r="PNY498" s="1"/>
      <c r="PNZ498" s="1"/>
      <c r="POA498" s="1"/>
      <c r="POB498" s="1"/>
      <c r="POC498" s="1"/>
      <c r="POD498" s="1"/>
      <c r="POE498" s="1"/>
      <c r="POF498" s="1"/>
      <c r="POG498" s="1"/>
      <c r="POH498" s="1"/>
      <c r="POI498" s="1"/>
      <c r="POJ498" s="1"/>
      <c r="POK498" s="1"/>
      <c r="POL498" s="1"/>
      <c r="POM498" s="1"/>
      <c r="PON498" s="1"/>
      <c r="POO498" s="1"/>
      <c r="POP498" s="1"/>
      <c r="POQ498" s="1"/>
      <c r="POR498" s="1"/>
      <c r="POS498" s="1"/>
      <c r="POT498" s="1"/>
      <c r="POU498" s="1"/>
      <c r="POV498" s="1"/>
      <c r="POW498" s="1"/>
      <c r="POX498" s="1"/>
      <c r="POY498" s="1"/>
      <c r="POZ498" s="1"/>
      <c r="PPA498" s="1"/>
      <c r="PPB498" s="1"/>
      <c r="PPC498" s="1"/>
      <c r="PPD498" s="1"/>
      <c r="PPE498" s="1"/>
      <c r="PPF498" s="1"/>
      <c r="PPG498" s="1"/>
      <c r="PPH498" s="1"/>
      <c r="PPI498" s="1"/>
      <c r="PPJ498" s="1"/>
      <c r="PPK498" s="1"/>
      <c r="PPL498" s="1"/>
      <c r="PPM498" s="1"/>
      <c r="PPN498" s="1"/>
      <c r="PPO498" s="1"/>
      <c r="PPP498" s="1"/>
      <c r="PPQ498" s="1"/>
      <c r="PPR498" s="1"/>
      <c r="PPS498" s="1"/>
      <c r="PPT498" s="1"/>
      <c r="PPU498" s="1"/>
      <c r="PPV498" s="1"/>
      <c r="PPW498" s="1"/>
      <c r="PPX498" s="1"/>
      <c r="PPY498" s="1"/>
      <c r="PPZ498" s="1"/>
      <c r="PQA498" s="1"/>
      <c r="PQB498" s="1"/>
      <c r="PQC498" s="1"/>
      <c r="PQD498" s="1"/>
      <c r="PQE498" s="1"/>
      <c r="PQF498" s="1"/>
      <c r="PQG498" s="1"/>
      <c r="PQH498" s="1"/>
      <c r="PQI498" s="1"/>
      <c r="PQJ498" s="1"/>
      <c r="PQK498" s="1"/>
      <c r="PQL498" s="1"/>
      <c r="PQM498" s="1"/>
      <c r="PQN498" s="1"/>
      <c r="PQO498" s="1"/>
      <c r="PQP498" s="1"/>
      <c r="PQQ498" s="1"/>
      <c r="PQR498" s="1"/>
      <c r="PQS498" s="1"/>
      <c r="PQT498" s="1"/>
      <c r="PQU498" s="1"/>
      <c r="PQV498" s="1"/>
      <c r="PQW498" s="1"/>
      <c r="PQX498" s="1"/>
      <c r="PQY498" s="1"/>
      <c r="PQZ498" s="1"/>
      <c r="PRA498" s="1"/>
      <c r="PRB498" s="1"/>
      <c r="PRC498" s="1"/>
      <c r="PRD498" s="1"/>
      <c r="PRE498" s="1"/>
      <c r="PRF498" s="1"/>
      <c r="PRG498" s="1"/>
      <c r="PRH498" s="1"/>
      <c r="PRI498" s="1"/>
      <c r="PRJ498" s="1"/>
      <c r="PRK498" s="1"/>
      <c r="PRL498" s="1"/>
      <c r="PRM498" s="1"/>
      <c r="PRN498" s="1"/>
      <c r="PRO498" s="1"/>
      <c r="PRP498" s="1"/>
      <c r="PRQ498" s="1"/>
      <c r="PRR498" s="1"/>
      <c r="PRS498" s="1"/>
      <c r="PRT498" s="1"/>
      <c r="PRU498" s="1"/>
      <c r="PRV498" s="1"/>
      <c r="PRW498" s="1"/>
      <c r="PRX498" s="1"/>
      <c r="PRY498" s="1"/>
      <c r="PRZ498" s="1"/>
      <c r="PSA498" s="1"/>
      <c r="PSB498" s="1"/>
      <c r="PSC498" s="1"/>
      <c r="PSD498" s="1"/>
      <c r="PSE498" s="1"/>
      <c r="PSF498" s="1"/>
      <c r="PSG498" s="1"/>
      <c r="PSH498" s="1"/>
      <c r="PSI498" s="1"/>
      <c r="PSJ498" s="1"/>
      <c r="PSK498" s="1"/>
      <c r="PSL498" s="1"/>
      <c r="PSM498" s="1"/>
      <c r="PSN498" s="1"/>
      <c r="PSO498" s="1"/>
      <c r="PSP498" s="1"/>
      <c r="PSQ498" s="1"/>
      <c r="PSR498" s="1"/>
      <c r="PSS498" s="1"/>
      <c r="PST498" s="1"/>
      <c r="PSU498" s="1"/>
      <c r="PSV498" s="1"/>
      <c r="PSW498" s="1"/>
      <c r="PSX498" s="1"/>
      <c r="PSY498" s="1"/>
      <c r="PSZ498" s="1"/>
      <c r="PTA498" s="1"/>
      <c r="PTB498" s="1"/>
      <c r="PTC498" s="1"/>
      <c r="PTD498" s="1"/>
      <c r="PTE498" s="1"/>
      <c r="PTF498" s="1"/>
      <c r="PTG498" s="1"/>
      <c r="PTH498" s="1"/>
      <c r="PTI498" s="1"/>
      <c r="PTJ498" s="1"/>
      <c r="PTK498" s="1"/>
      <c r="PTL498" s="1"/>
      <c r="PTM498" s="1"/>
      <c r="PTN498" s="1"/>
      <c r="PTO498" s="1"/>
      <c r="PTP498" s="1"/>
      <c r="PTQ498" s="1"/>
      <c r="PTR498" s="1"/>
      <c r="PTS498" s="1"/>
      <c r="PTT498" s="1"/>
      <c r="PTU498" s="1"/>
      <c r="PTV498" s="1"/>
      <c r="PTW498" s="1"/>
      <c r="PTX498" s="1"/>
      <c r="PTY498" s="1"/>
      <c r="PTZ498" s="1"/>
      <c r="PUA498" s="1"/>
      <c r="PUB498" s="1"/>
      <c r="PUC498" s="1"/>
      <c r="PUD498" s="1"/>
      <c r="PUE498" s="1"/>
      <c r="PUF498" s="1"/>
      <c r="PUG498" s="1"/>
      <c r="PUH498" s="1"/>
      <c r="PUI498" s="1"/>
      <c r="PUJ498" s="1"/>
      <c r="PUK498" s="1"/>
      <c r="PUL498" s="1"/>
      <c r="PUM498" s="1"/>
      <c r="PUN498" s="1"/>
      <c r="PUO498" s="1"/>
      <c r="PUP498" s="1"/>
      <c r="PUQ498" s="1"/>
      <c r="PUR498" s="1"/>
      <c r="PUS498" s="1"/>
      <c r="PUT498" s="1"/>
      <c r="PUU498" s="1"/>
      <c r="PUV498" s="1"/>
      <c r="PUW498" s="1"/>
      <c r="PUX498" s="1"/>
      <c r="PUY498" s="1"/>
      <c r="PUZ498" s="1"/>
      <c r="PVA498" s="1"/>
      <c r="PVB498" s="1"/>
      <c r="PVC498" s="1"/>
      <c r="PVD498" s="1"/>
      <c r="PVE498" s="1"/>
      <c r="PVF498" s="1"/>
      <c r="PVG498" s="1"/>
      <c r="PVH498" s="1"/>
      <c r="PVI498" s="1"/>
      <c r="PVJ498" s="1"/>
      <c r="PVK498" s="1"/>
      <c r="PVL498" s="1"/>
      <c r="PVM498" s="1"/>
      <c r="PVN498" s="1"/>
      <c r="PVO498" s="1"/>
      <c r="PVP498" s="1"/>
      <c r="PVQ498" s="1"/>
      <c r="PVR498" s="1"/>
      <c r="PVS498" s="1"/>
      <c r="PVT498" s="1"/>
      <c r="PVU498" s="1"/>
      <c r="PVV498" s="1"/>
      <c r="PVW498" s="1"/>
      <c r="PVX498" s="1"/>
      <c r="PVY498" s="1"/>
      <c r="PVZ498" s="1"/>
      <c r="PWA498" s="1"/>
      <c r="PWB498" s="1"/>
      <c r="PWC498" s="1"/>
      <c r="PWD498" s="1"/>
      <c r="PWE498" s="1"/>
      <c r="PWF498" s="1"/>
      <c r="PWG498" s="1"/>
      <c r="PWH498" s="1"/>
      <c r="PWI498" s="1"/>
      <c r="PWJ498" s="1"/>
      <c r="PWK498" s="1"/>
      <c r="PWL498" s="1"/>
      <c r="PWM498" s="1"/>
      <c r="PWN498" s="1"/>
      <c r="PWO498" s="1"/>
      <c r="PWP498" s="1"/>
      <c r="PWQ498" s="1"/>
      <c r="PWR498" s="1"/>
      <c r="PWS498" s="1"/>
      <c r="PWT498" s="1"/>
      <c r="PWU498" s="1"/>
      <c r="PWV498" s="1"/>
      <c r="PWW498" s="1"/>
      <c r="PWX498" s="1"/>
      <c r="PWY498" s="1"/>
      <c r="PWZ498" s="1"/>
      <c r="PXA498" s="1"/>
      <c r="PXB498" s="1"/>
      <c r="PXC498" s="1"/>
      <c r="PXD498" s="1"/>
      <c r="PXE498" s="1"/>
      <c r="PXF498" s="1"/>
      <c r="PXG498" s="1"/>
      <c r="PXH498" s="1"/>
      <c r="PXI498" s="1"/>
      <c r="PXJ498" s="1"/>
      <c r="PXK498" s="1"/>
      <c r="PXL498" s="1"/>
      <c r="PXM498" s="1"/>
      <c r="PXN498" s="1"/>
      <c r="PXO498" s="1"/>
      <c r="PXP498" s="1"/>
      <c r="PXQ498" s="1"/>
      <c r="PXR498" s="1"/>
      <c r="PXS498" s="1"/>
      <c r="PXT498" s="1"/>
      <c r="PXU498" s="1"/>
      <c r="PXV498" s="1"/>
      <c r="PXW498" s="1"/>
      <c r="PXX498" s="1"/>
      <c r="PXY498" s="1"/>
      <c r="PXZ498" s="1"/>
      <c r="PYA498" s="1"/>
      <c r="PYB498" s="1"/>
      <c r="PYC498" s="1"/>
      <c r="PYD498" s="1"/>
      <c r="PYE498" s="1"/>
      <c r="PYF498" s="1"/>
      <c r="PYG498" s="1"/>
      <c r="PYH498" s="1"/>
      <c r="PYI498" s="1"/>
      <c r="PYJ498" s="1"/>
      <c r="PYK498" s="1"/>
      <c r="PYL498" s="1"/>
      <c r="PYM498" s="1"/>
      <c r="PYN498" s="1"/>
      <c r="PYO498" s="1"/>
      <c r="PYP498" s="1"/>
      <c r="PYQ498" s="1"/>
      <c r="PYR498" s="1"/>
      <c r="PYS498" s="1"/>
      <c r="PYT498" s="1"/>
      <c r="PYU498" s="1"/>
      <c r="PYV498" s="1"/>
      <c r="PYW498" s="1"/>
      <c r="PYX498" s="1"/>
      <c r="PYY498" s="1"/>
      <c r="PYZ498" s="1"/>
      <c r="PZA498" s="1"/>
      <c r="PZB498" s="1"/>
      <c r="PZC498" s="1"/>
      <c r="PZD498" s="1"/>
      <c r="PZE498" s="1"/>
      <c r="PZF498" s="1"/>
      <c r="PZG498" s="1"/>
      <c r="PZH498" s="1"/>
      <c r="PZI498" s="1"/>
      <c r="PZJ498" s="1"/>
      <c r="PZK498" s="1"/>
      <c r="PZL498" s="1"/>
      <c r="PZM498" s="1"/>
      <c r="PZN498" s="1"/>
      <c r="PZO498" s="1"/>
      <c r="PZP498" s="1"/>
      <c r="PZQ498" s="1"/>
      <c r="PZR498" s="1"/>
      <c r="PZS498" s="1"/>
      <c r="PZT498" s="1"/>
      <c r="PZU498" s="1"/>
      <c r="PZV498" s="1"/>
      <c r="PZW498" s="1"/>
      <c r="PZX498" s="1"/>
      <c r="PZY498" s="1"/>
      <c r="PZZ498" s="1"/>
      <c r="QAA498" s="1"/>
      <c r="QAB498" s="1"/>
      <c r="QAC498" s="1"/>
      <c r="QAD498" s="1"/>
      <c r="QAE498" s="1"/>
      <c r="QAF498" s="1"/>
      <c r="QAG498" s="1"/>
      <c r="QAH498" s="1"/>
      <c r="QAI498" s="1"/>
      <c r="QAJ498" s="1"/>
      <c r="QAK498" s="1"/>
      <c r="QAL498" s="1"/>
      <c r="QAM498" s="1"/>
      <c r="QAN498" s="1"/>
      <c r="QAO498" s="1"/>
      <c r="QAP498" s="1"/>
      <c r="QAQ498" s="1"/>
      <c r="QAR498" s="1"/>
      <c r="QAS498" s="1"/>
      <c r="QAT498" s="1"/>
      <c r="QAU498" s="1"/>
      <c r="QAV498" s="1"/>
      <c r="QAW498" s="1"/>
      <c r="QAX498" s="1"/>
      <c r="QAY498" s="1"/>
      <c r="QAZ498" s="1"/>
      <c r="QBA498" s="1"/>
      <c r="QBB498" s="1"/>
      <c r="QBC498" s="1"/>
      <c r="QBD498" s="1"/>
      <c r="QBE498" s="1"/>
      <c r="QBF498" s="1"/>
      <c r="QBG498" s="1"/>
      <c r="QBH498" s="1"/>
      <c r="QBI498" s="1"/>
      <c r="QBJ498" s="1"/>
      <c r="QBK498" s="1"/>
      <c r="QBL498" s="1"/>
      <c r="QBM498" s="1"/>
      <c r="QBN498" s="1"/>
      <c r="QBO498" s="1"/>
      <c r="QBP498" s="1"/>
      <c r="QBQ498" s="1"/>
      <c r="QBR498" s="1"/>
      <c r="QBS498" s="1"/>
      <c r="QBT498" s="1"/>
      <c r="QBU498" s="1"/>
      <c r="QBV498" s="1"/>
      <c r="QBW498" s="1"/>
      <c r="QBX498" s="1"/>
      <c r="QBY498" s="1"/>
      <c r="QBZ498" s="1"/>
      <c r="QCA498" s="1"/>
      <c r="QCB498" s="1"/>
      <c r="QCC498" s="1"/>
      <c r="QCD498" s="1"/>
      <c r="QCE498" s="1"/>
      <c r="QCF498" s="1"/>
      <c r="QCG498" s="1"/>
      <c r="QCH498" s="1"/>
      <c r="QCI498" s="1"/>
      <c r="QCJ498" s="1"/>
      <c r="QCK498" s="1"/>
      <c r="QCL498" s="1"/>
      <c r="QCM498" s="1"/>
      <c r="QCN498" s="1"/>
      <c r="QCO498" s="1"/>
      <c r="QCP498" s="1"/>
      <c r="QCQ498" s="1"/>
      <c r="QCR498" s="1"/>
      <c r="QCS498" s="1"/>
      <c r="QCT498" s="1"/>
      <c r="QCU498" s="1"/>
      <c r="QCV498" s="1"/>
      <c r="QCW498" s="1"/>
      <c r="QCX498" s="1"/>
      <c r="QCY498" s="1"/>
      <c r="QCZ498" s="1"/>
      <c r="QDA498" s="1"/>
      <c r="QDB498" s="1"/>
      <c r="QDC498" s="1"/>
      <c r="QDD498" s="1"/>
      <c r="QDE498" s="1"/>
      <c r="QDF498" s="1"/>
      <c r="QDG498" s="1"/>
      <c r="QDH498" s="1"/>
      <c r="QDI498" s="1"/>
      <c r="QDJ498" s="1"/>
      <c r="QDK498" s="1"/>
      <c r="QDL498" s="1"/>
      <c r="QDM498" s="1"/>
      <c r="QDN498" s="1"/>
      <c r="QDO498" s="1"/>
      <c r="QDP498" s="1"/>
      <c r="QDQ498" s="1"/>
      <c r="QDR498" s="1"/>
      <c r="QDS498" s="1"/>
      <c r="QDT498" s="1"/>
      <c r="QDU498" s="1"/>
      <c r="QDV498" s="1"/>
      <c r="QDW498" s="1"/>
      <c r="QDX498" s="1"/>
      <c r="QDY498" s="1"/>
      <c r="QDZ498" s="1"/>
      <c r="QEA498" s="1"/>
      <c r="QEB498" s="1"/>
      <c r="QEC498" s="1"/>
      <c r="QED498" s="1"/>
      <c r="QEE498" s="1"/>
      <c r="QEF498" s="1"/>
      <c r="QEG498" s="1"/>
      <c r="QEH498" s="1"/>
      <c r="QEI498" s="1"/>
      <c r="QEJ498" s="1"/>
      <c r="QEK498" s="1"/>
      <c r="QEL498" s="1"/>
      <c r="QEM498" s="1"/>
      <c r="QEN498" s="1"/>
      <c r="QEO498" s="1"/>
      <c r="QEP498" s="1"/>
      <c r="QEQ498" s="1"/>
      <c r="QER498" s="1"/>
      <c r="QES498" s="1"/>
      <c r="QET498" s="1"/>
      <c r="QEU498" s="1"/>
      <c r="QEV498" s="1"/>
      <c r="QEW498" s="1"/>
      <c r="QEX498" s="1"/>
      <c r="QEY498" s="1"/>
      <c r="QEZ498" s="1"/>
      <c r="QFA498" s="1"/>
      <c r="QFB498" s="1"/>
      <c r="QFC498" s="1"/>
      <c r="QFD498" s="1"/>
      <c r="QFE498" s="1"/>
      <c r="QFF498" s="1"/>
      <c r="QFG498" s="1"/>
      <c r="QFH498" s="1"/>
      <c r="QFI498" s="1"/>
      <c r="QFJ498" s="1"/>
      <c r="QFK498" s="1"/>
      <c r="QFL498" s="1"/>
      <c r="QFM498" s="1"/>
      <c r="QFN498" s="1"/>
      <c r="QFO498" s="1"/>
      <c r="QFP498" s="1"/>
      <c r="QFQ498" s="1"/>
      <c r="QFR498" s="1"/>
      <c r="QFS498" s="1"/>
      <c r="QFT498" s="1"/>
      <c r="QFU498" s="1"/>
      <c r="QFV498" s="1"/>
      <c r="QFW498" s="1"/>
      <c r="QFX498" s="1"/>
      <c r="QFY498" s="1"/>
      <c r="QFZ498" s="1"/>
      <c r="QGA498" s="1"/>
      <c r="QGB498" s="1"/>
      <c r="QGC498" s="1"/>
      <c r="QGD498" s="1"/>
      <c r="QGE498" s="1"/>
      <c r="QGF498" s="1"/>
      <c r="QGG498" s="1"/>
      <c r="QGH498" s="1"/>
      <c r="QGI498" s="1"/>
      <c r="QGJ498" s="1"/>
      <c r="QGK498" s="1"/>
      <c r="QGL498" s="1"/>
      <c r="QGM498" s="1"/>
      <c r="QGN498" s="1"/>
      <c r="QGO498" s="1"/>
      <c r="QGP498" s="1"/>
      <c r="QGQ498" s="1"/>
      <c r="QGR498" s="1"/>
      <c r="QGS498" s="1"/>
      <c r="QGT498" s="1"/>
      <c r="QGU498" s="1"/>
      <c r="QGV498" s="1"/>
      <c r="QGW498" s="1"/>
      <c r="QGX498" s="1"/>
      <c r="QGY498" s="1"/>
      <c r="QGZ498" s="1"/>
      <c r="QHA498" s="1"/>
      <c r="QHB498" s="1"/>
      <c r="QHC498" s="1"/>
      <c r="QHD498" s="1"/>
      <c r="QHE498" s="1"/>
      <c r="QHF498" s="1"/>
      <c r="QHG498" s="1"/>
      <c r="QHH498" s="1"/>
      <c r="QHI498" s="1"/>
      <c r="QHJ498" s="1"/>
      <c r="QHK498" s="1"/>
      <c r="QHL498" s="1"/>
      <c r="QHM498" s="1"/>
      <c r="QHN498" s="1"/>
      <c r="QHO498" s="1"/>
      <c r="QHP498" s="1"/>
      <c r="QHQ498" s="1"/>
      <c r="QHR498" s="1"/>
      <c r="QHS498" s="1"/>
      <c r="QHT498" s="1"/>
      <c r="QHU498" s="1"/>
      <c r="QHV498" s="1"/>
      <c r="QHW498" s="1"/>
      <c r="QHX498" s="1"/>
      <c r="QHY498" s="1"/>
      <c r="QHZ498" s="1"/>
      <c r="QIA498" s="1"/>
      <c r="QIB498" s="1"/>
      <c r="QIC498" s="1"/>
      <c r="QID498" s="1"/>
      <c r="QIE498" s="1"/>
      <c r="QIF498" s="1"/>
      <c r="QIG498" s="1"/>
      <c r="QIH498" s="1"/>
      <c r="QII498" s="1"/>
      <c r="QIJ498" s="1"/>
      <c r="QIK498" s="1"/>
      <c r="QIL498" s="1"/>
      <c r="QIM498" s="1"/>
      <c r="QIN498" s="1"/>
      <c r="QIO498" s="1"/>
      <c r="QIP498" s="1"/>
      <c r="QIQ498" s="1"/>
      <c r="QIR498" s="1"/>
      <c r="QIS498" s="1"/>
      <c r="QIT498" s="1"/>
      <c r="QIU498" s="1"/>
      <c r="QIV498" s="1"/>
      <c r="QIW498" s="1"/>
      <c r="QIX498" s="1"/>
      <c r="QIY498" s="1"/>
      <c r="QIZ498" s="1"/>
      <c r="QJA498" s="1"/>
      <c r="QJB498" s="1"/>
      <c r="QJC498" s="1"/>
      <c r="QJD498" s="1"/>
      <c r="QJE498" s="1"/>
      <c r="QJF498" s="1"/>
      <c r="QJG498" s="1"/>
      <c r="QJH498" s="1"/>
      <c r="QJI498" s="1"/>
      <c r="QJJ498" s="1"/>
      <c r="QJK498" s="1"/>
      <c r="QJL498" s="1"/>
      <c r="QJM498" s="1"/>
      <c r="QJN498" s="1"/>
      <c r="QJO498" s="1"/>
      <c r="QJP498" s="1"/>
      <c r="QJQ498" s="1"/>
      <c r="QJR498" s="1"/>
      <c r="QJS498" s="1"/>
      <c r="QJT498" s="1"/>
      <c r="QJU498" s="1"/>
      <c r="QJV498" s="1"/>
      <c r="QJW498" s="1"/>
      <c r="QJX498" s="1"/>
      <c r="QJY498" s="1"/>
      <c r="QJZ498" s="1"/>
      <c r="QKA498" s="1"/>
      <c r="QKB498" s="1"/>
      <c r="QKC498" s="1"/>
      <c r="QKD498" s="1"/>
      <c r="QKE498" s="1"/>
      <c r="QKF498" s="1"/>
      <c r="QKG498" s="1"/>
      <c r="QKH498" s="1"/>
      <c r="QKI498" s="1"/>
      <c r="QKJ498" s="1"/>
      <c r="QKK498" s="1"/>
      <c r="QKL498" s="1"/>
      <c r="QKM498" s="1"/>
      <c r="QKN498" s="1"/>
      <c r="QKO498" s="1"/>
      <c r="QKP498" s="1"/>
      <c r="QKQ498" s="1"/>
      <c r="QKR498" s="1"/>
      <c r="QKS498" s="1"/>
      <c r="QKT498" s="1"/>
      <c r="QKU498" s="1"/>
      <c r="QKV498" s="1"/>
      <c r="QKW498" s="1"/>
      <c r="QKX498" s="1"/>
      <c r="QKY498" s="1"/>
      <c r="QKZ498" s="1"/>
      <c r="QLA498" s="1"/>
      <c r="QLB498" s="1"/>
      <c r="QLC498" s="1"/>
      <c r="QLD498" s="1"/>
      <c r="QLE498" s="1"/>
      <c r="QLF498" s="1"/>
      <c r="QLG498" s="1"/>
      <c r="QLH498" s="1"/>
      <c r="QLI498" s="1"/>
      <c r="QLJ498" s="1"/>
      <c r="QLK498" s="1"/>
      <c r="QLL498" s="1"/>
      <c r="QLM498" s="1"/>
      <c r="QLN498" s="1"/>
      <c r="QLO498" s="1"/>
      <c r="QLP498" s="1"/>
      <c r="QLQ498" s="1"/>
      <c r="QLR498" s="1"/>
      <c r="QLS498" s="1"/>
      <c r="QLT498" s="1"/>
      <c r="QLU498" s="1"/>
      <c r="QLV498" s="1"/>
      <c r="QLW498" s="1"/>
      <c r="QLX498" s="1"/>
      <c r="QLY498" s="1"/>
      <c r="QLZ498" s="1"/>
      <c r="QMA498" s="1"/>
      <c r="QMB498" s="1"/>
      <c r="QMC498" s="1"/>
      <c r="QMD498" s="1"/>
      <c r="QME498" s="1"/>
      <c r="QMF498" s="1"/>
      <c r="QMG498" s="1"/>
      <c r="QMH498" s="1"/>
      <c r="QMI498" s="1"/>
      <c r="QMJ498" s="1"/>
      <c r="QMK498" s="1"/>
      <c r="QML498" s="1"/>
      <c r="QMM498" s="1"/>
      <c r="QMN498" s="1"/>
      <c r="QMO498" s="1"/>
      <c r="QMP498" s="1"/>
      <c r="QMQ498" s="1"/>
      <c r="QMR498" s="1"/>
      <c r="QMS498" s="1"/>
      <c r="QMT498" s="1"/>
      <c r="QMU498" s="1"/>
      <c r="QMV498" s="1"/>
      <c r="QMW498" s="1"/>
      <c r="QMX498" s="1"/>
      <c r="QMY498" s="1"/>
      <c r="QMZ498" s="1"/>
      <c r="QNA498" s="1"/>
      <c r="QNB498" s="1"/>
      <c r="QNC498" s="1"/>
      <c r="QND498" s="1"/>
      <c r="QNE498" s="1"/>
      <c r="QNF498" s="1"/>
      <c r="QNG498" s="1"/>
      <c r="QNH498" s="1"/>
      <c r="QNI498" s="1"/>
      <c r="QNJ498" s="1"/>
      <c r="QNK498" s="1"/>
      <c r="QNL498" s="1"/>
      <c r="QNM498" s="1"/>
      <c r="QNN498" s="1"/>
      <c r="QNO498" s="1"/>
      <c r="QNP498" s="1"/>
      <c r="QNQ498" s="1"/>
      <c r="QNR498" s="1"/>
      <c r="QNS498" s="1"/>
      <c r="QNT498" s="1"/>
      <c r="QNU498" s="1"/>
      <c r="QNV498" s="1"/>
      <c r="QNW498" s="1"/>
      <c r="QNX498" s="1"/>
      <c r="QNY498" s="1"/>
      <c r="QNZ498" s="1"/>
      <c r="QOA498" s="1"/>
      <c r="QOB498" s="1"/>
      <c r="QOC498" s="1"/>
      <c r="QOD498" s="1"/>
      <c r="QOE498" s="1"/>
      <c r="QOF498" s="1"/>
      <c r="QOG498" s="1"/>
      <c r="QOH498" s="1"/>
      <c r="QOI498" s="1"/>
      <c r="QOJ498" s="1"/>
      <c r="QOK498" s="1"/>
      <c r="QOL498" s="1"/>
      <c r="QOM498" s="1"/>
      <c r="QON498" s="1"/>
      <c r="QOO498" s="1"/>
      <c r="QOP498" s="1"/>
      <c r="QOQ498" s="1"/>
      <c r="QOR498" s="1"/>
      <c r="QOS498" s="1"/>
      <c r="QOT498" s="1"/>
      <c r="QOU498" s="1"/>
      <c r="QOV498" s="1"/>
      <c r="QOW498" s="1"/>
      <c r="QOX498" s="1"/>
      <c r="QOY498" s="1"/>
      <c r="QOZ498" s="1"/>
      <c r="QPA498" s="1"/>
      <c r="QPB498" s="1"/>
      <c r="QPC498" s="1"/>
      <c r="QPD498" s="1"/>
      <c r="QPE498" s="1"/>
      <c r="QPF498" s="1"/>
      <c r="QPG498" s="1"/>
      <c r="QPH498" s="1"/>
      <c r="QPI498" s="1"/>
      <c r="QPJ498" s="1"/>
      <c r="QPK498" s="1"/>
      <c r="QPL498" s="1"/>
      <c r="QPM498" s="1"/>
      <c r="QPN498" s="1"/>
      <c r="QPO498" s="1"/>
      <c r="QPP498" s="1"/>
      <c r="QPQ498" s="1"/>
      <c r="QPR498" s="1"/>
      <c r="QPS498" s="1"/>
      <c r="QPT498" s="1"/>
      <c r="QPU498" s="1"/>
      <c r="QPV498" s="1"/>
      <c r="QPW498" s="1"/>
      <c r="QPX498" s="1"/>
      <c r="QPY498" s="1"/>
      <c r="QPZ498" s="1"/>
      <c r="QQA498" s="1"/>
      <c r="QQB498" s="1"/>
      <c r="QQC498" s="1"/>
      <c r="QQD498" s="1"/>
      <c r="QQE498" s="1"/>
      <c r="QQF498" s="1"/>
      <c r="QQG498" s="1"/>
      <c r="QQH498" s="1"/>
      <c r="QQI498" s="1"/>
      <c r="QQJ498" s="1"/>
      <c r="QQK498" s="1"/>
      <c r="QQL498" s="1"/>
      <c r="QQM498" s="1"/>
      <c r="QQN498" s="1"/>
      <c r="QQO498" s="1"/>
      <c r="QQP498" s="1"/>
      <c r="QQQ498" s="1"/>
      <c r="QQR498" s="1"/>
      <c r="QQS498" s="1"/>
      <c r="QQT498" s="1"/>
      <c r="QQU498" s="1"/>
      <c r="QQV498" s="1"/>
      <c r="QQW498" s="1"/>
      <c r="QQX498" s="1"/>
      <c r="QQY498" s="1"/>
      <c r="QQZ498" s="1"/>
      <c r="QRA498" s="1"/>
      <c r="QRB498" s="1"/>
      <c r="QRC498" s="1"/>
      <c r="QRD498" s="1"/>
      <c r="QRE498" s="1"/>
      <c r="QRF498" s="1"/>
      <c r="QRG498" s="1"/>
      <c r="QRH498" s="1"/>
      <c r="QRI498" s="1"/>
      <c r="QRJ498" s="1"/>
      <c r="QRK498" s="1"/>
      <c r="QRL498" s="1"/>
      <c r="QRM498" s="1"/>
      <c r="QRN498" s="1"/>
      <c r="QRO498" s="1"/>
      <c r="QRP498" s="1"/>
      <c r="QRQ498" s="1"/>
      <c r="QRR498" s="1"/>
      <c r="QRS498" s="1"/>
      <c r="QRT498" s="1"/>
      <c r="QRU498" s="1"/>
      <c r="QRV498" s="1"/>
      <c r="QRW498" s="1"/>
      <c r="QRX498" s="1"/>
      <c r="QRY498" s="1"/>
      <c r="QRZ498" s="1"/>
      <c r="QSA498" s="1"/>
      <c r="QSB498" s="1"/>
      <c r="QSC498" s="1"/>
      <c r="QSD498" s="1"/>
      <c r="QSE498" s="1"/>
      <c r="QSF498" s="1"/>
      <c r="QSG498" s="1"/>
      <c r="QSH498" s="1"/>
      <c r="QSI498" s="1"/>
      <c r="QSJ498" s="1"/>
      <c r="QSK498" s="1"/>
      <c r="QSL498" s="1"/>
      <c r="QSM498" s="1"/>
      <c r="QSN498" s="1"/>
      <c r="QSO498" s="1"/>
      <c r="QSP498" s="1"/>
      <c r="QSQ498" s="1"/>
      <c r="QSR498" s="1"/>
      <c r="QSS498" s="1"/>
      <c r="QST498" s="1"/>
      <c r="QSU498" s="1"/>
      <c r="QSV498" s="1"/>
      <c r="QSW498" s="1"/>
      <c r="QSX498" s="1"/>
      <c r="QSY498" s="1"/>
      <c r="QSZ498" s="1"/>
      <c r="QTA498" s="1"/>
      <c r="QTB498" s="1"/>
      <c r="QTC498" s="1"/>
      <c r="QTD498" s="1"/>
      <c r="QTE498" s="1"/>
      <c r="QTF498" s="1"/>
      <c r="QTG498" s="1"/>
      <c r="QTH498" s="1"/>
      <c r="QTI498" s="1"/>
      <c r="QTJ498" s="1"/>
      <c r="QTK498" s="1"/>
      <c r="QTL498" s="1"/>
      <c r="QTM498" s="1"/>
      <c r="QTN498" s="1"/>
      <c r="QTO498" s="1"/>
      <c r="QTP498" s="1"/>
      <c r="QTQ498" s="1"/>
      <c r="QTR498" s="1"/>
      <c r="QTS498" s="1"/>
      <c r="QTT498" s="1"/>
      <c r="QTU498" s="1"/>
      <c r="QTV498" s="1"/>
      <c r="QTW498" s="1"/>
      <c r="QTX498" s="1"/>
      <c r="QTY498" s="1"/>
      <c r="QTZ498" s="1"/>
      <c r="QUA498" s="1"/>
      <c r="QUB498" s="1"/>
      <c r="QUC498" s="1"/>
      <c r="QUD498" s="1"/>
      <c r="QUE498" s="1"/>
      <c r="QUF498" s="1"/>
      <c r="QUG498" s="1"/>
      <c r="QUH498" s="1"/>
      <c r="QUI498" s="1"/>
      <c r="QUJ498" s="1"/>
      <c r="QUK498" s="1"/>
      <c r="QUL498" s="1"/>
      <c r="QUM498" s="1"/>
      <c r="QUN498" s="1"/>
      <c r="QUO498" s="1"/>
      <c r="QUP498" s="1"/>
      <c r="QUQ498" s="1"/>
      <c r="QUR498" s="1"/>
      <c r="QUS498" s="1"/>
      <c r="QUT498" s="1"/>
      <c r="QUU498" s="1"/>
      <c r="QUV498" s="1"/>
      <c r="QUW498" s="1"/>
      <c r="QUX498" s="1"/>
      <c r="QUY498" s="1"/>
      <c r="QUZ498" s="1"/>
      <c r="QVA498" s="1"/>
      <c r="QVB498" s="1"/>
      <c r="QVC498" s="1"/>
      <c r="QVD498" s="1"/>
      <c r="QVE498" s="1"/>
      <c r="QVF498" s="1"/>
      <c r="QVG498" s="1"/>
      <c r="QVH498" s="1"/>
      <c r="QVI498" s="1"/>
      <c r="QVJ498" s="1"/>
      <c r="QVK498" s="1"/>
      <c r="QVL498" s="1"/>
      <c r="QVM498" s="1"/>
      <c r="QVN498" s="1"/>
      <c r="QVO498" s="1"/>
      <c r="QVP498" s="1"/>
      <c r="QVQ498" s="1"/>
      <c r="QVR498" s="1"/>
      <c r="QVS498" s="1"/>
      <c r="QVT498" s="1"/>
      <c r="QVU498" s="1"/>
      <c r="QVV498" s="1"/>
      <c r="QVW498" s="1"/>
      <c r="QVX498" s="1"/>
      <c r="QVY498" s="1"/>
      <c r="QVZ498" s="1"/>
      <c r="QWA498" s="1"/>
      <c r="QWB498" s="1"/>
      <c r="QWC498" s="1"/>
      <c r="QWD498" s="1"/>
      <c r="QWE498" s="1"/>
      <c r="QWF498" s="1"/>
      <c r="QWG498" s="1"/>
      <c r="QWH498" s="1"/>
      <c r="QWI498" s="1"/>
      <c r="QWJ498" s="1"/>
      <c r="QWK498" s="1"/>
      <c r="QWL498" s="1"/>
      <c r="QWM498" s="1"/>
      <c r="QWN498" s="1"/>
      <c r="QWO498" s="1"/>
      <c r="QWP498" s="1"/>
      <c r="QWQ498" s="1"/>
      <c r="QWR498" s="1"/>
      <c r="QWS498" s="1"/>
      <c r="QWT498" s="1"/>
      <c r="QWU498" s="1"/>
      <c r="QWV498" s="1"/>
      <c r="QWW498" s="1"/>
      <c r="QWX498" s="1"/>
      <c r="QWY498" s="1"/>
      <c r="QWZ498" s="1"/>
      <c r="QXA498" s="1"/>
      <c r="QXB498" s="1"/>
      <c r="QXC498" s="1"/>
      <c r="QXD498" s="1"/>
      <c r="QXE498" s="1"/>
      <c r="QXF498" s="1"/>
      <c r="QXG498" s="1"/>
      <c r="QXH498" s="1"/>
      <c r="QXI498" s="1"/>
      <c r="QXJ498" s="1"/>
      <c r="QXK498" s="1"/>
      <c r="QXL498" s="1"/>
      <c r="QXM498" s="1"/>
      <c r="QXN498" s="1"/>
      <c r="QXO498" s="1"/>
      <c r="QXP498" s="1"/>
      <c r="QXQ498" s="1"/>
      <c r="QXR498" s="1"/>
      <c r="QXS498" s="1"/>
      <c r="QXT498" s="1"/>
      <c r="QXU498" s="1"/>
      <c r="QXV498" s="1"/>
      <c r="QXW498" s="1"/>
      <c r="QXX498" s="1"/>
      <c r="QXY498" s="1"/>
      <c r="QXZ498" s="1"/>
      <c r="QYA498" s="1"/>
      <c r="QYB498" s="1"/>
      <c r="QYC498" s="1"/>
      <c r="QYD498" s="1"/>
      <c r="QYE498" s="1"/>
      <c r="QYF498" s="1"/>
      <c r="QYG498" s="1"/>
      <c r="QYH498" s="1"/>
      <c r="QYI498" s="1"/>
      <c r="QYJ498" s="1"/>
      <c r="QYK498" s="1"/>
      <c r="QYL498" s="1"/>
      <c r="QYM498" s="1"/>
      <c r="QYN498" s="1"/>
      <c r="QYO498" s="1"/>
      <c r="QYP498" s="1"/>
      <c r="QYQ498" s="1"/>
      <c r="QYR498" s="1"/>
      <c r="QYS498" s="1"/>
      <c r="QYT498" s="1"/>
      <c r="QYU498" s="1"/>
      <c r="QYV498" s="1"/>
      <c r="QYW498" s="1"/>
      <c r="QYX498" s="1"/>
      <c r="QYY498" s="1"/>
      <c r="QYZ498" s="1"/>
      <c r="QZA498" s="1"/>
      <c r="QZB498" s="1"/>
      <c r="QZC498" s="1"/>
      <c r="QZD498" s="1"/>
      <c r="QZE498" s="1"/>
      <c r="QZF498" s="1"/>
      <c r="QZG498" s="1"/>
      <c r="QZH498" s="1"/>
      <c r="QZI498" s="1"/>
      <c r="QZJ498" s="1"/>
      <c r="QZK498" s="1"/>
      <c r="QZL498" s="1"/>
      <c r="QZM498" s="1"/>
      <c r="QZN498" s="1"/>
      <c r="QZO498" s="1"/>
      <c r="QZP498" s="1"/>
      <c r="QZQ498" s="1"/>
      <c r="QZR498" s="1"/>
      <c r="QZS498" s="1"/>
      <c r="QZT498" s="1"/>
      <c r="QZU498" s="1"/>
      <c r="QZV498" s="1"/>
      <c r="QZW498" s="1"/>
      <c r="QZX498" s="1"/>
      <c r="QZY498" s="1"/>
      <c r="QZZ498" s="1"/>
      <c r="RAA498" s="1"/>
      <c r="RAB498" s="1"/>
      <c r="RAC498" s="1"/>
      <c r="RAD498" s="1"/>
      <c r="RAE498" s="1"/>
      <c r="RAF498" s="1"/>
      <c r="RAG498" s="1"/>
      <c r="RAH498" s="1"/>
      <c r="RAI498" s="1"/>
      <c r="RAJ498" s="1"/>
      <c r="RAK498" s="1"/>
      <c r="RAL498" s="1"/>
      <c r="RAM498" s="1"/>
      <c r="RAN498" s="1"/>
      <c r="RAO498" s="1"/>
      <c r="RAP498" s="1"/>
      <c r="RAQ498" s="1"/>
      <c r="RAR498" s="1"/>
      <c r="RAS498" s="1"/>
      <c r="RAT498" s="1"/>
      <c r="RAU498" s="1"/>
      <c r="RAV498" s="1"/>
      <c r="RAW498" s="1"/>
      <c r="RAX498" s="1"/>
      <c r="RAY498" s="1"/>
      <c r="RAZ498" s="1"/>
      <c r="RBA498" s="1"/>
      <c r="RBB498" s="1"/>
      <c r="RBC498" s="1"/>
      <c r="RBD498" s="1"/>
      <c r="RBE498" s="1"/>
      <c r="RBF498" s="1"/>
      <c r="RBG498" s="1"/>
      <c r="RBH498" s="1"/>
      <c r="RBI498" s="1"/>
      <c r="RBJ498" s="1"/>
      <c r="RBK498" s="1"/>
      <c r="RBL498" s="1"/>
      <c r="RBM498" s="1"/>
      <c r="RBN498" s="1"/>
      <c r="RBO498" s="1"/>
      <c r="RBP498" s="1"/>
      <c r="RBQ498" s="1"/>
      <c r="RBR498" s="1"/>
      <c r="RBS498" s="1"/>
      <c r="RBT498" s="1"/>
      <c r="RBU498" s="1"/>
      <c r="RBV498" s="1"/>
      <c r="RBW498" s="1"/>
      <c r="RBX498" s="1"/>
      <c r="RBY498" s="1"/>
      <c r="RBZ498" s="1"/>
      <c r="RCA498" s="1"/>
      <c r="RCB498" s="1"/>
      <c r="RCC498" s="1"/>
      <c r="RCD498" s="1"/>
      <c r="RCE498" s="1"/>
      <c r="RCF498" s="1"/>
      <c r="RCG498" s="1"/>
      <c r="RCH498" s="1"/>
      <c r="RCI498" s="1"/>
      <c r="RCJ498" s="1"/>
      <c r="RCK498" s="1"/>
      <c r="RCL498" s="1"/>
      <c r="RCM498" s="1"/>
      <c r="RCN498" s="1"/>
      <c r="RCO498" s="1"/>
      <c r="RCP498" s="1"/>
      <c r="RCQ498" s="1"/>
      <c r="RCR498" s="1"/>
      <c r="RCS498" s="1"/>
      <c r="RCT498" s="1"/>
      <c r="RCU498" s="1"/>
      <c r="RCV498" s="1"/>
      <c r="RCW498" s="1"/>
      <c r="RCX498" s="1"/>
      <c r="RCY498" s="1"/>
      <c r="RCZ498" s="1"/>
      <c r="RDA498" s="1"/>
      <c r="RDB498" s="1"/>
      <c r="RDC498" s="1"/>
      <c r="RDD498" s="1"/>
      <c r="RDE498" s="1"/>
      <c r="RDF498" s="1"/>
      <c r="RDG498" s="1"/>
      <c r="RDH498" s="1"/>
      <c r="RDI498" s="1"/>
      <c r="RDJ498" s="1"/>
      <c r="RDK498" s="1"/>
      <c r="RDL498" s="1"/>
      <c r="RDM498" s="1"/>
      <c r="RDN498" s="1"/>
      <c r="RDO498" s="1"/>
      <c r="RDP498" s="1"/>
      <c r="RDQ498" s="1"/>
      <c r="RDR498" s="1"/>
      <c r="RDS498" s="1"/>
      <c r="RDT498" s="1"/>
      <c r="RDU498" s="1"/>
      <c r="RDV498" s="1"/>
      <c r="RDW498" s="1"/>
      <c r="RDX498" s="1"/>
      <c r="RDY498" s="1"/>
      <c r="RDZ498" s="1"/>
      <c r="REA498" s="1"/>
      <c r="REB498" s="1"/>
      <c r="REC498" s="1"/>
      <c r="RED498" s="1"/>
      <c r="REE498" s="1"/>
      <c r="REF498" s="1"/>
      <c r="REG498" s="1"/>
      <c r="REH498" s="1"/>
      <c r="REI498" s="1"/>
      <c r="REJ498" s="1"/>
      <c r="REK498" s="1"/>
      <c r="REL498" s="1"/>
      <c r="REM498" s="1"/>
      <c r="REN498" s="1"/>
      <c r="REO498" s="1"/>
      <c r="REP498" s="1"/>
      <c r="REQ498" s="1"/>
      <c r="RER498" s="1"/>
      <c r="RES498" s="1"/>
      <c r="RET498" s="1"/>
      <c r="REU498" s="1"/>
      <c r="REV498" s="1"/>
      <c r="REW498" s="1"/>
      <c r="REX498" s="1"/>
      <c r="REY498" s="1"/>
      <c r="REZ498" s="1"/>
      <c r="RFA498" s="1"/>
      <c r="RFB498" s="1"/>
      <c r="RFC498" s="1"/>
      <c r="RFD498" s="1"/>
      <c r="RFE498" s="1"/>
      <c r="RFF498" s="1"/>
      <c r="RFG498" s="1"/>
      <c r="RFH498" s="1"/>
      <c r="RFI498" s="1"/>
      <c r="RFJ498" s="1"/>
      <c r="RFK498" s="1"/>
      <c r="RFL498" s="1"/>
      <c r="RFM498" s="1"/>
      <c r="RFN498" s="1"/>
      <c r="RFO498" s="1"/>
      <c r="RFP498" s="1"/>
      <c r="RFQ498" s="1"/>
      <c r="RFR498" s="1"/>
      <c r="RFS498" s="1"/>
      <c r="RFT498" s="1"/>
      <c r="RFU498" s="1"/>
      <c r="RFV498" s="1"/>
      <c r="RFW498" s="1"/>
      <c r="RFX498" s="1"/>
      <c r="RFY498" s="1"/>
      <c r="RFZ498" s="1"/>
      <c r="RGA498" s="1"/>
      <c r="RGB498" s="1"/>
      <c r="RGC498" s="1"/>
      <c r="RGD498" s="1"/>
      <c r="RGE498" s="1"/>
      <c r="RGF498" s="1"/>
      <c r="RGG498" s="1"/>
      <c r="RGH498" s="1"/>
      <c r="RGI498" s="1"/>
      <c r="RGJ498" s="1"/>
      <c r="RGK498" s="1"/>
      <c r="RGL498" s="1"/>
      <c r="RGM498" s="1"/>
      <c r="RGN498" s="1"/>
      <c r="RGO498" s="1"/>
      <c r="RGP498" s="1"/>
      <c r="RGQ498" s="1"/>
      <c r="RGR498" s="1"/>
      <c r="RGS498" s="1"/>
      <c r="RGT498" s="1"/>
      <c r="RGU498" s="1"/>
      <c r="RGV498" s="1"/>
      <c r="RGW498" s="1"/>
      <c r="RGX498" s="1"/>
      <c r="RGY498" s="1"/>
      <c r="RGZ498" s="1"/>
      <c r="RHA498" s="1"/>
      <c r="RHB498" s="1"/>
      <c r="RHC498" s="1"/>
      <c r="RHD498" s="1"/>
      <c r="RHE498" s="1"/>
      <c r="RHF498" s="1"/>
      <c r="RHG498" s="1"/>
      <c r="RHH498" s="1"/>
      <c r="RHI498" s="1"/>
      <c r="RHJ498" s="1"/>
      <c r="RHK498" s="1"/>
      <c r="RHL498" s="1"/>
      <c r="RHM498" s="1"/>
      <c r="RHN498" s="1"/>
      <c r="RHO498" s="1"/>
      <c r="RHP498" s="1"/>
      <c r="RHQ498" s="1"/>
      <c r="RHR498" s="1"/>
      <c r="RHS498" s="1"/>
      <c r="RHT498" s="1"/>
      <c r="RHU498" s="1"/>
      <c r="RHV498" s="1"/>
      <c r="RHW498" s="1"/>
      <c r="RHX498" s="1"/>
      <c r="RHY498" s="1"/>
      <c r="RHZ498" s="1"/>
      <c r="RIA498" s="1"/>
      <c r="RIB498" s="1"/>
      <c r="RIC498" s="1"/>
      <c r="RID498" s="1"/>
      <c r="RIE498" s="1"/>
      <c r="RIF498" s="1"/>
      <c r="RIG498" s="1"/>
      <c r="RIH498" s="1"/>
      <c r="RII498" s="1"/>
      <c r="RIJ498" s="1"/>
      <c r="RIK498" s="1"/>
      <c r="RIL498" s="1"/>
      <c r="RIM498" s="1"/>
      <c r="RIN498" s="1"/>
      <c r="RIO498" s="1"/>
      <c r="RIP498" s="1"/>
      <c r="RIQ498" s="1"/>
      <c r="RIR498" s="1"/>
      <c r="RIS498" s="1"/>
      <c r="RIT498" s="1"/>
      <c r="RIU498" s="1"/>
      <c r="RIV498" s="1"/>
      <c r="RIW498" s="1"/>
      <c r="RIX498" s="1"/>
      <c r="RIY498" s="1"/>
      <c r="RIZ498" s="1"/>
      <c r="RJA498" s="1"/>
      <c r="RJB498" s="1"/>
      <c r="RJC498" s="1"/>
      <c r="RJD498" s="1"/>
      <c r="RJE498" s="1"/>
      <c r="RJF498" s="1"/>
      <c r="RJG498" s="1"/>
      <c r="RJH498" s="1"/>
      <c r="RJI498" s="1"/>
      <c r="RJJ498" s="1"/>
      <c r="RJK498" s="1"/>
      <c r="RJL498" s="1"/>
      <c r="RJM498" s="1"/>
      <c r="RJN498" s="1"/>
      <c r="RJO498" s="1"/>
      <c r="RJP498" s="1"/>
      <c r="RJQ498" s="1"/>
      <c r="RJR498" s="1"/>
      <c r="RJS498" s="1"/>
      <c r="RJT498" s="1"/>
      <c r="RJU498" s="1"/>
      <c r="RJV498" s="1"/>
      <c r="RJW498" s="1"/>
      <c r="RJX498" s="1"/>
      <c r="RJY498" s="1"/>
      <c r="RJZ498" s="1"/>
      <c r="RKA498" s="1"/>
      <c r="RKB498" s="1"/>
      <c r="RKC498" s="1"/>
      <c r="RKD498" s="1"/>
      <c r="RKE498" s="1"/>
      <c r="RKF498" s="1"/>
      <c r="RKG498" s="1"/>
      <c r="RKH498" s="1"/>
      <c r="RKI498" s="1"/>
      <c r="RKJ498" s="1"/>
      <c r="RKK498" s="1"/>
      <c r="RKL498" s="1"/>
      <c r="RKM498" s="1"/>
      <c r="RKN498" s="1"/>
      <c r="RKO498" s="1"/>
      <c r="RKP498" s="1"/>
      <c r="RKQ498" s="1"/>
      <c r="RKR498" s="1"/>
      <c r="RKS498" s="1"/>
      <c r="RKT498" s="1"/>
      <c r="RKU498" s="1"/>
      <c r="RKV498" s="1"/>
      <c r="RKW498" s="1"/>
      <c r="RKX498" s="1"/>
      <c r="RKY498" s="1"/>
      <c r="RKZ498" s="1"/>
      <c r="RLA498" s="1"/>
      <c r="RLB498" s="1"/>
      <c r="RLC498" s="1"/>
      <c r="RLD498" s="1"/>
      <c r="RLE498" s="1"/>
      <c r="RLF498" s="1"/>
      <c r="RLG498" s="1"/>
      <c r="RLH498" s="1"/>
      <c r="RLI498" s="1"/>
      <c r="RLJ498" s="1"/>
      <c r="RLK498" s="1"/>
      <c r="RLL498" s="1"/>
      <c r="RLM498" s="1"/>
      <c r="RLN498" s="1"/>
      <c r="RLO498" s="1"/>
      <c r="RLP498" s="1"/>
      <c r="RLQ498" s="1"/>
      <c r="RLR498" s="1"/>
      <c r="RLS498" s="1"/>
      <c r="RLT498" s="1"/>
      <c r="RLU498" s="1"/>
      <c r="RLV498" s="1"/>
      <c r="RLW498" s="1"/>
      <c r="RLX498" s="1"/>
      <c r="RLY498" s="1"/>
      <c r="RLZ498" s="1"/>
      <c r="RMA498" s="1"/>
      <c r="RMB498" s="1"/>
      <c r="RMC498" s="1"/>
      <c r="RMD498" s="1"/>
      <c r="RME498" s="1"/>
      <c r="RMF498" s="1"/>
      <c r="RMG498" s="1"/>
      <c r="RMH498" s="1"/>
      <c r="RMI498" s="1"/>
      <c r="RMJ498" s="1"/>
      <c r="RMK498" s="1"/>
      <c r="RML498" s="1"/>
      <c r="RMM498" s="1"/>
      <c r="RMN498" s="1"/>
      <c r="RMO498" s="1"/>
      <c r="RMP498" s="1"/>
      <c r="RMQ498" s="1"/>
      <c r="RMR498" s="1"/>
      <c r="RMS498" s="1"/>
      <c r="RMT498" s="1"/>
      <c r="RMU498" s="1"/>
      <c r="RMV498" s="1"/>
      <c r="RMW498" s="1"/>
      <c r="RMX498" s="1"/>
      <c r="RMY498" s="1"/>
      <c r="RMZ498" s="1"/>
      <c r="RNA498" s="1"/>
      <c r="RNB498" s="1"/>
      <c r="RNC498" s="1"/>
      <c r="RND498" s="1"/>
      <c r="RNE498" s="1"/>
      <c r="RNF498" s="1"/>
      <c r="RNG498" s="1"/>
      <c r="RNH498" s="1"/>
      <c r="RNI498" s="1"/>
      <c r="RNJ498" s="1"/>
      <c r="RNK498" s="1"/>
      <c r="RNL498" s="1"/>
      <c r="RNM498" s="1"/>
      <c r="RNN498" s="1"/>
      <c r="RNO498" s="1"/>
      <c r="RNP498" s="1"/>
      <c r="RNQ498" s="1"/>
      <c r="RNR498" s="1"/>
      <c r="RNS498" s="1"/>
      <c r="RNT498" s="1"/>
      <c r="RNU498" s="1"/>
      <c r="RNV498" s="1"/>
      <c r="RNW498" s="1"/>
      <c r="RNX498" s="1"/>
      <c r="RNY498" s="1"/>
      <c r="RNZ498" s="1"/>
      <c r="ROA498" s="1"/>
      <c r="ROB498" s="1"/>
      <c r="ROC498" s="1"/>
      <c r="ROD498" s="1"/>
      <c r="ROE498" s="1"/>
      <c r="ROF498" s="1"/>
      <c r="ROG498" s="1"/>
      <c r="ROH498" s="1"/>
      <c r="ROI498" s="1"/>
      <c r="ROJ498" s="1"/>
      <c r="ROK498" s="1"/>
      <c r="ROL498" s="1"/>
      <c r="ROM498" s="1"/>
      <c r="RON498" s="1"/>
      <c r="ROO498" s="1"/>
      <c r="ROP498" s="1"/>
      <c r="ROQ498" s="1"/>
      <c r="ROR498" s="1"/>
      <c r="ROS498" s="1"/>
      <c r="ROT498" s="1"/>
      <c r="ROU498" s="1"/>
      <c r="ROV498" s="1"/>
      <c r="ROW498" s="1"/>
      <c r="ROX498" s="1"/>
      <c r="ROY498" s="1"/>
      <c r="ROZ498" s="1"/>
      <c r="RPA498" s="1"/>
      <c r="RPB498" s="1"/>
      <c r="RPC498" s="1"/>
      <c r="RPD498" s="1"/>
      <c r="RPE498" s="1"/>
      <c r="RPF498" s="1"/>
      <c r="RPG498" s="1"/>
      <c r="RPH498" s="1"/>
      <c r="RPI498" s="1"/>
      <c r="RPJ498" s="1"/>
      <c r="RPK498" s="1"/>
      <c r="RPL498" s="1"/>
      <c r="RPM498" s="1"/>
      <c r="RPN498" s="1"/>
      <c r="RPO498" s="1"/>
      <c r="RPP498" s="1"/>
      <c r="RPQ498" s="1"/>
      <c r="RPR498" s="1"/>
      <c r="RPS498" s="1"/>
      <c r="RPT498" s="1"/>
      <c r="RPU498" s="1"/>
      <c r="RPV498" s="1"/>
      <c r="RPW498" s="1"/>
      <c r="RPX498" s="1"/>
      <c r="RPY498" s="1"/>
      <c r="RPZ498" s="1"/>
      <c r="RQA498" s="1"/>
      <c r="RQB498" s="1"/>
      <c r="RQC498" s="1"/>
      <c r="RQD498" s="1"/>
      <c r="RQE498" s="1"/>
      <c r="RQF498" s="1"/>
      <c r="RQG498" s="1"/>
      <c r="RQH498" s="1"/>
      <c r="RQI498" s="1"/>
      <c r="RQJ498" s="1"/>
      <c r="RQK498" s="1"/>
      <c r="RQL498" s="1"/>
      <c r="RQM498" s="1"/>
      <c r="RQN498" s="1"/>
      <c r="RQO498" s="1"/>
      <c r="RQP498" s="1"/>
      <c r="RQQ498" s="1"/>
      <c r="RQR498" s="1"/>
      <c r="RQS498" s="1"/>
      <c r="RQT498" s="1"/>
      <c r="RQU498" s="1"/>
      <c r="RQV498" s="1"/>
      <c r="RQW498" s="1"/>
      <c r="RQX498" s="1"/>
      <c r="RQY498" s="1"/>
      <c r="RQZ498" s="1"/>
      <c r="RRA498" s="1"/>
      <c r="RRB498" s="1"/>
      <c r="RRC498" s="1"/>
      <c r="RRD498" s="1"/>
      <c r="RRE498" s="1"/>
      <c r="RRF498" s="1"/>
      <c r="RRG498" s="1"/>
      <c r="RRH498" s="1"/>
      <c r="RRI498" s="1"/>
      <c r="RRJ498" s="1"/>
      <c r="RRK498" s="1"/>
      <c r="RRL498" s="1"/>
      <c r="RRM498" s="1"/>
      <c r="RRN498" s="1"/>
      <c r="RRO498" s="1"/>
      <c r="RRP498" s="1"/>
      <c r="RRQ498" s="1"/>
      <c r="RRR498" s="1"/>
      <c r="RRS498" s="1"/>
      <c r="RRT498" s="1"/>
      <c r="RRU498" s="1"/>
      <c r="RRV498" s="1"/>
      <c r="RRW498" s="1"/>
      <c r="RRX498" s="1"/>
      <c r="RRY498" s="1"/>
      <c r="RRZ498" s="1"/>
      <c r="RSA498" s="1"/>
      <c r="RSB498" s="1"/>
      <c r="RSC498" s="1"/>
      <c r="RSD498" s="1"/>
      <c r="RSE498" s="1"/>
      <c r="RSF498" s="1"/>
      <c r="RSG498" s="1"/>
      <c r="RSH498" s="1"/>
      <c r="RSI498" s="1"/>
      <c r="RSJ498" s="1"/>
      <c r="RSK498" s="1"/>
      <c r="RSL498" s="1"/>
      <c r="RSM498" s="1"/>
      <c r="RSN498" s="1"/>
      <c r="RSO498" s="1"/>
      <c r="RSP498" s="1"/>
      <c r="RSQ498" s="1"/>
      <c r="RSR498" s="1"/>
      <c r="RSS498" s="1"/>
      <c r="RST498" s="1"/>
      <c r="RSU498" s="1"/>
      <c r="RSV498" s="1"/>
      <c r="RSW498" s="1"/>
      <c r="RSX498" s="1"/>
      <c r="RSY498" s="1"/>
      <c r="RSZ498" s="1"/>
      <c r="RTA498" s="1"/>
      <c r="RTB498" s="1"/>
      <c r="RTC498" s="1"/>
      <c r="RTD498" s="1"/>
      <c r="RTE498" s="1"/>
      <c r="RTF498" s="1"/>
      <c r="RTG498" s="1"/>
      <c r="RTH498" s="1"/>
      <c r="RTI498" s="1"/>
      <c r="RTJ498" s="1"/>
      <c r="RTK498" s="1"/>
      <c r="RTL498" s="1"/>
      <c r="RTM498" s="1"/>
      <c r="RTN498" s="1"/>
      <c r="RTO498" s="1"/>
      <c r="RTP498" s="1"/>
      <c r="RTQ498" s="1"/>
      <c r="RTR498" s="1"/>
      <c r="RTS498" s="1"/>
      <c r="RTT498" s="1"/>
      <c r="RTU498" s="1"/>
      <c r="RTV498" s="1"/>
      <c r="RTW498" s="1"/>
      <c r="RTX498" s="1"/>
      <c r="RTY498" s="1"/>
      <c r="RTZ498" s="1"/>
      <c r="RUA498" s="1"/>
      <c r="RUB498" s="1"/>
      <c r="RUC498" s="1"/>
      <c r="RUD498" s="1"/>
      <c r="RUE498" s="1"/>
      <c r="RUF498" s="1"/>
      <c r="RUG498" s="1"/>
      <c r="RUH498" s="1"/>
      <c r="RUI498" s="1"/>
      <c r="RUJ498" s="1"/>
      <c r="RUK498" s="1"/>
      <c r="RUL498" s="1"/>
      <c r="RUM498" s="1"/>
      <c r="RUN498" s="1"/>
      <c r="RUO498" s="1"/>
      <c r="RUP498" s="1"/>
      <c r="RUQ498" s="1"/>
      <c r="RUR498" s="1"/>
      <c r="RUS498" s="1"/>
      <c r="RUT498" s="1"/>
      <c r="RUU498" s="1"/>
      <c r="RUV498" s="1"/>
      <c r="RUW498" s="1"/>
      <c r="RUX498" s="1"/>
      <c r="RUY498" s="1"/>
      <c r="RUZ498" s="1"/>
      <c r="RVA498" s="1"/>
      <c r="RVB498" s="1"/>
      <c r="RVC498" s="1"/>
      <c r="RVD498" s="1"/>
      <c r="RVE498" s="1"/>
      <c r="RVF498" s="1"/>
      <c r="RVG498" s="1"/>
      <c r="RVH498" s="1"/>
      <c r="RVI498" s="1"/>
      <c r="RVJ498" s="1"/>
      <c r="RVK498" s="1"/>
      <c r="RVL498" s="1"/>
      <c r="RVM498" s="1"/>
      <c r="RVN498" s="1"/>
      <c r="RVO498" s="1"/>
      <c r="RVP498" s="1"/>
      <c r="RVQ498" s="1"/>
      <c r="RVR498" s="1"/>
      <c r="RVS498" s="1"/>
      <c r="RVT498" s="1"/>
      <c r="RVU498" s="1"/>
      <c r="RVV498" s="1"/>
      <c r="RVW498" s="1"/>
      <c r="RVX498" s="1"/>
      <c r="RVY498" s="1"/>
      <c r="RVZ498" s="1"/>
      <c r="RWA498" s="1"/>
      <c r="RWB498" s="1"/>
      <c r="RWC498" s="1"/>
      <c r="RWD498" s="1"/>
      <c r="RWE498" s="1"/>
      <c r="RWF498" s="1"/>
      <c r="RWG498" s="1"/>
      <c r="RWH498" s="1"/>
      <c r="RWI498" s="1"/>
      <c r="RWJ498" s="1"/>
      <c r="RWK498" s="1"/>
      <c r="RWL498" s="1"/>
      <c r="RWM498" s="1"/>
      <c r="RWN498" s="1"/>
      <c r="RWO498" s="1"/>
      <c r="RWP498" s="1"/>
      <c r="RWQ498" s="1"/>
      <c r="RWR498" s="1"/>
      <c r="RWS498" s="1"/>
      <c r="RWT498" s="1"/>
      <c r="RWU498" s="1"/>
      <c r="RWV498" s="1"/>
      <c r="RWW498" s="1"/>
      <c r="RWX498" s="1"/>
      <c r="RWY498" s="1"/>
      <c r="RWZ498" s="1"/>
      <c r="RXA498" s="1"/>
      <c r="RXB498" s="1"/>
      <c r="RXC498" s="1"/>
      <c r="RXD498" s="1"/>
      <c r="RXE498" s="1"/>
      <c r="RXF498" s="1"/>
      <c r="RXG498" s="1"/>
      <c r="RXH498" s="1"/>
      <c r="RXI498" s="1"/>
      <c r="RXJ498" s="1"/>
      <c r="RXK498" s="1"/>
      <c r="RXL498" s="1"/>
      <c r="RXM498" s="1"/>
      <c r="RXN498" s="1"/>
      <c r="RXO498" s="1"/>
      <c r="RXP498" s="1"/>
      <c r="RXQ498" s="1"/>
      <c r="RXR498" s="1"/>
      <c r="RXS498" s="1"/>
      <c r="RXT498" s="1"/>
      <c r="RXU498" s="1"/>
      <c r="RXV498" s="1"/>
      <c r="RXW498" s="1"/>
      <c r="RXX498" s="1"/>
      <c r="RXY498" s="1"/>
      <c r="RXZ498" s="1"/>
      <c r="RYA498" s="1"/>
      <c r="RYB498" s="1"/>
      <c r="RYC498" s="1"/>
      <c r="RYD498" s="1"/>
      <c r="RYE498" s="1"/>
      <c r="RYF498" s="1"/>
      <c r="RYG498" s="1"/>
      <c r="RYH498" s="1"/>
      <c r="RYI498" s="1"/>
      <c r="RYJ498" s="1"/>
      <c r="RYK498" s="1"/>
      <c r="RYL498" s="1"/>
      <c r="RYM498" s="1"/>
      <c r="RYN498" s="1"/>
      <c r="RYO498" s="1"/>
      <c r="RYP498" s="1"/>
      <c r="RYQ498" s="1"/>
      <c r="RYR498" s="1"/>
      <c r="RYS498" s="1"/>
      <c r="RYT498" s="1"/>
      <c r="RYU498" s="1"/>
      <c r="RYV498" s="1"/>
      <c r="RYW498" s="1"/>
      <c r="RYX498" s="1"/>
      <c r="RYY498" s="1"/>
      <c r="RYZ498" s="1"/>
      <c r="RZA498" s="1"/>
      <c r="RZB498" s="1"/>
      <c r="RZC498" s="1"/>
      <c r="RZD498" s="1"/>
      <c r="RZE498" s="1"/>
      <c r="RZF498" s="1"/>
      <c r="RZG498" s="1"/>
      <c r="RZH498" s="1"/>
      <c r="RZI498" s="1"/>
      <c r="RZJ498" s="1"/>
      <c r="RZK498" s="1"/>
      <c r="RZL498" s="1"/>
      <c r="RZM498" s="1"/>
      <c r="RZN498" s="1"/>
      <c r="RZO498" s="1"/>
      <c r="RZP498" s="1"/>
      <c r="RZQ498" s="1"/>
      <c r="RZR498" s="1"/>
      <c r="RZS498" s="1"/>
      <c r="RZT498" s="1"/>
      <c r="RZU498" s="1"/>
      <c r="RZV498" s="1"/>
      <c r="RZW498" s="1"/>
      <c r="RZX498" s="1"/>
      <c r="RZY498" s="1"/>
      <c r="RZZ498" s="1"/>
      <c r="SAA498" s="1"/>
      <c r="SAB498" s="1"/>
      <c r="SAC498" s="1"/>
      <c r="SAD498" s="1"/>
      <c r="SAE498" s="1"/>
      <c r="SAF498" s="1"/>
      <c r="SAG498" s="1"/>
      <c r="SAH498" s="1"/>
      <c r="SAI498" s="1"/>
      <c r="SAJ498" s="1"/>
      <c r="SAK498" s="1"/>
      <c r="SAL498" s="1"/>
      <c r="SAM498" s="1"/>
      <c r="SAN498" s="1"/>
      <c r="SAO498" s="1"/>
      <c r="SAP498" s="1"/>
      <c r="SAQ498" s="1"/>
      <c r="SAR498" s="1"/>
      <c r="SAS498" s="1"/>
      <c r="SAT498" s="1"/>
      <c r="SAU498" s="1"/>
      <c r="SAV498" s="1"/>
      <c r="SAW498" s="1"/>
      <c r="SAX498" s="1"/>
      <c r="SAY498" s="1"/>
      <c r="SAZ498" s="1"/>
      <c r="SBA498" s="1"/>
      <c r="SBB498" s="1"/>
      <c r="SBC498" s="1"/>
      <c r="SBD498" s="1"/>
      <c r="SBE498" s="1"/>
      <c r="SBF498" s="1"/>
      <c r="SBG498" s="1"/>
      <c r="SBH498" s="1"/>
      <c r="SBI498" s="1"/>
      <c r="SBJ498" s="1"/>
      <c r="SBK498" s="1"/>
      <c r="SBL498" s="1"/>
      <c r="SBM498" s="1"/>
      <c r="SBN498" s="1"/>
      <c r="SBO498" s="1"/>
      <c r="SBP498" s="1"/>
      <c r="SBQ498" s="1"/>
      <c r="SBR498" s="1"/>
      <c r="SBS498" s="1"/>
      <c r="SBT498" s="1"/>
      <c r="SBU498" s="1"/>
      <c r="SBV498" s="1"/>
      <c r="SBW498" s="1"/>
      <c r="SBX498" s="1"/>
      <c r="SBY498" s="1"/>
      <c r="SBZ498" s="1"/>
      <c r="SCA498" s="1"/>
      <c r="SCB498" s="1"/>
      <c r="SCC498" s="1"/>
      <c r="SCD498" s="1"/>
      <c r="SCE498" s="1"/>
      <c r="SCF498" s="1"/>
      <c r="SCG498" s="1"/>
      <c r="SCH498" s="1"/>
      <c r="SCI498" s="1"/>
      <c r="SCJ498" s="1"/>
      <c r="SCK498" s="1"/>
      <c r="SCL498" s="1"/>
      <c r="SCM498" s="1"/>
      <c r="SCN498" s="1"/>
      <c r="SCO498" s="1"/>
      <c r="SCP498" s="1"/>
      <c r="SCQ498" s="1"/>
      <c r="SCR498" s="1"/>
      <c r="SCS498" s="1"/>
      <c r="SCT498" s="1"/>
      <c r="SCU498" s="1"/>
      <c r="SCV498" s="1"/>
      <c r="SCW498" s="1"/>
      <c r="SCX498" s="1"/>
      <c r="SCY498" s="1"/>
      <c r="SCZ498" s="1"/>
      <c r="SDA498" s="1"/>
      <c r="SDB498" s="1"/>
      <c r="SDC498" s="1"/>
      <c r="SDD498" s="1"/>
      <c r="SDE498" s="1"/>
      <c r="SDF498" s="1"/>
      <c r="SDG498" s="1"/>
      <c r="SDH498" s="1"/>
      <c r="SDI498" s="1"/>
      <c r="SDJ498" s="1"/>
      <c r="SDK498" s="1"/>
      <c r="SDL498" s="1"/>
      <c r="SDM498" s="1"/>
      <c r="SDN498" s="1"/>
      <c r="SDO498" s="1"/>
      <c r="SDP498" s="1"/>
      <c r="SDQ498" s="1"/>
      <c r="SDR498" s="1"/>
      <c r="SDS498" s="1"/>
      <c r="SDT498" s="1"/>
      <c r="SDU498" s="1"/>
      <c r="SDV498" s="1"/>
      <c r="SDW498" s="1"/>
      <c r="SDX498" s="1"/>
      <c r="SDY498" s="1"/>
      <c r="SDZ498" s="1"/>
      <c r="SEA498" s="1"/>
      <c r="SEB498" s="1"/>
      <c r="SEC498" s="1"/>
      <c r="SED498" s="1"/>
      <c r="SEE498" s="1"/>
      <c r="SEF498" s="1"/>
      <c r="SEG498" s="1"/>
      <c r="SEH498" s="1"/>
      <c r="SEI498" s="1"/>
      <c r="SEJ498" s="1"/>
      <c r="SEK498" s="1"/>
      <c r="SEL498" s="1"/>
      <c r="SEM498" s="1"/>
      <c r="SEN498" s="1"/>
      <c r="SEO498" s="1"/>
      <c r="SEP498" s="1"/>
      <c r="SEQ498" s="1"/>
      <c r="SER498" s="1"/>
      <c r="SES498" s="1"/>
      <c r="SET498" s="1"/>
      <c r="SEU498" s="1"/>
      <c r="SEV498" s="1"/>
      <c r="SEW498" s="1"/>
      <c r="SEX498" s="1"/>
      <c r="SEY498" s="1"/>
      <c r="SEZ498" s="1"/>
      <c r="SFA498" s="1"/>
      <c r="SFB498" s="1"/>
      <c r="SFC498" s="1"/>
      <c r="SFD498" s="1"/>
      <c r="SFE498" s="1"/>
      <c r="SFF498" s="1"/>
      <c r="SFG498" s="1"/>
      <c r="SFH498" s="1"/>
      <c r="SFI498" s="1"/>
      <c r="SFJ498" s="1"/>
      <c r="SFK498" s="1"/>
      <c r="SFL498" s="1"/>
      <c r="SFM498" s="1"/>
      <c r="SFN498" s="1"/>
      <c r="SFO498" s="1"/>
      <c r="SFP498" s="1"/>
      <c r="SFQ498" s="1"/>
      <c r="SFR498" s="1"/>
      <c r="SFS498" s="1"/>
      <c r="SFT498" s="1"/>
      <c r="SFU498" s="1"/>
      <c r="SFV498" s="1"/>
      <c r="SFW498" s="1"/>
      <c r="SFX498" s="1"/>
      <c r="SFY498" s="1"/>
      <c r="SFZ498" s="1"/>
      <c r="SGA498" s="1"/>
      <c r="SGB498" s="1"/>
      <c r="SGC498" s="1"/>
      <c r="SGD498" s="1"/>
      <c r="SGE498" s="1"/>
      <c r="SGF498" s="1"/>
      <c r="SGG498" s="1"/>
      <c r="SGH498" s="1"/>
      <c r="SGI498" s="1"/>
      <c r="SGJ498" s="1"/>
      <c r="SGK498" s="1"/>
      <c r="SGL498" s="1"/>
      <c r="SGM498" s="1"/>
      <c r="SGN498" s="1"/>
      <c r="SGO498" s="1"/>
      <c r="SGP498" s="1"/>
      <c r="SGQ498" s="1"/>
      <c r="SGR498" s="1"/>
      <c r="SGS498" s="1"/>
      <c r="SGT498" s="1"/>
      <c r="SGU498" s="1"/>
      <c r="SGV498" s="1"/>
      <c r="SGW498" s="1"/>
      <c r="SGX498" s="1"/>
      <c r="SGY498" s="1"/>
      <c r="SGZ498" s="1"/>
      <c r="SHA498" s="1"/>
      <c r="SHB498" s="1"/>
      <c r="SHC498" s="1"/>
      <c r="SHD498" s="1"/>
      <c r="SHE498" s="1"/>
      <c r="SHF498" s="1"/>
      <c r="SHG498" s="1"/>
      <c r="SHH498" s="1"/>
      <c r="SHI498" s="1"/>
      <c r="SHJ498" s="1"/>
      <c r="SHK498" s="1"/>
      <c r="SHL498" s="1"/>
      <c r="SHM498" s="1"/>
      <c r="SHN498" s="1"/>
      <c r="SHO498" s="1"/>
      <c r="SHP498" s="1"/>
      <c r="SHQ498" s="1"/>
      <c r="SHR498" s="1"/>
      <c r="SHS498" s="1"/>
      <c r="SHT498" s="1"/>
      <c r="SHU498" s="1"/>
      <c r="SHV498" s="1"/>
      <c r="SHW498" s="1"/>
      <c r="SHX498" s="1"/>
      <c r="SHY498" s="1"/>
      <c r="SHZ498" s="1"/>
      <c r="SIA498" s="1"/>
      <c r="SIB498" s="1"/>
      <c r="SIC498" s="1"/>
      <c r="SID498" s="1"/>
      <c r="SIE498" s="1"/>
      <c r="SIF498" s="1"/>
      <c r="SIG498" s="1"/>
      <c r="SIH498" s="1"/>
      <c r="SII498" s="1"/>
      <c r="SIJ498" s="1"/>
      <c r="SIK498" s="1"/>
      <c r="SIL498" s="1"/>
      <c r="SIM498" s="1"/>
      <c r="SIN498" s="1"/>
      <c r="SIO498" s="1"/>
      <c r="SIP498" s="1"/>
      <c r="SIQ498" s="1"/>
      <c r="SIR498" s="1"/>
      <c r="SIS498" s="1"/>
      <c r="SIT498" s="1"/>
      <c r="SIU498" s="1"/>
      <c r="SIV498" s="1"/>
      <c r="SIW498" s="1"/>
      <c r="SIX498" s="1"/>
      <c r="SIY498" s="1"/>
      <c r="SIZ498" s="1"/>
      <c r="SJA498" s="1"/>
      <c r="SJB498" s="1"/>
      <c r="SJC498" s="1"/>
      <c r="SJD498" s="1"/>
      <c r="SJE498" s="1"/>
      <c r="SJF498" s="1"/>
      <c r="SJG498" s="1"/>
      <c r="SJH498" s="1"/>
      <c r="SJI498" s="1"/>
      <c r="SJJ498" s="1"/>
      <c r="SJK498" s="1"/>
      <c r="SJL498" s="1"/>
      <c r="SJM498" s="1"/>
      <c r="SJN498" s="1"/>
      <c r="SJO498" s="1"/>
      <c r="SJP498" s="1"/>
      <c r="SJQ498" s="1"/>
      <c r="SJR498" s="1"/>
      <c r="SJS498" s="1"/>
      <c r="SJT498" s="1"/>
      <c r="SJU498" s="1"/>
      <c r="SJV498" s="1"/>
      <c r="SJW498" s="1"/>
      <c r="SJX498" s="1"/>
      <c r="SJY498" s="1"/>
      <c r="SJZ498" s="1"/>
      <c r="SKA498" s="1"/>
      <c r="SKB498" s="1"/>
      <c r="SKC498" s="1"/>
      <c r="SKD498" s="1"/>
      <c r="SKE498" s="1"/>
      <c r="SKF498" s="1"/>
      <c r="SKG498" s="1"/>
      <c r="SKH498" s="1"/>
      <c r="SKI498" s="1"/>
      <c r="SKJ498" s="1"/>
      <c r="SKK498" s="1"/>
      <c r="SKL498" s="1"/>
      <c r="SKM498" s="1"/>
      <c r="SKN498" s="1"/>
      <c r="SKO498" s="1"/>
      <c r="SKP498" s="1"/>
      <c r="SKQ498" s="1"/>
      <c r="SKR498" s="1"/>
      <c r="SKS498" s="1"/>
      <c r="SKT498" s="1"/>
      <c r="SKU498" s="1"/>
      <c r="SKV498" s="1"/>
      <c r="SKW498" s="1"/>
      <c r="SKX498" s="1"/>
      <c r="SKY498" s="1"/>
      <c r="SKZ498" s="1"/>
      <c r="SLA498" s="1"/>
      <c r="SLB498" s="1"/>
      <c r="SLC498" s="1"/>
      <c r="SLD498" s="1"/>
      <c r="SLE498" s="1"/>
      <c r="SLF498" s="1"/>
      <c r="SLG498" s="1"/>
      <c r="SLH498" s="1"/>
      <c r="SLI498" s="1"/>
      <c r="SLJ498" s="1"/>
      <c r="SLK498" s="1"/>
      <c r="SLL498" s="1"/>
      <c r="SLM498" s="1"/>
      <c r="SLN498" s="1"/>
      <c r="SLO498" s="1"/>
      <c r="SLP498" s="1"/>
      <c r="SLQ498" s="1"/>
      <c r="SLR498" s="1"/>
      <c r="SLS498" s="1"/>
      <c r="SLT498" s="1"/>
      <c r="SLU498" s="1"/>
      <c r="SLV498" s="1"/>
      <c r="SLW498" s="1"/>
      <c r="SLX498" s="1"/>
      <c r="SLY498" s="1"/>
      <c r="SLZ498" s="1"/>
      <c r="SMA498" s="1"/>
      <c r="SMB498" s="1"/>
      <c r="SMC498" s="1"/>
      <c r="SMD498" s="1"/>
      <c r="SME498" s="1"/>
      <c r="SMF498" s="1"/>
      <c r="SMG498" s="1"/>
      <c r="SMH498" s="1"/>
      <c r="SMI498" s="1"/>
      <c r="SMJ498" s="1"/>
      <c r="SMK498" s="1"/>
      <c r="SML498" s="1"/>
      <c r="SMM498" s="1"/>
      <c r="SMN498" s="1"/>
      <c r="SMO498" s="1"/>
      <c r="SMP498" s="1"/>
      <c r="SMQ498" s="1"/>
      <c r="SMR498" s="1"/>
      <c r="SMS498" s="1"/>
      <c r="SMT498" s="1"/>
      <c r="SMU498" s="1"/>
      <c r="SMV498" s="1"/>
      <c r="SMW498" s="1"/>
      <c r="SMX498" s="1"/>
      <c r="SMY498" s="1"/>
      <c r="SMZ498" s="1"/>
      <c r="SNA498" s="1"/>
      <c r="SNB498" s="1"/>
      <c r="SNC498" s="1"/>
      <c r="SND498" s="1"/>
      <c r="SNE498" s="1"/>
      <c r="SNF498" s="1"/>
      <c r="SNG498" s="1"/>
      <c r="SNH498" s="1"/>
      <c r="SNI498" s="1"/>
      <c r="SNJ498" s="1"/>
      <c r="SNK498" s="1"/>
      <c r="SNL498" s="1"/>
      <c r="SNM498" s="1"/>
      <c r="SNN498" s="1"/>
      <c r="SNO498" s="1"/>
      <c r="SNP498" s="1"/>
      <c r="SNQ498" s="1"/>
      <c r="SNR498" s="1"/>
      <c r="SNS498" s="1"/>
      <c r="SNT498" s="1"/>
      <c r="SNU498" s="1"/>
      <c r="SNV498" s="1"/>
      <c r="SNW498" s="1"/>
      <c r="SNX498" s="1"/>
      <c r="SNY498" s="1"/>
      <c r="SNZ498" s="1"/>
      <c r="SOA498" s="1"/>
      <c r="SOB498" s="1"/>
      <c r="SOC498" s="1"/>
      <c r="SOD498" s="1"/>
      <c r="SOE498" s="1"/>
      <c r="SOF498" s="1"/>
      <c r="SOG498" s="1"/>
      <c r="SOH498" s="1"/>
      <c r="SOI498" s="1"/>
      <c r="SOJ498" s="1"/>
      <c r="SOK498" s="1"/>
      <c r="SOL498" s="1"/>
      <c r="SOM498" s="1"/>
      <c r="SON498" s="1"/>
      <c r="SOO498" s="1"/>
      <c r="SOP498" s="1"/>
      <c r="SOQ498" s="1"/>
      <c r="SOR498" s="1"/>
      <c r="SOS498" s="1"/>
      <c r="SOT498" s="1"/>
      <c r="SOU498" s="1"/>
      <c r="SOV498" s="1"/>
      <c r="SOW498" s="1"/>
      <c r="SOX498" s="1"/>
      <c r="SOY498" s="1"/>
      <c r="SOZ498" s="1"/>
      <c r="SPA498" s="1"/>
      <c r="SPB498" s="1"/>
      <c r="SPC498" s="1"/>
      <c r="SPD498" s="1"/>
      <c r="SPE498" s="1"/>
      <c r="SPF498" s="1"/>
      <c r="SPG498" s="1"/>
      <c r="SPH498" s="1"/>
      <c r="SPI498" s="1"/>
      <c r="SPJ498" s="1"/>
      <c r="SPK498" s="1"/>
      <c r="SPL498" s="1"/>
      <c r="SPM498" s="1"/>
      <c r="SPN498" s="1"/>
      <c r="SPO498" s="1"/>
      <c r="SPP498" s="1"/>
      <c r="SPQ498" s="1"/>
      <c r="SPR498" s="1"/>
      <c r="SPS498" s="1"/>
      <c r="SPT498" s="1"/>
      <c r="SPU498" s="1"/>
      <c r="SPV498" s="1"/>
      <c r="SPW498" s="1"/>
      <c r="SPX498" s="1"/>
      <c r="SPY498" s="1"/>
      <c r="SPZ498" s="1"/>
      <c r="SQA498" s="1"/>
      <c r="SQB498" s="1"/>
      <c r="SQC498" s="1"/>
      <c r="SQD498" s="1"/>
      <c r="SQE498" s="1"/>
      <c r="SQF498" s="1"/>
      <c r="SQG498" s="1"/>
      <c r="SQH498" s="1"/>
      <c r="SQI498" s="1"/>
      <c r="SQJ498" s="1"/>
      <c r="SQK498" s="1"/>
      <c r="SQL498" s="1"/>
      <c r="SQM498" s="1"/>
      <c r="SQN498" s="1"/>
      <c r="SQO498" s="1"/>
      <c r="SQP498" s="1"/>
      <c r="SQQ498" s="1"/>
      <c r="SQR498" s="1"/>
      <c r="SQS498" s="1"/>
      <c r="SQT498" s="1"/>
      <c r="SQU498" s="1"/>
      <c r="SQV498" s="1"/>
      <c r="SQW498" s="1"/>
      <c r="SQX498" s="1"/>
      <c r="SQY498" s="1"/>
      <c r="SQZ498" s="1"/>
      <c r="SRA498" s="1"/>
      <c r="SRB498" s="1"/>
      <c r="SRC498" s="1"/>
      <c r="SRD498" s="1"/>
      <c r="SRE498" s="1"/>
      <c r="SRF498" s="1"/>
      <c r="SRG498" s="1"/>
      <c r="SRH498" s="1"/>
      <c r="SRI498" s="1"/>
      <c r="SRJ498" s="1"/>
      <c r="SRK498" s="1"/>
      <c r="SRL498" s="1"/>
      <c r="SRM498" s="1"/>
      <c r="SRN498" s="1"/>
      <c r="SRO498" s="1"/>
      <c r="SRP498" s="1"/>
      <c r="SRQ498" s="1"/>
      <c r="SRR498" s="1"/>
      <c r="SRS498" s="1"/>
      <c r="SRT498" s="1"/>
      <c r="SRU498" s="1"/>
      <c r="SRV498" s="1"/>
      <c r="SRW498" s="1"/>
      <c r="SRX498" s="1"/>
      <c r="SRY498" s="1"/>
      <c r="SRZ498" s="1"/>
      <c r="SSA498" s="1"/>
      <c r="SSB498" s="1"/>
      <c r="SSC498" s="1"/>
      <c r="SSD498" s="1"/>
      <c r="SSE498" s="1"/>
      <c r="SSF498" s="1"/>
      <c r="SSG498" s="1"/>
      <c r="SSH498" s="1"/>
      <c r="SSI498" s="1"/>
      <c r="SSJ498" s="1"/>
      <c r="SSK498" s="1"/>
      <c r="SSL498" s="1"/>
      <c r="SSM498" s="1"/>
      <c r="SSN498" s="1"/>
      <c r="SSO498" s="1"/>
      <c r="SSP498" s="1"/>
      <c r="SSQ498" s="1"/>
      <c r="SSR498" s="1"/>
      <c r="SSS498" s="1"/>
      <c r="SST498" s="1"/>
      <c r="SSU498" s="1"/>
      <c r="SSV498" s="1"/>
      <c r="SSW498" s="1"/>
      <c r="SSX498" s="1"/>
      <c r="SSY498" s="1"/>
      <c r="SSZ498" s="1"/>
      <c r="STA498" s="1"/>
      <c r="STB498" s="1"/>
      <c r="STC498" s="1"/>
      <c r="STD498" s="1"/>
      <c r="STE498" s="1"/>
      <c r="STF498" s="1"/>
      <c r="STG498" s="1"/>
      <c r="STH498" s="1"/>
      <c r="STI498" s="1"/>
      <c r="STJ498" s="1"/>
      <c r="STK498" s="1"/>
      <c r="STL498" s="1"/>
      <c r="STM498" s="1"/>
      <c r="STN498" s="1"/>
      <c r="STO498" s="1"/>
      <c r="STP498" s="1"/>
      <c r="STQ498" s="1"/>
      <c r="STR498" s="1"/>
      <c r="STS498" s="1"/>
      <c r="STT498" s="1"/>
      <c r="STU498" s="1"/>
      <c r="STV498" s="1"/>
      <c r="STW498" s="1"/>
      <c r="STX498" s="1"/>
      <c r="STY498" s="1"/>
      <c r="STZ498" s="1"/>
      <c r="SUA498" s="1"/>
      <c r="SUB498" s="1"/>
      <c r="SUC498" s="1"/>
      <c r="SUD498" s="1"/>
      <c r="SUE498" s="1"/>
      <c r="SUF498" s="1"/>
      <c r="SUG498" s="1"/>
      <c r="SUH498" s="1"/>
      <c r="SUI498" s="1"/>
      <c r="SUJ498" s="1"/>
      <c r="SUK498" s="1"/>
      <c r="SUL498" s="1"/>
      <c r="SUM498" s="1"/>
      <c r="SUN498" s="1"/>
      <c r="SUO498" s="1"/>
      <c r="SUP498" s="1"/>
      <c r="SUQ498" s="1"/>
      <c r="SUR498" s="1"/>
      <c r="SUS498" s="1"/>
      <c r="SUT498" s="1"/>
      <c r="SUU498" s="1"/>
      <c r="SUV498" s="1"/>
      <c r="SUW498" s="1"/>
      <c r="SUX498" s="1"/>
      <c r="SUY498" s="1"/>
      <c r="SUZ498" s="1"/>
      <c r="SVA498" s="1"/>
      <c r="SVB498" s="1"/>
      <c r="SVC498" s="1"/>
      <c r="SVD498" s="1"/>
      <c r="SVE498" s="1"/>
      <c r="SVF498" s="1"/>
      <c r="SVG498" s="1"/>
      <c r="SVH498" s="1"/>
      <c r="SVI498" s="1"/>
      <c r="SVJ498" s="1"/>
      <c r="SVK498" s="1"/>
      <c r="SVL498" s="1"/>
      <c r="SVM498" s="1"/>
      <c r="SVN498" s="1"/>
      <c r="SVO498" s="1"/>
      <c r="SVP498" s="1"/>
      <c r="SVQ498" s="1"/>
      <c r="SVR498" s="1"/>
      <c r="SVS498" s="1"/>
      <c r="SVT498" s="1"/>
      <c r="SVU498" s="1"/>
      <c r="SVV498" s="1"/>
      <c r="SVW498" s="1"/>
      <c r="SVX498" s="1"/>
      <c r="SVY498" s="1"/>
      <c r="SVZ498" s="1"/>
      <c r="SWA498" s="1"/>
      <c r="SWB498" s="1"/>
      <c r="SWC498" s="1"/>
      <c r="SWD498" s="1"/>
      <c r="SWE498" s="1"/>
      <c r="SWF498" s="1"/>
      <c r="SWG498" s="1"/>
      <c r="SWH498" s="1"/>
      <c r="SWI498" s="1"/>
      <c r="SWJ498" s="1"/>
      <c r="SWK498" s="1"/>
      <c r="SWL498" s="1"/>
      <c r="SWM498" s="1"/>
      <c r="SWN498" s="1"/>
      <c r="SWO498" s="1"/>
      <c r="SWP498" s="1"/>
      <c r="SWQ498" s="1"/>
      <c r="SWR498" s="1"/>
      <c r="SWS498" s="1"/>
      <c r="SWT498" s="1"/>
      <c r="SWU498" s="1"/>
      <c r="SWV498" s="1"/>
      <c r="SWW498" s="1"/>
      <c r="SWX498" s="1"/>
      <c r="SWY498" s="1"/>
      <c r="SWZ498" s="1"/>
      <c r="SXA498" s="1"/>
      <c r="SXB498" s="1"/>
      <c r="SXC498" s="1"/>
      <c r="SXD498" s="1"/>
      <c r="SXE498" s="1"/>
      <c r="SXF498" s="1"/>
      <c r="SXG498" s="1"/>
      <c r="SXH498" s="1"/>
      <c r="SXI498" s="1"/>
      <c r="SXJ498" s="1"/>
      <c r="SXK498" s="1"/>
      <c r="SXL498" s="1"/>
      <c r="SXM498" s="1"/>
      <c r="SXN498" s="1"/>
      <c r="SXO498" s="1"/>
      <c r="SXP498" s="1"/>
      <c r="SXQ498" s="1"/>
      <c r="SXR498" s="1"/>
      <c r="SXS498" s="1"/>
      <c r="SXT498" s="1"/>
      <c r="SXU498" s="1"/>
      <c r="SXV498" s="1"/>
      <c r="SXW498" s="1"/>
      <c r="SXX498" s="1"/>
      <c r="SXY498" s="1"/>
      <c r="SXZ498" s="1"/>
      <c r="SYA498" s="1"/>
      <c r="SYB498" s="1"/>
      <c r="SYC498" s="1"/>
      <c r="SYD498" s="1"/>
      <c r="SYE498" s="1"/>
      <c r="SYF498" s="1"/>
      <c r="SYG498" s="1"/>
      <c r="SYH498" s="1"/>
      <c r="SYI498" s="1"/>
      <c r="SYJ498" s="1"/>
      <c r="SYK498" s="1"/>
      <c r="SYL498" s="1"/>
      <c r="SYM498" s="1"/>
      <c r="SYN498" s="1"/>
      <c r="SYO498" s="1"/>
      <c r="SYP498" s="1"/>
      <c r="SYQ498" s="1"/>
      <c r="SYR498" s="1"/>
      <c r="SYS498" s="1"/>
      <c r="SYT498" s="1"/>
      <c r="SYU498" s="1"/>
      <c r="SYV498" s="1"/>
      <c r="SYW498" s="1"/>
      <c r="SYX498" s="1"/>
      <c r="SYY498" s="1"/>
      <c r="SYZ498" s="1"/>
      <c r="SZA498" s="1"/>
      <c r="SZB498" s="1"/>
      <c r="SZC498" s="1"/>
      <c r="SZD498" s="1"/>
      <c r="SZE498" s="1"/>
      <c r="SZF498" s="1"/>
      <c r="SZG498" s="1"/>
      <c r="SZH498" s="1"/>
      <c r="SZI498" s="1"/>
      <c r="SZJ498" s="1"/>
      <c r="SZK498" s="1"/>
      <c r="SZL498" s="1"/>
      <c r="SZM498" s="1"/>
      <c r="SZN498" s="1"/>
      <c r="SZO498" s="1"/>
      <c r="SZP498" s="1"/>
      <c r="SZQ498" s="1"/>
      <c r="SZR498" s="1"/>
      <c r="SZS498" s="1"/>
      <c r="SZT498" s="1"/>
      <c r="SZU498" s="1"/>
      <c r="SZV498" s="1"/>
      <c r="SZW498" s="1"/>
      <c r="SZX498" s="1"/>
      <c r="SZY498" s="1"/>
      <c r="SZZ498" s="1"/>
      <c r="TAA498" s="1"/>
      <c r="TAB498" s="1"/>
      <c r="TAC498" s="1"/>
      <c r="TAD498" s="1"/>
      <c r="TAE498" s="1"/>
      <c r="TAF498" s="1"/>
      <c r="TAG498" s="1"/>
      <c r="TAH498" s="1"/>
      <c r="TAI498" s="1"/>
      <c r="TAJ498" s="1"/>
      <c r="TAK498" s="1"/>
      <c r="TAL498" s="1"/>
      <c r="TAM498" s="1"/>
      <c r="TAN498" s="1"/>
      <c r="TAO498" s="1"/>
      <c r="TAP498" s="1"/>
      <c r="TAQ498" s="1"/>
      <c r="TAR498" s="1"/>
      <c r="TAS498" s="1"/>
      <c r="TAT498" s="1"/>
      <c r="TAU498" s="1"/>
      <c r="TAV498" s="1"/>
      <c r="TAW498" s="1"/>
      <c r="TAX498" s="1"/>
      <c r="TAY498" s="1"/>
      <c r="TAZ498" s="1"/>
      <c r="TBA498" s="1"/>
      <c r="TBB498" s="1"/>
      <c r="TBC498" s="1"/>
      <c r="TBD498" s="1"/>
      <c r="TBE498" s="1"/>
      <c r="TBF498" s="1"/>
      <c r="TBG498" s="1"/>
      <c r="TBH498" s="1"/>
      <c r="TBI498" s="1"/>
      <c r="TBJ498" s="1"/>
      <c r="TBK498" s="1"/>
      <c r="TBL498" s="1"/>
      <c r="TBM498" s="1"/>
      <c r="TBN498" s="1"/>
      <c r="TBO498" s="1"/>
      <c r="TBP498" s="1"/>
      <c r="TBQ498" s="1"/>
      <c r="TBR498" s="1"/>
      <c r="TBS498" s="1"/>
      <c r="TBT498" s="1"/>
      <c r="TBU498" s="1"/>
      <c r="TBV498" s="1"/>
      <c r="TBW498" s="1"/>
      <c r="TBX498" s="1"/>
      <c r="TBY498" s="1"/>
      <c r="TBZ498" s="1"/>
      <c r="TCA498" s="1"/>
      <c r="TCB498" s="1"/>
      <c r="TCC498" s="1"/>
      <c r="TCD498" s="1"/>
      <c r="TCE498" s="1"/>
      <c r="TCF498" s="1"/>
      <c r="TCG498" s="1"/>
      <c r="TCH498" s="1"/>
      <c r="TCI498" s="1"/>
      <c r="TCJ498" s="1"/>
      <c r="TCK498" s="1"/>
      <c r="TCL498" s="1"/>
      <c r="TCM498" s="1"/>
      <c r="TCN498" s="1"/>
      <c r="TCO498" s="1"/>
      <c r="TCP498" s="1"/>
      <c r="TCQ498" s="1"/>
      <c r="TCR498" s="1"/>
      <c r="TCS498" s="1"/>
      <c r="TCT498" s="1"/>
      <c r="TCU498" s="1"/>
      <c r="TCV498" s="1"/>
      <c r="TCW498" s="1"/>
      <c r="TCX498" s="1"/>
      <c r="TCY498" s="1"/>
      <c r="TCZ498" s="1"/>
      <c r="TDA498" s="1"/>
      <c r="TDB498" s="1"/>
      <c r="TDC498" s="1"/>
      <c r="TDD498" s="1"/>
      <c r="TDE498" s="1"/>
      <c r="TDF498" s="1"/>
      <c r="TDG498" s="1"/>
      <c r="TDH498" s="1"/>
      <c r="TDI498" s="1"/>
      <c r="TDJ498" s="1"/>
      <c r="TDK498" s="1"/>
      <c r="TDL498" s="1"/>
      <c r="TDM498" s="1"/>
      <c r="TDN498" s="1"/>
      <c r="TDO498" s="1"/>
      <c r="TDP498" s="1"/>
      <c r="TDQ498" s="1"/>
      <c r="TDR498" s="1"/>
      <c r="TDS498" s="1"/>
      <c r="TDT498" s="1"/>
      <c r="TDU498" s="1"/>
      <c r="TDV498" s="1"/>
      <c r="TDW498" s="1"/>
      <c r="TDX498" s="1"/>
      <c r="TDY498" s="1"/>
      <c r="TDZ498" s="1"/>
      <c r="TEA498" s="1"/>
      <c r="TEB498" s="1"/>
      <c r="TEC498" s="1"/>
      <c r="TED498" s="1"/>
      <c r="TEE498" s="1"/>
      <c r="TEF498" s="1"/>
      <c r="TEG498" s="1"/>
      <c r="TEH498" s="1"/>
      <c r="TEI498" s="1"/>
      <c r="TEJ498" s="1"/>
      <c r="TEK498" s="1"/>
      <c r="TEL498" s="1"/>
      <c r="TEM498" s="1"/>
      <c r="TEN498" s="1"/>
      <c r="TEO498" s="1"/>
      <c r="TEP498" s="1"/>
      <c r="TEQ498" s="1"/>
      <c r="TER498" s="1"/>
      <c r="TES498" s="1"/>
      <c r="TET498" s="1"/>
      <c r="TEU498" s="1"/>
      <c r="TEV498" s="1"/>
      <c r="TEW498" s="1"/>
      <c r="TEX498" s="1"/>
      <c r="TEY498" s="1"/>
      <c r="TEZ498" s="1"/>
      <c r="TFA498" s="1"/>
      <c r="TFB498" s="1"/>
      <c r="TFC498" s="1"/>
      <c r="TFD498" s="1"/>
      <c r="TFE498" s="1"/>
      <c r="TFF498" s="1"/>
      <c r="TFG498" s="1"/>
      <c r="TFH498" s="1"/>
      <c r="TFI498" s="1"/>
      <c r="TFJ498" s="1"/>
      <c r="TFK498" s="1"/>
      <c r="TFL498" s="1"/>
      <c r="TFM498" s="1"/>
      <c r="TFN498" s="1"/>
      <c r="TFO498" s="1"/>
      <c r="TFP498" s="1"/>
      <c r="TFQ498" s="1"/>
      <c r="TFR498" s="1"/>
      <c r="TFS498" s="1"/>
      <c r="TFT498" s="1"/>
      <c r="TFU498" s="1"/>
      <c r="TFV498" s="1"/>
      <c r="TFW498" s="1"/>
      <c r="TFX498" s="1"/>
      <c r="TFY498" s="1"/>
      <c r="TFZ498" s="1"/>
      <c r="TGA498" s="1"/>
      <c r="TGB498" s="1"/>
      <c r="TGC498" s="1"/>
      <c r="TGD498" s="1"/>
      <c r="TGE498" s="1"/>
      <c r="TGF498" s="1"/>
      <c r="TGG498" s="1"/>
      <c r="TGH498" s="1"/>
      <c r="TGI498" s="1"/>
      <c r="TGJ498" s="1"/>
      <c r="TGK498" s="1"/>
      <c r="TGL498" s="1"/>
      <c r="TGM498" s="1"/>
      <c r="TGN498" s="1"/>
      <c r="TGO498" s="1"/>
      <c r="TGP498" s="1"/>
      <c r="TGQ498" s="1"/>
      <c r="TGR498" s="1"/>
      <c r="TGS498" s="1"/>
      <c r="TGT498" s="1"/>
      <c r="TGU498" s="1"/>
      <c r="TGV498" s="1"/>
      <c r="TGW498" s="1"/>
      <c r="TGX498" s="1"/>
      <c r="TGY498" s="1"/>
      <c r="TGZ498" s="1"/>
      <c r="THA498" s="1"/>
      <c r="THB498" s="1"/>
      <c r="THC498" s="1"/>
      <c r="THD498" s="1"/>
      <c r="THE498" s="1"/>
      <c r="THF498" s="1"/>
      <c r="THG498" s="1"/>
      <c r="THH498" s="1"/>
      <c r="THI498" s="1"/>
      <c r="THJ498" s="1"/>
      <c r="THK498" s="1"/>
      <c r="THL498" s="1"/>
      <c r="THM498" s="1"/>
      <c r="THN498" s="1"/>
      <c r="THO498" s="1"/>
      <c r="THP498" s="1"/>
      <c r="THQ498" s="1"/>
      <c r="THR498" s="1"/>
      <c r="THS498" s="1"/>
      <c r="THT498" s="1"/>
      <c r="THU498" s="1"/>
      <c r="THV498" s="1"/>
      <c r="THW498" s="1"/>
      <c r="THX498" s="1"/>
      <c r="THY498" s="1"/>
      <c r="THZ498" s="1"/>
      <c r="TIA498" s="1"/>
      <c r="TIB498" s="1"/>
      <c r="TIC498" s="1"/>
      <c r="TID498" s="1"/>
      <c r="TIE498" s="1"/>
      <c r="TIF498" s="1"/>
      <c r="TIG498" s="1"/>
      <c r="TIH498" s="1"/>
      <c r="TII498" s="1"/>
      <c r="TIJ498" s="1"/>
      <c r="TIK498" s="1"/>
      <c r="TIL498" s="1"/>
      <c r="TIM498" s="1"/>
      <c r="TIN498" s="1"/>
      <c r="TIO498" s="1"/>
      <c r="TIP498" s="1"/>
      <c r="TIQ498" s="1"/>
      <c r="TIR498" s="1"/>
      <c r="TIS498" s="1"/>
      <c r="TIT498" s="1"/>
      <c r="TIU498" s="1"/>
      <c r="TIV498" s="1"/>
      <c r="TIW498" s="1"/>
      <c r="TIX498" s="1"/>
      <c r="TIY498" s="1"/>
      <c r="TIZ498" s="1"/>
      <c r="TJA498" s="1"/>
      <c r="TJB498" s="1"/>
      <c r="TJC498" s="1"/>
      <c r="TJD498" s="1"/>
      <c r="TJE498" s="1"/>
      <c r="TJF498" s="1"/>
      <c r="TJG498" s="1"/>
      <c r="TJH498" s="1"/>
      <c r="TJI498" s="1"/>
      <c r="TJJ498" s="1"/>
      <c r="TJK498" s="1"/>
      <c r="TJL498" s="1"/>
      <c r="TJM498" s="1"/>
      <c r="TJN498" s="1"/>
      <c r="TJO498" s="1"/>
      <c r="TJP498" s="1"/>
      <c r="TJQ498" s="1"/>
      <c r="TJR498" s="1"/>
      <c r="TJS498" s="1"/>
      <c r="TJT498" s="1"/>
      <c r="TJU498" s="1"/>
      <c r="TJV498" s="1"/>
      <c r="TJW498" s="1"/>
      <c r="TJX498" s="1"/>
      <c r="TJY498" s="1"/>
      <c r="TJZ498" s="1"/>
      <c r="TKA498" s="1"/>
      <c r="TKB498" s="1"/>
      <c r="TKC498" s="1"/>
      <c r="TKD498" s="1"/>
      <c r="TKE498" s="1"/>
      <c r="TKF498" s="1"/>
      <c r="TKG498" s="1"/>
      <c r="TKH498" s="1"/>
      <c r="TKI498" s="1"/>
      <c r="TKJ498" s="1"/>
      <c r="TKK498" s="1"/>
      <c r="TKL498" s="1"/>
      <c r="TKM498" s="1"/>
      <c r="TKN498" s="1"/>
      <c r="TKO498" s="1"/>
      <c r="TKP498" s="1"/>
      <c r="TKQ498" s="1"/>
      <c r="TKR498" s="1"/>
      <c r="TKS498" s="1"/>
      <c r="TKT498" s="1"/>
      <c r="TKU498" s="1"/>
      <c r="TKV498" s="1"/>
      <c r="TKW498" s="1"/>
      <c r="TKX498" s="1"/>
      <c r="TKY498" s="1"/>
      <c r="TKZ498" s="1"/>
      <c r="TLA498" s="1"/>
      <c r="TLB498" s="1"/>
      <c r="TLC498" s="1"/>
      <c r="TLD498" s="1"/>
      <c r="TLE498" s="1"/>
      <c r="TLF498" s="1"/>
      <c r="TLG498" s="1"/>
      <c r="TLH498" s="1"/>
      <c r="TLI498" s="1"/>
      <c r="TLJ498" s="1"/>
      <c r="TLK498" s="1"/>
      <c r="TLL498" s="1"/>
      <c r="TLM498" s="1"/>
      <c r="TLN498" s="1"/>
      <c r="TLO498" s="1"/>
      <c r="TLP498" s="1"/>
      <c r="TLQ498" s="1"/>
      <c r="TLR498" s="1"/>
      <c r="TLS498" s="1"/>
      <c r="TLT498" s="1"/>
      <c r="TLU498" s="1"/>
      <c r="TLV498" s="1"/>
      <c r="TLW498" s="1"/>
      <c r="TLX498" s="1"/>
      <c r="TLY498" s="1"/>
      <c r="TLZ498" s="1"/>
      <c r="TMA498" s="1"/>
      <c r="TMB498" s="1"/>
      <c r="TMC498" s="1"/>
      <c r="TMD498" s="1"/>
      <c r="TME498" s="1"/>
      <c r="TMF498" s="1"/>
      <c r="TMG498" s="1"/>
      <c r="TMH498" s="1"/>
      <c r="TMI498" s="1"/>
      <c r="TMJ498" s="1"/>
      <c r="TMK498" s="1"/>
      <c r="TML498" s="1"/>
      <c r="TMM498" s="1"/>
      <c r="TMN498" s="1"/>
      <c r="TMO498" s="1"/>
      <c r="TMP498" s="1"/>
      <c r="TMQ498" s="1"/>
      <c r="TMR498" s="1"/>
      <c r="TMS498" s="1"/>
      <c r="TMT498" s="1"/>
      <c r="TMU498" s="1"/>
      <c r="TMV498" s="1"/>
      <c r="TMW498" s="1"/>
      <c r="TMX498" s="1"/>
      <c r="TMY498" s="1"/>
      <c r="TMZ498" s="1"/>
      <c r="TNA498" s="1"/>
      <c r="TNB498" s="1"/>
      <c r="TNC498" s="1"/>
      <c r="TND498" s="1"/>
      <c r="TNE498" s="1"/>
      <c r="TNF498" s="1"/>
      <c r="TNG498" s="1"/>
      <c r="TNH498" s="1"/>
      <c r="TNI498" s="1"/>
      <c r="TNJ498" s="1"/>
      <c r="TNK498" s="1"/>
      <c r="TNL498" s="1"/>
      <c r="TNM498" s="1"/>
      <c r="TNN498" s="1"/>
      <c r="TNO498" s="1"/>
      <c r="TNP498" s="1"/>
      <c r="TNQ498" s="1"/>
      <c r="TNR498" s="1"/>
      <c r="TNS498" s="1"/>
      <c r="TNT498" s="1"/>
      <c r="TNU498" s="1"/>
      <c r="TNV498" s="1"/>
      <c r="TNW498" s="1"/>
      <c r="TNX498" s="1"/>
      <c r="TNY498" s="1"/>
      <c r="TNZ498" s="1"/>
      <c r="TOA498" s="1"/>
      <c r="TOB498" s="1"/>
      <c r="TOC498" s="1"/>
      <c r="TOD498" s="1"/>
      <c r="TOE498" s="1"/>
      <c r="TOF498" s="1"/>
      <c r="TOG498" s="1"/>
      <c r="TOH498" s="1"/>
      <c r="TOI498" s="1"/>
      <c r="TOJ498" s="1"/>
      <c r="TOK498" s="1"/>
      <c r="TOL498" s="1"/>
      <c r="TOM498" s="1"/>
      <c r="TON498" s="1"/>
      <c r="TOO498" s="1"/>
      <c r="TOP498" s="1"/>
      <c r="TOQ498" s="1"/>
      <c r="TOR498" s="1"/>
      <c r="TOS498" s="1"/>
      <c r="TOT498" s="1"/>
      <c r="TOU498" s="1"/>
      <c r="TOV498" s="1"/>
      <c r="TOW498" s="1"/>
      <c r="TOX498" s="1"/>
      <c r="TOY498" s="1"/>
      <c r="TOZ498" s="1"/>
      <c r="TPA498" s="1"/>
      <c r="TPB498" s="1"/>
      <c r="TPC498" s="1"/>
      <c r="TPD498" s="1"/>
      <c r="TPE498" s="1"/>
      <c r="TPF498" s="1"/>
      <c r="TPG498" s="1"/>
      <c r="TPH498" s="1"/>
      <c r="TPI498" s="1"/>
      <c r="TPJ498" s="1"/>
      <c r="TPK498" s="1"/>
      <c r="TPL498" s="1"/>
      <c r="TPM498" s="1"/>
      <c r="TPN498" s="1"/>
      <c r="TPO498" s="1"/>
      <c r="TPP498" s="1"/>
      <c r="TPQ498" s="1"/>
      <c r="TPR498" s="1"/>
      <c r="TPS498" s="1"/>
      <c r="TPT498" s="1"/>
      <c r="TPU498" s="1"/>
      <c r="TPV498" s="1"/>
      <c r="TPW498" s="1"/>
      <c r="TPX498" s="1"/>
      <c r="TPY498" s="1"/>
      <c r="TPZ498" s="1"/>
      <c r="TQA498" s="1"/>
      <c r="TQB498" s="1"/>
      <c r="TQC498" s="1"/>
      <c r="TQD498" s="1"/>
      <c r="TQE498" s="1"/>
      <c r="TQF498" s="1"/>
      <c r="TQG498" s="1"/>
      <c r="TQH498" s="1"/>
      <c r="TQI498" s="1"/>
      <c r="TQJ498" s="1"/>
      <c r="TQK498" s="1"/>
      <c r="TQL498" s="1"/>
      <c r="TQM498" s="1"/>
      <c r="TQN498" s="1"/>
      <c r="TQO498" s="1"/>
      <c r="TQP498" s="1"/>
      <c r="TQQ498" s="1"/>
      <c r="TQR498" s="1"/>
      <c r="TQS498" s="1"/>
      <c r="TQT498" s="1"/>
      <c r="TQU498" s="1"/>
      <c r="TQV498" s="1"/>
      <c r="TQW498" s="1"/>
      <c r="TQX498" s="1"/>
      <c r="TQY498" s="1"/>
      <c r="TQZ498" s="1"/>
      <c r="TRA498" s="1"/>
      <c r="TRB498" s="1"/>
      <c r="TRC498" s="1"/>
      <c r="TRD498" s="1"/>
      <c r="TRE498" s="1"/>
      <c r="TRF498" s="1"/>
      <c r="TRG498" s="1"/>
      <c r="TRH498" s="1"/>
      <c r="TRI498" s="1"/>
      <c r="TRJ498" s="1"/>
      <c r="TRK498" s="1"/>
      <c r="TRL498" s="1"/>
      <c r="TRM498" s="1"/>
      <c r="TRN498" s="1"/>
      <c r="TRO498" s="1"/>
      <c r="TRP498" s="1"/>
      <c r="TRQ498" s="1"/>
      <c r="TRR498" s="1"/>
      <c r="TRS498" s="1"/>
      <c r="TRT498" s="1"/>
      <c r="TRU498" s="1"/>
      <c r="TRV498" s="1"/>
      <c r="TRW498" s="1"/>
      <c r="TRX498" s="1"/>
      <c r="TRY498" s="1"/>
      <c r="TRZ498" s="1"/>
      <c r="TSA498" s="1"/>
      <c r="TSB498" s="1"/>
      <c r="TSC498" s="1"/>
      <c r="TSD498" s="1"/>
      <c r="TSE498" s="1"/>
      <c r="TSF498" s="1"/>
      <c r="TSG498" s="1"/>
      <c r="TSH498" s="1"/>
      <c r="TSI498" s="1"/>
      <c r="TSJ498" s="1"/>
      <c r="TSK498" s="1"/>
      <c r="TSL498" s="1"/>
      <c r="TSM498" s="1"/>
      <c r="TSN498" s="1"/>
      <c r="TSO498" s="1"/>
      <c r="TSP498" s="1"/>
      <c r="TSQ498" s="1"/>
      <c r="TSR498" s="1"/>
      <c r="TSS498" s="1"/>
      <c r="TST498" s="1"/>
      <c r="TSU498" s="1"/>
      <c r="TSV498" s="1"/>
      <c r="TSW498" s="1"/>
      <c r="TSX498" s="1"/>
      <c r="TSY498" s="1"/>
      <c r="TSZ498" s="1"/>
      <c r="TTA498" s="1"/>
      <c r="TTB498" s="1"/>
      <c r="TTC498" s="1"/>
      <c r="TTD498" s="1"/>
      <c r="TTE498" s="1"/>
      <c r="TTF498" s="1"/>
      <c r="TTG498" s="1"/>
      <c r="TTH498" s="1"/>
      <c r="TTI498" s="1"/>
      <c r="TTJ498" s="1"/>
      <c r="TTK498" s="1"/>
      <c r="TTL498" s="1"/>
      <c r="TTM498" s="1"/>
      <c r="TTN498" s="1"/>
      <c r="TTO498" s="1"/>
      <c r="TTP498" s="1"/>
      <c r="TTQ498" s="1"/>
      <c r="TTR498" s="1"/>
      <c r="TTS498" s="1"/>
      <c r="TTT498" s="1"/>
      <c r="TTU498" s="1"/>
      <c r="TTV498" s="1"/>
      <c r="TTW498" s="1"/>
      <c r="TTX498" s="1"/>
      <c r="TTY498" s="1"/>
      <c r="TTZ498" s="1"/>
      <c r="TUA498" s="1"/>
      <c r="TUB498" s="1"/>
      <c r="TUC498" s="1"/>
      <c r="TUD498" s="1"/>
      <c r="TUE498" s="1"/>
      <c r="TUF498" s="1"/>
      <c r="TUG498" s="1"/>
      <c r="TUH498" s="1"/>
      <c r="TUI498" s="1"/>
      <c r="TUJ498" s="1"/>
      <c r="TUK498" s="1"/>
      <c r="TUL498" s="1"/>
      <c r="TUM498" s="1"/>
      <c r="TUN498" s="1"/>
      <c r="TUO498" s="1"/>
      <c r="TUP498" s="1"/>
      <c r="TUQ498" s="1"/>
      <c r="TUR498" s="1"/>
      <c r="TUS498" s="1"/>
      <c r="TUT498" s="1"/>
      <c r="TUU498" s="1"/>
      <c r="TUV498" s="1"/>
      <c r="TUW498" s="1"/>
      <c r="TUX498" s="1"/>
      <c r="TUY498" s="1"/>
      <c r="TUZ498" s="1"/>
      <c r="TVA498" s="1"/>
      <c r="TVB498" s="1"/>
      <c r="TVC498" s="1"/>
      <c r="TVD498" s="1"/>
      <c r="TVE498" s="1"/>
      <c r="TVF498" s="1"/>
      <c r="TVG498" s="1"/>
      <c r="TVH498" s="1"/>
      <c r="TVI498" s="1"/>
      <c r="TVJ498" s="1"/>
      <c r="TVK498" s="1"/>
      <c r="TVL498" s="1"/>
      <c r="TVM498" s="1"/>
      <c r="TVN498" s="1"/>
      <c r="TVO498" s="1"/>
      <c r="TVP498" s="1"/>
      <c r="TVQ498" s="1"/>
      <c r="TVR498" s="1"/>
      <c r="TVS498" s="1"/>
      <c r="TVT498" s="1"/>
      <c r="TVU498" s="1"/>
      <c r="TVV498" s="1"/>
      <c r="TVW498" s="1"/>
      <c r="TVX498" s="1"/>
      <c r="TVY498" s="1"/>
      <c r="TVZ498" s="1"/>
      <c r="TWA498" s="1"/>
      <c r="TWB498" s="1"/>
      <c r="TWC498" s="1"/>
      <c r="TWD498" s="1"/>
      <c r="TWE498" s="1"/>
      <c r="TWF498" s="1"/>
      <c r="TWG498" s="1"/>
      <c r="TWH498" s="1"/>
      <c r="TWI498" s="1"/>
      <c r="TWJ498" s="1"/>
      <c r="TWK498" s="1"/>
      <c r="TWL498" s="1"/>
      <c r="TWM498" s="1"/>
      <c r="TWN498" s="1"/>
      <c r="TWO498" s="1"/>
      <c r="TWP498" s="1"/>
      <c r="TWQ498" s="1"/>
      <c r="TWR498" s="1"/>
      <c r="TWS498" s="1"/>
      <c r="TWT498" s="1"/>
      <c r="TWU498" s="1"/>
      <c r="TWV498" s="1"/>
      <c r="TWW498" s="1"/>
      <c r="TWX498" s="1"/>
      <c r="TWY498" s="1"/>
      <c r="TWZ498" s="1"/>
      <c r="TXA498" s="1"/>
      <c r="TXB498" s="1"/>
      <c r="TXC498" s="1"/>
      <c r="TXD498" s="1"/>
      <c r="TXE498" s="1"/>
      <c r="TXF498" s="1"/>
      <c r="TXG498" s="1"/>
      <c r="TXH498" s="1"/>
      <c r="TXI498" s="1"/>
      <c r="TXJ498" s="1"/>
      <c r="TXK498" s="1"/>
      <c r="TXL498" s="1"/>
      <c r="TXM498" s="1"/>
      <c r="TXN498" s="1"/>
      <c r="TXO498" s="1"/>
      <c r="TXP498" s="1"/>
      <c r="TXQ498" s="1"/>
      <c r="TXR498" s="1"/>
      <c r="TXS498" s="1"/>
      <c r="TXT498" s="1"/>
      <c r="TXU498" s="1"/>
      <c r="TXV498" s="1"/>
      <c r="TXW498" s="1"/>
      <c r="TXX498" s="1"/>
      <c r="TXY498" s="1"/>
      <c r="TXZ498" s="1"/>
      <c r="TYA498" s="1"/>
      <c r="TYB498" s="1"/>
      <c r="TYC498" s="1"/>
      <c r="TYD498" s="1"/>
      <c r="TYE498" s="1"/>
      <c r="TYF498" s="1"/>
      <c r="TYG498" s="1"/>
      <c r="TYH498" s="1"/>
      <c r="TYI498" s="1"/>
      <c r="TYJ498" s="1"/>
      <c r="TYK498" s="1"/>
      <c r="TYL498" s="1"/>
      <c r="TYM498" s="1"/>
      <c r="TYN498" s="1"/>
      <c r="TYO498" s="1"/>
      <c r="TYP498" s="1"/>
      <c r="TYQ498" s="1"/>
      <c r="TYR498" s="1"/>
      <c r="TYS498" s="1"/>
      <c r="TYT498" s="1"/>
      <c r="TYU498" s="1"/>
      <c r="TYV498" s="1"/>
      <c r="TYW498" s="1"/>
      <c r="TYX498" s="1"/>
      <c r="TYY498" s="1"/>
      <c r="TYZ498" s="1"/>
      <c r="TZA498" s="1"/>
      <c r="TZB498" s="1"/>
      <c r="TZC498" s="1"/>
      <c r="TZD498" s="1"/>
      <c r="TZE498" s="1"/>
      <c r="TZF498" s="1"/>
      <c r="TZG498" s="1"/>
      <c r="TZH498" s="1"/>
      <c r="TZI498" s="1"/>
      <c r="TZJ498" s="1"/>
      <c r="TZK498" s="1"/>
      <c r="TZL498" s="1"/>
      <c r="TZM498" s="1"/>
      <c r="TZN498" s="1"/>
      <c r="TZO498" s="1"/>
      <c r="TZP498" s="1"/>
      <c r="TZQ498" s="1"/>
      <c r="TZR498" s="1"/>
      <c r="TZS498" s="1"/>
      <c r="TZT498" s="1"/>
      <c r="TZU498" s="1"/>
      <c r="TZV498" s="1"/>
      <c r="TZW498" s="1"/>
      <c r="TZX498" s="1"/>
      <c r="TZY498" s="1"/>
      <c r="TZZ498" s="1"/>
      <c r="UAA498" s="1"/>
      <c r="UAB498" s="1"/>
      <c r="UAC498" s="1"/>
      <c r="UAD498" s="1"/>
      <c r="UAE498" s="1"/>
      <c r="UAF498" s="1"/>
      <c r="UAG498" s="1"/>
      <c r="UAH498" s="1"/>
      <c r="UAI498" s="1"/>
      <c r="UAJ498" s="1"/>
      <c r="UAK498" s="1"/>
      <c r="UAL498" s="1"/>
      <c r="UAM498" s="1"/>
      <c r="UAN498" s="1"/>
      <c r="UAO498" s="1"/>
      <c r="UAP498" s="1"/>
      <c r="UAQ498" s="1"/>
      <c r="UAR498" s="1"/>
      <c r="UAS498" s="1"/>
      <c r="UAT498" s="1"/>
      <c r="UAU498" s="1"/>
      <c r="UAV498" s="1"/>
      <c r="UAW498" s="1"/>
      <c r="UAX498" s="1"/>
      <c r="UAY498" s="1"/>
      <c r="UAZ498" s="1"/>
      <c r="UBA498" s="1"/>
      <c r="UBB498" s="1"/>
      <c r="UBC498" s="1"/>
      <c r="UBD498" s="1"/>
      <c r="UBE498" s="1"/>
      <c r="UBF498" s="1"/>
      <c r="UBG498" s="1"/>
      <c r="UBH498" s="1"/>
      <c r="UBI498" s="1"/>
      <c r="UBJ498" s="1"/>
      <c r="UBK498" s="1"/>
      <c r="UBL498" s="1"/>
      <c r="UBM498" s="1"/>
      <c r="UBN498" s="1"/>
      <c r="UBO498" s="1"/>
      <c r="UBP498" s="1"/>
      <c r="UBQ498" s="1"/>
      <c r="UBR498" s="1"/>
      <c r="UBS498" s="1"/>
      <c r="UBT498" s="1"/>
      <c r="UBU498" s="1"/>
      <c r="UBV498" s="1"/>
      <c r="UBW498" s="1"/>
      <c r="UBX498" s="1"/>
      <c r="UBY498" s="1"/>
      <c r="UBZ498" s="1"/>
      <c r="UCA498" s="1"/>
      <c r="UCB498" s="1"/>
      <c r="UCC498" s="1"/>
      <c r="UCD498" s="1"/>
      <c r="UCE498" s="1"/>
      <c r="UCF498" s="1"/>
      <c r="UCG498" s="1"/>
      <c r="UCH498" s="1"/>
      <c r="UCI498" s="1"/>
      <c r="UCJ498" s="1"/>
      <c r="UCK498" s="1"/>
      <c r="UCL498" s="1"/>
      <c r="UCM498" s="1"/>
      <c r="UCN498" s="1"/>
      <c r="UCO498" s="1"/>
      <c r="UCP498" s="1"/>
      <c r="UCQ498" s="1"/>
      <c r="UCR498" s="1"/>
      <c r="UCS498" s="1"/>
      <c r="UCT498" s="1"/>
      <c r="UCU498" s="1"/>
      <c r="UCV498" s="1"/>
      <c r="UCW498" s="1"/>
      <c r="UCX498" s="1"/>
      <c r="UCY498" s="1"/>
      <c r="UCZ498" s="1"/>
      <c r="UDA498" s="1"/>
      <c r="UDB498" s="1"/>
      <c r="UDC498" s="1"/>
      <c r="UDD498" s="1"/>
      <c r="UDE498" s="1"/>
      <c r="UDF498" s="1"/>
      <c r="UDG498" s="1"/>
      <c r="UDH498" s="1"/>
      <c r="UDI498" s="1"/>
      <c r="UDJ498" s="1"/>
      <c r="UDK498" s="1"/>
      <c r="UDL498" s="1"/>
      <c r="UDM498" s="1"/>
      <c r="UDN498" s="1"/>
      <c r="UDO498" s="1"/>
      <c r="UDP498" s="1"/>
      <c r="UDQ498" s="1"/>
      <c r="UDR498" s="1"/>
      <c r="UDS498" s="1"/>
      <c r="UDT498" s="1"/>
      <c r="UDU498" s="1"/>
      <c r="UDV498" s="1"/>
      <c r="UDW498" s="1"/>
      <c r="UDX498" s="1"/>
      <c r="UDY498" s="1"/>
      <c r="UDZ498" s="1"/>
      <c r="UEA498" s="1"/>
      <c r="UEB498" s="1"/>
      <c r="UEC498" s="1"/>
      <c r="UED498" s="1"/>
      <c r="UEE498" s="1"/>
      <c r="UEF498" s="1"/>
      <c r="UEG498" s="1"/>
      <c r="UEH498" s="1"/>
      <c r="UEI498" s="1"/>
      <c r="UEJ498" s="1"/>
      <c r="UEK498" s="1"/>
      <c r="UEL498" s="1"/>
      <c r="UEM498" s="1"/>
      <c r="UEN498" s="1"/>
      <c r="UEO498" s="1"/>
      <c r="UEP498" s="1"/>
      <c r="UEQ498" s="1"/>
      <c r="UER498" s="1"/>
      <c r="UES498" s="1"/>
      <c r="UET498" s="1"/>
      <c r="UEU498" s="1"/>
      <c r="UEV498" s="1"/>
      <c r="UEW498" s="1"/>
      <c r="UEX498" s="1"/>
      <c r="UEY498" s="1"/>
      <c r="UEZ498" s="1"/>
      <c r="UFA498" s="1"/>
      <c r="UFB498" s="1"/>
      <c r="UFC498" s="1"/>
      <c r="UFD498" s="1"/>
      <c r="UFE498" s="1"/>
      <c r="UFF498" s="1"/>
      <c r="UFG498" s="1"/>
      <c r="UFH498" s="1"/>
      <c r="UFI498" s="1"/>
      <c r="UFJ498" s="1"/>
      <c r="UFK498" s="1"/>
      <c r="UFL498" s="1"/>
      <c r="UFM498" s="1"/>
      <c r="UFN498" s="1"/>
      <c r="UFO498" s="1"/>
      <c r="UFP498" s="1"/>
      <c r="UFQ498" s="1"/>
      <c r="UFR498" s="1"/>
      <c r="UFS498" s="1"/>
      <c r="UFT498" s="1"/>
      <c r="UFU498" s="1"/>
      <c r="UFV498" s="1"/>
      <c r="UFW498" s="1"/>
      <c r="UFX498" s="1"/>
      <c r="UFY498" s="1"/>
      <c r="UFZ498" s="1"/>
      <c r="UGA498" s="1"/>
      <c r="UGB498" s="1"/>
      <c r="UGC498" s="1"/>
      <c r="UGD498" s="1"/>
      <c r="UGE498" s="1"/>
      <c r="UGF498" s="1"/>
      <c r="UGG498" s="1"/>
      <c r="UGH498" s="1"/>
      <c r="UGI498" s="1"/>
      <c r="UGJ498" s="1"/>
      <c r="UGK498" s="1"/>
      <c r="UGL498" s="1"/>
      <c r="UGM498" s="1"/>
      <c r="UGN498" s="1"/>
      <c r="UGO498" s="1"/>
      <c r="UGP498" s="1"/>
      <c r="UGQ498" s="1"/>
      <c r="UGR498" s="1"/>
      <c r="UGS498" s="1"/>
      <c r="UGT498" s="1"/>
      <c r="UGU498" s="1"/>
      <c r="UGV498" s="1"/>
      <c r="UGW498" s="1"/>
      <c r="UGX498" s="1"/>
      <c r="UGY498" s="1"/>
      <c r="UGZ498" s="1"/>
      <c r="UHA498" s="1"/>
      <c r="UHB498" s="1"/>
      <c r="UHC498" s="1"/>
      <c r="UHD498" s="1"/>
      <c r="UHE498" s="1"/>
      <c r="UHF498" s="1"/>
      <c r="UHG498" s="1"/>
      <c r="UHH498" s="1"/>
      <c r="UHI498" s="1"/>
      <c r="UHJ498" s="1"/>
      <c r="UHK498" s="1"/>
      <c r="UHL498" s="1"/>
      <c r="UHM498" s="1"/>
      <c r="UHN498" s="1"/>
      <c r="UHO498" s="1"/>
      <c r="UHP498" s="1"/>
      <c r="UHQ498" s="1"/>
      <c r="UHR498" s="1"/>
      <c r="UHS498" s="1"/>
      <c r="UHT498" s="1"/>
      <c r="UHU498" s="1"/>
      <c r="UHV498" s="1"/>
      <c r="UHW498" s="1"/>
      <c r="UHX498" s="1"/>
      <c r="UHY498" s="1"/>
      <c r="UHZ498" s="1"/>
      <c r="UIA498" s="1"/>
      <c r="UIB498" s="1"/>
      <c r="UIC498" s="1"/>
      <c r="UID498" s="1"/>
      <c r="UIE498" s="1"/>
      <c r="UIF498" s="1"/>
      <c r="UIG498" s="1"/>
      <c r="UIH498" s="1"/>
      <c r="UII498" s="1"/>
      <c r="UIJ498" s="1"/>
      <c r="UIK498" s="1"/>
      <c r="UIL498" s="1"/>
      <c r="UIM498" s="1"/>
      <c r="UIN498" s="1"/>
      <c r="UIO498" s="1"/>
      <c r="UIP498" s="1"/>
      <c r="UIQ498" s="1"/>
      <c r="UIR498" s="1"/>
      <c r="UIS498" s="1"/>
      <c r="UIT498" s="1"/>
      <c r="UIU498" s="1"/>
      <c r="UIV498" s="1"/>
      <c r="UIW498" s="1"/>
      <c r="UIX498" s="1"/>
      <c r="UIY498" s="1"/>
      <c r="UIZ498" s="1"/>
      <c r="UJA498" s="1"/>
      <c r="UJB498" s="1"/>
      <c r="UJC498" s="1"/>
      <c r="UJD498" s="1"/>
      <c r="UJE498" s="1"/>
      <c r="UJF498" s="1"/>
      <c r="UJG498" s="1"/>
      <c r="UJH498" s="1"/>
      <c r="UJI498" s="1"/>
      <c r="UJJ498" s="1"/>
      <c r="UJK498" s="1"/>
      <c r="UJL498" s="1"/>
      <c r="UJM498" s="1"/>
      <c r="UJN498" s="1"/>
      <c r="UJO498" s="1"/>
      <c r="UJP498" s="1"/>
      <c r="UJQ498" s="1"/>
      <c r="UJR498" s="1"/>
      <c r="UJS498" s="1"/>
      <c r="UJT498" s="1"/>
      <c r="UJU498" s="1"/>
      <c r="UJV498" s="1"/>
      <c r="UJW498" s="1"/>
      <c r="UJX498" s="1"/>
      <c r="UJY498" s="1"/>
      <c r="UJZ498" s="1"/>
      <c r="UKA498" s="1"/>
      <c r="UKB498" s="1"/>
      <c r="UKC498" s="1"/>
      <c r="UKD498" s="1"/>
      <c r="UKE498" s="1"/>
      <c r="UKF498" s="1"/>
      <c r="UKG498" s="1"/>
      <c r="UKH498" s="1"/>
      <c r="UKI498" s="1"/>
      <c r="UKJ498" s="1"/>
      <c r="UKK498" s="1"/>
      <c r="UKL498" s="1"/>
      <c r="UKM498" s="1"/>
      <c r="UKN498" s="1"/>
      <c r="UKO498" s="1"/>
      <c r="UKP498" s="1"/>
      <c r="UKQ498" s="1"/>
      <c r="UKR498" s="1"/>
      <c r="UKS498" s="1"/>
      <c r="UKT498" s="1"/>
      <c r="UKU498" s="1"/>
      <c r="UKV498" s="1"/>
      <c r="UKW498" s="1"/>
      <c r="UKX498" s="1"/>
      <c r="UKY498" s="1"/>
      <c r="UKZ498" s="1"/>
      <c r="ULA498" s="1"/>
      <c r="ULB498" s="1"/>
      <c r="ULC498" s="1"/>
      <c r="ULD498" s="1"/>
      <c r="ULE498" s="1"/>
      <c r="ULF498" s="1"/>
      <c r="ULG498" s="1"/>
      <c r="ULH498" s="1"/>
      <c r="ULI498" s="1"/>
      <c r="ULJ498" s="1"/>
      <c r="ULK498" s="1"/>
      <c r="ULL498" s="1"/>
      <c r="ULM498" s="1"/>
      <c r="ULN498" s="1"/>
      <c r="ULO498" s="1"/>
      <c r="ULP498" s="1"/>
      <c r="ULQ498" s="1"/>
      <c r="ULR498" s="1"/>
      <c r="ULS498" s="1"/>
      <c r="ULT498" s="1"/>
      <c r="ULU498" s="1"/>
      <c r="ULV498" s="1"/>
      <c r="ULW498" s="1"/>
      <c r="ULX498" s="1"/>
      <c r="ULY498" s="1"/>
      <c r="ULZ498" s="1"/>
      <c r="UMA498" s="1"/>
      <c r="UMB498" s="1"/>
      <c r="UMC498" s="1"/>
      <c r="UMD498" s="1"/>
      <c r="UME498" s="1"/>
      <c r="UMF498" s="1"/>
      <c r="UMG498" s="1"/>
      <c r="UMH498" s="1"/>
      <c r="UMI498" s="1"/>
      <c r="UMJ498" s="1"/>
      <c r="UMK498" s="1"/>
      <c r="UML498" s="1"/>
      <c r="UMM498" s="1"/>
      <c r="UMN498" s="1"/>
      <c r="UMO498" s="1"/>
      <c r="UMP498" s="1"/>
      <c r="UMQ498" s="1"/>
      <c r="UMR498" s="1"/>
      <c r="UMS498" s="1"/>
      <c r="UMT498" s="1"/>
      <c r="UMU498" s="1"/>
      <c r="UMV498" s="1"/>
      <c r="UMW498" s="1"/>
      <c r="UMX498" s="1"/>
      <c r="UMY498" s="1"/>
      <c r="UMZ498" s="1"/>
      <c r="UNA498" s="1"/>
      <c r="UNB498" s="1"/>
      <c r="UNC498" s="1"/>
      <c r="UND498" s="1"/>
      <c r="UNE498" s="1"/>
      <c r="UNF498" s="1"/>
      <c r="UNG498" s="1"/>
      <c r="UNH498" s="1"/>
      <c r="UNI498" s="1"/>
      <c r="UNJ498" s="1"/>
      <c r="UNK498" s="1"/>
      <c r="UNL498" s="1"/>
      <c r="UNM498" s="1"/>
      <c r="UNN498" s="1"/>
      <c r="UNO498" s="1"/>
      <c r="UNP498" s="1"/>
      <c r="UNQ498" s="1"/>
      <c r="UNR498" s="1"/>
      <c r="UNS498" s="1"/>
      <c r="UNT498" s="1"/>
      <c r="UNU498" s="1"/>
      <c r="UNV498" s="1"/>
      <c r="UNW498" s="1"/>
      <c r="UNX498" s="1"/>
      <c r="UNY498" s="1"/>
      <c r="UNZ498" s="1"/>
      <c r="UOA498" s="1"/>
      <c r="UOB498" s="1"/>
      <c r="UOC498" s="1"/>
      <c r="UOD498" s="1"/>
      <c r="UOE498" s="1"/>
      <c r="UOF498" s="1"/>
      <c r="UOG498" s="1"/>
      <c r="UOH498" s="1"/>
      <c r="UOI498" s="1"/>
      <c r="UOJ498" s="1"/>
      <c r="UOK498" s="1"/>
      <c r="UOL498" s="1"/>
      <c r="UOM498" s="1"/>
      <c r="UON498" s="1"/>
      <c r="UOO498" s="1"/>
      <c r="UOP498" s="1"/>
      <c r="UOQ498" s="1"/>
      <c r="UOR498" s="1"/>
      <c r="UOS498" s="1"/>
      <c r="UOT498" s="1"/>
      <c r="UOU498" s="1"/>
      <c r="UOV498" s="1"/>
      <c r="UOW498" s="1"/>
      <c r="UOX498" s="1"/>
      <c r="UOY498" s="1"/>
      <c r="UOZ498" s="1"/>
      <c r="UPA498" s="1"/>
      <c r="UPB498" s="1"/>
      <c r="UPC498" s="1"/>
      <c r="UPD498" s="1"/>
      <c r="UPE498" s="1"/>
      <c r="UPF498" s="1"/>
      <c r="UPG498" s="1"/>
      <c r="UPH498" s="1"/>
      <c r="UPI498" s="1"/>
      <c r="UPJ498" s="1"/>
      <c r="UPK498" s="1"/>
      <c r="UPL498" s="1"/>
      <c r="UPM498" s="1"/>
      <c r="UPN498" s="1"/>
      <c r="UPO498" s="1"/>
      <c r="UPP498" s="1"/>
      <c r="UPQ498" s="1"/>
      <c r="UPR498" s="1"/>
      <c r="UPS498" s="1"/>
      <c r="UPT498" s="1"/>
      <c r="UPU498" s="1"/>
      <c r="UPV498" s="1"/>
      <c r="UPW498" s="1"/>
      <c r="UPX498" s="1"/>
      <c r="UPY498" s="1"/>
      <c r="UPZ498" s="1"/>
      <c r="UQA498" s="1"/>
      <c r="UQB498" s="1"/>
      <c r="UQC498" s="1"/>
      <c r="UQD498" s="1"/>
      <c r="UQE498" s="1"/>
      <c r="UQF498" s="1"/>
      <c r="UQG498" s="1"/>
      <c r="UQH498" s="1"/>
      <c r="UQI498" s="1"/>
      <c r="UQJ498" s="1"/>
      <c r="UQK498" s="1"/>
      <c r="UQL498" s="1"/>
      <c r="UQM498" s="1"/>
      <c r="UQN498" s="1"/>
      <c r="UQO498" s="1"/>
      <c r="UQP498" s="1"/>
      <c r="UQQ498" s="1"/>
      <c r="UQR498" s="1"/>
      <c r="UQS498" s="1"/>
      <c r="UQT498" s="1"/>
      <c r="UQU498" s="1"/>
      <c r="UQV498" s="1"/>
      <c r="UQW498" s="1"/>
      <c r="UQX498" s="1"/>
      <c r="UQY498" s="1"/>
      <c r="UQZ498" s="1"/>
      <c r="URA498" s="1"/>
      <c r="URB498" s="1"/>
      <c r="URC498" s="1"/>
      <c r="URD498" s="1"/>
      <c r="URE498" s="1"/>
      <c r="URF498" s="1"/>
      <c r="URG498" s="1"/>
      <c r="URH498" s="1"/>
      <c r="URI498" s="1"/>
      <c r="URJ498" s="1"/>
      <c r="URK498" s="1"/>
      <c r="URL498" s="1"/>
      <c r="URM498" s="1"/>
      <c r="URN498" s="1"/>
      <c r="URO498" s="1"/>
      <c r="URP498" s="1"/>
      <c r="URQ498" s="1"/>
      <c r="URR498" s="1"/>
      <c r="URS498" s="1"/>
      <c r="URT498" s="1"/>
      <c r="URU498" s="1"/>
      <c r="URV498" s="1"/>
      <c r="URW498" s="1"/>
      <c r="URX498" s="1"/>
      <c r="URY498" s="1"/>
      <c r="URZ498" s="1"/>
      <c r="USA498" s="1"/>
      <c r="USB498" s="1"/>
      <c r="USC498" s="1"/>
      <c r="USD498" s="1"/>
      <c r="USE498" s="1"/>
      <c r="USF498" s="1"/>
      <c r="USG498" s="1"/>
      <c r="USH498" s="1"/>
      <c r="USI498" s="1"/>
      <c r="USJ498" s="1"/>
      <c r="USK498" s="1"/>
      <c r="USL498" s="1"/>
      <c r="USM498" s="1"/>
      <c r="USN498" s="1"/>
      <c r="USO498" s="1"/>
      <c r="USP498" s="1"/>
      <c r="USQ498" s="1"/>
      <c r="USR498" s="1"/>
      <c r="USS498" s="1"/>
      <c r="UST498" s="1"/>
      <c r="USU498" s="1"/>
      <c r="USV498" s="1"/>
      <c r="USW498" s="1"/>
      <c r="USX498" s="1"/>
      <c r="USY498" s="1"/>
      <c r="USZ498" s="1"/>
      <c r="UTA498" s="1"/>
      <c r="UTB498" s="1"/>
      <c r="UTC498" s="1"/>
      <c r="UTD498" s="1"/>
      <c r="UTE498" s="1"/>
      <c r="UTF498" s="1"/>
      <c r="UTG498" s="1"/>
      <c r="UTH498" s="1"/>
      <c r="UTI498" s="1"/>
      <c r="UTJ498" s="1"/>
      <c r="UTK498" s="1"/>
      <c r="UTL498" s="1"/>
      <c r="UTM498" s="1"/>
      <c r="UTN498" s="1"/>
      <c r="UTO498" s="1"/>
      <c r="UTP498" s="1"/>
      <c r="UTQ498" s="1"/>
      <c r="UTR498" s="1"/>
      <c r="UTS498" s="1"/>
      <c r="UTT498" s="1"/>
      <c r="UTU498" s="1"/>
      <c r="UTV498" s="1"/>
      <c r="UTW498" s="1"/>
      <c r="UTX498" s="1"/>
      <c r="UTY498" s="1"/>
      <c r="UTZ498" s="1"/>
      <c r="UUA498" s="1"/>
      <c r="UUB498" s="1"/>
      <c r="UUC498" s="1"/>
      <c r="UUD498" s="1"/>
      <c r="UUE498" s="1"/>
      <c r="UUF498" s="1"/>
      <c r="UUG498" s="1"/>
      <c r="UUH498" s="1"/>
      <c r="UUI498" s="1"/>
      <c r="UUJ498" s="1"/>
      <c r="UUK498" s="1"/>
      <c r="UUL498" s="1"/>
      <c r="UUM498" s="1"/>
      <c r="UUN498" s="1"/>
      <c r="UUO498" s="1"/>
      <c r="UUP498" s="1"/>
      <c r="UUQ498" s="1"/>
      <c r="UUR498" s="1"/>
      <c r="UUS498" s="1"/>
      <c r="UUT498" s="1"/>
      <c r="UUU498" s="1"/>
      <c r="UUV498" s="1"/>
      <c r="UUW498" s="1"/>
      <c r="UUX498" s="1"/>
      <c r="UUY498" s="1"/>
      <c r="UUZ498" s="1"/>
      <c r="UVA498" s="1"/>
      <c r="UVB498" s="1"/>
      <c r="UVC498" s="1"/>
      <c r="UVD498" s="1"/>
      <c r="UVE498" s="1"/>
      <c r="UVF498" s="1"/>
      <c r="UVG498" s="1"/>
      <c r="UVH498" s="1"/>
      <c r="UVI498" s="1"/>
      <c r="UVJ498" s="1"/>
      <c r="UVK498" s="1"/>
      <c r="UVL498" s="1"/>
      <c r="UVM498" s="1"/>
      <c r="UVN498" s="1"/>
      <c r="UVO498" s="1"/>
      <c r="UVP498" s="1"/>
      <c r="UVQ498" s="1"/>
      <c r="UVR498" s="1"/>
      <c r="UVS498" s="1"/>
      <c r="UVT498" s="1"/>
      <c r="UVU498" s="1"/>
      <c r="UVV498" s="1"/>
      <c r="UVW498" s="1"/>
      <c r="UVX498" s="1"/>
      <c r="UVY498" s="1"/>
      <c r="UVZ498" s="1"/>
      <c r="UWA498" s="1"/>
      <c r="UWB498" s="1"/>
      <c r="UWC498" s="1"/>
      <c r="UWD498" s="1"/>
      <c r="UWE498" s="1"/>
      <c r="UWF498" s="1"/>
      <c r="UWG498" s="1"/>
      <c r="UWH498" s="1"/>
      <c r="UWI498" s="1"/>
      <c r="UWJ498" s="1"/>
      <c r="UWK498" s="1"/>
      <c r="UWL498" s="1"/>
      <c r="UWM498" s="1"/>
      <c r="UWN498" s="1"/>
      <c r="UWO498" s="1"/>
      <c r="UWP498" s="1"/>
      <c r="UWQ498" s="1"/>
      <c r="UWR498" s="1"/>
      <c r="UWS498" s="1"/>
      <c r="UWT498" s="1"/>
      <c r="UWU498" s="1"/>
      <c r="UWV498" s="1"/>
      <c r="UWW498" s="1"/>
      <c r="UWX498" s="1"/>
      <c r="UWY498" s="1"/>
      <c r="UWZ498" s="1"/>
      <c r="UXA498" s="1"/>
      <c r="UXB498" s="1"/>
      <c r="UXC498" s="1"/>
      <c r="UXD498" s="1"/>
      <c r="UXE498" s="1"/>
      <c r="UXF498" s="1"/>
      <c r="UXG498" s="1"/>
      <c r="UXH498" s="1"/>
      <c r="UXI498" s="1"/>
      <c r="UXJ498" s="1"/>
      <c r="UXK498" s="1"/>
      <c r="UXL498" s="1"/>
      <c r="UXM498" s="1"/>
      <c r="UXN498" s="1"/>
      <c r="UXO498" s="1"/>
      <c r="UXP498" s="1"/>
      <c r="UXQ498" s="1"/>
      <c r="UXR498" s="1"/>
      <c r="UXS498" s="1"/>
      <c r="UXT498" s="1"/>
      <c r="UXU498" s="1"/>
      <c r="UXV498" s="1"/>
      <c r="UXW498" s="1"/>
      <c r="UXX498" s="1"/>
      <c r="UXY498" s="1"/>
      <c r="UXZ498" s="1"/>
      <c r="UYA498" s="1"/>
      <c r="UYB498" s="1"/>
      <c r="UYC498" s="1"/>
      <c r="UYD498" s="1"/>
      <c r="UYE498" s="1"/>
      <c r="UYF498" s="1"/>
      <c r="UYG498" s="1"/>
      <c r="UYH498" s="1"/>
      <c r="UYI498" s="1"/>
      <c r="UYJ498" s="1"/>
      <c r="UYK498" s="1"/>
      <c r="UYL498" s="1"/>
      <c r="UYM498" s="1"/>
      <c r="UYN498" s="1"/>
      <c r="UYO498" s="1"/>
      <c r="UYP498" s="1"/>
      <c r="UYQ498" s="1"/>
      <c r="UYR498" s="1"/>
      <c r="UYS498" s="1"/>
      <c r="UYT498" s="1"/>
      <c r="UYU498" s="1"/>
      <c r="UYV498" s="1"/>
      <c r="UYW498" s="1"/>
      <c r="UYX498" s="1"/>
      <c r="UYY498" s="1"/>
      <c r="UYZ498" s="1"/>
      <c r="UZA498" s="1"/>
      <c r="UZB498" s="1"/>
      <c r="UZC498" s="1"/>
      <c r="UZD498" s="1"/>
      <c r="UZE498" s="1"/>
      <c r="UZF498" s="1"/>
      <c r="UZG498" s="1"/>
      <c r="UZH498" s="1"/>
      <c r="UZI498" s="1"/>
      <c r="UZJ498" s="1"/>
      <c r="UZK498" s="1"/>
      <c r="UZL498" s="1"/>
      <c r="UZM498" s="1"/>
      <c r="UZN498" s="1"/>
      <c r="UZO498" s="1"/>
      <c r="UZP498" s="1"/>
      <c r="UZQ498" s="1"/>
      <c r="UZR498" s="1"/>
      <c r="UZS498" s="1"/>
      <c r="UZT498" s="1"/>
      <c r="UZU498" s="1"/>
      <c r="UZV498" s="1"/>
      <c r="UZW498" s="1"/>
      <c r="UZX498" s="1"/>
      <c r="UZY498" s="1"/>
      <c r="UZZ498" s="1"/>
      <c r="VAA498" s="1"/>
      <c r="VAB498" s="1"/>
      <c r="VAC498" s="1"/>
      <c r="VAD498" s="1"/>
      <c r="VAE498" s="1"/>
      <c r="VAF498" s="1"/>
      <c r="VAG498" s="1"/>
      <c r="VAH498" s="1"/>
      <c r="VAI498" s="1"/>
      <c r="VAJ498" s="1"/>
      <c r="VAK498" s="1"/>
      <c r="VAL498" s="1"/>
      <c r="VAM498" s="1"/>
      <c r="VAN498" s="1"/>
      <c r="VAO498" s="1"/>
      <c r="VAP498" s="1"/>
      <c r="VAQ498" s="1"/>
      <c r="VAR498" s="1"/>
      <c r="VAS498" s="1"/>
      <c r="VAT498" s="1"/>
      <c r="VAU498" s="1"/>
      <c r="VAV498" s="1"/>
      <c r="VAW498" s="1"/>
      <c r="VAX498" s="1"/>
      <c r="VAY498" s="1"/>
      <c r="VAZ498" s="1"/>
      <c r="VBA498" s="1"/>
      <c r="VBB498" s="1"/>
      <c r="VBC498" s="1"/>
      <c r="VBD498" s="1"/>
      <c r="VBE498" s="1"/>
      <c r="VBF498" s="1"/>
      <c r="VBG498" s="1"/>
      <c r="VBH498" s="1"/>
      <c r="VBI498" s="1"/>
      <c r="VBJ498" s="1"/>
      <c r="VBK498" s="1"/>
      <c r="VBL498" s="1"/>
      <c r="VBM498" s="1"/>
      <c r="VBN498" s="1"/>
      <c r="VBO498" s="1"/>
      <c r="VBP498" s="1"/>
      <c r="VBQ498" s="1"/>
      <c r="VBR498" s="1"/>
      <c r="VBS498" s="1"/>
      <c r="VBT498" s="1"/>
      <c r="VBU498" s="1"/>
      <c r="VBV498" s="1"/>
      <c r="VBW498" s="1"/>
      <c r="VBX498" s="1"/>
      <c r="VBY498" s="1"/>
      <c r="VBZ498" s="1"/>
      <c r="VCA498" s="1"/>
      <c r="VCB498" s="1"/>
      <c r="VCC498" s="1"/>
      <c r="VCD498" s="1"/>
      <c r="VCE498" s="1"/>
      <c r="VCF498" s="1"/>
      <c r="VCG498" s="1"/>
      <c r="VCH498" s="1"/>
      <c r="VCI498" s="1"/>
      <c r="VCJ498" s="1"/>
      <c r="VCK498" s="1"/>
      <c r="VCL498" s="1"/>
      <c r="VCM498" s="1"/>
      <c r="VCN498" s="1"/>
      <c r="VCO498" s="1"/>
      <c r="VCP498" s="1"/>
      <c r="VCQ498" s="1"/>
      <c r="VCR498" s="1"/>
      <c r="VCS498" s="1"/>
      <c r="VCT498" s="1"/>
      <c r="VCU498" s="1"/>
      <c r="VCV498" s="1"/>
      <c r="VCW498" s="1"/>
      <c r="VCX498" s="1"/>
      <c r="VCY498" s="1"/>
      <c r="VCZ498" s="1"/>
      <c r="VDA498" s="1"/>
      <c r="VDB498" s="1"/>
      <c r="VDC498" s="1"/>
      <c r="VDD498" s="1"/>
      <c r="VDE498" s="1"/>
      <c r="VDF498" s="1"/>
      <c r="VDG498" s="1"/>
      <c r="VDH498" s="1"/>
      <c r="VDI498" s="1"/>
      <c r="VDJ498" s="1"/>
      <c r="VDK498" s="1"/>
      <c r="VDL498" s="1"/>
      <c r="VDM498" s="1"/>
      <c r="VDN498" s="1"/>
      <c r="VDO498" s="1"/>
      <c r="VDP498" s="1"/>
      <c r="VDQ498" s="1"/>
      <c r="VDR498" s="1"/>
      <c r="VDS498" s="1"/>
      <c r="VDT498" s="1"/>
      <c r="VDU498" s="1"/>
      <c r="VDV498" s="1"/>
      <c r="VDW498" s="1"/>
      <c r="VDX498" s="1"/>
      <c r="VDY498" s="1"/>
      <c r="VDZ498" s="1"/>
      <c r="VEA498" s="1"/>
      <c r="VEB498" s="1"/>
      <c r="VEC498" s="1"/>
      <c r="VED498" s="1"/>
      <c r="VEE498" s="1"/>
      <c r="VEF498" s="1"/>
      <c r="VEG498" s="1"/>
      <c r="VEH498" s="1"/>
      <c r="VEI498" s="1"/>
      <c r="VEJ498" s="1"/>
      <c r="VEK498" s="1"/>
      <c r="VEL498" s="1"/>
      <c r="VEM498" s="1"/>
      <c r="VEN498" s="1"/>
      <c r="VEO498" s="1"/>
      <c r="VEP498" s="1"/>
      <c r="VEQ498" s="1"/>
      <c r="VER498" s="1"/>
      <c r="VES498" s="1"/>
      <c r="VET498" s="1"/>
      <c r="VEU498" s="1"/>
      <c r="VEV498" s="1"/>
      <c r="VEW498" s="1"/>
      <c r="VEX498" s="1"/>
      <c r="VEY498" s="1"/>
      <c r="VEZ498" s="1"/>
      <c r="VFA498" s="1"/>
      <c r="VFB498" s="1"/>
      <c r="VFC498" s="1"/>
      <c r="VFD498" s="1"/>
      <c r="VFE498" s="1"/>
      <c r="VFF498" s="1"/>
      <c r="VFG498" s="1"/>
      <c r="VFH498" s="1"/>
      <c r="VFI498" s="1"/>
      <c r="VFJ498" s="1"/>
      <c r="VFK498" s="1"/>
      <c r="VFL498" s="1"/>
      <c r="VFM498" s="1"/>
      <c r="VFN498" s="1"/>
      <c r="VFO498" s="1"/>
      <c r="VFP498" s="1"/>
      <c r="VFQ498" s="1"/>
      <c r="VFR498" s="1"/>
      <c r="VFS498" s="1"/>
      <c r="VFT498" s="1"/>
      <c r="VFU498" s="1"/>
      <c r="VFV498" s="1"/>
      <c r="VFW498" s="1"/>
      <c r="VFX498" s="1"/>
      <c r="VFY498" s="1"/>
      <c r="VFZ498" s="1"/>
      <c r="VGA498" s="1"/>
      <c r="VGB498" s="1"/>
      <c r="VGC498" s="1"/>
      <c r="VGD498" s="1"/>
      <c r="VGE498" s="1"/>
      <c r="VGF498" s="1"/>
      <c r="VGG498" s="1"/>
      <c r="VGH498" s="1"/>
      <c r="VGI498" s="1"/>
      <c r="VGJ498" s="1"/>
      <c r="VGK498" s="1"/>
      <c r="VGL498" s="1"/>
      <c r="VGM498" s="1"/>
      <c r="VGN498" s="1"/>
      <c r="VGO498" s="1"/>
      <c r="VGP498" s="1"/>
      <c r="VGQ498" s="1"/>
      <c r="VGR498" s="1"/>
      <c r="VGS498" s="1"/>
      <c r="VGT498" s="1"/>
      <c r="VGU498" s="1"/>
      <c r="VGV498" s="1"/>
      <c r="VGW498" s="1"/>
      <c r="VGX498" s="1"/>
      <c r="VGY498" s="1"/>
      <c r="VGZ498" s="1"/>
      <c r="VHA498" s="1"/>
      <c r="VHB498" s="1"/>
      <c r="VHC498" s="1"/>
      <c r="VHD498" s="1"/>
      <c r="VHE498" s="1"/>
      <c r="VHF498" s="1"/>
      <c r="VHG498" s="1"/>
      <c r="VHH498" s="1"/>
      <c r="VHI498" s="1"/>
      <c r="VHJ498" s="1"/>
      <c r="VHK498" s="1"/>
      <c r="VHL498" s="1"/>
      <c r="VHM498" s="1"/>
      <c r="VHN498" s="1"/>
      <c r="VHO498" s="1"/>
      <c r="VHP498" s="1"/>
      <c r="VHQ498" s="1"/>
      <c r="VHR498" s="1"/>
      <c r="VHS498" s="1"/>
      <c r="VHT498" s="1"/>
      <c r="VHU498" s="1"/>
      <c r="VHV498" s="1"/>
      <c r="VHW498" s="1"/>
      <c r="VHX498" s="1"/>
      <c r="VHY498" s="1"/>
      <c r="VHZ498" s="1"/>
      <c r="VIA498" s="1"/>
      <c r="VIB498" s="1"/>
      <c r="VIC498" s="1"/>
      <c r="VID498" s="1"/>
      <c r="VIE498" s="1"/>
      <c r="VIF498" s="1"/>
      <c r="VIG498" s="1"/>
      <c r="VIH498" s="1"/>
      <c r="VII498" s="1"/>
      <c r="VIJ498" s="1"/>
      <c r="VIK498" s="1"/>
      <c r="VIL498" s="1"/>
      <c r="VIM498" s="1"/>
      <c r="VIN498" s="1"/>
      <c r="VIO498" s="1"/>
      <c r="VIP498" s="1"/>
      <c r="VIQ498" s="1"/>
      <c r="VIR498" s="1"/>
      <c r="VIS498" s="1"/>
      <c r="VIT498" s="1"/>
      <c r="VIU498" s="1"/>
      <c r="VIV498" s="1"/>
      <c r="VIW498" s="1"/>
      <c r="VIX498" s="1"/>
      <c r="VIY498" s="1"/>
      <c r="VIZ498" s="1"/>
      <c r="VJA498" s="1"/>
      <c r="VJB498" s="1"/>
      <c r="VJC498" s="1"/>
      <c r="VJD498" s="1"/>
      <c r="VJE498" s="1"/>
      <c r="VJF498" s="1"/>
      <c r="VJG498" s="1"/>
      <c r="VJH498" s="1"/>
      <c r="VJI498" s="1"/>
      <c r="VJJ498" s="1"/>
      <c r="VJK498" s="1"/>
      <c r="VJL498" s="1"/>
      <c r="VJM498" s="1"/>
      <c r="VJN498" s="1"/>
      <c r="VJO498" s="1"/>
      <c r="VJP498" s="1"/>
      <c r="VJQ498" s="1"/>
      <c r="VJR498" s="1"/>
      <c r="VJS498" s="1"/>
      <c r="VJT498" s="1"/>
      <c r="VJU498" s="1"/>
      <c r="VJV498" s="1"/>
      <c r="VJW498" s="1"/>
      <c r="VJX498" s="1"/>
      <c r="VJY498" s="1"/>
      <c r="VJZ498" s="1"/>
      <c r="VKA498" s="1"/>
      <c r="VKB498" s="1"/>
      <c r="VKC498" s="1"/>
      <c r="VKD498" s="1"/>
      <c r="VKE498" s="1"/>
      <c r="VKF498" s="1"/>
      <c r="VKG498" s="1"/>
      <c r="VKH498" s="1"/>
      <c r="VKI498" s="1"/>
      <c r="VKJ498" s="1"/>
      <c r="VKK498" s="1"/>
      <c r="VKL498" s="1"/>
      <c r="VKM498" s="1"/>
      <c r="VKN498" s="1"/>
      <c r="VKO498" s="1"/>
      <c r="VKP498" s="1"/>
      <c r="VKQ498" s="1"/>
      <c r="VKR498" s="1"/>
      <c r="VKS498" s="1"/>
      <c r="VKT498" s="1"/>
      <c r="VKU498" s="1"/>
      <c r="VKV498" s="1"/>
      <c r="VKW498" s="1"/>
      <c r="VKX498" s="1"/>
      <c r="VKY498" s="1"/>
      <c r="VKZ498" s="1"/>
      <c r="VLA498" s="1"/>
      <c r="VLB498" s="1"/>
      <c r="VLC498" s="1"/>
      <c r="VLD498" s="1"/>
      <c r="VLE498" s="1"/>
      <c r="VLF498" s="1"/>
      <c r="VLG498" s="1"/>
      <c r="VLH498" s="1"/>
      <c r="VLI498" s="1"/>
      <c r="VLJ498" s="1"/>
      <c r="VLK498" s="1"/>
      <c r="VLL498" s="1"/>
      <c r="VLM498" s="1"/>
      <c r="VLN498" s="1"/>
      <c r="VLO498" s="1"/>
      <c r="VLP498" s="1"/>
      <c r="VLQ498" s="1"/>
      <c r="VLR498" s="1"/>
      <c r="VLS498" s="1"/>
      <c r="VLT498" s="1"/>
      <c r="VLU498" s="1"/>
      <c r="VLV498" s="1"/>
      <c r="VLW498" s="1"/>
      <c r="VLX498" s="1"/>
      <c r="VLY498" s="1"/>
      <c r="VLZ498" s="1"/>
      <c r="VMA498" s="1"/>
      <c r="VMB498" s="1"/>
      <c r="VMC498" s="1"/>
      <c r="VMD498" s="1"/>
      <c r="VME498" s="1"/>
      <c r="VMF498" s="1"/>
      <c r="VMG498" s="1"/>
      <c r="VMH498" s="1"/>
      <c r="VMI498" s="1"/>
      <c r="VMJ498" s="1"/>
      <c r="VMK498" s="1"/>
      <c r="VML498" s="1"/>
      <c r="VMM498" s="1"/>
      <c r="VMN498" s="1"/>
      <c r="VMO498" s="1"/>
      <c r="VMP498" s="1"/>
      <c r="VMQ498" s="1"/>
      <c r="VMR498" s="1"/>
      <c r="VMS498" s="1"/>
      <c r="VMT498" s="1"/>
      <c r="VMU498" s="1"/>
      <c r="VMV498" s="1"/>
      <c r="VMW498" s="1"/>
      <c r="VMX498" s="1"/>
      <c r="VMY498" s="1"/>
      <c r="VMZ498" s="1"/>
      <c r="VNA498" s="1"/>
      <c r="VNB498" s="1"/>
      <c r="VNC498" s="1"/>
      <c r="VND498" s="1"/>
      <c r="VNE498" s="1"/>
      <c r="VNF498" s="1"/>
      <c r="VNG498" s="1"/>
      <c r="VNH498" s="1"/>
      <c r="VNI498" s="1"/>
      <c r="VNJ498" s="1"/>
      <c r="VNK498" s="1"/>
      <c r="VNL498" s="1"/>
      <c r="VNM498" s="1"/>
      <c r="VNN498" s="1"/>
      <c r="VNO498" s="1"/>
      <c r="VNP498" s="1"/>
      <c r="VNQ498" s="1"/>
      <c r="VNR498" s="1"/>
      <c r="VNS498" s="1"/>
      <c r="VNT498" s="1"/>
      <c r="VNU498" s="1"/>
      <c r="VNV498" s="1"/>
      <c r="VNW498" s="1"/>
      <c r="VNX498" s="1"/>
      <c r="VNY498" s="1"/>
      <c r="VNZ498" s="1"/>
      <c r="VOA498" s="1"/>
      <c r="VOB498" s="1"/>
      <c r="VOC498" s="1"/>
      <c r="VOD498" s="1"/>
      <c r="VOE498" s="1"/>
      <c r="VOF498" s="1"/>
      <c r="VOG498" s="1"/>
      <c r="VOH498" s="1"/>
      <c r="VOI498" s="1"/>
      <c r="VOJ498" s="1"/>
      <c r="VOK498" s="1"/>
      <c r="VOL498" s="1"/>
      <c r="VOM498" s="1"/>
      <c r="VON498" s="1"/>
      <c r="VOO498" s="1"/>
      <c r="VOP498" s="1"/>
      <c r="VOQ498" s="1"/>
      <c r="VOR498" s="1"/>
      <c r="VOS498" s="1"/>
      <c r="VOT498" s="1"/>
      <c r="VOU498" s="1"/>
      <c r="VOV498" s="1"/>
      <c r="VOW498" s="1"/>
      <c r="VOX498" s="1"/>
      <c r="VOY498" s="1"/>
      <c r="VOZ498" s="1"/>
      <c r="VPA498" s="1"/>
      <c r="VPB498" s="1"/>
      <c r="VPC498" s="1"/>
      <c r="VPD498" s="1"/>
      <c r="VPE498" s="1"/>
      <c r="VPF498" s="1"/>
      <c r="VPG498" s="1"/>
      <c r="VPH498" s="1"/>
      <c r="VPI498" s="1"/>
      <c r="VPJ498" s="1"/>
      <c r="VPK498" s="1"/>
      <c r="VPL498" s="1"/>
      <c r="VPM498" s="1"/>
      <c r="VPN498" s="1"/>
      <c r="VPO498" s="1"/>
      <c r="VPP498" s="1"/>
      <c r="VPQ498" s="1"/>
      <c r="VPR498" s="1"/>
      <c r="VPS498" s="1"/>
      <c r="VPT498" s="1"/>
      <c r="VPU498" s="1"/>
      <c r="VPV498" s="1"/>
      <c r="VPW498" s="1"/>
      <c r="VPX498" s="1"/>
      <c r="VPY498" s="1"/>
      <c r="VPZ498" s="1"/>
      <c r="VQA498" s="1"/>
      <c r="VQB498" s="1"/>
      <c r="VQC498" s="1"/>
      <c r="VQD498" s="1"/>
      <c r="VQE498" s="1"/>
      <c r="VQF498" s="1"/>
      <c r="VQG498" s="1"/>
      <c r="VQH498" s="1"/>
      <c r="VQI498" s="1"/>
      <c r="VQJ498" s="1"/>
      <c r="VQK498" s="1"/>
      <c r="VQL498" s="1"/>
      <c r="VQM498" s="1"/>
      <c r="VQN498" s="1"/>
      <c r="VQO498" s="1"/>
      <c r="VQP498" s="1"/>
      <c r="VQQ498" s="1"/>
      <c r="VQR498" s="1"/>
      <c r="VQS498" s="1"/>
      <c r="VQT498" s="1"/>
      <c r="VQU498" s="1"/>
      <c r="VQV498" s="1"/>
      <c r="VQW498" s="1"/>
      <c r="VQX498" s="1"/>
      <c r="VQY498" s="1"/>
      <c r="VQZ498" s="1"/>
      <c r="VRA498" s="1"/>
      <c r="VRB498" s="1"/>
      <c r="VRC498" s="1"/>
      <c r="VRD498" s="1"/>
      <c r="VRE498" s="1"/>
      <c r="VRF498" s="1"/>
      <c r="VRG498" s="1"/>
      <c r="VRH498" s="1"/>
      <c r="VRI498" s="1"/>
      <c r="VRJ498" s="1"/>
      <c r="VRK498" s="1"/>
      <c r="VRL498" s="1"/>
      <c r="VRM498" s="1"/>
      <c r="VRN498" s="1"/>
      <c r="VRO498" s="1"/>
      <c r="VRP498" s="1"/>
      <c r="VRQ498" s="1"/>
      <c r="VRR498" s="1"/>
      <c r="VRS498" s="1"/>
      <c r="VRT498" s="1"/>
      <c r="VRU498" s="1"/>
      <c r="VRV498" s="1"/>
      <c r="VRW498" s="1"/>
      <c r="VRX498" s="1"/>
      <c r="VRY498" s="1"/>
      <c r="VRZ498" s="1"/>
      <c r="VSA498" s="1"/>
      <c r="VSB498" s="1"/>
      <c r="VSC498" s="1"/>
      <c r="VSD498" s="1"/>
      <c r="VSE498" s="1"/>
      <c r="VSF498" s="1"/>
      <c r="VSG498" s="1"/>
      <c r="VSH498" s="1"/>
      <c r="VSI498" s="1"/>
      <c r="VSJ498" s="1"/>
      <c r="VSK498" s="1"/>
      <c r="VSL498" s="1"/>
      <c r="VSM498" s="1"/>
      <c r="VSN498" s="1"/>
      <c r="VSO498" s="1"/>
      <c r="VSP498" s="1"/>
      <c r="VSQ498" s="1"/>
      <c r="VSR498" s="1"/>
      <c r="VSS498" s="1"/>
      <c r="VST498" s="1"/>
      <c r="VSU498" s="1"/>
      <c r="VSV498" s="1"/>
      <c r="VSW498" s="1"/>
      <c r="VSX498" s="1"/>
      <c r="VSY498" s="1"/>
      <c r="VSZ498" s="1"/>
      <c r="VTA498" s="1"/>
      <c r="VTB498" s="1"/>
      <c r="VTC498" s="1"/>
      <c r="VTD498" s="1"/>
      <c r="VTE498" s="1"/>
      <c r="VTF498" s="1"/>
      <c r="VTG498" s="1"/>
      <c r="VTH498" s="1"/>
      <c r="VTI498" s="1"/>
      <c r="VTJ498" s="1"/>
      <c r="VTK498" s="1"/>
      <c r="VTL498" s="1"/>
      <c r="VTM498" s="1"/>
      <c r="VTN498" s="1"/>
      <c r="VTO498" s="1"/>
      <c r="VTP498" s="1"/>
      <c r="VTQ498" s="1"/>
      <c r="VTR498" s="1"/>
      <c r="VTS498" s="1"/>
      <c r="VTT498" s="1"/>
      <c r="VTU498" s="1"/>
      <c r="VTV498" s="1"/>
      <c r="VTW498" s="1"/>
      <c r="VTX498" s="1"/>
      <c r="VTY498" s="1"/>
      <c r="VTZ498" s="1"/>
      <c r="VUA498" s="1"/>
      <c r="VUB498" s="1"/>
      <c r="VUC498" s="1"/>
      <c r="VUD498" s="1"/>
      <c r="VUE498" s="1"/>
      <c r="VUF498" s="1"/>
      <c r="VUG498" s="1"/>
      <c r="VUH498" s="1"/>
      <c r="VUI498" s="1"/>
      <c r="VUJ498" s="1"/>
      <c r="VUK498" s="1"/>
      <c r="VUL498" s="1"/>
      <c r="VUM498" s="1"/>
      <c r="VUN498" s="1"/>
      <c r="VUO498" s="1"/>
      <c r="VUP498" s="1"/>
      <c r="VUQ498" s="1"/>
      <c r="VUR498" s="1"/>
      <c r="VUS498" s="1"/>
      <c r="VUT498" s="1"/>
      <c r="VUU498" s="1"/>
      <c r="VUV498" s="1"/>
      <c r="VUW498" s="1"/>
      <c r="VUX498" s="1"/>
      <c r="VUY498" s="1"/>
      <c r="VUZ498" s="1"/>
      <c r="VVA498" s="1"/>
      <c r="VVB498" s="1"/>
      <c r="VVC498" s="1"/>
      <c r="VVD498" s="1"/>
      <c r="VVE498" s="1"/>
      <c r="VVF498" s="1"/>
      <c r="VVG498" s="1"/>
      <c r="VVH498" s="1"/>
      <c r="VVI498" s="1"/>
      <c r="VVJ498" s="1"/>
      <c r="VVK498" s="1"/>
      <c r="VVL498" s="1"/>
      <c r="VVM498" s="1"/>
      <c r="VVN498" s="1"/>
      <c r="VVO498" s="1"/>
      <c r="VVP498" s="1"/>
      <c r="VVQ498" s="1"/>
      <c r="VVR498" s="1"/>
      <c r="VVS498" s="1"/>
      <c r="VVT498" s="1"/>
      <c r="VVU498" s="1"/>
      <c r="VVV498" s="1"/>
      <c r="VVW498" s="1"/>
      <c r="VVX498" s="1"/>
      <c r="VVY498" s="1"/>
      <c r="VVZ498" s="1"/>
      <c r="VWA498" s="1"/>
      <c r="VWB498" s="1"/>
      <c r="VWC498" s="1"/>
      <c r="VWD498" s="1"/>
      <c r="VWE498" s="1"/>
      <c r="VWF498" s="1"/>
      <c r="VWG498" s="1"/>
      <c r="VWH498" s="1"/>
      <c r="VWI498" s="1"/>
      <c r="VWJ498" s="1"/>
      <c r="VWK498" s="1"/>
      <c r="VWL498" s="1"/>
      <c r="VWM498" s="1"/>
      <c r="VWN498" s="1"/>
      <c r="VWO498" s="1"/>
      <c r="VWP498" s="1"/>
      <c r="VWQ498" s="1"/>
      <c r="VWR498" s="1"/>
      <c r="VWS498" s="1"/>
      <c r="VWT498" s="1"/>
      <c r="VWU498" s="1"/>
      <c r="VWV498" s="1"/>
      <c r="VWW498" s="1"/>
      <c r="VWX498" s="1"/>
      <c r="VWY498" s="1"/>
      <c r="VWZ498" s="1"/>
      <c r="VXA498" s="1"/>
      <c r="VXB498" s="1"/>
      <c r="VXC498" s="1"/>
      <c r="VXD498" s="1"/>
      <c r="VXE498" s="1"/>
      <c r="VXF498" s="1"/>
      <c r="VXG498" s="1"/>
      <c r="VXH498" s="1"/>
      <c r="VXI498" s="1"/>
      <c r="VXJ498" s="1"/>
      <c r="VXK498" s="1"/>
      <c r="VXL498" s="1"/>
      <c r="VXM498" s="1"/>
      <c r="VXN498" s="1"/>
      <c r="VXO498" s="1"/>
      <c r="VXP498" s="1"/>
      <c r="VXQ498" s="1"/>
      <c r="VXR498" s="1"/>
      <c r="VXS498" s="1"/>
      <c r="VXT498" s="1"/>
      <c r="VXU498" s="1"/>
      <c r="VXV498" s="1"/>
      <c r="VXW498" s="1"/>
      <c r="VXX498" s="1"/>
      <c r="VXY498" s="1"/>
      <c r="VXZ498" s="1"/>
      <c r="VYA498" s="1"/>
      <c r="VYB498" s="1"/>
      <c r="VYC498" s="1"/>
      <c r="VYD498" s="1"/>
      <c r="VYE498" s="1"/>
      <c r="VYF498" s="1"/>
      <c r="VYG498" s="1"/>
      <c r="VYH498" s="1"/>
      <c r="VYI498" s="1"/>
      <c r="VYJ498" s="1"/>
      <c r="VYK498" s="1"/>
      <c r="VYL498" s="1"/>
      <c r="VYM498" s="1"/>
      <c r="VYN498" s="1"/>
      <c r="VYO498" s="1"/>
      <c r="VYP498" s="1"/>
      <c r="VYQ498" s="1"/>
      <c r="VYR498" s="1"/>
      <c r="VYS498" s="1"/>
      <c r="VYT498" s="1"/>
      <c r="VYU498" s="1"/>
      <c r="VYV498" s="1"/>
      <c r="VYW498" s="1"/>
      <c r="VYX498" s="1"/>
      <c r="VYY498" s="1"/>
      <c r="VYZ498" s="1"/>
      <c r="VZA498" s="1"/>
      <c r="VZB498" s="1"/>
      <c r="VZC498" s="1"/>
      <c r="VZD498" s="1"/>
      <c r="VZE498" s="1"/>
      <c r="VZF498" s="1"/>
      <c r="VZG498" s="1"/>
      <c r="VZH498" s="1"/>
      <c r="VZI498" s="1"/>
      <c r="VZJ498" s="1"/>
      <c r="VZK498" s="1"/>
      <c r="VZL498" s="1"/>
      <c r="VZM498" s="1"/>
      <c r="VZN498" s="1"/>
      <c r="VZO498" s="1"/>
      <c r="VZP498" s="1"/>
      <c r="VZQ498" s="1"/>
      <c r="VZR498" s="1"/>
      <c r="VZS498" s="1"/>
      <c r="VZT498" s="1"/>
      <c r="VZU498" s="1"/>
      <c r="VZV498" s="1"/>
      <c r="VZW498" s="1"/>
      <c r="VZX498" s="1"/>
      <c r="VZY498" s="1"/>
      <c r="VZZ498" s="1"/>
      <c r="WAA498" s="1"/>
      <c r="WAB498" s="1"/>
      <c r="WAC498" s="1"/>
      <c r="WAD498" s="1"/>
      <c r="WAE498" s="1"/>
      <c r="WAF498" s="1"/>
      <c r="WAG498" s="1"/>
      <c r="WAH498" s="1"/>
      <c r="WAI498" s="1"/>
      <c r="WAJ498" s="1"/>
      <c r="WAK498" s="1"/>
      <c r="WAL498" s="1"/>
      <c r="WAM498" s="1"/>
      <c r="WAN498" s="1"/>
      <c r="WAO498" s="1"/>
      <c r="WAP498" s="1"/>
      <c r="WAQ498" s="1"/>
      <c r="WAR498" s="1"/>
      <c r="WAS498" s="1"/>
      <c r="WAT498" s="1"/>
      <c r="WAU498" s="1"/>
      <c r="WAV498" s="1"/>
      <c r="WAW498" s="1"/>
      <c r="WAX498" s="1"/>
      <c r="WAY498" s="1"/>
      <c r="WAZ498" s="1"/>
      <c r="WBA498" s="1"/>
      <c r="WBB498" s="1"/>
      <c r="WBC498" s="1"/>
      <c r="WBD498" s="1"/>
      <c r="WBE498" s="1"/>
      <c r="WBF498" s="1"/>
      <c r="WBG498" s="1"/>
      <c r="WBH498" s="1"/>
      <c r="WBI498" s="1"/>
      <c r="WBJ498" s="1"/>
      <c r="WBK498" s="1"/>
      <c r="WBL498" s="1"/>
      <c r="WBM498" s="1"/>
      <c r="WBN498" s="1"/>
      <c r="WBO498" s="1"/>
      <c r="WBP498" s="1"/>
      <c r="WBQ498" s="1"/>
      <c r="WBR498" s="1"/>
      <c r="WBS498" s="1"/>
      <c r="WBT498" s="1"/>
      <c r="WBU498" s="1"/>
      <c r="WBV498" s="1"/>
      <c r="WBW498" s="1"/>
      <c r="WBX498" s="1"/>
      <c r="WBY498" s="1"/>
      <c r="WBZ498" s="1"/>
      <c r="WCA498" s="1"/>
      <c r="WCB498" s="1"/>
      <c r="WCC498" s="1"/>
      <c r="WCD498" s="1"/>
      <c r="WCE498" s="1"/>
      <c r="WCF498" s="1"/>
      <c r="WCG498" s="1"/>
      <c r="WCH498" s="1"/>
      <c r="WCI498" s="1"/>
      <c r="WCJ498" s="1"/>
      <c r="WCK498" s="1"/>
      <c r="WCL498" s="1"/>
      <c r="WCM498" s="1"/>
      <c r="WCN498" s="1"/>
      <c r="WCO498" s="1"/>
      <c r="WCP498" s="1"/>
      <c r="WCQ498" s="1"/>
      <c r="WCR498" s="1"/>
      <c r="WCS498" s="1"/>
      <c r="WCT498" s="1"/>
      <c r="WCU498" s="1"/>
      <c r="WCV498" s="1"/>
      <c r="WCW498" s="1"/>
      <c r="WCX498" s="1"/>
      <c r="WCY498" s="1"/>
      <c r="WCZ498" s="1"/>
      <c r="WDA498" s="1"/>
      <c r="WDB498" s="1"/>
      <c r="WDC498" s="1"/>
      <c r="WDD498" s="1"/>
      <c r="WDE498" s="1"/>
      <c r="WDF498" s="1"/>
      <c r="WDG498" s="1"/>
      <c r="WDH498" s="1"/>
      <c r="WDI498" s="1"/>
      <c r="WDJ498" s="1"/>
      <c r="WDK498" s="1"/>
      <c r="WDL498" s="1"/>
      <c r="WDM498" s="1"/>
      <c r="WDN498" s="1"/>
      <c r="WDO498" s="1"/>
      <c r="WDP498" s="1"/>
      <c r="WDQ498" s="1"/>
      <c r="WDR498" s="1"/>
      <c r="WDS498" s="1"/>
      <c r="WDT498" s="1"/>
      <c r="WDU498" s="1"/>
      <c r="WDV498" s="1"/>
      <c r="WDW498" s="1"/>
      <c r="WDX498" s="1"/>
      <c r="WDY498" s="1"/>
      <c r="WDZ498" s="1"/>
      <c r="WEA498" s="1"/>
      <c r="WEB498" s="1"/>
      <c r="WEC498" s="1"/>
      <c r="WED498" s="1"/>
      <c r="WEE498" s="1"/>
      <c r="WEF498" s="1"/>
      <c r="WEG498" s="1"/>
      <c r="WEH498" s="1"/>
      <c r="WEI498" s="1"/>
      <c r="WEJ498" s="1"/>
      <c r="WEK498" s="1"/>
      <c r="WEL498" s="1"/>
      <c r="WEM498" s="1"/>
      <c r="WEN498" s="1"/>
      <c r="WEO498" s="1"/>
      <c r="WEP498" s="1"/>
      <c r="WEQ498" s="1"/>
      <c r="WER498" s="1"/>
      <c r="WES498" s="1"/>
      <c r="WET498" s="1"/>
      <c r="WEU498" s="1"/>
      <c r="WEV498" s="1"/>
      <c r="WEW498" s="1"/>
      <c r="WEX498" s="1"/>
      <c r="WEY498" s="1"/>
      <c r="WEZ498" s="1"/>
      <c r="WFA498" s="1"/>
      <c r="WFB498" s="1"/>
      <c r="WFC498" s="1"/>
      <c r="WFD498" s="1"/>
      <c r="WFE498" s="1"/>
      <c r="WFF498" s="1"/>
      <c r="WFG498" s="1"/>
      <c r="WFH498" s="1"/>
      <c r="WFI498" s="1"/>
      <c r="WFJ498" s="1"/>
      <c r="WFK498" s="1"/>
      <c r="WFL498" s="1"/>
      <c r="WFM498" s="1"/>
      <c r="WFN498" s="1"/>
      <c r="WFO498" s="1"/>
      <c r="WFP498" s="1"/>
      <c r="WFQ498" s="1"/>
      <c r="WFR498" s="1"/>
      <c r="WFS498" s="1"/>
      <c r="WFT498" s="1"/>
      <c r="WFU498" s="1"/>
      <c r="WFV498" s="1"/>
      <c r="WFW498" s="1"/>
      <c r="WFX498" s="1"/>
      <c r="WFY498" s="1"/>
      <c r="WFZ498" s="1"/>
      <c r="WGA498" s="1"/>
      <c r="WGB498" s="1"/>
      <c r="WGC498" s="1"/>
      <c r="WGD498" s="1"/>
      <c r="WGE498" s="1"/>
      <c r="WGF498" s="1"/>
      <c r="WGG498" s="1"/>
      <c r="WGH498" s="1"/>
      <c r="WGI498" s="1"/>
      <c r="WGJ498" s="1"/>
      <c r="WGK498" s="1"/>
      <c r="WGL498" s="1"/>
      <c r="WGM498" s="1"/>
      <c r="WGN498" s="1"/>
      <c r="WGO498" s="1"/>
      <c r="WGP498" s="1"/>
      <c r="WGQ498" s="1"/>
      <c r="WGR498" s="1"/>
      <c r="WGS498" s="1"/>
      <c r="WGT498" s="1"/>
      <c r="WGU498" s="1"/>
      <c r="WGV498" s="1"/>
      <c r="WGW498" s="1"/>
      <c r="WGX498" s="1"/>
      <c r="WGY498" s="1"/>
      <c r="WGZ498" s="1"/>
      <c r="WHA498" s="1"/>
      <c r="WHB498" s="1"/>
      <c r="WHC498" s="1"/>
      <c r="WHD498" s="1"/>
      <c r="WHE498" s="1"/>
      <c r="WHF498" s="1"/>
      <c r="WHG498" s="1"/>
      <c r="WHH498" s="1"/>
      <c r="WHI498" s="1"/>
      <c r="WHJ498" s="1"/>
      <c r="WHK498" s="1"/>
      <c r="WHL498" s="1"/>
      <c r="WHM498" s="1"/>
      <c r="WHN498" s="1"/>
      <c r="WHO498" s="1"/>
      <c r="WHP498" s="1"/>
      <c r="WHQ498" s="1"/>
      <c r="WHR498" s="1"/>
      <c r="WHS498" s="1"/>
      <c r="WHT498" s="1"/>
      <c r="WHU498" s="1"/>
      <c r="WHV498" s="1"/>
      <c r="WHW498" s="1"/>
      <c r="WHX498" s="1"/>
      <c r="WHY498" s="1"/>
      <c r="WHZ498" s="1"/>
      <c r="WIA498" s="1"/>
      <c r="WIB498" s="1"/>
      <c r="WIC498" s="1"/>
      <c r="WID498" s="1"/>
      <c r="WIE498" s="1"/>
      <c r="WIF498" s="1"/>
      <c r="WIG498" s="1"/>
      <c r="WIH498" s="1"/>
      <c r="WII498" s="1"/>
      <c r="WIJ498" s="1"/>
      <c r="WIK498" s="1"/>
      <c r="WIL498" s="1"/>
      <c r="WIM498" s="1"/>
      <c r="WIN498" s="1"/>
      <c r="WIO498" s="1"/>
      <c r="WIP498" s="1"/>
      <c r="WIQ498" s="1"/>
      <c r="WIR498" s="1"/>
      <c r="WIS498" s="1"/>
      <c r="WIT498" s="1"/>
      <c r="WIU498" s="1"/>
      <c r="WIV498" s="1"/>
      <c r="WIW498" s="1"/>
      <c r="WIX498" s="1"/>
      <c r="WIY498" s="1"/>
      <c r="WIZ498" s="1"/>
      <c r="WJA498" s="1"/>
      <c r="WJB498" s="1"/>
      <c r="WJC498" s="1"/>
      <c r="WJD498" s="1"/>
      <c r="WJE498" s="1"/>
      <c r="WJF498" s="1"/>
      <c r="WJG498" s="1"/>
      <c r="WJH498" s="1"/>
      <c r="WJI498" s="1"/>
      <c r="WJJ498" s="1"/>
      <c r="WJK498" s="1"/>
      <c r="WJL498" s="1"/>
      <c r="WJM498" s="1"/>
      <c r="WJN498" s="1"/>
      <c r="WJO498" s="1"/>
      <c r="WJP498" s="1"/>
      <c r="WJQ498" s="1"/>
      <c r="WJR498" s="1"/>
      <c r="WJS498" s="1"/>
      <c r="WJT498" s="1"/>
      <c r="WJU498" s="1"/>
      <c r="WJV498" s="1"/>
      <c r="WJW498" s="1"/>
      <c r="WJX498" s="1"/>
      <c r="WJY498" s="1"/>
      <c r="WJZ498" s="1"/>
      <c r="WKA498" s="1"/>
      <c r="WKB498" s="1"/>
      <c r="WKC498" s="1"/>
      <c r="WKD498" s="1"/>
      <c r="WKE498" s="1"/>
      <c r="WKF498" s="1"/>
      <c r="WKG498" s="1"/>
      <c r="WKH498" s="1"/>
      <c r="WKI498" s="1"/>
      <c r="WKJ498" s="1"/>
      <c r="WKK498" s="1"/>
      <c r="WKL498" s="1"/>
      <c r="WKM498" s="1"/>
      <c r="WKN498" s="1"/>
      <c r="WKO498" s="1"/>
      <c r="WKP498" s="1"/>
      <c r="WKQ498" s="1"/>
      <c r="WKR498" s="1"/>
      <c r="WKS498" s="1"/>
      <c r="WKT498" s="1"/>
      <c r="WKU498" s="1"/>
      <c r="WKV498" s="1"/>
      <c r="WKW498" s="1"/>
      <c r="WKX498" s="1"/>
      <c r="WKY498" s="1"/>
      <c r="WKZ498" s="1"/>
      <c r="WLA498" s="1"/>
      <c r="WLB498" s="1"/>
      <c r="WLC498" s="1"/>
      <c r="WLD498" s="1"/>
      <c r="WLE498" s="1"/>
      <c r="WLF498" s="1"/>
      <c r="WLG498" s="1"/>
      <c r="WLH498" s="1"/>
      <c r="WLI498" s="1"/>
      <c r="WLJ498" s="1"/>
      <c r="WLK498" s="1"/>
      <c r="WLL498" s="1"/>
      <c r="WLM498" s="1"/>
      <c r="WLN498" s="1"/>
      <c r="WLO498" s="1"/>
      <c r="WLP498" s="1"/>
      <c r="WLQ498" s="1"/>
      <c r="WLR498" s="1"/>
      <c r="WLS498" s="1"/>
      <c r="WLT498" s="1"/>
      <c r="WLU498" s="1"/>
      <c r="WLV498" s="1"/>
      <c r="WLW498" s="1"/>
      <c r="WLX498" s="1"/>
      <c r="WLY498" s="1"/>
      <c r="WLZ498" s="1"/>
      <c r="WMA498" s="1"/>
      <c r="WMB498" s="1"/>
      <c r="WMC498" s="1"/>
      <c r="WMD498" s="1"/>
      <c r="WME498" s="1"/>
      <c r="WMF498" s="1"/>
      <c r="WMG498" s="1"/>
      <c r="WMH498" s="1"/>
      <c r="WMI498" s="1"/>
      <c r="WMJ498" s="1"/>
      <c r="WMK498" s="1"/>
      <c r="WML498" s="1"/>
      <c r="WMM498" s="1"/>
      <c r="WMN498" s="1"/>
      <c r="WMO498" s="1"/>
      <c r="WMP498" s="1"/>
      <c r="WMQ498" s="1"/>
      <c r="WMR498" s="1"/>
      <c r="WMS498" s="1"/>
      <c r="WMT498" s="1"/>
      <c r="WMU498" s="1"/>
      <c r="WMV498" s="1"/>
      <c r="WMW498" s="1"/>
      <c r="WMX498" s="1"/>
      <c r="WMY498" s="1"/>
      <c r="WMZ498" s="1"/>
      <c r="WNA498" s="1"/>
      <c r="WNB498" s="1"/>
      <c r="WNC498" s="1"/>
      <c r="WND498" s="1"/>
      <c r="WNE498" s="1"/>
      <c r="WNF498" s="1"/>
      <c r="WNG498" s="1"/>
      <c r="WNH498" s="1"/>
      <c r="WNI498" s="1"/>
      <c r="WNJ498" s="1"/>
      <c r="WNK498" s="1"/>
      <c r="WNL498" s="1"/>
      <c r="WNM498" s="1"/>
      <c r="WNN498" s="1"/>
      <c r="WNO498" s="1"/>
      <c r="WNP498" s="1"/>
      <c r="WNQ498" s="1"/>
      <c r="WNR498" s="1"/>
      <c r="WNS498" s="1"/>
      <c r="WNT498" s="1"/>
      <c r="WNU498" s="1"/>
      <c r="WNV498" s="1"/>
      <c r="WNW498" s="1"/>
      <c r="WNX498" s="1"/>
      <c r="WNY498" s="1"/>
      <c r="WNZ498" s="1"/>
      <c r="WOA498" s="1"/>
      <c r="WOB498" s="1"/>
      <c r="WOC498" s="1"/>
      <c r="WOD498" s="1"/>
      <c r="WOE498" s="1"/>
      <c r="WOF498" s="1"/>
      <c r="WOG498" s="1"/>
      <c r="WOH498" s="1"/>
      <c r="WOI498" s="1"/>
      <c r="WOJ498" s="1"/>
      <c r="WOK498" s="1"/>
      <c r="WOL498" s="1"/>
      <c r="WOM498" s="1"/>
      <c r="WON498" s="1"/>
      <c r="WOO498" s="1"/>
      <c r="WOP498" s="1"/>
      <c r="WOQ498" s="1"/>
      <c r="WOR498" s="1"/>
      <c r="WOS498" s="1"/>
      <c r="WOT498" s="1"/>
      <c r="WOU498" s="1"/>
      <c r="WOV498" s="1"/>
      <c r="WOW498" s="1"/>
      <c r="WOX498" s="1"/>
      <c r="WOY498" s="1"/>
      <c r="WOZ498" s="1"/>
      <c r="WPA498" s="1"/>
      <c r="WPB498" s="1"/>
      <c r="WPC498" s="1"/>
      <c r="WPD498" s="1"/>
      <c r="WPE498" s="1"/>
      <c r="WPF498" s="1"/>
      <c r="WPG498" s="1"/>
      <c r="WPH498" s="1"/>
      <c r="WPI498" s="1"/>
      <c r="WPJ498" s="1"/>
      <c r="WPK498" s="1"/>
      <c r="WPL498" s="1"/>
      <c r="WPM498" s="1"/>
      <c r="WPN498" s="1"/>
      <c r="WPO498" s="1"/>
      <c r="WPP498" s="1"/>
      <c r="WPQ498" s="1"/>
      <c r="WPR498" s="1"/>
      <c r="WPS498" s="1"/>
      <c r="WPT498" s="1"/>
      <c r="WPU498" s="1"/>
      <c r="WPV498" s="1"/>
      <c r="WPW498" s="1"/>
      <c r="WPX498" s="1"/>
      <c r="WPY498" s="1"/>
      <c r="WPZ498" s="1"/>
      <c r="WQA498" s="1"/>
      <c r="WQB498" s="1"/>
      <c r="WQC498" s="1"/>
      <c r="WQD498" s="1"/>
      <c r="WQE498" s="1"/>
      <c r="WQF498" s="1"/>
      <c r="WQG498" s="1"/>
      <c r="WQH498" s="1"/>
      <c r="WQI498" s="1"/>
      <c r="WQJ498" s="1"/>
      <c r="WQK498" s="1"/>
      <c r="WQL498" s="1"/>
      <c r="WQM498" s="1"/>
      <c r="WQN498" s="1"/>
      <c r="WQO498" s="1"/>
      <c r="WQP498" s="1"/>
      <c r="WQQ498" s="1"/>
      <c r="WQR498" s="1"/>
      <c r="WQS498" s="1"/>
      <c r="WQT498" s="1"/>
      <c r="WQU498" s="1"/>
      <c r="WQV498" s="1"/>
      <c r="WQW498" s="1"/>
      <c r="WQX498" s="1"/>
      <c r="WQY498" s="1"/>
      <c r="WQZ498" s="1"/>
      <c r="WRA498" s="1"/>
      <c r="WRB498" s="1"/>
      <c r="WRC498" s="1"/>
      <c r="WRD498" s="1"/>
      <c r="WRE498" s="1"/>
      <c r="WRF498" s="1"/>
      <c r="WRG498" s="1"/>
      <c r="WRH498" s="1"/>
      <c r="WRI498" s="1"/>
      <c r="WRJ498" s="1"/>
      <c r="WRK498" s="1"/>
      <c r="WRL498" s="1"/>
      <c r="WRM498" s="1"/>
      <c r="WRN498" s="1"/>
      <c r="WRO498" s="1"/>
      <c r="WRP498" s="1"/>
      <c r="WRQ498" s="1"/>
      <c r="WRR498" s="1"/>
      <c r="WRS498" s="1"/>
      <c r="WRT498" s="1"/>
      <c r="WRU498" s="1"/>
      <c r="WRV498" s="1"/>
      <c r="WRW498" s="1"/>
      <c r="WRX498" s="1"/>
      <c r="WRY498" s="1"/>
      <c r="WRZ498" s="1"/>
      <c r="WSA498" s="1"/>
      <c r="WSB498" s="1"/>
      <c r="WSC498" s="1"/>
      <c r="WSD498" s="1"/>
      <c r="WSE498" s="1"/>
      <c r="WSF498" s="1"/>
      <c r="WSG498" s="1"/>
      <c r="WSH498" s="1"/>
      <c r="WSI498" s="1"/>
      <c r="WSJ498" s="1"/>
      <c r="WSK498" s="1"/>
      <c r="WSL498" s="1"/>
      <c r="WSM498" s="1"/>
      <c r="WSN498" s="1"/>
      <c r="WSO498" s="1"/>
      <c r="WSP498" s="1"/>
      <c r="WSQ498" s="1"/>
      <c r="WSR498" s="1"/>
      <c r="WSS498" s="1"/>
      <c r="WST498" s="1"/>
      <c r="WSU498" s="1"/>
      <c r="WSV498" s="1"/>
      <c r="WSW498" s="1"/>
      <c r="WSX498" s="1"/>
      <c r="WSY498" s="1"/>
      <c r="WSZ498" s="1"/>
      <c r="WTA498" s="1"/>
      <c r="WTB498" s="1"/>
      <c r="WTC498" s="1"/>
      <c r="WTD498" s="1"/>
      <c r="WTE498" s="1"/>
      <c r="WTF498" s="1"/>
      <c r="WTG498" s="1"/>
      <c r="WTH498" s="1"/>
      <c r="WTI498" s="1"/>
      <c r="WTJ498" s="1"/>
      <c r="WTK498" s="1"/>
      <c r="WTL498" s="1"/>
      <c r="WTM498" s="1"/>
      <c r="WTN498" s="1"/>
      <c r="WTO498" s="1"/>
      <c r="WTP498" s="1"/>
      <c r="WTQ498" s="1"/>
      <c r="WTR498" s="1"/>
      <c r="WTS498" s="1"/>
      <c r="WTT498" s="1"/>
      <c r="WTU498" s="1"/>
      <c r="WTV498" s="1"/>
      <c r="WTW498" s="1"/>
      <c r="WTX498" s="1"/>
      <c r="WTY498" s="1"/>
      <c r="WTZ498" s="1"/>
      <c r="WUA498" s="1"/>
      <c r="WUB498" s="1"/>
      <c r="WUC498" s="1"/>
      <c r="WUD498" s="1"/>
      <c r="WUE498" s="1"/>
      <c r="WUF498" s="1"/>
      <c r="WUG498" s="1"/>
      <c r="WUH498" s="1"/>
      <c r="WUI498" s="1"/>
      <c r="WUJ498" s="1"/>
      <c r="WUK498" s="1"/>
      <c r="WUL498" s="1"/>
      <c r="WUM498" s="1"/>
      <c r="WUN498" s="1"/>
      <c r="WUO498" s="1"/>
      <c r="WUP498" s="1"/>
      <c r="WUQ498" s="1"/>
      <c r="WUR498" s="1"/>
      <c r="WUS498" s="1"/>
      <c r="WUT498" s="1"/>
      <c r="WUU498" s="1"/>
      <c r="WUV498" s="1"/>
      <c r="WUW498" s="1"/>
      <c r="WUX498" s="1"/>
      <c r="WUY498" s="1"/>
      <c r="WUZ498" s="1"/>
      <c r="WVA498" s="1"/>
      <c r="WVB498" s="1"/>
      <c r="WVC498" s="1"/>
      <c r="WVD498" s="1"/>
      <c r="WVE498" s="1"/>
      <c r="WVF498" s="1"/>
      <c r="WVG498" s="1"/>
      <c r="WVH498" s="1"/>
      <c r="WVI498" s="1"/>
      <c r="WVJ498" s="1"/>
      <c r="WVK498" s="1"/>
      <c r="WVL498" s="1"/>
      <c r="WVM498" s="1"/>
      <c r="WVN498" s="1"/>
      <c r="WVO498" s="1"/>
      <c r="WVP498" s="1"/>
      <c r="WVQ498" s="1"/>
      <c r="WVR498" s="1"/>
      <c r="WVS498" s="1"/>
      <c r="WVT498" s="1"/>
      <c r="WVU498" s="1"/>
      <c r="WVV498" s="1"/>
      <c r="WVW498" s="1"/>
      <c r="WVX498" s="1"/>
      <c r="WVY498" s="1"/>
    </row>
    <row r="499" spans="1:16145" s="66" customFormat="1" ht="18" customHeight="1">
      <c r="A499" s="90"/>
      <c r="B499" s="28"/>
      <c r="C499" s="29"/>
      <c r="D499" s="29"/>
      <c r="E499" s="33"/>
      <c r="F499" s="3068"/>
      <c r="G499" s="3219"/>
      <c r="H499" s="26"/>
      <c r="I499" s="3093" t="s">
        <v>1473</v>
      </c>
      <c r="J499" s="3115" t="s">
        <v>570</v>
      </c>
      <c r="K499" s="3089">
        <v>9100</v>
      </c>
      <c r="L499" s="127"/>
      <c r="M499" s="4"/>
      <c r="N499" s="50"/>
      <c r="O499" s="6"/>
      <c r="P499" s="6"/>
      <c r="Q499" s="6"/>
      <c r="R499" s="14"/>
      <c r="S499" s="5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  <c r="LZ499" s="1"/>
      <c r="MA499" s="1"/>
      <c r="MB499" s="1"/>
      <c r="MC499" s="1"/>
      <c r="MD499" s="1"/>
      <c r="ME499" s="1"/>
      <c r="MF499" s="1"/>
      <c r="MG499" s="1"/>
      <c r="MH499" s="1"/>
      <c r="MI499" s="1"/>
      <c r="MJ499" s="1"/>
      <c r="MK499" s="1"/>
      <c r="ML499" s="1"/>
      <c r="MM499" s="1"/>
      <c r="MN499" s="1"/>
      <c r="MO499" s="1"/>
      <c r="MP499" s="1"/>
      <c r="MQ499" s="1"/>
      <c r="MR499" s="1"/>
      <c r="MS499" s="1"/>
      <c r="MT499" s="1"/>
      <c r="MU499" s="1"/>
      <c r="MV499" s="1"/>
      <c r="MW499" s="1"/>
      <c r="MX499" s="1"/>
      <c r="MY499" s="1"/>
      <c r="MZ499" s="1"/>
      <c r="NA499" s="1"/>
      <c r="NB499" s="1"/>
      <c r="NC499" s="1"/>
      <c r="ND499" s="1"/>
      <c r="NE499" s="1"/>
      <c r="NF499" s="1"/>
      <c r="NG499" s="1"/>
      <c r="NH499" s="1"/>
      <c r="NI499" s="1"/>
      <c r="NJ499" s="1"/>
      <c r="NK499" s="1"/>
      <c r="NL499" s="1"/>
      <c r="NM499" s="1"/>
      <c r="NN499" s="1"/>
      <c r="NO499" s="1"/>
      <c r="NP499" s="1"/>
      <c r="NQ499" s="1"/>
      <c r="NR499" s="1"/>
      <c r="NS499" s="1"/>
      <c r="NT499" s="1"/>
      <c r="NU499" s="1"/>
      <c r="NV499" s="1"/>
      <c r="NW499" s="1"/>
      <c r="NX499" s="1"/>
      <c r="NY499" s="1"/>
      <c r="NZ499" s="1"/>
      <c r="OA499" s="1"/>
      <c r="OB499" s="1"/>
      <c r="OC499" s="1"/>
      <c r="OD499" s="1"/>
      <c r="OE499" s="1"/>
      <c r="OF499" s="1"/>
      <c r="OG499" s="1"/>
      <c r="OH499" s="1"/>
      <c r="OI499" s="1"/>
      <c r="OJ499" s="1"/>
      <c r="OK499" s="1"/>
      <c r="OL499" s="1"/>
      <c r="OM499" s="1"/>
      <c r="ON499" s="1"/>
      <c r="OO499" s="1"/>
      <c r="OP499" s="1"/>
      <c r="OQ499" s="1"/>
      <c r="OR499" s="1"/>
      <c r="OS499" s="1"/>
      <c r="OT499" s="1"/>
      <c r="OU499" s="1"/>
      <c r="OV499" s="1"/>
      <c r="OW499" s="1"/>
      <c r="OX499" s="1"/>
      <c r="OY499" s="1"/>
      <c r="OZ499" s="1"/>
      <c r="PA499" s="1"/>
      <c r="PB499" s="1"/>
      <c r="PC499" s="1"/>
      <c r="PD499" s="1"/>
      <c r="PE499" s="1"/>
      <c r="PF499" s="1"/>
      <c r="PG499" s="1"/>
      <c r="PH499" s="1"/>
      <c r="PI499" s="1"/>
      <c r="PJ499" s="1"/>
      <c r="PK499" s="1"/>
      <c r="PL499" s="1"/>
      <c r="PM499" s="1"/>
      <c r="PN499" s="1"/>
      <c r="PO499" s="1"/>
      <c r="PP499" s="1"/>
      <c r="PQ499" s="1"/>
      <c r="PR499" s="1"/>
      <c r="PS499" s="1"/>
      <c r="PT499" s="1"/>
      <c r="PU499" s="1"/>
      <c r="PV499" s="1"/>
      <c r="PW499" s="1"/>
      <c r="PX499" s="1"/>
      <c r="PY499" s="1"/>
      <c r="PZ499" s="1"/>
      <c r="QA499" s="1"/>
      <c r="QB499" s="1"/>
      <c r="QC499" s="1"/>
      <c r="QD499" s="1"/>
      <c r="QE499" s="1"/>
      <c r="QF499" s="1"/>
      <c r="QG499" s="1"/>
      <c r="QH499" s="1"/>
      <c r="QI499" s="1"/>
      <c r="QJ499" s="1"/>
      <c r="QK499" s="1"/>
      <c r="QL499" s="1"/>
      <c r="QM499" s="1"/>
      <c r="QN499" s="1"/>
      <c r="QO499" s="1"/>
      <c r="QP499" s="1"/>
      <c r="QQ499" s="1"/>
      <c r="QR499" s="1"/>
      <c r="QS499" s="1"/>
      <c r="QT499" s="1"/>
      <c r="QU499" s="1"/>
      <c r="QV499" s="1"/>
      <c r="QW499" s="1"/>
      <c r="QX499" s="1"/>
      <c r="QY499" s="1"/>
      <c r="QZ499" s="1"/>
      <c r="RA499" s="1"/>
      <c r="RB499" s="1"/>
      <c r="RC499" s="1"/>
      <c r="RD499" s="1"/>
      <c r="RE499" s="1"/>
      <c r="RF499" s="1"/>
      <c r="RG499" s="1"/>
      <c r="RH499" s="1"/>
      <c r="RI499" s="1"/>
      <c r="RJ499" s="1"/>
      <c r="RK499" s="1"/>
      <c r="RL499" s="1"/>
      <c r="RM499" s="1"/>
      <c r="RN499" s="1"/>
      <c r="RO499" s="1"/>
      <c r="RP499" s="1"/>
      <c r="RQ499" s="1"/>
      <c r="RR499" s="1"/>
      <c r="RS499" s="1"/>
      <c r="RT499" s="1"/>
      <c r="RU499" s="1"/>
      <c r="RV499" s="1"/>
      <c r="RW499" s="1"/>
      <c r="RX499" s="1"/>
      <c r="RY499" s="1"/>
      <c r="RZ499" s="1"/>
      <c r="SA499" s="1"/>
      <c r="SB499" s="1"/>
      <c r="SC499" s="1"/>
      <c r="SD499" s="1"/>
      <c r="SE499" s="1"/>
      <c r="SF499" s="1"/>
      <c r="SG499" s="1"/>
      <c r="SH499" s="1"/>
      <c r="SI499" s="1"/>
      <c r="SJ499" s="1"/>
      <c r="SK499" s="1"/>
      <c r="SL499" s="1"/>
      <c r="SM499" s="1"/>
      <c r="SN499" s="1"/>
      <c r="SO499" s="1"/>
      <c r="SP499" s="1"/>
      <c r="SQ499" s="1"/>
      <c r="SR499" s="1"/>
      <c r="SS499" s="1"/>
      <c r="ST499" s="1"/>
      <c r="SU499" s="1"/>
      <c r="SV499" s="1"/>
      <c r="SW499" s="1"/>
      <c r="SX499" s="1"/>
      <c r="SY499" s="1"/>
      <c r="SZ499" s="1"/>
      <c r="TA499" s="1"/>
      <c r="TB499" s="1"/>
      <c r="TC499" s="1"/>
      <c r="TD499" s="1"/>
      <c r="TE499" s="1"/>
      <c r="TF499" s="1"/>
      <c r="TG499" s="1"/>
      <c r="TH499" s="1"/>
      <c r="TI499" s="1"/>
      <c r="TJ499" s="1"/>
      <c r="TK499" s="1"/>
      <c r="TL499" s="1"/>
      <c r="TM499" s="1"/>
      <c r="TN499" s="1"/>
      <c r="TO499" s="1"/>
      <c r="TP499" s="1"/>
      <c r="TQ499" s="1"/>
      <c r="TR499" s="1"/>
      <c r="TS499" s="1"/>
      <c r="TT499" s="1"/>
      <c r="TU499" s="1"/>
      <c r="TV499" s="1"/>
      <c r="TW499" s="1"/>
      <c r="TX499" s="1"/>
      <c r="TY499" s="1"/>
      <c r="TZ499" s="1"/>
      <c r="UA499" s="1"/>
      <c r="UB499" s="1"/>
      <c r="UC499" s="1"/>
      <c r="UD499" s="1"/>
      <c r="UE499" s="1"/>
      <c r="UF499" s="1"/>
      <c r="UG499" s="1"/>
      <c r="UH499" s="1"/>
      <c r="UI499" s="1"/>
      <c r="UJ499" s="1"/>
      <c r="UK499" s="1"/>
      <c r="UL499" s="1"/>
      <c r="UM499" s="1"/>
      <c r="UN499" s="1"/>
      <c r="UO499" s="1"/>
      <c r="UP499" s="1"/>
      <c r="UQ499" s="1"/>
      <c r="UR499" s="1"/>
      <c r="US499" s="1"/>
      <c r="UT499" s="1"/>
      <c r="UU499" s="1"/>
      <c r="UV499" s="1"/>
      <c r="UW499" s="1"/>
      <c r="UX499" s="1"/>
      <c r="UY499" s="1"/>
      <c r="UZ499" s="1"/>
      <c r="VA499" s="1"/>
      <c r="VB499" s="1"/>
      <c r="VC499" s="1"/>
      <c r="VD499" s="1"/>
      <c r="VE499" s="1"/>
      <c r="VF499" s="1"/>
      <c r="VG499" s="1"/>
      <c r="VH499" s="1"/>
      <c r="VI499" s="1"/>
      <c r="VJ499" s="1"/>
      <c r="VK499" s="1"/>
      <c r="VL499" s="1"/>
      <c r="VM499" s="1"/>
      <c r="VN499" s="1"/>
      <c r="VO499" s="1"/>
      <c r="VP499" s="1"/>
      <c r="VQ499" s="1"/>
      <c r="VR499" s="1"/>
      <c r="VS499" s="1"/>
      <c r="VT499" s="1"/>
      <c r="VU499" s="1"/>
      <c r="VV499" s="1"/>
      <c r="VW499" s="1"/>
      <c r="VX499" s="1"/>
      <c r="VY499" s="1"/>
      <c r="VZ499" s="1"/>
      <c r="WA499" s="1"/>
      <c r="WB499" s="1"/>
      <c r="WC499" s="1"/>
      <c r="WD499" s="1"/>
      <c r="WE499" s="1"/>
      <c r="WF499" s="1"/>
      <c r="WG499" s="1"/>
      <c r="WH499" s="1"/>
      <c r="WI499" s="1"/>
      <c r="WJ499" s="1"/>
      <c r="WK499" s="1"/>
      <c r="WL499" s="1"/>
      <c r="WM499" s="1"/>
      <c r="WN499" s="1"/>
      <c r="WO499" s="1"/>
      <c r="WP499" s="1"/>
      <c r="WQ499" s="1"/>
      <c r="WR499" s="1"/>
      <c r="WS499" s="1"/>
      <c r="WT499" s="1"/>
      <c r="WU499" s="1"/>
      <c r="WV499" s="1"/>
      <c r="WW499" s="1"/>
      <c r="WX499" s="1"/>
      <c r="WY499" s="1"/>
      <c r="WZ499" s="1"/>
      <c r="XA499" s="1"/>
      <c r="XB499" s="1"/>
      <c r="XC499" s="1"/>
      <c r="XD499" s="1"/>
      <c r="XE499" s="1"/>
      <c r="XF499" s="1"/>
      <c r="XG499" s="1"/>
      <c r="XH499" s="1"/>
      <c r="XI499" s="1"/>
      <c r="XJ499" s="1"/>
      <c r="XK499" s="1"/>
      <c r="XL499" s="1"/>
      <c r="XM499" s="1"/>
      <c r="XN499" s="1"/>
      <c r="XO499" s="1"/>
      <c r="XP499" s="1"/>
      <c r="XQ499" s="1"/>
      <c r="XR499" s="1"/>
      <c r="XS499" s="1"/>
      <c r="XT499" s="1"/>
      <c r="XU499" s="1"/>
      <c r="XV499" s="1"/>
      <c r="XW499" s="1"/>
      <c r="XX499" s="1"/>
      <c r="XY499" s="1"/>
      <c r="XZ499" s="1"/>
      <c r="YA499" s="1"/>
      <c r="YB499" s="1"/>
      <c r="YC499" s="1"/>
      <c r="YD499" s="1"/>
      <c r="YE499" s="1"/>
      <c r="YF499" s="1"/>
      <c r="YG499" s="1"/>
      <c r="YH499" s="1"/>
      <c r="YI499" s="1"/>
      <c r="YJ499" s="1"/>
      <c r="YK499" s="1"/>
      <c r="YL499" s="1"/>
      <c r="YM499" s="1"/>
      <c r="YN499" s="1"/>
      <c r="YO499" s="1"/>
      <c r="YP499" s="1"/>
      <c r="YQ499" s="1"/>
      <c r="YR499" s="1"/>
      <c r="YS499" s="1"/>
      <c r="YT499" s="1"/>
      <c r="YU499" s="1"/>
      <c r="YV499" s="1"/>
      <c r="YW499" s="1"/>
      <c r="YX499" s="1"/>
      <c r="YY499" s="1"/>
      <c r="YZ499" s="1"/>
      <c r="ZA499" s="1"/>
      <c r="ZB499" s="1"/>
      <c r="ZC499" s="1"/>
      <c r="ZD499" s="1"/>
      <c r="ZE499" s="1"/>
      <c r="ZF499" s="1"/>
      <c r="ZG499" s="1"/>
      <c r="ZH499" s="1"/>
      <c r="ZI499" s="1"/>
      <c r="ZJ499" s="1"/>
      <c r="ZK499" s="1"/>
      <c r="ZL499" s="1"/>
      <c r="ZM499" s="1"/>
      <c r="ZN499" s="1"/>
      <c r="ZO499" s="1"/>
      <c r="ZP499" s="1"/>
      <c r="ZQ499" s="1"/>
      <c r="ZR499" s="1"/>
      <c r="ZS499" s="1"/>
      <c r="ZT499" s="1"/>
      <c r="ZU499" s="1"/>
      <c r="ZV499" s="1"/>
      <c r="ZW499" s="1"/>
      <c r="ZX499" s="1"/>
      <c r="ZY499" s="1"/>
      <c r="ZZ499" s="1"/>
      <c r="AAA499" s="1"/>
      <c r="AAB499" s="1"/>
      <c r="AAC499" s="1"/>
      <c r="AAD499" s="1"/>
      <c r="AAE499" s="1"/>
      <c r="AAF499" s="1"/>
      <c r="AAG499" s="1"/>
      <c r="AAH499" s="1"/>
      <c r="AAI499" s="1"/>
      <c r="AAJ499" s="1"/>
      <c r="AAK499" s="1"/>
      <c r="AAL499" s="1"/>
      <c r="AAM499" s="1"/>
      <c r="AAN499" s="1"/>
      <c r="AAO499" s="1"/>
      <c r="AAP499" s="1"/>
      <c r="AAQ499" s="1"/>
      <c r="AAR499" s="1"/>
      <c r="AAS499" s="1"/>
      <c r="AAT499" s="1"/>
      <c r="AAU499" s="1"/>
      <c r="AAV499" s="1"/>
      <c r="AAW499" s="1"/>
      <c r="AAX499" s="1"/>
      <c r="AAY499" s="1"/>
      <c r="AAZ499" s="1"/>
      <c r="ABA499" s="1"/>
      <c r="ABB499" s="1"/>
      <c r="ABC499" s="1"/>
      <c r="ABD499" s="1"/>
      <c r="ABE499" s="1"/>
      <c r="ABF499" s="1"/>
      <c r="ABG499" s="1"/>
      <c r="ABH499" s="1"/>
      <c r="ABI499" s="1"/>
      <c r="ABJ499" s="1"/>
      <c r="ABK499" s="1"/>
      <c r="ABL499" s="1"/>
      <c r="ABM499" s="1"/>
      <c r="ABN499" s="1"/>
      <c r="ABO499" s="1"/>
      <c r="ABP499" s="1"/>
      <c r="ABQ499" s="1"/>
      <c r="ABR499" s="1"/>
      <c r="ABS499" s="1"/>
      <c r="ABT499" s="1"/>
      <c r="ABU499" s="1"/>
      <c r="ABV499" s="1"/>
      <c r="ABW499" s="1"/>
      <c r="ABX499" s="1"/>
      <c r="ABY499" s="1"/>
      <c r="ABZ499" s="1"/>
      <c r="ACA499" s="1"/>
      <c r="ACB499" s="1"/>
      <c r="ACC499" s="1"/>
      <c r="ACD499" s="1"/>
      <c r="ACE499" s="1"/>
      <c r="ACF499" s="1"/>
      <c r="ACG499" s="1"/>
      <c r="ACH499" s="1"/>
      <c r="ACI499" s="1"/>
      <c r="ACJ499" s="1"/>
      <c r="ACK499" s="1"/>
      <c r="ACL499" s="1"/>
      <c r="ACM499" s="1"/>
      <c r="ACN499" s="1"/>
      <c r="ACO499" s="1"/>
      <c r="ACP499" s="1"/>
      <c r="ACQ499" s="1"/>
      <c r="ACR499" s="1"/>
      <c r="ACS499" s="1"/>
      <c r="ACT499" s="1"/>
      <c r="ACU499" s="1"/>
      <c r="ACV499" s="1"/>
      <c r="ACW499" s="1"/>
      <c r="ACX499" s="1"/>
      <c r="ACY499" s="1"/>
      <c r="ACZ499" s="1"/>
      <c r="ADA499" s="1"/>
      <c r="ADB499" s="1"/>
      <c r="ADC499" s="1"/>
      <c r="ADD499" s="1"/>
      <c r="ADE499" s="1"/>
      <c r="ADF499" s="1"/>
      <c r="ADG499" s="1"/>
      <c r="ADH499" s="1"/>
      <c r="ADI499" s="1"/>
      <c r="ADJ499" s="1"/>
      <c r="ADK499" s="1"/>
      <c r="ADL499" s="1"/>
      <c r="ADM499" s="1"/>
      <c r="ADN499" s="1"/>
      <c r="ADO499" s="1"/>
      <c r="ADP499" s="1"/>
      <c r="ADQ499" s="1"/>
      <c r="ADR499" s="1"/>
      <c r="ADS499" s="1"/>
      <c r="ADT499" s="1"/>
      <c r="ADU499" s="1"/>
      <c r="ADV499" s="1"/>
      <c r="ADW499" s="1"/>
      <c r="ADX499" s="1"/>
      <c r="ADY499" s="1"/>
      <c r="ADZ499" s="1"/>
      <c r="AEA499" s="1"/>
      <c r="AEB499" s="1"/>
      <c r="AEC499" s="1"/>
      <c r="AED499" s="1"/>
      <c r="AEE499" s="1"/>
      <c r="AEF499" s="1"/>
      <c r="AEG499" s="1"/>
      <c r="AEH499" s="1"/>
      <c r="AEI499" s="1"/>
      <c r="AEJ499" s="1"/>
      <c r="AEK499" s="1"/>
      <c r="AEL499" s="1"/>
      <c r="AEM499" s="1"/>
      <c r="AEN499" s="1"/>
      <c r="AEO499" s="1"/>
      <c r="AEP499" s="1"/>
      <c r="AEQ499" s="1"/>
      <c r="AER499" s="1"/>
      <c r="AES499" s="1"/>
      <c r="AET499" s="1"/>
      <c r="AEU499" s="1"/>
      <c r="AEV499" s="1"/>
      <c r="AEW499" s="1"/>
      <c r="AEX499" s="1"/>
      <c r="AEY499" s="1"/>
      <c r="AEZ499" s="1"/>
      <c r="AFA499" s="1"/>
      <c r="AFB499" s="1"/>
      <c r="AFC499" s="1"/>
      <c r="AFD499" s="1"/>
      <c r="AFE499" s="1"/>
      <c r="AFF499" s="1"/>
      <c r="AFG499" s="1"/>
      <c r="AFH499" s="1"/>
      <c r="AFI499" s="1"/>
      <c r="AFJ499" s="1"/>
      <c r="AFK499" s="1"/>
      <c r="AFL499" s="1"/>
      <c r="AFM499" s="1"/>
      <c r="AFN499" s="1"/>
      <c r="AFO499" s="1"/>
      <c r="AFP499" s="1"/>
      <c r="AFQ499" s="1"/>
      <c r="AFR499" s="1"/>
      <c r="AFS499" s="1"/>
      <c r="AFT499" s="1"/>
      <c r="AFU499" s="1"/>
      <c r="AFV499" s="1"/>
      <c r="AFW499" s="1"/>
      <c r="AFX499" s="1"/>
      <c r="AFY499" s="1"/>
      <c r="AFZ499" s="1"/>
      <c r="AGA499" s="1"/>
      <c r="AGB499" s="1"/>
      <c r="AGC499" s="1"/>
      <c r="AGD499" s="1"/>
      <c r="AGE499" s="1"/>
      <c r="AGF499" s="1"/>
      <c r="AGG499" s="1"/>
      <c r="AGH499" s="1"/>
      <c r="AGI499" s="1"/>
      <c r="AGJ499" s="1"/>
      <c r="AGK499" s="1"/>
      <c r="AGL499" s="1"/>
      <c r="AGM499" s="1"/>
      <c r="AGN499" s="1"/>
      <c r="AGO499" s="1"/>
      <c r="AGP499" s="1"/>
      <c r="AGQ499" s="1"/>
      <c r="AGR499" s="1"/>
      <c r="AGS499" s="1"/>
      <c r="AGT499" s="1"/>
      <c r="AGU499" s="1"/>
      <c r="AGV499" s="1"/>
      <c r="AGW499" s="1"/>
      <c r="AGX499" s="1"/>
      <c r="AGY499" s="1"/>
      <c r="AGZ499" s="1"/>
      <c r="AHA499" s="1"/>
      <c r="AHB499" s="1"/>
      <c r="AHC499" s="1"/>
      <c r="AHD499" s="1"/>
      <c r="AHE499" s="1"/>
      <c r="AHF499" s="1"/>
      <c r="AHG499" s="1"/>
      <c r="AHH499" s="1"/>
      <c r="AHI499" s="1"/>
      <c r="AHJ499" s="1"/>
      <c r="AHK499" s="1"/>
      <c r="AHL499" s="1"/>
      <c r="AHM499" s="1"/>
      <c r="AHN499" s="1"/>
      <c r="AHO499" s="1"/>
      <c r="AHP499" s="1"/>
      <c r="AHQ499" s="1"/>
      <c r="AHR499" s="1"/>
      <c r="AHS499" s="1"/>
      <c r="AHT499" s="1"/>
      <c r="AHU499" s="1"/>
      <c r="AHV499" s="1"/>
      <c r="AHW499" s="1"/>
      <c r="AHX499" s="1"/>
      <c r="AHY499" s="1"/>
      <c r="AHZ499" s="1"/>
      <c r="AIA499" s="1"/>
      <c r="AIB499" s="1"/>
      <c r="AIC499" s="1"/>
      <c r="AID499" s="1"/>
      <c r="AIE499" s="1"/>
      <c r="AIF499" s="1"/>
      <c r="AIG499" s="1"/>
      <c r="AIH499" s="1"/>
      <c r="AII499" s="1"/>
      <c r="AIJ499" s="1"/>
      <c r="AIK499" s="1"/>
      <c r="AIL499" s="1"/>
      <c r="AIM499" s="1"/>
      <c r="AIN499" s="1"/>
      <c r="AIO499" s="1"/>
      <c r="AIP499" s="1"/>
      <c r="AIQ499" s="1"/>
      <c r="AIR499" s="1"/>
      <c r="AIS499" s="1"/>
      <c r="AIT499" s="1"/>
      <c r="AIU499" s="1"/>
      <c r="AIV499" s="1"/>
      <c r="AIW499" s="1"/>
      <c r="AIX499" s="1"/>
      <c r="AIY499" s="1"/>
      <c r="AIZ499" s="1"/>
      <c r="AJA499" s="1"/>
      <c r="AJB499" s="1"/>
      <c r="AJC499" s="1"/>
      <c r="AJD499" s="1"/>
      <c r="AJE499" s="1"/>
      <c r="AJF499" s="1"/>
      <c r="AJG499" s="1"/>
      <c r="AJH499" s="1"/>
      <c r="AJI499" s="1"/>
      <c r="AJJ499" s="1"/>
      <c r="AJK499" s="1"/>
      <c r="AJL499" s="1"/>
      <c r="AJM499" s="1"/>
      <c r="AJN499" s="1"/>
      <c r="AJO499" s="1"/>
      <c r="AJP499" s="1"/>
      <c r="AJQ499" s="1"/>
      <c r="AJR499" s="1"/>
      <c r="AJS499" s="1"/>
      <c r="AJT499" s="1"/>
      <c r="AJU499" s="1"/>
      <c r="AJV499" s="1"/>
      <c r="AJW499" s="1"/>
      <c r="AJX499" s="1"/>
      <c r="AJY499" s="1"/>
      <c r="AJZ499" s="1"/>
      <c r="AKA499" s="1"/>
      <c r="AKB499" s="1"/>
      <c r="AKC499" s="1"/>
      <c r="AKD499" s="1"/>
      <c r="AKE499" s="1"/>
      <c r="AKF499" s="1"/>
      <c r="AKG499" s="1"/>
      <c r="AKH499" s="1"/>
      <c r="AKI499" s="1"/>
      <c r="AKJ499" s="1"/>
      <c r="AKK499" s="1"/>
      <c r="AKL499" s="1"/>
      <c r="AKM499" s="1"/>
      <c r="AKN499" s="1"/>
      <c r="AKO499" s="1"/>
      <c r="AKP499" s="1"/>
      <c r="AKQ499" s="1"/>
      <c r="AKR499" s="1"/>
      <c r="AKS499" s="1"/>
      <c r="AKT499" s="1"/>
      <c r="AKU499" s="1"/>
      <c r="AKV499" s="1"/>
      <c r="AKW499" s="1"/>
      <c r="AKX499" s="1"/>
      <c r="AKY499" s="1"/>
      <c r="AKZ499" s="1"/>
      <c r="ALA499" s="1"/>
      <c r="ALB499" s="1"/>
      <c r="ALC499" s="1"/>
      <c r="ALD499" s="1"/>
      <c r="ALE499" s="1"/>
      <c r="ALF499" s="1"/>
      <c r="ALG499" s="1"/>
      <c r="ALH499" s="1"/>
      <c r="ALI499" s="1"/>
      <c r="ALJ499" s="1"/>
      <c r="ALK499" s="1"/>
      <c r="ALL499" s="1"/>
      <c r="ALM499" s="1"/>
      <c r="ALN499" s="1"/>
      <c r="ALO499" s="1"/>
      <c r="ALP499" s="1"/>
      <c r="ALQ499" s="1"/>
      <c r="ALR499" s="1"/>
      <c r="ALS499" s="1"/>
      <c r="ALT499" s="1"/>
      <c r="ALU499" s="1"/>
      <c r="ALV499" s="1"/>
      <c r="ALW499" s="1"/>
      <c r="ALX499" s="1"/>
      <c r="ALY499" s="1"/>
      <c r="ALZ499" s="1"/>
      <c r="AMA499" s="1"/>
      <c r="AMB499" s="1"/>
      <c r="AMC499" s="1"/>
      <c r="AMD499" s="1"/>
      <c r="AME499" s="1"/>
      <c r="AMF499" s="1"/>
      <c r="AMG499" s="1"/>
      <c r="AMH499" s="1"/>
      <c r="AMI499" s="1"/>
      <c r="AMJ499" s="1"/>
      <c r="AMK499" s="1"/>
      <c r="AML499" s="1"/>
      <c r="AMM499" s="1"/>
      <c r="AMN499" s="1"/>
      <c r="AMO499" s="1"/>
      <c r="AMP499" s="1"/>
      <c r="AMQ499" s="1"/>
      <c r="AMR499" s="1"/>
      <c r="AMS499" s="1"/>
      <c r="AMT499" s="1"/>
      <c r="AMU499" s="1"/>
      <c r="AMV499" s="1"/>
      <c r="AMW499" s="1"/>
      <c r="AMX499" s="1"/>
      <c r="AMY499" s="1"/>
      <c r="AMZ499" s="1"/>
      <c r="ANA499" s="1"/>
      <c r="ANB499" s="1"/>
      <c r="ANC499" s="1"/>
      <c r="AND499" s="1"/>
      <c r="ANE499" s="1"/>
      <c r="ANF499" s="1"/>
      <c r="ANG499" s="1"/>
      <c r="ANH499" s="1"/>
      <c r="ANI499" s="1"/>
      <c r="ANJ499" s="1"/>
      <c r="ANK499" s="1"/>
      <c r="ANL499" s="1"/>
      <c r="ANM499" s="1"/>
      <c r="ANN499" s="1"/>
      <c r="ANO499" s="1"/>
      <c r="ANP499" s="1"/>
      <c r="ANQ499" s="1"/>
      <c r="ANR499" s="1"/>
      <c r="ANS499" s="1"/>
      <c r="ANT499" s="1"/>
      <c r="ANU499" s="1"/>
      <c r="ANV499" s="1"/>
      <c r="ANW499" s="1"/>
      <c r="ANX499" s="1"/>
      <c r="ANY499" s="1"/>
      <c r="ANZ499" s="1"/>
      <c r="AOA499" s="1"/>
      <c r="AOB499" s="1"/>
      <c r="AOC499" s="1"/>
      <c r="AOD499" s="1"/>
      <c r="AOE499" s="1"/>
      <c r="AOF499" s="1"/>
      <c r="AOG499" s="1"/>
      <c r="AOH499" s="1"/>
      <c r="AOI499" s="1"/>
      <c r="AOJ499" s="1"/>
      <c r="AOK499" s="1"/>
      <c r="AOL499" s="1"/>
      <c r="AOM499" s="1"/>
      <c r="AON499" s="1"/>
      <c r="AOO499" s="1"/>
      <c r="AOP499" s="1"/>
      <c r="AOQ499" s="1"/>
      <c r="AOR499" s="1"/>
      <c r="AOS499" s="1"/>
      <c r="AOT499" s="1"/>
      <c r="AOU499" s="1"/>
      <c r="AOV499" s="1"/>
      <c r="AOW499" s="1"/>
      <c r="AOX499" s="1"/>
      <c r="AOY499" s="1"/>
      <c r="AOZ499" s="1"/>
      <c r="APA499" s="1"/>
      <c r="APB499" s="1"/>
      <c r="APC499" s="1"/>
      <c r="APD499" s="1"/>
      <c r="APE499" s="1"/>
      <c r="APF499" s="1"/>
      <c r="APG499" s="1"/>
      <c r="APH499" s="1"/>
      <c r="API499" s="1"/>
      <c r="APJ499" s="1"/>
      <c r="APK499" s="1"/>
      <c r="APL499" s="1"/>
      <c r="APM499" s="1"/>
      <c r="APN499" s="1"/>
      <c r="APO499" s="1"/>
      <c r="APP499" s="1"/>
      <c r="APQ499" s="1"/>
      <c r="APR499" s="1"/>
      <c r="APS499" s="1"/>
      <c r="APT499" s="1"/>
      <c r="APU499" s="1"/>
      <c r="APV499" s="1"/>
      <c r="APW499" s="1"/>
      <c r="APX499" s="1"/>
      <c r="APY499" s="1"/>
      <c r="APZ499" s="1"/>
      <c r="AQA499" s="1"/>
      <c r="AQB499" s="1"/>
      <c r="AQC499" s="1"/>
      <c r="AQD499" s="1"/>
      <c r="AQE499" s="1"/>
      <c r="AQF499" s="1"/>
      <c r="AQG499" s="1"/>
      <c r="AQH499" s="1"/>
      <c r="AQI499" s="1"/>
      <c r="AQJ499" s="1"/>
      <c r="AQK499" s="1"/>
      <c r="AQL499" s="1"/>
      <c r="AQM499" s="1"/>
      <c r="AQN499" s="1"/>
      <c r="AQO499" s="1"/>
      <c r="AQP499" s="1"/>
      <c r="AQQ499" s="1"/>
      <c r="AQR499" s="1"/>
      <c r="AQS499" s="1"/>
      <c r="AQT499" s="1"/>
      <c r="AQU499" s="1"/>
      <c r="AQV499" s="1"/>
      <c r="AQW499" s="1"/>
      <c r="AQX499" s="1"/>
      <c r="AQY499" s="1"/>
      <c r="AQZ499" s="1"/>
      <c r="ARA499" s="1"/>
      <c r="ARB499" s="1"/>
      <c r="ARC499" s="1"/>
      <c r="ARD499" s="1"/>
      <c r="ARE499" s="1"/>
      <c r="ARF499" s="1"/>
      <c r="ARG499" s="1"/>
      <c r="ARH499" s="1"/>
      <c r="ARI499" s="1"/>
      <c r="ARJ499" s="1"/>
      <c r="ARK499" s="1"/>
      <c r="ARL499" s="1"/>
      <c r="ARM499" s="1"/>
      <c r="ARN499" s="1"/>
      <c r="ARO499" s="1"/>
      <c r="ARP499" s="1"/>
      <c r="ARQ499" s="1"/>
      <c r="ARR499" s="1"/>
      <c r="ARS499" s="1"/>
      <c r="ART499" s="1"/>
      <c r="ARU499" s="1"/>
      <c r="ARV499" s="1"/>
      <c r="ARW499" s="1"/>
      <c r="ARX499" s="1"/>
      <c r="ARY499" s="1"/>
      <c r="ARZ499" s="1"/>
      <c r="ASA499" s="1"/>
      <c r="ASB499" s="1"/>
      <c r="ASC499" s="1"/>
      <c r="ASD499" s="1"/>
      <c r="ASE499" s="1"/>
      <c r="ASF499" s="1"/>
      <c r="ASG499" s="1"/>
      <c r="ASH499" s="1"/>
      <c r="ASI499" s="1"/>
      <c r="ASJ499" s="1"/>
      <c r="ASK499" s="1"/>
      <c r="ASL499" s="1"/>
      <c r="ASM499" s="1"/>
      <c r="ASN499" s="1"/>
      <c r="ASO499" s="1"/>
      <c r="ASP499" s="1"/>
      <c r="ASQ499" s="1"/>
      <c r="ASR499" s="1"/>
      <c r="ASS499" s="1"/>
      <c r="AST499" s="1"/>
      <c r="ASU499" s="1"/>
      <c r="ASV499" s="1"/>
      <c r="ASW499" s="1"/>
      <c r="ASX499" s="1"/>
      <c r="ASY499" s="1"/>
      <c r="ASZ499" s="1"/>
      <c r="ATA499" s="1"/>
      <c r="ATB499" s="1"/>
      <c r="ATC499" s="1"/>
      <c r="ATD499" s="1"/>
      <c r="ATE499" s="1"/>
      <c r="ATF499" s="1"/>
      <c r="ATG499" s="1"/>
      <c r="ATH499" s="1"/>
      <c r="ATI499" s="1"/>
      <c r="ATJ499" s="1"/>
      <c r="ATK499" s="1"/>
      <c r="ATL499" s="1"/>
      <c r="ATM499" s="1"/>
      <c r="ATN499" s="1"/>
      <c r="ATO499" s="1"/>
      <c r="ATP499" s="1"/>
      <c r="ATQ499" s="1"/>
      <c r="ATR499" s="1"/>
      <c r="ATS499" s="1"/>
      <c r="ATT499" s="1"/>
      <c r="ATU499" s="1"/>
      <c r="ATV499" s="1"/>
      <c r="ATW499" s="1"/>
      <c r="ATX499" s="1"/>
      <c r="ATY499" s="1"/>
      <c r="ATZ499" s="1"/>
      <c r="AUA499" s="1"/>
      <c r="AUB499" s="1"/>
      <c r="AUC499" s="1"/>
      <c r="AUD499" s="1"/>
      <c r="AUE499" s="1"/>
      <c r="AUF499" s="1"/>
      <c r="AUG499" s="1"/>
      <c r="AUH499" s="1"/>
      <c r="AUI499" s="1"/>
      <c r="AUJ499" s="1"/>
      <c r="AUK499" s="1"/>
      <c r="AUL499" s="1"/>
      <c r="AUM499" s="1"/>
      <c r="AUN499" s="1"/>
      <c r="AUO499" s="1"/>
      <c r="AUP499" s="1"/>
      <c r="AUQ499" s="1"/>
      <c r="AUR499" s="1"/>
      <c r="AUS499" s="1"/>
      <c r="AUT499" s="1"/>
      <c r="AUU499" s="1"/>
      <c r="AUV499" s="1"/>
      <c r="AUW499" s="1"/>
      <c r="AUX499" s="1"/>
      <c r="AUY499" s="1"/>
      <c r="AUZ499" s="1"/>
      <c r="AVA499" s="1"/>
      <c r="AVB499" s="1"/>
      <c r="AVC499" s="1"/>
      <c r="AVD499" s="1"/>
      <c r="AVE499" s="1"/>
      <c r="AVF499" s="1"/>
      <c r="AVG499" s="1"/>
      <c r="AVH499" s="1"/>
      <c r="AVI499" s="1"/>
      <c r="AVJ499" s="1"/>
      <c r="AVK499" s="1"/>
      <c r="AVL499" s="1"/>
      <c r="AVM499" s="1"/>
      <c r="AVN499" s="1"/>
      <c r="AVO499" s="1"/>
      <c r="AVP499" s="1"/>
      <c r="AVQ499" s="1"/>
      <c r="AVR499" s="1"/>
      <c r="AVS499" s="1"/>
      <c r="AVT499" s="1"/>
      <c r="AVU499" s="1"/>
      <c r="AVV499" s="1"/>
      <c r="AVW499" s="1"/>
      <c r="AVX499" s="1"/>
      <c r="AVY499" s="1"/>
      <c r="AVZ499" s="1"/>
      <c r="AWA499" s="1"/>
      <c r="AWB499" s="1"/>
      <c r="AWC499" s="1"/>
      <c r="AWD499" s="1"/>
      <c r="AWE499" s="1"/>
      <c r="AWF499" s="1"/>
      <c r="AWG499" s="1"/>
      <c r="AWH499" s="1"/>
      <c r="AWI499" s="1"/>
      <c r="AWJ499" s="1"/>
      <c r="AWK499" s="1"/>
      <c r="AWL499" s="1"/>
      <c r="AWM499" s="1"/>
      <c r="AWN499" s="1"/>
      <c r="AWO499" s="1"/>
      <c r="AWP499" s="1"/>
      <c r="AWQ499" s="1"/>
      <c r="AWR499" s="1"/>
      <c r="AWS499" s="1"/>
      <c r="AWT499" s="1"/>
      <c r="AWU499" s="1"/>
      <c r="AWV499" s="1"/>
      <c r="AWW499" s="1"/>
      <c r="AWX499" s="1"/>
      <c r="AWY499" s="1"/>
      <c r="AWZ499" s="1"/>
      <c r="AXA499" s="1"/>
      <c r="AXB499" s="1"/>
      <c r="AXC499" s="1"/>
      <c r="AXD499" s="1"/>
      <c r="AXE499" s="1"/>
      <c r="AXF499" s="1"/>
      <c r="AXG499" s="1"/>
      <c r="AXH499" s="1"/>
      <c r="AXI499" s="1"/>
      <c r="AXJ499" s="1"/>
      <c r="AXK499" s="1"/>
      <c r="AXL499" s="1"/>
      <c r="AXM499" s="1"/>
      <c r="AXN499" s="1"/>
      <c r="AXO499" s="1"/>
      <c r="AXP499" s="1"/>
      <c r="AXQ499" s="1"/>
      <c r="AXR499" s="1"/>
      <c r="AXS499" s="1"/>
      <c r="AXT499" s="1"/>
      <c r="AXU499" s="1"/>
      <c r="AXV499" s="1"/>
      <c r="AXW499" s="1"/>
      <c r="AXX499" s="1"/>
      <c r="AXY499" s="1"/>
      <c r="AXZ499" s="1"/>
      <c r="AYA499" s="1"/>
      <c r="AYB499" s="1"/>
      <c r="AYC499" s="1"/>
      <c r="AYD499" s="1"/>
      <c r="AYE499" s="1"/>
      <c r="AYF499" s="1"/>
      <c r="AYG499" s="1"/>
      <c r="AYH499" s="1"/>
      <c r="AYI499" s="1"/>
      <c r="AYJ499" s="1"/>
      <c r="AYK499" s="1"/>
      <c r="AYL499" s="1"/>
      <c r="AYM499" s="1"/>
      <c r="AYN499" s="1"/>
      <c r="AYO499" s="1"/>
      <c r="AYP499" s="1"/>
      <c r="AYQ499" s="1"/>
      <c r="AYR499" s="1"/>
      <c r="AYS499" s="1"/>
      <c r="AYT499" s="1"/>
      <c r="AYU499" s="1"/>
      <c r="AYV499" s="1"/>
      <c r="AYW499" s="1"/>
      <c r="AYX499" s="1"/>
      <c r="AYY499" s="1"/>
      <c r="AYZ499" s="1"/>
      <c r="AZA499" s="1"/>
      <c r="AZB499" s="1"/>
      <c r="AZC499" s="1"/>
      <c r="AZD499" s="1"/>
      <c r="AZE499" s="1"/>
      <c r="AZF499" s="1"/>
      <c r="AZG499" s="1"/>
      <c r="AZH499" s="1"/>
      <c r="AZI499" s="1"/>
      <c r="AZJ499" s="1"/>
      <c r="AZK499" s="1"/>
      <c r="AZL499" s="1"/>
      <c r="AZM499" s="1"/>
      <c r="AZN499" s="1"/>
      <c r="AZO499" s="1"/>
      <c r="AZP499" s="1"/>
      <c r="AZQ499" s="1"/>
      <c r="AZR499" s="1"/>
      <c r="AZS499" s="1"/>
      <c r="AZT499" s="1"/>
      <c r="AZU499" s="1"/>
      <c r="AZV499" s="1"/>
      <c r="AZW499" s="1"/>
      <c r="AZX499" s="1"/>
      <c r="AZY499" s="1"/>
      <c r="AZZ499" s="1"/>
      <c r="BAA499" s="1"/>
      <c r="BAB499" s="1"/>
      <c r="BAC499" s="1"/>
      <c r="BAD499" s="1"/>
      <c r="BAE499" s="1"/>
      <c r="BAF499" s="1"/>
      <c r="BAG499" s="1"/>
      <c r="BAH499" s="1"/>
      <c r="BAI499" s="1"/>
      <c r="BAJ499" s="1"/>
      <c r="BAK499" s="1"/>
      <c r="BAL499" s="1"/>
      <c r="BAM499" s="1"/>
      <c r="BAN499" s="1"/>
      <c r="BAO499" s="1"/>
      <c r="BAP499" s="1"/>
      <c r="BAQ499" s="1"/>
      <c r="BAR499" s="1"/>
      <c r="BAS499" s="1"/>
      <c r="BAT499" s="1"/>
      <c r="BAU499" s="1"/>
      <c r="BAV499" s="1"/>
      <c r="BAW499" s="1"/>
      <c r="BAX499" s="1"/>
      <c r="BAY499" s="1"/>
      <c r="BAZ499" s="1"/>
      <c r="BBA499" s="1"/>
      <c r="BBB499" s="1"/>
      <c r="BBC499" s="1"/>
      <c r="BBD499" s="1"/>
      <c r="BBE499" s="1"/>
      <c r="BBF499" s="1"/>
      <c r="BBG499" s="1"/>
      <c r="BBH499" s="1"/>
      <c r="BBI499" s="1"/>
      <c r="BBJ499" s="1"/>
      <c r="BBK499" s="1"/>
      <c r="BBL499" s="1"/>
      <c r="BBM499" s="1"/>
      <c r="BBN499" s="1"/>
      <c r="BBO499" s="1"/>
      <c r="BBP499" s="1"/>
      <c r="BBQ499" s="1"/>
      <c r="BBR499" s="1"/>
      <c r="BBS499" s="1"/>
      <c r="BBT499" s="1"/>
      <c r="BBU499" s="1"/>
      <c r="BBV499" s="1"/>
      <c r="BBW499" s="1"/>
      <c r="BBX499" s="1"/>
      <c r="BBY499" s="1"/>
      <c r="BBZ499" s="1"/>
      <c r="BCA499" s="1"/>
      <c r="BCB499" s="1"/>
      <c r="BCC499" s="1"/>
      <c r="BCD499" s="1"/>
      <c r="BCE499" s="1"/>
      <c r="BCF499" s="1"/>
      <c r="BCG499" s="1"/>
      <c r="BCH499" s="1"/>
      <c r="BCI499" s="1"/>
      <c r="BCJ499" s="1"/>
      <c r="BCK499" s="1"/>
      <c r="BCL499" s="1"/>
      <c r="BCM499" s="1"/>
      <c r="BCN499" s="1"/>
      <c r="BCO499" s="1"/>
      <c r="BCP499" s="1"/>
      <c r="BCQ499" s="1"/>
      <c r="BCR499" s="1"/>
      <c r="BCS499" s="1"/>
      <c r="BCT499" s="1"/>
      <c r="BCU499" s="1"/>
      <c r="BCV499" s="1"/>
      <c r="BCW499" s="1"/>
      <c r="BCX499" s="1"/>
      <c r="BCY499" s="1"/>
      <c r="BCZ499" s="1"/>
      <c r="BDA499" s="1"/>
      <c r="BDB499" s="1"/>
      <c r="BDC499" s="1"/>
      <c r="BDD499" s="1"/>
      <c r="BDE499" s="1"/>
      <c r="BDF499" s="1"/>
      <c r="BDG499" s="1"/>
      <c r="BDH499" s="1"/>
      <c r="BDI499" s="1"/>
      <c r="BDJ499" s="1"/>
      <c r="BDK499" s="1"/>
      <c r="BDL499" s="1"/>
      <c r="BDM499" s="1"/>
      <c r="BDN499" s="1"/>
      <c r="BDO499" s="1"/>
      <c r="BDP499" s="1"/>
      <c r="BDQ499" s="1"/>
      <c r="BDR499" s="1"/>
      <c r="BDS499" s="1"/>
      <c r="BDT499" s="1"/>
      <c r="BDU499" s="1"/>
      <c r="BDV499" s="1"/>
      <c r="BDW499" s="1"/>
      <c r="BDX499" s="1"/>
      <c r="BDY499" s="1"/>
      <c r="BDZ499" s="1"/>
      <c r="BEA499" s="1"/>
      <c r="BEB499" s="1"/>
      <c r="BEC499" s="1"/>
      <c r="BED499" s="1"/>
      <c r="BEE499" s="1"/>
      <c r="BEF499" s="1"/>
      <c r="BEG499" s="1"/>
      <c r="BEH499" s="1"/>
      <c r="BEI499" s="1"/>
      <c r="BEJ499" s="1"/>
      <c r="BEK499" s="1"/>
      <c r="BEL499" s="1"/>
      <c r="BEM499" s="1"/>
      <c r="BEN499" s="1"/>
      <c r="BEO499" s="1"/>
      <c r="BEP499" s="1"/>
      <c r="BEQ499" s="1"/>
      <c r="BER499" s="1"/>
      <c r="BES499" s="1"/>
      <c r="BET499" s="1"/>
      <c r="BEU499" s="1"/>
      <c r="BEV499" s="1"/>
      <c r="BEW499" s="1"/>
      <c r="BEX499" s="1"/>
      <c r="BEY499" s="1"/>
      <c r="BEZ499" s="1"/>
      <c r="BFA499" s="1"/>
      <c r="BFB499" s="1"/>
      <c r="BFC499" s="1"/>
      <c r="BFD499" s="1"/>
      <c r="BFE499" s="1"/>
      <c r="BFF499" s="1"/>
      <c r="BFG499" s="1"/>
      <c r="BFH499" s="1"/>
      <c r="BFI499" s="1"/>
      <c r="BFJ499" s="1"/>
      <c r="BFK499" s="1"/>
      <c r="BFL499" s="1"/>
      <c r="BFM499" s="1"/>
      <c r="BFN499" s="1"/>
      <c r="BFO499" s="1"/>
      <c r="BFP499" s="1"/>
      <c r="BFQ499" s="1"/>
      <c r="BFR499" s="1"/>
      <c r="BFS499" s="1"/>
      <c r="BFT499" s="1"/>
      <c r="BFU499" s="1"/>
      <c r="BFV499" s="1"/>
      <c r="BFW499" s="1"/>
      <c r="BFX499" s="1"/>
      <c r="BFY499" s="1"/>
      <c r="BFZ499" s="1"/>
      <c r="BGA499" s="1"/>
      <c r="BGB499" s="1"/>
      <c r="BGC499" s="1"/>
      <c r="BGD499" s="1"/>
      <c r="BGE499" s="1"/>
      <c r="BGF499" s="1"/>
      <c r="BGG499" s="1"/>
      <c r="BGH499" s="1"/>
      <c r="BGI499" s="1"/>
      <c r="BGJ499" s="1"/>
      <c r="BGK499" s="1"/>
      <c r="BGL499" s="1"/>
      <c r="BGM499" s="1"/>
      <c r="BGN499" s="1"/>
      <c r="BGO499" s="1"/>
      <c r="BGP499" s="1"/>
      <c r="BGQ499" s="1"/>
      <c r="BGR499" s="1"/>
      <c r="BGS499" s="1"/>
      <c r="BGT499" s="1"/>
      <c r="BGU499" s="1"/>
      <c r="BGV499" s="1"/>
      <c r="BGW499" s="1"/>
      <c r="BGX499" s="1"/>
      <c r="BGY499" s="1"/>
      <c r="BGZ499" s="1"/>
      <c r="BHA499" s="1"/>
      <c r="BHB499" s="1"/>
      <c r="BHC499" s="1"/>
      <c r="BHD499" s="1"/>
      <c r="BHE499" s="1"/>
      <c r="BHF499" s="1"/>
      <c r="BHG499" s="1"/>
      <c r="BHH499" s="1"/>
      <c r="BHI499" s="1"/>
      <c r="BHJ499" s="1"/>
      <c r="BHK499" s="1"/>
      <c r="BHL499" s="1"/>
      <c r="BHM499" s="1"/>
      <c r="BHN499" s="1"/>
      <c r="BHO499" s="1"/>
      <c r="BHP499" s="1"/>
      <c r="BHQ499" s="1"/>
      <c r="BHR499" s="1"/>
      <c r="BHS499" s="1"/>
      <c r="BHT499" s="1"/>
      <c r="BHU499" s="1"/>
      <c r="BHV499" s="1"/>
      <c r="BHW499" s="1"/>
      <c r="BHX499" s="1"/>
      <c r="BHY499" s="1"/>
      <c r="BHZ499" s="1"/>
      <c r="BIA499" s="1"/>
      <c r="BIB499" s="1"/>
      <c r="BIC499" s="1"/>
      <c r="BID499" s="1"/>
      <c r="BIE499" s="1"/>
      <c r="BIF499" s="1"/>
      <c r="BIG499" s="1"/>
      <c r="BIH499" s="1"/>
      <c r="BII499" s="1"/>
      <c r="BIJ499" s="1"/>
      <c r="BIK499" s="1"/>
      <c r="BIL499" s="1"/>
      <c r="BIM499" s="1"/>
      <c r="BIN499" s="1"/>
      <c r="BIO499" s="1"/>
      <c r="BIP499" s="1"/>
      <c r="BIQ499" s="1"/>
      <c r="BIR499" s="1"/>
      <c r="BIS499" s="1"/>
      <c r="BIT499" s="1"/>
      <c r="BIU499" s="1"/>
      <c r="BIV499" s="1"/>
      <c r="BIW499" s="1"/>
      <c r="BIX499" s="1"/>
      <c r="BIY499" s="1"/>
      <c r="BIZ499" s="1"/>
      <c r="BJA499" s="1"/>
      <c r="BJB499" s="1"/>
      <c r="BJC499" s="1"/>
      <c r="BJD499" s="1"/>
      <c r="BJE499" s="1"/>
      <c r="BJF499" s="1"/>
      <c r="BJG499" s="1"/>
      <c r="BJH499" s="1"/>
      <c r="BJI499" s="1"/>
      <c r="BJJ499" s="1"/>
      <c r="BJK499" s="1"/>
      <c r="BJL499" s="1"/>
      <c r="BJM499" s="1"/>
      <c r="BJN499" s="1"/>
      <c r="BJO499" s="1"/>
      <c r="BJP499" s="1"/>
      <c r="BJQ499" s="1"/>
      <c r="BJR499" s="1"/>
      <c r="BJS499" s="1"/>
      <c r="BJT499" s="1"/>
      <c r="BJU499" s="1"/>
      <c r="BJV499" s="1"/>
      <c r="BJW499" s="1"/>
      <c r="BJX499" s="1"/>
      <c r="BJY499" s="1"/>
      <c r="BJZ499" s="1"/>
      <c r="BKA499" s="1"/>
      <c r="BKB499" s="1"/>
      <c r="BKC499" s="1"/>
      <c r="BKD499" s="1"/>
      <c r="BKE499" s="1"/>
      <c r="BKF499" s="1"/>
      <c r="BKG499" s="1"/>
      <c r="BKH499" s="1"/>
      <c r="BKI499" s="1"/>
      <c r="BKJ499" s="1"/>
      <c r="BKK499" s="1"/>
      <c r="BKL499" s="1"/>
      <c r="BKM499" s="1"/>
      <c r="BKN499" s="1"/>
      <c r="BKO499" s="1"/>
      <c r="BKP499" s="1"/>
      <c r="BKQ499" s="1"/>
      <c r="BKR499" s="1"/>
      <c r="BKS499" s="1"/>
      <c r="BKT499" s="1"/>
      <c r="BKU499" s="1"/>
      <c r="BKV499" s="1"/>
      <c r="BKW499" s="1"/>
      <c r="BKX499" s="1"/>
      <c r="BKY499" s="1"/>
      <c r="BKZ499" s="1"/>
      <c r="BLA499" s="1"/>
      <c r="BLB499" s="1"/>
      <c r="BLC499" s="1"/>
      <c r="BLD499" s="1"/>
      <c r="BLE499" s="1"/>
      <c r="BLF499" s="1"/>
      <c r="BLG499" s="1"/>
      <c r="BLH499" s="1"/>
      <c r="BLI499" s="1"/>
      <c r="BLJ499" s="1"/>
      <c r="BLK499" s="1"/>
      <c r="BLL499" s="1"/>
      <c r="BLM499" s="1"/>
      <c r="BLN499" s="1"/>
      <c r="BLO499" s="1"/>
      <c r="BLP499" s="1"/>
      <c r="BLQ499" s="1"/>
      <c r="BLR499" s="1"/>
      <c r="BLS499" s="1"/>
      <c r="BLT499" s="1"/>
      <c r="BLU499" s="1"/>
      <c r="BLV499" s="1"/>
      <c r="BLW499" s="1"/>
      <c r="BLX499" s="1"/>
      <c r="BLY499" s="1"/>
      <c r="BLZ499" s="1"/>
      <c r="BMA499" s="1"/>
      <c r="BMB499" s="1"/>
      <c r="BMC499" s="1"/>
      <c r="BMD499" s="1"/>
      <c r="BME499" s="1"/>
      <c r="BMF499" s="1"/>
      <c r="BMG499" s="1"/>
      <c r="BMH499" s="1"/>
      <c r="BMI499" s="1"/>
      <c r="BMJ499" s="1"/>
      <c r="BMK499" s="1"/>
      <c r="BML499" s="1"/>
      <c r="BMM499" s="1"/>
      <c r="BMN499" s="1"/>
      <c r="BMO499" s="1"/>
      <c r="BMP499" s="1"/>
      <c r="BMQ499" s="1"/>
      <c r="BMR499" s="1"/>
      <c r="BMS499" s="1"/>
      <c r="BMT499" s="1"/>
      <c r="BMU499" s="1"/>
      <c r="BMV499" s="1"/>
      <c r="BMW499" s="1"/>
      <c r="BMX499" s="1"/>
      <c r="BMY499" s="1"/>
      <c r="BMZ499" s="1"/>
      <c r="BNA499" s="1"/>
      <c r="BNB499" s="1"/>
      <c r="BNC499" s="1"/>
      <c r="BND499" s="1"/>
      <c r="BNE499" s="1"/>
      <c r="BNF499" s="1"/>
      <c r="BNG499" s="1"/>
      <c r="BNH499" s="1"/>
      <c r="BNI499" s="1"/>
      <c r="BNJ499" s="1"/>
      <c r="BNK499" s="1"/>
      <c r="BNL499" s="1"/>
      <c r="BNM499" s="1"/>
      <c r="BNN499" s="1"/>
      <c r="BNO499" s="1"/>
      <c r="BNP499" s="1"/>
      <c r="BNQ499" s="1"/>
      <c r="BNR499" s="1"/>
      <c r="BNS499" s="1"/>
      <c r="BNT499" s="1"/>
      <c r="BNU499" s="1"/>
      <c r="BNV499" s="1"/>
      <c r="BNW499" s="1"/>
      <c r="BNX499" s="1"/>
      <c r="BNY499" s="1"/>
      <c r="BNZ499" s="1"/>
      <c r="BOA499" s="1"/>
      <c r="BOB499" s="1"/>
      <c r="BOC499" s="1"/>
      <c r="BOD499" s="1"/>
      <c r="BOE499" s="1"/>
      <c r="BOF499" s="1"/>
      <c r="BOG499" s="1"/>
      <c r="BOH499" s="1"/>
      <c r="BOI499" s="1"/>
      <c r="BOJ499" s="1"/>
      <c r="BOK499" s="1"/>
      <c r="BOL499" s="1"/>
      <c r="BOM499" s="1"/>
      <c r="BON499" s="1"/>
      <c r="BOO499" s="1"/>
      <c r="BOP499" s="1"/>
      <c r="BOQ499" s="1"/>
      <c r="BOR499" s="1"/>
      <c r="BOS499" s="1"/>
      <c r="BOT499" s="1"/>
      <c r="BOU499" s="1"/>
      <c r="BOV499" s="1"/>
      <c r="BOW499" s="1"/>
      <c r="BOX499" s="1"/>
      <c r="BOY499" s="1"/>
      <c r="BOZ499" s="1"/>
      <c r="BPA499" s="1"/>
      <c r="BPB499" s="1"/>
      <c r="BPC499" s="1"/>
      <c r="BPD499" s="1"/>
      <c r="BPE499" s="1"/>
      <c r="BPF499" s="1"/>
      <c r="BPG499" s="1"/>
      <c r="BPH499" s="1"/>
      <c r="BPI499" s="1"/>
      <c r="BPJ499" s="1"/>
      <c r="BPK499" s="1"/>
      <c r="BPL499" s="1"/>
      <c r="BPM499" s="1"/>
      <c r="BPN499" s="1"/>
      <c r="BPO499" s="1"/>
      <c r="BPP499" s="1"/>
      <c r="BPQ499" s="1"/>
      <c r="BPR499" s="1"/>
      <c r="BPS499" s="1"/>
      <c r="BPT499" s="1"/>
      <c r="BPU499" s="1"/>
      <c r="BPV499" s="1"/>
      <c r="BPW499" s="1"/>
      <c r="BPX499" s="1"/>
      <c r="BPY499" s="1"/>
      <c r="BPZ499" s="1"/>
      <c r="BQA499" s="1"/>
      <c r="BQB499" s="1"/>
      <c r="BQC499" s="1"/>
      <c r="BQD499" s="1"/>
      <c r="BQE499" s="1"/>
      <c r="BQF499" s="1"/>
      <c r="BQG499" s="1"/>
      <c r="BQH499" s="1"/>
      <c r="BQI499" s="1"/>
      <c r="BQJ499" s="1"/>
      <c r="BQK499" s="1"/>
      <c r="BQL499" s="1"/>
      <c r="BQM499" s="1"/>
      <c r="BQN499" s="1"/>
      <c r="BQO499" s="1"/>
      <c r="BQP499" s="1"/>
      <c r="BQQ499" s="1"/>
      <c r="BQR499" s="1"/>
      <c r="BQS499" s="1"/>
      <c r="BQT499" s="1"/>
      <c r="BQU499" s="1"/>
      <c r="BQV499" s="1"/>
      <c r="BQW499" s="1"/>
      <c r="BQX499" s="1"/>
      <c r="BQY499" s="1"/>
      <c r="BQZ499" s="1"/>
      <c r="BRA499" s="1"/>
      <c r="BRB499" s="1"/>
      <c r="BRC499" s="1"/>
      <c r="BRD499" s="1"/>
      <c r="BRE499" s="1"/>
      <c r="BRF499" s="1"/>
      <c r="BRG499" s="1"/>
      <c r="BRH499" s="1"/>
      <c r="BRI499" s="1"/>
      <c r="BRJ499" s="1"/>
      <c r="BRK499" s="1"/>
      <c r="BRL499" s="1"/>
      <c r="BRM499" s="1"/>
      <c r="BRN499" s="1"/>
      <c r="BRO499" s="1"/>
      <c r="BRP499" s="1"/>
      <c r="BRQ499" s="1"/>
      <c r="BRR499" s="1"/>
      <c r="BRS499" s="1"/>
      <c r="BRT499" s="1"/>
      <c r="BRU499" s="1"/>
      <c r="BRV499" s="1"/>
      <c r="BRW499" s="1"/>
      <c r="BRX499" s="1"/>
      <c r="BRY499" s="1"/>
      <c r="BRZ499" s="1"/>
      <c r="BSA499" s="1"/>
      <c r="BSB499" s="1"/>
      <c r="BSC499" s="1"/>
      <c r="BSD499" s="1"/>
      <c r="BSE499" s="1"/>
      <c r="BSF499" s="1"/>
      <c r="BSG499" s="1"/>
      <c r="BSH499" s="1"/>
      <c r="BSI499" s="1"/>
      <c r="BSJ499" s="1"/>
      <c r="BSK499" s="1"/>
      <c r="BSL499" s="1"/>
      <c r="BSM499" s="1"/>
      <c r="BSN499" s="1"/>
      <c r="BSO499" s="1"/>
      <c r="BSP499" s="1"/>
      <c r="BSQ499" s="1"/>
      <c r="BSR499" s="1"/>
      <c r="BSS499" s="1"/>
      <c r="BST499" s="1"/>
      <c r="BSU499" s="1"/>
      <c r="BSV499" s="1"/>
      <c r="BSW499" s="1"/>
      <c r="BSX499" s="1"/>
      <c r="BSY499" s="1"/>
      <c r="BSZ499" s="1"/>
      <c r="BTA499" s="1"/>
      <c r="BTB499" s="1"/>
      <c r="BTC499" s="1"/>
      <c r="BTD499" s="1"/>
      <c r="BTE499" s="1"/>
      <c r="BTF499" s="1"/>
      <c r="BTG499" s="1"/>
      <c r="BTH499" s="1"/>
      <c r="BTI499" s="1"/>
      <c r="BTJ499" s="1"/>
      <c r="BTK499" s="1"/>
      <c r="BTL499" s="1"/>
      <c r="BTM499" s="1"/>
      <c r="BTN499" s="1"/>
      <c r="BTO499" s="1"/>
      <c r="BTP499" s="1"/>
      <c r="BTQ499" s="1"/>
      <c r="BTR499" s="1"/>
      <c r="BTS499" s="1"/>
      <c r="BTT499" s="1"/>
      <c r="BTU499" s="1"/>
      <c r="BTV499" s="1"/>
      <c r="BTW499" s="1"/>
      <c r="BTX499" s="1"/>
      <c r="BTY499" s="1"/>
      <c r="BTZ499" s="1"/>
      <c r="BUA499" s="1"/>
      <c r="BUB499" s="1"/>
      <c r="BUC499" s="1"/>
      <c r="BUD499" s="1"/>
      <c r="BUE499" s="1"/>
      <c r="BUF499" s="1"/>
      <c r="BUG499" s="1"/>
      <c r="BUH499" s="1"/>
      <c r="BUI499" s="1"/>
      <c r="BUJ499" s="1"/>
      <c r="BUK499" s="1"/>
      <c r="BUL499" s="1"/>
      <c r="BUM499" s="1"/>
      <c r="BUN499" s="1"/>
      <c r="BUO499" s="1"/>
      <c r="BUP499" s="1"/>
      <c r="BUQ499" s="1"/>
      <c r="BUR499" s="1"/>
      <c r="BUS499" s="1"/>
      <c r="BUT499" s="1"/>
      <c r="BUU499" s="1"/>
      <c r="BUV499" s="1"/>
      <c r="BUW499" s="1"/>
      <c r="BUX499" s="1"/>
      <c r="BUY499" s="1"/>
      <c r="BUZ499" s="1"/>
      <c r="BVA499" s="1"/>
      <c r="BVB499" s="1"/>
      <c r="BVC499" s="1"/>
      <c r="BVD499" s="1"/>
      <c r="BVE499" s="1"/>
      <c r="BVF499" s="1"/>
      <c r="BVG499" s="1"/>
      <c r="BVH499" s="1"/>
      <c r="BVI499" s="1"/>
      <c r="BVJ499" s="1"/>
      <c r="BVK499" s="1"/>
      <c r="BVL499" s="1"/>
      <c r="BVM499" s="1"/>
      <c r="BVN499" s="1"/>
      <c r="BVO499" s="1"/>
      <c r="BVP499" s="1"/>
      <c r="BVQ499" s="1"/>
      <c r="BVR499" s="1"/>
      <c r="BVS499" s="1"/>
      <c r="BVT499" s="1"/>
      <c r="BVU499" s="1"/>
      <c r="BVV499" s="1"/>
      <c r="BVW499" s="1"/>
      <c r="BVX499" s="1"/>
      <c r="BVY499" s="1"/>
      <c r="BVZ499" s="1"/>
      <c r="BWA499" s="1"/>
      <c r="BWB499" s="1"/>
      <c r="BWC499" s="1"/>
      <c r="BWD499" s="1"/>
      <c r="BWE499" s="1"/>
      <c r="BWF499" s="1"/>
      <c r="BWG499" s="1"/>
      <c r="BWH499" s="1"/>
      <c r="BWI499" s="1"/>
      <c r="BWJ499" s="1"/>
      <c r="BWK499" s="1"/>
      <c r="BWL499" s="1"/>
      <c r="BWM499" s="1"/>
      <c r="BWN499" s="1"/>
      <c r="BWO499" s="1"/>
      <c r="BWP499" s="1"/>
      <c r="BWQ499" s="1"/>
      <c r="BWR499" s="1"/>
      <c r="BWS499" s="1"/>
      <c r="BWT499" s="1"/>
      <c r="BWU499" s="1"/>
      <c r="BWV499" s="1"/>
      <c r="BWW499" s="1"/>
      <c r="BWX499" s="1"/>
      <c r="BWY499" s="1"/>
      <c r="BWZ499" s="1"/>
      <c r="BXA499" s="1"/>
      <c r="BXB499" s="1"/>
      <c r="BXC499" s="1"/>
      <c r="BXD499" s="1"/>
      <c r="BXE499" s="1"/>
      <c r="BXF499" s="1"/>
      <c r="BXG499" s="1"/>
      <c r="BXH499" s="1"/>
      <c r="BXI499" s="1"/>
      <c r="BXJ499" s="1"/>
      <c r="BXK499" s="1"/>
      <c r="BXL499" s="1"/>
      <c r="BXM499" s="1"/>
      <c r="BXN499" s="1"/>
      <c r="BXO499" s="1"/>
      <c r="BXP499" s="1"/>
      <c r="BXQ499" s="1"/>
      <c r="BXR499" s="1"/>
      <c r="BXS499" s="1"/>
      <c r="BXT499" s="1"/>
      <c r="BXU499" s="1"/>
      <c r="BXV499" s="1"/>
      <c r="BXW499" s="1"/>
      <c r="BXX499" s="1"/>
      <c r="BXY499" s="1"/>
      <c r="BXZ499" s="1"/>
      <c r="BYA499" s="1"/>
      <c r="BYB499" s="1"/>
      <c r="BYC499" s="1"/>
      <c r="BYD499" s="1"/>
      <c r="BYE499" s="1"/>
      <c r="BYF499" s="1"/>
      <c r="BYG499" s="1"/>
      <c r="BYH499" s="1"/>
      <c r="BYI499" s="1"/>
      <c r="BYJ499" s="1"/>
      <c r="BYK499" s="1"/>
      <c r="BYL499" s="1"/>
      <c r="BYM499" s="1"/>
      <c r="BYN499" s="1"/>
      <c r="BYO499" s="1"/>
      <c r="BYP499" s="1"/>
      <c r="BYQ499" s="1"/>
      <c r="BYR499" s="1"/>
      <c r="BYS499" s="1"/>
      <c r="BYT499" s="1"/>
      <c r="BYU499" s="1"/>
      <c r="BYV499" s="1"/>
      <c r="BYW499" s="1"/>
      <c r="BYX499" s="1"/>
      <c r="BYY499" s="1"/>
      <c r="BYZ499" s="1"/>
      <c r="BZA499" s="1"/>
      <c r="BZB499" s="1"/>
      <c r="BZC499" s="1"/>
      <c r="BZD499" s="1"/>
      <c r="BZE499" s="1"/>
      <c r="BZF499" s="1"/>
      <c r="BZG499" s="1"/>
      <c r="BZH499" s="1"/>
      <c r="BZI499" s="1"/>
      <c r="BZJ499" s="1"/>
      <c r="BZK499" s="1"/>
      <c r="BZL499" s="1"/>
      <c r="BZM499" s="1"/>
      <c r="BZN499" s="1"/>
      <c r="BZO499" s="1"/>
      <c r="BZP499" s="1"/>
      <c r="BZQ499" s="1"/>
      <c r="BZR499" s="1"/>
      <c r="BZS499" s="1"/>
      <c r="BZT499" s="1"/>
      <c r="BZU499" s="1"/>
      <c r="BZV499" s="1"/>
      <c r="BZW499" s="1"/>
      <c r="BZX499" s="1"/>
      <c r="BZY499" s="1"/>
      <c r="BZZ499" s="1"/>
      <c r="CAA499" s="1"/>
      <c r="CAB499" s="1"/>
      <c r="CAC499" s="1"/>
      <c r="CAD499" s="1"/>
      <c r="CAE499" s="1"/>
      <c r="CAF499" s="1"/>
      <c r="CAG499" s="1"/>
      <c r="CAH499" s="1"/>
      <c r="CAI499" s="1"/>
      <c r="CAJ499" s="1"/>
      <c r="CAK499" s="1"/>
      <c r="CAL499" s="1"/>
      <c r="CAM499" s="1"/>
      <c r="CAN499" s="1"/>
      <c r="CAO499" s="1"/>
      <c r="CAP499" s="1"/>
      <c r="CAQ499" s="1"/>
      <c r="CAR499" s="1"/>
      <c r="CAS499" s="1"/>
      <c r="CAT499" s="1"/>
      <c r="CAU499" s="1"/>
      <c r="CAV499" s="1"/>
      <c r="CAW499" s="1"/>
      <c r="CAX499" s="1"/>
      <c r="CAY499" s="1"/>
      <c r="CAZ499" s="1"/>
      <c r="CBA499" s="1"/>
      <c r="CBB499" s="1"/>
      <c r="CBC499" s="1"/>
      <c r="CBD499" s="1"/>
      <c r="CBE499" s="1"/>
      <c r="CBF499" s="1"/>
      <c r="CBG499" s="1"/>
      <c r="CBH499" s="1"/>
      <c r="CBI499" s="1"/>
      <c r="CBJ499" s="1"/>
      <c r="CBK499" s="1"/>
      <c r="CBL499" s="1"/>
      <c r="CBM499" s="1"/>
      <c r="CBN499" s="1"/>
      <c r="CBO499" s="1"/>
      <c r="CBP499" s="1"/>
      <c r="CBQ499" s="1"/>
      <c r="CBR499" s="1"/>
      <c r="CBS499" s="1"/>
      <c r="CBT499" s="1"/>
      <c r="CBU499" s="1"/>
      <c r="CBV499" s="1"/>
      <c r="CBW499" s="1"/>
      <c r="CBX499" s="1"/>
      <c r="CBY499" s="1"/>
      <c r="CBZ499" s="1"/>
      <c r="CCA499" s="1"/>
      <c r="CCB499" s="1"/>
      <c r="CCC499" s="1"/>
      <c r="CCD499" s="1"/>
      <c r="CCE499" s="1"/>
      <c r="CCF499" s="1"/>
      <c r="CCG499" s="1"/>
      <c r="CCH499" s="1"/>
      <c r="CCI499" s="1"/>
      <c r="CCJ499" s="1"/>
      <c r="CCK499" s="1"/>
      <c r="CCL499" s="1"/>
      <c r="CCM499" s="1"/>
      <c r="CCN499" s="1"/>
      <c r="CCO499" s="1"/>
      <c r="CCP499" s="1"/>
      <c r="CCQ499" s="1"/>
      <c r="CCR499" s="1"/>
      <c r="CCS499" s="1"/>
      <c r="CCT499" s="1"/>
      <c r="CCU499" s="1"/>
      <c r="CCV499" s="1"/>
      <c r="CCW499" s="1"/>
      <c r="CCX499" s="1"/>
      <c r="CCY499" s="1"/>
      <c r="CCZ499" s="1"/>
      <c r="CDA499" s="1"/>
      <c r="CDB499" s="1"/>
      <c r="CDC499" s="1"/>
      <c r="CDD499" s="1"/>
      <c r="CDE499" s="1"/>
      <c r="CDF499" s="1"/>
      <c r="CDG499" s="1"/>
      <c r="CDH499" s="1"/>
      <c r="CDI499" s="1"/>
      <c r="CDJ499" s="1"/>
      <c r="CDK499" s="1"/>
      <c r="CDL499" s="1"/>
      <c r="CDM499" s="1"/>
      <c r="CDN499" s="1"/>
      <c r="CDO499" s="1"/>
      <c r="CDP499" s="1"/>
      <c r="CDQ499" s="1"/>
      <c r="CDR499" s="1"/>
      <c r="CDS499" s="1"/>
      <c r="CDT499" s="1"/>
      <c r="CDU499" s="1"/>
      <c r="CDV499" s="1"/>
      <c r="CDW499" s="1"/>
      <c r="CDX499" s="1"/>
      <c r="CDY499" s="1"/>
      <c r="CDZ499" s="1"/>
      <c r="CEA499" s="1"/>
      <c r="CEB499" s="1"/>
      <c r="CEC499" s="1"/>
      <c r="CED499" s="1"/>
      <c r="CEE499" s="1"/>
      <c r="CEF499" s="1"/>
      <c r="CEG499" s="1"/>
      <c r="CEH499" s="1"/>
      <c r="CEI499" s="1"/>
      <c r="CEJ499" s="1"/>
      <c r="CEK499" s="1"/>
      <c r="CEL499" s="1"/>
      <c r="CEM499" s="1"/>
      <c r="CEN499" s="1"/>
      <c r="CEO499" s="1"/>
      <c r="CEP499" s="1"/>
      <c r="CEQ499" s="1"/>
      <c r="CER499" s="1"/>
      <c r="CES499" s="1"/>
      <c r="CET499" s="1"/>
      <c r="CEU499" s="1"/>
      <c r="CEV499" s="1"/>
      <c r="CEW499" s="1"/>
      <c r="CEX499" s="1"/>
      <c r="CEY499" s="1"/>
      <c r="CEZ499" s="1"/>
      <c r="CFA499" s="1"/>
      <c r="CFB499" s="1"/>
      <c r="CFC499" s="1"/>
      <c r="CFD499" s="1"/>
      <c r="CFE499" s="1"/>
      <c r="CFF499" s="1"/>
      <c r="CFG499" s="1"/>
      <c r="CFH499" s="1"/>
      <c r="CFI499" s="1"/>
      <c r="CFJ499" s="1"/>
      <c r="CFK499" s="1"/>
      <c r="CFL499" s="1"/>
      <c r="CFM499" s="1"/>
      <c r="CFN499" s="1"/>
      <c r="CFO499" s="1"/>
      <c r="CFP499" s="1"/>
      <c r="CFQ499" s="1"/>
      <c r="CFR499" s="1"/>
      <c r="CFS499" s="1"/>
      <c r="CFT499" s="1"/>
      <c r="CFU499" s="1"/>
      <c r="CFV499" s="1"/>
      <c r="CFW499" s="1"/>
      <c r="CFX499" s="1"/>
      <c r="CFY499" s="1"/>
      <c r="CFZ499" s="1"/>
      <c r="CGA499" s="1"/>
      <c r="CGB499" s="1"/>
      <c r="CGC499" s="1"/>
      <c r="CGD499" s="1"/>
      <c r="CGE499" s="1"/>
      <c r="CGF499" s="1"/>
      <c r="CGG499" s="1"/>
      <c r="CGH499" s="1"/>
      <c r="CGI499" s="1"/>
      <c r="CGJ499" s="1"/>
      <c r="CGK499" s="1"/>
      <c r="CGL499" s="1"/>
      <c r="CGM499" s="1"/>
      <c r="CGN499" s="1"/>
      <c r="CGO499" s="1"/>
      <c r="CGP499" s="1"/>
      <c r="CGQ499" s="1"/>
      <c r="CGR499" s="1"/>
      <c r="CGS499" s="1"/>
      <c r="CGT499" s="1"/>
      <c r="CGU499" s="1"/>
      <c r="CGV499" s="1"/>
      <c r="CGW499" s="1"/>
      <c r="CGX499" s="1"/>
      <c r="CGY499" s="1"/>
      <c r="CGZ499" s="1"/>
      <c r="CHA499" s="1"/>
      <c r="CHB499" s="1"/>
      <c r="CHC499" s="1"/>
      <c r="CHD499" s="1"/>
      <c r="CHE499" s="1"/>
      <c r="CHF499" s="1"/>
      <c r="CHG499" s="1"/>
      <c r="CHH499" s="1"/>
      <c r="CHI499" s="1"/>
      <c r="CHJ499" s="1"/>
      <c r="CHK499" s="1"/>
      <c r="CHL499" s="1"/>
      <c r="CHM499" s="1"/>
      <c r="CHN499" s="1"/>
      <c r="CHO499" s="1"/>
      <c r="CHP499" s="1"/>
      <c r="CHQ499" s="1"/>
      <c r="CHR499" s="1"/>
      <c r="CHS499" s="1"/>
      <c r="CHT499" s="1"/>
      <c r="CHU499" s="1"/>
      <c r="CHV499" s="1"/>
      <c r="CHW499" s="1"/>
      <c r="CHX499" s="1"/>
      <c r="CHY499" s="1"/>
      <c r="CHZ499" s="1"/>
      <c r="CIA499" s="1"/>
      <c r="CIB499" s="1"/>
      <c r="CIC499" s="1"/>
      <c r="CID499" s="1"/>
      <c r="CIE499" s="1"/>
      <c r="CIF499" s="1"/>
      <c r="CIG499" s="1"/>
      <c r="CIH499" s="1"/>
      <c r="CII499" s="1"/>
      <c r="CIJ499" s="1"/>
      <c r="CIK499" s="1"/>
      <c r="CIL499" s="1"/>
      <c r="CIM499" s="1"/>
      <c r="CIN499" s="1"/>
      <c r="CIO499" s="1"/>
      <c r="CIP499" s="1"/>
      <c r="CIQ499" s="1"/>
      <c r="CIR499" s="1"/>
      <c r="CIS499" s="1"/>
      <c r="CIT499" s="1"/>
      <c r="CIU499" s="1"/>
      <c r="CIV499" s="1"/>
      <c r="CIW499" s="1"/>
      <c r="CIX499" s="1"/>
      <c r="CIY499" s="1"/>
      <c r="CIZ499" s="1"/>
      <c r="CJA499" s="1"/>
      <c r="CJB499" s="1"/>
      <c r="CJC499" s="1"/>
      <c r="CJD499" s="1"/>
      <c r="CJE499" s="1"/>
      <c r="CJF499" s="1"/>
      <c r="CJG499" s="1"/>
      <c r="CJH499" s="1"/>
      <c r="CJI499" s="1"/>
      <c r="CJJ499" s="1"/>
      <c r="CJK499" s="1"/>
      <c r="CJL499" s="1"/>
      <c r="CJM499" s="1"/>
      <c r="CJN499" s="1"/>
      <c r="CJO499" s="1"/>
      <c r="CJP499" s="1"/>
      <c r="CJQ499" s="1"/>
      <c r="CJR499" s="1"/>
      <c r="CJS499" s="1"/>
      <c r="CJT499" s="1"/>
      <c r="CJU499" s="1"/>
      <c r="CJV499" s="1"/>
      <c r="CJW499" s="1"/>
      <c r="CJX499" s="1"/>
      <c r="CJY499" s="1"/>
      <c r="CJZ499" s="1"/>
      <c r="CKA499" s="1"/>
      <c r="CKB499" s="1"/>
      <c r="CKC499" s="1"/>
      <c r="CKD499" s="1"/>
      <c r="CKE499" s="1"/>
      <c r="CKF499" s="1"/>
      <c r="CKG499" s="1"/>
      <c r="CKH499" s="1"/>
      <c r="CKI499" s="1"/>
      <c r="CKJ499" s="1"/>
      <c r="CKK499" s="1"/>
      <c r="CKL499" s="1"/>
      <c r="CKM499" s="1"/>
      <c r="CKN499" s="1"/>
      <c r="CKO499" s="1"/>
      <c r="CKP499" s="1"/>
      <c r="CKQ499" s="1"/>
      <c r="CKR499" s="1"/>
      <c r="CKS499" s="1"/>
      <c r="CKT499" s="1"/>
      <c r="CKU499" s="1"/>
      <c r="CKV499" s="1"/>
      <c r="CKW499" s="1"/>
      <c r="CKX499" s="1"/>
      <c r="CKY499" s="1"/>
      <c r="CKZ499" s="1"/>
      <c r="CLA499" s="1"/>
      <c r="CLB499" s="1"/>
      <c r="CLC499" s="1"/>
      <c r="CLD499" s="1"/>
      <c r="CLE499" s="1"/>
      <c r="CLF499" s="1"/>
      <c r="CLG499" s="1"/>
      <c r="CLH499" s="1"/>
      <c r="CLI499" s="1"/>
      <c r="CLJ499" s="1"/>
      <c r="CLK499" s="1"/>
      <c r="CLL499" s="1"/>
      <c r="CLM499" s="1"/>
      <c r="CLN499" s="1"/>
      <c r="CLO499" s="1"/>
      <c r="CLP499" s="1"/>
      <c r="CLQ499" s="1"/>
      <c r="CLR499" s="1"/>
      <c r="CLS499" s="1"/>
      <c r="CLT499" s="1"/>
      <c r="CLU499" s="1"/>
      <c r="CLV499" s="1"/>
      <c r="CLW499" s="1"/>
      <c r="CLX499" s="1"/>
      <c r="CLY499" s="1"/>
      <c r="CLZ499" s="1"/>
      <c r="CMA499" s="1"/>
      <c r="CMB499" s="1"/>
      <c r="CMC499" s="1"/>
      <c r="CMD499" s="1"/>
      <c r="CME499" s="1"/>
      <c r="CMF499" s="1"/>
      <c r="CMG499" s="1"/>
      <c r="CMH499" s="1"/>
      <c r="CMI499" s="1"/>
      <c r="CMJ499" s="1"/>
      <c r="CMK499" s="1"/>
      <c r="CML499" s="1"/>
      <c r="CMM499" s="1"/>
      <c r="CMN499" s="1"/>
      <c r="CMO499" s="1"/>
      <c r="CMP499" s="1"/>
      <c r="CMQ499" s="1"/>
      <c r="CMR499" s="1"/>
      <c r="CMS499" s="1"/>
      <c r="CMT499" s="1"/>
      <c r="CMU499" s="1"/>
      <c r="CMV499" s="1"/>
      <c r="CMW499" s="1"/>
      <c r="CMX499" s="1"/>
      <c r="CMY499" s="1"/>
      <c r="CMZ499" s="1"/>
      <c r="CNA499" s="1"/>
      <c r="CNB499" s="1"/>
      <c r="CNC499" s="1"/>
      <c r="CND499" s="1"/>
      <c r="CNE499" s="1"/>
      <c r="CNF499" s="1"/>
      <c r="CNG499" s="1"/>
      <c r="CNH499" s="1"/>
      <c r="CNI499" s="1"/>
      <c r="CNJ499" s="1"/>
      <c r="CNK499" s="1"/>
      <c r="CNL499" s="1"/>
      <c r="CNM499" s="1"/>
      <c r="CNN499" s="1"/>
      <c r="CNO499" s="1"/>
      <c r="CNP499" s="1"/>
      <c r="CNQ499" s="1"/>
      <c r="CNR499" s="1"/>
      <c r="CNS499" s="1"/>
      <c r="CNT499" s="1"/>
      <c r="CNU499" s="1"/>
      <c r="CNV499" s="1"/>
      <c r="CNW499" s="1"/>
      <c r="CNX499" s="1"/>
      <c r="CNY499" s="1"/>
      <c r="CNZ499" s="1"/>
      <c r="COA499" s="1"/>
      <c r="COB499" s="1"/>
      <c r="COC499" s="1"/>
      <c r="COD499" s="1"/>
      <c r="COE499" s="1"/>
      <c r="COF499" s="1"/>
      <c r="COG499" s="1"/>
      <c r="COH499" s="1"/>
      <c r="COI499" s="1"/>
      <c r="COJ499" s="1"/>
      <c r="COK499" s="1"/>
      <c r="COL499" s="1"/>
      <c r="COM499" s="1"/>
      <c r="CON499" s="1"/>
      <c r="COO499" s="1"/>
      <c r="COP499" s="1"/>
      <c r="COQ499" s="1"/>
      <c r="COR499" s="1"/>
      <c r="COS499" s="1"/>
      <c r="COT499" s="1"/>
      <c r="COU499" s="1"/>
      <c r="COV499" s="1"/>
      <c r="COW499" s="1"/>
      <c r="COX499" s="1"/>
      <c r="COY499" s="1"/>
      <c r="COZ499" s="1"/>
      <c r="CPA499" s="1"/>
      <c r="CPB499" s="1"/>
      <c r="CPC499" s="1"/>
      <c r="CPD499" s="1"/>
      <c r="CPE499" s="1"/>
      <c r="CPF499" s="1"/>
      <c r="CPG499" s="1"/>
      <c r="CPH499" s="1"/>
      <c r="CPI499" s="1"/>
      <c r="CPJ499" s="1"/>
      <c r="CPK499" s="1"/>
      <c r="CPL499" s="1"/>
      <c r="CPM499" s="1"/>
      <c r="CPN499" s="1"/>
      <c r="CPO499" s="1"/>
      <c r="CPP499" s="1"/>
      <c r="CPQ499" s="1"/>
      <c r="CPR499" s="1"/>
      <c r="CPS499" s="1"/>
      <c r="CPT499" s="1"/>
      <c r="CPU499" s="1"/>
      <c r="CPV499" s="1"/>
      <c r="CPW499" s="1"/>
      <c r="CPX499" s="1"/>
      <c r="CPY499" s="1"/>
      <c r="CPZ499" s="1"/>
      <c r="CQA499" s="1"/>
      <c r="CQB499" s="1"/>
      <c r="CQC499" s="1"/>
      <c r="CQD499" s="1"/>
      <c r="CQE499" s="1"/>
      <c r="CQF499" s="1"/>
      <c r="CQG499" s="1"/>
      <c r="CQH499" s="1"/>
      <c r="CQI499" s="1"/>
      <c r="CQJ499" s="1"/>
      <c r="CQK499" s="1"/>
      <c r="CQL499" s="1"/>
      <c r="CQM499" s="1"/>
      <c r="CQN499" s="1"/>
      <c r="CQO499" s="1"/>
      <c r="CQP499" s="1"/>
      <c r="CQQ499" s="1"/>
      <c r="CQR499" s="1"/>
      <c r="CQS499" s="1"/>
      <c r="CQT499" s="1"/>
      <c r="CQU499" s="1"/>
      <c r="CQV499" s="1"/>
      <c r="CQW499" s="1"/>
      <c r="CQX499" s="1"/>
      <c r="CQY499" s="1"/>
      <c r="CQZ499" s="1"/>
      <c r="CRA499" s="1"/>
      <c r="CRB499" s="1"/>
      <c r="CRC499" s="1"/>
      <c r="CRD499" s="1"/>
      <c r="CRE499" s="1"/>
      <c r="CRF499" s="1"/>
      <c r="CRG499" s="1"/>
      <c r="CRH499" s="1"/>
      <c r="CRI499" s="1"/>
      <c r="CRJ499" s="1"/>
      <c r="CRK499" s="1"/>
      <c r="CRL499" s="1"/>
      <c r="CRM499" s="1"/>
      <c r="CRN499" s="1"/>
      <c r="CRO499" s="1"/>
      <c r="CRP499" s="1"/>
      <c r="CRQ499" s="1"/>
      <c r="CRR499" s="1"/>
      <c r="CRS499" s="1"/>
      <c r="CRT499" s="1"/>
      <c r="CRU499" s="1"/>
      <c r="CRV499" s="1"/>
      <c r="CRW499" s="1"/>
      <c r="CRX499" s="1"/>
      <c r="CRY499" s="1"/>
      <c r="CRZ499" s="1"/>
      <c r="CSA499" s="1"/>
      <c r="CSB499" s="1"/>
      <c r="CSC499" s="1"/>
      <c r="CSD499" s="1"/>
      <c r="CSE499" s="1"/>
      <c r="CSF499" s="1"/>
      <c r="CSG499" s="1"/>
      <c r="CSH499" s="1"/>
      <c r="CSI499" s="1"/>
      <c r="CSJ499" s="1"/>
      <c r="CSK499" s="1"/>
      <c r="CSL499" s="1"/>
      <c r="CSM499" s="1"/>
      <c r="CSN499" s="1"/>
      <c r="CSO499" s="1"/>
      <c r="CSP499" s="1"/>
      <c r="CSQ499" s="1"/>
      <c r="CSR499" s="1"/>
      <c r="CSS499" s="1"/>
      <c r="CST499" s="1"/>
      <c r="CSU499" s="1"/>
      <c r="CSV499" s="1"/>
      <c r="CSW499" s="1"/>
      <c r="CSX499" s="1"/>
      <c r="CSY499" s="1"/>
      <c r="CSZ499" s="1"/>
      <c r="CTA499" s="1"/>
      <c r="CTB499" s="1"/>
      <c r="CTC499" s="1"/>
      <c r="CTD499" s="1"/>
      <c r="CTE499" s="1"/>
      <c r="CTF499" s="1"/>
      <c r="CTG499" s="1"/>
      <c r="CTH499" s="1"/>
      <c r="CTI499" s="1"/>
      <c r="CTJ499" s="1"/>
      <c r="CTK499" s="1"/>
      <c r="CTL499" s="1"/>
      <c r="CTM499" s="1"/>
      <c r="CTN499" s="1"/>
      <c r="CTO499" s="1"/>
      <c r="CTP499" s="1"/>
      <c r="CTQ499" s="1"/>
      <c r="CTR499" s="1"/>
      <c r="CTS499" s="1"/>
      <c r="CTT499" s="1"/>
      <c r="CTU499" s="1"/>
      <c r="CTV499" s="1"/>
      <c r="CTW499" s="1"/>
      <c r="CTX499" s="1"/>
      <c r="CTY499" s="1"/>
      <c r="CTZ499" s="1"/>
      <c r="CUA499" s="1"/>
      <c r="CUB499" s="1"/>
      <c r="CUC499" s="1"/>
      <c r="CUD499" s="1"/>
      <c r="CUE499" s="1"/>
      <c r="CUF499" s="1"/>
      <c r="CUG499" s="1"/>
      <c r="CUH499" s="1"/>
      <c r="CUI499" s="1"/>
      <c r="CUJ499" s="1"/>
      <c r="CUK499" s="1"/>
      <c r="CUL499" s="1"/>
      <c r="CUM499" s="1"/>
      <c r="CUN499" s="1"/>
      <c r="CUO499" s="1"/>
      <c r="CUP499" s="1"/>
      <c r="CUQ499" s="1"/>
      <c r="CUR499" s="1"/>
      <c r="CUS499" s="1"/>
      <c r="CUT499" s="1"/>
      <c r="CUU499" s="1"/>
      <c r="CUV499" s="1"/>
      <c r="CUW499" s="1"/>
      <c r="CUX499" s="1"/>
      <c r="CUY499" s="1"/>
      <c r="CUZ499" s="1"/>
      <c r="CVA499" s="1"/>
      <c r="CVB499" s="1"/>
      <c r="CVC499" s="1"/>
      <c r="CVD499" s="1"/>
      <c r="CVE499" s="1"/>
      <c r="CVF499" s="1"/>
      <c r="CVG499" s="1"/>
      <c r="CVH499" s="1"/>
      <c r="CVI499" s="1"/>
      <c r="CVJ499" s="1"/>
      <c r="CVK499" s="1"/>
      <c r="CVL499" s="1"/>
      <c r="CVM499" s="1"/>
      <c r="CVN499" s="1"/>
      <c r="CVO499" s="1"/>
      <c r="CVP499" s="1"/>
      <c r="CVQ499" s="1"/>
      <c r="CVR499" s="1"/>
      <c r="CVS499" s="1"/>
      <c r="CVT499" s="1"/>
      <c r="CVU499" s="1"/>
      <c r="CVV499" s="1"/>
      <c r="CVW499" s="1"/>
      <c r="CVX499" s="1"/>
      <c r="CVY499" s="1"/>
      <c r="CVZ499" s="1"/>
      <c r="CWA499" s="1"/>
      <c r="CWB499" s="1"/>
      <c r="CWC499" s="1"/>
      <c r="CWD499" s="1"/>
      <c r="CWE499" s="1"/>
      <c r="CWF499" s="1"/>
      <c r="CWG499" s="1"/>
      <c r="CWH499" s="1"/>
      <c r="CWI499" s="1"/>
      <c r="CWJ499" s="1"/>
      <c r="CWK499" s="1"/>
      <c r="CWL499" s="1"/>
      <c r="CWM499" s="1"/>
      <c r="CWN499" s="1"/>
      <c r="CWO499" s="1"/>
      <c r="CWP499" s="1"/>
      <c r="CWQ499" s="1"/>
      <c r="CWR499" s="1"/>
      <c r="CWS499" s="1"/>
      <c r="CWT499" s="1"/>
      <c r="CWU499" s="1"/>
      <c r="CWV499" s="1"/>
      <c r="CWW499" s="1"/>
      <c r="CWX499" s="1"/>
      <c r="CWY499" s="1"/>
      <c r="CWZ499" s="1"/>
      <c r="CXA499" s="1"/>
      <c r="CXB499" s="1"/>
      <c r="CXC499" s="1"/>
      <c r="CXD499" s="1"/>
      <c r="CXE499" s="1"/>
      <c r="CXF499" s="1"/>
      <c r="CXG499" s="1"/>
      <c r="CXH499" s="1"/>
      <c r="CXI499" s="1"/>
      <c r="CXJ499" s="1"/>
      <c r="CXK499" s="1"/>
      <c r="CXL499" s="1"/>
      <c r="CXM499" s="1"/>
      <c r="CXN499" s="1"/>
      <c r="CXO499" s="1"/>
      <c r="CXP499" s="1"/>
      <c r="CXQ499" s="1"/>
      <c r="CXR499" s="1"/>
      <c r="CXS499" s="1"/>
      <c r="CXT499" s="1"/>
      <c r="CXU499" s="1"/>
      <c r="CXV499" s="1"/>
      <c r="CXW499" s="1"/>
      <c r="CXX499" s="1"/>
      <c r="CXY499" s="1"/>
      <c r="CXZ499" s="1"/>
      <c r="CYA499" s="1"/>
      <c r="CYB499" s="1"/>
      <c r="CYC499" s="1"/>
      <c r="CYD499" s="1"/>
      <c r="CYE499" s="1"/>
      <c r="CYF499" s="1"/>
      <c r="CYG499" s="1"/>
      <c r="CYH499" s="1"/>
      <c r="CYI499" s="1"/>
      <c r="CYJ499" s="1"/>
      <c r="CYK499" s="1"/>
      <c r="CYL499" s="1"/>
      <c r="CYM499" s="1"/>
      <c r="CYN499" s="1"/>
      <c r="CYO499" s="1"/>
      <c r="CYP499" s="1"/>
      <c r="CYQ499" s="1"/>
      <c r="CYR499" s="1"/>
      <c r="CYS499" s="1"/>
      <c r="CYT499" s="1"/>
      <c r="CYU499" s="1"/>
      <c r="CYV499" s="1"/>
      <c r="CYW499" s="1"/>
      <c r="CYX499" s="1"/>
      <c r="CYY499" s="1"/>
      <c r="CYZ499" s="1"/>
      <c r="CZA499" s="1"/>
      <c r="CZB499" s="1"/>
      <c r="CZC499" s="1"/>
      <c r="CZD499" s="1"/>
      <c r="CZE499" s="1"/>
      <c r="CZF499" s="1"/>
      <c r="CZG499" s="1"/>
      <c r="CZH499" s="1"/>
      <c r="CZI499" s="1"/>
      <c r="CZJ499" s="1"/>
      <c r="CZK499" s="1"/>
      <c r="CZL499" s="1"/>
      <c r="CZM499" s="1"/>
      <c r="CZN499" s="1"/>
      <c r="CZO499" s="1"/>
      <c r="CZP499" s="1"/>
      <c r="CZQ499" s="1"/>
      <c r="CZR499" s="1"/>
      <c r="CZS499" s="1"/>
      <c r="CZT499" s="1"/>
      <c r="CZU499" s="1"/>
      <c r="CZV499" s="1"/>
      <c r="CZW499" s="1"/>
      <c r="CZX499" s="1"/>
      <c r="CZY499" s="1"/>
      <c r="CZZ499" s="1"/>
      <c r="DAA499" s="1"/>
      <c r="DAB499" s="1"/>
      <c r="DAC499" s="1"/>
      <c r="DAD499" s="1"/>
      <c r="DAE499" s="1"/>
      <c r="DAF499" s="1"/>
      <c r="DAG499" s="1"/>
      <c r="DAH499" s="1"/>
      <c r="DAI499" s="1"/>
      <c r="DAJ499" s="1"/>
      <c r="DAK499" s="1"/>
      <c r="DAL499" s="1"/>
      <c r="DAM499" s="1"/>
      <c r="DAN499" s="1"/>
      <c r="DAO499" s="1"/>
      <c r="DAP499" s="1"/>
      <c r="DAQ499" s="1"/>
      <c r="DAR499" s="1"/>
      <c r="DAS499" s="1"/>
      <c r="DAT499" s="1"/>
      <c r="DAU499" s="1"/>
      <c r="DAV499" s="1"/>
      <c r="DAW499" s="1"/>
      <c r="DAX499" s="1"/>
      <c r="DAY499" s="1"/>
      <c r="DAZ499" s="1"/>
      <c r="DBA499" s="1"/>
      <c r="DBB499" s="1"/>
      <c r="DBC499" s="1"/>
      <c r="DBD499" s="1"/>
      <c r="DBE499" s="1"/>
      <c r="DBF499" s="1"/>
      <c r="DBG499" s="1"/>
      <c r="DBH499" s="1"/>
      <c r="DBI499" s="1"/>
      <c r="DBJ499" s="1"/>
      <c r="DBK499" s="1"/>
      <c r="DBL499" s="1"/>
      <c r="DBM499" s="1"/>
      <c r="DBN499" s="1"/>
      <c r="DBO499" s="1"/>
      <c r="DBP499" s="1"/>
      <c r="DBQ499" s="1"/>
      <c r="DBR499" s="1"/>
      <c r="DBS499" s="1"/>
      <c r="DBT499" s="1"/>
      <c r="DBU499" s="1"/>
      <c r="DBV499" s="1"/>
      <c r="DBW499" s="1"/>
      <c r="DBX499" s="1"/>
      <c r="DBY499" s="1"/>
      <c r="DBZ499" s="1"/>
      <c r="DCA499" s="1"/>
      <c r="DCB499" s="1"/>
      <c r="DCC499" s="1"/>
      <c r="DCD499" s="1"/>
      <c r="DCE499" s="1"/>
      <c r="DCF499" s="1"/>
      <c r="DCG499" s="1"/>
      <c r="DCH499" s="1"/>
      <c r="DCI499" s="1"/>
      <c r="DCJ499" s="1"/>
      <c r="DCK499" s="1"/>
      <c r="DCL499" s="1"/>
      <c r="DCM499" s="1"/>
      <c r="DCN499" s="1"/>
      <c r="DCO499" s="1"/>
      <c r="DCP499" s="1"/>
      <c r="DCQ499" s="1"/>
      <c r="DCR499" s="1"/>
      <c r="DCS499" s="1"/>
      <c r="DCT499" s="1"/>
      <c r="DCU499" s="1"/>
      <c r="DCV499" s="1"/>
      <c r="DCW499" s="1"/>
      <c r="DCX499" s="1"/>
      <c r="DCY499" s="1"/>
      <c r="DCZ499" s="1"/>
      <c r="DDA499" s="1"/>
      <c r="DDB499" s="1"/>
      <c r="DDC499" s="1"/>
      <c r="DDD499" s="1"/>
      <c r="DDE499" s="1"/>
      <c r="DDF499" s="1"/>
      <c r="DDG499" s="1"/>
      <c r="DDH499" s="1"/>
      <c r="DDI499" s="1"/>
      <c r="DDJ499" s="1"/>
      <c r="DDK499" s="1"/>
      <c r="DDL499" s="1"/>
      <c r="DDM499" s="1"/>
      <c r="DDN499" s="1"/>
      <c r="DDO499" s="1"/>
      <c r="DDP499" s="1"/>
      <c r="DDQ499" s="1"/>
      <c r="DDR499" s="1"/>
      <c r="DDS499" s="1"/>
      <c r="DDT499" s="1"/>
      <c r="DDU499" s="1"/>
      <c r="DDV499" s="1"/>
      <c r="DDW499" s="1"/>
      <c r="DDX499" s="1"/>
      <c r="DDY499" s="1"/>
      <c r="DDZ499" s="1"/>
      <c r="DEA499" s="1"/>
      <c r="DEB499" s="1"/>
      <c r="DEC499" s="1"/>
      <c r="DED499" s="1"/>
      <c r="DEE499" s="1"/>
      <c r="DEF499" s="1"/>
      <c r="DEG499" s="1"/>
      <c r="DEH499" s="1"/>
      <c r="DEI499" s="1"/>
      <c r="DEJ499" s="1"/>
      <c r="DEK499" s="1"/>
      <c r="DEL499" s="1"/>
      <c r="DEM499" s="1"/>
      <c r="DEN499" s="1"/>
      <c r="DEO499" s="1"/>
      <c r="DEP499" s="1"/>
      <c r="DEQ499" s="1"/>
      <c r="DER499" s="1"/>
      <c r="DES499" s="1"/>
      <c r="DET499" s="1"/>
      <c r="DEU499" s="1"/>
      <c r="DEV499" s="1"/>
      <c r="DEW499" s="1"/>
      <c r="DEX499" s="1"/>
      <c r="DEY499" s="1"/>
      <c r="DEZ499" s="1"/>
      <c r="DFA499" s="1"/>
      <c r="DFB499" s="1"/>
      <c r="DFC499" s="1"/>
      <c r="DFD499" s="1"/>
      <c r="DFE499" s="1"/>
      <c r="DFF499" s="1"/>
      <c r="DFG499" s="1"/>
      <c r="DFH499" s="1"/>
      <c r="DFI499" s="1"/>
      <c r="DFJ499" s="1"/>
      <c r="DFK499" s="1"/>
      <c r="DFL499" s="1"/>
      <c r="DFM499" s="1"/>
      <c r="DFN499" s="1"/>
      <c r="DFO499" s="1"/>
      <c r="DFP499" s="1"/>
      <c r="DFQ499" s="1"/>
      <c r="DFR499" s="1"/>
      <c r="DFS499" s="1"/>
      <c r="DFT499" s="1"/>
      <c r="DFU499" s="1"/>
      <c r="DFV499" s="1"/>
      <c r="DFW499" s="1"/>
      <c r="DFX499" s="1"/>
      <c r="DFY499" s="1"/>
      <c r="DFZ499" s="1"/>
      <c r="DGA499" s="1"/>
      <c r="DGB499" s="1"/>
      <c r="DGC499" s="1"/>
      <c r="DGD499" s="1"/>
      <c r="DGE499" s="1"/>
      <c r="DGF499" s="1"/>
      <c r="DGG499" s="1"/>
      <c r="DGH499" s="1"/>
      <c r="DGI499" s="1"/>
      <c r="DGJ499" s="1"/>
      <c r="DGK499" s="1"/>
      <c r="DGL499" s="1"/>
      <c r="DGM499" s="1"/>
      <c r="DGN499" s="1"/>
      <c r="DGO499" s="1"/>
      <c r="DGP499" s="1"/>
      <c r="DGQ499" s="1"/>
      <c r="DGR499" s="1"/>
      <c r="DGS499" s="1"/>
      <c r="DGT499" s="1"/>
      <c r="DGU499" s="1"/>
      <c r="DGV499" s="1"/>
      <c r="DGW499" s="1"/>
      <c r="DGX499" s="1"/>
      <c r="DGY499" s="1"/>
      <c r="DGZ499" s="1"/>
      <c r="DHA499" s="1"/>
      <c r="DHB499" s="1"/>
      <c r="DHC499" s="1"/>
      <c r="DHD499" s="1"/>
      <c r="DHE499" s="1"/>
      <c r="DHF499" s="1"/>
      <c r="DHG499" s="1"/>
      <c r="DHH499" s="1"/>
      <c r="DHI499" s="1"/>
      <c r="DHJ499" s="1"/>
      <c r="DHK499" s="1"/>
      <c r="DHL499" s="1"/>
      <c r="DHM499" s="1"/>
      <c r="DHN499" s="1"/>
      <c r="DHO499" s="1"/>
      <c r="DHP499" s="1"/>
      <c r="DHQ499" s="1"/>
      <c r="DHR499" s="1"/>
      <c r="DHS499" s="1"/>
      <c r="DHT499" s="1"/>
      <c r="DHU499" s="1"/>
      <c r="DHV499" s="1"/>
      <c r="DHW499" s="1"/>
      <c r="DHX499" s="1"/>
      <c r="DHY499" s="1"/>
      <c r="DHZ499" s="1"/>
      <c r="DIA499" s="1"/>
      <c r="DIB499" s="1"/>
      <c r="DIC499" s="1"/>
      <c r="DID499" s="1"/>
      <c r="DIE499" s="1"/>
      <c r="DIF499" s="1"/>
      <c r="DIG499" s="1"/>
      <c r="DIH499" s="1"/>
      <c r="DII499" s="1"/>
      <c r="DIJ499" s="1"/>
      <c r="DIK499" s="1"/>
      <c r="DIL499" s="1"/>
      <c r="DIM499" s="1"/>
      <c r="DIN499" s="1"/>
      <c r="DIO499" s="1"/>
      <c r="DIP499" s="1"/>
      <c r="DIQ499" s="1"/>
      <c r="DIR499" s="1"/>
      <c r="DIS499" s="1"/>
      <c r="DIT499" s="1"/>
      <c r="DIU499" s="1"/>
      <c r="DIV499" s="1"/>
      <c r="DIW499" s="1"/>
      <c r="DIX499" s="1"/>
      <c r="DIY499" s="1"/>
      <c r="DIZ499" s="1"/>
      <c r="DJA499" s="1"/>
      <c r="DJB499" s="1"/>
      <c r="DJC499" s="1"/>
      <c r="DJD499" s="1"/>
      <c r="DJE499" s="1"/>
      <c r="DJF499" s="1"/>
      <c r="DJG499" s="1"/>
      <c r="DJH499" s="1"/>
      <c r="DJI499" s="1"/>
      <c r="DJJ499" s="1"/>
      <c r="DJK499" s="1"/>
      <c r="DJL499" s="1"/>
      <c r="DJM499" s="1"/>
      <c r="DJN499" s="1"/>
      <c r="DJO499" s="1"/>
      <c r="DJP499" s="1"/>
      <c r="DJQ499" s="1"/>
      <c r="DJR499" s="1"/>
      <c r="DJS499" s="1"/>
      <c r="DJT499" s="1"/>
      <c r="DJU499" s="1"/>
      <c r="DJV499" s="1"/>
      <c r="DJW499" s="1"/>
      <c r="DJX499" s="1"/>
      <c r="DJY499" s="1"/>
      <c r="DJZ499" s="1"/>
      <c r="DKA499" s="1"/>
      <c r="DKB499" s="1"/>
      <c r="DKC499" s="1"/>
      <c r="DKD499" s="1"/>
      <c r="DKE499" s="1"/>
      <c r="DKF499" s="1"/>
      <c r="DKG499" s="1"/>
      <c r="DKH499" s="1"/>
      <c r="DKI499" s="1"/>
      <c r="DKJ499" s="1"/>
      <c r="DKK499" s="1"/>
      <c r="DKL499" s="1"/>
      <c r="DKM499" s="1"/>
      <c r="DKN499" s="1"/>
      <c r="DKO499" s="1"/>
      <c r="DKP499" s="1"/>
      <c r="DKQ499" s="1"/>
      <c r="DKR499" s="1"/>
      <c r="DKS499" s="1"/>
      <c r="DKT499" s="1"/>
      <c r="DKU499" s="1"/>
      <c r="DKV499" s="1"/>
      <c r="DKW499" s="1"/>
      <c r="DKX499" s="1"/>
      <c r="DKY499" s="1"/>
      <c r="DKZ499" s="1"/>
      <c r="DLA499" s="1"/>
      <c r="DLB499" s="1"/>
      <c r="DLC499" s="1"/>
      <c r="DLD499" s="1"/>
      <c r="DLE499" s="1"/>
      <c r="DLF499" s="1"/>
      <c r="DLG499" s="1"/>
      <c r="DLH499" s="1"/>
      <c r="DLI499" s="1"/>
      <c r="DLJ499" s="1"/>
      <c r="DLK499" s="1"/>
      <c r="DLL499" s="1"/>
      <c r="DLM499" s="1"/>
      <c r="DLN499" s="1"/>
      <c r="DLO499" s="1"/>
      <c r="DLP499" s="1"/>
      <c r="DLQ499" s="1"/>
      <c r="DLR499" s="1"/>
      <c r="DLS499" s="1"/>
      <c r="DLT499" s="1"/>
      <c r="DLU499" s="1"/>
      <c r="DLV499" s="1"/>
      <c r="DLW499" s="1"/>
      <c r="DLX499" s="1"/>
      <c r="DLY499" s="1"/>
      <c r="DLZ499" s="1"/>
      <c r="DMA499" s="1"/>
      <c r="DMB499" s="1"/>
      <c r="DMC499" s="1"/>
      <c r="DMD499" s="1"/>
      <c r="DME499" s="1"/>
      <c r="DMF499" s="1"/>
      <c r="DMG499" s="1"/>
      <c r="DMH499" s="1"/>
      <c r="DMI499" s="1"/>
      <c r="DMJ499" s="1"/>
      <c r="DMK499" s="1"/>
      <c r="DML499" s="1"/>
      <c r="DMM499" s="1"/>
      <c r="DMN499" s="1"/>
      <c r="DMO499" s="1"/>
      <c r="DMP499" s="1"/>
      <c r="DMQ499" s="1"/>
      <c r="DMR499" s="1"/>
      <c r="DMS499" s="1"/>
      <c r="DMT499" s="1"/>
      <c r="DMU499" s="1"/>
      <c r="DMV499" s="1"/>
      <c r="DMW499" s="1"/>
      <c r="DMX499" s="1"/>
      <c r="DMY499" s="1"/>
      <c r="DMZ499" s="1"/>
      <c r="DNA499" s="1"/>
      <c r="DNB499" s="1"/>
      <c r="DNC499" s="1"/>
      <c r="DND499" s="1"/>
      <c r="DNE499" s="1"/>
      <c r="DNF499" s="1"/>
      <c r="DNG499" s="1"/>
      <c r="DNH499" s="1"/>
      <c r="DNI499" s="1"/>
      <c r="DNJ499" s="1"/>
      <c r="DNK499" s="1"/>
      <c r="DNL499" s="1"/>
      <c r="DNM499" s="1"/>
      <c r="DNN499" s="1"/>
      <c r="DNO499" s="1"/>
      <c r="DNP499" s="1"/>
      <c r="DNQ499" s="1"/>
      <c r="DNR499" s="1"/>
      <c r="DNS499" s="1"/>
      <c r="DNT499" s="1"/>
      <c r="DNU499" s="1"/>
      <c r="DNV499" s="1"/>
      <c r="DNW499" s="1"/>
      <c r="DNX499" s="1"/>
      <c r="DNY499" s="1"/>
      <c r="DNZ499" s="1"/>
      <c r="DOA499" s="1"/>
      <c r="DOB499" s="1"/>
      <c r="DOC499" s="1"/>
      <c r="DOD499" s="1"/>
      <c r="DOE499" s="1"/>
      <c r="DOF499" s="1"/>
      <c r="DOG499" s="1"/>
      <c r="DOH499" s="1"/>
      <c r="DOI499" s="1"/>
      <c r="DOJ499" s="1"/>
      <c r="DOK499" s="1"/>
      <c r="DOL499" s="1"/>
      <c r="DOM499" s="1"/>
      <c r="DON499" s="1"/>
      <c r="DOO499" s="1"/>
      <c r="DOP499" s="1"/>
      <c r="DOQ499" s="1"/>
      <c r="DOR499" s="1"/>
      <c r="DOS499" s="1"/>
      <c r="DOT499" s="1"/>
      <c r="DOU499" s="1"/>
      <c r="DOV499" s="1"/>
      <c r="DOW499" s="1"/>
      <c r="DOX499" s="1"/>
      <c r="DOY499" s="1"/>
      <c r="DOZ499" s="1"/>
      <c r="DPA499" s="1"/>
      <c r="DPB499" s="1"/>
      <c r="DPC499" s="1"/>
      <c r="DPD499" s="1"/>
      <c r="DPE499" s="1"/>
      <c r="DPF499" s="1"/>
      <c r="DPG499" s="1"/>
      <c r="DPH499" s="1"/>
      <c r="DPI499" s="1"/>
      <c r="DPJ499" s="1"/>
      <c r="DPK499" s="1"/>
      <c r="DPL499" s="1"/>
      <c r="DPM499" s="1"/>
      <c r="DPN499" s="1"/>
      <c r="DPO499" s="1"/>
      <c r="DPP499" s="1"/>
      <c r="DPQ499" s="1"/>
      <c r="DPR499" s="1"/>
      <c r="DPS499" s="1"/>
      <c r="DPT499" s="1"/>
      <c r="DPU499" s="1"/>
      <c r="DPV499" s="1"/>
      <c r="DPW499" s="1"/>
      <c r="DPX499" s="1"/>
      <c r="DPY499" s="1"/>
      <c r="DPZ499" s="1"/>
      <c r="DQA499" s="1"/>
      <c r="DQB499" s="1"/>
      <c r="DQC499" s="1"/>
      <c r="DQD499" s="1"/>
      <c r="DQE499" s="1"/>
      <c r="DQF499" s="1"/>
      <c r="DQG499" s="1"/>
      <c r="DQH499" s="1"/>
      <c r="DQI499" s="1"/>
      <c r="DQJ499" s="1"/>
      <c r="DQK499" s="1"/>
      <c r="DQL499" s="1"/>
      <c r="DQM499" s="1"/>
      <c r="DQN499" s="1"/>
      <c r="DQO499" s="1"/>
      <c r="DQP499" s="1"/>
      <c r="DQQ499" s="1"/>
      <c r="DQR499" s="1"/>
      <c r="DQS499" s="1"/>
      <c r="DQT499" s="1"/>
      <c r="DQU499" s="1"/>
      <c r="DQV499" s="1"/>
      <c r="DQW499" s="1"/>
      <c r="DQX499" s="1"/>
      <c r="DQY499" s="1"/>
      <c r="DQZ499" s="1"/>
      <c r="DRA499" s="1"/>
      <c r="DRB499" s="1"/>
      <c r="DRC499" s="1"/>
      <c r="DRD499" s="1"/>
      <c r="DRE499" s="1"/>
      <c r="DRF499" s="1"/>
      <c r="DRG499" s="1"/>
      <c r="DRH499" s="1"/>
      <c r="DRI499" s="1"/>
      <c r="DRJ499" s="1"/>
      <c r="DRK499" s="1"/>
      <c r="DRL499" s="1"/>
      <c r="DRM499" s="1"/>
      <c r="DRN499" s="1"/>
      <c r="DRO499" s="1"/>
      <c r="DRP499" s="1"/>
      <c r="DRQ499" s="1"/>
      <c r="DRR499" s="1"/>
      <c r="DRS499" s="1"/>
      <c r="DRT499" s="1"/>
      <c r="DRU499" s="1"/>
      <c r="DRV499" s="1"/>
      <c r="DRW499" s="1"/>
      <c r="DRX499" s="1"/>
      <c r="DRY499" s="1"/>
      <c r="DRZ499" s="1"/>
      <c r="DSA499" s="1"/>
      <c r="DSB499" s="1"/>
      <c r="DSC499" s="1"/>
      <c r="DSD499" s="1"/>
      <c r="DSE499" s="1"/>
      <c r="DSF499" s="1"/>
      <c r="DSG499" s="1"/>
      <c r="DSH499" s="1"/>
      <c r="DSI499" s="1"/>
      <c r="DSJ499" s="1"/>
      <c r="DSK499" s="1"/>
      <c r="DSL499" s="1"/>
      <c r="DSM499" s="1"/>
      <c r="DSN499" s="1"/>
      <c r="DSO499" s="1"/>
      <c r="DSP499" s="1"/>
      <c r="DSQ499" s="1"/>
      <c r="DSR499" s="1"/>
      <c r="DSS499" s="1"/>
      <c r="DST499" s="1"/>
      <c r="DSU499" s="1"/>
      <c r="DSV499" s="1"/>
      <c r="DSW499" s="1"/>
      <c r="DSX499" s="1"/>
      <c r="DSY499" s="1"/>
      <c r="DSZ499" s="1"/>
      <c r="DTA499" s="1"/>
      <c r="DTB499" s="1"/>
      <c r="DTC499" s="1"/>
      <c r="DTD499" s="1"/>
      <c r="DTE499" s="1"/>
      <c r="DTF499" s="1"/>
      <c r="DTG499" s="1"/>
      <c r="DTH499" s="1"/>
      <c r="DTI499" s="1"/>
      <c r="DTJ499" s="1"/>
      <c r="DTK499" s="1"/>
      <c r="DTL499" s="1"/>
      <c r="DTM499" s="1"/>
      <c r="DTN499" s="1"/>
      <c r="DTO499" s="1"/>
      <c r="DTP499" s="1"/>
      <c r="DTQ499" s="1"/>
      <c r="DTR499" s="1"/>
      <c r="DTS499" s="1"/>
      <c r="DTT499" s="1"/>
      <c r="DTU499" s="1"/>
      <c r="DTV499" s="1"/>
      <c r="DTW499" s="1"/>
      <c r="DTX499" s="1"/>
      <c r="DTY499" s="1"/>
      <c r="DTZ499" s="1"/>
      <c r="DUA499" s="1"/>
      <c r="DUB499" s="1"/>
      <c r="DUC499" s="1"/>
      <c r="DUD499" s="1"/>
      <c r="DUE499" s="1"/>
      <c r="DUF499" s="1"/>
      <c r="DUG499" s="1"/>
      <c r="DUH499" s="1"/>
      <c r="DUI499" s="1"/>
      <c r="DUJ499" s="1"/>
      <c r="DUK499" s="1"/>
      <c r="DUL499" s="1"/>
      <c r="DUM499" s="1"/>
      <c r="DUN499" s="1"/>
      <c r="DUO499" s="1"/>
      <c r="DUP499" s="1"/>
      <c r="DUQ499" s="1"/>
      <c r="DUR499" s="1"/>
      <c r="DUS499" s="1"/>
      <c r="DUT499" s="1"/>
      <c r="DUU499" s="1"/>
      <c r="DUV499" s="1"/>
      <c r="DUW499" s="1"/>
      <c r="DUX499" s="1"/>
      <c r="DUY499" s="1"/>
      <c r="DUZ499" s="1"/>
      <c r="DVA499" s="1"/>
      <c r="DVB499" s="1"/>
      <c r="DVC499" s="1"/>
      <c r="DVD499" s="1"/>
      <c r="DVE499" s="1"/>
      <c r="DVF499" s="1"/>
      <c r="DVG499" s="1"/>
      <c r="DVH499" s="1"/>
      <c r="DVI499" s="1"/>
      <c r="DVJ499" s="1"/>
      <c r="DVK499" s="1"/>
      <c r="DVL499" s="1"/>
      <c r="DVM499" s="1"/>
      <c r="DVN499" s="1"/>
      <c r="DVO499" s="1"/>
      <c r="DVP499" s="1"/>
      <c r="DVQ499" s="1"/>
      <c r="DVR499" s="1"/>
      <c r="DVS499" s="1"/>
      <c r="DVT499" s="1"/>
      <c r="DVU499" s="1"/>
      <c r="DVV499" s="1"/>
      <c r="DVW499" s="1"/>
      <c r="DVX499" s="1"/>
      <c r="DVY499" s="1"/>
      <c r="DVZ499" s="1"/>
      <c r="DWA499" s="1"/>
      <c r="DWB499" s="1"/>
      <c r="DWC499" s="1"/>
      <c r="DWD499" s="1"/>
      <c r="DWE499" s="1"/>
      <c r="DWF499" s="1"/>
      <c r="DWG499" s="1"/>
      <c r="DWH499" s="1"/>
      <c r="DWI499" s="1"/>
      <c r="DWJ499" s="1"/>
      <c r="DWK499" s="1"/>
      <c r="DWL499" s="1"/>
      <c r="DWM499" s="1"/>
      <c r="DWN499" s="1"/>
      <c r="DWO499" s="1"/>
      <c r="DWP499" s="1"/>
      <c r="DWQ499" s="1"/>
      <c r="DWR499" s="1"/>
      <c r="DWS499" s="1"/>
      <c r="DWT499" s="1"/>
      <c r="DWU499" s="1"/>
      <c r="DWV499" s="1"/>
      <c r="DWW499" s="1"/>
      <c r="DWX499" s="1"/>
      <c r="DWY499" s="1"/>
      <c r="DWZ499" s="1"/>
      <c r="DXA499" s="1"/>
      <c r="DXB499" s="1"/>
      <c r="DXC499" s="1"/>
      <c r="DXD499" s="1"/>
      <c r="DXE499" s="1"/>
      <c r="DXF499" s="1"/>
      <c r="DXG499" s="1"/>
      <c r="DXH499" s="1"/>
      <c r="DXI499" s="1"/>
      <c r="DXJ499" s="1"/>
      <c r="DXK499" s="1"/>
      <c r="DXL499" s="1"/>
      <c r="DXM499" s="1"/>
      <c r="DXN499" s="1"/>
      <c r="DXO499" s="1"/>
      <c r="DXP499" s="1"/>
      <c r="DXQ499" s="1"/>
      <c r="DXR499" s="1"/>
      <c r="DXS499" s="1"/>
      <c r="DXT499" s="1"/>
      <c r="DXU499" s="1"/>
      <c r="DXV499" s="1"/>
      <c r="DXW499" s="1"/>
      <c r="DXX499" s="1"/>
      <c r="DXY499" s="1"/>
      <c r="DXZ499" s="1"/>
      <c r="DYA499" s="1"/>
      <c r="DYB499" s="1"/>
      <c r="DYC499" s="1"/>
      <c r="DYD499" s="1"/>
      <c r="DYE499" s="1"/>
      <c r="DYF499" s="1"/>
      <c r="DYG499" s="1"/>
      <c r="DYH499" s="1"/>
      <c r="DYI499" s="1"/>
      <c r="DYJ499" s="1"/>
      <c r="DYK499" s="1"/>
      <c r="DYL499" s="1"/>
      <c r="DYM499" s="1"/>
      <c r="DYN499" s="1"/>
      <c r="DYO499" s="1"/>
      <c r="DYP499" s="1"/>
      <c r="DYQ499" s="1"/>
      <c r="DYR499" s="1"/>
      <c r="DYS499" s="1"/>
      <c r="DYT499" s="1"/>
      <c r="DYU499" s="1"/>
      <c r="DYV499" s="1"/>
      <c r="DYW499" s="1"/>
      <c r="DYX499" s="1"/>
      <c r="DYY499" s="1"/>
      <c r="DYZ499" s="1"/>
      <c r="DZA499" s="1"/>
      <c r="DZB499" s="1"/>
      <c r="DZC499" s="1"/>
      <c r="DZD499" s="1"/>
      <c r="DZE499" s="1"/>
      <c r="DZF499" s="1"/>
      <c r="DZG499" s="1"/>
      <c r="DZH499" s="1"/>
      <c r="DZI499" s="1"/>
      <c r="DZJ499" s="1"/>
      <c r="DZK499" s="1"/>
      <c r="DZL499" s="1"/>
      <c r="DZM499" s="1"/>
      <c r="DZN499" s="1"/>
      <c r="DZO499" s="1"/>
      <c r="DZP499" s="1"/>
      <c r="DZQ499" s="1"/>
      <c r="DZR499" s="1"/>
      <c r="DZS499" s="1"/>
      <c r="DZT499" s="1"/>
      <c r="DZU499" s="1"/>
      <c r="DZV499" s="1"/>
      <c r="DZW499" s="1"/>
      <c r="DZX499" s="1"/>
      <c r="DZY499" s="1"/>
      <c r="DZZ499" s="1"/>
      <c r="EAA499" s="1"/>
      <c r="EAB499" s="1"/>
      <c r="EAC499" s="1"/>
      <c r="EAD499" s="1"/>
      <c r="EAE499" s="1"/>
      <c r="EAF499" s="1"/>
      <c r="EAG499" s="1"/>
      <c r="EAH499" s="1"/>
      <c r="EAI499" s="1"/>
      <c r="EAJ499" s="1"/>
      <c r="EAK499" s="1"/>
      <c r="EAL499" s="1"/>
      <c r="EAM499" s="1"/>
      <c r="EAN499" s="1"/>
      <c r="EAO499" s="1"/>
      <c r="EAP499" s="1"/>
      <c r="EAQ499" s="1"/>
      <c r="EAR499" s="1"/>
      <c r="EAS499" s="1"/>
      <c r="EAT499" s="1"/>
      <c r="EAU499" s="1"/>
      <c r="EAV499" s="1"/>
      <c r="EAW499" s="1"/>
      <c r="EAX499" s="1"/>
      <c r="EAY499" s="1"/>
      <c r="EAZ499" s="1"/>
      <c r="EBA499" s="1"/>
      <c r="EBB499" s="1"/>
      <c r="EBC499" s="1"/>
      <c r="EBD499" s="1"/>
      <c r="EBE499" s="1"/>
      <c r="EBF499" s="1"/>
      <c r="EBG499" s="1"/>
      <c r="EBH499" s="1"/>
      <c r="EBI499" s="1"/>
      <c r="EBJ499" s="1"/>
      <c r="EBK499" s="1"/>
      <c r="EBL499" s="1"/>
      <c r="EBM499" s="1"/>
      <c r="EBN499" s="1"/>
      <c r="EBO499" s="1"/>
      <c r="EBP499" s="1"/>
      <c r="EBQ499" s="1"/>
      <c r="EBR499" s="1"/>
      <c r="EBS499" s="1"/>
      <c r="EBT499" s="1"/>
      <c r="EBU499" s="1"/>
      <c r="EBV499" s="1"/>
      <c r="EBW499" s="1"/>
      <c r="EBX499" s="1"/>
      <c r="EBY499" s="1"/>
      <c r="EBZ499" s="1"/>
      <c r="ECA499" s="1"/>
      <c r="ECB499" s="1"/>
      <c r="ECC499" s="1"/>
      <c r="ECD499" s="1"/>
      <c r="ECE499" s="1"/>
      <c r="ECF499" s="1"/>
      <c r="ECG499" s="1"/>
      <c r="ECH499" s="1"/>
      <c r="ECI499" s="1"/>
      <c r="ECJ499" s="1"/>
      <c r="ECK499" s="1"/>
      <c r="ECL499" s="1"/>
      <c r="ECM499" s="1"/>
      <c r="ECN499" s="1"/>
      <c r="ECO499" s="1"/>
      <c r="ECP499" s="1"/>
      <c r="ECQ499" s="1"/>
      <c r="ECR499" s="1"/>
      <c r="ECS499" s="1"/>
      <c r="ECT499" s="1"/>
      <c r="ECU499" s="1"/>
      <c r="ECV499" s="1"/>
      <c r="ECW499" s="1"/>
      <c r="ECX499" s="1"/>
      <c r="ECY499" s="1"/>
      <c r="ECZ499" s="1"/>
      <c r="EDA499" s="1"/>
      <c r="EDB499" s="1"/>
      <c r="EDC499" s="1"/>
      <c r="EDD499" s="1"/>
      <c r="EDE499" s="1"/>
      <c r="EDF499" s="1"/>
      <c r="EDG499" s="1"/>
      <c r="EDH499" s="1"/>
      <c r="EDI499" s="1"/>
      <c r="EDJ499" s="1"/>
      <c r="EDK499" s="1"/>
      <c r="EDL499" s="1"/>
      <c r="EDM499" s="1"/>
      <c r="EDN499" s="1"/>
      <c r="EDO499" s="1"/>
      <c r="EDP499" s="1"/>
      <c r="EDQ499" s="1"/>
      <c r="EDR499" s="1"/>
      <c r="EDS499" s="1"/>
      <c r="EDT499" s="1"/>
      <c r="EDU499" s="1"/>
      <c r="EDV499" s="1"/>
      <c r="EDW499" s="1"/>
      <c r="EDX499" s="1"/>
      <c r="EDY499" s="1"/>
      <c r="EDZ499" s="1"/>
      <c r="EEA499" s="1"/>
      <c r="EEB499" s="1"/>
      <c r="EEC499" s="1"/>
      <c r="EED499" s="1"/>
      <c r="EEE499" s="1"/>
      <c r="EEF499" s="1"/>
      <c r="EEG499" s="1"/>
      <c r="EEH499" s="1"/>
      <c r="EEI499" s="1"/>
      <c r="EEJ499" s="1"/>
      <c r="EEK499" s="1"/>
      <c r="EEL499" s="1"/>
      <c r="EEM499" s="1"/>
      <c r="EEN499" s="1"/>
      <c r="EEO499" s="1"/>
      <c r="EEP499" s="1"/>
      <c r="EEQ499" s="1"/>
      <c r="EER499" s="1"/>
      <c r="EES499" s="1"/>
      <c r="EET499" s="1"/>
      <c r="EEU499" s="1"/>
      <c r="EEV499" s="1"/>
      <c r="EEW499" s="1"/>
      <c r="EEX499" s="1"/>
      <c r="EEY499" s="1"/>
      <c r="EEZ499" s="1"/>
      <c r="EFA499" s="1"/>
      <c r="EFB499" s="1"/>
      <c r="EFC499" s="1"/>
      <c r="EFD499" s="1"/>
      <c r="EFE499" s="1"/>
      <c r="EFF499" s="1"/>
      <c r="EFG499" s="1"/>
      <c r="EFH499" s="1"/>
      <c r="EFI499" s="1"/>
      <c r="EFJ499" s="1"/>
      <c r="EFK499" s="1"/>
      <c r="EFL499" s="1"/>
      <c r="EFM499" s="1"/>
      <c r="EFN499" s="1"/>
      <c r="EFO499" s="1"/>
      <c r="EFP499" s="1"/>
      <c r="EFQ499" s="1"/>
      <c r="EFR499" s="1"/>
      <c r="EFS499" s="1"/>
      <c r="EFT499" s="1"/>
      <c r="EFU499" s="1"/>
      <c r="EFV499" s="1"/>
      <c r="EFW499" s="1"/>
      <c r="EFX499" s="1"/>
      <c r="EFY499" s="1"/>
      <c r="EFZ499" s="1"/>
      <c r="EGA499" s="1"/>
      <c r="EGB499" s="1"/>
      <c r="EGC499" s="1"/>
      <c r="EGD499" s="1"/>
      <c r="EGE499" s="1"/>
      <c r="EGF499" s="1"/>
      <c r="EGG499" s="1"/>
      <c r="EGH499" s="1"/>
      <c r="EGI499" s="1"/>
      <c r="EGJ499" s="1"/>
      <c r="EGK499" s="1"/>
      <c r="EGL499" s="1"/>
      <c r="EGM499" s="1"/>
      <c r="EGN499" s="1"/>
      <c r="EGO499" s="1"/>
      <c r="EGP499" s="1"/>
      <c r="EGQ499" s="1"/>
      <c r="EGR499" s="1"/>
      <c r="EGS499" s="1"/>
      <c r="EGT499" s="1"/>
      <c r="EGU499" s="1"/>
      <c r="EGV499" s="1"/>
      <c r="EGW499" s="1"/>
      <c r="EGX499" s="1"/>
      <c r="EGY499" s="1"/>
      <c r="EGZ499" s="1"/>
      <c r="EHA499" s="1"/>
      <c r="EHB499" s="1"/>
      <c r="EHC499" s="1"/>
      <c r="EHD499" s="1"/>
      <c r="EHE499" s="1"/>
      <c r="EHF499" s="1"/>
      <c r="EHG499" s="1"/>
      <c r="EHH499" s="1"/>
      <c r="EHI499" s="1"/>
      <c r="EHJ499" s="1"/>
      <c r="EHK499" s="1"/>
      <c r="EHL499" s="1"/>
      <c r="EHM499" s="1"/>
      <c r="EHN499" s="1"/>
      <c r="EHO499" s="1"/>
      <c r="EHP499" s="1"/>
      <c r="EHQ499" s="1"/>
      <c r="EHR499" s="1"/>
      <c r="EHS499" s="1"/>
      <c r="EHT499" s="1"/>
      <c r="EHU499" s="1"/>
      <c r="EHV499" s="1"/>
      <c r="EHW499" s="1"/>
      <c r="EHX499" s="1"/>
      <c r="EHY499" s="1"/>
      <c r="EHZ499" s="1"/>
      <c r="EIA499" s="1"/>
      <c r="EIB499" s="1"/>
      <c r="EIC499" s="1"/>
      <c r="EID499" s="1"/>
      <c r="EIE499" s="1"/>
      <c r="EIF499" s="1"/>
      <c r="EIG499" s="1"/>
      <c r="EIH499" s="1"/>
      <c r="EII499" s="1"/>
      <c r="EIJ499" s="1"/>
      <c r="EIK499" s="1"/>
      <c r="EIL499" s="1"/>
      <c r="EIM499" s="1"/>
      <c r="EIN499" s="1"/>
      <c r="EIO499" s="1"/>
      <c r="EIP499" s="1"/>
      <c r="EIQ499" s="1"/>
      <c r="EIR499" s="1"/>
      <c r="EIS499" s="1"/>
      <c r="EIT499" s="1"/>
      <c r="EIU499" s="1"/>
      <c r="EIV499" s="1"/>
      <c r="EIW499" s="1"/>
      <c r="EIX499" s="1"/>
      <c r="EIY499" s="1"/>
      <c r="EIZ499" s="1"/>
      <c r="EJA499" s="1"/>
      <c r="EJB499" s="1"/>
      <c r="EJC499" s="1"/>
      <c r="EJD499" s="1"/>
      <c r="EJE499" s="1"/>
      <c r="EJF499" s="1"/>
      <c r="EJG499" s="1"/>
      <c r="EJH499" s="1"/>
      <c r="EJI499" s="1"/>
      <c r="EJJ499" s="1"/>
      <c r="EJK499" s="1"/>
      <c r="EJL499" s="1"/>
      <c r="EJM499" s="1"/>
      <c r="EJN499" s="1"/>
      <c r="EJO499" s="1"/>
      <c r="EJP499" s="1"/>
      <c r="EJQ499" s="1"/>
      <c r="EJR499" s="1"/>
      <c r="EJS499" s="1"/>
      <c r="EJT499" s="1"/>
      <c r="EJU499" s="1"/>
      <c r="EJV499" s="1"/>
      <c r="EJW499" s="1"/>
      <c r="EJX499" s="1"/>
      <c r="EJY499" s="1"/>
      <c r="EJZ499" s="1"/>
      <c r="EKA499" s="1"/>
      <c r="EKB499" s="1"/>
      <c r="EKC499" s="1"/>
      <c r="EKD499" s="1"/>
      <c r="EKE499" s="1"/>
      <c r="EKF499" s="1"/>
      <c r="EKG499" s="1"/>
      <c r="EKH499" s="1"/>
      <c r="EKI499" s="1"/>
      <c r="EKJ499" s="1"/>
      <c r="EKK499" s="1"/>
      <c r="EKL499" s="1"/>
      <c r="EKM499" s="1"/>
      <c r="EKN499" s="1"/>
      <c r="EKO499" s="1"/>
      <c r="EKP499" s="1"/>
      <c r="EKQ499" s="1"/>
      <c r="EKR499" s="1"/>
      <c r="EKS499" s="1"/>
      <c r="EKT499" s="1"/>
      <c r="EKU499" s="1"/>
      <c r="EKV499" s="1"/>
      <c r="EKW499" s="1"/>
      <c r="EKX499" s="1"/>
      <c r="EKY499" s="1"/>
      <c r="EKZ499" s="1"/>
      <c r="ELA499" s="1"/>
      <c r="ELB499" s="1"/>
      <c r="ELC499" s="1"/>
      <c r="ELD499" s="1"/>
      <c r="ELE499" s="1"/>
      <c r="ELF499" s="1"/>
      <c r="ELG499" s="1"/>
      <c r="ELH499" s="1"/>
      <c r="ELI499" s="1"/>
      <c r="ELJ499" s="1"/>
      <c r="ELK499" s="1"/>
      <c r="ELL499" s="1"/>
      <c r="ELM499" s="1"/>
      <c r="ELN499" s="1"/>
      <c r="ELO499" s="1"/>
      <c r="ELP499" s="1"/>
      <c r="ELQ499" s="1"/>
      <c r="ELR499" s="1"/>
      <c r="ELS499" s="1"/>
      <c r="ELT499" s="1"/>
      <c r="ELU499" s="1"/>
      <c r="ELV499" s="1"/>
      <c r="ELW499" s="1"/>
      <c r="ELX499" s="1"/>
      <c r="ELY499" s="1"/>
      <c r="ELZ499" s="1"/>
      <c r="EMA499" s="1"/>
      <c r="EMB499" s="1"/>
      <c r="EMC499" s="1"/>
      <c r="EMD499" s="1"/>
      <c r="EME499" s="1"/>
      <c r="EMF499" s="1"/>
      <c r="EMG499" s="1"/>
      <c r="EMH499" s="1"/>
      <c r="EMI499" s="1"/>
      <c r="EMJ499" s="1"/>
      <c r="EMK499" s="1"/>
      <c r="EML499" s="1"/>
      <c r="EMM499" s="1"/>
      <c r="EMN499" s="1"/>
      <c r="EMO499" s="1"/>
      <c r="EMP499" s="1"/>
      <c r="EMQ499" s="1"/>
      <c r="EMR499" s="1"/>
      <c r="EMS499" s="1"/>
      <c r="EMT499" s="1"/>
      <c r="EMU499" s="1"/>
      <c r="EMV499" s="1"/>
      <c r="EMW499" s="1"/>
      <c r="EMX499" s="1"/>
      <c r="EMY499" s="1"/>
      <c r="EMZ499" s="1"/>
      <c r="ENA499" s="1"/>
      <c r="ENB499" s="1"/>
      <c r="ENC499" s="1"/>
      <c r="END499" s="1"/>
      <c r="ENE499" s="1"/>
      <c r="ENF499" s="1"/>
      <c r="ENG499" s="1"/>
      <c r="ENH499" s="1"/>
      <c r="ENI499" s="1"/>
      <c r="ENJ499" s="1"/>
      <c r="ENK499" s="1"/>
      <c r="ENL499" s="1"/>
      <c r="ENM499" s="1"/>
      <c r="ENN499" s="1"/>
      <c r="ENO499" s="1"/>
      <c r="ENP499" s="1"/>
      <c r="ENQ499" s="1"/>
      <c r="ENR499" s="1"/>
      <c r="ENS499" s="1"/>
      <c r="ENT499" s="1"/>
      <c r="ENU499" s="1"/>
      <c r="ENV499" s="1"/>
      <c r="ENW499" s="1"/>
      <c r="ENX499" s="1"/>
      <c r="ENY499" s="1"/>
      <c r="ENZ499" s="1"/>
      <c r="EOA499" s="1"/>
      <c r="EOB499" s="1"/>
      <c r="EOC499" s="1"/>
      <c r="EOD499" s="1"/>
      <c r="EOE499" s="1"/>
      <c r="EOF499" s="1"/>
      <c r="EOG499" s="1"/>
      <c r="EOH499" s="1"/>
      <c r="EOI499" s="1"/>
      <c r="EOJ499" s="1"/>
      <c r="EOK499" s="1"/>
      <c r="EOL499" s="1"/>
      <c r="EOM499" s="1"/>
      <c r="EON499" s="1"/>
      <c r="EOO499" s="1"/>
      <c r="EOP499" s="1"/>
      <c r="EOQ499" s="1"/>
      <c r="EOR499" s="1"/>
      <c r="EOS499" s="1"/>
      <c r="EOT499" s="1"/>
      <c r="EOU499" s="1"/>
      <c r="EOV499" s="1"/>
      <c r="EOW499" s="1"/>
      <c r="EOX499" s="1"/>
      <c r="EOY499" s="1"/>
      <c r="EOZ499" s="1"/>
      <c r="EPA499" s="1"/>
      <c r="EPB499" s="1"/>
      <c r="EPC499" s="1"/>
      <c r="EPD499" s="1"/>
      <c r="EPE499" s="1"/>
      <c r="EPF499" s="1"/>
      <c r="EPG499" s="1"/>
      <c r="EPH499" s="1"/>
      <c r="EPI499" s="1"/>
      <c r="EPJ499" s="1"/>
      <c r="EPK499" s="1"/>
      <c r="EPL499" s="1"/>
      <c r="EPM499" s="1"/>
      <c r="EPN499" s="1"/>
      <c r="EPO499" s="1"/>
      <c r="EPP499" s="1"/>
      <c r="EPQ499" s="1"/>
      <c r="EPR499" s="1"/>
      <c r="EPS499" s="1"/>
      <c r="EPT499" s="1"/>
      <c r="EPU499" s="1"/>
      <c r="EPV499" s="1"/>
      <c r="EPW499" s="1"/>
      <c r="EPX499" s="1"/>
      <c r="EPY499" s="1"/>
      <c r="EPZ499" s="1"/>
      <c r="EQA499" s="1"/>
      <c r="EQB499" s="1"/>
      <c r="EQC499" s="1"/>
      <c r="EQD499" s="1"/>
      <c r="EQE499" s="1"/>
      <c r="EQF499" s="1"/>
      <c r="EQG499" s="1"/>
      <c r="EQH499" s="1"/>
      <c r="EQI499" s="1"/>
      <c r="EQJ499" s="1"/>
      <c r="EQK499" s="1"/>
      <c r="EQL499" s="1"/>
      <c r="EQM499" s="1"/>
      <c r="EQN499" s="1"/>
      <c r="EQO499" s="1"/>
      <c r="EQP499" s="1"/>
      <c r="EQQ499" s="1"/>
      <c r="EQR499" s="1"/>
      <c r="EQS499" s="1"/>
      <c r="EQT499" s="1"/>
      <c r="EQU499" s="1"/>
      <c r="EQV499" s="1"/>
      <c r="EQW499" s="1"/>
      <c r="EQX499" s="1"/>
      <c r="EQY499" s="1"/>
      <c r="EQZ499" s="1"/>
      <c r="ERA499" s="1"/>
      <c r="ERB499" s="1"/>
      <c r="ERC499" s="1"/>
      <c r="ERD499" s="1"/>
      <c r="ERE499" s="1"/>
      <c r="ERF499" s="1"/>
      <c r="ERG499" s="1"/>
      <c r="ERH499" s="1"/>
      <c r="ERI499" s="1"/>
      <c r="ERJ499" s="1"/>
      <c r="ERK499" s="1"/>
      <c r="ERL499" s="1"/>
      <c r="ERM499" s="1"/>
      <c r="ERN499" s="1"/>
      <c r="ERO499" s="1"/>
      <c r="ERP499" s="1"/>
      <c r="ERQ499" s="1"/>
      <c r="ERR499" s="1"/>
      <c r="ERS499" s="1"/>
      <c r="ERT499" s="1"/>
      <c r="ERU499" s="1"/>
      <c r="ERV499" s="1"/>
      <c r="ERW499" s="1"/>
      <c r="ERX499" s="1"/>
      <c r="ERY499" s="1"/>
      <c r="ERZ499" s="1"/>
      <c r="ESA499" s="1"/>
      <c r="ESB499" s="1"/>
      <c r="ESC499" s="1"/>
      <c r="ESD499" s="1"/>
      <c r="ESE499" s="1"/>
      <c r="ESF499" s="1"/>
      <c r="ESG499" s="1"/>
      <c r="ESH499" s="1"/>
      <c r="ESI499" s="1"/>
      <c r="ESJ499" s="1"/>
      <c r="ESK499" s="1"/>
      <c r="ESL499" s="1"/>
      <c r="ESM499" s="1"/>
      <c r="ESN499" s="1"/>
      <c r="ESO499" s="1"/>
      <c r="ESP499" s="1"/>
      <c r="ESQ499" s="1"/>
      <c r="ESR499" s="1"/>
      <c r="ESS499" s="1"/>
      <c r="EST499" s="1"/>
      <c r="ESU499" s="1"/>
      <c r="ESV499" s="1"/>
      <c r="ESW499" s="1"/>
      <c r="ESX499" s="1"/>
      <c r="ESY499" s="1"/>
      <c r="ESZ499" s="1"/>
      <c r="ETA499" s="1"/>
      <c r="ETB499" s="1"/>
      <c r="ETC499" s="1"/>
      <c r="ETD499" s="1"/>
      <c r="ETE499" s="1"/>
      <c r="ETF499" s="1"/>
      <c r="ETG499" s="1"/>
      <c r="ETH499" s="1"/>
      <c r="ETI499" s="1"/>
      <c r="ETJ499" s="1"/>
      <c r="ETK499" s="1"/>
      <c r="ETL499" s="1"/>
      <c r="ETM499" s="1"/>
      <c r="ETN499" s="1"/>
      <c r="ETO499" s="1"/>
      <c r="ETP499" s="1"/>
      <c r="ETQ499" s="1"/>
      <c r="ETR499" s="1"/>
      <c r="ETS499" s="1"/>
      <c r="ETT499" s="1"/>
      <c r="ETU499" s="1"/>
      <c r="ETV499" s="1"/>
      <c r="ETW499" s="1"/>
      <c r="ETX499" s="1"/>
      <c r="ETY499" s="1"/>
      <c r="ETZ499" s="1"/>
      <c r="EUA499" s="1"/>
      <c r="EUB499" s="1"/>
      <c r="EUC499" s="1"/>
      <c r="EUD499" s="1"/>
      <c r="EUE499" s="1"/>
      <c r="EUF499" s="1"/>
      <c r="EUG499" s="1"/>
      <c r="EUH499" s="1"/>
      <c r="EUI499" s="1"/>
      <c r="EUJ499" s="1"/>
      <c r="EUK499" s="1"/>
      <c r="EUL499" s="1"/>
      <c r="EUM499" s="1"/>
      <c r="EUN499" s="1"/>
      <c r="EUO499" s="1"/>
      <c r="EUP499" s="1"/>
      <c r="EUQ499" s="1"/>
      <c r="EUR499" s="1"/>
      <c r="EUS499" s="1"/>
      <c r="EUT499" s="1"/>
      <c r="EUU499" s="1"/>
      <c r="EUV499" s="1"/>
      <c r="EUW499" s="1"/>
      <c r="EUX499" s="1"/>
      <c r="EUY499" s="1"/>
      <c r="EUZ499" s="1"/>
      <c r="EVA499" s="1"/>
      <c r="EVB499" s="1"/>
      <c r="EVC499" s="1"/>
      <c r="EVD499" s="1"/>
      <c r="EVE499" s="1"/>
      <c r="EVF499" s="1"/>
      <c r="EVG499" s="1"/>
      <c r="EVH499" s="1"/>
      <c r="EVI499" s="1"/>
      <c r="EVJ499" s="1"/>
      <c r="EVK499" s="1"/>
      <c r="EVL499" s="1"/>
      <c r="EVM499" s="1"/>
      <c r="EVN499" s="1"/>
      <c r="EVO499" s="1"/>
      <c r="EVP499" s="1"/>
      <c r="EVQ499" s="1"/>
      <c r="EVR499" s="1"/>
      <c r="EVS499" s="1"/>
      <c r="EVT499" s="1"/>
      <c r="EVU499" s="1"/>
      <c r="EVV499" s="1"/>
      <c r="EVW499" s="1"/>
      <c r="EVX499" s="1"/>
      <c r="EVY499" s="1"/>
      <c r="EVZ499" s="1"/>
      <c r="EWA499" s="1"/>
      <c r="EWB499" s="1"/>
      <c r="EWC499" s="1"/>
      <c r="EWD499" s="1"/>
      <c r="EWE499" s="1"/>
      <c r="EWF499" s="1"/>
      <c r="EWG499" s="1"/>
      <c r="EWH499" s="1"/>
      <c r="EWI499" s="1"/>
      <c r="EWJ499" s="1"/>
      <c r="EWK499" s="1"/>
      <c r="EWL499" s="1"/>
      <c r="EWM499" s="1"/>
      <c r="EWN499" s="1"/>
      <c r="EWO499" s="1"/>
      <c r="EWP499" s="1"/>
      <c r="EWQ499" s="1"/>
      <c r="EWR499" s="1"/>
      <c r="EWS499" s="1"/>
      <c r="EWT499" s="1"/>
      <c r="EWU499" s="1"/>
      <c r="EWV499" s="1"/>
      <c r="EWW499" s="1"/>
      <c r="EWX499" s="1"/>
      <c r="EWY499" s="1"/>
      <c r="EWZ499" s="1"/>
      <c r="EXA499" s="1"/>
      <c r="EXB499" s="1"/>
      <c r="EXC499" s="1"/>
      <c r="EXD499" s="1"/>
      <c r="EXE499" s="1"/>
      <c r="EXF499" s="1"/>
      <c r="EXG499" s="1"/>
      <c r="EXH499" s="1"/>
      <c r="EXI499" s="1"/>
      <c r="EXJ499" s="1"/>
      <c r="EXK499" s="1"/>
      <c r="EXL499" s="1"/>
      <c r="EXM499" s="1"/>
      <c r="EXN499" s="1"/>
      <c r="EXO499" s="1"/>
      <c r="EXP499" s="1"/>
      <c r="EXQ499" s="1"/>
      <c r="EXR499" s="1"/>
      <c r="EXS499" s="1"/>
      <c r="EXT499" s="1"/>
      <c r="EXU499" s="1"/>
      <c r="EXV499" s="1"/>
      <c r="EXW499" s="1"/>
      <c r="EXX499" s="1"/>
      <c r="EXY499" s="1"/>
      <c r="EXZ499" s="1"/>
      <c r="EYA499" s="1"/>
      <c r="EYB499" s="1"/>
      <c r="EYC499" s="1"/>
      <c r="EYD499" s="1"/>
      <c r="EYE499" s="1"/>
      <c r="EYF499" s="1"/>
      <c r="EYG499" s="1"/>
      <c r="EYH499" s="1"/>
      <c r="EYI499" s="1"/>
      <c r="EYJ499" s="1"/>
      <c r="EYK499" s="1"/>
      <c r="EYL499" s="1"/>
      <c r="EYM499" s="1"/>
      <c r="EYN499" s="1"/>
      <c r="EYO499" s="1"/>
      <c r="EYP499" s="1"/>
      <c r="EYQ499" s="1"/>
      <c r="EYR499" s="1"/>
      <c r="EYS499" s="1"/>
      <c r="EYT499" s="1"/>
      <c r="EYU499" s="1"/>
      <c r="EYV499" s="1"/>
      <c r="EYW499" s="1"/>
      <c r="EYX499" s="1"/>
      <c r="EYY499" s="1"/>
      <c r="EYZ499" s="1"/>
      <c r="EZA499" s="1"/>
      <c r="EZB499" s="1"/>
      <c r="EZC499" s="1"/>
      <c r="EZD499" s="1"/>
      <c r="EZE499" s="1"/>
      <c r="EZF499" s="1"/>
      <c r="EZG499" s="1"/>
      <c r="EZH499" s="1"/>
      <c r="EZI499" s="1"/>
      <c r="EZJ499" s="1"/>
      <c r="EZK499" s="1"/>
      <c r="EZL499" s="1"/>
      <c r="EZM499" s="1"/>
      <c r="EZN499" s="1"/>
      <c r="EZO499" s="1"/>
      <c r="EZP499" s="1"/>
      <c r="EZQ499" s="1"/>
      <c r="EZR499" s="1"/>
      <c r="EZS499" s="1"/>
      <c r="EZT499" s="1"/>
      <c r="EZU499" s="1"/>
      <c r="EZV499" s="1"/>
      <c r="EZW499" s="1"/>
      <c r="EZX499" s="1"/>
      <c r="EZY499" s="1"/>
      <c r="EZZ499" s="1"/>
      <c r="FAA499" s="1"/>
      <c r="FAB499" s="1"/>
      <c r="FAC499" s="1"/>
      <c r="FAD499" s="1"/>
      <c r="FAE499" s="1"/>
      <c r="FAF499" s="1"/>
      <c r="FAG499" s="1"/>
      <c r="FAH499" s="1"/>
      <c r="FAI499" s="1"/>
      <c r="FAJ499" s="1"/>
      <c r="FAK499" s="1"/>
      <c r="FAL499" s="1"/>
      <c r="FAM499" s="1"/>
      <c r="FAN499" s="1"/>
      <c r="FAO499" s="1"/>
      <c r="FAP499" s="1"/>
      <c r="FAQ499" s="1"/>
      <c r="FAR499" s="1"/>
      <c r="FAS499" s="1"/>
      <c r="FAT499" s="1"/>
      <c r="FAU499" s="1"/>
      <c r="FAV499" s="1"/>
      <c r="FAW499" s="1"/>
      <c r="FAX499" s="1"/>
      <c r="FAY499" s="1"/>
      <c r="FAZ499" s="1"/>
      <c r="FBA499" s="1"/>
      <c r="FBB499" s="1"/>
      <c r="FBC499" s="1"/>
      <c r="FBD499" s="1"/>
      <c r="FBE499" s="1"/>
      <c r="FBF499" s="1"/>
      <c r="FBG499" s="1"/>
      <c r="FBH499" s="1"/>
      <c r="FBI499" s="1"/>
      <c r="FBJ499" s="1"/>
      <c r="FBK499" s="1"/>
      <c r="FBL499" s="1"/>
      <c r="FBM499" s="1"/>
      <c r="FBN499" s="1"/>
      <c r="FBO499" s="1"/>
      <c r="FBP499" s="1"/>
      <c r="FBQ499" s="1"/>
      <c r="FBR499" s="1"/>
      <c r="FBS499" s="1"/>
      <c r="FBT499" s="1"/>
      <c r="FBU499" s="1"/>
      <c r="FBV499" s="1"/>
      <c r="FBW499" s="1"/>
      <c r="FBX499" s="1"/>
      <c r="FBY499" s="1"/>
      <c r="FBZ499" s="1"/>
      <c r="FCA499" s="1"/>
      <c r="FCB499" s="1"/>
      <c r="FCC499" s="1"/>
      <c r="FCD499" s="1"/>
      <c r="FCE499" s="1"/>
      <c r="FCF499" s="1"/>
      <c r="FCG499" s="1"/>
      <c r="FCH499" s="1"/>
      <c r="FCI499" s="1"/>
      <c r="FCJ499" s="1"/>
      <c r="FCK499" s="1"/>
      <c r="FCL499" s="1"/>
      <c r="FCM499" s="1"/>
      <c r="FCN499" s="1"/>
      <c r="FCO499" s="1"/>
      <c r="FCP499" s="1"/>
      <c r="FCQ499" s="1"/>
      <c r="FCR499" s="1"/>
      <c r="FCS499" s="1"/>
      <c r="FCT499" s="1"/>
      <c r="FCU499" s="1"/>
      <c r="FCV499" s="1"/>
      <c r="FCW499" s="1"/>
      <c r="FCX499" s="1"/>
      <c r="FCY499" s="1"/>
      <c r="FCZ499" s="1"/>
      <c r="FDA499" s="1"/>
      <c r="FDB499" s="1"/>
      <c r="FDC499" s="1"/>
      <c r="FDD499" s="1"/>
      <c r="FDE499" s="1"/>
      <c r="FDF499" s="1"/>
      <c r="FDG499" s="1"/>
      <c r="FDH499" s="1"/>
      <c r="FDI499" s="1"/>
      <c r="FDJ499" s="1"/>
      <c r="FDK499" s="1"/>
      <c r="FDL499" s="1"/>
      <c r="FDM499" s="1"/>
      <c r="FDN499" s="1"/>
      <c r="FDO499" s="1"/>
      <c r="FDP499" s="1"/>
      <c r="FDQ499" s="1"/>
      <c r="FDR499" s="1"/>
      <c r="FDS499" s="1"/>
      <c r="FDT499" s="1"/>
      <c r="FDU499" s="1"/>
      <c r="FDV499" s="1"/>
      <c r="FDW499" s="1"/>
      <c r="FDX499" s="1"/>
      <c r="FDY499" s="1"/>
      <c r="FDZ499" s="1"/>
      <c r="FEA499" s="1"/>
      <c r="FEB499" s="1"/>
      <c r="FEC499" s="1"/>
      <c r="FED499" s="1"/>
      <c r="FEE499" s="1"/>
      <c r="FEF499" s="1"/>
      <c r="FEG499" s="1"/>
      <c r="FEH499" s="1"/>
      <c r="FEI499" s="1"/>
      <c r="FEJ499" s="1"/>
      <c r="FEK499" s="1"/>
      <c r="FEL499" s="1"/>
      <c r="FEM499" s="1"/>
      <c r="FEN499" s="1"/>
      <c r="FEO499" s="1"/>
      <c r="FEP499" s="1"/>
      <c r="FEQ499" s="1"/>
      <c r="FER499" s="1"/>
      <c r="FES499" s="1"/>
      <c r="FET499" s="1"/>
      <c r="FEU499" s="1"/>
      <c r="FEV499" s="1"/>
      <c r="FEW499" s="1"/>
      <c r="FEX499" s="1"/>
      <c r="FEY499" s="1"/>
      <c r="FEZ499" s="1"/>
      <c r="FFA499" s="1"/>
      <c r="FFB499" s="1"/>
      <c r="FFC499" s="1"/>
      <c r="FFD499" s="1"/>
      <c r="FFE499" s="1"/>
      <c r="FFF499" s="1"/>
      <c r="FFG499" s="1"/>
      <c r="FFH499" s="1"/>
      <c r="FFI499" s="1"/>
      <c r="FFJ499" s="1"/>
      <c r="FFK499" s="1"/>
      <c r="FFL499" s="1"/>
      <c r="FFM499" s="1"/>
      <c r="FFN499" s="1"/>
      <c r="FFO499" s="1"/>
      <c r="FFP499" s="1"/>
      <c r="FFQ499" s="1"/>
      <c r="FFR499" s="1"/>
      <c r="FFS499" s="1"/>
      <c r="FFT499" s="1"/>
      <c r="FFU499" s="1"/>
      <c r="FFV499" s="1"/>
      <c r="FFW499" s="1"/>
      <c r="FFX499" s="1"/>
      <c r="FFY499" s="1"/>
      <c r="FFZ499" s="1"/>
      <c r="FGA499" s="1"/>
      <c r="FGB499" s="1"/>
      <c r="FGC499" s="1"/>
      <c r="FGD499" s="1"/>
      <c r="FGE499" s="1"/>
      <c r="FGF499" s="1"/>
      <c r="FGG499" s="1"/>
      <c r="FGH499" s="1"/>
      <c r="FGI499" s="1"/>
      <c r="FGJ499" s="1"/>
      <c r="FGK499" s="1"/>
      <c r="FGL499" s="1"/>
      <c r="FGM499" s="1"/>
      <c r="FGN499" s="1"/>
      <c r="FGO499" s="1"/>
      <c r="FGP499" s="1"/>
      <c r="FGQ499" s="1"/>
      <c r="FGR499" s="1"/>
      <c r="FGS499" s="1"/>
      <c r="FGT499" s="1"/>
      <c r="FGU499" s="1"/>
      <c r="FGV499" s="1"/>
      <c r="FGW499" s="1"/>
      <c r="FGX499" s="1"/>
      <c r="FGY499" s="1"/>
      <c r="FGZ499" s="1"/>
      <c r="FHA499" s="1"/>
      <c r="FHB499" s="1"/>
      <c r="FHC499" s="1"/>
      <c r="FHD499" s="1"/>
      <c r="FHE499" s="1"/>
      <c r="FHF499" s="1"/>
      <c r="FHG499" s="1"/>
      <c r="FHH499" s="1"/>
      <c r="FHI499" s="1"/>
      <c r="FHJ499" s="1"/>
      <c r="FHK499" s="1"/>
      <c r="FHL499" s="1"/>
      <c r="FHM499" s="1"/>
      <c r="FHN499" s="1"/>
      <c r="FHO499" s="1"/>
      <c r="FHP499" s="1"/>
      <c r="FHQ499" s="1"/>
      <c r="FHR499" s="1"/>
      <c r="FHS499" s="1"/>
      <c r="FHT499" s="1"/>
      <c r="FHU499" s="1"/>
      <c r="FHV499" s="1"/>
      <c r="FHW499" s="1"/>
      <c r="FHX499" s="1"/>
      <c r="FHY499" s="1"/>
      <c r="FHZ499" s="1"/>
      <c r="FIA499" s="1"/>
      <c r="FIB499" s="1"/>
      <c r="FIC499" s="1"/>
      <c r="FID499" s="1"/>
      <c r="FIE499" s="1"/>
      <c r="FIF499" s="1"/>
      <c r="FIG499" s="1"/>
      <c r="FIH499" s="1"/>
      <c r="FII499" s="1"/>
      <c r="FIJ499" s="1"/>
      <c r="FIK499" s="1"/>
      <c r="FIL499" s="1"/>
      <c r="FIM499" s="1"/>
      <c r="FIN499" s="1"/>
      <c r="FIO499" s="1"/>
      <c r="FIP499" s="1"/>
      <c r="FIQ499" s="1"/>
      <c r="FIR499" s="1"/>
      <c r="FIS499" s="1"/>
      <c r="FIT499" s="1"/>
      <c r="FIU499" s="1"/>
      <c r="FIV499" s="1"/>
      <c r="FIW499" s="1"/>
      <c r="FIX499" s="1"/>
      <c r="FIY499" s="1"/>
      <c r="FIZ499" s="1"/>
      <c r="FJA499" s="1"/>
      <c r="FJB499" s="1"/>
      <c r="FJC499" s="1"/>
      <c r="FJD499" s="1"/>
      <c r="FJE499" s="1"/>
      <c r="FJF499" s="1"/>
      <c r="FJG499" s="1"/>
      <c r="FJH499" s="1"/>
      <c r="FJI499" s="1"/>
      <c r="FJJ499" s="1"/>
      <c r="FJK499" s="1"/>
      <c r="FJL499" s="1"/>
      <c r="FJM499" s="1"/>
      <c r="FJN499" s="1"/>
      <c r="FJO499" s="1"/>
      <c r="FJP499" s="1"/>
      <c r="FJQ499" s="1"/>
      <c r="FJR499" s="1"/>
      <c r="FJS499" s="1"/>
      <c r="FJT499" s="1"/>
      <c r="FJU499" s="1"/>
      <c r="FJV499" s="1"/>
      <c r="FJW499" s="1"/>
      <c r="FJX499" s="1"/>
      <c r="FJY499" s="1"/>
      <c r="FJZ499" s="1"/>
      <c r="FKA499" s="1"/>
      <c r="FKB499" s="1"/>
      <c r="FKC499" s="1"/>
      <c r="FKD499" s="1"/>
      <c r="FKE499" s="1"/>
      <c r="FKF499" s="1"/>
      <c r="FKG499" s="1"/>
      <c r="FKH499" s="1"/>
      <c r="FKI499" s="1"/>
      <c r="FKJ499" s="1"/>
      <c r="FKK499" s="1"/>
      <c r="FKL499" s="1"/>
      <c r="FKM499" s="1"/>
      <c r="FKN499" s="1"/>
      <c r="FKO499" s="1"/>
      <c r="FKP499" s="1"/>
      <c r="FKQ499" s="1"/>
      <c r="FKR499" s="1"/>
      <c r="FKS499" s="1"/>
      <c r="FKT499" s="1"/>
      <c r="FKU499" s="1"/>
      <c r="FKV499" s="1"/>
      <c r="FKW499" s="1"/>
      <c r="FKX499" s="1"/>
      <c r="FKY499" s="1"/>
      <c r="FKZ499" s="1"/>
      <c r="FLA499" s="1"/>
      <c r="FLB499" s="1"/>
      <c r="FLC499" s="1"/>
      <c r="FLD499" s="1"/>
      <c r="FLE499" s="1"/>
      <c r="FLF499" s="1"/>
      <c r="FLG499" s="1"/>
      <c r="FLH499" s="1"/>
      <c r="FLI499" s="1"/>
      <c r="FLJ499" s="1"/>
      <c r="FLK499" s="1"/>
      <c r="FLL499" s="1"/>
      <c r="FLM499" s="1"/>
      <c r="FLN499" s="1"/>
      <c r="FLO499" s="1"/>
      <c r="FLP499" s="1"/>
      <c r="FLQ499" s="1"/>
      <c r="FLR499" s="1"/>
      <c r="FLS499" s="1"/>
      <c r="FLT499" s="1"/>
      <c r="FLU499" s="1"/>
      <c r="FLV499" s="1"/>
      <c r="FLW499" s="1"/>
      <c r="FLX499" s="1"/>
      <c r="FLY499" s="1"/>
      <c r="FLZ499" s="1"/>
      <c r="FMA499" s="1"/>
      <c r="FMB499" s="1"/>
      <c r="FMC499" s="1"/>
      <c r="FMD499" s="1"/>
      <c r="FME499" s="1"/>
      <c r="FMF499" s="1"/>
      <c r="FMG499" s="1"/>
      <c r="FMH499" s="1"/>
      <c r="FMI499" s="1"/>
      <c r="FMJ499" s="1"/>
      <c r="FMK499" s="1"/>
      <c r="FML499" s="1"/>
      <c r="FMM499" s="1"/>
      <c r="FMN499" s="1"/>
      <c r="FMO499" s="1"/>
      <c r="FMP499" s="1"/>
      <c r="FMQ499" s="1"/>
      <c r="FMR499" s="1"/>
      <c r="FMS499" s="1"/>
      <c r="FMT499" s="1"/>
      <c r="FMU499" s="1"/>
      <c r="FMV499" s="1"/>
      <c r="FMW499" s="1"/>
      <c r="FMX499" s="1"/>
      <c r="FMY499" s="1"/>
      <c r="FMZ499" s="1"/>
      <c r="FNA499" s="1"/>
      <c r="FNB499" s="1"/>
      <c r="FNC499" s="1"/>
      <c r="FND499" s="1"/>
      <c r="FNE499" s="1"/>
      <c r="FNF499" s="1"/>
      <c r="FNG499" s="1"/>
      <c r="FNH499" s="1"/>
      <c r="FNI499" s="1"/>
      <c r="FNJ499" s="1"/>
      <c r="FNK499" s="1"/>
      <c r="FNL499" s="1"/>
      <c r="FNM499" s="1"/>
      <c r="FNN499" s="1"/>
      <c r="FNO499" s="1"/>
      <c r="FNP499" s="1"/>
      <c r="FNQ499" s="1"/>
      <c r="FNR499" s="1"/>
      <c r="FNS499" s="1"/>
      <c r="FNT499" s="1"/>
      <c r="FNU499" s="1"/>
      <c r="FNV499" s="1"/>
      <c r="FNW499" s="1"/>
      <c r="FNX499" s="1"/>
      <c r="FNY499" s="1"/>
      <c r="FNZ499" s="1"/>
      <c r="FOA499" s="1"/>
      <c r="FOB499" s="1"/>
      <c r="FOC499" s="1"/>
      <c r="FOD499" s="1"/>
      <c r="FOE499" s="1"/>
      <c r="FOF499" s="1"/>
      <c r="FOG499" s="1"/>
      <c r="FOH499" s="1"/>
      <c r="FOI499" s="1"/>
      <c r="FOJ499" s="1"/>
      <c r="FOK499" s="1"/>
      <c r="FOL499" s="1"/>
      <c r="FOM499" s="1"/>
      <c r="FON499" s="1"/>
      <c r="FOO499" s="1"/>
      <c r="FOP499" s="1"/>
      <c r="FOQ499" s="1"/>
      <c r="FOR499" s="1"/>
      <c r="FOS499" s="1"/>
      <c r="FOT499" s="1"/>
      <c r="FOU499" s="1"/>
      <c r="FOV499" s="1"/>
      <c r="FOW499" s="1"/>
      <c r="FOX499" s="1"/>
      <c r="FOY499" s="1"/>
      <c r="FOZ499" s="1"/>
      <c r="FPA499" s="1"/>
      <c r="FPB499" s="1"/>
      <c r="FPC499" s="1"/>
      <c r="FPD499" s="1"/>
      <c r="FPE499" s="1"/>
      <c r="FPF499" s="1"/>
      <c r="FPG499" s="1"/>
      <c r="FPH499" s="1"/>
      <c r="FPI499" s="1"/>
      <c r="FPJ499" s="1"/>
      <c r="FPK499" s="1"/>
      <c r="FPL499" s="1"/>
      <c r="FPM499" s="1"/>
      <c r="FPN499" s="1"/>
      <c r="FPO499" s="1"/>
      <c r="FPP499" s="1"/>
      <c r="FPQ499" s="1"/>
      <c r="FPR499" s="1"/>
      <c r="FPS499" s="1"/>
      <c r="FPT499" s="1"/>
      <c r="FPU499" s="1"/>
      <c r="FPV499" s="1"/>
      <c r="FPW499" s="1"/>
      <c r="FPX499" s="1"/>
      <c r="FPY499" s="1"/>
      <c r="FPZ499" s="1"/>
      <c r="FQA499" s="1"/>
      <c r="FQB499" s="1"/>
      <c r="FQC499" s="1"/>
      <c r="FQD499" s="1"/>
      <c r="FQE499" s="1"/>
      <c r="FQF499" s="1"/>
      <c r="FQG499" s="1"/>
      <c r="FQH499" s="1"/>
      <c r="FQI499" s="1"/>
      <c r="FQJ499" s="1"/>
      <c r="FQK499" s="1"/>
      <c r="FQL499" s="1"/>
      <c r="FQM499" s="1"/>
      <c r="FQN499" s="1"/>
      <c r="FQO499" s="1"/>
      <c r="FQP499" s="1"/>
      <c r="FQQ499" s="1"/>
      <c r="FQR499" s="1"/>
      <c r="FQS499" s="1"/>
      <c r="FQT499" s="1"/>
      <c r="FQU499" s="1"/>
      <c r="FQV499" s="1"/>
      <c r="FQW499" s="1"/>
      <c r="FQX499" s="1"/>
      <c r="FQY499" s="1"/>
      <c r="FQZ499" s="1"/>
      <c r="FRA499" s="1"/>
      <c r="FRB499" s="1"/>
      <c r="FRC499" s="1"/>
      <c r="FRD499" s="1"/>
      <c r="FRE499" s="1"/>
      <c r="FRF499" s="1"/>
      <c r="FRG499" s="1"/>
      <c r="FRH499" s="1"/>
      <c r="FRI499" s="1"/>
      <c r="FRJ499" s="1"/>
      <c r="FRK499" s="1"/>
      <c r="FRL499" s="1"/>
      <c r="FRM499" s="1"/>
      <c r="FRN499" s="1"/>
      <c r="FRO499" s="1"/>
      <c r="FRP499" s="1"/>
      <c r="FRQ499" s="1"/>
      <c r="FRR499" s="1"/>
      <c r="FRS499" s="1"/>
      <c r="FRT499" s="1"/>
      <c r="FRU499" s="1"/>
      <c r="FRV499" s="1"/>
      <c r="FRW499" s="1"/>
      <c r="FRX499" s="1"/>
      <c r="FRY499" s="1"/>
      <c r="FRZ499" s="1"/>
      <c r="FSA499" s="1"/>
      <c r="FSB499" s="1"/>
      <c r="FSC499" s="1"/>
      <c r="FSD499" s="1"/>
      <c r="FSE499" s="1"/>
      <c r="FSF499" s="1"/>
      <c r="FSG499" s="1"/>
      <c r="FSH499" s="1"/>
      <c r="FSI499" s="1"/>
      <c r="FSJ499" s="1"/>
      <c r="FSK499" s="1"/>
      <c r="FSL499" s="1"/>
      <c r="FSM499" s="1"/>
      <c r="FSN499" s="1"/>
      <c r="FSO499" s="1"/>
      <c r="FSP499" s="1"/>
      <c r="FSQ499" s="1"/>
      <c r="FSR499" s="1"/>
      <c r="FSS499" s="1"/>
      <c r="FST499" s="1"/>
      <c r="FSU499" s="1"/>
      <c r="FSV499" s="1"/>
      <c r="FSW499" s="1"/>
      <c r="FSX499" s="1"/>
      <c r="FSY499" s="1"/>
      <c r="FSZ499" s="1"/>
      <c r="FTA499" s="1"/>
      <c r="FTB499" s="1"/>
      <c r="FTC499" s="1"/>
      <c r="FTD499" s="1"/>
      <c r="FTE499" s="1"/>
      <c r="FTF499" s="1"/>
      <c r="FTG499" s="1"/>
      <c r="FTH499" s="1"/>
      <c r="FTI499" s="1"/>
      <c r="FTJ499" s="1"/>
      <c r="FTK499" s="1"/>
      <c r="FTL499" s="1"/>
      <c r="FTM499" s="1"/>
      <c r="FTN499" s="1"/>
      <c r="FTO499" s="1"/>
      <c r="FTP499" s="1"/>
      <c r="FTQ499" s="1"/>
      <c r="FTR499" s="1"/>
      <c r="FTS499" s="1"/>
      <c r="FTT499" s="1"/>
      <c r="FTU499" s="1"/>
      <c r="FTV499" s="1"/>
      <c r="FTW499" s="1"/>
      <c r="FTX499" s="1"/>
      <c r="FTY499" s="1"/>
      <c r="FTZ499" s="1"/>
      <c r="FUA499" s="1"/>
      <c r="FUB499" s="1"/>
      <c r="FUC499" s="1"/>
      <c r="FUD499" s="1"/>
      <c r="FUE499" s="1"/>
      <c r="FUF499" s="1"/>
      <c r="FUG499" s="1"/>
      <c r="FUH499" s="1"/>
      <c r="FUI499" s="1"/>
      <c r="FUJ499" s="1"/>
      <c r="FUK499" s="1"/>
      <c r="FUL499" s="1"/>
      <c r="FUM499" s="1"/>
      <c r="FUN499" s="1"/>
      <c r="FUO499" s="1"/>
      <c r="FUP499" s="1"/>
      <c r="FUQ499" s="1"/>
      <c r="FUR499" s="1"/>
      <c r="FUS499" s="1"/>
      <c r="FUT499" s="1"/>
      <c r="FUU499" s="1"/>
      <c r="FUV499" s="1"/>
      <c r="FUW499" s="1"/>
      <c r="FUX499" s="1"/>
      <c r="FUY499" s="1"/>
      <c r="FUZ499" s="1"/>
      <c r="FVA499" s="1"/>
      <c r="FVB499" s="1"/>
      <c r="FVC499" s="1"/>
      <c r="FVD499" s="1"/>
      <c r="FVE499" s="1"/>
      <c r="FVF499" s="1"/>
      <c r="FVG499" s="1"/>
      <c r="FVH499" s="1"/>
      <c r="FVI499" s="1"/>
      <c r="FVJ499" s="1"/>
      <c r="FVK499" s="1"/>
      <c r="FVL499" s="1"/>
      <c r="FVM499" s="1"/>
      <c r="FVN499" s="1"/>
      <c r="FVO499" s="1"/>
      <c r="FVP499" s="1"/>
      <c r="FVQ499" s="1"/>
      <c r="FVR499" s="1"/>
      <c r="FVS499" s="1"/>
      <c r="FVT499" s="1"/>
      <c r="FVU499" s="1"/>
      <c r="FVV499" s="1"/>
      <c r="FVW499" s="1"/>
      <c r="FVX499" s="1"/>
      <c r="FVY499" s="1"/>
      <c r="FVZ499" s="1"/>
      <c r="FWA499" s="1"/>
      <c r="FWB499" s="1"/>
      <c r="FWC499" s="1"/>
      <c r="FWD499" s="1"/>
      <c r="FWE499" s="1"/>
      <c r="FWF499" s="1"/>
      <c r="FWG499" s="1"/>
      <c r="FWH499" s="1"/>
      <c r="FWI499" s="1"/>
      <c r="FWJ499" s="1"/>
      <c r="FWK499" s="1"/>
      <c r="FWL499" s="1"/>
      <c r="FWM499" s="1"/>
      <c r="FWN499" s="1"/>
      <c r="FWO499" s="1"/>
      <c r="FWP499" s="1"/>
      <c r="FWQ499" s="1"/>
      <c r="FWR499" s="1"/>
      <c r="FWS499" s="1"/>
      <c r="FWT499" s="1"/>
      <c r="FWU499" s="1"/>
      <c r="FWV499" s="1"/>
      <c r="FWW499" s="1"/>
      <c r="FWX499" s="1"/>
      <c r="FWY499" s="1"/>
      <c r="FWZ499" s="1"/>
      <c r="FXA499" s="1"/>
      <c r="FXB499" s="1"/>
      <c r="FXC499" s="1"/>
      <c r="FXD499" s="1"/>
      <c r="FXE499" s="1"/>
      <c r="FXF499" s="1"/>
      <c r="FXG499" s="1"/>
      <c r="FXH499" s="1"/>
      <c r="FXI499" s="1"/>
      <c r="FXJ499" s="1"/>
      <c r="FXK499" s="1"/>
      <c r="FXL499" s="1"/>
      <c r="FXM499" s="1"/>
      <c r="FXN499" s="1"/>
      <c r="FXO499" s="1"/>
      <c r="FXP499" s="1"/>
      <c r="FXQ499" s="1"/>
      <c r="FXR499" s="1"/>
      <c r="FXS499" s="1"/>
      <c r="FXT499" s="1"/>
      <c r="FXU499" s="1"/>
      <c r="FXV499" s="1"/>
      <c r="FXW499" s="1"/>
      <c r="FXX499" s="1"/>
      <c r="FXY499" s="1"/>
      <c r="FXZ499" s="1"/>
      <c r="FYA499" s="1"/>
      <c r="FYB499" s="1"/>
      <c r="FYC499" s="1"/>
      <c r="FYD499" s="1"/>
      <c r="FYE499" s="1"/>
      <c r="FYF499" s="1"/>
      <c r="FYG499" s="1"/>
      <c r="FYH499" s="1"/>
      <c r="FYI499" s="1"/>
      <c r="FYJ499" s="1"/>
      <c r="FYK499" s="1"/>
      <c r="FYL499" s="1"/>
      <c r="FYM499" s="1"/>
      <c r="FYN499" s="1"/>
      <c r="FYO499" s="1"/>
      <c r="FYP499" s="1"/>
      <c r="FYQ499" s="1"/>
      <c r="FYR499" s="1"/>
      <c r="FYS499" s="1"/>
      <c r="FYT499" s="1"/>
      <c r="FYU499" s="1"/>
      <c r="FYV499" s="1"/>
      <c r="FYW499" s="1"/>
      <c r="FYX499" s="1"/>
      <c r="FYY499" s="1"/>
      <c r="FYZ499" s="1"/>
      <c r="FZA499" s="1"/>
      <c r="FZB499" s="1"/>
      <c r="FZC499" s="1"/>
      <c r="FZD499" s="1"/>
      <c r="FZE499" s="1"/>
      <c r="FZF499" s="1"/>
      <c r="FZG499" s="1"/>
      <c r="FZH499" s="1"/>
      <c r="FZI499" s="1"/>
      <c r="FZJ499" s="1"/>
      <c r="FZK499" s="1"/>
      <c r="FZL499" s="1"/>
      <c r="FZM499" s="1"/>
      <c r="FZN499" s="1"/>
      <c r="FZO499" s="1"/>
      <c r="FZP499" s="1"/>
      <c r="FZQ499" s="1"/>
      <c r="FZR499" s="1"/>
      <c r="FZS499" s="1"/>
      <c r="FZT499" s="1"/>
      <c r="FZU499" s="1"/>
      <c r="FZV499" s="1"/>
      <c r="FZW499" s="1"/>
      <c r="FZX499" s="1"/>
      <c r="FZY499" s="1"/>
      <c r="FZZ499" s="1"/>
      <c r="GAA499" s="1"/>
      <c r="GAB499" s="1"/>
      <c r="GAC499" s="1"/>
      <c r="GAD499" s="1"/>
      <c r="GAE499" s="1"/>
      <c r="GAF499" s="1"/>
      <c r="GAG499" s="1"/>
      <c r="GAH499" s="1"/>
      <c r="GAI499" s="1"/>
      <c r="GAJ499" s="1"/>
      <c r="GAK499" s="1"/>
      <c r="GAL499" s="1"/>
      <c r="GAM499" s="1"/>
      <c r="GAN499" s="1"/>
      <c r="GAO499" s="1"/>
      <c r="GAP499" s="1"/>
      <c r="GAQ499" s="1"/>
      <c r="GAR499" s="1"/>
      <c r="GAS499" s="1"/>
      <c r="GAT499" s="1"/>
      <c r="GAU499" s="1"/>
      <c r="GAV499" s="1"/>
      <c r="GAW499" s="1"/>
      <c r="GAX499" s="1"/>
      <c r="GAY499" s="1"/>
      <c r="GAZ499" s="1"/>
      <c r="GBA499" s="1"/>
      <c r="GBB499" s="1"/>
      <c r="GBC499" s="1"/>
      <c r="GBD499" s="1"/>
      <c r="GBE499" s="1"/>
      <c r="GBF499" s="1"/>
      <c r="GBG499" s="1"/>
      <c r="GBH499" s="1"/>
      <c r="GBI499" s="1"/>
      <c r="GBJ499" s="1"/>
      <c r="GBK499" s="1"/>
      <c r="GBL499" s="1"/>
      <c r="GBM499" s="1"/>
      <c r="GBN499" s="1"/>
      <c r="GBO499" s="1"/>
      <c r="GBP499" s="1"/>
      <c r="GBQ499" s="1"/>
      <c r="GBR499" s="1"/>
      <c r="GBS499" s="1"/>
      <c r="GBT499" s="1"/>
      <c r="GBU499" s="1"/>
      <c r="GBV499" s="1"/>
      <c r="GBW499" s="1"/>
      <c r="GBX499" s="1"/>
      <c r="GBY499" s="1"/>
      <c r="GBZ499" s="1"/>
      <c r="GCA499" s="1"/>
      <c r="GCB499" s="1"/>
      <c r="GCC499" s="1"/>
      <c r="GCD499" s="1"/>
      <c r="GCE499" s="1"/>
      <c r="GCF499" s="1"/>
      <c r="GCG499" s="1"/>
      <c r="GCH499" s="1"/>
      <c r="GCI499" s="1"/>
      <c r="GCJ499" s="1"/>
      <c r="GCK499" s="1"/>
      <c r="GCL499" s="1"/>
      <c r="GCM499" s="1"/>
      <c r="GCN499" s="1"/>
      <c r="GCO499" s="1"/>
      <c r="GCP499" s="1"/>
      <c r="GCQ499" s="1"/>
      <c r="GCR499" s="1"/>
      <c r="GCS499" s="1"/>
      <c r="GCT499" s="1"/>
      <c r="GCU499" s="1"/>
      <c r="GCV499" s="1"/>
      <c r="GCW499" s="1"/>
      <c r="GCX499" s="1"/>
      <c r="GCY499" s="1"/>
      <c r="GCZ499" s="1"/>
      <c r="GDA499" s="1"/>
      <c r="GDB499" s="1"/>
      <c r="GDC499" s="1"/>
      <c r="GDD499" s="1"/>
      <c r="GDE499" s="1"/>
      <c r="GDF499" s="1"/>
      <c r="GDG499" s="1"/>
      <c r="GDH499" s="1"/>
      <c r="GDI499" s="1"/>
      <c r="GDJ499" s="1"/>
      <c r="GDK499" s="1"/>
      <c r="GDL499" s="1"/>
      <c r="GDM499" s="1"/>
      <c r="GDN499" s="1"/>
      <c r="GDO499" s="1"/>
      <c r="GDP499" s="1"/>
      <c r="GDQ499" s="1"/>
      <c r="GDR499" s="1"/>
      <c r="GDS499" s="1"/>
      <c r="GDT499" s="1"/>
      <c r="GDU499" s="1"/>
      <c r="GDV499" s="1"/>
      <c r="GDW499" s="1"/>
      <c r="GDX499" s="1"/>
      <c r="GDY499" s="1"/>
      <c r="GDZ499" s="1"/>
      <c r="GEA499" s="1"/>
      <c r="GEB499" s="1"/>
      <c r="GEC499" s="1"/>
      <c r="GED499" s="1"/>
      <c r="GEE499" s="1"/>
      <c r="GEF499" s="1"/>
      <c r="GEG499" s="1"/>
      <c r="GEH499" s="1"/>
      <c r="GEI499" s="1"/>
      <c r="GEJ499" s="1"/>
      <c r="GEK499" s="1"/>
      <c r="GEL499" s="1"/>
      <c r="GEM499" s="1"/>
      <c r="GEN499" s="1"/>
      <c r="GEO499" s="1"/>
      <c r="GEP499" s="1"/>
      <c r="GEQ499" s="1"/>
      <c r="GER499" s="1"/>
      <c r="GES499" s="1"/>
      <c r="GET499" s="1"/>
      <c r="GEU499" s="1"/>
      <c r="GEV499" s="1"/>
      <c r="GEW499" s="1"/>
      <c r="GEX499" s="1"/>
      <c r="GEY499" s="1"/>
      <c r="GEZ499" s="1"/>
      <c r="GFA499" s="1"/>
      <c r="GFB499" s="1"/>
      <c r="GFC499" s="1"/>
      <c r="GFD499" s="1"/>
      <c r="GFE499" s="1"/>
      <c r="GFF499" s="1"/>
      <c r="GFG499" s="1"/>
      <c r="GFH499" s="1"/>
      <c r="GFI499" s="1"/>
      <c r="GFJ499" s="1"/>
      <c r="GFK499" s="1"/>
      <c r="GFL499" s="1"/>
      <c r="GFM499" s="1"/>
      <c r="GFN499" s="1"/>
      <c r="GFO499" s="1"/>
      <c r="GFP499" s="1"/>
      <c r="GFQ499" s="1"/>
      <c r="GFR499" s="1"/>
      <c r="GFS499" s="1"/>
      <c r="GFT499" s="1"/>
      <c r="GFU499" s="1"/>
      <c r="GFV499" s="1"/>
      <c r="GFW499" s="1"/>
      <c r="GFX499" s="1"/>
      <c r="GFY499" s="1"/>
      <c r="GFZ499" s="1"/>
      <c r="GGA499" s="1"/>
      <c r="GGB499" s="1"/>
      <c r="GGC499" s="1"/>
      <c r="GGD499" s="1"/>
      <c r="GGE499" s="1"/>
      <c r="GGF499" s="1"/>
      <c r="GGG499" s="1"/>
      <c r="GGH499" s="1"/>
      <c r="GGI499" s="1"/>
      <c r="GGJ499" s="1"/>
      <c r="GGK499" s="1"/>
      <c r="GGL499" s="1"/>
      <c r="GGM499" s="1"/>
      <c r="GGN499" s="1"/>
      <c r="GGO499" s="1"/>
      <c r="GGP499" s="1"/>
      <c r="GGQ499" s="1"/>
      <c r="GGR499" s="1"/>
      <c r="GGS499" s="1"/>
      <c r="GGT499" s="1"/>
      <c r="GGU499" s="1"/>
      <c r="GGV499" s="1"/>
      <c r="GGW499" s="1"/>
      <c r="GGX499" s="1"/>
      <c r="GGY499" s="1"/>
      <c r="GGZ499" s="1"/>
      <c r="GHA499" s="1"/>
      <c r="GHB499" s="1"/>
      <c r="GHC499" s="1"/>
      <c r="GHD499" s="1"/>
      <c r="GHE499" s="1"/>
      <c r="GHF499" s="1"/>
      <c r="GHG499" s="1"/>
      <c r="GHH499" s="1"/>
      <c r="GHI499" s="1"/>
      <c r="GHJ499" s="1"/>
      <c r="GHK499" s="1"/>
      <c r="GHL499" s="1"/>
      <c r="GHM499" s="1"/>
      <c r="GHN499" s="1"/>
      <c r="GHO499" s="1"/>
      <c r="GHP499" s="1"/>
      <c r="GHQ499" s="1"/>
      <c r="GHR499" s="1"/>
      <c r="GHS499" s="1"/>
      <c r="GHT499" s="1"/>
      <c r="GHU499" s="1"/>
      <c r="GHV499" s="1"/>
      <c r="GHW499" s="1"/>
      <c r="GHX499" s="1"/>
      <c r="GHY499" s="1"/>
      <c r="GHZ499" s="1"/>
      <c r="GIA499" s="1"/>
      <c r="GIB499" s="1"/>
      <c r="GIC499" s="1"/>
      <c r="GID499" s="1"/>
      <c r="GIE499" s="1"/>
      <c r="GIF499" s="1"/>
      <c r="GIG499" s="1"/>
      <c r="GIH499" s="1"/>
      <c r="GII499" s="1"/>
      <c r="GIJ499" s="1"/>
      <c r="GIK499" s="1"/>
      <c r="GIL499" s="1"/>
      <c r="GIM499" s="1"/>
      <c r="GIN499" s="1"/>
      <c r="GIO499" s="1"/>
      <c r="GIP499" s="1"/>
      <c r="GIQ499" s="1"/>
      <c r="GIR499" s="1"/>
      <c r="GIS499" s="1"/>
      <c r="GIT499" s="1"/>
      <c r="GIU499" s="1"/>
      <c r="GIV499" s="1"/>
      <c r="GIW499" s="1"/>
      <c r="GIX499" s="1"/>
      <c r="GIY499" s="1"/>
      <c r="GIZ499" s="1"/>
      <c r="GJA499" s="1"/>
      <c r="GJB499" s="1"/>
      <c r="GJC499" s="1"/>
      <c r="GJD499" s="1"/>
      <c r="GJE499" s="1"/>
      <c r="GJF499" s="1"/>
      <c r="GJG499" s="1"/>
      <c r="GJH499" s="1"/>
      <c r="GJI499" s="1"/>
      <c r="GJJ499" s="1"/>
      <c r="GJK499" s="1"/>
      <c r="GJL499" s="1"/>
      <c r="GJM499" s="1"/>
      <c r="GJN499" s="1"/>
      <c r="GJO499" s="1"/>
      <c r="GJP499" s="1"/>
      <c r="GJQ499" s="1"/>
      <c r="GJR499" s="1"/>
      <c r="GJS499" s="1"/>
      <c r="GJT499" s="1"/>
      <c r="GJU499" s="1"/>
      <c r="GJV499" s="1"/>
      <c r="GJW499" s="1"/>
      <c r="GJX499" s="1"/>
      <c r="GJY499" s="1"/>
      <c r="GJZ499" s="1"/>
      <c r="GKA499" s="1"/>
      <c r="GKB499" s="1"/>
      <c r="GKC499" s="1"/>
      <c r="GKD499" s="1"/>
      <c r="GKE499" s="1"/>
      <c r="GKF499" s="1"/>
      <c r="GKG499" s="1"/>
      <c r="GKH499" s="1"/>
      <c r="GKI499" s="1"/>
      <c r="GKJ499" s="1"/>
      <c r="GKK499" s="1"/>
      <c r="GKL499" s="1"/>
      <c r="GKM499" s="1"/>
      <c r="GKN499" s="1"/>
      <c r="GKO499" s="1"/>
      <c r="GKP499" s="1"/>
      <c r="GKQ499" s="1"/>
      <c r="GKR499" s="1"/>
      <c r="GKS499" s="1"/>
      <c r="GKT499" s="1"/>
      <c r="GKU499" s="1"/>
      <c r="GKV499" s="1"/>
      <c r="GKW499" s="1"/>
      <c r="GKX499" s="1"/>
      <c r="GKY499" s="1"/>
      <c r="GKZ499" s="1"/>
      <c r="GLA499" s="1"/>
      <c r="GLB499" s="1"/>
      <c r="GLC499" s="1"/>
      <c r="GLD499" s="1"/>
      <c r="GLE499" s="1"/>
      <c r="GLF499" s="1"/>
      <c r="GLG499" s="1"/>
      <c r="GLH499" s="1"/>
      <c r="GLI499" s="1"/>
      <c r="GLJ499" s="1"/>
      <c r="GLK499" s="1"/>
      <c r="GLL499" s="1"/>
      <c r="GLM499" s="1"/>
      <c r="GLN499" s="1"/>
      <c r="GLO499" s="1"/>
      <c r="GLP499" s="1"/>
      <c r="GLQ499" s="1"/>
      <c r="GLR499" s="1"/>
      <c r="GLS499" s="1"/>
      <c r="GLT499" s="1"/>
      <c r="GLU499" s="1"/>
      <c r="GLV499" s="1"/>
      <c r="GLW499" s="1"/>
      <c r="GLX499" s="1"/>
      <c r="GLY499" s="1"/>
      <c r="GLZ499" s="1"/>
      <c r="GMA499" s="1"/>
      <c r="GMB499" s="1"/>
      <c r="GMC499" s="1"/>
      <c r="GMD499" s="1"/>
      <c r="GME499" s="1"/>
      <c r="GMF499" s="1"/>
      <c r="GMG499" s="1"/>
      <c r="GMH499" s="1"/>
      <c r="GMI499" s="1"/>
      <c r="GMJ499" s="1"/>
      <c r="GMK499" s="1"/>
      <c r="GML499" s="1"/>
      <c r="GMM499" s="1"/>
      <c r="GMN499" s="1"/>
      <c r="GMO499" s="1"/>
      <c r="GMP499" s="1"/>
      <c r="GMQ499" s="1"/>
      <c r="GMR499" s="1"/>
      <c r="GMS499" s="1"/>
      <c r="GMT499" s="1"/>
      <c r="GMU499" s="1"/>
      <c r="GMV499" s="1"/>
      <c r="GMW499" s="1"/>
      <c r="GMX499" s="1"/>
      <c r="GMY499" s="1"/>
      <c r="GMZ499" s="1"/>
      <c r="GNA499" s="1"/>
      <c r="GNB499" s="1"/>
      <c r="GNC499" s="1"/>
      <c r="GND499" s="1"/>
      <c r="GNE499" s="1"/>
      <c r="GNF499" s="1"/>
      <c r="GNG499" s="1"/>
      <c r="GNH499" s="1"/>
      <c r="GNI499" s="1"/>
      <c r="GNJ499" s="1"/>
      <c r="GNK499" s="1"/>
      <c r="GNL499" s="1"/>
      <c r="GNM499" s="1"/>
      <c r="GNN499" s="1"/>
      <c r="GNO499" s="1"/>
      <c r="GNP499" s="1"/>
      <c r="GNQ499" s="1"/>
      <c r="GNR499" s="1"/>
      <c r="GNS499" s="1"/>
      <c r="GNT499" s="1"/>
      <c r="GNU499" s="1"/>
      <c r="GNV499" s="1"/>
      <c r="GNW499" s="1"/>
      <c r="GNX499" s="1"/>
      <c r="GNY499" s="1"/>
      <c r="GNZ499" s="1"/>
      <c r="GOA499" s="1"/>
      <c r="GOB499" s="1"/>
      <c r="GOC499" s="1"/>
      <c r="GOD499" s="1"/>
      <c r="GOE499" s="1"/>
      <c r="GOF499" s="1"/>
      <c r="GOG499" s="1"/>
      <c r="GOH499" s="1"/>
      <c r="GOI499" s="1"/>
      <c r="GOJ499" s="1"/>
      <c r="GOK499" s="1"/>
      <c r="GOL499" s="1"/>
      <c r="GOM499" s="1"/>
      <c r="GON499" s="1"/>
      <c r="GOO499" s="1"/>
      <c r="GOP499" s="1"/>
      <c r="GOQ499" s="1"/>
      <c r="GOR499" s="1"/>
      <c r="GOS499" s="1"/>
      <c r="GOT499" s="1"/>
      <c r="GOU499" s="1"/>
      <c r="GOV499" s="1"/>
      <c r="GOW499" s="1"/>
      <c r="GOX499" s="1"/>
      <c r="GOY499" s="1"/>
      <c r="GOZ499" s="1"/>
      <c r="GPA499" s="1"/>
      <c r="GPB499" s="1"/>
      <c r="GPC499" s="1"/>
      <c r="GPD499" s="1"/>
      <c r="GPE499" s="1"/>
      <c r="GPF499" s="1"/>
      <c r="GPG499" s="1"/>
      <c r="GPH499" s="1"/>
      <c r="GPI499" s="1"/>
      <c r="GPJ499" s="1"/>
      <c r="GPK499" s="1"/>
      <c r="GPL499" s="1"/>
      <c r="GPM499" s="1"/>
      <c r="GPN499" s="1"/>
      <c r="GPO499" s="1"/>
      <c r="GPP499" s="1"/>
      <c r="GPQ499" s="1"/>
      <c r="GPR499" s="1"/>
      <c r="GPS499" s="1"/>
      <c r="GPT499" s="1"/>
      <c r="GPU499" s="1"/>
      <c r="GPV499" s="1"/>
      <c r="GPW499" s="1"/>
      <c r="GPX499" s="1"/>
      <c r="GPY499" s="1"/>
      <c r="GPZ499" s="1"/>
      <c r="GQA499" s="1"/>
      <c r="GQB499" s="1"/>
      <c r="GQC499" s="1"/>
      <c r="GQD499" s="1"/>
      <c r="GQE499" s="1"/>
      <c r="GQF499" s="1"/>
      <c r="GQG499" s="1"/>
      <c r="GQH499" s="1"/>
      <c r="GQI499" s="1"/>
      <c r="GQJ499" s="1"/>
      <c r="GQK499" s="1"/>
      <c r="GQL499" s="1"/>
      <c r="GQM499" s="1"/>
      <c r="GQN499" s="1"/>
      <c r="GQO499" s="1"/>
      <c r="GQP499" s="1"/>
      <c r="GQQ499" s="1"/>
      <c r="GQR499" s="1"/>
      <c r="GQS499" s="1"/>
      <c r="GQT499" s="1"/>
      <c r="GQU499" s="1"/>
      <c r="GQV499" s="1"/>
      <c r="GQW499" s="1"/>
      <c r="GQX499" s="1"/>
      <c r="GQY499" s="1"/>
      <c r="GQZ499" s="1"/>
      <c r="GRA499" s="1"/>
      <c r="GRB499" s="1"/>
      <c r="GRC499" s="1"/>
      <c r="GRD499" s="1"/>
      <c r="GRE499" s="1"/>
      <c r="GRF499" s="1"/>
      <c r="GRG499" s="1"/>
      <c r="GRH499" s="1"/>
      <c r="GRI499" s="1"/>
      <c r="GRJ499" s="1"/>
      <c r="GRK499" s="1"/>
      <c r="GRL499" s="1"/>
      <c r="GRM499" s="1"/>
      <c r="GRN499" s="1"/>
      <c r="GRO499" s="1"/>
      <c r="GRP499" s="1"/>
      <c r="GRQ499" s="1"/>
      <c r="GRR499" s="1"/>
      <c r="GRS499" s="1"/>
      <c r="GRT499" s="1"/>
      <c r="GRU499" s="1"/>
      <c r="GRV499" s="1"/>
      <c r="GRW499" s="1"/>
      <c r="GRX499" s="1"/>
      <c r="GRY499" s="1"/>
      <c r="GRZ499" s="1"/>
      <c r="GSA499" s="1"/>
      <c r="GSB499" s="1"/>
      <c r="GSC499" s="1"/>
      <c r="GSD499" s="1"/>
      <c r="GSE499" s="1"/>
      <c r="GSF499" s="1"/>
      <c r="GSG499" s="1"/>
      <c r="GSH499" s="1"/>
      <c r="GSI499" s="1"/>
      <c r="GSJ499" s="1"/>
      <c r="GSK499" s="1"/>
      <c r="GSL499" s="1"/>
      <c r="GSM499" s="1"/>
      <c r="GSN499" s="1"/>
      <c r="GSO499" s="1"/>
      <c r="GSP499" s="1"/>
      <c r="GSQ499" s="1"/>
      <c r="GSR499" s="1"/>
      <c r="GSS499" s="1"/>
      <c r="GST499" s="1"/>
      <c r="GSU499" s="1"/>
      <c r="GSV499" s="1"/>
      <c r="GSW499" s="1"/>
      <c r="GSX499" s="1"/>
      <c r="GSY499" s="1"/>
      <c r="GSZ499" s="1"/>
      <c r="GTA499" s="1"/>
      <c r="GTB499" s="1"/>
      <c r="GTC499" s="1"/>
      <c r="GTD499" s="1"/>
      <c r="GTE499" s="1"/>
      <c r="GTF499" s="1"/>
      <c r="GTG499" s="1"/>
      <c r="GTH499" s="1"/>
      <c r="GTI499" s="1"/>
      <c r="GTJ499" s="1"/>
      <c r="GTK499" s="1"/>
      <c r="GTL499" s="1"/>
      <c r="GTM499" s="1"/>
      <c r="GTN499" s="1"/>
      <c r="GTO499" s="1"/>
      <c r="GTP499" s="1"/>
      <c r="GTQ499" s="1"/>
      <c r="GTR499" s="1"/>
      <c r="GTS499" s="1"/>
      <c r="GTT499" s="1"/>
      <c r="GTU499" s="1"/>
      <c r="GTV499" s="1"/>
      <c r="GTW499" s="1"/>
      <c r="GTX499" s="1"/>
      <c r="GTY499" s="1"/>
      <c r="GTZ499" s="1"/>
      <c r="GUA499" s="1"/>
      <c r="GUB499" s="1"/>
      <c r="GUC499" s="1"/>
      <c r="GUD499" s="1"/>
      <c r="GUE499" s="1"/>
      <c r="GUF499" s="1"/>
      <c r="GUG499" s="1"/>
      <c r="GUH499" s="1"/>
      <c r="GUI499" s="1"/>
      <c r="GUJ499" s="1"/>
      <c r="GUK499" s="1"/>
      <c r="GUL499" s="1"/>
      <c r="GUM499" s="1"/>
      <c r="GUN499" s="1"/>
      <c r="GUO499" s="1"/>
      <c r="GUP499" s="1"/>
      <c r="GUQ499" s="1"/>
      <c r="GUR499" s="1"/>
      <c r="GUS499" s="1"/>
      <c r="GUT499" s="1"/>
      <c r="GUU499" s="1"/>
      <c r="GUV499" s="1"/>
      <c r="GUW499" s="1"/>
      <c r="GUX499" s="1"/>
      <c r="GUY499" s="1"/>
      <c r="GUZ499" s="1"/>
      <c r="GVA499" s="1"/>
      <c r="GVB499" s="1"/>
      <c r="GVC499" s="1"/>
      <c r="GVD499" s="1"/>
      <c r="GVE499" s="1"/>
      <c r="GVF499" s="1"/>
      <c r="GVG499" s="1"/>
      <c r="GVH499" s="1"/>
      <c r="GVI499" s="1"/>
      <c r="GVJ499" s="1"/>
      <c r="GVK499" s="1"/>
      <c r="GVL499" s="1"/>
      <c r="GVM499" s="1"/>
      <c r="GVN499" s="1"/>
      <c r="GVO499" s="1"/>
      <c r="GVP499" s="1"/>
      <c r="GVQ499" s="1"/>
      <c r="GVR499" s="1"/>
      <c r="GVS499" s="1"/>
      <c r="GVT499" s="1"/>
      <c r="GVU499" s="1"/>
      <c r="GVV499" s="1"/>
      <c r="GVW499" s="1"/>
      <c r="GVX499" s="1"/>
      <c r="GVY499" s="1"/>
      <c r="GVZ499" s="1"/>
      <c r="GWA499" s="1"/>
      <c r="GWB499" s="1"/>
      <c r="GWC499" s="1"/>
      <c r="GWD499" s="1"/>
      <c r="GWE499" s="1"/>
      <c r="GWF499" s="1"/>
      <c r="GWG499" s="1"/>
      <c r="GWH499" s="1"/>
      <c r="GWI499" s="1"/>
      <c r="GWJ499" s="1"/>
      <c r="GWK499" s="1"/>
      <c r="GWL499" s="1"/>
      <c r="GWM499" s="1"/>
      <c r="GWN499" s="1"/>
      <c r="GWO499" s="1"/>
      <c r="GWP499" s="1"/>
      <c r="GWQ499" s="1"/>
      <c r="GWR499" s="1"/>
      <c r="GWS499" s="1"/>
      <c r="GWT499" s="1"/>
      <c r="GWU499" s="1"/>
      <c r="GWV499" s="1"/>
      <c r="GWW499" s="1"/>
      <c r="GWX499" s="1"/>
      <c r="GWY499" s="1"/>
      <c r="GWZ499" s="1"/>
      <c r="GXA499" s="1"/>
      <c r="GXB499" s="1"/>
      <c r="GXC499" s="1"/>
      <c r="GXD499" s="1"/>
      <c r="GXE499" s="1"/>
      <c r="GXF499" s="1"/>
      <c r="GXG499" s="1"/>
      <c r="GXH499" s="1"/>
      <c r="GXI499" s="1"/>
      <c r="GXJ499" s="1"/>
      <c r="GXK499" s="1"/>
      <c r="GXL499" s="1"/>
      <c r="GXM499" s="1"/>
      <c r="GXN499" s="1"/>
      <c r="GXO499" s="1"/>
      <c r="GXP499" s="1"/>
      <c r="GXQ499" s="1"/>
      <c r="GXR499" s="1"/>
      <c r="GXS499" s="1"/>
      <c r="GXT499" s="1"/>
      <c r="GXU499" s="1"/>
      <c r="GXV499" s="1"/>
      <c r="GXW499" s="1"/>
      <c r="GXX499" s="1"/>
      <c r="GXY499" s="1"/>
      <c r="GXZ499" s="1"/>
      <c r="GYA499" s="1"/>
      <c r="GYB499" s="1"/>
      <c r="GYC499" s="1"/>
      <c r="GYD499" s="1"/>
      <c r="GYE499" s="1"/>
      <c r="GYF499" s="1"/>
      <c r="GYG499" s="1"/>
      <c r="GYH499" s="1"/>
      <c r="GYI499" s="1"/>
      <c r="GYJ499" s="1"/>
      <c r="GYK499" s="1"/>
      <c r="GYL499" s="1"/>
      <c r="GYM499" s="1"/>
      <c r="GYN499" s="1"/>
      <c r="GYO499" s="1"/>
      <c r="GYP499" s="1"/>
      <c r="GYQ499" s="1"/>
      <c r="GYR499" s="1"/>
      <c r="GYS499" s="1"/>
      <c r="GYT499" s="1"/>
      <c r="GYU499" s="1"/>
      <c r="GYV499" s="1"/>
      <c r="GYW499" s="1"/>
      <c r="GYX499" s="1"/>
      <c r="GYY499" s="1"/>
      <c r="GYZ499" s="1"/>
      <c r="GZA499" s="1"/>
      <c r="GZB499" s="1"/>
      <c r="GZC499" s="1"/>
      <c r="GZD499" s="1"/>
      <c r="GZE499" s="1"/>
      <c r="GZF499" s="1"/>
      <c r="GZG499" s="1"/>
      <c r="GZH499" s="1"/>
      <c r="GZI499" s="1"/>
      <c r="GZJ499" s="1"/>
      <c r="GZK499" s="1"/>
      <c r="GZL499" s="1"/>
      <c r="GZM499" s="1"/>
      <c r="GZN499" s="1"/>
      <c r="GZO499" s="1"/>
      <c r="GZP499" s="1"/>
      <c r="GZQ499" s="1"/>
      <c r="GZR499" s="1"/>
      <c r="GZS499" s="1"/>
      <c r="GZT499" s="1"/>
      <c r="GZU499" s="1"/>
      <c r="GZV499" s="1"/>
      <c r="GZW499" s="1"/>
      <c r="GZX499" s="1"/>
      <c r="GZY499" s="1"/>
      <c r="GZZ499" s="1"/>
      <c r="HAA499" s="1"/>
      <c r="HAB499" s="1"/>
      <c r="HAC499" s="1"/>
      <c r="HAD499" s="1"/>
      <c r="HAE499" s="1"/>
      <c r="HAF499" s="1"/>
      <c r="HAG499" s="1"/>
      <c r="HAH499" s="1"/>
      <c r="HAI499" s="1"/>
      <c r="HAJ499" s="1"/>
      <c r="HAK499" s="1"/>
      <c r="HAL499" s="1"/>
      <c r="HAM499" s="1"/>
      <c r="HAN499" s="1"/>
      <c r="HAO499" s="1"/>
      <c r="HAP499" s="1"/>
      <c r="HAQ499" s="1"/>
      <c r="HAR499" s="1"/>
      <c r="HAS499" s="1"/>
      <c r="HAT499" s="1"/>
      <c r="HAU499" s="1"/>
      <c r="HAV499" s="1"/>
      <c r="HAW499" s="1"/>
      <c r="HAX499" s="1"/>
      <c r="HAY499" s="1"/>
      <c r="HAZ499" s="1"/>
      <c r="HBA499" s="1"/>
      <c r="HBB499" s="1"/>
      <c r="HBC499" s="1"/>
      <c r="HBD499" s="1"/>
      <c r="HBE499" s="1"/>
      <c r="HBF499" s="1"/>
      <c r="HBG499" s="1"/>
      <c r="HBH499" s="1"/>
      <c r="HBI499" s="1"/>
      <c r="HBJ499" s="1"/>
      <c r="HBK499" s="1"/>
      <c r="HBL499" s="1"/>
      <c r="HBM499" s="1"/>
      <c r="HBN499" s="1"/>
      <c r="HBO499" s="1"/>
      <c r="HBP499" s="1"/>
      <c r="HBQ499" s="1"/>
      <c r="HBR499" s="1"/>
      <c r="HBS499" s="1"/>
      <c r="HBT499" s="1"/>
      <c r="HBU499" s="1"/>
      <c r="HBV499" s="1"/>
      <c r="HBW499" s="1"/>
      <c r="HBX499" s="1"/>
      <c r="HBY499" s="1"/>
      <c r="HBZ499" s="1"/>
      <c r="HCA499" s="1"/>
      <c r="HCB499" s="1"/>
      <c r="HCC499" s="1"/>
      <c r="HCD499" s="1"/>
      <c r="HCE499" s="1"/>
      <c r="HCF499" s="1"/>
      <c r="HCG499" s="1"/>
      <c r="HCH499" s="1"/>
      <c r="HCI499" s="1"/>
      <c r="HCJ499" s="1"/>
      <c r="HCK499" s="1"/>
      <c r="HCL499" s="1"/>
      <c r="HCM499" s="1"/>
      <c r="HCN499" s="1"/>
      <c r="HCO499" s="1"/>
      <c r="HCP499" s="1"/>
      <c r="HCQ499" s="1"/>
      <c r="HCR499" s="1"/>
      <c r="HCS499" s="1"/>
      <c r="HCT499" s="1"/>
      <c r="HCU499" s="1"/>
      <c r="HCV499" s="1"/>
      <c r="HCW499" s="1"/>
      <c r="HCX499" s="1"/>
      <c r="HCY499" s="1"/>
      <c r="HCZ499" s="1"/>
      <c r="HDA499" s="1"/>
      <c r="HDB499" s="1"/>
      <c r="HDC499" s="1"/>
      <c r="HDD499" s="1"/>
      <c r="HDE499" s="1"/>
      <c r="HDF499" s="1"/>
      <c r="HDG499" s="1"/>
      <c r="HDH499" s="1"/>
      <c r="HDI499" s="1"/>
      <c r="HDJ499" s="1"/>
      <c r="HDK499" s="1"/>
      <c r="HDL499" s="1"/>
      <c r="HDM499" s="1"/>
      <c r="HDN499" s="1"/>
      <c r="HDO499" s="1"/>
      <c r="HDP499" s="1"/>
      <c r="HDQ499" s="1"/>
      <c r="HDR499" s="1"/>
      <c r="HDS499" s="1"/>
      <c r="HDT499" s="1"/>
      <c r="HDU499" s="1"/>
      <c r="HDV499" s="1"/>
      <c r="HDW499" s="1"/>
      <c r="HDX499" s="1"/>
      <c r="HDY499" s="1"/>
      <c r="HDZ499" s="1"/>
      <c r="HEA499" s="1"/>
      <c r="HEB499" s="1"/>
      <c r="HEC499" s="1"/>
      <c r="HED499" s="1"/>
      <c r="HEE499" s="1"/>
      <c r="HEF499" s="1"/>
      <c r="HEG499" s="1"/>
      <c r="HEH499" s="1"/>
      <c r="HEI499" s="1"/>
      <c r="HEJ499" s="1"/>
      <c r="HEK499" s="1"/>
      <c r="HEL499" s="1"/>
      <c r="HEM499" s="1"/>
      <c r="HEN499" s="1"/>
      <c r="HEO499" s="1"/>
      <c r="HEP499" s="1"/>
      <c r="HEQ499" s="1"/>
      <c r="HER499" s="1"/>
      <c r="HES499" s="1"/>
      <c r="HET499" s="1"/>
      <c r="HEU499" s="1"/>
      <c r="HEV499" s="1"/>
      <c r="HEW499" s="1"/>
      <c r="HEX499" s="1"/>
      <c r="HEY499" s="1"/>
      <c r="HEZ499" s="1"/>
      <c r="HFA499" s="1"/>
      <c r="HFB499" s="1"/>
      <c r="HFC499" s="1"/>
      <c r="HFD499" s="1"/>
      <c r="HFE499" s="1"/>
      <c r="HFF499" s="1"/>
      <c r="HFG499" s="1"/>
      <c r="HFH499" s="1"/>
      <c r="HFI499" s="1"/>
      <c r="HFJ499" s="1"/>
      <c r="HFK499" s="1"/>
      <c r="HFL499" s="1"/>
      <c r="HFM499" s="1"/>
      <c r="HFN499" s="1"/>
      <c r="HFO499" s="1"/>
      <c r="HFP499" s="1"/>
      <c r="HFQ499" s="1"/>
      <c r="HFR499" s="1"/>
      <c r="HFS499" s="1"/>
      <c r="HFT499" s="1"/>
      <c r="HFU499" s="1"/>
      <c r="HFV499" s="1"/>
      <c r="HFW499" s="1"/>
      <c r="HFX499" s="1"/>
      <c r="HFY499" s="1"/>
      <c r="HFZ499" s="1"/>
      <c r="HGA499" s="1"/>
      <c r="HGB499" s="1"/>
      <c r="HGC499" s="1"/>
      <c r="HGD499" s="1"/>
      <c r="HGE499" s="1"/>
      <c r="HGF499" s="1"/>
      <c r="HGG499" s="1"/>
      <c r="HGH499" s="1"/>
      <c r="HGI499" s="1"/>
      <c r="HGJ499" s="1"/>
      <c r="HGK499" s="1"/>
      <c r="HGL499" s="1"/>
      <c r="HGM499" s="1"/>
      <c r="HGN499" s="1"/>
      <c r="HGO499" s="1"/>
      <c r="HGP499" s="1"/>
      <c r="HGQ499" s="1"/>
      <c r="HGR499" s="1"/>
      <c r="HGS499" s="1"/>
      <c r="HGT499" s="1"/>
      <c r="HGU499" s="1"/>
      <c r="HGV499" s="1"/>
      <c r="HGW499" s="1"/>
      <c r="HGX499" s="1"/>
      <c r="HGY499" s="1"/>
      <c r="HGZ499" s="1"/>
      <c r="HHA499" s="1"/>
      <c r="HHB499" s="1"/>
      <c r="HHC499" s="1"/>
      <c r="HHD499" s="1"/>
      <c r="HHE499" s="1"/>
      <c r="HHF499" s="1"/>
      <c r="HHG499" s="1"/>
      <c r="HHH499" s="1"/>
      <c r="HHI499" s="1"/>
      <c r="HHJ499" s="1"/>
      <c r="HHK499" s="1"/>
      <c r="HHL499" s="1"/>
      <c r="HHM499" s="1"/>
      <c r="HHN499" s="1"/>
      <c r="HHO499" s="1"/>
      <c r="HHP499" s="1"/>
      <c r="HHQ499" s="1"/>
      <c r="HHR499" s="1"/>
      <c r="HHS499" s="1"/>
      <c r="HHT499" s="1"/>
      <c r="HHU499" s="1"/>
      <c r="HHV499" s="1"/>
      <c r="HHW499" s="1"/>
      <c r="HHX499" s="1"/>
      <c r="HHY499" s="1"/>
      <c r="HHZ499" s="1"/>
      <c r="HIA499" s="1"/>
      <c r="HIB499" s="1"/>
      <c r="HIC499" s="1"/>
      <c r="HID499" s="1"/>
      <c r="HIE499" s="1"/>
      <c r="HIF499" s="1"/>
      <c r="HIG499" s="1"/>
      <c r="HIH499" s="1"/>
      <c r="HII499" s="1"/>
      <c r="HIJ499" s="1"/>
      <c r="HIK499" s="1"/>
      <c r="HIL499" s="1"/>
      <c r="HIM499" s="1"/>
      <c r="HIN499" s="1"/>
      <c r="HIO499" s="1"/>
      <c r="HIP499" s="1"/>
      <c r="HIQ499" s="1"/>
      <c r="HIR499" s="1"/>
      <c r="HIS499" s="1"/>
      <c r="HIT499" s="1"/>
      <c r="HIU499" s="1"/>
      <c r="HIV499" s="1"/>
      <c r="HIW499" s="1"/>
      <c r="HIX499" s="1"/>
      <c r="HIY499" s="1"/>
      <c r="HIZ499" s="1"/>
      <c r="HJA499" s="1"/>
      <c r="HJB499" s="1"/>
      <c r="HJC499" s="1"/>
      <c r="HJD499" s="1"/>
      <c r="HJE499" s="1"/>
      <c r="HJF499" s="1"/>
      <c r="HJG499" s="1"/>
      <c r="HJH499" s="1"/>
      <c r="HJI499" s="1"/>
      <c r="HJJ499" s="1"/>
      <c r="HJK499" s="1"/>
      <c r="HJL499" s="1"/>
      <c r="HJM499" s="1"/>
      <c r="HJN499" s="1"/>
      <c r="HJO499" s="1"/>
      <c r="HJP499" s="1"/>
      <c r="HJQ499" s="1"/>
      <c r="HJR499" s="1"/>
      <c r="HJS499" s="1"/>
      <c r="HJT499" s="1"/>
      <c r="HJU499" s="1"/>
      <c r="HJV499" s="1"/>
      <c r="HJW499" s="1"/>
      <c r="HJX499" s="1"/>
      <c r="HJY499" s="1"/>
      <c r="HJZ499" s="1"/>
      <c r="HKA499" s="1"/>
      <c r="HKB499" s="1"/>
      <c r="HKC499" s="1"/>
      <c r="HKD499" s="1"/>
      <c r="HKE499" s="1"/>
      <c r="HKF499" s="1"/>
      <c r="HKG499" s="1"/>
      <c r="HKH499" s="1"/>
      <c r="HKI499" s="1"/>
      <c r="HKJ499" s="1"/>
      <c r="HKK499" s="1"/>
      <c r="HKL499" s="1"/>
      <c r="HKM499" s="1"/>
      <c r="HKN499" s="1"/>
      <c r="HKO499" s="1"/>
      <c r="HKP499" s="1"/>
      <c r="HKQ499" s="1"/>
      <c r="HKR499" s="1"/>
      <c r="HKS499" s="1"/>
      <c r="HKT499" s="1"/>
      <c r="HKU499" s="1"/>
      <c r="HKV499" s="1"/>
      <c r="HKW499" s="1"/>
      <c r="HKX499" s="1"/>
      <c r="HKY499" s="1"/>
      <c r="HKZ499" s="1"/>
      <c r="HLA499" s="1"/>
      <c r="HLB499" s="1"/>
      <c r="HLC499" s="1"/>
      <c r="HLD499" s="1"/>
      <c r="HLE499" s="1"/>
      <c r="HLF499" s="1"/>
      <c r="HLG499" s="1"/>
      <c r="HLH499" s="1"/>
      <c r="HLI499" s="1"/>
      <c r="HLJ499" s="1"/>
      <c r="HLK499" s="1"/>
      <c r="HLL499" s="1"/>
      <c r="HLM499" s="1"/>
      <c r="HLN499" s="1"/>
      <c r="HLO499" s="1"/>
      <c r="HLP499" s="1"/>
      <c r="HLQ499" s="1"/>
      <c r="HLR499" s="1"/>
      <c r="HLS499" s="1"/>
      <c r="HLT499" s="1"/>
      <c r="HLU499" s="1"/>
      <c r="HLV499" s="1"/>
      <c r="HLW499" s="1"/>
      <c r="HLX499" s="1"/>
      <c r="HLY499" s="1"/>
      <c r="HLZ499" s="1"/>
      <c r="HMA499" s="1"/>
      <c r="HMB499" s="1"/>
      <c r="HMC499" s="1"/>
      <c r="HMD499" s="1"/>
      <c r="HME499" s="1"/>
      <c r="HMF499" s="1"/>
      <c r="HMG499" s="1"/>
      <c r="HMH499" s="1"/>
      <c r="HMI499" s="1"/>
      <c r="HMJ499" s="1"/>
      <c r="HMK499" s="1"/>
      <c r="HML499" s="1"/>
      <c r="HMM499" s="1"/>
      <c r="HMN499" s="1"/>
      <c r="HMO499" s="1"/>
      <c r="HMP499" s="1"/>
      <c r="HMQ499" s="1"/>
      <c r="HMR499" s="1"/>
      <c r="HMS499" s="1"/>
      <c r="HMT499" s="1"/>
      <c r="HMU499" s="1"/>
      <c r="HMV499" s="1"/>
      <c r="HMW499" s="1"/>
      <c r="HMX499" s="1"/>
      <c r="HMY499" s="1"/>
      <c r="HMZ499" s="1"/>
      <c r="HNA499" s="1"/>
      <c r="HNB499" s="1"/>
      <c r="HNC499" s="1"/>
      <c r="HND499" s="1"/>
      <c r="HNE499" s="1"/>
      <c r="HNF499" s="1"/>
      <c r="HNG499" s="1"/>
      <c r="HNH499" s="1"/>
      <c r="HNI499" s="1"/>
      <c r="HNJ499" s="1"/>
      <c r="HNK499" s="1"/>
      <c r="HNL499" s="1"/>
      <c r="HNM499" s="1"/>
      <c r="HNN499" s="1"/>
      <c r="HNO499" s="1"/>
      <c r="HNP499" s="1"/>
      <c r="HNQ499" s="1"/>
      <c r="HNR499" s="1"/>
      <c r="HNS499" s="1"/>
      <c r="HNT499" s="1"/>
      <c r="HNU499" s="1"/>
      <c r="HNV499" s="1"/>
      <c r="HNW499" s="1"/>
      <c r="HNX499" s="1"/>
      <c r="HNY499" s="1"/>
      <c r="HNZ499" s="1"/>
      <c r="HOA499" s="1"/>
      <c r="HOB499" s="1"/>
      <c r="HOC499" s="1"/>
      <c r="HOD499" s="1"/>
      <c r="HOE499" s="1"/>
      <c r="HOF499" s="1"/>
      <c r="HOG499" s="1"/>
      <c r="HOH499" s="1"/>
      <c r="HOI499" s="1"/>
      <c r="HOJ499" s="1"/>
      <c r="HOK499" s="1"/>
      <c r="HOL499" s="1"/>
      <c r="HOM499" s="1"/>
      <c r="HON499" s="1"/>
      <c r="HOO499" s="1"/>
      <c r="HOP499" s="1"/>
      <c r="HOQ499" s="1"/>
      <c r="HOR499" s="1"/>
      <c r="HOS499" s="1"/>
      <c r="HOT499" s="1"/>
      <c r="HOU499" s="1"/>
      <c r="HOV499" s="1"/>
      <c r="HOW499" s="1"/>
      <c r="HOX499" s="1"/>
      <c r="HOY499" s="1"/>
      <c r="HOZ499" s="1"/>
      <c r="HPA499" s="1"/>
      <c r="HPB499" s="1"/>
      <c r="HPC499" s="1"/>
      <c r="HPD499" s="1"/>
      <c r="HPE499" s="1"/>
      <c r="HPF499" s="1"/>
      <c r="HPG499" s="1"/>
      <c r="HPH499" s="1"/>
      <c r="HPI499" s="1"/>
      <c r="HPJ499" s="1"/>
      <c r="HPK499" s="1"/>
      <c r="HPL499" s="1"/>
      <c r="HPM499" s="1"/>
      <c r="HPN499" s="1"/>
      <c r="HPO499" s="1"/>
      <c r="HPP499" s="1"/>
      <c r="HPQ499" s="1"/>
      <c r="HPR499" s="1"/>
      <c r="HPS499" s="1"/>
      <c r="HPT499" s="1"/>
      <c r="HPU499" s="1"/>
      <c r="HPV499" s="1"/>
      <c r="HPW499" s="1"/>
      <c r="HPX499" s="1"/>
      <c r="HPY499" s="1"/>
      <c r="HPZ499" s="1"/>
      <c r="HQA499" s="1"/>
      <c r="HQB499" s="1"/>
      <c r="HQC499" s="1"/>
      <c r="HQD499" s="1"/>
      <c r="HQE499" s="1"/>
      <c r="HQF499" s="1"/>
      <c r="HQG499" s="1"/>
      <c r="HQH499" s="1"/>
      <c r="HQI499" s="1"/>
      <c r="HQJ499" s="1"/>
      <c r="HQK499" s="1"/>
      <c r="HQL499" s="1"/>
      <c r="HQM499" s="1"/>
      <c r="HQN499" s="1"/>
      <c r="HQO499" s="1"/>
      <c r="HQP499" s="1"/>
      <c r="HQQ499" s="1"/>
      <c r="HQR499" s="1"/>
      <c r="HQS499" s="1"/>
      <c r="HQT499" s="1"/>
      <c r="HQU499" s="1"/>
      <c r="HQV499" s="1"/>
      <c r="HQW499" s="1"/>
      <c r="HQX499" s="1"/>
      <c r="HQY499" s="1"/>
      <c r="HQZ499" s="1"/>
      <c r="HRA499" s="1"/>
      <c r="HRB499" s="1"/>
      <c r="HRC499" s="1"/>
      <c r="HRD499" s="1"/>
      <c r="HRE499" s="1"/>
      <c r="HRF499" s="1"/>
      <c r="HRG499" s="1"/>
      <c r="HRH499" s="1"/>
      <c r="HRI499" s="1"/>
      <c r="HRJ499" s="1"/>
      <c r="HRK499" s="1"/>
      <c r="HRL499" s="1"/>
      <c r="HRM499" s="1"/>
      <c r="HRN499" s="1"/>
      <c r="HRO499" s="1"/>
      <c r="HRP499" s="1"/>
      <c r="HRQ499" s="1"/>
      <c r="HRR499" s="1"/>
      <c r="HRS499" s="1"/>
      <c r="HRT499" s="1"/>
      <c r="HRU499" s="1"/>
      <c r="HRV499" s="1"/>
      <c r="HRW499" s="1"/>
      <c r="HRX499" s="1"/>
      <c r="HRY499" s="1"/>
      <c r="HRZ499" s="1"/>
      <c r="HSA499" s="1"/>
      <c r="HSB499" s="1"/>
      <c r="HSC499" s="1"/>
      <c r="HSD499" s="1"/>
      <c r="HSE499" s="1"/>
      <c r="HSF499" s="1"/>
      <c r="HSG499" s="1"/>
      <c r="HSH499" s="1"/>
      <c r="HSI499" s="1"/>
      <c r="HSJ499" s="1"/>
      <c r="HSK499" s="1"/>
      <c r="HSL499" s="1"/>
      <c r="HSM499" s="1"/>
      <c r="HSN499" s="1"/>
      <c r="HSO499" s="1"/>
      <c r="HSP499" s="1"/>
      <c r="HSQ499" s="1"/>
      <c r="HSR499" s="1"/>
      <c r="HSS499" s="1"/>
      <c r="HST499" s="1"/>
      <c r="HSU499" s="1"/>
      <c r="HSV499" s="1"/>
      <c r="HSW499" s="1"/>
      <c r="HSX499" s="1"/>
      <c r="HSY499" s="1"/>
      <c r="HSZ499" s="1"/>
      <c r="HTA499" s="1"/>
      <c r="HTB499" s="1"/>
      <c r="HTC499" s="1"/>
      <c r="HTD499" s="1"/>
      <c r="HTE499" s="1"/>
      <c r="HTF499" s="1"/>
      <c r="HTG499" s="1"/>
      <c r="HTH499" s="1"/>
      <c r="HTI499" s="1"/>
      <c r="HTJ499" s="1"/>
      <c r="HTK499" s="1"/>
      <c r="HTL499" s="1"/>
      <c r="HTM499" s="1"/>
      <c r="HTN499" s="1"/>
      <c r="HTO499" s="1"/>
      <c r="HTP499" s="1"/>
      <c r="HTQ499" s="1"/>
      <c r="HTR499" s="1"/>
      <c r="HTS499" s="1"/>
      <c r="HTT499" s="1"/>
      <c r="HTU499" s="1"/>
      <c r="HTV499" s="1"/>
      <c r="HTW499" s="1"/>
      <c r="HTX499" s="1"/>
      <c r="HTY499" s="1"/>
      <c r="HTZ499" s="1"/>
      <c r="HUA499" s="1"/>
      <c r="HUB499" s="1"/>
      <c r="HUC499" s="1"/>
      <c r="HUD499" s="1"/>
      <c r="HUE499" s="1"/>
      <c r="HUF499" s="1"/>
      <c r="HUG499" s="1"/>
      <c r="HUH499" s="1"/>
      <c r="HUI499" s="1"/>
      <c r="HUJ499" s="1"/>
      <c r="HUK499" s="1"/>
      <c r="HUL499" s="1"/>
      <c r="HUM499" s="1"/>
      <c r="HUN499" s="1"/>
      <c r="HUO499" s="1"/>
      <c r="HUP499" s="1"/>
      <c r="HUQ499" s="1"/>
      <c r="HUR499" s="1"/>
      <c r="HUS499" s="1"/>
      <c r="HUT499" s="1"/>
      <c r="HUU499" s="1"/>
      <c r="HUV499" s="1"/>
      <c r="HUW499" s="1"/>
      <c r="HUX499" s="1"/>
      <c r="HUY499" s="1"/>
      <c r="HUZ499" s="1"/>
      <c r="HVA499" s="1"/>
      <c r="HVB499" s="1"/>
      <c r="HVC499" s="1"/>
      <c r="HVD499" s="1"/>
      <c r="HVE499" s="1"/>
      <c r="HVF499" s="1"/>
      <c r="HVG499" s="1"/>
      <c r="HVH499" s="1"/>
      <c r="HVI499" s="1"/>
      <c r="HVJ499" s="1"/>
      <c r="HVK499" s="1"/>
      <c r="HVL499" s="1"/>
      <c r="HVM499" s="1"/>
      <c r="HVN499" s="1"/>
      <c r="HVO499" s="1"/>
      <c r="HVP499" s="1"/>
      <c r="HVQ499" s="1"/>
      <c r="HVR499" s="1"/>
      <c r="HVS499" s="1"/>
      <c r="HVT499" s="1"/>
      <c r="HVU499" s="1"/>
      <c r="HVV499" s="1"/>
      <c r="HVW499" s="1"/>
      <c r="HVX499" s="1"/>
      <c r="HVY499" s="1"/>
      <c r="HVZ499" s="1"/>
      <c r="HWA499" s="1"/>
      <c r="HWB499" s="1"/>
      <c r="HWC499" s="1"/>
      <c r="HWD499" s="1"/>
      <c r="HWE499" s="1"/>
      <c r="HWF499" s="1"/>
      <c r="HWG499" s="1"/>
      <c r="HWH499" s="1"/>
      <c r="HWI499" s="1"/>
      <c r="HWJ499" s="1"/>
      <c r="HWK499" s="1"/>
      <c r="HWL499" s="1"/>
      <c r="HWM499" s="1"/>
      <c r="HWN499" s="1"/>
      <c r="HWO499" s="1"/>
      <c r="HWP499" s="1"/>
      <c r="HWQ499" s="1"/>
      <c r="HWR499" s="1"/>
      <c r="HWS499" s="1"/>
      <c r="HWT499" s="1"/>
      <c r="HWU499" s="1"/>
      <c r="HWV499" s="1"/>
      <c r="HWW499" s="1"/>
      <c r="HWX499" s="1"/>
      <c r="HWY499" s="1"/>
      <c r="HWZ499" s="1"/>
      <c r="HXA499" s="1"/>
      <c r="HXB499" s="1"/>
      <c r="HXC499" s="1"/>
      <c r="HXD499" s="1"/>
      <c r="HXE499" s="1"/>
      <c r="HXF499" s="1"/>
      <c r="HXG499" s="1"/>
      <c r="HXH499" s="1"/>
      <c r="HXI499" s="1"/>
      <c r="HXJ499" s="1"/>
      <c r="HXK499" s="1"/>
      <c r="HXL499" s="1"/>
      <c r="HXM499" s="1"/>
      <c r="HXN499" s="1"/>
      <c r="HXO499" s="1"/>
      <c r="HXP499" s="1"/>
      <c r="HXQ499" s="1"/>
      <c r="HXR499" s="1"/>
      <c r="HXS499" s="1"/>
      <c r="HXT499" s="1"/>
      <c r="HXU499" s="1"/>
      <c r="HXV499" s="1"/>
      <c r="HXW499" s="1"/>
      <c r="HXX499" s="1"/>
      <c r="HXY499" s="1"/>
      <c r="HXZ499" s="1"/>
      <c r="HYA499" s="1"/>
      <c r="HYB499" s="1"/>
      <c r="HYC499" s="1"/>
      <c r="HYD499" s="1"/>
      <c r="HYE499" s="1"/>
      <c r="HYF499" s="1"/>
      <c r="HYG499" s="1"/>
      <c r="HYH499" s="1"/>
      <c r="HYI499" s="1"/>
      <c r="HYJ499" s="1"/>
      <c r="HYK499" s="1"/>
      <c r="HYL499" s="1"/>
      <c r="HYM499" s="1"/>
      <c r="HYN499" s="1"/>
      <c r="HYO499" s="1"/>
      <c r="HYP499" s="1"/>
      <c r="HYQ499" s="1"/>
      <c r="HYR499" s="1"/>
      <c r="HYS499" s="1"/>
      <c r="HYT499" s="1"/>
      <c r="HYU499" s="1"/>
      <c r="HYV499" s="1"/>
      <c r="HYW499" s="1"/>
      <c r="HYX499" s="1"/>
      <c r="HYY499" s="1"/>
      <c r="HYZ499" s="1"/>
      <c r="HZA499" s="1"/>
      <c r="HZB499" s="1"/>
      <c r="HZC499" s="1"/>
      <c r="HZD499" s="1"/>
      <c r="HZE499" s="1"/>
      <c r="HZF499" s="1"/>
      <c r="HZG499" s="1"/>
      <c r="HZH499" s="1"/>
      <c r="HZI499" s="1"/>
      <c r="HZJ499" s="1"/>
      <c r="HZK499" s="1"/>
      <c r="HZL499" s="1"/>
      <c r="HZM499" s="1"/>
      <c r="HZN499" s="1"/>
      <c r="HZO499" s="1"/>
      <c r="HZP499" s="1"/>
      <c r="HZQ499" s="1"/>
      <c r="HZR499" s="1"/>
      <c r="HZS499" s="1"/>
      <c r="HZT499" s="1"/>
      <c r="HZU499" s="1"/>
      <c r="HZV499" s="1"/>
      <c r="HZW499" s="1"/>
      <c r="HZX499" s="1"/>
      <c r="HZY499" s="1"/>
      <c r="HZZ499" s="1"/>
      <c r="IAA499" s="1"/>
      <c r="IAB499" s="1"/>
      <c r="IAC499" s="1"/>
      <c r="IAD499" s="1"/>
      <c r="IAE499" s="1"/>
      <c r="IAF499" s="1"/>
      <c r="IAG499" s="1"/>
      <c r="IAH499" s="1"/>
      <c r="IAI499" s="1"/>
      <c r="IAJ499" s="1"/>
      <c r="IAK499" s="1"/>
      <c r="IAL499" s="1"/>
      <c r="IAM499" s="1"/>
      <c r="IAN499" s="1"/>
      <c r="IAO499" s="1"/>
      <c r="IAP499" s="1"/>
      <c r="IAQ499" s="1"/>
      <c r="IAR499" s="1"/>
      <c r="IAS499" s="1"/>
      <c r="IAT499" s="1"/>
      <c r="IAU499" s="1"/>
      <c r="IAV499" s="1"/>
      <c r="IAW499" s="1"/>
      <c r="IAX499" s="1"/>
      <c r="IAY499" s="1"/>
      <c r="IAZ499" s="1"/>
      <c r="IBA499" s="1"/>
      <c r="IBB499" s="1"/>
      <c r="IBC499" s="1"/>
      <c r="IBD499" s="1"/>
      <c r="IBE499" s="1"/>
      <c r="IBF499" s="1"/>
      <c r="IBG499" s="1"/>
      <c r="IBH499" s="1"/>
      <c r="IBI499" s="1"/>
      <c r="IBJ499" s="1"/>
      <c r="IBK499" s="1"/>
      <c r="IBL499" s="1"/>
      <c r="IBM499" s="1"/>
      <c r="IBN499" s="1"/>
      <c r="IBO499" s="1"/>
      <c r="IBP499" s="1"/>
      <c r="IBQ499" s="1"/>
      <c r="IBR499" s="1"/>
      <c r="IBS499" s="1"/>
      <c r="IBT499" s="1"/>
      <c r="IBU499" s="1"/>
      <c r="IBV499" s="1"/>
      <c r="IBW499" s="1"/>
      <c r="IBX499" s="1"/>
      <c r="IBY499" s="1"/>
      <c r="IBZ499" s="1"/>
      <c r="ICA499" s="1"/>
      <c r="ICB499" s="1"/>
      <c r="ICC499" s="1"/>
      <c r="ICD499" s="1"/>
      <c r="ICE499" s="1"/>
      <c r="ICF499" s="1"/>
      <c r="ICG499" s="1"/>
      <c r="ICH499" s="1"/>
      <c r="ICI499" s="1"/>
      <c r="ICJ499" s="1"/>
      <c r="ICK499" s="1"/>
      <c r="ICL499" s="1"/>
      <c r="ICM499" s="1"/>
      <c r="ICN499" s="1"/>
      <c r="ICO499" s="1"/>
      <c r="ICP499" s="1"/>
      <c r="ICQ499" s="1"/>
      <c r="ICR499" s="1"/>
      <c r="ICS499" s="1"/>
      <c r="ICT499" s="1"/>
      <c r="ICU499" s="1"/>
      <c r="ICV499" s="1"/>
      <c r="ICW499" s="1"/>
      <c r="ICX499" s="1"/>
      <c r="ICY499" s="1"/>
      <c r="ICZ499" s="1"/>
      <c r="IDA499" s="1"/>
      <c r="IDB499" s="1"/>
      <c r="IDC499" s="1"/>
      <c r="IDD499" s="1"/>
      <c r="IDE499" s="1"/>
      <c r="IDF499" s="1"/>
      <c r="IDG499" s="1"/>
      <c r="IDH499" s="1"/>
      <c r="IDI499" s="1"/>
      <c r="IDJ499" s="1"/>
      <c r="IDK499" s="1"/>
      <c r="IDL499" s="1"/>
      <c r="IDM499" s="1"/>
      <c r="IDN499" s="1"/>
      <c r="IDO499" s="1"/>
      <c r="IDP499" s="1"/>
      <c r="IDQ499" s="1"/>
      <c r="IDR499" s="1"/>
      <c r="IDS499" s="1"/>
      <c r="IDT499" s="1"/>
      <c r="IDU499" s="1"/>
      <c r="IDV499" s="1"/>
      <c r="IDW499" s="1"/>
      <c r="IDX499" s="1"/>
      <c r="IDY499" s="1"/>
      <c r="IDZ499" s="1"/>
      <c r="IEA499" s="1"/>
      <c r="IEB499" s="1"/>
      <c r="IEC499" s="1"/>
      <c r="IED499" s="1"/>
      <c r="IEE499" s="1"/>
      <c r="IEF499" s="1"/>
      <c r="IEG499" s="1"/>
      <c r="IEH499" s="1"/>
      <c r="IEI499" s="1"/>
      <c r="IEJ499" s="1"/>
      <c r="IEK499" s="1"/>
      <c r="IEL499" s="1"/>
      <c r="IEM499" s="1"/>
      <c r="IEN499" s="1"/>
      <c r="IEO499" s="1"/>
      <c r="IEP499" s="1"/>
      <c r="IEQ499" s="1"/>
      <c r="IER499" s="1"/>
      <c r="IES499" s="1"/>
      <c r="IET499" s="1"/>
      <c r="IEU499" s="1"/>
      <c r="IEV499" s="1"/>
      <c r="IEW499" s="1"/>
      <c r="IEX499" s="1"/>
      <c r="IEY499" s="1"/>
      <c r="IEZ499" s="1"/>
      <c r="IFA499" s="1"/>
      <c r="IFB499" s="1"/>
      <c r="IFC499" s="1"/>
      <c r="IFD499" s="1"/>
      <c r="IFE499" s="1"/>
      <c r="IFF499" s="1"/>
      <c r="IFG499" s="1"/>
      <c r="IFH499" s="1"/>
      <c r="IFI499" s="1"/>
      <c r="IFJ499" s="1"/>
      <c r="IFK499" s="1"/>
      <c r="IFL499" s="1"/>
      <c r="IFM499" s="1"/>
      <c r="IFN499" s="1"/>
      <c r="IFO499" s="1"/>
      <c r="IFP499" s="1"/>
      <c r="IFQ499" s="1"/>
      <c r="IFR499" s="1"/>
      <c r="IFS499" s="1"/>
      <c r="IFT499" s="1"/>
      <c r="IFU499" s="1"/>
      <c r="IFV499" s="1"/>
      <c r="IFW499" s="1"/>
      <c r="IFX499" s="1"/>
      <c r="IFY499" s="1"/>
      <c r="IFZ499" s="1"/>
      <c r="IGA499" s="1"/>
      <c r="IGB499" s="1"/>
      <c r="IGC499" s="1"/>
      <c r="IGD499" s="1"/>
      <c r="IGE499" s="1"/>
      <c r="IGF499" s="1"/>
      <c r="IGG499" s="1"/>
      <c r="IGH499" s="1"/>
      <c r="IGI499" s="1"/>
      <c r="IGJ499" s="1"/>
      <c r="IGK499" s="1"/>
      <c r="IGL499" s="1"/>
      <c r="IGM499" s="1"/>
      <c r="IGN499" s="1"/>
      <c r="IGO499" s="1"/>
      <c r="IGP499" s="1"/>
      <c r="IGQ499" s="1"/>
      <c r="IGR499" s="1"/>
      <c r="IGS499" s="1"/>
      <c r="IGT499" s="1"/>
      <c r="IGU499" s="1"/>
      <c r="IGV499" s="1"/>
      <c r="IGW499" s="1"/>
      <c r="IGX499" s="1"/>
      <c r="IGY499" s="1"/>
      <c r="IGZ499" s="1"/>
      <c r="IHA499" s="1"/>
      <c r="IHB499" s="1"/>
      <c r="IHC499" s="1"/>
      <c r="IHD499" s="1"/>
      <c r="IHE499" s="1"/>
      <c r="IHF499" s="1"/>
      <c r="IHG499" s="1"/>
      <c r="IHH499" s="1"/>
      <c r="IHI499" s="1"/>
      <c r="IHJ499" s="1"/>
      <c r="IHK499" s="1"/>
      <c r="IHL499" s="1"/>
      <c r="IHM499" s="1"/>
      <c r="IHN499" s="1"/>
      <c r="IHO499" s="1"/>
      <c r="IHP499" s="1"/>
      <c r="IHQ499" s="1"/>
      <c r="IHR499" s="1"/>
      <c r="IHS499" s="1"/>
      <c r="IHT499" s="1"/>
      <c r="IHU499" s="1"/>
      <c r="IHV499" s="1"/>
      <c r="IHW499" s="1"/>
      <c r="IHX499" s="1"/>
      <c r="IHY499" s="1"/>
      <c r="IHZ499" s="1"/>
      <c r="IIA499" s="1"/>
      <c r="IIB499" s="1"/>
      <c r="IIC499" s="1"/>
      <c r="IID499" s="1"/>
      <c r="IIE499" s="1"/>
      <c r="IIF499" s="1"/>
      <c r="IIG499" s="1"/>
      <c r="IIH499" s="1"/>
      <c r="III499" s="1"/>
      <c r="IIJ499" s="1"/>
      <c r="IIK499" s="1"/>
      <c r="IIL499" s="1"/>
      <c r="IIM499" s="1"/>
      <c r="IIN499" s="1"/>
      <c r="IIO499" s="1"/>
      <c r="IIP499" s="1"/>
      <c r="IIQ499" s="1"/>
      <c r="IIR499" s="1"/>
      <c r="IIS499" s="1"/>
      <c r="IIT499" s="1"/>
      <c r="IIU499" s="1"/>
      <c r="IIV499" s="1"/>
      <c r="IIW499" s="1"/>
      <c r="IIX499" s="1"/>
      <c r="IIY499" s="1"/>
      <c r="IIZ499" s="1"/>
      <c r="IJA499" s="1"/>
      <c r="IJB499" s="1"/>
      <c r="IJC499" s="1"/>
      <c r="IJD499" s="1"/>
      <c r="IJE499" s="1"/>
      <c r="IJF499" s="1"/>
      <c r="IJG499" s="1"/>
      <c r="IJH499" s="1"/>
      <c r="IJI499" s="1"/>
      <c r="IJJ499" s="1"/>
      <c r="IJK499" s="1"/>
      <c r="IJL499" s="1"/>
      <c r="IJM499" s="1"/>
      <c r="IJN499" s="1"/>
      <c r="IJO499" s="1"/>
      <c r="IJP499" s="1"/>
      <c r="IJQ499" s="1"/>
      <c r="IJR499" s="1"/>
      <c r="IJS499" s="1"/>
      <c r="IJT499" s="1"/>
      <c r="IJU499" s="1"/>
      <c r="IJV499" s="1"/>
      <c r="IJW499" s="1"/>
      <c r="IJX499" s="1"/>
      <c r="IJY499" s="1"/>
      <c r="IJZ499" s="1"/>
      <c r="IKA499" s="1"/>
      <c r="IKB499" s="1"/>
      <c r="IKC499" s="1"/>
      <c r="IKD499" s="1"/>
      <c r="IKE499" s="1"/>
      <c r="IKF499" s="1"/>
      <c r="IKG499" s="1"/>
      <c r="IKH499" s="1"/>
      <c r="IKI499" s="1"/>
      <c r="IKJ499" s="1"/>
      <c r="IKK499" s="1"/>
      <c r="IKL499" s="1"/>
      <c r="IKM499" s="1"/>
      <c r="IKN499" s="1"/>
      <c r="IKO499" s="1"/>
      <c r="IKP499" s="1"/>
      <c r="IKQ499" s="1"/>
      <c r="IKR499" s="1"/>
      <c r="IKS499" s="1"/>
      <c r="IKT499" s="1"/>
      <c r="IKU499" s="1"/>
      <c r="IKV499" s="1"/>
      <c r="IKW499" s="1"/>
      <c r="IKX499" s="1"/>
      <c r="IKY499" s="1"/>
      <c r="IKZ499" s="1"/>
      <c r="ILA499" s="1"/>
      <c r="ILB499" s="1"/>
      <c r="ILC499" s="1"/>
      <c r="ILD499" s="1"/>
      <c r="ILE499" s="1"/>
      <c r="ILF499" s="1"/>
      <c r="ILG499" s="1"/>
      <c r="ILH499" s="1"/>
      <c r="ILI499" s="1"/>
      <c r="ILJ499" s="1"/>
      <c r="ILK499" s="1"/>
      <c r="ILL499" s="1"/>
      <c r="ILM499" s="1"/>
      <c r="ILN499" s="1"/>
      <c r="ILO499" s="1"/>
      <c r="ILP499" s="1"/>
      <c r="ILQ499" s="1"/>
      <c r="ILR499" s="1"/>
      <c r="ILS499" s="1"/>
      <c r="ILT499" s="1"/>
      <c r="ILU499" s="1"/>
      <c r="ILV499" s="1"/>
      <c r="ILW499" s="1"/>
      <c r="ILX499" s="1"/>
      <c r="ILY499" s="1"/>
      <c r="ILZ499" s="1"/>
      <c r="IMA499" s="1"/>
      <c r="IMB499" s="1"/>
      <c r="IMC499" s="1"/>
      <c r="IMD499" s="1"/>
      <c r="IME499" s="1"/>
      <c r="IMF499" s="1"/>
      <c r="IMG499" s="1"/>
      <c r="IMH499" s="1"/>
      <c r="IMI499" s="1"/>
      <c r="IMJ499" s="1"/>
      <c r="IMK499" s="1"/>
      <c r="IML499" s="1"/>
      <c r="IMM499" s="1"/>
      <c r="IMN499" s="1"/>
      <c r="IMO499" s="1"/>
      <c r="IMP499" s="1"/>
      <c r="IMQ499" s="1"/>
      <c r="IMR499" s="1"/>
      <c r="IMS499" s="1"/>
      <c r="IMT499" s="1"/>
      <c r="IMU499" s="1"/>
      <c r="IMV499" s="1"/>
      <c r="IMW499" s="1"/>
      <c r="IMX499" s="1"/>
      <c r="IMY499" s="1"/>
      <c r="IMZ499" s="1"/>
      <c r="INA499" s="1"/>
      <c r="INB499" s="1"/>
      <c r="INC499" s="1"/>
      <c r="IND499" s="1"/>
      <c r="INE499" s="1"/>
      <c r="INF499" s="1"/>
      <c r="ING499" s="1"/>
      <c r="INH499" s="1"/>
      <c r="INI499" s="1"/>
      <c r="INJ499" s="1"/>
      <c r="INK499" s="1"/>
      <c r="INL499" s="1"/>
      <c r="INM499" s="1"/>
      <c r="INN499" s="1"/>
      <c r="INO499" s="1"/>
      <c r="INP499" s="1"/>
      <c r="INQ499" s="1"/>
      <c r="INR499" s="1"/>
      <c r="INS499" s="1"/>
      <c r="INT499" s="1"/>
      <c r="INU499" s="1"/>
      <c r="INV499" s="1"/>
      <c r="INW499" s="1"/>
      <c r="INX499" s="1"/>
      <c r="INY499" s="1"/>
      <c r="INZ499" s="1"/>
      <c r="IOA499" s="1"/>
      <c r="IOB499" s="1"/>
      <c r="IOC499" s="1"/>
      <c r="IOD499" s="1"/>
      <c r="IOE499" s="1"/>
      <c r="IOF499" s="1"/>
      <c r="IOG499" s="1"/>
      <c r="IOH499" s="1"/>
      <c r="IOI499" s="1"/>
      <c r="IOJ499" s="1"/>
      <c r="IOK499" s="1"/>
      <c r="IOL499" s="1"/>
      <c r="IOM499" s="1"/>
      <c r="ION499" s="1"/>
      <c r="IOO499" s="1"/>
      <c r="IOP499" s="1"/>
      <c r="IOQ499" s="1"/>
      <c r="IOR499" s="1"/>
      <c r="IOS499" s="1"/>
      <c r="IOT499" s="1"/>
      <c r="IOU499" s="1"/>
      <c r="IOV499" s="1"/>
      <c r="IOW499" s="1"/>
      <c r="IOX499" s="1"/>
      <c r="IOY499" s="1"/>
      <c r="IOZ499" s="1"/>
      <c r="IPA499" s="1"/>
      <c r="IPB499" s="1"/>
      <c r="IPC499" s="1"/>
      <c r="IPD499" s="1"/>
      <c r="IPE499" s="1"/>
      <c r="IPF499" s="1"/>
      <c r="IPG499" s="1"/>
      <c r="IPH499" s="1"/>
      <c r="IPI499" s="1"/>
      <c r="IPJ499" s="1"/>
      <c r="IPK499" s="1"/>
      <c r="IPL499" s="1"/>
      <c r="IPM499" s="1"/>
      <c r="IPN499" s="1"/>
      <c r="IPO499" s="1"/>
      <c r="IPP499" s="1"/>
      <c r="IPQ499" s="1"/>
      <c r="IPR499" s="1"/>
      <c r="IPS499" s="1"/>
      <c r="IPT499" s="1"/>
      <c r="IPU499" s="1"/>
      <c r="IPV499" s="1"/>
      <c r="IPW499" s="1"/>
      <c r="IPX499" s="1"/>
      <c r="IPY499" s="1"/>
      <c r="IPZ499" s="1"/>
      <c r="IQA499" s="1"/>
      <c r="IQB499" s="1"/>
      <c r="IQC499" s="1"/>
      <c r="IQD499" s="1"/>
      <c r="IQE499" s="1"/>
      <c r="IQF499" s="1"/>
      <c r="IQG499" s="1"/>
      <c r="IQH499" s="1"/>
      <c r="IQI499" s="1"/>
      <c r="IQJ499" s="1"/>
      <c r="IQK499" s="1"/>
      <c r="IQL499" s="1"/>
      <c r="IQM499" s="1"/>
      <c r="IQN499" s="1"/>
      <c r="IQO499" s="1"/>
      <c r="IQP499" s="1"/>
      <c r="IQQ499" s="1"/>
      <c r="IQR499" s="1"/>
      <c r="IQS499" s="1"/>
      <c r="IQT499" s="1"/>
      <c r="IQU499" s="1"/>
      <c r="IQV499" s="1"/>
      <c r="IQW499" s="1"/>
      <c r="IQX499" s="1"/>
      <c r="IQY499" s="1"/>
      <c r="IQZ499" s="1"/>
      <c r="IRA499" s="1"/>
      <c r="IRB499" s="1"/>
      <c r="IRC499" s="1"/>
      <c r="IRD499" s="1"/>
      <c r="IRE499" s="1"/>
      <c r="IRF499" s="1"/>
      <c r="IRG499" s="1"/>
      <c r="IRH499" s="1"/>
      <c r="IRI499" s="1"/>
      <c r="IRJ499" s="1"/>
      <c r="IRK499" s="1"/>
      <c r="IRL499" s="1"/>
      <c r="IRM499" s="1"/>
      <c r="IRN499" s="1"/>
      <c r="IRO499" s="1"/>
      <c r="IRP499" s="1"/>
      <c r="IRQ499" s="1"/>
      <c r="IRR499" s="1"/>
      <c r="IRS499" s="1"/>
      <c r="IRT499" s="1"/>
      <c r="IRU499" s="1"/>
      <c r="IRV499" s="1"/>
      <c r="IRW499" s="1"/>
      <c r="IRX499" s="1"/>
      <c r="IRY499" s="1"/>
      <c r="IRZ499" s="1"/>
      <c r="ISA499" s="1"/>
      <c r="ISB499" s="1"/>
      <c r="ISC499" s="1"/>
      <c r="ISD499" s="1"/>
      <c r="ISE499" s="1"/>
      <c r="ISF499" s="1"/>
      <c r="ISG499" s="1"/>
      <c r="ISH499" s="1"/>
      <c r="ISI499" s="1"/>
      <c r="ISJ499" s="1"/>
      <c r="ISK499" s="1"/>
      <c r="ISL499" s="1"/>
      <c r="ISM499" s="1"/>
      <c r="ISN499" s="1"/>
      <c r="ISO499" s="1"/>
      <c r="ISP499" s="1"/>
      <c r="ISQ499" s="1"/>
      <c r="ISR499" s="1"/>
      <c r="ISS499" s="1"/>
      <c r="IST499" s="1"/>
      <c r="ISU499" s="1"/>
      <c r="ISV499" s="1"/>
      <c r="ISW499" s="1"/>
      <c r="ISX499" s="1"/>
      <c r="ISY499" s="1"/>
      <c r="ISZ499" s="1"/>
      <c r="ITA499" s="1"/>
      <c r="ITB499" s="1"/>
      <c r="ITC499" s="1"/>
      <c r="ITD499" s="1"/>
      <c r="ITE499" s="1"/>
      <c r="ITF499" s="1"/>
      <c r="ITG499" s="1"/>
      <c r="ITH499" s="1"/>
      <c r="ITI499" s="1"/>
      <c r="ITJ499" s="1"/>
      <c r="ITK499" s="1"/>
      <c r="ITL499" s="1"/>
      <c r="ITM499" s="1"/>
      <c r="ITN499" s="1"/>
      <c r="ITO499" s="1"/>
      <c r="ITP499" s="1"/>
      <c r="ITQ499" s="1"/>
      <c r="ITR499" s="1"/>
      <c r="ITS499" s="1"/>
      <c r="ITT499" s="1"/>
      <c r="ITU499" s="1"/>
      <c r="ITV499" s="1"/>
      <c r="ITW499" s="1"/>
      <c r="ITX499" s="1"/>
      <c r="ITY499" s="1"/>
      <c r="ITZ499" s="1"/>
      <c r="IUA499" s="1"/>
      <c r="IUB499" s="1"/>
      <c r="IUC499" s="1"/>
      <c r="IUD499" s="1"/>
      <c r="IUE499" s="1"/>
      <c r="IUF499" s="1"/>
      <c r="IUG499" s="1"/>
      <c r="IUH499" s="1"/>
      <c r="IUI499" s="1"/>
      <c r="IUJ499" s="1"/>
      <c r="IUK499" s="1"/>
      <c r="IUL499" s="1"/>
      <c r="IUM499" s="1"/>
      <c r="IUN499" s="1"/>
      <c r="IUO499" s="1"/>
      <c r="IUP499" s="1"/>
      <c r="IUQ499" s="1"/>
      <c r="IUR499" s="1"/>
      <c r="IUS499" s="1"/>
      <c r="IUT499" s="1"/>
      <c r="IUU499" s="1"/>
      <c r="IUV499" s="1"/>
      <c r="IUW499" s="1"/>
      <c r="IUX499" s="1"/>
      <c r="IUY499" s="1"/>
      <c r="IUZ499" s="1"/>
      <c r="IVA499" s="1"/>
      <c r="IVB499" s="1"/>
      <c r="IVC499" s="1"/>
      <c r="IVD499" s="1"/>
      <c r="IVE499" s="1"/>
      <c r="IVF499" s="1"/>
      <c r="IVG499" s="1"/>
      <c r="IVH499" s="1"/>
      <c r="IVI499" s="1"/>
      <c r="IVJ499" s="1"/>
      <c r="IVK499" s="1"/>
      <c r="IVL499" s="1"/>
      <c r="IVM499" s="1"/>
      <c r="IVN499" s="1"/>
      <c r="IVO499" s="1"/>
      <c r="IVP499" s="1"/>
      <c r="IVQ499" s="1"/>
      <c r="IVR499" s="1"/>
      <c r="IVS499" s="1"/>
      <c r="IVT499" s="1"/>
      <c r="IVU499" s="1"/>
      <c r="IVV499" s="1"/>
      <c r="IVW499" s="1"/>
      <c r="IVX499" s="1"/>
      <c r="IVY499" s="1"/>
      <c r="IVZ499" s="1"/>
      <c r="IWA499" s="1"/>
      <c r="IWB499" s="1"/>
      <c r="IWC499" s="1"/>
      <c r="IWD499" s="1"/>
      <c r="IWE499" s="1"/>
      <c r="IWF499" s="1"/>
      <c r="IWG499" s="1"/>
      <c r="IWH499" s="1"/>
      <c r="IWI499" s="1"/>
      <c r="IWJ499" s="1"/>
      <c r="IWK499" s="1"/>
      <c r="IWL499" s="1"/>
      <c r="IWM499" s="1"/>
      <c r="IWN499" s="1"/>
      <c r="IWO499" s="1"/>
      <c r="IWP499" s="1"/>
      <c r="IWQ499" s="1"/>
      <c r="IWR499" s="1"/>
      <c r="IWS499" s="1"/>
      <c r="IWT499" s="1"/>
      <c r="IWU499" s="1"/>
      <c r="IWV499" s="1"/>
      <c r="IWW499" s="1"/>
      <c r="IWX499" s="1"/>
      <c r="IWY499" s="1"/>
      <c r="IWZ499" s="1"/>
      <c r="IXA499" s="1"/>
      <c r="IXB499" s="1"/>
      <c r="IXC499" s="1"/>
      <c r="IXD499" s="1"/>
      <c r="IXE499" s="1"/>
      <c r="IXF499" s="1"/>
      <c r="IXG499" s="1"/>
      <c r="IXH499" s="1"/>
      <c r="IXI499" s="1"/>
      <c r="IXJ499" s="1"/>
      <c r="IXK499" s="1"/>
      <c r="IXL499" s="1"/>
      <c r="IXM499" s="1"/>
      <c r="IXN499" s="1"/>
      <c r="IXO499" s="1"/>
      <c r="IXP499" s="1"/>
      <c r="IXQ499" s="1"/>
      <c r="IXR499" s="1"/>
      <c r="IXS499" s="1"/>
      <c r="IXT499" s="1"/>
      <c r="IXU499" s="1"/>
      <c r="IXV499" s="1"/>
      <c r="IXW499" s="1"/>
      <c r="IXX499" s="1"/>
      <c r="IXY499" s="1"/>
      <c r="IXZ499" s="1"/>
      <c r="IYA499" s="1"/>
      <c r="IYB499" s="1"/>
      <c r="IYC499" s="1"/>
      <c r="IYD499" s="1"/>
      <c r="IYE499" s="1"/>
      <c r="IYF499" s="1"/>
      <c r="IYG499" s="1"/>
      <c r="IYH499" s="1"/>
      <c r="IYI499" s="1"/>
      <c r="IYJ499" s="1"/>
      <c r="IYK499" s="1"/>
      <c r="IYL499" s="1"/>
      <c r="IYM499" s="1"/>
      <c r="IYN499" s="1"/>
      <c r="IYO499" s="1"/>
      <c r="IYP499" s="1"/>
      <c r="IYQ499" s="1"/>
      <c r="IYR499" s="1"/>
      <c r="IYS499" s="1"/>
      <c r="IYT499" s="1"/>
      <c r="IYU499" s="1"/>
      <c r="IYV499" s="1"/>
      <c r="IYW499" s="1"/>
      <c r="IYX499" s="1"/>
      <c r="IYY499" s="1"/>
      <c r="IYZ499" s="1"/>
      <c r="IZA499" s="1"/>
      <c r="IZB499" s="1"/>
      <c r="IZC499" s="1"/>
      <c r="IZD499" s="1"/>
      <c r="IZE499" s="1"/>
      <c r="IZF499" s="1"/>
      <c r="IZG499" s="1"/>
      <c r="IZH499" s="1"/>
      <c r="IZI499" s="1"/>
      <c r="IZJ499" s="1"/>
      <c r="IZK499" s="1"/>
      <c r="IZL499" s="1"/>
      <c r="IZM499" s="1"/>
      <c r="IZN499" s="1"/>
      <c r="IZO499" s="1"/>
      <c r="IZP499" s="1"/>
      <c r="IZQ499" s="1"/>
      <c r="IZR499" s="1"/>
      <c r="IZS499" s="1"/>
      <c r="IZT499" s="1"/>
      <c r="IZU499" s="1"/>
      <c r="IZV499" s="1"/>
      <c r="IZW499" s="1"/>
      <c r="IZX499" s="1"/>
      <c r="IZY499" s="1"/>
      <c r="IZZ499" s="1"/>
      <c r="JAA499" s="1"/>
      <c r="JAB499" s="1"/>
      <c r="JAC499" s="1"/>
      <c r="JAD499" s="1"/>
      <c r="JAE499" s="1"/>
      <c r="JAF499" s="1"/>
      <c r="JAG499" s="1"/>
      <c r="JAH499" s="1"/>
      <c r="JAI499" s="1"/>
      <c r="JAJ499" s="1"/>
      <c r="JAK499" s="1"/>
      <c r="JAL499" s="1"/>
      <c r="JAM499" s="1"/>
      <c r="JAN499" s="1"/>
      <c r="JAO499" s="1"/>
      <c r="JAP499" s="1"/>
      <c r="JAQ499" s="1"/>
      <c r="JAR499" s="1"/>
      <c r="JAS499" s="1"/>
      <c r="JAT499" s="1"/>
      <c r="JAU499" s="1"/>
      <c r="JAV499" s="1"/>
      <c r="JAW499" s="1"/>
      <c r="JAX499" s="1"/>
      <c r="JAY499" s="1"/>
      <c r="JAZ499" s="1"/>
      <c r="JBA499" s="1"/>
      <c r="JBB499" s="1"/>
      <c r="JBC499" s="1"/>
      <c r="JBD499" s="1"/>
      <c r="JBE499" s="1"/>
      <c r="JBF499" s="1"/>
      <c r="JBG499" s="1"/>
      <c r="JBH499" s="1"/>
      <c r="JBI499" s="1"/>
      <c r="JBJ499" s="1"/>
      <c r="JBK499" s="1"/>
      <c r="JBL499" s="1"/>
      <c r="JBM499" s="1"/>
      <c r="JBN499" s="1"/>
      <c r="JBO499" s="1"/>
      <c r="JBP499" s="1"/>
      <c r="JBQ499" s="1"/>
      <c r="JBR499" s="1"/>
      <c r="JBS499" s="1"/>
      <c r="JBT499" s="1"/>
      <c r="JBU499" s="1"/>
      <c r="JBV499" s="1"/>
      <c r="JBW499" s="1"/>
      <c r="JBX499" s="1"/>
      <c r="JBY499" s="1"/>
      <c r="JBZ499" s="1"/>
      <c r="JCA499" s="1"/>
      <c r="JCB499" s="1"/>
      <c r="JCC499" s="1"/>
      <c r="JCD499" s="1"/>
      <c r="JCE499" s="1"/>
      <c r="JCF499" s="1"/>
      <c r="JCG499" s="1"/>
      <c r="JCH499" s="1"/>
      <c r="JCI499" s="1"/>
      <c r="JCJ499" s="1"/>
      <c r="JCK499" s="1"/>
      <c r="JCL499" s="1"/>
      <c r="JCM499" s="1"/>
      <c r="JCN499" s="1"/>
      <c r="JCO499" s="1"/>
      <c r="JCP499" s="1"/>
      <c r="JCQ499" s="1"/>
      <c r="JCR499" s="1"/>
      <c r="JCS499" s="1"/>
      <c r="JCT499" s="1"/>
      <c r="JCU499" s="1"/>
      <c r="JCV499" s="1"/>
      <c r="JCW499" s="1"/>
      <c r="JCX499" s="1"/>
      <c r="JCY499" s="1"/>
      <c r="JCZ499" s="1"/>
      <c r="JDA499" s="1"/>
      <c r="JDB499" s="1"/>
      <c r="JDC499" s="1"/>
      <c r="JDD499" s="1"/>
      <c r="JDE499" s="1"/>
      <c r="JDF499" s="1"/>
      <c r="JDG499" s="1"/>
      <c r="JDH499" s="1"/>
      <c r="JDI499" s="1"/>
      <c r="JDJ499" s="1"/>
      <c r="JDK499" s="1"/>
      <c r="JDL499" s="1"/>
      <c r="JDM499" s="1"/>
      <c r="JDN499" s="1"/>
      <c r="JDO499" s="1"/>
      <c r="JDP499" s="1"/>
      <c r="JDQ499" s="1"/>
      <c r="JDR499" s="1"/>
      <c r="JDS499" s="1"/>
      <c r="JDT499" s="1"/>
      <c r="JDU499" s="1"/>
      <c r="JDV499" s="1"/>
      <c r="JDW499" s="1"/>
      <c r="JDX499" s="1"/>
      <c r="JDY499" s="1"/>
      <c r="JDZ499" s="1"/>
      <c r="JEA499" s="1"/>
      <c r="JEB499" s="1"/>
      <c r="JEC499" s="1"/>
      <c r="JED499" s="1"/>
      <c r="JEE499" s="1"/>
      <c r="JEF499" s="1"/>
      <c r="JEG499" s="1"/>
      <c r="JEH499" s="1"/>
      <c r="JEI499" s="1"/>
      <c r="JEJ499" s="1"/>
      <c r="JEK499" s="1"/>
      <c r="JEL499" s="1"/>
      <c r="JEM499" s="1"/>
      <c r="JEN499" s="1"/>
      <c r="JEO499" s="1"/>
      <c r="JEP499" s="1"/>
      <c r="JEQ499" s="1"/>
      <c r="JER499" s="1"/>
      <c r="JES499" s="1"/>
      <c r="JET499" s="1"/>
      <c r="JEU499" s="1"/>
      <c r="JEV499" s="1"/>
      <c r="JEW499" s="1"/>
      <c r="JEX499" s="1"/>
      <c r="JEY499" s="1"/>
      <c r="JEZ499" s="1"/>
      <c r="JFA499" s="1"/>
      <c r="JFB499" s="1"/>
      <c r="JFC499" s="1"/>
      <c r="JFD499" s="1"/>
      <c r="JFE499" s="1"/>
      <c r="JFF499" s="1"/>
      <c r="JFG499" s="1"/>
      <c r="JFH499" s="1"/>
      <c r="JFI499" s="1"/>
      <c r="JFJ499" s="1"/>
      <c r="JFK499" s="1"/>
      <c r="JFL499" s="1"/>
      <c r="JFM499" s="1"/>
      <c r="JFN499" s="1"/>
      <c r="JFO499" s="1"/>
      <c r="JFP499" s="1"/>
      <c r="JFQ499" s="1"/>
      <c r="JFR499" s="1"/>
      <c r="JFS499" s="1"/>
      <c r="JFT499" s="1"/>
      <c r="JFU499" s="1"/>
      <c r="JFV499" s="1"/>
      <c r="JFW499" s="1"/>
      <c r="JFX499" s="1"/>
      <c r="JFY499" s="1"/>
      <c r="JFZ499" s="1"/>
      <c r="JGA499" s="1"/>
      <c r="JGB499" s="1"/>
      <c r="JGC499" s="1"/>
      <c r="JGD499" s="1"/>
      <c r="JGE499" s="1"/>
      <c r="JGF499" s="1"/>
      <c r="JGG499" s="1"/>
      <c r="JGH499" s="1"/>
      <c r="JGI499" s="1"/>
      <c r="JGJ499" s="1"/>
      <c r="JGK499" s="1"/>
      <c r="JGL499" s="1"/>
      <c r="JGM499" s="1"/>
      <c r="JGN499" s="1"/>
      <c r="JGO499" s="1"/>
      <c r="JGP499" s="1"/>
      <c r="JGQ499" s="1"/>
      <c r="JGR499" s="1"/>
      <c r="JGS499" s="1"/>
      <c r="JGT499" s="1"/>
      <c r="JGU499" s="1"/>
      <c r="JGV499" s="1"/>
      <c r="JGW499" s="1"/>
      <c r="JGX499" s="1"/>
      <c r="JGY499" s="1"/>
      <c r="JGZ499" s="1"/>
      <c r="JHA499" s="1"/>
      <c r="JHB499" s="1"/>
      <c r="JHC499" s="1"/>
      <c r="JHD499" s="1"/>
      <c r="JHE499" s="1"/>
      <c r="JHF499" s="1"/>
      <c r="JHG499" s="1"/>
      <c r="JHH499" s="1"/>
      <c r="JHI499" s="1"/>
      <c r="JHJ499" s="1"/>
      <c r="JHK499" s="1"/>
      <c r="JHL499" s="1"/>
      <c r="JHM499" s="1"/>
      <c r="JHN499" s="1"/>
      <c r="JHO499" s="1"/>
      <c r="JHP499" s="1"/>
      <c r="JHQ499" s="1"/>
      <c r="JHR499" s="1"/>
      <c r="JHS499" s="1"/>
      <c r="JHT499" s="1"/>
      <c r="JHU499" s="1"/>
      <c r="JHV499" s="1"/>
      <c r="JHW499" s="1"/>
      <c r="JHX499" s="1"/>
      <c r="JHY499" s="1"/>
      <c r="JHZ499" s="1"/>
      <c r="JIA499" s="1"/>
      <c r="JIB499" s="1"/>
      <c r="JIC499" s="1"/>
      <c r="JID499" s="1"/>
      <c r="JIE499" s="1"/>
      <c r="JIF499" s="1"/>
      <c r="JIG499" s="1"/>
      <c r="JIH499" s="1"/>
      <c r="JII499" s="1"/>
      <c r="JIJ499" s="1"/>
      <c r="JIK499" s="1"/>
      <c r="JIL499" s="1"/>
      <c r="JIM499" s="1"/>
      <c r="JIN499" s="1"/>
      <c r="JIO499" s="1"/>
      <c r="JIP499" s="1"/>
      <c r="JIQ499" s="1"/>
      <c r="JIR499" s="1"/>
      <c r="JIS499" s="1"/>
      <c r="JIT499" s="1"/>
      <c r="JIU499" s="1"/>
      <c r="JIV499" s="1"/>
      <c r="JIW499" s="1"/>
      <c r="JIX499" s="1"/>
      <c r="JIY499" s="1"/>
      <c r="JIZ499" s="1"/>
      <c r="JJA499" s="1"/>
      <c r="JJB499" s="1"/>
      <c r="JJC499" s="1"/>
      <c r="JJD499" s="1"/>
      <c r="JJE499" s="1"/>
      <c r="JJF499" s="1"/>
      <c r="JJG499" s="1"/>
      <c r="JJH499" s="1"/>
      <c r="JJI499" s="1"/>
      <c r="JJJ499" s="1"/>
      <c r="JJK499" s="1"/>
      <c r="JJL499" s="1"/>
      <c r="JJM499" s="1"/>
      <c r="JJN499" s="1"/>
      <c r="JJO499" s="1"/>
      <c r="JJP499" s="1"/>
      <c r="JJQ499" s="1"/>
      <c r="JJR499" s="1"/>
      <c r="JJS499" s="1"/>
      <c r="JJT499" s="1"/>
      <c r="JJU499" s="1"/>
      <c r="JJV499" s="1"/>
      <c r="JJW499" s="1"/>
      <c r="JJX499" s="1"/>
      <c r="JJY499" s="1"/>
      <c r="JJZ499" s="1"/>
      <c r="JKA499" s="1"/>
      <c r="JKB499" s="1"/>
      <c r="JKC499" s="1"/>
      <c r="JKD499" s="1"/>
      <c r="JKE499" s="1"/>
      <c r="JKF499" s="1"/>
      <c r="JKG499" s="1"/>
      <c r="JKH499" s="1"/>
      <c r="JKI499" s="1"/>
      <c r="JKJ499" s="1"/>
      <c r="JKK499" s="1"/>
      <c r="JKL499" s="1"/>
      <c r="JKM499" s="1"/>
      <c r="JKN499" s="1"/>
      <c r="JKO499" s="1"/>
      <c r="JKP499" s="1"/>
      <c r="JKQ499" s="1"/>
      <c r="JKR499" s="1"/>
      <c r="JKS499" s="1"/>
      <c r="JKT499" s="1"/>
      <c r="JKU499" s="1"/>
      <c r="JKV499" s="1"/>
      <c r="JKW499" s="1"/>
      <c r="JKX499" s="1"/>
      <c r="JKY499" s="1"/>
      <c r="JKZ499" s="1"/>
      <c r="JLA499" s="1"/>
      <c r="JLB499" s="1"/>
      <c r="JLC499" s="1"/>
      <c r="JLD499" s="1"/>
      <c r="JLE499" s="1"/>
      <c r="JLF499" s="1"/>
      <c r="JLG499" s="1"/>
      <c r="JLH499" s="1"/>
      <c r="JLI499" s="1"/>
      <c r="JLJ499" s="1"/>
      <c r="JLK499" s="1"/>
      <c r="JLL499" s="1"/>
      <c r="JLM499" s="1"/>
      <c r="JLN499" s="1"/>
      <c r="JLO499" s="1"/>
      <c r="JLP499" s="1"/>
      <c r="JLQ499" s="1"/>
      <c r="JLR499" s="1"/>
      <c r="JLS499" s="1"/>
      <c r="JLT499" s="1"/>
      <c r="JLU499" s="1"/>
      <c r="JLV499" s="1"/>
      <c r="JLW499" s="1"/>
      <c r="JLX499" s="1"/>
      <c r="JLY499" s="1"/>
      <c r="JLZ499" s="1"/>
      <c r="JMA499" s="1"/>
      <c r="JMB499" s="1"/>
      <c r="JMC499" s="1"/>
      <c r="JMD499" s="1"/>
      <c r="JME499" s="1"/>
      <c r="JMF499" s="1"/>
      <c r="JMG499" s="1"/>
      <c r="JMH499" s="1"/>
      <c r="JMI499" s="1"/>
      <c r="JMJ499" s="1"/>
      <c r="JMK499" s="1"/>
      <c r="JML499" s="1"/>
      <c r="JMM499" s="1"/>
      <c r="JMN499" s="1"/>
      <c r="JMO499" s="1"/>
      <c r="JMP499" s="1"/>
      <c r="JMQ499" s="1"/>
      <c r="JMR499" s="1"/>
      <c r="JMS499" s="1"/>
      <c r="JMT499" s="1"/>
      <c r="JMU499" s="1"/>
      <c r="JMV499" s="1"/>
      <c r="JMW499" s="1"/>
      <c r="JMX499" s="1"/>
      <c r="JMY499" s="1"/>
      <c r="JMZ499" s="1"/>
      <c r="JNA499" s="1"/>
      <c r="JNB499" s="1"/>
      <c r="JNC499" s="1"/>
      <c r="JND499" s="1"/>
      <c r="JNE499" s="1"/>
      <c r="JNF499" s="1"/>
      <c r="JNG499" s="1"/>
      <c r="JNH499" s="1"/>
      <c r="JNI499" s="1"/>
      <c r="JNJ499" s="1"/>
      <c r="JNK499" s="1"/>
      <c r="JNL499" s="1"/>
      <c r="JNM499" s="1"/>
      <c r="JNN499" s="1"/>
      <c r="JNO499" s="1"/>
      <c r="JNP499" s="1"/>
      <c r="JNQ499" s="1"/>
      <c r="JNR499" s="1"/>
      <c r="JNS499" s="1"/>
      <c r="JNT499" s="1"/>
      <c r="JNU499" s="1"/>
      <c r="JNV499" s="1"/>
      <c r="JNW499" s="1"/>
      <c r="JNX499" s="1"/>
      <c r="JNY499" s="1"/>
      <c r="JNZ499" s="1"/>
      <c r="JOA499" s="1"/>
      <c r="JOB499" s="1"/>
      <c r="JOC499" s="1"/>
      <c r="JOD499" s="1"/>
      <c r="JOE499" s="1"/>
      <c r="JOF499" s="1"/>
      <c r="JOG499" s="1"/>
      <c r="JOH499" s="1"/>
      <c r="JOI499" s="1"/>
      <c r="JOJ499" s="1"/>
      <c r="JOK499" s="1"/>
      <c r="JOL499" s="1"/>
      <c r="JOM499" s="1"/>
      <c r="JON499" s="1"/>
      <c r="JOO499" s="1"/>
      <c r="JOP499" s="1"/>
      <c r="JOQ499" s="1"/>
      <c r="JOR499" s="1"/>
      <c r="JOS499" s="1"/>
      <c r="JOT499" s="1"/>
      <c r="JOU499" s="1"/>
      <c r="JOV499" s="1"/>
      <c r="JOW499" s="1"/>
      <c r="JOX499" s="1"/>
      <c r="JOY499" s="1"/>
      <c r="JOZ499" s="1"/>
      <c r="JPA499" s="1"/>
      <c r="JPB499" s="1"/>
      <c r="JPC499" s="1"/>
      <c r="JPD499" s="1"/>
      <c r="JPE499" s="1"/>
      <c r="JPF499" s="1"/>
      <c r="JPG499" s="1"/>
      <c r="JPH499" s="1"/>
      <c r="JPI499" s="1"/>
      <c r="JPJ499" s="1"/>
      <c r="JPK499" s="1"/>
      <c r="JPL499" s="1"/>
      <c r="JPM499" s="1"/>
      <c r="JPN499" s="1"/>
      <c r="JPO499" s="1"/>
      <c r="JPP499" s="1"/>
      <c r="JPQ499" s="1"/>
      <c r="JPR499" s="1"/>
      <c r="JPS499" s="1"/>
      <c r="JPT499" s="1"/>
      <c r="JPU499" s="1"/>
      <c r="JPV499" s="1"/>
      <c r="JPW499" s="1"/>
      <c r="JPX499" s="1"/>
      <c r="JPY499" s="1"/>
      <c r="JPZ499" s="1"/>
      <c r="JQA499" s="1"/>
      <c r="JQB499" s="1"/>
      <c r="JQC499" s="1"/>
      <c r="JQD499" s="1"/>
      <c r="JQE499" s="1"/>
      <c r="JQF499" s="1"/>
      <c r="JQG499" s="1"/>
      <c r="JQH499" s="1"/>
      <c r="JQI499" s="1"/>
      <c r="JQJ499" s="1"/>
      <c r="JQK499" s="1"/>
      <c r="JQL499" s="1"/>
      <c r="JQM499" s="1"/>
      <c r="JQN499" s="1"/>
      <c r="JQO499" s="1"/>
      <c r="JQP499" s="1"/>
      <c r="JQQ499" s="1"/>
      <c r="JQR499" s="1"/>
      <c r="JQS499" s="1"/>
      <c r="JQT499" s="1"/>
      <c r="JQU499" s="1"/>
      <c r="JQV499" s="1"/>
      <c r="JQW499" s="1"/>
      <c r="JQX499" s="1"/>
      <c r="JQY499" s="1"/>
      <c r="JQZ499" s="1"/>
      <c r="JRA499" s="1"/>
      <c r="JRB499" s="1"/>
      <c r="JRC499" s="1"/>
      <c r="JRD499" s="1"/>
      <c r="JRE499" s="1"/>
      <c r="JRF499" s="1"/>
      <c r="JRG499" s="1"/>
      <c r="JRH499" s="1"/>
      <c r="JRI499" s="1"/>
      <c r="JRJ499" s="1"/>
      <c r="JRK499" s="1"/>
      <c r="JRL499" s="1"/>
      <c r="JRM499" s="1"/>
      <c r="JRN499" s="1"/>
      <c r="JRO499" s="1"/>
      <c r="JRP499" s="1"/>
      <c r="JRQ499" s="1"/>
      <c r="JRR499" s="1"/>
      <c r="JRS499" s="1"/>
      <c r="JRT499" s="1"/>
      <c r="JRU499" s="1"/>
      <c r="JRV499" s="1"/>
      <c r="JRW499" s="1"/>
      <c r="JRX499" s="1"/>
      <c r="JRY499" s="1"/>
      <c r="JRZ499" s="1"/>
      <c r="JSA499" s="1"/>
      <c r="JSB499" s="1"/>
      <c r="JSC499" s="1"/>
      <c r="JSD499" s="1"/>
      <c r="JSE499" s="1"/>
      <c r="JSF499" s="1"/>
      <c r="JSG499" s="1"/>
      <c r="JSH499" s="1"/>
      <c r="JSI499" s="1"/>
      <c r="JSJ499" s="1"/>
      <c r="JSK499" s="1"/>
      <c r="JSL499" s="1"/>
      <c r="JSM499" s="1"/>
      <c r="JSN499" s="1"/>
      <c r="JSO499" s="1"/>
      <c r="JSP499" s="1"/>
      <c r="JSQ499" s="1"/>
      <c r="JSR499" s="1"/>
      <c r="JSS499" s="1"/>
      <c r="JST499" s="1"/>
      <c r="JSU499" s="1"/>
      <c r="JSV499" s="1"/>
      <c r="JSW499" s="1"/>
      <c r="JSX499" s="1"/>
      <c r="JSY499" s="1"/>
      <c r="JSZ499" s="1"/>
      <c r="JTA499" s="1"/>
      <c r="JTB499" s="1"/>
      <c r="JTC499" s="1"/>
      <c r="JTD499" s="1"/>
      <c r="JTE499" s="1"/>
      <c r="JTF499" s="1"/>
      <c r="JTG499" s="1"/>
      <c r="JTH499" s="1"/>
      <c r="JTI499" s="1"/>
      <c r="JTJ499" s="1"/>
      <c r="JTK499" s="1"/>
      <c r="JTL499" s="1"/>
      <c r="JTM499" s="1"/>
      <c r="JTN499" s="1"/>
      <c r="JTO499" s="1"/>
      <c r="JTP499" s="1"/>
      <c r="JTQ499" s="1"/>
      <c r="JTR499" s="1"/>
      <c r="JTS499" s="1"/>
      <c r="JTT499" s="1"/>
      <c r="JTU499" s="1"/>
      <c r="JTV499" s="1"/>
      <c r="JTW499" s="1"/>
      <c r="JTX499" s="1"/>
      <c r="JTY499" s="1"/>
      <c r="JTZ499" s="1"/>
      <c r="JUA499" s="1"/>
      <c r="JUB499" s="1"/>
      <c r="JUC499" s="1"/>
      <c r="JUD499" s="1"/>
      <c r="JUE499" s="1"/>
      <c r="JUF499" s="1"/>
      <c r="JUG499" s="1"/>
      <c r="JUH499" s="1"/>
      <c r="JUI499" s="1"/>
      <c r="JUJ499" s="1"/>
      <c r="JUK499" s="1"/>
      <c r="JUL499" s="1"/>
      <c r="JUM499" s="1"/>
      <c r="JUN499" s="1"/>
      <c r="JUO499" s="1"/>
      <c r="JUP499" s="1"/>
      <c r="JUQ499" s="1"/>
      <c r="JUR499" s="1"/>
      <c r="JUS499" s="1"/>
      <c r="JUT499" s="1"/>
      <c r="JUU499" s="1"/>
      <c r="JUV499" s="1"/>
      <c r="JUW499" s="1"/>
      <c r="JUX499" s="1"/>
      <c r="JUY499" s="1"/>
      <c r="JUZ499" s="1"/>
      <c r="JVA499" s="1"/>
      <c r="JVB499" s="1"/>
      <c r="JVC499" s="1"/>
      <c r="JVD499" s="1"/>
      <c r="JVE499" s="1"/>
      <c r="JVF499" s="1"/>
      <c r="JVG499" s="1"/>
      <c r="JVH499" s="1"/>
      <c r="JVI499" s="1"/>
      <c r="JVJ499" s="1"/>
      <c r="JVK499" s="1"/>
      <c r="JVL499" s="1"/>
      <c r="JVM499" s="1"/>
      <c r="JVN499" s="1"/>
      <c r="JVO499" s="1"/>
      <c r="JVP499" s="1"/>
      <c r="JVQ499" s="1"/>
      <c r="JVR499" s="1"/>
      <c r="JVS499" s="1"/>
      <c r="JVT499" s="1"/>
      <c r="JVU499" s="1"/>
      <c r="JVV499" s="1"/>
      <c r="JVW499" s="1"/>
      <c r="JVX499" s="1"/>
      <c r="JVY499" s="1"/>
      <c r="JVZ499" s="1"/>
      <c r="JWA499" s="1"/>
      <c r="JWB499" s="1"/>
      <c r="JWC499" s="1"/>
      <c r="JWD499" s="1"/>
      <c r="JWE499" s="1"/>
      <c r="JWF499" s="1"/>
      <c r="JWG499" s="1"/>
      <c r="JWH499" s="1"/>
      <c r="JWI499" s="1"/>
      <c r="JWJ499" s="1"/>
      <c r="JWK499" s="1"/>
      <c r="JWL499" s="1"/>
      <c r="JWM499" s="1"/>
      <c r="JWN499" s="1"/>
      <c r="JWO499" s="1"/>
      <c r="JWP499" s="1"/>
      <c r="JWQ499" s="1"/>
      <c r="JWR499" s="1"/>
      <c r="JWS499" s="1"/>
      <c r="JWT499" s="1"/>
      <c r="JWU499" s="1"/>
      <c r="JWV499" s="1"/>
      <c r="JWW499" s="1"/>
      <c r="JWX499" s="1"/>
      <c r="JWY499" s="1"/>
      <c r="JWZ499" s="1"/>
      <c r="JXA499" s="1"/>
      <c r="JXB499" s="1"/>
      <c r="JXC499" s="1"/>
      <c r="JXD499" s="1"/>
      <c r="JXE499" s="1"/>
      <c r="JXF499" s="1"/>
      <c r="JXG499" s="1"/>
      <c r="JXH499" s="1"/>
      <c r="JXI499" s="1"/>
      <c r="JXJ499" s="1"/>
      <c r="JXK499" s="1"/>
      <c r="JXL499" s="1"/>
      <c r="JXM499" s="1"/>
      <c r="JXN499" s="1"/>
      <c r="JXO499" s="1"/>
      <c r="JXP499" s="1"/>
      <c r="JXQ499" s="1"/>
      <c r="JXR499" s="1"/>
      <c r="JXS499" s="1"/>
      <c r="JXT499" s="1"/>
      <c r="JXU499" s="1"/>
      <c r="JXV499" s="1"/>
      <c r="JXW499" s="1"/>
      <c r="JXX499" s="1"/>
      <c r="JXY499" s="1"/>
      <c r="JXZ499" s="1"/>
      <c r="JYA499" s="1"/>
      <c r="JYB499" s="1"/>
      <c r="JYC499" s="1"/>
      <c r="JYD499" s="1"/>
      <c r="JYE499" s="1"/>
      <c r="JYF499" s="1"/>
      <c r="JYG499" s="1"/>
      <c r="JYH499" s="1"/>
      <c r="JYI499" s="1"/>
      <c r="JYJ499" s="1"/>
      <c r="JYK499" s="1"/>
      <c r="JYL499" s="1"/>
      <c r="JYM499" s="1"/>
      <c r="JYN499" s="1"/>
      <c r="JYO499" s="1"/>
      <c r="JYP499" s="1"/>
      <c r="JYQ499" s="1"/>
      <c r="JYR499" s="1"/>
      <c r="JYS499" s="1"/>
      <c r="JYT499" s="1"/>
      <c r="JYU499" s="1"/>
      <c r="JYV499" s="1"/>
      <c r="JYW499" s="1"/>
      <c r="JYX499" s="1"/>
      <c r="JYY499" s="1"/>
      <c r="JYZ499" s="1"/>
      <c r="JZA499" s="1"/>
      <c r="JZB499" s="1"/>
      <c r="JZC499" s="1"/>
      <c r="JZD499" s="1"/>
      <c r="JZE499" s="1"/>
      <c r="JZF499" s="1"/>
      <c r="JZG499" s="1"/>
      <c r="JZH499" s="1"/>
      <c r="JZI499" s="1"/>
      <c r="JZJ499" s="1"/>
      <c r="JZK499" s="1"/>
      <c r="JZL499" s="1"/>
      <c r="JZM499" s="1"/>
      <c r="JZN499" s="1"/>
      <c r="JZO499" s="1"/>
      <c r="JZP499" s="1"/>
      <c r="JZQ499" s="1"/>
      <c r="JZR499" s="1"/>
      <c r="JZS499" s="1"/>
      <c r="JZT499" s="1"/>
      <c r="JZU499" s="1"/>
      <c r="JZV499" s="1"/>
      <c r="JZW499" s="1"/>
      <c r="JZX499" s="1"/>
      <c r="JZY499" s="1"/>
      <c r="JZZ499" s="1"/>
      <c r="KAA499" s="1"/>
      <c r="KAB499" s="1"/>
      <c r="KAC499" s="1"/>
      <c r="KAD499" s="1"/>
      <c r="KAE499" s="1"/>
      <c r="KAF499" s="1"/>
      <c r="KAG499" s="1"/>
      <c r="KAH499" s="1"/>
      <c r="KAI499" s="1"/>
      <c r="KAJ499" s="1"/>
      <c r="KAK499" s="1"/>
      <c r="KAL499" s="1"/>
      <c r="KAM499" s="1"/>
      <c r="KAN499" s="1"/>
      <c r="KAO499" s="1"/>
      <c r="KAP499" s="1"/>
      <c r="KAQ499" s="1"/>
      <c r="KAR499" s="1"/>
      <c r="KAS499" s="1"/>
      <c r="KAT499" s="1"/>
      <c r="KAU499" s="1"/>
      <c r="KAV499" s="1"/>
      <c r="KAW499" s="1"/>
      <c r="KAX499" s="1"/>
      <c r="KAY499" s="1"/>
      <c r="KAZ499" s="1"/>
      <c r="KBA499" s="1"/>
      <c r="KBB499" s="1"/>
      <c r="KBC499" s="1"/>
      <c r="KBD499" s="1"/>
      <c r="KBE499" s="1"/>
      <c r="KBF499" s="1"/>
      <c r="KBG499" s="1"/>
      <c r="KBH499" s="1"/>
      <c r="KBI499" s="1"/>
      <c r="KBJ499" s="1"/>
      <c r="KBK499" s="1"/>
      <c r="KBL499" s="1"/>
      <c r="KBM499" s="1"/>
      <c r="KBN499" s="1"/>
      <c r="KBO499" s="1"/>
      <c r="KBP499" s="1"/>
      <c r="KBQ499" s="1"/>
      <c r="KBR499" s="1"/>
      <c r="KBS499" s="1"/>
      <c r="KBT499" s="1"/>
      <c r="KBU499" s="1"/>
      <c r="KBV499" s="1"/>
      <c r="KBW499" s="1"/>
      <c r="KBX499" s="1"/>
      <c r="KBY499" s="1"/>
      <c r="KBZ499" s="1"/>
      <c r="KCA499" s="1"/>
      <c r="KCB499" s="1"/>
      <c r="KCC499" s="1"/>
      <c r="KCD499" s="1"/>
      <c r="KCE499" s="1"/>
      <c r="KCF499" s="1"/>
      <c r="KCG499" s="1"/>
      <c r="KCH499" s="1"/>
      <c r="KCI499" s="1"/>
      <c r="KCJ499" s="1"/>
      <c r="KCK499" s="1"/>
      <c r="KCL499" s="1"/>
      <c r="KCM499" s="1"/>
      <c r="KCN499" s="1"/>
      <c r="KCO499" s="1"/>
      <c r="KCP499" s="1"/>
      <c r="KCQ499" s="1"/>
      <c r="KCR499" s="1"/>
      <c r="KCS499" s="1"/>
      <c r="KCT499" s="1"/>
      <c r="KCU499" s="1"/>
      <c r="KCV499" s="1"/>
      <c r="KCW499" s="1"/>
      <c r="KCX499" s="1"/>
      <c r="KCY499" s="1"/>
      <c r="KCZ499" s="1"/>
      <c r="KDA499" s="1"/>
      <c r="KDB499" s="1"/>
      <c r="KDC499" s="1"/>
      <c r="KDD499" s="1"/>
      <c r="KDE499" s="1"/>
      <c r="KDF499" s="1"/>
      <c r="KDG499" s="1"/>
      <c r="KDH499" s="1"/>
      <c r="KDI499" s="1"/>
      <c r="KDJ499" s="1"/>
      <c r="KDK499" s="1"/>
      <c r="KDL499" s="1"/>
      <c r="KDM499" s="1"/>
      <c r="KDN499" s="1"/>
      <c r="KDO499" s="1"/>
      <c r="KDP499" s="1"/>
      <c r="KDQ499" s="1"/>
      <c r="KDR499" s="1"/>
      <c r="KDS499" s="1"/>
      <c r="KDT499" s="1"/>
      <c r="KDU499" s="1"/>
      <c r="KDV499" s="1"/>
      <c r="KDW499" s="1"/>
      <c r="KDX499" s="1"/>
      <c r="KDY499" s="1"/>
      <c r="KDZ499" s="1"/>
      <c r="KEA499" s="1"/>
      <c r="KEB499" s="1"/>
      <c r="KEC499" s="1"/>
      <c r="KED499" s="1"/>
      <c r="KEE499" s="1"/>
      <c r="KEF499" s="1"/>
      <c r="KEG499" s="1"/>
      <c r="KEH499" s="1"/>
      <c r="KEI499" s="1"/>
      <c r="KEJ499" s="1"/>
      <c r="KEK499" s="1"/>
      <c r="KEL499" s="1"/>
      <c r="KEM499" s="1"/>
      <c r="KEN499" s="1"/>
      <c r="KEO499" s="1"/>
      <c r="KEP499" s="1"/>
      <c r="KEQ499" s="1"/>
      <c r="KER499" s="1"/>
      <c r="KES499" s="1"/>
      <c r="KET499" s="1"/>
      <c r="KEU499" s="1"/>
      <c r="KEV499" s="1"/>
      <c r="KEW499" s="1"/>
      <c r="KEX499" s="1"/>
      <c r="KEY499" s="1"/>
      <c r="KEZ499" s="1"/>
      <c r="KFA499" s="1"/>
      <c r="KFB499" s="1"/>
      <c r="KFC499" s="1"/>
      <c r="KFD499" s="1"/>
      <c r="KFE499" s="1"/>
      <c r="KFF499" s="1"/>
      <c r="KFG499" s="1"/>
      <c r="KFH499" s="1"/>
      <c r="KFI499" s="1"/>
      <c r="KFJ499" s="1"/>
      <c r="KFK499" s="1"/>
      <c r="KFL499" s="1"/>
      <c r="KFM499" s="1"/>
      <c r="KFN499" s="1"/>
      <c r="KFO499" s="1"/>
      <c r="KFP499" s="1"/>
      <c r="KFQ499" s="1"/>
      <c r="KFR499" s="1"/>
      <c r="KFS499" s="1"/>
      <c r="KFT499" s="1"/>
      <c r="KFU499" s="1"/>
      <c r="KFV499" s="1"/>
      <c r="KFW499" s="1"/>
      <c r="KFX499" s="1"/>
      <c r="KFY499" s="1"/>
      <c r="KFZ499" s="1"/>
      <c r="KGA499" s="1"/>
      <c r="KGB499" s="1"/>
      <c r="KGC499" s="1"/>
      <c r="KGD499" s="1"/>
      <c r="KGE499" s="1"/>
      <c r="KGF499" s="1"/>
      <c r="KGG499" s="1"/>
      <c r="KGH499" s="1"/>
      <c r="KGI499" s="1"/>
      <c r="KGJ499" s="1"/>
      <c r="KGK499" s="1"/>
      <c r="KGL499" s="1"/>
      <c r="KGM499" s="1"/>
      <c r="KGN499" s="1"/>
      <c r="KGO499" s="1"/>
      <c r="KGP499" s="1"/>
      <c r="KGQ499" s="1"/>
      <c r="KGR499" s="1"/>
      <c r="KGS499" s="1"/>
      <c r="KGT499" s="1"/>
      <c r="KGU499" s="1"/>
      <c r="KGV499" s="1"/>
      <c r="KGW499" s="1"/>
      <c r="KGX499" s="1"/>
      <c r="KGY499" s="1"/>
      <c r="KGZ499" s="1"/>
      <c r="KHA499" s="1"/>
      <c r="KHB499" s="1"/>
      <c r="KHC499" s="1"/>
      <c r="KHD499" s="1"/>
      <c r="KHE499" s="1"/>
      <c r="KHF499" s="1"/>
      <c r="KHG499" s="1"/>
      <c r="KHH499" s="1"/>
      <c r="KHI499" s="1"/>
      <c r="KHJ499" s="1"/>
      <c r="KHK499" s="1"/>
      <c r="KHL499" s="1"/>
      <c r="KHM499" s="1"/>
      <c r="KHN499" s="1"/>
      <c r="KHO499" s="1"/>
      <c r="KHP499" s="1"/>
      <c r="KHQ499" s="1"/>
      <c r="KHR499" s="1"/>
      <c r="KHS499" s="1"/>
      <c r="KHT499" s="1"/>
      <c r="KHU499" s="1"/>
      <c r="KHV499" s="1"/>
      <c r="KHW499" s="1"/>
      <c r="KHX499" s="1"/>
      <c r="KHY499" s="1"/>
      <c r="KHZ499" s="1"/>
      <c r="KIA499" s="1"/>
      <c r="KIB499" s="1"/>
      <c r="KIC499" s="1"/>
      <c r="KID499" s="1"/>
      <c r="KIE499" s="1"/>
      <c r="KIF499" s="1"/>
      <c r="KIG499" s="1"/>
      <c r="KIH499" s="1"/>
      <c r="KII499" s="1"/>
      <c r="KIJ499" s="1"/>
      <c r="KIK499" s="1"/>
      <c r="KIL499" s="1"/>
      <c r="KIM499" s="1"/>
      <c r="KIN499" s="1"/>
      <c r="KIO499" s="1"/>
      <c r="KIP499" s="1"/>
      <c r="KIQ499" s="1"/>
      <c r="KIR499" s="1"/>
      <c r="KIS499" s="1"/>
      <c r="KIT499" s="1"/>
      <c r="KIU499" s="1"/>
      <c r="KIV499" s="1"/>
      <c r="KIW499" s="1"/>
      <c r="KIX499" s="1"/>
      <c r="KIY499" s="1"/>
      <c r="KIZ499" s="1"/>
      <c r="KJA499" s="1"/>
      <c r="KJB499" s="1"/>
      <c r="KJC499" s="1"/>
      <c r="KJD499" s="1"/>
      <c r="KJE499" s="1"/>
      <c r="KJF499" s="1"/>
      <c r="KJG499" s="1"/>
      <c r="KJH499" s="1"/>
      <c r="KJI499" s="1"/>
      <c r="KJJ499" s="1"/>
      <c r="KJK499" s="1"/>
      <c r="KJL499" s="1"/>
      <c r="KJM499" s="1"/>
      <c r="KJN499" s="1"/>
      <c r="KJO499" s="1"/>
      <c r="KJP499" s="1"/>
      <c r="KJQ499" s="1"/>
      <c r="KJR499" s="1"/>
      <c r="KJS499" s="1"/>
      <c r="KJT499" s="1"/>
      <c r="KJU499" s="1"/>
      <c r="KJV499" s="1"/>
      <c r="KJW499" s="1"/>
      <c r="KJX499" s="1"/>
      <c r="KJY499" s="1"/>
      <c r="KJZ499" s="1"/>
      <c r="KKA499" s="1"/>
      <c r="KKB499" s="1"/>
      <c r="KKC499" s="1"/>
      <c r="KKD499" s="1"/>
      <c r="KKE499" s="1"/>
      <c r="KKF499" s="1"/>
      <c r="KKG499" s="1"/>
      <c r="KKH499" s="1"/>
      <c r="KKI499" s="1"/>
      <c r="KKJ499" s="1"/>
      <c r="KKK499" s="1"/>
      <c r="KKL499" s="1"/>
      <c r="KKM499" s="1"/>
      <c r="KKN499" s="1"/>
      <c r="KKO499" s="1"/>
      <c r="KKP499" s="1"/>
      <c r="KKQ499" s="1"/>
      <c r="KKR499" s="1"/>
      <c r="KKS499" s="1"/>
      <c r="KKT499" s="1"/>
      <c r="KKU499" s="1"/>
      <c r="KKV499" s="1"/>
      <c r="KKW499" s="1"/>
      <c r="KKX499" s="1"/>
      <c r="KKY499" s="1"/>
      <c r="KKZ499" s="1"/>
      <c r="KLA499" s="1"/>
      <c r="KLB499" s="1"/>
      <c r="KLC499" s="1"/>
      <c r="KLD499" s="1"/>
      <c r="KLE499" s="1"/>
      <c r="KLF499" s="1"/>
      <c r="KLG499" s="1"/>
      <c r="KLH499" s="1"/>
      <c r="KLI499" s="1"/>
      <c r="KLJ499" s="1"/>
      <c r="KLK499" s="1"/>
      <c r="KLL499" s="1"/>
      <c r="KLM499" s="1"/>
      <c r="KLN499" s="1"/>
      <c r="KLO499" s="1"/>
      <c r="KLP499" s="1"/>
      <c r="KLQ499" s="1"/>
      <c r="KLR499" s="1"/>
      <c r="KLS499" s="1"/>
      <c r="KLT499" s="1"/>
      <c r="KLU499" s="1"/>
      <c r="KLV499" s="1"/>
      <c r="KLW499" s="1"/>
      <c r="KLX499" s="1"/>
      <c r="KLY499" s="1"/>
      <c r="KLZ499" s="1"/>
      <c r="KMA499" s="1"/>
      <c r="KMB499" s="1"/>
      <c r="KMC499" s="1"/>
      <c r="KMD499" s="1"/>
      <c r="KME499" s="1"/>
      <c r="KMF499" s="1"/>
      <c r="KMG499" s="1"/>
      <c r="KMH499" s="1"/>
      <c r="KMI499" s="1"/>
      <c r="KMJ499" s="1"/>
      <c r="KMK499" s="1"/>
      <c r="KML499" s="1"/>
      <c r="KMM499" s="1"/>
      <c r="KMN499" s="1"/>
      <c r="KMO499" s="1"/>
      <c r="KMP499" s="1"/>
      <c r="KMQ499" s="1"/>
      <c r="KMR499" s="1"/>
      <c r="KMS499" s="1"/>
      <c r="KMT499" s="1"/>
      <c r="KMU499" s="1"/>
      <c r="KMV499" s="1"/>
      <c r="KMW499" s="1"/>
      <c r="KMX499" s="1"/>
      <c r="KMY499" s="1"/>
      <c r="KMZ499" s="1"/>
      <c r="KNA499" s="1"/>
      <c r="KNB499" s="1"/>
      <c r="KNC499" s="1"/>
      <c r="KND499" s="1"/>
      <c r="KNE499" s="1"/>
      <c r="KNF499" s="1"/>
      <c r="KNG499" s="1"/>
      <c r="KNH499" s="1"/>
      <c r="KNI499" s="1"/>
      <c r="KNJ499" s="1"/>
      <c r="KNK499" s="1"/>
      <c r="KNL499" s="1"/>
      <c r="KNM499" s="1"/>
      <c r="KNN499" s="1"/>
      <c r="KNO499" s="1"/>
      <c r="KNP499" s="1"/>
      <c r="KNQ499" s="1"/>
      <c r="KNR499" s="1"/>
      <c r="KNS499" s="1"/>
      <c r="KNT499" s="1"/>
      <c r="KNU499" s="1"/>
      <c r="KNV499" s="1"/>
      <c r="KNW499" s="1"/>
      <c r="KNX499" s="1"/>
      <c r="KNY499" s="1"/>
      <c r="KNZ499" s="1"/>
      <c r="KOA499" s="1"/>
      <c r="KOB499" s="1"/>
      <c r="KOC499" s="1"/>
      <c r="KOD499" s="1"/>
      <c r="KOE499" s="1"/>
      <c r="KOF499" s="1"/>
      <c r="KOG499" s="1"/>
      <c r="KOH499" s="1"/>
      <c r="KOI499" s="1"/>
      <c r="KOJ499" s="1"/>
      <c r="KOK499" s="1"/>
      <c r="KOL499" s="1"/>
      <c r="KOM499" s="1"/>
      <c r="KON499" s="1"/>
      <c r="KOO499" s="1"/>
      <c r="KOP499" s="1"/>
      <c r="KOQ499" s="1"/>
      <c r="KOR499" s="1"/>
      <c r="KOS499" s="1"/>
      <c r="KOT499" s="1"/>
      <c r="KOU499" s="1"/>
      <c r="KOV499" s="1"/>
      <c r="KOW499" s="1"/>
      <c r="KOX499" s="1"/>
      <c r="KOY499" s="1"/>
      <c r="KOZ499" s="1"/>
      <c r="KPA499" s="1"/>
      <c r="KPB499" s="1"/>
      <c r="KPC499" s="1"/>
      <c r="KPD499" s="1"/>
      <c r="KPE499" s="1"/>
      <c r="KPF499" s="1"/>
      <c r="KPG499" s="1"/>
      <c r="KPH499" s="1"/>
      <c r="KPI499" s="1"/>
      <c r="KPJ499" s="1"/>
      <c r="KPK499" s="1"/>
      <c r="KPL499" s="1"/>
      <c r="KPM499" s="1"/>
      <c r="KPN499" s="1"/>
      <c r="KPO499" s="1"/>
      <c r="KPP499" s="1"/>
      <c r="KPQ499" s="1"/>
      <c r="KPR499" s="1"/>
      <c r="KPS499" s="1"/>
      <c r="KPT499" s="1"/>
      <c r="KPU499" s="1"/>
      <c r="KPV499" s="1"/>
      <c r="KPW499" s="1"/>
      <c r="KPX499" s="1"/>
      <c r="KPY499" s="1"/>
      <c r="KPZ499" s="1"/>
      <c r="KQA499" s="1"/>
      <c r="KQB499" s="1"/>
      <c r="KQC499" s="1"/>
      <c r="KQD499" s="1"/>
      <c r="KQE499" s="1"/>
      <c r="KQF499" s="1"/>
      <c r="KQG499" s="1"/>
      <c r="KQH499" s="1"/>
      <c r="KQI499" s="1"/>
      <c r="KQJ499" s="1"/>
      <c r="KQK499" s="1"/>
      <c r="KQL499" s="1"/>
      <c r="KQM499" s="1"/>
      <c r="KQN499" s="1"/>
      <c r="KQO499" s="1"/>
      <c r="KQP499" s="1"/>
      <c r="KQQ499" s="1"/>
      <c r="KQR499" s="1"/>
      <c r="KQS499" s="1"/>
      <c r="KQT499" s="1"/>
      <c r="KQU499" s="1"/>
      <c r="KQV499" s="1"/>
      <c r="KQW499" s="1"/>
      <c r="KQX499" s="1"/>
      <c r="KQY499" s="1"/>
      <c r="KQZ499" s="1"/>
      <c r="KRA499" s="1"/>
      <c r="KRB499" s="1"/>
      <c r="KRC499" s="1"/>
      <c r="KRD499" s="1"/>
      <c r="KRE499" s="1"/>
      <c r="KRF499" s="1"/>
      <c r="KRG499" s="1"/>
      <c r="KRH499" s="1"/>
      <c r="KRI499" s="1"/>
      <c r="KRJ499" s="1"/>
      <c r="KRK499" s="1"/>
      <c r="KRL499" s="1"/>
      <c r="KRM499" s="1"/>
      <c r="KRN499" s="1"/>
      <c r="KRO499" s="1"/>
      <c r="KRP499" s="1"/>
      <c r="KRQ499" s="1"/>
      <c r="KRR499" s="1"/>
      <c r="KRS499" s="1"/>
      <c r="KRT499" s="1"/>
      <c r="KRU499" s="1"/>
      <c r="KRV499" s="1"/>
      <c r="KRW499" s="1"/>
      <c r="KRX499" s="1"/>
      <c r="KRY499" s="1"/>
      <c r="KRZ499" s="1"/>
      <c r="KSA499" s="1"/>
      <c r="KSB499" s="1"/>
      <c r="KSC499" s="1"/>
      <c r="KSD499" s="1"/>
      <c r="KSE499" s="1"/>
      <c r="KSF499" s="1"/>
      <c r="KSG499" s="1"/>
      <c r="KSH499" s="1"/>
      <c r="KSI499" s="1"/>
      <c r="KSJ499" s="1"/>
      <c r="KSK499" s="1"/>
      <c r="KSL499" s="1"/>
      <c r="KSM499" s="1"/>
      <c r="KSN499" s="1"/>
      <c r="KSO499" s="1"/>
      <c r="KSP499" s="1"/>
      <c r="KSQ499" s="1"/>
      <c r="KSR499" s="1"/>
      <c r="KSS499" s="1"/>
      <c r="KST499" s="1"/>
      <c r="KSU499" s="1"/>
      <c r="KSV499" s="1"/>
      <c r="KSW499" s="1"/>
      <c r="KSX499" s="1"/>
      <c r="KSY499" s="1"/>
      <c r="KSZ499" s="1"/>
      <c r="KTA499" s="1"/>
      <c r="KTB499" s="1"/>
      <c r="KTC499" s="1"/>
      <c r="KTD499" s="1"/>
      <c r="KTE499" s="1"/>
      <c r="KTF499" s="1"/>
      <c r="KTG499" s="1"/>
      <c r="KTH499" s="1"/>
      <c r="KTI499" s="1"/>
      <c r="KTJ499" s="1"/>
      <c r="KTK499" s="1"/>
      <c r="KTL499" s="1"/>
      <c r="KTM499" s="1"/>
      <c r="KTN499" s="1"/>
      <c r="KTO499" s="1"/>
      <c r="KTP499" s="1"/>
      <c r="KTQ499" s="1"/>
      <c r="KTR499" s="1"/>
      <c r="KTS499" s="1"/>
      <c r="KTT499" s="1"/>
      <c r="KTU499" s="1"/>
      <c r="KTV499" s="1"/>
      <c r="KTW499" s="1"/>
      <c r="KTX499" s="1"/>
      <c r="KTY499" s="1"/>
      <c r="KTZ499" s="1"/>
      <c r="KUA499" s="1"/>
      <c r="KUB499" s="1"/>
      <c r="KUC499" s="1"/>
      <c r="KUD499" s="1"/>
      <c r="KUE499" s="1"/>
      <c r="KUF499" s="1"/>
      <c r="KUG499" s="1"/>
      <c r="KUH499" s="1"/>
      <c r="KUI499" s="1"/>
      <c r="KUJ499" s="1"/>
      <c r="KUK499" s="1"/>
      <c r="KUL499" s="1"/>
      <c r="KUM499" s="1"/>
      <c r="KUN499" s="1"/>
      <c r="KUO499" s="1"/>
      <c r="KUP499" s="1"/>
      <c r="KUQ499" s="1"/>
      <c r="KUR499" s="1"/>
      <c r="KUS499" s="1"/>
      <c r="KUT499" s="1"/>
      <c r="KUU499" s="1"/>
      <c r="KUV499" s="1"/>
      <c r="KUW499" s="1"/>
      <c r="KUX499" s="1"/>
      <c r="KUY499" s="1"/>
      <c r="KUZ499" s="1"/>
      <c r="KVA499" s="1"/>
      <c r="KVB499" s="1"/>
      <c r="KVC499" s="1"/>
      <c r="KVD499" s="1"/>
      <c r="KVE499" s="1"/>
      <c r="KVF499" s="1"/>
      <c r="KVG499" s="1"/>
      <c r="KVH499" s="1"/>
      <c r="KVI499" s="1"/>
      <c r="KVJ499" s="1"/>
      <c r="KVK499" s="1"/>
      <c r="KVL499" s="1"/>
      <c r="KVM499" s="1"/>
      <c r="KVN499" s="1"/>
      <c r="KVO499" s="1"/>
      <c r="KVP499" s="1"/>
      <c r="KVQ499" s="1"/>
      <c r="KVR499" s="1"/>
      <c r="KVS499" s="1"/>
      <c r="KVT499" s="1"/>
      <c r="KVU499" s="1"/>
      <c r="KVV499" s="1"/>
      <c r="KVW499" s="1"/>
      <c r="KVX499" s="1"/>
      <c r="KVY499" s="1"/>
      <c r="KVZ499" s="1"/>
      <c r="KWA499" s="1"/>
      <c r="KWB499" s="1"/>
      <c r="KWC499" s="1"/>
      <c r="KWD499" s="1"/>
      <c r="KWE499" s="1"/>
      <c r="KWF499" s="1"/>
      <c r="KWG499" s="1"/>
      <c r="KWH499" s="1"/>
      <c r="KWI499" s="1"/>
      <c r="KWJ499" s="1"/>
      <c r="KWK499" s="1"/>
      <c r="KWL499" s="1"/>
      <c r="KWM499" s="1"/>
      <c r="KWN499" s="1"/>
      <c r="KWO499" s="1"/>
      <c r="KWP499" s="1"/>
      <c r="KWQ499" s="1"/>
      <c r="KWR499" s="1"/>
      <c r="KWS499" s="1"/>
      <c r="KWT499" s="1"/>
      <c r="KWU499" s="1"/>
      <c r="KWV499" s="1"/>
      <c r="KWW499" s="1"/>
      <c r="KWX499" s="1"/>
      <c r="KWY499" s="1"/>
      <c r="KWZ499" s="1"/>
      <c r="KXA499" s="1"/>
      <c r="KXB499" s="1"/>
      <c r="KXC499" s="1"/>
      <c r="KXD499" s="1"/>
      <c r="KXE499" s="1"/>
      <c r="KXF499" s="1"/>
      <c r="KXG499" s="1"/>
      <c r="KXH499" s="1"/>
      <c r="KXI499" s="1"/>
      <c r="KXJ499" s="1"/>
      <c r="KXK499" s="1"/>
      <c r="KXL499" s="1"/>
      <c r="KXM499" s="1"/>
      <c r="KXN499" s="1"/>
      <c r="KXO499" s="1"/>
      <c r="KXP499" s="1"/>
      <c r="KXQ499" s="1"/>
      <c r="KXR499" s="1"/>
      <c r="KXS499" s="1"/>
      <c r="KXT499" s="1"/>
      <c r="KXU499" s="1"/>
      <c r="KXV499" s="1"/>
      <c r="KXW499" s="1"/>
      <c r="KXX499" s="1"/>
      <c r="KXY499" s="1"/>
      <c r="KXZ499" s="1"/>
      <c r="KYA499" s="1"/>
      <c r="KYB499" s="1"/>
      <c r="KYC499" s="1"/>
      <c r="KYD499" s="1"/>
      <c r="KYE499" s="1"/>
      <c r="KYF499" s="1"/>
      <c r="KYG499" s="1"/>
      <c r="KYH499" s="1"/>
      <c r="KYI499" s="1"/>
      <c r="KYJ499" s="1"/>
      <c r="KYK499" s="1"/>
      <c r="KYL499" s="1"/>
      <c r="KYM499" s="1"/>
      <c r="KYN499" s="1"/>
      <c r="KYO499" s="1"/>
      <c r="KYP499" s="1"/>
      <c r="KYQ499" s="1"/>
      <c r="KYR499" s="1"/>
      <c r="KYS499" s="1"/>
      <c r="KYT499" s="1"/>
      <c r="KYU499" s="1"/>
      <c r="KYV499" s="1"/>
      <c r="KYW499" s="1"/>
      <c r="KYX499" s="1"/>
      <c r="KYY499" s="1"/>
      <c r="KYZ499" s="1"/>
      <c r="KZA499" s="1"/>
      <c r="KZB499" s="1"/>
      <c r="KZC499" s="1"/>
      <c r="KZD499" s="1"/>
      <c r="KZE499" s="1"/>
      <c r="KZF499" s="1"/>
      <c r="KZG499" s="1"/>
      <c r="KZH499" s="1"/>
      <c r="KZI499" s="1"/>
      <c r="KZJ499" s="1"/>
      <c r="KZK499" s="1"/>
      <c r="KZL499" s="1"/>
      <c r="KZM499" s="1"/>
      <c r="KZN499" s="1"/>
      <c r="KZO499" s="1"/>
      <c r="KZP499" s="1"/>
      <c r="KZQ499" s="1"/>
      <c r="KZR499" s="1"/>
      <c r="KZS499" s="1"/>
      <c r="KZT499" s="1"/>
      <c r="KZU499" s="1"/>
      <c r="KZV499" s="1"/>
      <c r="KZW499" s="1"/>
      <c r="KZX499" s="1"/>
      <c r="KZY499" s="1"/>
      <c r="KZZ499" s="1"/>
      <c r="LAA499" s="1"/>
      <c r="LAB499" s="1"/>
      <c r="LAC499" s="1"/>
      <c r="LAD499" s="1"/>
      <c r="LAE499" s="1"/>
      <c r="LAF499" s="1"/>
      <c r="LAG499" s="1"/>
      <c r="LAH499" s="1"/>
      <c r="LAI499" s="1"/>
      <c r="LAJ499" s="1"/>
      <c r="LAK499" s="1"/>
      <c r="LAL499" s="1"/>
      <c r="LAM499" s="1"/>
      <c r="LAN499" s="1"/>
      <c r="LAO499" s="1"/>
      <c r="LAP499" s="1"/>
      <c r="LAQ499" s="1"/>
      <c r="LAR499" s="1"/>
      <c r="LAS499" s="1"/>
      <c r="LAT499" s="1"/>
      <c r="LAU499" s="1"/>
      <c r="LAV499" s="1"/>
      <c r="LAW499" s="1"/>
      <c r="LAX499" s="1"/>
      <c r="LAY499" s="1"/>
      <c r="LAZ499" s="1"/>
      <c r="LBA499" s="1"/>
      <c r="LBB499" s="1"/>
      <c r="LBC499" s="1"/>
      <c r="LBD499" s="1"/>
      <c r="LBE499" s="1"/>
      <c r="LBF499" s="1"/>
      <c r="LBG499" s="1"/>
      <c r="LBH499" s="1"/>
      <c r="LBI499" s="1"/>
      <c r="LBJ499" s="1"/>
      <c r="LBK499" s="1"/>
      <c r="LBL499" s="1"/>
      <c r="LBM499" s="1"/>
      <c r="LBN499" s="1"/>
      <c r="LBO499" s="1"/>
      <c r="LBP499" s="1"/>
      <c r="LBQ499" s="1"/>
      <c r="LBR499" s="1"/>
      <c r="LBS499" s="1"/>
      <c r="LBT499" s="1"/>
      <c r="LBU499" s="1"/>
      <c r="LBV499" s="1"/>
      <c r="LBW499" s="1"/>
      <c r="LBX499" s="1"/>
      <c r="LBY499" s="1"/>
      <c r="LBZ499" s="1"/>
      <c r="LCA499" s="1"/>
      <c r="LCB499" s="1"/>
      <c r="LCC499" s="1"/>
      <c r="LCD499" s="1"/>
      <c r="LCE499" s="1"/>
      <c r="LCF499" s="1"/>
      <c r="LCG499" s="1"/>
      <c r="LCH499" s="1"/>
      <c r="LCI499" s="1"/>
      <c r="LCJ499" s="1"/>
      <c r="LCK499" s="1"/>
      <c r="LCL499" s="1"/>
      <c r="LCM499" s="1"/>
      <c r="LCN499" s="1"/>
      <c r="LCO499" s="1"/>
      <c r="LCP499" s="1"/>
      <c r="LCQ499" s="1"/>
      <c r="LCR499" s="1"/>
      <c r="LCS499" s="1"/>
      <c r="LCT499" s="1"/>
      <c r="LCU499" s="1"/>
      <c r="LCV499" s="1"/>
      <c r="LCW499" s="1"/>
      <c r="LCX499" s="1"/>
      <c r="LCY499" s="1"/>
      <c r="LCZ499" s="1"/>
      <c r="LDA499" s="1"/>
      <c r="LDB499" s="1"/>
      <c r="LDC499" s="1"/>
      <c r="LDD499" s="1"/>
      <c r="LDE499" s="1"/>
      <c r="LDF499" s="1"/>
      <c r="LDG499" s="1"/>
      <c r="LDH499" s="1"/>
      <c r="LDI499" s="1"/>
      <c r="LDJ499" s="1"/>
      <c r="LDK499" s="1"/>
      <c r="LDL499" s="1"/>
      <c r="LDM499" s="1"/>
      <c r="LDN499" s="1"/>
      <c r="LDO499" s="1"/>
      <c r="LDP499" s="1"/>
      <c r="LDQ499" s="1"/>
      <c r="LDR499" s="1"/>
      <c r="LDS499" s="1"/>
      <c r="LDT499" s="1"/>
      <c r="LDU499" s="1"/>
      <c r="LDV499" s="1"/>
      <c r="LDW499" s="1"/>
      <c r="LDX499" s="1"/>
      <c r="LDY499" s="1"/>
      <c r="LDZ499" s="1"/>
      <c r="LEA499" s="1"/>
      <c r="LEB499" s="1"/>
      <c r="LEC499" s="1"/>
      <c r="LED499" s="1"/>
      <c r="LEE499" s="1"/>
      <c r="LEF499" s="1"/>
      <c r="LEG499" s="1"/>
      <c r="LEH499" s="1"/>
      <c r="LEI499" s="1"/>
      <c r="LEJ499" s="1"/>
      <c r="LEK499" s="1"/>
      <c r="LEL499" s="1"/>
      <c r="LEM499" s="1"/>
      <c r="LEN499" s="1"/>
      <c r="LEO499" s="1"/>
      <c r="LEP499" s="1"/>
      <c r="LEQ499" s="1"/>
      <c r="LER499" s="1"/>
      <c r="LES499" s="1"/>
      <c r="LET499" s="1"/>
      <c r="LEU499" s="1"/>
      <c r="LEV499" s="1"/>
      <c r="LEW499" s="1"/>
      <c r="LEX499" s="1"/>
      <c r="LEY499" s="1"/>
      <c r="LEZ499" s="1"/>
      <c r="LFA499" s="1"/>
      <c r="LFB499" s="1"/>
      <c r="LFC499" s="1"/>
      <c r="LFD499" s="1"/>
      <c r="LFE499" s="1"/>
      <c r="LFF499" s="1"/>
      <c r="LFG499" s="1"/>
      <c r="LFH499" s="1"/>
      <c r="LFI499" s="1"/>
      <c r="LFJ499" s="1"/>
      <c r="LFK499" s="1"/>
      <c r="LFL499" s="1"/>
      <c r="LFM499" s="1"/>
      <c r="LFN499" s="1"/>
      <c r="LFO499" s="1"/>
      <c r="LFP499" s="1"/>
      <c r="LFQ499" s="1"/>
      <c r="LFR499" s="1"/>
      <c r="LFS499" s="1"/>
      <c r="LFT499" s="1"/>
      <c r="LFU499" s="1"/>
      <c r="LFV499" s="1"/>
      <c r="LFW499" s="1"/>
      <c r="LFX499" s="1"/>
      <c r="LFY499" s="1"/>
      <c r="LFZ499" s="1"/>
      <c r="LGA499" s="1"/>
      <c r="LGB499" s="1"/>
      <c r="LGC499" s="1"/>
      <c r="LGD499" s="1"/>
      <c r="LGE499" s="1"/>
      <c r="LGF499" s="1"/>
      <c r="LGG499" s="1"/>
      <c r="LGH499" s="1"/>
      <c r="LGI499" s="1"/>
      <c r="LGJ499" s="1"/>
      <c r="LGK499" s="1"/>
      <c r="LGL499" s="1"/>
      <c r="LGM499" s="1"/>
      <c r="LGN499" s="1"/>
      <c r="LGO499" s="1"/>
      <c r="LGP499" s="1"/>
      <c r="LGQ499" s="1"/>
      <c r="LGR499" s="1"/>
      <c r="LGS499" s="1"/>
      <c r="LGT499" s="1"/>
      <c r="LGU499" s="1"/>
      <c r="LGV499" s="1"/>
      <c r="LGW499" s="1"/>
      <c r="LGX499" s="1"/>
      <c r="LGY499" s="1"/>
      <c r="LGZ499" s="1"/>
      <c r="LHA499" s="1"/>
      <c r="LHB499" s="1"/>
      <c r="LHC499" s="1"/>
      <c r="LHD499" s="1"/>
      <c r="LHE499" s="1"/>
      <c r="LHF499" s="1"/>
      <c r="LHG499" s="1"/>
      <c r="LHH499" s="1"/>
      <c r="LHI499" s="1"/>
      <c r="LHJ499" s="1"/>
      <c r="LHK499" s="1"/>
      <c r="LHL499" s="1"/>
      <c r="LHM499" s="1"/>
      <c r="LHN499" s="1"/>
      <c r="LHO499" s="1"/>
      <c r="LHP499" s="1"/>
      <c r="LHQ499" s="1"/>
      <c r="LHR499" s="1"/>
      <c r="LHS499" s="1"/>
      <c r="LHT499" s="1"/>
      <c r="LHU499" s="1"/>
      <c r="LHV499" s="1"/>
      <c r="LHW499" s="1"/>
      <c r="LHX499" s="1"/>
      <c r="LHY499" s="1"/>
      <c r="LHZ499" s="1"/>
      <c r="LIA499" s="1"/>
      <c r="LIB499" s="1"/>
      <c r="LIC499" s="1"/>
      <c r="LID499" s="1"/>
      <c r="LIE499" s="1"/>
      <c r="LIF499" s="1"/>
      <c r="LIG499" s="1"/>
      <c r="LIH499" s="1"/>
      <c r="LII499" s="1"/>
      <c r="LIJ499" s="1"/>
      <c r="LIK499" s="1"/>
      <c r="LIL499" s="1"/>
      <c r="LIM499" s="1"/>
      <c r="LIN499" s="1"/>
      <c r="LIO499" s="1"/>
      <c r="LIP499" s="1"/>
      <c r="LIQ499" s="1"/>
      <c r="LIR499" s="1"/>
      <c r="LIS499" s="1"/>
      <c r="LIT499" s="1"/>
      <c r="LIU499" s="1"/>
      <c r="LIV499" s="1"/>
      <c r="LIW499" s="1"/>
      <c r="LIX499" s="1"/>
      <c r="LIY499" s="1"/>
      <c r="LIZ499" s="1"/>
      <c r="LJA499" s="1"/>
      <c r="LJB499" s="1"/>
      <c r="LJC499" s="1"/>
      <c r="LJD499" s="1"/>
      <c r="LJE499" s="1"/>
      <c r="LJF499" s="1"/>
      <c r="LJG499" s="1"/>
      <c r="LJH499" s="1"/>
      <c r="LJI499" s="1"/>
      <c r="LJJ499" s="1"/>
      <c r="LJK499" s="1"/>
      <c r="LJL499" s="1"/>
      <c r="LJM499" s="1"/>
      <c r="LJN499" s="1"/>
      <c r="LJO499" s="1"/>
      <c r="LJP499" s="1"/>
      <c r="LJQ499" s="1"/>
      <c r="LJR499" s="1"/>
      <c r="LJS499" s="1"/>
      <c r="LJT499" s="1"/>
      <c r="LJU499" s="1"/>
      <c r="LJV499" s="1"/>
      <c r="LJW499" s="1"/>
      <c r="LJX499" s="1"/>
      <c r="LJY499" s="1"/>
      <c r="LJZ499" s="1"/>
      <c r="LKA499" s="1"/>
      <c r="LKB499" s="1"/>
      <c r="LKC499" s="1"/>
      <c r="LKD499" s="1"/>
      <c r="LKE499" s="1"/>
      <c r="LKF499" s="1"/>
      <c r="LKG499" s="1"/>
      <c r="LKH499" s="1"/>
      <c r="LKI499" s="1"/>
      <c r="LKJ499" s="1"/>
      <c r="LKK499" s="1"/>
      <c r="LKL499" s="1"/>
      <c r="LKM499" s="1"/>
      <c r="LKN499" s="1"/>
      <c r="LKO499" s="1"/>
      <c r="LKP499" s="1"/>
      <c r="LKQ499" s="1"/>
      <c r="LKR499" s="1"/>
      <c r="LKS499" s="1"/>
      <c r="LKT499" s="1"/>
      <c r="LKU499" s="1"/>
      <c r="LKV499" s="1"/>
      <c r="LKW499" s="1"/>
      <c r="LKX499" s="1"/>
      <c r="LKY499" s="1"/>
      <c r="LKZ499" s="1"/>
      <c r="LLA499" s="1"/>
      <c r="LLB499" s="1"/>
      <c r="LLC499" s="1"/>
      <c r="LLD499" s="1"/>
      <c r="LLE499" s="1"/>
      <c r="LLF499" s="1"/>
      <c r="LLG499" s="1"/>
      <c r="LLH499" s="1"/>
      <c r="LLI499" s="1"/>
      <c r="LLJ499" s="1"/>
      <c r="LLK499" s="1"/>
      <c r="LLL499" s="1"/>
      <c r="LLM499" s="1"/>
      <c r="LLN499" s="1"/>
      <c r="LLO499" s="1"/>
      <c r="LLP499" s="1"/>
      <c r="LLQ499" s="1"/>
      <c r="LLR499" s="1"/>
      <c r="LLS499" s="1"/>
      <c r="LLT499" s="1"/>
      <c r="LLU499" s="1"/>
      <c r="LLV499" s="1"/>
      <c r="LLW499" s="1"/>
      <c r="LLX499" s="1"/>
      <c r="LLY499" s="1"/>
      <c r="LLZ499" s="1"/>
      <c r="LMA499" s="1"/>
      <c r="LMB499" s="1"/>
      <c r="LMC499" s="1"/>
      <c r="LMD499" s="1"/>
      <c r="LME499" s="1"/>
      <c r="LMF499" s="1"/>
      <c r="LMG499" s="1"/>
      <c r="LMH499" s="1"/>
      <c r="LMI499" s="1"/>
      <c r="LMJ499" s="1"/>
      <c r="LMK499" s="1"/>
      <c r="LML499" s="1"/>
      <c r="LMM499" s="1"/>
      <c r="LMN499" s="1"/>
      <c r="LMO499" s="1"/>
      <c r="LMP499" s="1"/>
      <c r="LMQ499" s="1"/>
      <c r="LMR499" s="1"/>
      <c r="LMS499" s="1"/>
      <c r="LMT499" s="1"/>
      <c r="LMU499" s="1"/>
      <c r="LMV499" s="1"/>
      <c r="LMW499" s="1"/>
      <c r="LMX499" s="1"/>
      <c r="LMY499" s="1"/>
      <c r="LMZ499" s="1"/>
      <c r="LNA499" s="1"/>
      <c r="LNB499" s="1"/>
      <c r="LNC499" s="1"/>
      <c r="LND499" s="1"/>
      <c r="LNE499" s="1"/>
      <c r="LNF499" s="1"/>
      <c r="LNG499" s="1"/>
      <c r="LNH499" s="1"/>
      <c r="LNI499" s="1"/>
      <c r="LNJ499" s="1"/>
      <c r="LNK499" s="1"/>
      <c r="LNL499" s="1"/>
      <c r="LNM499" s="1"/>
      <c r="LNN499" s="1"/>
      <c r="LNO499" s="1"/>
      <c r="LNP499" s="1"/>
      <c r="LNQ499" s="1"/>
      <c r="LNR499" s="1"/>
      <c r="LNS499" s="1"/>
      <c r="LNT499" s="1"/>
      <c r="LNU499" s="1"/>
      <c r="LNV499" s="1"/>
      <c r="LNW499" s="1"/>
      <c r="LNX499" s="1"/>
      <c r="LNY499" s="1"/>
      <c r="LNZ499" s="1"/>
      <c r="LOA499" s="1"/>
      <c r="LOB499" s="1"/>
      <c r="LOC499" s="1"/>
      <c r="LOD499" s="1"/>
      <c r="LOE499" s="1"/>
      <c r="LOF499" s="1"/>
      <c r="LOG499" s="1"/>
      <c r="LOH499" s="1"/>
      <c r="LOI499" s="1"/>
      <c r="LOJ499" s="1"/>
      <c r="LOK499" s="1"/>
      <c r="LOL499" s="1"/>
      <c r="LOM499" s="1"/>
      <c r="LON499" s="1"/>
      <c r="LOO499" s="1"/>
      <c r="LOP499" s="1"/>
      <c r="LOQ499" s="1"/>
      <c r="LOR499" s="1"/>
      <c r="LOS499" s="1"/>
      <c r="LOT499" s="1"/>
      <c r="LOU499" s="1"/>
      <c r="LOV499" s="1"/>
      <c r="LOW499" s="1"/>
      <c r="LOX499" s="1"/>
      <c r="LOY499" s="1"/>
      <c r="LOZ499" s="1"/>
      <c r="LPA499" s="1"/>
      <c r="LPB499" s="1"/>
      <c r="LPC499" s="1"/>
      <c r="LPD499" s="1"/>
      <c r="LPE499" s="1"/>
      <c r="LPF499" s="1"/>
      <c r="LPG499" s="1"/>
      <c r="LPH499" s="1"/>
      <c r="LPI499" s="1"/>
      <c r="LPJ499" s="1"/>
      <c r="LPK499" s="1"/>
      <c r="LPL499" s="1"/>
      <c r="LPM499" s="1"/>
      <c r="LPN499" s="1"/>
      <c r="LPO499" s="1"/>
      <c r="LPP499" s="1"/>
      <c r="LPQ499" s="1"/>
      <c r="LPR499" s="1"/>
      <c r="LPS499" s="1"/>
      <c r="LPT499" s="1"/>
      <c r="LPU499" s="1"/>
      <c r="LPV499" s="1"/>
      <c r="LPW499" s="1"/>
      <c r="LPX499" s="1"/>
      <c r="LPY499" s="1"/>
      <c r="LPZ499" s="1"/>
      <c r="LQA499" s="1"/>
      <c r="LQB499" s="1"/>
      <c r="LQC499" s="1"/>
      <c r="LQD499" s="1"/>
      <c r="LQE499" s="1"/>
      <c r="LQF499" s="1"/>
      <c r="LQG499" s="1"/>
      <c r="LQH499" s="1"/>
      <c r="LQI499" s="1"/>
      <c r="LQJ499" s="1"/>
      <c r="LQK499" s="1"/>
      <c r="LQL499" s="1"/>
      <c r="LQM499" s="1"/>
      <c r="LQN499" s="1"/>
      <c r="LQO499" s="1"/>
      <c r="LQP499" s="1"/>
      <c r="LQQ499" s="1"/>
      <c r="LQR499" s="1"/>
      <c r="LQS499" s="1"/>
      <c r="LQT499" s="1"/>
      <c r="LQU499" s="1"/>
      <c r="LQV499" s="1"/>
      <c r="LQW499" s="1"/>
      <c r="LQX499" s="1"/>
      <c r="LQY499" s="1"/>
      <c r="LQZ499" s="1"/>
      <c r="LRA499" s="1"/>
      <c r="LRB499" s="1"/>
      <c r="LRC499" s="1"/>
      <c r="LRD499" s="1"/>
      <c r="LRE499" s="1"/>
      <c r="LRF499" s="1"/>
      <c r="LRG499" s="1"/>
      <c r="LRH499" s="1"/>
      <c r="LRI499" s="1"/>
      <c r="LRJ499" s="1"/>
      <c r="LRK499" s="1"/>
      <c r="LRL499" s="1"/>
      <c r="LRM499" s="1"/>
      <c r="LRN499" s="1"/>
      <c r="LRO499" s="1"/>
      <c r="LRP499" s="1"/>
      <c r="LRQ499" s="1"/>
      <c r="LRR499" s="1"/>
      <c r="LRS499" s="1"/>
      <c r="LRT499" s="1"/>
      <c r="LRU499" s="1"/>
      <c r="LRV499" s="1"/>
      <c r="LRW499" s="1"/>
      <c r="LRX499" s="1"/>
      <c r="LRY499" s="1"/>
      <c r="LRZ499" s="1"/>
      <c r="LSA499" s="1"/>
      <c r="LSB499" s="1"/>
      <c r="LSC499" s="1"/>
      <c r="LSD499" s="1"/>
      <c r="LSE499" s="1"/>
      <c r="LSF499" s="1"/>
      <c r="LSG499" s="1"/>
      <c r="LSH499" s="1"/>
      <c r="LSI499" s="1"/>
      <c r="LSJ499" s="1"/>
      <c r="LSK499" s="1"/>
      <c r="LSL499" s="1"/>
      <c r="LSM499" s="1"/>
      <c r="LSN499" s="1"/>
      <c r="LSO499" s="1"/>
      <c r="LSP499" s="1"/>
      <c r="LSQ499" s="1"/>
      <c r="LSR499" s="1"/>
      <c r="LSS499" s="1"/>
      <c r="LST499" s="1"/>
      <c r="LSU499" s="1"/>
      <c r="LSV499" s="1"/>
      <c r="LSW499" s="1"/>
      <c r="LSX499" s="1"/>
      <c r="LSY499" s="1"/>
      <c r="LSZ499" s="1"/>
      <c r="LTA499" s="1"/>
      <c r="LTB499" s="1"/>
      <c r="LTC499" s="1"/>
      <c r="LTD499" s="1"/>
      <c r="LTE499" s="1"/>
      <c r="LTF499" s="1"/>
      <c r="LTG499" s="1"/>
      <c r="LTH499" s="1"/>
      <c r="LTI499" s="1"/>
      <c r="LTJ499" s="1"/>
      <c r="LTK499" s="1"/>
      <c r="LTL499" s="1"/>
      <c r="LTM499" s="1"/>
      <c r="LTN499" s="1"/>
      <c r="LTO499" s="1"/>
      <c r="LTP499" s="1"/>
      <c r="LTQ499" s="1"/>
      <c r="LTR499" s="1"/>
      <c r="LTS499" s="1"/>
      <c r="LTT499" s="1"/>
      <c r="LTU499" s="1"/>
      <c r="LTV499" s="1"/>
      <c r="LTW499" s="1"/>
      <c r="LTX499" s="1"/>
      <c r="LTY499" s="1"/>
      <c r="LTZ499" s="1"/>
      <c r="LUA499" s="1"/>
      <c r="LUB499" s="1"/>
      <c r="LUC499" s="1"/>
      <c r="LUD499" s="1"/>
      <c r="LUE499" s="1"/>
      <c r="LUF499" s="1"/>
      <c r="LUG499" s="1"/>
      <c r="LUH499" s="1"/>
      <c r="LUI499" s="1"/>
      <c r="LUJ499" s="1"/>
      <c r="LUK499" s="1"/>
      <c r="LUL499" s="1"/>
      <c r="LUM499" s="1"/>
      <c r="LUN499" s="1"/>
      <c r="LUO499" s="1"/>
      <c r="LUP499" s="1"/>
      <c r="LUQ499" s="1"/>
      <c r="LUR499" s="1"/>
      <c r="LUS499" s="1"/>
      <c r="LUT499" s="1"/>
      <c r="LUU499" s="1"/>
      <c r="LUV499" s="1"/>
      <c r="LUW499" s="1"/>
      <c r="LUX499" s="1"/>
      <c r="LUY499" s="1"/>
      <c r="LUZ499" s="1"/>
      <c r="LVA499" s="1"/>
      <c r="LVB499" s="1"/>
      <c r="LVC499" s="1"/>
      <c r="LVD499" s="1"/>
      <c r="LVE499" s="1"/>
      <c r="LVF499" s="1"/>
      <c r="LVG499" s="1"/>
      <c r="LVH499" s="1"/>
      <c r="LVI499" s="1"/>
      <c r="LVJ499" s="1"/>
      <c r="LVK499" s="1"/>
      <c r="LVL499" s="1"/>
      <c r="LVM499" s="1"/>
      <c r="LVN499" s="1"/>
      <c r="LVO499" s="1"/>
      <c r="LVP499" s="1"/>
      <c r="LVQ499" s="1"/>
      <c r="LVR499" s="1"/>
      <c r="LVS499" s="1"/>
      <c r="LVT499" s="1"/>
      <c r="LVU499" s="1"/>
      <c r="LVV499" s="1"/>
      <c r="LVW499" s="1"/>
      <c r="LVX499" s="1"/>
      <c r="LVY499" s="1"/>
      <c r="LVZ499" s="1"/>
      <c r="LWA499" s="1"/>
      <c r="LWB499" s="1"/>
      <c r="LWC499" s="1"/>
      <c r="LWD499" s="1"/>
      <c r="LWE499" s="1"/>
      <c r="LWF499" s="1"/>
      <c r="LWG499" s="1"/>
      <c r="LWH499" s="1"/>
      <c r="LWI499" s="1"/>
      <c r="LWJ499" s="1"/>
      <c r="LWK499" s="1"/>
      <c r="LWL499" s="1"/>
      <c r="LWM499" s="1"/>
      <c r="LWN499" s="1"/>
      <c r="LWO499" s="1"/>
      <c r="LWP499" s="1"/>
      <c r="LWQ499" s="1"/>
      <c r="LWR499" s="1"/>
      <c r="LWS499" s="1"/>
      <c r="LWT499" s="1"/>
      <c r="LWU499" s="1"/>
      <c r="LWV499" s="1"/>
      <c r="LWW499" s="1"/>
      <c r="LWX499" s="1"/>
      <c r="LWY499" s="1"/>
      <c r="LWZ499" s="1"/>
      <c r="LXA499" s="1"/>
      <c r="LXB499" s="1"/>
      <c r="LXC499" s="1"/>
      <c r="LXD499" s="1"/>
      <c r="LXE499" s="1"/>
      <c r="LXF499" s="1"/>
      <c r="LXG499" s="1"/>
      <c r="LXH499" s="1"/>
      <c r="LXI499" s="1"/>
      <c r="LXJ499" s="1"/>
      <c r="LXK499" s="1"/>
      <c r="LXL499" s="1"/>
      <c r="LXM499" s="1"/>
      <c r="LXN499" s="1"/>
      <c r="LXO499" s="1"/>
      <c r="LXP499" s="1"/>
      <c r="LXQ499" s="1"/>
      <c r="LXR499" s="1"/>
      <c r="LXS499" s="1"/>
      <c r="LXT499" s="1"/>
      <c r="LXU499" s="1"/>
      <c r="LXV499" s="1"/>
      <c r="LXW499" s="1"/>
      <c r="LXX499" s="1"/>
      <c r="LXY499" s="1"/>
      <c r="LXZ499" s="1"/>
      <c r="LYA499" s="1"/>
      <c r="LYB499" s="1"/>
      <c r="LYC499" s="1"/>
      <c r="LYD499" s="1"/>
      <c r="LYE499" s="1"/>
      <c r="LYF499" s="1"/>
      <c r="LYG499" s="1"/>
      <c r="LYH499" s="1"/>
      <c r="LYI499" s="1"/>
      <c r="LYJ499" s="1"/>
      <c r="LYK499" s="1"/>
      <c r="LYL499" s="1"/>
      <c r="LYM499" s="1"/>
      <c r="LYN499" s="1"/>
      <c r="LYO499" s="1"/>
      <c r="LYP499" s="1"/>
      <c r="LYQ499" s="1"/>
      <c r="LYR499" s="1"/>
      <c r="LYS499" s="1"/>
      <c r="LYT499" s="1"/>
      <c r="LYU499" s="1"/>
      <c r="LYV499" s="1"/>
      <c r="LYW499" s="1"/>
      <c r="LYX499" s="1"/>
      <c r="LYY499" s="1"/>
      <c r="LYZ499" s="1"/>
      <c r="LZA499" s="1"/>
      <c r="LZB499" s="1"/>
      <c r="LZC499" s="1"/>
      <c r="LZD499" s="1"/>
      <c r="LZE499" s="1"/>
      <c r="LZF499" s="1"/>
      <c r="LZG499" s="1"/>
      <c r="LZH499" s="1"/>
      <c r="LZI499" s="1"/>
      <c r="LZJ499" s="1"/>
      <c r="LZK499" s="1"/>
      <c r="LZL499" s="1"/>
      <c r="LZM499" s="1"/>
      <c r="LZN499" s="1"/>
      <c r="LZO499" s="1"/>
      <c r="LZP499" s="1"/>
      <c r="LZQ499" s="1"/>
      <c r="LZR499" s="1"/>
      <c r="LZS499" s="1"/>
      <c r="LZT499" s="1"/>
      <c r="LZU499" s="1"/>
      <c r="LZV499" s="1"/>
      <c r="LZW499" s="1"/>
      <c r="LZX499" s="1"/>
      <c r="LZY499" s="1"/>
      <c r="LZZ499" s="1"/>
      <c r="MAA499" s="1"/>
      <c r="MAB499" s="1"/>
      <c r="MAC499" s="1"/>
      <c r="MAD499" s="1"/>
      <c r="MAE499" s="1"/>
      <c r="MAF499" s="1"/>
      <c r="MAG499" s="1"/>
      <c r="MAH499" s="1"/>
      <c r="MAI499" s="1"/>
      <c r="MAJ499" s="1"/>
      <c r="MAK499" s="1"/>
      <c r="MAL499" s="1"/>
      <c r="MAM499" s="1"/>
      <c r="MAN499" s="1"/>
      <c r="MAO499" s="1"/>
      <c r="MAP499" s="1"/>
      <c r="MAQ499" s="1"/>
      <c r="MAR499" s="1"/>
      <c r="MAS499" s="1"/>
      <c r="MAT499" s="1"/>
      <c r="MAU499" s="1"/>
      <c r="MAV499" s="1"/>
      <c r="MAW499" s="1"/>
      <c r="MAX499" s="1"/>
      <c r="MAY499" s="1"/>
      <c r="MAZ499" s="1"/>
      <c r="MBA499" s="1"/>
      <c r="MBB499" s="1"/>
      <c r="MBC499" s="1"/>
      <c r="MBD499" s="1"/>
      <c r="MBE499" s="1"/>
      <c r="MBF499" s="1"/>
      <c r="MBG499" s="1"/>
      <c r="MBH499" s="1"/>
      <c r="MBI499" s="1"/>
      <c r="MBJ499" s="1"/>
      <c r="MBK499" s="1"/>
      <c r="MBL499" s="1"/>
      <c r="MBM499" s="1"/>
      <c r="MBN499" s="1"/>
      <c r="MBO499" s="1"/>
      <c r="MBP499" s="1"/>
      <c r="MBQ499" s="1"/>
      <c r="MBR499" s="1"/>
      <c r="MBS499" s="1"/>
      <c r="MBT499" s="1"/>
      <c r="MBU499" s="1"/>
      <c r="MBV499" s="1"/>
      <c r="MBW499" s="1"/>
      <c r="MBX499" s="1"/>
      <c r="MBY499" s="1"/>
      <c r="MBZ499" s="1"/>
      <c r="MCA499" s="1"/>
      <c r="MCB499" s="1"/>
      <c r="MCC499" s="1"/>
      <c r="MCD499" s="1"/>
      <c r="MCE499" s="1"/>
      <c r="MCF499" s="1"/>
      <c r="MCG499" s="1"/>
      <c r="MCH499" s="1"/>
      <c r="MCI499" s="1"/>
      <c r="MCJ499" s="1"/>
      <c r="MCK499" s="1"/>
      <c r="MCL499" s="1"/>
      <c r="MCM499" s="1"/>
      <c r="MCN499" s="1"/>
      <c r="MCO499" s="1"/>
      <c r="MCP499" s="1"/>
      <c r="MCQ499" s="1"/>
      <c r="MCR499" s="1"/>
      <c r="MCS499" s="1"/>
      <c r="MCT499" s="1"/>
      <c r="MCU499" s="1"/>
      <c r="MCV499" s="1"/>
      <c r="MCW499" s="1"/>
      <c r="MCX499" s="1"/>
      <c r="MCY499" s="1"/>
      <c r="MCZ499" s="1"/>
      <c r="MDA499" s="1"/>
      <c r="MDB499" s="1"/>
      <c r="MDC499" s="1"/>
      <c r="MDD499" s="1"/>
      <c r="MDE499" s="1"/>
      <c r="MDF499" s="1"/>
      <c r="MDG499" s="1"/>
      <c r="MDH499" s="1"/>
      <c r="MDI499" s="1"/>
      <c r="MDJ499" s="1"/>
      <c r="MDK499" s="1"/>
      <c r="MDL499" s="1"/>
      <c r="MDM499" s="1"/>
      <c r="MDN499" s="1"/>
      <c r="MDO499" s="1"/>
      <c r="MDP499" s="1"/>
      <c r="MDQ499" s="1"/>
      <c r="MDR499" s="1"/>
      <c r="MDS499" s="1"/>
      <c r="MDT499" s="1"/>
      <c r="MDU499" s="1"/>
      <c r="MDV499" s="1"/>
      <c r="MDW499" s="1"/>
      <c r="MDX499" s="1"/>
      <c r="MDY499" s="1"/>
      <c r="MDZ499" s="1"/>
      <c r="MEA499" s="1"/>
      <c r="MEB499" s="1"/>
      <c r="MEC499" s="1"/>
      <c r="MED499" s="1"/>
      <c r="MEE499" s="1"/>
      <c r="MEF499" s="1"/>
      <c r="MEG499" s="1"/>
      <c r="MEH499" s="1"/>
      <c r="MEI499" s="1"/>
      <c r="MEJ499" s="1"/>
      <c r="MEK499" s="1"/>
      <c r="MEL499" s="1"/>
      <c r="MEM499" s="1"/>
      <c r="MEN499" s="1"/>
      <c r="MEO499" s="1"/>
      <c r="MEP499" s="1"/>
      <c r="MEQ499" s="1"/>
      <c r="MER499" s="1"/>
      <c r="MES499" s="1"/>
      <c r="MET499" s="1"/>
      <c r="MEU499" s="1"/>
      <c r="MEV499" s="1"/>
      <c r="MEW499" s="1"/>
      <c r="MEX499" s="1"/>
      <c r="MEY499" s="1"/>
      <c r="MEZ499" s="1"/>
      <c r="MFA499" s="1"/>
      <c r="MFB499" s="1"/>
      <c r="MFC499" s="1"/>
      <c r="MFD499" s="1"/>
      <c r="MFE499" s="1"/>
      <c r="MFF499" s="1"/>
      <c r="MFG499" s="1"/>
      <c r="MFH499" s="1"/>
      <c r="MFI499" s="1"/>
      <c r="MFJ499" s="1"/>
      <c r="MFK499" s="1"/>
      <c r="MFL499" s="1"/>
      <c r="MFM499" s="1"/>
      <c r="MFN499" s="1"/>
      <c r="MFO499" s="1"/>
      <c r="MFP499" s="1"/>
      <c r="MFQ499" s="1"/>
      <c r="MFR499" s="1"/>
      <c r="MFS499" s="1"/>
      <c r="MFT499" s="1"/>
      <c r="MFU499" s="1"/>
      <c r="MFV499" s="1"/>
      <c r="MFW499" s="1"/>
      <c r="MFX499" s="1"/>
      <c r="MFY499" s="1"/>
      <c r="MFZ499" s="1"/>
      <c r="MGA499" s="1"/>
      <c r="MGB499" s="1"/>
      <c r="MGC499" s="1"/>
      <c r="MGD499" s="1"/>
      <c r="MGE499" s="1"/>
      <c r="MGF499" s="1"/>
      <c r="MGG499" s="1"/>
      <c r="MGH499" s="1"/>
      <c r="MGI499" s="1"/>
      <c r="MGJ499" s="1"/>
      <c r="MGK499" s="1"/>
      <c r="MGL499" s="1"/>
      <c r="MGM499" s="1"/>
      <c r="MGN499" s="1"/>
      <c r="MGO499" s="1"/>
      <c r="MGP499" s="1"/>
      <c r="MGQ499" s="1"/>
      <c r="MGR499" s="1"/>
      <c r="MGS499" s="1"/>
      <c r="MGT499" s="1"/>
      <c r="MGU499" s="1"/>
      <c r="MGV499" s="1"/>
      <c r="MGW499" s="1"/>
      <c r="MGX499" s="1"/>
      <c r="MGY499" s="1"/>
      <c r="MGZ499" s="1"/>
      <c r="MHA499" s="1"/>
      <c r="MHB499" s="1"/>
      <c r="MHC499" s="1"/>
      <c r="MHD499" s="1"/>
      <c r="MHE499" s="1"/>
      <c r="MHF499" s="1"/>
      <c r="MHG499" s="1"/>
      <c r="MHH499" s="1"/>
      <c r="MHI499" s="1"/>
      <c r="MHJ499" s="1"/>
      <c r="MHK499" s="1"/>
      <c r="MHL499" s="1"/>
      <c r="MHM499" s="1"/>
      <c r="MHN499" s="1"/>
      <c r="MHO499" s="1"/>
      <c r="MHP499" s="1"/>
      <c r="MHQ499" s="1"/>
      <c r="MHR499" s="1"/>
      <c r="MHS499" s="1"/>
      <c r="MHT499" s="1"/>
      <c r="MHU499" s="1"/>
      <c r="MHV499" s="1"/>
      <c r="MHW499" s="1"/>
      <c r="MHX499" s="1"/>
      <c r="MHY499" s="1"/>
      <c r="MHZ499" s="1"/>
      <c r="MIA499" s="1"/>
      <c r="MIB499" s="1"/>
      <c r="MIC499" s="1"/>
      <c r="MID499" s="1"/>
      <c r="MIE499" s="1"/>
      <c r="MIF499" s="1"/>
      <c r="MIG499" s="1"/>
      <c r="MIH499" s="1"/>
      <c r="MII499" s="1"/>
      <c r="MIJ499" s="1"/>
      <c r="MIK499" s="1"/>
      <c r="MIL499" s="1"/>
      <c r="MIM499" s="1"/>
      <c r="MIN499" s="1"/>
      <c r="MIO499" s="1"/>
      <c r="MIP499" s="1"/>
      <c r="MIQ499" s="1"/>
      <c r="MIR499" s="1"/>
      <c r="MIS499" s="1"/>
      <c r="MIT499" s="1"/>
      <c r="MIU499" s="1"/>
      <c r="MIV499" s="1"/>
      <c r="MIW499" s="1"/>
      <c r="MIX499" s="1"/>
      <c r="MIY499" s="1"/>
      <c r="MIZ499" s="1"/>
      <c r="MJA499" s="1"/>
      <c r="MJB499" s="1"/>
      <c r="MJC499" s="1"/>
      <c r="MJD499" s="1"/>
      <c r="MJE499" s="1"/>
      <c r="MJF499" s="1"/>
      <c r="MJG499" s="1"/>
      <c r="MJH499" s="1"/>
      <c r="MJI499" s="1"/>
      <c r="MJJ499" s="1"/>
      <c r="MJK499" s="1"/>
      <c r="MJL499" s="1"/>
      <c r="MJM499" s="1"/>
      <c r="MJN499" s="1"/>
      <c r="MJO499" s="1"/>
      <c r="MJP499" s="1"/>
      <c r="MJQ499" s="1"/>
      <c r="MJR499" s="1"/>
      <c r="MJS499" s="1"/>
      <c r="MJT499" s="1"/>
      <c r="MJU499" s="1"/>
      <c r="MJV499" s="1"/>
      <c r="MJW499" s="1"/>
      <c r="MJX499" s="1"/>
      <c r="MJY499" s="1"/>
      <c r="MJZ499" s="1"/>
      <c r="MKA499" s="1"/>
      <c r="MKB499" s="1"/>
      <c r="MKC499" s="1"/>
      <c r="MKD499" s="1"/>
      <c r="MKE499" s="1"/>
      <c r="MKF499" s="1"/>
      <c r="MKG499" s="1"/>
      <c r="MKH499" s="1"/>
      <c r="MKI499" s="1"/>
      <c r="MKJ499" s="1"/>
      <c r="MKK499" s="1"/>
      <c r="MKL499" s="1"/>
      <c r="MKM499" s="1"/>
      <c r="MKN499" s="1"/>
      <c r="MKO499" s="1"/>
      <c r="MKP499" s="1"/>
      <c r="MKQ499" s="1"/>
      <c r="MKR499" s="1"/>
      <c r="MKS499" s="1"/>
      <c r="MKT499" s="1"/>
      <c r="MKU499" s="1"/>
      <c r="MKV499" s="1"/>
      <c r="MKW499" s="1"/>
      <c r="MKX499" s="1"/>
      <c r="MKY499" s="1"/>
      <c r="MKZ499" s="1"/>
      <c r="MLA499" s="1"/>
      <c r="MLB499" s="1"/>
      <c r="MLC499" s="1"/>
      <c r="MLD499" s="1"/>
      <c r="MLE499" s="1"/>
      <c r="MLF499" s="1"/>
      <c r="MLG499" s="1"/>
      <c r="MLH499" s="1"/>
      <c r="MLI499" s="1"/>
      <c r="MLJ499" s="1"/>
      <c r="MLK499" s="1"/>
      <c r="MLL499" s="1"/>
      <c r="MLM499" s="1"/>
      <c r="MLN499" s="1"/>
      <c r="MLO499" s="1"/>
      <c r="MLP499" s="1"/>
      <c r="MLQ499" s="1"/>
      <c r="MLR499" s="1"/>
      <c r="MLS499" s="1"/>
      <c r="MLT499" s="1"/>
      <c r="MLU499" s="1"/>
      <c r="MLV499" s="1"/>
      <c r="MLW499" s="1"/>
      <c r="MLX499" s="1"/>
      <c r="MLY499" s="1"/>
      <c r="MLZ499" s="1"/>
      <c r="MMA499" s="1"/>
      <c r="MMB499" s="1"/>
      <c r="MMC499" s="1"/>
      <c r="MMD499" s="1"/>
      <c r="MME499" s="1"/>
      <c r="MMF499" s="1"/>
      <c r="MMG499" s="1"/>
      <c r="MMH499" s="1"/>
      <c r="MMI499" s="1"/>
      <c r="MMJ499" s="1"/>
      <c r="MMK499" s="1"/>
      <c r="MML499" s="1"/>
      <c r="MMM499" s="1"/>
      <c r="MMN499" s="1"/>
      <c r="MMO499" s="1"/>
      <c r="MMP499" s="1"/>
      <c r="MMQ499" s="1"/>
      <c r="MMR499" s="1"/>
      <c r="MMS499" s="1"/>
      <c r="MMT499" s="1"/>
      <c r="MMU499" s="1"/>
      <c r="MMV499" s="1"/>
      <c r="MMW499" s="1"/>
      <c r="MMX499" s="1"/>
      <c r="MMY499" s="1"/>
      <c r="MMZ499" s="1"/>
      <c r="MNA499" s="1"/>
      <c r="MNB499" s="1"/>
      <c r="MNC499" s="1"/>
      <c r="MND499" s="1"/>
      <c r="MNE499" s="1"/>
      <c r="MNF499" s="1"/>
      <c r="MNG499" s="1"/>
      <c r="MNH499" s="1"/>
      <c r="MNI499" s="1"/>
      <c r="MNJ499" s="1"/>
      <c r="MNK499" s="1"/>
      <c r="MNL499" s="1"/>
      <c r="MNM499" s="1"/>
      <c r="MNN499" s="1"/>
      <c r="MNO499" s="1"/>
      <c r="MNP499" s="1"/>
      <c r="MNQ499" s="1"/>
      <c r="MNR499" s="1"/>
      <c r="MNS499" s="1"/>
      <c r="MNT499" s="1"/>
      <c r="MNU499" s="1"/>
      <c r="MNV499" s="1"/>
      <c r="MNW499" s="1"/>
      <c r="MNX499" s="1"/>
      <c r="MNY499" s="1"/>
      <c r="MNZ499" s="1"/>
      <c r="MOA499" s="1"/>
      <c r="MOB499" s="1"/>
      <c r="MOC499" s="1"/>
      <c r="MOD499" s="1"/>
      <c r="MOE499" s="1"/>
      <c r="MOF499" s="1"/>
      <c r="MOG499" s="1"/>
      <c r="MOH499" s="1"/>
      <c r="MOI499" s="1"/>
      <c r="MOJ499" s="1"/>
      <c r="MOK499" s="1"/>
      <c r="MOL499" s="1"/>
      <c r="MOM499" s="1"/>
      <c r="MON499" s="1"/>
      <c r="MOO499" s="1"/>
      <c r="MOP499" s="1"/>
      <c r="MOQ499" s="1"/>
      <c r="MOR499" s="1"/>
      <c r="MOS499" s="1"/>
      <c r="MOT499" s="1"/>
      <c r="MOU499" s="1"/>
      <c r="MOV499" s="1"/>
      <c r="MOW499" s="1"/>
      <c r="MOX499" s="1"/>
      <c r="MOY499" s="1"/>
      <c r="MOZ499" s="1"/>
      <c r="MPA499" s="1"/>
      <c r="MPB499" s="1"/>
      <c r="MPC499" s="1"/>
      <c r="MPD499" s="1"/>
      <c r="MPE499" s="1"/>
      <c r="MPF499" s="1"/>
      <c r="MPG499" s="1"/>
      <c r="MPH499" s="1"/>
      <c r="MPI499" s="1"/>
      <c r="MPJ499" s="1"/>
      <c r="MPK499" s="1"/>
      <c r="MPL499" s="1"/>
      <c r="MPM499" s="1"/>
      <c r="MPN499" s="1"/>
      <c r="MPO499" s="1"/>
      <c r="MPP499" s="1"/>
      <c r="MPQ499" s="1"/>
      <c r="MPR499" s="1"/>
      <c r="MPS499" s="1"/>
      <c r="MPT499" s="1"/>
      <c r="MPU499" s="1"/>
      <c r="MPV499" s="1"/>
      <c r="MPW499" s="1"/>
      <c r="MPX499" s="1"/>
      <c r="MPY499" s="1"/>
      <c r="MPZ499" s="1"/>
      <c r="MQA499" s="1"/>
      <c r="MQB499" s="1"/>
      <c r="MQC499" s="1"/>
      <c r="MQD499" s="1"/>
      <c r="MQE499" s="1"/>
      <c r="MQF499" s="1"/>
      <c r="MQG499" s="1"/>
      <c r="MQH499" s="1"/>
      <c r="MQI499" s="1"/>
      <c r="MQJ499" s="1"/>
      <c r="MQK499" s="1"/>
      <c r="MQL499" s="1"/>
      <c r="MQM499" s="1"/>
      <c r="MQN499" s="1"/>
      <c r="MQO499" s="1"/>
      <c r="MQP499" s="1"/>
      <c r="MQQ499" s="1"/>
      <c r="MQR499" s="1"/>
      <c r="MQS499" s="1"/>
      <c r="MQT499" s="1"/>
      <c r="MQU499" s="1"/>
      <c r="MQV499" s="1"/>
      <c r="MQW499" s="1"/>
      <c r="MQX499" s="1"/>
      <c r="MQY499" s="1"/>
      <c r="MQZ499" s="1"/>
      <c r="MRA499" s="1"/>
      <c r="MRB499" s="1"/>
      <c r="MRC499" s="1"/>
      <c r="MRD499" s="1"/>
      <c r="MRE499" s="1"/>
      <c r="MRF499" s="1"/>
      <c r="MRG499" s="1"/>
      <c r="MRH499" s="1"/>
      <c r="MRI499" s="1"/>
      <c r="MRJ499" s="1"/>
      <c r="MRK499" s="1"/>
      <c r="MRL499" s="1"/>
      <c r="MRM499" s="1"/>
      <c r="MRN499" s="1"/>
      <c r="MRO499" s="1"/>
      <c r="MRP499" s="1"/>
      <c r="MRQ499" s="1"/>
      <c r="MRR499" s="1"/>
      <c r="MRS499" s="1"/>
      <c r="MRT499" s="1"/>
      <c r="MRU499" s="1"/>
      <c r="MRV499" s="1"/>
      <c r="MRW499" s="1"/>
      <c r="MRX499" s="1"/>
      <c r="MRY499" s="1"/>
      <c r="MRZ499" s="1"/>
      <c r="MSA499" s="1"/>
      <c r="MSB499" s="1"/>
      <c r="MSC499" s="1"/>
      <c r="MSD499" s="1"/>
      <c r="MSE499" s="1"/>
      <c r="MSF499" s="1"/>
      <c r="MSG499" s="1"/>
      <c r="MSH499" s="1"/>
      <c r="MSI499" s="1"/>
      <c r="MSJ499" s="1"/>
      <c r="MSK499" s="1"/>
      <c r="MSL499" s="1"/>
      <c r="MSM499" s="1"/>
      <c r="MSN499" s="1"/>
      <c r="MSO499" s="1"/>
      <c r="MSP499" s="1"/>
      <c r="MSQ499" s="1"/>
      <c r="MSR499" s="1"/>
      <c r="MSS499" s="1"/>
      <c r="MST499" s="1"/>
      <c r="MSU499" s="1"/>
      <c r="MSV499" s="1"/>
      <c r="MSW499" s="1"/>
      <c r="MSX499" s="1"/>
      <c r="MSY499" s="1"/>
      <c r="MSZ499" s="1"/>
      <c r="MTA499" s="1"/>
      <c r="MTB499" s="1"/>
      <c r="MTC499" s="1"/>
      <c r="MTD499" s="1"/>
      <c r="MTE499" s="1"/>
      <c r="MTF499" s="1"/>
      <c r="MTG499" s="1"/>
      <c r="MTH499" s="1"/>
      <c r="MTI499" s="1"/>
      <c r="MTJ499" s="1"/>
      <c r="MTK499" s="1"/>
      <c r="MTL499" s="1"/>
      <c r="MTM499" s="1"/>
      <c r="MTN499" s="1"/>
      <c r="MTO499" s="1"/>
      <c r="MTP499" s="1"/>
      <c r="MTQ499" s="1"/>
      <c r="MTR499" s="1"/>
      <c r="MTS499" s="1"/>
      <c r="MTT499" s="1"/>
      <c r="MTU499" s="1"/>
      <c r="MTV499" s="1"/>
      <c r="MTW499" s="1"/>
      <c r="MTX499" s="1"/>
      <c r="MTY499" s="1"/>
      <c r="MTZ499" s="1"/>
      <c r="MUA499" s="1"/>
      <c r="MUB499" s="1"/>
      <c r="MUC499" s="1"/>
      <c r="MUD499" s="1"/>
      <c r="MUE499" s="1"/>
      <c r="MUF499" s="1"/>
      <c r="MUG499" s="1"/>
      <c r="MUH499" s="1"/>
      <c r="MUI499" s="1"/>
      <c r="MUJ499" s="1"/>
      <c r="MUK499" s="1"/>
      <c r="MUL499" s="1"/>
      <c r="MUM499" s="1"/>
      <c r="MUN499" s="1"/>
      <c r="MUO499" s="1"/>
      <c r="MUP499" s="1"/>
      <c r="MUQ499" s="1"/>
      <c r="MUR499" s="1"/>
      <c r="MUS499" s="1"/>
      <c r="MUT499" s="1"/>
      <c r="MUU499" s="1"/>
      <c r="MUV499" s="1"/>
      <c r="MUW499" s="1"/>
      <c r="MUX499" s="1"/>
      <c r="MUY499" s="1"/>
      <c r="MUZ499" s="1"/>
      <c r="MVA499" s="1"/>
      <c r="MVB499" s="1"/>
      <c r="MVC499" s="1"/>
      <c r="MVD499" s="1"/>
      <c r="MVE499" s="1"/>
      <c r="MVF499" s="1"/>
      <c r="MVG499" s="1"/>
      <c r="MVH499" s="1"/>
      <c r="MVI499" s="1"/>
      <c r="MVJ499" s="1"/>
      <c r="MVK499" s="1"/>
      <c r="MVL499" s="1"/>
      <c r="MVM499" s="1"/>
      <c r="MVN499" s="1"/>
      <c r="MVO499" s="1"/>
      <c r="MVP499" s="1"/>
      <c r="MVQ499" s="1"/>
      <c r="MVR499" s="1"/>
      <c r="MVS499" s="1"/>
      <c r="MVT499" s="1"/>
      <c r="MVU499" s="1"/>
      <c r="MVV499" s="1"/>
      <c r="MVW499" s="1"/>
      <c r="MVX499" s="1"/>
      <c r="MVY499" s="1"/>
      <c r="MVZ499" s="1"/>
      <c r="MWA499" s="1"/>
      <c r="MWB499" s="1"/>
      <c r="MWC499" s="1"/>
      <c r="MWD499" s="1"/>
      <c r="MWE499" s="1"/>
      <c r="MWF499" s="1"/>
      <c r="MWG499" s="1"/>
      <c r="MWH499" s="1"/>
      <c r="MWI499" s="1"/>
      <c r="MWJ499" s="1"/>
      <c r="MWK499" s="1"/>
      <c r="MWL499" s="1"/>
      <c r="MWM499" s="1"/>
      <c r="MWN499" s="1"/>
      <c r="MWO499" s="1"/>
      <c r="MWP499" s="1"/>
      <c r="MWQ499" s="1"/>
      <c r="MWR499" s="1"/>
      <c r="MWS499" s="1"/>
      <c r="MWT499" s="1"/>
      <c r="MWU499" s="1"/>
      <c r="MWV499" s="1"/>
      <c r="MWW499" s="1"/>
      <c r="MWX499" s="1"/>
      <c r="MWY499" s="1"/>
      <c r="MWZ499" s="1"/>
      <c r="MXA499" s="1"/>
      <c r="MXB499" s="1"/>
      <c r="MXC499" s="1"/>
      <c r="MXD499" s="1"/>
      <c r="MXE499" s="1"/>
      <c r="MXF499" s="1"/>
      <c r="MXG499" s="1"/>
      <c r="MXH499" s="1"/>
      <c r="MXI499" s="1"/>
      <c r="MXJ499" s="1"/>
      <c r="MXK499" s="1"/>
      <c r="MXL499" s="1"/>
      <c r="MXM499" s="1"/>
      <c r="MXN499" s="1"/>
      <c r="MXO499" s="1"/>
      <c r="MXP499" s="1"/>
      <c r="MXQ499" s="1"/>
      <c r="MXR499" s="1"/>
      <c r="MXS499" s="1"/>
      <c r="MXT499" s="1"/>
      <c r="MXU499" s="1"/>
      <c r="MXV499" s="1"/>
      <c r="MXW499" s="1"/>
      <c r="MXX499" s="1"/>
      <c r="MXY499" s="1"/>
      <c r="MXZ499" s="1"/>
      <c r="MYA499" s="1"/>
      <c r="MYB499" s="1"/>
      <c r="MYC499" s="1"/>
      <c r="MYD499" s="1"/>
      <c r="MYE499" s="1"/>
      <c r="MYF499" s="1"/>
      <c r="MYG499" s="1"/>
      <c r="MYH499" s="1"/>
      <c r="MYI499" s="1"/>
      <c r="MYJ499" s="1"/>
      <c r="MYK499" s="1"/>
      <c r="MYL499" s="1"/>
      <c r="MYM499" s="1"/>
      <c r="MYN499" s="1"/>
      <c r="MYO499" s="1"/>
      <c r="MYP499" s="1"/>
      <c r="MYQ499" s="1"/>
      <c r="MYR499" s="1"/>
      <c r="MYS499" s="1"/>
      <c r="MYT499" s="1"/>
      <c r="MYU499" s="1"/>
      <c r="MYV499" s="1"/>
      <c r="MYW499" s="1"/>
      <c r="MYX499" s="1"/>
      <c r="MYY499" s="1"/>
      <c r="MYZ499" s="1"/>
      <c r="MZA499" s="1"/>
      <c r="MZB499" s="1"/>
      <c r="MZC499" s="1"/>
      <c r="MZD499" s="1"/>
      <c r="MZE499" s="1"/>
      <c r="MZF499" s="1"/>
      <c r="MZG499" s="1"/>
      <c r="MZH499" s="1"/>
      <c r="MZI499" s="1"/>
      <c r="MZJ499" s="1"/>
      <c r="MZK499" s="1"/>
      <c r="MZL499" s="1"/>
      <c r="MZM499" s="1"/>
      <c r="MZN499" s="1"/>
      <c r="MZO499" s="1"/>
      <c r="MZP499" s="1"/>
      <c r="MZQ499" s="1"/>
      <c r="MZR499" s="1"/>
      <c r="MZS499" s="1"/>
      <c r="MZT499" s="1"/>
      <c r="MZU499" s="1"/>
      <c r="MZV499" s="1"/>
      <c r="MZW499" s="1"/>
      <c r="MZX499" s="1"/>
      <c r="MZY499" s="1"/>
      <c r="MZZ499" s="1"/>
      <c r="NAA499" s="1"/>
      <c r="NAB499" s="1"/>
      <c r="NAC499" s="1"/>
      <c r="NAD499" s="1"/>
      <c r="NAE499" s="1"/>
      <c r="NAF499" s="1"/>
      <c r="NAG499" s="1"/>
      <c r="NAH499" s="1"/>
      <c r="NAI499" s="1"/>
      <c r="NAJ499" s="1"/>
      <c r="NAK499" s="1"/>
      <c r="NAL499" s="1"/>
      <c r="NAM499" s="1"/>
      <c r="NAN499" s="1"/>
      <c r="NAO499" s="1"/>
      <c r="NAP499" s="1"/>
      <c r="NAQ499" s="1"/>
      <c r="NAR499" s="1"/>
      <c r="NAS499" s="1"/>
      <c r="NAT499" s="1"/>
      <c r="NAU499" s="1"/>
      <c r="NAV499" s="1"/>
      <c r="NAW499" s="1"/>
      <c r="NAX499" s="1"/>
      <c r="NAY499" s="1"/>
      <c r="NAZ499" s="1"/>
      <c r="NBA499" s="1"/>
      <c r="NBB499" s="1"/>
      <c r="NBC499" s="1"/>
      <c r="NBD499" s="1"/>
      <c r="NBE499" s="1"/>
      <c r="NBF499" s="1"/>
      <c r="NBG499" s="1"/>
      <c r="NBH499" s="1"/>
      <c r="NBI499" s="1"/>
      <c r="NBJ499" s="1"/>
      <c r="NBK499" s="1"/>
      <c r="NBL499" s="1"/>
      <c r="NBM499" s="1"/>
      <c r="NBN499" s="1"/>
      <c r="NBO499" s="1"/>
      <c r="NBP499" s="1"/>
      <c r="NBQ499" s="1"/>
      <c r="NBR499" s="1"/>
      <c r="NBS499" s="1"/>
      <c r="NBT499" s="1"/>
      <c r="NBU499" s="1"/>
      <c r="NBV499" s="1"/>
      <c r="NBW499" s="1"/>
      <c r="NBX499" s="1"/>
      <c r="NBY499" s="1"/>
      <c r="NBZ499" s="1"/>
      <c r="NCA499" s="1"/>
      <c r="NCB499" s="1"/>
      <c r="NCC499" s="1"/>
      <c r="NCD499" s="1"/>
      <c r="NCE499" s="1"/>
      <c r="NCF499" s="1"/>
      <c r="NCG499" s="1"/>
      <c r="NCH499" s="1"/>
      <c r="NCI499" s="1"/>
      <c r="NCJ499" s="1"/>
      <c r="NCK499" s="1"/>
      <c r="NCL499" s="1"/>
      <c r="NCM499" s="1"/>
      <c r="NCN499" s="1"/>
      <c r="NCO499" s="1"/>
      <c r="NCP499" s="1"/>
      <c r="NCQ499" s="1"/>
      <c r="NCR499" s="1"/>
      <c r="NCS499" s="1"/>
      <c r="NCT499" s="1"/>
      <c r="NCU499" s="1"/>
      <c r="NCV499" s="1"/>
      <c r="NCW499" s="1"/>
      <c r="NCX499" s="1"/>
      <c r="NCY499" s="1"/>
      <c r="NCZ499" s="1"/>
      <c r="NDA499" s="1"/>
      <c r="NDB499" s="1"/>
      <c r="NDC499" s="1"/>
      <c r="NDD499" s="1"/>
      <c r="NDE499" s="1"/>
      <c r="NDF499" s="1"/>
      <c r="NDG499" s="1"/>
      <c r="NDH499" s="1"/>
      <c r="NDI499" s="1"/>
      <c r="NDJ499" s="1"/>
      <c r="NDK499" s="1"/>
      <c r="NDL499" s="1"/>
      <c r="NDM499" s="1"/>
      <c r="NDN499" s="1"/>
      <c r="NDO499" s="1"/>
      <c r="NDP499" s="1"/>
      <c r="NDQ499" s="1"/>
      <c r="NDR499" s="1"/>
      <c r="NDS499" s="1"/>
      <c r="NDT499" s="1"/>
      <c r="NDU499" s="1"/>
      <c r="NDV499" s="1"/>
      <c r="NDW499" s="1"/>
      <c r="NDX499" s="1"/>
      <c r="NDY499" s="1"/>
      <c r="NDZ499" s="1"/>
      <c r="NEA499" s="1"/>
      <c r="NEB499" s="1"/>
      <c r="NEC499" s="1"/>
      <c r="NED499" s="1"/>
      <c r="NEE499" s="1"/>
      <c r="NEF499" s="1"/>
      <c r="NEG499" s="1"/>
      <c r="NEH499" s="1"/>
      <c r="NEI499" s="1"/>
      <c r="NEJ499" s="1"/>
      <c r="NEK499" s="1"/>
      <c r="NEL499" s="1"/>
      <c r="NEM499" s="1"/>
      <c r="NEN499" s="1"/>
      <c r="NEO499" s="1"/>
      <c r="NEP499" s="1"/>
      <c r="NEQ499" s="1"/>
      <c r="NER499" s="1"/>
      <c r="NES499" s="1"/>
      <c r="NET499" s="1"/>
      <c r="NEU499" s="1"/>
      <c r="NEV499" s="1"/>
      <c r="NEW499" s="1"/>
      <c r="NEX499" s="1"/>
      <c r="NEY499" s="1"/>
      <c r="NEZ499" s="1"/>
      <c r="NFA499" s="1"/>
      <c r="NFB499" s="1"/>
      <c r="NFC499" s="1"/>
      <c r="NFD499" s="1"/>
      <c r="NFE499" s="1"/>
      <c r="NFF499" s="1"/>
      <c r="NFG499" s="1"/>
      <c r="NFH499" s="1"/>
      <c r="NFI499" s="1"/>
      <c r="NFJ499" s="1"/>
      <c r="NFK499" s="1"/>
      <c r="NFL499" s="1"/>
      <c r="NFM499" s="1"/>
      <c r="NFN499" s="1"/>
      <c r="NFO499" s="1"/>
      <c r="NFP499" s="1"/>
      <c r="NFQ499" s="1"/>
      <c r="NFR499" s="1"/>
      <c r="NFS499" s="1"/>
      <c r="NFT499" s="1"/>
      <c r="NFU499" s="1"/>
      <c r="NFV499" s="1"/>
      <c r="NFW499" s="1"/>
      <c r="NFX499" s="1"/>
      <c r="NFY499" s="1"/>
      <c r="NFZ499" s="1"/>
      <c r="NGA499" s="1"/>
      <c r="NGB499" s="1"/>
      <c r="NGC499" s="1"/>
      <c r="NGD499" s="1"/>
      <c r="NGE499" s="1"/>
      <c r="NGF499" s="1"/>
      <c r="NGG499" s="1"/>
      <c r="NGH499" s="1"/>
      <c r="NGI499" s="1"/>
      <c r="NGJ499" s="1"/>
      <c r="NGK499" s="1"/>
      <c r="NGL499" s="1"/>
      <c r="NGM499" s="1"/>
      <c r="NGN499" s="1"/>
      <c r="NGO499" s="1"/>
      <c r="NGP499" s="1"/>
      <c r="NGQ499" s="1"/>
      <c r="NGR499" s="1"/>
      <c r="NGS499" s="1"/>
      <c r="NGT499" s="1"/>
      <c r="NGU499" s="1"/>
      <c r="NGV499" s="1"/>
      <c r="NGW499" s="1"/>
      <c r="NGX499" s="1"/>
      <c r="NGY499" s="1"/>
      <c r="NGZ499" s="1"/>
      <c r="NHA499" s="1"/>
      <c r="NHB499" s="1"/>
      <c r="NHC499" s="1"/>
      <c r="NHD499" s="1"/>
      <c r="NHE499" s="1"/>
      <c r="NHF499" s="1"/>
      <c r="NHG499" s="1"/>
      <c r="NHH499" s="1"/>
      <c r="NHI499" s="1"/>
      <c r="NHJ499" s="1"/>
      <c r="NHK499" s="1"/>
      <c r="NHL499" s="1"/>
      <c r="NHM499" s="1"/>
      <c r="NHN499" s="1"/>
      <c r="NHO499" s="1"/>
      <c r="NHP499" s="1"/>
      <c r="NHQ499" s="1"/>
      <c r="NHR499" s="1"/>
      <c r="NHS499" s="1"/>
      <c r="NHT499" s="1"/>
      <c r="NHU499" s="1"/>
      <c r="NHV499" s="1"/>
      <c r="NHW499" s="1"/>
      <c r="NHX499" s="1"/>
      <c r="NHY499" s="1"/>
      <c r="NHZ499" s="1"/>
      <c r="NIA499" s="1"/>
      <c r="NIB499" s="1"/>
      <c r="NIC499" s="1"/>
      <c r="NID499" s="1"/>
      <c r="NIE499" s="1"/>
      <c r="NIF499" s="1"/>
      <c r="NIG499" s="1"/>
      <c r="NIH499" s="1"/>
      <c r="NII499" s="1"/>
      <c r="NIJ499" s="1"/>
      <c r="NIK499" s="1"/>
      <c r="NIL499" s="1"/>
      <c r="NIM499" s="1"/>
      <c r="NIN499" s="1"/>
      <c r="NIO499" s="1"/>
      <c r="NIP499" s="1"/>
      <c r="NIQ499" s="1"/>
      <c r="NIR499" s="1"/>
      <c r="NIS499" s="1"/>
      <c r="NIT499" s="1"/>
      <c r="NIU499" s="1"/>
      <c r="NIV499" s="1"/>
      <c r="NIW499" s="1"/>
      <c r="NIX499" s="1"/>
      <c r="NIY499" s="1"/>
      <c r="NIZ499" s="1"/>
      <c r="NJA499" s="1"/>
      <c r="NJB499" s="1"/>
      <c r="NJC499" s="1"/>
      <c r="NJD499" s="1"/>
      <c r="NJE499" s="1"/>
      <c r="NJF499" s="1"/>
      <c r="NJG499" s="1"/>
      <c r="NJH499" s="1"/>
      <c r="NJI499" s="1"/>
      <c r="NJJ499" s="1"/>
      <c r="NJK499" s="1"/>
      <c r="NJL499" s="1"/>
      <c r="NJM499" s="1"/>
      <c r="NJN499" s="1"/>
      <c r="NJO499" s="1"/>
      <c r="NJP499" s="1"/>
      <c r="NJQ499" s="1"/>
      <c r="NJR499" s="1"/>
      <c r="NJS499" s="1"/>
      <c r="NJT499" s="1"/>
      <c r="NJU499" s="1"/>
      <c r="NJV499" s="1"/>
      <c r="NJW499" s="1"/>
      <c r="NJX499" s="1"/>
      <c r="NJY499" s="1"/>
      <c r="NJZ499" s="1"/>
      <c r="NKA499" s="1"/>
      <c r="NKB499" s="1"/>
      <c r="NKC499" s="1"/>
      <c r="NKD499" s="1"/>
      <c r="NKE499" s="1"/>
      <c r="NKF499" s="1"/>
      <c r="NKG499" s="1"/>
      <c r="NKH499" s="1"/>
      <c r="NKI499" s="1"/>
      <c r="NKJ499" s="1"/>
      <c r="NKK499" s="1"/>
      <c r="NKL499" s="1"/>
      <c r="NKM499" s="1"/>
      <c r="NKN499" s="1"/>
      <c r="NKO499" s="1"/>
      <c r="NKP499" s="1"/>
      <c r="NKQ499" s="1"/>
      <c r="NKR499" s="1"/>
      <c r="NKS499" s="1"/>
      <c r="NKT499" s="1"/>
      <c r="NKU499" s="1"/>
      <c r="NKV499" s="1"/>
      <c r="NKW499" s="1"/>
      <c r="NKX499" s="1"/>
      <c r="NKY499" s="1"/>
      <c r="NKZ499" s="1"/>
      <c r="NLA499" s="1"/>
      <c r="NLB499" s="1"/>
      <c r="NLC499" s="1"/>
      <c r="NLD499" s="1"/>
      <c r="NLE499" s="1"/>
      <c r="NLF499" s="1"/>
      <c r="NLG499" s="1"/>
      <c r="NLH499" s="1"/>
      <c r="NLI499" s="1"/>
      <c r="NLJ499" s="1"/>
      <c r="NLK499" s="1"/>
      <c r="NLL499" s="1"/>
      <c r="NLM499" s="1"/>
      <c r="NLN499" s="1"/>
      <c r="NLO499" s="1"/>
      <c r="NLP499" s="1"/>
      <c r="NLQ499" s="1"/>
      <c r="NLR499" s="1"/>
      <c r="NLS499" s="1"/>
      <c r="NLT499" s="1"/>
      <c r="NLU499" s="1"/>
      <c r="NLV499" s="1"/>
      <c r="NLW499" s="1"/>
      <c r="NLX499" s="1"/>
      <c r="NLY499" s="1"/>
      <c r="NLZ499" s="1"/>
      <c r="NMA499" s="1"/>
      <c r="NMB499" s="1"/>
      <c r="NMC499" s="1"/>
      <c r="NMD499" s="1"/>
      <c r="NME499" s="1"/>
      <c r="NMF499" s="1"/>
      <c r="NMG499" s="1"/>
      <c r="NMH499" s="1"/>
      <c r="NMI499" s="1"/>
      <c r="NMJ499" s="1"/>
      <c r="NMK499" s="1"/>
      <c r="NML499" s="1"/>
      <c r="NMM499" s="1"/>
      <c r="NMN499" s="1"/>
      <c r="NMO499" s="1"/>
      <c r="NMP499" s="1"/>
      <c r="NMQ499" s="1"/>
      <c r="NMR499" s="1"/>
      <c r="NMS499" s="1"/>
      <c r="NMT499" s="1"/>
      <c r="NMU499" s="1"/>
      <c r="NMV499" s="1"/>
      <c r="NMW499" s="1"/>
      <c r="NMX499" s="1"/>
      <c r="NMY499" s="1"/>
      <c r="NMZ499" s="1"/>
      <c r="NNA499" s="1"/>
      <c r="NNB499" s="1"/>
      <c r="NNC499" s="1"/>
      <c r="NND499" s="1"/>
      <c r="NNE499" s="1"/>
      <c r="NNF499" s="1"/>
      <c r="NNG499" s="1"/>
      <c r="NNH499" s="1"/>
      <c r="NNI499" s="1"/>
      <c r="NNJ499" s="1"/>
      <c r="NNK499" s="1"/>
      <c r="NNL499" s="1"/>
      <c r="NNM499" s="1"/>
      <c r="NNN499" s="1"/>
      <c r="NNO499" s="1"/>
      <c r="NNP499" s="1"/>
      <c r="NNQ499" s="1"/>
      <c r="NNR499" s="1"/>
      <c r="NNS499" s="1"/>
      <c r="NNT499" s="1"/>
      <c r="NNU499" s="1"/>
      <c r="NNV499" s="1"/>
      <c r="NNW499" s="1"/>
      <c r="NNX499" s="1"/>
      <c r="NNY499" s="1"/>
      <c r="NNZ499" s="1"/>
      <c r="NOA499" s="1"/>
      <c r="NOB499" s="1"/>
      <c r="NOC499" s="1"/>
      <c r="NOD499" s="1"/>
      <c r="NOE499" s="1"/>
      <c r="NOF499" s="1"/>
      <c r="NOG499" s="1"/>
      <c r="NOH499" s="1"/>
      <c r="NOI499" s="1"/>
      <c r="NOJ499" s="1"/>
      <c r="NOK499" s="1"/>
      <c r="NOL499" s="1"/>
      <c r="NOM499" s="1"/>
      <c r="NON499" s="1"/>
      <c r="NOO499" s="1"/>
      <c r="NOP499" s="1"/>
      <c r="NOQ499" s="1"/>
      <c r="NOR499" s="1"/>
      <c r="NOS499" s="1"/>
      <c r="NOT499" s="1"/>
      <c r="NOU499" s="1"/>
      <c r="NOV499" s="1"/>
      <c r="NOW499" s="1"/>
      <c r="NOX499" s="1"/>
      <c r="NOY499" s="1"/>
      <c r="NOZ499" s="1"/>
      <c r="NPA499" s="1"/>
      <c r="NPB499" s="1"/>
      <c r="NPC499" s="1"/>
      <c r="NPD499" s="1"/>
      <c r="NPE499" s="1"/>
      <c r="NPF499" s="1"/>
      <c r="NPG499" s="1"/>
      <c r="NPH499" s="1"/>
      <c r="NPI499" s="1"/>
      <c r="NPJ499" s="1"/>
      <c r="NPK499" s="1"/>
      <c r="NPL499" s="1"/>
      <c r="NPM499" s="1"/>
      <c r="NPN499" s="1"/>
      <c r="NPO499" s="1"/>
      <c r="NPP499" s="1"/>
      <c r="NPQ499" s="1"/>
      <c r="NPR499" s="1"/>
      <c r="NPS499" s="1"/>
      <c r="NPT499" s="1"/>
      <c r="NPU499" s="1"/>
      <c r="NPV499" s="1"/>
      <c r="NPW499" s="1"/>
      <c r="NPX499" s="1"/>
      <c r="NPY499" s="1"/>
      <c r="NPZ499" s="1"/>
      <c r="NQA499" s="1"/>
      <c r="NQB499" s="1"/>
      <c r="NQC499" s="1"/>
      <c r="NQD499" s="1"/>
      <c r="NQE499" s="1"/>
      <c r="NQF499" s="1"/>
      <c r="NQG499" s="1"/>
      <c r="NQH499" s="1"/>
      <c r="NQI499" s="1"/>
      <c r="NQJ499" s="1"/>
      <c r="NQK499" s="1"/>
      <c r="NQL499" s="1"/>
      <c r="NQM499" s="1"/>
      <c r="NQN499" s="1"/>
      <c r="NQO499" s="1"/>
      <c r="NQP499" s="1"/>
      <c r="NQQ499" s="1"/>
      <c r="NQR499" s="1"/>
      <c r="NQS499" s="1"/>
      <c r="NQT499" s="1"/>
      <c r="NQU499" s="1"/>
      <c r="NQV499" s="1"/>
      <c r="NQW499" s="1"/>
      <c r="NQX499" s="1"/>
      <c r="NQY499" s="1"/>
      <c r="NQZ499" s="1"/>
      <c r="NRA499" s="1"/>
      <c r="NRB499" s="1"/>
      <c r="NRC499" s="1"/>
      <c r="NRD499" s="1"/>
      <c r="NRE499" s="1"/>
      <c r="NRF499" s="1"/>
      <c r="NRG499" s="1"/>
      <c r="NRH499" s="1"/>
      <c r="NRI499" s="1"/>
      <c r="NRJ499" s="1"/>
      <c r="NRK499" s="1"/>
      <c r="NRL499" s="1"/>
      <c r="NRM499" s="1"/>
      <c r="NRN499" s="1"/>
      <c r="NRO499" s="1"/>
      <c r="NRP499" s="1"/>
      <c r="NRQ499" s="1"/>
      <c r="NRR499" s="1"/>
      <c r="NRS499" s="1"/>
      <c r="NRT499" s="1"/>
      <c r="NRU499" s="1"/>
      <c r="NRV499" s="1"/>
      <c r="NRW499" s="1"/>
      <c r="NRX499" s="1"/>
      <c r="NRY499" s="1"/>
      <c r="NRZ499" s="1"/>
      <c r="NSA499" s="1"/>
      <c r="NSB499" s="1"/>
      <c r="NSC499" s="1"/>
      <c r="NSD499" s="1"/>
      <c r="NSE499" s="1"/>
      <c r="NSF499" s="1"/>
      <c r="NSG499" s="1"/>
      <c r="NSH499" s="1"/>
      <c r="NSI499" s="1"/>
      <c r="NSJ499" s="1"/>
      <c r="NSK499" s="1"/>
      <c r="NSL499" s="1"/>
      <c r="NSM499" s="1"/>
      <c r="NSN499" s="1"/>
      <c r="NSO499" s="1"/>
      <c r="NSP499" s="1"/>
      <c r="NSQ499" s="1"/>
      <c r="NSR499" s="1"/>
      <c r="NSS499" s="1"/>
      <c r="NST499" s="1"/>
      <c r="NSU499" s="1"/>
      <c r="NSV499" s="1"/>
      <c r="NSW499" s="1"/>
      <c r="NSX499" s="1"/>
      <c r="NSY499" s="1"/>
      <c r="NSZ499" s="1"/>
      <c r="NTA499" s="1"/>
      <c r="NTB499" s="1"/>
      <c r="NTC499" s="1"/>
      <c r="NTD499" s="1"/>
      <c r="NTE499" s="1"/>
      <c r="NTF499" s="1"/>
      <c r="NTG499" s="1"/>
      <c r="NTH499" s="1"/>
      <c r="NTI499" s="1"/>
      <c r="NTJ499" s="1"/>
      <c r="NTK499" s="1"/>
      <c r="NTL499" s="1"/>
      <c r="NTM499" s="1"/>
      <c r="NTN499" s="1"/>
      <c r="NTO499" s="1"/>
      <c r="NTP499" s="1"/>
      <c r="NTQ499" s="1"/>
      <c r="NTR499" s="1"/>
      <c r="NTS499" s="1"/>
      <c r="NTT499" s="1"/>
      <c r="NTU499" s="1"/>
      <c r="NTV499" s="1"/>
      <c r="NTW499" s="1"/>
      <c r="NTX499" s="1"/>
      <c r="NTY499" s="1"/>
      <c r="NTZ499" s="1"/>
      <c r="NUA499" s="1"/>
      <c r="NUB499" s="1"/>
      <c r="NUC499" s="1"/>
      <c r="NUD499" s="1"/>
      <c r="NUE499" s="1"/>
      <c r="NUF499" s="1"/>
      <c r="NUG499" s="1"/>
      <c r="NUH499" s="1"/>
      <c r="NUI499" s="1"/>
      <c r="NUJ499" s="1"/>
      <c r="NUK499" s="1"/>
      <c r="NUL499" s="1"/>
      <c r="NUM499" s="1"/>
      <c r="NUN499" s="1"/>
      <c r="NUO499" s="1"/>
      <c r="NUP499" s="1"/>
      <c r="NUQ499" s="1"/>
      <c r="NUR499" s="1"/>
      <c r="NUS499" s="1"/>
      <c r="NUT499" s="1"/>
      <c r="NUU499" s="1"/>
      <c r="NUV499" s="1"/>
      <c r="NUW499" s="1"/>
      <c r="NUX499" s="1"/>
      <c r="NUY499" s="1"/>
      <c r="NUZ499" s="1"/>
      <c r="NVA499" s="1"/>
      <c r="NVB499" s="1"/>
      <c r="NVC499" s="1"/>
      <c r="NVD499" s="1"/>
      <c r="NVE499" s="1"/>
      <c r="NVF499" s="1"/>
      <c r="NVG499" s="1"/>
      <c r="NVH499" s="1"/>
      <c r="NVI499" s="1"/>
      <c r="NVJ499" s="1"/>
      <c r="NVK499" s="1"/>
      <c r="NVL499" s="1"/>
      <c r="NVM499" s="1"/>
      <c r="NVN499" s="1"/>
      <c r="NVO499" s="1"/>
      <c r="NVP499" s="1"/>
      <c r="NVQ499" s="1"/>
      <c r="NVR499" s="1"/>
      <c r="NVS499" s="1"/>
      <c r="NVT499" s="1"/>
      <c r="NVU499" s="1"/>
      <c r="NVV499" s="1"/>
      <c r="NVW499" s="1"/>
      <c r="NVX499" s="1"/>
      <c r="NVY499" s="1"/>
      <c r="NVZ499" s="1"/>
      <c r="NWA499" s="1"/>
      <c r="NWB499" s="1"/>
      <c r="NWC499" s="1"/>
      <c r="NWD499" s="1"/>
      <c r="NWE499" s="1"/>
      <c r="NWF499" s="1"/>
      <c r="NWG499" s="1"/>
      <c r="NWH499" s="1"/>
      <c r="NWI499" s="1"/>
      <c r="NWJ499" s="1"/>
      <c r="NWK499" s="1"/>
      <c r="NWL499" s="1"/>
      <c r="NWM499" s="1"/>
      <c r="NWN499" s="1"/>
      <c r="NWO499" s="1"/>
      <c r="NWP499" s="1"/>
      <c r="NWQ499" s="1"/>
      <c r="NWR499" s="1"/>
      <c r="NWS499" s="1"/>
      <c r="NWT499" s="1"/>
      <c r="NWU499" s="1"/>
      <c r="NWV499" s="1"/>
      <c r="NWW499" s="1"/>
      <c r="NWX499" s="1"/>
      <c r="NWY499" s="1"/>
      <c r="NWZ499" s="1"/>
      <c r="NXA499" s="1"/>
      <c r="NXB499" s="1"/>
      <c r="NXC499" s="1"/>
      <c r="NXD499" s="1"/>
      <c r="NXE499" s="1"/>
      <c r="NXF499" s="1"/>
      <c r="NXG499" s="1"/>
      <c r="NXH499" s="1"/>
      <c r="NXI499" s="1"/>
      <c r="NXJ499" s="1"/>
      <c r="NXK499" s="1"/>
      <c r="NXL499" s="1"/>
      <c r="NXM499" s="1"/>
      <c r="NXN499" s="1"/>
      <c r="NXO499" s="1"/>
      <c r="NXP499" s="1"/>
      <c r="NXQ499" s="1"/>
      <c r="NXR499" s="1"/>
      <c r="NXS499" s="1"/>
      <c r="NXT499" s="1"/>
      <c r="NXU499" s="1"/>
      <c r="NXV499" s="1"/>
      <c r="NXW499" s="1"/>
      <c r="NXX499" s="1"/>
      <c r="NXY499" s="1"/>
      <c r="NXZ499" s="1"/>
      <c r="NYA499" s="1"/>
      <c r="NYB499" s="1"/>
      <c r="NYC499" s="1"/>
      <c r="NYD499" s="1"/>
      <c r="NYE499" s="1"/>
      <c r="NYF499" s="1"/>
      <c r="NYG499" s="1"/>
      <c r="NYH499" s="1"/>
      <c r="NYI499" s="1"/>
      <c r="NYJ499" s="1"/>
      <c r="NYK499" s="1"/>
      <c r="NYL499" s="1"/>
      <c r="NYM499" s="1"/>
      <c r="NYN499" s="1"/>
      <c r="NYO499" s="1"/>
      <c r="NYP499" s="1"/>
      <c r="NYQ499" s="1"/>
      <c r="NYR499" s="1"/>
      <c r="NYS499" s="1"/>
      <c r="NYT499" s="1"/>
      <c r="NYU499" s="1"/>
      <c r="NYV499" s="1"/>
      <c r="NYW499" s="1"/>
      <c r="NYX499" s="1"/>
      <c r="NYY499" s="1"/>
      <c r="NYZ499" s="1"/>
      <c r="NZA499" s="1"/>
      <c r="NZB499" s="1"/>
      <c r="NZC499" s="1"/>
      <c r="NZD499" s="1"/>
      <c r="NZE499" s="1"/>
      <c r="NZF499" s="1"/>
      <c r="NZG499" s="1"/>
      <c r="NZH499" s="1"/>
      <c r="NZI499" s="1"/>
      <c r="NZJ499" s="1"/>
      <c r="NZK499" s="1"/>
      <c r="NZL499" s="1"/>
      <c r="NZM499" s="1"/>
      <c r="NZN499" s="1"/>
      <c r="NZO499" s="1"/>
      <c r="NZP499" s="1"/>
      <c r="NZQ499" s="1"/>
      <c r="NZR499" s="1"/>
      <c r="NZS499" s="1"/>
      <c r="NZT499" s="1"/>
      <c r="NZU499" s="1"/>
      <c r="NZV499" s="1"/>
      <c r="NZW499" s="1"/>
      <c r="NZX499" s="1"/>
      <c r="NZY499" s="1"/>
      <c r="NZZ499" s="1"/>
      <c r="OAA499" s="1"/>
      <c r="OAB499" s="1"/>
      <c r="OAC499" s="1"/>
      <c r="OAD499" s="1"/>
      <c r="OAE499" s="1"/>
      <c r="OAF499" s="1"/>
      <c r="OAG499" s="1"/>
      <c r="OAH499" s="1"/>
      <c r="OAI499" s="1"/>
      <c r="OAJ499" s="1"/>
      <c r="OAK499" s="1"/>
      <c r="OAL499" s="1"/>
      <c r="OAM499" s="1"/>
      <c r="OAN499" s="1"/>
      <c r="OAO499" s="1"/>
      <c r="OAP499" s="1"/>
      <c r="OAQ499" s="1"/>
      <c r="OAR499" s="1"/>
      <c r="OAS499" s="1"/>
      <c r="OAT499" s="1"/>
      <c r="OAU499" s="1"/>
      <c r="OAV499" s="1"/>
      <c r="OAW499" s="1"/>
      <c r="OAX499" s="1"/>
      <c r="OAY499" s="1"/>
      <c r="OAZ499" s="1"/>
      <c r="OBA499" s="1"/>
      <c r="OBB499" s="1"/>
      <c r="OBC499" s="1"/>
      <c r="OBD499" s="1"/>
      <c r="OBE499" s="1"/>
      <c r="OBF499" s="1"/>
      <c r="OBG499" s="1"/>
      <c r="OBH499" s="1"/>
      <c r="OBI499" s="1"/>
      <c r="OBJ499" s="1"/>
      <c r="OBK499" s="1"/>
      <c r="OBL499" s="1"/>
      <c r="OBM499" s="1"/>
      <c r="OBN499" s="1"/>
      <c r="OBO499" s="1"/>
      <c r="OBP499" s="1"/>
      <c r="OBQ499" s="1"/>
      <c r="OBR499" s="1"/>
      <c r="OBS499" s="1"/>
      <c r="OBT499" s="1"/>
      <c r="OBU499" s="1"/>
      <c r="OBV499" s="1"/>
      <c r="OBW499" s="1"/>
      <c r="OBX499" s="1"/>
      <c r="OBY499" s="1"/>
      <c r="OBZ499" s="1"/>
      <c r="OCA499" s="1"/>
      <c r="OCB499" s="1"/>
      <c r="OCC499" s="1"/>
      <c r="OCD499" s="1"/>
      <c r="OCE499" s="1"/>
      <c r="OCF499" s="1"/>
      <c r="OCG499" s="1"/>
      <c r="OCH499" s="1"/>
      <c r="OCI499" s="1"/>
      <c r="OCJ499" s="1"/>
      <c r="OCK499" s="1"/>
      <c r="OCL499" s="1"/>
      <c r="OCM499" s="1"/>
      <c r="OCN499" s="1"/>
      <c r="OCO499" s="1"/>
      <c r="OCP499" s="1"/>
      <c r="OCQ499" s="1"/>
      <c r="OCR499" s="1"/>
      <c r="OCS499" s="1"/>
      <c r="OCT499" s="1"/>
      <c r="OCU499" s="1"/>
      <c r="OCV499" s="1"/>
      <c r="OCW499" s="1"/>
      <c r="OCX499" s="1"/>
      <c r="OCY499" s="1"/>
      <c r="OCZ499" s="1"/>
      <c r="ODA499" s="1"/>
      <c r="ODB499" s="1"/>
      <c r="ODC499" s="1"/>
      <c r="ODD499" s="1"/>
      <c r="ODE499" s="1"/>
      <c r="ODF499" s="1"/>
      <c r="ODG499" s="1"/>
      <c r="ODH499" s="1"/>
      <c r="ODI499" s="1"/>
      <c r="ODJ499" s="1"/>
      <c r="ODK499" s="1"/>
      <c r="ODL499" s="1"/>
      <c r="ODM499" s="1"/>
      <c r="ODN499" s="1"/>
      <c r="ODO499" s="1"/>
      <c r="ODP499" s="1"/>
      <c r="ODQ499" s="1"/>
      <c r="ODR499" s="1"/>
      <c r="ODS499" s="1"/>
      <c r="ODT499" s="1"/>
      <c r="ODU499" s="1"/>
      <c r="ODV499" s="1"/>
      <c r="ODW499" s="1"/>
      <c r="ODX499" s="1"/>
      <c r="ODY499" s="1"/>
      <c r="ODZ499" s="1"/>
      <c r="OEA499" s="1"/>
      <c r="OEB499" s="1"/>
      <c r="OEC499" s="1"/>
      <c r="OED499" s="1"/>
      <c r="OEE499" s="1"/>
      <c r="OEF499" s="1"/>
      <c r="OEG499" s="1"/>
      <c r="OEH499" s="1"/>
      <c r="OEI499" s="1"/>
      <c r="OEJ499" s="1"/>
      <c r="OEK499" s="1"/>
      <c r="OEL499" s="1"/>
      <c r="OEM499" s="1"/>
      <c r="OEN499" s="1"/>
      <c r="OEO499" s="1"/>
      <c r="OEP499" s="1"/>
      <c r="OEQ499" s="1"/>
      <c r="OER499" s="1"/>
      <c r="OES499" s="1"/>
      <c r="OET499" s="1"/>
      <c r="OEU499" s="1"/>
      <c r="OEV499" s="1"/>
      <c r="OEW499" s="1"/>
      <c r="OEX499" s="1"/>
      <c r="OEY499" s="1"/>
      <c r="OEZ499" s="1"/>
      <c r="OFA499" s="1"/>
      <c r="OFB499" s="1"/>
      <c r="OFC499" s="1"/>
      <c r="OFD499" s="1"/>
      <c r="OFE499" s="1"/>
      <c r="OFF499" s="1"/>
      <c r="OFG499" s="1"/>
      <c r="OFH499" s="1"/>
      <c r="OFI499" s="1"/>
      <c r="OFJ499" s="1"/>
      <c r="OFK499" s="1"/>
      <c r="OFL499" s="1"/>
      <c r="OFM499" s="1"/>
      <c r="OFN499" s="1"/>
      <c r="OFO499" s="1"/>
      <c r="OFP499" s="1"/>
      <c r="OFQ499" s="1"/>
      <c r="OFR499" s="1"/>
      <c r="OFS499" s="1"/>
      <c r="OFT499" s="1"/>
      <c r="OFU499" s="1"/>
      <c r="OFV499" s="1"/>
      <c r="OFW499" s="1"/>
      <c r="OFX499" s="1"/>
      <c r="OFY499" s="1"/>
      <c r="OFZ499" s="1"/>
      <c r="OGA499" s="1"/>
      <c r="OGB499" s="1"/>
      <c r="OGC499" s="1"/>
      <c r="OGD499" s="1"/>
      <c r="OGE499" s="1"/>
      <c r="OGF499" s="1"/>
      <c r="OGG499" s="1"/>
      <c r="OGH499" s="1"/>
      <c r="OGI499" s="1"/>
      <c r="OGJ499" s="1"/>
      <c r="OGK499" s="1"/>
      <c r="OGL499" s="1"/>
      <c r="OGM499" s="1"/>
      <c r="OGN499" s="1"/>
      <c r="OGO499" s="1"/>
      <c r="OGP499" s="1"/>
      <c r="OGQ499" s="1"/>
      <c r="OGR499" s="1"/>
      <c r="OGS499" s="1"/>
      <c r="OGT499" s="1"/>
      <c r="OGU499" s="1"/>
      <c r="OGV499" s="1"/>
      <c r="OGW499" s="1"/>
      <c r="OGX499" s="1"/>
      <c r="OGY499" s="1"/>
      <c r="OGZ499" s="1"/>
      <c r="OHA499" s="1"/>
      <c r="OHB499" s="1"/>
      <c r="OHC499" s="1"/>
      <c r="OHD499" s="1"/>
      <c r="OHE499" s="1"/>
      <c r="OHF499" s="1"/>
      <c r="OHG499" s="1"/>
      <c r="OHH499" s="1"/>
      <c r="OHI499" s="1"/>
      <c r="OHJ499" s="1"/>
      <c r="OHK499" s="1"/>
      <c r="OHL499" s="1"/>
      <c r="OHM499" s="1"/>
      <c r="OHN499" s="1"/>
      <c r="OHO499" s="1"/>
      <c r="OHP499" s="1"/>
      <c r="OHQ499" s="1"/>
      <c r="OHR499" s="1"/>
      <c r="OHS499" s="1"/>
      <c r="OHT499" s="1"/>
      <c r="OHU499" s="1"/>
      <c r="OHV499" s="1"/>
      <c r="OHW499" s="1"/>
      <c r="OHX499" s="1"/>
      <c r="OHY499" s="1"/>
      <c r="OHZ499" s="1"/>
      <c r="OIA499" s="1"/>
      <c r="OIB499" s="1"/>
      <c r="OIC499" s="1"/>
      <c r="OID499" s="1"/>
      <c r="OIE499" s="1"/>
      <c r="OIF499" s="1"/>
      <c r="OIG499" s="1"/>
      <c r="OIH499" s="1"/>
      <c r="OII499" s="1"/>
      <c r="OIJ499" s="1"/>
      <c r="OIK499" s="1"/>
      <c r="OIL499" s="1"/>
      <c r="OIM499" s="1"/>
      <c r="OIN499" s="1"/>
      <c r="OIO499" s="1"/>
      <c r="OIP499" s="1"/>
      <c r="OIQ499" s="1"/>
      <c r="OIR499" s="1"/>
      <c r="OIS499" s="1"/>
      <c r="OIT499" s="1"/>
      <c r="OIU499" s="1"/>
      <c r="OIV499" s="1"/>
      <c r="OIW499" s="1"/>
      <c r="OIX499" s="1"/>
      <c r="OIY499" s="1"/>
      <c r="OIZ499" s="1"/>
      <c r="OJA499" s="1"/>
      <c r="OJB499" s="1"/>
      <c r="OJC499" s="1"/>
      <c r="OJD499" s="1"/>
      <c r="OJE499" s="1"/>
      <c r="OJF499" s="1"/>
      <c r="OJG499" s="1"/>
      <c r="OJH499" s="1"/>
      <c r="OJI499" s="1"/>
      <c r="OJJ499" s="1"/>
      <c r="OJK499" s="1"/>
      <c r="OJL499" s="1"/>
      <c r="OJM499" s="1"/>
      <c r="OJN499" s="1"/>
      <c r="OJO499" s="1"/>
      <c r="OJP499" s="1"/>
      <c r="OJQ499" s="1"/>
      <c r="OJR499" s="1"/>
      <c r="OJS499" s="1"/>
      <c r="OJT499" s="1"/>
      <c r="OJU499" s="1"/>
      <c r="OJV499" s="1"/>
      <c r="OJW499" s="1"/>
      <c r="OJX499" s="1"/>
      <c r="OJY499" s="1"/>
      <c r="OJZ499" s="1"/>
      <c r="OKA499" s="1"/>
      <c r="OKB499" s="1"/>
      <c r="OKC499" s="1"/>
      <c r="OKD499" s="1"/>
      <c r="OKE499" s="1"/>
      <c r="OKF499" s="1"/>
      <c r="OKG499" s="1"/>
      <c r="OKH499" s="1"/>
      <c r="OKI499" s="1"/>
      <c r="OKJ499" s="1"/>
      <c r="OKK499" s="1"/>
      <c r="OKL499" s="1"/>
      <c r="OKM499" s="1"/>
      <c r="OKN499" s="1"/>
      <c r="OKO499" s="1"/>
      <c r="OKP499" s="1"/>
      <c r="OKQ499" s="1"/>
      <c r="OKR499" s="1"/>
      <c r="OKS499" s="1"/>
      <c r="OKT499" s="1"/>
      <c r="OKU499" s="1"/>
      <c r="OKV499" s="1"/>
      <c r="OKW499" s="1"/>
      <c r="OKX499" s="1"/>
      <c r="OKY499" s="1"/>
      <c r="OKZ499" s="1"/>
      <c r="OLA499" s="1"/>
      <c r="OLB499" s="1"/>
      <c r="OLC499" s="1"/>
      <c r="OLD499" s="1"/>
      <c r="OLE499" s="1"/>
      <c r="OLF499" s="1"/>
      <c r="OLG499" s="1"/>
      <c r="OLH499" s="1"/>
      <c r="OLI499" s="1"/>
      <c r="OLJ499" s="1"/>
      <c r="OLK499" s="1"/>
      <c r="OLL499" s="1"/>
      <c r="OLM499" s="1"/>
      <c r="OLN499" s="1"/>
      <c r="OLO499" s="1"/>
      <c r="OLP499" s="1"/>
      <c r="OLQ499" s="1"/>
      <c r="OLR499" s="1"/>
      <c r="OLS499" s="1"/>
      <c r="OLT499" s="1"/>
      <c r="OLU499" s="1"/>
      <c r="OLV499" s="1"/>
      <c r="OLW499" s="1"/>
      <c r="OLX499" s="1"/>
      <c r="OLY499" s="1"/>
      <c r="OLZ499" s="1"/>
      <c r="OMA499" s="1"/>
      <c r="OMB499" s="1"/>
      <c r="OMC499" s="1"/>
      <c r="OMD499" s="1"/>
      <c r="OME499" s="1"/>
      <c r="OMF499" s="1"/>
      <c r="OMG499" s="1"/>
      <c r="OMH499" s="1"/>
      <c r="OMI499" s="1"/>
      <c r="OMJ499" s="1"/>
      <c r="OMK499" s="1"/>
      <c r="OML499" s="1"/>
      <c r="OMM499" s="1"/>
      <c r="OMN499" s="1"/>
      <c r="OMO499" s="1"/>
      <c r="OMP499" s="1"/>
      <c r="OMQ499" s="1"/>
      <c r="OMR499" s="1"/>
      <c r="OMS499" s="1"/>
      <c r="OMT499" s="1"/>
      <c r="OMU499" s="1"/>
      <c r="OMV499" s="1"/>
      <c r="OMW499" s="1"/>
      <c r="OMX499" s="1"/>
      <c r="OMY499" s="1"/>
      <c r="OMZ499" s="1"/>
      <c r="ONA499" s="1"/>
      <c r="ONB499" s="1"/>
      <c r="ONC499" s="1"/>
      <c r="OND499" s="1"/>
      <c r="ONE499" s="1"/>
      <c r="ONF499" s="1"/>
      <c r="ONG499" s="1"/>
      <c r="ONH499" s="1"/>
      <c r="ONI499" s="1"/>
      <c r="ONJ499" s="1"/>
      <c r="ONK499" s="1"/>
      <c r="ONL499" s="1"/>
      <c r="ONM499" s="1"/>
      <c r="ONN499" s="1"/>
      <c r="ONO499" s="1"/>
      <c r="ONP499" s="1"/>
      <c r="ONQ499" s="1"/>
      <c r="ONR499" s="1"/>
      <c r="ONS499" s="1"/>
      <c r="ONT499" s="1"/>
      <c r="ONU499" s="1"/>
      <c r="ONV499" s="1"/>
      <c r="ONW499" s="1"/>
      <c r="ONX499" s="1"/>
      <c r="ONY499" s="1"/>
      <c r="ONZ499" s="1"/>
      <c r="OOA499" s="1"/>
      <c r="OOB499" s="1"/>
      <c r="OOC499" s="1"/>
      <c r="OOD499" s="1"/>
      <c r="OOE499" s="1"/>
      <c r="OOF499" s="1"/>
      <c r="OOG499" s="1"/>
      <c r="OOH499" s="1"/>
      <c r="OOI499" s="1"/>
      <c r="OOJ499" s="1"/>
      <c r="OOK499" s="1"/>
      <c r="OOL499" s="1"/>
      <c r="OOM499" s="1"/>
      <c r="OON499" s="1"/>
      <c r="OOO499" s="1"/>
      <c r="OOP499" s="1"/>
      <c r="OOQ499" s="1"/>
      <c r="OOR499" s="1"/>
      <c r="OOS499" s="1"/>
      <c r="OOT499" s="1"/>
      <c r="OOU499" s="1"/>
      <c r="OOV499" s="1"/>
      <c r="OOW499" s="1"/>
      <c r="OOX499" s="1"/>
      <c r="OOY499" s="1"/>
      <c r="OOZ499" s="1"/>
      <c r="OPA499" s="1"/>
      <c r="OPB499" s="1"/>
      <c r="OPC499" s="1"/>
      <c r="OPD499" s="1"/>
      <c r="OPE499" s="1"/>
      <c r="OPF499" s="1"/>
      <c r="OPG499" s="1"/>
      <c r="OPH499" s="1"/>
      <c r="OPI499" s="1"/>
      <c r="OPJ499" s="1"/>
      <c r="OPK499" s="1"/>
      <c r="OPL499" s="1"/>
      <c r="OPM499" s="1"/>
      <c r="OPN499" s="1"/>
      <c r="OPO499" s="1"/>
      <c r="OPP499" s="1"/>
      <c r="OPQ499" s="1"/>
      <c r="OPR499" s="1"/>
      <c r="OPS499" s="1"/>
      <c r="OPT499" s="1"/>
      <c r="OPU499" s="1"/>
      <c r="OPV499" s="1"/>
      <c r="OPW499" s="1"/>
      <c r="OPX499" s="1"/>
      <c r="OPY499" s="1"/>
      <c r="OPZ499" s="1"/>
      <c r="OQA499" s="1"/>
      <c r="OQB499" s="1"/>
      <c r="OQC499" s="1"/>
      <c r="OQD499" s="1"/>
      <c r="OQE499" s="1"/>
      <c r="OQF499" s="1"/>
      <c r="OQG499" s="1"/>
      <c r="OQH499" s="1"/>
      <c r="OQI499" s="1"/>
      <c r="OQJ499" s="1"/>
      <c r="OQK499" s="1"/>
      <c r="OQL499" s="1"/>
      <c r="OQM499" s="1"/>
      <c r="OQN499" s="1"/>
      <c r="OQO499" s="1"/>
      <c r="OQP499" s="1"/>
      <c r="OQQ499" s="1"/>
      <c r="OQR499" s="1"/>
      <c r="OQS499" s="1"/>
      <c r="OQT499" s="1"/>
      <c r="OQU499" s="1"/>
      <c r="OQV499" s="1"/>
      <c r="OQW499" s="1"/>
      <c r="OQX499" s="1"/>
      <c r="OQY499" s="1"/>
      <c r="OQZ499" s="1"/>
      <c r="ORA499" s="1"/>
      <c r="ORB499" s="1"/>
      <c r="ORC499" s="1"/>
      <c r="ORD499" s="1"/>
      <c r="ORE499" s="1"/>
      <c r="ORF499" s="1"/>
      <c r="ORG499" s="1"/>
      <c r="ORH499" s="1"/>
      <c r="ORI499" s="1"/>
      <c r="ORJ499" s="1"/>
      <c r="ORK499" s="1"/>
      <c r="ORL499" s="1"/>
      <c r="ORM499" s="1"/>
      <c r="ORN499" s="1"/>
      <c r="ORO499" s="1"/>
      <c r="ORP499" s="1"/>
      <c r="ORQ499" s="1"/>
      <c r="ORR499" s="1"/>
      <c r="ORS499" s="1"/>
      <c r="ORT499" s="1"/>
      <c r="ORU499" s="1"/>
      <c r="ORV499" s="1"/>
      <c r="ORW499" s="1"/>
      <c r="ORX499" s="1"/>
      <c r="ORY499" s="1"/>
      <c r="ORZ499" s="1"/>
      <c r="OSA499" s="1"/>
      <c r="OSB499" s="1"/>
      <c r="OSC499" s="1"/>
      <c r="OSD499" s="1"/>
      <c r="OSE499" s="1"/>
      <c r="OSF499" s="1"/>
      <c r="OSG499" s="1"/>
      <c r="OSH499" s="1"/>
      <c r="OSI499" s="1"/>
      <c r="OSJ499" s="1"/>
      <c r="OSK499" s="1"/>
      <c r="OSL499" s="1"/>
      <c r="OSM499" s="1"/>
      <c r="OSN499" s="1"/>
      <c r="OSO499" s="1"/>
      <c r="OSP499" s="1"/>
      <c r="OSQ499" s="1"/>
      <c r="OSR499" s="1"/>
      <c r="OSS499" s="1"/>
      <c r="OST499" s="1"/>
      <c r="OSU499" s="1"/>
      <c r="OSV499" s="1"/>
      <c r="OSW499" s="1"/>
      <c r="OSX499" s="1"/>
      <c r="OSY499" s="1"/>
      <c r="OSZ499" s="1"/>
      <c r="OTA499" s="1"/>
      <c r="OTB499" s="1"/>
      <c r="OTC499" s="1"/>
      <c r="OTD499" s="1"/>
      <c r="OTE499" s="1"/>
      <c r="OTF499" s="1"/>
      <c r="OTG499" s="1"/>
      <c r="OTH499" s="1"/>
      <c r="OTI499" s="1"/>
      <c r="OTJ499" s="1"/>
      <c r="OTK499" s="1"/>
      <c r="OTL499" s="1"/>
      <c r="OTM499" s="1"/>
      <c r="OTN499" s="1"/>
      <c r="OTO499" s="1"/>
      <c r="OTP499" s="1"/>
      <c r="OTQ499" s="1"/>
      <c r="OTR499" s="1"/>
      <c r="OTS499" s="1"/>
      <c r="OTT499" s="1"/>
      <c r="OTU499" s="1"/>
      <c r="OTV499" s="1"/>
      <c r="OTW499" s="1"/>
      <c r="OTX499" s="1"/>
      <c r="OTY499" s="1"/>
      <c r="OTZ499" s="1"/>
      <c r="OUA499" s="1"/>
      <c r="OUB499" s="1"/>
      <c r="OUC499" s="1"/>
      <c r="OUD499" s="1"/>
      <c r="OUE499" s="1"/>
      <c r="OUF499" s="1"/>
      <c r="OUG499" s="1"/>
      <c r="OUH499" s="1"/>
      <c r="OUI499" s="1"/>
      <c r="OUJ499" s="1"/>
      <c r="OUK499" s="1"/>
      <c r="OUL499" s="1"/>
      <c r="OUM499" s="1"/>
      <c r="OUN499" s="1"/>
      <c r="OUO499" s="1"/>
      <c r="OUP499" s="1"/>
      <c r="OUQ499" s="1"/>
      <c r="OUR499" s="1"/>
      <c r="OUS499" s="1"/>
      <c r="OUT499" s="1"/>
      <c r="OUU499" s="1"/>
      <c r="OUV499" s="1"/>
      <c r="OUW499" s="1"/>
      <c r="OUX499" s="1"/>
      <c r="OUY499" s="1"/>
      <c r="OUZ499" s="1"/>
      <c r="OVA499" s="1"/>
      <c r="OVB499" s="1"/>
      <c r="OVC499" s="1"/>
      <c r="OVD499" s="1"/>
      <c r="OVE499" s="1"/>
      <c r="OVF499" s="1"/>
      <c r="OVG499" s="1"/>
      <c r="OVH499" s="1"/>
      <c r="OVI499" s="1"/>
      <c r="OVJ499" s="1"/>
      <c r="OVK499" s="1"/>
      <c r="OVL499" s="1"/>
      <c r="OVM499" s="1"/>
      <c r="OVN499" s="1"/>
      <c r="OVO499" s="1"/>
      <c r="OVP499" s="1"/>
      <c r="OVQ499" s="1"/>
      <c r="OVR499" s="1"/>
      <c r="OVS499" s="1"/>
      <c r="OVT499" s="1"/>
      <c r="OVU499" s="1"/>
      <c r="OVV499" s="1"/>
      <c r="OVW499" s="1"/>
      <c r="OVX499" s="1"/>
      <c r="OVY499" s="1"/>
      <c r="OVZ499" s="1"/>
      <c r="OWA499" s="1"/>
      <c r="OWB499" s="1"/>
      <c r="OWC499" s="1"/>
      <c r="OWD499" s="1"/>
      <c r="OWE499" s="1"/>
      <c r="OWF499" s="1"/>
      <c r="OWG499" s="1"/>
      <c r="OWH499" s="1"/>
      <c r="OWI499" s="1"/>
      <c r="OWJ499" s="1"/>
      <c r="OWK499" s="1"/>
      <c r="OWL499" s="1"/>
      <c r="OWM499" s="1"/>
      <c r="OWN499" s="1"/>
      <c r="OWO499" s="1"/>
      <c r="OWP499" s="1"/>
      <c r="OWQ499" s="1"/>
      <c r="OWR499" s="1"/>
      <c r="OWS499" s="1"/>
      <c r="OWT499" s="1"/>
      <c r="OWU499" s="1"/>
      <c r="OWV499" s="1"/>
      <c r="OWW499" s="1"/>
      <c r="OWX499" s="1"/>
      <c r="OWY499" s="1"/>
      <c r="OWZ499" s="1"/>
      <c r="OXA499" s="1"/>
      <c r="OXB499" s="1"/>
      <c r="OXC499" s="1"/>
      <c r="OXD499" s="1"/>
      <c r="OXE499" s="1"/>
      <c r="OXF499" s="1"/>
      <c r="OXG499" s="1"/>
      <c r="OXH499" s="1"/>
      <c r="OXI499" s="1"/>
      <c r="OXJ499" s="1"/>
      <c r="OXK499" s="1"/>
      <c r="OXL499" s="1"/>
      <c r="OXM499" s="1"/>
      <c r="OXN499" s="1"/>
      <c r="OXO499" s="1"/>
      <c r="OXP499" s="1"/>
      <c r="OXQ499" s="1"/>
      <c r="OXR499" s="1"/>
      <c r="OXS499" s="1"/>
      <c r="OXT499" s="1"/>
      <c r="OXU499" s="1"/>
      <c r="OXV499" s="1"/>
      <c r="OXW499" s="1"/>
      <c r="OXX499" s="1"/>
      <c r="OXY499" s="1"/>
      <c r="OXZ499" s="1"/>
      <c r="OYA499" s="1"/>
      <c r="OYB499" s="1"/>
      <c r="OYC499" s="1"/>
      <c r="OYD499" s="1"/>
      <c r="OYE499" s="1"/>
      <c r="OYF499" s="1"/>
      <c r="OYG499" s="1"/>
      <c r="OYH499" s="1"/>
      <c r="OYI499" s="1"/>
      <c r="OYJ499" s="1"/>
      <c r="OYK499" s="1"/>
      <c r="OYL499" s="1"/>
      <c r="OYM499" s="1"/>
      <c r="OYN499" s="1"/>
      <c r="OYO499" s="1"/>
      <c r="OYP499" s="1"/>
      <c r="OYQ499" s="1"/>
      <c r="OYR499" s="1"/>
      <c r="OYS499" s="1"/>
      <c r="OYT499" s="1"/>
      <c r="OYU499" s="1"/>
      <c r="OYV499" s="1"/>
      <c r="OYW499" s="1"/>
      <c r="OYX499" s="1"/>
      <c r="OYY499" s="1"/>
      <c r="OYZ499" s="1"/>
      <c r="OZA499" s="1"/>
      <c r="OZB499" s="1"/>
      <c r="OZC499" s="1"/>
      <c r="OZD499" s="1"/>
      <c r="OZE499" s="1"/>
      <c r="OZF499" s="1"/>
      <c r="OZG499" s="1"/>
      <c r="OZH499" s="1"/>
      <c r="OZI499" s="1"/>
      <c r="OZJ499" s="1"/>
      <c r="OZK499" s="1"/>
      <c r="OZL499" s="1"/>
      <c r="OZM499" s="1"/>
      <c r="OZN499" s="1"/>
      <c r="OZO499" s="1"/>
      <c r="OZP499" s="1"/>
      <c r="OZQ499" s="1"/>
      <c r="OZR499" s="1"/>
      <c r="OZS499" s="1"/>
      <c r="OZT499" s="1"/>
      <c r="OZU499" s="1"/>
      <c r="OZV499" s="1"/>
      <c r="OZW499" s="1"/>
      <c r="OZX499" s="1"/>
      <c r="OZY499" s="1"/>
      <c r="OZZ499" s="1"/>
      <c r="PAA499" s="1"/>
      <c r="PAB499" s="1"/>
      <c r="PAC499" s="1"/>
      <c r="PAD499" s="1"/>
      <c r="PAE499" s="1"/>
      <c r="PAF499" s="1"/>
      <c r="PAG499" s="1"/>
      <c r="PAH499" s="1"/>
      <c r="PAI499" s="1"/>
      <c r="PAJ499" s="1"/>
      <c r="PAK499" s="1"/>
      <c r="PAL499" s="1"/>
      <c r="PAM499" s="1"/>
      <c r="PAN499" s="1"/>
      <c r="PAO499" s="1"/>
      <c r="PAP499" s="1"/>
      <c r="PAQ499" s="1"/>
      <c r="PAR499" s="1"/>
      <c r="PAS499" s="1"/>
      <c r="PAT499" s="1"/>
      <c r="PAU499" s="1"/>
      <c r="PAV499" s="1"/>
      <c r="PAW499" s="1"/>
      <c r="PAX499" s="1"/>
      <c r="PAY499" s="1"/>
      <c r="PAZ499" s="1"/>
      <c r="PBA499" s="1"/>
      <c r="PBB499" s="1"/>
      <c r="PBC499" s="1"/>
      <c r="PBD499" s="1"/>
      <c r="PBE499" s="1"/>
      <c r="PBF499" s="1"/>
      <c r="PBG499" s="1"/>
      <c r="PBH499" s="1"/>
      <c r="PBI499" s="1"/>
      <c r="PBJ499" s="1"/>
      <c r="PBK499" s="1"/>
      <c r="PBL499" s="1"/>
      <c r="PBM499" s="1"/>
      <c r="PBN499" s="1"/>
      <c r="PBO499" s="1"/>
      <c r="PBP499" s="1"/>
      <c r="PBQ499" s="1"/>
      <c r="PBR499" s="1"/>
      <c r="PBS499" s="1"/>
      <c r="PBT499" s="1"/>
      <c r="PBU499" s="1"/>
      <c r="PBV499" s="1"/>
      <c r="PBW499" s="1"/>
      <c r="PBX499" s="1"/>
      <c r="PBY499" s="1"/>
      <c r="PBZ499" s="1"/>
      <c r="PCA499" s="1"/>
      <c r="PCB499" s="1"/>
      <c r="PCC499" s="1"/>
      <c r="PCD499" s="1"/>
      <c r="PCE499" s="1"/>
      <c r="PCF499" s="1"/>
      <c r="PCG499" s="1"/>
      <c r="PCH499" s="1"/>
      <c r="PCI499" s="1"/>
      <c r="PCJ499" s="1"/>
      <c r="PCK499" s="1"/>
      <c r="PCL499" s="1"/>
      <c r="PCM499" s="1"/>
      <c r="PCN499" s="1"/>
      <c r="PCO499" s="1"/>
      <c r="PCP499" s="1"/>
      <c r="PCQ499" s="1"/>
      <c r="PCR499" s="1"/>
      <c r="PCS499" s="1"/>
      <c r="PCT499" s="1"/>
      <c r="PCU499" s="1"/>
      <c r="PCV499" s="1"/>
      <c r="PCW499" s="1"/>
      <c r="PCX499" s="1"/>
      <c r="PCY499" s="1"/>
      <c r="PCZ499" s="1"/>
      <c r="PDA499" s="1"/>
      <c r="PDB499" s="1"/>
      <c r="PDC499" s="1"/>
      <c r="PDD499" s="1"/>
      <c r="PDE499" s="1"/>
      <c r="PDF499" s="1"/>
      <c r="PDG499" s="1"/>
      <c r="PDH499" s="1"/>
      <c r="PDI499" s="1"/>
      <c r="PDJ499" s="1"/>
      <c r="PDK499" s="1"/>
      <c r="PDL499" s="1"/>
      <c r="PDM499" s="1"/>
      <c r="PDN499" s="1"/>
      <c r="PDO499" s="1"/>
      <c r="PDP499" s="1"/>
      <c r="PDQ499" s="1"/>
      <c r="PDR499" s="1"/>
      <c r="PDS499" s="1"/>
      <c r="PDT499" s="1"/>
      <c r="PDU499" s="1"/>
      <c r="PDV499" s="1"/>
      <c r="PDW499" s="1"/>
      <c r="PDX499" s="1"/>
      <c r="PDY499" s="1"/>
      <c r="PDZ499" s="1"/>
      <c r="PEA499" s="1"/>
      <c r="PEB499" s="1"/>
      <c r="PEC499" s="1"/>
      <c r="PED499" s="1"/>
      <c r="PEE499" s="1"/>
      <c r="PEF499" s="1"/>
      <c r="PEG499" s="1"/>
      <c r="PEH499" s="1"/>
      <c r="PEI499" s="1"/>
      <c r="PEJ499" s="1"/>
      <c r="PEK499" s="1"/>
      <c r="PEL499" s="1"/>
      <c r="PEM499" s="1"/>
      <c r="PEN499" s="1"/>
      <c r="PEO499" s="1"/>
      <c r="PEP499" s="1"/>
      <c r="PEQ499" s="1"/>
      <c r="PER499" s="1"/>
      <c r="PES499" s="1"/>
      <c r="PET499" s="1"/>
      <c r="PEU499" s="1"/>
      <c r="PEV499" s="1"/>
      <c r="PEW499" s="1"/>
      <c r="PEX499" s="1"/>
      <c r="PEY499" s="1"/>
      <c r="PEZ499" s="1"/>
      <c r="PFA499" s="1"/>
      <c r="PFB499" s="1"/>
      <c r="PFC499" s="1"/>
      <c r="PFD499" s="1"/>
      <c r="PFE499" s="1"/>
      <c r="PFF499" s="1"/>
      <c r="PFG499" s="1"/>
      <c r="PFH499" s="1"/>
      <c r="PFI499" s="1"/>
      <c r="PFJ499" s="1"/>
      <c r="PFK499" s="1"/>
      <c r="PFL499" s="1"/>
      <c r="PFM499" s="1"/>
      <c r="PFN499" s="1"/>
      <c r="PFO499" s="1"/>
      <c r="PFP499" s="1"/>
      <c r="PFQ499" s="1"/>
      <c r="PFR499" s="1"/>
      <c r="PFS499" s="1"/>
      <c r="PFT499" s="1"/>
      <c r="PFU499" s="1"/>
      <c r="PFV499" s="1"/>
      <c r="PFW499" s="1"/>
      <c r="PFX499" s="1"/>
      <c r="PFY499" s="1"/>
      <c r="PFZ499" s="1"/>
      <c r="PGA499" s="1"/>
      <c r="PGB499" s="1"/>
      <c r="PGC499" s="1"/>
      <c r="PGD499" s="1"/>
      <c r="PGE499" s="1"/>
      <c r="PGF499" s="1"/>
      <c r="PGG499" s="1"/>
      <c r="PGH499" s="1"/>
      <c r="PGI499" s="1"/>
      <c r="PGJ499" s="1"/>
      <c r="PGK499" s="1"/>
      <c r="PGL499" s="1"/>
      <c r="PGM499" s="1"/>
      <c r="PGN499" s="1"/>
      <c r="PGO499" s="1"/>
      <c r="PGP499" s="1"/>
      <c r="PGQ499" s="1"/>
      <c r="PGR499" s="1"/>
      <c r="PGS499" s="1"/>
      <c r="PGT499" s="1"/>
      <c r="PGU499" s="1"/>
      <c r="PGV499" s="1"/>
      <c r="PGW499" s="1"/>
      <c r="PGX499" s="1"/>
      <c r="PGY499" s="1"/>
      <c r="PGZ499" s="1"/>
      <c r="PHA499" s="1"/>
      <c r="PHB499" s="1"/>
      <c r="PHC499" s="1"/>
      <c r="PHD499" s="1"/>
      <c r="PHE499" s="1"/>
      <c r="PHF499" s="1"/>
      <c r="PHG499" s="1"/>
      <c r="PHH499" s="1"/>
      <c r="PHI499" s="1"/>
      <c r="PHJ499" s="1"/>
      <c r="PHK499" s="1"/>
      <c r="PHL499" s="1"/>
      <c r="PHM499" s="1"/>
      <c r="PHN499" s="1"/>
      <c r="PHO499" s="1"/>
      <c r="PHP499" s="1"/>
      <c r="PHQ499" s="1"/>
      <c r="PHR499" s="1"/>
      <c r="PHS499" s="1"/>
      <c r="PHT499" s="1"/>
      <c r="PHU499" s="1"/>
      <c r="PHV499" s="1"/>
      <c r="PHW499" s="1"/>
      <c r="PHX499" s="1"/>
      <c r="PHY499" s="1"/>
      <c r="PHZ499" s="1"/>
      <c r="PIA499" s="1"/>
      <c r="PIB499" s="1"/>
      <c r="PIC499" s="1"/>
      <c r="PID499" s="1"/>
      <c r="PIE499" s="1"/>
      <c r="PIF499" s="1"/>
      <c r="PIG499" s="1"/>
      <c r="PIH499" s="1"/>
      <c r="PII499" s="1"/>
      <c r="PIJ499" s="1"/>
      <c r="PIK499" s="1"/>
      <c r="PIL499" s="1"/>
      <c r="PIM499" s="1"/>
      <c r="PIN499" s="1"/>
      <c r="PIO499" s="1"/>
      <c r="PIP499" s="1"/>
      <c r="PIQ499" s="1"/>
      <c r="PIR499" s="1"/>
      <c r="PIS499" s="1"/>
      <c r="PIT499" s="1"/>
      <c r="PIU499" s="1"/>
      <c r="PIV499" s="1"/>
      <c r="PIW499" s="1"/>
      <c r="PIX499" s="1"/>
      <c r="PIY499" s="1"/>
      <c r="PIZ499" s="1"/>
      <c r="PJA499" s="1"/>
      <c r="PJB499" s="1"/>
      <c r="PJC499" s="1"/>
      <c r="PJD499" s="1"/>
      <c r="PJE499" s="1"/>
      <c r="PJF499" s="1"/>
      <c r="PJG499" s="1"/>
      <c r="PJH499" s="1"/>
      <c r="PJI499" s="1"/>
      <c r="PJJ499" s="1"/>
      <c r="PJK499" s="1"/>
      <c r="PJL499" s="1"/>
      <c r="PJM499" s="1"/>
      <c r="PJN499" s="1"/>
      <c r="PJO499" s="1"/>
      <c r="PJP499" s="1"/>
      <c r="PJQ499" s="1"/>
      <c r="PJR499" s="1"/>
      <c r="PJS499" s="1"/>
      <c r="PJT499" s="1"/>
      <c r="PJU499" s="1"/>
      <c r="PJV499" s="1"/>
      <c r="PJW499" s="1"/>
      <c r="PJX499" s="1"/>
      <c r="PJY499" s="1"/>
      <c r="PJZ499" s="1"/>
      <c r="PKA499" s="1"/>
      <c r="PKB499" s="1"/>
      <c r="PKC499" s="1"/>
      <c r="PKD499" s="1"/>
      <c r="PKE499" s="1"/>
      <c r="PKF499" s="1"/>
      <c r="PKG499" s="1"/>
      <c r="PKH499" s="1"/>
      <c r="PKI499" s="1"/>
      <c r="PKJ499" s="1"/>
      <c r="PKK499" s="1"/>
      <c r="PKL499" s="1"/>
      <c r="PKM499" s="1"/>
      <c r="PKN499" s="1"/>
      <c r="PKO499" s="1"/>
      <c r="PKP499" s="1"/>
      <c r="PKQ499" s="1"/>
      <c r="PKR499" s="1"/>
      <c r="PKS499" s="1"/>
      <c r="PKT499" s="1"/>
      <c r="PKU499" s="1"/>
      <c r="PKV499" s="1"/>
      <c r="PKW499" s="1"/>
      <c r="PKX499" s="1"/>
      <c r="PKY499" s="1"/>
      <c r="PKZ499" s="1"/>
      <c r="PLA499" s="1"/>
      <c r="PLB499" s="1"/>
      <c r="PLC499" s="1"/>
      <c r="PLD499" s="1"/>
      <c r="PLE499" s="1"/>
      <c r="PLF499" s="1"/>
      <c r="PLG499" s="1"/>
      <c r="PLH499" s="1"/>
      <c r="PLI499" s="1"/>
      <c r="PLJ499" s="1"/>
      <c r="PLK499" s="1"/>
      <c r="PLL499" s="1"/>
      <c r="PLM499" s="1"/>
      <c r="PLN499" s="1"/>
      <c r="PLO499" s="1"/>
      <c r="PLP499" s="1"/>
      <c r="PLQ499" s="1"/>
      <c r="PLR499" s="1"/>
      <c r="PLS499" s="1"/>
      <c r="PLT499" s="1"/>
      <c r="PLU499" s="1"/>
      <c r="PLV499" s="1"/>
      <c r="PLW499" s="1"/>
      <c r="PLX499" s="1"/>
      <c r="PLY499" s="1"/>
      <c r="PLZ499" s="1"/>
      <c r="PMA499" s="1"/>
      <c r="PMB499" s="1"/>
      <c r="PMC499" s="1"/>
      <c r="PMD499" s="1"/>
      <c r="PME499" s="1"/>
      <c r="PMF499" s="1"/>
      <c r="PMG499" s="1"/>
      <c r="PMH499" s="1"/>
      <c r="PMI499" s="1"/>
      <c r="PMJ499" s="1"/>
      <c r="PMK499" s="1"/>
      <c r="PML499" s="1"/>
      <c r="PMM499" s="1"/>
      <c r="PMN499" s="1"/>
      <c r="PMO499" s="1"/>
      <c r="PMP499" s="1"/>
      <c r="PMQ499" s="1"/>
      <c r="PMR499" s="1"/>
      <c r="PMS499" s="1"/>
      <c r="PMT499" s="1"/>
      <c r="PMU499" s="1"/>
      <c r="PMV499" s="1"/>
      <c r="PMW499" s="1"/>
      <c r="PMX499" s="1"/>
      <c r="PMY499" s="1"/>
      <c r="PMZ499" s="1"/>
      <c r="PNA499" s="1"/>
      <c r="PNB499" s="1"/>
      <c r="PNC499" s="1"/>
      <c r="PND499" s="1"/>
      <c r="PNE499" s="1"/>
      <c r="PNF499" s="1"/>
      <c r="PNG499" s="1"/>
      <c r="PNH499" s="1"/>
      <c r="PNI499" s="1"/>
      <c r="PNJ499" s="1"/>
      <c r="PNK499" s="1"/>
      <c r="PNL499" s="1"/>
      <c r="PNM499" s="1"/>
      <c r="PNN499" s="1"/>
      <c r="PNO499" s="1"/>
      <c r="PNP499" s="1"/>
      <c r="PNQ499" s="1"/>
      <c r="PNR499" s="1"/>
      <c r="PNS499" s="1"/>
      <c r="PNT499" s="1"/>
      <c r="PNU499" s="1"/>
      <c r="PNV499" s="1"/>
      <c r="PNW499" s="1"/>
      <c r="PNX499" s="1"/>
      <c r="PNY499" s="1"/>
      <c r="PNZ499" s="1"/>
      <c r="POA499" s="1"/>
      <c r="POB499" s="1"/>
      <c r="POC499" s="1"/>
      <c r="POD499" s="1"/>
      <c r="POE499" s="1"/>
      <c r="POF499" s="1"/>
      <c r="POG499" s="1"/>
      <c r="POH499" s="1"/>
      <c r="POI499" s="1"/>
      <c r="POJ499" s="1"/>
      <c r="POK499" s="1"/>
      <c r="POL499" s="1"/>
      <c r="POM499" s="1"/>
      <c r="PON499" s="1"/>
      <c r="POO499" s="1"/>
      <c r="POP499" s="1"/>
      <c r="POQ499" s="1"/>
      <c r="POR499" s="1"/>
      <c r="POS499" s="1"/>
      <c r="POT499" s="1"/>
      <c r="POU499" s="1"/>
      <c r="POV499" s="1"/>
      <c r="POW499" s="1"/>
      <c r="POX499" s="1"/>
      <c r="POY499" s="1"/>
      <c r="POZ499" s="1"/>
      <c r="PPA499" s="1"/>
      <c r="PPB499" s="1"/>
      <c r="PPC499" s="1"/>
      <c r="PPD499" s="1"/>
      <c r="PPE499" s="1"/>
      <c r="PPF499" s="1"/>
      <c r="PPG499" s="1"/>
      <c r="PPH499" s="1"/>
      <c r="PPI499" s="1"/>
      <c r="PPJ499" s="1"/>
      <c r="PPK499" s="1"/>
      <c r="PPL499" s="1"/>
      <c r="PPM499" s="1"/>
      <c r="PPN499" s="1"/>
      <c r="PPO499" s="1"/>
      <c r="PPP499" s="1"/>
      <c r="PPQ499" s="1"/>
      <c r="PPR499" s="1"/>
      <c r="PPS499" s="1"/>
      <c r="PPT499" s="1"/>
      <c r="PPU499" s="1"/>
      <c r="PPV499" s="1"/>
      <c r="PPW499" s="1"/>
      <c r="PPX499" s="1"/>
      <c r="PPY499" s="1"/>
      <c r="PPZ499" s="1"/>
      <c r="PQA499" s="1"/>
      <c r="PQB499" s="1"/>
      <c r="PQC499" s="1"/>
      <c r="PQD499" s="1"/>
      <c r="PQE499" s="1"/>
      <c r="PQF499" s="1"/>
      <c r="PQG499" s="1"/>
      <c r="PQH499" s="1"/>
      <c r="PQI499" s="1"/>
      <c r="PQJ499" s="1"/>
      <c r="PQK499" s="1"/>
      <c r="PQL499" s="1"/>
      <c r="PQM499" s="1"/>
      <c r="PQN499" s="1"/>
      <c r="PQO499" s="1"/>
      <c r="PQP499" s="1"/>
      <c r="PQQ499" s="1"/>
      <c r="PQR499" s="1"/>
      <c r="PQS499" s="1"/>
      <c r="PQT499" s="1"/>
      <c r="PQU499" s="1"/>
      <c r="PQV499" s="1"/>
      <c r="PQW499" s="1"/>
      <c r="PQX499" s="1"/>
      <c r="PQY499" s="1"/>
      <c r="PQZ499" s="1"/>
      <c r="PRA499" s="1"/>
      <c r="PRB499" s="1"/>
      <c r="PRC499" s="1"/>
      <c r="PRD499" s="1"/>
      <c r="PRE499" s="1"/>
      <c r="PRF499" s="1"/>
      <c r="PRG499" s="1"/>
      <c r="PRH499" s="1"/>
      <c r="PRI499" s="1"/>
      <c r="PRJ499" s="1"/>
      <c r="PRK499" s="1"/>
      <c r="PRL499" s="1"/>
      <c r="PRM499" s="1"/>
      <c r="PRN499" s="1"/>
      <c r="PRO499" s="1"/>
      <c r="PRP499" s="1"/>
      <c r="PRQ499" s="1"/>
      <c r="PRR499" s="1"/>
      <c r="PRS499" s="1"/>
      <c r="PRT499" s="1"/>
      <c r="PRU499" s="1"/>
      <c r="PRV499" s="1"/>
      <c r="PRW499" s="1"/>
      <c r="PRX499" s="1"/>
      <c r="PRY499" s="1"/>
      <c r="PRZ499" s="1"/>
      <c r="PSA499" s="1"/>
      <c r="PSB499" s="1"/>
      <c r="PSC499" s="1"/>
      <c r="PSD499" s="1"/>
      <c r="PSE499" s="1"/>
      <c r="PSF499" s="1"/>
      <c r="PSG499" s="1"/>
      <c r="PSH499" s="1"/>
      <c r="PSI499" s="1"/>
      <c r="PSJ499" s="1"/>
      <c r="PSK499" s="1"/>
      <c r="PSL499" s="1"/>
      <c r="PSM499" s="1"/>
      <c r="PSN499" s="1"/>
      <c r="PSO499" s="1"/>
      <c r="PSP499" s="1"/>
      <c r="PSQ499" s="1"/>
      <c r="PSR499" s="1"/>
      <c r="PSS499" s="1"/>
      <c r="PST499" s="1"/>
      <c r="PSU499" s="1"/>
      <c r="PSV499" s="1"/>
      <c r="PSW499" s="1"/>
      <c r="PSX499" s="1"/>
      <c r="PSY499" s="1"/>
      <c r="PSZ499" s="1"/>
      <c r="PTA499" s="1"/>
      <c r="PTB499" s="1"/>
      <c r="PTC499" s="1"/>
      <c r="PTD499" s="1"/>
      <c r="PTE499" s="1"/>
      <c r="PTF499" s="1"/>
      <c r="PTG499" s="1"/>
      <c r="PTH499" s="1"/>
      <c r="PTI499" s="1"/>
      <c r="PTJ499" s="1"/>
      <c r="PTK499" s="1"/>
      <c r="PTL499" s="1"/>
      <c r="PTM499" s="1"/>
      <c r="PTN499" s="1"/>
      <c r="PTO499" s="1"/>
      <c r="PTP499" s="1"/>
      <c r="PTQ499" s="1"/>
      <c r="PTR499" s="1"/>
      <c r="PTS499" s="1"/>
      <c r="PTT499" s="1"/>
      <c r="PTU499" s="1"/>
      <c r="PTV499" s="1"/>
      <c r="PTW499" s="1"/>
      <c r="PTX499" s="1"/>
      <c r="PTY499" s="1"/>
      <c r="PTZ499" s="1"/>
      <c r="PUA499" s="1"/>
      <c r="PUB499" s="1"/>
      <c r="PUC499" s="1"/>
      <c r="PUD499" s="1"/>
      <c r="PUE499" s="1"/>
      <c r="PUF499" s="1"/>
      <c r="PUG499" s="1"/>
      <c r="PUH499" s="1"/>
      <c r="PUI499" s="1"/>
      <c r="PUJ499" s="1"/>
      <c r="PUK499" s="1"/>
      <c r="PUL499" s="1"/>
      <c r="PUM499" s="1"/>
      <c r="PUN499" s="1"/>
      <c r="PUO499" s="1"/>
      <c r="PUP499" s="1"/>
      <c r="PUQ499" s="1"/>
      <c r="PUR499" s="1"/>
      <c r="PUS499" s="1"/>
      <c r="PUT499" s="1"/>
      <c r="PUU499" s="1"/>
      <c r="PUV499" s="1"/>
      <c r="PUW499" s="1"/>
      <c r="PUX499" s="1"/>
      <c r="PUY499" s="1"/>
      <c r="PUZ499" s="1"/>
      <c r="PVA499" s="1"/>
      <c r="PVB499" s="1"/>
      <c r="PVC499" s="1"/>
      <c r="PVD499" s="1"/>
      <c r="PVE499" s="1"/>
      <c r="PVF499" s="1"/>
      <c r="PVG499" s="1"/>
      <c r="PVH499" s="1"/>
      <c r="PVI499" s="1"/>
      <c r="PVJ499" s="1"/>
      <c r="PVK499" s="1"/>
      <c r="PVL499" s="1"/>
      <c r="PVM499" s="1"/>
      <c r="PVN499" s="1"/>
      <c r="PVO499" s="1"/>
      <c r="PVP499" s="1"/>
      <c r="PVQ499" s="1"/>
      <c r="PVR499" s="1"/>
      <c r="PVS499" s="1"/>
      <c r="PVT499" s="1"/>
      <c r="PVU499" s="1"/>
      <c r="PVV499" s="1"/>
      <c r="PVW499" s="1"/>
      <c r="PVX499" s="1"/>
      <c r="PVY499" s="1"/>
      <c r="PVZ499" s="1"/>
      <c r="PWA499" s="1"/>
      <c r="PWB499" s="1"/>
      <c r="PWC499" s="1"/>
      <c r="PWD499" s="1"/>
      <c r="PWE499" s="1"/>
      <c r="PWF499" s="1"/>
      <c r="PWG499" s="1"/>
      <c r="PWH499" s="1"/>
      <c r="PWI499" s="1"/>
      <c r="PWJ499" s="1"/>
      <c r="PWK499" s="1"/>
      <c r="PWL499" s="1"/>
      <c r="PWM499" s="1"/>
      <c r="PWN499" s="1"/>
      <c r="PWO499" s="1"/>
      <c r="PWP499" s="1"/>
      <c r="PWQ499" s="1"/>
      <c r="PWR499" s="1"/>
      <c r="PWS499" s="1"/>
      <c r="PWT499" s="1"/>
      <c r="PWU499" s="1"/>
      <c r="PWV499" s="1"/>
      <c r="PWW499" s="1"/>
      <c r="PWX499" s="1"/>
      <c r="PWY499" s="1"/>
      <c r="PWZ499" s="1"/>
      <c r="PXA499" s="1"/>
      <c r="PXB499" s="1"/>
      <c r="PXC499" s="1"/>
      <c r="PXD499" s="1"/>
      <c r="PXE499" s="1"/>
      <c r="PXF499" s="1"/>
      <c r="PXG499" s="1"/>
      <c r="PXH499" s="1"/>
      <c r="PXI499" s="1"/>
      <c r="PXJ499" s="1"/>
      <c r="PXK499" s="1"/>
      <c r="PXL499" s="1"/>
      <c r="PXM499" s="1"/>
      <c r="PXN499" s="1"/>
      <c r="PXO499" s="1"/>
      <c r="PXP499" s="1"/>
      <c r="PXQ499" s="1"/>
      <c r="PXR499" s="1"/>
      <c r="PXS499" s="1"/>
      <c r="PXT499" s="1"/>
      <c r="PXU499" s="1"/>
      <c r="PXV499" s="1"/>
      <c r="PXW499" s="1"/>
      <c r="PXX499" s="1"/>
      <c r="PXY499" s="1"/>
      <c r="PXZ499" s="1"/>
      <c r="PYA499" s="1"/>
      <c r="PYB499" s="1"/>
      <c r="PYC499" s="1"/>
      <c r="PYD499" s="1"/>
      <c r="PYE499" s="1"/>
      <c r="PYF499" s="1"/>
      <c r="PYG499" s="1"/>
      <c r="PYH499" s="1"/>
      <c r="PYI499" s="1"/>
      <c r="PYJ499" s="1"/>
      <c r="PYK499" s="1"/>
      <c r="PYL499" s="1"/>
      <c r="PYM499" s="1"/>
      <c r="PYN499" s="1"/>
      <c r="PYO499" s="1"/>
      <c r="PYP499" s="1"/>
      <c r="PYQ499" s="1"/>
      <c r="PYR499" s="1"/>
      <c r="PYS499" s="1"/>
      <c r="PYT499" s="1"/>
      <c r="PYU499" s="1"/>
      <c r="PYV499" s="1"/>
      <c r="PYW499" s="1"/>
      <c r="PYX499" s="1"/>
      <c r="PYY499" s="1"/>
      <c r="PYZ499" s="1"/>
      <c r="PZA499" s="1"/>
      <c r="PZB499" s="1"/>
      <c r="PZC499" s="1"/>
      <c r="PZD499" s="1"/>
      <c r="PZE499" s="1"/>
      <c r="PZF499" s="1"/>
      <c r="PZG499" s="1"/>
      <c r="PZH499" s="1"/>
      <c r="PZI499" s="1"/>
      <c r="PZJ499" s="1"/>
      <c r="PZK499" s="1"/>
      <c r="PZL499" s="1"/>
      <c r="PZM499" s="1"/>
      <c r="PZN499" s="1"/>
      <c r="PZO499" s="1"/>
      <c r="PZP499" s="1"/>
      <c r="PZQ499" s="1"/>
      <c r="PZR499" s="1"/>
      <c r="PZS499" s="1"/>
      <c r="PZT499" s="1"/>
      <c r="PZU499" s="1"/>
      <c r="PZV499" s="1"/>
      <c r="PZW499" s="1"/>
      <c r="PZX499" s="1"/>
      <c r="PZY499" s="1"/>
      <c r="PZZ499" s="1"/>
      <c r="QAA499" s="1"/>
      <c r="QAB499" s="1"/>
      <c r="QAC499" s="1"/>
      <c r="QAD499" s="1"/>
      <c r="QAE499" s="1"/>
      <c r="QAF499" s="1"/>
      <c r="QAG499" s="1"/>
      <c r="QAH499" s="1"/>
      <c r="QAI499" s="1"/>
      <c r="QAJ499" s="1"/>
      <c r="QAK499" s="1"/>
      <c r="QAL499" s="1"/>
      <c r="QAM499" s="1"/>
      <c r="QAN499" s="1"/>
      <c r="QAO499" s="1"/>
      <c r="QAP499" s="1"/>
      <c r="QAQ499" s="1"/>
      <c r="QAR499" s="1"/>
      <c r="QAS499" s="1"/>
      <c r="QAT499" s="1"/>
      <c r="QAU499" s="1"/>
      <c r="QAV499" s="1"/>
      <c r="QAW499" s="1"/>
      <c r="QAX499" s="1"/>
      <c r="QAY499" s="1"/>
      <c r="QAZ499" s="1"/>
      <c r="QBA499" s="1"/>
      <c r="QBB499" s="1"/>
      <c r="QBC499" s="1"/>
      <c r="QBD499" s="1"/>
      <c r="QBE499" s="1"/>
      <c r="QBF499" s="1"/>
      <c r="QBG499" s="1"/>
      <c r="QBH499" s="1"/>
      <c r="QBI499" s="1"/>
      <c r="QBJ499" s="1"/>
      <c r="QBK499" s="1"/>
      <c r="QBL499" s="1"/>
      <c r="QBM499" s="1"/>
      <c r="QBN499" s="1"/>
      <c r="QBO499" s="1"/>
      <c r="QBP499" s="1"/>
      <c r="QBQ499" s="1"/>
      <c r="QBR499" s="1"/>
      <c r="QBS499" s="1"/>
      <c r="QBT499" s="1"/>
      <c r="QBU499" s="1"/>
      <c r="QBV499" s="1"/>
      <c r="QBW499" s="1"/>
      <c r="QBX499" s="1"/>
      <c r="QBY499" s="1"/>
      <c r="QBZ499" s="1"/>
      <c r="QCA499" s="1"/>
      <c r="QCB499" s="1"/>
      <c r="QCC499" s="1"/>
      <c r="QCD499" s="1"/>
      <c r="QCE499" s="1"/>
      <c r="QCF499" s="1"/>
      <c r="QCG499" s="1"/>
      <c r="QCH499" s="1"/>
      <c r="QCI499" s="1"/>
      <c r="QCJ499" s="1"/>
      <c r="QCK499" s="1"/>
      <c r="QCL499" s="1"/>
      <c r="QCM499" s="1"/>
      <c r="QCN499" s="1"/>
      <c r="QCO499" s="1"/>
      <c r="QCP499" s="1"/>
      <c r="QCQ499" s="1"/>
      <c r="QCR499" s="1"/>
      <c r="QCS499" s="1"/>
      <c r="QCT499" s="1"/>
      <c r="QCU499" s="1"/>
      <c r="QCV499" s="1"/>
      <c r="QCW499" s="1"/>
      <c r="QCX499" s="1"/>
      <c r="QCY499" s="1"/>
      <c r="QCZ499" s="1"/>
      <c r="QDA499" s="1"/>
      <c r="QDB499" s="1"/>
      <c r="QDC499" s="1"/>
      <c r="QDD499" s="1"/>
      <c r="QDE499" s="1"/>
      <c r="QDF499" s="1"/>
      <c r="QDG499" s="1"/>
      <c r="QDH499" s="1"/>
      <c r="QDI499" s="1"/>
      <c r="QDJ499" s="1"/>
      <c r="QDK499" s="1"/>
      <c r="QDL499" s="1"/>
      <c r="QDM499" s="1"/>
      <c r="QDN499" s="1"/>
      <c r="QDO499" s="1"/>
      <c r="QDP499" s="1"/>
      <c r="QDQ499" s="1"/>
      <c r="QDR499" s="1"/>
      <c r="QDS499" s="1"/>
      <c r="QDT499" s="1"/>
      <c r="QDU499" s="1"/>
      <c r="QDV499" s="1"/>
      <c r="QDW499" s="1"/>
      <c r="QDX499" s="1"/>
      <c r="QDY499" s="1"/>
      <c r="QDZ499" s="1"/>
      <c r="QEA499" s="1"/>
      <c r="QEB499" s="1"/>
      <c r="QEC499" s="1"/>
      <c r="QED499" s="1"/>
      <c r="QEE499" s="1"/>
      <c r="QEF499" s="1"/>
      <c r="QEG499" s="1"/>
      <c r="QEH499" s="1"/>
      <c r="QEI499" s="1"/>
      <c r="QEJ499" s="1"/>
      <c r="QEK499" s="1"/>
      <c r="QEL499" s="1"/>
      <c r="QEM499" s="1"/>
      <c r="QEN499" s="1"/>
      <c r="QEO499" s="1"/>
      <c r="QEP499" s="1"/>
      <c r="QEQ499" s="1"/>
      <c r="QER499" s="1"/>
      <c r="QES499" s="1"/>
      <c r="QET499" s="1"/>
      <c r="QEU499" s="1"/>
      <c r="QEV499" s="1"/>
      <c r="QEW499" s="1"/>
      <c r="QEX499" s="1"/>
      <c r="QEY499" s="1"/>
      <c r="QEZ499" s="1"/>
      <c r="QFA499" s="1"/>
      <c r="QFB499" s="1"/>
      <c r="QFC499" s="1"/>
      <c r="QFD499" s="1"/>
      <c r="QFE499" s="1"/>
      <c r="QFF499" s="1"/>
      <c r="QFG499" s="1"/>
      <c r="QFH499" s="1"/>
      <c r="QFI499" s="1"/>
      <c r="QFJ499" s="1"/>
      <c r="QFK499" s="1"/>
      <c r="QFL499" s="1"/>
      <c r="QFM499" s="1"/>
      <c r="QFN499" s="1"/>
      <c r="QFO499" s="1"/>
      <c r="QFP499" s="1"/>
      <c r="QFQ499" s="1"/>
      <c r="QFR499" s="1"/>
      <c r="QFS499" s="1"/>
      <c r="QFT499" s="1"/>
      <c r="QFU499" s="1"/>
      <c r="QFV499" s="1"/>
      <c r="QFW499" s="1"/>
      <c r="QFX499" s="1"/>
      <c r="QFY499" s="1"/>
      <c r="QFZ499" s="1"/>
      <c r="QGA499" s="1"/>
      <c r="QGB499" s="1"/>
      <c r="QGC499" s="1"/>
      <c r="QGD499" s="1"/>
      <c r="QGE499" s="1"/>
      <c r="QGF499" s="1"/>
      <c r="QGG499" s="1"/>
      <c r="QGH499" s="1"/>
      <c r="QGI499" s="1"/>
      <c r="QGJ499" s="1"/>
      <c r="QGK499" s="1"/>
      <c r="QGL499" s="1"/>
      <c r="QGM499" s="1"/>
      <c r="QGN499" s="1"/>
      <c r="QGO499" s="1"/>
      <c r="QGP499" s="1"/>
      <c r="QGQ499" s="1"/>
      <c r="QGR499" s="1"/>
      <c r="QGS499" s="1"/>
      <c r="QGT499" s="1"/>
      <c r="QGU499" s="1"/>
      <c r="QGV499" s="1"/>
      <c r="QGW499" s="1"/>
      <c r="QGX499" s="1"/>
      <c r="QGY499" s="1"/>
      <c r="QGZ499" s="1"/>
      <c r="QHA499" s="1"/>
      <c r="QHB499" s="1"/>
      <c r="QHC499" s="1"/>
      <c r="QHD499" s="1"/>
      <c r="QHE499" s="1"/>
      <c r="QHF499" s="1"/>
      <c r="QHG499" s="1"/>
      <c r="QHH499" s="1"/>
      <c r="QHI499" s="1"/>
      <c r="QHJ499" s="1"/>
      <c r="QHK499" s="1"/>
      <c r="QHL499" s="1"/>
      <c r="QHM499" s="1"/>
      <c r="QHN499" s="1"/>
      <c r="QHO499" s="1"/>
      <c r="QHP499" s="1"/>
      <c r="QHQ499" s="1"/>
      <c r="QHR499" s="1"/>
      <c r="QHS499" s="1"/>
      <c r="QHT499" s="1"/>
      <c r="QHU499" s="1"/>
      <c r="QHV499" s="1"/>
      <c r="QHW499" s="1"/>
      <c r="QHX499" s="1"/>
      <c r="QHY499" s="1"/>
      <c r="QHZ499" s="1"/>
      <c r="QIA499" s="1"/>
      <c r="QIB499" s="1"/>
      <c r="QIC499" s="1"/>
      <c r="QID499" s="1"/>
      <c r="QIE499" s="1"/>
      <c r="QIF499" s="1"/>
      <c r="QIG499" s="1"/>
      <c r="QIH499" s="1"/>
      <c r="QII499" s="1"/>
      <c r="QIJ499" s="1"/>
      <c r="QIK499" s="1"/>
      <c r="QIL499" s="1"/>
      <c r="QIM499" s="1"/>
      <c r="QIN499" s="1"/>
      <c r="QIO499" s="1"/>
      <c r="QIP499" s="1"/>
      <c r="QIQ499" s="1"/>
      <c r="QIR499" s="1"/>
      <c r="QIS499" s="1"/>
      <c r="QIT499" s="1"/>
      <c r="QIU499" s="1"/>
      <c r="QIV499" s="1"/>
      <c r="QIW499" s="1"/>
      <c r="QIX499" s="1"/>
      <c r="QIY499" s="1"/>
      <c r="QIZ499" s="1"/>
      <c r="QJA499" s="1"/>
      <c r="QJB499" s="1"/>
      <c r="QJC499" s="1"/>
      <c r="QJD499" s="1"/>
      <c r="QJE499" s="1"/>
      <c r="QJF499" s="1"/>
      <c r="QJG499" s="1"/>
      <c r="QJH499" s="1"/>
      <c r="QJI499" s="1"/>
      <c r="QJJ499" s="1"/>
      <c r="QJK499" s="1"/>
      <c r="QJL499" s="1"/>
      <c r="QJM499" s="1"/>
      <c r="QJN499" s="1"/>
      <c r="QJO499" s="1"/>
      <c r="QJP499" s="1"/>
      <c r="QJQ499" s="1"/>
      <c r="QJR499" s="1"/>
      <c r="QJS499" s="1"/>
      <c r="QJT499" s="1"/>
      <c r="QJU499" s="1"/>
      <c r="QJV499" s="1"/>
      <c r="QJW499" s="1"/>
      <c r="QJX499" s="1"/>
      <c r="QJY499" s="1"/>
      <c r="QJZ499" s="1"/>
      <c r="QKA499" s="1"/>
      <c r="QKB499" s="1"/>
      <c r="QKC499" s="1"/>
      <c r="QKD499" s="1"/>
      <c r="QKE499" s="1"/>
      <c r="QKF499" s="1"/>
      <c r="QKG499" s="1"/>
      <c r="QKH499" s="1"/>
      <c r="QKI499" s="1"/>
      <c r="QKJ499" s="1"/>
      <c r="QKK499" s="1"/>
      <c r="QKL499" s="1"/>
      <c r="QKM499" s="1"/>
      <c r="QKN499" s="1"/>
      <c r="QKO499" s="1"/>
      <c r="QKP499" s="1"/>
      <c r="QKQ499" s="1"/>
      <c r="QKR499" s="1"/>
      <c r="QKS499" s="1"/>
      <c r="QKT499" s="1"/>
      <c r="QKU499" s="1"/>
      <c r="QKV499" s="1"/>
      <c r="QKW499" s="1"/>
      <c r="QKX499" s="1"/>
      <c r="QKY499" s="1"/>
      <c r="QKZ499" s="1"/>
      <c r="QLA499" s="1"/>
      <c r="QLB499" s="1"/>
      <c r="QLC499" s="1"/>
      <c r="QLD499" s="1"/>
      <c r="QLE499" s="1"/>
      <c r="QLF499" s="1"/>
      <c r="QLG499" s="1"/>
      <c r="QLH499" s="1"/>
      <c r="QLI499" s="1"/>
      <c r="QLJ499" s="1"/>
      <c r="QLK499" s="1"/>
      <c r="QLL499" s="1"/>
      <c r="QLM499" s="1"/>
      <c r="QLN499" s="1"/>
      <c r="QLO499" s="1"/>
      <c r="QLP499" s="1"/>
      <c r="QLQ499" s="1"/>
      <c r="QLR499" s="1"/>
      <c r="QLS499" s="1"/>
      <c r="QLT499" s="1"/>
      <c r="QLU499" s="1"/>
      <c r="QLV499" s="1"/>
      <c r="QLW499" s="1"/>
      <c r="QLX499" s="1"/>
      <c r="QLY499" s="1"/>
      <c r="QLZ499" s="1"/>
      <c r="QMA499" s="1"/>
      <c r="QMB499" s="1"/>
      <c r="QMC499" s="1"/>
      <c r="QMD499" s="1"/>
      <c r="QME499" s="1"/>
      <c r="QMF499" s="1"/>
      <c r="QMG499" s="1"/>
      <c r="QMH499" s="1"/>
      <c r="QMI499" s="1"/>
      <c r="QMJ499" s="1"/>
      <c r="QMK499" s="1"/>
      <c r="QML499" s="1"/>
      <c r="QMM499" s="1"/>
      <c r="QMN499" s="1"/>
      <c r="QMO499" s="1"/>
      <c r="QMP499" s="1"/>
      <c r="QMQ499" s="1"/>
      <c r="QMR499" s="1"/>
      <c r="QMS499" s="1"/>
      <c r="QMT499" s="1"/>
      <c r="QMU499" s="1"/>
      <c r="QMV499" s="1"/>
      <c r="QMW499" s="1"/>
      <c r="QMX499" s="1"/>
      <c r="QMY499" s="1"/>
      <c r="QMZ499" s="1"/>
      <c r="QNA499" s="1"/>
      <c r="QNB499" s="1"/>
      <c r="QNC499" s="1"/>
      <c r="QND499" s="1"/>
      <c r="QNE499" s="1"/>
      <c r="QNF499" s="1"/>
      <c r="QNG499" s="1"/>
      <c r="QNH499" s="1"/>
      <c r="QNI499" s="1"/>
      <c r="QNJ499" s="1"/>
      <c r="QNK499" s="1"/>
      <c r="QNL499" s="1"/>
      <c r="QNM499" s="1"/>
      <c r="QNN499" s="1"/>
      <c r="QNO499" s="1"/>
      <c r="QNP499" s="1"/>
      <c r="QNQ499" s="1"/>
      <c r="QNR499" s="1"/>
      <c r="QNS499" s="1"/>
      <c r="QNT499" s="1"/>
      <c r="QNU499" s="1"/>
      <c r="QNV499" s="1"/>
      <c r="QNW499" s="1"/>
      <c r="QNX499" s="1"/>
      <c r="QNY499" s="1"/>
      <c r="QNZ499" s="1"/>
      <c r="QOA499" s="1"/>
      <c r="QOB499" s="1"/>
      <c r="QOC499" s="1"/>
      <c r="QOD499" s="1"/>
      <c r="QOE499" s="1"/>
      <c r="QOF499" s="1"/>
      <c r="QOG499" s="1"/>
      <c r="QOH499" s="1"/>
      <c r="QOI499" s="1"/>
      <c r="QOJ499" s="1"/>
      <c r="QOK499" s="1"/>
      <c r="QOL499" s="1"/>
      <c r="QOM499" s="1"/>
      <c r="QON499" s="1"/>
      <c r="QOO499" s="1"/>
      <c r="QOP499" s="1"/>
      <c r="QOQ499" s="1"/>
      <c r="QOR499" s="1"/>
      <c r="QOS499" s="1"/>
      <c r="QOT499" s="1"/>
      <c r="QOU499" s="1"/>
      <c r="QOV499" s="1"/>
      <c r="QOW499" s="1"/>
      <c r="QOX499" s="1"/>
      <c r="QOY499" s="1"/>
      <c r="QOZ499" s="1"/>
      <c r="QPA499" s="1"/>
      <c r="QPB499" s="1"/>
      <c r="QPC499" s="1"/>
      <c r="QPD499" s="1"/>
      <c r="QPE499" s="1"/>
      <c r="QPF499" s="1"/>
      <c r="QPG499" s="1"/>
      <c r="QPH499" s="1"/>
      <c r="QPI499" s="1"/>
      <c r="QPJ499" s="1"/>
      <c r="QPK499" s="1"/>
      <c r="QPL499" s="1"/>
      <c r="QPM499" s="1"/>
      <c r="QPN499" s="1"/>
      <c r="QPO499" s="1"/>
      <c r="QPP499" s="1"/>
      <c r="QPQ499" s="1"/>
      <c r="QPR499" s="1"/>
      <c r="QPS499" s="1"/>
      <c r="QPT499" s="1"/>
      <c r="QPU499" s="1"/>
      <c r="QPV499" s="1"/>
      <c r="QPW499" s="1"/>
      <c r="QPX499" s="1"/>
      <c r="QPY499" s="1"/>
      <c r="QPZ499" s="1"/>
      <c r="QQA499" s="1"/>
      <c r="QQB499" s="1"/>
      <c r="QQC499" s="1"/>
      <c r="QQD499" s="1"/>
      <c r="QQE499" s="1"/>
      <c r="QQF499" s="1"/>
      <c r="QQG499" s="1"/>
      <c r="QQH499" s="1"/>
      <c r="QQI499" s="1"/>
      <c r="QQJ499" s="1"/>
      <c r="QQK499" s="1"/>
      <c r="QQL499" s="1"/>
      <c r="QQM499" s="1"/>
      <c r="QQN499" s="1"/>
      <c r="QQO499" s="1"/>
      <c r="QQP499" s="1"/>
      <c r="QQQ499" s="1"/>
      <c r="QQR499" s="1"/>
      <c r="QQS499" s="1"/>
      <c r="QQT499" s="1"/>
      <c r="QQU499" s="1"/>
      <c r="QQV499" s="1"/>
      <c r="QQW499" s="1"/>
      <c r="QQX499" s="1"/>
      <c r="QQY499" s="1"/>
      <c r="QQZ499" s="1"/>
      <c r="QRA499" s="1"/>
      <c r="QRB499" s="1"/>
      <c r="QRC499" s="1"/>
      <c r="QRD499" s="1"/>
      <c r="QRE499" s="1"/>
      <c r="QRF499" s="1"/>
      <c r="QRG499" s="1"/>
      <c r="QRH499" s="1"/>
      <c r="QRI499" s="1"/>
      <c r="QRJ499" s="1"/>
      <c r="QRK499" s="1"/>
      <c r="QRL499" s="1"/>
      <c r="QRM499" s="1"/>
      <c r="QRN499" s="1"/>
      <c r="QRO499" s="1"/>
      <c r="QRP499" s="1"/>
      <c r="QRQ499" s="1"/>
      <c r="QRR499" s="1"/>
      <c r="QRS499" s="1"/>
      <c r="QRT499" s="1"/>
      <c r="QRU499" s="1"/>
      <c r="QRV499" s="1"/>
      <c r="QRW499" s="1"/>
      <c r="QRX499" s="1"/>
      <c r="QRY499" s="1"/>
      <c r="QRZ499" s="1"/>
      <c r="QSA499" s="1"/>
      <c r="QSB499" s="1"/>
      <c r="QSC499" s="1"/>
      <c r="QSD499" s="1"/>
      <c r="QSE499" s="1"/>
      <c r="QSF499" s="1"/>
      <c r="QSG499" s="1"/>
      <c r="QSH499" s="1"/>
      <c r="QSI499" s="1"/>
      <c r="QSJ499" s="1"/>
      <c r="QSK499" s="1"/>
      <c r="QSL499" s="1"/>
      <c r="QSM499" s="1"/>
      <c r="QSN499" s="1"/>
      <c r="QSO499" s="1"/>
      <c r="QSP499" s="1"/>
      <c r="QSQ499" s="1"/>
      <c r="QSR499" s="1"/>
      <c r="QSS499" s="1"/>
      <c r="QST499" s="1"/>
      <c r="QSU499" s="1"/>
      <c r="QSV499" s="1"/>
      <c r="QSW499" s="1"/>
      <c r="QSX499" s="1"/>
      <c r="QSY499" s="1"/>
      <c r="QSZ499" s="1"/>
      <c r="QTA499" s="1"/>
      <c r="QTB499" s="1"/>
      <c r="QTC499" s="1"/>
      <c r="QTD499" s="1"/>
      <c r="QTE499" s="1"/>
      <c r="QTF499" s="1"/>
      <c r="QTG499" s="1"/>
      <c r="QTH499" s="1"/>
      <c r="QTI499" s="1"/>
      <c r="QTJ499" s="1"/>
      <c r="QTK499" s="1"/>
      <c r="QTL499" s="1"/>
      <c r="QTM499" s="1"/>
      <c r="QTN499" s="1"/>
      <c r="QTO499" s="1"/>
      <c r="QTP499" s="1"/>
      <c r="QTQ499" s="1"/>
      <c r="QTR499" s="1"/>
      <c r="QTS499" s="1"/>
      <c r="QTT499" s="1"/>
      <c r="QTU499" s="1"/>
      <c r="QTV499" s="1"/>
      <c r="QTW499" s="1"/>
      <c r="QTX499" s="1"/>
      <c r="QTY499" s="1"/>
      <c r="QTZ499" s="1"/>
      <c r="QUA499" s="1"/>
      <c r="QUB499" s="1"/>
      <c r="QUC499" s="1"/>
      <c r="QUD499" s="1"/>
      <c r="QUE499" s="1"/>
      <c r="QUF499" s="1"/>
      <c r="QUG499" s="1"/>
      <c r="QUH499" s="1"/>
      <c r="QUI499" s="1"/>
      <c r="QUJ499" s="1"/>
      <c r="QUK499" s="1"/>
      <c r="QUL499" s="1"/>
      <c r="QUM499" s="1"/>
      <c r="QUN499" s="1"/>
      <c r="QUO499" s="1"/>
      <c r="QUP499" s="1"/>
      <c r="QUQ499" s="1"/>
      <c r="QUR499" s="1"/>
      <c r="QUS499" s="1"/>
      <c r="QUT499" s="1"/>
      <c r="QUU499" s="1"/>
      <c r="QUV499" s="1"/>
      <c r="QUW499" s="1"/>
      <c r="QUX499" s="1"/>
      <c r="QUY499" s="1"/>
      <c r="QUZ499" s="1"/>
      <c r="QVA499" s="1"/>
      <c r="QVB499" s="1"/>
      <c r="QVC499" s="1"/>
      <c r="QVD499" s="1"/>
      <c r="QVE499" s="1"/>
      <c r="QVF499" s="1"/>
      <c r="QVG499" s="1"/>
      <c r="QVH499" s="1"/>
      <c r="QVI499" s="1"/>
      <c r="QVJ499" s="1"/>
      <c r="QVK499" s="1"/>
      <c r="QVL499" s="1"/>
      <c r="QVM499" s="1"/>
      <c r="QVN499" s="1"/>
      <c r="QVO499" s="1"/>
      <c r="QVP499" s="1"/>
      <c r="QVQ499" s="1"/>
      <c r="QVR499" s="1"/>
      <c r="QVS499" s="1"/>
      <c r="QVT499" s="1"/>
      <c r="QVU499" s="1"/>
      <c r="QVV499" s="1"/>
      <c r="QVW499" s="1"/>
      <c r="QVX499" s="1"/>
      <c r="QVY499" s="1"/>
      <c r="QVZ499" s="1"/>
      <c r="QWA499" s="1"/>
      <c r="QWB499" s="1"/>
      <c r="QWC499" s="1"/>
      <c r="QWD499" s="1"/>
      <c r="QWE499" s="1"/>
      <c r="QWF499" s="1"/>
      <c r="QWG499" s="1"/>
      <c r="QWH499" s="1"/>
      <c r="QWI499" s="1"/>
      <c r="QWJ499" s="1"/>
      <c r="QWK499" s="1"/>
      <c r="QWL499" s="1"/>
      <c r="QWM499" s="1"/>
      <c r="QWN499" s="1"/>
      <c r="QWO499" s="1"/>
      <c r="QWP499" s="1"/>
      <c r="QWQ499" s="1"/>
      <c r="QWR499" s="1"/>
      <c r="QWS499" s="1"/>
      <c r="QWT499" s="1"/>
      <c r="QWU499" s="1"/>
      <c r="QWV499" s="1"/>
      <c r="QWW499" s="1"/>
      <c r="QWX499" s="1"/>
      <c r="QWY499" s="1"/>
      <c r="QWZ499" s="1"/>
      <c r="QXA499" s="1"/>
      <c r="QXB499" s="1"/>
      <c r="QXC499" s="1"/>
      <c r="QXD499" s="1"/>
      <c r="QXE499" s="1"/>
      <c r="QXF499" s="1"/>
      <c r="QXG499" s="1"/>
      <c r="QXH499" s="1"/>
      <c r="QXI499" s="1"/>
      <c r="QXJ499" s="1"/>
      <c r="QXK499" s="1"/>
      <c r="QXL499" s="1"/>
      <c r="QXM499" s="1"/>
      <c r="QXN499" s="1"/>
      <c r="QXO499" s="1"/>
      <c r="QXP499" s="1"/>
      <c r="QXQ499" s="1"/>
      <c r="QXR499" s="1"/>
      <c r="QXS499" s="1"/>
      <c r="QXT499" s="1"/>
      <c r="QXU499" s="1"/>
      <c r="QXV499" s="1"/>
      <c r="QXW499" s="1"/>
      <c r="QXX499" s="1"/>
      <c r="QXY499" s="1"/>
      <c r="QXZ499" s="1"/>
      <c r="QYA499" s="1"/>
      <c r="QYB499" s="1"/>
      <c r="QYC499" s="1"/>
      <c r="QYD499" s="1"/>
      <c r="QYE499" s="1"/>
      <c r="QYF499" s="1"/>
      <c r="QYG499" s="1"/>
      <c r="QYH499" s="1"/>
      <c r="QYI499" s="1"/>
      <c r="QYJ499" s="1"/>
      <c r="QYK499" s="1"/>
      <c r="QYL499" s="1"/>
      <c r="QYM499" s="1"/>
      <c r="QYN499" s="1"/>
      <c r="QYO499" s="1"/>
      <c r="QYP499" s="1"/>
      <c r="QYQ499" s="1"/>
      <c r="QYR499" s="1"/>
      <c r="QYS499" s="1"/>
      <c r="QYT499" s="1"/>
      <c r="QYU499" s="1"/>
      <c r="QYV499" s="1"/>
      <c r="QYW499" s="1"/>
      <c r="QYX499" s="1"/>
      <c r="QYY499" s="1"/>
      <c r="QYZ499" s="1"/>
      <c r="QZA499" s="1"/>
      <c r="QZB499" s="1"/>
      <c r="QZC499" s="1"/>
      <c r="QZD499" s="1"/>
      <c r="QZE499" s="1"/>
      <c r="QZF499" s="1"/>
      <c r="QZG499" s="1"/>
      <c r="QZH499" s="1"/>
      <c r="QZI499" s="1"/>
      <c r="QZJ499" s="1"/>
      <c r="QZK499" s="1"/>
      <c r="QZL499" s="1"/>
      <c r="QZM499" s="1"/>
      <c r="QZN499" s="1"/>
      <c r="QZO499" s="1"/>
      <c r="QZP499" s="1"/>
      <c r="QZQ499" s="1"/>
      <c r="QZR499" s="1"/>
      <c r="QZS499" s="1"/>
      <c r="QZT499" s="1"/>
      <c r="QZU499" s="1"/>
      <c r="QZV499" s="1"/>
      <c r="QZW499" s="1"/>
      <c r="QZX499" s="1"/>
      <c r="QZY499" s="1"/>
      <c r="QZZ499" s="1"/>
      <c r="RAA499" s="1"/>
      <c r="RAB499" s="1"/>
      <c r="RAC499" s="1"/>
      <c r="RAD499" s="1"/>
      <c r="RAE499" s="1"/>
      <c r="RAF499" s="1"/>
      <c r="RAG499" s="1"/>
      <c r="RAH499" s="1"/>
      <c r="RAI499" s="1"/>
      <c r="RAJ499" s="1"/>
      <c r="RAK499" s="1"/>
      <c r="RAL499" s="1"/>
      <c r="RAM499" s="1"/>
      <c r="RAN499" s="1"/>
      <c r="RAO499" s="1"/>
      <c r="RAP499" s="1"/>
      <c r="RAQ499" s="1"/>
      <c r="RAR499" s="1"/>
      <c r="RAS499" s="1"/>
      <c r="RAT499" s="1"/>
      <c r="RAU499" s="1"/>
      <c r="RAV499" s="1"/>
      <c r="RAW499" s="1"/>
      <c r="RAX499" s="1"/>
      <c r="RAY499" s="1"/>
      <c r="RAZ499" s="1"/>
      <c r="RBA499" s="1"/>
      <c r="RBB499" s="1"/>
      <c r="RBC499" s="1"/>
      <c r="RBD499" s="1"/>
      <c r="RBE499" s="1"/>
      <c r="RBF499" s="1"/>
      <c r="RBG499" s="1"/>
      <c r="RBH499" s="1"/>
      <c r="RBI499" s="1"/>
      <c r="RBJ499" s="1"/>
      <c r="RBK499" s="1"/>
      <c r="RBL499" s="1"/>
      <c r="RBM499" s="1"/>
      <c r="RBN499" s="1"/>
      <c r="RBO499" s="1"/>
      <c r="RBP499" s="1"/>
      <c r="RBQ499" s="1"/>
      <c r="RBR499" s="1"/>
      <c r="RBS499" s="1"/>
      <c r="RBT499" s="1"/>
      <c r="RBU499" s="1"/>
      <c r="RBV499" s="1"/>
      <c r="RBW499" s="1"/>
      <c r="RBX499" s="1"/>
      <c r="RBY499" s="1"/>
      <c r="RBZ499" s="1"/>
      <c r="RCA499" s="1"/>
      <c r="RCB499" s="1"/>
      <c r="RCC499" s="1"/>
      <c r="RCD499" s="1"/>
      <c r="RCE499" s="1"/>
      <c r="RCF499" s="1"/>
      <c r="RCG499" s="1"/>
      <c r="RCH499" s="1"/>
      <c r="RCI499" s="1"/>
      <c r="RCJ499" s="1"/>
      <c r="RCK499" s="1"/>
      <c r="RCL499" s="1"/>
      <c r="RCM499" s="1"/>
      <c r="RCN499" s="1"/>
      <c r="RCO499" s="1"/>
      <c r="RCP499" s="1"/>
      <c r="RCQ499" s="1"/>
      <c r="RCR499" s="1"/>
      <c r="RCS499" s="1"/>
      <c r="RCT499" s="1"/>
      <c r="RCU499" s="1"/>
      <c r="RCV499" s="1"/>
      <c r="RCW499" s="1"/>
      <c r="RCX499" s="1"/>
      <c r="RCY499" s="1"/>
      <c r="RCZ499" s="1"/>
      <c r="RDA499" s="1"/>
      <c r="RDB499" s="1"/>
      <c r="RDC499" s="1"/>
      <c r="RDD499" s="1"/>
      <c r="RDE499" s="1"/>
      <c r="RDF499" s="1"/>
      <c r="RDG499" s="1"/>
      <c r="RDH499" s="1"/>
      <c r="RDI499" s="1"/>
      <c r="RDJ499" s="1"/>
      <c r="RDK499" s="1"/>
      <c r="RDL499" s="1"/>
      <c r="RDM499" s="1"/>
      <c r="RDN499" s="1"/>
      <c r="RDO499" s="1"/>
      <c r="RDP499" s="1"/>
      <c r="RDQ499" s="1"/>
      <c r="RDR499" s="1"/>
      <c r="RDS499" s="1"/>
      <c r="RDT499" s="1"/>
      <c r="RDU499" s="1"/>
      <c r="RDV499" s="1"/>
      <c r="RDW499" s="1"/>
      <c r="RDX499" s="1"/>
      <c r="RDY499" s="1"/>
      <c r="RDZ499" s="1"/>
      <c r="REA499" s="1"/>
      <c r="REB499" s="1"/>
      <c r="REC499" s="1"/>
      <c r="RED499" s="1"/>
      <c r="REE499" s="1"/>
      <c r="REF499" s="1"/>
      <c r="REG499" s="1"/>
      <c r="REH499" s="1"/>
      <c r="REI499" s="1"/>
      <c r="REJ499" s="1"/>
      <c r="REK499" s="1"/>
      <c r="REL499" s="1"/>
      <c r="REM499" s="1"/>
      <c r="REN499" s="1"/>
      <c r="REO499" s="1"/>
      <c r="REP499" s="1"/>
      <c r="REQ499" s="1"/>
      <c r="RER499" s="1"/>
      <c r="RES499" s="1"/>
      <c r="RET499" s="1"/>
      <c r="REU499" s="1"/>
      <c r="REV499" s="1"/>
      <c r="REW499" s="1"/>
      <c r="REX499" s="1"/>
      <c r="REY499" s="1"/>
      <c r="REZ499" s="1"/>
      <c r="RFA499" s="1"/>
      <c r="RFB499" s="1"/>
      <c r="RFC499" s="1"/>
      <c r="RFD499" s="1"/>
      <c r="RFE499" s="1"/>
      <c r="RFF499" s="1"/>
      <c r="RFG499" s="1"/>
      <c r="RFH499" s="1"/>
      <c r="RFI499" s="1"/>
      <c r="RFJ499" s="1"/>
      <c r="RFK499" s="1"/>
      <c r="RFL499" s="1"/>
      <c r="RFM499" s="1"/>
      <c r="RFN499" s="1"/>
      <c r="RFO499" s="1"/>
      <c r="RFP499" s="1"/>
      <c r="RFQ499" s="1"/>
      <c r="RFR499" s="1"/>
      <c r="RFS499" s="1"/>
      <c r="RFT499" s="1"/>
      <c r="RFU499" s="1"/>
      <c r="RFV499" s="1"/>
      <c r="RFW499" s="1"/>
      <c r="RFX499" s="1"/>
      <c r="RFY499" s="1"/>
      <c r="RFZ499" s="1"/>
      <c r="RGA499" s="1"/>
      <c r="RGB499" s="1"/>
      <c r="RGC499" s="1"/>
      <c r="RGD499" s="1"/>
      <c r="RGE499" s="1"/>
      <c r="RGF499" s="1"/>
      <c r="RGG499" s="1"/>
      <c r="RGH499" s="1"/>
      <c r="RGI499" s="1"/>
      <c r="RGJ499" s="1"/>
      <c r="RGK499" s="1"/>
      <c r="RGL499" s="1"/>
      <c r="RGM499" s="1"/>
      <c r="RGN499" s="1"/>
      <c r="RGO499" s="1"/>
      <c r="RGP499" s="1"/>
      <c r="RGQ499" s="1"/>
      <c r="RGR499" s="1"/>
      <c r="RGS499" s="1"/>
      <c r="RGT499" s="1"/>
      <c r="RGU499" s="1"/>
      <c r="RGV499" s="1"/>
      <c r="RGW499" s="1"/>
      <c r="RGX499" s="1"/>
      <c r="RGY499" s="1"/>
      <c r="RGZ499" s="1"/>
      <c r="RHA499" s="1"/>
      <c r="RHB499" s="1"/>
      <c r="RHC499" s="1"/>
      <c r="RHD499" s="1"/>
      <c r="RHE499" s="1"/>
      <c r="RHF499" s="1"/>
      <c r="RHG499" s="1"/>
      <c r="RHH499" s="1"/>
      <c r="RHI499" s="1"/>
      <c r="RHJ499" s="1"/>
      <c r="RHK499" s="1"/>
      <c r="RHL499" s="1"/>
      <c r="RHM499" s="1"/>
      <c r="RHN499" s="1"/>
      <c r="RHO499" s="1"/>
      <c r="RHP499" s="1"/>
      <c r="RHQ499" s="1"/>
      <c r="RHR499" s="1"/>
      <c r="RHS499" s="1"/>
      <c r="RHT499" s="1"/>
      <c r="RHU499" s="1"/>
      <c r="RHV499" s="1"/>
      <c r="RHW499" s="1"/>
      <c r="RHX499" s="1"/>
      <c r="RHY499" s="1"/>
      <c r="RHZ499" s="1"/>
      <c r="RIA499" s="1"/>
      <c r="RIB499" s="1"/>
      <c r="RIC499" s="1"/>
      <c r="RID499" s="1"/>
      <c r="RIE499" s="1"/>
      <c r="RIF499" s="1"/>
      <c r="RIG499" s="1"/>
      <c r="RIH499" s="1"/>
      <c r="RII499" s="1"/>
      <c r="RIJ499" s="1"/>
      <c r="RIK499" s="1"/>
      <c r="RIL499" s="1"/>
      <c r="RIM499" s="1"/>
      <c r="RIN499" s="1"/>
      <c r="RIO499" s="1"/>
      <c r="RIP499" s="1"/>
      <c r="RIQ499" s="1"/>
      <c r="RIR499" s="1"/>
      <c r="RIS499" s="1"/>
      <c r="RIT499" s="1"/>
      <c r="RIU499" s="1"/>
      <c r="RIV499" s="1"/>
      <c r="RIW499" s="1"/>
      <c r="RIX499" s="1"/>
      <c r="RIY499" s="1"/>
      <c r="RIZ499" s="1"/>
      <c r="RJA499" s="1"/>
      <c r="RJB499" s="1"/>
      <c r="RJC499" s="1"/>
      <c r="RJD499" s="1"/>
      <c r="RJE499" s="1"/>
      <c r="RJF499" s="1"/>
      <c r="RJG499" s="1"/>
      <c r="RJH499" s="1"/>
      <c r="RJI499" s="1"/>
      <c r="RJJ499" s="1"/>
      <c r="RJK499" s="1"/>
      <c r="RJL499" s="1"/>
      <c r="RJM499" s="1"/>
      <c r="RJN499" s="1"/>
      <c r="RJO499" s="1"/>
      <c r="RJP499" s="1"/>
      <c r="RJQ499" s="1"/>
      <c r="RJR499" s="1"/>
      <c r="RJS499" s="1"/>
      <c r="RJT499" s="1"/>
      <c r="RJU499" s="1"/>
      <c r="RJV499" s="1"/>
      <c r="RJW499" s="1"/>
      <c r="RJX499" s="1"/>
      <c r="RJY499" s="1"/>
      <c r="RJZ499" s="1"/>
      <c r="RKA499" s="1"/>
      <c r="RKB499" s="1"/>
      <c r="RKC499" s="1"/>
      <c r="RKD499" s="1"/>
      <c r="RKE499" s="1"/>
      <c r="RKF499" s="1"/>
      <c r="RKG499" s="1"/>
      <c r="RKH499" s="1"/>
      <c r="RKI499" s="1"/>
      <c r="RKJ499" s="1"/>
      <c r="RKK499" s="1"/>
      <c r="RKL499" s="1"/>
      <c r="RKM499" s="1"/>
      <c r="RKN499" s="1"/>
      <c r="RKO499" s="1"/>
      <c r="RKP499" s="1"/>
      <c r="RKQ499" s="1"/>
      <c r="RKR499" s="1"/>
      <c r="RKS499" s="1"/>
      <c r="RKT499" s="1"/>
      <c r="RKU499" s="1"/>
      <c r="RKV499" s="1"/>
      <c r="RKW499" s="1"/>
      <c r="RKX499" s="1"/>
      <c r="RKY499" s="1"/>
      <c r="RKZ499" s="1"/>
      <c r="RLA499" s="1"/>
      <c r="RLB499" s="1"/>
      <c r="RLC499" s="1"/>
      <c r="RLD499" s="1"/>
      <c r="RLE499" s="1"/>
      <c r="RLF499" s="1"/>
      <c r="RLG499" s="1"/>
      <c r="RLH499" s="1"/>
      <c r="RLI499" s="1"/>
      <c r="RLJ499" s="1"/>
      <c r="RLK499" s="1"/>
      <c r="RLL499" s="1"/>
      <c r="RLM499" s="1"/>
      <c r="RLN499" s="1"/>
      <c r="RLO499" s="1"/>
      <c r="RLP499" s="1"/>
      <c r="RLQ499" s="1"/>
      <c r="RLR499" s="1"/>
      <c r="RLS499" s="1"/>
      <c r="RLT499" s="1"/>
      <c r="RLU499" s="1"/>
      <c r="RLV499" s="1"/>
      <c r="RLW499" s="1"/>
      <c r="RLX499" s="1"/>
      <c r="RLY499" s="1"/>
      <c r="RLZ499" s="1"/>
      <c r="RMA499" s="1"/>
      <c r="RMB499" s="1"/>
      <c r="RMC499" s="1"/>
      <c r="RMD499" s="1"/>
      <c r="RME499" s="1"/>
      <c r="RMF499" s="1"/>
      <c r="RMG499" s="1"/>
      <c r="RMH499" s="1"/>
      <c r="RMI499" s="1"/>
      <c r="RMJ499" s="1"/>
      <c r="RMK499" s="1"/>
      <c r="RML499" s="1"/>
      <c r="RMM499" s="1"/>
      <c r="RMN499" s="1"/>
      <c r="RMO499" s="1"/>
      <c r="RMP499" s="1"/>
      <c r="RMQ499" s="1"/>
      <c r="RMR499" s="1"/>
      <c r="RMS499" s="1"/>
      <c r="RMT499" s="1"/>
      <c r="RMU499" s="1"/>
      <c r="RMV499" s="1"/>
      <c r="RMW499" s="1"/>
      <c r="RMX499" s="1"/>
      <c r="RMY499" s="1"/>
      <c r="RMZ499" s="1"/>
      <c r="RNA499" s="1"/>
      <c r="RNB499" s="1"/>
      <c r="RNC499" s="1"/>
      <c r="RND499" s="1"/>
      <c r="RNE499" s="1"/>
      <c r="RNF499" s="1"/>
      <c r="RNG499" s="1"/>
      <c r="RNH499" s="1"/>
      <c r="RNI499" s="1"/>
      <c r="RNJ499" s="1"/>
      <c r="RNK499" s="1"/>
      <c r="RNL499" s="1"/>
      <c r="RNM499" s="1"/>
      <c r="RNN499" s="1"/>
      <c r="RNO499" s="1"/>
      <c r="RNP499" s="1"/>
      <c r="RNQ499" s="1"/>
      <c r="RNR499" s="1"/>
      <c r="RNS499" s="1"/>
      <c r="RNT499" s="1"/>
      <c r="RNU499" s="1"/>
      <c r="RNV499" s="1"/>
      <c r="RNW499" s="1"/>
      <c r="RNX499" s="1"/>
      <c r="RNY499" s="1"/>
      <c r="RNZ499" s="1"/>
      <c r="ROA499" s="1"/>
      <c r="ROB499" s="1"/>
      <c r="ROC499" s="1"/>
      <c r="ROD499" s="1"/>
      <c r="ROE499" s="1"/>
      <c r="ROF499" s="1"/>
      <c r="ROG499" s="1"/>
      <c r="ROH499" s="1"/>
      <c r="ROI499" s="1"/>
      <c r="ROJ499" s="1"/>
      <c r="ROK499" s="1"/>
      <c r="ROL499" s="1"/>
      <c r="ROM499" s="1"/>
      <c r="RON499" s="1"/>
      <c r="ROO499" s="1"/>
      <c r="ROP499" s="1"/>
      <c r="ROQ499" s="1"/>
      <c r="ROR499" s="1"/>
      <c r="ROS499" s="1"/>
      <c r="ROT499" s="1"/>
      <c r="ROU499" s="1"/>
      <c r="ROV499" s="1"/>
      <c r="ROW499" s="1"/>
      <c r="ROX499" s="1"/>
      <c r="ROY499" s="1"/>
      <c r="ROZ499" s="1"/>
      <c r="RPA499" s="1"/>
      <c r="RPB499" s="1"/>
      <c r="RPC499" s="1"/>
      <c r="RPD499" s="1"/>
      <c r="RPE499" s="1"/>
      <c r="RPF499" s="1"/>
      <c r="RPG499" s="1"/>
      <c r="RPH499" s="1"/>
      <c r="RPI499" s="1"/>
      <c r="RPJ499" s="1"/>
      <c r="RPK499" s="1"/>
      <c r="RPL499" s="1"/>
      <c r="RPM499" s="1"/>
      <c r="RPN499" s="1"/>
      <c r="RPO499" s="1"/>
      <c r="RPP499" s="1"/>
      <c r="RPQ499" s="1"/>
      <c r="RPR499" s="1"/>
      <c r="RPS499" s="1"/>
      <c r="RPT499" s="1"/>
      <c r="RPU499" s="1"/>
      <c r="RPV499" s="1"/>
      <c r="RPW499" s="1"/>
      <c r="RPX499" s="1"/>
      <c r="RPY499" s="1"/>
      <c r="RPZ499" s="1"/>
      <c r="RQA499" s="1"/>
      <c r="RQB499" s="1"/>
      <c r="RQC499" s="1"/>
      <c r="RQD499" s="1"/>
      <c r="RQE499" s="1"/>
      <c r="RQF499" s="1"/>
      <c r="RQG499" s="1"/>
      <c r="RQH499" s="1"/>
      <c r="RQI499" s="1"/>
      <c r="RQJ499" s="1"/>
      <c r="RQK499" s="1"/>
      <c r="RQL499" s="1"/>
      <c r="RQM499" s="1"/>
      <c r="RQN499" s="1"/>
      <c r="RQO499" s="1"/>
      <c r="RQP499" s="1"/>
      <c r="RQQ499" s="1"/>
      <c r="RQR499" s="1"/>
      <c r="RQS499" s="1"/>
      <c r="RQT499" s="1"/>
      <c r="RQU499" s="1"/>
      <c r="RQV499" s="1"/>
      <c r="RQW499" s="1"/>
      <c r="RQX499" s="1"/>
      <c r="RQY499" s="1"/>
      <c r="RQZ499" s="1"/>
      <c r="RRA499" s="1"/>
      <c r="RRB499" s="1"/>
      <c r="RRC499" s="1"/>
      <c r="RRD499" s="1"/>
      <c r="RRE499" s="1"/>
      <c r="RRF499" s="1"/>
      <c r="RRG499" s="1"/>
      <c r="RRH499" s="1"/>
      <c r="RRI499" s="1"/>
      <c r="RRJ499" s="1"/>
      <c r="RRK499" s="1"/>
      <c r="RRL499" s="1"/>
      <c r="RRM499" s="1"/>
      <c r="RRN499" s="1"/>
      <c r="RRO499" s="1"/>
      <c r="RRP499" s="1"/>
      <c r="RRQ499" s="1"/>
      <c r="RRR499" s="1"/>
      <c r="RRS499" s="1"/>
      <c r="RRT499" s="1"/>
      <c r="RRU499" s="1"/>
      <c r="RRV499" s="1"/>
      <c r="RRW499" s="1"/>
      <c r="RRX499" s="1"/>
      <c r="RRY499" s="1"/>
      <c r="RRZ499" s="1"/>
      <c r="RSA499" s="1"/>
      <c r="RSB499" s="1"/>
      <c r="RSC499" s="1"/>
      <c r="RSD499" s="1"/>
      <c r="RSE499" s="1"/>
      <c r="RSF499" s="1"/>
      <c r="RSG499" s="1"/>
      <c r="RSH499" s="1"/>
      <c r="RSI499" s="1"/>
      <c r="RSJ499" s="1"/>
      <c r="RSK499" s="1"/>
      <c r="RSL499" s="1"/>
      <c r="RSM499" s="1"/>
      <c r="RSN499" s="1"/>
      <c r="RSO499" s="1"/>
      <c r="RSP499" s="1"/>
      <c r="RSQ499" s="1"/>
      <c r="RSR499" s="1"/>
      <c r="RSS499" s="1"/>
      <c r="RST499" s="1"/>
      <c r="RSU499" s="1"/>
      <c r="RSV499" s="1"/>
      <c r="RSW499" s="1"/>
      <c r="RSX499" s="1"/>
      <c r="RSY499" s="1"/>
      <c r="RSZ499" s="1"/>
      <c r="RTA499" s="1"/>
      <c r="RTB499" s="1"/>
      <c r="RTC499" s="1"/>
      <c r="RTD499" s="1"/>
      <c r="RTE499" s="1"/>
      <c r="RTF499" s="1"/>
      <c r="RTG499" s="1"/>
      <c r="RTH499" s="1"/>
      <c r="RTI499" s="1"/>
      <c r="RTJ499" s="1"/>
      <c r="RTK499" s="1"/>
      <c r="RTL499" s="1"/>
      <c r="RTM499" s="1"/>
      <c r="RTN499" s="1"/>
      <c r="RTO499" s="1"/>
      <c r="RTP499" s="1"/>
      <c r="RTQ499" s="1"/>
      <c r="RTR499" s="1"/>
      <c r="RTS499" s="1"/>
      <c r="RTT499" s="1"/>
      <c r="RTU499" s="1"/>
      <c r="RTV499" s="1"/>
      <c r="RTW499" s="1"/>
      <c r="RTX499" s="1"/>
      <c r="RTY499" s="1"/>
      <c r="RTZ499" s="1"/>
      <c r="RUA499" s="1"/>
      <c r="RUB499" s="1"/>
      <c r="RUC499" s="1"/>
      <c r="RUD499" s="1"/>
      <c r="RUE499" s="1"/>
      <c r="RUF499" s="1"/>
      <c r="RUG499" s="1"/>
      <c r="RUH499" s="1"/>
      <c r="RUI499" s="1"/>
      <c r="RUJ499" s="1"/>
      <c r="RUK499" s="1"/>
      <c r="RUL499" s="1"/>
      <c r="RUM499" s="1"/>
      <c r="RUN499" s="1"/>
      <c r="RUO499" s="1"/>
      <c r="RUP499" s="1"/>
      <c r="RUQ499" s="1"/>
      <c r="RUR499" s="1"/>
      <c r="RUS499" s="1"/>
      <c r="RUT499" s="1"/>
      <c r="RUU499" s="1"/>
      <c r="RUV499" s="1"/>
      <c r="RUW499" s="1"/>
      <c r="RUX499" s="1"/>
      <c r="RUY499" s="1"/>
      <c r="RUZ499" s="1"/>
      <c r="RVA499" s="1"/>
      <c r="RVB499" s="1"/>
      <c r="RVC499" s="1"/>
      <c r="RVD499" s="1"/>
      <c r="RVE499" s="1"/>
      <c r="RVF499" s="1"/>
      <c r="RVG499" s="1"/>
      <c r="RVH499" s="1"/>
      <c r="RVI499" s="1"/>
      <c r="RVJ499" s="1"/>
      <c r="RVK499" s="1"/>
      <c r="RVL499" s="1"/>
      <c r="RVM499" s="1"/>
      <c r="RVN499" s="1"/>
      <c r="RVO499" s="1"/>
      <c r="RVP499" s="1"/>
      <c r="RVQ499" s="1"/>
      <c r="RVR499" s="1"/>
      <c r="RVS499" s="1"/>
      <c r="RVT499" s="1"/>
      <c r="RVU499" s="1"/>
      <c r="RVV499" s="1"/>
      <c r="RVW499" s="1"/>
      <c r="RVX499" s="1"/>
      <c r="RVY499" s="1"/>
      <c r="RVZ499" s="1"/>
      <c r="RWA499" s="1"/>
      <c r="RWB499" s="1"/>
      <c r="RWC499" s="1"/>
      <c r="RWD499" s="1"/>
      <c r="RWE499" s="1"/>
      <c r="RWF499" s="1"/>
      <c r="RWG499" s="1"/>
      <c r="RWH499" s="1"/>
      <c r="RWI499" s="1"/>
      <c r="RWJ499" s="1"/>
      <c r="RWK499" s="1"/>
      <c r="RWL499" s="1"/>
      <c r="RWM499" s="1"/>
      <c r="RWN499" s="1"/>
      <c r="RWO499" s="1"/>
      <c r="RWP499" s="1"/>
      <c r="RWQ499" s="1"/>
      <c r="RWR499" s="1"/>
      <c r="RWS499" s="1"/>
      <c r="RWT499" s="1"/>
      <c r="RWU499" s="1"/>
      <c r="RWV499" s="1"/>
      <c r="RWW499" s="1"/>
      <c r="RWX499" s="1"/>
      <c r="RWY499" s="1"/>
      <c r="RWZ499" s="1"/>
      <c r="RXA499" s="1"/>
      <c r="RXB499" s="1"/>
      <c r="RXC499" s="1"/>
      <c r="RXD499" s="1"/>
      <c r="RXE499" s="1"/>
      <c r="RXF499" s="1"/>
      <c r="RXG499" s="1"/>
      <c r="RXH499" s="1"/>
      <c r="RXI499" s="1"/>
      <c r="RXJ499" s="1"/>
      <c r="RXK499" s="1"/>
      <c r="RXL499" s="1"/>
      <c r="RXM499" s="1"/>
      <c r="RXN499" s="1"/>
      <c r="RXO499" s="1"/>
      <c r="RXP499" s="1"/>
      <c r="RXQ499" s="1"/>
      <c r="RXR499" s="1"/>
      <c r="RXS499" s="1"/>
      <c r="RXT499" s="1"/>
      <c r="RXU499" s="1"/>
      <c r="RXV499" s="1"/>
      <c r="RXW499" s="1"/>
      <c r="RXX499" s="1"/>
      <c r="RXY499" s="1"/>
      <c r="RXZ499" s="1"/>
      <c r="RYA499" s="1"/>
      <c r="RYB499" s="1"/>
      <c r="RYC499" s="1"/>
      <c r="RYD499" s="1"/>
      <c r="RYE499" s="1"/>
      <c r="RYF499" s="1"/>
      <c r="RYG499" s="1"/>
      <c r="RYH499" s="1"/>
      <c r="RYI499" s="1"/>
      <c r="RYJ499" s="1"/>
      <c r="RYK499" s="1"/>
      <c r="RYL499" s="1"/>
      <c r="RYM499" s="1"/>
      <c r="RYN499" s="1"/>
      <c r="RYO499" s="1"/>
      <c r="RYP499" s="1"/>
      <c r="RYQ499" s="1"/>
      <c r="RYR499" s="1"/>
      <c r="RYS499" s="1"/>
      <c r="RYT499" s="1"/>
      <c r="RYU499" s="1"/>
      <c r="RYV499" s="1"/>
      <c r="RYW499" s="1"/>
      <c r="RYX499" s="1"/>
      <c r="RYY499" s="1"/>
      <c r="RYZ499" s="1"/>
      <c r="RZA499" s="1"/>
      <c r="RZB499" s="1"/>
      <c r="RZC499" s="1"/>
      <c r="RZD499" s="1"/>
      <c r="RZE499" s="1"/>
      <c r="RZF499" s="1"/>
      <c r="RZG499" s="1"/>
      <c r="RZH499" s="1"/>
      <c r="RZI499" s="1"/>
      <c r="RZJ499" s="1"/>
      <c r="RZK499" s="1"/>
      <c r="RZL499" s="1"/>
      <c r="RZM499" s="1"/>
      <c r="RZN499" s="1"/>
      <c r="RZO499" s="1"/>
      <c r="RZP499" s="1"/>
      <c r="RZQ499" s="1"/>
      <c r="RZR499" s="1"/>
      <c r="RZS499" s="1"/>
      <c r="RZT499" s="1"/>
      <c r="RZU499" s="1"/>
      <c r="RZV499" s="1"/>
      <c r="RZW499" s="1"/>
      <c r="RZX499" s="1"/>
      <c r="RZY499" s="1"/>
      <c r="RZZ499" s="1"/>
      <c r="SAA499" s="1"/>
      <c r="SAB499" s="1"/>
      <c r="SAC499" s="1"/>
      <c r="SAD499" s="1"/>
      <c r="SAE499" s="1"/>
      <c r="SAF499" s="1"/>
      <c r="SAG499" s="1"/>
      <c r="SAH499" s="1"/>
      <c r="SAI499" s="1"/>
      <c r="SAJ499" s="1"/>
      <c r="SAK499" s="1"/>
      <c r="SAL499" s="1"/>
      <c r="SAM499" s="1"/>
      <c r="SAN499" s="1"/>
      <c r="SAO499" s="1"/>
      <c r="SAP499" s="1"/>
      <c r="SAQ499" s="1"/>
      <c r="SAR499" s="1"/>
      <c r="SAS499" s="1"/>
      <c r="SAT499" s="1"/>
      <c r="SAU499" s="1"/>
      <c r="SAV499" s="1"/>
      <c r="SAW499" s="1"/>
      <c r="SAX499" s="1"/>
      <c r="SAY499" s="1"/>
      <c r="SAZ499" s="1"/>
      <c r="SBA499" s="1"/>
      <c r="SBB499" s="1"/>
      <c r="SBC499" s="1"/>
      <c r="SBD499" s="1"/>
      <c r="SBE499" s="1"/>
      <c r="SBF499" s="1"/>
      <c r="SBG499" s="1"/>
      <c r="SBH499" s="1"/>
      <c r="SBI499" s="1"/>
      <c r="SBJ499" s="1"/>
      <c r="SBK499" s="1"/>
      <c r="SBL499" s="1"/>
      <c r="SBM499" s="1"/>
      <c r="SBN499" s="1"/>
      <c r="SBO499" s="1"/>
      <c r="SBP499" s="1"/>
      <c r="SBQ499" s="1"/>
      <c r="SBR499" s="1"/>
      <c r="SBS499" s="1"/>
      <c r="SBT499" s="1"/>
      <c r="SBU499" s="1"/>
      <c r="SBV499" s="1"/>
      <c r="SBW499" s="1"/>
      <c r="SBX499" s="1"/>
      <c r="SBY499" s="1"/>
      <c r="SBZ499" s="1"/>
      <c r="SCA499" s="1"/>
      <c r="SCB499" s="1"/>
      <c r="SCC499" s="1"/>
      <c r="SCD499" s="1"/>
      <c r="SCE499" s="1"/>
      <c r="SCF499" s="1"/>
      <c r="SCG499" s="1"/>
      <c r="SCH499" s="1"/>
      <c r="SCI499" s="1"/>
      <c r="SCJ499" s="1"/>
      <c r="SCK499" s="1"/>
      <c r="SCL499" s="1"/>
      <c r="SCM499" s="1"/>
      <c r="SCN499" s="1"/>
      <c r="SCO499" s="1"/>
      <c r="SCP499" s="1"/>
      <c r="SCQ499" s="1"/>
      <c r="SCR499" s="1"/>
      <c r="SCS499" s="1"/>
      <c r="SCT499" s="1"/>
      <c r="SCU499" s="1"/>
      <c r="SCV499" s="1"/>
      <c r="SCW499" s="1"/>
      <c r="SCX499" s="1"/>
      <c r="SCY499" s="1"/>
      <c r="SCZ499" s="1"/>
      <c r="SDA499" s="1"/>
      <c r="SDB499" s="1"/>
      <c r="SDC499" s="1"/>
      <c r="SDD499" s="1"/>
      <c r="SDE499" s="1"/>
      <c r="SDF499" s="1"/>
      <c r="SDG499" s="1"/>
      <c r="SDH499" s="1"/>
      <c r="SDI499" s="1"/>
      <c r="SDJ499" s="1"/>
      <c r="SDK499" s="1"/>
      <c r="SDL499" s="1"/>
      <c r="SDM499" s="1"/>
      <c r="SDN499" s="1"/>
      <c r="SDO499" s="1"/>
      <c r="SDP499" s="1"/>
      <c r="SDQ499" s="1"/>
      <c r="SDR499" s="1"/>
      <c r="SDS499" s="1"/>
      <c r="SDT499" s="1"/>
      <c r="SDU499" s="1"/>
      <c r="SDV499" s="1"/>
      <c r="SDW499" s="1"/>
      <c r="SDX499" s="1"/>
      <c r="SDY499" s="1"/>
      <c r="SDZ499" s="1"/>
      <c r="SEA499" s="1"/>
      <c r="SEB499" s="1"/>
      <c r="SEC499" s="1"/>
      <c r="SED499" s="1"/>
      <c r="SEE499" s="1"/>
      <c r="SEF499" s="1"/>
      <c r="SEG499" s="1"/>
      <c r="SEH499" s="1"/>
      <c r="SEI499" s="1"/>
      <c r="SEJ499" s="1"/>
      <c r="SEK499" s="1"/>
      <c r="SEL499" s="1"/>
      <c r="SEM499" s="1"/>
      <c r="SEN499" s="1"/>
      <c r="SEO499" s="1"/>
      <c r="SEP499" s="1"/>
      <c r="SEQ499" s="1"/>
      <c r="SER499" s="1"/>
      <c r="SES499" s="1"/>
      <c r="SET499" s="1"/>
      <c r="SEU499" s="1"/>
      <c r="SEV499" s="1"/>
      <c r="SEW499" s="1"/>
      <c r="SEX499" s="1"/>
      <c r="SEY499" s="1"/>
      <c r="SEZ499" s="1"/>
      <c r="SFA499" s="1"/>
      <c r="SFB499" s="1"/>
      <c r="SFC499" s="1"/>
      <c r="SFD499" s="1"/>
      <c r="SFE499" s="1"/>
      <c r="SFF499" s="1"/>
      <c r="SFG499" s="1"/>
      <c r="SFH499" s="1"/>
      <c r="SFI499" s="1"/>
      <c r="SFJ499" s="1"/>
      <c r="SFK499" s="1"/>
      <c r="SFL499" s="1"/>
      <c r="SFM499" s="1"/>
      <c r="SFN499" s="1"/>
      <c r="SFO499" s="1"/>
      <c r="SFP499" s="1"/>
      <c r="SFQ499" s="1"/>
      <c r="SFR499" s="1"/>
      <c r="SFS499" s="1"/>
      <c r="SFT499" s="1"/>
      <c r="SFU499" s="1"/>
      <c r="SFV499" s="1"/>
      <c r="SFW499" s="1"/>
      <c r="SFX499" s="1"/>
      <c r="SFY499" s="1"/>
      <c r="SFZ499" s="1"/>
      <c r="SGA499" s="1"/>
      <c r="SGB499" s="1"/>
      <c r="SGC499" s="1"/>
      <c r="SGD499" s="1"/>
      <c r="SGE499" s="1"/>
      <c r="SGF499" s="1"/>
      <c r="SGG499" s="1"/>
      <c r="SGH499" s="1"/>
      <c r="SGI499" s="1"/>
      <c r="SGJ499" s="1"/>
      <c r="SGK499" s="1"/>
      <c r="SGL499" s="1"/>
      <c r="SGM499" s="1"/>
      <c r="SGN499" s="1"/>
      <c r="SGO499" s="1"/>
      <c r="SGP499" s="1"/>
      <c r="SGQ499" s="1"/>
      <c r="SGR499" s="1"/>
      <c r="SGS499" s="1"/>
      <c r="SGT499" s="1"/>
      <c r="SGU499" s="1"/>
      <c r="SGV499" s="1"/>
      <c r="SGW499" s="1"/>
      <c r="SGX499" s="1"/>
      <c r="SGY499" s="1"/>
      <c r="SGZ499" s="1"/>
      <c r="SHA499" s="1"/>
      <c r="SHB499" s="1"/>
      <c r="SHC499" s="1"/>
      <c r="SHD499" s="1"/>
      <c r="SHE499" s="1"/>
      <c r="SHF499" s="1"/>
      <c r="SHG499" s="1"/>
      <c r="SHH499" s="1"/>
      <c r="SHI499" s="1"/>
      <c r="SHJ499" s="1"/>
      <c r="SHK499" s="1"/>
      <c r="SHL499" s="1"/>
      <c r="SHM499" s="1"/>
      <c r="SHN499" s="1"/>
      <c r="SHO499" s="1"/>
      <c r="SHP499" s="1"/>
      <c r="SHQ499" s="1"/>
      <c r="SHR499" s="1"/>
      <c r="SHS499" s="1"/>
      <c r="SHT499" s="1"/>
      <c r="SHU499" s="1"/>
      <c r="SHV499" s="1"/>
      <c r="SHW499" s="1"/>
      <c r="SHX499" s="1"/>
      <c r="SHY499" s="1"/>
      <c r="SHZ499" s="1"/>
      <c r="SIA499" s="1"/>
      <c r="SIB499" s="1"/>
      <c r="SIC499" s="1"/>
      <c r="SID499" s="1"/>
      <c r="SIE499" s="1"/>
      <c r="SIF499" s="1"/>
      <c r="SIG499" s="1"/>
      <c r="SIH499" s="1"/>
      <c r="SII499" s="1"/>
      <c r="SIJ499" s="1"/>
      <c r="SIK499" s="1"/>
      <c r="SIL499" s="1"/>
      <c r="SIM499" s="1"/>
      <c r="SIN499" s="1"/>
      <c r="SIO499" s="1"/>
      <c r="SIP499" s="1"/>
      <c r="SIQ499" s="1"/>
      <c r="SIR499" s="1"/>
      <c r="SIS499" s="1"/>
      <c r="SIT499" s="1"/>
      <c r="SIU499" s="1"/>
      <c r="SIV499" s="1"/>
      <c r="SIW499" s="1"/>
      <c r="SIX499" s="1"/>
      <c r="SIY499" s="1"/>
      <c r="SIZ499" s="1"/>
      <c r="SJA499" s="1"/>
      <c r="SJB499" s="1"/>
      <c r="SJC499" s="1"/>
      <c r="SJD499" s="1"/>
      <c r="SJE499" s="1"/>
      <c r="SJF499" s="1"/>
      <c r="SJG499" s="1"/>
      <c r="SJH499" s="1"/>
      <c r="SJI499" s="1"/>
      <c r="SJJ499" s="1"/>
      <c r="SJK499" s="1"/>
      <c r="SJL499" s="1"/>
      <c r="SJM499" s="1"/>
      <c r="SJN499" s="1"/>
      <c r="SJO499" s="1"/>
      <c r="SJP499" s="1"/>
      <c r="SJQ499" s="1"/>
      <c r="SJR499" s="1"/>
      <c r="SJS499" s="1"/>
      <c r="SJT499" s="1"/>
      <c r="SJU499" s="1"/>
      <c r="SJV499" s="1"/>
      <c r="SJW499" s="1"/>
      <c r="SJX499" s="1"/>
      <c r="SJY499" s="1"/>
      <c r="SJZ499" s="1"/>
      <c r="SKA499" s="1"/>
      <c r="SKB499" s="1"/>
      <c r="SKC499" s="1"/>
      <c r="SKD499" s="1"/>
      <c r="SKE499" s="1"/>
      <c r="SKF499" s="1"/>
      <c r="SKG499" s="1"/>
      <c r="SKH499" s="1"/>
      <c r="SKI499" s="1"/>
      <c r="SKJ499" s="1"/>
      <c r="SKK499" s="1"/>
      <c r="SKL499" s="1"/>
      <c r="SKM499" s="1"/>
      <c r="SKN499" s="1"/>
      <c r="SKO499" s="1"/>
      <c r="SKP499" s="1"/>
      <c r="SKQ499" s="1"/>
      <c r="SKR499" s="1"/>
      <c r="SKS499" s="1"/>
      <c r="SKT499" s="1"/>
      <c r="SKU499" s="1"/>
      <c r="SKV499" s="1"/>
      <c r="SKW499" s="1"/>
      <c r="SKX499" s="1"/>
      <c r="SKY499" s="1"/>
      <c r="SKZ499" s="1"/>
      <c r="SLA499" s="1"/>
      <c r="SLB499" s="1"/>
      <c r="SLC499" s="1"/>
      <c r="SLD499" s="1"/>
      <c r="SLE499" s="1"/>
      <c r="SLF499" s="1"/>
      <c r="SLG499" s="1"/>
      <c r="SLH499" s="1"/>
      <c r="SLI499" s="1"/>
      <c r="SLJ499" s="1"/>
      <c r="SLK499" s="1"/>
      <c r="SLL499" s="1"/>
      <c r="SLM499" s="1"/>
      <c r="SLN499" s="1"/>
      <c r="SLO499" s="1"/>
      <c r="SLP499" s="1"/>
      <c r="SLQ499" s="1"/>
      <c r="SLR499" s="1"/>
      <c r="SLS499" s="1"/>
      <c r="SLT499" s="1"/>
      <c r="SLU499" s="1"/>
      <c r="SLV499" s="1"/>
      <c r="SLW499" s="1"/>
      <c r="SLX499" s="1"/>
      <c r="SLY499" s="1"/>
      <c r="SLZ499" s="1"/>
      <c r="SMA499" s="1"/>
      <c r="SMB499" s="1"/>
      <c r="SMC499" s="1"/>
      <c r="SMD499" s="1"/>
      <c r="SME499" s="1"/>
      <c r="SMF499" s="1"/>
      <c r="SMG499" s="1"/>
      <c r="SMH499" s="1"/>
      <c r="SMI499" s="1"/>
      <c r="SMJ499" s="1"/>
      <c r="SMK499" s="1"/>
      <c r="SML499" s="1"/>
      <c r="SMM499" s="1"/>
      <c r="SMN499" s="1"/>
      <c r="SMO499" s="1"/>
      <c r="SMP499" s="1"/>
      <c r="SMQ499" s="1"/>
      <c r="SMR499" s="1"/>
      <c r="SMS499" s="1"/>
      <c r="SMT499" s="1"/>
      <c r="SMU499" s="1"/>
      <c r="SMV499" s="1"/>
      <c r="SMW499" s="1"/>
      <c r="SMX499" s="1"/>
      <c r="SMY499" s="1"/>
      <c r="SMZ499" s="1"/>
      <c r="SNA499" s="1"/>
      <c r="SNB499" s="1"/>
      <c r="SNC499" s="1"/>
      <c r="SND499" s="1"/>
      <c r="SNE499" s="1"/>
      <c r="SNF499" s="1"/>
      <c r="SNG499" s="1"/>
      <c r="SNH499" s="1"/>
      <c r="SNI499" s="1"/>
      <c r="SNJ499" s="1"/>
      <c r="SNK499" s="1"/>
      <c r="SNL499" s="1"/>
      <c r="SNM499" s="1"/>
      <c r="SNN499" s="1"/>
      <c r="SNO499" s="1"/>
      <c r="SNP499" s="1"/>
      <c r="SNQ499" s="1"/>
      <c r="SNR499" s="1"/>
      <c r="SNS499" s="1"/>
      <c r="SNT499" s="1"/>
      <c r="SNU499" s="1"/>
      <c r="SNV499" s="1"/>
      <c r="SNW499" s="1"/>
      <c r="SNX499" s="1"/>
      <c r="SNY499" s="1"/>
      <c r="SNZ499" s="1"/>
      <c r="SOA499" s="1"/>
      <c r="SOB499" s="1"/>
      <c r="SOC499" s="1"/>
      <c r="SOD499" s="1"/>
      <c r="SOE499" s="1"/>
      <c r="SOF499" s="1"/>
      <c r="SOG499" s="1"/>
      <c r="SOH499" s="1"/>
      <c r="SOI499" s="1"/>
      <c r="SOJ499" s="1"/>
      <c r="SOK499" s="1"/>
      <c r="SOL499" s="1"/>
      <c r="SOM499" s="1"/>
      <c r="SON499" s="1"/>
      <c r="SOO499" s="1"/>
      <c r="SOP499" s="1"/>
      <c r="SOQ499" s="1"/>
      <c r="SOR499" s="1"/>
      <c r="SOS499" s="1"/>
      <c r="SOT499" s="1"/>
      <c r="SOU499" s="1"/>
      <c r="SOV499" s="1"/>
      <c r="SOW499" s="1"/>
      <c r="SOX499" s="1"/>
      <c r="SOY499" s="1"/>
      <c r="SOZ499" s="1"/>
      <c r="SPA499" s="1"/>
      <c r="SPB499" s="1"/>
      <c r="SPC499" s="1"/>
      <c r="SPD499" s="1"/>
      <c r="SPE499" s="1"/>
      <c r="SPF499" s="1"/>
      <c r="SPG499" s="1"/>
      <c r="SPH499" s="1"/>
      <c r="SPI499" s="1"/>
      <c r="SPJ499" s="1"/>
      <c r="SPK499" s="1"/>
      <c r="SPL499" s="1"/>
      <c r="SPM499" s="1"/>
      <c r="SPN499" s="1"/>
      <c r="SPO499" s="1"/>
      <c r="SPP499" s="1"/>
      <c r="SPQ499" s="1"/>
      <c r="SPR499" s="1"/>
      <c r="SPS499" s="1"/>
      <c r="SPT499" s="1"/>
      <c r="SPU499" s="1"/>
      <c r="SPV499" s="1"/>
      <c r="SPW499" s="1"/>
      <c r="SPX499" s="1"/>
      <c r="SPY499" s="1"/>
      <c r="SPZ499" s="1"/>
      <c r="SQA499" s="1"/>
      <c r="SQB499" s="1"/>
      <c r="SQC499" s="1"/>
      <c r="SQD499" s="1"/>
      <c r="SQE499" s="1"/>
      <c r="SQF499" s="1"/>
      <c r="SQG499" s="1"/>
      <c r="SQH499" s="1"/>
      <c r="SQI499" s="1"/>
      <c r="SQJ499" s="1"/>
      <c r="SQK499" s="1"/>
      <c r="SQL499" s="1"/>
      <c r="SQM499" s="1"/>
      <c r="SQN499" s="1"/>
      <c r="SQO499" s="1"/>
      <c r="SQP499" s="1"/>
      <c r="SQQ499" s="1"/>
      <c r="SQR499" s="1"/>
      <c r="SQS499" s="1"/>
      <c r="SQT499" s="1"/>
      <c r="SQU499" s="1"/>
      <c r="SQV499" s="1"/>
      <c r="SQW499" s="1"/>
      <c r="SQX499" s="1"/>
      <c r="SQY499" s="1"/>
      <c r="SQZ499" s="1"/>
      <c r="SRA499" s="1"/>
      <c r="SRB499" s="1"/>
      <c r="SRC499" s="1"/>
      <c r="SRD499" s="1"/>
      <c r="SRE499" s="1"/>
      <c r="SRF499" s="1"/>
      <c r="SRG499" s="1"/>
      <c r="SRH499" s="1"/>
      <c r="SRI499" s="1"/>
      <c r="SRJ499" s="1"/>
      <c r="SRK499" s="1"/>
      <c r="SRL499" s="1"/>
      <c r="SRM499" s="1"/>
      <c r="SRN499" s="1"/>
      <c r="SRO499" s="1"/>
      <c r="SRP499" s="1"/>
      <c r="SRQ499" s="1"/>
      <c r="SRR499" s="1"/>
      <c r="SRS499" s="1"/>
      <c r="SRT499" s="1"/>
      <c r="SRU499" s="1"/>
      <c r="SRV499" s="1"/>
      <c r="SRW499" s="1"/>
      <c r="SRX499" s="1"/>
      <c r="SRY499" s="1"/>
      <c r="SRZ499" s="1"/>
      <c r="SSA499" s="1"/>
      <c r="SSB499" s="1"/>
      <c r="SSC499" s="1"/>
      <c r="SSD499" s="1"/>
      <c r="SSE499" s="1"/>
      <c r="SSF499" s="1"/>
      <c r="SSG499" s="1"/>
      <c r="SSH499" s="1"/>
      <c r="SSI499" s="1"/>
      <c r="SSJ499" s="1"/>
      <c r="SSK499" s="1"/>
      <c r="SSL499" s="1"/>
      <c r="SSM499" s="1"/>
      <c r="SSN499" s="1"/>
      <c r="SSO499" s="1"/>
      <c r="SSP499" s="1"/>
      <c r="SSQ499" s="1"/>
      <c r="SSR499" s="1"/>
      <c r="SSS499" s="1"/>
      <c r="SST499" s="1"/>
      <c r="SSU499" s="1"/>
      <c r="SSV499" s="1"/>
      <c r="SSW499" s="1"/>
      <c r="SSX499" s="1"/>
      <c r="SSY499" s="1"/>
      <c r="SSZ499" s="1"/>
      <c r="STA499" s="1"/>
      <c r="STB499" s="1"/>
      <c r="STC499" s="1"/>
      <c r="STD499" s="1"/>
      <c r="STE499" s="1"/>
      <c r="STF499" s="1"/>
      <c r="STG499" s="1"/>
      <c r="STH499" s="1"/>
      <c r="STI499" s="1"/>
      <c r="STJ499" s="1"/>
      <c r="STK499" s="1"/>
      <c r="STL499" s="1"/>
      <c r="STM499" s="1"/>
      <c r="STN499" s="1"/>
      <c r="STO499" s="1"/>
      <c r="STP499" s="1"/>
      <c r="STQ499" s="1"/>
      <c r="STR499" s="1"/>
      <c r="STS499" s="1"/>
      <c r="STT499" s="1"/>
      <c r="STU499" s="1"/>
      <c r="STV499" s="1"/>
      <c r="STW499" s="1"/>
      <c r="STX499" s="1"/>
      <c r="STY499" s="1"/>
      <c r="STZ499" s="1"/>
      <c r="SUA499" s="1"/>
      <c r="SUB499" s="1"/>
      <c r="SUC499" s="1"/>
      <c r="SUD499" s="1"/>
      <c r="SUE499" s="1"/>
      <c r="SUF499" s="1"/>
      <c r="SUG499" s="1"/>
      <c r="SUH499" s="1"/>
      <c r="SUI499" s="1"/>
      <c r="SUJ499" s="1"/>
      <c r="SUK499" s="1"/>
      <c r="SUL499" s="1"/>
      <c r="SUM499" s="1"/>
      <c r="SUN499" s="1"/>
      <c r="SUO499" s="1"/>
      <c r="SUP499" s="1"/>
      <c r="SUQ499" s="1"/>
      <c r="SUR499" s="1"/>
      <c r="SUS499" s="1"/>
      <c r="SUT499" s="1"/>
      <c r="SUU499" s="1"/>
      <c r="SUV499" s="1"/>
      <c r="SUW499" s="1"/>
      <c r="SUX499" s="1"/>
      <c r="SUY499" s="1"/>
      <c r="SUZ499" s="1"/>
      <c r="SVA499" s="1"/>
      <c r="SVB499" s="1"/>
      <c r="SVC499" s="1"/>
      <c r="SVD499" s="1"/>
      <c r="SVE499" s="1"/>
      <c r="SVF499" s="1"/>
      <c r="SVG499" s="1"/>
      <c r="SVH499" s="1"/>
      <c r="SVI499" s="1"/>
      <c r="SVJ499" s="1"/>
      <c r="SVK499" s="1"/>
      <c r="SVL499" s="1"/>
      <c r="SVM499" s="1"/>
      <c r="SVN499" s="1"/>
      <c r="SVO499" s="1"/>
      <c r="SVP499" s="1"/>
      <c r="SVQ499" s="1"/>
      <c r="SVR499" s="1"/>
      <c r="SVS499" s="1"/>
      <c r="SVT499" s="1"/>
      <c r="SVU499" s="1"/>
      <c r="SVV499" s="1"/>
      <c r="SVW499" s="1"/>
      <c r="SVX499" s="1"/>
      <c r="SVY499" s="1"/>
      <c r="SVZ499" s="1"/>
      <c r="SWA499" s="1"/>
      <c r="SWB499" s="1"/>
      <c r="SWC499" s="1"/>
      <c r="SWD499" s="1"/>
      <c r="SWE499" s="1"/>
      <c r="SWF499" s="1"/>
      <c r="SWG499" s="1"/>
      <c r="SWH499" s="1"/>
      <c r="SWI499" s="1"/>
      <c r="SWJ499" s="1"/>
      <c r="SWK499" s="1"/>
      <c r="SWL499" s="1"/>
      <c r="SWM499" s="1"/>
      <c r="SWN499" s="1"/>
      <c r="SWO499" s="1"/>
      <c r="SWP499" s="1"/>
      <c r="SWQ499" s="1"/>
      <c r="SWR499" s="1"/>
      <c r="SWS499" s="1"/>
      <c r="SWT499" s="1"/>
      <c r="SWU499" s="1"/>
      <c r="SWV499" s="1"/>
      <c r="SWW499" s="1"/>
      <c r="SWX499" s="1"/>
      <c r="SWY499" s="1"/>
      <c r="SWZ499" s="1"/>
      <c r="SXA499" s="1"/>
      <c r="SXB499" s="1"/>
      <c r="SXC499" s="1"/>
      <c r="SXD499" s="1"/>
      <c r="SXE499" s="1"/>
      <c r="SXF499" s="1"/>
      <c r="SXG499" s="1"/>
      <c r="SXH499" s="1"/>
      <c r="SXI499" s="1"/>
      <c r="SXJ499" s="1"/>
      <c r="SXK499" s="1"/>
      <c r="SXL499" s="1"/>
      <c r="SXM499" s="1"/>
      <c r="SXN499" s="1"/>
      <c r="SXO499" s="1"/>
      <c r="SXP499" s="1"/>
      <c r="SXQ499" s="1"/>
      <c r="SXR499" s="1"/>
      <c r="SXS499" s="1"/>
      <c r="SXT499" s="1"/>
      <c r="SXU499" s="1"/>
      <c r="SXV499" s="1"/>
      <c r="SXW499" s="1"/>
      <c r="SXX499" s="1"/>
      <c r="SXY499" s="1"/>
      <c r="SXZ499" s="1"/>
      <c r="SYA499" s="1"/>
      <c r="SYB499" s="1"/>
      <c r="SYC499" s="1"/>
      <c r="SYD499" s="1"/>
      <c r="SYE499" s="1"/>
      <c r="SYF499" s="1"/>
      <c r="SYG499" s="1"/>
      <c r="SYH499" s="1"/>
      <c r="SYI499" s="1"/>
      <c r="SYJ499" s="1"/>
      <c r="SYK499" s="1"/>
      <c r="SYL499" s="1"/>
      <c r="SYM499" s="1"/>
      <c r="SYN499" s="1"/>
      <c r="SYO499" s="1"/>
      <c r="SYP499" s="1"/>
      <c r="SYQ499" s="1"/>
      <c r="SYR499" s="1"/>
      <c r="SYS499" s="1"/>
      <c r="SYT499" s="1"/>
      <c r="SYU499" s="1"/>
      <c r="SYV499" s="1"/>
      <c r="SYW499" s="1"/>
      <c r="SYX499" s="1"/>
      <c r="SYY499" s="1"/>
      <c r="SYZ499" s="1"/>
      <c r="SZA499" s="1"/>
      <c r="SZB499" s="1"/>
      <c r="SZC499" s="1"/>
      <c r="SZD499" s="1"/>
      <c r="SZE499" s="1"/>
      <c r="SZF499" s="1"/>
      <c r="SZG499" s="1"/>
      <c r="SZH499" s="1"/>
      <c r="SZI499" s="1"/>
      <c r="SZJ499" s="1"/>
      <c r="SZK499" s="1"/>
      <c r="SZL499" s="1"/>
      <c r="SZM499" s="1"/>
      <c r="SZN499" s="1"/>
      <c r="SZO499" s="1"/>
      <c r="SZP499" s="1"/>
      <c r="SZQ499" s="1"/>
      <c r="SZR499" s="1"/>
      <c r="SZS499" s="1"/>
      <c r="SZT499" s="1"/>
      <c r="SZU499" s="1"/>
      <c r="SZV499" s="1"/>
      <c r="SZW499" s="1"/>
      <c r="SZX499" s="1"/>
      <c r="SZY499" s="1"/>
      <c r="SZZ499" s="1"/>
      <c r="TAA499" s="1"/>
      <c r="TAB499" s="1"/>
      <c r="TAC499" s="1"/>
      <c r="TAD499" s="1"/>
      <c r="TAE499" s="1"/>
      <c r="TAF499" s="1"/>
      <c r="TAG499" s="1"/>
      <c r="TAH499" s="1"/>
      <c r="TAI499" s="1"/>
      <c r="TAJ499" s="1"/>
      <c r="TAK499" s="1"/>
      <c r="TAL499" s="1"/>
      <c r="TAM499" s="1"/>
      <c r="TAN499" s="1"/>
      <c r="TAO499" s="1"/>
      <c r="TAP499" s="1"/>
      <c r="TAQ499" s="1"/>
      <c r="TAR499" s="1"/>
      <c r="TAS499" s="1"/>
      <c r="TAT499" s="1"/>
      <c r="TAU499" s="1"/>
      <c r="TAV499" s="1"/>
      <c r="TAW499" s="1"/>
      <c r="TAX499" s="1"/>
      <c r="TAY499" s="1"/>
      <c r="TAZ499" s="1"/>
      <c r="TBA499" s="1"/>
      <c r="TBB499" s="1"/>
      <c r="TBC499" s="1"/>
      <c r="TBD499" s="1"/>
      <c r="TBE499" s="1"/>
      <c r="TBF499" s="1"/>
      <c r="TBG499" s="1"/>
      <c r="TBH499" s="1"/>
      <c r="TBI499" s="1"/>
      <c r="TBJ499" s="1"/>
      <c r="TBK499" s="1"/>
      <c r="TBL499" s="1"/>
      <c r="TBM499" s="1"/>
      <c r="TBN499" s="1"/>
      <c r="TBO499" s="1"/>
      <c r="TBP499" s="1"/>
      <c r="TBQ499" s="1"/>
      <c r="TBR499" s="1"/>
      <c r="TBS499" s="1"/>
      <c r="TBT499" s="1"/>
      <c r="TBU499" s="1"/>
      <c r="TBV499" s="1"/>
      <c r="TBW499" s="1"/>
      <c r="TBX499" s="1"/>
      <c r="TBY499" s="1"/>
      <c r="TBZ499" s="1"/>
      <c r="TCA499" s="1"/>
      <c r="TCB499" s="1"/>
      <c r="TCC499" s="1"/>
      <c r="TCD499" s="1"/>
      <c r="TCE499" s="1"/>
      <c r="TCF499" s="1"/>
      <c r="TCG499" s="1"/>
      <c r="TCH499" s="1"/>
      <c r="TCI499" s="1"/>
      <c r="TCJ499" s="1"/>
      <c r="TCK499" s="1"/>
      <c r="TCL499" s="1"/>
      <c r="TCM499" s="1"/>
      <c r="TCN499" s="1"/>
      <c r="TCO499" s="1"/>
      <c r="TCP499" s="1"/>
      <c r="TCQ499" s="1"/>
      <c r="TCR499" s="1"/>
      <c r="TCS499" s="1"/>
      <c r="TCT499" s="1"/>
      <c r="TCU499" s="1"/>
      <c r="TCV499" s="1"/>
      <c r="TCW499" s="1"/>
      <c r="TCX499" s="1"/>
      <c r="TCY499" s="1"/>
      <c r="TCZ499" s="1"/>
      <c r="TDA499" s="1"/>
      <c r="TDB499" s="1"/>
      <c r="TDC499" s="1"/>
      <c r="TDD499" s="1"/>
      <c r="TDE499" s="1"/>
      <c r="TDF499" s="1"/>
      <c r="TDG499" s="1"/>
      <c r="TDH499" s="1"/>
      <c r="TDI499" s="1"/>
      <c r="TDJ499" s="1"/>
      <c r="TDK499" s="1"/>
      <c r="TDL499" s="1"/>
      <c r="TDM499" s="1"/>
      <c r="TDN499" s="1"/>
      <c r="TDO499" s="1"/>
      <c r="TDP499" s="1"/>
      <c r="TDQ499" s="1"/>
      <c r="TDR499" s="1"/>
      <c r="TDS499" s="1"/>
      <c r="TDT499" s="1"/>
      <c r="TDU499" s="1"/>
      <c r="TDV499" s="1"/>
      <c r="TDW499" s="1"/>
      <c r="TDX499" s="1"/>
      <c r="TDY499" s="1"/>
      <c r="TDZ499" s="1"/>
      <c r="TEA499" s="1"/>
      <c r="TEB499" s="1"/>
      <c r="TEC499" s="1"/>
      <c r="TED499" s="1"/>
      <c r="TEE499" s="1"/>
      <c r="TEF499" s="1"/>
      <c r="TEG499" s="1"/>
      <c r="TEH499" s="1"/>
      <c r="TEI499" s="1"/>
      <c r="TEJ499" s="1"/>
      <c r="TEK499" s="1"/>
      <c r="TEL499" s="1"/>
      <c r="TEM499" s="1"/>
      <c r="TEN499" s="1"/>
      <c r="TEO499" s="1"/>
      <c r="TEP499" s="1"/>
      <c r="TEQ499" s="1"/>
      <c r="TER499" s="1"/>
      <c r="TES499" s="1"/>
      <c r="TET499" s="1"/>
      <c r="TEU499" s="1"/>
      <c r="TEV499" s="1"/>
      <c r="TEW499" s="1"/>
      <c r="TEX499" s="1"/>
      <c r="TEY499" s="1"/>
      <c r="TEZ499" s="1"/>
      <c r="TFA499" s="1"/>
      <c r="TFB499" s="1"/>
      <c r="TFC499" s="1"/>
      <c r="TFD499" s="1"/>
      <c r="TFE499" s="1"/>
      <c r="TFF499" s="1"/>
      <c r="TFG499" s="1"/>
      <c r="TFH499" s="1"/>
      <c r="TFI499" s="1"/>
      <c r="TFJ499" s="1"/>
      <c r="TFK499" s="1"/>
      <c r="TFL499" s="1"/>
      <c r="TFM499" s="1"/>
      <c r="TFN499" s="1"/>
      <c r="TFO499" s="1"/>
      <c r="TFP499" s="1"/>
      <c r="TFQ499" s="1"/>
      <c r="TFR499" s="1"/>
      <c r="TFS499" s="1"/>
      <c r="TFT499" s="1"/>
      <c r="TFU499" s="1"/>
      <c r="TFV499" s="1"/>
      <c r="TFW499" s="1"/>
      <c r="TFX499" s="1"/>
      <c r="TFY499" s="1"/>
      <c r="TFZ499" s="1"/>
      <c r="TGA499" s="1"/>
      <c r="TGB499" s="1"/>
      <c r="TGC499" s="1"/>
      <c r="TGD499" s="1"/>
      <c r="TGE499" s="1"/>
      <c r="TGF499" s="1"/>
      <c r="TGG499" s="1"/>
      <c r="TGH499" s="1"/>
      <c r="TGI499" s="1"/>
      <c r="TGJ499" s="1"/>
      <c r="TGK499" s="1"/>
      <c r="TGL499" s="1"/>
      <c r="TGM499" s="1"/>
      <c r="TGN499" s="1"/>
      <c r="TGO499" s="1"/>
      <c r="TGP499" s="1"/>
      <c r="TGQ499" s="1"/>
      <c r="TGR499" s="1"/>
      <c r="TGS499" s="1"/>
      <c r="TGT499" s="1"/>
      <c r="TGU499" s="1"/>
      <c r="TGV499" s="1"/>
      <c r="TGW499" s="1"/>
      <c r="TGX499" s="1"/>
      <c r="TGY499" s="1"/>
      <c r="TGZ499" s="1"/>
      <c r="THA499" s="1"/>
      <c r="THB499" s="1"/>
      <c r="THC499" s="1"/>
      <c r="THD499" s="1"/>
      <c r="THE499" s="1"/>
      <c r="THF499" s="1"/>
      <c r="THG499" s="1"/>
      <c r="THH499" s="1"/>
      <c r="THI499" s="1"/>
      <c r="THJ499" s="1"/>
      <c r="THK499" s="1"/>
      <c r="THL499" s="1"/>
      <c r="THM499" s="1"/>
      <c r="THN499" s="1"/>
      <c r="THO499" s="1"/>
      <c r="THP499" s="1"/>
      <c r="THQ499" s="1"/>
      <c r="THR499" s="1"/>
      <c r="THS499" s="1"/>
      <c r="THT499" s="1"/>
      <c r="THU499" s="1"/>
      <c r="THV499" s="1"/>
      <c r="THW499" s="1"/>
      <c r="THX499" s="1"/>
      <c r="THY499" s="1"/>
      <c r="THZ499" s="1"/>
      <c r="TIA499" s="1"/>
      <c r="TIB499" s="1"/>
      <c r="TIC499" s="1"/>
      <c r="TID499" s="1"/>
      <c r="TIE499" s="1"/>
      <c r="TIF499" s="1"/>
      <c r="TIG499" s="1"/>
      <c r="TIH499" s="1"/>
      <c r="TII499" s="1"/>
      <c r="TIJ499" s="1"/>
      <c r="TIK499" s="1"/>
      <c r="TIL499" s="1"/>
      <c r="TIM499" s="1"/>
      <c r="TIN499" s="1"/>
      <c r="TIO499" s="1"/>
      <c r="TIP499" s="1"/>
      <c r="TIQ499" s="1"/>
      <c r="TIR499" s="1"/>
      <c r="TIS499" s="1"/>
      <c r="TIT499" s="1"/>
      <c r="TIU499" s="1"/>
      <c r="TIV499" s="1"/>
      <c r="TIW499" s="1"/>
      <c r="TIX499" s="1"/>
      <c r="TIY499" s="1"/>
      <c r="TIZ499" s="1"/>
      <c r="TJA499" s="1"/>
      <c r="TJB499" s="1"/>
      <c r="TJC499" s="1"/>
      <c r="TJD499" s="1"/>
      <c r="TJE499" s="1"/>
      <c r="TJF499" s="1"/>
      <c r="TJG499" s="1"/>
      <c r="TJH499" s="1"/>
      <c r="TJI499" s="1"/>
      <c r="TJJ499" s="1"/>
      <c r="TJK499" s="1"/>
      <c r="TJL499" s="1"/>
      <c r="TJM499" s="1"/>
      <c r="TJN499" s="1"/>
      <c r="TJO499" s="1"/>
      <c r="TJP499" s="1"/>
      <c r="TJQ499" s="1"/>
      <c r="TJR499" s="1"/>
      <c r="TJS499" s="1"/>
      <c r="TJT499" s="1"/>
      <c r="TJU499" s="1"/>
      <c r="TJV499" s="1"/>
      <c r="TJW499" s="1"/>
      <c r="TJX499" s="1"/>
      <c r="TJY499" s="1"/>
      <c r="TJZ499" s="1"/>
      <c r="TKA499" s="1"/>
      <c r="TKB499" s="1"/>
      <c r="TKC499" s="1"/>
      <c r="TKD499" s="1"/>
      <c r="TKE499" s="1"/>
      <c r="TKF499" s="1"/>
      <c r="TKG499" s="1"/>
      <c r="TKH499" s="1"/>
      <c r="TKI499" s="1"/>
      <c r="TKJ499" s="1"/>
      <c r="TKK499" s="1"/>
      <c r="TKL499" s="1"/>
      <c r="TKM499" s="1"/>
      <c r="TKN499" s="1"/>
      <c r="TKO499" s="1"/>
      <c r="TKP499" s="1"/>
      <c r="TKQ499" s="1"/>
      <c r="TKR499" s="1"/>
      <c r="TKS499" s="1"/>
      <c r="TKT499" s="1"/>
      <c r="TKU499" s="1"/>
      <c r="TKV499" s="1"/>
      <c r="TKW499" s="1"/>
      <c r="TKX499" s="1"/>
      <c r="TKY499" s="1"/>
      <c r="TKZ499" s="1"/>
      <c r="TLA499" s="1"/>
      <c r="TLB499" s="1"/>
      <c r="TLC499" s="1"/>
      <c r="TLD499" s="1"/>
      <c r="TLE499" s="1"/>
      <c r="TLF499" s="1"/>
      <c r="TLG499" s="1"/>
      <c r="TLH499" s="1"/>
      <c r="TLI499" s="1"/>
      <c r="TLJ499" s="1"/>
      <c r="TLK499" s="1"/>
      <c r="TLL499" s="1"/>
      <c r="TLM499" s="1"/>
      <c r="TLN499" s="1"/>
      <c r="TLO499" s="1"/>
      <c r="TLP499" s="1"/>
      <c r="TLQ499" s="1"/>
      <c r="TLR499" s="1"/>
      <c r="TLS499" s="1"/>
      <c r="TLT499" s="1"/>
      <c r="TLU499" s="1"/>
      <c r="TLV499" s="1"/>
      <c r="TLW499" s="1"/>
      <c r="TLX499" s="1"/>
      <c r="TLY499" s="1"/>
      <c r="TLZ499" s="1"/>
      <c r="TMA499" s="1"/>
      <c r="TMB499" s="1"/>
      <c r="TMC499" s="1"/>
      <c r="TMD499" s="1"/>
      <c r="TME499" s="1"/>
      <c r="TMF499" s="1"/>
      <c r="TMG499" s="1"/>
      <c r="TMH499" s="1"/>
      <c r="TMI499" s="1"/>
      <c r="TMJ499" s="1"/>
      <c r="TMK499" s="1"/>
      <c r="TML499" s="1"/>
      <c r="TMM499" s="1"/>
      <c r="TMN499" s="1"/>
      <c r="TMO499" s="1"/>
      <c r="TMP499" s="1"/>
      <c r="TMQ499" s="1"/>
      <c r="TMR499" s="1"/>
      <c r="TMS499" s="1"/>
      <c r="TMT499" s="1"/>
      <c r="TMU499" s="1"/>
      <c r="TMV499" s="1"/>
      <c r="TMW499" s="1"/>
      <c r="TMX499" s="1"/>
      <c r="TMY499" s="1"/>
      <c r="TMZ499" s="1"/>
      <c r="TNA499" s="1"/>
      <c r="TNB499" s="1"/>
      <c r="TNC499" s="1"/>
      <c r="TND499" s="1"/>
      <c r="TNE499" s="1"/>
      <c r="TNF499" s="1"/>
      <c r="TNG499" s="1"/>
      <c r="TNH499" s="1"/>
      <c r="TNI499" s="1"/>
      <c r="TNJ499" s="1"/>
      <c r="TNK499" s="1"/>
      <c r="TNL499" s="1"/>
      <c r="TNM499" s="1"/>
      <c r="TNN499" s="1"/>
      <c r="TNO499" s="1"/>
      <c r="TNP499" s="1"/>
      <c r="TNQ499" s="1"/>
      <c r="TNR499" s="1"/>
      <c r="TNS499" s="1"/>
      <c r="TNT499" s="1"/>
      <c r="TNU499" s="1"/>
      <c r="TNV499" s="1"/>
      <c r="TNW499" s="1"/>
      <c r="TNX499" s="1"/>
      <c r="TNY499" s="1"/>
      <c r="TNZ499" s="1"/>
      <c r="TOA499" s="1"/>
      <c r="TOB499" s="1"/>
      <c r="TOC499" s="1"/>
      <c r="TOD499" s="1"/>
      <c r="TOE499" s="1"/>
      <c r="TOF499" s="1"/>
      <c r="TOG499" s="1"/>
      <c r="TOH499" s="1"/>
      <c r="TOI499" s="1"/>
      <c r="TOJ499" s="1"/>
      <c r="TOK499" s="1"/>
      <c r="TOL499" s="1"/>
      <c r="TOM499" s="1"/>
      <c r="TON499" s="1"/>
      <c r="TOO499" s="1"/>
      <c r="TOP499" s="1"/>
      <c r="TOQ499" s="1"/>
      <c r="TOR499" s="1"/>
      <c r="TOS499" s="1"/>
      <c r="TOT499" s="1"/>
      <c r="TOU499" s="1"/>
      <c r="TOV499" s="1"/>
      <c r="TOW499" s="1"/>
      <c r="TOX499" s="1"/>
      <c r="TOY499" s="1"/>
      <c r="TOZ499" s="1"/>
      <c r="TPA499" s="1"/>
      <c r="TPB499" s="1"/>
      <c r="TPC499" s="1"/>
      <c r="TPD499" s="1"/>
      <c r="TPE499" s="1"/>
      <c r="TPF499" s="1"/>
      <c r="TPG499" s="1"/>
      <c r="TPH499" s="1"/>
      <c r="TPI499" s="1"/>
      <c r="TPJ499" s="1"/>
      <c r="TPK499" s="1"/>
      <c r="TPL499" s="1"/>
      <c r="TPM499" s="1"/>
      <c r="TPN499" s="1"/>
      <c r="TPO499" s="1"/>
      <c r="TPP499" s="1"/>
      <c r="TPQ499" s="1"/>
      <c r="TPR499" s="1"/>
      <c r="TPS499" s="1"/>
      <c r="TPT499" s="1"/>
      <c r="TPU499" s="1"/>
      <c r="TPV499" s="1"/>
      <c r="TPW499" s="1"/>
      <c r="TPX499" s="1"/>
      <c r="TPY499" s="1"/>
      <c r="TPZ499" s="1"/>
      <c r="TQA499" s="1"/>
      <c r="TQB499" s="1"/>
      <c r="TQC499" s="1"/>
      <c r="TQD499" s="1"/>
      <c r="TQE499" s="1"/>
      <c r="TQF499" s="1"/>
      <c r="TQG499" s="1"/>
      <c r="TQH499" s="1"/>
      <c r="TQI499" s="1"/>
      <c r="TQJ499" s="1"/>
      <c r="TQK499" s="1"/>
      <c r="TQL499" s="1"/>
      <c r="TQM499" s="1"/>
      <c r="TQN499" s="1"/>
      <c r="TQO499" s="1"/>
      <c r="TQP499" s="1"/>
      <c r="TQQ499" s="1"/>
      <c r="TQR499" s="1"/>
      <c r="TQS499" s="1"/>
      <c r="TQT499" s="1"/>
      <c r="TQU499" s="1"/>
      <c r="TQV499" s="1"/>
      <c r="TQW499" s="1"/>
      <c r="TQX499" s="1"/>
      <c r="TQY499" s="1"/>
      <c r="TQZ499" s="1"/>
      <c r="TRA499" s="1"/>
      <c r="TRB499" s="1"/>
      <c r="TRC499" s="1"/>
      <c r="TRD499" s="1"/>
      <c r="TRE499" s="1"/>
      <c r="TRF499" s="1"/>
      <c r="TRG499" s="1"/>
      <c r="TRH499" s="1"/>
      <c r="TRI499" s="1"/>
      <c r="TRJ499" s="1"/>
      <c r="TRK499" s="1"/>
      <c r="TRL499" s="1"/>
      <c r="TRM499" s="1"/>
      <c r="TRN499" s="1"/>
      <c r="TRO499" s="1"/>
      <c r="TRP499" s="1"/>
      <c r="TRQ499" s="1"/>
      <c r="TRR499" s="1"/>
      <c r="TRS499" s="1"/>
      <c r="TRT499" s="1"/>
      <c r="TRU499" s="1"/>
      <c r="TRV499" s="1"/>
      <c r="TRW499" s="1"/>
      <c r="TRX499" s="1"/>
      <c r="TRY499" s="1"/>
      <c r="TRZ499" s="1"/>
      <c r="TSA499" s="1"/>
      <c r="TSB499" s="1"/>
      <c r="TSC499" s="1"/>
      <c r="TSD499" s="1"/>
      <c r="TSE499" s="1"/>
      <c r="TSF499" s="1"/>
      <c r="TSG499" s="1"/>
      <c r="TSH499" s="1"/>
      <c r="TSI499" s="1"/>
      <c r="TSJ499" s="1"/>
      <c r="TSK499" s="1"/>
      <c r="TSL499" s="1"/>
      <c r="TSM499" s="1"/>
      <c r="TSN499" s="1"/>
      <c r="TSO499" s="1"/>
      <c r="TSP499" s="1"/>
      <c r="TSQ499" s="1"/>
      <c r="TSR499" s="1"/>
      <c r="TSS499" s="1"/>
      <c r="TST499" s="1"/>
      <c r="TSU499" s="1"/>
      <c r="TSV499" s="1"/>
      <c r="TSW499" s="1"/>
      <c r="TSX499" s="1"/>
      <c r="TSY499" s="1"/>
      <c r="TSZ499" s="1"/>
      <c r="TTA499" s="1"/>
      <c r="TTB499" s="1"/>
      <c r="TTC499" s="1"/>
      <c r="TTD499" s="1"/>
      <c r="TTE499" s="1"/>
      <c r="TTF499" s="1"/>
      <c r="TTG499" s="1"/>
      <c r="TTH499" s="1"/>
      <c r="TTI499" s="1"/>
      <c r="TTJ499" s="1"/>
      <c r="TTK499" s="1"/>
      <c r="TTL499" s="1"/>
      <c r="TTM499" s="1"/>
      <c r="TTN499" s="1"/>
      <c r="TTO499" s="1"/>
      <c r="TTP499" s="1"/>
      <c r="TTQ499" s="1"/>
      <c r="TTR499" s="1"/>
      <c r="TTS499" s="1"/>
      <c r="TTT499" s="1"/>
      <c r="TTU499" s="1"/>
      <c r="TTV499" s="1"/>
      <c r="TTW499" s="1"/>
      <c r="TTX499" s="1"/>
      <c r="TTY499" s="1"/>
      <c r="TTZ499" s="1"/>
      <c r="TUA499" s="1"/>
      <c r="TUB499" s="1"/>
      <c r="TUC499" s="1"/>
      <c r="TUD499" s="1"/>
      <c r="TUE499" s="1"/>
      <c r="TUF499" s="1"/>
      <c r="TUG499" s="1"/>
      <c r="TUH499" s="1"/>
      <c r="TUI499" s="1"/>
      <c r="TUJ499" s="1"/>
      <c r="TUK499" s="1"/>
      <c r="TUL499" s="1"/>
      <c r="TUM499" s="1"/>
      <c r="TUN499" s="1"/>
      <c r="TUO499" s="1"/>
      <c r="TUP499" s="1"/>
      <c r="TUQ499" s="1"/>
      <c r="TUR499" s="1"/>
      <c r="TUS499" s="1"/>
      <c r="TUT499" s="1"/>
      <c r="TUU499" s="1"/>
      <c r="TUV499" s="1"/>
      <c r="TUW499" s="1"/>
      <c r="TUX499" s="1"/>
      <c r="TUY499" s="1"/>
      <c r="TUZ499" s="1"/>
      <c r="TVA499" s="1"/>
      <c r="TVB499" s="1"/>
      <c r="TVC499" s="1"/>
      <c r="TVD499" s="1"/>
      <c r="TVE499" s="1"/>
      <c r="TVF499" s="1"/>
      <c r="TVG499" s="1"/>
      <c r="TVH499" s="1"/>
      <c r="TVI499" s="1"/>
      <c r="TVJ499" s="1"/>
      <c r="TVK499" s="1"/>
      <c r="TVL499" s="1"/>
      <c r="TVM499" s="1"/>
      <c r="TVN499" s="1"/>
      <c r="TVO499" s="1"/>
      <c r="TVP499" s="1"/>
      <c r="TVQ499" s="1"/>
      <c r="TVR499" s="1"/>
      <c r="TVS499" s="1"/>
      <c r="TVT499" s="1"/>
      <c r="TVU499" s="1"/>
      <c r="TVV499" s="1"/>
      <c r="TVW499" s="1"/>
      <c r="TVX499" s="1"/>
      <c r="TVY499" s="1"/>
      <c r="TVZ499" s="1"/>
      <c r="TWA499" s="1"/>
      <c r="TWB499" s="1"/>
      <c r="TWC499" s="1"/>
      <c r="TWD499" s="1"/>
      <c r="TWE499" s="1"/>
      <c r="TWF499" s="1"/>
      <c r="TWG499" s="1"/>
      <c r="TWH499" s="1"/>
      <c r="TWI499" s="1"/>
      <c r="TWJ499" s="1"/>
      <c r="TWK499" s="1"/>
      <c r="TWL499" s="1"/>
      <c r="TWM499" s="1"/>
      <c r="TWN499" s="1"/>
      <c r="TWO499" s="1"/>
      <c r="TWP499" s="1"/>
      <c r="TWQ499" s="1"/>
      <c r="TWR499" s="1"/>
      <c r="TWS499" s="1"/>
      <c r="TWT499" s="1"/>
      <c r="TWU499" s="1"/>
      <c r="TWV499" s="1"/>
      <c r="TWW499" s="1"/>
      <c r="TWX499" s="1"/>
      <c r="TWY499" s="1"/>
      <c r="TWZ499" s="1"/>
      <c r="TXA499" s="1"/>
      <c r="TXB499" s="1"/>
      <c r="TXC499" s="1"/>
      <c r="TXD499" s="1"/>
      <c r="TXE499" s="1"/>
      <c r="TXF499" s="1"/>
      <c r="TXG499" s="1"/>
      <c r="TXH499" s="1"/>
      <c r="TXI499" s="1"/>
      <c r="TXJ499" s="1"/>
      <c r="TXK499" s="1"/>
      <c r="TXL499" s="1"/>
      <c r="TXM499" s="1"/>
      <c r="TXN499" s="1"/>
      <c r="TXO499" s="1"/>
      <c r="TXP499" s="1"/>
      <c r="TXQ499" s="1"/>
      <c r="TXR499" s="1"/>
      <c r="TXS499" s="1"/>
      <c r="TXT499" s="1"/>
      <c r="TXU499" s="1"/>
      <c r="TXV499" s="1"/>
      <c r="TXW499" s="1"/>
      <c r="TXX499" s="1"/>
      <c r="TXY499" s="1"/>
      <c r="TXZ499" s="1"/>
      <c r="TYA499" s="1"/>
      <c r="TYB499" s="1"/>
      <c r="TYC499" s="1"/>
      <c r="TYD499" s="1"/>
      <c r="TYE499" s="1"/>
      <c r="TYF499" s="1"/>
      <c r="TYG499" s="1"/>
      <c r="TYH499" s="1"/>
      <c r="TYI499" s="1"/>
      <c r="TYJ499" s="1"/>
      <c r="TYK499" s="1"/>
      <c r="TYL499" s="1"/>
      <c r="TYM499" s="1"/>
      <c r="TYN499" s="1"/>
      <c r="TYO499" s="1"/>
      <c r="TYP499" s="1"/>
      <c r="TYQ499" s="1"/>
      <c r="TYR499" s="1"/>
      <c r="TYS499" s="1"/>
      <c r="TYT499" s="1"/>
      <c r="TYU499" s="1"/>
      <c r="TYV499" s="1"/>
      <c r="TYW499" s="1"/>
      <c r="TYX499" s="1"/>
      <c r="TYY499" s="1"/>
      <c r="TYZ499" s="1"/>
      <c r="TZA499" s="1"/>
      <c r="TZB499" s="1"/>
      <c r="TZC499" s="1"/>
      <c r="TZD499" s="1"/>
      <c r="TZE499" s="1"/>
      <c r="TZF499" s="1"/>
      <c r="TZG499" s="1"/>
      <c r="TZH499" s="1"/>
      <c r="TZI499" s="1"/>
      <c r="TZJ499" s="1"/>
      <c r="TZK499" s="1"/>
      <c r="TZL499" s="1"/>
      <c r="TZM499" s="1"/>
      <c r="TZN499" s="1"/>
      <c r="TZO499" s="1"/>
      <c r="TZP499" s="1"/>
      <c r="TZQ499" s="1"/>
      <c r="TZR499" s="1"/>
      <c r="TZS499" s="1"/>
      <c r="TZT499" s="1"/>
      <c r="TZU499" s="1"/>
      <c r="TZV499" s="1"/>
      <c r="TZW499" s="1"/>
      <c r="TZX499" s="1"/>
      <c r="TZY499" s="1"/>
      <c r="TZZ499" s="1"/>
      <c r="UAA499" s="1"/>
      <c r="UAB499" s="1"/>
      <c r="UAC499" s="1"/>
      <c r="UAD499" s="1"/>
      <c r="UAE499" s="1"/>
      <c r="UAF499" s="1"/>
      <c r="UAG499" s="1"/>
      <c r="UAH499" s="1"/>
      <c r="UAI499" s="1"/>
      <c r="UAJ499" s="1"/>
      <c r="UAK499" s="1"/>
      <c r="UAL499" s="1"/>
      <c r="UAM499" s="1"/>
      <c r="UAN499" s="1"/>
      <c r="UAO499" s="1"/>
      <c r="UAP499" s="1"/>
      <c r="UAQ499" s="1"/>
      <c r="UAR499" s="1"/>
      <c r="UAS499" s="1"/>
      <c r="UAT499" s="1"/>
      <c r="UAU499" s="1"/>
      <c r="UAV499" s="1"/>
      <c r="UAW499" s="1"/>
      <c r="UAX499" s="1"/>
      <c r="UAY499" s="1"/>
      <c r="UAZ499" s="1"/>
      <c r="UBA499" s="1"/>
      <c r="UBB499" s="1"/>
      <c r="UBC499" s="1"/>
      <c r="UBD499" s="1"/>
      <c r="UBE499" s="1"/>
      <c r="UBF499" s="1"/>
      <c r="UBG499" s="1"/>
      <c r="UBH499" s="1"/>
      <c r="UBI499" s="1"/>
      <c r="UBJ499" s="1"/>
      <c r="UBK499" s="1"/>
      <c r="UBL499" s="1"/>
      <c r="UBM499" s="1"/>
      <c r="UBN499" s="1"/>
      <c r="UBO499" s="1"/>
      <c r="UBP499" s="1"/>
      <c r="UBQ499" s="1"/>
      <c r="UBR499" s="1"/>
      <c r="UBS499" s="1"/>
      <c r="UBT499" s="1"/>
      <c r="UBU499" s="1"/>
      <c r="UBV499" s="1"/>
      <c r="UBW499" s="1"/>
      <c r="UBX499" s="1"/>
      <c r="UBY499" s="1"/>
      <c r="UBZ499" s="1"/>
      <c r="UCA499" s="1"/>
      <c r="UCB499" s="1"/>
      <c r="UCC499" s="1"/>
      <c r="UCD499" s="1"/>
      <c r="UCE499" s="1"/>
      <c r="UCF499" s="1"/>
      <c r="UCG499" s="1"/>
      <c r="UCH499" s="1"/>
      <c r="UCI499" s="1"/>
      <c r="UCJ499" s="1"/>
      <c r="UCK499" s="1"/>
      <c r="UCL499" s="1"/>
      <c r="UCM499" s="1"/>
      <c r="UCN499" s="1"/>
      <c r="UCO499" s="1"/>
      <c r="UCP499" s="1"/>
      <c r="UCQ499" s="1"/>
      <c r="UCR499" s="1"/>
      <c r="UCS499" s="1"/>
      <c r="UCT499" s="1"/>
      <c r="UCU499" s="1"/>
      <c r="UCV499" s="1"/>
      <c r="UCW499" s="1"/>
      <c r="UCX499" s="1"/>
      <c r="UCY499" s="1"/>
      <c r="UCZ499" s="1"/>
      <c r="UDA499" s="1"/>
      <c r="UDB499" s="1"/>
      <c r="UDC499" s="1"/>
      <c r="UDD499" s="1"/>
      <c r="UDE499" s="1"/>
      <c r="UDF499" s="1"/>
      <c r="UDG499" s="1"/>
      <c r="UDH499" s="1"/>
      <c r="UDI499" s="1"/>
      <c r="UDJ499" s="1"/>
      <c r="UDK499" s="1"/>
      <c r="UDL499" s="1"/>
      <c r="UDM499" s="1"/>
      <c r="UDN499" s="1"/>
      <c r="UDO499" s="1"/>
      <c r="UDP499" s="1"/>
      <c r="UDQ499" s="1"/>
      <c r="UDR499" s="1"/>
      <c r="UDS499" s="1"/>
      <c r="UDT499" s="1"/>
      <c r="UDU499" s="1"/>
      <c r="UDV499" s="1"/>
      <c r="UDW499" s="1"/>
      <c r="UDX499" s="1"/>
      <c r="UDY499" s="1"/>
      <c r="UDZ499" s="1"/>
      <c r="UEA499" s="1"/>
      <c r="UEB499" s="1"/>
      <c r="UEC499" s="1"/>
      <c r="UED499" s="1"/>
      <c r="UEE499" s="1"/>
      <c r="UEF499" s="1"/>
      <c r="UEG499" s="1"/>
      <c r="UEH499" s="1"/>
      <c r="UEI499" s="1"/>
      <c r="UEJ499" s="1"/>
      <c r="UEK499" s="1"/>
      <c r="UEL499" s="1"/>
      <c r="UEM499" s="1"/>
      <c r="UEN499" s="1"/>
      <c r="UEO499" s="1"/>
      <c r="UEP499" s="1"/>
      <c r="UEQ499" s="1"/>
      <c r="UER499" s="1"/>
      <c r="UES499" s="1"/>
      <c r="UET499" s="1"/>
      <c r="UEU499" s="1"/>
      <c r="UEV499" s="1"/>
      <c r="UEW499" s="1"/>
      <c r="UEX499" s="1"/>
      <c r="UEY499" s="1"/>
      <c r="UEZ499" s="1"/>
      <c r="UFA499" s="1"/>
      <c r="UFB499" s="1"/>
      <c r="UFC499" s="1"/>
      <c r="UFD499" s="1"/>
      <c r="UFE499" s="1"/>
      <c r="UFF499" s="1"/>
      <c r="UFG499" s="1"/>
      <c r="UFH499" s="1"/>
      <c r="UFI499" s="1"/>
      <c r="UFJ499" s="1"/>
      <c r="UFK499" s="1"/>
      <c r="UFL499" s="1"/>
      <c r="UFM499" s="1"/>
      <c r="UFN499" s="1"/>
      <c r="UFO499" s="1"/>
      <c r="UFP499" s="1"/>
      <c r="UFQ499" s="1"/>
      <c r="UFR499" s="1"/>
      <c r="UFS499" s="1"/>
      <c r="UFT499" s="1"/>
      <c r="UFU499" s="1"/>
      <c r="UFV499" s="1"/>
      <c r="UFW499" s="1"/>
      <c r="UFX499" s="1"/>
      <c r="UFY499" s="1"/>
      <c r="UFZ499" s="1"/>
      <c r="UGA499" s="1"/>
      <c r="UGB499" s="1"/>
      <c r="UGC499" s="1"/>
      <c r="UGD499" s="1"/>
      <c r="UGE499" s="1"/>
      <c r="UGF499" s="1"/>
      <c r="UGG499" s="1"/>
      <c r="UGH499" s="1"/>
      <c r="UGI499" s="1"/>
      <c r="UGJ499" s="1"/>
      <c r="UGK499" s="1"/>
      <c r="UGL499" s="1"/>
      <c r="UGM499" s="1"/>
      <c r="UGN499" s="1"/>
      <c r="UGO499" s="1"/>
      <c r="UGP499" s="1"/>
      <c r="UGQ499" s="1"/>
      <c r="UGR499" s="1"/>
      <c r="UGS499" s="1"/>
      <c r="UGT499" s="1"/>
      <c r="UGU499" s="1"/>
      <c r="UGV499" s="1"/>
      <c r="UGW499" s="1"/>
      <c r="UGX499" s="1"/>
      <c r="UGY499" s="1"/>
      <c r="UGZ499" s="1"/>
      <c r="UHA499" s="1"/>
      <c r="UHB499" s="1"/>
      <c r="UHC499" s="1"/>
      <c r="UHD499" s="1"/>
      <c r="UHE499" s="1"/>
      <c r="UHF499" s="1"/>
      <c r="UHG499" s="1"/>
      <c r="UHH499" s="1"/>
      <c r="UHI499" s="1"/>
      <c r="UHJ499" s="1"/>
      <c r="UHK499" s="1"/>
      <c r="UHL499" s="1"/>
      <c r="UHM499" s="1"/>
      <c r="UHN499" s="1"/>
      <c r="UHO499" s="1"/>
      <c r="UHP499" s="1"/>
      <c r="UHQ499" s="1"/>
      <c r="UHR499" s="1"/>
      <c r="UHS499" s="1"/>
      <c r="UHT499" s="1"/>
      <c r="UHU499" s="1"/>
      <c r="UHV499" s="1"/>
      <c r="UHW499" s="1"/>
      <c r="UHX499" s="1"/>
      <c r="UHY499" s="1"/>
      <c r="UHZ499" s="1"/>
      <c r="UIA499" s="1"/>
      <c r="UIB499" s="1"/>
      <c r="UIC499" s="1"/>
      <c r="UID499" s="1"/>
      <c r="UIE499" s="1"/>
      <c r="UIF499" s="1"/>
      <c r="UIG499" s="1"/>
      <c r="UIH499" s="1"/>
      <c r="UII499" s="1"/>
      <c r="UIJ499" s="1"/>
      <c r="UIK499" s="1"/>
      <c r="UIL499" s="1"/>
      <c r="UIM499" s="1"/>
      <c r="UIN499" s="1"/>
      <c r="UIO499" s="1"/>
      <c r="UIP499" s="1"/>
      <c r="UIQ499" s="1"/>
      <c r="UIR499" s="1"/>
      <c r="UIS499" s="1"/>
      <c r="UIT499" s="1"/>
      <c r="UIU499" s="1"/>
      <c r="UIV499" s="1"/>
      <c r="UIW499" s="1"/>
      <c r="UIX499" s="1"/>
      <c r="UIY499" s="1"/>
      <c r="UIZ499" s="1"/>
      <c r="UJA499" s="1"/>
      <c r="UJB499" s="1"/>
      <c r="UJC499" s="1"/>
      <c r="UJD499" s="1"/>
      <c r="UJE499" s="1"/>
      <c r="UJF499" s="1"/>
      <c r="UJG499" s="1"/>
      <c r="UJH499" s="1"/>
      <c r="UJI499" s="1"/>
      <c r="UJJ499" s="1"/>
      <c r="UJK499" s="1"/>
      <c r="UJL499" s="1"/>
      <c r="UJM499" s="1"/>
      <c r="UJN499" s="1"/>
      <c r="UJO499" s="1"/>
      <c r="UJP499" s="1"/>
      <c r="UJQ499" s="1"/>
      <c r="UJR499" s="1"/>
      <c r="UJS499" s="1"/>
      <c r="UJT499" s="1"/>
      <c r="UJU499" s="1"/>
      <c r="UJV499" s="1"/>
      <c r="UJW499" s="1"/>
      <c r="UJX499" s="1"/>
      <c r="UJY499" s="1"/>
      <c r="UJZ499" s="1"/>
      <c r="UKA499" s="1"/>
      <c r="UKB499" s="1"/>
      <c r="UKC499" s="1"/>
      <c r="UKD499" s="1"/>
      <c r="UKE499" s="1"/>
      <c r="UKF499" s="1"/>
      <c r="UKG499" s="1"/>
      <c r="UKH499" s="1"/>
      <c r="UKI499" s="1"/>
      <c r="UKJ499" s="1"/>
      <c r="UKK499" s="1"/>
      <c r="UKL499" s="1"/>
      <c r="UKM499" s="1"/>
      <c r="UKN499" s="1"/>
      <c r="UKO499" s="1"/>
      <c r="UKP499" s="1"/>
      <c r="UKQ499" s="1"/>
      <c r="UKR499" s="1"/>
      <c r="UKS499" s="1"/>
      <c r="UKT499" s="1"/>
      <c r="UKU499" s="1"/>
      <c r="UKV499" s="1"/>
      <c r="UKW499" s="1"/>
      <c r="UKX499" s="1"/>
      <c r="UKY499" s="1"/>
      <c r="UKZ499" s="1"/>
      <c r="ULA499" s="1"/>
      <c r="ULB499" s="1"/>
      <c r="ULC499" s="1"/>
      <c r="ULD499" s="1"/>
      <c r="ULE499" s="1"/>
      <c r="ULF499" s="1"/>
      <c r="ULG499" s="1"/>
      <c r="ULH499" s="1"/>
      <c r="ULI499" s="1"/>
      <c r="ULJ499" s="1"/>
      <c r="ULK499" s="1"/>
      <c r="ULL499" s="1"/>
      <c r="ULM499" s="1"/>
      <c r="ULN499" s="1"/>
      <c r="ULO499" s="1"/>
      <c r="ULP499" s="1"/>
      <c r="ULQ499" s="1"/>
      <c r="ULR499" s="1"/>
      <c r="ULS499" s="1"/>
      <c r="ULT499" s="1"/>
      <c r="ULU499" s="1"/>
      <c r="ULV499" s="1"/>
      <c r="ULW499" s="1"/>
      <c r="ULX499" s="1"/>
      <c r="ULY499" s="1"/>
      <c r="ULZ499" s="1"/>
      <c r="UMA499" s="1"/>
      <c r="UMB499" s="1"/>
      <c r="UMC499" s="1"/>
      <c r="UMD499" s="1"/>
      <c r="UME499" s="1"/>
      <c r="UMF499" s="1"/>
      <c r="UMG499" s="1"/>
      <c r="UMH499" s="1"/>
      <c r="UMI499" s="1"/>
      <c r="UMJ499" s="1"/>
      <c r="UMK499" s="1"/>
      <c r="UML499" s="1"/>
      <c r="UMM499" s="1"/>
      <c r="UMN499" s="1"/>
      <c r="UMO499" s="1"/>
      <c r="UMP499" s="1"/>
      <c r="UMQ499" s="1"/>
      <c r="UMR499" s="1"/>
      <c r="UMS499" s="1"/>
      <c r="UMT499" s="1"/>
      <c r="UMU499" s="1"/>
      <c r="UMV499" s="1"/>
      <c r="UMW499" s="1"/>
      <c r="UMX499" s="1"/>
      <c r="UMY499" s="1"/>
      <c r="UMZ499" s="1"/>
      <c r="UNA499" s="1"/>
      <c r="UNB499" s="1"/>
      <c r="UNC499" s="1"/>
      <c r="UND499" s="1"/>
      <c r="UNE499" s="1"/>
      <c r="UNF499" s="1"/>
      <c r="UNG499" s="1"/>
      <c r="UNH499" s="1"/>
      <c r="UNI499" s="1"/>
      <c r="UNJ499" s="1"/>
      <c r="UNK499" s="1"/>
      <c r="UNL499" s="1"/>
      <c r="UNM499" s="1"/>
      <c r="UNN499" s="1"/>
      <c r="UNO499" s="1"/>
      <c r="UNP499" s="1"/>
      <c r="UNQ499" s="1"/>
      <c r="UNR499" s="1"/>
      <c r="UNS499" s="1"/>
      <c r="UNT499" s="1"/>
      <c r="UNU499" s="1"/>
      <c r="UNV499" s="1"/>
      <c r="UNW499" s="1"/>
      <c r="UNX499" s="1"/>
      <c r="UNY499" s="1"/>
      <c r="UNZ499" s="1"/>
      <c r="UOA499" s="1"/>
      <c r="UOB499" s="1"/>
      <c r="UOC499" s="1"/>
      <c r="UOD499" s="1"/>
      <c r="UOE499" s="1"/>
      <c r="UOF499" s="1"/>
      <c r="UOG499" s="1"/>
      <c r="UOH499" s="1"/>
      <c r="UOI499" s="1"/>
      <c r="UOJ499" s="1"/>
      <c r="UOK499" s="1"/>
      <c r="UOL499" s="1"/>
      <c r="UOM499" s="1"/>
      <c r="UON499" s="1"/>
      <c r="UOO499" s="1"/>
      <c r="UOP499" s="1"/>
      <c r="UOQ499" s="1"/>
      <c r="UOR499" s="1"/>
      <c r="UOS499" s="1"/>
      <c r="UOT499" s="1"/>
      <c r="UOU499" s="1"/>
      <c r="UOV499" s="1"/>
      <c r="UOW499" s="1"/>
      <c r="UOX499" s="1"/>
      <c r="UOY499" s="1"/>
      <c r="UOZ499" s="1"/>
      <c r="UPA499" s="1"/>
      <c r="UPB499" s="1"/>
      <c r="UPC499" s="1"/>
      <c r="UPD499" s="1"/>
      <c r="UPE499" s="1"/>
      <c r="UPF499" s="1"/>
      <c r="UPG499" s="1"/>
      <c r="UPH499" s="1"/>
      <c r="UPI499" s="1"/>
      <c r="UPJ499" s="1"/>
      <c r="UPK499" s="1"/>
      <c r="UPL499" s="1"/>
      <c r="UPM499" s="1"/>
      <c r="UPN499" s="1"/>
      <c r="UPO499" s="1"/>
      <c r="UPP499" s="1"/>
      <c r="UPQ499" s="1"/>
      <c r="UPR499" s="1"/>
      <c r="UPS499" s="1"/>
      <c r="UPT499" s="1"/>
      <c r="UPU499" s="1"/>
      <c r="UPV499" s="1"/>
      <c r="UPW499" s="1"/>
      <c r="UPX499" s="1"/>
      <c r="UPY499" s="1"/>
      <c r="UPZ499" s="1"/>
      <c r="UQA499" s="1"/>
      <c r="UQB499" s="1"/>
      <c r="UQC499" s="1"/>
      <c r="UQD499" s="1"/>
      <c r="UQE499" s="1"/>
      <c r="UQF499" s="1"/>
      <c r="UQG499" s="1"/>
      <c r="UQH499" s="1"/>
      <c r="UQI499" s="1"/>
      <c r="UQJ499" s="1"/>
      <c r="UQK499" s="1"/>
      <c r="UQL499" s="1"/>
      <c r="UQM499" s="1"/>
      <c r="UQN499" s="1"/>
      <c r="UQO499" s="1"/>
      <c r="UQP499" s="1"/>
      <c r="UQQ499" s="1"/>
      <c r="UQR499" s="1"/>
      <c r="UQS499" s="1"/>
      <c r="UQT499" s="1"/>
      <c r="UQU499" s="1"/>
      <c r="UQV499" s="1"/>
      <c r="UQW499" s="1"/>
      <c r="UQX499" s="1"/>
      <c r="UQY499" s="1"/>
      <c r="UQZ499" s="1"/>
      <c r="URA499" s="1"/>
      <c r="URB499" s="1"/>
      <c r="URC499" s="1"/>
      <c r="URD499" s="1"/>
      <c r="URE499" s="1"/>
      <c r="URF499" s="1"/>
      <c r="URG499" s="1"/>
      <c r="URH499" s="1"/>
      <c r="URI499" s="1"/>
      <c r="URJ499" s="1"/>
      <c r="URK499" s="1"/>
      <c r="URL499" s="1"/>
      <c r="URM499" s="1"/>
      <c r="URN499" s="1"/>
      <c r="URO499" s="1"/>
      <c r="URP499" s="1"/>
      <c r="URQ499" s="1"/>
      <c r="URR499" s="1"/>
      <c r="URS499" s="1"/>
      <c r="URT499" s="1"/>
      <c r="URU499" s="1"/>
      <c r="URV499" s="1"/>
      <c r="URW499" s="1"/>
      <c r="URX499" s="1"/>
      <c r="URY499" s="1"/>
      <c r="URZ499" s="1"/>
      <c r="USA499" s="1"/>
      <c r="USB499" s="1"/>
      <c r="USC499" s="1"/>
      <c r="USD499" s="1"/>
      <c r="USE499" s="1"/>
      <c r="USF499" s="1"/>
      <c r="USG499" s="1"/>
      <c r="USH499" s="1"/>
      <c r="USI499" s="1"/>
      <c r="USJ499" s="1"/>
      <c r="USK499" s="1"/>
      <c r="USL499" s="1"/>
      <c r="USM499" s="1"/>
      <c r="USN499" s="1"/>
      <c r="USO499" s="1"/>
      <c r="USP499" s="1"/>
      <c r="USQ499" s="1"/>
      <c r="USR499" s="1"/>
      <c r="USS499" s="1"/>
      <c r="UST499" s="1"/>
      <c r="USU499" s="1"/>
      <c r="USV499" s="1"/>
      <c r="USW499" s="1"/>
      <c r="USX499" s="1"/>
      <c r="USY499" s="1"/>
      <c r="USZ499" s="1"/>
      <c r="UTA499" s="1"/>
      <c r="UTB499" s="1"/>
      <c r="UTC499" s="1"/>
      <c r="UTD499" s="1"/>
      <c r="UTE499" s="1"/>
      <c r="UTF499" s="1"/>
      <c r="UTG499" s="1"/>
      <c r="UTH499" s="1"/>
      <c r="UTI499" s="1"/>
      <c r="UTJ499" s="1"/>
      <c r="UTK499" s="1"/>
      <c r="UTL499" s="1"/>
      <c r="UTM499" s="1"/>
      <c r="UTN499" s="1"/>
      <c r="UTO499" s="1"/>
      <c r="UTP499" s="1"/>
      <c r="UTQ499" s="1"/>
      <c r="UTR499" s="1"/>
      <c r="UTS499" s="1"/>
      <c r="UTT499" s="1"/>
      <c r="UTU499" s="1"/>
      <c r="UTV499" s="1"/>
      <c r="UTW499" s="1"/>
      <c r="UTX499" s="1"/>
      <c r="UTY499" s="1"/>
      <c r="UTZ499" s="1"/>
      <c r="UUA499" s="1"/>
      <c r="UUB499" s="1"/>
      <c r="UUC499" s="1"/>
      <c r="UUD499" s="1"/>
      <c r="UUE499" s="1"/>
      <c r="UUF499" s="1"/>
      <c r="UUG499" s="1"/>
      <c r="UUH499" s="1"/>
      <c r="UUI499" s="1"/>
      <c r="UUJ499" s="1"/>
      <c r="UUK499" s="1"/>
      <c r="UUL499" s="1"/>
      <c r="UUM499" s="1"/>
      <c r="UUN499" s="1"/>
      <c r="UUO499" s="1"/>
      <c r="UUP499" s="1"/>
      <c r="UUQ499" s="1"/>
      <c r="UUR499" s="1"/>
      <c r="UUS499" s="1"/>
      <c r="UUT499" s="1"/>
      <c r="UUU499" s="1"/>
      <c r="UUV499" s="1"/>
      <c r="UUW499" s="1"/>
      <c r="UUX499" s="1"/>
      <c r="UUY499" s="1"/>
      <c r="UUZ499" s="1"/>
      <c r="UVA499" s="1"/>
      <c r="UVB499" s="1"/>
      <c r="UVC499" s="1"/>
      <c r="UVD499" s="1"/>
      <c r="UVE499" s="1"/>
      <c r="UVF499" s="1"/>
      <c r="UVG499" s="1"/>
      <c r="UVH499" s="1"/>
      <c r="UVI499" s="1"/>
      <c r="UVJ499" s="1"/>
      <c r="UVK499" s="1"/>
      <c r="UVL499" s="1"/>
      <c r="UVM499" s="1"/>
      <c r="UVN499" s="1"/>
      <c r="UVO499" s="1"/>
      <c r="UVP499" s="1"/>
      <c r="UVQ499" s="1"/>
      <c r="UVR499" s="1"/>
      <c r="UVS499" s="1"/>
      <c r="UVT499" s="1"/>
      <c r="UVU499" s="1"/>
      <c r="UVV499" s="1"/>
      <c r="UVW499" s="1"/>
      <c r="UVX499" s="1"/>
      <c r="UVY499" s="1"/>
      <c r="UVZ499" s="1"/>
      <c r="UWA499" s="1"/>
      <c r="UWB499" s="1"/>
      <c r="UWC499" s="1"/>
      <c r="UWD499" s="1"/>
      <c r="UWE499" s="1"/>
      <c r="UWF499" s="1"/>
      <c r="UWG499" s="1"/>
      <c r="UWH499" s="1"/>
      <c r="UWI499" s="1"/>
      <c r="UWJ499" s="1"/>
      <c r="UWK499" s="1"/>
      <c r="UWL499" s="1"/>
      <c r="UWM499" s="1"/>
      <c r="UWN499" s="1"/>
      <c r="UWO499" s="1"/>
      <c r="UWP499" s="1"/>
      <c r="UWQ499" s="1"/>
      <c r="UWR499" s="1"/>
      <c r="UWS499" s="1"/>
      <c r="UWT499" s="1"/>
      <c r="UWU499" s="1"/>
      <c r="UWV499" s="1"/>
      <c r="UWW499" s="1"/>
      <c r="UWX499" s="1"/>
      <c r="UWY499" s="1"/>
      <c r="UWZ499" s="1"/>
      <c r="UXA499" s="1"/>
      <c r="UXB499" s="1"/>
      <c r="UXC499" s="1"/>
      <c r="UXD499" s="1"/>
      <c r="UXE499" s="1"/>
      <c r="UXF499" s="1"/>
      <c r="UXG499" s="1"/>
      <c r="UXH499" s="1"/>
      <c r="UXI499" s="1"/>
      <c r="UXJ499" s="1"/>
      <c r="UXK499" s="1"/>
      <c r="UXL499" s="1"/>
      <c r="UXM499" s="1"/>
      <c r="UXN499" s="1"/>
      <c r="UXO499" s="1"/>
      <c r="UXP499" s="1"/>
      <c r="UXQ499" s="1"/>
      <c r="UXR499" s="1"/>
      <c r="UXS499" s="1"/>
      <c r="UXT499" s="1"/>
      <c r="UXU499" s="1"/>
      <c r="UXV499" s="1"/>
      <c r="UXW499" s="1"/>
      <c r="UXX499" s="1"/>
      <c r="UXY499" s="1"/>
      <c r="UXZ499" s="1"/>
      <c r="UYA499" s="1"/>
      <c r="UYB499" s="1"/>
      <c r="UYC499" s="1"/>
      <c r="UYD499" s="1"/>
      <c r="UYE499" s="1"/>
      <c r="UYF499" s="1"/>
      <c r="UYG499" s="1"/>
      <c r="UYH499" s="1"/>
      <c r="UYI499" s="1"/>
      <c r="UYJ499" s="1"/>
      <c r="UYK499" s="1"/>
      <c r="UYL499" s="1"/>
      <c r="UYM499" s="1"/>
      <c r="UYN499" s="1"/>
      <c r="UYO499" s="1"/>
      <c r="UYP499" s="1"/>
      <c r="UYQ499" s="1"/>
      <c r="UYR499" s="1"/>
      <c r="UYS499" s="1"/>
      <c r="UYT499" s="1"/>
      <c r="UYU499" s="1"/>
      <c r="UYV499" s="1"/>
      <c r="UYW499" s="1"/>
      <c r="UYX499" s="1"/>
      <c r="UYY499" s="1"/>
      <c r="UYZ499" s="1"/>
      <c r="UZA499" s="1"/>
      <c r="UZB499" s="1"/>
      <c r="UZC499" s="1"/>
      <c r="UZD499" s="1"/>
      <c r="UZE499" s="1"/>
      <c r="UZF499" s="1"/>
      <c r="UZG499" s="1"/>
      <c r="UZH499" s="1"/>
      <c r="UZI499" s="1"/>
      <c r="UZJ499" s="1"/>
      <c r="UZK499" s="1"/>
      <c r="UZL499" s="1"/>
      <c r="UZM499" s="1"/>
      <c r="UZN499" s="1"/>
      <c r="UZO499" s="1"/>
      <c r="UZP499" s="1"/>
      <c r="UZQ499" s="1"/>
      <c r="UZR499" s="1"/>
      <c r="UZS499" s="1"/>
      <c r="UZT499" s="1"/>
      <c r="UZU499" s="1"/>
      <c r="UZV499" s="1"/>
      <c r="UZW499" s="1"/>
      <c r="UZX499" s="1"/>
      <c r="UZY499" s="1"/>
      <c r="UZZ499" s="1"/>
      <c r="VAA499" s="1"/>
      <c r="VAB499" s="1"/>
      <c r="VAC499" s="1"/>
      <c r="VAD499" s="1"/>
      <c r="VAE499" s="1"/>
      <c r="VAF499" s="1"/>
      <c r="VAG499" s="1"/>
      <c r="VAH499" s="1"/>
      <c r="VAI499" s="1"/>
      <c r="VAJ499" s="1"/>
      <c r="VAK499" s="1"/>
      <c r="VAL499" s="1"/>
      <c r="VAM499" s="1"/>
      <c r="VAN499" s="1"/>
      <c r="VAO499" s="1"/>
      <c r="VAP499" s="1"/>
      <c r="VAQ499" s="1"/>
      <c r="VAR499" s="1"/>
      <c r="VAS499" s="1"/>
      <c r="VAT499" s="1"/>
      <c r="VAU499" s="1"/>
      <c r="VAV499" s="1"/>
      <c r="VAW499" s="1"/>
      <c r="VAX499" s="1"/>
      <c r="VAY499" s="1"/>
      <c r="VAZ499" s="1"/>
      <c r="VBA499" s="1"/>
      <c r="VBB499" s="1"/>
      <c r="VBC499" s="1"/>
      <c r="VBD499" s="1"/>
      <c r="VBE499" s="1"/>
      <c r="VBF499" s="1"/>
      <c r="VBG499" s="1"/>
      <c r="VBH499" s="1"/>
      <c r="VBI499" s="1"/>
      <c r="VBJ499" s="1"/>
      <c r="VBK499" s="1"/>
      <c r="VBL499" s="1"/>
      <c r="VBM499" s="1"/>
      <c r="VBN499" s="1"/>
      <c r="VBO499" s="1"/>
      <c r="VBP499" s="1"/>
      <c r="VBQ499" s="1"/>
      <c r="VBR499" s="1"/>
      <c r="VBS499" s="1"/>
      <c r="VBT499" s="1"/>
      <c r="VBU499" s="1"/>
      <c r="VBV499" s="1"/>
      <c r="VBW499" s="1"/>
      <c r="VBX499" s="1"/>
      <c r="VBY499" s="1"/>
      <c r="VBZ499" s="1"/>
      <c r="VCA499" s="1"/>
      <c r="VCB499" s="1"/>
      <c r="VCC499" s="1"/>
      <c r="VCD499" s="1"/>
      <c r="VCE499" s="1"/>
      <c r="VCF499" s="1"/>
      <c r="VCG499" s="1"/>
      <c r="VCH499" s="1"/>
      <c r="VCI499" s="1"/>
      <c r="VCJ499" s="1"/>
      <c r="VCK499" s="1"/>
      <c r="VCL499" s="1"/>
      <c r="VCM499" s="1"/>
      <c r="VCN499" s="1"/>
      <c r="VCO499" s="1"/>
      <c r="VCP499" s="1"/>
      <c r="VCQ499" s="1"/>
      <c r="VCR499" s="1"/>
      <c r="VCS499" s="1"/>
      <c r="VCT499" s="1"/>
      <c r="VCU499" s="1"/>
      <c r="VCV499" s="1"/>
      <c r="VCW499" s="1"/>
      <c r="VCX499" s="1"/>
      <c r="VCY499" s="1"/>
      <c r="VCZ499" s="1"/>
      <c r="VDA499" s="1"/>
      <c r="VDB499" s="1"/>
      <c r="VDC499" s="1"/>
      <c r="VDD499" s="1"/>
      <c r="VDE499" s="1"/>
      <c r="VDF499" s="1"/>
      <c r="VDG499" s="1"/>
      <c r="VDH499" s="1"/>
      <c r="VDI499" s="1"/>
      <c r="VDJ499" s="1"/>
      <c r="VDK499" s="1"/>
      <c r="VDL499" s="1"/>
      <c r="VDM499" s="1"/>
      <c r="VDN499" s="1"/>
      <c r="VDO499" s="1"/>
      <c r="VDP499" s="1"/>
      <c r="VDQ499" s="1"/>
      <c r="VDR499" s="1"/>
      <c r="VDS499" s="1"/>
      <c r="VDT499" s="1"/>
      <c r="VDU499" s="1"/>
      <c r="VDV499" s="1"/>
      <c r="VDW499" s="1"/>
      <c r="VDX499" s="1"/>
      <c r="VDY499" s="1"/>
      <c r="VDZ499" s="1"/>
      <c r="VEA499" s="1"/>
      <c r="VEB499" s="1"/>
      <c r="VEC499" s="1"/>
      <c r="VED499" s="1"/>
      <c r="VEE499" s="1"/>
      <c r="VEF499" s="1"/>
      <c r="VEG499" s="1"/>
      <c r="VEH499" s="1"/>
      <c r="VEI499" s="1"/>
      <c r="VEJ499" s="1"/>
      <c r="VEK499" s="1"/>
      <c r="VEL499" s="1"/>
      <c r="VEM499" s="1"/>
      <c r="VEN499" s="1"/>
      <c r="VEO499" s="1"/>
      <c r="VEP499" s="1"/>
      <c r="VEQ499" s="1"/>
      <c r="VER499" s="1"/>
      <c r="VES499" s="1"/>
      <c r="VET499" s="1"/>
      <c r="VEU499" s="1"/>
      <c r="VEV499" s="1"/>
      <c r="VEW499" s="1"/>
      <c r="VEX499" s="1"/>
      <c r="VEY499" s="1"/>
      <c r="VEZ499" s="1"/>
      <c r="VFA499" s="1"/>
      <c r="VFB499" s="1"/>
      <c r="VFC499" s="1"/>
      <c r="VFD499" s="1"/>
      <c r="VFE499" s="1"/>
      <c r="VFF499" s="1"/>
      <c r="VFG499" s="1"/>
      <c r="VFH499" s="1"/>
      <c r="VFI499" s="1"/>
      <c r="VFJ499" s="1"/>
      <c r="VFK499" s="1"/>
      <c r="VFL499" s="1"/>
      <c r="VFM499" s="1"/>
      <c r="VFN499" s="1"/>
      <c r="VFO499" s="1"/>
      <c r="VFP499" s="1"/>
      <c r="VFQ499" s="1"/>
      <c r="VFR499" s="1"/>
      <c r="VFS499" s="1"/>
      <c r="VFT499" s="1"/>
      <c r="VFU499" s="1"/>
      <c r="VFV499" s="1"/>
      <c r="VFW499" s="1"/>
      <c r="VFX499" s="1"/>
      <c r="VFY499" s="1"/>
      <c r="VFZ499" s="1"/>
      <c r="VGA499" s="1"/>
      <c r="VGB499" s="1"/>
      <c r="VGC499" s="1"/>
      <c r="VGD499" s="1"/>
      <c r="VGE499" s="1"/>
      <c r="VGF499" s="1"/>
      <c r="VGG499" s="1"/>
      <c r="VGH499" s="1"/>
      <c r="VGI499" s="1"/>
      <c r="VGJ499" s="1"/>
      <c r="VGK499" s="1"/>
      <c r="VGL499" s="1"/>
      <c r="VGM499" s="1"/>
      <c r="VGN499" s="1"/>
      <c r="VGO499" s="1"/>
      <c r="VGP499" s="1"/>
      <c r="VGQ499" s="1"/>
      <c r="VGR499" s="1"/>
      <c r="VGS499" s="1"/>
      <c r="VGT499" s="1"/>
      <c r="VGU499" s="1"/>
      <c r="VGV499" s="1"/>
      <c r="VGW499" s="1"/>
      <c r="VGX499" s="1"/>
      <c r="VGY499" s="1"/>
      <c r="VGZ499" s="1"/>
      <c r="VHA499" s="1"/>
      <c r="VHB499" s="1"/>
      <c r="VHC499" s="1"/>
      <c r="VHD499" s="1"/>
      <c r="VHE499" s="1"/>
      <c r="VHF499" s="1"/>
      <c r="VHG499" s="1"/>
      <c r="VHH499" s="1"/>
      <c r="VHI499" s="1"/>
      <c r="VHJ499" s="1"/>
      <c r="VHK499" s="1"/>
      <c r="VHL499" s="1"/>
      <c r="VHM499" s="1"/>
      <c r="VHN499" s="1"/>
      <c r="VHO499" s="1"/>
      <c r="VHP499" s="1"/>
      <c r="VHQ499" s="1"/>
      <c r="VHR499" s="1"/>
      <c r="VHS499" s="1"/>
      <c r="VHT499" s="1"/>
      <c r="VHU499" s="1"/>
      <c r="VHV499" s="1"/>
      <c r="VHW499" s="1"/>
      <c r="VHX499" s="1"/>
      <c r="VHY499" s="1"/>
      <c r="VHZ499" s="1"/>
      <c r="VIA499" s="1"/>
      <c r="VIB499" s="1"/>
      <c r="VIC499" s="1"/>
      <c r="VID499" s="1"/>
      <c r="VIE499" s="1"/>
      <c r="VIF499" s="1"/>
      <c r="VIG499" s="1"/>
      <c r="VIH499" s="1"/>
      <c r="VII499" s="1"/>
      <c r="VIJ499" s="1"/>
      <c r="VIK499" s="1"/>
      <c r="VIL499" s="1"/>
      <c r="VIM499" s="1"/>
      <c r="VIN499" s="1"/>
      <c r="VIO499" s="1"/>
      <c r="VIP499" s="1"/>
      <c r="VIQ499" s="1"/>
      <c r="VIR499" s="1"/>
      <c r="VIS499" s="1"/>
      <c r="VIT499" s="1"/>
      <c r="VIU499" s="1"/>
      <c r="VIV499" s="1"/>
      <c r="VIW499" s="1"/>
      <c r="VIX499" s="1"/>
      <c r="VIY499" s="1"/>
      <c r="VIZ499" s="1"/>
      <c r="VJA499" s="1"/>
      <c r="VJB499" s="1"/>
      <c r="VJC499" s="1"/>
      <c r="VJD499" s="1"/>
      <c r="VJE499" s="1"/>
      <c r="VJF499" s="1"/>
      <c r="VJG499" s="1"/>
      <c r="VJH499" s="1"/>
      <c r="VJI499" s="1"/>
      <c r="VJJ499" s="1"/>
      <c r="VJK499" s="1"/>
      <c r="VJL499" s="1"/>
      <c r="VJM499" s="1"/>
      <c r="VJN499" s="1"/>
      <c r="VJO499" s="1"/>
      <c r="VJP499" s="1"/>
      <c r="VJQ499" s="1"/>
      <c r="VJR499" s="1"/>
      <c r="VJS499" s="1"/>
      <c r="VJT499" s="1"/>
      <c r="VJU499" s="1"/>
      <c r="VJV499" s="1"/>
      <c r="VJW499" s="1"/>
      <c r="VJX499" s="1"/>
      <c r="VJY499" s="1"/>
      <c r="VJZ499" s="1"/>
      <c r="VKA499" s="1"/>
      <c r="VKB499" s="1"/>
      <c r="VKC499" s="1"/>
      <c r="VKD499" s="1"/>
      <c r="VKE499" s="1"/>
      <c r="VKF499" s="1"/>
      <c r="VKG499" s="1"/>
      <c r="VKH499" s="1"/>
      <c r="VKI499" s="1"/>
      <c r="VKJ499" s="1"/>
      <c r="VKK499" s="1"/>
      <c r="VKL499" s="1"/>
      <c r="VKM499" s="1"/>
      <c r="VKN499" s="1"/>
      <c r="VKO499" s="1"/>
      <c r="VKP499" s="1"/>
      <c r="VKQ499" s="1"/>
      <c r="VKR499" s="1"/>
      <c r="VKS499" s="1"/>
      <c r="VKT499" s="1"/>
      <c r="VKU499" s="1"/>
      <c r="VKV499" s="1"/>
      <c r="VKW499" s="1"/>
      <c r="VKX499" s="1"/>
      <c r="VKY499" s="1"/>
      <c r="VKZ499" s="1"/>
      <c r="VLA499" s="1"/>
      <c r="VLB499" s="1"/>
      <c r="VLC499" s="1"/>
      <c r="VLD499" s="1"/>
      <c r="VLE499" s="1"/>
      <c r="VLF499" s="1"/>
      <c r="VLG499" s="1"/>
      <c r="VLH499" s="1"/>
      <c r="VLI499" s="1"/>
      <c r="VLJ499" s="1"/>
      <c r="VLK499" s="1"/>
      <c r="VLL499" s="1"/>
      <c r="VLM499" s="1"/>
      <c r="VLN499" s="1"/>
      <c r="VLO499" s="1"/>
      <c r="VLP499" s="1"/>
      <c r="VLQ499" s="1"/>
      <c r="VLR499" s="1"/>
      <c r="VLS499" s="1"/>
      <c r="VLT499" s="1"/>
      <c r="VLU499" s="1"/>
      <c r="VLV499" s="1"/>
      <c r="VLW499" s="1"/>
      <c r="VLX499" s="1"/>
      <c r="VLY499" s="1"/>
      <c r="VLZ499" s="1"/>
      <c r="VMA499" s="1"/>
      <c r="VMB499" s="1"/>
      <c r="VMC499" s="1"/>
      <c r="VMD499" s="1"/>
      <c r="VME499" s="1"/>
      <c r="VMF499" s="1"/>
      <c r="VMG499" s="1"/>
      <c r="VMH499" s="1"/>
      <c r="VMI499" s="1"/>
      <c r="VMJ499" s="1"/>
      <c r="VMK499" s="1"/>
      <c r="VML499" s="1"/>
      <c r="VMM499" s="1"/>
      <c r="VMN499" s="1"/>
      <c r="VMO499" s="1"/>
      <c r="VMP499" s="1"/>
      <c r="VMQ499" s="1"/>
      <c r="VMR499" s="1"/>
      <c r="VMS499" s="1"/>
      <c r="VMT499" s="1"/>
      <c r="VMU499" s="1"/>
      <c r="VMV499" s="1"/>
      <c r="VMW499" s="1"/>
      <c r="VMX499" s="1"/>
      <c r="VMY499" s="1"/>
      <c r="VMZ499" s="1"/>
      <c r="VNA499" s="1"/>
      <c r="VNB499" s="1"/>
      <c r="VNC499" s="1"/>
      <c r="VND499" s="1"/>
      <c r="VNE499" s="1"/>
      <c r="VNF499" s="1"/>
      <c r="VNG499" s="1"/>
      <c r="VNH499" s="1"/>
      <c r="VNI499" s="1"/>
      <c r="VNJ499" s="1"/>
      <c r="VNK499" s="1"/>
      <c r="VNL499" s="1"/>
      <c r="VNM499" s="1"/>
      <c r="VNN499" s="1"/>
      <c r="VNO499" s="1"/>
      <c r="VNP499" s="1"/>
      <c r="VNQ499" s="1"/>
      <c r="VNR499" s="1"/>
      <c r="VNS499" s="1"/>
      <c r="VNT499" s="1"/>
      <c r="VNU499" s="1"/>
      <c r="VNV499" s="1"/>
      <c r="VNW499" s="1"/>
      <c r="VNX499" s="1"/>
      <c r="VNY499" s="1"/>
      <c r="VNZ499" s="1"/>
      <c r="VOA499" s="1"/>
      <c r="VOB499" s="1"/>
      <c r="VOC499" s="1"/>
      <c r="VOD499" s="1"/>
      <c r="VOE499" s="1"/>
      <c r="VOF499" s="1"/>
      <c r="VOG499" s="1"/>
      <c r="VOH499" s="1"/>
      <c r="VOI499" s="1"/>
      <c r="VOJ499" s="1"/>
      <c r="VOK499" s="1"/>
      <c r="VOL499" s="1"/>
      <c r="VOM499" s="1"/>
      <c r="VON499" s="1"/>
      <c r="VOO499" s="1"/>
      <c r="VOP499" s="1"/>
      <c r="VOQ499" s="1"/>
      <c r="VOR499" s="1"/>
      <c r="VOS499" s="1"/>
      <c r="VOT499" s="1"/>
      <c r="VOU499" s="1"/>
      <c r="VOV499" s="1"/>
      <c r="VOW499" s="1"/>
      <c r="VOX499" s="1"/>
      <c r="VOY499" s="1"/>
      <c r="VOZ499" s="1"/>
      <c r="VPA499" s="1"/>
      <c r="VPB499" s="1"/>
      <c r="VPC499" s="1"/>
      <c r="VPD499" s="1"/>
      <c r="VPE499" s="1"/>
      <c r="VPF499" s="1"/>
      <c r="VPG499" s="1"/>
      <c r="VPH499" s="1"/>
      <c r="VPI499" s="1"/>
      <c r="VPJ499" s="1"/>
      <c r="VPK499" s="1"/>
      <c r="VPL499" s="1"/>
      <c r="VPM499" s="1"/>
      <c r="VPN499" s="1"/>
      <c r="VPO499" s="1"/>
      <c r="VPP499" s="1"/>
      <c r="VPQ499" s="1"/>
      <c r="VPR499" s="1"/>
      <c r="VPS499" s="1"/>
      <c r="VPT499" s="1"/>
      <c r="VPU499" s="1"/>
      <c r="VPV499" s="1"/>
      <c r="VPW499" s="1"/>
      <c r="VPX499" s="1"/>
      <c r="VPY499" s="1"/>
      <c r="VPZ499" s="1"/>
      <c r="VQA499" s="1"/>
      <c r="VQB499" s="1"/>
      <c r="VQC499" s="1"/>
      <c r="VQD499" s="1"/>
      <c r="VQE499" s="1"/>
      <c r="VQF499" s="1"/>
      <c r="VQG499" s="1"/>
      <c r="VQH499" s="1"/>
      <c r="VQI499" s="1"/>
      <c r="VQJ499" s="1"/>
      <c r="VQK499" s="1"/>
      <c r="VQL499" s="1"/>
      <c r="VQM499" s="1"/>
      <c r="VQN499" s="1"/>
      <c r="VQO499" s="1"/>
      <c r="VQP499" s="1"/>
      <c r="VQQ499" s="1"/>
      <c r="VQR499" s="1"/>
      <c r="VQS499" s="1"/>
      <c r="VQT499" s="1"/>
      <c r="VQU499" s="1"/>
      <c r="VQV499" s="1"/>
      <c r="VQW499" s="1"/>
      <c r="VQX499" s="1"/>
      <c r="VQY499" s="1"/>
      <c r="VQZ499" s="1"/>
      <c r="VRA499" s="1"/>
      <c r="VRB499" s="1"/>
      <c r="VRC499" s="1"/>
      <c r="VRD499" s="1"/>
      <c r="VRE499" s="1"/>
      <c r="VRF499" s="1"/>
      <c r="VRG499" s="1"/>
      <c r="VRH499" s="1"/>
      <c r="VRI499" s="1"/>
      <c r="VRJ499" s="1"/>
      <c r="VRK499" s="1"/>
      <c r="VRL499" s="1"/>
      <c r="VRM499" s="1"/>
      <c r="VRN499" s="1"/>
      <c r="VRO499" s="1"/>
      <c r="VRP499" s="1"/>
      <c r="VRQ499" s="1"/>
      <c r="VRR499" s="1"/>
      <c r="VRS499" s="1"/>
      <c r="VRT499" s="1"/>
      <c r="VRU499" s="1"/>
      <c r="VRV499" s="1"/>
      <c r="VRW499" s="1"/>
      <c r="VRX499" s="1"/>
      <c r="VRY499" s="1"/>
      <c r="VRZ499" s="1"/>
      <c r="VSA499" s="1"/>
      <c r="VSB499" s="1"/>
      <c r="VSC499" s="1"/>
      <c r="VSD499" s="1"/>
      <c r="VSE499" s="1"/>
      <c r="VSF499" s="1"/>
      <c r="VSG499" s="1"/>
      <c r="VSH499" s="1"/>
      <c r="VSI499" s="1"/>
      <c r="VSJ499" s="1"/>
      <c r="VSK499" s="1"/>
      <c r="VSL499" s="1"/>
      <c r="VSM499" s="1"/>
      <c r="VSN499" s="1"/>
      <c r="VSO499" s="1"/>
      <c r="VSP499" s="1"/>
      <c r="VSQ499" s="1"/>
      <c r="VSR499" s="1"/>
      <c r="VSS499" s="1"/>
      <c r="VST499" s="1"/>
      <c r="VSU499" s="1"/>
      <c r="VSV499" s="1"/>
      <c r="VSW499" s="1"/>
      <c r="VSX499" s="1"/>
      <c r="VSY499" s="1"/>
      <c r="VSZ499" s="1"/>
      <c r="VTA499" s="1"/>
      <c r="VTB499" s="1"/>
      <c r="VTC499" s="1"/>
      <c r="VTD499" s="1"/>
      <c r="VTE499" s="1"/>
      <c r="VTF499" s="1"/>
      <c r="VTG499" s="1"/>
      <c r="VTH499" s="1"/>
      <c r="VTI499" s="1"/>
      <c r="VTJ499" s="1"/>
      <c r="VTK499" s="1"/>
      <c r="VTL499" s="1"/>
      <c r="VTM499" s="1"/>
      <c r="VTN499" s="1"/>
      <c r="VTO499" s="1"/>
      <c r="VTP499" s="1"/>
      <c r="VTQ499" s="1"/>
      <c r="VTR499" s="1"/>
      <c r="VTS499" s="1"/>
      <c r="VTT499" s="1"/>
      <c r="VTU499" s="1"/>
      <c r="VTV499" s="1"/>
      <c r="VTW499" s="1"/>
      <c r="VTX499" s="1"/>
      <c r="VTY499" s="1"/>
      <c r="VTZ499" s="1"/>
      <c r="VUA499" s="1"/>
      <c r="VUB499" s="1"/>
      <c r="VUC499" s="1"/>
      <c r="VUD499" s="1"/>
      <c r="VUE499" s="1"/>
      <c r="VUF499" s="1"/>
      <c r="VUG499" s="1"/>
      <c r="VUH499" s="1"/>
      <c r="VUI499" s="1"/>
      <c r="VUJ499" s="1"/>
      <c r="VUK499" s="1"/>
      <c r="VUL499" s="1"/>
      <c r="VUM499" s="1"/>
      <c r="VUN499" s="1"/>
      <c r="VUO499" s="1"/>
      <c r="VUP499" s="1"/>
      <c r="VUQ499" s="1"/>
      <c r="VUR499" s="1"/>
      <c r="VUS499" s="1"/>
      <c r="VUT499" s="1"/>
      <c r="VUU499" s="1"/>
      <c r="VUV499" s="1"/>
      <c r="VUW499" s="1"/>
      <c r="VUX499" s="1"/>
      <c r="VUY499" s="1"/>
      <c r="VUZ499" s="1"/>
      <c r="VVA499" s="1"/>
      <c r="VVB499" s="1"/>
      <c r="VVC499" s="1"/>
      <c r="VVD499" s="1"/>
      <c r="VVE499" s="1"/>
      <c r="VVF499" s="1"/>
      <c r="VVG499" s="1"/>
      <c r="VVH499" s="1"/>
      <c r="VVI499" s="1"/>
      <c r="VVJ499" s="1"/>
      <c r="VVK499" s="1"/>
      <c r="VVL499" s="1"/>
      <c r="VVM499" s="1"/>
      <c r="VVN499" s="1"/>
      <c r="VVO499" s="1"/>
      <c r="VVP499" s="1"/>
      <c r="VVQ499" s="1"/>
      <c r="VVR499" s="1"/>
      <c r="VVS499" s="1"/>
      <c r="VVT499" s="1"/>
      <c r="VVU499" s="1"/>
      <c r="VVV499" s="1"/>
      <c r="VVW499" s="1"/>
      <c r="VVX499" s="1"/>
      <c r="VVY499" s="1"/>
      <c r="VVZ499" s="1"/>
      <c r="VWA499" s="1"/>
      <c r="VWB499" s="1"/>
      <c r="VWC499" s="1"/>
      <c r="VWD499" s="1"/>
      <c r="VWE499" s="1"/>
      <c r="VWF499" s="1"/>
      <c r="VWG499" s="1"/>
      <c r="VWH499" s="1"/>
      <c r="VWI499" s="1"/>
      <c r="VWJ499" s="1"/>
      <c r="VWK499" s="1"/>
      <c r="VWL499" s="1"/>
      <c r="VWM499" s="1"/>
      <c r="VWN499" s="1"/>
      <c r="VWO499" s="1"/>
      <c r="VWP499" s="1"/>
      <c r="VWQ499" s="1"/>
      <c r="VWR499" s="1"/>
      <c r="VWS499" s="1"/>
      <c r="VWT499" s="1"/>
      <c r="VWU499" s="1"/>
      <c r="VWV499" s="1"/>
      <c r="VWW499" s="1"/>
      <c r="VWX499" s="1"/>
      <c r="VWY499" s="1"/>
      <c r="VWZ499" s="1"/>
      <c r="VXA499" s="1"/>
      <c r="VXB499" s="1"/>
      <c r="VXC499" s="1"/>
      <c r="VXD499" s="1"/>
      <c r="VXE499" s="1"/>
      <c r="VXF499" s="1"/>
      <c r="VXG499" s="1"/>
      <c r="VXH499" s="1"/>
      <c r="VXI499" s="1"/>
      <c r="VXJ499" s="1"/>
      <c r="VXK499" s="1"/>
      <c r="VXL499" s="1"/>
      <c r="VXM499" s="1"/>
      <c r="VXN499" s="1"/>
      <c r="VXO499" s="1"/>
      <c r="VXP499" s="1"/>
      <c r="VXQ499" s="1"/>
      <c r="VXR499" s="1"/>
      <c r="VXS499" s="1"/>
      <c r="VXT499" s="1"/>
      <c r="VXU499" s="1"/>
      <c r="VXV499" s="1"/>
      <c r="VXW499" s="1"/>
      <c r="VXX499" s="1"/>
      <c r="VXY499" s="1"/>
      <c r="VXZ499" s="1"/>
      <c r="VYA499" s="1"/>
      <c r="VYB499" s="1"/>
      <c r="VYC499" s="1"/>
      <c r="VYD499" s="1"/>
      <c r="VYE499" s="1"/>
      <c r="VYF499" s="1"/>
      <c r="VYG499" s="1"/>
      <c r="VYH499" s="1"/>
      <c r="VYI499" s="1"/>
      <c r="VYJ499" s="1"/>
      <c r="VYK499" s="1"/>
      <c r="VYL499" s="1"/>
      <c r="VYM499" s="1"/>
      <c r="VYN499" s="1"/>
      <c r="VYO499" s="1"/>
      <c r="VYP499" s="1"/>
      <c r="VYQ499" s="1"/>
      <c r="VYR499" s="1"/>
      <c r="VYS499" s="1"/>
      <c r="VYT499" s="1"/>
      <c r="VYU499" s="1"/>
      <c r="VYV499" s="1"/>
      <c r="VYW499" s="1"/>
      <c r="VYX499" s="1"/>
      <c r="VYY499" s="1"/>
      <c r="VYZ499" s="1"/>
      <c r="VZA499" s="1"/>
      <c r="VZB499" s="1"/>
      <c r="VZC499" s="1"/>
      <c r="VZD499" s="1"/>
      <c r="VZE499" s="1"/>
      <c r="VZF499" s="1"/>
      <c r="VZG499" s="1"/>
      <c r="VZH499" s="1"/>
      <c r="VZI499" s="1"/>
      <c r="VZJ499" s="1"/>
      <c r="VZK499" s="1"/>
      <c r="VZL499" s="1"/>
      <c r="VZM499" s="1"/>
      <c r="VZN499" s="1"/>
      <c r="VZO499" s="1"/>
      <c r="VZP499" s="1"/>
      <c r="VZQ499" s="1"/>
      <c r="VZR499" s="1"/>
      <c r="VZS499" s="1"/>
      <c r="VZT499" s="1"/>
      <c r="VZU499" s="1"/>
      <c r="VZV499" s="1"/>
      <c r="VZW499" s="1"/>
      <c r="VZX499" s="1"/>
      <c r="VZY499" s="1"/>
      <c r="VZZ499" s="1"/>
      <c r="WAA499" s="1"/>
      <c r="WAB499" s="1"/>
      <c r="WAC499" s="1"/>
      <c r="WAD499" s="1"/>
      <c r="WAE499" s="1"/>
      <c r="WAF499" s="1"/>
      <c r="WAG499" s="1"/>
      <c r="WAH499" s="1"/>
      <c r="WAI499" s="1"/>
      <c r="WAJ499" s="1"/>
      <c r="WAK499" s="1"/>
      <c r="WAL499" s="1"/>
      <c r="WAM499" s="1"/>
      <c r="WAN499" s="1"/>
      <c r="WAO499" s="1"/>
      <c r="WAP499" s="1"/>
      <c r="WAQ499" s="1"/>
      <c r="WAR499" s="1"/>
      <c r="WAS499" s="1"/>
      <c r="WAT499" s="1"/>
      <c r="WAU499" s="1"/>
      <c r="WAV499" s="1"/>
      <c r="WAW499" s="1"/>
      <c r="WAX499" s="1"/>
      <c r="WAY499" s="1"/>
      <c r="WAZ499" s="1"/>
      <c r="WBA499" s="1"/>
      <c r="WBB499" s="1"/>
      <c r="WBC499" s="1"/>
      <c r="WBD499" s="1"/>
      <c r="WBE499" s="1"/>
      <c r="WBF499" s="1"/>
      <c r="WBG499" s="1"/>
      <c r="WBH499" s="1"/>
      <c r="WBI499" s="1"/>
      <c r="WBJ499" s="1"/>
      <c r="WBK499" s="1"/>
      <c r="WBL499" s="1"/>
      <c r="WBM499" s="1"/>
      <c r="WBN499" s="1"/>
      <c r="WBO499" s="1"/>
      <c r="WBP499" s="1"/>
      <c r="WBQ499" s="1"/>
      <c r="WBR499" s="1"/>
      <c r="WBS499" s="1"/>
      <c r="WBT499" s="1"/>
      <c r="WBU499" s="1"/>
      <c r="WBV499" s="1"/>
      <c r="WBW499" s="1"/>
      <c r="WBX499" s="1"/>
      <c r="WBY499" s="1"/>
      <c r="WBZ499" s="1"/>
      <c r="WCA499" s="1"/>
      <c r="WCB499" s="1"/>
      <c r="WCC499" s="1"/>
      <c r="WCD499" s="1"/>
      <c r="WCE499" s="1"/>
      <c r="WCF499" s="1"/>
      <c r="WCG499" s="1"/>
      <c r="WCH499" s="1"/>
      <c r="WCI499" s="1"/>
      <c r="WCJ499" s="1"/>
      <c r="WCK499" s="1"/>
      <c r="WCL499" s="1"/>
      <c r="WCM499" s="1"/>
      <c r="WCN499" s="1"/>
      <c r="WCO499" s="1"/>
      <c r="WCP499" s="1"/>
      <c r="WCQ499" s="1"/>
      <c r="WCR499" s="1"/>
      <c r="WCS499" s="1"/>
      <c r="WCT499" s="1"/>
      <c r="WCU499" s="1"/>
      <c r="WCV499" s="1"/>
      <c r="WCW499" s="1"/>
      <c r="WCX499" s="1"/>
      <c r="WCY499" s="1"/>
      <c r="WCZ499" s="1"/>
      <c r="WDA499" s="1"/>
      <c r="WDB499" s="1"/>
      <c r="WDC499" s="1"/>
      <c r="WDD499" s="1"/>
      <c r="WDE499" s="1"/>
      <c r="WDF499" s="1"/>
      <c r="WDG499" s="1"/>
      <c r="WDH499" s="1"/>
      <c r="WDI499" s="1"/>
      <c r="WDJ499" s="1"/>
      <c r="WDK499" s="1"/>
      <c r="WDL499" s="1"/>
      <c r="WDM499" s="1"/>
      <c r="WDN499" s="1"/>
      <c r="WDO499" s="1"/>
      <c r="WDP499" s="1"/>
      <c r="WDQ499" s="1"/>
      <c r="WDR499" s="1"/>
      <c r="WDS499" s="1"/>
      <c r="WDT499" s="1"/>
      <c r="WDU499" s="1"/>
      <c r="WDV499" s="1"/>
      <c r="WDW499" s="1"/>
      <c r="WDX499" s="1"/>
      <c r="WDY499" s="1"/>
      <c r="WDZ499" s="1"/>
      <c r="WEA499" s="1"/>
      <c r="WEB499" s="1"/>
      <c r="WEC499" s="1"/>
      <c r="WED499" s="1"/>
      <c r="WEE499" s="1"/>
      <c r="WEF499" s="1"/>
      <c r="WEG499" s="1"/>
      <c r="WEH499" s="1"/>
      <c r="WEI499" s="1"/>
      <c r="WEJ499" s="1"/>
      <c r="WEK499" s="1"/>
      <c r="WEL499" s="1"/>
      <c r="WEM499" s="1"/>
      <c r="WEN499" s="1"/>
      <c r="WEO499" s="1"/>
      <c r="WEP499" s="1"/>
      <c r="WEQ499" s="1"/>
      <c r="WER499" s="1"/>
      <c r="WES499" s="1"/>
      <c r="WET499" s="1"/>
      <c r="WEU499" s="1"/>
      <c r="WEV499" s="1"/>
      <c r="WEW499" s="1"/>
      <c r="WEX499" s="1"/>
      <c r="WEY499" s="1"/>
      <c r="WEZ499" s="1"/>
      <c r="WFA499" s="1"/>
      <c r="WFB499" s="1"/>
      <c r="WFC499" s="1"/>
      <c r="WFD499" s="1"/>
      <c r="WFE499" s="1"/>
      <c r="WFF499" s="1"/>
      <c r="WFG499" s="1"/>
      <c r="WFH499" s="1"/>
      <c r="WFI499" s="1"/>
      <c r="WFJ499" s="1"/>
      <c r="WFK499" s="1"/>
      <c r="WFL499" s="1"/>
      <c r="WFM499" s="1"/>
      <c r="WFN499" s="1"/>
      <c r="WFO499" s="1"/>
      <c r="WFP499" s="1"/>
      <c r="WFQ499" s="1"/>
      <c r="WFR499" s="1"/>
      <c r="WFS499" s="1"/>
      <c r="WFT499" s="1"/>
      <c r="WFU499" s="1"/>
      <c r="WFV499" s="1"/>
      <c r="WFW499" s="1"/>
      <c r="WFX499" s="1"/>
      <c r="WFY499" s="1"/>
      <c r="WFZ499" s="1"/>
      <c r="WGA499" s="1"/>
      <c r="WGB499" s="1"/>
      <c r="WGC499" s="1"/>
      <c r="WGD499" s="1"/>
      <c r="WGE499" s="1"/>
      <c r="WGF499" s="1"/>
      <c r="WGG499" s="1"/>
      <c r="WGH499" s="1"/>
      <c r="WGI499" s="1"/>
      <c r="WGJ499" s="1"/>
      <c r="WGK499" s="1"/>
      <c r="WGL499" s="1"/>
      <c r="WGM499" s="1"/>
      <c r="WGN499" s="1"/>
      <c r="WGO499" s="1"/>
      <c r="WGP499" s="1"/>
      <c r="WGQ499" s="1"/>
      <c r="WGR499" s="1"/>
      <c r="WGS499" s="1"/>
      <c r="WGT499" s="1"/>
      <c r="WGU499" s="1"/>
      <c r="WGV499" s="1"/>
      <c r="WGW499" s="1"/>
      <c r="WGX499" s="1"/>
      <c r="WGY499" s="1"/>
      <c r="WGZ499" s="1"/>
      <c r="WHA499" s="1"/>
      <c r="WHB499" s="1"/>
      <c r="WHC499" s="1"/>
      <c r="WHD499" s="1"/>
      <c r="WHE499" s="1"/>
      <c r="WHF499" s="1"/>
      <c r="WHG499" s="1"/>
      <c r="WHH499" s="1"/>
      <c r="WHI499" s="1"/>
      <c r="WHJ499" s="1"/>
      <c r="WHK499" s="1"/>
      <c r="WHL499" s="1"/>
      <c r="WHM499" s="1"/>
      <c r="WHN499" s="1"/>
      <c r="WHO499" s="1"/>
      <c r="WHP499" s="1"/>
      <c r="WHQ499" s="1"/>
      <c r="WHR499" s="1"/>
      <c r="WHS499" s="1"/>
      <c r="WHT499" s="1"/>
      <c r="WHU499" s="1"/>
      <c r="WHV499" s="1"/>
      <c r="WHW499" s="1"/>
      <c r="WHX499" s="1"/>
      <c r="WHY499" s="1"/>
      <c r="WHZ499" s="1"/>
      <c r="WIA499" s="1"/>
      <c r="WIB499" s="1"/>
      <c r="WIC499" s="1"/>
      <c r="WID499" s="1"/>
      <c r="WIE499" s="1"/>
      <c r="WIF499" s="1"/>
      <c r="WIG499" s="1"/>
      <c r="WIH499" s="1"/>
      <c r="WII499" s="1"/>
      <c r="WIJ499" s="1"/>
      <c r="WIK499" s="1"/>
      <c r="WIL499" s="1"/>
      <c r="WIM499" s="1"/>
      <c r="WIN499" s="1"/>
      <c r="WIO499" s="1"/>
      <c r="WIP499" s="1"/>
      <c r="WIQ499" s="1"/>
      <c r="WIR499" s="1"/>
      <c r="WIS499" s="1"/>
      <c r="WIT499" s="1"/>
      <c r="WIU499" s="1"/>
      <c r="WIV499" s="1"/>
      <c r="WIW499" s="1"/>
      <c r="WIX499" s="1"/>
      <c r="WIY499" s="1"/>
      <c r="WIZ499" s="1"/>
      <c r="WJA499" s="1"/>
      <c r="WJB499" s="1"/>
      <c r="WJC499" s="1"/>
      <c r="WJD499" s="1"/>
      <c r="WJE499" s="1"/>
      <c r="WJF499" s="1"/>
      <c r="WJG499" s="1"/>
      <c r="WJH499" s="1"/>
      <c r="WJI499" s="1"/>
      <c r="WJJ499" s="1"/>
      <c r="WJK499" s="1"/>
      <c r="WJL499" s="1"/>
      <c r="WJM499" s="1"/>
      <c r="WJN499" s="1"/>
      <c r="WJO499" s="1"/>
      <c r="WJP499" s="1"/>
      <c r="WJQ499" s="1"/>
      <c r="WJR499" s="1"/>
      <c r="WJS499" s="1"/>
      <c r="WJT499" s="1"/>
      <c r="WJU499" s="1"/>
      <c r="WJV499" s="1"/>
      <c r="WJW499" s="1"/>
      <c r="WJX499" s="1"/>
      <c r="WJY499" s="1"/>
      <c r="WJZ499" s="1"/>
      <c r="WKA499" s="1"/>
      <c r="WKB499" s="1"/>
      <c r="WKC499" s="1"/>
      <c r="WKD499" s="1"/>
      <c r="WKE499" s="1"/>
      <c r="WKF499" s="1"/>
      <c r="WKG499" s="1"/>
      <c r="WKH499" s="1"/>
      <c r="WKI499" s="1"/>
      <c r="WKJ499" s="1"/>
      <c r="WKK499" s="1"/>
      <c r="WKL499" s="1"/>
      <c r="WKM499" s="1"/>
      <c r="WKN499" s="1"/>
      <c r="WKO499" s="1"/>
      <c r="WKP499" s="1"/>
      <c r="WKQ499" s="1"/>
      <c r="WKR499" s="1"/>
      <c r="WKS499" s="1"/>
      <c r="WKT499" s="1"/>
      <c r="WKU499" s="1"/>
      <c r="WKV499" s="1"/>
      <c r="WKW499" s="1"/>
      <c r="WKX499" s="1"/>
      <c r="WKY499" s="1"/>
      <c r="WKZ499" s="1"/>
      <c r="WLA499" s="1"/>
      <c r="WLB499" s="1"/>
      <c r="WLC499" s="1"/>
      <c r="WLD499" s="1"/>
      <c r="WLE499" s="1"/>
      <c r="WLF499" s="1"/>
      <c r="WLG499" s="1"/>
      <c r="WLH499" s="1"/>
      <c r="WLI499" s="1"/>
      <c r="WLJ499" s="1"/>
      <c r="WLK499" s="1"/>
      <c r="WLL499" s="1"/>
      <c r="WLM499" s="1"/>
      <c r="WLN499" s="1"/>
      <c r="WLO499" s="1"/>
      <c r="WLP499" s="1"/>
      <c r="WLQ499" s="1"/>
      <c r="WLR499" s="1"/>
      <c r="WLS499" s="1"/>
      <c r="WLT499" s="1"/>
      <c r="WLU499" s="1"/>
      <c r="WLV499" s="1"/>
      <c r="WLW499" s="1"/>
      <c r="WLX499" s="1"/>
      <c r="WLY499" s="1"/>
      <c r="WLZ499" s="1"/>
      <c r="WMA499" s="1"/>
      <c r="WMB499" s="1"/>
      <c r="WMC499" s="1"/>
      <c r="WMD499" s="1"/>
      <c r="WME499" s="1"/>
      <c r="WMF499" s="1"/>
      <c r="WMG499" s="1"/>
      <c r="WMH499" s="1"/>
      <c r="WMI499" s="1"/>
      <c r="WMJ499" s="1"/>
      <c r="WMK499" s="1"/>
      <c r="WML499" s="1"/>
      <c r="WMM499" s="1"/>
      <c r="WMN499" s="1"/>
      <c r="WMO499" s="1"/>
      <c r="WMP499" s="1"/>
      <c r="WMQ499" s="1"/>
      <c r="WMR499" s="1"/>
      <c r="WMS499" s="1"/>
      <c r="WMT499" s="1"/>
      <c r="WMU499" s="1"/>
      <c r="WMV499" s="1"/>
      <c r="WMW499" s="1"/>
      <c r="WMX499" s="1"/>
      <c r="WMY499" s="1"/>
      <c r="WMZ499" s="1"/>
      <c r="WNA499" s="1"/>
      <c r="WNB499" s="1"/>
      <c r="WNC499" s="1"/>
      <c r="WND499" s="1"/>
      <c r="WNE499" s="1"/>
      <c r="WNF499" s="1"/>
      <c r="WNG499" s="1"/>
      <c r="WNH499" s="1"/>
      <c r="WNI499" s="1"/>
      <c r="WNJ499" s="1"/>
      <c r="WNK499" s="1"/>
      <c r="WNL499" s="1"/>
      <c r="WNM499" s="1"/>
      <c r="WNN499" s="1"/>
      <c r="WNO499" s="1"/>
      <c r="WNP499" s="1"/>
      <c r="WNQ499" s="1"/>
      <c r="WNR499" s="1"/>
      <c r="WNS499" s="1"/>
      <c r="WNT499" s="1"/>
      <c r="WNU499" s="1"/>
      <c r="WNV499" s="1"/>
      <c r="WNW499" s="1"/>
      <c r="WNX499" s="1"/>
      <c r="WNY499" s="1"/>
      <c r="WNZ499" s="1"/>
      <c r="WOA499" s="1"/>
      <c r="WOB499" s="1"/>
      <c r="WOC499" s="1"/>
      <c r="WOD499" s="1"/>
      <c r="WOE499" s="1"/>
      <c r="WOF499" s="1"/>
      <c r="WOG499" s="1"/>
      <c r="WOH499" s="1"/>
      <c r="WOI499" s="1"/>
      <c r="WOJ499" s="1"/>
      <c r="WOK499" s="1"/>
      <c r="WOL499" s="1"/>
      <c r="WOM499" s="1"/>
      <c r="WON499" s="1"/>
      <c r="WOO499" s="1"/>
      <c r="WOP499" s="1"/>
      <c r="WOQ499" s="1"/>
      <c r="WOR499" s="1"/>
      <c r="WOS499" s="1"/>
      <c r="WOT499" s="1"/>
      <c r="WOU499" s="1"/>
      <c r="WOV499" s="1"/>
      <c r="WOW499" s="1"/>
      <c r="WOX499" s="1"/>
      <c r="WOY499" s="1"/>
      <c r="WOZ499" s="1"/>
      <c r="WPA499" s="1"/>
      <c r="WPB499" s="1"/>
      <c r="WPC499" s="1"/>
      <c r="WPD499" s="1"/>
      <c r="WPE499" s="1"/>
      <c r="WPF499" s="1"/>
      <c r="WPG499" s="1"/>
      <c r="WPH499" s="1"/>
      <c r="WPI499" s="1"/>
      <c r="WPJ499" s="1"/>
      <c r="WPK499" s="1"/>
      <c r="WPL499" s="1"/>
      <c r="WPM499" s="1"/>
      <c r="WPN499" s="1"/>
      <c r="WPO499" s="1"/>
      <c r="WPP499" s="1"/>
      <c r="WPQ499" s="1"/>
      <c r="WPR499" s="1"/>
      <c r="WPS499" s="1"/>
      <c r="WPT499" s="1"/>
      <c r="WPU499" s="1"/>
      <c r="WPV499" s="1"/>
      <c r="WPW499" s="1"/>
      <c r="WPX499" s="1"/>
      <c r="WPY499" s="1"/>
      <c r="WPZ499" s="1"/>
      <c r="WQA499" s="1"/>
      <c r="WQB499" s="1"/>
      <c r="WQC499" s="1"/>
      <c r="WQD499" s="1"/>
      <c r="WQE499" s="1"/>
      <c r="WQF499" s="1"/>
      <c r="WQG499" s="1"/>
      <c r="WQH499" s="1"/>
      <c r="WQI499" s="1"/>
      <c r="WQJ499" s="1"/>
      <c r="WQK499" s="1"/>
      <c r="WQL499" s="1"/>
      <c r="WQM499" s="1"/>
      <c r="WQN499" s="1"/>
      <c r="WQO499" s="1"/>
      <c r="WQP499" s="1"/>
      <c r="WQQ499" s="1"/>
      <c r="WQR499" s="1"/>
      <c r="WQS499" s="1"/>
      <c r="WQT499" s="1"/>
      <c r="WQU499" s="1"/>
      <c r="WQV499" s="1"/>
      <c r="WQW499" s="1"/>
      <c r="WQX499" s="1"/>
      <c r="WQY499" s="1"/>
      <c r="WQZ499" s="1"/>
      <c r="WRA499" s="1"/>
      <c r="WRB499" s="1"/>
      <c r="WRC499" s="1"/>
      <c r="WRD499" s="1"/>
      <c r="WRE499" s="1"/>
      <c r="WRF499" s="1"/>
      <c r="WRG499" s="1"/>
      <c r="WRH499" s="1"/>
      <c r="WRI499" s="1"/>
      <c r="WRJ499" s="1"/>
      <c r="WRK499" s="1"/>
      <c r="WRL499" s="1"/>
      <c r="WRM499" s="1"/>
      <c r="WRN499" s="1"/>
      <c r="WRO499" s="1"/>
      <c r="WRP499" s="1"/>
      <c r="WRQ499" s="1"/>
      <c r="WRR499" s="1"/>
      <c r="WRS499" s="1"/>
      <c r="WRT499" s="1"/>
      <c r="WRU499" s="1"/>
      <c r="WRV499" s="1"/>
      <c r="WRW499" s="1"/>
      <c r="WRX499" s="1"/>
      <c r="WRY499" s="1"/>
      <c r="WRZ499" s="1"/>
      <c r="WSA499" s="1"/>
      <c r="WSB499" s="1"/>
      <c r="WSC499" s="1"/>
      <c r="WSD499" s="1"/>
      <c r="WSE499" s="1"/>
      <c r="WSF499" s="1"/>
      <c r="WSG499" s="1"/>
      <c r="WSH499" s="1"/>
      <c r="WSI499" s="1"/>
      <c r="WSJ499" s="1"/>
      <c r="WSK499" s="1"/>
      <c r="WSL499" s="1"/>
      <c r="WSM499" s="1"/>
      <c r="WSN499" s="1"/>
      <c r="WSO499" s="1"/>
      <c r="WSP499" s="1"/>
      <c r="WSQ499" s="1"/>
      <c r="WSR499" s="1"/>
      <c r="WSS499" s="1"/>
      <c r="WST499" s="1"/>
      <c r="WSU499" s="1"/>
      <c r="WSV499" s="1"/>
      <c r="WSW499" s="1"/>
      <c r="WSX499" s="1"/>
      <c r="WSY499" s="1"/>
      <c r="WSZ499" s="1"/>
      <c r="WTA499" s="1"/>
      <c r="WTB499" s="1"/>
      <c r="WTC499" s="1"/>
      <c r="WTD499" s="1"/>
      <c r="WTE499" s="1"/>
      <c r="WTF499" s="1"/>
      <c r="WTG499" s="1"/>
      <c r="WTH499" s="1"/>
      <c r="WTI499" s="1"/>
      <c r="WTJ499" s="1"/>
      <c r="WTK499" s="1"/>
      <c r="WTL499" s="1"/>
      <c r="WTM499" s="1"/>
      <c r="WTN499" s="1"/>
      <c r="WTO499" s="1"/>
      <c r="WTP499" s="1"/>
      <c r="WTQ499" s="1"/>
      <c r="WTR499" s="1"/>
      <c r="WTS499" s="1"/>
      <c r="WTT499" s="1"/>
      <c r="WTU499" s="1"/>
      <c r="WTV499" s="1"/>
      <c r="WTW499" s="1"/>
      <c r="WTX499" s="1"/>
      <c r="WTY499" s="1"/>
      <c r="WTZ499" s="1"/>
      <c r="WUA499" s="1"/>
      <c r="WUB499" s="1"/>
      <c r="WUC499" s="1"/>
      <c r="WUD499" s="1"/>
      <c r="WUE499" s="1"/>
      <c r="WUF499" s="1"/>
      <c r="WUG499" s="1"/>
      <c r="WUH499" s="1"/>
      <c r="WUI499" s="1"/>
      <c r="WUJ499" s="1"/>
      <c r="WUK499" s="1"/>
      <c r="WUL499" s="1"/>
      <c r="WUM499" s="1"/>
      <c r="WUN499" s="1"/>
      <c r="WUO499" s="1"/>
      <c r="WUP499" s="1"/>
      <c r="WUQ499" s="1"/>
      <c r="WUR499" s="1"/>
      <c r="WUS499" s="1"/>
      <c r="WUT499" s="1"/>
      <c r="WUU499" s="1"/>
      <c r="WUV499" s="1"/>
      <c r="WUW499" s="1"/>
      <c r="WUX499" s="1"/>
      <c r="WUY499" s="1"/>
      <c r="WUZ499" s="1"/>
      <c r="WVA499" s="1"/>
      <c r="WVB499" s="1"/>
      <c r="WVC499" s="1"/>
      <c r="WVD499" s="1"/>
      <c r="WVE499" s="1"/>
      <c r="WVF499" s="1"/>
      <c r="WVG499" s="1"/>
      <c r="WVH499" s="1"/>
      <c r="WVI499" s="1"/>
      <c r="WVJ499" s="1"/>
      <c r="WVK499" s="1"/>
      <c r="WVL499" s="1"/>
      <c r="WVM499" s="1"/>
      <c r="WVN499" s="1"/>
      <c r="WVO499" s="1"/>
      <c r="WVP499" s="1"/>
      <c r="WVQ499" s="1"/>
      <c r="WVR499" s="1"/>
      <c r="WVS499" s="1"/>
      <c r="WVT499" s="1"/>
      <c r="WVU499" s="1"/>
      <c r="WVV499" s="1"/>
      <c r="WVW499" s="1"/>
      <c r="WVX499" s="1"/>
      <c r="WVY499" s="1"/>
    </row>
    <row r="500" spans="1:16145" s="66" customFormat="1" ht="18" customHeight="1">
      <c r="A500" s="90"/>
      <c r="B500" s="28"/>
      <c r="C500" s="29"/>
      <c r="D500" s="29"/>
      <c r="E500" s="33"/>
      <c r="F500" s="3068"/>
      <c r="G500" s="3219"/>
      <c r="H500" s="26"/>
      <c r="I500" s="3151" t="s">
        <v>1474</v>
      </c>
      <c r="J500" s="3090"/>
      <c r="K500" s="3123">
        <f>SUM(K501:K502)</f>
        <v>7000</v>
      </c>
      <c r="L500" s="127"/>
      <c r="M500" s="4"/>
      <c r="N500" s="50"/>
      <c r="O500" s="6"/>
      <c r="P500" s="6"/>
      <c r="Q500" s="6"/>
      <c r="R500" s="14"/>
      <c r="S500" s="5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  <c r="LZ500" s="1"/>
      <c r="MA500" s="1"/>
      <c r="MB500" s="1"/>
      <c r="MC500" s="1"/>
      <c r="MD500" s="1"/>
      <c r="ME500" s="1"/>
      <c r="MF500" s="1"/>
      <c r="MG500" s="1"/>
      <c r="MH500" s="1"/>
      <c r="MI500" s="1"/>
      <c r="MJ500" s="1"/>
      <c r="MK500" s="1"/>
      <c r="ML500" s="1"/>
      <c r="MM500" s="1"/>
      <c r="MN500" s="1"/>
      <c r="MO500" s="1"/>
      <c r="MP500" s="1"/>
      <c r="MQ500" s="1"/>
      <c r="MR500" s="1"/>
      <c r="MS500" s="1"/>
      <c r="MT500" s="1"/>
      <c r="MU500" s="1"/>
      <c r="MV500" s="1"/>
      <c r="MW500" s="1"/>
      <c r="MX500" s="1"/>
      <c r="MY500" s="1"/>
      <c r="MZ500" s="1"/>
      <c r="NA500" s="1"/>
      <c r="NB500" s="1"/>
      <c r="NC500" s="1"/>
      <c r="ND500" s="1"/>
      <c r="NE500" s="1"/>
      <c r="NF500" s="1"/>
      <c r="NG500" s="1"/>
      <c r="NH500" s="1"/>
      <c r="NI500" s="1"/>
      <c r="NJ500" s="1"/>
      <c r="NK500" s="1"/>
      <c r="NL500" s="1"/>
      <c r="NM500" s="1"/>
      <c r="NN500" s="1"/>
      <c r="NO500" s="1"/>
      <c r="NP500" s="1"/>
      <c r="NQ500" s="1"/>
      <c r="NR500" s="1"/>
      <c r="NS500" s="1"/>
      <c r="NT500" s="1"/>
      <c r="NU500" s="1"/>
      <c r="NV500" s="1"/>
      <c r="NW500" s="1"/>
      <c r="NX500" s="1"/>
      <c r="NY500" s="1"/>
      <c r="NZ500" s="1"/>
      <c r="OA500" s="1"/>
      <c r="OB500" s="1"/>
      <c r="OC500" s="1"/>
      <c r="OD500" s="1"/>
      <c r="OE500" s="1"/>
      <c r="OF500" s="1"/>
      <c r="OG500" s="1"/>
      <c r="OH500" s="1"/>
      <c r="OI500" s="1"/>
      <c r="OJ500" s="1"/>
      <c r="OK500" s="1"/>
      <c r="OL500" s="1"/>
      <c r="OM500" s="1"/>
      <c r="ON500" s="1"/>
      <c r="OO500" s="1"/>
      <c r="OP500" s="1"/>
      <c r="OQ500" s="1"/>
      <c r="OR500" s="1"/>
      <c r="OS500" s="1"/>
      <c r="OT500" s="1"/>
      <c r="OU500" s="1"/>
      <c r="OV500" s="1"/>
      <c r="OW500" s="1"/>
      <c r="OX500" s="1"/>
      <c r="OY500" s="1"/>
      <c r="OZ500" s="1"/>
      <c r="PA500" s="1"/>
      <c r="PB500" s="1"/>
      <c r="PC500" s="1"/>
      <c r="PD500" s="1"/>
      <c r="PE500" s="1"/>
      <c r="PF500" s="1"/>
      <c r="PG500" s="1"/>
      <c r="PH500" s="1"/>
      <c r="PI500" s="1"/>
      <c r="PJ500" s="1"/>
      <c r="PK500" s="1"/>
      <c r="PL500" s="1"/>
      <c r="PM500" s="1"/>
      <c r="PN500" s="1"/>
      <c r="PO500" s="1"/>
      <c r="PP500" s="1"/>
      <c r="PQ500" s="1"/>
      <c r="PR500" s="1"/>
      <c r="PS500" s="1"/>
      <c r="PT500" s="1"/>
      <c r="PU500" s="1"/>
      <c r="PV500" s="1"/>
      <c r="PW500" s="1"/>
      <c r="PX500" s="1"/>
      <c r="PY500" s="1"/>
      <c r="PZ500" s="1"/>
      <c r="QA500" s="1"/>
      <c r="QB500" s="1"/>
      <c r="QC500" s="1"/>
      <c r="QD500" s="1"/>
      <c r="QE500" s="1"/>
      <c r="QF500" s="1"/>
      <c r="QG500" s="1"/>
      <c r="QH500" s="1"/>
      <c r="QI500" s="1"/>
      <c r="QJ500" s="1"/>
      <c r="QK500" s="1"/>
      <c r="QL500" s="1"/>
      <c r="QM500" s="1"/>
      <c r="QN500" s="1"/>
      <c r="QO500" s="1"/>
      <c r="QP500" s="1"/>
      <c r="QQ500" s="1"/>
      <c r="QR500" s="1"/>
      <c r="QS500" s="1"/>
      <c r="QT500" s="1"/>
      <c r="QU500" s="1"/>
      <c r="QV500" s="1"/>
      <c r="QW500" s="1"/>
      <c r="QX500" s="1"/>
      <c r="QY500" s="1"/>
      <c r="QZ500" s="1"/>
      <c r="RA500" s="1"/>
      <c r="RB500" s="1"/>
      <c r="RC500" s="1"/>
      <c r="RD500" s="1"/>
      <c r="RE500" s="1"/>
      <c r="RF500" s="1"/>
      <c r="RG500" s="1"/>
      <c r="RH500" s="1"/>
      <c r="RI500" s="1"/>
      <c r="RJ500" s="1"/>
      <c r="RK500" s="1"/>
      <c r="RL500" s="1"/>
      <c r="RM500" s="1"/>
      <c r="RN500" s="1"/>
      <c r="RO500" s="1"/>
      <c r="RP500" s="1"/>
      <c r="RQ500" s="1"/>
      <c r="RR500" s="1"/>
      <c r="RS500" s="1"/>
      <c r="RT500" s="1"/>
      <c r="RU500" s="1"/>
      <c r="RV500" s="1"/>
      <c r="RW500" s="1"/>
      <c r="RX500" s="1"/>
      <c r="RY500" s="1"/>
      <c r="RZ500" s="1"/>
      <c r="SA500" s="1"/>
      <c r="SB500" s="1"/>
      <c r="SC500" s="1"/>
      <c r="SD500" s="1"/>
      <c r="SE500" s="1"/>
      <c r="SF500" s="1"/>
      <c r="SG500" s="1"/>
      <c r="SH500" s="1"/>
      <c r="SI500" s="1"/>
      <c r="SJ500" s="1"/>
      <c r="SK500" s="1"/>
      <c r="SL500" s="1"/>
      <c r="SM500" s="1"/>
      <c r="SN500" s="1"/>
      <c r="SO500" s="1"/>
      <c r="SP500" s="1"/>
      <c r="SQ500" s="1"/>
      <c r="SR500" s="1"/>
      <c r="SS500" s="1"/>
      <c r="ST500" s="1"/>
      <c r="SU500" s="1"/>
      <c r="SV500" s="1"/>
      <c r="SW500" s="1"/>
      <c r="SX500" s="1"/>
      <c r="SY500" s="1"/>
      <c r="SZ500" s="1"/>
      <c r="TA500" s="1"/>
      <c r="TB500" s="1"/>
      <c r="TC500" s="1"/>
      <c r="TD500" s="1"/>
      <c r="TE500" s="1"/>
      <c r="TF500" s="1"/>
      <c r="TG500" s="1"/>
      <c r="TH500" s="1"/>
      <c r="TI500" s="1"/>
      <c r="TJ500" s="1"/>
      <c r="TK500" s="1"/>
      <c r="TL500" s="1"/>
      <c r="TM500" s="1"/>
      <c r="TN500" s="1"/>
      <c r="TO500" s="1"/>
      <c r="TP500" s="1"/>
      <c r="TQ500" s="1"/>
      <c r="TR500" s="1"/>
      <c r="TS500" s="1"/>
      <c r="TT500" s="1"/>
      <c r="TU500" s="1"/>
      <c r="TV500" s="1"/>
      <c r="TW500" s="1"/>
      <c r="TX500" s="1"/>
      <c r="TY500" s="1"/>
      <c r="TZ500" s="1"/>
      <c r="UA500" s="1"/>
      <c r="UB500" s="1"/>
      <c r="UC500" s="1"/>
      <c r="UD500" s="1"/>
      <c r="UE500" s="1"/>
      <c r="UF500" s="1"/>
      <c r="UG500" s="1"/>
      <c r="UH500" s="1"/>
      <c r="UI500" s="1"/>
      <c r="UJ500" s="1"/>
      <c r="UK500" s="1"/>
      <c r="UL500" s="1"/>
      <c r="UM500" s="1"/>
      <c r="UN500" s="1"/>
      <c r="UO500" s="1"/>
      <c r="UP500" s="1"/>
      <c r="UQ500" s="1"/>
      <c r="UR500" s="1"/>
      <c r="US500" s="1"/>
      <c r="UT500" s="1"/>
      <c r="UU500" s="1"/>
      <c r="UV500" s="1"/>
      <c r="UW500" s="1"/>
      <c r="UX500" s="1"/>
      <c r="UY500" s="1"/>
      <c r="UZ500" s="1"/>
      <c r="VA500" s="1"/>
      <c r="VB500" s="1"/>
      <c r="VC500" s="1"/>
      <c r="VD500" s="1"/>
      <c r="VE500" s="1"/>
      <c r="VF500" s="1"/>
      <c r="VG500" s="1"/>
      <c r="VH500" s="1"/>
      <c r="VI500" s="1"/>
      <c r="VJ500" s="1"/>
      <c r="VK500" s="1"/>
      <c r="VL500" s="1"/>
      <c r="VM500" s="1"/>
      <c r="VN500" s="1"/>
      <c r="VO500" s="1"/>
      <c r="VP500" s="1"/>
      <c r="VQ500" s="1"/>
      <c r="VR500" s="1"/>
      <c r="VS500" s="1"/>
      <c r="VT500" s="1"/>
      <c r="VU500" s="1"/>
      <c r="VV500" s="1"/>
      <c r="VW500" s="1"/>
      <c r="VX500" s="1"/>
      <c r="VY500" s="1"/>
      <c r="VZ500" s="1"/>
      <c r="WA500" s="1"/>
      <c r="WB500" s="1"/>
      <c r="WC500" s="1"/>
      <c r="WD500" s="1"/>
      <c r="WE500" s="1"/>
      <c r="WF500" s="1"/>
      <c r="WG500" s="1"/>
      <c r="WH500" s="1"/>
      <c r="WI500" s="1"/>
      <c r="WJ500" s="1"/>
      <c r="WK500" s="1"/>
      <c r="WL500" s="1"/>
      <c r="WM500" s="1"/>
      <c r="WN500" s="1"/>
      <c r="WO500" s="1"/>
      <c r="WP500" s="1"/>
      <c r="WQ500" s="1"/>
      <c r="WR500" s="1"/>
      <c r="WS500" s="1"/>
      <c r="WT500" s="1"/>
      <c r="WU500" s="1"/>
      <c r="WV500" s="1"/>
      <c r="WW500" s="1"/>
      <c r="WX500" s="1"/>
      <c r="WY500" s="1"/>
      <c r="WZ500" s="1"/>
      <c r="XA500" s="1"/>
      <c r="XB500" s="1"/>
      <c r="XC500" s="1"/>
      <c r="XD500" s="1"/>
      <c r="XE500" s="1"/>
      <c r="XF500" s="1"/>
      <c r="XG500" s="1"/>
      <c r="XH500" s="1"/>
      <c r="XI500" s="1"/>
      <c r="XJ500" s="1"/>
      <c r="XK500" s="1"/>
      <c r="XL500" s="1"/>
      <c r="XM500" s="1"/>
      <c r="XN500" s="1"/>
      <c r="XO500" s="1"/>
      <c r="XP500" s="1"/>
      <c r="XQ500" s="1"/>
      <c r="XR500" s="1"/>
      <c r="XS500" s="1"/>
      <c r="XT500" s="1"/>
      <c r="XU500" s="1"/>
      <c r="XV500" s="1"/>
      <c r="XW500" s="1"/>
      <c r="XX500" s="1"/>
      <c r="XY500" s="1"/>
      <c r="XZ500" s="1"/>
      <c r="YA500" s="1"/>
      <c r="YB500" s="1"/>
      <c r="YC500" s="1"/>
      <c r="YD500" s="1"/>
      <c r="YE500" s="1"/>
      <c r="YF500" s="1"/>
      <c r="YG500" s="1"/>
      <c r="YH500" s="1"/>
      <c r="YI500" s="1"/>
      <c r="YJ500" s="1"/>
      <c r="YK500" s="1"/>
      <c r="YL500" s="1"/>
      <c r="YM500" s="1"/>
      <c r="YN500" s="1"/>
      <c r="YO500" s="1"/>
      <c r="YP500" s="1"/>
      <c r="YQ500" s="1"/>
      <c r="YR500" s="1"/>
      <c r="YS500" s="1"/>
      <c r="YT500" s="1"/>
      <c r="YU500" s="1"/>
      <c r="YV500" s="1"/>
      <c r="YW500" s="1"/>
      <c r="YX500" s="1"/>
      <c r="YY500" s="1"/>
      <c r="YZ500" s="1"/>
      <c r="ZA500" s="1"/>
      <c r="ZB500" s="1"/>
      <c r="ZC500" s="1"/>
      <c r="ZD500" s="1"/>
      <c r="ZE500" s="1"/>
      <c r="ZF500" s="1"/>
      <c r="ZG500" s="1"/>
      <c r="ZH500" s="1"/>
      <c r="ZI500" s="1"/>
      <c r="ZJ500" s="1"/>
      <c r="ZK500" s="1"/>
      <c r="ZL500" s="1"/>
      <c r="ZM500" s="1"/>
      <c r="ZN500" s="1"/>
      <c r="ZO500" s="1"/>
      <c r="ZP500" s="1"/>
      <c r="ZQ500" s="1"/>
      <c r="ZR500" s="1"/>
      <c r="ZS500" s="1"/>
      <c r="ZT500" s="1"/>
      <c r="ZU500" s="1"/>
      <c r="ZV500" s="1"/>
      <c r="ZW500" s="1"/>
      <c r="ZX500" s="1"/>
      <c r="ZY500" s="1"/>
      <c r="ZZ500" s="1"/>
      <c r="AAA500" s="1"/>
      <c r="AAB500" s="1"/>
      <c r="AAC500" s="1"/>
      <c r="AAD500" s="1"/>
      <c r="AAE500" s="1"/>
      <c r="AAF500" s="1"/>
      <c r="AAG500" s="1"/>
      <c r="AAH500" s="1"/>
      <c r="AAI500" s="1"/>
      <c r="AAJ500" s="1"/>
      <c r="AAK500" s="1"/>
      <c r="AAL500" s="1"/>
      <c r="AAM500" s="1"/>
      <c r="AAN500" s="1"/>
      <c r="AAO500" s="1"/>
      <c r="AAP500" s="1"/>
      <c r="AAQ500" s="1"/>
      <c r="AAR500" s="1"/>
      <c r="AAS500" s="1"/>
      <c r="AAT500" s="1"/>
      <c r="AAU500" s="1"/>
      <c r="AAV500" s="1"/>
      <c r="AAW500" s="1"/>
      <c r="AAX500" s="1"/>
      <c r="AAY500" s="1"/>
      <c r="AAZ500" s="1"/>
      <c r="ABA500" s="1"/>
      <c r="ABB500" s="1"/>
      <c r="ABC500" s="1"/>
      <c r="ABD500" s="1"/>
      <c r="ABE500" s="1"/>
      <c r="ABF500" s="1"/>
      <c r="ABG500" s="1"/>
      <c r="ABH500" s="1"/>
      <c r="ABI500" s="1"/>
      <c r="ABJ500" s="1"/>
      <c r="ABK500" s="1"/>
      <c r="ABL500" s="1"/>
      <c r="ABM500" s="1"/>
      <c r="ABN500" s="1"/>
      <c r="ABO500" s="1"/>
      <c r="ABP500" s="1"/>
      <c r="ABQ500" s="1"/>
      <c r="ABR500" s="1"/>
      <c r="ABS500" s="1"/>
      <c r="ABT500" s="1"/>
      <c r="ABU500" s="1"/>
      <c r="ABV500" s="1"/>
      <c r="ABW500" s="1"/>
      <c r="ABX500" s="1"/>
      <c r="ABY500" s="1"/>
      <c r="ABZ500" s="1"/>
      <c r="ACA500" s="1"/>
      <c r="ACB500" s="1"/>
      <c r="ACC500" s="1"/>
      <c r="ACD500" s="1"/>
      <c r="ACE500" s="1"/>
      <c r="ACF500" s="1"/>
      <c r="ACG500" s="1"/>
      <c r="ACH500" s="1"/>
      <c r="ACI500" s="1"/>
      <c r="ACJ500" s="1"/>
      <c r="ACK500" s="1"/>
      <c r="ACL500" s="1"/>
      <c r="ACM500" s="1"/>
      <c r="ACN500" s="1"/>
      <c r="ACO500" s="1"/>
      <c r="ACP500" s="1"/>
      <c r="ACQ500" s="1"/>
      <c r="ACR500" s="1"/>
      <c r="ACS500" s="1"/>
      <c r="ACT500" s="1"/>
      <c r="ACU500" s="1"/>
      <c r="ACV500" s="1"/>
      <c r="ACW500" s="1"/>
      <c r="ACX500" s="1"/>
      <c r="ACY500" s="1"/>
      <c r="ACZ500" s="1"/>
      <c r="ADA500" s="1"/>
      <c r="ADB500" s="1"/>
      <c r="ADC500" s="1"/>
      <c r="ADD500" s="1"/>
      <c r="ADE500" s="1"/>
      <c r="ADF500" s="1"/>
      <c r="ADG500" s="1"/>
      <c r="ADH500" s="1"/>
      <c r="ADI500" s="1"/>
      <c r="ADJ500" s="1"/>
      <c r="ADK500" s="1"/>
      <c r="ADL500" s="1"/>
      <c r="ADM500" s="1"/>
      <c r="ADN500" s="1"/>
      <c r="ADO500" s="1"/>
      <c r="ADP500" s="1"/>
      <c r="ADQ500" s="1"/>
      <c r="ADR500" s="1"/>
      <c r="ADS500" s="1"/>
      <c r="ADT500" s="1"/>
      <c r="ADU500" s="1"/>
      <c r="ADV500" s="1"/>
      <c r="ADW500" s="1"/>
      <c r="ADX500" s="1"/>
      <c r="ADY500" s="1"/>
      <c r="ADZ500" s="1"/>
      <c r="AEA500" s="1"/>
      <c r="AEB500" s="1"/>
      <c r="AEC500" s="1"/>
      <c r="AED500" s="1"/>
      <c r="AEE500" s="1"/>
      <c r="AEF500" s="1"/>
      <c r="AEG500" s="1"/>
      <c r="AEH500" s="1"/>
      <c r="AEI500" s="1"/>
      <c r="AEJ500" s="1"/>
      <c r="AEK500" s="1"/>
      <c r="AEL500" s="1"/>
      <c r="AEM500" s="1"/>
      <c r="AEN500" s="1"/>
      <c r="AEO500" s="1"/>
      <c r="AEP500" s="1"/>
      <c r="AEQ500" s="1"/>
      <c r="AER500" s="1"/>
      <c r="AES500" s="1"/>
      <c r="AET500" s="1"/>
      <c r="AEU500" s="1"/>
      <c r="AEV500" s="1"/>
      <c r="AEW500" s="1"/>
      <c r="AEX500" s="1"/>
      <c r="AEY500" s="1"/>
      <c r="AEZ500" s="1"/>
      <c r="AFA500" s="1"/>
      <c r="AFB500" s="1"/>
      <c r="AFC500" s="1"/>
      <c r="AFD500" s="1"/>
      <c r="AFE500" s="1"/>
      <c r="AFF500" s="1"/>
      <c r="AFG500" s="1"/>
      <c r="AFH500" s="1"/>
      <c r="AFI500" s="1"/>
      <c r="AFJ500" s="1"/>
      <c r="AFK500" s="1"/>
      <c r="AFL500" s="1"/>
      <c r="AFM500" s="1"/>
      <c r="AFN500" s="1"/>
      <c r="AFO500" s="1"/>
      <c r="AFP500" s="1"/>
      <c r="AFQ500" s="1"/>
      <c r="AFR500" s="1"/>
      <c r="AFS500" s="1"/>
      <c r="AFT500" s="1"/>
      <c r="AFU500" s="1"/>
      <c r="AFV500" s="1"/>
      <c r="AFW500" s="1"/>
      <c r="AFX500" s="1"/>
      <c r="AFY500" s="1"/>
      <c r="AFZ500" s="1"/>
      <c r="AGA500" s="1"/>
      <c r="AGB500" s="1"/>
      <c r="AGC500" s="1"/>
      <c r="AGD500" s="1"/>
      <c r="AGE500" s="1"/>
      <c r="AGF500" s="1"/>
      <c r="AGG500" s="1"/>
      <c r="AGH500" s="1"/>
      <c r="AGI500" s="1"/>
      <c r="AGJ500" s="1"/>
      <c r="AGK500" s="1"/>
      <c r="AGL500" s="1"/>
      <c r="AGM500" s="1"/>
      <c r="AGN500" s="1"/>
      <c r="AGO500" s="1"/>
      <c r="AGP500" s="1"/>
      <c r="AGQ500" s="1"/>
      <c r="AGR500" s="1"/>
      <c r="AGS500" s="1"/>
      <c r="AGT500" s="1"/>
      <c r="AGU500" s="1"/>
      <c r="AGV500" s="1"/>
      <c r="AGW500" s="1"/>
      <c r="AGX500" s="1"/>
      <c r="AGY500" s="1"/>
      <c r="AGZ500" s="1"/>
      <c r="AHA500" s="1"/>
      <c r="AHB500" s="1"/>
      <c r="AHC500" s="1"/>
      <c r="AHD500" s="1"/>
      <c r="AHE500" s="1"/>
      <c r="AHF500" s="1"/>
      <c r="AHG500" s="1"/>
      <c r="AHH500" s="1"/>
      <c r="AHI500" s="1"/>
      <c r="AHJ500" s="1"/>
      <c r="AHK500" s="1"/>
      <c r="AHL500" s="1"/>
      <c r="AHM500" s="1"/>
      <c r="AHN500" s="1"/>
      <c r="AHO500" s="1"/>
      <c r="AHP500" s="1"/>
      <c r="AHQ500" s="1"/>
      <c r="AHR500" s="1"/>
      <c r="AHS500" s="1"/>
      <c r="AHT500" s="1"/>
      <c r="AHU500" s="1"/>
      <c r="AHV500" s="1"/>
      <c r="AHW500" s="1"/>
      <c r="AHX500" s="1"/>
      <c r="AHY500" s="1"/>
      <c r="AHZ500" s="1"/>
      <c r="AIA500" s="1"/>
      <c r="AIB500" s="1"/>
      <c r="AIC500" s="1"/>
      <c r="AID500" s="1"/>
      <c r="AIE500" s="1"/>
      <c r="AIF500" s="1"/>
      <c r="AIG500" s="1"/>
      <c r="AIH500" s="1"/>
      <c r="AII500" s="1"/>
      <c r="AIJ500" s="1"/>
      <c r="AIK500" s="1"/>
      <c r="AIL500" s="1"/>
      <c r="AIM500" s="1"/>
      <c r="AIN500" s="1"/>
      <c r="AIO500" s="1"/>
      <c r="AIP500" s="1"/>
      <c r="AIQ500" s="1"/>
      <c r="AIR500" s="1"/>
      <c r="AIS500" s="1"/>
      <c r="AIT500" s="1"/>
      <c r="AIU500" s="1"/>
      <c r="AIV500" s="1"/>
      <c r="AIW500" s="1"/>
      <c r="AIX500" s="1"/>
      <c r="AIY500" s="1"/>
      <c r="AIZ500" s="1"/>
      <c r="AJA500" s="1"/>
      <c r="AJB500" s="1"/>
      <c r="AJC500" s="1"/>
      <c r="AJD500" s="1"/>
      <c r="AJE500" s="1"/>
      <c r="AJF500" s="1"/>
      <c r="AJG500" s="1"/>
      <c r="AJH500" s="1"/>
      <c r="AJI500" s="1"/>
      <c r="AJJ500" s="1"/>
      <c r="AJK500" s="1"/>
      <c r="AJL500" s="1"/>
      <c r="AJM500" s="1"/>
      <c r="AJN500" s="1"/>
      <c r="AJO500" s="1"/>
      <c r="AJP500" s="1"/>
      <c r="AJQ500" s="1"/>
      <c r="AJR500" s="1"/>
      <c r="AJS500" s="1"/>
      <c r="AJT500" s="1"/>
      <c r="AJU500" s="1"/>
      <c r="AJV500" s="1"/>
      <c r="AJW500" s="1"/>
      <c r="AJX500" s="1"/>
      <c r="AJY500" s="1"/>
      <c r="AJZ500" s="1"/>
      <c r="AKA500" s="1"/>
      <c r="AKB500" s="1"/>
      <c r="AKC500" s="1"/>
      <c r="AKD500" s="1"/>
      <c r="AKE500" s="1"/>
      <c r="AKF500" s="1"/>
      <c r="AKG500" s="1"/>
      <c r="AKH500" s="1"/>
      <c r="AKI500" s="1"/>
      <c r="AKJ500" s="1"/>
      <c r="AKK500" s="1"/>
      <c r="AKL500" s="1"/>
      <c r="AKM500" s="1"/>
      <c r="AKN500" s="1"/>
      <c r="AKO500" s="1"/>
      <c r="AKP500" s="1"/>
      <c r="AKQ500" s="1"/>
      <c r="AKR500" s="1"/>
      <c r="AKS500" s="1"/>
      <c r="AKT500" s="1"/>
      <c r="AKU500" s="1"/>
      <c r="AKV500" s="1"/>
      <c r="AKW500" s="1"/>
      <c r="AKX500" s="1"/>
      <c r="AKY500" s="1"/>
      <c r="AKZ500" s="1"/>
      <c r="ALA500" s="1"/>
      <c r="ALB500" s="1"/>
      <c r="ALC500" s="1"/>
      <c r="ALD500" s="1"/>
      <c r="ALE500" s="1"/>
      <c r="ALF500" s="1"/>
      <c r="ALG500" s="1"/>
      <c r="ALH500" s="1"/>
      <c r="ALI500" s="1"/>
      <c r="ALJ500" s="1"/>
      <c r="ALK500" s="1"/>
      <c r="ALL500" s="1"/>
      <c r="ALM500" s="1"/>
      <c r="ALN500" s="1"/>
      <c r="ALO500" s="1"/>
      <c r="ALP500" s="1"/>
      <c r="ALQ500" s="1"/>
      <c r="ALR500" s="1"/>
      <c r="ALS500" s="1"/>
      <c r="ALT500" s="1"/>
      <c r="ALU500" s="1"/>
      <c r="ALV500" s="1"/>
      <c r="ALW500" s="1"/>
      <c r="ALX500" s="1"/>
      <c r="ALY500" s="1"/>
      <c r="ALZ500" s="1"/>
      <c r="AMA500" s="1"/>
      <c r="AMB500" s="1"/>
      <c r="AMC500" s="1"/>
      <c r="AMD500" s="1"/>
      <c r="AME500" s="1"/>
      <c r="AMF500" s="1"/>
      <c r="AMG500" s="1"/>
      <c r="AMH500" s="1"/>
      <c r="AMI500" s="1"/>
      <c r="AMJ500" s="1"/>
      <c r="AMK500" s="1"/>
      <c r="AML500" s="1"/>
      <c r="AMM500" s="1"/>
      <c r="AMN500" s="1"/>
      <c r="AMO500" s="1"/>
      <c r="AMP500" s="1"/>
      <c r="AMQ500" s="1"/>
      <c r="AMR500" s="1"/>
      <c r="AMS500" s="1"/>
      <c r="AMT500" s="1"/>
      <c r="AMU500" s="1"/>
      <c r="AMV500" s="1"/>
      <c r="AMW500" s="1"/>
      <c r="AMX500" s="1"/>
      <c r="AMY500" s="1"/>
      <c r="AMZ500" s="1"/>
      <c r="ANA500" s="1"/>
      <c r="ANB500" s="1"/>
      <c r="ANC500" s="1"/>
      <c r="AND500" s="1"/>
      <c r="ANE500" s="1"/>
      <c r="ANF500" s="1"/>
      <c r="ANG500" s="1"/>
      <c r="ANH500" s="1"/>
      <c r="ANI500" s="1"/>
      <c r="ANJ500" s="1"/>
      <c r="ANK500" s="1"/>
      <c r="ANL500" s="1"/>
      <c r="ANM500" s="1"/>
      <c r="ANN500" s="1"/>
      <c r="ANO500" s="1"/>
      <c r="ANP500" s="1"/>
      <c r="ANQ500" s="1"/>
      <c r="ANR500" s="1"/>
      <c r="ANS500" s="1"/>
      <c r="ANT500" s="1"/>
      <c r="ANU500" s="1"/>
      <c r="ANV500" s="1"/>
      <c r="ANW500" s="1"/>
      <c r="ANX500" s="1"/>
      <c r="ANY500" s="1"/>
      <c r="ANZ500" s="1"/>
      <c r="AOA500" s="1"/>
      <c r="AOB500" s="1"/>
      <c r="AOC500" s="1"/>
      <c r="AOD500" s="1"/>
      <c r="AOE500" s="1"/>
      <c r="AOF500" s="1"/>
      <c r="AOG500" s="1"/>
      <c r="AOH500" s="1"/>
      <c r="AOI500" s="1"/>
      <c r="AOJ500" s="1"/>
      <c r="AOK500" s="1"/>
      <c r="AOL500" s="1"/>
      <c r="AOM500" s="1"/>
      <c r="AON500" s="1"/>
      <c r="AOO500" s="1"/>
      <c r="AOP500" s="1"/>
      <c r="AOQ500" s="1"/>
      <c r="AOR500" s="1"/>
      <c r="AOS500" s="1"/>
      <c r="AOT500" s="1"/>
      <c r="AOU500" s="1"/>
      <c r="AOV500" s="1"/>
      <c r="AOW500" s="1"/>
      <c r="AOX500" s="1"/>
      <c r="AOY500" s="1"/>
      <c r="AOZ500" s="1"/>
      <c r="APA500" s="1"/>
      <c r="APB500" s="1"/>
      <c r="APC500" s="1"/>
      <c r="APD500" s="1"/>
      <c r="APE500" s="1"/>
      <c r="APF500" s="1"/>
      <c r="APG500" s="1"/>
      <c r="APH500" s="1"/>
      <c r="API500" s="1"/>
      <c r="APJ500" s="1"/>
      <c r="APK500" s="1"/>
      <c r="APL500" s="1"/>
      <c r="APM500" s="1"/>
      <c r="APN500" s="1"/>
      <c r="APO500" s="1"/>
      <c r="APP500" s="1"/>
      <c r="APQ500" s="1"/>
      <c r="APR500" s="1"/>
      <c r="APS500" s="1"/>
      <c r="APT500" s="1"/>
      <c r="APU500" s="1"/>
      <c r="APV500" s="1"/>
      <c r="APW500" s="1"/>
      <c r="APX500" s="1"/>
      <c r="APY500" s="1"/>
      <c r="APZ500" s="1"/>
      <c r="AQA500" s="1"/>
      <c r="AQB500" s="1"/>
      <c r="AQC500" s="1"/>
      <c r="AQD500" s="1"/>
      <c r="AQE500" s="1"/>
      <c r="AQF500" s="1"/>
      <c r="AQG500" s="1"/>
      <c r="AQH500" s="1"/>
      <c r="AQI500" s="1"/>
      <c r="AQJ500" s="1"/>
      <c r="AQK500" s="1"/>
      <c r="AQL500" s="1"/>
      <c r="AQM500" s="1"/>
      <c r="AQN500" s="1"/>
      <c r="AQO500" s="1"/>
      <c r="AQP500" s="1"/>
      <c r="AQQ500" s="1"/>
      <c r="AQR500" s="1"/>
      <c r="AQS500" s="1"/>
      <c r="AQT500" s="1"/>
      <c r="AQU500" s="1"/>
      <c r="AQV500" s="1"/>
      <c r="AQW500" s="1"/>
      <c r="AQX500" s="1"/>
      <c r="AQY500" s="1"/>
      <c r="AQZ500" s="1"/>
      <c r="ARA500" s="1"/>
      <c r="ARB500" s="1"/>
      <c r="ARC500" s="1"/>
      <c r="ARD500" s="1"/>
      <c r="ARE500" s="1"/>
      <c r="ARF500" s="1"/>
      <c r="ARG500" s="1"/>
      <c r="ARH500" s="1"/>
      <c r="ARI500" s="1"/>
      <c r="ARJ500" s="1"/>
      <c r="ARK500" s="1"/>
      <c r="ARL500" s="1"/>
      <c r="ARM500" s="1"/>
      <c r="ARN500" s="1"/>
      <c r="ARO500" s="1"/>
      <c r="ARP500" s="1"/>
      <c r="ARQ500" s="1"/>
      <c r="ARR500" s="1"/>
      <c r="ARS500" s="1"/>
      <c r="ART500" s="1"/>
      <c r="ARU500" s="1"/>
      <c r="ARV500" s="1"/>
      <c r="ARW500" s="1"/>
      <c r="ARX500" s="1"/>
      <c r="ARY500" s="1"/>
      <c r="ARZ500" s="1"/>
      <c r="ASA500" s="1"/>
      <c r="ASB500" s="1"/>
      <c r="ASC500" s="1"/>
      <c r="ASD500" s="1"/>
      <c r="ASE500" s="1"/>
      <c r="ASF500" s="1"/>
      <c r="ASG500" s="1"/>
      <c r="ASH500" s="1"/>
      <c r="ASI500" s="1"/>
      <c r="ASJ500" s="1"/>
      <c r="ASK500" s="1"/>
      <c r="ASL500" s="1"/>
      <c r="ASM500" s="1"/>
      <c r="ASN500" s="1"/>
      <c r="ASO500" s="1"/>
      <c r="ASP500" s="1"/>
      <c r="ASQ500" s="1"/>
      <c r="ASR500" s="1"/>
      <c r="ASS500" s="1"/>
      <c r="AST500" s="1"/>
      <c r="ASU500" s="1"/>
      <c r="ASV500" s="1"/>
      <c r="ASW500" s="1"/>
      <c r="ASX500" s="1"/>
      <c r="ASY500" s="1"/>
      <c r="ASZ500" s="1"/>
      <c r="ATA500" s="1"/>
      <c r="ATB500" s="1"/>
      <c r="ATC500" s="1"/>
      <c r="ATD500" s="1"/>
      <c r="ATE500" s="1"/>
      <c r="ATF500" s="1"/>
      <c r="ATG500" s="1"/>
      <c r="ATH500" s="1"/>
      <c r="ATI500" s="1"/>
      <c r="ATJ500" s="1"/>
      <c r="ATK500" s="1"/>
      <c r="ATL500" s="1"/>
      <c r="ATM500" s="1"/>
      <c r="ATN500" s="1"/>
      <c r="ATO500" s="1"/>
      <c r="ATP500" s="1"/>
      <c r="ATQ500" s="1"/>
      <c r="ATR500" s="1"/>
      <c r="ATS500" s="1"/>
      <c r="ATT500" s="1"/>
      <c r="ATU500" s="1"/>
      <c r="ATV500" s="1"/>
      <c r="ATW500" s="1"/>
      <c r="ATX500" s="1"/>
      <c r="ATY500" s="1"/>
      <c r="ATZ500" s="1"/>
      <c r="AUA500" s="1"/>
      <c r="AUB500" s="1"/>
      <c r="AUC500" s="1"/>
      <c r="AUD500" s="1"/>
      <c r="AUE500" s="1"/>
      <c r="AUF500" s="1"/>
      <c r="AUG500" s="1"/>
      <c r="AUH500" s="1"/>
      <c r="AUI500" s="1"/>
      <c r="AUJ500" s="1"/>
      <c r="AUK500" s="1"/>
      <c r="AUL500" s="1"/>
      <c r="AUM500" s="1"/>
      <c r="AUN500" s="1"/>
      <c r="AUO500" s="1"/>
      <c r="AUP500" s="1"/>
      <c r="AUQ500" s="1"/>
      <c r="AUR500" s="1"/>
      <c r="AUS500" s="1"/>
      <c r="AUT500" s="1"/>
      <c r="AUU500" s="1"/>
      <c r="AUV500" s="1"/>
      <c r="AUW500" s="1"/>
      <c r="AUX500" s="1"/>
      <c r="AUY500" s="1"/>
      <c r="AUZ500" s="1"/>
      <c r="AVA500" s="1"/>
      <c r="AVB500" s="1"/>
      <c r="AVC500" s="1"/>
      <c r="AVD500" s="1"/>
      <c r="AVE500" s="1"/>
      <c r="AVF500" s="1"/>
      <c r="AVG500" s="1"/>
      <c r="AVH500" s="1"/>
      <c r="AVI500" s="1"/>
      <c r="AVJ500" s="1"/>
      <c r="AVK500" s="1"/>
      <c r="AVL500" s="1"/>
      <c r="AVM500" s="1"/>
      <c r="AVN500" s="1"/>
      <c r="AVO500" s="1"/>
      <c r="AVP500" s="1"/>
      <c r="AVQ500" s="1"/>
      <c r="AVR500" s="1"/>
      <c r="AVS500" s="1"/>
      <c r="AVT500" s="1"/>
      <c r="AVU500" s="1"/>
      <c r="AVV500" s="1"/>
      <c r="AVW500" s="1"/>
      <c r="AVX500" s="1"/>
      <c r="AVY500" s="1"/>
      <c r="AVZ500" s="1"/>
      <c r="AWA500" s="1"/>
      <c r="AWB500" s="1"/>
      <c r="AWC500" s="1"/>
      <c r="AWD500" s="1"/>
      <c r="AWE500" s="1"/>
      <c r="AWF500" s="1"/>
      <c r="AWG500" s="1"/>
      <c r="AWH500" s="1"/>
      <c r="AWI500" s="1"/>
      <c r="AWJ500" s="1"/>
      <c r="AWK500" s="1"/>
      <c r="AWL500" s="1"/>
      <c r="AWM500" s="1"/>
      <c r="AWN500" s="1"/>
      <c r="AWO500" s="1"/>
      <c r="AWP500" s="1"/>
      <c r="AWQ500" s="1"/>
      <c r="AWR500" s="1"/>
      <c r="AWS500" s="1"/>
      <c r="AWT500" s="1"/>
      <c r="AWU500" s="1"/>
      <c r="AWV500" s="1"/>
      <c r="AWW500" s="1"/>
      <c r="AWX500" s="1"/>
      <c r="AWY500" s="1"/>
      <c r="AWZ500" s="1"/>
      <c r="AXA500" s="1"/>
      <c r="AXB500" s="1"/>
      <c r="AXC500" s="1"/>
      <c r="AXD500" s="1"/>
      <c r="AXE500" s="1"/>
      <c r="AXF500" s="1"/>
      <c r="AXG500" s="1"/>
      <c r="AXH500" s="1"/>
      <c r="AXI500" s="1"/>
      <c r="AXJ500" s="1"/>
      <c r="AXK500" s="1"/>
      <c r="AXL500" s="1"/>
      <c r="AXM500" s="1"/>
      <c r="AXN500" s="1"/>
      <c r="AXO500" s="1"/>
      <c r="AXP500" s="1"/>
      <c r="AXQ500" s="1"/>
      <c r="AXR500" s="1"/>
      <c r="AXS500" s="1"/>
      <c r="AXT500" s="1"/>
      <c r="AXU500" s="1"/>
      <c r="AXV500" s="1"/>
      <c r="AXW500" s="1"/>
      <c r="AXX500" s="1"/>
      <c r="AXY500" s="1"/>
      <c r="AXZ500" s="1"/>
      <c r="AYA500" s="1"/>
      <c r="AYB500" s="1"/>
      <c r="AYC500" s="1"/>
      <c r="AYD500" s="1"/>
      <c r="AYE500" s="1"/>
      <c r="AYF500" s="1"/>
      <c r="AYG500" s="1"/>
      <c r="AYH500" s="1"/>
      <c r="AYI500" s="1"/>
      <c r="AYJ500" s="1"/>
      <c r="AYK500" s="1"/>
      <c r="AYL500" s="1"/>
      <c r="AYM500" s="1"/>
      <c r="AYN500" s="1"/>
      <c r="AYO500" s="1"/>
      <c r="AYP500" s="1"/>
      <c r="AYQ500" s="1"/>
      <c r="AYR500" s="1"/>
      <c r="AYS500" s="1"/>
      <c r="AYT500" s="1"/>
      <c r="AYU500" s="1"/>
      <c r="AYV500" s="1"/>
      <c r="AYW500" s="1"/>
      <c r="AYX500" s="1"/>
      <c r="AYY500" s="1"/>
      <c r="AYZ500" s="1"/>
      <c r="AZA500" s="1"/>
      <c r="AZB500" s="1"/>
      <c r="AZC500" s="1"/>
      <c r="AZD500" s="1"/>
      <c r="AZE500" s="1"/>
      <c r="AZF500" s="1"/>
      <c r="AZG500" s="1"/>
      <c r="AZH500" s="1"/>
      <c r="AZI500" s="1"/>
      <c r="AZJ500" s="1"/>
      <c r="AZK500" s="1"/>
      <c r="AZL500" s="1"/>
      <c r="AZM500" s="1"/>
      <c r="AZN500" s="1"/>
      <c r="AZO500" s="1"/>
      <c r="AZP500" s="1"/>
      <c r="AZQ500" s="1"/>
      <c r="AZR500" s="1"/>
      <c r="AZS500" s="1"/>
      <c r="AZT500" s="1"/>
      <c r="AZU500" s="1"/>
      <c r="AZV500" s="1"/>
      <c r="AZW500" s="1"/>
      <c r="AZX500" s="1"/>
      <c r="AZY500" s="1"/>
      <c r="AZZ500" s="1"/>
      <c r="BAA500" s="1"/>
      <c r="BAB500" s="1"/>
      <c r="BAC500" s="1"/>
      <c r="BAD500" s="1"/>
      <c r="BAE500" s="1"/>
      <c r="BAF500" s="1"/>
      <c r="BAG500" s="1"/>
      <c r="BAH500" s="1"/>
      <c r="BAI500" s="1"/>
      <c r="BAJ500" s="1"/>
      <c r="BAK500" s="1"/>
      <c r="BAL500" s="1"/>
      <c r="BAM500" s="1"/>
      <c r="BAN500" s="1"/>
      <c r="BAO500" s="1"/>
      <c r="BAP500" s="1"/>
      <c r="BAQ500" s="1"/>
      <c r="BAR500" s="1"/>
      <c r="BAS500" s="1"/>
      <c r="BAT500" s="1"/>
      <c r="BAU500" s="1"/>
      <c r="BAV500" s="1"/>
      <c r="BAW500" s="1"/>
      <c r="BAX500" s="1"/>
      <c r="BAY500" s="1"/>
      <c r="BAZ500" s="1"/>
      <c r="BBA500" s="1"/>
      <c r="BBB500" s="1"/>
      <c r="BBC500" s="1"/>
      <c r="BBD500" s="1"/>
      <c r="BBE500" s="1"/>
      <c r="BBF500" s="1"/>
      <c r="BBG500" s="1"/>
      <c r="BBH500" s="1"/>
      <c r="BBI500" s="1"/>
      <c r="BBJ500" s="1"/>
      <c r="BBK500" s="1"/>
      <c r="BBL500" s="1"/>
      <c r="BBM500" s="1"/>
      <c r="BBN500" s="1"/>
      <c r="BBO500" s="1"/>
      <c r="BBP500" s="1"/>
      <c r="BBQ500" s="1"/>
      <c r="BBR500" s="1"/>
      <c r="BBS500" s="1"/>
      <c r="BBT500" s="1"/>
      <c r="BBU500" s="1"/>
      <c r="BBV500" s="1"/>
      <c r="BBW500" s="1"/>
      <c r="BBX500" s="1"/>
      <c r="BBY500" s="1"/>
      <c r="BBZ500" s="1"/>
      <c r="BCA500" s="1"/>
      <c r="BCB500" s="1"/>
      <c r="BCC500" s="1"/>
      <c r="BCD500" s="1"/>
      <c r="BCE500" s="1"/>
      <c r="BCF500" s="1"/>
      <c r="BCG500" s="1"/>
      <c r="BCH500" s="1"/>
      <c r="BCI500" s="1"/>
      <c r="BCJ500" s="1"/>
      <c r="BCK500" s="1"/>
      <c r="BCL500" s="1"/>
      <c r="BCM500" s="1"/>
      <c r="BCN500" s="1"/>
      <c r="BCO500" s="1"/>
      <c r="BCP500" s="1"/>
      <c r="BCQ500" s="1"/>
      <c r="BCR500" s="1"/>
      <c r="BCS500" s="1"/>
      <c r="BCT500" s="1"/>
      <c r="BCU500" s="1"/>
      <c r="BCV500" s="1"/>
      <c r="BCW500" s="1"/>
      <c r="BCX500" s="1"/>
      <c r="BCY500" s="1"/>
      <c r="BCZ500" s="1"/>
      <c r="BDA500" s="1"/>
      <c r="BDB500" s="1"/>
      <c r="BDC500" s="1"/>
      <c r="BDD500" s="1"/>
      <c r="BDE500" s="1"/>
      <c r="BDF500" s="1"/>
      <c r="BDG500" s="1"/>
      <c r="BDH500" s="1"/>
      <c r="BDI500" s="1"/>
      <c r="BDJ500" s="1"/>
      <c r="BDK500" s="1"/>
      <c r="BDL500" s="1"/>
      <c r="BDM500" s="1"/>
      <c r="BDN500" s="1"/>
      <c r="BDO500" s="1"/>
      <c r="BDP500" s="1"/>
      <c r="BDQ500" s="1"/>
      <c r="BDR500" s="1"/>
      <c r="BDS500" s="1"/>
      <c r="BDT500" s="1"/>
      <c r="BDU500" s="1"/>
      <c r="BDV500" s="1"/>
      <c r="BDW500" s="1"/>
      <c r="BDX500" s="1"/>
      <c r="BDY500" s="1"/>
      <c r="BDZ500" s="1"/>
      <c r="BEA500" s="1"/>
      <c r="BEB500" s="1"/>
      <c r="BEC500" s="1"/>
      <c r="BED500" s="1"/>
      <c r="BEE500" s="1"/>
      <c r="BEF500" s="1"/>
      <c r="BEG500" s="1"/>
      <c r="BEH500" s="1"/>
      <c r="BEI500" s="1"/>
      <c r="BEJ500" s="1"/>
      <c r="BEK500" s="1"/>
      <c r="BEL500" s="1"/>
      <c r="BEM500" s="1"/>
      <c r="BEN500" s="1"/>
      <c r="BEO500" s="1"/>
      <c r="BEP500" s="1"/>
      <c r="BEQ500" s="1"/>
      <c r="BER500" s="1"/>
      <c r="BES500" s="1"/>
      <c r="BET500" s="1"/>
      <c r="BEU500" s="1"/>
      <c r="BEV500" s="1"/>
      <c r="BEW500" s="1"/>
      <c r="BEX500" s="1"/>
      <c r="BEY500" s="1"/>
      <c r="BEZ500" s="1"/>
      <c r="BFA500" s="1"/>
      <c r="BFB500" s="1"/>
      <c r="BFC500" s="1"/>
      <c r="BFD500" s="1"/>
      <c r="BFE500" s="1"/>
      <c r="BFF500" s="1"/>
      <c r="BFG500" s="1"/>
      <c r="BFH500" s="1"/>
      <c r="BFI500" s="1"/>
      <c r="BFJ500" s="1"/>
      <c r="BFK500" s="1"/>
      <c r="BFL500" s="1"/>
      <c r="BFM500" s="1"/>
      <c r="BFN500" s="1"/>
      <c r="BFO500" s="1"/>
      <c r="BFP500" s="1"/>
      <c r="BFQ500" s="1"/>
      <c r="BFR500" s="1"/>
      <c r="BFS500" s="1"/>
      <c r="BFT500" s="1"/>
      <c r="BFU500" s="1"/>
      <c r="BFV500" s="1"/>
      <c r="BFW500" s="1"/>
      <c r="BFX500" s="1"/>
      <c r="BFY500" s="1"/>
      <c r="BFZ500" s="1"/>
      <c r="BGA500" s="1"/>
      <c r="BGB500" s="1"/>
      <c r="BGC500" s="1"/>
      <c r="BGD500" s="1"/>
      <c r="BGE500" s="1"/>
      <c r="BGF500" s="1"/>
      <c r="BGG500" s="1"/>
      <c r="BGH500" s="1"/>
      <c r="BGI500" s="1"/>
      <c r="BGJ500" s="1"/>
      <c r="BGK500" s="1"/>
      <c r="BGL500" s="1"/>
      <c r="BGM500" s="1"/>
      <c r="BGN500" s="1"/>
      <c r="BGO500" s="1"/>
      <c r="BGP500" s="1"/>
      <c r="BGQ500" s="1"/>
      <c r="BGR500" s="1"/>
      <c r="BGS500" s="1"/>
      <c r="BGT500" s="1"/>
      <c r="BGU500" s="1"/>
      <c r="BGV500" s="1"/>
      <c r="BGW500" s="1"/>
      <c r="BGX500" s="1"/>
      <c r="BGY500" s="1"/>
      <c r="BGZ500" s="1"/>
      <c r="BHA500" s="1"/>
      <c r="BHB500" s="1"/>
      <c r="BHC500" s="1"/>
      <c r="BHD500" s="1"/>
      <c r="BHE500" s="1"/>
      <c r="BHF500" s="1"/>
      <c r="BHG500" s="1"/>
      <c r="BHH500" s="1"/>
      <c r="BHI500" s="1"/>
      <c r="BHJ500" s="1"/>
      <c r="BHK500" s="1"/>
      <c r="BHL500" s="1"/>
      <c r="BHM500" s="1"/>
      <c r="BHN500" s="1"/>
      <c r="BHO500" s="1"/>
      <c r="BHP500" s="1"/>
      <c r="BHQ500" s="1"/>
      <c r="BHR500" s="1"/>
      <c r="BHS500" s="1"/>
      <c r="BHT500" s="1"/>
      <c r="BHU500" s="1"/>
      <c r="BHV500" s="1"/>
      <c r="BHW500" s="1"/>
      <c r="BHX500" s="1"/>
      <c r="BHY500" s="1"/>
      <c r="BHZ500" s="1"/>
      <c r="BIA500" s="1"/>
      <c r="BIB500" s="1"/>
      <c r="BIC500" s="1"/>
      <c r="BID500" s="1"/>
      <c r="BIE500" s="1"/>
      <c r="BIF500" s="1"/>
      <c r="BIG500" s="1"/>
      <c r="BIH500" s="1"/>
      <c r="BII500" s="1"/>
      <c r="BIJ500" s="1"/>
      <c r="BIK500" s="1"/>
      <c r="BIL500" s="1"/>
      <c r="BIM500" s="1"/>
      <c r="BIN500" s="1"/>
      <c r="BIO500" s="1"/>
      <c r="BIP500" s="1"/>
      <c r="BIQ500" s="1"/>
      <c r="BIR500" s="1"/>
      <c r="BIS500" s="1"/>
      <c r="BIT500" s="1"/>
      <c r="BIU500" s="1"/>
      <c r="BIV500" s="1"/>
      <c r="BIW500" s="1"/>
      <c r="BIX500" s="1"/>
      <c r="BIY500" s="1"/>
      <c r="BIZ500" s="1"/>
      <c r="BJA500" s="1"/>
      <c r="BJB500" s="1"/>
      <c r="BJC500" s="1"/>
      <c r="BJD500" s="1"/>
      <c r="BJE500" s="1"/>
      <c r="BJF500" s="1"/>
      <c r="BJG500" s="1"/>
      <c r="BJH500" s="1"/>
      <c r="BJI500" s="1"/>
      <c r="BJJ500" s="1"/>
      <c r="BJK500" s="1"/>
      <c r="BJL500" s="1"/>
      <c r="BJM500" s="1"/>
      <c r="BJN500" s="1"/>
      <c r="BJO500" s="1"/>
      <c r="BJP500" s="1"/>
      <c r="BJQ500" s="1"/>
      <c r="BJR500" s="1"/>
      <c r="BJS500" s="1"/>
      <c r="BJT500" s="1"/>
      <c r="BJU500" s="1"/>
      <c r="BJV500" s="1"/>
      <c r="BJW500" s="1"/>
      <c r="BJX500" s="1"/>
      <c r="BJY500" s="1"/>
      <c r="BJZ500" s="1"/>
      <c r="BKA500" s="1"/>
      <c r="BKB500" s="1"/>
      <c r="BKC500" s="1"/>
      <c r="BKD500" s="1"/>
      <c r="BKE500" s="1"/>
      <c r="BKF500" s="1"/>
      <c r="BKG500" s="1"/>
      <c r="BKH500" s="1"/>
      <c r="BKI500" s="1"/>
      <c r="BKJ500" s="1"/>
      <c r="BKK500" s="1"/>
      <c r="BKL500" s="1"/>
      <c r="BKM500" s="1"/>
      <c r="BKN500" s="1"/>
      <c r="BKO500" s="1"/>
      <c r="BKP500" s="1"/>
      <c r="BKQ500" s="1"/>
      <c r="BKR500" s="1"/>
      <c r="BKS500" s="1"/>
      <c r="BKT500" s="1"/>
      <c r="BKU500" s="1"/>
      <c r="BKV500" s="1"/>
      <c r="BKW500" s="1"/>
      <c r="BKX500" s="1"/>
      <c r="BKY500" s="1"/>
      <c r="BKZ500" s="1"/>
      <c r="BLA500" s="1"/>
      <c r="BLB500" s="1"/>
      <c r="BLC500" s="1"/>
      <c r="BLD500" s="1"/>
      <c r="BLE500" s="1"/>
      <c r="BLF500" s="1"/>
      <c r="BLG500" s="1"/>
      <c r="BLH500" s="1"/>
      <c r="BLI500" s="1"/>
      <c r="BLJ500" s="1"/>
      <c r="BLK500" s="1"/>
      <c r="BLL500" s="1"/>
      <c r="BLM500" s="1"/>
      <c r="BLN500" s="1"/>
      <c r="BLO500" s="1"/>
      <c r="BLP500" s="1"/>
      <c r="BLQ500" s="1"/>
      <c r="BLR500" s="1"/>
      <c r="BLS500" s="1"/>
      <c r="BLT500" s="1"/>
      <c r="BLU500" s="1"/>
      <c r="BLV500" s="1"/>
      <c r="BLW500" s="1"/>
      <c r="BLX500" s="1"/>
      <c r="BLY500" s="1"/>
      <c r="BLZ500" s="1"/>
      <c r="BMA500" s="1"/>
      <c r="BMB500" s="1"/>
      <c r="BMC500" s="1"/>
      <c r="BMD500" s="1"/>
      <c r="BME500" s="1"/>
      <c r="BMF500" s="1"/>
      <c r="BMG500" s="1"/>
      <c r="BMH500" s="1"/>
      <c r="BMI500" s="1"/>
      <c r="BMJ500" s="1"/>
      <c r="BMK500" s="1"/>
      <c r="BML500" s="1"/>
      <c r="BMM500" s="1"/>
      <c r="BMN500" s="1"/>
      <c r="BMO500" s="1"/>
      <c r="BMP500" s="1"/>
      <c r="BMQ500" s="1"/>
      <c r="BMR500" s="1"/>
      <c r="BMS500" s="1"/>
      <c r="BMT500" s="1"/>
      <c r="BMU500" s="1"/>
      <c r="BMV500" s="1"/>
      <c r="BMW500" s="1"/>
      <c r="BMX500" s="1"/>
      <c r="BMY500" s="1"/>
      <c r="BMZ500" s="1"/>
      <c r="BNA500" s="1"/>
      <c r="BNB500" s="1"/>
      <c r="BNC500" s="1"/>
      <c r="BND500" s="1"/>
      <c r="BNE500" s="1"/>
      <c r="BNF500" s="1"/>
      <c r="BNG500" s="1"/>
      <c r="BNH500" s="1"/>
      <c r="BNI500" s="1"/>
      <c r="BNJ500" s="1"/>
      <c r="BNK500" s="1"/>
      <c r="BNL500" s="1"/>
      <c r="BNM500" s="1"/>
      <c r="BNN500" s="1"/>
      <c r="BNO500" s="1"/>
      <c r="BNP500" s="1"/>
      <c r="BNQ500" s="1"/>
      <c r="BNR500" s="1"/>
      <c r="BNS500" s="1"/>
      <c r="BNT500" s="1"/>
      <c r="BNU500" s="1"/>
      <c r="BNV500" s="1"/>
      <c r="BNW500" s="1"/>
      <c r="BNX500" s="1"/>
      <c r="BNY500" s="1"/>
      <c r="BNZ500" s="1"/>
      <c r="BOA500" s="1"/>
      <c r="BOB500" s="1"/>
      <c r="BOC500" s="1"/>
      <c r="BOD500" s="1"/>
      <c r="BOE500" s="1"/>
      <c r="BOF500" s="1"/>
      <c r="BOG500" s="1"/>
      <c r="BOH500" s="1"/>
      <c r="BOI500" s="1"/>
      <c r="BOJ500" s="1"/>
      <c r="BOK500" s="1"/>
      <c r="BOL500" s="1"/>
      <c r="BOM500" s="1"/>
      <c r="BON500" s="1"/>
      <c r="BOO500" s="1"/>
      <c r="BOP500" s="1"/>
      <c r="BOQ500" s="1"/>
      <c r="BOR500" s="1"/>
      <c r="BOS500" s="1"/>
      <c r="BOT500" s="1"/>
      <c r="BOU500" s="1"/>
      <c r="BOV500" s="1"/>
      <c r="BOW500" s="1"/>
      <c r="BOX500" s="1"/>
      <c r="BOY500" s="1"/>
      <c r="BOZ500" s="1"/>
      <c r="BPA500" s="1"/>
      <c r="BPB500" s="1"/>
      <c r="BPC500" s="1"/>
      <c r="BPD500" s="1"/>
      <c r="BPE500" s="1"/>
      <c r="BPF500" s="1"/>
      <c r="BPG500" s="1"/>
      <c r="BPH500" s="1"/>
      <c r="BPI500" s="1"/>
      <c r="BPJ500" s="1"/>
      <c r="BPK500" s="1"/>
      <c r="BPL500" s="1"/>
      <c r="BPM500" s="1"/>
      <c r="BPN500" s="1"/>
      <c r="BPO500" s="1"/>
      <c r="BPP500" s="1"/>
      <c r="BPQ500" s="1"/>
      <c r="BPR500" s="1"/>
      <c r="BPS500" s="1"/>
      <c r="BPT500" s="1"/>
      <c r="BPU500" s="1"/>
      <c r="BPV500" s="1"/>
      <c r="BPW500" s="1"/>
      <c r="BPX500" s="1"/>
      <c r="BPY500" s="1"/>
      <c r="BPZ500" s="1"/>
      <c r="BQA500" s="1"/>
      <c r="BQB500" s="1"/>
      <c r="BQC500" s="1"/>
      <c r="BQD500" s="1"/>
      <c r="BQE500" s="1"/>
      <c r="BQF500" s="1"/>
      <c r="BQG500" s="1"/>
      <c r="BQH500" s="1"/>
      <c r="BQI500" s="1"/>
      <c r="BQJ500" s="1"/>
      <c r="BQK500" s="1"/>
      <c r="BQL500" s="1"/>
      <c r="BQM500" s="1"/>
      <c r="BQN500" s="1"/>
      <c r="BQO500" s="1"/>
      <c r="BQP500" s="1"/>
      <c r="BQQ500" s="1"/>
      <c r="BQR500" s="1"/>
      <c r="BQS500" s="1"/>
      <c r="BQT500" s="1"/>
      <c r="BQU500" s="1"/>
      <c r="BQV500" s="1"/>
      <c r="BQW500" s="1"/>
      <c r="BQX500" s="1"/>
      <c r="BQY500" s="1"/>
      <c r="BQZ500" s="1"/>
      <c r="BRA500" s="1"/>
      <c r="BRB500" s="1"/>
      <c r="BRC500" s="1"/>
      <c r="BRD500" s="1"/>
      <c r="BRE500" s="1"/>
      <c r="BRF500" s="1"/>
      <c r="BRG500" s="1"/>
      <c r="BRH500" s="1"/>
      <c r="BRI500" s="1"/>
      <c r="BRJ500" s="1"/>
      <c r="BRK500" s="1"/>
      <c r="BRL500" s="1"/>
      <c r="BRM500" s="1"/>
      <c r="BRN500" s="1"/>
      <c r="BRO500" s="1"/>
      <c r="BRP500" s="1"/>
      <c r="BRQ500" s="1"/>
      <c r="BRR500" s="1"/>
      <c r="BRS500" s="1"/>
      <c r="BRT500" s="1"/>
      <c r="BRU500" s="1"/>
      <c r="BRV500" s="1"/>
      <c r="BRW500" s="1"/>
      <c r="BRX500" s="1"/>
      <c r="BRY500" s="1"/>
      <c r="BRZ500" s="1"/>
      <c r="BSA500" s="1"/>
      <c r="BSB500" s="1"/>
      <c r="BSC500" s="1"/>
      <c r="BSD500" s="1"/>
      <c r="BSE500" s="1"/>
      <c r="BSF500" s="1"/>
      <c r="BSG500" s="1"/>
      <c r="BSH500" s="1"/>
      <c r="BSI500" s="1"/>
      <c r="BSJ500" s="1"/>
      <c r="BSK500" s="1"/>
      <c r="BSL500" s="1"/>
      <c r="BSM500" s="1"/>
      <c r="BSN500" s="1"/>
      <c r="BSO500" s="1"/>
      <c r="BSP500" s="1"/>
      <c r="BSQ500" s="1"/>
      <c r="BSR500" s="1"/>
      <c r="BSS500" s="1"/>
      <c r="BST500" s="1"/>
      <c r="BSU500" s="1"/>
      <c r="BSV500" s="1"/>
      <c r="BSW500" s="1"/>
      <c r="BSX500" s="1"/>
      <c r="BSY500" s="1"/>
      <c r="BSZ500" s="1"/>
      <c r="BTA500" s="1"/>
      <c r="BTB500" s="1"/>
      <c r="BTC500" s="1"/>
      <c r="BTD500" s="1"/>
      <c r="BTE500" s="1"/>
      <c r="BTF500" s="1"/>
      <c r="BTG500" s="1"/>
      <c r="BTH500" s="1"/>
      <c r="BTI500" s="1"/>
      <c r="BTJ500" s="1"/>
      <c r="BTK500" s="1"/>
      <c r="BTL500" s="1"/>
      <c r="BTM500" s="1"/>
      <c r="BTN500" s="1"/>
      <c r="BTO500" s="1"/>
      <c r="BTP500" s="1"/>
      <c r="BTQ500" s="1"/>
      <c r="BTR500" s="1"/>
      <c r="BTS500" s="1"/>
      <c r="BTT500" s="1"/>
      <c r="BTU500" s="1"/>
      <c r="BTV500" s="1"/>
      <c r="BTW500" s="1"/>
      <c r="BTX500" s="1"/>
      <c r="BTY500" s="1"/>
      <c r="BTZ500" s="1"/>
      <c r="BUA500" s="1"/>
      <c r="BUB500" s="1"/>
      <c r="BUC500" s="1"/>
      <c r="BUD500" s="1"/>
      <c r="BUE500" s="1"/>
      <c r="BUF500" s="1"/>
      <c r="BUG500" s="1"/>
      <c r="BUH500" s="1"/>
      <c r="BUI500" s="1"/>
      <c r="BUJ500" s="1"/>
      <c r="BUK500" s="1"/>
      <c r="BUL500" s="1"/>
      <c r="BUM500" s="1"/>
      <c r="BUN500" s="1"/>
      <c r="BUO500" s="1"/>
      <c r="BUP500" s="1"/>
      <c r="BUQ500" s="1"/>
      <c r="BUR500" s="1"/>
      <c r="BUS500" s="1"/>
      <c r="BUT500" s="1"/>
      <c r="BUU500" s="1"/>
      <c r="BUV500" s="1"/>
      <c r="BUW500" s="1"/>
      <c r="BUX500" s="1"/>
      <c r="BUY500" s="1"/>
      <c r="BUZ500" s="1"/>
      <c r="BVA500" s="1"/>
      <c r="BVB500" s="1"/>
      <c r="BVC500" s="1"/>
      <c r="BVD500" s="1"/>
      <c r="BVE500" s="1"/>
      <c r="BVF500" s="1"/>
      <c r="BVG500" s="1"/>
      <c r="BVH500" s="1"/>
      <c r="BVI500" s="1"/>
      <c r="BVJ500" s="1"/>
      <c r="BVK500" s="1"/>
      <c r="BVL500" s="1"/>
      <c r="BVM500" s="1"/>
      <c r="BVN500" s="1"/>
      <c r="BVO500" s="1"/>
      <c r="BVP500" s="1"/>
      <c r="BVQ500" s="1"/>
      <c r="BVR500" s="1"/>
      <c r="BVS500" s="1"/>
      <c r="BVT500" s="1"/>
      <c r="BVU500" s="1"/>
      <c r="BVV500" s="1"/>
      <c r="BVW500" s="1"/>
      <c r="BVX500" s="1"/>
      <c r="BVY500" s="1"/>
      <c r="BVZ500" s="1"/>
      <c r="BWA500" s="1"/>
      <c r="BWB500" s="1"/>
      <c r="BWC500" s="1"/>
      <c r="BWD500" s="1"/>
      <c r="BWE500" s="1"/>
      <c r="BWF500" s="1"/>
      <c r="BWG500" s="1"/>
      <c r="BWH500" s="1"/>
      <c r="BWI500" s="1"/>
      <c r="BWJ500" s="1"/>
      <c r="BWK500" s="1"/>
      <c r="BWL500" s="1"/>
      <c r="BWM500" s="1"/>
      <c r="BWN500" s="1"/>
      <c r="BWO500" s="1"/>
      <c r="BWP500" s="1"/>
      <c r="BWQ500" s="1"/>
      <c r="BWR500" s="1"/>
      <c r="BWS500" s="1"/>
      <c r="BWT500" s="1"/>
      <c r="BWU500" s="1"/>
      <c r="BWV500" s="1"/>
      <c r="BWW500" s="1"/>
      <c r="BWX500" s="1"/>
      <c r="BWY500" s="1"/>
      <c r="BWZ500" s="1"/>
      <c r="BXA500" s="1"/>
      <c r="BXB500" s="1"/>
      <c r="BXC500" s="1"/>
      <c r="BXD500" s="1"/>
      <c r="BXE500" s="1"/>
      <c r="BXF500" s="1"/>
      <c r="BXG500" s="1"/>
      <c r="BXH500" s="1"/>
      <c r="BXI500" s="1"/>
      <c r="BXJ500" s="1"/>
      <c r="BXK500" s="1"/>
      <c r="BXL500" s="1"/>
      <c r="BXM500" s="1"/>
      <c r="BXN500" s="1"/>
      <c r="BXO500" s="1"/>
      <c r="BXP500" s="1"/>
      <c r="BXQ500" s="1"/>
      <c r="BXR500" s="1"/>
      <c r="BXS500" s="1"/>
      <c r="BXT500" s="1"/>
      <c r="BXU500" s="1"/>
      <c r="BXV500" s="1"/>
      <c r="BXW500" s="1"/>
      <c r="BXX500" s="1"/>
      <c r="BXY500" s="1"/>
      <c r="BXZ500" s="1"/>
      <c r="BYA500" s="1"/>
      <c r="BYB500" s="1"/>
      <c r="BYC500" s="1"/>
      <c r="BYD500" s="1"/>
      <c r="BYE500" s="1"/>
      <c r="BYF500" s="1"/>
      <c r="BYG500" s="1"/>
      <c r="BYH500" s="1"/>
      <c r="BYI500" s="1"/>
      <c r="BYJ500" s="1"/>
      <c r="BYK500" s="1"/>
      <c r="BYL500" s="1"/>
      <c r="BYM500" s="1"/>
      <c r="BYN500" s="1"/>
      <c r="BYO500" s="1"/>
      <c r="BYP500" s="1"/>
      <c r="BYQ500" s="1"/>
      <c r="BYR500" s="1"/>
      <c r="BYS500" s="1"/>
      <c r="BYT500" s="1"/>
      <c r="BYU500" s="1"/>
      <c r="BYV500" s="1"/>
      <c r="BYW500" s="1"/>
      <c r="BYX500" s="1"/>
      <c r="BYY500" s="1"/>
      <c r="BYZ500" s="1"/>
      <c r="BZA500" s="1"/>
      <c r="BZB500" s="1"/>
      <c r="BZC500" s="1"/>
      <c r="BZD500" s="1"/>
      <c r="BZE500" s="1"/>
      <c r="BZF500" s="1"/>
      <c r="BZG500" s="1"/>
      <c r="BZH500" s="1"/>
      <c r="BZI500" s="1"/>
      <c r="BZJ500" s="1"/>
      <c r="BZK500" s="1"/>
      <c r="BZL500" s="1"/>
      <c r="BZM500" s="1"/>
      <c r="BZN500" s="1"/>
      <c r="BZO500" s="1"/>
      <c r="BZP500" s="1"/>
      <c r="BZQ500" s="1"/>
      <c r="BZR500" s="1"/>
      <c r="BZS500" s="1"/>
      <c r="BZT500" s="1"/>
      <c r="BZU500" s="1"/>
      <c r="BZV500" s="1"/>
      <c r="BZW500" s="1"/>
      <c r="BZX500" s="1"/>
      <c r="BZY500" s="1"/>
      <c r="BZZ500" s="1"/>
      <c r="CAA500" s="1"/>
      <c r="CAB500" s="1"/>
      <c r="CAC500" s="1"/>
      <c r="CAD500" s="1"/>
      <c r="CAE500" s="1"/>
      <c r="CAF500" s="1"/>
      <c r="CAG500" s="1"/>
      <c r="CAH500" s="1"/>
      <c r="CAI500" s="1"/>
      <c r="CAJ500" s="1"/>
      <c r="CAK500" s="1"/>
      <c r="CAL500" s="1"/>
      <c r="CAM500" s="1"/>
      <c r="CAN500" s="1"/>
      <c r="CAO500" s="1"/>
      <c r="CAP500" s="1"/>
      <c r="CAQ500" s="1"/>
      <c r="CAR500" s="1"/>
      <c r="CAS500" s="1"/>
      <c r="CAT500" s="1"/>
      <c r="CAU500" s="1"/>
      <c r="CAV500" s="1"/>
      <c r="CAW500" s="1"/>
      <c r="CAX500" s="1"/>
      <c r="CAY500" s="1"/>
      <c r="CAZ500" s="1"/>
      <c r="CBA500" s="1"/>
      <c r="CBB500" s="1"/>
      <c r="CBC500" s="1"/>
      <c r="CBD500" s="1"/>
      <c r="CBE500" s="1"/>
      <c r="CBF500" s="1"/>
      <c r="CBG500" s="1"/>
      <c r="CBH500" s="1"/>
      <c r="CBI500" s="1"/>
      <c r="CBJ500" s="1"/>
      <c r="CBK500" s="1"/>
      <c r="CBL500" s="1"/>
      <c r="CBM500" s="1"/>
      <c r="CBN500" s="1"/>
      <c r="CBO500" s="1"/>
      <c r="CBP500" s="1"/>
      <c r="CBQ500" s="1"/>
      <c r="CBR500" s="1"/>
      <c r="CBS500" s="1"/>
      <c r="CBT500" s="1"/>
      <c r="CBU500" s="1"/>
      <c r="CBV500" s="1"/>
      <c r="CBW500" s="1"/>
      <c r="CBX500" s="1"/>
      <c r="CBY500" s="1"/>
      <c r="CBZ500" s="1"/>
      <c r="CCA500" s="1"/>
      <c r="CCB500" s="1"/>
      <c r="CCC500" s="1"/>
      <c r="CCD500" s="1"/>
      <c r="CCE500" s="1"/>
      <c r="CCF500" s="1"/>
      <c r="CCG500" s="1"/>
      <c r="CCH500" s="1"/>
      <c r="CCI500" s="1"/>
      <c r="CCJ500" s="1"/>
      <c r="CCK500" s="1"/>
      <c r="CCL500" s="1"/>
      <c r="CCM500" s="1"/>
      <c r="CCN500" s="1"/>
      <c r="CCO500" s="1"/>
      <c r="CCP500" s="1"/>
      <c r="CCQ500" s="1"/>
      <c r="CCR500" s="1"/>
      <c r="CCS500" s="1"/>
      <c r="CCT500" s="1"/>
      <c r="CCU500" s="1"/>
      <c r="CCV500" s="1"/>
      <c r="CCW500" s="1"/>
      <c r="CCX500" s="1"/>
      <c r="CCY500" s="1"/>
      <c r="CCZ500" s="1"/>
      <c r="CDA500" s="1"/>
      <c r="CDB500" s="1"/>
      <c r="CDC500" s="1"/>
      <c r="CDD500" s="1"/>
      <c r="CDE500" s="1"/>
      <c r="CDF500" s="1"/>
      <c r="CDG500" s="1"/>
      <c r="CDH500" s="1"/>
      <c r="CDI500" s="1"/>
      <c r="CDJ500" s="1"/>
      <c r="CDK500" s="1"/>
      <c r="CDL500" s="1"/>
      <c r="CDM500" s="1"/>
      <c r="CDN500" s="1"/>
      <c r="CDO500" s="1"/>
      <c r="CDP500" s="1"/>
      <c r="CDQ500" s="1"/>
      <c r="CDR500" s="1"/>
      <c r="CDS500" s="1"/>
      <c r="CDT500" s="1"/>
      <c r="CDU500" s="1"/>
      <c r="CDV500" s="1"/>
      <c r="CDW500" s="1"/>
      <c r="CDX500" s="1"/>
      <c r="CDY500" s="1"/>
      <c r="CDZ500" s="1"/>
      <c r="CEA500" s="1"/>
      <c r="CEB500" s="1"/>
      <c r="CEC500" s="1"/>
      <c r="CED500" s="1"/>
      <c r="CEE500" s="1"/>
      <c r="CEF500" s="1"/>
      <c r="CEG500" s="1"/>
      <c r="CEH500" s="1"/>
      <c r="CEI500" s="1"/>
      <c r="CEJ500" s="1"/>
      <c r="CEK500" s="1"/>
      <c r="CEL500" s="1"/>
      <c r="CEM500" s="1"/>
      <c r="CEN500" s="1"/>
      <c r="CEO500" s="1"/>
      <c r="CEP500" s="1"/>
      <c r="CEQ500" s="1"/>
      <c r="CER500" s="1"/>
      <c r="CES500" s="1"/>
      <c r="CET500" s="1"/>
      <c r="CEU500" s="1"/>
      <c r="CEV500" s="1"/>
      <c r="CEW500" s="1"/>
      <c r="CEX500" s="1"/>
      <c r="CEY500" s="1"/>
      <c r="CEZ500" s="1"/>
      <c r="CFA500" s="1"/>
      <c r="CFB500" s="1"/>
      <c r="CFC500" s="1"/>
      <c r="CFD500" s="1"/>
      <c r="CFE500" s="1"/>
      <c r="CFF500" s="1"/>
      <c r="CFG500" s="1"/>
      <c r="CFH500" s="1"/>
      <c r="CFI500" s="1"/>
      <c r="CFJ500" s="1"/>
      <c r="CFK500" s="1"/>
      <c r="CFL500" s="1"/>
      <c r="CFM500" s="1"/>
      <c r="CFN500" s="1"/>
      <c r="CFO500" s="1"/>
      <c r="CFP500" s="1"/>
      <c r="CFQ500" s="1"/>
      <c r="CFR500" s="1"/>
      <c r="CFS500" s="1"/>
      <c r="CFT500" s="1"/>
      <c r="CFU500" s="1"/>
      <c r="CFV500" s="1"/>
      <c r="CFW500" s="1"/>
      <c r="CFX500" s="1"/>
      <c r="CFY500" s="1"/>
      <c r="CFZ500" s="1"/>
      <c r="CGA500" s="1"/>
      <c r="CGB500" s="1"/>
      <c r="CGC500" s="1"/>
      <c r="CGD500" s="1"/>
      <c r="CGE500" s="1"/>
      <c r="CGF500" s="1"/>
      <c r="CGG500" s="1"/>
      <c r="CGH500" s="1"/>
      <c r="CGI500" s="1"/>
      <c r="CGJ500" s="1"/>
      <c r="CGK500" s="1"/>
      <c r="CGL500" s="1"/>
      <c r="CGM500" s="1"/>
      <c r="CGN500" s="1"/>
      <c r="CGO500" s="1"/>
      <c r="CGP500" s="1"/>
      <c r="CGQ500" s="1"/>
      <c r="CGR500" s="1"/>
      <c r="CGS500" s="1"/>
      <c r="CGT500" s="1"/>
      <c r="CGU500" s="1"/>
      <c r="CGV500" s="1"/>
      <c r="CGW500" s="1"/>
      <c r="CGX500" s="1"/>
      <c r="CGY500" s="1"/>
      <c r="CGZ500" s="1"/>
      <c r="CHA500" s="1"/>
      <c r="CHB500" s="1"/>
      <c r="CHC500" s="1"/>
      <c r="CHD500" s="1"/>
      <c r="CHE500" s="1"/>
      <c r="CHF500" s="1"/>
      <c r="CHG500" s="1"/>
      <c r="CHH500" s="1"/>
      <c r="CHI500" s="1"/>
      <c r="CHJ500" s="1"/>
      <c r="CHK500" s="1"/>
      <c r="CHL500" s="1"/>
      <c r="CHM500" s="1"/>
      <c r="CHN500" s="1"/>
      <c r="CHO500" s="1"/>
      <c r="CHP500" s="1"/>
      <c r="CHQ500" s="1"/>
      <c r="CHR500" s="1"/>
      <c r="CHS500" s="1"/>
      <c r="CHT500" s="1"/>
      <c r="CHU500" s="1"/>
      <c r="CHV500" s="1"/>
      <c r="CHW500" s="1"/>
      <c r="CHX500" s="1"/>
      <c r="CHY500" s="1"/>
      <c r="CHZ500" s="1"/>
      <c r="CIA500" s="1"/>
      <c r="CIB500" s="1"/>
      <c r="CIC500" s="1"/>
      <c r="CID500" s="1"/>
      <c r="CIE500" s="1"/>
      <c r="CIF500" s="1"/>
      <c r="CIG500" s="1"/>
      <c r="CIH500" s="1"/>
      <c r="CII500" s="1"/>
      <c r="CIJ500" s="1"/>
      <c r="CIK500" s="1"/>
      <c r="CIL500" s="1"/>
      <c r="CIM500" s="1"/>
      <c r="CIN500" s="1"/>
      <c r="CIO500" s="1"/>
      <c r="CIP500" s="1"/>
      <c r="CIQ500" s="1"/>
      <c r="CIR500" s="1"/>
      <c r="CIS500" s="1"/>
      <c r="CIT500" s="1"/>
      <c r="CIU500" s="1"/>
      <c r="CIV500" s="1"/>
      <c r="CIW500" s="1"/>
      <c r="CIX500" s="1"/>
      <c r="CIY500" s="1"/>
      <c r="CIZ500" s="1"/>
      <c r="CJA500" s="1"/>
      <c r="CJB500" s="1"/>
      <c r="CJC500" s="1"/>
      <c r="CJD500" s="1"/>
      <c r="CJE500" s="1"/>
      <c r="CJF500" s="1"/>
      <c r="CJG500" s="1"/>
      <c r="CJH500" s="1"/>
      <c r="CJI500" s="1"/>
      <c r="CJJ500" s="1"/>
      <c r="CJK500" s="1"/>
      <c r="CJL500" s="1"/>
      <c r="CJM500" s="1"/>
      <c r="CJN500" s="1"/>
      <c r="CJO500" s="1"/>
      <c r="CJP500" s="1"/>
      <c r="CJQ500" s="1"/>
      <c r="CJR500" s="1"/>
      <c r="CJS500" s="1"/>
      <c r="CJT500" s="1"/>
      <c r="CJU500" s="1"/>
      <c r="CJV500" s="1"/>
      <c r="CJW500" s="1"/>
      <c r="CJX500" s="1"/>
      <c r="CJY500" s="1"/>
      <c r="CJZ500" s="1"/>
      <c r="CKA500" s="1"/>
      <c r="CKB500" s="1"/>
      <c r="CKC500" s="1"/>
      <c r="CKD500" s="1"/>
      <c r="CKE500" s="1"/>
      <c r="CKF500" s="1"/>
      <c r="CKG500" s="1"/>
      <c r="CKH500" s="1"/>
      <c r="CKI500" s="1"/>
      <c r="CKJ500" s="1"/>
      <c r="CKK500" s="1"/>
      <c r="CKL500" s="1"/>
      <c r="CKM500" s="1"/>
      <c r="CKN500" s="1"/>
      <c r="CKO500" s="1"/>
      <c r="CKP500" s="1"/>
      <c r="CKQ500" s="1"/>
      <c r="CKR500" s="1"/>
      <c r="CKS500" s="1"/>
      <c r="CKT500" s="1"/>
      <c r="CKU500" s="1"/>
      <c r="CKV500" s="1"/>
      <c r="CKW500" s="1"/>
      <c r="CKX500" s="1"/>
      <c r="CKY500" s="1"/>
      <c r="CKZ500" s="1"/>
      <c r="CLA500" s="1"/>
      <c r="CLB500" s="1"/>
      <c r="CLC500" s="1"/>
      <c r="CLD500" s="1"/>
      <c r="CLE500" s="1"/>
      <c r="CLF500" s="1"/>
      <c r="CLG500" s="1"/>
      <c r="CLH500" s="1"/>
      <c r="CLI500" s="1"/>
      <c r="CLJ500" s="1"/>
      <c r="CLK500" s="1"/>
      <c r="CLL500" s="1"/>
      <c r="CLM500" s="1"/>
      <c r="CLN500" s="1"/>
      <c r="CLO500" s="1"/>
      <c r="CLP500" s="1"/>
      <c r="CLQ500" s="1"/>
      <c r="CLR500" s="1"/>
      <c r="CLS500" s="1"/>
      <c r="CLT500" s="1"/>
      <c r="CLU500" s="1"/>
      <c r="CLV500" s="1"/>
      <c r="CLW500" s="1"/>
      <c r="CLX500" s="1"/>
      <c r="CLY500" s="1"/>
      <c r="CLZ500" s="1"/>
      <c r="CMA500" s="1"/>
      <c r="CMB500" s="1"/>
      <c r="CMC500" s="1"/>
      <c r="CMD500" s="1"/>
      <c r="CME500" s="1"/>
      <c r="CMF500" s="1"/>
      <c r="CMG500" s="1"/>
      <c r="CMH500" s="1"/>
      <c r="CMI500" s="1"/>
      <c r="CMJ500" s="1"/>
      <c r="CMK500" s="1"/>
      <c r="CML500" s="1"/>
      <c r="CMM500" s="1"/>
      <c r="CMN500" s="1"/>
      <c r="CMO500" s="1"/>
      <c r="CMP500" s="1"/>
      <c r="CMQ500" s="1"/>
      <c r="CMR500" s="1"/>
      <c r="CMS500" s="1"/>
      <c r="CMT500" s="1"/>
      <c r="CMU500" s="1"/>
      <c r="CMV500" s="1"/>
      <c r="CMW500" s="1"/>
      <c r="CMX500" s="1"/>
      <c r="CMY500" s="1"/>
      <c r="CMZ500" s="1"/>
      <c r="CNA500" s="1"/>
      <c r="CNB500" s="1"/>
      <c r="CNC500" s="1"/>
      <c r="CND500" s="1"/>
      <c r="CNE500" s="1"/>
      <c r="CNF500" s="1"/>
      <c r="CNG500" s="1"/>
      <c r="CNH500" s="1"/>
      <c r="CNI500" s="1"/>
      <c r="CNJ500" s="1"/>
      <c r="CNK500" s="1"/>
      <c r="CNL500" s="1"/>
      <c r="CNM500" s="1"/>
      <c r="CNN500" s="1"/>
      <c r="CNO500" s="1"/>
      <c r="CNP500" s="1"/>
      <c r="CNQ500" s="1"/>
      <c r="CNR500" s="1"/>
      <c r="CNS500" s="1"/>
      <c r="CNT500" s="1"/>
      <c r="CNU500" s="1"/>
      <c r="CNV500" s="1"/>
      <c r="CNW500" s="1"/>
      <c r="CNX500" s="1"/>
      <c r="CNY500" s="1"/>
      <c r="CNZ500" s="1"/>
      <c r="COA500" s="1"/>
      <c r="COB500" s="1"/>
      <c r="COC500" s="1"/>
      <c r="COD500" s="1"/>
      <c r="COE500" s="1"/>
      <c r="COF500" s="1"/>
      <c r="COG500" s="1"/>
      <c r="COH500" s="1"/>
      <c r="COI500" s="1"/>
      <c r="COJ500" s="1"/>
      <c r="COK500" s="1"/>
      <c r="COL500" s="1"/>
      <c r="COM500" s="1"/>
      <c r="CON500" s="1"/>
      <c r="COO500" s="1"/>
      <c r="COP500" s="1"/>
      <c r="COQ500" s="1"/>
      <c r="COR500" s="1"/>
      <c r="COS500" s="1"/>
      <c r="COT500" s="1"/>
      <c r="COU500" s="1"/>
      <c r="COV500" s="1"/>
      <c r="COW500" s="1"/>
      <c r="COX500" s="1"/>
      <c r="COY500" s="1"/>
      <c r="COZ500" s="1"/>
      <c r="CPA500" s="1"/>
      <c r="CPB500" s="1"/>
      <c r="CPC500" s="1"/>
      <c r="CPD500" s="1"/>
      <c r="CPE500" s="1"/>
      <c r="CPF500" s="1"/>
      <c r="CPG500" s="1"/>
      <c r="CPH500" s="1"/>
      <c r="CPI500" s="1"/>
      <c r="CPJ500" s="1"/>
      <c r="CPK500" s="1"/>
      <c r="CPL500" s="1"/>
      <c r="CPM500" s="1"/>
      <c r="CPN500" s="1"/>
      <c r="CPO500" s="1"/>
      <c r="CPP500" s="1"/>
      <c r="CPQ500" s="1"/>
      <c r="CPR500" s="1"/>
      <c r="CPS500" s="1"/>
      <c r="CPT500" s="1"/>
      <c r="CPU500" s="1"/>
      <c r="CPV500" s="1"/>
      <c r="CPW500" s="1"/>
      <c r="CPX500" s="1"/>
      <c r="CPY500" s="1"/>
      <c r="CPZ500" s="1"/>
      <c r="CQA500" s="1"/>
      <c r="CQB500" s="1"/>
      <c r="CQC500" s="1"/>
      <c r="CQD500" s="1"/>
      <c r="CQE500" s="1"/>
      <c r="CQF500" s="1"/>
      <c r="CQG500" s="1"/>
      <c r="CQH500" s="1"/>
      <c r="CQI500" s="1"/>
      <c r="CQJ500" s="1"/>
      <c r="CQK500" s="1"/>
      <c r="CQL500" s="1"/>
      <c r="CQM500" s="1"/>
      <c r="CQN500" s="1"/>
      <c r="CQO500" s="1"/>
      <c r="CQP500" s="1"/>
      <c r="CQQ500" s="1"/>
      <c r="CQR500" s="1"/>
      <c r="CQS500" s="1"/>
      <c r="CQT500" s="1"/>
      <c r="CQU500" s="1"/>
      <c r="CQV500" s="1"/>
      <c r="CQW500" s="1"/>
      <c r="CQX500" s="1"/>
      <c r="CQY500" s="1"/>
      <c r="CQZ500" s="1"/>
      <c r="CRA500" s="1"/>
      <c r="CRB500" s="1"/>
      <c r="CRC500" s="1"/>
      <c r="CRD500" s="1"/>
      <c r="CRE500" s="1"/>
      <c r="CRF500" s="1"/>
      <c r="CRG500" s="1"/>
      <c r="CRH500" s="1"/>
      <c r="CRI500" s="1"/>
      <c r="CRJ500" s="1"/>
      <c r="CRK500" s="1"/>
      <c r="CRL500" s="1"/>
      <c r="CRM500" s="1"/>
      <c r="CRN500" s="1"/>
      <c r="CRO500" s="1"/>
      <c r="CRP500" s="1"/>
      <c r="CRQ500" s="1"/>
      <c r="CRR500" s="1"/>
      <c r="CRS500" s="1"/>
      <c r="CRT500" s="1"/>
      <c r="CRU500" s="1"/>
      <c r="CRV500" s="1"/>
      <c r="CRW500" s="1"/>
      <c r="CRX500" s="1"/>
      <c r="CRY500" s="1"/>
      <c r="CRZ500" s="1"/>
      <c r="CSA500" s="1"/>
      <c r="CSB500" s="1"/>
      <c r="CSC500" s="1"/>
      <c r="CSD500" s="1"/>
      <c r="CSE500" s="1"/>
      <c r="CSF500" s="1"/>
      <c r="CSG500" s="1"/>
      <c r="CSH500" s="1"/>
      <c r="CSI500" s="1"/>
      <c r="CSJ500" s="1"/>
      <c r="CSK500" s="1"/>
      <c r="CSL500" s="1"/>
      <c r="CSM500" s="1"/>
      <c r="CSN500" s="1"/>
      <c r="CSO500" s="1"/>
      <c r="CSP500" s="1"/>
      <c r="CSQ500" s="1"/>
      <c r="CSR500" s="1"/>
      <c r="CSS500" s="1"/>
      <c r="CST500" s="1"/>
      <c r="CSU500" s="1"/>
      <c r="CSV500" s="1"/>
      <c r="CSW500" s="1"/>
      <c r="CSX500" s="1"/>
      <c r="CSY500" s="1"/>
      <c r="CSZ500" s="1"/>
      <c r="CTA500" s="1"/>
      <c r="CTB500" s="1"/>
      <c r="CTC500" s="1"/>
      <c r="CTD500" s="1"/>
      <c r="CTE500" s="1"/>
      <c r="CTF500" s="1"/>
      <c r="CTG500" s="1"/>
      <c r="CTH500" s="1"/>
      <c r="CTI500" s="1"/>
      <c r="CTJ500" s="1"/>
      <c r="CTK500" s="1"/>
      <c r="CTL500" s="1"/>
      <c r="CTM500" s="1"/>
      <c r="CTN500" s="1"/>
      <c r="CTO500" s="1"/>
      <c r="CTP500" s="1"/>
      <c r="CTQ500" s="1"/>
      <c r="CTR500" s="1"/>
      <c r="CTS500" s="1"/>
      <c r="CTT500" s="1"/>
      <c r="CTU500" s="1"/>
      <c r="CTV500" s="1"/>
      <c r="CTW500" s="1"/>
      <c r="CTX500" s="1"/>
      <c r="CTY500" s="1"/>
      <c r="CTZ500" s="1"/>
      <c r="CUA500" s="1"/>
      <c r="CUB500" s="1"/>
      <c r="CUC500" s="1"/>
      <c r="CUD500" s="1"/>
      <c r="CUE500" s="1"/>
      <c r="CUF500" s="1"/>
      <c r="CUG500" s="1"/>
      <c r="CUH500" s="1"/>
      <c r="CUI500" s="1"/>
      <c r="CUJ500" s="1"/>
      <c r="CUK500" s="1"/>
      <c r="CUL500" s="1"/>
      <c r="CUM500" s="1"/>
      <c r="CUN500" s="1"/>
      <c r="CUO500" s="1"/>
      <c r="CUP500" s="1"/>
      <c r="CUQ500" s="1"/>
      <c r="CUR500" s="1"/>
      <c r="CUS500" s="1"/>
      <c r="CUT500" s="1"/>
      <c r="CUU500" s="1"/>
      <c r="CUV500" s="1"/>
      <c r="CUW500" s="1"/>
      <c r="CUX500" s="1"/>
      <c r="CUY500" s="1"/>
      <c r="CUZ500" s="1"/>
      <c r="CVA500" s="1"/>
      <c r="CVB500" s="1"/>
      <c r="CVC500" s="1"/>
      <c r="CVD500" s="1"/>
      <c r="CVE500" s="1"/>
      <c r="CVF500" s="1"/>
      <c r="CVG500" s="1"/>
      <c r="CVH500" s="1"/>
      <c r="CVI500" s="1"/>
      <c r="CVJ500" s="1"/>
      <c r="CVK500" s="1"/>
      <c r="CVL500" s="1"/>
      <c r="CVM500" s="1"/>
      <c r="CVN500" s="1"/>
      <c r="CVO500" s="1"/>
      <c r="CVP500" s="1"/>
      <c r="CVQ500" s="1"/>
      <c r="CVR500" s="1"/>
      <c r="CVS500" s="1"/>
      <c r="CVT500" s="1"/>
      <c r="CVU500" s="1"/>
      <c r="CVV500" s="1"/>
      <c r="CVW500" s="1"/>
      <c r="CVX500" s="1"/>
      <c r="CVY500" s="1"/>
      <c r="CVZ500" s="1"/>
      <c r="CWA500" s="1"/>
      <c r="CWB500" s="1"/>
      <c r="CWC500" s="1"/>
      <c r="CWD500" s="1"/>
      <c r="CWE500" s="1"/>
      <c r="CWF500" s="1"/>
      <c r="CWG500" s="1"/>
      <c r="CWH500" s="1"/>
      <c r="CWI500" s="1"/>
      <c r="CWJ500" s="1"/>
      <c r="CWK500" s="1"/>
      <c r="CWL500" s="1"/>
      <c r="CWM500" s="1"/>
      <c r="CWN500" s="1"/>
      <c r="CWO500" s="1"/>
      <c r="CWP500" s="1"/>
      <c r="CWQ500" s="1"/>
      <c r="CWR500" s="1"/>
      <c r="CWS500" s="1"/>
      <c r="CWT500" s="1"/>
      <c r="CWU500" s="1"/>
      <c r="CWV500" s="1"/>
      <c r="CWW500" s="1"/>
      <c r="CWX500" s="1"/>
      <c r="CWY500" s="1"/>
      <c r="CWZ500" s="1"/>
      <c r="CXA500" s="1"/>
      <c r="CXB500" s="1"/>
      <c r="CXC500" s="1"/>
      <c r="CXD500" s="1"/>
      <c r="CXE500" s="1"/>
      <c r="CXF500" s="1"/>
      <c r="CXG500" s="1"/>
      <c r="CXH500" s="1"/>
      <c r="CXI500" s="1"/>
      <c r="CXJ500" s="1"/>
      <c r="CXK500" s="1"/>
      <c r="CXL500" s="1"/>
      <c r="CXM500" s="1"/>
      <c r="CXN500" s="1"/>
      <c r="CXO500" s="1"/>
      <c r="CXP500" s="1"/>
      <c r="CXQ500" s="1"/>
      <c r="CXR500" s="1"/>
      <c r="CXS500" s="1"/>
      <c r="CXT500" s="1"/>
      <c r="CXU500" s="1"/>
      <c r="CXV500" s="1"/>
      <c r="CXW500" s="1"/>
      <c r="CXX500" s="1"/>
      <c r="CXY500" s="1"/>
      <c r="CXZ500" s="1"/>
      <c r="CYA500" s="1"/>
      <c r="CYB500" s="1"/>
      <c r="CYC500" s="1"/>
      <c r="CYD500" s="1"/>
      <c r="CYE500" s="1"/>
      <c r="CYF500" s="1"/>
      <c r="CYG500" s="1"/>
      <c r="CYH500" s="1"/>
      <c r="CYI500" s="1"/>
      <c r="CYJ500" s="1"/>
      <c r="CYK500" s="1"/>
      <c r="CYL500" s="1"/>
      <c r="CYM500" s="1"/>
      <c r="CYN500" s="1"/>
      <c r="CYO500" s="1"/>
      <c r="CYP500" s="1"/>
      <c r="CYQ500" s="1"/>
      <c r="CYR500" s="1"/>
      <c r="CYS500" s="1"/>
      <c r="CYT500" s="1"/>
      <c r="CYU500" s="1"/>
      <c r="CYV500" s="1"/>
      <c r="CYW500" s="1"/>
      <c r="CYX500" s="1"/>
      <c r="CYY500" s="1"/>
      <c r="CYZ500" s="1"/>
      <c r="CZA500" s="1"/>
      <c r="CZB500" s="1"/>
      <c r="CZC500" s="1"/>
      <c r="CZD500" s="1"/>
      <c r="CZE500" s="1"/>
      <c r="CZF500" s="1"/>
      <c r="CZG500" s="1"/>
      <c r="CZH500" s="1"/>
      <c r="CZI500" s="1"/>
      <c r="CZJ500" s="1"/>
      <c r="CZK500" s="1"/>
      <c r="CZL500" s="1"/>
      <c r="CZM500" s="1"/>
      <c r="CZN500" s="1"/>
      <c r="CZO500" s="1"/>
      <c r="CZP500" s="1"/>
      <c r="CZQ500" s="1"/>
      <c r="CZR500" s="1"/>
      <c r="CZS500" s="1"/>
      <c r="CZT500" s="1"/>
      <c r="CZU500" s="1"/>
      <c r="CZV500" s="1"/>
      <c r="CZW500" s="1"/>
      <c r="CZX500" s="1"/>
      <c r="CZY500" s="1"/>
      <c r="CZZ500" s="1"/>
      <c r="DAA500" s="1"/>
      <c r="DAB500" s="1"/>
      <c r="DAC500" s="1"/>
      <c r="DAD500" s="1"/>
      <c r="DAE500" s="1"/>
      <c r="DAF500" s="1"/>
      <c r="DAG500" s="1"/>
      <c r="DAH500" s="1"/>
      <c r="DAI500" s="1"/>
      <c r="DAJ500" s="1"/>
      <c r="DAK500" s="1"/>
      <c r="DAL500" s="1"/>
      <c r="DAM500" s="1"/>
      <c r="DAN500" s="1"/>
      <c r="DAO500" s="1"/>
      <c r="DAP500" s="1"/>
      <c r="DAQ500" s="1"/>
      <c r="DAR500" s="1"/>
      <c r="DAS500" s="1"/>
      <c r="DAT500" s="1"/>
      <c r="DAU500" s="1"/>
      <c r="DAV500" s="1"/>
      <c r="DAW500" s="1"/>
      <c r="DAX500" s="1"/>
      <c r="DAY500" s="1"/>
      <c r="DAZ500" s="1"/>
      <c r="DBA500" s="1"/>
      <c r="DBB500" s="1"/>
      <c r="DBC500" s="1"/>
      <c r="DBD500" s="1"/>
      <c r="DBE500" s="1"/>
      <c r="DBF500" s="1"/>
      <c r="DBG500" s="1"/>
      <c r="DBH500" s="1"/>
      <c r="DBI500" s="1"/>
      <c r="DBJ500" s="1"/>
      <c r="DBK500" s="1"/>
      <c r="DBL500" s="1"/>
      <c r="DBM500" s="1"/>
      <c r="DBN500" s="1"/>
      <c r="DBO500" s="1"/>
      <c r="DBP500" s="1"/>
      <c r="DBQ500" s="1"/>
      <c r="DBR500" s="1"/>
      <c r="DBS500" s="1"/>
      <c r="DBT500" s="1"/>
      <c r="DBU500" s="1"/>
      <c r="DBV500" s="1"/>
      <c r="DBW500" s="1"/>
      <c r="DBX500" s="1"/>
      <c r="DBY500" s="1"/>
      <c r="DBZ500" s="1"/>
      <c r="DCA500" s="1"/>
      <c r="DCB500" s="1"/>
      <c r="DCC500" s="1"/>
      <c r="DCD500" s="1"/>
      <c r="DCE500" s="1"/>
      <c r="DCF500" s="1"/>
      <c r="DCG500" s="1"/>
      <c r="DCH500" s="1"/>
      <c r="DCI500" s="1"/>
      <c r="DCJ500" s="1"/>
      <c r="DCK500" s="1"/>
      <c r="DCL500" s="1"/>
      <c r="DCM500" s="1"/>
      <c r="DCN500" s="1"/>
      <c r="DCO500" s="1"/>
      <c r="DCP500" s="1"/>
      <c r="DCQ500" s="1"/>
      <c r="DCR500" s="1"/>
      <c r="DCS500" s="1"/>
      <c r="DCT500" s="1"/>
      <c r="DCU500" s="1"/>
      <c r="DCV500" s="1"/>
      <c r="DCW500" s="1"/>
      <c r="DCX500" s="1"/>
      <c r="DCY500" s="1"/>
      <c r="DCZ500" s="1"/>
      <c r="DDA500" s="1"/>
      <c r="DDB500" s="1"/>
      <c r="DDC500" s="1"/>
      <c r="DDD500" s="1"/>
      <c r="DDE500" s="1"/>
      <c r="DDF500" s="1"/>
      <c r="DDG500" s="1"/>
      <c r="DDH500" s="1"/>
      <c r="DDI500" s="1"/>
      <c r="DDJ500" s="1"/>
      <c r="DDK500" s="1"/>
      <c r="DDL500" s="1"/>
      <c r="DDM500" s="1"/>
      <c r="DDN500" s="1"/>
      <c r="DDO500" s="1"/>
      <c r="DDP500" s="1"/>
      <c r="DDQ500" s="1"/>
      <c r="DDR500" s="1"/>
      <c r="DDS500" s="1"/>
      <c r="DDT500" s="1"/>
      <c r="DDU500" s="1"/>
      <c r="DDV500" s="1"/>
      <c r="DDW500" s="1"/>
      <c r="DDX500" s="1"/>
      <c r="DDY500" s="1"/>
      <c r="DDZ500" s="1"/>
      <c r="DEA500" s="1"/>
      <c r="DEB500" s="1"/>
      <c r="DEC500" s="1"/>
      <c r="DED500" s="1"/>
      <c r="DEE500" s="1"/>
      <c r="DEF500" s="1"/>
      <c r="DEG500" s="1"/>
      <c r="DEH500" s="1"/>
      <c r="DEI500" s="1"/>
      <c r="DEJ500" s="1"/>
      <c r="DEK500" s="1"/>
      <c r="DEL500" s="1"/>
      <c r="DEM500" s="1"/>
      <c r="DEN500" s="1"/>
      <c r="DEO500" s="1"/>
      <c r="DEP500" s="1"/>
      <c r="DEQ500" s="1"/>
      <c r="DER500" s="1"/>
      <c r="DES500" s="1"/>
      <c r="DET500" s="1"/>
      <c r="DEU500" s="1"/>
      <c r="DEV500" s="1"/>
      <c r="DEW500" s="1"/>
      <c r="DEX500" s="1"/>
      <c r="DEY500" s="1"/>
      <c r="DEZ500" s="1"/>
      <c r="DFA500" s="1"/>
      <c r="DFB500" s="1"/>
      <c r="DFC500" s="1"/>
      <c r="DFD500" s="1"/>
      <c r="DFE500" s="1"/>
      <c r="DFF500" s="1"/>
      <c r="DFG500" s="1"/>
      <c r="DFH500" s="1"/>
      <c r="DFI500" s="1"/>
      <c r="DFJ500" s="1"/>
      <c r="DFK500" s="1"/>
      <c r="DFL500" s="1"/>
      <c r="DFM500" s="1"/>
      <c r="DFN500" s="1"/>
      <c r="DFO500" s="1"/>
      <c r="DFP500" s="1"/>
      <c r="DFQ500" s="1"/>
      <c r="DFR500" s="1"/>
      <c r="DFS500" s="1"/>
      <c r="DFT500" s="1"/>
      <c r="DFU500" s="1"/>
      <c r="DFV500" s="1"/>
      <c r="DFW500" s="1"/>
      <c r="DFX500" s="1"/>
      <c r="DFY500" s="1"/>
      <c r="DFZ500" s="1"/>
      <c r="DGA500" s="1"/>
      <c r="DGB500" s="1"/>
      <c r="DGC500" s="1"/>
      <c r="DGD500" s="1"/>
      <c r="DGE500" s="1"/>
      <c r="DGF500" s="1"/>
      <c r="DGG500" s="1"/>
      <c r="DGH500" s="1"/>
      <c r="DGI500" s="1"/>
      <c r="DGJ500" s="1"/>
      <c r="DGK500" s="1"/>
      <c r="DGL500" s="1"/>
      <c r="DGM500" s="1"/>
      <c r="DGN500" s="1"/>
      <c r="DGO500" s="1"/>
      <c r="DGP500" s="1"/>
      <c r="DGQ500" s="1"/>
      <c r="DGR500" s="1"/>
      <c r="DGS500" s="1"/>
      <c r="DGT500" s="1"/>
      <c r="DGU500" s="1"/>
      <c r="DGV500" s="1"/>
      <c r="DGW500" s="1"/>
      <c r="DGX500" s="1"/>
      <c r="DGY500" s="1"/>
      <c r="DGZ500" s="1"/>
      <c r="DHA500" s="1"/>
      <c r="DHB500" s="1"/>
      <c r="DHC500" s="1"/>
      <c r="DHD500" s="1"/>
      <c r="DHE500" s="1"/>
      <c r="DHF500" s="1"/>
      <c r="DHG500" s="1"/>
      <c r="DHH500" s="1"/>
      <c r="DHI500" s="1"/>
      <c r="DHJ500" s="1"/>
      <c r="DHK500" s="1"/>
      <c r="DHL500" s="1"/>
      <c r="DHM500" s="1"/>
      <c r="DHN500" s="1"/>
      <c r="DHO500" s="1"/>
      <c r="DHP500" s="1"/>
      <c r="DHQ500" s="1"/>
      <c r="DHR500" s="1"/>
      <c r="DHS500" s="1"/>
      <c r="DHT500" s="1"/>
      <c r="DHU500" s="1"/>
      <c r="DHV500" s="1"/>
      <c r="DHW500" s="1"/>
      <c r="DHX500" s="1"/>
      <c r="DHY500" s="1"/>
      <c r="DHZ500" s="1"/>
      <c r="DIA500" s="1"/>
      <c r="DIB500" s="1"/>
      <c r="DIC500" s="1"/>
      <c r="DID500" s="1"/>
      <c r="DIE500" s="1"/>
      <c r="DIF500" s="1"/>
      <c r="DIG500" s="1"/>
      <c r="DIH500" s="1"/>
      <c r="DII500" s="1"/>
      <c r="DIJ500" s="1"/>
      <c r="DIK500" s="1"/>
      <c r="DIL500" s="1"/>
      <c r="DIM500" s="1"/>
      <c r="DIN500" s="1"/>
      <c r="DIO500" s="1"/>
      <c r="DIP500" s="1"/>
      <c r="DIQ500" s="1"/>
      <c r="DIR500" s="1"/>
      <c r="DIS500" s="1"/>
      <c r="DIT500" s="1"/>
      <c r="DIU500" s="1"/>
      <c r="DIV500" s="1"/>
      <c r="DIW500" s="1"/>
      <c r="DIX500" s="1"/>
      <c r="DIY500" s="1"/>
      <c r="DIZ500" s="1"/>
      <c r="DJA500" s="1"/>
      <c r="DJB500" s="1"/>
      <c r="DJC500" s="1"/>
      <c r="DJD500" s="1"/>
      <c r="DJE500" s="1"/>
      <c r="DJF500" s="1"/>
      <c r="DJG500" s="1"/>
      <c r="DJH500" s="1"/>
      <c r="DJI500" s="1"/>
      <c r="DJJ500" s="1"/>
      <c r="DJK500" s="1"/>
      <c r="DJL500" s="1"/>
      <c r="DJM500" s="1"/>
      <c r="DJN500" s="1"/>
      <c r="DJO500" s="1"/>
      <c r="DJP500" s="1"/>
      <c r="DJQ500" s="1"/>
      <c r="DJR500" s="1"/>
      <c r="DJS500" s="1"/>
      <c r="DJT500" s="1"/>
      <c r="DJU500" s="1"/>
      <c r="DJV500" s="1"/>
      <c r="DJW500" s="1"/>
      <c r="DJX500" s="1"/>
      <c r="DJY500" s="1"/>
      <c r="DJZ500" s="1"/>
      <c r="DKA500" s="1"/>
      <c r="DKB500" s="1"/>
      <c r="DKC500" s="1"/>
      <c r="DKD500" s="1"/>
      <c r="DKE500" s="1"/>
      <c r="DKF500" s="1"/>
      <c r="DKG500" s="1"/>
      <c r="DKH500" s="1"/>
      <c r="DKI500" s="1"/>
      <c r="DKJ500" s="1"/>
      <c r="DKK500" s="1"/>
      <c r="DKL500" s="1"/>
      <c r="DKM500" s="1"/>
      <c r="DKN500" s="1"/>
      <c r="DKO500" s="1"/>
      <c r="DKP500" s="1"/>
      <c r="DKQ500" s="1"/>
      <c r="DKR500" s="1"/>
      <c r="DKS500" s="1"/>
      <c r="DKT500" s="1"/>
      <c r="DKU500" s="1"/>
      <c r="DKV500" s="1"/>
      <c r="DKW500" s="1"/>
      <c r="DKX500" s="1"/>
      <c r="DKY500" s="1"/>
      <c r="DKZ500" s="1"/>
      <c r="DLA500" s="1"/>
      <c r="DLB500" s="1"/>
      <c r="DLC500" s="1"/>
      <c r="DLD500" s="1"/>
      <c r="DLE500" s="1"/>
      <c r="DLF500" s="1"/>
      <c r="DLG500" s="1"/>
      <c r="DLH500" s="1"/>
      <c r="DLI500" s="1"/>
      <c r="DLJ500" s="1"/>
      <c r="DLK500" s="1"/>
      <c r="DLL500" s="1"/>
      <c r="DLM500" s="1"/>
      <c r="DLN500" s="1"/>
      <c r="DLO500" s="1"/>
      <c r="DLP500" s="1"/>
      <c r="DLQ500" s="1"/>
      <c r="DLR500" s="1"/>
      <c r="DLS500" s="1"/>
      <c r="DLT500" s="1"/>
      <c r="DLU500" s="1"/>
      <c r="DLV500" s="1"/>
      <c r="DLW500" s="1"/>
      <c r="DLX500" s="1"/>
      <c r="DLY500" s="1"/>
      <c r="DLZ500" s="1"/>
      <c r="DMA500" s="1"/>
      <c r="DMB500" s="1"/>
      <c r="DMC500" s="1"/>
      <c r="DMD500" s="1"/>
      <c r="DME500" s="1"/>
      <c r="DMF500" s="1"/>
      <c r="DMG500" s="1"/>
      <c r="DMH500" s="1"/>
      <c r="DMI500" s="1"/>
      <c r="DMJ500" s="1"/>
      <c r="DMK500" s="1"/>
      <c r="DML500" s="1"/>
      <c r="DMM500" s="1"/>
      <c r="DMN500" s="1"/>
      <c r="DMO500" s="1"/>
      <c r="DMP500" s="1"/>
      <c r="DMQ500" s="1"/>
      <c r="DMR500" s="1"/>
      <c r="DMS500" s="1"/>
      <c r="DMT500" s="1"/>
      <c r="DMU500" s="1"/>
      <c r="DMV500" s="1"/>
      <c r="DMW500" s="1"/>
      <c r="DMX500" s="1"/>
      <c r="DMY500" s="1"/>
      <c r="DMZ500" s="1"/>
      <c r="DNA500" s="1"/>
      <c r="DNB500" s="1"/>
      <c r="DNC500" s="1"/>
      <c r="DND500" s="1"/>
      <c r="DNE500" s="1"/>
      <c r="DNF500" s="1"/>
      <c r="DNG500" s="1"/>
      <c r="DNH500" s="1"/>
      <c r="DNI500" s="1"/>
      <c r="DNJ500" s="1"/>
      <c r="DNK500" s="1"/>
      <c r="DNL500" s="1"/>
      <c r="DNM500" s="1"/>
      <c r="DNN500" s="1"/>
      <c r="DNO500" s="1"/>
      <c r="DNP500" s="1"/>
      <c r="DNQ500" s="1"/>
      <c r="DNR500" s="1"/>
      <c r="DNS500" s="1"/>
      <c r="DNT500" s="1"/>
      <c r="DNU500" s="1"/>
      <c r="DNV500" s="1"/>
      <c r="DNW500" s="1"/>
      <c r="DNX500" s="1"/>
      <c r="DNY500" s="1"/>
      <c r="DNZ500" s="1"/>
      <c r="DOA500" s="1"/>
      <c r="DOB500" s="1"/>
      <c r="DOC500" s="1"/>
      <c r="DOD500" s="1"/>
      <c r="DOE500" s="1"/>
      <c r="DOF500" s="1"/>
      <c r="DOG500" s="1"/>
      <c r="DOH500" s="1"/>
      <c r="DOI500" s="1"/>
      <c r="DOJ500" s="1"/>
      <c r="DOK500" s="1"/>
      <c r="DOL500" s="1"/>
      <c r="DOM500" s="1"/>
      <c r="DON500" s="1"/>
      <c r="DOO500" s="1"/>
      <c r="DOP500" s="1"/>
      <c r="DOQ500" s="1"/>
      <c r="DOR500" s="1"/>
      <c r="DOS500" s="1"/>
      <c r="DOT500" s="1"/>
      <c r="DOU500" s="1"/>
      <c r="DOV500" s="1"/>
      <c r="DOW500" s="1"/>
      <c r="DOX500" s="1"/>
      <c r="DOY500" s="1"/>
      <c r="DOZ500" s="1"/>
      <c r="DPA500" s="1"/>
      <c r="DPB500" s="1"/>
      <c r="DPC500" s="1"/>
      <c r="DPD500" s="1"/>
      <c r="DPE500" s="1"/>
      <c r="DPF500" s="1"/>
      <c r="DPG500" s="1"/>
      <c r="DPH500" s="1"/>
      <c r="DPI500" s="1"/>
      <c r="DPJ500" s="1"/>
      <c r="DPK500" s="1"/>
      <c r="DPL500" s="1"/>
      <c r="DPM500" s="1"/>
      <c r="DPN500" s="1"/>
      <c r="DPO500" s="1"/>
      <c r="DPP500" s="1"/>
      <c r="DPQ500" s="1"/>
      <c r="DPR500" s="1"/>
      <c r="DPS500" s="1"/>
      <c r="DPT500" s="1"/>
      <c r="DPU500" s="1"/>
      <c r="DPV500" s="1"/>
      <c r="DPW500" s="1"/>
      <c r="DPX500" s="1"/>
      <c r="DPY500" s="1"/>
      <c r="DPZ500" s="1"/>
      <c r="DQA500" s="1"/>
      <c r="DQB500" s="1"/>
      <c r="DQC500" s="1"/>
      <c r="DQD500" s="1"/>
      <c r="DQE500" s="1"/>
      <c r="DQF500" s="1"/>
      <c r="DQG500" s="1"/>
      <c r="DQH500" s="1"/>
      <c r="DQI500" s="1"/>
      <c r="DQJ500" s="1"/>
      <c r="DQK500" s="1"/>
      <c r="DQL500" s="1"/>
      <c r="DQM500" s="1"/>
      <c r="DQN500" s="1"/>
      <c r="DQO500" s="1"/>
      <c r="DQP500" s="1"/>
      <c r="DQQ500" s="1"/>
      <c r="DQR500" s="1"/>
      <c r="DQS500" s="1"/>
      <c r="DQT500" s="1"/>
      <c r="DQU500" s="1"/>
      <c r="DQV500" s="1"/>
      <c r="DQW500" s="1"/>
      <c r="DQX500" s="1"/>
      <c r="DQY500" s="1"/>
      <c r="DQZ500" s="1"/>
      <c r="DRA500" s="1"/>
      <c r="DRB500" s="1"/>
      <c r="DRC500" s="1"/>
      <c r="DRD500" s="1"/>
      <c r="DRE500" s="1"/>
      <c r="DRF500" s="1"/>
      <c r="DRG500" s="1"/>
      <c r="DRH500" s="1"/>
      <c r="DRI500" s="1"/>
      <c r="DRJ500" s="1"/>
      <c r="DRK500" s="1"/>
      <c r="DRL500" s="1"/>
      <c r="DRM500" s="1"/>
      <c r="DRN500" s="1"/>
      <c r="DRO500" s="1"/>
      <c r="DRP500" s="1"/>
      <c r="DRQ500" s="1"/>
      <c r="DRR500" s="1"/>
      <c r="DRS500" s="1"/>
      <c r="DRT500" s="1"/>
      <c r="DRU500" s="1"/>
      <c r="DRV500" s="1"/>
      <c r="DRW500" s="1"/>
      <c r="DRX500" s="1"/>
      <c r="DRY500" s="1"/>
      <c r="DRZ500" s="1"/>
      <c r="DSA500" s="1"/>
      <c r="DSB500" s="1"/>
      <c r="DSC500" s="1"/>
      <c r="DSD500" s="1"/>
      <c r="DSE500" s="1"/>
      <c r="DSF500" s="1"/>
      <c r="DSG500" s="1"/>
      <c r="DSH500" s="1"/>
      <c r="DSI500" s="1"/>
      <c r="DSJ500" s="1"/>
      <c r="DSK500" s="1"/>
      <c r="DSL500" s="1"/>
      <c r="DSM500" s="1"/>
      <c r="DSN500" s="1"/>
      <c r="DSO500" s="1"/>
      <c r="DSP500" s="1"/>
      <c r="DSQ500" s="1"/>
      <c r="DSR500" s="1"/>
      <c r="DSS500" s="1"/>
      <c r="DST500" s="1"/>
      <c r="DSU500" s="1"/>
      <c r="DSV500" s="1"/>
      <c r="DSW500" s="1"/>
      <c r="DSX500" s="1"/>
      <c r="DSY500" s="1"/>
      <c r="DSZ500" s="1"/>
      <c r="DTA500" s="1"/>
      <c r="DTB500" s="1"/>
      <c r="DTC500" s="1"/>
      <c r="DTD500" s="1"/>
      <c r="DTE500" s="1"/>
      <c r="DTF500" s="1"/>
      <c r="DTG500" s="1"/>
      <c r="DTH500" s="1"/>
      <c r="DTI500" s="1"/>
      <c r="DTJ500" s="1"/>
      <c r="DTK500" s="1"/>
      <c r="DTL500" s="1"/>
      <c r="DTM500" s="1"/>
      <c r="DTN500" s="1"/>
      <c r="DTO500" s="1"/>
      <c r="DTP500" s="1"/>
      <c r="DTQ500" s="1"/>
      <c r="DTR500" s="1"/>
      <c r="DTS500" s="1"/>
      <c r="DTT500" s="1"/>
      <c r="DTU500" s="1"/>
      <c r="DTV500" s="1"/>
      <c r="DTW500" s="1"/>
      <c r="DTX500" s="1"/>
      <c r="DTY500" s="1"/>
      <c r="DTZ500" s="1"/>
      <c r="DUA500" s="1"/>
      <c r="DUB500" s="1"/>
      <c r="DUC500" s="1"/>
      <c r="DUD500" s="1"/>
      <c r="DUE500" s="1"/>
      <c r="DUF500" s="1"/>
      <c r="DUG500" s="1"/>
      <c r="DUH500" s="1"/>
      <c r="DUI500" s="1"/>
      <c r="DUJ500" s="1"/>
      <c r="DUK500" s="1"/>
      <c r="DUL500" s="1"/>
      <c r="DUM500" s="1"/>
      <c r="DUN500" s="1"/>
      <c r="DUO500" s="1"/>
      <c r="DUP500" s="1"/>
      <c r="DUQ500" s="1"/>
      <c r="DUR500" s="1"/>
      <c r="DUS500" s="1"/>
      <c r="DUT500" s="1"/>
      <c r="DUU500" s="1"/>
      <c r="DUV500" s="1"/>
      <c r="DUW500" s="1"/>
      <c r="DUX500" s="1"/>
      <c r="DUY500" s="1"/>
      <c r="DUZ500" s="1"/>
      <c r="DVA500" s="1"/>
      <c r="DVB500" s="1"/>
      <c r="DVC500" s="1"/>
      <c r="DVD500" s="1"/>
      <c r="DVE500" s="1"/>
      <c r="DVF500" s="1"/>
      <c r="DVG500" s="1"/>
      <c r="DVH500" s="1"/>
      <c r="DVI500" s="1"/>
      <c r="DVJ500" s="1"/>
      <c r="DVK500" s="1"/>
      <c r="DVL500" s="1"/>
      <c r="DVM500" s="1"/>
      <c r="DVN500" s="1"/>
      <c r="DVO500" s="1"/>
      <c r="DVP500" s="1"/>
      <c r="DVQ500" s="1"/>
      <c r="DVR500" s="1"/>
      <c r="DVS500" s="1"/>
      <c r="DVT500" s="1"/>
      <c r="DVU500" s="1"/>
      <c r="DVV500" s="1"/>
      <c r="DVW500" s="1"/>
      <c r="DVX500" s="1"/>
      <c r="DVY500" s="1"/>
      <c r="DVZ500" s="1"/>
      <c r="DWA500" s="1"/>
      <c r="DWB500" s="1"/>
      <c r="DWC500" s="1"/>
      <c r="DWD500" s="1"/>
      <c r="DWE500" s="1"/>
      <c r="DWF500" s="1"/>
      <c r="DWG500" s="1"/>
      <c r="DWH500" s="1"/>
      <c r="DWI500" s="1"/>
      <c r="DWJ500" s="1"/>
      <c r="DWK500" s="1"/>
      <c r="DWL500" s="1"/>
      <c r="DWM500" s="1"/>
      <c r="DWN500" s="1"/>
      <c r="DWO500" s="1"/>
      <c r="DWP500" s="1"/>
      <c r="DWQ500" s="1"/>
      <c r="DWR500" s="1"/>
      <c r="DWS500" s="1"/>
      <c r="DWT500" s="1"/>
      <c r="DWU500" s="1"/>
      <c r="DWV500" s="1"/>
      <c r="DWW500" s="1"/>
      <c r="DWX500" s="1"/>
      <c r="DWY500" s="1"/>
      <c r="DWZ500" s="1"/>
      <c r="DXA500" s="1"/>
      <c r="DXB500" s="1"/>
      <c r="DXC500" s="1"/>
      <c r="DXD500" s="1"/>
      <c r="DXE500" s="1"/>
      <c r="DXF500" s="1"/>
      <c r="DXG500" s="1"/>
      <c r="DXH500" s="1"/>
      <c r="DXI500" s="1"/>
      <c r="DXJ500" s="1"/>
      <c r="DXK500" s="1"/>
      <c r="DXL500" s="1"/>
      <c r="DXM500" s="1"/>
      <c r="DXN500" s="1"/>
      <c r="DXO500" s="1"/>
      <c r="DXP500" s="1"/>
      <c r="DXQ500" s="1"/>
      <c r="DXR500" s="1"/>
      <c r="DXS500" s="1"/>
      <c r="DXT500" s="1"/>
      <c r="DXU500" s="1"/>
      <c r="DXV500" s="1"/>
      <c r="DXW500" s="1"/>
      <c r="DXX500" s="1"/>
      <c r="DXY500" s="1"/>
      <c r="DXZ500" s="1"/>
      <c r="DYA500" s="1"/>
      <c r="DYB500" s="1"/>
      <c r="DYC500" s="1"/>
      <c r="DYD500" s="1"/>
      <c r="DYE500" s="1"/>
      <c r="DYF500" s="1"/>
      <c r="DYG500" s="1"/>
      <c r="DYH500" s="1"/>
      <c r="DYI500" s="1"/>
      <c r="DYJ500" s="1"/>
      <c r="DYK500" s="1"/>
      <c r="DYL500" s="1"/>
      <c r="DYM500" s="1"/>
      <c r="DYN500" s="1"/>
      <c r="DYO500" s="1"/>
      <c r="DYP500" s="1"/>
      <c r="DYQ500" s="1"/>
      <c r="DYR500" s="1"/>
      <c r="DYS500" s="1"/>
      <c r="DYT500" s="1"/>
      <c r="DYU500" s="1"/>
      <c r="DYV500" s="1"/>
      <c r="DYW500" s="1"/>
      <c r="DYX500" s="1"/>
      <c r="DYY500" s="1"/>
      <c r="DYZ500" s="1"/>
      <c r="DZA500" s="1"/>
      <c r="DZB500" s="1"/>
      <c r="DZC500" s="1"/>
      <c r="DZD500" s="1"/>
      <c r="DZE500" s="1"/>
      <c r="DZF500" s="1"/>
      <c r="DZG500" s="1"/>
      <c r="DZH500" s="1"/>
      <c r="DZI500" s="1"/>
      <c r="DZJ500" s="1"/>
      <c r="DZK500" s="1"/>
      <c r="DZL500" s="1"/>
      <c r="DZM500" s="1"/>
      <c r="DZN500" s="1"/>
      <c r="DZO500" s="1"/>
      <c r="DZP500" s="1"/>
      <c r="DZQ500" s="1"/>
      <c r="DZR500" s="1"/>
      <c r="DZS500" s="1"/>
      <c r="DZT500" s="1"/>
      <c r="DZU500" s="1"/>
      <c r="DZV500" s="1"/>
      <c r="DZW500" s="1"/>
      <c r="DZX500" s="1"/>
      <c r="DZY500" s="1"/>
      <c r="DZZ500" s="1"/>
      <c r="EAA500" s="1"/>
      <c r="EAB500" s="1"/>
      <c r="EAC500" s="1"/>
      <c r="EAD500" s="1"/>
      <c r="EAE500" s="1"/>
      <c r="EAF500" s="1"/>
      <c r="EAG500" s="1"/>
      <c r="EAH500" s="1"/>
      <c r="EAI500" s="1"/>
      <c r="EAJ500" s="1"/>
      <c r="EAK500" s="1"/>
      <c r="EAL500" s="1"/>
      <c r="EAM500" s="1"/>
      <c r="EAN500" s="1"/>
      <c r="EAO500" s="1"/>
      <c r="EAP500" s="1"/>
      <c r="EAQ500" s="1"/>
      <c r="EAR500" s="1"/>
      <c r="EAS500" s="1"/>
      <c r="EAT500" s="1"/>
      <c r="EAU500" s="1"/>
      <c r="EAV500" s="1"/>
      <c r="EAW500" s="1"/>
      <c r="EAX500" s="1"/>
      <c r="EAY500" s="1"/>
      <c r="EAZ500" s="1"/>
      <c r="EBA500" s="1"/>
      <c r="EBB500" s="1"/>
      <c r="EBC500" s="1"/>
      <c r="EBD500" s="1"/>
      <c r="EBE500" s="1"/>
      <c r="EBF500" s="1"/>
      <c r="EBG500" s="1"/>
      <c r="EBH500" s="1"/>
      <c r="EBI500" s="1"/>
      <c r="EBJ500" s="1"/>
      <c r="EBK500" s="1"/>
      <c r="EBL500" s="1"/>
      <c r="EBM500" s="1"/>
      <c r="EBN500" s="1"/>
      <c r="EBO500" s="1"/>
      <c r="EBP500" s="1"/>
      <c r="EBQ500" s="1"/>
      <c r="EBR500" s="1"/>
      <c r="EBS500" s="1"/>
      <c r="EBT500" s="1"/>
      <c r="EBU500" s="1"/>
      <c r="EBV500" s="1"/>
      <c r="EBW500" s="1"/>
      <c r="EBX500" s="1"/>
      <c r="EBY500" s="1"/>
      <c r="EBZ500" s="1"/>
      <c r="ECA500" s="1"/>
      <c r="ECB500" s="1"/>
      <c r="ECC500" s="1"/>
      <c r="ECD500" s="1"/>
      <c r="ECE500" s="1"/>
      <c r="ECF500" s="1"/>
      <c r="ECG500" s="1"/>
      <c r="ECH500" s="1"/>
      <c r="ECI500" s="1"/>
      <c r="ECJ500" s="1"/>
      <c r="ECK500" s="1"/>
      <c r="ECL500" s="1"/>
      <c r="ECM500" s="1"/>
      <c r="ECN500" s="1"/>
      <c r="ECO500" s="1"/>
      <c r="ECP500" s="1"/>
      <c r="ECQ500" s="1"/>
      <c r="ECR500" s="1"/>
      <c r="ECS500" s="1"/>
      <c r="ECT500" s="1"/>
      <c r="ECU500" s="1"/>
      <c r="ECV500" s="1"/>
      <c r="ECW500" s="1"/>
      <c r="ECX500" s="1"/>
      <c r="ECY500" s="1"/>
      <c r="ECZ500" s="1"/>
      <c r="EDA500" s="1"/>
      <c r="EDB500" s="1"/>
      <c r="EDC500" s="1"/>
      <c r="EDD500" s="1"/>
      <c r="EDE500" s="1"/>
      <c r="EDF500" s="1"/>
      <c r="EDG500" s="1"/>
      <c r="EDH500" s="1"/>
      <c r="EDI500" s="1"/>
      <c r="EDJ500" s="1"/>
      <c r="EDK500" s="1"/>
      <c r="EDL500" s="1"/>
      <c r="EDM500" s="1"/>
      <c r="EDN500" s="1"/>
      <c r="EDO500" s="1"/>
      <c r="EDP500" s="1"/>
      <c r="EDQ500" s="1"/>
      <c r="EDR500" s="1"/>
      <c r="EDS500" s="1"/>
      <c r="EDT500" s="1"/>
      <c r="EDU500" s="1"/>
      <c r="EDV500" s="1"/>
      <c r="EDW500" s="1"/>
      <c r="EDX500" s="1"/>
      <c r="EDY500" s="1"/>
      <c r="EDZ500" s="1"/>
      <c r="EEA500" s="1"/>
      <c r="EEB500" s="1"/>
      <c r="EEC500" s="1"/>
      <c r="EED500" s="1"/>
      <c r="EEE500" s="1"/>
      <c r="EEF500" s="1"/>
      <c r="EEG500" s="1"/>
      <c r="EEH500" s="1"/>
      <c r="EEI500" s="1"/>
      <c r="EEJ500" s="1"/>
      <c r="EEK500" s="1"/>
      <c r="EEL500" s="1"/>
      <c r="EEM500" s="1"/>
      <c r="EEN500" s="1"/>
      <c r="EEO500" s="1"/>
      <c r="EEP500" s="1"/>
      <c r="EEQ500" s="1"/>
      <c r="EER500" s="1"/>
      <c r="EES500" s="1"/>
      <c r="EET500" s="1"/>
      <c r="EEU500" s="1"/>
      <c r="EEV500" s="1"/>
      <c r="EEW500" s="1"/>
      <c r="EEX500" s="1"/>
      <c r="EEY500" s="1"/>
      <c r="EEZ500" s="1"/>
      <c r="EFA500" s="1"/>
      <c r="EFB500" s="1"/>
      <c r="EFC500" s="1"/>
      <c r="EFD500" s="1"/>
      <c r="EFE500" s="1"/>
      <c r="EFF500" s="1"/>
      <c r="EFG500" s="1"/>
      <c r="EFH500" s="1"/>
      <c r="EFI500" s="1"/>
      <c r="EFJ500" s="1"/>
      <c r="EFK500" s="1"/>
      <c r="EFL500" s="1"/>
      <c r="EFM500" s="1"/>
      <c r="EFN500" s="1"/>
      <c r="EFO500" s="1"/>
      <c r="EFP500" s="1"/>
      <c r="EFQ500" s="1"/>
      <c r="EFR500" s="1"/>
      <c r="EFS500" s="1"/>
      <c r="EFT500" s="1"/>
      <c r="EFU500" s="1"/>
      <c r="EFV500" s="1"/>
      <c r="EFW500" s="1"/>
      <c r="EFX500" s="1"/>
      <c r="EFY500" s="1"/>
      <c r="EFZ500" s="1"/>
      <c r="EGA500" s="1"/>
      <c r="EGB500" s="1"/>
      <c r="EGC500" s="1"/>
      <c r="EGD500" s="1"/>
      <c r="EGE500" s="1"/>
      <c r="EGF500" s="1"/>
      <c r="EGG500" s="1"/>
      <c r="EGH500" s="1"/>
      <c r="EGI500" s="1"/>
      <c r="EGJ500" s="1"/>
      <c r="EGK500" s="1"/>
      <c r="EGL500" s="1"/>
      <c r="EGM500" s="1"/>
      <c r="EGN500" s="1"/>
      <c r="EGO500" s="1"/>
      <c r="EGP500" s="1"/>
      <c r="EGQ500" s="1"/>
      <c r="EGR500" s="1"/>
      <c r="EGS500" s="1"/>
      <c r="EGT500" s="1"/>
      <c r="EGU500" s="1"/>
      <c r="EGV500" s="1"/>
      <c r="EGW500" s="1"/>
      <c r="EGX500" s="1"/>
      <c r="EGY500" s="1"/>
      <c r="EGZ500" s="1"/>
      <c r="EHA500" s="1"/>
      <c r="EHB500" s="1"/>
      <c r="EHC500" s="1"/>
      <c r="EHD500" s="1"/>
      <c r="EHE500" s="1"/>
      <c r="EHF500" s="1"/>
      <c r="EHG500" s="1"/>
      <c r="EHH500" s="1"/>
      <c r="EHI500" s="1"/>
      <c r="EHJ500" s="1"/>
      <c r="EHK500" s="1"/>
      <c r="EHL500" s="1"/>
      <c r="EHM500" s="1"/>
      <c r="EHN500" s="1"/>
      <c r="EHO500" s="1"/>
      <c r="EHP500" s="1"/>
      <c r="EHQ500" s="1"/>
      <c r="EHR500" s="1"/>
      <c r="EHS500" s="1"/>
      <c r="EHT500" s="1"/>
      <c r="EHU500" s="1"/>
      <c r="EHV500" s="1"/>
      <c r="EHW500" s="1"/>
      <c r="EHX500" s="1"/>
      <c r="EHY500" s="1"/>
      <c r="EHZ500" s="1"/>
      <c r="EIA500" s="1"/>
      <c r="EIB500" s="1"/>
      <c r="EIC500" s="1"/>
      <c r="EID500" s="1"/>
      <c r="EIE500" s="1"/>
      <c r="EIF500" s="1"/>
      <c r="EIG500" s="1"/>
      <c r="EIH500" s="1"/>
      <c r="EII500" s="1"/>
      <c r="EIJ500" s="1"/>
      <c r="EIK500" s="1"/>
      <c r="EIL500" s="1"/>
      <c r="EIM500" s="1"/>
      <c r="EIN500" s="1"/>
      <c r="EIO500" s="1"/>
      <c r="EIP500" s="1"/>
      <c r="EIQ500" s="1"/>
      <c r="EIR500" s="1"/>
      <c r="EIS500" s="1"/>
      <c r="EIT500" s="1"/>
      <c r="EIU500" s="1"/>
      <c r="EIV500" s="1"/>
      <c r="EIW500" s="1"/>
      <c r="EIX500" s="1"/>
      <c r="EIY500" s="1"/>
      <c r="EIZ500" s="1"/>
      <c r="EJA500" s="1"/>
      <c r="EJB500" s="1"/>
      <c r="EJC500" s="1"/>
      <c r="EJD500" s="1"/>
      <c r="EJE500" s="1"/>
      <c r="EJF500" s="1"/>
      <c r="EJG500" s="1"/>
      <c r="EJH500" s="1"/>
      <c r="EJI500" s="1"/>
      <c r="EJJ500" s="1"/>
      <c r="EJK500" s="1"/>
      <c r="EJL500" s="1"/>
      <c r="EJM500" s="1"/>
      <c r="EJN500" s="1"/>
      <c r="EJO500" s="1"/>
      <c r="EJP500" s="1"/>
      <c r="EJQ500" s="1"/>
      <c r="EJR500" s="1"/>
      <c r="EJS500" s="1"/>
      <c r="EJT500" s="1"/>
      <c r="EJU500" s="1"/>
      <c r="EJV500" s="1"/>
      <c r="EJW500" s="1"/>
      <c r="EJX500" s="1"/>
      <c r="EJY500" s="1"/>
      <c r="EJZ500" s="1"/>
      <c r="EKA500" s="1"/>
      <c r="EKB500" s="1"/>
      <c r="EKC500" s="1"/>
      <c r="EKD500" s="1"/>
      <c r="EKE500" s="1"/>
      <c r="EKF500" s="1"/>
      <c r="EKG500" s="1"/>
      <c r="EKH500" s="1"/>
      <c r="EKI500" s="1"/>
      <c r="EKJ500" s="1"/>
      <c r="EKK500" s="1"/>
      <c r="EKL500" s="1"/>
      <c r="EKM500" s="1"/>
      <c r="EKN500" s="1"/>
      <c r="EKO500" s="1"/>
      <c r="EKP500" s="1"/>
      <c r="EKQ500" s="1"/>
      <c r="EKR500" s="1"/>
      <c r="EKS500" s="1"/>
      <c r="EKT500" s="1"/>
      <c r="EKU500" s="1"/>
      <c r="EKV500" s="1"/>
      <c r="EKW500" s="1"/>
      <c r="EKX500" s="1"/>
      <c r="EKY500" s="1"/>
      <c r="EKZ500" s="1"/>
      <c r="ELA500" s="1"/>
      <c r="ELB500" s="1"/>
      <c r="ELC500" s="1"/>
      <c r="ELD500" s="1"/>
      <c r="ELE500" s="1"/>
      <c r="ELF500" s="1"/>
      <c r="ELG500" s="1"/>
      <c r="ELH500" s="1"/>
      <c r="ELI500" s="1"/>
      <c r="ELJ500" s="1"/>
      <c r="ELK500" s="1"/>
      <c r="ELL500" s="1"/>
      <c r="ELM500" s="1"/>
      <c r="ELN500" s="1"/>
      <c r="ELO500" s="1"/>
      <c r="ELP500" s="1"/>
      <c r="ELQ500" s="1"/>
      <c r="ELR500" s="1"/>
      <c r="ELS500" s="1"/>
      <c r="ELT500" s="1"/>
      <c r="ELU500" s="1"/>
      <c r="ELV500" s="1"/>
      <c r="ELW500" s="1"/>
      <c r="ELX500" s="1"/>
      <c r="ELY500" s="1"/>
      <c r="ELZ500" s="1"/>
      <c r="EMA500" s="1"/>
      <c r="EMB500" s="1"/>
      <c r="EMC500" s="1"/>
      <c r="EMD500" s="1"/>
      <c r="EME500" s="1"/>
      <c r="EMF500" s="1"/>
      <c r="EMG500" s="1"/>
      <c r="EMH500" s="1"/>
      <c r="EMI500" s="1"/>
      <c r="EMJ500" s="1"/>
      <c r="EMK500" s="1"/>
      <c r="EML500" s="1"/>
      <c r="EMM500" s="1"/>
      <c r="EMN500" s="1"/>
      <c r="EMO500" s="1"/>
      <c r="EMP500" s="1"/>
      <c r="EMQ500" s="1"/>
      <c r="EMR500" s="1"/>
      <c r="EMS500" s="1"/>
      <c r="EMT500" s="1"/>
      <c r="EMU500" s="1"/>
      <c r="EMV500" s="1"/>
      <c r="EMW500" s="1"/>
      <c r="EMX500" s="1"/>
      <c r="EMY500" s="1"/>
      <c r="EMZ500" s="1"/>
      <c r="ENA500" s="1"/>
      <c r="ENB500" s="1"/>
      <c r="ENC500" s="1"/>
      <c r="END500" s="1"/>
      <c r="ENE500" s="1"/>
      <c r="ENF500" s="1"/>
      <c r="ENG500" s="1"/>
      <c r="ENH500" s="1"/>
      <c r="ENI500" s="1"/>
      <c r="ENJ500" s="1"/>
      <c r="ENK500" s="1"/>
      <c r="ENL500" s="1"/>
      <c r="ENM500" s="1"/>
      <c r="ENN500" s="1"/>
      <c r="ENO500" s="1"/>
      <c r="ENP500" s="1"/>
      <c r="ENQ500" s="1"/>
      <c r="ENR500" s="1"/>
      <c r="ENS500" s="1"/>
      <c r="ENT500" s="1"/>
      <c r="ENU500" s="1"/>
      <c r="ENV500" s="1"/>
      <c r="ENW500" s="1"/>
      <c r="ENX500" s="1"/>
      <c r="ENY500" s="1"/>
      <c r="ENZ500" s="1"/>
      <c r="EOA500" s="1"/>
      <c r="EOB500" s="1"/>
      <c r="EOC500" s="1"/>
      <c r="EOD500" s="1"/>
      <c r="EOE500" s="1"/>
      <c r="EOF500" s="1"/>
      <c r="EOG500" s="1"/>
      <c r="EOH500" s="1"/>
      <c r="EOI500" s="1"/>
      <c r="EOJ500" s="1"/>
      <c r="EOK500" s="1"/>
      <c r="EOL500" s="1"/>
      <c r="EOM500" s="1"/>
      <c r="EON500" s="1"/>
      <c r="EOO500" s="1"/>
      <c r="EOP500" s="1"/>
      <c r="EOQ500" s="1"/>
      <c r="EOR500" s="1"/>
      <c r="EOS500" s="1"/>
      <c r="EOT500" s="1"/>
      <c r="EOU500" s="1"/>
      <c r="EOV500" s="1"/>
      <c r="EOW500" s="1"/>
      <c r="EOX500" s="1"/>
      <c r="EOY500" s="1"/>
      <c r="EOZ500" s="1"/>
      <c r="EPA500" s="1"/>
      <c r="EPB500" s="1"/>
      <c r="EPC500" s="1"/>
      <c r="EPD500" s="1"/>
      <c r="EPE500" s="1"/>
      <c r="EPF500" s="1"/>
      <c r="EPG500" s="1"/>
      <c r="EPH500" s="1"/>
      <c r="EPI500" s="1"/>
      <c r="EPJ500" s="1"/>
      <c r="EPK500" s="1"/>
      <c r="EPL500" s="1"/>
      <c r="EPM500" s="1"/>
      <c r="EPN500" s="1"/>
      <c r="EPO500" s="1"/>
      <c r="EPP500" s="1"/>
      <c r="EPQ500" s="1"/>
      <c r="EPR500" s="1"/>
      <c r="EPS500" s="1"/>
      <c r="EPT500" s="1"/>
      <c r="EPU500" s="1"/>
      <c r="EPV500" s="1"/>
      <c r="EPW500" s="1"/>
      <c r="EPX500" s="1"/>
      <c r="EPY500" s="1"/>
      <c r="EPZ500" s="1"/>
      <c r="EQA500" s="1"/>
      <c r="EQB500" s="1"/>
      <c r="EQC500" s="1"/>
      <c r="EQD500" s="1"/>
      <c r="EQE500" s="1"/>
      <c r="EQF500" s="1"/>
      <c r="EQG500" s="1"/>
      <c r="EQH500" s="1"/>
      <c r="EQI500" s="1"/>
      <c r="EQJ500" s="1"/>
      <c r="EQK500" s="1"/>
      <c r="EQL500" s="1"/>
      <c r="EQM500" s="1"/>
      <c r="EQN500" s="1"/>
      <c r="EQO500" s="1"/>
      <c r="EQP500" s="1"/>
      <c r="EQQ500" s="1"/>
      <c r="EQR500" s="1"/>
      <c r="EQS500" s="1"/>
      <c r="EQT500" s="1"/>
      <c r="EQU500" s="1"/>
      <c r="EQV500" s="1"/>
      <c r="EQW500" s="1"/>
      <c r="EQX500" s="1"/>
      <c r="EQY500" s="1"/>
      <c r="EQZ500" s="1"/>
      <c r="ERA500" s="1"/>
      <c r="ERB500" s="1"/>
      <c r="ERC500" s="1"/>
      <c r="ERD500" s="1"/>
      <c r="ERE500" s="1"/>
      <c r="ERF500" s="1"/>
      <c r="ERG500" s="1"/>
      <c r="ERH500" s="1"/>
      <c r="ERI500" s="1"/>
      <c r="ERJ500" s="1"/>
      <c r="ERK500" s="1"/>
      <c r="ERL500" s="1"/>
      <c r="ERM500" s="1"/>
      <c r="ERN500" s="1"/>
      <c r="ERO500" s="1"/>
      <c r="ERP500" s="1"/>
      <c r="ERQ500" s="1"/>
      <c r="ERR500" s="1"/>
      <c r="ERS500" s="1"/>
      <c r="ERT500" s="1"/>
      <c r="ERU500" s="1"/>
      <c r="ERV500" s="1"/>
      <c r="ERW500" s="1"/>
      <c r="ERX500" s="1"/>
      <c r="ERY500" s="1"/>
      <c r="ERZ500" s="1"/>
      <c r="ESA500" s="1"/>
      <c r="ESB500" s="1"/>
      <c r="ESC500" s="1"/>
      <c r="ESD500" s="1"/>
      <c r="ESE500" s="1"/>
      <c r="ESF500" s="1"/>
      <c r="ESG500" s="1"/>
      <c r="ESH500" s="1"/>
      <c r="ESI500" s="1"/>
      <c r="ESJ500" s="1"/>
      <c r="ESK500" s="1"/>
      <c r="ESL500" s="1"/>
      <c r="ESM500" s="1"/>
      <c r="ESN500" s="1"/>
      <c r="ESO500" s="1"/>
      <c r="ESP500" s="1"/>
      <c r="ESQ500" s="1"/>
      <c r="ESR500" s="1"/>
      <c r="ESS500" s="1"/>
      <c r="EST500" s="1"/>
      <c r="ESU500" s="1"/>
      <c r="ESV500" s="1"/>
      <c r="ESW500" s="1"/>
      <c r="ESX500" s="1"/>
      <c r="ESY500" s="1"/>
      <c r="ESZ500" s="1"/>
      <c r="ETA500" s="1"/>
      <c r="ETB500" s="1"/>
      <c r="ETC500" s="1"/>
      <c r="ETD500" s="1"/>
      <c r="ETE500" s="1"/>
      <c r="ETF500" s="1"/>
      <c r="ETG500" s="1"/>
      <c r="ETH500" s="1"/>
      <c r="ETI500" s="1"/>
      <c r="ETJ500" s="1"/>
      <c r="ETK500" s="1"/>
      <c r="ETL500" s="1"/>
      <c r="ETM500" s="1"/>
      <c r="ETN500" s="1"/>
      <c r="ETO500" s="1"/>
      <c r="ETP500" s="1"/>
      <c r="ETQ500" s="1"/>
      <c r="ETR500" s="1"/>
      <c r="ETS500" s="1"/>
      <c r="ETT500" s="1"/>
      <c r="ETU500" s="1"/>
      <c r="ETV500" s="1"/>
      <c r="ETW500" s="1"/>
      <c r="ETX500" s="1"/>
      <c r="ETY500" s="1"/>
      <c r="ETZ500" s="1"/>
      <c r="EUA500" s="1"/>
      <c r="EUB500" s="1"/>
      <c r="EUC500" s="1"/>
      <c r="EUD500" s="1"/>
      <c r="EUE500" s="1"/>
      <c r="EUF500" s="1"/>
      <c r="EUG500" s="1"/>
      <c r="EUH500" s="1"/>
      <c r="EUI500" s="1"/>
      <c r="EUJ500" s="1"/>
      <c r="EUK500" s="1"/>
      <c r="EUL500" s="1"/>
      <c r="EUM500" s="1"/>
      <c r="EUN500" s="1"/>
      <c r="EUO500" s="1"/>
      <c r="EUP500" s="1"/>
      <c r="EUQ500" s="1"/>
      <c r="EUR500" s="1"/>
      <c r="EUS500" s="1"/>
      <c r="EUT500" s="1"/>
      <c r="EUU500" s="1"/>
      <c r="EUV500" s="1"/>
      <c r="EUW500" s="1"/>
      <c r="EUX500" s="1"/>
      <c r="EUY500" s="1"/>
      <c r="EUZ500" s="1"/>
      <c r="EVA500" s="1"/>
      <c r="EVB500" s="1"/>
      <c r="EVC500" s="1"/>
      <c r="EVD500" s="1"/>
      <c r="EVE500" s="1"/>
      <c r="EVF500" s="1"/>
      <c r="EVG500" s="1"/>
      <c r="EVH500" s="1"/>
      <c r="EVI500" s="1"/>
      <c r="EVJ500" s="1"/>
      <c r="EVK500" s="1"/>
      <c r="EVL500" s="1"/>
      <c r="EVM500" s="1"/>
      <c r="EVN500" s="1"/>
      <c r="EVO500" s="1"/>
      <c r="EVP500" s="1"/>
      <c r="EVQ500" s="1"/>
      <c r="EVR500" s="1"/>
      <c r="EVS500" s="1"/>
      <c r="EVT500" s="1"/>
      <c r="EVU500" s="1"/>
      <c r="EVV500" s="1"/>
      <c r="EVW500" s="1"/>
      <c r="EVX500" s="1"/>
      <c r="EVY500" s="1"/>
      <c r="EVZ500" s="1"/>
      <c r="EWA500" s="1"/>
      <c r="EWB500" s="1"/>
      <c r="EWC500" s="1"/>
      <c r="EWD500" s="1"/>
      <c r="EWE500" s="1"/>
      <c r="EWF500" s="1"/>
      <c r="EWG500" s="1"/>
      <c r="EWH500" s="1"/>
      <c r="EWI500" s="1"/>
      <c r="EWJ500" s="1"/>
      <c r="EWK500" s="1"/>
      <c r="EWL500" s="1"/>
      <c r="EWM500" s="1"/>
      <c r="EWN500" s="1"/>
      <c r="EWO500" s="1"/>
      <c r="EWP500" s="1"/>
      <c r="EWQ500" s="1"/>
      <c r="EWR500" s="1"/>
      <c r="EWS500" s="1"/>
      <c r="EWT500" s="1"/>
      <c r="EWU500" s="1"/>
      <c r="EWV500" s="1"/>
      <c r="EWW500" s="1"/>
      <c r="EWX500" s="1"/>
      <c r="EWY500" s="1"/>
      <c r="EWZ500" s="1"/>
      <c r="EXA500" s="1"/>
      <c r="EXB500" s="1"/>
      <c r="EXC500" s="1"/>
      <c r="EXD500" s="1"/>
      <c r="EXE500" s="1"/>
      <c r="EXF500" s="1"/>
      <c r="EXG500" s="1"/>
      <c r="EXH500" s="1"/>
      <c r="EXI500" s="1"/>
      <c r="EXJ500" s="1"/>
      <c r="EXK500" s="1"/>
      <c r="EXL500" s="1"/>
      <c r="EXM500" s="1"/>
      <c r="EXN500" s="1"/>
      <c r="EXO500" s="1"/>
      <c r="EXP500" s="1"/>
      <c r="EXQ500" s="1"/>
      <c r="EXR500" s="1"/>
      <c r="EXS500" s="1"/>
      <c r="EXT500" s="1"/>
      <c r="EXU500" s="1"/>
      <c r="EXV500" s="1"/>
      <c r="EXW500" s="1"/>
      <c r="EXX500" s="1"/>
      <c r="EXY500" s="1"/>
      <c r="EXZ500" s="1"/>
      <c r="EYA500" s="1"/>
      <c r="EYB500" s="1"/>
      <c r="EYC500" s="1"/>
      <c r="EYD500" s="1"/>
      <c r="EYE500" s="1"/>
      <c r="EYF500" s="1"/>
      <c r="EYG500" s="1"/>
      <c r="EYH500" s="1"/>
      <c r="EYI500" s="1"/>
      <c r="EYJ500" s="1"/>
      <c r="EYK500" s="1"/>
      <c r="EYL500" s="1"/>
      <c r="EYM500" s="1"/>
      <c r="EYN500" s="1"/>
      <c r="EYO500" s="1"/>
      <c r="EYP500" s="1"/>
      <c r="EYQ500" s="1"/>
      <c r="EYR500" s="1"/>
      <c r="EYS500" s="1"/>
      <c r="EYT500" s="1"/>
      <c r="EYU500" s="1"/>
      <c r="EYV500" s="1"/>
      <c r="EYW500" s="1"/>
      <c r="EYX500" s="1"/>
      <c r="EYY500" s="1"/>
      <c r="EYZ500" s="1"/>
      <c r="EZA500" s="1"/>
      <c r="EZB500" s="1"/>
      <c r="EZC500" s="1"/>
      <c r="EZD500" s="1"/>
      <c r="EZE500" s="1"/>
      <c r="EZF500" s="1"/>
      <c r="EZG500" s="1"/>
      <c r="EZH500" s="1"/>
      <c r="EZI500" s="1"/>
      <c r="EZJ500" s="1"/>
      <c r="EZK500" s="1"/>
      <c r="EZL500" s="1"/>
      <c r="EZM500" s="1"/>
      <c r="EZN500" s="1"/>
      <c r="EZO500" s="1"/>
      <c r="EZP500" s="1"/>
      <c r="EZQ500" s="1"/>
      <c r="EZR500" s="1"/>
      <c r="EZS500" s="1"/>
      <c r="EZT500" s="1"/>
      <c r="EZU500" s="1"/>
      <c r="EZV500" s="1"/>
      <c r="EZW500" s="1"/>
      <c r="EZX500" s="1"/>
      <c r="EZY500" s="1"/>
      <c r="EZZ500" s="1"/>
      <c r="FAA500" s="1"/>
      <c r="FAB500" s="1"/>
      <c r="FAC500" s="1"/>
      <c r="FAD500" s="1"/>
      <c r="FAE500" s="1"/>
      <c r="FAF500" s="1"/>
      <c r="FAG500" s="1"/>
      <c r="FAH500" s="1"/>
      <c r="FAI500" s="1"/>
      <c r="FAJ500" s="1"/>
      <c r="FAK500" s="1"/>
      <c r="FAL500" s="1"/>
      <c r="FAM500" s="1"/>
      <c r="FAN500" s="1"/>
      <c r="FAO500" s="1"/>
      <c r="FAP500" s="1"/>
      <c r="FAQ500" s="1"/>
      <c r="FAR500" s="1"/>
      <c r="FAS500" s="1"/>
      <c r="FAT500" s="1"/>
      <c r="FAU500" s="1"/>
      <c r="FAV500" s="1"/>
      <c r="FAW500" s="1"/>
      <c r="FAX500" s="1"/>
      <c r="FAY500" s="1"/>
      <c r="FAZ500" s="1"/>
      <c r="FBA500" s="1"/>
      <c r="FBB500" s="1"/>
      <c r="FBC500" s="1"/>
      <c r="FBD500" s="1"/>
      <c r="FBE500" s="1"/>
      <c r="FBF500" s="1"/>
      <c r="FBG500" s="1"/>
      <c r="FBH500" s="1"/>
      <c r="FBI500" s="1"/>
      <c r="FBJ500" s="1"/>
      <c r="FBK500" s="1"/>
      <c r="FBL500" s="1"/>
      <c r="FBM500" s="1"/>
      <c r="FBN500" s="1"/>
      <c r="FBO500" s="1"/>
      <c r="FBP500" s="1"/>
      <c r="FBQ500" s="1"/>
      <c r="FBR500" s="1"/>
      <c r="FBS500" s="1"/>
      <c r="FBT500" s="1"/>
      <c r="FBU500" s="1"/>
      <c r="FBV500" s="1"/>
      <c r="FBW500" s="1"/>
      <c r="FBX500" s="1"/>
      <c r="FBY500" s="1"/>
      <c r="FBZ500" s="1"/>
      <c r="FCA500" s="1"/>
      <c r="FCB500" s="1"/>
      <c r="FCC500" s="1"/>
      <c r="FCD500" s="1"/>
      <c r="FCE500" s="1"/>
      <c r="FCF500" s="1"/>
      <c r="FCG500" s="1"/>
      <c r="FCH500" s="1"/>
      <c r="FCI500" s="1"/>
      <c r="FCJ500" s="1"/>
      <c r="FCK500" s="1"/>
      <c r="FCL500" s="1"/>
      <c r="FCM500" s="1"/>
      <c r="FCN500" s="1"/>
      <c r="FCO500" s="1"/>
      <c r="FCP500" s="1"/>
      <c r="FCQ500" s="1"/>
      <c r="FCR500" s="1"/>
      <c r="FCS500" s="1"/>
      <c r="FCT500" s="1"/>
      <c r="FCU500" s="1"/>
      <c r="FCV500" s="1"/>
      <c r="FCW500" s="1"/>
      <c r="FCX500" s="1"/>
      <c r="FCY500" s="1"/>
      <c r="FCZ500" s="1"/>
      <c r="FDA500" s="1"/>
      <c r="FDB500" s="1"/>
      <c r="FDC500" s="1"/>
      <c r="FDD500" s="1"/>
      <c r="FDE500" s="1"/>
      <c r="FDF500" s="1"/>
      <c r="FDG500" s="1"/>
      <c r="FDH500" s="1"/>
      <c r="FDI500" s="1"/>
      <c r="FDJ500" s="1"/>
      <c r="FDK500" s="1"/>
      <c r="FDL500" s="1"/>
      <c r="FDM500" s="1"/>
      <c r="FDN500" s="1"/>
      <c r="FDO500" s="1"/>
      <c r="FDP500" s="1"/>
      <c r="FDQ500" s="1"/>
      <c r="FDR500" s="1"/>
      <c r="FDS500" s="1"/>
      <c r="FDT500" s="1"/>
      <c r="FDU500" s="1"/>
      <c r="FDV500" s="1"/>
      <c r="FDW500" s="1"/>
      <c r="FDX500" s="1"/>
      <c r="FDY500" s="1"/>
      <c r="FDZ500" s="1"/>
      <c r="FEA500" s="1"/>
      <c r="FEB500" s="1"/>
      <c r="FEC500" s="1"/>
      <c r="FED500" s="1"/>
      <c r="FEE500" s="1"/>
      <c r="FEF500" s="1"/>
      <c r="FEG500" s="1"/>
      <c r="FEH500" s="1"/>
      <c r="FEI500" s="1"/>
      <c r="FEJ500" s="1"/>
      <c r="FEK500" s="1"/>
      <c r="FEL500" s="1"/>
      <c r="FEM500" s="1"/>
      <c r="FEN500" s="1"/>
      <c r="FEO500" s="1"/>
      <c r="FEP500" s="1"/>
      <c r="FEQ500" s="1"/>
      <c r="FER500" s="1"/>
      <c r="FES500" s="1"/>
      <c r="FET500" s="1"/>
      <c r="FEU500" s="1"/>
      <c r="FEV500" s="1"/>
      <c r="FEW500" s="1"/>
      <c r="FEX500" s="1"/>
      <c r="FEY500" s="1"/>
      <c r="FEZ500" s="1"/>
      <c r="FFA500" s="1"/>
      <c r="FFB500" s="1"/>
      <c r="FFC500" s="1"/>
      <c r="FFD500" s="1"/>
      <c r="FFE500" s="1"/>
      <c r="FFF500" s="1"/>
      <c r="FFG500" s="1"/>
      <c r="FFH500" s="1"/>
      <c r="FFI500" s="1"/>
      <c r="FFJ500" s="1"/>
      <c r="FFK500" s="1"/>
      <c r="FFL500" s="1"/>
      <c r="FFM500" s="1"/>
      <c r="FFN500" s="1"/>
      <c r="FFO500" s="1"/>
      <c r="FFP500" s="1"/>
      <c r="FFQ500" s="1"/>
      <c r="FFR500" s="1"/>
      <c r="FFS500" s="1"/>
      <c r="FFT500" s="1"/>
      <c r="FFU500" s="1"/>
      <c r="FFV500" s="1"/>
      <c r="FFW500" s="1"/>
      <c r="FFX500" s="1"/>
      <c r="FFY500" s="1"/>
      <c r="FFZ500" s="1"/>
      <c r="FGA500" s="1"/>
      <c r="FGB500" s="1"/>
      <c r="FGC500" s="1"/>
      <c r="FGD500" s="1"/>
      <c r="FGE500" s="1"/>
      <c r="FGF500" s="1"/>
      <c r="FGG500" s="1"/>
      <c r="FGH500" s="1"/>
      <c r="FGI500" s="1"/>
      <c r="FGJ500" s="1"/>
      <c r="FGK500" s="1"/>
      <c r="FGL500" s="1"/>
      <c r="FGM500" s="1"/>
      <c r="FGN500" s="1"/>
      <c r="FGO500" s="1"/>
      <c r="FGP500" s="1"/>
      <c r="FGQ500" s="1"/>
      <c r="FGR500" s="1"/>
      <c r="FGS500" s="1"/>
      <c r="FGT500" s="1"/>
      <c r="FGU500" s="1"/>
      <c r="FGV500" s="1"/>
      <c r="FGW500" s="1"/>
      <c r="FGX500" s="1"/>
      <c r="FGY500" s="1"/>
      <c r="FGZ500" s="1"/>
      <c r="FHA500" s="1"/>
      <c r="FHB500" s="1"/>
      <c r="FHC500" s="1"/>
      <c r="FHD500" s="1"/>
      <c r="FHE500" s="1"/>
      <c r="FHF500" s="1"/>
      <c r="FHG500" s="1"/>
      <c r="FHH500" s="1"/>
      <c r="FHI500" s="1"/>
      <c r="FHJ500" s="1"/>
      <c r="FHK500" s="1"/>
      <c r="FHL500" s="1"/>
      <c r="FHM500" s="1"/>
      <c r="FHN500" s="1"/>
      <c r="FHO500" s="1"/>
      <c r="FHP500" s="1"/>
      <c r="FHQ500" s="1"/>
      <c r="FHR500" s="1"/>
      <c r="FHS500" s="1"/>
      <c r="FHT500" s="1"/>
      <c r="FHU500" s="1"/>
      <c r="FHV500" s="1"/>
      <c r="FHW500" s="1"/>
      <c r="FHX500" s="1"/>
      <c r="FHY500" s="1"/>
      <c r="FHZ500" s="1"/>
      <c r="FIA500" s="1"/>
      <c r="FIB500" s="1"/>
      <c r="FIC500" s="1"/>
      <c r="FID500" s="1"/>
      <c r="FIE500" s="1"/>
      <c r="FIF500" s="1"/>
      <c r="FIG500" s="1"/>
      <c r="FIH500" s="1"/>
      <c r="FII500" s="1"/>
      <c r="FIJ500" s="1"/>
      <c r="FIK500" s="1"/>
      <c r="FIL500" s="1"/>
      <c r="FIM500" s="1"/>
      <c r="FIN500" s="1"/>
      <c r="FIO500" s="1"/>
      <c r="FIP500" s="1"/>
      <c r="FIQ500" s="1"/>
      <c r="FIR500" s="1"/>
      <c r="FIS500" s="1"/>
      <c r="FIT500" s="1"/>
      <c r="FIU500" s="1"/>
      <c r="FIV500" s="1"/>
      <c r="FIW500" s="1"/>
      <c r="FIX500" s="1"/>
      <c r="FIY500" s="1"/>
      <c r="FIZ500" s="1"/>
      <c r="FJA500" s="1"/>
      <c r="FJB500" s="1"/>
      <c r="FJC500" s="1"/>
      <c r="FJD500" s="1"/>
      <c r="FJE500" s="1"/>
      <c r="FJF500" s="1"/>
      <c r="FJG500" s="1"/>
      <c r="FJH500" s="1"/>
      <c r="FJI500" s="1"/>
      <c r="FJJ500" s="1"/>
      <c r="FJK500" s="1"/>
      <c r="FJL500" s="1"/>
      <c r="FJM500" s="1"/>
      <c r="FJN500" s="1"/>
      <c r="FJO500" s="1"/>
      <c r="FJP500" s="1"/>
      <c r="FJQ500" s="1"/>
      <c r="FJR500" s="1"/>
      <c r="FJS500" s="1"/>
      <c r="FJT500" s="1"/>
      <c r="FJU500" s="1"/>
      <c r="FJV500" s="1"/>
      <c r="FJW500" s="1"/>
      <c r="FJX500" s="1"/>
      <c r="FJY500" s="1"/>
      <c r="FJZ500" s="1"/>
      <c r="FKA500" s="1"/>
      <c r="FKB500" s="1"/>
      <c r="FKC500" s="1"/>
      <c r="FKD500" s="1"/>
      <c r="FKE500" s="1"/>
      <c r="FKF500" s="1"/>
      <c r="FKG500" s="1"/>
      <c r="FKH500" s="1"/>
      <c r="FKI500" s="1"/>
      <c r="FKJ500" s="1"/>
      <c r="FKK500" s="1"/>
      <c r="FKL500" s="1"/>
      <c r="FKM500" s="1"/>
      <c r="FKN500" s="1"/>
      <c r="FKO500" s="1"/>
      <c r="FKP500" s="1"/>
      <c r="FKQ500" s="1"/>
      <c r="FKR500" s="1"/>
      <c r="FKS500" s="1"/>
      <c r="FKT500" s="1"/>
      <c r="FKU500" s="1"/>
      <c r="FKV500" s="1"/>
      <c r="FKW500" s="1"/>
      <c r="FKX500" s="1"/>
      <c r="FKY500" s="1"/>
      <c r="FKZ500" s="1"/>
      <c r="FLA500" s="1"/>
      <c r="FLB500" s="1"/>
      <c r="FLC500" s="1"/>
      <c r="FLD500" s="1"/>
      <c r="FLE500" s="1"/>
      <c r="FLF500" s="1"/>
      <c r="FLG500" s="1"/>
      <c r="FLH500" s="1"/>
      <c r="FLI500" s="1"/>
      <c r="FLJ500" s="1"/>
      <c r="FLK500" s="1"/>
      <c r="FLL500" s="1"/>
      <c r="FLM500" s="1"/>
      <c r="FLN500" s="1"/>
      <c r="FLO500" s="1"/>
      <c r="FLP500" s="1"/>
      <c r="FLQ500" s="1"/>
      <c r="FLR500" s="1"/>
      <c r="FLS500" s="1"/>
      <c r="FLT500" s="1"/>
      <c r="FLU500" s="1"/>
      <c r="FLV500" s="1"/>
      <c r="FLW500" s="1"/>
      <c r="FLX500" s="1"/>
      <c r="FLY500" s="1"/>
      <c r="FLZ500" s="1"/>
      <c r="FMA500" s="1"/>
      <c r="FMB500" s="1"/>
      <c r="FMC500" s="1"/>
      <c r="FMD500" s="1"/>
      <c r="FME500" s="1"/>
      <c r="FMF500" s="1"/>
      <c r="FMG500" s="1"/>
      <c r="FMH500" s="1"/>
      <c r="FMI500" s="1"/>
      <c r="FMJ500" s="1"/>
      <c r="FMK500" s="1"/>
      <c r="FML500" s="1"/>
      <c r="FMM500" s="1"/>
      <c r="FMN500" s="1"/>
      <c r="FMO500" s="1"/>
      <c r="FMP500" s="1"/>
      <c r="FMQ500" s="1"/>
      <c r="FMR500" s="1"/>
      <c r="FMS500" s="1"/>
      <c r="FMT500" s="1"/>
      <c r="FMU500" s="1"/>
      <c r="FMV500" s="1"/>
      <c r="FMW500" s="1"/>
      <c r="FMX500" s="1"/>
      <c r="FMY500" s="1"/>
      <c r="FMZ500" s="1"/>
      <c r="FNA500" s="1"/>
      <c r="FNB500" s="1"/>
      <c r="FNC500" s="1"/>
      <c r="FND500" s="1"/>
      <c r="FNE500" s="1"/>
      <c r="FNF500" s="1"/>
      <c r="FNG500" s="1"/>
      <c r="FNH500" s="1"/>
      <c r="FNI500" s="1"/>
      <c r="FNJ500" s="1"/>
      <c r="FNK500" s="1"/>
      <c r="FNL500" s="1"/>
      <c r="FNM500" s="1"/>
      <c r="FNN500" s="1"/>
      <c r="FNO500" s="1"/>
      <c r="FNP500" s="1"/>
      <c r="FNQ500" s="1"/>
      <c r="FNR500" s="1"/>
      <c r="FNS500" s="1"/>
      <c r="FNT500" s="1"/>
      <c r="FNU500" s="1"/>
      <c r="FNV500" s="1"/>
      <c r="FNW500" s="1"/>
      <c r="FNX500" s="1"/>
      <c r="FNY500" s="1"/>
      <c r="FNZ500" s="1"/>
      <c r="FOA500" s="1"/>
      <c r="FOB500" s="1"/>
      <c r="FOC500" s="1"/>
      <c r="FOD500" s="1"/>
      <c r="FOE500" s="1"/>
      <c r="FOF500" s="1"/>
      <c r="FOG500" s="1"/>
      <c r="FOH500" s="1"/>
      <c r="FOI500" s="1"/>
      <c r="FOJ500" s="1"/>
      <c r="FOK500" s="1"/>
      <c r="FOL500" s="1"/>
      <c r="FOM500" s="1"/>
      <c r="FON500" s="1"/>
      <c r="FOO500" s="1"/>
      <c r="FOP500" s="1"/>
      <c r="FOQ500" s="1"/>
      <c r="FOR500" s="1"/>
      <c r="FOS500" s="1"/>
      <c r="FOT500" s="1"/>
      <c r="FOU500" s="1"/>
      <c r="FOV500" s="1"/>
      <c r="FOW500" s="1"/>
      <c r="FOX500" s="1"/>
      <c r="FOY500" s="1"/>
      <c r="FOZ500" s="1"/>
      <c r="FPA500" s="1"/>
      <c r="FPB500" s="1"/>
      <c r="FPC500" s="1"/>
      <c r="FPD500" s="1"/>
      <c r="FPE500" s="1"/>
      <c r="FPF500" s="1"/>
      <c r="FPG500" s="1"/>
      <c r="FPH500" s="1"/>
      <c r="FPI500" s="1"/>
      <c r="FPJ500" s="1"/>
      <c r="FPK500" s="1"/>
      <c r="FPL500" s="1"/>
      <c r="FPM500" s="1"/>
      <c r="FPN500" s="1"/>
      <c r="FPO500" s="1"/>
      <c r="FPP500" s="1"/>
      <c r="FPQ500" s="1"/>
      <c r="FPR500" s="1"/>
      <c r="FPS500" s="1"/>
      <c r="FPT500" s="1"/>
      <c r="FPU500" s="1"/>
      <c r="FPV500" s="1"/>
      <c r="FPW500" s="1"/>
      <c r="FPX500" s="1"/>
      <c r="FPY500" s="1"/>
      <c r="FPZ500" s="1"/>
      <c r="FQA500" s="1"/>
      <c r="FQB500" s="1"/>
      <c r="FQC500" s="1"/>
      <c r="FQD500" s="1"/>
      <c r="FQE500" s="1"/>
      <c r="FQF500" s="1"/>
      <c r="FQG500" s="1"/>
      <c r="FQH500" s="1"/>
      <c r="FQI500" s="1"/>
      <c r="FQJ500" s="1"/>
      <c r="FQK500" s="1"/>
      <c r="FQL500" s="1"/>
      <c r="FQM500" s="1"/>
      <c r="FQN500" s="1"/>
      <c r="FQO500" s="1"/>
      <c r="FQP500" s="1"/>
      <c r="FQQ500" s="1"/>
      <c r="FQR500" s="1"/>
      <c r="FQS500" s="1"/>
      <c r="FQT500" s="1"/>
      <c r="FQU500" s="1"/>
      <c r="FQV500" s="1"/>
      <c r="FQW500" s="1"/>
      <c r="FQX500" s="1"/>
      <c r="FQY500" s="1"/>
      <c r="FQZ500" s="1"/>
      <c r="FRA500" s="1"/>
      <c r="FRB500" s="1"/>
      <c r="FRC500" s="1"/>
      <c r="FRD500" s="1"/>
      <c r="FRE500" s="1"/>
      <c r="FRF500" s="1"/>
      <c r="FRG500" s="1"/>
      <c r="FRH500" s="1"/>
      <c r="FRI500" s="1"/>
      <c r="FRJ500" s="1"/>
      <c r="FRK500" s="1"/>
      <c r="FRL500" s="1"/>
      <c r="FRM500" s="1"/>
      <c r="FRN500" s="1"/>
      <c r="FRO500" s="1"/>
      <c r="FRP500" s="1"/>
      <c r="FRQ500" s="1"/>
      <c r="FRR500" s="1"/>
      <c r="FRS500" s="1"/>
      <c r="FRT500" s="1"/>
      <c r="FRU500" s="1"/>
      <c r="FRV500" s="1"/>
      <c r="FRW500" s="1"/>
      <c r="FRX500" s="1"/>
      <c r="FRY500" s="1"/>
      <c r="FRZ500" s="1"/>
      <c r="FSA500" s="1"/>
      <c r="FSB500" s="1"/>
      <c r="FSC500" s="1"/>
      <c r="FSD500" s="1"/>
      <c r="FSE500" s="1"/>
      <c r="FSF500" s="1"/>
      <c r="FSG500" s="1"/>
      <c r="FSH500" s="1"/>
      <c r="FSI500" s="1"/>
      <c r="FSJ500" s="1"/>
      <c r="FSK500" s="1"/>
      <c r="FSL500" s="1"/>
      <c r="FSM500" s="1"/>
      <c r="FSN500" s="1"/>
      <c r="FSO500" s="1"/>
      <c r="FSP500" s="1"/>
      <c r="FSQ500" s="1"/>
      <c r="FSR500" s="1"/>
      <c r="FSS500" s="1"/>
      <c r="FST500" s="1"/>
      <c r="FSU500" s="1"/>
      <c r="FSV500" s="1"/>
      <c r="FSW500" s="1"/>
      <c r="FSX500" s="1"/>
      <c r="FSY500" s="1"/>
      <c r="FSZ500" s="1"/>
      <c r="FTA500" s="1"/>
      <c r="FTB500" s="1"/>
      <c r="FTC500" s="1"/>
      <c r="FTD500" s="1"/>
      <c r="FTE500" s="1"/>
      <c r="FTF500" s="1"/>
      <c r="FTG500" s="1"/>
      <c r="FTH500" s="1"/>
      <c r="FTI500" s="1"/>
      <c r="FTJ500" s="1"/>
      <c r="FTK500" s="1"/>
      <c r="FTL500" s="1"/>
      <c r="FTM500" s="1"/>
      <c r="FTN500" s="1"/>
      <c r="FTO500" s="1"/>
      <c r="FTP500" s="1"/>
      <c r="FTQ500" s="1"/>
      <c r="FTR500" s="1"/>
      <c r="FTS500" s="1"/>
      <c r="FTT500" s="1"/>
      <c r="FTU500" s="1"/>
      <c r="FTV500" s="1"/>
      <c r="FTW500" s="1"/>
      <c r="FTX500" s="1"/>
      <c r="FTY500" s="1"/>
      <c r="FTZ500" s="1"/>
      <c r="FUA500" s="1"/>
      <c r="FUB500" s="1"/>
      <c r="FUC500" s="1"/>
      <c r="FUD500" s="1"/>
      <c r="FUE500" s="1"/>
      <c r="FUF500" s="1"/>
      <c r="FUG500" s="1"/>
      <c r="FUH500" s="1"/>
      <c r="FUI500" s="1"/>
      <c r="FUJ500" s="1"/>
      <c r="FUK500" s="1"/>
      <c r="FUL500" s="1"/>
      <c r="FUM500" s="1"/>
      <c r="FUN500" s="1"/>
      <c r="FUO500" s="1"/>
      <c r="FUP500" s="1"/>
      <c r="FUQ500" s="1"/>
      <c r="FUR500" s="1"/>
      <c r="FUS500" s="1"/>
      <c r="FUT500" s="1"/>
      <c r="FUU500" s="1"/>
      <c r="FUV500" s="1"/>
      <c r="FUW500" s="1"/>
      <c r="FUX500" s="1"/>
      <c r="FUY500" s="1"/>
      <c r="FUZ500" s="1"/>
      <c r="FVA500" s="1"/>
      <c r="FVB500" s="1"/>
      <c r="FVC500" s="1"/>
      <c r="FVD500" s="1"/>
      <c r="FVE500" s="1"/>
      <c r="FVF500" s="1"/>
      <c r="FVG500" s="1"/>
      <c r="FVH500" s="1"/>
      <c r="FVI500" s="1"/>
      <c r="FVJ500" s="1"/>
      <c r="FVK500" s="1"/>
      <c r="FVL500" s="1"/>
      <c r="FVM500" s="1"/>
      <c r="FVN500" s="1"/>
      <c r="FVO500" s="1"/>
      <c r="FVP500" s="1"/>
      <c r="FVQ500" s="1"/>
      <c r="FVR500" s="1"/>
      <c r="FVS500" s="1"/>
      <c r="FVT500" s="1"/>
      <c r="FVU500" s="1"/>
      <c r="FVV500" s="1"/>
      <c r="FVW500" s="1"/>
      <c r="FVX500" s="1"/>
      <c r="FVY500" s="1"/>
      <c r="FVZ500" s="1"/>
      <c r="FWA500" s="1"/>
      <c r="FWB500" s="1"/>
      <c r="FWC500" s="1"/>
      <c r="FWD500" s="1"/>
      <c r="FWE500" s="1"/>
      <c r="FWF500" s="1"/>
      <c r="FWG500" s="1"/>
      <c r="FWH500" s="1"/>
      <c r="FWI500" s="1"/>
      <c r="FWJ500" s="1"/>
      <c r="FWK500" s="1"/>
      <c r="FWL500" s="1"/>
      <c r="FWM500" s="1"/>
      <c r="FWN500" s="1"/>
      <c r="FWO500" s="1"/>
      <c r="FWP500" s="1"/>
      <c r="FWQ500" s="1"/>
      <c r="FWR500" s="1"/>
      <c r="FWS500" s="1"/>
      <c r="FWT500" s="1"/>
      <c r="FWU500" s="1"/>
      <c r="FWV500" s="1"/>
      <c r="FWW500" s="1"/>
      <c r="FWX500" s="1"/>
      <c r="FWY500" s="1"/>
      <c r="FWZ500" s="1"/>
      <c r="FXA500" s="1"/>
      <c r="FXB500" s="1"/>
      <c r="FXC500" s="1"/>
      <c r="FXD500" s="1"/>
      <c r="FXE500" s="1"/>
      <c r="FXF500" s="1"/>
      <c r="FXG500" s="1"/>
      <c r="FXH500" s="1"/>
      <c r="FXI500" s="1"/>
      <c r="FXJ500" s="1"/>
      <c r="FXK500" s="1"/>
      <c r="FXL500" s="1"/>
      <c r="FXM500" s="1"/>
      <c r="FXN500" s="1"/>
      <c r="FXO500" s="1"/>
      <c r="FXP500" s="1"/>
      <c r="FXQ500" s="1"/>
      <c r="FXR500" s="1"/>
      <c r="FXS500" s="1"/>
      <c r="FXT500" s="1"/>
      <c r="FXU500" s="1"/>
      <c r="FXV500" s="1"/>
      <c r="FXW500" s="1"/>
      <c r="FXX500" s="1"/>
      <c r="FXY500" s="1"/>
      <c r="FXZ500" s="1"/>
      <c r="FYA500" s="1"/>
      <c r="FYB500" s="1"/>
      <c r="FYC500" s="1"/>
      <c r="FYD500" s="1"/>
      <c r="FYE500" s="1"/>
      <c r="FYF500" s="1"/>
      <c r="FYG500" s="1"/>
      <c r="FYH500" s="1"/>
      <c r="FYI500" s="1"/>
      <c r="FYJ500" s="1"/>
      <c r="FYK500" s="1"/>
      <c r="FYL500" s="1"/>
      <c r="FYM500" s="1"/>
      <c r="FYN500" s="1"/>
      <c r="FYO500" s="1"/>
      <c r="FYP500" s="1"/>
      <c r="FYQ500" s="1"/>
      <c r="FYR500" s="1"/>
      <c r="FYS500" s="1"/>
      <c r="FYT500" s="1"/>
      <c r="FYU500" s="1"/>
      <c r="FYV500" s="1"/>
      <c r="FYW500" s="1"/>
      <c r="FYX500" s="1"/>
      <c r="FYY500" s="1"/>
      <c r="FYZ500" s="1"/>
      <c r="FZA500" s="1"/>
      <c r="FZB500" s="1"/>
      <c r="FZC500" s="1"/>
      <c r="FZD500" s="1"/>
      <c r="FZE500" s="1"/>
      <c r="FZF500" s="1"/>
      <c r="FZG500" s="1"/>
      <c r="FZH500" s="1"/>
      <c r="FZI500" s="1"/>
      <c r="FZJ500" s="1"/>
      <c r="FZK500" s="1"/>
      <c r="FZL500" s="1"/>
      <c r="FZM500" s="1"/>
      <c r="FZN500" s="1"/>
      <c r="FZO500" s="1"/>
      <c r="FZP500" s="1"/>
      <c r="FZQ500" s="1"/>
      <c r="FZR500" s="1"/>
      <c r="FZS500" s="1"/>
      <c r="FZT500" s="1"/>
      <c r="FZU500" s="1"/>
      <c r="FZV500" s="1"/>
      <c r="FZW500" s="1"/>
      <c r="FZX500" s="1"/>
      <c r="FZY500" s="1"/>
      <c r="FZZ500" s="1"/>
      <c r="GAA500" s="1"/>
      <c r="GAB500" s="1"/>
      <c r="GAC500" s="1"/>
      <c r="GAD500" s="1"/>
      <c r="GAE500" s="1"/>
      <c r="GAF500" s="1"/>
      <c r="GAG500" s="1"/>
      <c r="GAH500" s="1"/>
      <c r="GAI500" s="1"/>
      <c r="GAJ500" s="1"/>
      <c r="GAK500" s="1"/>
      <c r="GAL500" s="1"/>
      <c r="GAM500" s="1"/>
      <c r="GAN500" s="1"/>
      <c r="GAO500" s="1"/>
      <c r="GAP500" s="1"/>
      <c r="GAQ500" s="1"/>
      <c r="GAR500" s="1"/>
      <c r="GAS500" s="1"/>
      <c r="GAT500" s="1"/>
      <c r="GAU500" s="1"/>
      <c r="GAV500" s="1"/>
      <c r="GAW500" s="1"/>
      <c r="GAX500" s="1"/>
      <c r="GAY500" s="1"/>
      <c r="GAZ500" s="1"/>
      <c r="GBA500" s="1"/>
      <c r="GBB500" s="1"/>
      <c r="GBC500" s="1"/>
      <c r="GBD500" s="1"/>
      <c r="GBE500" s="1"/>
      <c r="GBF500" s="1"/>
      <c r="GBG500" s="1"/>
      <c r="GBH500" s="1"/>
      <c r="GBI500" s="1"/>
      <c r="GBJ500" s="1"/>
      <c r="GBK500" s="1"/>
      <c r="GBL500" s="1"/>
      <c r="GBM500" s="1"/>
      <c r="GBN500" s="1"/>
      <c r="GBO500" s="1"/>
      <c r="GBP500" s="1"/>
      <c r="GBQ500" s="1"/>
      <c r="GBR500" s="1"/>
      <c r="GBS500" s="1"/>
      <c r="GBT500" s="1"/>
      <c r="GBU500" s="1"/>
      <c r="GBV500" s="1"/>
      <c r="GBW500" s="1"/>
      <c r="GBX500" s="1"/>
      <c r="GBY500" s="1"/>
      <c r="GBZ500" s="1"/>
      <c r="GCA500" s="1"/>
      <c r="GCB500" s="1"/>
      <c r="GCC500" s="1"/>
      <c r="GCD500" s="1"/>
      <c r="GCE500" s="1"/>
      <c r="GCF500" s="1"/>
      <c r="GCG500" s="1"/>
      <c r="GCH500" s="1"/>
      <c r="GCI500" s="1"/>
      <c r="GCJ500" s="1"/>
      <c r="GCK500" s="1"/>
      <c r="GCL500" s="1"/>
      <c r="GCM500" s="1"/>
      <c r="GCN500" s="1"/>
      <c r="GCO500" s="1"/>
      <c r="GCP500" s="1"/>
      <c r="GCQ500" s="1"/>
      <c r="GCR500" s="1"/>
      <c r="GCS500" s="1"/>
      <c r="GCT500" s="1"/>
      <c r="GCU500" s="1"/>
      <c r="GCV500" s="1"/>
      <c r="GCW500" s="1"/>
      <c r="GCX500" s="1"/>
      <c r="GCY500" s="1"/>
      <c r="GCZ500" s="1"/>
      <c r="GDA500" s="1"/>
      <c r="GDB500" s="1"/>
      <c r="GDC500" s="1"/>
      <c r="GDD500" s="1"/>
      <c r="GDE500" s="1"/>
      <c r="GDF500" s="1"/>
      <c r="GDG500" s="1"/>
      <c r="GDH500" s="1"/>
      <c r="GDI500" s="1"/>
      <c r="GDJ500" s="1"/>
      <c r="GDK500" s="1"/>
      <c r="GDL500" s="1"/>
      <c r="GDM500" s="1"/>
      <c r="GDN500" s="1"/>
      <c r="GDO500" s="1"/>
      <c r="GDP500" s="1"/>
      <c r="GDQ500" s="1"/>
      <c r="GDR500" s="1"/>
      <c r="GDS500" s="1"/>
      <c r="GDT500" s="1"/>
      <c r="GDU500" s="1"/>
      <c r="GDV500" s="1"/>
      <c r="GDW500" s="1"/>
      <c r="GDX500" s="1"/>
      <c r="GDY500" s="1"/>
      <c r="GDZ500" s="1"/>
      <c r="GEA500" s="1"/>
      <c r="GEB500" s="1"/>
      <c r="GEC500" s="1"/>
      <c r="GED500" s="1"/>
      <c r="GEE500" s="1"/>
      <c r="GEF500" s="1"/>
      <c r="GEG500" s="1"/>
      <c r="GEH500" s="1"/>
      <c r="GEI500" s="1"/>
      <c r="GEJ500" s="1"/>
      <c r="GEK500" s="1"/>
      <c r="GEL500" s="1"/>
      <c r="GEM500" s="1"/>
      <c r="GEN500" s="1"/>
      <c r="GEO500" s="1"/>
      <c r="GEP500" s="1"/>
      <c r="GEQ500" s="1"/>
      <c r="GER500" s="1"/>
      <c r="GES500" s="1"/>
      <c r="GET500" s="1"/>
      <c r="GEU500" s="1"/>
      <c r="GEV500" s="1"/>
      <c r="GEW500" s="1"/>
      <c r="GEX500" s="1"/>
      <c r="GEY500" s="1"/>
      <c r="GEZ500" s="1"/>
      <c r="GFA500" s="1"/>
      <c r="GFB500" s="1"/>
      <c r="GFC500" s="1"/>
      <c r="GFD500" s="1"/>
      <c r="GFE500" s="1"/>
      <c r="GFF500" s="1"/>
      <c r="GFG500" s="1"/>
      <c r="GFH500" s="1"/>
      <c r="GFI500" s="1"/>
      <c r="GFJ500" s="1"/>
      <c r="GFK500" s="1"/>
      <c r="GFL500" s="1"/>
      <c r="GFM500" s="1"/>
      <c r="GFN500" s="1"/>
      <c r="GFO500" s="1"/>
      <c r="GFP500" s="1"/>
      <c r="GFQ500" s="1"/>
      <c r="GFR500" s="1"/>
      <c r="GFS500" s="1"/>
      <c r="GFT500" s="1"/>
      <c r="GFU500" s="1"/>
      <c r="GFV500" s="1"/>
      <c r="GFW500" s="1"/>
      <c r="GFX500" s="1"/>
      <c r="GFY500" s="1"/>
      <c r="GFZ500" s="1"/>
      <c r="GGA500" s="1"/>
      <c r="GGB500" s="1"/>
      <c r="GGC500" s="1"/>
      <c r="GGD500" s="1"/>
      <c r="GGE500" s="1"/>
      <c r="GGF500" s="1"/>
      <c r="GGG500" s="1"/>
      <c r="GGH500" s="1"/>
      <c r="GGI500" s="1"/>
      <c r="GGJ500" s="1"/>
      <c r="GGK500" s="1"/>
      <c r="GGL500" s="1"/>
      <c r="GGM500" s="1"/>
      <c r="GGN500" s="1"/>
      <c r="GGO500" s="1"/>
      <c r="GGP500" s="1"/>
      <c r="GGQ500" s="1"/>
      <c r="GGR500" s="1"/>
      <c r="GGS500" s="1"/>
      <c r="GGT500" s="1"/>
      <c r="GGU500" s="1"/>
      <c r="GGV500" s="1"/>
      <c r="GGW500" s="1"/>
      <c r="GGX500" s="1"/>
      <c r="GGY500" s="1"/>
      <c r="GGZ500" s="1"/>
      <c r="GHA500" s="1"/>
      <c r="GHB500" s="1"/>
      <c r="GHC500" s="1"/>
      <c r="GHD500" s="1"/>
      <c r="GHE500" s="1"/>
      <c r="GHF500" s="1"/>
      <c r="GHG500" s="1"/>
      <c r="GHH500" s="1"/>
      <c r="GHI500" s="1"/>
      <c r="GHJ500" s="1"/>
      <c r="GHK500" s="1"/>
      <c r="GHL500" s="1"/>
      <c r="GHM500" s="1"/>
      <c r="GHN500" s="1"/>
      <c r="GHO500" s="1"/>
      <c r="GHP500" s="1"/>
      <c r="GHQ500" s="1"/>
      <c r="GHR500" s="1"/>
      <c r="GHS500" s="1"/>
      <c r="GHT500" s="1"/>
      <c r="GHU500" s="1"/>
      <c r="GHV500" s="1"/>
      <c r="GHW500" s="1"/>
      <c r="GHX500" s="1"/>
      <c r="GHY500" s="1"/>
      <c r="GHZ500" s="1"/>
      <c r="GIA500" s="1"/>
      <c r="GIB500" s="1"/>
      <c r="GIC500" s="1"/>
      <c r="GID500" s="1"/>
      <c r="GIE500" s="1"/>
      <c r="GIF500" s="1"/>
      <c r="GIG500" s="1"/>
      <c r="GIH500" s="1"/>
      <c r="GII500" s="1"/>
      <c r="GIJ500" s="1"/>
      <c r="GIK500" s="1"/>
      <c r="GIL500" s="1"/>
      <c r="GIM500" s="1"/>
      <c r="GIN500" s="1"/>
      <c r="GIO500" s="1"/>
      <c r="GIP500" s="1"/>
      <c r="GIQ500" s="1"/>
      <c r="GIR500" s="1"/>
      <c r="GIS500" s="1"/>
      <c r="GIT500" s="1"/>
      <c r="GIU500" s="1"/>
      <c r="GIV500" s="1"/>
      <c r="GIW500" s="1"/>
      <c r="GIX500" s="1"/>
      <c r="GIY500" s="1"/>
      <c r="GIZ500" s="1"/>
      <c r="GJA500" s="1"/>
      <c r="GJB500" s="1"/>
      <c r="GJC500" s="1"/>
      <c r="GJD500" s="1"/>
      <c r="GJE500" s="1"/>
      <c r="GJF500" s="1"/>
      <c r="GJG500" s="1"/>
      <c r="GJH500" s="1"/>
      <c r="GJI500" s="1"/>
      <c r="GJJ500" s="1"/>
      <c r="GJK500" s="1"/>
      <c r="GJL500" s="1"/>
      <c r="GJM500" s="1"/>
      <c r="GJN500" s="1"/>
      <c r="GJO500" s="1"/>
      <c r="GJP500" s="1"/>
      <c r="GJQ500" s="1"/>
      <c r="GJR500" s="1"/>
      <c r="GJS500" s="1"/>
      <c r="GJT500" s="1"/>
      <c r="GJU500" s="1"/>
      <c r="GJV500" s="1"/>
      <c r="GJW500" s="1"/>
      <c r="GJX500" s="1"/>
      <c r="GJY500" s="1"/>
      <c r="GJZ500" s="1"/>
      <c r="GKA500" s="1"/>
      <c r="GKB500" s="1"/>
      <c r="GKC500" s="1"/>
      <c r="GKD500" s="1"/>
      <c r="GKE500" s="1"/>
      <c r="GKF500" s="1"/>
      <c r="GKG500" s="1"/>
      <c r="GKH500" s="1"/>
      <c r="GKI500" s="1"/>
      <c r="GKJ500" s="1"/>
      <c r="GKK500" s="1"/>
      <c r="GKL500" s="1"/>
      <c r="GKM500" s="1"/>
      <c r="GKN500" s="1"/>
      <c r="GKO500" s="1"/>
      <c r="GKP500" s="1"/>
      <c r="GKQ500" s="1"/>
      <c r="GKR500" s="1"/>
      <c r="GKS500" s="1"/>
      <c r="GKT500" s="1"/>
      <c r="GKU500" s="1"/>
      <c r="GKV500" s="1"/>
      <c r="GKW500" s="1"/>
      <c r="GKX500" s="1"/>
      <c r="GKY500" s="1"/>
      <c r="GKZ500" s="1"/>
      <c r="GLA500" s="1"/>
      <c r="GLB500" s="1"/>
      <c r="GLC500" s="1"/>
      <c r="GLD500" s="1"/>
      <c r="GLE500" s="1"/>
      <c r="GLF500" s="1"/>
      <c r="GLG500" s="1"/>
      <c r="GLH500" s="1"/>
      <c r="GLI500" s="1"/>
      <c r="GLJ500" s="1"/>
      <c r="GLK500" s="1"/>
      <c r="GLL500" s="1"/>
      <c r="GLM500" s="1"/>
      <c r="GLN500" s="1"/>
      <c r="GLO500" s="1"/>
      <c r="GLP500" s="1"/>
      <c r="GLQ500" s="1"/>
      <c r="GLR500" s="1"/>
      <c r="GLS500" s="1"/>
      <c r="GLT500" s="1"/>
      <c r="GLU500" s="1"/>
      <c r="GLV500" s="1"/>
      <c r="GLW500" s="1"/>
      <c r="GLX500" s="1"/>
      <c r="GLY500" s="1"/>
      <c r="GLZ500" s="1"/>
      <c r="GMA500" s="1"/>
      <c r="GMB500" s="1"/>
      <c r="GMC500" s="1"/>
      <c r="GMD500" s="1"/>
      <c r="GME500" s="1"/>
      <c r="GMF500" s="1"/>
      <c r="GMG500" s="1"/>
      <c r="GMH500" s="1"/>
      <c r="GMI500" s="1"/>
      <c r="GMJ500" s="1"/>
      <c r="GMK500" s="1"/>
      <c r="GML500" s="1"/>
      <c r="GMM500" s="1"/>
      <c r="GMN500" s="1"/>
      <c r="GMO500" s="1"/>
      <c r="GMP500" s="1"/>
      <c r="GMQ500" s="1"/>
      <c r="GMR500" s="1"/>
      <c r="GMS500" s="1"/>
      <c r="GMT500" s="1"/>
      <c r="GMU500" s="1"/>
      <c r="GMV500" s="1"/>
      <c r="GMW500" s="1"/>
      <c r="GMX500" s="1"/>
      <c r="GMY500" s="1"/>
      <c r="GMZ500" s="1"/>
      <c r="GNA500" s="1"/>
      <c r="GNB500" s="1"/>
      <c r="GNC500" s="1"/>
      <c r="GND500" s="1"/>
      <c r="GNE500" s="1"/>
      <c r="GNF500" s="1"/>
      <c r="GNG500" s="1"/>
      <c r="GNH500" s="1"/>
      <c r="GNI500" s="1"/>
      <c r="GNJ500" s="1"/>
      <c r="GNK500" s="1"/>
      <c r="GNL500" s="1"/>
      <c r="GNM500" s="1"/>
      <c r="GNN500" s="1"/>
      <c r="GNO500" s="1"/>
      <c r="GNP500" s="1"/>
      <c r="GNQ500" s="1"/>
      <c r="GNR500" s="1"/>
      <c r="GNS500" s="1"/>
      <c r="GNT500" s="1"/>
      <c r="GNU500" s="1"/>
      <c r="GNV500" s="1"/>
      <c r="GNW500" s="1"/>
      <c r="GNX500" s="1"/>
      <c r="GNY500" s="1"/>
      <c r="GNZ500" s="1"/>
      <c r="GOA500" s="1"/>
      <c r="GOB500" s="1"/>
      <c r="GOC500" s="1"/>
      <c r="GOD500" s="1"/>
      <c r="GOE500" s="1"/>
      <c r="GOF500" s="1"/>
      <c r="GOG500" s="1"/>
      <c r="GOH500" s="1"/>
      <c r="GOI500" s="1"/>
      <c r="GOJ500" s="1"/>
      <c r="GOK500" s="1"/>
      <c r="GOL500" s="1"/>
      <c r="GOM500" s="1"/>
      <c r="GON500" s="1"/>
      <c r="GOO500" s="1"/>
      <c r="GOP500" s="1"/>
      <c r="GOQ500" s="1"/>
      <c r="GOR500" s="1"/>
      <c r="GOS500" s="1"/>
      <c r="GOT500" s="1"/>
      <c r="GOU500" s="1"/>
      <c r="GOV500" s="1"/>
      <c r="GOW500" s="1"/>
      <c r="GOX500" s="1"/>
      <c r="GOY500" s="1"/>
      <c r="GOZ500" s="1"/>
      <c r="GPA500" s="1"/>
      <c r="GPB500" s="1"/>
      <c r="GPC500" s="1"/>
      <c r="GPD500" s="1"/>
      <c r="GPE500" s="1"/>
      <c r="GPF500" s="1"/>
      <c r="GPG500" s="1"/>
      <c r="GPH500" s="1"/>
      <c r="GPI500" s="1"/>
      <c r="GPJ500" s="1"/>
      <c r="GPK500" s="1"/>
      <c r="GPL500" s="1"/>
      <c r="GPM500" s="1"/>
      <c r="GPN500" s="1"/>
      <c r="GPO500" s="1"/>
      <c r="GPP500" s="1"/>
      <c r="GPQ500" s="1"/>
      <c r="GPR500" s="1"/>
      <c r="GPS500" s="1"/>
      <c r="GPT500" s="1"/>
      <c r="GPU500" s="1"/>
      <c r="GPV500" s="1"/>
      <c r="GPW500" s="1"/>
      <c r="GPX500" s="1"/>
      <c r="GPY500" s="1"/>
      <c r="GPZ500" s="1"/>
      <c r="GQA500" s="1"/>
      <c r="GQB500" s="1"/>
      <c r="GQC500" s="1"/>
      <c r="GQD500" s="1"/>
      <c r="GQE500" s="1"/>
      <c r="GQF500" s="1"/>
      <c r="GQG500" s="1"/>
      <c r="GQH500" s="1"/>
      <c r="GQI500" s="1"/>
      <c r="GQJ500" s="1"/>
      <c r="GQK500" s="1"/>
      <c r="GQL500" s="1"/>
      <c r="GQM500" s="1"/>
      <c r="GQN500" s="1"/>
      <c r="GQO500" s="1"/>
      <c r="GQP500" s="1"/>
      <c r="GQQ500" s="1"/>
      <c r="GQR500" s="1"/>
      <c r="GQS500" s="1"/>
      <c r="GQT500" s="1"/>
      <c r="GQU500" s="1"/>
      <c r="GQV500" s="1"/>
      <c r="GQW500" s="1"/>
      <c r="GQX500" s="1"/>
      <c r="GQY500" s="1"/>
      <c r="GQZ500" s="1"/>
      <c r="GRA500" s="1"/>
      <c r="GRB500" s="1"/>
      <c r="GRC500" s="1"/>
      <c r="GRD500" s="1"/>
      <c r="GRE500" s="1"/>
      <c r="GRF500" s="1"/>
      <c r="GRG500" s="1"/>
      <c r="GRH500" s="1"/>
      <c r="GRI500" s="1"/>
      <c r="GRJ500" s="1"/>
      <c r="GRK500" s="1"/>
      <c r="GRL500" s="1"/>
      <c r="GRM500" s="1"/>
      <c r="GRN500" s="1"/>
      <c r="GRO500" s="1"/>
      <c r="GRP500" s="1"/>
      <c r="GRQ500" s="1"/>
      <c r="GRR500" s="1"/>
      <c r="GRS500" s="1"/>
      <c r="GRT500" s="1"/>
      <c r="GRU500" s="1"/>
      <c r="GRV500" s="1"/>
      <c r="GRW500" s="1"/>
      <c r="GRX500" s="1"/>
      <c r="GRY500" s="1"/>
      <c r="GRZ500" s="1"/>
      <c r="GSA500" s="1"/>
      <c r="GSB500" s="1"/>
      <c r="GSC500" s="1"/>
      <c r="GSD500" s="1"/>
      <c r="GSE500" s="1"/>
      <c r="GSF500" s="1"/>
      <c r="GSG500" s="1"/>
      <c r="GSH500" s="1"/>
      <c r="GSI500" s="1"/>
      <c r="GSJ500" s="1"/>
      <c r="GSK500" s="1"/>
      <c r="GSL500" s="1"/>
      <c r="GSM500" s="1"/>
      <c r="GSN500" s="1"/>
      <c r="GSO500" s="1"/>
      <c r="GSP500" s="1"/>
      <c r="GSQ500" s="1"/>
      <c r="GSR500" s="1"/>
      <c r="GSS500" s="1"/>
      <c r="GST500" s="1"/>
      <c r="GSU500" s="1"/>
      <c r="GSV500" s="1"/>
      <c r="GSW500" s="1"/>
      <c r="GSX500" s="1"/>
      <c r="GSY500" s="1"/>
      <c r="GSZ500" s="1"/>
      <c r="GTA500" s="1"/>
      <c r="GTB500" s="1"/>
      <c r="GTC500" s="1"/>
      <c r="GTD500" s="1"/>
      <c r="GTE500" s="1"/>
      <c r="GTF500" s="1"/>
      <c r="GTG500" s="1"/>
      <c r="GTH500" s="1"/>
      <c r="GTI500" s="1"/>
      <c r="GTJ500" s="1"/>
      <c r="GTK500" s="1"/>
      <c r="GTL500" s="1"/>
      <c r="GTM500" s="1"/>
      <c r="GTN500" s="1"/>
      <c r="GTO500" s="1"/>
      <c r="GTP500" s="1"/>
      <c r="GTQ500" s="1"/>
      <c r="GTR500" s="1"/>
      <c r="GTS500" s="1"/>
      <c r="GTT500" s="1"/>
      <c r="GTU500" s="1"/>
      <c r="GTV500" s="1"/>
      <c r="GTW500" s="1"/>
      <c r="GTX500" s="1"/>
      <c r="GTY500" s="1"/>
      <c r="GTZ500" s="1"/>
      <c r="GUA500" s="1"/>
      <c r="GUB500" s="1"/>
      <c r="GUC500" s="1"/>
      <c r="GUD500" s="1"/>
      <c r="GUE500" s="1"/>
      <c r="GUF500" s="1"/>
      <c r="GUG500" s="1"/>
      <c r="GUH500" s="1"/>
      <c r="GUI500" s="1"/>
      <c r="GUJ500" s="1"/>
      <c r="GUK500" s="1"/>
      <c r="GUL500" s="1"/>
      <c r="GUM500" s="1"/>
      <c r="GUN500" s="1"/>
      <c r="GUO500" s="1"/>
      <c r="GUP500" s="1"/>
      <c r="GUQ500" s="1"/>
      <c r="GUR500" s="1"/>
      <c r="GUS500" s="1"/>
      <c r="GUT500" s="1"/>
      <c r="GUU500" s="1"/>
      <c r="GUV500" s="1"/>
      <c r="GUW500" s="1"/>
      <c r="GUX500" s="1"/>
      <c r="GUY500" s="1"/>
      <c r="GUZ500" s="1"/>
      <c r="GVA500" s="1"/>
      <c r="GVB500" s="1"/>
      <c r="GVC500" s="1"/>
      <c r="GVD500" s="1"/>
      <c r="GVE500" s="1"/>
      <c r="GVF500" s="1"/>
      <c r="GVG500" s="1"/>
      <c r="GVH500" s="1"/>
      <c r="GVI500" s="1"/>
      <c r="GVJ500" s="1"/>
      <c r="GVK500" s="1"/>
      <c r="GVL500" s="1"/>
      <c r="GVM500" s="1"/>
      <c r="GVN500" s="1"/>
      <c r="GVO500" s="1"/>
      <c r="GVP500" s="1"/>
      <c r="GVQ500" s="1"/>
      <c r="GVR500" s="1"/>
      <c r="GVS500" s="1"/>
      <c r="GVT500" s="1"/>
      <c r="GVU500" s="1"/>
      <c r="GVV500" s="1"/>
      <c r="GVW500" s="1"/>
      <c r="GVX500" s="1"/>
      <c r="GVY500" s="1"/>
      <c r="GVZ500" s="1"/>
      <c r="GWA500" s="1"/>
      <c r="GWB500" s="1"/>
      <c r="GWC500" s="1"/>
      <c r="GWD500" s="1"/>
      <c r="GWE500" s="1"/>
      <c r="GWF500" s="1"/>
      <c r="GWG500" s="1"/>
      <c r="GWH500" s="1"/>
      <c r="GWI500" s="1"/>
      <c r="GWJ500" s="1"/>
      <c r="GWK500" s="1"/>
      <c r="GWL500" s="1"/>
      <c r="GWM500" s="1"/>
      <c r="GWN500" s="1"/>
      <c r="GWO500" s="1"/>
      <c r="GWP500" s="1"/>
      <c r="GWQ500" s="1"/>
      <c r="GWR500" s="1"/>
      <c r="GWS500" s="1"/>
      <c r="GWT500" s="1"/>
      <c r="GWU500" s="1"/>
      <c r="GWV500" s="1"/>
      <c r="GWW500" s="1"/>
      <c r="GWX500" s="1"/>
      <c r="GWY500" s="1"/>
      <c r="GWZ500" s="1"/>
      <c r="GXA500" s="1"/>
      <c r="GXB500" s="1"/>
      <c r="GXC500" s="1"/>
      <c r="GXD500" s="1"/>
      <c r="GXE500" s="1"/>
      <c r="GXF500" s="1"/>
      <c r="GXG500" s="1"/>
      <c r="GXH500" s="1"/>
      <c r="GXI500" s="1"/>
      <c r="GXJ500" s="1"/>
      <c r="GXK500" s="1"/>
      <c r="GXL500" s="1"/>
      <c r="GXM500" s="1"/>
      <c r="GXN500" s="1"/>
      <c r="GXO500" s="1"/>
      <c r="GXP500" s="1"/>
      <c r="GXQ500" s="1"/>
      <c r="GXR500" s="1"/>
      <c r="GXS500" s="1"/>
      <c r="GXT500" s="1"/>
      <c r="GXU500" s="1"/>
      <c r="GXV500" s="1"/>
      <c r="GXW500" s="1"/>
      <c r="GXX500" s="1"/>
      <c r="GXY500" s="1"/>
      <c r="GXZ500" s="1"/>
      <c r="GYA500" s="1"/>
      <c r="GYB500" s="1"/>
      <c r="GYC500" s="1"/>
      <c r="GYD500" s="1"/>
      <c r="GYE500" s="1"/>
      <c r="GYF500" s="1"/>
      <c r="GYG500" s="1"/>
      <c r="GYH500" s="1"/>
      <c r="GYI500" s="1"/>
      <c r="GYJ500" s="1"/>
      <c r="GYK500" s="1"/>
      <c r="GYL500" s="1"/>
      <c r="GYM500" s="1"/>
      <c r="GYN500" s="1"/>
      <c r="GYO500" s="1"/>
      <c r="GYP500" s="1"/>
      <c r="GYQ500" s="1"/>
      <c r="GYR500" s="1"/>
      <c r="GYS500" s="1"/>
      <c r="GYT500" s="1"/>
      <c r="GYU500" s="1"/>
      <c r="GYV500" s="1"/>
      <c r="GYW500" s="1"/>
      <c r="GYX500" s="1"/>
      <c r="GYY500" s="1"/>
      <c r="GYZ500" s="1"/>
      <c r="GZA500" s="1"/>
      <c r="GZB500" s="1"/>
      <c r="GZC500" s="1"/>
      <c r="GZD500" s="1"/>
      <c r="GZE500" s="1"/>
      <c r="GZF500" s="1"/>
      <c r="GZG500" s="1"/>
      <c r="GZH500" s="1"/>
      <c r="GZI500" s="1"/>
      <c r="GZJ500" s="1"/>
      <c r="GZK500" s="1"/>
      <c r="GZL500" s="1"/>
      <c r="GZM500" s="1"/>
      <c r="GZN500" s="1"/>
      <c r="GZO500" s="1"/>
      <c r="GZP500" s="1"/>
      <c r="GZQ500" s="1"/>
      <c r="GZR500" s="1"/>
      <c r="GZS500" s="1"/>
      <c r="GZT500" s="1"/>
      <c r="GZU500" s="1"/>
      <c r="GZV500" s="1"/>
      <c r="GZW500" s="1"/>
      <c r="GZX500" s="1"/>
      <c r="GZY500" s="1"/>
      <c r="GZZ500" s="1"/>
      <c r="HAA500" s="1"/>
      <c r="HAB500" s="1"/>
      <c r="HAC500" s="1"/>
      <c r="HAD500" s="1"/>
      <c r="HAE500" s="1"/>
      <c r="HAF500" s="1"/>
      <c r="HAG500" s="1"/>
      <c r="HAH500" s="1"/>
      <c r="HAI500" s="1"/>
      <c r="HAJ500" s="1"/>
      <c r="HAK500" s="1"/>
      <c r="HAL500" s="1"/>
      <c r="HAM500" s="1"/>
      <c r="HAN500" s="1"/>
      <c r="HAO500" s="1"/>
      <c r="HAP500" s="1"/>
      <c r="HAQ500" s="1"/>
      <c r="HAR500" s="1"/>
      <c r="HAS500" s="1"/>
      <c r="HAT500" s="1"/>
      <c r="HAU500" s="1"/>
      <c r="HAV500" s="1"/>
      <c r="HAW500" s="1"/>
      <c r="HAX500" s="1"/>
      <c r="HAY500" s="1"/>
      <c r="HAZ500" s="1"/>
      <c r="HBA500" s="1"/>
      <c r="HBB500" s="1"/>
      <c r="HBC500" s="1"/>
      <c r="HBD500" s="1"/>
      <c r="HBE500" s="1"/>
      <c r="HBF500" s="1"/>
      <c r="HBG500" s="1"/>
      <c r="HBH500" s="1"/>
      <c r="HBI500" s="1"/>
      <c r="HBJ500" s="1"/>
      <c r="HBK500" s="1"/>
      <c r="HBL500" s="1"/>
      <c r="HBM500" s="1"/>
      <c r="HBN500" s="1"/>
      <c r="HBO500" s="1"/>
      <c r="HBP500" s="1"/>
      <c r="HBQ500" s="1"/>
      <c r="HBR500" s="1"/>
      <c r="HBS500" s="1"/>
      <c r="HBT500" s="1"/>
      <c r="HBU500" s="1"/>
      <c r="HBV500" s="1"/>
      <c r="HBW500" s="1"/>
      <c r="HBX500" s="1"/>
      <c r="HBY500" s="1"/>
      <c r="HBZ500" s="1"/>
      <c r="HCA500" s="1"/>
      <c r="HCB500" s="1"/>
      <c r="HCC500" s="1"/>
      <c r="HCD500" s="1"/>
      <c r="HCE500" s="1"/>
      <c r="HCF500" s="1"/>
      <c r="HCG500" s="1"/>
      <c r="HCH500" s="1"/>
      <c r="HCI500" s="1"/>
      <c r="HCJ500" s="1"/>
      <c r="HCK500" s="1"/>
      <c r="HCL500" s="1"/>
      <c r="HCM500" s="1"/>
      <c r="HCN500" s="1"/>
      <c r="HCO500" s="1"/>
      <c r="HCP500" s="1"/>
      <c r="HCQ500" s="1"/>
      <c r="HCR500" s="1"/>
      <c r="HCS500" s="1"/>
      <c r="HCT500" s="1"/>
      <c r="HCU500" s="1"/>
      <c r="HCV500" s="1"/>
      <c r="HCW500" s="1"/>
      <c r="HCX500" s="1"/>
      <c r="HCY500" s="1"/>
      <c r="HCZ500" s="1"/>
      <c r="HDA500" s="1"/>
      <c r="HDB500" s="1"/>
      <c r="HDC500" s="1"/>
      <c r="HDD500" s="1"/>
      <c r="HDE500" s="1"/>
      <c r="HDF500" s="1"/>
      <c r="HDG500" s="1"/>
      <c r="HDH500" s="1"/>
      <c r="HDI500" s="1"/>
      <c r="HDJ500" s="1"/>
      <c r="HDK500" s="1"/>
      <c r="HDL500" s="1"/>
      <c r="HDM500" s="1"/>
      <c r="HDN500" s="1"/>
      <c r="HDO500" s="1"/>
      <c r="HDP500" s="1"/>
      <c r="HDQ500" s="1"/>
      <c r="HDR500" s="1"/>
      <c r="HDS500" s="1"/>
      <c r="HDT500" s="1"/>
      <c r="HDU500" s="1"/>
      <c r="HDV500" s="1"/>
      <c r="HDW500" s="1"/>
      <c r="HDX500" s="1"/>
      <c r="HDY500" s="1"/>
      <c r="HDZ500" s="1"/>
      <c r="HEA500" s="1"/>
      <c r="HEB500" s="1"/>
      <c r="HEC500" s="1"/>
      <c r="HED500" s="1"/>
      <c r="HEE500" s="1"/>
      <c r="HEF500" s="1"/>
      <c r="HEG500" s="1"/>
      <c r="HEH500" s="1"/>
      <c r="HEI500" s="1"/>
      <c r="HEJ500" s="1"/>
      <c r="HEK500" s="1"/>
      <c r="HEL500" s="1"/>
      <c r="HEM500" s="1"/>
      <c r="HEN500" s="1"/>
      <c r="HEO500" s="1"/>
      <c r="HEP500" s="1"/>
      <c r="HEQ500" s="1"/>
      <c r="HER500" s="1"/>
      <c r="HES500" s="1"/>
      <c r="HET500" s="1"/>
      <c r="HEU500" s="1"/>
      <c r="HEV500" s="1"/>
      <c r="HEW500" s="1"/>
      <c r="HEX500" s="1"/>
      <c r="HEY500" s="1"/>
      <c r="HEZ500" s="1"/>
      <c r="HFA500" s="1"/>
      <c r="HFB500" s="1"/>
      <c r="HFC500" s="1"/>
      <c r="HFD500" s="1"/>
      <c r="HFE500" s="1"/>
      <c r="HFF500" s="1"/>
      <c r="HFG500" s="1"/>
      <c r="HFH500" s="1"/>
      <c r="HFI500" s="1"/>
      <c r="HFJ500" s="1"/>
      <c r="HFK500" s="1"/>
      <c r="HFL500" s="1"/>
      <c r="HFM500" s="1"/>
      <c r="HFN500" s="1"/>
      <c r="HFO500" s="1"/>
      <c r="HFP500" s="1"/>
      <c r="HFQ500" s="1"/>
      <c r="HFR500" s="1"/>
      <c r="HFS500" s="1"/>
      <c r="HFT500" s="1"/>
      <c r="HFU500" s="1"/>
      <c r="HFV500" s="1"/>
      <c r="HFW500" s="1"/>
      <c r="HFX500" s="1"/>
      <c r="HFY500" s="1"/>
      <c r="HFZ500" s="1"/>
      <c r="HGA500" s="1"/>
      <c r="HGB500" s="1"/>
      <c r="HGC500" s="1"/>
      <c r="HGD500" s="1"/>
      <c r="HGE500" s="1"/>
      <c r="HGF500" s="1"/>
      <c r="HGG500" s="1"/>
      <c r="HGH500" s="1"/>
      <c r="HGI500" s="1"/>
      <c r="HGJ500" s="1"/>
      <c r="HGK500" s="1"/>
      <c r="HGL500" s="1"/>
      <c r="HGM500" s="1"/>
      <c r="HGN500" s="1"/>
      <c r="HGO500" s="1"/>
      <c r="HGP500" s="1"/>
      <c r="HGQ500" s="1"/>
      <c r="HGR500" s="1"/>
      <c r="HGS500" s="1"/>
      <c r="HGT500" s="1"/>
      <c r="HGU500" s="1"/>
      <c r="HGV500" s="1"/>
      <c r="HGW500" s="1"/>
      <c r="HGX500" s="1"/>
      <c r="HGY500" s="1"/>
      <c r="HGZ500" s="1"/>
      <c r="HHA500" s="1"/>
      <c r="HHB500" s="1"/>
      <c r="HHC500" s="1"/>
      <c r="HHD500" s="1"/>
      <c r="HHE500" s="1"/>
      <c r="HHF500" s="1"/>
      <c r="HHG500" s="1"/>
      <c r="HHH500" s="1"/>
      <c r="HHI500" s="1"/>
      <c r="HHJ500" s="1"/>
      <c r="HHK500" s="1"/>
      <c r="HHL500" s="1"/>
      <c r="HHM500" s="1"/>
      <c r="HHN500" s="1"/>
      <c r="HHO500" s="1"/>
      <c r="HHP500" s="1"/>
      <c r="HHQ500" s="1"/>
      <c r="HHR500" s="1"/>
      <c r="HHS500" s="1"/>
      <c r="HHT500" s="1"/>
      <c r="HHU500" s="1"/>
      <c r="HHV500" s="1"/>
      <c r="HHW500" s="1"/>
      <c r="HHX500" s="1"/>
      <c r="HHY500" s="1"/>
      <c r="HHZ500" s="1"/>
      <c r="HIA500" s="1"/>
      <c r="HIB500" s="1"/>
      <c r="HIC500" s="1"/>
      <c r="HID500" s="1"/>
      <c r="HIE500" s="1"/>
      <c r="HIF500" s="1"/>
      <c r="HIG500" s="1"/>
      <c r="HIH500" s="1"/>
      <c r="HII500" s="1"/>
      <c r="HIJ500" s="1"/>
      <c r="HIK500" s="1"/>
      <c r="HIL500" s="1"/>
      <c r="HIM500" s="1"/>
      <c r="HIN500" s="1"/>
      <c r="HIO500" s="1"/>
      <c r="HIP500" s="1"/>
      <c r="HIQ500" s="1"/>
      <c r="HIR500" s="1"/>
      <c r="HIS500" s="1"/>
      <c r="HIT500" s="1"/>
      <c r="HIU500" s="1"/>
      <c r="HIV500" s="1"/>
      <c r="HIW500" s="1"/>
      <c r="HIX500" s="1"/>
      <c r="HIY500" s="1"/>
      <c r="HIZ500" s="1"/>
      <c r="HJA500" s="1"/>
      <c r="HJB500" s="1"/>
      <c r="HJC500" s="1"/>
      <c r="HJD500" s="1"/>
      <c r="HJE500" s="1"/>
      <c r="HJF500" s="1"/>
      <c r="HJG500" s="1"/>
      <c r="HJH500" s="1"/>
      <c r="HJI500" s="1"/>
      <c r="HJJ500" s="1"/>
      <c r="HJK500" s="1"/>
      <c r="HJL500" s="1"/>
      <c r="HJM500" s="1"/>
      <c r="HJN500" s="1"/>
      <c r="HJO500" s="1"/>
      <c r="HJP500" s="1"/>
      <c r="HJQ500" s="1"/>
      <c r="HJR500" s="1"/>
      <c r="HJS500" s="1"/>
      <c r="HJT500" s="1"/>
      <c r="HJU500" s="1"/>
      <c r="HJV500" s="1"/>
      <c r="HJW500" s="1"/>
      <c r="HJX500" s="1"/>
      <c r="HJY500" s="1"/>
      <c r="HJZ500" s="1"/>
      <c r="HKA500" s="1"/>
      <c r="HKB500" s="1"/>
      <c r="HKC500" s="1"/>
      <c r="HKD500" s="1"/>
      <c r="HKE500" s="1"/>
      <c r="HKF500" s="1"/>
      <c r="HKG500" s="1"/>
      <c r="HKH500" s="1"/>
      <c r="HKI500" s="1"/>
      <c r="HKJ500" s="1"/>
      <c r="HKK500" s="1"/>
      <c r="HKL500" s="1"/>
      <c r="HKM500" s="1"/>
      <c r="HKN500" s="1"/>
      <c r="HKO500" s="1"/>
      <c r="HKP500" s="1"/>
      <c r="HKQ500" s="1"/>
      <c r="HKR500" s="1"/>
      <c r="HKS500" s="1"/>
      <c r="HKT500" s="1"/>
      <c r="HKU500" s="1"/>
      <c r="HKV500" s="1"/>
      <c r="HKW500" s="1"/>
      <c r="HKX500" s="1"/>
      <c r="HKY500" s="1"/>
      <c r="HKZ500" s="1"/>
      <c r="HLA500" s="1"/>
      <c r="HLB500" s="1"/>
      <c r="HLC500" s="1"/>
      <c r="HLD500" s="1"/>
      <c r="HLE500" s="1"/>
      <c r="HLF500" s="1"/>
      <c r="HLG500" s="1"/>
      <c r="HLH500" s="1"/>
      <c r="HLI500" s="1"/>
      <c r="HLJ500" s="1"/>
      <c r="HLK500" s="1"/>
      <c r="HLL500" s="1"/>
      <c r="HLM500" s="1"/>
      <c r="HLN500" s="1"/>
      <c r="HLO500" s="1"/>
      <c r="HLP500" s="1"/>
      <c r="HLQ500" s="1"/>
      <c r="HLR500" s="1"/>
      <c r="HLS500" s="1"/>
      <c r="HLT500" s="1"/>
      <c r="HLU500" s="1"/>
      <c r="HLV500" s="1"/>
      <c r="HLW500" s="1"/>
      <c r="HLX500" s="1"/>
      <c r="HLY500" s="1"/>
      <c r="HLZ500" s="1"/>
      <c r="HMA500" s="1"/>
      <c r="HMB500" s="1"/>
      <c r="HMC500" s="1"/>
      <c r="HMD500" s="1"/>
      <c r="HME500" s="1"/>
      <c r="HMF500" s="1"/>
      <c r="HMG500" s="1"/>
      <c r="HMH500" s="1"/>
      <c r="HMI500" s="1"/>
      <c r="HMJ500" s="1"/>
      <c r="HMK500" s="1"/>
      <c r="HML500" s="1"/>
      <c r="HMM500" s="1"/>
      <c r="HMN500" s="1"/>
      <c r="HMO500" s="1"/>
      <c r="HMP500" s="1"/>
      <c r="HMQ500" s="1"/>
      <c r="HMR500" s="1"/>
      <c r="HMS500" s="1"/>
      <c r="HMT500" s="1"/>
      <c r="HMU500" s="1"/>
      <c r="HMV500" s="1"/>
      <c r="HMW500" s="1"/>
      <c r="HMX500" s="1"/>
      <c r="HMY500" s="1"/>
      <c r="HMZ500" s="1"/>
      <c r="HNA500" s="1"/>
      <c r="HNB500" s="1"/>
      <c r="HNC500" s="1"/>
      <c r="HND500" s="1"/>
      <c r="HNE500" s="1"/>
      <c r="HNF500" s="1"/>
      <c r="HNG500" s="1"/>
      <c r="HNH500" s="1"/>
      <c r="HNI500" s="1"/>
      <c r="HNJ500" s="1"/>
      <c r="HNK500" s="1"/>
      <c r="HNL500" s="1"/>
      <c r="HNM500" s="1"/>
      <c r="HNN500" s="1"/>
      <c r="HNO500" s="1"/>
      <c r="HNP500" s="1"/>
      <c r="HNQ500" s="1"/>
      <c r="HNR500" s="1"/>
      <c r="HNS500" s="1"/>
      <c r="HNT500" s="1"/>
      <c r="HNU500" s="1"/>
      <c r="HNV500" s="1"/>
      <c r="HNW500" s="1"/>
      <c r="HNX500" s="1"/>
      <c r="HNY500" s="1"/>
      <c r="HNZ500" s="1"/>
      <c r="HOA500" s="1"/>
      <c r="HOB500" s="1"/>
      <c r="HOC500" s="1"/>
      <c r="HOD500" s="1"/>
      <c r="HOE500" s="1"/>
      <c r="HOF500" s="1"/>
      <c r="HOG500" s="1"/>
      <c r="HOH500" s="1"/>
      <c r="HOI500" s="1"/>
      <c r="HOJ500" s="1"/>
      <c r="HOK500" s="1"/>
      <c r="HOL500" s="1"/>
      <c r="HOM500" s="1"/>
      <c r="HON500" s="1"/>
      <c r="HOO500" s="1"/>
      <c r="HOP500" s="1"/>
      <c r="HOQ500" s="1"/>
      <c r="HOR500" s="1"/>
      <c r="HOS500" s="1"/>
      <c r="HOT500" s="1"/>
      <c r="HOU500" s="1"/>
      <c r="HOV500" s="1"/>
      <c r="HOW500" s="1"/>
      <c r="HOX500" s="1"/>
      <c r="HOY500" s="1"/>
      <c r="HOZ500" s="1"/>
      <c r="HPA500" s="1"/>
      <c r="HPB500" s="1"/>
      <c r="HPC500" s="1"/>
      <c r="HPD500" s="1"/>
      <c r="HPE500" s="1"/>
      <c r="HPF500" s="1"/>
      <c r="HPG500" s="1"/>
      <c r="HPH500" s="1"/>
      <c r="HPI500" s="1"/>
      <c r="HPJ500" s="1"/>
      <c r="HPK500" s="1"/>
      <c r="HPL500" s="1"/>
      <c r="HPM500" s="1"/>
      <c r="HPN500" s="1"/>
      <c r="HPO500" s="1"/>
      <c r="HPP500" s="1"/>
      <c r="HPQ500" s="1"/>
      <c r="HPR500" s="1"/>
      <c r="HPS500" s="1"/>
      <c r="HPT500" s="1"/>
      <c r="HPU500" s="1"/>
      <c r="HPV500" s="1"/>
      <c r="HPW500" s="1"/>
      <c r="HPX500" s="1"/>
      <c r="HPY500" s="1"/>
      <c r="HPZ500" s="1"/>
      <c r="HQA500" s="1"/>
      <c r="HQB500" s="1"/>
      <c r="HQC500" s="1"/>
      <c r="HQD500" s="1"/>
      <c r="HQE500" s="1"/>
      <c r="HQF500" s="1"/>
      <c r="HQG500" s="1"/>
      <c r="HQH500" s="1"/>
      <c r="HQI500" s="1"/>
      <c r="HQJ500" s="1"/>
      <c r="HQK500" s="1"/>
      <c r="HQL500" s="1"/>
      <c r="HQM500" s="1"/>
      <c r="HQN500" s="1"/>
      <c r="HQO500" s="1"/>
      <c r="HQP500" s="1"/>
      <c r="HQQ500" s="1"/>
      <c r="HQR500" s="1"/>
      <c r="HQS500" s="1"/>
      <c r="HQT500" s="1"/>
      <c r="HQU500" s="1"/>
      <c r="HQV500" s="1"/>
      <c r="HQW500" s="1"/>
      <c r="HQX500" s="1"/>
      <c r="HQY500" s="1"/>
      <c r="HQZ500" s="1"/>
      <c r="HRA500" s="1"/>
      <c r="HRB500" s="1"/>
      <c r="HRC500" s="1"/>
      <c r="HRD500" s="1"/>
      <c r="HRE500" s="1"/>
      <c r="HRF500" s="1"/>
      <c r="HRG500" s="1"/>
      <c r="HRH500" s="1"/>
      <c r="HRI500" s="1"/>
      <c r="HRJ500" s="1"/>
      <c r="HRK500" s="1"/>
      <c r="HRL500" s="1"/>
      <c r="HRM500" s="1"/>
      <c r="HRN500" s="1"/>
      <c r="HRO500" s="1"/>
      <c r="HRP500" s="1"/>
      <c r="HRQ500" s="1"/>
      <c r="HRR500" s="1"/>
      <c r="HRS500" s="1"/>
      <c r="HRT500" s="1"/>
      <c r="HRU500" s="1"/>
      <c r="HRV500" s="1"/>
      <c r="HRW500" s="1"/>
      <c r="HRX500" s="1"/>
      <c r="HRY500" s="1"/>
      <c r="HRZ500" s="1"/>
      <c r="HSA500" s="1"/>
      <c r="HSB500" s="1"/>
      <c r="HSC500" s="1"/>
      <c r="HSD500" s="1"/>
      <c r="HSE500" s="1"/>
      <c r="HSF500" s="1"/>
      <c r="HSG500" s="1"/>
      <c r="HSH500" s="1"/>
      <c r="HSI500" s="1"/>
      <c r="HSJ500" s="1"/>
      <c r="HSK500" s="1"/>
      <c r="HSL500" s="1"/>
      <c r="HSM500" s="1"/>
      <c r="HSN500" s="1"/>
      <c r="HSO500" s="1"/>
      <c r="HSP500" s="1"/>
      <c r="HSQ500" s="1"/>
      <c r="HSR500" s="1"/>
      <c r="HSS500" s="1"/>
      <c r="HST500" s="1"/>
      <c r="HSU500" s="1"/>
      <c r="HSV500" s="1"/>
      <c r="HSW500" s="1"/>
      <c r="HSX500" s="1"/>
      <c r="HSY500" s="1"/>
      <c r="HSZ500" s="1"/>
      <c r="HTA500" s="1"/>
      <c r="HTB500" s="1"/>
      <c r="HTC500" s="1"/>
      <c r="HTD500" s="1"/>
      <c r="HTE500" s="1"/>
      <c r="HTF500" s="1"/>
      <c r="HTG500" s="1"/>
      <c r="HTH500" s="1"/>
      <c r="HTI500" s="1"/>
      <c r="HTJ500" s="1"/>
      <c r="HTK500" s="1"/>
      <c r="HTL500" s="1"/>
      <c r="HTM500" s="1"/>
      <c r="HTN500" s="1"/>
      <c r="HTO500" s="1"/>
      <c r="HTP500" s="1"/>
      <c r="HTQ500" s="1"/>
      <c r="HTR500" s="1"/>
      <c r="HTS500" s="1"/>
      <c r="HTT500" s="1"/>
      <c r="HTU500" s="1"/>
      <c r="HTV500" s="1"/>
      <c r="HTW500" s="1"/>
      <c r="HTX500" s="1"/>
      <c r="HTY500" s="1"/>
      <c r="HTZ500" s="1"/>
      <c r="HUA500" s="1"/>
      <c r="HUB500" s="1"/>
      <c r="HUC500" s="1"/>
      <c r="HUD500" s="1"/>
      <c r="HUE500" s="1"/>
      <c r="HUF500" s="1"/>
      <c r="HUG500" s="1"/>
      <c r="HUH500" s="1"/>
      <c r="HUI500" s="1"/>
      <c r="HUJ500" s="1"/>
      <c r="HUK500" s="1"/>
      <c r="HUL500" s="1"/>
      <c r="HUM500" s="1"/>
      <c r="HUN500" s="1"/>
      <c r="HUO500" s="1"/>
      <c r="HUP500" s="1"/>
      <c r="HUQ500" s="1"/>
      <c r="HUR500" s="1"/>
      <c r="HUS500" s="1"/>
      <c r="HUT500" s="1"/>
      <c r="HUU500" s="1"/>
      <c r="HUV500" s="1"/>
      <c r="HUW500" s="1"/>
      <c r="HUX500" s="1"/>
      <c r="HUY500" s="1"/>
      <c r="HUZ500" s="1"/>
      <c r="HVA500" s="1"/>
      <c r="HVB500" s="1"/>
      <c r="HVC500" s="1"/>
      <c r="HVD500" s="1"/>
      <c r="HVE500" s="1"/>
      <c r="HVF500" s="1"/>
      <c r="HVG500" s="1"/>
      <c r="HVH500" s="1"/>
      <c r="HVI500" s="1"/>
      <c r="HVJ500" s="1"/>
      <c r="HVK500" s="1"/>
      <c r="HVL500" s="1"/>
      <c r="HVM500" s="1"/>
      <c r="HVN500" s="1"/>
      <c r="HVO500" s="1"/>
      <c r="HVP500" s="1"/>
      <c r="HVQ500" s="1"/>
      <c r="HVR500" s="1"/>
      <c r="HVS500" s="1"/>
      <c r="HVT500" s="1"/>
      <c r="HVU500" s="1"/>
      <c r="HVV500" s="1"/>
      <c r="HVW500" s="1"/>
      <c r="HVX500" s="1"/>
      <c r="HVY500" s="1"/>
      <c r="HVZ500" s="1"/>
      <c r="HWA500" s="1"/>
      <c r="HWB500" s="1"/>
      <c r="HWC500" s="1"/>
      <c r="HWD500" s="1"/>
      <c r="HWE500" s="1"/>
      <c r="HWF500" s="1"/>
      <c r="HWG500" s="1"/>
      <c r="HWH500" s="1"/>
      <c r="HWI500" s="1"/>
      <c r="HWJ500" s="1"/>
      <c r="HWK500" s="1"/>
      <c r="HWL500" s="1"/>
      <c r="HWM500" s="1"/>
      <c r="HWN500" s="1"/>
      <c r="HWO500" s="1"/>
      <c r="HWP500" s="1"/>
      <c r="HWQ500" s="1"/>
      <c r="HWR500" s="1"/>
      <c r="HWS500" s="1"/>
      <c r="HWT500" s="1"/>
      <c r="HWU500" s="1"/>
      <c r="HWV500" s="1"/>
      <c r="HWW500" s="1"/>
      <c r="HWX500" s="1"/>
      <c r="HWY500" s="1"/>
      <c r="HWZ500" s="1"/>
      <c r="HXA500" s="1"/>
      <c r="HXB500" s="1"/>
      <c r="HXC500" s="1"/>
      <c r="HXD500" s="1"/>
      <c r="HXE500" s="1"/>
      <c r="HXF500" s="1"/>
      <c r="HXG500" s="1"/>
      <c r="HXH500" s="1"/>
      <c r="HXI500" s="1"/>
      <c r="HXJ500" s="1"/>
      <c r="HXK500" s="1"/>
      <c r="HXL500" s="1"/>
      <c r="HXM500" s="1"/>
      <c r="HXN500" s="1"/>
      <c r="HXO500" s="1"/>
      <c r="HXP500" s="1"/>
      <c r="HXQ500" s="1"/>
      <c r="HXR500" s="1"/>
      <c r="HXS500" s="1"/>
      <c r="HXT500" s="1"/>
      <c r="HXU500" s="1"/>
      <c r="HXV500" s="1"/>
      <c r="HXW500" s="1"/>
      <c r="HXX500" s="1"/>
      <c r="HXY500" s="1"/>
      <c r="HXZ500" s="1"/>
      <c r="HYA500" s="1"/>
      <c r="HYB500" s="1"/>
      <c r="HYC500" s="1"/>
      <c r="HYD500" s="1"/>
      <c r="HYE500" s="1"/>
      <c r="HYF500" s="1"/>
      <c r="HYG500" s="1"/>
      <c r="HYH500" s="1"/>
      <c r="HYI500" s="1"/>
      <c r="HYJ500" s="1"/>
      <c r="HYK500" s="1"/>
      <c r="HYL500" s="1"/>
      <c r="HYM500" s="1"/>
      <c r="HYN500" s="1"/>
      <c r="HYO500" s="1"/>
      <c r="HYP500" s="1"/>
      <c r="HYQ500" s="1"/>
      <c r="HYR500" s="1"/>
      <c r="HYS500" s="1"/>
      <c r="HYT500" s="1"/>
      <c r="HYU500" s="1"/>
      <c r="HYV500" s="1"/>
      <c r="HYW500" s="1"/>
      <c r="HYX500" s="1"/>
      <c r="HYY500" s="1"/>
      <c r="HYZ500" s="1"/>
      <c r="HZA500" s="1"/>
      <c r="HZB500" s="1"/>
      <c r="HZC500" s="1"/>
      <c r="HZD500" s="1"/>
      <c r="HZE500" s="1"/>
      <c r="HZF500" s="1"/>
      <c r="HZG500" s="1"/>
      <c r="HZH500" s="1"/>
      <c r="HZI500" s="1"/>
      <c r="HZJ500" s="1"/>
      <c r="HZK500" s="1"/>
      <c r="HZL500" s="1"/>
      <c r="HZM500" s="1"/>
      <c r="HZN500" s="1"/>
      <c r="HZO500" s="1"/>
      <c r="HZP500" s="1"/>
      <c r="HZQ500" s="1"/>
      <c r="HZR500" s="1"/>
      <c r="HZS500" s="1"/>
      <c r="HZT500" s="1"/>
      <c r="HZU500" s="1"/>
      <c r="HZV500" s="1"/>
      <c r="HZW500" s="1"/>
      <c r="HZX500" s="1"/>
      <c r="HZY500" s="1"/>
      <c r="HZZ500" s="1"/>
      <c r="IAA500" s="1"/>
      <c r="IAB500" s="1"/>
      <c r="IAC500" s="1"/>
      <c r="IAD500" s="1"/>
      <c r="IAE500" s="1"/>
      <c r="IAF500" s="1"/>
      <c r="IAG500" s="1"/>
      <c r="IAH500" s="1"/>
      <c r="IAI500" s="1"/>
      <c r="IAJ500" s="1"/>
      <c r="IAK500" s="1"/>
      <c r="IAL500" s="1"/>
      <c r="IAM500" s="1"/>
      <c r="IAN500" s="1"/>
      <c r="IAO500" s="1"/>
      <c r="IAP500" s="1"/>
      <c r="IAQ500" s="1"/>
      <c r="IAR500" s="1"/>
      <c r="IAS500" s="1"/>
      <c r="IAT500" s="1"/>
      <c r="IAU500" s="1"/>
      <c r="IAV500" s="1"/>
      <c r="IAW500" s="1"/>
      <c r="IAX500" s="1"/>
      <c r="IAY500" s="1"/>
      <c r="IAZ500" s="1"/>
      <c r="IBA500" s="1"/>
      <c r="IBB500" s="1"/>
      <c r="IBC500" s="1"/>
      <c r="IBD500" s="1"/>
      <c r="IBE500" s="1"/>
      <c r="IBF500" s="1"/>
      <c r="IBG500" s="1"/>
      <c r="IBH500" s="1"/>
      <c r="IBI500" s="1"/>
      <c r="IBJ500" s="1"/>
      <c r="IBK500" s="1"/>
      <c r="IBL500" s="1"/>
      <c r="IBM500" s="1"/>
      <c r="IBN500" s="1"/>
      <c r="IBO500" s="1"/>
      <c r="IBP500" s="1"/>
      <c r="IBQ500" s="1"/>
      <c r="IBR500" s="1"/>
      <c r="IBS500" s="1"/>
      <c r="IBT500" s="1"/>
      <c r="IBU500" s="1"/>
      <c r="IBV500" s="1"/>
      <c r="IBW500" s="1"/>
      <c r="IBX500" s="1"/>
      <c r="IBY500" s="1"/>
      <c r="IBZ500" s="1"/>
      <c r="ICA500" s="1"/>
      <c r="ICB500" s="1"/>
      <c r="ICC500" s="1"/>
      <c r="ICD500" s="1"/>
      <c r="ICE500" s="1"/>
      <c r="ICF500" s="1"/>
      <c r="ICG500" s="1"/>
      <c r="ICH500" s="1"/>
      <c r="ICI500" s="1"/>
      <c r="ICJ500" s="1"/>
      <c r="ICK500" s="1"/>
      <c r="ICL500" s="1"/>
      <c r="ICM500" s="1"/>
      <c r="ICN500" s="1"/>
      <c r="ICO500" s="1"/>
      <c r="ICP500" s="1"/>
      <c r="ICQ500" s="1"/>
      <c r="ICR500" s="1"/>
      <c r="ICS500" s="1"/>
      <c r="ICT500" s="1"/>
      <c r="ICU500" s="1"/>
      <c r="ICV500" s="1"/>
      <c r="ICW500" s="1"/>
      <c r="ICX500" s="1"/>
      <c r="ICY500" s="1"/>
      <c r="ICZ500" s="1"/>
      <c r="IDA500" s="1"/>
      <c r="IDB500" s="1"/>
      <c r="IDC500" s="1"/>
      <c r="IDD500" s="1"/>
      <c r="IDE500" s="1"/>
      <c r="IDF500" s="1"/>
      <c r="IDG500" s="1"/>
      <c r="IDH500" s="1"/>
      <c r="IDI500" s="1"/>
      <c r="IDJ500" s="1"/>
      <c r="IDK500" s="1"/>
      <c r="IDL500" s="1"/>
      <c r="IDM500" s="1"/>
      <c r="IDN500" s="1"/>
      <c r="IDO500" s="1"/>
      <c r="IDP500" s="1"/>
      <c r="IDQ500" s="1"/>
      <c r="IDR500" s="1"/>
      <c r="IDS500" s="1"/>
      <c r="IDT500" s="1"/>
      <c r="IDU500" s="1"/>
      <c r="IDV500" s="1"/>
      <c r="IDW500" s="1"/>
      <c r="IDX500" s="1"/>
      <c r="IDY500" s="1"/>
      <c r="IDZ500" s="1"/>
      <c r="IEA500" s="1"/>
      <c r="IEB500" s="1"/>
      <c r="IEC500" s="1"/>
      <c r="IED500" s="1"/>
      <c r="IEE500" s="1"/>
      <c r="IEF500" s="1"/>
      <c r="IEG500" s="1"/>
      <c r="IEH500" s="1"/>
      <c r="IEI500" s="1"/>
      <c r="IEJ500" s="1"/>
      <c r="IEK500" s="1"/>
      <c r="IEL500" s="1"/>
      <c r="IEM500" s="1"/>
      <c r="IEN500" s="1"/>
      <c r="IEO500" s="1"/>
      <c r="IEP500" s="1"/>
      <c r="IEQ500" s="1"/>
      <c r="IER500" s="1"/>
      <c r="IES500" s="1"/>
      <c r="IET500" s="1"/>
      <c r="IEU500" s="1"/>
      <c r="IEV500" s="1"/>
      <c r="IEW500" s="1"/>
      <c r="IEX500" s="1"/>
      <c r="IEY500" s="1"/>
      <c r="IEZ500" s="1"/>
      <c r="IFA500" s="1"/>
      <c r="IFB500" s="1"/>
      <c r="IFC500" s="1"/>
      <c r="IFD500" s="1"/>
      <c r="IFE500" s="1"/>
      <c r="IFF500" s="1"/>
      <c r="IFG500" s="1"/>
      <c r="IFH500" s="1"/>
      <c r="IFI500" s="1"/>
      <c r="IFJ500" s="1"/>
      <c r="IFK500" s="1"/>
      <c r="IFL500" s="1"/>
      <c r="IFM500" s="1"/>
      <c r="IFN500" s="1"/>
      <c r="IFO500" s="1"/>
      <c r="IFP500" s="1"/>
      <c r="IFQ500" s="1"/>
      <c r="IFR500" s="1"/>
      <c r="IFS500" s="1"/>
      <c r="IFT500" s="1"/>
      <c r="IFU500" s="1"/>
      <c r="IFV500" s="1"/>
      <c r="IFW500" s="1"/>
      <c r="IFX500" s="1"/>
      <c r="IFY500" s="1"/>
      <c r="IFZ500" s="1"/>
      <c r="IGA500" s="1"/>
      <c r="IGB500" s="1"/>
      <c r="IGC500" s="1"/>
      <c r="IGD500" s="1"/>
      <c r="IGE500" s="1"/>
      <c r="IGF500" s="1"/>
      <c r="IGG500" s="1"/>
      <c r="IGH500" s="1"/>
      <c r="IGI500" s="1"/>
      <c r="IGJ500" s="1"/>
      <c r="IGK500" s="1"/>
      <c r="IGL500" s="1"/>
      <c r="IGM500" s="1"/>
      <c r="IGN500" s="1"/>
      <c r="IGO500" s="1"/>
      <c r="IGP500" s="1"/>
      <c r="IGQ500" s="1"/>
      <c r="IGR500" s="1"/>
      <c r="IGS500" s="1"/>
      <c r="IGT500" s="1"/>
      <c r="IGU500" s="1"/>
      <c r="IGV500" s="1"/>
      <c r="IGW500" s="1"/>
      <c r="IGX500" s="1"/>
      <c r="IGY500" s="1"/>
      <c r="IGZ500" s="1"/>
      <c r="IHA500" s="1"/>
      <c r="IHB500" s="1"/>
      <c r="IHC500" s="1"/>
      <c r="IHD500" s="1"/>
      <c r="IHE500" s="1"/>
      <c r="IHF500" s="1"/>
      <c r="IHG500" s="1"/>
      <c r="IHH500" s="1"/>
      <c r="IHI500" s="1"/>
      <c r="IHJ500" s="1"/>
      <c r="IHK500" s="1"/>
      <c r="IHL500" s="1"/>
      <c r="IHM500" s="1"/>
      <c r="IHN500" s="1"/>
      <c r="IHO500" s="1"/>
      <c r="IHP500" s="1"/>
      <c r="IHQ500" s="1"/>
      <c r="IHR500" s="1"/>
      <c r="IHS500" s="1"/>
      <c r="IHT500" s="1"/>
      <c r="IHU500" s="1"/>
      <c r="IHV500" s="1"/>
      <c r="IHW500" s="1"/>
      <c r="IHX500" s="1"/>
      <c r="IHY500" s="1"/>
      <c r="IHZ500" s="1"/>
      <c r="IIA500" s="1"/>
      <c r="IIB500" s="1"/>
      <c r="IIC500" s="1"/>
      <c r="IID500" s="1"/>
      <c r="IIE500" s="1"/>
      <c r="IIF500" s="1"/>
      <c r="IIG500" s="1"/>
      <c r="IIH500" s="1"/>
      <c r="III500" s="1"/>
      <c r="IIJ500" s="1"/>
      <c r="IIK500" s="1"/>
      <c r="IIL500" s="1"/>
      <c r="IIM500" s="1"/>
      <c r="IIN500" s="1"/>
      <c r="IIO500" s="1"/>
      <c r="IIP500" s="1"/>
      <c r="IIQ500" s="1"/>
      <c r="IIR500" s="1"/>
      <c r="IIS500" s="1"/>
      <c r="IIT500" s="1"/>
      <c r="IIU500" s="1"/>
      <c r="IIV500" s="1"/>
      <c r="IIW500" s="1"/>
      <c r="IIX500" s="1"/>
      <c r="IIY500" s="1"/>
      <c r="IIZ500" s="1"/>
      <c r="IJA500" s="1"/>
      <c r="IJB500" s="1"/>
      <c r="IJC500" s="1"/>
      <c r="IJD500" s="1"/>
      <c r="IJE500" s="1"/>
      <c r="IJF500" s="1"/>
      <c r="IJG500" s="1"/>
      <c r="IJH500" s="1"/>
      <c r="IJI500" s="1"/>
      <c r="IJJ500" s="1"/>
      <c r="IJK500" s="1"/>
      <c r="IJL500" s="1"/>
      <c r="IJM500" s="1"/>
      <c r="IJN500" s="1"/>
      <c r="IJO500" s="1"/>
      <c r="IJP500" s="1"/>
      <c r="IJQ500" s="1"/>
      <c r="IJR500" s="1"/>
      <c r="IJS500" s="1"/>
      <c r="IJT500" s="1"/>
      <c r="IJU500" s="1"/>
      <c r="IJV500" s="1"/>
      <c r="IJW500" s="1"/>
      <c r="IJX500" s="1"/>
      <c r="IJY500" s="1"/>
      <c r="IJZ500" s="1"/>
      <c r="IKA500" s="1"/>
      <c r="IKB500" s="1"/>
      <c r="IKC500" s="1"/>
      <c r="IKD500" s="1"/>
      <c r="IKE500" s="1"/>
      <c r="IKF500" s="1"/>
      <c r="IKG500" s="1"/>
      <c r="IKH500" s="1"/>
      <c r="IKI500" s="1"/>
      <c r="IKJ500" s="1"/>
      <c r="IKK500" s="1"/>
      <c r="IKL500" s="1"/>
      <c r="IKM500" s="1"/>
      <c r="IKN500" s="1"/>
      <c r="IKO500" s="1"/>
      <c r="IKP500" s="1"/>
      <c r="IKQ500" s="1"/>
      <c r="IKR500" s="1"/>
      <c r="IKS500" s="1"/>
      <c r="IKT500" s="1"/>
      <c r="IKU500" s="1"/>
      <c r="IKV500" s="1"/>
      <c r="IKW500" s="1"/>
      <c r="IKX500" s="1"/>
      <c r="IKY500" s="1"/>
      <c r="IKZ500" s="1"/>
      <c r="ILA500" s="1"/>
      <c r="ILB500" s="1"/>
      <c r="ILC500" s="1"/>
      <c r="ILD500" s="1"/>
      <c r="ILE500" s="1"/>
      <c r="ILF500" s="1"/>
      <c r="ILG500" s="1"/>
      <c r="ILH500" s="1"/>
      <c r="ILI500" s="1"/>
      <c r="ILJ500" s="1"/>
      <c r="ILK500" s="1"/>
      <c r="ILL500" s="1"/>
      <c r="ILM500" s="1"/>
      <c r="ILN500" s="1"/>
      <c r="ILO500" s="1"/>
      <c r="ILP500" s="1"/>
      <c r="ILQ500" s="1"/>
      <c r="ILR500" s="1"/>
      <c r="ILS500" s="1"/>
      <c r="ILT500" s="1"/>
      <c r="ILU500" s="1"/>
      <c r="ILV500" s="1"/>
      <c r="ILW500" s="1"/>
      <c r="ILX500" s="1"/>
      <c r="ILY500" s="1"/>
      <c r="ILZ500" s="1"/>
      <c r="IMA500" s="1"/>
      <c r="IMB500" s="1"/>
      <c r="IMC500" s="1"/>
      <c r="IMD500" s="1"/>
      <c r="IME500" s="1"/>
      <c r="IMF500" s="1"/>
      <c r="IMG500" s="1"/>
      <c r="IMH500" s="1"/>
      <c r="IMI500" s="1"/>
      <c r="IMJ500" s="1"/>
      <c r="IMK500" s="1"/>
      <c r="IML500" s="1"/>
      <c r="IMM500" s="1"/>
      <c r="IMN500" s="1"/>
      <c r="IMO500" s="1"/>
      <c r="IMP500" s="1"/>
      <c r="IMQ500" s="1"/>
      <c r="IMR500" s="1"/>
      <c r="IMS500" s="1"/>
      <c r="IMT500" s="1"/>
      <c r="IMU500" s="1"/>
      <c r="IMV500" s="1"/>
      <c r="IMW500" s="1"/>
      <c r="IMX500" s="1"/>
      <c r="IMY500" s="1"/>
      <c r="IMZ500" s="1"/>
      <c r="INA500" s="1"/>
      <c r="INB500" s="1"/>
      <c r="INC500" s="1"/>
      <c r="IND500" s="1"/>
      <c r="INE500" s="1"/>
      <c r="INF500" s="1"/>
      <c r="ING500" s="1"/>
      <c r="INH500" s="1"/>
      <c r="INI500" s="1"/>
      <c r="INJ500" s="1"/>
      <c r="INK500" s="1"/>
      <c r="INL500" s="1"/>
      <c r="INM500" s="1"/>
      <c r="INN500" s="1"/>
      <c r="INO500" s="1"/>
      <c r="INP500" s="1"/>
      <c r="INQ500" s="1"/>
      <c r="INR500" s="1"/>
      <c r="INS500" s="1"/>
      <c r="INT500" s="1"/>
      <c r="INU500" s="1"/>
      <c r="INV500" s="1"/>
      <c r="INW500" s="1"/>
      <c r="INX500" s="1"/>
      <c r="INY500" s="1"/>
      <c r="INZ500" s="1"/>
      <c r="IOA500" s="1"/>
      <c r="IOB500" s="1"/>
      <c r="IOC500" s="1"/>
      <c r="IOD500" s="1"/>
      <c r="IOE500" s="1"/>
      <c r="IOF500" s="1"/>
      <c r="IOG500" s="1"/>
      <c r="IOH500" s="1"/>
      <c r="IOI500" s="1"/>
      <c r="IOJ500" s="1"/>
      <c r="IOK500" s="1"/>
      <c r="IOL500" s="1"/>
      <c r="IOM500" s="1"/>
      <c r="ION500" s="1"/>
      <c r="IOO500" s="1"/>
      <c r="IOP500" s="1"/>
      <c r="IOQ500" s="1"/>
      <c r="IOR500" s="1"/>
      <c r="IOS500" s="1"/>
      <c r="IOT500" s="1"/>
      <c r="IOU500" s="1"/>
      <c r="IOV500" s="1"/>
      <c r="IOW500" s="1"/>
      <c r="IOX500" s="1"/>
      <c r="IOY500" s="1"/>
      <c r="IOZ500" s="1"/>
      <c r="IPA500" s="1"/>
      <c r="IPB500" s="1"/>
      <c r="IPC500" s="1"/>
      <c r="IPD500" s="1"/>
      <c r="IPE500" s="1"/>
      <c r="IPF500" s="1"/>
      <c r="IPG500" s="1"/>
      <c r="IPH500" s="1"/>
      <c r="IPI500" s="1"/>
      <c r="IPJ500" s="1"/>
      <c r="IPK500" s="1"/>
      <c r="IPL500" s="1"/>
      <c r="IPM500" s="1"/>
      <c r="IPN500" s="1"/>
      <c r="IPO500" s="1"/>
      <c r="IPP500" s="1"/>
      <c r="IPQ500" s="1"/>
      <c r="IPR500" s="1"/>
      <c r="IPS500" s="1"/>
      <c r="IPT500" s="1"/>
      <c r="IPU500" s="1"/>
      <c r="IPV500" s="1"/>
      <c r="IPW500" s="1"/>
      <c r="IPX500" s="1"/>
      <c r="IPY500" s="1"/>
      <c r="IPZ500" s="1"/>
      <c r="IQA500" s="1"/>
      <c r="IQB500" s="1"/>
      <c r="IQC500" s="1"/>
      <c r="IQD500" s="1"/>
      <c r="IQE500" s="1"/>
      <c r="IQF500" s="1"/>
      <c r="IQG500" s="1"/>
      <c r="IQH500" s="1"/>
      <c r="IQI500" s="1"/>
      <c r="IQJ500" s="1"/>
      <c r="IQK500" s="1"/>
      <c r="IQL500" s="1"/>
      <c r="IQM500" s="1"/>
      <c r="IQN500" s="1"/>
      <c r="IQO500" s="1"/>
      <c r="IQP500" s="1"/>
      <c r="IQQ500" s="1"/>
      <c r="IQR500" s="1"/>
      <c r="IQS500" s="1"/>
      <c r="IQT500" s="1"/>
      <c r="IQU500" s="1"/>
      <c r="IQV500" s="1"/>
      <c r="IQW500" s="1"/>
      <c r="IQX500" s="1"/>
      <c r="IQY500" s="1"/>
      <c r="IQZ500" s="1"/>
      <c r="IRA500" s="1"/>
      <c r="IRB500" s="1"/>
      <c r="IRC500" s="1"/>
      <c r="IRD500" s="1"/>
      <c r="IRE500" s="1"/>
      <c r="IRF500" s="1"/>
      <c r="IRG500" s="1"/>
      <c r="IRH500" s="1"/>
      <c r="IRI500" s="1"/>
      <c r="IRJ500" s="1"/>
      <c r="IRK500" s="1"/>
      <c r="IRL500" s="1"/>
      <c r="IRM500" s="1"/>
      <c r="IRN500" s="1"/>
      <c r="IRO500" s="1"/>
      <c r="IRP500" s="1"/>
      <c r="IRQ500" s="1"/>
      <c r="IRR500" s="1"/>
      <c r="IRS500" s="1"/>
      <c r="IRT500" s="1"/>
      <c r="IRU500" s="1"/>
      <c r="IRV500" s="1"/>
      <c r="IRW500" s="1"/>
      <c r="IRX500" s="1"/>
      <c r="IRY500" s="1"/>
      <c r="IRZ500" s="1"/>
      <c r="ISA500" s="1"/>
      <c r="ISB500" s="1"/>
      <c r="ISC500" s="1"/>
      <c r="ISD500" s="1"/>
      <c r="ISE500" s="1"/>
      <c r="ISF500" s="1"/>
      <c r="ISG500" s="1"/>
      <c r="ISH500" s="1"/>
      <c r="ISI500" s="1"/>
      <c r="ISJ500" s="1"/>
      <c r="ISK500" s="1"/>
      <c r="ISL500" s="1"/>
      <c r="ISM500" s="1"/>
      <c r="ISN500" s="1"/>
      <c r="ISO500" s="1"/>
      <c r="ISP500" s="1"/>
      <c r="ISQ500" s="1"/>
      <c r="ISR500" s="1"/>
      <c r="ISS500" s="1"/>
      <c r="IST500" s="1"/>
      <c r="ISU500" s="1"/>
      <c r="ISV500" s="1"/>
      <c r="ISW500" s="1"/>
      <c r="ISX500" s="1"/>
      <c r="ISY500" s="1"/>
      <c r="ISZ500" s="1"/>
      <c r="ITA500" s="1"/>
      <c r="ITB500" s="1"/>
      <c r="ITC500" s="1"/>
      <c r="ITD500" s="1"/>
      <c r="ITE500" s="1"/>
      <c r="ITF500" s="1"/>
      <c r="ITG500" s="1"/>
      <c r="ITH500" s="1"/>
      <c r="ITI500" s="1"/>
      <c r="ITJ500" s="1"/>
      <c r="ITK500" s="1"/>
      <c r="ITL500" s="1"/>
      <c r="ITM500" s="1"/>
      <c r="ITN500" s="1"/>
      <c r="ITO500" s="1"/>
      <c r="ITP500" s="1"/>
      <c r="ITQ500" s="1"/>
      <c r="ITR500" s="1"/>
      <c r="ITS500" s="1"/>
      <c r="ITT500" s="1"/>
      <c r="ITU500" s="1"/>
      <c r="ITV500" s="1"/>
      <c r="ITW500" s="1"/>
      <c r="ITX500" s="1"/>
      <c r="ITY500" s="1"/>
      <c r="ITZ500" s="1"/>
      <c r="IUA500" s="1"/>
      <c r="IUB500" s="1"/>
      <c r="IUC500" s="1"/>
      <c r="IUD500" s="1"/>
      <c r="IUE500" s="1"/>
      <c r="IUF500" s="1"/>
      <c r="IUG500" s="1"/>
      <c r="IUH500" s="1"/>
      <c r="IUI500" s="1"/>
      <c r="IUJ500" s="1"/>
      <c r="IUK500" s="1"/>
      <c r="IUL500" s="1"/>
      <c r="IUM500" s="1"/>
      <c r="IUN500" s="1"/>
      <c r="IUO500" s="1"/>
      <c r="IUP500" s="1"/>
      <c r="IUQ500" s="1"/>
      <c r="IUR500" s="1"/>
      <c r="IUS500" s="1"/>
      <c r="IUT500" s="1"/>
      <c r="IUU500" s="1"/>
      <c r="IUV500" s="1"/>
      <c r="IUW500" s="1"/>
      <c r="IUX500" s="1"/>
      <c r="IUY500" s="1"/>
      <c r="IUZ500" s="1"/>
      <c r="IVA500" s="1"/>
      <c r="IVB500" s="1"/>
      <c r="IVC500" s="1"/>
      <c r="IVD500" s="1"/>
      <c r="IVE500" s="1"/>
      <c r="IVF500" s="1"/>
      <c r="IVG500" s="1"/>
      <c r="IVH500" s="1"/>
      <c r="IVI500" s="1"/>
      <c r="IVJ500" s="1"/>
      <c r="IVK500" s="1"/>
      <c r="IVL500" s="1"/>
      <c r="IVM500" s="1"/>
      <c r="IVN500" s="1"/>
      <c r="IVO500" s="1"/>
      <c r="IVP500" s="1"/>
      <c r="IVQ500" s="1"/>
      <c r="IVR500" s="1"/>
      <c r="IVS500" s="1"/>
      <c r="IVT500" s="1"/>
      <c r="IVU500" s="1"/>
      <c r="IVV500" s="1"/>
      <c r="IVW500" s="1"/>
      <c r="IVX500" s="1"/>
      <c r="IVY500" s="1"/>
      <c r="IVZ500" s="1"/>
      <c r="IWA500" s="1"/>
      <c r="IWB500" s="1"/>
      <c r="IWC500" s="1"/>
      <c r="IWD500" s="1"/>
      <c r="IWE500" s="1"/>
      <c r="IWF500" s="1"/>
      <c r="IWG500" s="1"/>
      <c r="IWH500" s="1"/>
      <c r="IWI500" s="1"/>
      <c r="IWJ500" s="1"/>
      <c r="IWK500" s="1"/>
      <c r="IWL500" s="1"/>
      <c r="IWM500" s="1"/>
      <c r="IWN500" s="1"/>
      <c r="IWO500" s="1"/>
      <c r="IWP500" s="1"/>
      <c r="IWQ500" s="1"/>
      <c r="IWR500" s="1"/>
      <c r="IWS500" s="1"/>
      <c r="IWT500" s="1"/>
      <c r="IWU500" s="1"/>
      <c r="IWV500" s="1"/>
      <c r="IWW500" s="1"/>
      <c r="IWX500" s="1"/>
      <c r="IWY500" s="1"/>
      <c r="IWZ500" s="1"/>
      <c r="IXA500" s="1"/>
      <c r="IXB500" s="1"/>
      <c r="IXC500" s="1"/>
      <c r="IXD500" s="1"/>
      <c r="IXE500" s="1"/>
      <c r="IXF500" s="1"/>
      <c r="IXG500" s="1"/>
      <c r="IXH500" s="1"/>
      <c r="IXI500" s="1"/>
      <c r="IXJ500" s="1"/>
      <c r="IXK500" s="1"/>
      <c r="IXL500" s="1"/>
      <c r="IXM500" s="1"/>
      <c r="IXN500" s="1"/>
      <c r="IXO500" s="1"/>
      <c r="IXP500" s="1"/>
      <c r="IXQ500" s="1"/>
      <c r="IXR500" s="1"/>
      <c r="IXS500" s="1"/>
      <c r="IXT500" s="1"/>
      <c r="IXU500" s="1"/>
      <c r="IXV500" s="1"/>
      <c r="IXW500" s="1"/>
      <c r="IXX500" s="1"/>
      <c r="IXY500" s="1"/>
      <c r="IXZ500" s="1"/>
      <c r="IYA500" s="1"/>
      <c r="IYB500" s="1"/>
      <c r="IYC500" s="1"/>
      <c r="IYD500" s="1"/>
      <c r="IYE500" s="1"/>
      <c r="IYF500" s="1"/>
      <c r="IYG500" s="1"/>
      <c r="IYH500" s="1"/>
      <c r="IYI500" s="1"/>
      <c r="IYJ500" s="1"/>
      <c r="IYK500" s="1"/>
      <c r="IYL500" s="1"/>
      <c r="IYM500" s="1"/>
      <c r="IYN500" s="1"/>
      <c r="IYO500" s="1"/>
      <c r="IYP500" s="1"/>
      <c r="IYQ500" s="1"/>
      <c r="IYR500" s="1"/>
      <c r="IYS500" s="1"/>
      <c r="IYT500" s="1"/>
      <c r="IYU500" s="1"/>
      <c r="IYV500" s="1"/>
      <c r="IYW500" s="1"/>
      <c r="IYX500" s="1"/>
      <c r="IYY500" s="1"/>
      <c r="IYZ500" s="1"/>
      <c r="IZA500" s="1"/>
      <c r="IZB500" s="1"/>
      <c r="IZC500" s="1"/>
      <c r="IZD500" s="1"/>
      <c r="IZE500" s="1"/>
      <c r="IZF500" s="1"/>
      <c r="IZG500" s="1"/>
      <c r="IZH500" s="1"/>
      <c r="IZI500" s="1"/>
      <c r="IZJ500" s="1"/>
      <c r="IZK500" s="1"/>
      <c r="IZL500" s="1"/>
      <c r="IZM500" s="1"/>
      <c r="IZN500" s="1"/>
      <c r="IZO500" s="1"/>
      <c r="IZP500" s="1"/>
      <c r="IZQ500" s="1"/>
      <c r="IZR500" s="1"/>
      <c r="IZS500" s="1"/>
      <c r="IZT500" s="1"/>
      <c r="IZU500" s="1"/>
      <c r="IZV500" s="1"/>
      <c r="IZW500" s="1"/>
      <c r="IZX500" s="1"/>
      <c r="IZY500" s="1"/>
      <c r="IZZ500" s="1"/>
      <c r="JAA500" s="1"/>
      <c r="JAB500" s="1"/>
      <c r="JAC500" s="1"/>
      <c r="JAD500" s="1"/>
      <c r="JAE500" s="1"/>
      <c r="JAF500" s="1"/>
      <c r="JAG500" s="1"/>
      <c r="JAH500" s="1"/>
      <c r="JAI500" s="1"/>
      <c r="JAJ500" s="1"/>
      <c r="JAK500" s="1"/>
      <c r="JAL500" s="1"/>
      <c r="JAM500" s="1"/>
      <c r="JAN500" s="1"/>
      <c r="JAO500" s="1"/>
      <c r="JAP500" s="1"/>
      <c r="JAQ500" s="1"/>
      <c r="JAR500" s="1"/>
      <c r="JAS500" s="1"/>
      <c r="JAT500" s="1"/>
      <c r="JAU500" s="1"/>
      <c r="JAV500" s="1"/>
      <c r="JAW500" s="1"/>
      <c r="JAX500" s="1"/>
      <c r="JAY500" s="1"/>
      <c r="JAZ500" s="1"/>
      <c r="JBA500" s="1"/>
      <c r="JBB500" s="1"/>
      <c r="JBC500" s="1"/>
      <c r="JBD500" s="1"/>
      <c r="JBE500" s="1"/>
      <c r="JBF500" s="1"/>
      <c r="JBG500" s="1"/>
      <c r="JBH500" s="1"/>
      <c r="JBI500" s="1"/>
      <c r="JBJ500" s="1"/>
      <c r="JBK500" s="1"/>
      <c r="JBL500" s="1"/>
      <c r="JBM500" s="1"/>
      <c r="JBN500" s="1"/>
      <c r="JBO500" s="1"/>
      <c r="JBP500" s="1"/>
      <c r="JBQ500" s="1"/>
      <c r="JBR500" s="1"/>
      <c r="JBS500" s="1"/>
      <c r="JBT500" s="1"/>
      <c r="JBU500" s="1"/>
      <c r="JBV500" s="1"/>
      <c r="JBW500" s="1"/>
      <c r="JBX500" s="1"/>
      <c r="JBY500" s="1"/>
      <c r="JBZ500" s="1"/>
      <c r="JCA500" s="1"/>
      <c r="JCB500" s="1"/>
      <c r="JCC500" s="1"/>
      <c r="JCD500" s="1"/>
      <c r="JCE500" s="1"/>
      <c r="JCF500" s="1"/>
      <c r="JCG500" s="1"/>
      <c r="JCH500" s="1"/>
      <c r="JCI500" s="1"/>
      <c r="JCJ500" s="1"/>
      <c r="JCK500" s="1"/>
      <c r="JCL500" s="1"/>
      <c r="JCM500" s="1"/>
      <c r="JCN500" s="1"/>
      <c r="JCO500" s="1"/>
      <c r="JCP500" s="1"/>
      <c r="JCQ500" s="1"/>
      <c r="JCR500" s="1"/>
      <c r="JCS500" s="1"/>
      <c r="JCT500" s="1"/>
      <c r="JCU500" s="1"/>
      <c r="JCV500" s="1"/>
      <c r="JCW500" s="1"/>
      <c r="JCX500" s="1"/>
      <c r="JCY500" s="1"/>
      <c r="JCZ500" s="1"/>
      <c r="JDA500" s="1"/>
      <c r="JDB500" s="1"/>
      <c r="JDC500" s="1"/>
      <c r="JDD500" s="1"/>
      <c r="JDE500" s="1"/>
      <c r="JDF500" s="1"/>
      <c r="JDG500" s="1"/>
      <c r="JDH500" s="1"/>
      <c r="JDI500" s="1"/>
      <c r="JDJ500" s="1"/>
      <c r="JDK500" s="1"/>
      <c r="JDL500" s="1"/>
      <c r="JDM500" s="1"/>
      <c r="JDN500" s="1"/>
      <c r="JDO500" s="1"/>
      <c r="JDP500" s="1"/>
      <c r="JDQ500" s="1"/>
      <c r="JDR500" s="1"/>
      <c r="JDS500" s="1"/>
      <c r="JDT500" s="1"/>
      <c r="JDU500" s="1"/>
      <c r="JDV500" s="1"/>
      <c r="JDW500" s="1"/>
      <c r="JDX500" s="1"/>
      <c r="JDY500" s="1"/>
      <c r="JDZ500" s="1"/>
      <c r="JEA500" s="1"/>
      <c r="JEB500" s="1"/>
      <c r="JEC500" s="1"/>
      <c r="JED500" s="1"/>
      <c r="JEE500" s="1"/>
      <c r="JEF500" s="1"/>
      <c r="JEG500" s="1"/>
      <c r="JEH500" s="1"/>
      <c r="JEI500" s="1"/>
      <c r="JEJ500" s="1"/>
      <c r="JEK500" s="1"/>
      <c r="JEL500" s="1"/>
      <c r="JEM500" s="1"/>
      <c r="JEN500" s="1"/>
      <c r="JEO500" s="1"/>
      <c r="JEP500" s="1"/>
      <c r="JEQ500" s="1"/>
      <c r="JER500" s="1"/>
      <c r="JES500" s="1"/>
      <c r="JET500" s="1"/>
      <c r="JEU500" s="1"/>
      <c r="JEV500" s="1"/>
      <c r="JEW500" s="1"/>
      <c r="JEX500" s="1"/>
      <c r="JEY500" s="1"/>
      <c r="JEZ500" s="1"/>
      <c r="JFA500" s="1"/>
      <c r="JFB500" s="1"/>
      <c r="JFC500" s="1"/>
      <c r="JFD500" s="1"/>
      <c r="JFE500" s="1"/>
      <c r="JFF500" s="1"/>
      <c r="JFG500" s="1"/>
      <c r="JFH500" s="1"/>
      <c r="JFI500" s="1"/>
      <c r="JFJ500" s="1"/>
      <c r="JFK500" s="1"/>
      <c r="JFL500" s="1"/>
      <c r="JFM500" s="1"/>
      <c r="JFN500" s="1"/>
      <c r="JFO500" s="1"/>
      <c r="JFP500" s="1"/>
      <c r="JFQ500" s="1"/>
      <c r="JFR500" s="1"/>
      <c r="JFS500" s="1"/>
      <c r="JFT500" s="1"/>
      <c r="JFU500" s="1"/>
      <c r="JFV500" s="1"/>
      <c r="JFW500" s="1"/>
      <c r="JFX500" s="1"/>
      <c r="JFY500" s="1"/>
      <c r="JFZ500" s="1"/>
      <c r="JGA500" s="1"/>
      <c r="JGB500" s="1"/>
      <c r="JGC500" s="1"/>
      <c r="JGD500" s="1"/>
      <c r="JGE500" s="1"/>
      <c r="JGF500" s="1"/>
      <c r="JGG500" s="1"/>
      <c r="JGH500" s="1"/>
      <c r="JGI500" s="1"/>
      <c r="JGJ500" s="1"/>
      <c r="JGK500" s="1"/>
      <c r="JGL500" s="1"/>
      <c r="JGM500" s="1"/>
      <c r="JGN500" s="1"/>
      <c r="JGO500" s="1"/>
      <c r="JGP500" s="1"/>
      <c r="JGQ500" s="1"/>
      <c r="JGR500" s="1"/>
      <c r="JGS500" s="1"/>
      <c r="JGT500" s="1"/>
      <c r="JGU500" s="1"/>
      <c r="JGV500" s="1"/>
      <c r="JGW500" s="1"/>
      <c r="JGX500" s="1"/>
      <c r="JGY500" s="1"/>
      <c r="JGZ500" s="1"/>
      <c r="JHA500" s="1"/>
      <c r="JHB500" s="1"/>
      <c r="JHC500" s="1"/>
      <c r="JHD500" s="1"/>
      <c r="JHE500" s="1"/>
      <c r="JHF500" s="1"/>
      <c r="JHG500" s="1"/>
      <c r="JHH500" s="1"/>
      <c r="JHI500" s="1"/>
      <c r="JHJ500" s="1"/>
      <c r="JHK500" s="1"/>
      <c r="JHL500" s="1"/>
      <c r="JHM500" s="1"/>
      <c r="JHN500" s="1"/>
      <c r="JHO500" s="1"/>
      <c r="JHP500" s="1"/>
      <c r="JHQ500" s="1"/>
      <c r="JHR500" s="1"/>
      <c r="JHS500" s="1"/>
      <c r="JHT500" s="1"/>
      <c r="JHU500" s="1"/>
      <c r="JHV500" s="1"/>
      <c r="JHW500" s="1"/>
      <c r="JHX500" s="1"/>
      <c r="JHY500" s="1"/>
      <c r="JHZ500" s="1"/>
      <c r="JIA500" s="1"/>
      <c r="JIB500" s="1"/>
      <c r="JIC500" s="1"/>
      <c r="JID500" s="1"/>
      <c r="JIE500" s="1"/>
      <c r="JIF500" s="1"/>
      <c r="JIG500" s="1"/>
      <c r="JIH500" s="1"/>
      <c r="JII500" s="1"/>
      <c r="JIJ500" s="1"/>
      <c r="JIK500" s="1"/>
      <c r="JIL500" s="1"/>
      <c r="JIM500" s="1"/>
      <c r="JIN500" s="1"/>
      <c r="JIO500" s="1"/>
      <c r="JIP500" s="1"/>
      <c r="JIQ500" s="1"/>
      <c r="JIR500" s="1"/>
      <c r="JIS500" s="1"/>
      <c r="JIT500" s="1"/>
      <c r="JIU500" s="1"/>
      <c r="JIV500" s="1"/>
      <c r="JIW500" s="1"/>
      <c r="JIX500" s="1"/>
      <c r="JIY500" s="1"/>
      <c r="JIZ500" s="1"/>
      <c r="JJA500" s="1"/>
      <c r="JJB500" s="1"/>
      <c r="JJC500" s="1"/>
      <c r="JJD500" s="1"/>
      <c r="JJE500" s="1"/>
      <c r="JJF500" s="1"/>
      <c r="JJG500" s="1"/>
      <c r="JJH500" s="1"/>
      <c r="JJI500" s="1"/>
      <c r="JJJ500" s="1"/>
      <c r="JJK500" s="1"/>
      <c r="JJL500" s="1"/>
      <c r="JJM500" s="1"/>
      <c r="JJN500" s="1"/>
      <c r="JJO500" s="1"/>
      <c r="JJP500" s="1"/>
      <c r="JJQ500" s="1"/>
      <c r="JJR500" s="1"/>
      <c r="JJS500" s="1"/>
      <c r="JJT500" s="1"/>
      <c r="JJU500" s="1"/>
      <c r="JJV500" s="1"/>
      <c r="JJW500" s="1"/>
      <c r="JJX500" s="1"/>
      <c r="JJY500" s="1"/>
      <c r="JJZ500" s="1"/>
      <c r="JKA500" s="1"/>
      <c r="JKB500" s="1"/>
      <c r="JKC500" s="1"/>
      <c r="JKD500" s="1"/>
      <c r="JKE500" s="1"/>
      <c r="JKF500" s="1"/>
      <c r="JKG500" s="1"/>
      <c r="JKH500" s="1"/>
      <c r="JKI500" s="1"/>
      <c r="JKJ500" s="1"/>
      <c r="JKK500" s="1"/>
      <c r="JKL500" s="1"/>
      <c r="JKM500" s="1"/>
      <c r="JKN500" s="1"/>
      <c r="JKO500" s="1"/>
      <c r="JKP500" s="1"/>
      <c r="JKQ500" s="1"/>
      <c r="JKR500" s="1"/>
      <c r="JKS500" s="1"/>
      <c r="JKT500" s="1"/>
      <c r="JKU500" s="1"/>
      <c r="JKV500" s="1"/>
      <c r="JKW500" s="1"/>
      <c r="JKX500" s="1"/>
      <c r="JKY500" s="1"/>
      <c r="JKZ500" s="1"/>
      <c r="JLA500" s="1"/>
      <c r="JLB500" s="1"/>
      <c r="JLC500" s="1"/>
      <c r="JLD500" s="1"/>
      <c r="JLE500" s="1"/>
      <c r="JLF500" s="1"/>
      <c r="JLG500" s="1"/>
      <c r="JLH500" s="1"/>
      <c r="JLI500" s="1"/>
      <c r="JLJ500" s="1"/>
      <c r="JLK500" s="1"/>
      <c r="JLL500" s="1"/>
      <c r="JLM500" s="1"/>
      <c r="JLN500" s="1"/>
      <c r="JLO500" s="1"/>
      <c r="JLP500" s="1"/>
      <c r="JLQ500" s="1"/>
      <c r="JLR500" s="1"/>
      <c r="JLS500" s="1"/>
      <c r="JLT500" s="1"/>
      <c r="JLU500" s="1"/>
      <c r="JLV500" s="1"/>
      <c r="JLW500" s="1"/>
      <c r="JLX500" s="1"/>
      <c r="JLY500" s="1"/>
      <c r="JLZ500" s="1"/>
      <c r="JMA500" s="1"/>
      <c r="JMB500" s="1"/>
      <c r="JMC500" s="1"/>
      <c r="JMD500" s="1"/>
      <c r="JME500" s="1"/>
      <c r="JMF500" s="1"/>
      <c r="JMG500" s="1"/>
      <c r="JMH500" s="1"/>
      <c r="JMI500" s="1"/>
      <c r="JMJ500" s="1"/>
      <c r="JMK500" s="1"/>
      <c r="JML500" s="1"/>
      <c r="JMM500" s="1"/>
      <c r="JMN500" s="1"/>
      <c r="JMO500" s="1"/>
      <c r="JMP500" s="1"/>
      <c r="JMQ500" s="1"/>
      <c r="JMR500" s="1"/>
      <c r="JMS500" s="1"/>
      <c r="JMT500" s="1"/>
      <c r="JMU500" s="1"/>
      <c r="JMV500" s="1"/>
      <c r="JMW500" s="1"/>
      <c r="JMX500" s="1"/>
      <c r="JMY500" s="1"/>
      <c r="JMZ500" s="1"/>
      <c r="JNA500" s="1"/>
      <c r="JNB500" s="1"/>
      <c r="JNC500" s="1"/>
      <c r="JND500" s="1"/>
      <c r="JNE500" s="1"/>
      <c r="JNF500" s="1"/>
      <c r="JNG500" s="1"/>
      <c r="JNH500" s="1"/>
      <c r="JNI500" s="1"/>
      <c r="JNJ500" s="1"/>
      <c r="JNK500" s="1"/>
      <c r="JNL500" s="1"/>
      <c r="JNM500" s="1"/>
      <c r="JNN500" s="1"/>
      <c r="JNO500" s="1"/>
      <c r="JNP500" s="1"/>
      <c r="JNQ500" s="1"/>
      <c r="JNR500" s="1"/>
      <c r="JNS500" s="1"/>
      <c r="JNT500" s="1"/>
      <c r="JNU500" s="1"/>
      <c r="JNV500" s="1"/>
      <c r="JNW500" s="1"/>
      <c r="JNX500" s="1"/>
      <c r="JNY500" s="1"/>
      <c r="JNZ500" s="1"/>
      <c r="JOA500" s="1"/>
      <c r="JOB500" s="1"/>
      <c r="JOC500" s="1"/>
      <c r="JOD500" s="1"/>
      <c r="JOE500" s="1"/>
      <c r="JOF500" s="1"/>
      <c r="JOG500" s="1"/>
      <c r="JOH500" s="1"/>
      <c r="JOI500" s="1"/>
      <c r="JOJ500" s="1"/>
      <c r="JOK500" s="1"/>
      <c r="JOL500" s="1"/>
      <c r="JOM500" s="1"/>
      <c r="JON500" s="1"/>
      <c r="JOO500" s="1"/>
      <c r="JOP500" s="1"/>
      <c r="JOQ500" s="1"/>
      <c r="JOR500" s="1"/>
      <c r="JOS500" s="1"/>
      <c r="JOT500" s="1"/>
      <c r="JOU500" s="1"/>
      <c r="JOV500" s="1"/>
      <c r="JOW500" s="1"/>
      <c r="JOX500" s="1"/>
      <c r="JOY500" s="1"/>
      <c r="JOZ500" s="1"/>
      <c r="JPA500" s="1"/>
      <c r="JPB500" s="1"/>
      <c r="JPC500" s="1"/>
      <c r="JPD500" s="1"/>
      <c r="JPE500" s="1"/>
      <c r="JPF500" s="1"/>
      <c r="JPG500" s="1"/>
      <c r="JPH500" s="1"/>
      <c r="JPI500" s="1"/>
      <c r="JPJ500" s="1"/>
      <c r="JPK500" s="1"/>
      <c r="JPL500" s="1"/>
      <c r="JPM500" s="1"/>
      <c r="JPN500" s="1"/>
      <c r="JPO500" s="1"/>
      <c r="JPP500" s="1"/>
      <c r="JPQ500" s="1"/>
      <c r="JPR500" s="1"/>
      <c r="JPS500" s="1"/>
      <c r="JPT500" s="1"/>
      <c r="JPU500" s="1"/>
      <c r="JPV500" s="1"/>
      <c r="JPW500" s="1"/>
      <c r="JPX500" s="1"/>
      <c r="JPY500" s="1"/>
      <c r="JPZ500" s="1"/>
      <c r="JQA500" s="1"/>
      <c r="JQB500" s="1"/>
      <c r="JQC500" s="1"/>
      <c r="JQD500" s="1"/>
      <c r="JQE500" s="1"/>
      <c r="JQF500" s="1"/>
      <c r="JQG500" s="1"/>
      <c r="JQH500" s="1"/>
      <c r="JQI500" s="1"/>
      <c r="JQJ500" s="1"/>
      <c r="JQK500" s="1"/>
      <c r="JQL500" s="1"/>
      <c r="JQM500" s="1"/>
      <c r="JQN500" s="1"/>
      <c r="JQO500" s="1"/>
      <c r="JQP500" s="1"/>
      <c r="JQQ500" s="1"/>
      <c r="JQR500" s="1"/>
      <c r="JQS500" s="1"/>
      <c r="JQT500" s="1"/>
      <c r="JQU500" s="1"/>
      <c r="JQV500" s="1"/>
      <c r="JQW500" s="1"/>
      <c r="JQX500" s="1"/>
      <c r="JQY500" s="1"/>
      <c r="JQZ500" s="1"/>
      <c r="JRA500" s="1"/>
      <c r="JRB500" s="1"/>
      <c r="JRC500" s="1"/>
      <c r="JRD500" s="1"/>
      <c r="JRE500" s="1"/>
      <c r="JRF500" s="1"/>
      <c r="JRG500" s="1"/>
      <c r="JRH500" s="1"/>
      <c r="JRI500" s="1"/>
      <c r="JRJ500" s="1"/>
      <c r="JRK500" s="1"/>
      <c r="JRL500" s="1"/>
      <c r="JRM500" s="1"/>
      <c r="JRN500" s="1"/>
      <c r="JRO500" s="1"/>
      <c r="JRP500" s="1"/>
      <c r="JRQ500" s="1"/>
      <c r="JRR500" s="1"/>
      <c r="JRS500" s="1"/>
      <c r="JRT500" s="1"/>
      <c r="JRU500" s="1"/>
      <c r="JRV500" s="1"/>
      <c r="JRW500" s="1"/>
      <c r="JRX500" s="1"/>
      <c r="JRY500" s="1"/>
      <c r="JRZ500" s="1"/>
      <c r="JSA500" s="1"/>
      <c r="JSB500" s="1"/>
      <c r="JSC500" s="1"/>
      <c r="JSD500" s="1"/>
      <c r="JSE500" s="1"/>
      <c r="JSF500" s="1"/>
      <c r="JSG500" s="1"/>
      <c r="JSH500" s="1"/>
      <c r="JSI500" s="1"/>
      <c r="JSJ500" s="1"/>
      <c r="JSK500" s="1"/>
      <c r="JSL500" s="1"/>
      <c r="JSM500" s="1"/>
      <c r="JSN500" s="1"/>
      <c r="JSO500" s="1"/>
      <c r="JSP500" s="1"/>
      <c r="JSQ500" s="1"/>
      <c r="JSR500" s="1"/>
      <c r="JSS500" s="1"/>
      <c r="JST500" s="1"/>
      <c r="JSU500" s="1"/>
      <c r="JSV500" s="1"/>
      <c r="JSW500" s="1"/>
      <c r="JSX500" s="1"/>
      <c r="JSY500" s="1"/>
      <c r="JSZ500" s="1"/>
      <c r="JTA500" s="1"/>
      <c r="JTB500" s="1"/>
      <c r="JTC500" s="1"/>
      <c r="JTD500" s="1"/>
      <c r="JTE500" s="1"/>
      <c r="JTF500" s="1"/>
      <c r="JTG500" s="1"/>
      <c r="JTH500" s="1"/>
      <c r="JTI500" s="1"/>
      <c r="JTJ500" s="1"/>
      <c r="JTK500" s="1"/>
      <c r="JTL500" s="1"/>
      <c r="JTM500" s="1"/>
      <c r="JTN500" s="1"/>
      <c r="JTO500" s="1"/>
      <c r="JTP500" s="1"/>
      <c r="JTQ500" s="1"/>
      <c r="JTR500" s="1"/>
      <c r="JTS500" s="1"/>
      <c r="JTT500" s="1"/>
      <c r="JTU500" s="1"/>
      <c r="JTV500" s="1"/>
      <c r="JTW500" s="1"/>
      <c r="JTX500" s="1"/>
      <c r="JTY500" s="1"/>
      <c r="JTZ500" s="1"/>
      <c r="JUA500" s="1"/>
      <c r="JUB500" s="1"/>
      <c r="JUC500" s="1"/>
      <c r="JUD500" s="1"/>
      <c r="JUE500" s="1"/>
      <c r="JUF500" s="1"/>
      <c r="JUG500" s="1"/>
      <c r="JUH500" s="1"/>
      <c r="JUI500" s="1"/>
      <c r="JUJ500" s="1"/>
      <c r="JUK500" s="1"/>
      <c r="JUL500" s="1"/>
      <c r="JUM500" s="1"/>
      <c r="JUN500" s="1"/>
      <c r="JUO500" s="1"/>
      <c r="JUP500" s="1"/>
      <c r="JUQ500" s="1"/>
      <c r="JUR500" s="1"/>
      <c r="JUS500" s="1"/>
      <c r="JUT500" s="1"/>
      <c r="JUU500" s="1"/>
      <c r="JUV500" s="1"/>
      <c r="JUW500" s="1"/>
      <c r="JUX500" s="1"/>
      <c r="JUY500" s="1"/>
      <c r="JUZ500" s="1"/>
      <c r="JVA500" s="1"/>
      <c r="JVB500" s="1"/>
      <c r="JVC500" s="1"/>
      <c r="JVD500" s="1"/>
      <c r="JVE500" s="1"/>
      <c r="JVF500" s="1"/>
      <c r="JVG500" s="1"/>
      <c r="JVH500" s="1"/>
      <c r="JVI500" s="1"/>
      <c r="JVJ500" s="1"/>
      <c r="JVK500" s="1"/>
      <c r="JVL500" s="1"/>
      <c r="JVM500" s="1"/>
      <c r="JVN500" s="1"/>
      <c r="JVO500" s="1"/>
      <c r="JVP500" s="1"/>
      <c r="JVQ500" s="1"/>
      <c r="JVR500" s="1"/>
      <c r="JVS500" s="1"/>
      <c r="JVT500" s="1"/>
      <c r="JVU500" s="1"/>
      <c r="JVV500" s="1"/>
      <c r="JVW500" s="1"/>
      <c r="JVX500" s="1"/>
      <c r="JVY500" s="1"/>
      <c r="JVZ500" s="1"/>
      <c r="JWA500" s="1"/>
      <c r="JWB500" s="1"/>
      <c r="JWC500" s="1"/>
      <c r="JWD500" s="1"/>
      <c r="JWE500" s="1"/>
      <c r="JWF500" s="1"/>
      <c r="JWG500" s="1"/>
      <c r="JWH500" s="1"/>
      <c r="JWI500" s="1"/>
      <c r="JWJ500" s="1"/>
      <c r="JWK500" s="1"/>
      <c r="JWL500" s="1"/>
      <c r="JWM500" s="1"/>
      <c r="JWN500" s="1"/>
      <c r="JWO500" s="1"/>
      <c r="JWP500" s="1"/>
      <c r="JWQ500" s="1"/>
      <c r="JWR500" s="1"/>
      <c r="JWS500" s="1"/>
      <c r="JWT500" s="1"/>
      <c r="JWU500" s="1"/>
      <c r="JWV500" s="1"/>
      <c r="JWW500" s="1"/>
      <c r="JWX500" s="1"/>
      <c r="JWY500" s="1"/>
      <c r="JWZ500" s="1"/>
      <c r="JXA500" s="1"/>
      <c r="JXB500" s="1"/>
      <c r="JXC500" s="1"/>
      <c r="JXD500" s="1"/>
      <c r="JXE500" s="1"/>
      <c r="JXF500" s="1"/>
      <c r="JXG500" s="1"/>
      <c r="JXH500" s="1"/>
      <c r="JXI500" s="1"/>
      <c r="JXJ500" s="1"/>
      <c r="JXK500" s="1"/>
      <c r="JXL500" s="1"/>
      <c r="JXM500" s="1"/>
      <c r="JXN500" s="1"/>
      <c r="JXO500" s="1"/>
      <c r="JXP500" s="1"/>
      <c r="JXQ500" s="1"/>
      <c r="JXR500" s="1"/>
      <c r="JXS500" s="1"/>
      <c r="JXT500" s="1"/>
      <c r="JXU500" s="1"/>
      <c r="JXV500" s="1"/>
      <c r="JXW500" s="1"/>
      <c r="JXX500" s="1"/>
      <c r="JXY500" s="1"/>
      <c r="JXZ500" s="1"/>
      <c r="JYA500" s="1"/>
      <c r="JYB500" s="1"/>
      <c r="JYC500" s="1"/>
      <c r="JYD500" s="1"/>
      <c r="JYE500" s="1"/>
      <c r="JYF500" s="1"/>
      <c r="JYG500" s="1"/>
      <c r="JYH500" s="1"/>
      <c r="JYI500" s="1"/>
      <c r="JYJ500" s="1"/>
      <c r="JYK500" s="1"/>
      <c r="JYL500" s="1"/>
      <c r="JYM500" s="1"/>
      <c r="JYN500" s="1"/>
      <c r="JYO500" s="1"/>
      <c r="JYP500" s="1"/>
      <c r="JYQ500" s="1"/>
      <c r="JYR500" s="1"/>
      <c r="JYS500" s="1"/>
      <c r="JYT500" s="1"/>
      <c r="JYU500" s="1"/>
      <c r="JYV500" s="1"/>
      <c r="JYW500" s="1"/>
      <c r="JYX500" s="1"/>
      <c r="JYY500" s="1"/>
      <c r="JYZ500" s="1"/>
      <c r="JZA500" s="1"/>
      <c r="JZB500" s="1"/>
      <c r="JZC500" s="1"/>
      <c r="JZD500" s="1"/>
      <c r="JZE500" s="1"/>
      <c r="JZF500" s="1"/>
      <c r="JZG500" s="1"/>
      <c r="JZH500" s="1"/>
      <c r="JZI500" s="1"/>
      <c r="JZJ500" s="1"/>
      <c r="JZK500" s="1"/>
      <c r="JZL500" s="1"/>
      <c r="JZM500" s="1"/>
      <c r="JZN500" s="1"/>
      <c r="JZO500" s="1"/>
      <c r="JZP500" s="1"/>
      <c r="JZQ500" s="1"/>
      <c r="JZR500" s="1"/>
      <c r="JZS500" s="1"/>
      <c r="JZT500" s="1"/>
      <c r="JZU500" s="1"/>
      <c r="JZV500" s="1"/>
      <c r="JZW500" s="1"/>
      <c r="JZX500" s="1"/>
      <c r="JZY500" s="1"/>
      <c r="JZZ500" s="1"/>
      <c r="KAA500" s="1"/>
      <c r="KAB500" s="1"/>
      <c r="KAC500" s="1"/>
      <c r="KAD500" s="1"/>
      <c r="KAE500" s="1"/>
      <c r="KAF500" s="1"/>
      <c r="KAG500" s="1"/>
      <c r="KAH500" s="1"/>
      <c r="KAI500" s="1"/>
      <c r="KAJ500" s="1"/>
      <c r="KAK500" s="1"/>
      <c r="KAL500" s="1"/>
      <c r="KAM500" s="1"/>
      <c r="KAN500" s="1"/>
      <c r="KAO500" s="1"/>
      <c r="KAP500" s="1"/>
      <c r="KAQ500" s="1"/>
      <c r="KAR500" s="1"/>
      <c r="KAS500" s="1"/>
      <c r="KAT500" s="1"/>
      <c r="KAU500" s="1"/>
      <c r="KAV500" s="1"/>
      <c r="KAW500" s="1"/>
      <c r="KAX500" s="1"/>
      <c r="KAY500" s="1"/>
      <c r="KAZ500" s="1"/>
      <c r="KBA500" s="1"/>
      <c r="KBB500" s="1"/>
      <c r="KBC500" s="1"/>
      <c r="KBD500" s="1"/>
      <c r="KBE500" s="1"/>
      <c r="KBF500" s="1"/>
      <c r="KBG500" s="1"/>
      <c r="KBH500" s="1"/>
      <c r="KBI500" s="1"/>
      <c r="KBJ500" s="1"/>
      <c r="KBK500" s="1"/>
      <c r="KBL500" s="1"/>
      <c r="KBM500" s="1"/>
      <c r="KBN500" s="1"/>
      <c r="KBO500" s="1"/>
      <c r="KBP500" s="1"/>
      <c r="KBQ500" s="1"/>
      <c r="KBR500" s="1"/>
      <c r="KBS500" s="1"/>
      <c r="KBT500" s="1"/>
      <c r="KBU500" s="1"/>
      <c r="KBV500" s="1"/>
      <c r="KBW500" s="1"/>
      <c r="KBX500" s="1"/>
      <c r="KBY500" s="1"/>
      <c r="KBZ500" s="1"/>
      <c r="KCA500" s="1"/>
      <c r="KCB500" s="1"/>
      <c r="KCC500" s="1"/>
      <c r="KCD500" s="1"/>
      <c r="KCE500" s="1"/>
      <c r="KCF500" s="1"/>
      <c r="KCG500" s="1"/>
      <c r="KCH500" s="1"/>
      <c r="KCI500" s="1"/>
      <c r="KCJ500" s="1"/>
      <c r="KCK500" s="1"/>
      <c r="KCL500" s="1"/>
      <c r="KCM500" s="1"/>
      <c r="KCN500" s="1"/>
      <c r="KCO500" s="1"/>
      <c r="KCP500" s="1"/>
      <c r="KCQ500" s="1"/>
      <c r="KCR500" s="1"/>
      <c r="KCS500" s="1"/>
      <c r="KCT500" s="1"/>
      <c r="KCU500" s="1"/>
      <c r="KCV500" s="1"/>
      <c r="KCW500" s="1"/>
      <c r="KCX500" s="1"/>
      <c r="KCY500" s="1"/>
      <c r="KCZ500" s="1"/>
      <c r="KDA500" s="1"/>
      <c r="KDB500" s="1"/>
      <c r="KDC500" s="1"/>
      <c r="KDD500" s="1"/>
      <c r="KDE500" s="1"/>
      <c r="KDF500" s="1"/>
      <c r="KDG500" s="1"/>
      <c r="KDH500" s="1"/>
      <c r="KDI500" s="1"/>
      <c r="KDJ500" s="1"/>
      <c r="KDK500" s="1"/>
      <c r="KDL500" s="1"/>
      <c r="KDM500" s="1"/>
      <c r="KDN500" s="1"/>
      <c r="KDO500" s="1"/>
      <c r="KDP500" s="1"/>
      <c r="KDQ500" s="1"/>
      <c r="KDR500" s="1"/>
      <c r="KDS500" s="1"/>
      <c r="KDT500" s="1"/>
      <c r="KDU500" s="1"/>
      <c r="KDV500" s="1"/>
      <c r="KDW500" s="1"/>
      <c r="KDX500" s="1"/>
      <c r="KDY500" s="1"/>
      <c r="KDZ500" s="1"/>
      <c r="KEA500" s="1"/>
      <c r="KEB500" s="1"/>
      <c r="KEC500" s="1"/>
      <c r="KED500" s="1"/>
      <c r="KEE500" s="1"/>
      <c r="KEF500" s="1"/>
      <c r="KEG500" s="1"/>
      <c r="KEH500" s="1"/>
      <c r="KEI500" s="1"/>
      <c r="KEJ500" s="1"/>
      <c r="KEK500" s="1"/>
      <c r="KEL500" s="1"/>
      <c r="KEM500" s="1"/>
      <c r="KEN500" s="1"/>
      <c r="KEO500" s="1"/>
      <c r="KEP500" s="1"/>
      <c r="KEQ500" s="1"/>
      <c r="KER500" s="1"/>
      <c r="KES500" s="1"/>
      <c r="KET500" s="1"/>
      <c r="KEU500" s="1"/>
      <c r="KEV500" s="1"/>
      <c r="KEW500" s="1"/>
      <c r="KEX500" s="1"/>
      <c r="KEY500" s="1"/>
      <c r="KEZ500" s="1"/>
      <c r="KFA500" s="1"/>
      <c r="KFB500" s="1"/>
      <c r="KFC500" s="1"/>
      <c r="KFD500" s="1"/>
      <c r="KFE500" s="1"/>
      <c r="KFF500" s="1"/>
      <c r="KFG500" s="1"/>
      <c r="KFH500" s="1"/>
      <c r="KFI500" s="1"/>
      <c r="KFJ500" s="1"/>
      <c r="KFK500" s="1"/>
      <c r="KFL500" s="1"/>
      <c r="KFM500" s="1"/>
      <c r="KFN500" s="1"/>
      <c r="KFO500" s="1"/>
      <c r="KFP500" s="1"/>
      <c r="KFQ500" s="1"/>
      <c r="KFR500" s="1"/>
      <c r="KFS500" s="1"/>
      <c r="KFT500" s="1"/>
      <c r="KFU500" s="1"/>
      <c r="KFV500" s="1"/>
      <c r="KFW500" s="1"/>
      <c r="KFX500" s="1"/>
      <c r="KFY500" s="1"/>
      <c r="KFZ500" s="1"/>
      <c r="KGA500" s="1"/>
      <c r="KGB500" s="1"/>
      <c r="KGC500" s="1"/>
      <c r="KGD500" s="1"/>
      <c r="KGE500" s="1"/>
      <c r="KGF500" s="1"/>
      <c r="KGG500" s="1"/>
      <c r="KGH500" s="1"/>
      <c r="KGI500" s="1"/>
      <c r="KGJ500" s="1"/>
      <c r="KGK500" s="1"/>
      <c r="KGL500" s="1"/>
      <c r="KGM500" s="1"/>
      <c r="KGN500" s="1"/>
      <c r="KGO500" s="1"/>
      <c r="KGP500" s="1"/>
      <c r="KGQ500" s="1"/>
      <c r="KGR500" s="1"/>
      <c r="KGS500" s="1"/>
      <c r="KGT500" s="1"/>
      <c r="KGU500" s="1"/>
      <c r="KGV500" s="1"/>
      <c r="KGW500" s="1"/>
      <c r="KGX500" s="1"/>
      <c r="KGY500" s="1"/>
      <c r="KGZ500" s="1"/>
      <c r="KHA500" s="1"/>
      <c r="KHB500" s="1"/>
      <c r="KHC500" s="1"/>
      <c r="KHD500" s="1"/>
      <c r="KHE500" s="1"/>
      <c r="KHF500" s="1"/>
      <c r="KHG500" s="1"/>
      <c r="KHH500" s="1"/>
      <c r="KHI500" s="1"/>
      <c r="KHJ500" s="1"/>
      <c r="KHK500" s="1"/>
      <c r="KHL500" s="1"/>
      <c r="KHM500" s="1"/>
      <c r="KHN500" s="1"/>
      <c r="KHO500" s="1"/>
      <c r="KHP500" s="1"/>
      <c r="KHQ500" s="1"/>
      <c r="KHR500" s="1"/>
      <c r="KHS500" s="1"/>
      <c r="KHT500" s="1"/>
      <c r="KHU500" s="1"/>
      <c r="KHV500" s="1"/>
      <c r="KHW500" s="1"/>
      <c r="KHX500" s="1"/>
      <c r="KHY500" s="1"/>
      <c r="KHZ500" s="1"/>
      <c r="KIA500" s="1"/>
      <c r="KIB500" s="1"/>
      <c r="KIC500" s="1"/>
      <c r="KID500" s="1"/>
      <c r="KIE500" s="1"/>
      <c r="KIF500" s="1"/>
      <c r="KIG500" s="1"/>
      <c r="KIH500" s="1"/>
      <c r="KII500" s="1"/>
      <c r="KIJ500" s="1"/>
      <c r="KIK500" s="1"/>
      <c r="KIL500" s="1"/>
      <c r="KIM500" s="1"/>
      <c r="KIN500" s="1"/>
      <c r="KIO500" s="1"/>
      <c r="KIP500" s="1"/>
      <c r="KIQ500" s="1"/>
      <c r="KIR500" s="1"/>
      <c r="KIS500" s="1"/>
      <c r="KIT500" s="1"/>
      <c r="KIU500" s="1"/>
      <c r="KIV500" s="1"/>
      <c r="KIW500" s="1"/>
      <c r="KIX500" s="1"/>
      <c r="KIY500" s="1"/>
      <c r="KIZ500" s="1"/>
      <c r="KJA500" s="1"/>
      <c r="KJB500" s="1"/>
      <c r="KJC500" s="1"/>
      <c r="KJD500" s="1"/>
      <c r="KJE500" s="1"/>
      <c r="KJF500" s="1"/>
      <c r="KJG500" s="1"/>
      <c r="KJH500" s="1"/>
      <c r="KJI500" s="1"/>
      <c r="KJJ500" s="1"/>
      <c r="KJK500" s="1"/>
      <c r="KJL500" s="1"/>
      <c r="KJM500" s="1"/>
      <c r="KJN500" s="1"/>
      <c r="KJO500" s="1"/>
      <c r="KJP500" s="1"/>
      <c r="KJQ500" s="1"/>
      <c r="KJR500" s="1"/>
      <c r="KJS500" s="1"/>
      <c r="KJT500" s="1"/>
      <c r="KJU500" s="1"/>
      <c r="KJV500" s="1"/>
      <c r="KJW500" s="1"/>
      <c r="KJX500" s="1"/>
      <c r="KJY500" s="1"/>
      <c r="KJZ500" s="1"/>
      <c r="KKA500" s="1"/>
      <c r="KKB500" s="1"/>
      <c r="KKC500" s="1"/>
      <c r="KKD500" s="1"/>
      <c r="KKE500" s="1"/>
      <c r="KKF500" s="1"/>
      <c r="KKG500" s="1"/>
      <c r="KKH500" s="1"/>
      <c r="KKI500" s="1"/>
      <c r="KKJ500" s="1"/>
      <c r="KKK500" s="1"/>
      <c r="KKL500" s="1"/>
      <c r="KKM500" s="1"/>
      <c r="KKN500" s="1"/>
      <c r="KKO500" s="1"/>
      <c r="KKP500" s="1"/>
      <c r="KKQ500" s="1"/>
      <c r="KKR500" s="1"/>
      <c r="KKS500" s="1"/>
      <c r="KKT500" s="1"/>
      <c r="KKU500" s="1"/>
      <c r="KKV500" s="1"/>
      <c r="KKW500" s="1"/>
      <c r="KKX500" s="1"/>
      <c r="KKY500" s="1"/>
      <c r="KKZ500" s="1"/>
      <c r="KLA500" s="1"/>
      <c r="KLB500" s="1"/>
      <c r="KLC500" s="1"/>
      <c r="KLD500" s="1"/>
      <c r="KLE500" s="1"/>
      <c r="KLF500" s="1"/>
      <c r="KLG500" s="1"/>
      <c r="KLH500" s="1"/>
      <c r="KLI500" s="1"/>
      <c r="KLJ500" s="1"/>
      <c r="KLK500" s="1"/>
      <c r="KLL500" s="1"/>
      <c r="KLM500" s="1"/>
      <c r="KLN500" s="1"/>
      <c r="KLO500" s="1"/>
      <c r="KLP500" s="1"/>
      <c r="KLQ500" s="1"/>
      <c r="KLR500" s="1"/>
      <c r="KLS500" s="1"/>
      <c r="KLT500" s="1"/>
      <c r="KLU500" s="1"/>
      <c r="KLV500" s="1"/>
      <c r="KLW500" s="1"/>
      <c r="KLX500" s="1"/>
      <c r="KLY500" s="1"/>
      <c r="KLZ500" s="1"/>
      <c r="KMA500" s="1"/>
      <c r="KMB500" s="1"/>
      <c r="KMC500" s="1"/>
      <c r="KMD500" s="1"/>
      <c r="KME500" s="1"/>
      <c r="KMF500" s="1"/>
      <c r="KMG500" s="1"/>
      <c r="KMH500" s="1"/>
      <c r="KMI500" s="1"/>
      <c r="KMJ500" s="1"/>
      <c r="KMK500" s="1"/>
      <c r="KML500" s="1"/>
      <c r="KMM500" s="1"/>
      <c r="KMN500" s="1"/>
      <c r="KMO500" s="1"/>
      <c r="KMP500" s="1"/>
      <c r="KMQ500" s="1"/>
      <c r="KMR500" s="1"/>
      <c r="KMS500" s="1"/>
      <c r="KMT500" s="1"/>
      <c r="KMU500" s="1"/>
      <c r="KMV500" s="1"/>
      <c r="KMW500" s="1"/>
      <c r="KMX500" s="1"/>
      <c r="KMY500" s="1"/>
      <c r="KMZ500" s="1"/>
      <c r="KNA500" s="1"/>
      <c r="KNB500" s="1"/>
      <c r="KNC500" s="1"/>
      <c r="KND500" s="1"/>
      <c r="KNE500" s="1"/>
      <c r="KNF500" s="1"/>
      <c r="KNG500" s="1"/>
      <c r="KNH500" s="1"/>
      <c r="KNI500" s="1"/>
      <c r="KNJ500" s="1"/>
      <c r="KNK500" s="1"/>
      <c r="KNL500" s="1"/>
      <c r="KNM500" s="1"/>
      <c r="KNN500" s="1"/>
      <c r="KNO500" s="1"/>
      <c r="KNP500" s="1"/>
      <c r="KNQ500" s="1"/>
      <c r="KNR500" s="1"/>
      <c r="KNS500" s="1"/>
      <c r="KNT500" s="1"/>
      <c r="KNU500" s="1"/>
      <c r="KNV500" s="1"/>
      <c r="KNW500" s="1"/>
      <c r="KNX500" s="1"/>
      <c r="KNY500" s="1"/>
      <c r="KNZ500" s="1"/>
      <c r="KOA500" s="1"/>
      <c r="KOB500" s="1"/>
      <c r="KOC500" s="1"/>
      <c r="KOD500" s="1"/>
      <c r="KOE500" s="1"/>
      <c r="KOF500" s="1"/>
      <c r="KOG500" s="1"/>
      <c r="KOH500" s="1"/>
      <c r="KOI500" s="1"/>
      <c r="KOJ500" s="1"/>
      <c r="KOK500" s="1"/>
      <c r="KOL500" s="1"/>
      <c r="KOM500" s="1"/>
      <c r="KON500" s="1"/>
      <c r="KOO500" s="1"/>
      <c r="KOP500" s="1"/>
      <c r="KOQ500" s="1"/>
      <c r="KOR500" s="1"/>
      <c r="KOS500" s="1"/>
      <c r="KOT500" s="1"/>
      <c r="KOU500" s="1"/>
      <c r="KOV500" s="1"/>
      <c r="KOW500" s="1"/>
      <c r="KOX500" s="1"/>
      <c r="KOY500" s="1"/>
      <c r="KOZ500" s="1"/>
      <c r="KPA500" s="1"/>
      <c r="KPB500" s="1"/>
      <c r="KPC500" s="1"/>
      <c r="KPD500" s="1"/>
      <c r="KPE500" s="1"/>
      <c r="KPF500" s="1"/>
      <c r="KPG500" s="1"/>
      <c r="KPH500" s="1"/>
      <c r="KPI500" s="1"/>
      <c r="KPJ500" s="1"/>
      <c r="KPK500" s="1"/>
      <c r="KPL500" s="1"/>
      <c r="KPM500" s="1"/>
      <c r="KPN500" s="1"/>
      <c r="KPO500" s="1"/>
      <c r="KPP500" s="1"/>
      <c r="KPQ500" s="1"/>
      <c r="KPR500" s="1"/>
      <c r="KPS500" s="1"/>
      <c r="KPT500" s="1"/>
      <c r="KPU500" s="1"/>
      <c r="KPV500" s="1"/>
      <c r="KPW500" s="1"/>
      <c r="KPX500" s="1"/>
      <c r="KPY500" s="1"/>
      <c r="KPZ500" s="1"/>
      <c r="KQA500" s="1"/>
      <c r="KQB500" s="1"/>
      <c r="KQC500" s="1"/>
      <c r="KQD500" s="1"/>
      <c r="KQE500" s="1"/>
      <c r="KQF500" s="1"/>
      <c r="KQG500" s="1"/>
      <c r="KQH500" s="1"/>
      <c r="KQI500" s="1"/>
      <c r="KQJ500" s="1"/>
      <c r="KQK500" s="1"/>
      <c r="KQL500" s="1"/>
      <c r="KQM500" s="1"/>
      <c r="KQN500" s="1"/>
      <c r="KQO500" s="1"/>
      <c r="KQP500" s="1"/>
      <c r="KQQ500" s="1"/>
      <c r="KQR500" s="1"/>
      <c r="KQS500" s="1"/>
      <c r="KQT500" s="1"/>
      <c r="KQU500" s="1"/>
      <c r="KQV500" s="1"/>
      <c r="KQW500" s="1"/>
      <c r="KQX500" s="1"/>
      <c r="KQY500" s="1"/>
      <c r="KQZ500" s="1"/>
      <c r="KRA500" s="1"/>
      <c r="KRB500" s="1"/>
      <c r="KRC500" s="1"/>
      <c r="KRD500" s="1"/>
      <c r="KRE500" s="1"/>
      <c r="KRF500" s="1"/>
      <c r="KRG500" s="1"/>
      <c r="KRH500" s="1"/>
      <c r="KRI500" s="1"/>
      <c r="KRJ500" s="1"/>
      <c r="KRK500" s="1"/>
      <c r="KRL500" s="1"/>
      <c r="KRM500" s="1"/>
      <c r="KRN500" s="1"/>
      <c r="KRO500" s="1"/>
      <c r="KRP500" s="1"/>
      <c r="KRQ500" s="1"/>
      <c r="KRR500" s="1"/>
      <c r="KRS500" s="1"/>
      <c r="KRT500" s="1"/>
      <c r="KRU500" s="1"/>
      <c r="KRV500" s="1"/>
      <c r="KRW500" s="1"/>
      <c r="KRX500" s="1"/>
      <c r="KRY500" s="1"/>
      <c r="KRZ500" s="1"/>
      <c r="KSA500" s="1"/>
      <c r="KSB500" s="1"/>
      <c r="KSC500" s="1"/>
      <c r="KSD500" s="1"/>
      <c r="KSE500" s="1"/>
      <c r="KSF500" s="1"/>
      <c r="KSG500" s="1"/>
      <c r="KSH500" s="1"/>
      <c r="KSI500" s="1"/>
      <c r="KSJ500" s="1"/>
      <c r="KSK500" s="1"/>
      <c r="KSL500" s="1"/>
      <c r="KSM500" s="1"/>
      <c r="KSN500" s="1"/>
      <c r="KSO500" s="1"/>
      <c r="KSP500" s="1"/>
      <c r="KSQ500" s="1"/>
      <c r="KSR500" s="1"/>
      <c r="KSS500" s="1"/>
      <c r="KST500" s="1"/>
      <c r="KSU500" s="1"/>
      <c r="KSV500" s="1"/>
      <c r="KSW500" s="1"/>
      <c r="KSX500" s="1"/>
      <c r="KSY500" s="1"/>
      <c r="KSZ500" s="1"/>
      <c r="KTA500" s="1"/>
      <c r="KTB500" s="1"/>
      <c r="KTC500" s="1"/>
      <c r="KTD500" s="1"/>
      <c r="KTE500" s="1"/>
      <c r="KTF500" s="1"/>
      <c r="KTG500" s="1"/>
      <c r="KTH500" s="1"/>
      <c r="KTI500" s="1"/>
      <c r="KTJ500" s="1"/>
      <c r="KTK500" s="1"/>
      <c r="KTL500" s="1"/>
      <c r="KTM500" s="1"/>
      <c r="KTN500" s="1"/>
      <c r="KTO500" s="1"/>
      <c r="KTP500" s="1"/>
      <c r="KTQ500" s="1"/>
      <c r="KTR500" s="1"/>
      <c r="KTS500" s="1"/>
      <c r="KTT500" s="1"/>
      <c r="KTU500" s="1"/>
      <c r="KTV500" s="1"/>
      <c r="KTW500" s="1"/>
      <c r="KTX500" s="1"/>
      <c r="KTY500" s="1"/>
      <c r="KTZ500" s="1"/>
      <c r="KUA500" s="1"/>
      <c r="KUB500" s="1"/>
      <c r="KUC500" s="1"/>
      <c r="KUD500" s="1"/>
      <c r="KUE500" s="1"/>
      <c r="KUF500" s="1"/>
      <c r="KUG500" s="1"/>
      <c r="KUH500" s="1"/>
      <c r="KUI500" s="1"/>
      <c r="KUJ500" s="1"/>
      <c r="KUK500" s="1"/>
      <c r="KUL500" s="1"/>
      <c r="KUM500" s="1"/>
      <c r="KUN500" s="1"/>
      <c r="KUO500" s="1"/>
      <c r="KUP500" s="1"/>
      <c r="KUQ500" s="1"/>
      <c r="KUR500" s="1"/>
      <c r="KUS500" s="1"/>
      <c r="KUT500" s="1"/>
      <c r="KUU500" s="1"/>
      <c r="KUV500" s="1"/>
      <c r="KUW500" s="1"/>
      <c r="KUX500" s="1"/>
      <c r="KUY500" s="1"/>
      <c r="KUZ500" s="1"/>
      <c r="KVA500" s="1"/>
      <c r="KVB500" s="1"/>
      <c r="KVC500" s="1"/>
      <c r="KVD500" s="1"/>
      <c r="KVE500" s="1"/>
      <c r="KVF500" s="1"/>
      <c r="KVG500" s="1"/>
      <c r="KVH500" s="1"/>
      <c r="KVI500" s="1"/>
      <c r="KVJ500" s="1"/>
      <c r="KVK500" s="1"/>
      <c r="KVL500" s="1"/>
      <c r="KVM500" s="1"/>
      <c r="KVN500" s="1"/>
      <c r="KVO500" s="1"/>
      <c r="KVP500" s="1"/>
      <c r="KVQ500" s="1"/>
      <c r="KVR500" s="1"/>
      <c r="KVS500" s="1"/>
      <c r="KVT500" s="1"/>
      <c r="KVU500" s="1"/>
      <c r="KVV500" s="1"/>
      <c r="KVW500" s="1"/>
      <c r="KVX500" s="1"/>
      <c r="KVY500" s="1"/>
      <c r="KVZ500" s="1"/>
      <c r="KWA500" s="1"/>
      <c r="KWB500" s="1"/>
      <c r="KWC500" s="1"/>
      <c r="KWD500" s="1"/>
      <c r="KWE500" s="1"/>
      <c r="KWF500" s="1"/>
      <c r="KWG500" s="1"/>
      <c r="KWH500" s="1"/>
      <c r="KWI500" s="1"/>
      <c r="KWJ500" s="1"/>
      <c r="KWK500" s="1"/>
      <c r="KWL500" s="1"/>
      <c r="KWM500" s="1"/>
      <c r="KWN500" s="1"/>
      <c r="KWO500" s="1"/>
      <c r="KWP500" s="1"/>
      <c r="KWQ500" s="1"/>
      <c r="KWR500" s="1"/>
      <c r="KWS500" s="1"/>
      <c r="KWT500" s="1"/>
      <c r="KWU500" s="1"/>
      <c r="KWV500" s="1"/>
      <c r="KWW500" s="1"/>
      <c r="KWX500" s="1"/>
      <c r="KWY500" s="1"/>
      <c r="KWZ500" s="1"/>
      <c r="KXA500" s="1"/>
      <c r="KXB500" s="1"/>
      <c r="KXC500" s="1"/>
      <c r="KXD500" s="1"/>
      <c r="KXE500" s="1"/>
      <c r="KXF500" s="1"/>
      <c r="KXG500" s="1"/>
      <c r="KXH500" s="1"/>
      <c r="KXI500" s="1"/>
      <c r="KXJ500" s="1"/>
      <c r="KXK500" s="1"/>
      <c r="KXL500" s="1"/>
      <c r="KXM500" s="1"/>
      <c r="KXN500" s="1"/>
      <c r="KXO500" s="1"/>
      <c r="KXP500" s="1"/>
      <c r="KXQ500" s="1"/>
      <c r="KXR500" s="1"/>
      <c r="KXS500" s="1"/>
      <c r="KXT500" s="1"/>
      <c r="KXU500" s="1"/>
      <c r="KXV500" s="1"/>
      <c r="KXW500" s="1"/>
      <c r="KXX500" s="1"/>
      <c r="KXY500" s="1"/>
      <c r="KXZ500" s="1"/>
      <c r="KYA500" s="1"/>
      <c r="KYB500" s="1"/>
      <c r="KYC500" s="1"/>
      <c r="KYD500" s="1"/>
      <c r="KYE500" s="1"/>
      <c r="KYF500" s="1"/>
      <c r="KYG500" s="1"/>
      <c r="KYH500" s="1"/>
      <c r="KYI500" s="1"/>
      <c r="KYJ500" s="1"/>
      <c r="KYK500" s="1"/>
      <c r="KYL500" s="1"/>
      <c r="KYM500" s="1"/>
      <c r="KYN500" s="1"/>
      <c r="KYO500" s="1"/>
      <c r="KYP500" s="1"/>
      <c r="KYQ500" s="1"/>
      <c r="KYR500" s="1"/>
      <c r="KYS500" s="1"/>
      <c r="KYT500" s="1"/>
      <c r="KYU500" s="1"/>
      <c r="KYV500" s="1"/>
      <c r="KYW500" s="1"/>
      <c r="KYX500" s="1"/>
      <c r="KYY500" s="1"/>
      <c r="KYZ500" s="1"/>
      <c r="KZA500" s="1"/>
      <c r="KZB500" s="1"/>
      <c r="KZC500" s="1"/>
      <c r="KZD500" s="1"/>
      <c r="KZE500" s="1"/>
      <c r="KZF500" s="1"/>
      <c r="KZG500" s="1"/>
      <c r="KZH500" s="1"/>
      <c r="KZI500" s="1"/>
      <c r="KZJ500" s="1"/>
      <c r="KZK500" s="1"/>
      <c r="KZL500" s="1"/>
      <c r="KZM500" s="1"/>
      <c r="KZN500" s="1"/>
      <c r="KZO500" s="1"/>
      <c r="KZP500" s="1"/>
      <c r="KZQ500" s="1"/>
      <c r="KZR500" s="1"/>
      <c r="KZS500" s="1"/>
      <c r="KZT500" s="1"/>
      <c r="KZU500" s="1"/>
      <c r="KZV500" s="1"/>
      <c r="KZW500" s="1"/>
      <c r="KZX500" s="1"/>
      <c r="KZY500" s="1"/>
      <c r="KZZ500" s="1"/>
      <c r="LAA500" s="1"/>
      <c r="LAB500" s="1"/>
      <c r="LAC500" s="1"/>
      <c r="LAD500" s="1"/>
      <c r="LAE500" s="1"/>
      <c r="LAF500" s="1"/>
      <c r="LAG500" s="1"/>
      <c r="LAH500" s="1"/>
      <c r="LAI500" s="1"/>
      <c r="LAJ500" s="1"/>
      <c r="LAK500" s="1"/>
      <c r="LAL500" s="1"/>
      <c r="LAM500" s="1"/>
      <c r="LAN500" s="1"/>
      <c r="LAO500" s="1"/>
      <c r="LAP500" s="1"/>
      <c r="LAQ500" s="1"/>
      <c r="LAR500" s="1"/>
      <c r="LAS500" s="1"/>
      <c r="LAT500" s="1"/>
      <c r="LAU500" s="1"/>
      <c r="LAV500" s="1"/>
      <c r="LAW500" s="1"/>
      <c r="LAX500" s="1"/>
      <c r="LAY500" s="1"/>
      <c r="LAZ500" s="1"/>
      <c r="LBA500" s="1"/>
      <c r="LBB500" s="1"/>
      <c r="LBC500" s="1"/>
      <c r="LBD500" s="1"/>
      <c r="LBE500" s="1"/>
      <c r="LBF500" s="1"/>
      <c r="LBG500" s="1"/>
      <c r="LBH500" s="1"/>
      <c r="LBI500" s="1"/>
      <c r="LBJ500" s="1"/>
      <c r="LBK500" s="1"/>
      <c r="LBL500" s="1"/>
      <c r="LBM500" s="1"/>
      <c r="LBN500" s="1"/>
      <c r="LBO500" s="1"/>
      <c r="LBP500" s="1"/>
      <c r="LBQ500" s="1"/>
      <c r="LBR500" s="1"/>
      <c r="LBS500" s="1"/>
      <c r="LBT500" s="1"/>
      <c r="LBU500" s="1"/>
      <c r="LBV500" s="1"/>
      <c r="LBW500" s="1"/>
      <c r="LBX500" s="1"/>
      <c r="LBY500" s="1"/>
      <c r="LBZ500" s="1"/>
      <c r="LCA500" s="1"/>
      <c r="LCB500" s="1"/>
      <c r="LCC500" s="1"/>
      <c r="LCD500" s="1"/>
      <c r="LCE500" s="1"/>
      <c r="LCF500" s="1"/>
      <c r="LCG500" s="1"/>
      <c r="LCH500" s="1"/>
      <c r="LCI500" s="1"/>
      <c r="LCJ500" s="1"/>
      <c r="LCK500" s="1"/>
      <c r="LCL500" s="1"/>
      <c r="LCM500" s="1"/>
      <c r="LCN500" s="1"/>
      <c r="LCO500" s="1"/>
      <c r="LCP500" s="1"/>
      <c r="LCQ500" s="1"/>
      <c r="LCR500" s="1"/>
      <c r="LCS500" s="1"/>
      <c r="LCT500" s="1"/>
      <c r="LCU500" s="1"/>
      <c r="LCV500" s="1"/>
      <c r="LCW500" s="1"/>
      <c r="LCX500" s="1"/>
      <c r="LCY500" s="1"/>
      <c r="LCZ500" s="1"/>
      <c r="LDA500" s="1"/>
      <c r="LDB500" s="1"/>
      <c r="LDC500" s="1"/>
      <c r="LDD500" s="1"/>
      <c r="LDE500" s="1"/>
      <c r="LDF500" s="1"/>
      <c r="LDG500" s="1"/>
      <c r="LDH500" s="1"/>
      <c r="LDI500" s="1"/>
      <c r="LDJ500" s="1"/>
      <c r="LDK500" s="1"/>
      <c r="LDL500" s="1"/>
      <c r="LDM500" s="1"/>
      <c r="LDN500" s="1"/>
      <c r="LDO500" s="1"/>
      <c r="LDP500" s="1"/>
      <c r="LDQ500" s="1"/>
      <c r="LDR500" s="1"/>
      <c r="LDS500" s="1"/>
      <c r="LDT500" s="1"/>
      <c r="LDU500" s="1"/>
      <c r="LDV500" s="1"/>
      <c r="LDW500" s="1"/>
      <c r="LDX500" s="1"/>
      <c r="LDY500" s="1"/>
      <c r="LDZ500" s="1"/>
      <c r="LEA500" s="1"/>
      <c r="LEB500" s="1"/>
      <c r="LEC500" s="1"/>
      <c r="LED500" s="1"/>
      <c r="LEE500" s="1"/>
      <c r="LEF500" s="1"/>
      <c r="LEG500" s="1"/>
      <c r="LEH500" s="1"/>
      <c r="LEI500" s="1"/>
      <c r="LEJ500" s="1"/>
      <c r="LEK500" s="1"/>
      <c r="LEL500" s="1"/>
      <c r="LEM500" s="1"/>
      <c r="LEN500" s="1"/>
      <c r="LEO500" s="1"/>
      <c r="LEP500" s="1"/>
      <c r="LEQ500" s="1"/>
      <c r="LER500" s="1"/>
      <c r="LES500" s="1"/>
      <c r="LET500" s="1"/>
      <c r="LEU500" s="1"/>
      <c r="LEV500" s="1"/>
      <c r="LEW500" s="1"/>
      <c r="LEX500" s="1"/>
      <c r="LEY500" s="1"/>
      <c r="LEZ500" s="1"/>
      <c r="LFA500" s="1"/>
      <c r="LFB500" s="1"/>
      <c r="LFC500" s="1"/>
      <c r="LFD500" s="1"/>
      <c r="LFE500" s="1"/>
      <c r="LFF500" s="1"/>
      <c r="LFG500" s="1"/>
      <c r="LFH500" s="1"/>
      <c r="LFI500" s="1"/>
      <c r="LFJ500" s="1"/>
      <c r="LFK500" s="1"/>
      <c r="LFL500" s="1"/>
      <c r="LFM500" s="1"/>
      <c r="LFN500" s="1"/>
      <c r="LFO500" s="1"/>
      <c r="LFP500" s="1"/>
      <c r="LFQ500" s="1"/>
      <c r="LFR500" s="1"/>
      <c r="LFS500" s="1"/>
      <c r="LFT500" s="1"/>
      <c r="LFU500" s="1"/>
      <c r="LFV500" s="1"/>
      <c r="LFW500" s="1"/>
      <c r="LFX500" s="1"/>
      <c r="LFY500" s="1"/>
      <c r="LFZ500" s="1"/>
      <c r="LGA500" s="1"/>
      <c r="LGB500" s="1"/>
      <c r="LGC500" s="1"/>
      <c r="LGD500" s="1"/>
      <c r="LGE500" s="1"/>
      <c r="LGF500" s="1"/>
      <c r="LGG500" s="1"/>
      <c r="LGH500" s="1"/>
      <c r="LGI500" s="1"/>
      <c r="LGJ500" s="1"/>
      <c r="LGK500" s="1"/>
      <c r="LGL500" s="1"/>
      <c r="LGM500" s="1"/>
      <c r="LGN500" s="1"/>
      <c r="LGO500" s="1"/>
      <c r="LGP500" s="1"/>
      <c r="LGQ500" s="1"/>
      <c r="LGR500" s="1"/>
      <c r="LGS500" s="1"/>
      <c r="LGT500" s="1"/>
      <c r="LGU500" s="1"/>
      <c r="LGV500" s="1"/>
      <c r="LGW500" s="1"/>
      <c r="LGX500" s="1"/>
      <c r="LGY500" s="1"/>
      <c r="LGZ500" s="1"/>
      <c r="LHA500" s="1"/>
      <c r="LHB500" s="1"/>
      <c r="LHC500" s="1"/>
      <c r="LHD500" s="1"/>
      <c r="LHE500" s="1"/>
      <c r="LHF500" s="1"/>
      <c r="LHG500" s="1"/>
      <c r="LHH500" s="1"/>
      <c r="LHI500" s="1"/>
      <c r="LHJ500" s="1"/>
      <c r="LHK500" s="1"/>
      <c r="LHL500" s="1"/>
      <c r="LHM500" s="1"/>
      <c r="LHN500" s="1"/>
      <c r="LHO500" s="1"/>
      <c r="LHP500" s="1"/>
      <c r="LHQ500" s="1"/>
      <c r="LHR500" s="1"/>
      <c r="LHS500" s="1"/>
      <c r="LHT500" s="1"/>
      <c r="LHU500" s="1"/>
      <c r="LHV500" s="1"/>
      <c r="LHW500" s="1"/>
      <c r="LHX500" s="1"/>
      <c r="LHY500" s="1"/>
      <c r="LHZ500" s="1"/>
      <c r="LIA500" s="1"/>
      <c r="LIB500" s="1"/>
      <c r="LIC500" s="1"/>
      <c r="LID500" s="1"/>
      <c r="LIE500" s="1"/>
      <c r="LIF500" s="1"/>
      <c r="LIG500" s="1"/>
      <c r="LIH500" s="1"/>
      <c r="LII500" s="1"/>
      <c r="LIJ500" s="1"/>
      <c r="LIK500" s="1"/>
      <c r="LIL500" s="1"/>
      <c r="LIM500" s="1"/>
      <c r="LIN500" s="1"/>
      <c r="LIO500" s="1"/>
      <c r="LIP500" s="1"/>
      <c r="LIQ500" s="1"/>
      <c r="LIR500" s="1"/>
      <c r="LIS500" s="1"/>
      <c r="LIT500" s="1"/>
      <c r="LIU500" s="1"/>
      <c r="LIV500" s="1"/>
      <c r="LIW500" s="1"/>
      <c r="LIX500" s="1"/>
      <c r="LIY500" s="1"/>
      <c r="LIZ500" s="1"/>
      <c r="LJA500" s="1"/>
      <c r="LJB500" s="1"/>
      <c r="LJC500" s="1"/>
      <c r="LJD500" s="1"/>
      <c r="LJE500" s="1"/>
      <c r="LJF500" s="1"/>
      <c r="LJG500" s="1"/>
      <c r="LJH500" s="1"/>
      <c r="LJI500" s="1"/>
      <c r="LJJ500" s="1"/>
      <c r="LJK500" s="1"/>
      <c r="LJL500" s="1"/>
      <c r="LJM500" s="1"/>
      <c r="LJN500" s="1"/>
      <c r="LJO500" s="1"/>
      <c r="LJP500" s="1"/>
      <c r="LJQ500" s="1"/>
      <c r="LJR500" s="1"/>
      <c r="LJS500" s="1"/>
      <c r="LJT500" s="1"/>
      <c r="LJU500" s="1"/>
      <c r="LJV500" s="1"/>
      <c r="LJW500" s="1"/>
      <c r="LJX500" s="1"/>
      <c r="LJY500" s="1"/>
      <c r="LJZ500" s="1"/>
      <c r="LKA500" s="1"/>
      <c r="LKB500" s="1"/>
      <c r="LKC500" s="1"/>
      <c r="LKD500" s="1"/>
      <c r="LKE500" s="1"/>
      <c r="LKF500" s="1"/>
      <c r="LKG500" s="1"/>
      <c r="LKH500" s="1"/>
      <c r="LKI500" s="1"/>
      <c r="LKJ500" s="1"/>
      <c r="LKK500" s="1"/>
      <c r="LKL500" s="1"/>
      <c r="LKM500" s="1"/>
      <c r="LKN500" s="1"/>
      <c r="LKO500" s="1"/>
      <c r="LKP500" s="1"/>
      <c r="LKQ500" s="1"/>
      <c r="LKR500" s="1"/>
      <c r="LKS500" s="1"/>
      <c r="LKT500" s="1"/>
      <c r="LKU500" s="1"/>
      <c r="LKV500" s="1"/>
      <c r="LKW500" s="1"/>
      <c r="LKX500" s="1"/>
      <c r="LKY500" s="1"/>
      <c r="LKZ500" s="1"/>
      <c r="LLA500" s="1"/>
      <c r="LLB500" s="1"/>
      <c r="LLC500" s="1"/>
      <c r="LLD500" s="1"/>
      <c r="LLE500" s="1"/>
      <c r="LLF500" s="1"/>
      <c r="LLG500" s="1"/>
      <c r="LLH500" s="1"/>
      <c r="LLI500" s="1"/>
      <c r="LLJ500" s="1"/>
      <c r="LLK500" s="1"/>
      <c r="LLL500" s="1"/>
      <c r="LLM500" s="1"/>
      <c r="LLN500" s="1"/>
      <c r="LLO500" s="1"/>
      <c r="LLP500" s="1"/>
      <c r="LLQ500" s="1"/>
      <c r="LLR500" s="1"/>
      <c r="LLS500" s="1"/>
      <c r="LLT500" s="1"/>
      <c r="LLU500" s="1"/>
      <c r="LLV500" s="1"/>
      <c r="LLW500" s="1"/>
      <c r="LLX500" s="1"/>
      <c r="LLY500" s="1"/>
      <c r="LLZ500" s="1"/>
      <c r="LMA500" s="1"/>
      <c r="LMB500" s="1"/>
      <c r="LMC500" s="1"/>
      <c r="LMD500" s="1"/>
      <c r="LME500" s="1"/>
      <c r="LMF500" s="1"/>
      <c r="LMG500" s="1"/>
      <c r="LMH500" s="1"/>
      <c r="LMI500" s="1"/>
      <c r="LMJ500" s="1"/>
      <c r="LMK500" s="1"/>
      <c r="LML500" s="1"/>
      <c r="LMM500" s="1"/>
      <c r="LMN500" s="1"/>
      <c r="LMO500" s="1"/>
      <c r="LMP500" s="1"/>
      <c r="LMQ500" s="1"/>
      <c r="LMR500" s="1"/>
      <c r="LMS500" s="1"/>
      <c r="LMT500" s="1"/>
      <c r="LMU500" s="1"/>
      <c r="LMV500" s="1"/>
      <c r="LMW500" s="1"/>
      <c r="LMX500" s="1"/>
      <c r="LMY500" s="1"/>
      <c r="LMZ500" s="1"/>
      <c r="LNA500" s="1"/>
      <c r="LNB500" s="1"/>
      <c r="LNC500" s="1"/>
      <c r="LND500" s="1"/>
      <c r="LNE500" s="1"/>
      <c r="LNF500" s="1"/>
      <c r="LNG500" s="1"/>
      <c r="LNH500" s="1"/>
      <c r="LNI500" s="1"/>
      <c r="LNJ500" s="1"/>
      <c r="LNK500" s="1"/>
      <c r="LNL500" s="1"/>
      <c r="LNM500" s="1"/>
      <c r="LNN500" s="1"/>
      <c r="LNO500" s="1"/>
      <c r="LNP500" s="1"/>
      <c r="LNQ500" s="1"/>
      <c r="LNR500" s="1"/>
      <c r="LNS500" s="1"/>
      <c r="LNT500" s="1"/>
      <c r="LNU500" s="1"/>
      <c r="LNV500" s="1"/>
      <c r="LNW500" s="1"/>
      <c r="LNX500" s="1"/>
      <c r="LNY500" s="1"/>
      <c r="LNZ500" s="1"/>
      <c r="LOA500" s="1"/>
      <c r="LOB500" s="1"/>
      <c r="LOC500" s="1"/>
      <c r="LOD500" s="1"/>
      <c r="LOE500" s="1"/>
      <c r="LOF500" s="1"/>
      <c r="LOG500" s="1"/>
      <c r="LOH500" s="1"/>
      <c r="LOI500" s="1"/>
      <c r="LOJ500" s="1"/>
      <c r="LOK500" s="1"/>
      <c r="LOL500" s="1"/>
      <c r="LOM500" s="1"/>
      <c r="LON500" s="1"/>
      <c r="LOO500" s="1"/>
      <c r="LOP500" s="1"/>
      <c r="LOQ500" s="1"/>
      <c r="LOR500" s="1"/>
      <c r="LOS500" s="1"/>
      <c r="LOT500" s="1"/>
      <c r="LOU500" s="1"/>
      <c r="LOV500" s="1"/>
      <c r="LOW500" s="1"/>
      <c r="LOX500" s="1"/>
      <c r="LOY500" s="1"/>
      <c r="LOZ500" s="1"/>
      <c r="LPA500" s="1"/>
      <c r="LPB500" s="1"/>
      <c r="LPC500" s="1"/>
      <c r="LPD500" s="1"/>
      <c r="LPE500" s="1"/>
      <c r="LPF500" s="1"/>
      <c r="LPG500" s="1"/>
      <c r="LPH500" s="1"/>
      <c r="LPI500" s="1"/>
      <c r="LPJ500" s="1"/>
      <c r="LPK500" s="1"/>
      <c r="LPL500" s="1"/>
      <c r="LPM500" s="1"/>
      <c r="LPN500" s="1"/>
      <c r="LPO500" s="1"/>
      <c r="LPP500" s="1"/>
      <c r="LPQ500" s="1"/>
      <c r="LPR500" s="1"/>
      <c r="LPS500" s="1"/>
      <c r="LPT500" s="1"/>
      <c r="LPU500" s="1"/>
      <c r="LPV500" s="1"/>
      <c r="LPW500" s="1"/>
      <c r="LPX500" s="1"/>
      <c r="LPY500" s="1"/>
      <c r="LPZ500" s="1"/>
      <c r="LQA500" s="1"/>
      <c r="LQB500" s="1"/>
      <c r="LQC500" s="1"/>
      <c r="LQD500" s="1"/>
      <c r="LQE500" s="1"/>
      <c r="LQF500" s="1"/>
      <c r="LQG500" s="1"/>
      <c r="LQH500" s="1"/>
      <c r="LQI500" s="1"/>
      <c r="LQJ500" s="1"/>
      <c r="LQK500" s="1"/>
      <c r="LQL500" s="1"/>
      <c r="LQM500" s="1"/>
      <c r="LQN500" s="1"/>
      <c r="LQO500" s="1"/>
      <c r="LQP500" s="1"/>
      <c r="LQQ500" s="1"/>
      <c r="LQR500" s="1"/>
      <c r="LQS500" s="1"/>
      <c r="LQT500" s="1"/>
      <c r="LQU500" s="1"/>
      <c r="LQV500" s="1"/>
      <c r="LQW500" s="1"/>
      <c r="LQX500" s="1"/>
      <c r="LQY500" s="1"/>
      <c r="LQZ500" s="1"/>
      <c r="LRA500" s="1"/>
      <c r="LRB500" s="1"/>
      <c r="LRC500" s="1"/>
      <c r="LRD500" s="1"/>
      <c r="LRE500" s="1"/>
      <c r="LRF500" s="1"/>
      <c r="LRG500" s="1"/>
      <c r="LRH500" s="1"/>
      <c r="LRI500" s="1"/>
      <c r="LRJ500" s="1"/>
      <c r="LRK500" s="1"/>
      <c r="LRL500" s="1"/>
      <c r="LRM500" s="1"/>
      <c r="LRN500" s="1"/>
      <c r="LRO500" s="1"/>
      <c r="LRP500" s="1"/>
      <c r="LRQ500" s="1"/>
      <c r="LRR500" s="1"/>
      <c r="LRS500" s="1"/>
      <c r="LRT500" s="1"/>
      <c r="LRU500" s="1"/>
      <c r="LRV500" s="1"/>
      <c r="LRW500" s="1"/>
      <c r="LRX500" s="1"/>
      <c r="LRY500" s="1"/>
      <c r="LRZ500" s="1"/>
      <c r="LSA500" s="1"/>
      <c r="LSB500" s="1"/>
      <c r="LSC500" s="1"/>
      <c r="LSD500" s="1"/>
      <c r="LSE500" s="1"/>
      <c r="LSF500" s="1"/>
      <c r="LSG500" s="1"/>
      <c r="LSH500" s="1"/>
      <c r="LSI500" s="1"/>
      <c r="LSJ500" s="1"/>
      <c r="LSK500" s="1"/>
      <c r="LSL500" s="1"/>
      <c r="LSM500" s="1"/>
      <c r="LSN500" s="1"/>
      <c r="LSO500" s="1"/>
      <c r="LSP500" s="1"/>
      <c r="LSQ500" s="1"/>
      <c r="LSR500" s="1"/>
      <c r="LSS500" s="1"/>
      <c r="LST500" s="1"/>
      <c r="LSU500" s="1"/>
      <c r="LSV500" s="1"/>
      <c r="LSW500" s="1"/>
      <c r="LSX500" s="1"/>
      <c r="LSY500" s="1"/>
      <c r="LSZ500" s="1"/>
      <c r="LTA500" s="1"/>
      <c r="LTB500" s="1"/>
      <c r="LTC500" s="1"/>
      <c r="LTD500" s="1"/>
      <c r="LTE500" s="1"/>
      <c r="LTF500" s="1"/>
      <c r="LTG500" s="1"/>
      <c r="LTH500" s="1"/>
      <c r="LTI500" s="1"/>
      <c r="LTJ500" s="1"/>
      <c r="LTK500" s="1"/>
      <c r="LTL500" s="1"/>
      <c r="LTM500" s="1"/>
      <c r="LTN500" s="1"/>
      <c r="LTO500" s="1"/>
      <c r="LTP500" s="1"/>
      <c r="LTQ500" s="1"/>
      <c r="LTR500" s="1"/>
      <c r="LTS500" s="1"/>
      <c r="LTT500" s="1"/>
      <c r="LTU500" s="1"/>
      <c r="LTV500" s="1"/>
      <c r="LTW500" s="1"/>
      <c r="LTX500" s="1"/>
      <c r="LTY500" s="1"/>
      <c r="LTZ500" s="1"/>
      <c r="LUA500" s="1"/>
      <c r="LUB500" s="1"/>
      <c r="LUC500" s="1"/>
      <c r="LUD500" s="1"/>
      <c r="LUE500" s="1"/>
      <c r="LUF500" s="1"/>
      <c r="LUG500" s="1"/>
      <c r="LUH500" s="1"/>
      <c r="LUI500" s="1"/>
      <c r="LUJ500" s="1"/>
      <c r="LUK500" s="1"/>
      <c r="LUL500" s="1"/>
      <c r="LUM500" s="1"/>
      <c r="LUN500" s="1"/>
      <c r="LUO500" s="1"/>
      <c r="LUP500" s="1"/>
      <c r="LUQ500" s="1"/>
      <c r="LUR500" s="1"/>
      <c r="LUS500" s="1"/>
      <c r="LUT500" s="1"/>
      <c r="LUU500" s="1"/>
      <c r="LUV500" s="1"/>
      <c r="LUW500" s="1"/>
      <c r="LUX500" s="1"/>
      <c r="LUY500" s="1"/>
      <c r="LUZ500" s="1"/>
      <c r="LVA500" s="1"/>
      <c r="LVB500" s="1"/>
      <c r="LVC500" s="1"/>
      <c r="LVD500" s="1"/>
      <c r="LVE500" s="1"/>
      <c r="LVF500" s="1"/>
      <c r="LVG500" s="1"/>
      <c r="LVH500" s="1"/>
      <c r="LVI500" s="1"/>
      <c r="LVJ500" s="1"/>
      <c r="LVK500" s="1"/>
      <c r="LVL500" s="1"/>
      <c r="LVM500" s="1"/>
      <c r="LVN500" s="1"/>
      <c r="LVO500" s="1"/>
      <c r="LVP500" s="1"/>
      <c r="LVQ500" s="1"/>
      <c r="LVR500" s="1"/>
      <c r="LVS500" s="1"/>
      <c r="LVT500" s="1"/>
      <c r="LVU500" s="1"/>
      <c r="LVV500" s="1"/>
      <c r="LVW500" s="1"/>
      <c r="LVX500" s="1"/>
      <c r="LVY500" s="1"/>
      <c r="LVZ500" s="1"/>
      <c r="LWA500" s="1"/>
      <c r="LWB500" s="1"/>
      <c r="LWC500" s="1"/>
      <c r="LWD500" s="1"/>
      <c r="LWE500" s="1"/>
      <c r="LWF500" s="1"/>
      <c r="LWG500" s="1"/>
      <c r="LWH500" s="1"/>
      <c r="LWI500" s="1"/>
      <c r="LWJ500" s="1"/>
      <c r="LWK500" s="1"/>
      <c r="LWL500" s="1"/>
      <c r="LWM500" s="1"/>
      <c r="LWN500" s="1"/>
      <c r="LWO500" s="1"/>
      <c r="LWP500" s="1"/>
      <c r="LWQ500" s="1"/>
      <c r="LWR500" s="1"/>
      <c r="LWS500" s="1"/>
      <c r="LWT500" s="1"/>
      <c r="LWU500" s="1"/>
      <c r="LWV500" s="1"/>
      <c r="LWW500" s="1"/>
      <c r="LWX500" s="1"/>
      <c r="LWY500" s="1"/>
      <c r="LWZ500" s="1"/>
      <c r="LXA500" s="1"/>
      <c r="LXB500" s="1"/>
      <c r="LXC500" s="1"/>
      <c r="LXD500" s="1"/>
      <c r="LXE500" s="1"/>
      <c r="LXF500" s="1"/>
      <c r="LXG500" s="1"/>
      <c r="LXH500" s="1"/>
      <c r="LXI500" s="1"/>
      <c r="LXJ500" s="1"/>
      <c r="LXK500" s="1"/>
      <c r="LXL500" s="1"/>
      <c r="LXM500" s="1"/>
      <c r="LXN500" s="1"/>
      <c r="LXO500" s="1"/>
      <c r="LXP500" s="1"/>
      <c r="LXQ500" s="1"/>
      <c r="LXR500" s="1"/>
      <c r="LXS500" s="1"/>
      <c r="LXT500" s="1"/>
      <c r="LXU500" s="1"/>
      <c r="LXV500" s="1"/>
      <c r="LXW500" s="1"/>
      <c r="LXX500" s="1"/>
      <c r="LXY500" s="1"/>
      <c r="LXZ500" s="1"/>
      <c r="LYA500" s="1"/>
      <c r="LYB500" s="1"/>
      <c r="LYC500" s="1"/>
      <c r="LYD500" s="1"/>
      <c r="LYE500" s="1"/>
      <c r="LYF500" s="1"/>
      <c r="LYG500" s="1"/>
      <c r="LYH500" s="1"/>
      <c r="LYI500" s="1"/>
      <c r="LYJ500" s="1"/>
      <c r="LYK500" s="1"/>
      <c r="LYL500" s="1"/>
      <c r="LYM500" s="1"/>
      <c r="LYN500" s="1"/>
      <c r="LYO500" s="1"/>
      <c r="LYP500" s="1"/>
      <c r="LYQ500" s="1"/>
      <c r="LYR500" s="1"/>
      <c r="LYS500" s="1"/>
      <c r="LYT500" s="1"/>
      <c r="LYU500" s="1"/>
      <c r="LYV500" s="1"/>
      <c r="LYW500" s="1"/>
      <c r="LYX500" s="1"/>
      <c r="LYY500" s="1"/>
      <c r="LYZ500" s="1"/>
      <c r="LZA500" s="1"/>
      <c r="LZB500" s="1"/>
      <c r="LZC500" s="1"/>
      <c r="LZD500" s="1"/>
      <c r="LZE500" s="1"/>
      <c r="LZF500" s="1"/>
      <c r="LZG500" s="1"/>
      <c r="LZH500" s="1"/>
      <c r="LZI500" s="1"/>
      <c r="LZJ500" s="1"/>
      <c r="LZK500" s="1"/>
      <c r="LZL500" s="1"/>
      <c r="LZM500" s="1"/>
      <c r="LZN500" s="1"/>
      <c r="LZO500" s="1"/>
      <c r="LZP500" s="1"/>
      <c r="LZQ500" s="1"/>
      <c r="LZR500" s="1"/>
      <c r="LZS500" s="1"/>
      <c r="LZT500" s="1"/>
      <c r="LZU500" s="1"/>
      <c r="LZV500" s="1"/>
      <c r="LZW500" s="1"/>
      <c r="LZX500" s="1"/>
      <c r="LZY500" s="1"/>
      <c r="LZZ500" s="1"/>
      <c r="MAA500" s="1"/>
      <c r="MAB500" s="1"/>
      <c r="MAC500" s="1"/>
      <c r="MAD500" s="1"/>
      <c r="MAE500" s="1"/>
      <c r="MAF500" s="1"/>
      <c r="MAG500" s="1"/>
      <c r="MAH500" s="1"/>
      <c r="MAI500" s="1"/>
      <c r="MAJ500" s="1"/>
      <c r="MAK500" s="1"/>
      <c r="MAL500" s="1"/>
      <c r="MAM500" s="1"/>
      <c r="MAN500" s="1"/>
      <c r="MAO500" s="1"/>
      <c r="MAP500" s="1"/>
      <c r="MAQ500" s="1"/>
      <c r="MAR500" s="1"/>
      <c r="MAS500" s="1"/>
      <c r="MAT500" s="1"/>
      <c r="MAU500" s="1"/>
      <c r="MAV500" s="1"/>
      <c r="MAW500" s="1"/>
      <c r="MAX500" s="1"/>
      <c r="MAY500" s="1"/>
      <c r="MAZ500" s="1"/>
      <c r="MBA500" s="1"/>
      <c r="MBB500" s="1"/>
      <c r="MBC500" s="1"/>
      <c r="MBD500" s="1"/>
      <c r="MBE500" s="1"/>
      <c r="MBF500" s="1"/>
      <c r="MBG500" s="1"/>
      <c r="MBH500" s="1"/>
      <c r="MBI500" s="1"/>
      <c r="MBJ500" s="1"/>
      <c r="MBK500" s="1"/>
      <c r="MBL500" s="1"/>
      <c r="MBM500" s="1"/>
      <c r="MBN500" s="1"/>
      <c r="MBO500" s="1"/>
      <c r="MBP500" s="1"/>
      <c r="MBQ500" s="1"/>
      <c r="MBR500" s="1"/>
      <c r="MBS500" s="1"/>
      <c r="MBT500" s="1"/>
      <c r="MBU500" s="1"/>
      <c r="MBV500" s="1"/>
      <c r="MBW500" s="1"/>
      <c r="MBX500" s="1"/>
      <c r="MBY500" s="1"/>
      <c r="MBZ500" s="1"/>
      <c r="MCA500" s="1"/>
      <c r="MCB500" s="1"/>
      <c r="MCC500" s="1"/>
      <c r="MCD500" s="1"/>
      <c r="MCE500" s="1"/>
      <c r="MCF500" s="1"/>
      <c r="MCG500" s="1"/>
      <c r="MCH500" s="1"/>
      <c r="MCI500" s="1"/>
      <c r="MCJ500" s="1"/>
      <c r="MCK500" s="1"/>
      <c r="MCL500" s="1"/>
      <c r="MCM500" s="1"/>
      <c r="MCN500" s="1"/>
      <c r="MCO500" s="1"/>
      <c r="MCP500" s="1"/>
      <c r="MCQ500" s="1"/>
      <c r="MCR500" s="1"/>
      <c r="MCS500" s="1"/>
      <c r="MCT500" s="1"/>
      <c r="MCU500" s="1"/>
      <c r="MCV500" s="1"/>
      <c r="MCW500" s="1"/>
      <c r="MCX500" s="1"/>
      <c r="MCY500" s="1"/>
      <c r="MCZ500" s="1"/>
      <c r="MDA500" s="1"/>
      <c r="MDB500" s="1"/>
      <c r="MDC500" s="1"/>
      <c r="MDD500" s="1"/>
      <c r="MDE500" s="1"/>
      <c r="MDF500" s="1"/>
      <c r="MDG500" s="1"/>
      <c r="MDH500" s="1"/>
      <c r="MDI500" s="1"/>
      <c r="MDJ500" s="1"/>
      <c r="MDK500" s="1"/>
      <c r="MDL500" s="1"/>
      <c r="MDM500" s="1"/>
      <c r="MDN500" s="1"/>
      <c r="MDO500" s="1"/>
      <c r="MDP500" s="1"/>
      <c r="MDQ500" s="1"/>
      <c r="MDR500" s="1"/>
      <c r="MDS500" s="1"/>
      <c r="MDT500" s="1"/>
      <c r="MDU500" s="1"/>
      <c r="MDV500" s="1"/>
      <c r="MDW500" s="1"/>
      <c r="MDX500" s="1"/>
      <c r="MDY500" s="1"/>
      <c r="MDZ500" s="1"/>
      <c r="MEA500" s="1"/>
      <c r="MEB500" s="1"/>
      <c r="MEC500" s="1"/>
      <c r="MED500" s="1"/>
      <c r="MEE500" s="1"/>
      <c r="MEF500" s="1"/>
      <c r="MEG500" s="1"/>
      <c r="MEH500" s="1"/>
      <c r="MEI500" s="1"/>
      <c r="MEJ500" s="1"/>
      <c r="MEK500" s="1"/>
      <c r="MEL500" s="1"/>
      <c r="MEM500" s="1"/>
      <c r="MEN500" s="1"/>
      <c r="MEO500" s="1"/>
      <c r="MEP500" s="1"/>
      <c r="MEQ500" s="1"/>
      <c r="MER500" s="1"/>
      <c r="MES500" s="1"/>
      <c r="MET500" s="1"/>
      <c r="MEU500" s="1"/>
      <c r="MEV500" s="1"/>
      <c r="MEW500" s="1"/>
      <c r="MEX500" s="1"/>
      <c r="MEY500" s="1"/>
      <c r="MEZ500" s="1"/>
      <c r="MFA500" s="1"/>
      <c r="MFB500" s="1"/>
      <c r="MFC500" s="1"/>
      <c r="MFD500" s="1"/>
      <c r="MFE500" s="1"/>
      <c r="MFF500" s="1"/>
      <c r="MFG500" s="1"/>
      <c r="MFH500" s="1"/>
      <c r="MFI500" s="1"/>
      <c r="MFJ500" s="1"/>
      <c r="MFK500" s="1"/>
      <c r="MFL500" s="1"/>
      <c r="MFM500" s="1"/>
      <c r="MFN500" s="1"/>
      <c r="MFO500" s="1"/>
      <c r="MFP500" s="1"/>
      <c r="MFQ500" s="1"/>
      <c r="MFR500" s="1"/>
      <c r="MFS500" s="1"/>
      <c r="MFT500" s="1"/>
      <c r="MFU500" s="1"/>
      <c r="MFV500" s="1"/>
      <c r="MFW500" s="1"/>
      <c r="MFX500" s="1"/>
      <c r="MFY500" s="1"/>
      <c r="MFZ500" s="1"/>
      <c r="MGA500" s="1"/>
      <c r="MGB500" s="1"/>
      <c r="MGC500" s="1"/>
      <c r="MGD500" s="1"/>
      <c r="MGE500" s="1"/>
      <c r="MGF500" s="1"/>
      <c r="MGG500" s="1"/>
      <c r="MGH500" s="1"/>
      <c r="MGI500" s="1"/>
      <c r="MGJ500" s="1"/>
      <c r="MGK500" s="1"/>
      <c r="MGL500" s="1"/>
      <c r="MGM500" s="1"/>
      <c r="MGN500" s="1"/>
      <c r="MGO500" s="1"/>
      <c r="MGP500" s="1"/>
      <c r="MGQ500" s="1"/>
      <c r="MGR500" s="1"/>
      <c r="MGS500" s="1"/>
      <c r="MGT500" s="1"/>
      <c r="MGU500" s="1"/>
      <c r="MGV500" s="1"/>
      <c r="MGW500" s="1"/>
      <c r="MGX500" s="1"/>
      <c r="MGY500" s="1"/>
      <c r="MGZ500" s="1"/>
      <c r="MHA500" s="1"/>
      <c r="MHB500" s="1"/>
      <c r="MHC500" s="1"/>
      <c r="MHD500" s="1"/>
      <c r="MHE500" s="1"/>
      <c r="MHF500" s="1"/>
      <c r="MHG500" s="1"/>
      <c r="MHH500" s="1"/>
      <c r="MHI500" s="1"/>
      <c r="MHJ500" s="1"/>
      <c r="MHK500" s="1"/>
      <c r="MHL500" s="1"/>
      <c r="MHM500" s="1"/>
      <c r="MHN500" s="1"/>
      <c r="MHO500" s="1"/>
      <c r="MHP500" s="1"/>
      <c r="MHQ500" s="1"/>
      <c r="MHR500" s="1"/>
      <c r="MHS500" s="1"/>
      <c r="MHT500" s="1"/>
      <c r="MHU500" s="1"/>
      <c r="MHV500" s="1"/>
      <c r="MHW500" s="1"/>
      <c r="MHX500" s="1"/>
      <c r="MHY500" s="1"/>
      <c r="MHZ500" s="1"/>
      <c r="MIA500" s="1"/>
      <c r="MIB500" s="1"/>
      <c r="MIC500" s="1"/>
      <c r="MID500" s="1"/>
      <c r="MIE500" s="1"/>
      <c r="MIF500" s="1"/>
      <c r="MIG500" s="1"/>
      <c r="MIH500" s="1"/>
      <c r="MII500" s="1"/>
      <c r="MIJ500" s="1"/>
      <c r="MIK500" s="1"/>
      <c r="MIL500" s="1"/>
      <c r="MIM500" s="1"/>
      <c r="MIN500" s="1"/>
      <c r="MIO500" s="1"/>
      <c r="MIP500" s="1"/>
      <c r="MIQ500" s="1"/>
      <c r="MIR500" s="1"/>
      <c r="MIS500" s="1"/>
      <c r="MIT500" s="1"/>
      <c r="MIU500" s="1"/>
      <c r="MIV500" s="1"/>
      <c r="MIW500" s="1"/>
      <c r="MIX500" s="1"/>
      <c r="MIY500" s="1"/>
      <c r="MIZ500" s="1"/>
      <c r="MJA500" s="1"/>
      <c r="MJB500" s="1"/>
      <c r="MJC500" s="1"/>
      <c r="MJD500" s="1"/>
      <c r="MJE500" s="1"/>
      <c r="MJF500" s="1"/>
      <c r="MJG500" s="1"/>
      <c r="MJH500" s="1"/>
      <c r="MJI500" s="1"/>
      <c r="MJJ500" s="1"/>
      <c r="MJK500" s="1"/>
      <c r="MJL500" s="1"/>
      <c r="MJM500" s="1"/>
      <c r="MJN500" s="1"/>
      <c r="MJO500" s="1"/>
      <c r="MJP500" s="1"/>
      <c r="MJQ500" s="1"/>
      <c r="MJR500" s="1"/>
      <c r="MJS500" s="1"/>
      <c r="MJT500" s="1"/>
      <c r="MJU500" s="1"/>
      <c r="MJV500" s="1"/>
      <c r="MJW500" s="1"/>
      <c r="MJX500" s="1"/>
      <c r="MJY500" s="1"/>
      <c r="MJZ500" s="1"/>
      <c r="MKA500" s="1"/>
      <c r="MKB500" s="1"/>
      <c r="MKC500" s="1"/>
      <c r="MKD500" s="1"/>
      <c r="MKE500" s="1"/>
      <c r="MKF500" s="1"/>
      <c r="MKG500" s="1"/>
      <c r="MKH500" s="1"/>
      <c r="MKI500" s="1"/>
      <c r="MKJ500" s="1"/>
      <c r="MKK500" s="1"/>
      <c r="MKL500" s="1"/>
      <c r="MKM500" s="1"/>
      <c r="MKN500" s="1"/>
      <c r="MKO500" s="1"/>
      <c r="MKP500" s="1"/>
      <c r="MKQ500" s="1"/>
      <c r="MKR500" s="1"/>
      <c r="MKS500" s="1"/>
      <c r="MKT500" s="1"/>
      <c r="MKU500" s="1"/>
      <c r="MKV500" s="1"/>
      <c r="MKW500" s="1"/>
      <c r="MKX500" s="1"/>
      <c r="MKY500" s="1"/>
      <c r="MKZ500" s="1"/>
      <c r="MLA500" s="1"/>
      <c r="MLB500" s="1"/>
      <c r="MLC500" s="1"/>
      <c r="MLD500" s="1"/>
      <c r="MLE500" s="1"/>
      <c r="MLF500" s="1"/>
      <c r="MLG500" s="1"/>
      <c r="MLH500" s="1"/>
      <c r="MLI500" s="1"/>
      <c r="MLJ500" s="1"/>
      <c r="MLK500" s="1"/>
      <c r="MLL500" s="1"/>
      <c r="MLM500" s="1"/>
      <c r="MLN500" s="1"/>
      <c r="MLO500" s="1"/>
      <c r="MLP500" s="1"/>
      <c r="MLQ500" s="1"/>
      <c r="MLR500" s="1"/>
      <c r="MLS500" s="1"/>
      <c r="MLT500" s="1"/>
      <c r="MLU500" s="1"/>
      <c r="MLV500" s="1"/>
      <c r="MLW500" s="1"/>
      <c r="MLX500" s="1"/>
      <c r="MLY500" s="1"/>
      <c r="MLZ500" s="1"/>
      <c r="MMA500" s="1"/>
      <c r="MMB500" s="1"/>
      <c r="MMC500" s="1"/>
      <c r="MMD500" s="1"/>
      <c r="MME500" s="1"/>
      <c r="MMF500" s="1"/>
      <c r="MMG500" s="1"/>
      <c r="MMH500" s="1"/>
      <c r="MMI500" s="1"/>
      <c r="MMJ500" s="1"/>
      <c r="MMK500" s="1"/>
      <c r="MML500" s="1"/>
      <c r="MMM500" s="1"/>
      <c r="MMN500" s="1"/>
      <c r="MMO500" s="1"/>
      <c r="MMP500" s="1"/>
      <c r="MMQ500" s="1"/>
      <c r="MMR500" s="1"/>
      <c r="MMS500" s="1"/>
      <c r="MMT500" s="1"/>
      <c r="MMU500" s="1"/>
      <c r="MMV500" s="1"/>
      <c r="MMW500" s="1"/>
      <c r="MMX500" s="1"/>
      <c r="MMY500" s="1"/>
      <c r="MMZ500" s="1"/>
      <c r="MNA500" s="1"/>
      <c r="MNB500" s="1"/>
      <c r="MNC500" s="1"/>
      <c r="MND500" s="1"/>
      <c r="MNE500" s="1"/>
      <c r="MNF500" s="1"/>
      <c r="MNG500" s="1"/>
      <c r="MNH500" s="1"/>
      <c r="MNI500" s="1"/>
      <c r="MNJ500" s="1"/>
      <c r="MNK500" s="1"/>
      <c r="MNL500" s="1"/>
      <c r="MNM500" s="1"/>
      <c r="MNN500" s="1"/>
      <c r="MNO500" s="1"/>
      <c r="MNP500" s="1"/>
      <c r="MNQ500" s="1"/>
      <c r="MNR500" s="1"/>
      <c r="MNS500" s="1"/>
      <c r="MNT500" s="1"/>
      <c r="MNU500" s="1"/>
      <c r="MNV500" s="1"/>
      <c r="MNW500" s="1"/>
      <c r="MNX500" s="1"/>
      <c r="MNY500" s="1"/>
      <c r="MNZ500" s="1"/>
      <c r="MOA500" s="1"/>
      <c r="MOB500" s="1"/>
      <c r="MOC500" s="1"/>
      <c r="MOD500" s="1"/>
      <c r="MOE500" s="1"/>
      <c r="MOF500" s="1"/>
      <c r="MOG500" s="1"/>
      <c r="MOH500" s="1"/>
      <c r="MOI500" s="1"/>
      <c r="MOJ500" s="1"/>
      <c r="MOK500" s="1"/>
      <c r="MOL500" s="1"/>
      <c r="MOM500" s="1"/>
      <c r="MON500" s="1"/>
      <c r="MOO500" s="1"/>
      <c r="MOP500" s="1"/>
      <c r="MOQ500" s="1"/>
      <c r="MOR500" s="1"/>
      <c r="MOS500" s="1"/>
      <c r="MOT500" s="1"/>
      <c r="MOU500" s="1"/>
      <c r="MOV500" s="1"/>
      <c r="MOW500" s="1"/>
      <c r="MOX500" s="1"/>
      <c r="MOY500" s="1"/>
      <c r="MOZ500" s="1"/>
      <c r="MPA500" s="1"/>
      <c r="MPB500" s="1"/>
      <c r="MPC500" s="1"/>
      <c r="MPD500" s="1"/>
      <c r="MPE500" s="1"/>
      <c r="MPF500" s="1"/>
      <c r="MPG500" s="1"/>
      <c r="MPH500" s="1"/>
      <c r="MPI500" s="1"/>
      <c r="MPJ500" s="1"/>
      <c r="MPK500" s="1"/>
      <c r="MPL500" s="1"/>
      <c r="MPM500" s="1"/>
      <c r="MPN500" s="1"/>
      <c r="MPO500" s="1"/>
      <c r="MPP500" s="1"/>
      <c r="MPQ500" s="1"/>
      <c r="MPR500" s="1"/>
      <c r="MPS500" s="1"/>
      <c r="MPT500" s="1"/>
      <c r="MPU500" s="1"/>
      <c r="MPV500" s="1"/>
      <c r="MPW500" s="1"/>
      <c r="MPX500" s="1"/>
      <c r="MPY500" s="1"/>
      <c r="MPZ500" s="1"/>
      <c r="MQA500" s="1"/>
      <c r="MQB500" s="1"/>
      <c r="MQC500" s="1"/>
      <c r="MQD500" s="1"/>
      <c r="MQE500" s="1"/>
      <c r="MQF500" s="1"/>
      <c r="MQG500" s="1"/>
      <c r="MQH500" s="1"/>
      <c r="MQI500" s="1"/>
      <c r="MQJ500" s="1"/>
      <c r="MQK500" s="1"/>
      <c r="MQL500" s="1"/>
      <c r="MQM500" s="1"/>
      <c r="MQN500" s="1"/>
      <c r="MQO500" s="1"/>
      <c r="MQP500" s="1"/>
      <c r="MQQ500" s="1"/>
      <c r="MQR500" s="1"/>
      <c r="MQS500" s="1"/>
      <c r="MQT500" s="1"/>
      <c r="MQU500" s="1"/>
      <c r="MQV500" s="1"/>
      <c r="MQW500" s="1"/>
      <c r="MQX500" s="1"/>
      <c r="MQY500" s="1"/>
      <c r="MQZ500" s="1"/>
      <c r="MRA500" s="1"/>
      <c r="MRB500" s="1"/>
      <c r="MRC500" s="1"/>
      <c r="MRD500" s="1"/>
      <c r="MRE500" s="1"/>
      <c r="MRF500" s="1"/>
      <c r="MRG500" s="1"/>
      <c r="MRH500" s="1"/>
      <c r="MRI500" s="1"/>
      <c r="MRJ500" s="1"/>
      <c r="MRK500" s="1"/>
      <c r="MRL500" s="1"/>
      <c r="MRM500" s="1"/>
      <c r="MRN500" s="1"/>
      <c r="MRO500" s="1"/>
      <c r="MRP500" s="1"/>
      <c r="MRQ500" s="1"/>
      <c r="MRR500" s="1"/>
      <c r="MRS500" s="1"/>
      <c r="MRT500" s="1"/>
      <c r="MRU500" s="1"/>
      <c r="MRV500" s="1"/>
      <c r="MRW500" s="1"/>
      <c r="MRX500" s="1"/>
      <c r="MRY500" s="1"/>
      <c r="MRZ500" s="1"/>
      <c r="MSA500" s="1"/>
      <c r="MSB500" s="1"/>
      <c r="MSC500" s="1"/>
      <c r="MSD500" s="1"/>
      <c r="MSE500" s="1"/>
      <c r="MSF500" s="1"/>
      <c r="MSG500" s="1"/>
      <c r="MSH500" s="1"/>
      <c r="MSI500" s="1"/>
      <c r="MSJ500" s="1"/>
      <c r="MSK500" s="1"/>
      <c r="MSL500" s="1"/>
      <c r="MSM500" s="1"/>
      <c r="MSN500" s="1"/>
      <c r="MSO500" s="1"/>
      <c r="MSP500" s="1"/>
      <c r="MSQ500" s="1"/>
      <c r="MSR500" s="1"/>
      <c r="MSS500" s="1"/>
      <c r="MST500" s="1"/>
      <c r="MSU500" s="1"/>
      <c r="MSV500" s="1"/>
      <c r="MSW500" s="1"/>
      <c r="MSX500" s="1"/>
      <c r="MSY500" s="1"/>
      <c r="MSZ500" s="1"/>
      <c r="MTA500" s="1"/>
      <c r="MTB500" s="1"/>
      <c r="MTC500" s="1"/>
      <c r="MTD500" s="1"/>
      <c r="MTE500" s="1"/>
      <c r="MTF500" s="1"/>
      <c r="MTG500" s="1"/>
      <c r="MTH500" s="1"/>
      <c r="MTI500" s="1"/>
      <c r="MTJ500" s="1"/>
      <c r="MTK500" s="1"/>
      <c r="MTL500" s="1"/>
      <c r="MTM500" s="1"/>
      <c r="MTN500" s="1"/>
      <c r="MTO500" s="1"/>
      <c r="MTP500" s="1"/>
      <c r="MTQ500" s="1"/>
      <c r="MTR500" s="1"/>
      <c r="MTS500" s="1"/>
      <c r="MTT500" s="1"/>
      <c r="MTU500" s="1"/>
      <c r="MTV500" s="1"/>
      <c r="MTW500" s="1"/>
      <c r="MTX500" s="1"/>
      <c r="MTY500" s="1"/>
      <c r="MTZ500" s="1"/>
      <c r="MUA500" s="1"/>
      <c r="MUB500" s="1"/>
      <c r="MUC500" s="1"/>
      <c r="MUD500" s="1"/>
      <c r="MUE500" s="1"/>
      <c r="MUF500" s="1"/>
      <c r="MUG500" s="1"/>
      <c r="MUH500" s="1"/>
      <c r="MUI500" s="1"/>
      <c r="MUJ500" s="1"/>
      <c r="MUK500" s="1"/>
      <c r="MUL500" s="1"/>
      <c r="MUM500" s="1"/>
      <c r="MUN500" s="1"/>
      <c r="MUO500" s="1"/>
      <c r="MUP500" s="1"/>
      <c r="MUQ500" s="1"/>
      <c r="MUR500" s="1"/>
      <c r="MUS500" s="1"/>
      <c r="MUT500" s="1"/>
      <c r="MUU500" s="1"/>
      <c r="MUV500" s="1"/>
      <c r="MUW500" s="1"/>
      <c r="MUX500" s="1"/>
      <c r="MUY500" s="1"/>
      <c r="MUZ500" s="1"/>
      <c r="MVA500" s="1"/>
      <c r="MVB500" s="1"/>
      <c r="MVC500" s="1"/>
      <c r="MVD500" s="1"/>
      <c r="MVE500" s="1"/>
      <c r="MVF500" s="1"/>
      <c r="MVG500" s="1"/>
      <c r="MVH500" s="1"/>
      <c r="MVI500" s="1"/>
      <c r="MVJ500" s="1"/>
      <c r="MVK500" s="1"/>
      <c r="MVL500" s="1"/>
      <c r="MVM500" s="1"/>
      <c r="MVN500" s="1"/>
      <c r="MVO500" s="1"/>
      <c r="MVP500" s="1"/>
      <c r="MVQ500" s="1"/>
      <c r="MVR500" s="1"/>
      <c r="MVS500" s="1"/>
      <c r="MVT500" s="1"/>
      <c r="MVU500" s="1"/>
      <c r="MVV500" s="1"/>
      <c r="MVW500" s="1"/>
      <c r="MVX500" s="1"/>
      <c r="MVY500" s="1"/>
      <c r="MVZ500" s="1"/>
      <c r="MWA500" s="1"/>
      <c r="MWB500" s="1"/>
      <c r="MWC500" s="1"/>
      <c r="MWD500" s="1"/>
      <c r="MWE500" s="1"/>
      <c r="MWF500" s="1"/>
      <c r="MWG500" s="1"/>
      <c r="MWH500" s="1"/>
      <c r="MWI500" s="1"/>
      <c r="MWJ500" s="1"/>
      <c r="MWK500" s="1"/>
      <c r="MWL500" s="1"/>
      <c r="MWM500" s="1"/>
      <c r="MWN500" s="1"/>
      <c r="MWO500" s="1"/>
      <c r="MWP500" s="1"/>
      <c r="MWQ500" s="1"/>
      <c r="MWR500" s="1"/>
      <c r="MWS500" s="1"/>
      <c r="MWT500" s="1"/>
      <c r="MWU500" s="1"/>
      <c r="MWV500" s="1"/>
      <c r="MWW500" s="1"/>
      <c r="MWX500" s="1"/>
      <c r="MWY500" s="1"/>
      <c r="MWZ500" s="1"/>
      <c r="MXA500" s="1"/>
      <c r="MXB500" s="1"/>
      <c r="MXC500" s="1"/>
      <c r="MXD500" s="1"/>
      <c r="MXE500" s="1"/>
      <c r="MXF500" s="1"/>
      <c r="MXG500" s="1"/>
      <c r="MXH500" s="1"/>
      <c r="MXI500" s="1"/>
      <c r="MXJ500" s="1"/>
      <c r="MXK500" s="1"/>
      <c r="MXL500" s="1"/>
      <c r="MXM500" s="1"/>
      <c r="MXN500" s="1"/>
      <c r="MXO500" s="1"/>
      <c r="MXP500" s="1"/>
      <c r="MXQ500" s="1"/>
      <c r="MXR500" s="1"/>
      <c r="MXS500" s="1"/>
      <c r="MXT500" s="1"/>
      <c r="MXU500" s="1"/>
      <c r="MXV500" s="1"/>
      <c r="MXW500" s="1"/>
      <c r="MXX500" s="1"/>
      <c r="MXY500" s="1"/>
      <c r="MXZ500" s="1"/>
      <c r="MYA500" s="1"/>
      <c r="MYB500" s="1"/>
      <c r="MYC500" s="1"/>
      <c r="MYD500" s="1"/>
      <c r="MYE500" s="1"/>
      <c r="MYF500" s="1"/>
      <c r="MYG500" s="1"/>
      <c r="MYH500" s="1"/>
      <c r="MYI500" s="1"/>
      <c r="MYJ500" s="1"/>
      <c r="MYK500" s="1"/>
      <c r="MYL500" s="1"/>
      <c r="MYM500" s="1"/>
      <c r="MYN500" s="1"/>
      <c r="MYO500" s="1"/>
      <c r="MYP500" s="1"/>
      <c r="MYQ500" s="1"/>
      <c r="MYR500" s="1"/>
      <c r="MYS500" s="1"/>
      <c r="MYT500" s="1"/>
      <c r="MYU500" s="1"/>
      <c r="MYV500" s="1"/>
      <c r="MYW500" s="1"/>
      <c r="MYX500" s="1"/>
      <c r="MYY500" s="1"/>
      <c r="MYZ500" s="1"/>
      <c r="MZA500" s="1"/>
      <c r="MZB500" s="1"/>
      <c r="MZC500" s="1"/>
      <c r="MZD500" s="1"/>
      <c r="MZE500" s="1"/>
      <c r="MZF500" s="1"/>
      <c r="MZG500" s="1"/>
      <c r="MZH500" s="1"/>
      <c r="MZI500" s="1"/>
      <c r="MZJ500" s="1"/>
      <c r="MZK500" s="1"/>
      <c r="MZL500" s="1"/>
      <c r="MZM500" s="1"/>
      <c r="MZN500" s="1"/>
      <c r="MZO500" s="1"/>
      <c r="MZP500" s="1"/>
      <c r="MZQ500" s="1"/>
      <c r="MZR500" s="1"/>
      <c r="MZS500" s="1"/>
      <c r="MZT500" s="1"/>
      <c r="MZU500" s="1"/>
      <c r="MZV500" s="1"/>
      <c r="MZW500" s="1"/>
      <c r="MZX500" s="1"/>
      <c r="MZY500" s="1"/>
      <c r="MZZ500" s="1"/>
      <c r="NAA500" s="1"/>
      <c r="NAB500" s="1"/>
      <c r="NAC500" s="1"/>
      <c r="NAD500" s="1"/>
      <c r="NAE500" s="1"/>
      <c r="NAF500" s="1"/>
      <c r="NAG500" s="1"/>
      <c r="NAH500" s="1"/>
      <c r="NAI500" s="1"/>
      <c r="NAJ500" s="1"/>
      <c r="NAK500" s="1"/>
      <c r="NAL500" s="1"/>
      <c r="NAM500" s="1"/>
      <c r="NAN500" s="1"/>
      <c r="NAO500" s="1"/>
      <c r="NAP500" s="1"/>
      <c r="NAQ500" s="1"/>
      <c r="NAR500" s="1"/>
      <c r="NAS500" s="1"/>
      <c r="NAT500" s="1"/>
      <c r="NAU500" s="1"/>
      <c r="NAV500" s="1"/>
      <c r="NAW500" s="1"/>
      <c r="NAX500" s="1"/>
      <c r="NAY500" s="1"/>
      <c r="NAZ500" s="1"/>
      <c r="NBA500" s="1"/>
      <c r="NBB500" s="1"/>
      <c r="NBC500" s="1"/>
      <c r="NBD500" s="1"/>
      <c r="NBE500" s="1"/>
      <c r="NBF500" s="1"/>
      <c r="NBG500" s="1"/>
      <c r="NBH500" s="1"/>
      <c r="NBI500" s="1"/>
      <c r="NBJ500" s="1"/>
      <c r="NBK500" s="1"/>
      <c r="NBL500" s="1"/>
      <c r="NBM500" s="1"/>
      <c r="NBN500" s="1"/>
      <c r="NBO500" s="1"/>
      <c r="NBP500" s="1"/>
      <c r="NBQ500" s="1"/>
      <c r="NBR500" s="1"/>
      <c r="NBS500" s="1"/>
      <c r="NBT500" s="1"/>
      <c r="NBU500" s="1"/>
      <c r="NBV500" s="1"/>
      <c r="NBW500" s="1"/>
      <c r="NBX500" s="1"/>
      <c r="NBY500" s="1"/>
      <c r="NBZ500" s="1"/>
      <c r="NCA500" s="1"/>
      <c r="NCB500" s="1"/>
      <c r="NCC500" s="1"/>
      <c r="NCD500" s="1"/>
      <c r="NCE500" s="1"/>
      <c r="NCF500" s="1"/>
      <c r="NCG500" s="1"/>
      <c r="NCH500" s="1"/>
      <c r="NCI500" s="1"/>
      <c r="NCJ500" s="1"/>
      <c r="NCK500" s="1"/>
      <c r="NCL500" s="1"/>
      <c r="NCM500" s="1"/>
      <c r="NCN500" s="1"/>
      <c r="NCO500" s="1"/>
      <c r="NCP500" s="1"/>
      <c r="NCQ500" s="1"/>
      <c r="NCR500" s="1"/>
      <c r="NCS500" s="1"/>
      <c r="NCT500" s="1"/>
      <c r="NCU500" s="1"/>
      <c r="NCV500" s="1"/>
      <c r="NCW500" s="1"/>
      <c r="NCX500" s="1"/>
      <c r="NCY500" s="1"/>
      <c r="NCZ500" s="1"/>
      <c r="NDA500" s="1"/>
      <c r="NDB500" s="1"/>
      <c r="NDC500" s="1"/>
      <c r="NDD500" s="1"/>
      <c r="NDE500" s="1"/>
      <c r="NDF500" s="1"/>
      <c r="NDG500" s="1"/>
      <c r="NDH500" s="1"/>
      <c r="NDI500" s="1"/>
      <c r="NDJ500" s="1"/>
      <c r="NDK500" s="1"/>
      <c r="NDL500" s="1"/>
      <c r="NDM500" s="1"/>
      <c r="NDN500" s="1"/>
      <c r="NDO500" s="1"/>
      <c r="NDP500" s="1"/>
      <c r="NDQ500" s="1"/>
      <c r="NDR500" s="1"/>
      <c r="NDS500" s="1"/>
      <c r="NDT500" s="1"/>
      <c r="NDU500" s="1"/>
      <c r="NDV500" s="1"/>
      <c r="NDW500" s="1"/>
      <c r="NDX500" s="1"/>
      <c r="NDY500" s="1"/>
      <c r="NDZ500" s="1"/>
      <c r="NEA500" s="1"/>
      <c r="NEB500" s="1"/>
      <c r="NEC500" s="1"/>
      <c r="NED500" s="1"/>
      <c r="NEE500" s="1"/>
      <c r="NEF500" s="1"/>
      <c r="NEG500" s="1"/>
      <c r="NEH500" s="1"/>
      <c r="NEI500" s="1"/>
      <c r="NEJ500" s="1"/>
      <c r="NEK500" s="1"/>
      <c r="NEL500" s="1"/>
      <c r="NEM500" s="1"/>
      <c r="NEN500" s="1"/>
      <c r="NEO500" s="1"/>
      <c r="NEP500" s="1"/>
      <c r="NEQ500" s="1"/>
      <c r="NER500" s="1"/>
      <c r="NES500" s="1"/>
      <c r="NET500" s="1"/>
      <c r="NEU500" s="1"/>
      <c r="NEV500" s="1"/>
      <c r="NEW500" s="1"/>
      <c r="NEX500" s="1"/>
      <c r="NEY500" s="1"/>
      <c r="NEZ500" s="1"/>
      <c r="NFA500" s="1"/>
      <c r="NFB500" s="1"/>
      <c r="NFC500" s="1"/>
      <c r="NFD500" s="1"/>
      <c r="NFE500" s="1"/>
      <c r="NFF500" s="1"/>
      <c r="NFG500" s="1"/>
      <c r="NFH500" s="1"/>
      <c r="NFI500" s="1"/>
      <c r="NFJ500" s="1"/>
      <c r="NFK500" s="1"/>
      <c r="NFL500" s="1"/>
      <c r="NFM500" s="1"/>
      <c r="NFN500" s="1"/>
      <c r="NFO500" s="1"/>
      <c r="NFP500" s="1"/>
      <c r="NFQ500" s="1"/>
      <c r="NFR500" s="1"/>
      <c r="NFS500" s="1"/>
      <c r="NFT500" s="1"/>
      <c r="NFU500" s="1"/>
      <c r="NFV500" s="1"/>
      <c r="NFW500" s="1"/>
      <c r="NFX500" s="1"/>
      <c r="NFY500" s="1"/>
      <c r="NFZ500" s="1"/>
      <c r="NGA500" s="1"/>
      <c r="NGB500" s="1"/>
      <c r="NGC500" s="1"/>
      <c r="NGD500" s="1"/>
      <c r="NGE500" s="1"/>
      <c r="NGF500" s="1"/>
      <c r="NGG500" s="1"/>
      <c r="NGH500" s="1"/>
      <c r="NGI500" s="1"/>
      <c r="NGJ500" s="1"/>
      <c r="NGK500" s="1"/>
      <c r="NGL500" s="1"/>
      <c r="NGM500" s="1"/>
      <c r="NGN500" s="1"/>
      <c r="NGO500" s="1"/>
      <c r="NGP500" s="1"/>
      <c r="NGQ500" s="1"/>
      <c r="NGR500" s="1"/>
      <c r="NGS500" s="1"/>
      <c r="NGT500" s="1"/>
      <c r="NGU500" s="1"/>
      <c r="NGV500" s="1"/>
      <c r="NGW500" s="1"/>
      <c r="NGX500" s="1"/>
      <c r="NGY500" s="1"/>
      <c r="NGZ500" s="1"/>
      <c r="NHA500" s="1"/>
      <c r="NHB500" s="1"/>
      <c r="NHC500" s="1"/>
      <c r="NHD500" s="1"/>
      <c r="NHE500" s="1"/>
      <c r="NHF500" s="1"/>
      <c r="NHG500" s="1"/>
      <c r="NHH500" s="1"/>
      <c r="NHI500" s="1"/>
      <c r="NHJ500" s="1"/>
      <c r="NHK500" s="1"/>
      <c r="NHL500" s="1"/>
      <c r="NHM500" s="1"/>
      <c r="NHN500" s="1"/>
      <c r="NHO500" s="1"/>
      <c r="NHP500" s="1"/>
      <c r="NHQ500" s="1"/>
      <c r="NHR500" s="1"/>
      <c r="NHS500" s="1"/>
      <c r="NHT500" s="1"/>
      <c r="NHU500" s="1"/>
      <c r="NHV500" s="1"/>
      <c r="NHW500" s="1"/>
      <c r="NHX500" s="1"/>
      <c r="NHY500" s="1"/>
      <c r="NHZ500" s="1"/>
      <c r="NIA500" s="1"/>
      <c r="NIB500" s="1"/>
      <c r="NIC500" s="1"/>
      <c r="NID500" s="1"/>
      <c r="NIE500" s="1"/>
      <c r="NIF500" s="1"/>
      <c r="NIG500" s="1"/>
      <c r="NIH500" s="1"/>
      <c r="NII500" s="1"/>
      <c r="NIJ500" s="1"/>
      <c r="NIK500" s="1"/>
      <c r="NIL500" s="1"/>
      <c r="NIM500" s="1"/>
      <c r="NIN500" s="1"/>
      <c r="NIO500" s="1"/>
      <c r="NIP500" s="1"/>
      <c r="NIQ500" s="1"/>
      <c r="NIR500" s="1"/>
      <c r="NIS500" s="1"/>
      <c r="NIT500" s="1"/>
      <c r="NIU500" s="1"/>
      <c r="NIV500" s="1"/>
      <c r="NIW500" s="1"/>
      <c r="NIX500" s="1"/>
      <c r="NIY500" s="1"/>
      <c r="NIZ500" s="1"/>
      <c r="NJA500" s="1"/>
      <c r="NJB500" s="1"/>
      <c r="NJC500" s="1"/>
      <c r="NJD500" s="1"/>
      <c r="NJE500" s="1"/>
      <c r="NJF500" s="1"/>
      <c r="NJG500" s="1"/>
      <c r="NJH500" s="1"/>
      <c r="NJI500" s="1"/>
      <c r="NJJ500" s="1"/>
      <c r="NJK500" s="1"/>
      <c r="NJL500" s="1"/>
      <c r="NJM500" s="1"/>
      <c r="NJN500" s="1"/>
      <c r="NJO500" s="1"/>
      <c r="NJP500" s="1"/>
      <c r="NJQ500" s="1"/>
      <c r="NJR500" s="1"/>
      <c r="NJS500" s="1"/>
      <c r="NJT500" s="1"/>
      <c r="NJU500" s="1"/>
      <c r="NJV500" s="1"/>
      <c r="NJW500" s="1"/>
      <c r="NJX500" s="1"/>
      <c r="NJY500" s="1"/>
      <c r="NJZ500" s="1"/>
      <c r="NKA500" s="1"/>
      <c r="NKB500" s="1"/>
      <c r="NKC500" s="1"/>
      <c r="NKD500" s="1"/>
      <c r="NKE500" s="1"/>
      <c r="NKF500" s="1"/>
      <c r="NKG500" s="1"/>
      <c r="NKH500" s="1"/>
      <c r="NKI500" s="1"/>
      <c r="NKJ500" s="1"/>
      <c r="NKK500" s="1"/>
      <c r="NKL500" s="1"/>
      <c r="NKM500" s="1"/>
      <c r="NKN500" s="1"/>
      <c r="NKO500" s="1"/>
      <c r="NKP500" s="1"/>
      <c r="NKQ500" s="1"/>
      <c r="NKR500" s="1"/>
      <c r="NKS500" s="1"/>
      <c r="NKT500" s="1"/>
      <c r="NKU500" s="1"/>
      <c r="NKV500" s="1"/>
      <c r="NKW500" s="1"/>
      <c r="NKX500" s="1"/>
      <c r="NKY500" s="1"/>
      <c r="NKZ500" s="1"/>
      <c r="NLA500" s="1"/>
      <c r="NLB500" s="1"/>
      <c r="NLC500" s="1"/>
      <c r="NLD500" s="1"/>
      <c r="NLE500" s="1"/>
      <c r="NLF500" s="1"/>
      <c r="NLG500" s="1"/>
      <c r="NLH500" s="1"/>
      <c r="NLI500" s="1"/>
      <c r="NLJ500" s="1"/>
      <c r="NLK500" s="1"/>
      <c r="NLL500" s="1"/>
      <c r="NLM500" s="1"/>
      <c r="NLN500" s="1"/>
      <c r="NLO500" s="1"/>
      <c r="NLP500" s="1"/>
      <c r="NLQ500" s="1"/>
      <c r="NLR500" s="1"/>
      <c r="NLS500" s="1"/>
      <c r="NLT500" s="1"/>
      <c r="NLU500" s="1"/>
      <c r="NLV500" s="1"/>
      <c r="NLW500" s="1"/>
      <c r="NLX500" s="1"/>
      <c r="NLY500" s="1"/>
      <c r="NLZ500" s="1"/>
      <c r="NMA500" s="1"/>
      <c r="NMB500" s="1"/>
      <c r="NMC500" s="1"/>
      <c r="NMD500" s="1"/>
      <c r="NME500" s="1"/>
      <c r="NMF500" s="1"/>
      <c r="NMG500" s="1"/>
      <c r="NMH500" s="1"/>
      <c r="NMI500" s="1"/>
      <c r="NMJ500" s="1"/>
      <c r="NMK500" s="1"/>
      <c r="NML500" s="1"/>
      <c r="NMM500" s="1"/>
      <c r="NMN500" s="1"/>
      <c r="NMO500" s="1"/>
      <c r="NMP500" s="1"/>
      <c r="NMQ500" s="1"/>
      <c r="NMR500" s="1"/>
      <c r="NMS500" s="1"/>
      <c r="NMT500" s="1"/>
      <c r="NMU500" s="1"/>
      <c r="NMV500" s="1"/>
      <c r="NMW500" s="1"/>
      <c r="NMX500" s="1"/>
      <c r="NMY500" s="1"/>
      <c r="NMZ500" s="1"/>
      <c r="NNA500" s="1"/>
      <c r="NNB500" s="1"/>
      <c r="NNC500" s="1"/>
      <c r="NND500" s="1"/>
      <c r="NNE500" s="1"/>
      <c r="NNF500" s="1"/>
      <c r="NNG500" s="1"/>
      <c r="NNH500" s="1"/>
      <c r="NNI500" s="1"/>
      <c r="NNJ500" s="1"/>
      <c r="NNK500" s="1"/>
      <c r="NNL500" s="1"/>
      <c r="NNM500" s="1"/>
      <c r="NNN500" s="1"/>
      <c r="NNO500" s="1"/>
      <c r="NNP500" s="1"/>
      <c r="NNQ500" s="1"/>
      <c r="NNR500" s="1"/>
      <c r="NNS500" s="1"/>
      <c r="NNT500" s="1"/>
      <c r="NNU500" s="1"/>
      <c r="NNV500" s="1"/>
      <c r="NNW500" s="1"/>
      <c r="NNX500" s="1"/>
      <c r="NNY500" s="1"/>
      <c r="NNZ500" s="1"/>
      <c r="NOA500" s="1"/>
      <c r="NOB500" s="1"/>
      <c r="NOC500" s="1"/>
      <c r="NOD500" s="1"/>
      <c r="NOE500" s="1"/>
      <c r="NOF500" s="1"/>
      <c r="NOG500" s="1"/>
      <c r="NOH500" s="1"/>
      <c r="NOI500" s="1"/>
      <c r="NOJ500" s="1"/>
      <c r="NOK500" s="1"/>
      <c r="NOL500" s="1"/>
      <c r="NOM500" s="1"/>
      <c r="NON500" s="1"/>
      <c r="NOO500" s="1"/>
      <c r="NOP500" s="1"/>
      <c r="NOQ500" s="1"/>
      <c r="NOR500" s="1"/>
      <c r="NOS500" s="1"/>
      <c r="NOT500" s="1"/>
      <c r="NOU500" s="1"/>
      <c r="NOV500" s="1"/>
      <c r="NOW500" s="1"/>
      <c r="NOX500" s="1"/>
      <c r="NOY500" s="1"/>
      <c r="NOZ500" s="1"/>
      <c r="NPA500" s="1"/>
      <c r="NPB500" s="1"/>
      <c r="NPC500" s="1"/>
      <c r="NPD500" s="1"/>
      <c r="NPE500" s="1"/>
      <c r="NPF500" s="1"/>
      <c r="NPG500" s="1"/>
      <c r="NPH500" s="1"/>
      <c r="NPI500" s="1"/>
      <c r="NPJ500" s="1"/>
      <c r="NPK500" s="1"/>
      <c r="NPL500" s="1"/>
      <c r="NPM500" s="1"/>
      <c r="NPN500" s="1"/>
      <c r="NPO500" s="1"/>
      <c r="NPP500" s="1"/>
      <c r="NPQ500" s="1"/>
      <c r="NPR500" s="1"/>
      <c r="NPS500" s="1"/>
      <c r="NPT500" s="1"/>
      <c r="NPU500" s="1"/>
      <c r="NPV500" s="1"/>
      <c r="NPW500" s="1"/>
      <c r="NPX500" s="1"/>
      <c r="NPY500" s="1"/>
      <c r="NPZ500" s="1"/>
      <c r="NQA500" s="1"/>
      <c r="NQB500" s="1"/>
      <c r="NQC500" s="1"/>
      <c r="NQD500" s="1"/>
      <c r="NQE500" s="1"/>
      <c r="NQF500" s="1"/>
      <c r="NQG500" s="1"/>
      <c r="NQH500" s="1"/>
      <c r="NQI500" s="1"/>
      <c r="NQJ500" s="1"/>
      <c r="NQK500" s="1"/>
      <c r="NQL500" s="1"/>
      <c r="NQM500" s="1"/>
      <c r="NQN500" s="1"/>
      <c r="NQO500" s="1"/>
      <c r="NQP500" s="1"/>
      <c r="NQQ500" s="1"/>
      <c r="NQR500" s="1"/>
      <c r="NQS500" s="1"/>
      <c r="NQT500" s="1"/>
      <c r="NQU500" s="1"/>
      <c r="NQV500" s="1"/>
      <c r="NQW500" s="1"/>
      <c r="NQX500" s="1"/>
      <c r="NQY500" s="1"/>
      <c r="NQZ500" s="1"/>
      <c r="NRA500" s="1"/>
      <c r="NRB500" s="1"/>
      <c r="NRC500" s="1"/>
      <c r="NRD500" s="1"/>
      <c r="NRE500" s="1"/>
      <c r="NRF500" s="1"/>
      <c r="NRG500" s="1"/>
      <c r="NRH500" s="1"/>
      <c r="NRI500" s="1"/>
      <c r="NRJ500" s="1"/>
      <c r="NRK500" s="1"/>
      <c r="NRL500" s="1"/>
      <c r="NRM500" s="1"/>
      <c r="NRN500" s="1"/>
      <c r="NRO500" s="1"/>
      <c r="NRP500" s="1"/>
      <c r="NRQ500" s="1"/>
      <c r="NRR500" s="1"/>
      <c r="NRS500" s="1"/>
      <c r="NRT500" s="1"/>
      <c r="NRU500" s="1"/>
      <c r="NRV500" s="1"/>
      <c r="NRW500" s="1"/>
      <c r="NRX500" s="1"/>
      <c r="NRY500" s="1"/>
      <c r="NRZ500" s="1"/>
      <c r="NSA500" s="1"/>
      <c r="NSB500" s="1"/>
      <c r="NSC500" s="1"/>
      <c r="NSD500" s="1"/>
      <c r="NSE500" s="1"/>
      <c r="NSF500" s="1"/>
      <c r="NSG500" s="1"/>
      <c r="NSH500" s="1"/>
      <c r="NSI500" s="1"/>
      <c r="NSJ500" s="1"/>
      <c r="NSK500" s="1"/>
      <c r="NSL500" s="1"/>
      <c r="NSM500" s="1"/>
      <c r="NSN500" s="1"/>
      <c r="NSO500" s="1"/>
      <c r="NSP500" s="1"/>
      <c r="NSQ500" s="1"/>
      <c r="NSR500" s="1"/>
      <c r="NSS500" s="1"/>
      <c r="NST500" s="1"/>
      <c r="NSU500" s="1"/>
      <c r="NSV500" s="1"/>
      <c r="NSW500" s="1"/>
      <c r="NSX500" s="1"/>
      <c r="NSY500" s="1"/>
      <c r="NSZ500" s="1"/>
      <c r="NTA500" s="1"/>
      <c r="NTB500" s="1"/>
      <c r="NTC500" s="1"/>
      <c r="NTD500" s="1"/>
      <c r="NTE500" s="1"/>
      <c r="NTF500" s="1"/>
      <c r="NTG500" s="1"/>
      <c r="NTH500" s="1"/>
      <c r="NTI500" s="1"/>
      <c r="NTJ500" s="1"/>
      <c r="NTK500" s="1"/>
      <c r="NTL500" s="1"/>
      <c r="NTM500" s="1"/>
      <c r="NTN500" s="1"/>
      <c r="NTO500" s="1"/>
      <c r="NTP500" s="1"/>
      <c r="NTQ500" s="1"/>
      <c r="NTR500" s="1"/>
      <c r="NTS500" s="1"/>
      <c r="NTT500" s="1"/>
      <c r="NTU500" s="1"/>
      <c r="NTV500" s="1"/>
      <c r="NTW500" s="1"/>
      <c r="NTX500" s="1"/>
      <c r="NTY500" s="1"/>
      <c r="NTZ500" s="1"/>
      <c r="NUA500" s="1"/>
      <c r="NUB500" s="1"/>
      <c r="NUC500" s="1"/>
      <c r="NUD500" s="1"/>
      <c r="NUE500" s="1"/>
      <c r="NUF500" s="1"/>
      <c r="NUG500" s="1"/>
      <c r="NUH500" s="1"/>
      <c r="NUI500" s="1"/>
      <c r="NUJ500" s="1"/>
      <c r="NUK500" s="1"/>
      <c r="NUL500" s="1"/>
      <c r="NUM500" s="1"/>
      <c r="NUN500" s="1"/>
      <c r="NUO500" s="1"/>
      <c r="NUP500" s="1"/>
      <c r="NUQ500" s="1"/>
      <c r="NUR500" s="1"/>
      <c r="NUS500" s="1"/>
      <c r="NUT500" s="1"/>
      <c r="NUU500" s="1"/>
      <c r="NUV500" s="1"/>
      <c r="NUW500" s="1"/>
      <c r="NUX500" s="1"/>
      <c r="NUY500" s="1"/>
      <c r="NUZ500" s="1"/>
      <c r="NVA500" s="1"/>
      <c r="NVB500" s="1"/>
      <c r="NVC500" s="1"/>
      <c r="NVD500" s="1"/>
      <c r="NVE500" s="1"/>
      <c r="NVF500" s="1"/>
      <c r="NVG500" s="1"/>
      <c r="NVH500" s="1"/>
      <c r="NVI500" s="1"/>
      <c r="NVJ500" s="1"/>
      <c r="NVK500" s="1"/>
      <c r="NVL500" s="1"/>
      <c r="NVM500" s="1"/>
      <c r="NVN500" s="1"/>
      <c r="NVO500" s="1"/>
      <c r="NVP500" s="1"/>
      <c r="NVQ500" s="1"/>
      <c r="NVR500" s="1"/>
      <c r="NVS500" s="1"/>
      <c r="NVT500" s="1"/>
      <c r="NVU500" s="1"/>
      <c r="NVV500" s="1"/>
      <c r="NVW500" s="1"/>
      <c r="NVX500" s="1"/>
      <c r="NVY500" s="1"/>
      <c r="NVZ500" s="1"/>
      <c r="NWA500" s="1"/>
      <c r="NWB500" s="1"/>
      <c r="NWC500" s="1"/>
      <c r="NWD500" s="1"/>
      <c r="NWE500" s="1"/>
      <c r="NWF500" s="1"/>
      <c r="NWG500" s="1"/>
      <c r="NWH500" s="1"/>
      <c r="NWI500" s="1"/>
      <c r="NWJ500" s="1"/>
      <c r="NWK500" s="1"/>
      <c r="NWL500" s="1"/>
      <c r="NWM500" s="1"/>
      <c r="NWN500" s="1"/>
      <c r="NWO500" s="1"/>
      <c r="NWP500" s="1"/>
      <c r="NWQ500" s="1"/>
      <c r="NWR500" s="1"/>
      <c r="NWS500" s="1"/>
      <c r="NWT500" s="1"/>
      <c r="NWU500" s="1"/>
      <c r="NWV500" s="1"/>
      <c r="NWW500" s="1"/>
      <c r="NWX500" s="1"/>
      <c r="NWY500" s="1"/>
      <c r="NWZ500" s="1"/>
      <c r="NXA500" s="1"/>
      <c r="NXB500" s="1"/>
      <c r="NXC500" s="1"/>
      <c r="NXD500" s="1"/>
      <c r="NXE500" s="1"/>
      <c r="NXF500" s="1"/>
      <c r="NXG500" s="1"/>
      <c r="NXH500" s="1"/>
      <c r="NXI500" s="1"/>
      <c r="NXJ500" s="1"/>
      <c r="NXK500" s="1"/>
      <c r="NXL500" s="1"/>
      <c r="NXM500" s="1"/>
      <c r="NXN500" s="1"/>
      <c r="NXO500" s="1"/>
      <c r="NXP500" s="1"/>
      <c r="NXQ500" s="1"/>
      <c r="NXR500" s="1"/>
      <c r="NXS500" s="1"/>
      <c r="NXT500" s="1"/>
      <c r="NXU500" s="1"/>
      <c r="NXV500" s="1"/>
      <c r="NXW500" s="1"/>
      <c r="NXX500" s="1"/>
      <c r="NXY500" s="1"/>
      <c r="NXZ500" s="1"/>
      <c r="NYA500" s="1"/>
      <c r="NYB500" s="1"/>
      <c r="NYC500" s="1"/>
      <c r="NYD500" s="1"/>
      <c r="NYE500" s="1"/>
      <c r="NYF500" s="1"/>
      <c r="NYG500" s="1"/>
      <c r="NYH500" s="1"/>
      <c r="NYI500" s="1"/>
      <c r="NYJ500" s="1"/>
      <c r="NYK500" s="1"/>
      <c r="NYL500" s="1"/>
      <c r="NYM500" s="1"/>
      <c r="NYN500" s="1"/>
      <c r="NYO500" s="1"/>
      <c r="NYP500" s="1"/>
      <c r="NYQ500" s="1"/>
      <c r="NYR500" s="1"/>
      <c r="NYS500" s="1"/>
      <c r="NYT500" s="1"/>
      <c r="NYU500" s="1"/>
      <c r="NYV500" s="1"/>
      <c r="NYW500" s="1"/>
      <c r="NYX500" s="1"/>
      <c r="NYY500" s="1"/>
      <c r="NYZ500" s="1"/>
      <c r="NZA500" s="1"/>
      <c r="NZB500" s="1"/>
      <c r="NZC500" s="1"/>
      <c r="NZD500" s="1"/>
      <c r="NZE500" s="1"/>
      <c r="NZF500" s="1"/>
      <c r="NZG500" s="1"/>
      <c r="NZH500" s="1"/>
      <c r="NZI500" s="1"/>
      <c r="NZJ500" s="1"/>
      <c r="NZK500" s="1"/>
      <c r="NZL500" s="1"/>
      <c r="NZM500" s="1"/>
      <c r="NZN500" s="1"/>
      <c r="NZO500" s="1"/>
      <c r="NZP500" s="1"/>
      <c r="NZQ500" s="1"/>
      <c r="NZR500" s="1"/>
      <c r="NZS500" s="1"/>
      <c r="NZT500" s="1"/>
      <c r="NZU500" s="1"/>
      <c r="NZV500" s="1"/>
      <c r="NZW500" s="1"/>
      <c r="NZX500" s="1"/>
      <c r="NZY500" s="1"/>
      <c r="NZZ500" s="1"/>
      <c r="OAA500" s="1"/>
      <c r="OAB500" s="1"/>
      <c r="OAC500" s="1"/>
      <c r="OAD500" s="1"/>
      <c r="OAE500" s="1"/>
      <c r="OAF500" s="1"/>
      <c r="OAG500" s="1"/>
      <c r="OAH500" s="1"/>
      <c r="OAI500" s="1"/>
      <c r="OAJ500" s="1"/>
      <c r="OAK500" s="1"/>
      <c r="OAL500" s="1"/>
      <c r="OAM500" s="1"/>
      <c r="OAN500" s="1"/>
      <c r="OAO500" s="1"/>
      <c r="OAP500" s="1"/>
      <c r="OAQ500" s="1"/>
      <c r="OAR500" s="1"/>
      <c r="OAS500" s="1"/>
      <c r="OAT500" s="1"/>
      <c r="OAU500" s="1"/>
      <c r="OAV500" s="1"/>
      <c r="OAW500" s="1"/>
      <c r="OAX500" s="1"/>
      <c r="OAY500" s="1"/>
      <c r="OAZ500" s="1"/>
      <c r="OBA500" s="1"/>
      <c r="OBB500" s="1"/>
      <c r="OBC500" s="1"/>
      <c r="OBD500" s="1"/>
      <c r="OBE500" s="1"/>
      <c r="OBF500" s="1"/>
      <c r="OBG500" s="1"/>
      <c r="OBH500" s="1"/>
      <c r="OBI500" s="1"/>
      <c r="OBJ500" s="1"/>
      <c r="OBK500" s="1"/>
      <c r="OBL500" s="1"/>
      <c r="OBM500" s="1"/>
      <c r="OBN500" s="1"/>
      <c r="OBO500" s="1"/>
      <c r="OBP500" s="1"/>
      <c r="OBQ500" s="1"/>
      <c r="OBR500" s="1"/>
      <c r="OBS500" s="1"/>
      <c r="OBT500" s="1"/>
      <c r="OBU500" s="1"/>
      <c r="OBV500" s="1"/>
      <c r="OBW500" s="1"/>
      <c r="OBX500" s="1"/>
      <c r="OBY500" s="1"/>
      <c r="OBZ500" s="1"/>
      <c r="OCA500" s="1"/>
      <c r="OCB500" s="1"/>
      <c r="OCC500" s="1"/>
      <c r="OCD500" s="1"/>
      <c r="OCE500" s="1"/>
      <c r="OCF500" s="1"/>
      <c r="OCG500" s="1"/>
      <c r="OCH500" s="1"/>
      <c r="OCI500" s="1"/>
      <c r="OCJ500" s="1"/>
      <c r="OCK500" s="1"/>
      <c r="OCL500" s="1"/>
      <c r="OCM500" s="1"/>
      <c r="OCN500" s="1"/>
      <c r="OCO500" s="1"/>
      <c r="OCP500" s="1"/>
      <c r="OCQ500" s="1"/>
      <c r="OCR500" s="1"/>
      <c r="OCS500" s="1"/>
      <c r="OCT500" s="1"/>
      <c r="OCU500" s="1"/>
      <c r="OCV500" s="1"/>
      <c r="OCW500" s="1"/>
      <c r="OCX500" s="1"/>
      <c r="OCY500" s="1"/>
      <c r="OCZ500" s="1"/>
      <c r="ODA500" s="1"/>
      <c r="ODB500" s="1"/>
      <c r="ODC500" s="1"/>
      <c r="ODD500" s="1"/>
      <c r="ODE500" s="1"/>
      <c r="ODF500" s="1"/>
      <c r="ODG500" s="1"/>
      <c r="ODH500" s="1"/>
      <c r="ODI500" s="1"/>
      <c r="ODJ500" s="1"/>
      <c r="ODK500" s="1"/>
      <c r="ODL500" s="1"/>
      <c r="ODM500" s="1"/>
      <c r="ODN500" s="1"/>
      <c r="ODO500" s="1"/>
      <c r="ODP500" s="1"/>
      <c r="ODQ500" s="1"/>
      <c r="ODR500" s="1"/>
      <c r="ODS500" s="1"/>
      <c r="ODT500" s="1"/>
      <c r="ODU500" s="1"/>
      <c r="ODV500" s="1"/>
      <c r="ODW500" s="1"/>
      <c r="ODX500" s="1"/>
      <c r="ODY500" s="1"/>
      <c r="ODZ500" s="1"/>
      <c r="OEA500" s="1"/>
      <c r="OEB500" s="1"/>
      <c r="OEC500" s="1"/>
      <c r="OED500" s="1"/>
      <c r="OEE500" s="1"/>
      <c r="OEF500" s="1"/>
      <c r="OEG500" s="1"/>
      <c r="OEH500" s="1"/>
      <c r="OEI500" s="1"/>
      <c r="OEJ500" s="1"/>
      <c r="OEK500" s="1"/>
      <c r="OEL500" s="1"/>
      <c r="OEM500" s="1"/>
      <c r="OEN500" s="1"/>
      <c r="OEO500" s="1"/>
      <c r="OEP500" s="1"/>
      <c r="OEQ500" s="1"/>
      <c r="OER500" s="1"/>
      <c r="OES500" s="1"/>
      <c r="OET500" s="1"/>
      <c r="OEU500" s="1"/>
      <c r="OEV500" s="1"/>
      <c r="OEW500" s="1"/>
      <c r="OEX500" s="1"/>
      <c r="OEY500" s="1"/>
      <c r="OEZ500" s="1"/>
      <c r="OFA500" s="1"/>
      <c r="OFB500" s="1"/>
      <c r="OFC500" s="1"/>
      <c r="OFD500" s="1"/>
      <c r="OFE500" s="1"/>
      <c r="OFF500" s="1"/>
      <c r="OFG500" s="1"/>
      <c r="OFH500" s="1"/>
      <c r="OFI500" s="1"/>
      <c r="OFJ500" s="1"/>
      <c r="OFK500" s="1"/>
      <c r="OFL500" s="1"/>
      <c r="OFM500" s="1"/>
      <c r="OFN500" s="1"/>
      <c r="OFO500" s="1"/>
      <c r="OFP500" s="1"/>
      <c r="OFQ500" s="1"/>
      <c r="OFR500" s="1"/>
      <c r="OFS500" s="1"/>
      <c r="OFT500" s="1"/>
      <c r="OFU500" s="1"/>
      <c r="OFV500" s="1"/>
      <c r="OFW500" s="1"/>
      <c r="OFX500" s="1"/>
      <c r="OFY500" s="1"/>
      <c r="OFZ500" s="1"/>
      <c r="OGA500" s="1"/>
      <c r="OGB500" s="1"/>
      <c r="OGC500" s="1"/>
      <c r="OGD500" s="1"/>
      <c r="OGE500" s="1"/>
      <c r="OGF500" s="1"/>
      <c r="OGG500" s="1"/>
      <c r="OGH500" s="1"/>
      <c r="OGI500" s="1"/>
      <c r="OGJ500" s="1"/>
      <c r="OGK500" s="1"/>
      <c r="OGL500" s="1"/>
      <c r="OGM500" s="1"/>
      <c r="OGN500" s="1"/>
      <c r="OGO500" s="1"/>
      <c r="OGP500" s="1"/>
      <c r="OGQ500" s="1"/>
      <c r="OGR500" s="1"/>
      <c r="OGS500" s="1"/>
      <c r="OGT500" s="1"/>
      <c r="OGU500" s="1"/>
      <c r="OGV500" s="1"/>
      <c r="OGW500" s="1"/>
      <c r="OGX500" s="1"/>
      <c r="OGY500" s="1"/>
      <c r="OGZ500" s="1"/>
      <c r="OHA500" s="1"/>
      <c r="OHB500" s="1"/>
      <c r="OHC500" s="1"/>
      <c r="OHD500" s="1"/>
      <c r="OHE500" s="1"/>
      <c r="OHF500" s="1"/>
      <c r="OHG500" s="1"/>
      <c r="OHH500" s="1"/>
      <c r="OHI500" s="1"/>
      <c r="OHJ500" s="1"/>
      <c r="OHK500" s="1"/>
      <c r="OHL500" s="1"/>
      <c r="OHM500" s="1"/>
      <c r="OHN500" s="1"/>
      <c r="OHO500" s="1"/>
      <c r="OHP500" s="1"/>
      <c r="OHQ500" s="1"/>
      <c r="OHR500" s="1"/>
      <c r="OHS500" s="1"/>
      <c r="OHT500" s="1"/>
      <c r="OHU500" s="1"/>
      <c r="OHV500" s="1"/>
      <c r="OHW500" s="1"/>
      <c r="OHX500" s="1"/>
      <c r="OHY500" s="1"/>
      <c r="OHZ500" s="1"/>
      <c r="OIA500" s="1"/>
      <c r="OIB500" s="1"/>
      <c r="OIC500" s="1"/>
      <c r="OID500" s="1"/>
      <c r="OIE500" s="1"/>
      <c r="OIF500" s="1"/>
      <c r="OIG500" s="1"/>
      <c r="OIH500" s="1"/>
      <c r="OII500" s="1"/>
      <c r="OIJ500" s="1"/>
      <c r="OIK500" s="1"/>
      <c r="OIL500" s="1"/>
      <c r="OIM500" s="1"/>
      <c r="OIN500" s="1"/>
      <c r="OIO500" s="1"/>
      <c r="OIP500" s="1"/>
      <c r="OIQ500" s="1"/>
      <c r="OIR500" s="1"/>
      <c r="OIS500" s="1"/>
      <c r="OIT500" s="1"/>
      <c r="OIU500" s="1"/>
      <c r="OIV500" s="1"/>
      <c r="OIW500" s="1"/>
      <c r="OIX500" s="1"/>
      <c r="OIY500" s="1"/>
      <c r="OIZ500" s="1"/>
      <c r="OJA500" s="1"/>
      <c r="OJB500" s="1"/>
      <c r="OJC500" s="1"/>
      <c r="OJD500" s="1"/>
      <c r="OJE500" s="1"/>
      <c r="OJF500" s="1"/>
      <c r="OJG500" s="1"/>
      <c r="OJH500" s="1"/>
      <c r="OJI500" s="1"/>
      <c r="OJJ500" s="1"/>
      <c r="OJK500" s="1"/>
      <c r="OJL500" s="1"/>
      <c r="OJM500" s="1"/>
      <c r="OJN500" s="1"/>
      <c r="OJO500" s="1"/>
      <c r="OJP500" s="1"/>
      <c r="OJQ500" s="1"/>
      <c r="OJR500" s="1"/>
      <c r="OJS500" s="1"/>
      <c r="OJT500" s="1"/>
      <c r="OJU500" s="1"/>
      <c r="OJV500" s="1"/>
      <c r="OJW500" s="1"/>
      <c r="OJX500" s="1"/>
      <c r="OJY500" s="1"/>
      <c r="OJZ500" s="1"/>
      <c r="OKA500" s="1"/>
      <c r="OKB500" s="1"/>
      <c r="OKC500" s="1"/>
      <c r="OKD500" s="1"/>
      <c r="OKE500" s="1"/>
      <c r="OKF500" s="1"/>
      <c r="OKG500" s="1"/>
      <c r="OKH500" s="1"/>
      <c r="OKI500" s="1"/>
      <c r="OKJ500" s="1"/>
      <c r="OKK500" s="1"/>
      <c r="OKL500" s="1"/>
      <c r="OKM500" s="1"/>
      <c r="OKN500" s="1"/>
      <c r="OKO500" s="1"/>
      <c r="OKP500" s="1"/>
      <c r="OKQ500" s="1"/>
      <c r="OKR500" s="1"/>
      <c r="OKS500" s="1"/>
      <c r="OKT500" s="1"/>
      <c r="OKU500" s="1"/>
      <c r="OKV500" s="1"/>
      <c r="OKW500" s="1"/>
      <c r="OKX500" s="1"/>
      <c r="OKY500" s="1"/>
      <c r="OKZ500" s="1"/>
      <c r="OLA500" s="1"/>
      <c r="OLB500" s="1"/>
      <c r="OLC500" s="1"/>
      <c r="OLD500" s="1"/>
      <c r="OLE500" s="1"/>
      <c r="OLF500" s="1"/>
      <c r="OLG500" s="1"/>
      <c r="OLH500" s="1"/>
      <c r="OLI500" s="1"/>
      <c r="OLJ500" s="1"/>
      <c r="OLK500" s="1"/>
      <c r="OLL500" s="1"/>
      <c r="OLM500" s="1"/>
      <c r="OLN500" s="1"/>
      <c r="OLO500" s="1"/>
      <c r="OLP500" s="1"/>
      <c r="OLQ500" s="1"/>
      <c r="OLR500" s="1"/>
      <c r="OLS500" s="1"/>
      <c r="OLT500" s="1"/>
      <c r="OLU500" s="1"/>
      <c r="OLV500" s="1"/>
      <c r="OLW500" s="1"/>
      <c r="OLX500" s="1"/>
      <c r="OLY500" s="1"/>
      <c r="OLZ500" s="1"/>
      <c r="OMA500" s="1"/>
      <c r="OMB500" s="1"/>
      <c r="OMC500" s="1"/>
      <c r="OMD500" s="1"/>
      <c r="OME500" s="1"/>
      <c r="OMF500" s="1"/>
      <c r="OMG500" s="1"/>
      <c r="OMH500" s="1"/>
      <c r="OMI500" s="1"/>
      <c r="OMJ500" s="1"/>
      <c r="OMK500" s="1"/>
      <c r="OML500" s="1"/>
      <c r="OMM500" s="1"/>
      <c r="OMN500" s="1"/>
      <c r="OMO500" s="1"/>
      <c r="OMP500" s="1"/>
      <c r="OMQ500" s="1"/>
      <c r="OMR500" s="1"/>
      <c r="OMS500" s="1"/>
      <c r="OMT500" s="1"/>
      <c r="OMU500" s="1"/>
      <c r="OMV500" s="1"/>
      <c r="OMW500" s="1"/>
      <c r="OMX500" s="1"/>
      <c r="OMY500" s="1"/>
      <c r="OMZ500" s="1"/>
      <c r="ONA500" s="1"/>
      <c r="ONB500" s="1"/>
      <c r="ONC500" s="1"/>
      <c r="OND500" s="1"/>
      <c r="ONE500" s="1"/>
      <c r="ONF500" s="1"/>
      <c r="ONG500" s="1"/>
      <c r="ONH500" s="1"/>
      <c r="ONI500" s="1"/>
      <c r="ONJ500" s="1"/>
      <c r="ONK500" s="1"/>
      <c r="ONL500" s="1"/>
      <c r="ONM500" s="1"/>
      <c r="ONN500" s="1"/>
      <c r="ONO500" s="1"/>
      <c r="ONP500" s="1"/>
      <c r="ONQ500" s="1"/>
      <c r="ONR500" s="1"/>
      <c r="ONS500" s="1"/>
      <c r="ONT500" s="1"/>
      <c r="ONU500" s="1"/>
      <c r="ONV500" s="1"/>
      <c r="ONW500" s="1"/>
      <c r="ONX500" s="1"/>
      <c r="ONY500" s="1"/>
      <c r="ONZ500" s="1"/>
      <c r="OOA500" s="1"/>
      <c r="OOB500" s="1"/>
      <c r="OOC500" s="1"/>
      <c r="OOD500" s="1"/>
      <c r="OOE500" s="1"/>
      <c r="OOF500" s="1"/>
      <c r="OOG500" s="1"/>
      <c r="OOH500" s="1"/>
      <c r="OOI500" s="1"/>
      <c r="OOJ500" s="1"/>
      <c r="OOK500" s="1"/>
      <c r="OOL500" s="1"/>
      <c r="OOM500" s="1"/>
      <c r="OON500" s="1"/>
      <c r="OOO500" s="1"/>
      <c r="OOP500" s="1"/>
      <c r="OOQ500" s="1"/>
      <c r="OOR500" s="1"/>
      <c r="OOS500" s="1"/>
      <c r="OOT500" s="1"/>
      <c r="OOU500" s="1"/>
      <c r="OOV500" s="1"/>
      <c r="OOW500" s="1"/>
      <c r="OOX500" s="1"/>
      <c r="OOY500" s="1"/>
      <c r="OOZ500" s="1"/>
      <c r="OPA500" s="1"/>
      <c r="OPB500" s="1"/>
      <c r="OPC500" s="1"/>
      <c r="OPD500" s="1"/>
      <c r="OPE500" s="1"/>
      <c r="OPF500" s="1"/>
      <c r="OPG500" s="1"/>
      <c r="OPH500" s="1"/>
      <c r="OPI500" s="1"/>
      <c r="OPJ500" s="1"/>
      <c r="OPK500" s="1"/>
      <c r="OPL500" s="1"/>
      <c r="OPM500" s="1"/>
      <c r="OPN500" s="1"/>
      <c r="OPO500" s="1"/>
      <c r="OPP500" s="1"/>
      <c r="OPQ500" s="1"/>
      <c r="OPR500" s="1"/>
      <c r="OPS500" s="1"/>
      <c r="OPT500" s="1"/>
      <c r="OPU500" s="1"/>
      <c r="OPV500" s="1"/>
      <c r="OPW500" s="1"/>
      <c r="OPX500" s="1"/>
      <c r="OPY500" s="1"/>
      <c r="OPZ500" s="1"/>
      <c r="OQA500" s="1"/>
      <c r="OQB500" s="1"/>
      <c r="OQC500" s="1"/>
      <c r="OQD500" s="1"/>
      <c r="OQE500" s="1"/>
      <c r="OQF500" s="1"/>
      <c r="OQG500" s="1"/>
      <c r="OQH500" s="1"/>
      <c r="OQI500" s="1"/>
      <c r="OQJ500" s="1"/>
      <c r="OQK500" s="1"/>
      <c r="OQL500" s="1"/>
      <c r="OQM500" s="1"/>
      <c r="OQN500" s="1"/>
      <c r="OQO500" s="1"/>
      <c r="OQP500" s="1"/>
      <c r="OQQ500" s="1"/>
      <c r="OQR500" s="1"/>
      <c r="OQS500" s="1"/>
      <c r="OQT500" s="1"/>
      <c r="OQU500" s="1"/>
      <c r="OQV500" s="1"/>
      <c r="OQW500" s="1"/>
      <c r="OQX500" s="1"/>
      <c r="OQY500" s="1"/>
      <c r="OQZ500" s="1"/>
      <c r="ORA500" s="1"/>
      <c r="ORB500" s="1"/>
      <c r="ORC500" s="1"/>
      <c r="ORD500" s="1"/>
      <c r="ORE500" s="1"/>
      <c r="ORF500" s="1"/>
      <c r="ORG500" s="1"/>
      <c r="ORH500" s="1"/>
      <c r="ORI500" s="1"/>
      <c r="ORJ500" s="1"/>
      <c r="ORK500" s="1"/>
      <c r="ORL500" s="1"/>
      <c r="ORM500" s="1"/>
      <c r="ORN500" s="1"/>
      <c r="ORO500" s="1"/>
      <c r="ORP500" s="1"/>
      <c r="ORQ500" s="1"/>
      <c r="ORR500" s="1"/>
      <c r="ORS500" s="1"/>
      <c r="ORT500" s="1"/>
      <c r="ORU500" s="1"/>
      <c r="ORV500" s="1"/>
      <c r="ORW500" s="1"/>
      <c r="ORX500" s="1"/>
      <c r="ORY500" s="1"/>
      <c r="ORZ500" s="1"/>
      <c r="OSA500" s="1"/>
      <c r="OSB500" s="1"/>
      <c r="OSC500" s="1"/>
      <c r="OSD500" s="1"/>
      <c r="OSE500" s="1"/>
      <c r="OSF500" s="1"/>
      <c r="OSG500" s="1"/>
      <c r="OSH500" s="1"/>
      <c r="OSI500" s="1"/>
      <c r="OSJ500" s="1"/>
      <c r="OSK500" s="1"/>
      <c r="OSL500" s="1"/>
      <c r="OSM500" s="1"/>
      <c r="OSN500" s="1"/>
      <c r="OSO500" s="1"/>
      <c r="OSP500" s="1"/>
      <c r="OSQ500" s="1"/>
      <c r="OSR500" s="1"/>
      <c r="OSS500" s="1"/>
      <c r="OST500" s="1"/>
      <c r="OSU500" s="1"/>
      <c r="OSV500" s="1"/>
      <c r="OSW500" s="1"/>
      <c r="OSX500" s="1"/>
      <c r="OSY500" s="1"/>
      <c r="OSZ500" s="1"/>
      <c r="OTA500" s="1"/>
      <c r="OTB500" s="1"/>
      <c r="OTC500" s="1"/>
      <c r="OTD500" s="1"/>
      <c r="OTE500" s="1"/>
      <c r="OTF500" s="1"/>
      <c r="OTG500" s="1"/>
      <c r="OTH500" s="1"/>
      <c r="OTI500" s="1"/>
      <c r="OTJ500" s="1"/>
      <c r="OTK500" s="1"/>
      <c r="OTL500" s="1"/>
      <c r="OTM500" s="1"/>
      <c r="OTN500" s="1"/>
      <c r="OTO500" s="1"/>
      <c r="OTP500" s="1"/>
      <c r="OTQ500" s="1"/>
      <c r="OTR500" s="1"/>
      <c r="OTS500" s="1"/>
      <c r="OTT500" s="1"/>
      <c r="OTU500" s="1"/>
      <c r="OTV500" s="1"/>
      <c r="OTW500" s="1"/>
      <c r="OTX500" s="1"/>
      <c r="OTY500" s="1"/>
      <c r="OTZ500" s="1"/>
      <c r="OUA500" s="1"/>
      <c r="OUB500" s="1"/>
      <c r="OUC500" s="1"/>
      <c r="OUD500" s="1"/>
      <c r="OUE500" s="1"/>
      <c r="OUF500" s="1"/>
      <c r="OUG500" s="1"/>
      <c r="OUH500" s="1"/>
      <c r="OUI500" s="1"/>
      <c r="OUJ500" s="1"/>
      <c r="OUK500" s="1"/>
      <c r="OUL500" s="1"/>
      <c r="OUM500" s="1"/>
      <c r="OUN500" s="1"/>
      <c r="OUO500" s="1"/>
      <c r="OUP500" s="1"/>
      <c r="OUQ500" s="1"/>
      <c r="OUR500" s="1"/>
      <c r="OUS500" s="1"/>
      <c r="OUT500" s="1"/>
      <c r="OUU500" s="1"/>
      <c r="OUV500" s="1"/>
      <c r="OUW500" s="1"/>
      <c r="OUX500" s="1"/>
      <c r="OUY500" s="1"/>
      <c r="OUZ500" s="1"/>
      <c r="OVA500" s="1"/>
      <c r="OVB500" s="1"/>
      <c r="OVC500" s="1"/>
      <c r="OVD500" s="1"/>
      <c r="OVE500" s="1"/>
      <c r="OVF500" s="1"/>
      <c r="OVG500" s="1"/>
      <c r="OVH500" s="1"/>
      <c r="OVI500" s="1"/>
      <c r="OVJ500" s="1"/>
      <c r="OVK500" s="1"/>
      <c r="OVL500" s="1"/>
      <c r="OVM500" s="1"/>
      <c r="OVN500" s="1"/>
      <c r="OVO500" s="1"/>
      <c r="OVP500" s="1"/>
      <c r="OVQ500" s="1"/>
      <c r="OVR500" s="1"/>
      <c r="OVS500" s="1"/>
      <c r="OVT500" s="1"/>
      <c r="OVU500" s="1"/>
      <c r="OVV500" s="1"/>
      <c r="OVW500" s="1"/>
      <c r="OVX500" s="1"/>
      <c r="OVY500" s="1"/>
      <c r="OVZ500" s="1"/>
      <c r="OWA500" s="1"/>
      <c r="OWB500" s="1"/>
      <c r="OWC500" s="1"/>
      <c r="OWD500" s="1"/>
      <c r="OWE500" s="1"/>
      <c r="OWF500" s="1"/>
      <c r="OWG500" s="1"/>
      <c r="OWH500" s="1"/>
      <c r="OWI500" s="1"/>
      <c r="OWJ500" s="1"/>
      <c r="OWK500" s="1"/>
      <c r="OWL500" s="1"/>
      <c r="OWM500" s="1"/>
      <c r="OWN500" s="1"/>
      <c r="OWO500" s="1"/>
      <c r="OWP500" s="1"/>
      <c r="OWQ500" s="1"/>
      <c r="OWR500" s="1"/>
      <c r="OWS500" s="1"/>
      <c r="OWT500" s="1"/>
      <c r="OWU500" s="1"/>
      <c r="OWV500" s="1"/>
      <c r="OWW500" s="1"/>
      <c r="OWX500" s="1"/>
      <c r="OWY500" s="1"/>
      <c r="OWZ500" s="1"/>
      <c r="OXA500" s="1"/>
      <c r="OXB500" s="1"/>
      <c r="OXC500" s="1"/>
      <c r="OXD500" s="1"/>
      <c r="OXE500" s="1"/>
      <c r="OXF500" s="1"/>
      <c r="OXG500" s="1"/>
      <c r="OXH500" s="1"/>
      <c r="OXI500" s="1"/>
      <c r="OXJ500" s="1"/>
      <c r="OXK500" s="1"/>
      <c r="OXL500" s="1"/>
      <c r="OXM500" s="1"/>
      <c r="OXN500" s="1"/>
      <c r="OXO500" s="1"/>
      <c r="OXP500" s="1"/>
      <c r="OXQ500" s="1"/>
      <c r="OXR500" s="1"/>
      <c r="OXS500" s="1"/>
      <c r="OXT500" s="1"/>
      <c r="OXU500" s="1"/>
      <c r="OXV500" s="1"/>
      <c r="OXW500" s="1"/>
      <c r="OXX500" s="1"/>
      <c r="OXY500" s="1"/>
      <c r="OXZ500" s="1"/>
      <c r="OYA500" s="1"/>
      <c r="OYB500" s="1"/>
      <c r="OYC500" s="1"/>
      <c r="OYD500" s="1"/>
      <c r="OYE500" s="1"/>
      <c r="OYF500" s="1"/>
      <c r="OYG500" s="1"/>
      <c r="OYH500" s="1"/>
      <c r="OYI500" s="1"/>
      <c r="OYJ500" s="1"/>
      <c r="OYK500" s="1"/>
      <c r="OYL500" s="1"/>
      <c r="OYM500" s="1"/>
      <c r="OYN500" s="1"/>
      <c r="OYO500" s="1"/>
      <c r="OYP500" s="1"/>
      <c r="OYQ500" s="1"/>
      <c r="OYR500" s="1"/>
      <c r="OYS500" s="1"/>
      <c r="OYT500" s="1"/>
      <c r="OYU500" s="1"/>
      <c r="OYV500" s="1"/>
      <c r="OYW500" s="1"/>
      <c r="OYX500" s="1"/>
      <c r="OYY500" s="1"/>
      <c r="OYZ500" s="1"/>
      <c r="OZA500" s="1"/>
      <c r="OZB500" s="1"/>
      <c r="OZC500" s="1"/>
      <c r="OZD500" s="1"/>
      <c r="OZE500" s="1"/>
      <c r="OZF500" s="1"/>
      <c r="OZG500" s="1"/>
      <c r="OZH500" s="1"/>
      <c r="OZI500" s="1"/>
      <c r="OZJ500" s="1"/>
      <c r="OZK500" s="1"/>
      <c r="OZL500" s="1"/>
      <c r="OZM500" s="1"/>
      <c r="OZN500" s="1"/>
      <c r="OZO500" s="1"/>
      <c r="OZP500" s="1"/>
      <c r="OZQ500" s="1"/>
      <c r="OZR500" s="1"/>
      <c r="OZS500" s="1"/>
      <c r="OZT500" s="1"/>
      <c r="OZU500" s="1"/>
      <c r="OZV500" s="1"/>
      <c r="OZW500" s="1"/>
      <c r="OZX500" s="1"/>
      <c r="OZY500" s="1"/>
      <c r="OZZ500" s="1"/>
      <c r="PAA500" s="1"/>
      <c r="PAB500" s="1"/>
      <c r="PAC500" s="1"/>
      <c r="PAD500" s="1"/>
      <c r="PAE500" s="1"/>
      <c r="PAF500" s="1"/>
      <c r="PAG500" s="1"/>
      <c r="PAH500" s="1"/>
      <c r="PAI500" s="1"/>
      <c r="PAJ500" s="1"/>
      <c r="PAK500" s="1"/>
      <c r="PAL500" s="1"/>
      <c r="PAM500" s="1"/>
      <c r="PAN500" s="1"/>
      <c r="PAO500" s="1"/>
      <c r="PAP500" s="1"/>
      <c r="PAQ500" s="1"/>
      <c r="PAR500" s="1"/>
      <c r="PAS500" s="1"/>
      <c r="PAT500" s="1"/>
      <c r="PAU500" s="1"/>
      <c r="PAV500" s="1"/>
      <c r="PAW500" s="1"/>
      <c r="PAX500" s="1"/>
      <c r="PAY500" s="1"/>
      <c r="PAZ500" s="1"/>
      <c r="PBA500" s="1"/>
      <c r="PBB500" s="1"/>
      <c r="PBC500" s="1"/>
      <c r="PBD500" s="1"/>
      <c r="PBE500" s="1"/>
      <c r="PBF500" s="1"/>
      <c r="PBG500" s="1"/>
      <c r="PBH500" s="1"/>
      <c r="PBI500" s="1"/>
      <c r="PBJ500" s="1"/>
      <c r="PBK500" s="1"/>
      <c r="PBL500" s="1"/>
      <c r="PBM500" s="1"/>
      <c r="PBN500" s="1"/>
      <c r="PBO500" s="1"/>
      <c r="PBP500" s="1"/>
      <c r="PBQ500" s="1"/>
      <c r="PBR500" s="1"/>
      <c r="PBS500" s="1"/>
      <c r="PBT500" s="1"/>
      <c r="PBU500" s="1"/>
      <c r="PBV500" s="1"/>
      <c r="PBW500" s="1"/>
      <c r="PBX500" s="1"/>
      <c r="PBY500" s="1"/>
      <c r="PBZ500" s="1"/>
      <c r="PCA500" s="1"/>
      <c r="PCB500" s="1"/>
      <c r="PCC500" s="1"/>
      <c r="PCD500" s="1"/>
      <c r="PCE500" s="1"/>
      <c r="PCF500" s="1"/>
      <c r="PCG500" s="1"/>
      <c r="PCH500" s="1"/>
      <c r="PCI500" s="1"/>
      <c r="PCJ500" s="1"/>
      <c r="PCK500" s="1"/>
      <c r="PCL500" s="1"/>
      <c r="PCM500" s="1"/>
      <c r="PCN500" s="1"/>
      <c r="PCO500" s="1"/>
      <c r="PCP500" s="1"/>
      <c r="PCQ500" s="1"/>
      <c r="PCR500" s="1"/>
      <c r="PCS500" s="1"/>
      <c r="PCT500" s="1"/>
      <c r="PCU500" s="1"/>
      <c r="PCV500" s="1"/>
      <c r="PCW500" s="1"/>
      <c r="PCX500" s="1"/>
      <c r="PCY500" s="1"/>
      <c r="PCZ500" s="1"/>
      <c r="PDA500" s="1"/>
      <c r="PDB500" s="1"/>
      <c r="PDC500" s="1"/>
      <c r="PDD500" s="1"/>
      <c r="PDE500" s="1"/>
      <c r="PDF500" s="1"/>
      <c r="PDG500" s="1"/>
      <c r="PDH500" s="1"/>
      <c r="PDI500" s="1"/>
      <c r="PDJ500" s="1"/>
      <c r="PDK500" s="1"/>
      <c r="PDL500" s="1"/>
      <c r="PDM500" s="1"/>
      <c r="PDN500" s="1"/>
      <c r="PDO500" s="1"/>
      <c r="PDP500" s="1"/>
      <c r="PDQ500" s="1"/>
      <c r="PDR500" s="1"/>
      <c r="PDS500" s="1"/>
      <c r="PDT500" s="1"/>
      <c r="PDU500" s="1"/>
      <c r="PDV500" s="1"/>
      <c r="PDW500" s="1"/>
      <c r="PDX500" s="1"/>
      <c r="PDY500" s="1"/>
      <c r="PDZ500" s="1"/>
      <c r="PEA500" s="1"/>
      <c r="PEB500" s="1"/>
      <c r="PEC500" s="1"/>
      <c r="PED500" s="1"/>
      <c r="PEE500" s="1"/>
      <c r="PEF500" s="1"/>
      <c r="PEG500" s="1"/>
      <c r="PEH500" s="1"/>
      <c r="PEI500" s="1"/>
      <c r="PEJ500" s="1"/>
      <c r="PEK500" s="1"/>
      <c r="PEL500" s="1"/>
      <c r="PEM500" s="1"/>
      <c r="PEN500" s="1"/>
      <c r="PEO500" s="1"/>
      <c r="PEP500" s="1"/>
      <c r="PEQ500" s="1"/>
      <c r="PER500" s="1"/>
      <c r="PES500" s="1"/>
      <c r="PET500" s="1"/>
      <c r="PEU500" s="1"/>
      <c r="PEV500" s="1"/>
      <c r="PEW500" s="1"/>
      <c r="PEX500" s="1"/>
      <c r="PEY500" s="1"/>
      <c r="PEZ500" s="1"/>
      <c r="PFA500" s="1"/>
      <c r="PFB500" s="1"/>
      <c r="PFC500" s="1"/>
      <c r="PFD500" s="1"/>
      <c r="PFE500" s="1"/>
      <c r="PFF500" s="1"/>
      <c r="PFG500" s="1"/>
      <c r="PFH500" s="1"/>
      <c r="PFI500" s="1"/>
      <c r="PFJ500" s="1"/>
      <c r="PFK500" s="1"/>
      <c r="PFL500" s="1"/>
      <c r="PFM500" s="1"/>
      <c r="PFN500" s="1"/>
      <c r="PFO500" s="1"/>
      <c r="PFP500" s="1"/>
      <c r="PFQ500" s="1"/>
      <c r="PFR500" s="1"/>
      <c r="PFS500" s="1"/>
      <c r="PFT500" s="1"/>
      <c r="PFU500" s="1"/>
      <c r="PFV500" s="1"/>
      <c r="PFW500" s="1"/>
      <c r="PFX500" s="1"/>
      <c r="PFY500" s="1"/>
      <c r="PFZ500" s="1"/>
      <c r="PGA500" s="1"/>
      <c r="PGB500" s="1"/>
      <c r="PGC500" s="1"/>
      <c r="PGD500" s="1"/>
      <c r="PGE500" s="1"/>
      <c r="PGF500" s="1"/>
      <c r="PGG500" s="1"/>
      <c r="PGH500" s="1"/>
      <c r="PGI500" s="1"/>
      <c r="PGJ500" s="1"/>
      <c r="PGK500" s="1"/>
      <c r="PGL500" s="1"/>
      <c r="PGM500" s="1"/>
      <c r="PGN500" s="1"/>
      <c r="PGO500" s="1"/>
      <c r="PGP500" s="1"/>
      <c r="PGQ500" s="1"/>
      <c r="PGR500" s="1"/>
      <c r="PGS500" s="1"/>
      <c r="PGT500" s="1"/>
      <c r="PGU500" s="1"/>
      <c r="PGV500" s="1"/>
      <c r="PGW500" s="1"/>
      <c r="PGX500" s="1"/>
      <c r="PGY500" s="1"/>
      <c r="PGZ500" s="1"/>
      <c r="PHA500" s="1"/>
      <c r="PHB500" s="1"/>
      <c r="PHC500" s="1"/>
      <c r="PHD500" s="1"/>
      <c r="PHE500" s="1"/>
      <c r="PHF500" s="1"/>
      <c r="PHG500" s="1"/>
      <c r="PHH500" s="1"/>
      <c r="PHI500" s="1"/>
      <c r="PHJ500" s="1"/>
      <c r="PHK500" s="1"/>
      <c r="PHL500" s="1"/>
      <c r="PHM500" s="1"/>
      <c r="PHN500" s="1"/>
      <c r="PHO500" s="1"/>
      <c r="PHP500" s="1"/>
      <c r="PHQ500" s="1"/>
      <c r="PHR500" s="1"/>
      <c r="PHS500" s="1"/>
      <c r="PHT500" s="1"/>
      <c r="PHU500" s="1"/>
      <c r="PHV500" s="1"/>
      <c r="PHW500" s="1"/>
      <c r="PHX500" s="1"/>
      <c r="PHY500" s="1"/>
      <c r="PHZ500" s="1"/>
      <c r="PIA500" s="1"/>
      <c r="PIB500" s="1"/>
      <c r="PIC500" s="1"/>
      <c r="PID500" s="1"/>
      <c r="PIE500" s="1"/>
      <c r="PIF500" s="1"/>
      <c r="PIG500" s="1"/>
      <c r="PIH500" s="1"/>
      <c r="PII500" s="1"/>
      <c r="PIJ500" s="1"/>
      <c r="PIK500" s="1"/>
      <c r="PIL500" s="1"/>
      <c r="PIM500" s="1"/>
      <c r="PIN500" s="1"/>
      <c r="PIO500" s="1"/>
      <c r="PIP500" s="1"/>
      <c r="PIQ500" s="1"/>
      <c r="PIR500" s="1"/>
      <c r="PIS500" s="1"/>
      <c r="PIT500" s="1"/>
      <c r="PIU500" s="1"/>
      <c r="PIV500" s="1"/>
      <c r="PIW500" s="1"/>
      <c r="PIX500" s="1"/>
      <c r="PIY500" s="1"/>
      <c r="PIZ500" s="1"/>
      <c r="PJA500" s="1"/>
      <c r="PJB500" s="1"/>
      <c r="PJC500" s="1"/>
      <c r="PJD500" s="1"/>
      <c r="PJE500" s="1"/>
      <c r="PJF500" s="1"/>
      <c r="PJG500" s="1"/>
      <c r="PJH500" s="1"/>
      <c r="PJI500" s="1"/>
      <c r="PJJ500" s="1"/>
      <c r="PJK500" s="1"/>
      <c r="PJL500" s="1"/>
      <c r="PJM500" s="1"/>
      <c r="PJN500" s="1"/>
      <c r="PJO500" s="1"/>
      <c r="PJP500" s="1"/>
      <c r="PJQ500" s="1"/>
      <c r="PJR500" s="1"/>
      <c r="PJS500" s="1"/>
      <c r="PJT500" s="1"/>
      <c r="PJU500" s="1"/>
      <c r="PJV500" s="1"/>
      <c r="PJW500" s="1"/>
      <c r="PJX500" s="1"/>
      <c r="PJY500" s="1"/>
      <c r="PJZ500" s="1"/>
      <c r="PKA500" s="1"/>
      <c r="PKB500" s="1"/>
      <c r="PKC500" s="1"/>
      <c r="PKD500" s="1"/>
      <c r="PKE500" s="1"/>
      <c r="PKF500" s="1"/>
      <c r="PKG500" s="1"/>
      <c r="PKH500" s="1"/>
      <c r="PKI500" s="1"/>
      <c r="PKJ500" s="1"/>
      <c r="PKK500" s="1"/>
      <c r="PKL500" s="1"/>
      <c r="PKM500" s="1"/>
      <c r="PKN500" s="1"/>
      <c r="PKO500" s="1"/>
      <c r="PKP500" s="1"/>
      <c r="PKQ500" s="1"/>
      <c r="PKR500" s="1"/>
      <c r="PKS500" s="1"/>
      <c r="PKT500" s="1"/>
      <c r="PKU500" s="1"/>
      <c r="PKV500" s="1"/>
      <c r="PKW500" s="1"/>
      <c r="PKX500" s="1"/>
      <c r="PKY500" s="1"/>
      <c r="PKZ500" s="1"/>
      <c r="PLA500" s="1"/>
      <c r="PLB500" s="1"/>
      <c r="PLC500" s="1"/>
      <c r="PLD500" s="1"/>
      <c r="PLE500" s="1"/>
      <c r="PLF500" s="1"/>
      <c r="PLG500" s="1"/>
      <c r="PLH500" s="1"/>
      <c r="PLI500" s="1"/>
      <c r="PLJ500" s="1"/>
      <c r="PLK500" s="1"/>
      <c r="PLL500" s="1"/>
      <c r="PLM500" s="1"/>
      <c r="PLN500" s="1"/>
      <c r="PLO500" s="1"/>
      <c r="PLP500" s="1"/>
      <c r="PLQ500" s="1"/>
      <c r="PLR500" s="1"/>
      <c r="PLS500" s="1"/>
      <c r="PLT500" s="1"/>
      <c r="PLU500" s="1"/>
      <c r="PLV500" s="1"/>
      <c r="PLW500" s="1"/>
      <c r="PLX500" s="1"/>
      <c r="PLY500" s="1"/>
      <c r="PLZ500" s="1"/>
      <c r="PMA500" s="1"/>
      <c r="PMB500" s="1"/>
      <c r="PMC500" s="1"/>
      <c r="PMD500" s="1"/>
      <c r="PME500" s="1"/>
      <c r="PMF500" s="1"/>
      <c r="PMG500" s="1"/>
      <c r="PMH500" s="1"/>
      <c r="PMI500" s="1"/>
      <c r="PMJ500" s="1"/>
      <c r="PMK500" s="1"/>
      <c r="PML500" s="1"/>
      <c r="PMM500" s="1"/>
      <c r="PMN500" s="1"/>
      <c r="PMO500" s="1"/>
      <c r="PMP500" s="1"/>
      <c r="PMQ500" s="1"/>
      <c r="PMR500" s="1"/>
      <c r="PMS500" s="1"/>
      <c r="PMT500" s="1"/>
      <c r="PMU500" s="1"/>
      <c r="PMV500" s="1"/>
      <c r="PMW500" s="1"/>
      <c r="PMX500" s="1"/>
      <c r="PMY500" s="1"/>
      <c r="PMZ500" s="1"/>
      <c r="PNA500" s="1"/>
      <c r="PNB500" s="1"/>
      <c r="PNC500" s="1"/>
      <c r="PND500" s="1"/>
      <c r="PNE500" s="1"/>
      <c r="PNF500" s="1"/>
      <c r="PNG500" s="1"/>
      <c r="PNH500" s="1"/>
      <c r="PNI500" s="1"/>
      <c r="PNJ500" s="1"/>
      <c r="PNK500" s="1"/>
      <c r="PNL500" s="1"/>
      <c r="PNM500" s="1"/>
      <c r="PNN500" s="1"/>
      <c r="PNO500" s="1"/>
      <c r="PNP500" s="1"/>
      <c r="PNQ500" s="1"/>
      <c r="PNR500" s="1"/>
      <c r="PNS500" s="1"/>
      <c r="PNT500" s="1"/>
      <c r="PNU500" s="1"/>
      <c r="PNV500" s="1"/>
      <c r="PNW500" s="1"/>
      <c r="PNX500" s="1"/>
      <c r="PNY500" s="1"/>
      <c r="PNZ500" s="1"/>
      <c r="POA500" s="1"/>
      <c r="POB500" s="1"/>
      <c r="POC500" s="1"/>
      <c r="POD500" s="1"/>
      <c r="POE500" s="1"/>
      <c r="POF500" s="1"/>
      <c r="POG500" s="1"/>
      <c r="POH500" s="1"/>
      <c r="POI500" s="1"/>
      <c r="POJ500" s="1"/>
      <c r="POK500" s="1"/>
      <c r="POL500" s="1"/>
      <c r="POM500" s="1"/>
      <c r="PON500" s="1"/>
      <c r="POO500" s="1"/>
      <c r="POP500" s="1"/>
      <c r="POQ500" s="1"/>
      <c r="POR500" s="1"/>
      <c r="POS500" s="1"/>
      <c r="POT500" s="1"/>
      <c r="POU500" s="1"/>
      <c r="POV500" s="1"/>
      <c r="POW500" s="1"/>
      <c r="POX500" s="1"/>
      <c r="POY500" s="1"/>
      <c r="POZ500" s="1"/>
      <c r="PPA500" s="1"/>
      <c r="PPB500" s="1"/>
      <c r="PPC500" s="1"/>
      <c r="PPD500" s="1"/>
      <c r="PPE500" s="1"/>
      <c r="PPF500" s="1"/>
      <c r="PPG500" s="1"/>
      <c r="PPH500" s="1"/>
      <c r="PPI500" s="1"/>
      <c r="PPJ500" s="1"/>
      <c r="PPK500" s="1"/>
      <c r="PPL500" s="1"/>
      <c r="PPM500" s="1"/>
      <c r="PPN500" s="1"/>
      <c r="PPO500" s="1"/>
      <c r="PPP500" s="1"/>
      <c r="PPQ500" s="1"/>
      <c r="PPR500" s="1"/>
      <c r="PPS500" s="1"/>
      <c r="PPT500" s="1"/>
      <c r="PPU500" s="1"/>
      <c r="PPV500" s="1"/>
      <c r="PPW500" s="1"/>
      <c r="PPX500" s="1"/>
      <c r="PPY500" s="1"/>
      <c r="PPZ500" s="1"/>
      <c r="PQA500" s="1"/>
      <c r="PQB500" s="1"/>
      <c r="PQC500" s="1"/>
      <c r="PQD500" s="1"/>
      <c r="PQE500" s="1"/>
      <c r="PQF500" s="1"/>
      <c r="PQG500" s="1"/>
      <c r="PQH500" s="1"/>
      <c r="PQI500" s="1"/>
      <c r="PQJ500" s="1"/>
      <c r="PQK500" s="1"/>
      <c r="PQL500" s="1"/>
      <c r="PQM500" s="1"/>
      <c r="PQN500" s="1"/>
      <c r="PQO500" s="1"/>
      <c r="PQP500" s="1"/>
      <c r="PQQ500" s="1"/>
      <c r="PQR500" s="1"/>
      <c r="PQS500" s="1"/>
      <c r="PQT500" s="1"/>
      <c r="PQU500" s="1"/>
      <c r="PQV500" s="1"/>
      <c r="PQW500" s="1"/>
      <c r="PQX500" s="1"/>
      <c r="PQY500" s="1"/>
      <c r="PQZ500" s="1"/>
      <c r="PRA500" s="1"/>
      <c r="PRB500" s="1"/>
      <c r="PRC500" s="1"/>
      <c r="PRD500" s="1"/>
      <c r="PRE500" s="1"/>
      <c r="PRF500" s="1"/>
      <c r="PRG500" s="1"/>
      <c r="PRH500" s="1"/>
      <c r="PRI500" s="1"/>
      <c r="PRJ500" s="1"/>
      <c r="PRK500" s="1"/>
      <c r="PRL500" s="1"/>
      <c r="PRM500" s="1"/>
      <c r="PRN500" s="1"/>
      <c r="PRO500" s="1"/>
      <c r="PRP500" s="1"/>
      <c r="PRQ500" s="1"/>
      <c r="PRR500" s="1"/>
      <c r="PRS500" s="1"/>
      <c r="PRT500" s="1"/>
      <c r="PRU500" s="1"/>
      <c r="PRV500" s="1"/>
      <c r="PRW500" s="1"/>
      <c r="PRX500" s="1"/>
      <c r="PRY500" s="1"/>
      <c r="PRZ500" s="1"/>
      <c r="PSA500" s="1"/>
      <c r="PSB500" s="1"/>
      <c r="PSC500" s="1"/>
      <c r="PSD500" s="1"/>
      <c r="PSE500" s="1"/>
      <c r="PSF500" s="1"/>
      <c r="PSG500" s="1"/>
      <c r="PSH500" s="1"/>
      <c r="PSI500" s="1"/>
      <c r="PSJ500" s="1"/>
      <c r="PSK500" s="1"/>
      <c r="PSL500" s="1"/>
      <c r="PSM500" s="1"/>
      <c r="PSN500" s="1"/>
      <c r="PSO500" s="1"/>
      <c r="PSP500" s="1"/>
      <c r="PSQ500" s="1"/>
      <c r="PSR500" s="1"/>
      <c r="PSS500" s="1"/>
      <c r="PST500" s="1"/>
      <c r="PSU500" s="1"/>
      <c r="PSV500" s="1"/>
      <c r="PSW500" s="1"/>
      <c r="PSX500" s="1"/>
      <c r="PSY500" s="1"/>
      <c r="PSZ500" s="1"/>
      <c r="PTA500" s="1"/>
      <c r="PTB500" s="1"/>
      <c r="PTC500" s="1"/>
      <c r="PTD500" s="1"/>
      <c r="PTE500" s="1"/>
      <c r="PTF500" s="1"/>
      <c r="PTG500" s="1"/>
      <c r="PTH500" s="1"/>
      <c r="PTI500" s="1"/>
      <c r="PTJ500" s="1"/>
      <c r="PTK500" s="1"/>
      <c r="PTL500" s="1"/>
      <c r="PTM500" s="1"/>
      <c r="PTN500" s="1"/>
      <c r="PTO500" s="1"/>
      <c r="PTP500" s="1"/>
      <c r="PTQ500" s="1"/>
      <c r="PTR500" s="1"/>
      <c r="PTS500" s="1"/>
      <c r="PTT500" s="1"/>
      <c r="PTU500" s="1"/>
      <c r="PTV500" s="1"/>
      <c r="PTW500" s="1"/>
      <c r="PTX500" s="1"/>
      <c r="PTY500" s="1"/>
      <c r="PTZ500" s="1"/>
      <c r="PUA500" s="1"/>
      <c r="PUB500" s="1"/>
      <c r="PUC500" s="1"/>
      <c r="PUD500" s="1"/>
      <c r="PUE500" s="1"/>
      <c r="PUF500" s="1"/>
      <c r="PUG500" s="1"/>
      <c r="PUH500" s="1"/>
      <c r="PUI500" s="1"/>
      <c r="PUJ500" s="1"/>
      <c r="PUK500" s="1"/>
      <c r="PUL500" s="1"/>
      <c r="PUM500" s="1"/>
      <c r="PUN500" s="1"/>
      <c r="PUO500" s="1"/>
      <c r="PUP500" s="1"/>
      <c r="PUQ500" s="1"/>
      <c r="PUR500" s="1"/>
      <c r="PUS500" s="1"/>
      <c r="PUT500" s="1"/>
      <c r="PUU500" s="1"/>
      <c r="PUV500" s="1"/>
      <c r="PUW500" s="1"/>
      <c r="PUX500" s="1"/>
      <c r="PUY500" s="1"/>
      <c r="PUZ500" s="1"/>
      <c r="PVA500" s="1"/>
      <c r="PVB500" s="1"/>
      <c r="PVC500" s="1"/>
      <c r="PVD500" s="1"/>
      <c r="PVE500" s="1"/>
      <c r="PVF500" s="1"/>
      <c r="PVG500" s="1"/>
      <c r="PVH500" s="1"/>
      <c r="PVI500" s="1"/>
      <c r="PVJ500" s="1"/>
      <c r="PVK500" s="1"/>
      <c r="PVL500" s="1"/>
      <c r="PVM500" s="1"/>
      <c r="PVN500" s="1"/>
      <c r="PVO500" s="1"/>
      <c r="PVP500" s="1"/>
      <c r="PVQ500" s="1"/>
      <c r="PVR500" s="1"/>
      <c r="PVS500" s="1"/>
      <c r="PVT500" s="1"/>
      <c r="PVU500" s="1"/>
      <c r="PVV500" s="1"/>
      <c r="PVW500" s="1"/>
      <c r="PVX500" s="1"/>
      <c r="PVY500" s="1"/>
      <c r="PVZ500" s="1"/>
      <c r="PWA500" s="1"/>
      <c r="PWB500" s="1"/>
      <c r="PWC500" s="1"/>
      <c r="PWD500" s="1"/>
      <c r="PWE500" s="1"/>
      <c r="PWF500" s="1"/>
      <c r="PWG500" s="1"/>
      <c r="PWH500" s="1"/>
      <c r="PWI500" s="1"/>
      <c r="PWJ500" s="1"/>
      <c r="PWK500" s="1"/>
      <c r="PWL500" s="1"/>
      <c r="PWM500" s="1"/>
      <c r="PWN500" s="1"/>
      <c r="PWO500" s="1"/>
      <c r="PWP500" s="1"/>
      <c r="PWQ500" s="1"/>
      <c r="PWR500" s="1"/>
      <c r="PWS500" s="1"/>
      <c r="PWT500" s="1"/>
      <c r="PWU500" s="1"/>
      <c r="PWV500" s="1"/>
      <c r="PWW500" s="1"/>
      <c r="PWX500" s="1"/>
      <c r="PWY500" s="1"/>
      <c r="PWZ500" s="1"/>
      <c r="PXA500" s="1"/>
      <c r="PXB500" s="1"/>
      <c r="PXC500" s="1"/>
      <c r="PXD500" s="1"/>
      <c r="PXE500" s="1"/>
      <c r="PXF500" s="1"/>
      <c r="PXG500" s="1"/>
      <c r="PXH500" s="1"/>
      <c r="PXI500" s="1"/>
      <c r="PXJ500" s="1"/>
      <c r="PXK500" s="1"/>
      <c r="PXL500" s="1"/>
      <c r="PXM500" s="1"/>
      <c r="PXN500" s="1"/>
      <c r="PXO500" s="1"/>
      <c r="PXP500" s="1"/>
      <c r="PXQ500" s="1"/>
      <c r="PXR500" s="1"/>
      <c r="PXS500" s="1"/>
      <c r="PXT500" s="1"/>
      <c r="PXU500" s="1"/>
      <c r="PXV500" s="1"/>
      <c r="PXW500" s="1"/>
      <c r="PXX500" s="1"/>
      <c r="PXY500" s="1"/>
      <c r="PXZ500" s="1"/>
      <c r="PYA500" s="1"/>
      <c r="PYB500" s="1"/>
      <c r="PYC500" s="1"/>
      <c r="PYD500" s="1"/>
      <c r="PYE500" s="1"/>
      <c r="PYF500" s="1"/>
      <c r="PYG500" s="1"/>
      <c r="PYH500" s="1"/>
      <c r="PYI500" s="1"/>
      <c r="PYJ500" s="1"/>
      <c r="PYK500" s="1"/>
      <c r="PYL500" s="1"/>
      <c r="PYM500" s="1"/>
      <c r="PYN500" s="1"/>
      <c r="PYO500" s="1"/>
      <c r="PYP500" s="1"/>
      <c r="PYQ500" s="1"/>
      <c r="PYR500" s="1"/>
      <c r="PYS500" s="1"/>
      <c r="PYT500" s="1"/>
      <c r="PYU500" s="1"/>
      <c r="PYV500" s="1"/>
      <c r="PYW500" s="1"/>
      <c r="PYX500" s="1"/>
      <c r="PYY500" s="1"/>
      <c r="PYZ500" s="1"/>
      <c r="PZA500" s="1"/>
      <c r="PZB500" s="1"/>
      <c r="PZC500" s="1"/>
      <c r="PZD500" s="1"/>
      <c r="PZE500" s="1"/>
      <c r="PZF500" s="1"/>
      <c r="PZG500" s="1"/>
      <c r="PZH500" s="1"/>
      <c r="PZI500" s="1"/>
      <c r="PZJ500" s="1"/>
      <c r="PZK500" s="1"/>
      <c r="PZL500" s="1"/>
      <c r="PZM500" s="1"/>
      <c r="PZN500" s="1"/>
      <c r="PZO500" s="1"/>
      <c r="PZP500" s="1"/>
      <c r="PZQ500" s="1"/>
      <c r="PZR500" s="1"/>
      <c r="PZS500" s="1"/>
      <c r="PZT500" s="1"/>
      <c r="PZU500" s="1"/>
      <c r="PZV500" s="1"/>
      <c r="PZW500" s="1"/>
      <c r="PZX500" s="1"/>
      <c r="PZY500" s="1"/>
      <c r="PZZ500" s="1"/>
      <c r="QAA500" s="1"/>
      <c r="QAB500" s="1"/>
      <c r="QAC500" s="1"/>
      <c r="QAD500" s="1"/>
      <c r="QAE500" s="1"/>
      <c r="QAF500" s="1"/>
      <c r="QAG500" s="1"/>
      <c r="QAH500" s="1"/>
      <c r="QAI500" s="1"/>
      <c r="QAJ500" s="1"/>
      <c r="QAK500" s="1"/>
      <c r="QAL500" s="1"/>
      <c r="QAM500" s="1"/>
      <c r="QAN500" s="1"/>
      <c r="QAO500" s="1"/>
      <c r="QAP500" s="1"/>
      <c r="QAQ500" s="1"/>
      <c r="QAR500" s="1"/>
      <c r="QAS500" s="1"/>
      <c r="QAT500" s="1"/>
      <c r="QAU500" s="1"/>
      <c r="QAV500" s="1"/>
      <c r="QAW500" s="1"/>
      <c r="QAX500" s="1"/>
      <c r="QAY500" s="1"/>
      <c r="QAZ500" s="1"/>
      <c r="QBA500" s="1"/>
      <c r="QBB500" s="1"/>
      <c r="QBC500" s="1"/>
      <c r="QBD500" s="1"/>
      <c r="QBE500" s="1"/>
      <c r="QBF500" s="1"/>
      <c r="QBG500" s="1"/>
      <c r="QBH500" s="1"/>
      <c r="QBI500" s="1"/>
      <c r="QBJ500" s="1"/>
      <c r="QBK500" s="1"/>
      <c r="QBL500" s="1"/>
      <c r="QBM500" s="1"/>
      <c r="QBN500" s="1"/>
      <c r="QBO500" s="1"/>
      <c r="QBP500" s="1"/>
      <c r="QBQ500" s="1"/>
      <c r="QBR500" s="1"/>
      <c r="QBS500" s="1"/>
      <c r="QBT500" s="1"/>
      <c r="QBU500" s="1"/>
      <c r="QBV500" s="1"/>
      <c r="QBW500" s="1"/>
      <c r="QBX500" s="1"/>
      <c r="QBY500" s="1"/>
      <c r="QBZ500" s="1"/>
      <c r="QCA500" s="1"/>
      <c r="QCB500" s="1"/>
      <c r="QCC500" s="1"/>
      <c r="QCD500" s="1"/>
      <c r="QCE500" s="1"/>
      <c r="QCF500" s="1"/>
      <c r="QCG500" s="1"/>
      <c r="QCH500" s="1"/>
      <c r="QCI500" s="1"/>
      <c r="QCJ500" s="1"/>
      <c r="QCK500" s="1"/>
      <c r="QCL500" s="1"/>
      <c r="QCM500" s="1"/>
      <c r="QCN500" s="1"/>
      <c r="QCO500" s="1"/>
      <c r="QCP500" s="1"/>
      <c r="QCQ500" s="1"/>
      <c r="QCR500" s="1"/>
      <c r="QCS500" s="1"/>
      <c r="QCT500" s="1"/>
      <c r="QCU500" s="1"/>
      <c r="QCV500" s="1"/>
      <c r="QCW500" s="1"/>
      <c r="QCX500" s="1"/>
      <c r="QCY500" s="1"/>
      <c r="QCZ500" s="1"/>
      <c r="QDA500" s="1"/>
      <c r="QDB500" s="1"/>
      <c r="QDC500" s="1"/>
      <c r="QDD500" s="1"/>
      <c r="QDE500" s="1"/>
      <c r="QDF500" s="1"/>
      <c r="QDG500" s="1"/>
      <c r="QDH500" s="1"/>
      <c r="QDI500" s="1"/>
      <c r="QDJ500" s="1"/>
      <c r="QDK500" s="1"/>
      <c r="QDL500" s="1"/>
      <c r="QDM500" s="1"/>
      <c r="QDN500" s="1"/>
      <c r="QDO500" s="1"/>
      <c r="QDP500" s="1"/>
      <c r="QDQ500" s="1"/>
      <c r="QDR500" s="1"/>
      <c r="QDS500" s="1"/>
      <c r="QDT500" s="1"/>
      <c r="QDU500" s="1"/>
      <c r="QDV500" s="1"/>
      <c r="QDW500" s="1"/>
      <c r="QDX500" s="1"/>
      <c r="QDY500" s="1"/>
      <c r="QDZ500" s="1"/>
      <c r="QEA500" s="1"/>
      <c r="QEB500" s="1"/>
      <c r="QEC500" s="1"/>
      <c r="QED500" s="1"/>
      <c r="QEE500" s="1"/>
      <c r="QEF500" s="1"/>
      <c r="QEG500" s="1"/>
      <c r="QEH500" s="1"/>
      <c r="QEI500" s="1"/>
      <c r="QEJ500" s="1"/>
      <c r="QEK500" s="1"/>
      <c r="QEL500" s="1"/>
      <c r="QEM500" s="1"/>
      <c r="QEN500" s="1"/>
      <c r="QEO500" s="1"/>
      <c r="QEP500" s="1"/>
      <c r="QEQ500" s="1"/>
      <c r="QER500" s="1"/>
      <c r="QES500" s="1"/>
      <c r="QET500" s="1"/>
      <c r="QEU500" s="1"/>
      <c r="QEV500" s="1"/>
      <c r="QEW500" s="1"/>
      <c r="QEX500" s="1"/>
      <c r="QEY500" s="1"/>
      <c r="QEZ500" s="1"/>
      <c r="QFA500" s="1"/>
      <c r="QFB500" s="1"/>
      <c r="QFC500" s="1"/>
      <c r="QFD500" s="1"/>
      <c r="QFE500" s="1"/>
      <c r="QFF500" s="1"/>
      <c r="QFG500" s="1"/>
      <c r="QFH500" s="1"/>
      <c r="QFI500" s="1"/>
      <c r="QFJ500" s="1"/>
      <c r="QFK500" s="1"/>
      <c r="QFL500" s="1"/>
      <c r="QFM500" s="1"/>
      <c r="QFN500" s="1"/>
      <c r="QFO500" s="1"/>
      <c r="QFP500" s="1"/>
      <c r="QFQ500" s="1"/>
      <c r="QFR500" s="1"/>
      <c r="QFS500" s="1"/>
      <c r="QFT500" s="1"/>
      <c r="QFU500" s="1"/>
      <c r="QFV500" s="1"/>
      <c r="QFW500" s="1"/>
      <c r="QFX500" s="1"/>
      <c r="QFY500" s="1"/>
      <c r="QFZ500" s="1"/>
      <c r="QGA500" s="1"/>
      <c r="QGB500" s="1"/>
      <c r="QGC500" s="1"/>
      <c r="QGD500" s="1"/>
      <c r="QGE500" s="1"/>
      <c r="QGF500" s="1"/>
      <c r="QGG500" s="1"/>
      <c r="QGH500" s="1"/>
      <c r="QGI500" s="1"/>
      <c r="QGJ500" s="1"/>
      <c r="QGK500" s="1"/>
      <c r="QGL500" s="1"/>
      <c r="QGM500" s="1"/>
      <c r="QGN500" s="1"/>
      <c r="QGO500" s="1"/>
      <c r="QGP500" s="1"/>
      <c r="QGQ500" s="1"/>
      <c r="QGR500" s="1"/>
      <c r="QGS500" s="1"/>
      <c r="QGT500" s="1"/>
      <c r="QGU500" s="1"/>
      <c r="QGV500" s="1"/>
      <c r="QGW500" s="1"/>
      <c r="QGX500" s="1"/>
      <c r="QGY500" s="1"/>
      <c r="QGZ500" s="1"/>
      <c r="QHA500" s="1"/>
      <c r="QHB500" s="1"/>
      <c r="QHC500" s="1"/>
      <c r="QHD500" s="1"/>
      <c r="QHE500" s="1"/>
      <c r="QHF500" s="1"/>
      <c r="QHG500" s="1"/>
      <c r="QHH500" s="1"/>
      <c r="QHI500" s="1"/>
      <c r="QHJ500" s="1"/>
      <c r="QHK500" s="1"/>
      <c r="QHL500" s="1"/>
      <c r="QHM500" s="1"/>
      <c r="QHN500" s="1"/>
      <c r="QHO500" s="1"/>
      <c r="QHP500" s="1"/>
      <c r="QHQ500" s="1"/>
      <c r="QHR500" s="1"/>
      <c r="QHS500" s="1"/>
      <c r="QHT500" s="1"/>
      <c r="QHU500" s="1"/>
      <c r="QHV500" s="1"/>
      <c r="QHW500" s="1"/>
      <c r="QHX500" s="1"/>
      <c r="QHY500" s="1"/>
      <c r="QHZ500" s="1"/>
      <c r="QIA500" s="1"/>
      <c r="QIB500" s="1"/>
      <c r="QIC500" s="1"/>
      <c r="QID500" s="1"/>
      <c r="QIE500" s="1"/>
      <c r="QIF500" s="1"/>
      <c r="QIG500" s="1"/>
      <c r="QIH500" s="1"/>
      <c r="QII500" s="1"/>
      <c r="QIJ500" s="1"/>
      <c r="QIK500" s="1"/>
      <c r="QIL500" s="1"/>
      <c r="QIM500" s="1"/>
      <c r="QIN500" s="1"/>
      <c r="QIO500" s="1"/>
      <c r="QIP500" s="1"/>
      <c r="QIQ500" s="1"/>
      <c r="QIR500" s="1"/>
      <c r="QIS500" s="1"/>
      <c r="QIT500" s="1"/>
      <c r="QIU500" s="1"/>
      <c r="QIV500" s="1"/>
      <c r="QIW500" s="1"/>
      <c r="QIX500" s="1"/>
      <c r="QIY500" s="1"/>
      <c r="QIZ500" s="1"/>
      <c r="QJA500" s="1"/>
      <c r="QJB500" s="1"/>
      <c r="QJC500" s="1"/>
      <c r="QJD500" s="1"/>
      <c r="QJE500" s="1"/>
      <c r="QJF500" s="1"/>
      <c r="QJG500" s="1"/>
      <c r="QJH500" s="1"/>
      <c r="QJI500" s="1"/>
      <c r="QJJ500" s="1"/>
      <c r="QJK500" s="1"/>
      <c r="QJL500" s="1"/>
      <c r="QJM500" s="1"/>
      <c r="QJN500" s="1"/>
      <c r="QJO500" s="1"/>
      <c r="QJP500" s="1"/>
      <c r="QJQ500" s="1"/>
      <c r="QJR500" s="1"/>
      <c r="QJS500" s="1"/>
      <c r="QJT500" s="1"/>
      <c r="QJU500" s="1"/>
      <c r="QJV500" s="1"/>
      <c r="QJW500" s="1"/>
      <c r="QJX500" s="1"/>
      <c r="QJY500" s="1"/>
      <c r="QJZ500" s="1"/>
      <c r="QKA500" s="1"/>
      <c r="QKB500" s="1"/>
      <c r="QKC500" s="1"/>
      <c r="QKD500" s="1"/>
      <c r="QKE500" s="1"/>
      <c r="QKF500" s="1"/>
      <c r="QKG500" s="1"/>
      <c r="QKH500" s="1"/>
      <c r="QKI500" s="1"/>
      <c r="QKJ500" s="1"/>
      <c r="QKK500" s="1"/>
      <c r="QKL500" s="1"/>
      <c r="QKM500" s="1"/>
      <c r="QKN500" s="1"/>
      <c r="QKO500" s="1"/>
      <c r="QKP500" s="1"/>
      <c r="QKQ500" s="1"/>
      <c r="QKR500" s="1"/>
      <c r="QKS500" s="1"/>
      <c r="QKT500" s="1"/>
      <c r="QKU500" s="1"/>
      <c r="QKV500" s="1"/>
      <c r="QKW500" s="1"/>
      <c r="QKX500" s="1"/>
      <c r="QKY500" s="1"/>
      <c r="QKZ500" s="1"/>
      <c r="QLA500" s="1"/>
      <c r="QLB500" s="1"/>
      <c r="QLC500" s="1"/>
      <c r="QLD500" s="1"/>
      <c r="QLE500" s="1"/>
      <c r="QLF500" s="1"/>
      <c r="QLG500" s="1"/>
      <c r="QLH500" s="1"/>
      <c r="QLI500" s="1"/>
      <c r="QLJ500" s="1"/>
      <c r="QLK500" s="1"/>
      <c r="QLL500" s="1"/>
      <c r="QLM500" s="1"/>
      <c r="QLN500" s="1"/>
      <c r="QLO500" s="1"/>
      <c r="QLP500" s="1"/>
      <c r="QLQ500" s="1"/>
      <c r="QLR500" s="1"/>
      <c r="QLS500" s="1"/>
      <c r="QLT500" s="1"/>
      <c r="QLU500" s="1"/>
      <c r="QLV500" s="1"/>
      <c r="QLW500" s="1"/>
      <c r="QLX500" s="1"/>
      <c r="QLY500" s="1"/>
      <c r="QLZ500" s="1"/>
      <c r="QMA500" s="1"/>
      <c r="QMB500" s="1"/>
      <c r="QMC500" s="1"/>
      <c r="QMD500" s="1"/>
      <c r="QME500" s="1"/>
      <c r="QMF500" s="1"/>
      <c r="QMG500" s="1"/>
      <c r="QMH500" s="1"/>
      <c r="QMI500" s="1"/>
      <c r="QMJ500" s="1"/>
      <c r="QMK500" s="1"/>
      <c r="QML500" s="1"/>
      <c r="QMM500" s="1"/>
      <c r="QMN500" s="1"/>
      <c r="QMO500" s="1"/>
      <c r="QMP500" s="1"/>
      <c r="QMQ500" s="1"/>
      <c r="QMR500" s="1"/>
      <c r="QMS500" s="1"/>
      <c r="QMT500" s="1"/>
      <c r="QMU500" s="1"/>
      <c r="QMV500" s="1"/>
      <c r="QMW500" s="1"/>
      <c r="QMX500" s="1"/>
      <c r="QMY500" s="1"/>
      <c r="QMZ500" s="1"/>
      <c r="QNA500" s="1"/>
      <c r="QNB500" s="1"/>
      <c r="QNC500" s="1"/>
      <c r="QND500" s="1"/>
      <c r="QNE500" s="1"/>
      <c r="QNF500" s="1"/>
      <c r="QNG500" s="1"/>
      <c r="QNH500" s="1"/>
      <c r="QNI500" s="1"/>
      <c r="QNJ500" s="1"/>
      <c r="QNK500" s="1"/>
      <c r="QNL500" s="1"/>
      <c r="QNM500" s="1"/>
      <c r="QNN500" s="1"/>
      <c r="QNO500" s="1"/>
      <c r="QNP500" s="1"/>
      <c r="QNQ500" s="1"/>
      <c r="QNR500" s="1"/>
      <c r="QNS500" s="1"/>
      <c r="QNT500" s="1"/>
      <c r="QNU500" s="1"/>
      <c r="QNV500" s="1"/>
      <c r="QNW500" s="1"/>
      <c r="QNX500" s="1"/>
      <c r="QNY500" s="1"/>
      <c r="QNZ500" s="1"/>
      <c r="QOA500" s="1"/>
      <c r="QOB500" s="1"/>
      <c r="QOC500" s="1"/>
      <c r="QOD500" s="1"/>
      <c r="QOE500" s="1"/>
      <c r="QOF500" s="1"/>
      <c r="QOG500" s="1"/>
      <c r="QOH500" s="1"/>
      <c r="QOI500" s="1"/>
      <c r="QOJ500" s="1"/>
      <c r="QOK500" s="1"/>
      <c r="QOL500" s="1"/>
      <c r="QOM500" s="1"/>
      <c r="QON500" s="1"/>
      <c r="QOO500" s="1"/>
      <c r="QOP500" s="1"/>
      <c r="QOQ500" s="1"/>
      <c r="QOR500" s="1"/>
      <c r="QOS500" s="1"/>
      <c r="QOT500" s="1"/>
      <c r="QOU500" s="1"/>
      <c r="QOV500" s="1"/>
      <c r="QOW500" s="1"/>
      <c r="QOX500" s="1"/>
      <c r="QOY500" s="1"/>
      <c r="QOZ500" s="1"/>
      <c r="QPA500" s="1"/>
      <c r="QPB500" s="1"/>
      <c r="QPC500" s="1"/>
      <c r="QPD500" s="1"/>
      <c r="QPE500" s="1"/>
      <c r="QPF500" s="1"/>
      <c r="QPG500" s="1"/>
      <c r="QPH500" s="1"/>
      <c r="QPI500" s="1"/>
      <c r="QPJ500" s="1"/>
      <c r="QPK500" s="1"/>
      <c r="QPL500" s="1"/>
      <c r="QPM500" s="1"/>
      <c r="QPN500" s="1"/>
      <c r="QPO500" s="1"/>
      <c r="QPP500" s="1"/>
      <c r="QPQ500" s="1"/>
      <c r="QPR500" s="1"/>
      <c r="QPS500" s="1"/>
      <c r="QPT500" s="1"/>
      <c r="QPU500" s="1"/>
      <c r="QPV500" s="1"/>
      <c r="QPW500" s="1"/>
      <c r="QPX500" s="1"/>
      <c r="QPY500" s="1"/>
      <c r="QPZ500" s="1"/>
      <c r="QQA500" s="1"/>
      <c r="QQB500" s="1"/>
      <c r="QQC500" s="1"/>
      <c r="QQD500" s="1"/>
      <c r="QQE500" s="1"/>
      <c r="QQF500" s="1"/>
      <c r="QQG500" s="1"/>
      <c r="QQH500" s="1"/>
      <c r="QQI500" s="1"/>
      <c r="QQJ500" s="1"/>
      <c r="QQK500" s="1"/>
      <c r="QQL500" s="1"/>
      <c r="QQM500" s="1"/>
      <c r="QQN500" s="1"/>
      <c r="QQO500" s="1"/>
      <c r="QQP500" s="1"/>
      <c r="QQQ500" s="1"/>
      <c r="QQR500" s="1"/>
      <c r="QQS500" s="1"/>
      <c r="QQT500" s="1"/>
      <c r="QQU500" s="1"/>
      <c r="QQV500" s="1"/>
      <c r="QQW500" s="1"/>
      <c r="QQX500" s="1"/>
      <c r="QQY500" s="1"/>
      <c r="QQZ500" s="1"/>
      <c r="QRA500" s="1"/>
      <c r="QRB500" s="1"/>
      <c r="QRC500" s="1"/>
      <c r="QRD500" s="1"/>
      <c r="QRE500" s="1"/>
      <c r="QRF500" s="1"/>
      <c r="QRG500" s="1"/>
      <c r="QRH500" s="1"/>
      <c r="QRI500" s="1"/>
      <c r="QRJ500" s="1"/>
      <c r="QRK500" s="1"/>
      <c r="QRL500" s="1"/>
      <c r="QRM500" s="1"/>
      <c r="QRN500" s="1"/>
      <c r="QRO500" s="1"/>
      <c r="QRP500" s="1"/>
      <c r="QRQ500" s="1"/>
      <c r="QRR500" s="1"/>
      <c r="QRS500" s="1"/>
      <c r="QRT500" s="1"/>
      <c r="QRU500" s="1"/>
      <c r="QRV500" s="1"/>
      <c r="QRW500" s="1"/>
      <c r="QRX500" s="1"/>
      <c r="QRY500" s="1"/>
      <c r="QRZ500" s="1"/>
      <c r="QSA500" s="1"/>
      <c r="QSB500" s="1"/>
      <c r="QSC500" s="1"/>
      <c r="QSD500" s="1"/>
      <c r="QSE500" s="1"/>
      <c r="QSF500" s="1"/>
      <c r="QSG500" s="1"/>
      <c r="QSH500" s="1"/>
      <c r="QSI500" s="1"/>
      <c r="QSJ500" s="1"/>
      <c r="QSK500" s="1"/>
      <c r="QSL500" s="1"/>
      <c r="QSM500" s="1"/>
      <c r="QSN500" s="1"/>
      <c r="QSO500" s="1"/>
      <c r="QSP500" s="1"/>
      <c r="QSQ500" s="1"/>
      <c r="QSR500" s="1"/>
      <c r="QSS500" s="1"/>
      <c r="QST500" s="1"/>
      <c r="QSU500" s="1"/>
      <c r="QSV500" s="1"/>
      <c r="QSW500" s="1"/>
      <c r="QSX500" s="1"/>
      <c r="QSY500" s="1"/>
      <c r="QSZ500" s="1"/>
      <c r="QTA500" s="1"/>
      <c r="QTB500" s="1"/>
      <c r="QTC500" s="1"/>
      <c r="QTD500" s="1"/>
      <c r="QTE500" s="1"/>
      <c r="QTF500" s="1"/>
      <c r="QTG500" s="1"/>
      <c r="QTH500" s="1"/>
      <c r="QTI500" s="1"/>
      <c r="QTJ500" s="1"/>
      <c r="QTK500" s="1"/>
      <c r="QTL500" s="1"/>
      <c r="QTM500" s="1"/>
      <c r="QTN500" s="1"/>
      <c r="QTO500" s="1"/>
      <c r="QTP500" s="1"/>
      <c r="QTQ500" s="1"/>
      <c r="QTR500" s="1"/>
      <c r="QTS500" s="1"/>
      <c r="QTT500" s="1"/>
      <c r="QTU500" s="1"/>
      <c r="QTV500" s="1"/>
      <c r="QTW500" s="1"/>
      <c r="QTX500" s="1"/>
      <c r="QTY500" s="1"/>
      <c r="QTZ500" s="1"/>
      <c r="QUA500" s="1"/>
      <c r="QUB500" s="1"/>
      <c r="QUC500" s="1"/>
      <c r="QUD500" s="1"/>
      <c r="QUE500" s="1"/>
      <c r="QUF500" s="1"/>
      <c r="QUG500" s="1"/>
      <c r="QUH500" s="1"/>
      <c r="QUI500" s="1"/>
      <c r="QUJ500" s="1"/>
      <c r="QUK500" s="1"/>
      <c r="QUL500" s="1"/>
      <c r="QUM500" s="1"/>
      <c r="QUN500" s="1"/>
      <c r="QUO500" s="1"/>
      <c r="QUP500" s="1"/>
      <c r="QUQ500" s="1"/>
      <c r="QUR500" s="1"/>
      <c r="QUS500" s="1"/>
      <c r="QUT500" s="1"/>
      <c r="QUU500" s="1"/>
      <c r="QUV500" s="1"/>
      <c r="QUW500" s="1"/>
      <c r="QUX500" s="1"/>
      <c r="QUY500" s="1"/>
      <c r="QUZ500" s="1"/>
      <c r="QVA500" s="1"/>
      <c r="QVB500" s="1"/>
      <c r="QVC500" s="1"/>
      <c r="QVD500" s="1"/>
      <c r="QVE500" s="1"/>
      <c r="QVF500" s="1"/>
      <c r="QVG500" s="1"/>
      <c r="QVH500" s="1"/>
      <c r="QVI500" s="1"/>
      <c r="QVJ500" s="1"/>
      <c r="QVK500" s="1"/>
      <c r="QVL500" s="1"/>
      <c r="QVM500" s="1"/>
      <c r="QVN500" s="1"/>
      <c r="QVO500" s="1"/>
      <c r="QVP500" s="1"/>
      <c r="QVQ500" s="1"/>
      <c r="QVR500" s="1"/>
      <c r="QVS500" s="1"/>
      <c r="QVT500" s="1"/>
      <c r="QVU500" s="1"/>
      <c r="QVV500" s="1"/>
      <c r="QVW500" s="1"/>
      <c r="QVX500" s="1"/>
      <c r="QVY500" s="1"/>
      <c r="QVZ500" s="1"/>
      <c r="QWA500" s="1"/>
      <c r="QWB500" s="1"/>
      <c r="QWC500" s="1"/>
      <c r="QWD500" s="1"/>
      <c r="QWE500" s="1"/>
      <c r="QWF500" s="1"/>
      <c r="QWG500" s="1"/>
      <c r="QWH500" s="1"/>
      <c r="QWI500" s="1"/>
      <c r="QWJ500" s="1"/>
      <c r="QWK500" s="1"/>
      <c r="QWL500" s="1"/>
      <c r="QWM500" s="1"/>
      <c r="QWN500" s="1"/>
      <c r="QWO500" s="1"/>
      <c r="QWP500" s="1"/>
      <c r="QWQ500" s="1"/>
      <c r="QWR500" s="1"/>
      <c r="QWS500" s="1"/>
      <c r="QWT500" s="1"/>
      <c r="QWU500" s="1"/>
      <c r="QWV500" s="1"/>
      <c r="QWW500" s="1"/>
      <c r="QWX500" s="1"/>
      <c r="QWY500" s="1"/>
      <c r="QWZ500" s="1"/>
      <c r="QXA500" s="1"/>
      <c r="QXB500" s="1"/>
      <c r="QXC500" s="1"/>
      <c r="QXD500" s="1"/>
      <c r="QXE500" s="1"/>
      <c r="QXF500" s="1"/>
      <c r="QXG500" s="1"/>
      <c r="QXH500" s="1"/>
      <c r="QXI500" s="1"/>
      <c r="QXJ500" s="1"/>
      <c r="QXK500" s="1"/>
      <c r="QXL500" s="1"/>
      <c r="QXM500" s="1"/>
      <c r="QXN500" s="1"/>
      <c r="QXO500" s="1"/>
      <c r="QXP500" s="1"/>
      <c r="QXQ500" s="1"/>
      <c r="QXR500" s="1"/>
      <c r="QXS500" s="1"/>
      <c r="QXT500" s="1"/>
      <c r="QXU500" s="1"/>
      <c r="QXV500" s="1"/>
      <c r="QXW500" s="1"/>
      <c r="QXX500" s="1"/>
      <c r="QXY500" s="1"/>
      <c r="QXZ500" s="1"/>
      <c r="QYA500" s="1"/>
      <c r="QYB500" s="1"/>
      <c r="QYC500" s="1"/>
      <c r="QYD500" s="1"/>
      <c r="QYE500" s="1"/>
      <c r="QYF500" s="1"/>
      <c r="QYG500" s="1"/>
      <c r="QYH500" s="1"/>
      <c r="QYI500" s="1"/>
      <c r="QYJ500" s="1"/>
      <c r="QYK500" s="1"/>
      <c r="QYL500" s="1"/>
      <c r="QYM500" s="1"/>
      <c r="QYN500" s="1"/>
      <c r="QYO500" s="1"/>
      <c r="QYP500" s="1"/>
      <c r="QYQ500" s="1"/>
      <c r="QYR500" s="1"/>
      <c r="QYS500" s="1"/>
      <c r="QYT500" s="1"/>
      <c r="QYU500" s="1"/>
      <c r="QYV500" s="1"/>
      <c r="QYW500" s="1"/>
      <c r="QYX500" s="1"/>
      <c r="QYY500" s="1"/>
      <c r="QYZ500" s="1"/>
      <c r="QZA500" s="1"/>
      <c r="QZB500" s="1"/>
      <c r="QZC500" s="1"/>
      <c r="QZD500" s="1"/>
      <c r="QZE500" s="1"/>
      <c r="QZF500" s="1"/>
      <c r="QZG500" s="1"/>
      <c r="QZH500" s="1"/>
      <c r="QZI500" s="1"/>
      <c r="QZJ500" s="1"/>
      <c r="QZK500" s="1"/>
      <c r="QZL500" s="1"/>
      <c r="QZM500" s="1"/>
      <c r="QZN500" s="1"/>
      <c r="QZO500" s="1"/>
      <c r="QZP500" s="1"/>
      <c r="QZQ500" s="1"/>
      <c r="QZR500" s="1"/>
      <c r="QZS500" s="1"/>
      <c r="QZT500" s="1"/>
      <c r="QZU500" s="1"/>
      <c r="QZV500" s="1"/>
      <c r="QZW500" s="1"/>
      <c r="QZX500" s="1"/>
      <c r="QZY500" s="1"/>
      <c r="QZZ500" s="1"/>
      <c r="RAA500" s="1"/>
      <c r="RAB500" s="1"/>
      <c r="RAC500" s="1"/>
      <c r="RAD500" s="1"/>
      <c r="RAE500" s="1"/>
      <c r="RAF500" s="1"/>
      <c r="RAG500" s="1"/>
      <c r="RAH500" s="1"/>
      <c r="RAI500" s="1"/>
      <c r="RAJ500" s="1"/>
      <c r="RAK500" s="1"/>
      <c r="RAL500" s="1"/>
      <c r="RAM500" s="1"/>
      <c r="RAN500" s="1"/>
      <c r="RAO500" s="1"/>
      <c r="RAP500" s="1"/>
      <c r="RAQ500" s="1"/>
      <c r="RAR500" s="1"/>
      <c r="RAS500" s="1"/>
      <c r="RAT500" s="1"/>
      <c r="RAU500" s="1"/>
      <c r="RAV500" s="1"/>
      <c r="RAW500" s="1"/>
      <c r="RAX500" s="1"/>
      <c r="RAY500" s="1"/>
      <c r="RAZ500" s="1"/>
      <c r="RBA500" s="1"/>
      <c r="RBB500" s="1"/>
      <c r="RBC500" s="1"/>
      <c r="RBD500" s="1"/>
      <c r="RBE500" s="1"/>
      <c r="RBF500" s="1"/>
      <c r="RBG500" s="1"/>
      <c r="RBH500" s="1"/>
      <c r="RBI500" s="1"/>
      <c r="RBJ500" s="1"/>
      <c r="RBK500" s="1"/>
      <c r="RBL500" s="1"/>
      <c r="RBM500" s="1"/>
      <c r="RBN500" s="1"/>
      <c r="RBO500" s="1"/>
      <c r="RBP500" s="1"/>
      <c r="RBQ500" s="1"/>
      <c r="RBR500" s="1"/>
      <c r="RBS500" s="1"/>
      <c r="RBT500" s="1"/>
      <c r="RBU500" s="1"/>
      <c r="RBV500" s="1"/>
      <c r="RBW500" s="1"/>
      <c r="RBX500" s="1"/>
      <c r="RBY500" s="1"/>
      <c r="RBZ500" s="1"/>
      <c r="RCA500" s="1"/>
      <c r="RCB500" s="1"/>
      <c r="RCC500" s="1"/>
      <c r="RCD500" s="1"/>
      <c r="RCE500" s="1"/>
      <c r="RCF500" s="1"/>
      <c r="RCG500" s="1"/>
      <c r="RCH500" s="1"/>
      <c r="RCI500" s="1"/>
      <c r="RCJ500" s="1"/>
      <c r="RCK500" s="1"/>
      <c r="RCL500" s="1"/>
      <c r="RCM500" s="1"/>
      <c r="RCN500" s="1"/>
      <c r="RCO500" s="1"/>
      <c r="RCP500" s="1"/>
      <c r="RCQ500" s="1"/>
      <c r="RCR500" s="1"/>
      <c r="RCS500" s="1"/>
      <c r="RCT500" s="1"/>
      <c r="RCU500" s="1"/>
      <c r="RCV500" s="1"/>
      <c r="RCW500" s="1"/>
      <c r="RCX500" s="1"/>
      <c r="RCY500" s="1"/>
      <c r="RCZ500" s="1"/>
      <c r="RDA500" s="1"/>
      <c r="RDB500" s="1"/>
      <c r="RDC500" s="1"/>
      <c r="RDD500" s="1"/>
      <c r="RDE500" s="1"/>
      <c r="RDF500" s="1"/>
      <c r="RDG500" s="1"/>
      <c r="RDH500" s="1"/>
      <c r="RDI500" s="1"/>
      <c r="RDJ500" s="1"/>
      <c r="RDK500" s="1"/>
      <c r="RDL500" s="1"/>
      <c r="RDM500" s="1"/>
      <c r="RDN500" s="1"/>
      <c r="RDO500" s="1"/>
      <c r="RDP500" s="1"/>
      <c r="RDQ500" s="1"/>
      <c r="RDR500" s="1"/>
      <c r="RDS500" s="1"/>
      <c r="RDT500" s="1"/>
      <c r="RDU500" s="1"/>
      <c r="RDV500" s="1"/>
      <c r="RDW500" s="1"/>
      <c r="RDX500" s="1"/>
      <c r="RDY500" s="1"/>
      <c r="RDZ500" s="1"/>
      <c r="REA500" s="1"/>
      <c r="REB500" s="1"/>
      <c r="REC500" s="1"/>
      <c r="RED500" s="1"/>
      <c r="REE500" s="1"/>
      <c r="REF500" s="1"/>
      <c r="REG500" s="1"/>
      <c r="REH500" s="1"/>
      <c r="REI500" s="1"/>
      <c r="REJ500" s="1"/>
      <c r="REK500" s="1"/>
      <c r="REL500" s="1"/>
      <c r="REM500" s="1"/>
      <c r="REN500" s="1"/>
      <c r="REO500" s="1"/>
      <c r="REP500" s="1"/>
      <c r="REQ500" s="1"/>
      <c r="RER500" s="1"/>
      <c r="RES500" s="1"/>
      <c r="RET500" s="1"/>
      <c r="REU500" s="1"/>
      <c r="REV500" s="1"/>
      <c r="REW500" s="1"/>
      <c r="REX500" s="1"/>
      <c r="REY500" s="1"/>
      <c r="REZ500" s="1"/>
      <c r="RFA500" s="1"/>
      <c r="RFB500" s="1"/>
      <c r="RFC500" s="1"/>
      <c r="RFD500" s="1"/>
      <c r="RFE500" s="1"/>
      <c r="RFF500" s="1"/>
      <c r="RFG500" s="1"/>
      <c r="RFH500" s="1"/>
      <c r="RFI500" s="1"/>
      <c r="RFJ500" s="1"/>
      <c r="RFK500" s="1"/>
      <c r="RFL500" s="1"/>
      <c r="RFM500" s="1"/>
      <c r="RFN500" s="1"/>
      <c r="RFO500" s="1"/>
      <c r="RFP500" s="1"/>
      <c r="RFQ500" s="1"/>
      <c r="RFR500" s="1"/>
      <c r="RFS500" s="1"/>
      <c r="RFT500" s="1"/>
      <c r="RFU500" s="1"/>
      <c r="RFV500" s="1"/>
      <c r="RFW500" s="1"/>
      <c r="RFX500" s="1"/>
      <c r="RFY500" s="1"/>
      <c r="RFZ500" s="1"/>
      <c r="RGA500" s="1"/>
      <c r="RGB500" s="1"/>
      <c r="RGC500" s="1"/>
      <c r="RGD500" s="1"/>
      <c r="RGE500" s="1"/>
      <c r="RGF500" s="1"/>
      <c r="RGG500" s="1"/>
      <c r="RGH500" s="1"/>
      <c r="RGI500" s="1"/>
      <c r="RGJ500" s="1"/>
      <c r="RGK500" s="1"/>
      <c r="RGL500" s="1"/>
      <c r="RGM500" s="1"/>
      <c r="RGN500" s="1"/>
      <c r="RGO500" s="1"/>
      <c r="RGP500" s="1"/>
      <c r="RGQ500" s="1"/>
      <c r="RGR500" s="1"/>
      <c r="RGS500" s="1"/>
      <c r="RGT500" s="1"/>
      <c r="RGU500" s="1"/>
      <c r="RGV500" s="1"/>
      <c r="RGW500" s="1"/>
      <c r="RGX500" s="1"/>
      <c r="RGY500" s="1"/>
      <c r="RGZ500" s="1"/>
      <c r="RHA500" s="1"/>
      <c r="RHB500" s="1"/>
      <c r="RHC500" s="1"/>
      <c r="RHD500" s="1"/>
      <c r="RHE500" s="1"/>
      <c r="RHF500" s="1"/>
      <c r="RHG500" s="1"/>
      <c r="RHH500" s="1"/>
      <c r="RHI500" s="1"/>
      <c r="RHJ500" s="1"/>
      <c r="RHK500" s="1"/>
      <c r="RHL500" s="1"/>
      <c r="RHM500" s="1"/>
      <c r="RHN500" s="1"/>
      <c r="RHO500" s="1"/>
      <c r="RHP500" s="1"/>
      <c r="RHQ500" s="1"/>
      <c r="RHR500" s="1"/>
      <c r="RHS500" s="1"/>
      <c r="RHT500" s="1"/>
      <c r="RHU500" s="1"/>
      <c r="RHV500" s="1"/>
      <c r="RHW500" s="1"/>
      <c r="RHX500" s="1"/>
      <c r="RHY500" s="1"/>
      <c r="RHZ500" s="1"/>
      <c r="RIA500" s="1"/>
      <c r="RIB500" s="1"/>
      <c r="RIC500" s="1"/>
      <c r="RID500" s="1"/>
      <c r="RIE500" s="1"/>
      <c r="RIF500" s="1"/>
      <c r="RIG500" s="1"/>
      <c r="RIH500" s="1"/>
      <c r="RII500" s="1"/>
      <c r="RIJ500" s="1"/>
      <c r="RIK500" s="1"/>
      <c r="RIL500" s="1"/>
      <c r="RIM500" s="1"/>
      <c r="RIN500" s="1"/>
      <c r="RIO500" s="1"/>
      <c r="RIP500" s="1"/>
      <c r="RIQ500" s="1"/>
      <c r="RIR500" s="1"/>
      <c r="RIS500" s="1"/>
      <c r="RIT500" s="1"/>
      <c r="RIU500" s="1"/>
      <c r="RIV500" s="1"/>
      <c r="RIW500" s="1"/>
      <c r="RIX500" s="1"/>
      <c r="RIY500" s="1"/>
      <c r="RIZ500" s="1"/>
      <c r="RJA500" s="1"/>
      <c r="RJB500" s="1"/>
      <c r="RJC500" s="1"/>
      <c r="RJD500" s="1"/>
      <c r="RJE500" s="1"/>
      <c r="RJF500" s="1"/>
      <c r="RJG500" s="1"/>
      <c r="RJH500" s="1"/>
      <c r="RJI500" s="1"/>
      <c r="RJJ500" s="1"/>
      <c r="RJK500" s="1"/>
      <c r="RJL500" s="1"/>
      <c r="RJM500" s="1"/>
      <c r="RJN500" s="1"/>
      <c r="RJO500" s="1"/>
      <c r="RJP500" s="1"/>
      <c r="RJQ500" s="1"/>
      <c r="RJR500" s="1"/>
      <c r="RJS500" s="1"/>
      <c r="RJT500" s="1"/>
      <c r="RJU500" s="1"/>
      <c r="RJV500" s="1"/>
      <c r="RJW500" s="1"/>
      <c r="RJX500" s="1"/>
      <c r="RJY500" s="1"/>
      <c r="RJZ500" s="1"/>
      <c r="RKA500" s="1"/>
      <c r="RKB500" s="1"/>
      <c r="RKC500" s="1"/>
      <c r="RKD500" s="1"/>
      <c r="RKE500" s="1"/>
      <c r="RKF500" s="1"/>
      <c r="RKG500" s="1"/>
      <c r="RKH500" s="1"/>
      <c r="RKI500" s="1"/>
      <c r="RKJ500" s="1"/>
      <c r="RKK500" s="1"/>
      <c r="RKL500" s="1"/>
      <c r="RKM500" s="1"/>
      <c r="RKN500" s="1"/>
      <c r="RKO500" s="1"/>
      <c r="RKP500" s="1"/>
      <c r="RKQ500" s="1"/>
      <c r="RKR500" s="1"/>
      <c r="RKS500" s="1"/>
      <c r="RKT500" s="1"/>
      <c r="RKU500" s="1"/>
      <c r="RKV500" s="1"/>
      <c r="RKW500" s="1"/>
      <c r="RKX500" s="1"/>
      <c r="RKY500" s="1"/>
      <c r="RKZ500" s="1"/>
      <c r="RLA500" s="1"/>
      <c r="RLB500" s="1"/>
      <c r="RLC500" s="1"/>
      <c r="RLD500" s="1"/>
      <c r="RLE500" s="1"/>
      <c r="RLF500" s="1"/>
      <c r="RLG500" s="1"/>
      <c r="RLH500" s="1"/>
      <c r="RLI500" s="1"/>
      <c r="RLJ500" s="1"/>
      <c r="RLK500" s="1"/>
      <c r="RLL500" s="1"/>
      <c r="RLM500" s="1"/>
      <c r="RLN500" s="1"/>
      <c r="RLO500" s="1"/>
      <c r="RLP500" s="1"/>
      <c r="RLQ500" s="1"/>
      <c r="RLR500" s="1"/>
      <c r="RLS500" s="1"/>
      <c r="RLT500" s="1"/>
      <c r="RLU500" s="1"/>
      <c r="RLV500" s="1"/>
      <c r="RLW500" s="1"/>
      <c r="RLX500" s="1"/>
      <c r="RLY500" s="1"/>
      <c r="RLZ500" s="1"/>
      <c r="RMA500" s="1"/>
      <c r="RMB500" s="1"/>
      <c r="RMC500" s="1"/>
      <c r="RMD500" s="1"/>
      <c r="RME500" s="1"/>
      <c r="RMF500" s="1"/>
      <c r="RMG500" s="1"/>
      <c r="RMH500" s="1"/>
      <c r="RMI500" s="1"/>
      <c r="RMJ500" s="1"/>
      <c r="RMK500" s="1"/>
      <c r="RML500" s="1"/>
      <c r="RMM500" s="1"/>
      <c r="RMN500" s="1"/>
      <c r="RMO500" s="1"/>
      <c r="RMP500" s="1"/>
      <c r="RMQ500" s="1"/>
      <c r="RMR500" s="1"/>
      <c r="RMS500" s="1"/>
      <c r="RMT500" s="1"/>
      <c r="RMU500" s="1"/>
      <c r="RMV500" s="1"/>
      <c r="RMW500" s="1"/>
      <c r="RMX500" s="1"/>
      <c r="RMY500" s="1"/>
      <c r="RMZ500" s="1"/>
      <c r="RNA500" s="1"/>
      <c r="RNB500" s="1"/>
      <c r="RNC500" s="1"/>
      <c r="RND500" s="1"/>
      <c r="RNE500" s="1"/>
      <c r="RNF500" s="1"/>
      <c r="RNG500" s="1"/>
      <c r="RNH500" s="1"/>
      <c r="RNI500" s="1"/>
      <c r="RNJ500" s="1"/>
      <c r="RNK500" s="1"/>
      <c r="RNL500" s="1"/>
      <c r="RNM500" s="1"/>
      <c r="RNN500" s="1"/>
      <c r="RNO500" s="1"/>
      <c r="RNP500" s="1"/>
      <c r="RNQ500" s="1"/>
      <c r="RNR500" s="1"/>
      <c r="RNS500" s="1"/>
      <c r="RNT500" s="1"/>
      <c r="RNU500" s="1"/>
      <c r="RNV500" s="1"/>
      <c r="RNW500" s="1"/>
      <c r="RNX500" s="1"/>
      <c r="RNY500" s="1"/>
      <c r="RNZ500" s="1"/>
      <c r="ROA500" s="1"/>
      <c r="ROB500" s="1"/>
      <c r="ROC500" s="1"/>
      <c r="ROD500" s="1"/>
      <c r="ROE500" s="1"/>
      <c r="ROF500" s="1"/>
      <c r="ROG500" s="1"/>
      <c r="ROH500" s="1"/>
      <c r="ROI500" s="1"/>
      <c r="ROJ500" s="1"/>
      <c r="ROK500" s="1"/>
      <c r="ROL500" s="1"/>
      <c r="ROM500" s="1"/>
      <c r="RON500" s="1"/>
      <c r="ROO500" s="1"/>
      <c r="ROP500" s="1"/>
      <c r="ROQ500" s="1"/>
      <c r="ROR500" s="1"/>
      <c r="ROS500" s="1"/>
      <c r="ROT500" s="1"/>
      <c r="ROU500" s="1"/>
      <c r="ROV500" s="1"/>
      <c r="ROW500" s="1"/>
      <c r="ROX500" s="1"/>
      <c r="ROY500" s="1"/>
      <c r="ROZ500" s="1"/>
      <c r="RPA500" s="1"/>
      <c r="RPB500" s="1"/>
      <c r="RPC500" s="1"/>
      <c r="RPD500" s="1"/>
      <c r="RPE500" s="1"/>
      <c r="RPF500" s="1"/>
      <c r="RPG500" s="1"/>
      <c r="RPH500" s="1"/>
      <c r="RPI500" s="1"/>
      <c r="RPJ500" s="1"/>
      <c r="RPK500" s="1"/>
      <c r="RPL500" s="1"/>
      <c r="RPM500" s="1"/>
      <c r="RPN500" s="1"/>
      <c r="RPO500" s="1"/>
      <c r="RPP500" s="1"/>
      <c r="RPQ500" s="1"/>
      <c r="RPR500" s="1"/>
      <c r="RPS500" s="1"/>
      <c r="RPT500" s="1"/>
      <c r="RPU500" s="1"/>
      <c r="RPV500" s="1"/>
      <c r="RPW500" s="1"/>
      <c r="RPX500" s="1"/>
      <c r="RPY500" s="1"/>
      <c r="RPZ500" s="1"/>
      <c r="RQA500" s="1"/>
      <c r="RQB500" s="1"/>
      <c r="RQC500" s="1"/>
      <c r="RQD500" s="1"/>
      <c r="RQE500" s="1"/>
      <c r="RQF500" s="1"/>
      <c r="RQG500" s="1"/>
      <c r="RQH500" s="1"/>
      <c r="RQI500" s="1"/>
      <c r="RQJ500" s="1"/>
      <c r="RQK500" s="1"/>
      <c r="RQL500" s="1"/>
      <c r="RQM500" s="1"/>
      <c r="RQN500" s="1"/>
      <c r="RQO500" s="1"/>
      <c r="RQP500" s="1"/>
      <c r="RQQ500" s="1"/>
      <c r="RQR500" s="1"/>
      <c r="RQS500" s="1"/>
      <c r="RQT500" s="1"/>
      <c r="RQU500" s="1"/>
      <c r="RQV500" s="1"/>
      <c r="RQW500" s="1"/>
      <c r="RQX500" s="1"/>
      <c r="RQY500" s="1"/>
      <c r="RQZ500" s="1"/>
      <c r="RRA500" s="1"/>
      <c r="RRB500" s="1"/>
      <c r="RRC500" s="1"/>
      <c r="RRD500" s="1"/>
      <c r="RRE500" s="1"/>
      <c r="RRF500" s="1"/>
      <c r="RRG500" s="1"/>
      <c r="RRH500" s="1"/>
      <c r="RRI500" s="1"/>
      <c r="RRJ500" s="1"/>
      <c r="RRK500" s="1"/>
      <c r="RRL500" s="1"/>
      <c r="RRM500" s="1"/>
      <c r="RRN500" s="1"/>
      <c r="RRO500" s="1"/>
      <c r="RRP500" s="1"/>
      <c r="RRQ500" s="1"/>
      <c r="RRR500" s="1"/>
      <c r="RRS500" s="1"/>
      <c r="RRT500" s="1"/>
      <c r="RRU500" s="1"/>
      <c r="RRV500" s="1"/>
      <c r="RRW500" s="1"/>
      <c r="RRX500" s="1"/>
      <c r="RRY500" s="1"/>
      <c r="RRZ500" s="1"/>
      <c r="RSA500" s="1"/>
      <c r="RSB500" s="1"/>
      <c r="RSC500" s="1"/>
      <c r="RSD500" s="1"/>
      <c r="RSE500" s="1"/>
      <c r="RSF500" s="1"/>
      <c r="RSG500" s="1"/>
      <c r="RSH500" s="1"/>
      <c r="RSI500" s="1"/>
      <c r="RSJ500" s="1"/>
      <c r="RSK500" s="1"/>
      <c r="RSL500" s="1"/>
      <c r="RSM500" s="1"/>
      <c r="RSN500" s="1"/>
      <c r="RSO500" s="1"/>
      <c r="RSP500" s="1"/>
      <c r="RSQ500" s="1"/>
      <c r="RSR500" s="1"/>
      <c r="RSS500" s="1"/>
      <c r="RST500" s="1"/>
      <c r="RSU500" s="1"/>
      <c r="RSV500" s="1"/>
      <c r="RSW500" s="1"/>
      <c r="RSX500" s="1"/>
      <c r="RSY500" s="1"/>
      <c r="RSZ500" s="1"/>
      <c r="RTA500" s="1"/>
      <c r="RTB500" s="1"/>
      <c r="RTC500" s="1"/>
      <c r="RTD500" s="1"/>
      <c r="RTE500" s="1"/>
      <c r="RTF500" s="1"/>
      <c r="RTG500" s="1"/>
      <c r="RTH500" s="1"/>
      <c r="RTI500" s="1"/>
      <c r="RTJ500" s="1"/>
      <c r="RTK500" s="1"/>
      <c r="RTL500" s="1"/>
      <c r="RTM500" s="1"/>
      <c r="RTN500" s="1"/>
      <c r="RTO500" s="1"/>
      <c r="RTP500" s="1"/>
      <c r="RTQ500" s="1"/>
      <c r="RTR500" s="1"/>
      <c r="RTS500" s="1"/>
      <c r="RTT500" s="1"/>
      <c r="RTU500" s="1"/>
      <c r="RTV500" s="1"/>
      <c r="RTW500" s="1"/>
      <c r="RTX500" s="1"/>
      <c r="RTY500" s="1"/>
      <c r="RTZ500" s="1"/>
      <c r="RUA500" s="1"/>
      <c r="RUB500" s="1"/>
      <c r="RUC500" s="1"/>
      <c r="RUD500" s="1"/>
      <c r="RUE500" s="1"/>
      <c r="RUF500" s="1"/>
      <c r="RUG500" s="1"/>
      <c r="RUH500" s="1"/>
      <c r="RUI500" s="1"/>
      <c r="RUJ500" s="1"/>
      <c r="RUK500" s="1"/>
      <c r="RUL500" s="1"/>
      <c r="RUM500" s="1"/>
      <c r="RUN500" s="1"/>
      <c r="RUO500" s="1"/>
      <c r="RUP500" s="1"/>
      <c r="RUQ500" s="1"/>
      <c r="RUR500" s="1"/>
      <c r="RUS500" s="1"/>
      <c r="RUT500" s="1"/>
      <c r="RUU500" s="1"/>
      <c r="RUV500" s="1"/>
      <c r="RUW500" s="1"/>
      <c r="RUX500" s="1"/>
      <c r="RUY500" s="1"/>
      <c r="RUZ500" s="1"/>
      <c r="RVA500" s="1"/>
      <c r="RVB500" s="1"/>
      <c r="RVC500" s="1"/>
      <c r="RVD500" s="1"/>
      <c r="RVE500" s="1"/>
      <c r="RVF500" s="1"/>
      <c r="RVG500" s="1"/>
      <c r="RVH500" s="1"/>
      <c r="RVI500" s="1"/>
      <c r="RVJ500" s="1"/>
      <c r="RVK500" s="1"/>
      <c r="RVL500" s="1"/>
      <c r="RVM500" s="1"/>
      <c r="RVN500" s="1"/>
      <c r="RVO500" s="1"/>
      <c r="RVP500" s="1"/>
      <c r="RVQ500" s="1"/>
      <c r="RVR500" s="1"/>
      <c r="RVS500" s="1"/>
      <c r="RVT500" s="1"/>
      <c r="RVU500" s="1"/>
      <c r="RVV500" s="1"/>
      <c r="RVW500" s="1"/>
      <c r="RVX500" s="1"/>
      <c r="RVY500" s="1"/>
      <c r="RVZ500" s="1"/>
      <c r="RWA500" s="1"/>
      <c r="RWB500" s="1"/>
      <c r="RWC500" s="1"/>
      <c r="RWD500" s="1"/>
      <c r="RWE500" s="1"/>
      <c r="RWF500" s="1"/>
      <c r="RWG500" s="1"/>
      <c r="RWH500" s="1"/>
      <c r="RWI500" s="1"/>
      <c r="RWJ500" s="1"/>
      <c r="RWK500" s="1"/>
      <c r="RWL500" s="1"/>
      <c r="RWM500" s="1"/>
      <c r="RWN500" s="1"/>
      <c r="RWO500" s="1"/>
      <c r="RWP500" s="1"/>
      <c r="RWQ500" s="1"/>
      <c r="RWR500" s="1"/>
      <c r="RWS500" s="1"/>
      <c r="RWT500" s="1"/>
      <c r="RWU500" s="1"/>
      <c r="RWV500" s="1"/>
      <c r="RWW500" s="1"/>
      <c r="RWX500" s="1"/>
      <c r="RWY500" s="1"/>
      <c r="RWZ500" s="1"/>
      <c r="RXA500" s="1"/>
      <c r="RXB500" s="1"/>
      <c r="RXC500" s="1"/>
      <c r="RXD500" s="1"/>
      <c r="RXE500" s="1"/>
      <c r="RXF500" s="1"/>
      <c r="RXG500" s="1"/>
      <c r="RXH500" s="1"/>
      <c r="RXI500" s="1"/>
      <c r="RXJ500" s="1"/>
      <c r="RXK500" s="1"/>
      <c r="RXL500" s="1"/>
      <c r="RXM500" s="1"/>
      <c r="RXN500" s="1"/>
      <c r="RXO500" s="1"/>
      <c r="RXP500" s="1"/>
      <c r="RXQ500" s="1"/>
      <c r="RXR500" s="1"/>
      <c r="RXS500" s="1"/>
      <c r="RXT500" s="1"/>
      <c r="RXU500" s="1"/>
      <c r="RXV500" s="1"/>
      <c r="RXW500" s="1"/>
      <c r="RXX500" s="1"/>
      <c r="RXY500" s="1"/>
      <c r="RXZ500" s="1"/>
      <c r="RYA500" s="1"/>
      <c r="RYB500" s="1"/>
      <c r="RYC500" s="1"/>
      <c r="RYD500" s="1"/>
      <c r="RYE500" s="1"/>
      <c r="RYF500" s="1"/>
      <c r="RYG500" s="1"/>
      <c r="RYH500" s="1"/>
      <c r="RYI500" s="1"/>
      <c r="RYJ500" s="1"/>
      <c r="RYK500" s="1"/>
      <c r="RYL500" s="1"/>
      <c r="RYM500" s="1"/>
      <c r="RYN500" s="1"/>
      <c r="RYO500" s="1"/>
      <c r="RYP500" s="1"/>
      <c r="RYQ500" s="1"/>
      <c r="RYR500" s="1"/>
      <c r="RYS500" s="1"/>
      <c r="RYT500" s="1"/>
      <c r="RYU500" s="1"/>
      <c r="RYV500" s="1"/>
      <c r="RYW500" s="1"/>
      <c r="RYX500" s="1"/>
      <c r="RYY500" s="1"/>
      <c r="RYZ500" s="1"/>
      <c r="RZA500" s="1"/>
      <c r="RZB500" s="1"/>
      <c r="RZC500" s="1"/>
      <c r="RZD500" s="1"/>
      <c r="RZE500" s="1"/>
      <c r="RZF500" s="1"/>
      <c r="RZG500" s="1"/>
      <c r="RZH500" s="1"/>
      <c r="RZI500" s="1"/>
      <c r="RZJ500" s="1"/>
      <c r="RZK500" s="1"/>
      <c r="RZL500" s="1"/>
      <c r="RZM500" s="1"/>
      <c r="RZN500" s="1"/>
      <c r="RZO500" s="1"/>
      <c r="RZP500" s="1"/>
      <c r="RZQ500" s="1"/>
      <c r="RZR500" s="1"/>
      <c r="RZS500" s="1"/>
      <c r="RZT500" s="1"/>
      <c r="RZU500" s="1"/>
      <c r="RZV500" s="1"/>
      <c r="RZW500" s="1"/>
      <c r="RZX500" s="1"/>
      <c r="RZY500" s="1"/>
      <c r="RZZ500" s="1"/>
      <c r="SAA500" s="1"/>
      <c r="SAB500" s="1"/>
      <c r="SAC500" s="1"/>
      <c r="SAD500" s="1"/>
      <c r="SAE500" s="1"/>
      <c r="SAF500" s="1"/>
      <c r="SAG500" s="1"/>
      <c r="SAH500" s="1"/>
      <c r="SAI500" s="1"/>
      <c r="SAJ500" s="1"/>
      <c r="SAK500" s="1"/>
      <c r="SAL500" s="1"/>
      <c r="SAM500" s="1"/>
      <c r="SAN500" s="1"/>
      <c r="SAO500" s="1"/>
      <c r="SAP500" s="1"/>
      <c r="SAQ500" s="1"/>
      <c r="SAR500" s="1"/>
      <c r="SAS500" s="1"/>
      <c r="SAT500" s="1"/>
      <c r="SAU500" s="1"/>
      <c r="SAV500" s="1"/>
      <c r="SAW500" s="1"/>
      <c r="SAX500" s="1"/>
      <c r="SAY500" s="1"/>
      <c r="SAZ500" s="1"/>
      <c r="SBA500" s="1"/>
      <c r="SBB500" s="1"/>
      <c r="SBC500" s="1"/>
      <c r="SBD500" s="1"/>
      <c r="SBE500" s="1"/>
      <c r="SBF500" s="1"/>
      <c r="SBG500" s="1"/>
      <c r="SBH500" s="1"/>
      <c r="SBI500" s="1"/>
      <c r="SBJ500" s="1"/>
      <c r="SBK500" s="1"/>
      <c r="SBL500" s="1"/>
      <c r="SBM500" s="1"/>
      <c r="SBN500" s="1"/>
      <c r="SBO500" s="1"/>
      <c r="SBP500" s="1"/>
      <c r="SBQ500" s="1"/>
      <c r="SBR500" s="1"/>
      <c r="SBS500" s="1"/>
      <c r="SBT500" s="1"/>
      <c r="SBU500" s="1"/>
      <c r="SBV500" s="1"/>
      <c r="SBW500" s="1"/>
      <c r="SBX500" s="1"/>
      <c r="SBY500" s="1"/>
      <c r="SBZ500" s="1"/>
      <c r="SCA500" s="1"/>
      <c r="SCB500" s="1"/>
      <c r="SCC500" s="1"/>
      <c r="SCD500" s="1"/>
      <c r="SCE500" s="1"/>
      <c r="SCF500" s="1"/>
      <c r="SCG500" s="1"/>
      <c r="SCH500" s="1"/>
      <c r="SCI500" s="1"/>
      <c r="SCJ500" s="1"/>
      <c r="SCK500" s="1"/>
      <c r="SCL500" s="1"/>
      <c r="SCM500" s="1"/>
      <c r="SCN500" s="1"/>
      <c r="SCO500" s="1"/>
      <c r="SCP500" s="1"/>
      <c r="SCQ500" s="1"/>
      <c r="SCR500" s="1"/>
      <c r="SCS500" s="1"/>
      <c r="SCT500" s="1"/>
      <c r="SCU500" s="1"/>
      <c r="SCV500" s="1"/>
      <c r="SCW500" s="1"/>
      <c r="SCX500" s="1"/>
      <c r="SCY500" s="1"/>
      <c r="SCZ500" s="1"/>
      <c r="SDA500" s="1"/>
      <c r="SDB500" s="1"/>
      <c r="SDC500" s="1"/>
      <c r="SDD500" s="1"/>
      <c r="SDE500" s="1"/>
      <c r="SDF500" s="1"/>
      <c r="SDG500" s="1"/>
      <c r="SDH500" s="1"/>
      <c r="SDI500" s="1"/>
      <c r="SDJ500" s="1"/>
      <c r="SDK500" s="1"/>
      <c r="SDL500" s="1"/>
      <c r="SDM500" s="1"/>
      <c r="SDN500" s="1"/>
      <c r="SDO500" s="1"/>
      <c r="SDP500" s="1"/>
      <c r="SDQ500" s="1"/>
      <c r="SDR500" s="1"/>
      <c r="SDS500" s="1"/>
      <c r="SDT500" s="1"/>
      <c r="SDU500" s="1"/>
      <c r="SDV500" s="1"/>
      <c r="SDW500" s="1"/>
      <c r="SDX500" s="1"/>
      <c r="SDY500" s="1"/>
      <c r="SDZ500" s="1"/>
      <c r="SEA500" s="1"/>
      <c r="SEB500" s="1"/>
      <c r="SEC500" s="1"/>
      <c r="SED500" s="1"/>
      <c r="SEE500" s="1"/>
      <c r="SEF500" s="1"/>
      <c r="SEG500" s="1"/>
      <c r="SEH500" s="1"/>
      <c r="SEI500" s="1"/>
      <c r="SEJ500" s="1"/>
      <c r="SEK500" s="1"/>
      <c r="SEL500" s="1"/>
      <c r="SEM500" s="1"/>
      <c r="SEN500" s="1"/>
      <c r="SEO500" s="1"/>
      <c r="SEP500" s="1"/>
      <c r="SEQ500" s="1"/>
      <c r="SER500" s="1"/>
      <c r="SES500" s="1"/>
      <c r="SET500" s="1"/>
      <c r="SEU500" s="1"/>
      <c r="SEV500" s="1"/>
      <c r="SEW500" s="1"/>
      <c r="SEX500" s="1"/>
      <c r="SEY500" s="1"/>
      <c r="SEZ500" s="1"/>
      <c r="SFA500" s="1"/>
      <c r="SFB500" s="1"/>
      <c r="SFC500" s="1"/>
      <c r="SFD500" s="1"/>
      <c r="SFE500" s="1"/>
      <c r="SFF500" s="1"/>
      <c r="SFG500" s="1"/>
      <c r="SFH500" s="1"/>
      <c r="SFI500" s="1"/>
      <c r="SFJ500" s="1"/>
      <c r="SFK500" s="1"/>
      <c r="SFL500" s="1"/>
      <c r="SFM500" s="1"/>
      <c r="SFN500" s="1"/>
      <c r="SFO500" s="1"/>
      <c r="SFP500" s="1"/>
      <c r="SFQ500" s="1"/>
      <c r="SFR500" s="1"/>
      <c r="SFS500" s="1"/>
      <c r="SFT500" s="1"/>
      <c r="SFU500" s="1"/>
      <c r="SFV500" s="1"/>
      <c r="SFW500" s="1"/>
      <c r="SFX500" s="1"/>
      <c r="SFY500" s="1"/>
      <c r="SFZ500" s="1"/>
      <c r="SGA500" s="1"/>
      <c r="SGB500" s="1"/>
      <c r="SGC500" s="1"/>
      <c r="SGD500" s="1"/>
      <c r="SGE500" s="1"/>
      <c r="SGF500" s="1"/>
      <c r="SGG500" s="1"/>
      <c r="SGH500" s="1"/>
      <c r="SGI500" s="1"/>
      <c r="SGJ500" s="1"/>
      <c r="SGK500" s="1"/>
      <c r="SGL500" s="1"/>
      <c r="SGM500" s="1"/>
      <c r="SGN500" s="1"/>
      <c r="SGO500" s="1"/>
      <c r="SGP500" s="1"/>
      <c r="SGQ500" s="1"/>
      <c r="SGR500" s="1"/>
      <c r="SGS500" s="1"/>
      <c r="SGT500" s="1"/>
      <c r="SGU500" s="1"/>
      <c r="SGV500" s="1"/>
      <c r="SGW500" s="1"/>
      <c r="SGX500" s="1"/>
      <c r="SGY500" s="1"/>
      <c r="SGZ500" s="1"/>
      <c r="SHA500" s="1"/>
      <c r="SHB500" s="1"/>
      <c r="SHC500" s="1"/>
      <c r="SHD500" s="1"/>
      <c r="SHE500" s="1"/>
      <c r="SHF500" s="1"/>
      <c r="SHG500" s="1"/>
      <c r="SHH500" s="1"/>
      <c r="SHI500" s="1"/>
      <c r="SHJ500" s="1"/>
      <c r="SHK500" s="1"/>
      <c r="SHL500" s="1"/>
      <c r="SHM500" s="1"/>
      <c r="SHN500" s="1"/>
      <c r="SHO500" s="1"/>
      <c r="SHP500" s="1"/>
      <c r="SHQ500" s="1"/>
      <c r="SHR500" s="1"/>
      <c r="SHS500" s="1"/>
      <c r="SHT500" s="1"/>
      <c r="SHU500" s="1"/>
      <c r="SHV500" s="1"/>
      <c r="SHW500" s="1"/>
      <c r="SHX500" s="1"/>
      <c r="SHY500" s="1"/>
      <c r="SHZ500" s="1"/>
      <c r="SIA500" s="1"/>
      <c r="SIB500" s="1"/>
      <c r="SIC500" s="1"/>
      <c r="SID500" s="1"/>
      <c r="SIE500" s="1"/>
      <c r="SIF500" s="1"/>
      <c r="SIG500" s="1"/>
      <c r="SIH500" s="1"/>
      <c r="SII500" s="1"/>
      <c r="SIJ500" s="1"/>
      <c r="SIK500" s="1"/>
      <c r="SIL500" s="1"/>
      <c r="SIM500" s="1"/>
      <c r="SIN500" s="1"/>
      <c r="SIO500" s="1"/>
      <c r="SIP500" s="1"/>
      <c r="SIQ500" s="1"/>
      <c r="SIR500" s="1"/>
      <c r="SIS500" s="1"/>
      <c r="SIT500" s="1"/>
      <c r="SIU500" s="1"/>
      <c r="SIV500" s="1"/>
      <c r="SIW500" s="1"/>
      <c r="SIX500" s="1"/>
      <c r="SIY500" s="1"/>
      <c r="SIZ500" s="1"/>
      <c r="SJA500" s="1"/>
      <c r="SJB500" s="1"/>
      <c r="SJC500" s="1"/>
      <c r="SJD500" s="1"/>
      <c r="SJE500" s="1"/>
      <c r="SJF500" s="1"/>
      <c r="SJG500" s="1"/>
      <c r="SJH500" s="1"/>
      <c r="SJI500" s="1"/>
      <c r="SJJ500" s="1"/>
      <c r="SJK500" s="1"/>
      <c r="SJL500" s="1"/>
      <c r="SJM500" s="1"/>
      <c r="SJN500" s="1"/>
      <c r="SJO500" s="1"/>
      <c r="SJP500" s="1"/>
      <c r="SJQ500" s="1"/>
      <c r="SJR500" s="1"/>
      <c r="SJS500" s="1"/>
      <c r="SJT500" s="1"/>
      <c r="SJU500" s="1"/>
      <c r="SJV500" s="1"/>
      <c r="SJW500" s="1"/>
      <c r="SJX500" s="1"/>
      <c r="SJY500" s="1"/>
      <c r="SJZ500" s="1"/>
      <c r="SKA500" s="1"/>
      <c r="SKB500" s="1"/>
      <c r="SKC500" s="1"/>
      <c r="SKD500" s="1"/>
      <c r="SKE500" s="1"/>
      <c r="SKF500" s="1"/>
      <c r="SKG500" s="1"/>
      <c r="SKH500" s="1"/>
      <c r="SKI500" s="1"/>
      <c r="SKJ500" s="1"/>
      <c r="SKK500" s="1"/>
      <c r="SKL500" s="1"/>
      <c r="SKM500" s="1"/>
      <c r="SKN500" s="1"/>
      <c r="SKO500" s="1"/>
      <c r="SKP500" s="1"/>
      <c r="SKQ500" s="1"/>
      <c r="SKR500" s="1"/>
      <c r="SKS500" s="1"/>
      <c r="SKT500" s="1"/>
      <c r="SKU500" s="1"/>
      <c r="SKV500" s="1"/>
      <c r="SKW500" s="1"/>
      <c r="SKX500" s="1"/>
      <c r="SKY500" s="1"/>
      <c r="SKZ500" s="1"/>
      <c r="SLA500" s="1"/>
      <c r="SLB500" s="1"/>
      <c r="SLC500" s="1"/>
      <c r="SLD500" s="1"/>
      <c r="SLE500" s="1"/>
      <c r="SLF500" s="1"/>
      <c r="SLG500" s="1"/>
      <c r="SLH500" s="1"/>
      <c r="SLI500" s="1"/>
      <c r="SLJ500" s="1"/>
      <c r="SLK500" s="1"/>
      <c r="SLL500" s="1"/>
      <c r="SLM500" s="1"/>
      <c r="SLN500" s="1"/>
      <c r="SLO500" s="1"/>
      <c r="SLP500" s="1"/>
      <c r="SLQ500" s="1"/>
      <c r="SLR500" s="1"/>
      <c r="SLS500" s="1"/>
      <c r="SLT500" s="1"/>
      <c r="SLU500" s="1"/>
      <c r="SLV500" s="1"/>
      <c r="SLW500" s="1"/>
      <c r="SLX500" s="1"/>
      <c r="SLY500" s="1"/>
      <c r="SLZ500" s="1"/>
      <c r="SMA500" s="1"/>
      <c r="SMB500" s="1"/>
      <c r="SMC500" s="1"/>
      <c r="SMD500" s="1"/>
      <c r="SME500" s="1"/>
      <c r="SMF500" s="1"/>
      <c r="SMG500" s="1"/>
      <c r="SMH500" s="1"/>
      <c r="SMI500" s="1"/>
      <c r="SMJ500" s="1"/>
      <c r="SMK500" s="1"/>
      <c r="SML500" s="1"/>
      <c r="SMM500" s="1"/>
      <c r="SMN500" s="1"/>
      <c r="SMO500" s="1"/>
      <c r="SMP500" s="1"/>
      <c r="SMQ500" s="1"/>
      <c r="SMR500" s="1"/>
      <c r="SMS500" s="1"/>
      <c r="SMT500" s="1"/>
      <c r="SMU500" s="1"/>
      <c r="SMV500" s="1"/>
      <c r="SMW500" s="1"/>
      <c r="SMX500" s="1"/>
      <c r="SMY500" s="1"/>
      <c r="SMZ500" s="1"/>
      <c r="SNA500" s="1"/>
      <c r="SNB500" s="1"/>
      <c r="SNC500" s="1"/>
      <c r="SND500" s="1"/>
      <c r="SNE500" s="1"/>
      <c r="SNF500" s="1"/>
      <c r="SNG500" s="1"/>
      <c r="SNH500" s="1"/>
      <c r="SNI500" s="1"/>
      <c r="SNJ500" s="1"/>
      <c r="SNK500" s="1"/>
      <c r="SNL500" s="1"/>
      <c r="SNM500" s="1"/>
      <c r="SNN500" s="1"/>
      <c r="SNO500" s="1"/>
      <c r="SNP500" s="1"/>
      <c r="SNQ500" s="1"/>
      <c r="SNR500" s="1"/>
      <c r="SNS500" s="1"/>
      <c r="SNT500" s="1"/>
      <c r="SNU500" s="1"/>
      <c r="SNV500" s="1"/>
      <c r="SNW500" s="1"/>
      <c r="SNX500" s="1"/>
      <c r="SNY500" s="1"/>
      <c r="SNZ500" s="1"/>
      <c r="SOA500" s="1"/>
      <c r="SOB500" s="1"/>
      <c r="SOC500" s="1"/>
      <c r="SOD500" s="1"/>
      <c r="SOE500" s="1"/>
      <c r="SOF500" s="1"/>
      <c r="SOG500" s="1"/>
      <c r="SOH500" s="1"/>
      <c r="SOI500" s="1"/>
      <c r="SOJ500" s="1"/>
      <c r="SOK500" s="1"/>
      <c r="SOL500" s="1"/>
      <c r="SOM500" s="1"/>
      <c r="SON500" s="1"/>
      <c r="SOO500" s="1"/>
      <c r="SOP500" s="1"/>
      <c r="SOQ500" s="1"/>
      <c r="SOR500" s="1"/>
      <c r="SOS500" s="1"/>
      <c r="SOT500" s="1"/>
      <c r="SOU500" s="1"/>
      <c r="SOV500" s="1"/>
      <c r="SOW500" s="1"/>
      <c r="SOX500" s="1"/>
      <c r="SOY500" s="1"/>
      <c r="SOZ500" s="1"/>
      <c r="SPA500" s="1"/>
      <c r="SPB500" s="1"/>
      <c r="SPC500" s="1"/>
      <c r="SPD500" s="1"/>
      <c r="SPE500" s="1"/>
      <c r="SPF500" s="1"/>
      <c r="SPG500" s="1"/>
      <c r="SPH500" s="1"/>
      <c r="SPI500" s="1"/>
      <c r="SPJ500" s="1"/>
      <c r="SPK500" s="1"/>
      <c r="SPL500" s="1"/>
      <c r="SPM500" s="1"/>
      <c r="SPN500" s="1"/>
      <c r="SPO500" s="1"/>
      <c r="SPP500" s="1"/>
      <c r="SPQ500" s="1"/>
      <c r="SPR500" s="1"/>
      <c r="SPS500" s="1"/>
      <c r="SPT500" s="1"/>
      <c r="SPU500" s="1"/>
      <c r="SPV500" s="1"/>
      <c r="SPW500" s="1"/>
      <c r="SPX500" s="1"/>
      <c r="SPY500" s="1"/>
      <c r="SPZ500" s="1"/>
      <c r="SQA500" s="1"/>
      <c r="SQB500" s="1"/>
      <c r="SQC500" s="1"/>
      <c r="SQD500" s="1"/>
      <c r="SQE500" s="1"/>
      <c r="SQF500" s="1"/>
      <c r="SQG500" s="1"/>
      <c r="SQH500" s="1"/>
      <c r="SQI500" s="1"/>
      <c r="SQJ500" s="1"/>
      <c r="SQK500" s="1"/>
      <c r="SQL500" s="1"/>
      <c r="SQM500" s="1"/>
      <c r="SQN500" s="1"/>
      <c r="SQO500" s="1"/>
      <c r="SQP500" s="1"/>
      <c r="SQQ500" s="1"/>
      <c r="SQR500" s="1"/>
      <c r="SQS500" s="1"/>
      <c r="SQT500" s="1"/>
      <c r="SQU500" s="1"/>
      <c r="SQV500" s="1"/>
      <c r="SQW500" s="1"/>
      <c r="SQX500" s="1"/>
      <c r="SQY500" s="1"/>
      <c r="SQZ500" s="1"/>
      <c r="SRA500" s="1"/>
      <c r="SRB500" s="1"/>
      <c r="SRC500" s="1"/>
      <c r="SRD500" s="1"/>
      <c r="SRE500" s="1"/>
      <c r="SRF500" s="1"/>
      <c r="SRG500" s="1"/>
      <c r="SRH500" s="1"/>
      <c r="SRI500" s="1"/>
      <c r="SRJ500" s="1"/>
      <c r="SRK500" s="1"/>
      <c r="SRL500" s="1"/>
      <c r="SRM500" s="1"/>
      <c r="SRN500" s="1"/>
      <c r="SRO500" s="1"/>
      <c r="SRP500" s="1"/>
      <c r="SRQ500" s="1"/>
      <c r="SRR500" s="1"/>
      <c r="SRS500" s="1"/>
      <c r="SRT500" s="1"/>
      <c r="SRU500" s="1"/>
      <c r="SRV500" s="1"/>
      <c r="SRW500" s="1"/>
      <c r="SRX500" s="1"/>
      <c r="SRY500" s="1"/>
      <c r="SRZ500" s="1"/>
      <c r="SSA500" s="1"/>
      <c r="SSB500" s="1"/>
      <c r="SSC500" s="1"/>
      <c r="SSD500" s="1"/>
      <c r="SSE500" s="1"/>
      <c r="SSF500" s="1"/>
      <c r="SSG500" s="1"/>
      <c r="SSH500" s="1"/>
      <c r="SSI500" s="1"/>
      <c r="SSJ500" s="1"/>
      <c r="SSK500" s="1"/>
      <c r="SSL500" s="1"/>
      <c r="SSM500" s="1"/>
      <c r="SSN500" s="1"/>
      <c r="SSO500" s="1"/>
      <c r="SSP500" s="1"/>
      <c r="SSQ500" s="1"/>
      <c r="SSR500" s="1"/>
      <c r="SSS500" s="1"/>
      <c r="SST500" s="1"/>
      <c r="SSU500" s="1"/>
      <c r="SSV500" s="1"/>
      <c r="SSW500" s="1"/>
      <c r="SSX500" s="1"/>
      <c r="SSY500" s="1"/>
      <c r="SSZ500" s="1"/>
      <c r="STA500" s="1"/>
      <c r="STB500" s="1"/>
      <c r="STC500" s="1"/>
      <c r="STD500" s="1"/>
      <c r="STE500" s="1"/>
      <c r="STF500" s="1"/>
      <c r="STG500" s="1"/>
      <c r="STH500" s="1"/>
      <c r="STI500" s="1"/>
      <c r="STJ500" s="1"/>
      <c r="STK500" s="1"/>
      <c r="STL500" s="1"/>
      <c r="STM500" s="1"/>
      <c r="STN500" s="1"/>
      <c r="STO500" s="1"/>
      <c r="STP500" s="1"/>
      <c r="STQ500" s="1"/>
      <c r="STR500" s="1"/>
      <c r="STS500" s="1"/>
      <c r="STT500" s="1"/>
      <c r="STU500" s="1"/>
      <c r="STV500" s="1"/>
      <c r="STW500" s="1"/>
      <c r="STX500" s="1"/>
      <c r="STY500" s="1"/>
      <c r="STZ500" s="1"/>
      <c r="SUA500" s="1"/>
      <c r="SUB500" s="1"/>
      <c r="SUC500" s="1"/>
      <c r="SUD500" s="1"/>
      <c r="SUE500" s="1"/>
      <c r="SUF500" s="1"/>
      <c r="SUG500" s="1"/>
      <c r="SUH500" s="1"/>
      <c r="SUI500" s="1"/>
      <c r="SUJ500" s="1"/>
      <c r="SUK500" s="1"/>
      <c r="SUL500" s="1"/>
      <c r="SUM500" s="1"/>
      <c r="SUN500" s="1"/>
      <c r="SUO500" s="1"/>
      <c r="SUP500" s="1"/>
      <c r="SUQ500" s="1"/>
      <c r="SUR500" s="1"/>
      <c r="SUS500" s="1"/>
      <c r="SUT500" s="1"/>
      <c r="SUU500" s="1"/>
      <c r="SUV500" s="1"/>
      <c r="SUW500" s="1"/>
      <c r="SUX500" s="1"/>
      <c r="SUY500" s="1"/>
      <c r="SUZ500" s="1"/>
      <c r="SVA500" s="1"/>
      <c r="SVB500" s="1"/>
      <c r="SVC500" s="1"/>
      <c r="SVD500" s="1"/>
      <c r="SVE500" s="1"/>
      <c r="SVF500" s="1"/>
      <c r="SVG500" s="1"/>
      <c r="SVH500" s="1"/>
      <c r="SVI500" s="1"/>
      <c r="SVJ500" s="1"/>
      <c r="SVK500" s="1"/>
      <c r="SVL500" s="1"/>
      <c r="SVM500" s="1"/>
      <c r="SVN500" s="1"/>
      <c r="SVO500" s="1"/>
      <c r="SVP500" s="1"/>
      <c r="SVQ500" s="1"/>
      <c r="SVR500" s="1"/>
      <c r="SVS500" s="1"/>
      <c r="SVT500" s="1"/>
      <c r="SVU500" s="1"/>
      <c r="SVV500" s="1"/>
      <c r="SVW500" s="1"/>
      <c r="SVX500" s="1"/>
      <c r="SVY500" s="1"/>
      <c r="SVZ500" s="1"/>
      <c r="SWA500" s="1"/>
      <c r="SWB500" s="1"/>
      <c r="SWC500" s="1"/>
      <c r="SWD500" s="1"/>
      <c r="SWE500" s="1"/>
      <c r="SWF500" s="1"/>
      <c r="SWG500" s="1"/>
      <c r="SWH500" s="1"/>
      <c r="SWI500" s="1"/>
      <c r="SWJ500" s="1"/>
      <c r="SWK500" s="1"/>
      <c r="SWL500" s="1"/>
      <c r="SWM500" s="1"/>
      <c r="SWN500" s="1"/>
      <c r="SWO500" s="1"/>
      <c r="SWP500" s="1"/>
      <c r="SWQ500" s="1"/>
      <c r="SWR500" s="1"/>
      <c r="SWS500" s="1"/>
      <c r="SWT500" s="1"/>
      <c r="SWU500" s="1"/>
      <c r="SWV500" s="1"/>
      <c r="SWW500" s="1"/>
      <c r="SWX500" s="1"/>
      <c r="SWY500" s="1"/>
      <c r="SWZ500" s="1"/>
      <c r="SXA500" s="1"/>
      <c r="SXB500" s="1"/>
      <c r="SXC500" s="1"/>
      <c r="SXD500" s="1"/>
      <c r="SXE500" s="1"/>
      <c r="SXF500" s="1"/>
      <c r="SXG500" s="1"/>
      <c r="SXH500" s="1"/>
      <c r="SXI500" s="1"/>
      <c r="SXJ500" s="1"/>
      <c r="SXK500" s="1"/>
      <c r="SXL500" s="1"/>
      <c r="SXM500" s="1"/>
      <c r="SXN500" s="1"/>
      <c r="SXO500" s="1"/>
      <c r="SXP500" s="1"/>
      <c r="SXQ500" s="1"/>
      <c r="SXR500" s="1"/>
      <c r="SXS500" s="1"/>
      <c r="SXT500" s="1"/>
      <c r="SXU500" s="1"/>
      <c r="SXV500" s="1"/>
      <c r="SXW500" s="1"/>
      <c r="SXX500" s="1"/>
      <c r="SXY500" s="1"/>
      <c r="SXZ500" s="1"/>
      <c r="SYA500" s="1"/>
      <c r="SYB500" s="1"/>
      <c r="SYC500" s="1"/>
      <c r="SYD500" s="1"/>
      <c r="SYE500" s="1"/>
      <c r="SYF500" s="1"/>
      <c r="SYG500" s="1"/>
      <c r="SYH500" s="1"/>
      <c r="SYI500" s="1"/>
      <c r="SYJ500" s="1"/>
      <c r="SYK500" s="1"/>
      <c r="SYL500" s="1"/>
      <c r="SYM500" s="1"/>
      <c r="SYN500" s="1"/>
      <c r="SYO500" s="1"/>
      <c r="SYP500" s="1"/>
      <c r="SYQ500" s="1"/>
      <c r="SYR500" s="1"/>
      <c r="SYS500" s="1"/>
      <c r="SYT500" s="1"/>
      <c r="SYU500" s="1"/>
      <c r="SYV500" s="1"/>
      <c r="SYW500" s="1"/>
      <c r="SYX500" s="1"/>
      <c r="SYY500" s="1"/>
      <c r="SYZ500" s="1"/>
      <c r="SZA500" s="1"/>
      <c r="SZB500" s="1"/>
      <c r="SZC500" s="1"/>
      <c r="SZD500" s="1"/>
      <c r="SZE500" s="1"/>
      <c r="SZF500" s="1"/>
      <c r="SZG500" s="1"/>
      <c r="SZH500" s="1"/>
      <c r="SZI500" s="1"/>
      <c r="SZJ500" s="1"/>
      <c r="SZK500" s="1"/>
      <c r="SZL500" s="1"/>
      <c r="SZM500" s="1"/>
      <c r="SZN500" s="1"/>
      <c r="SZO500" s="1"/>
      <c r="SZP500" s="1"/>
      <c r="SZQ500" s="1"/>
      <c r="SZR500" s="1"/>
      <c r="SZS500" s="1"/>
      <c r="SZT500" s="1"/>
      <c r="SZU500" s="1"/>
      <c r="SZV500" s="1"/>
      <c r="SZW500" s="1"/>
      <c r="SZX500" s="1"/>
      <c r="SZY500" s="1"/>
      <c r="SZZ500" s="1"/>
      <c r="TAA500" s="1"/>
      <c r="TAB500" s="1"/>
      <c r="TAC500" s="1"/>
      <c r="TAD500" s="1"/>
      <c r="TAE500" s="1"/>
      <c r="TAF500" s="1"/>
      <c r="TAG500" s="1"/>
      <c r="TAH500" s="1"/>
      <c r="TAI500" s="1"/>
      <c r="TAJ500" s="1"/>
      <c r="TAK500" s="1"/>
      <c r="TAL500" s="1"/>
      <c r="TAM500" s="1"/>
      <c r="TAN500" s="1"/>
      <c r="TAO500" s="1"/>
      <c r="TAP500" s="1"/>
      <c r="TAQ500" s="1"/>
      <c r="TAR500" s="1"/>
      <c r="TAS500" s="1"/>
      <c r="TAT500" s="1"/>
      <c r="TAU500" s="1"/>
      <c r="TAV500" s="1"/>
      <c r="TAW500" s="1"/>
      <c r="TAX500" s="1"/>
      <c r="TAY500" s="1"/>
      <c r="TAZ500" s="1"/>
      <c r="TBA500" s="1"/>
      <c r="TBB500" s="1"/>
      <c r="TBC500" s="1"/>
      <c r="TBD500" s="1"/>
      <c r="TBE500" s="1"/>
      <c r="TBF500" s="1"/>
      <c r="TBG500" s="1"/>
      <c r="TBH500" s="1"/>
      <c r="TBI500" s="1"/>
      <c r="TBJ500" s="1"/>
      <c r="TBK500" s="1"/>
      <c r="TBL500" s="1"/>
      <c r="TBM500" s="1"/>
      <c r="TBN500" s="1"/>
      <c r="TBO500" s="1"/>
      <c r="TBP500" s="1"/>
      <c r="TBQ500" s="1"/>
      <c r="TBR500" s="1"/>
      <c r="TBS500" s="1"/>
      <c r="TBT500" s="1"/>
      <c r="TBU500" s="1"/>
      <c r="TBV500" s="1"/>
      <c r="TBW500" s="1"/>
      <c r="TBX500" s="1"/>
      <c r="TBY500" s="1"/>
      <c r="TBZ500" s="1"/>
      <c r="TCA500" s="1"/>
      <c r="TCB500" s="1"/>
      <c r="TCC500" s="1"/>
      <c r="TCD500" s="1"/>
      <c r="TCE500" s="1"/>
      <c r="TCF500" s="1"/>
      <c r="TCG500" s="1"/>
      <c r="TCH500" s="1"/>
      <c r="TCI500" s="1"/>
      <c r="TCJ500" s="1"/>
      <c r="TCK500" s="1"/>
      <c r="TCL500" s="1"/>
      <c r="TCM500" s="1"/>
      <c r="TCN500" s="1"/>
      <c r="TCO500" s="1"/>
      <c r="TCP500" s="1"/>
      <c r="TCQ500" s="1"/>
      <c r="TCR500" s="1"/>
      <c r="TCS500" s="1"/>
      <c r="TCT500" s="1"/>
      <c r="TCU500" s="1"/>
      <c r="TCV500" s="1"/>
      <c r="TCW500" s="1"/>
      <c r="TCX500" s="1"/>
      <c r="TCY500" s="1"/>
      <c r="TCZ500" s="1"/>
      <c r="TDA500" s="1"/>
      <c r="TDB500" s="1"/>
      <c r="TDC500" s="1"/>
      <c r="TDD500" s="1"/>
      <c r="TDE500" s="1"/>
      <c r="TDF500" s="1"/>
      <c r="TDG500" s="1"/>
      <c r="TDH500" s="1"/>
      <c r="TDI500" s="1"/>
      <c r="TDJ500" s="1"/>
      <c r="TDK500" s="1"/>
      <c r="TDL500" s="1"/>
      <c r="TDM500" s="1"/>
      <c r="TDN500" s="1"/>
      <c r="TDO500" s="1"/>
      <c r="TDP500" s="1"/>
      <c r="TDQ500" s="1"/>
      <c r="TDR500" s="1"/>
      <c r="TDS500" s="1"/>
      <c r="TDT500" s="1"/>
      <c r="TDU500" s="1"/>
      <c r="TDV500" s="1"/>
      <c r="TDW500" s="1"/>
      <c r="TDX500" s="1"/>
      <c r="TDY500" s="1"/>
      <c r="TDZ500" s="1"/>
      <c r="TEA500" s="1"/>
      <c r="TEB500" s="1"/>
      <c r="TEC500" s="1"/>
      <c r="TED500" s="1"/>
      <c r="TEE500" s="1"/>
      <c r="TEF500" s="1"/>
      <c r="TEG500" s="1"/>
      <c r="TEH500" s="1"/>
      <c r="TEI500" s="1"/>
      <c r="TEJ500" s="1"/>
      <c r="TEK500" s="1"/>
      <c r="TEL500" s="1"/>
      <c r="TEM500" s="1"/>
      <c r="TEN500" s="1"/>
      <c r="TEO500" s="1"/>
      <c r="TEP500" s="1"/>
      <c r="TEQ500" s="1"/>
      <c r="TER500" s="1"/>
      <c r="TES500" s="1"/>
      <c r="TET500" s="1"/>
      <c r="TEU500" s="1"/>
      <c r="TEV500" s="1"/>
      <c r="TEW500" s="1"/>
      <c r="TEX500" s="1"/>
      <c r="TEY500" s="1"/>
      <c r="TEZ500" s="1"/>
      <c r="TFA500" s="1"/>
      <c r="TFB500" s="1"/>
      <c r="TFC500" s="1"/>
      <c r="TFD500" s="1"/>
      <c r="TFE500" s="1"/>
      <c r="TFF500" s="1"/>
      <c r="TFG500" s="1"/>
      <c r="TFH500" s="1"/>
      <c r="TFI500" s="1"/>
      <c r="TFJ500" s="1"/>
      <c r="TFK500" s="1"/>
      <c r="TFL500" s="1"/>
      <c r="TFM500" s="1"/>
      <c r="TFN500" s="1"/>
      <c r="TFO500" s="1"/>
      <c r="TFP500" s="1"/>
      <c r="TFQ500" s="1"/>
      <c r="TFR500" s="1"/>
      <c r="TFS500" s="1"/>
      <c r="TFT500" s="1"/>
      <c r="TFU500" s="1"/>
      <c r="TFV500" s="1"/>
      <c r="TFW500" s="1"/>
      <c r="TFX500" s="1"/>
      <c r="TFY500" s="1"/>
      <c r="TFZ500" s="1"/>
      <c r="TGA500" s="1"/>
      <c r="TGB500" s="1"/>
      <c r="TGC500" s="1"/>
      <c r="TGD500" s="1"/>
      <c r="TGE500" s="1"/>
      <c r="TGF500" s="1"/>
      <c r="TGG500" s="1"/>
      <c r="TGH500" s="1"/>
      <c r="TGI500" s="1"/>
      <c r="TGJ500" s="1"/>
      <c r="TGK500" s="1"/>
      <c r="TGL500" s="1"/>
      <c r="TGM500" s="1"/>
      <c r="TGN500" s="1"/>
      <c r="TGO500" s="1"/>
      <c r="TGP500" s="1"/>
      <c r="TGQ500" s="1"/>
      <c r="TGR500" s="1"/>
      <c r="TGS500" s="1"/>
      <c r="TGT500" s="1"/>
      <c r="TGU500" s="1"/>
      <c r="TGV500" s="1"/>
      <c r="TGW500" s="1"/>
      <c r="TGX500" s="1"/>
      <c r="TGY500" s="1"/>
      <c r="TGZ500" s="1"/>
      <c r="THA500" s="1"/>
      <c r="THB500" s="1"/>
      <c r="THC500" s="1"/>
      <c r="THD500" s="1"/>
      <c r="THE500" s="1"/>
      <c r="THF500" s="1"/>
      <c r="THG500" s="1"/>
      <c r="THH500" s="1"/>
      <c r="THI500" s="1"/>
      <c r="THJ500" s="1"/>
      <c r="THK500" s="1"/>
      <c r="THL500" s="1"/>
      <c r="THM500" s="1"/>
      <c r="THN500" s="1"/>
      <c r="THO500" s="1"/>
      <c r="THP500" s="1"/>
      <c r="THQ500" s="1"/>
      <c r="THR500" s="1"/>
      <c r="THS500" s="1"/>
      <c r="THT500" s="1"/>
      <c r="THU500" s="1"/>
      <c r="THV500" s="1"/>
      <c r="THW500" s="1"/>
      <c r="THX500" s="1"/>
      <c r="THY500" s="1"/>
      <c r="THZ500" s="1"/>
      <c r="TIA500" s="1"/>
      <c r="TIB500" s="1"/>
      <c r="TIC500" s="1"/>
      <c r="TID500" s="1"/>
      <c r="TIE500" s="1"/>
      <c r="TIF500" s="1"/>
      <c r="TIG500" s="1"/>
      <c r="TIH500" s="1"/>
      <c r="TII500" s="1"/>
      <c r="TIJ500" s="1"/>
      <c r="TIK500" s="1"/>
      <c r="TIL500" s="1"/>
      <c r="TIM500" s="1"/>
      <c r="TIN500" s="1"/>
      <c r="TIO500" s="1"/>
      <c r="TIP500" s="1"/>
      <c r="TIQ500" s="1"/>
      <c r="TIR500" s="1"/>
      <c r="TIS500" s="1"/>
      <c r="TIT500" s="1"/>
      <c r="TIU500" s="1"/>
      <c r="TIV500" s="1"/>
      <c r="TIW500" s="1"/>
      <c r="TIX500" s="1"/>
      <c r="TIY500" s="1"/>
      <c r="TIZ500" s="1"/>
      <c r="TJA500" s="1"/>
      <c r="TJB500" s="1"/>
      <c r="TJC500" s="1"/>
      <c r="TJD500" s="1"/>
      <c r="TJE500" s="1"/>
      <c r="TJF500" s="1"/>
      <c r="TJG500" s="1"/>
      <c r="TJH500" s="1"/>
      <c r="TJI500" s="1"/>
      <c r="TJJ500" s="1"/>
      <c r="TJK500" s="1"/>
      <c r="TJL500" s="1"/>
      <c r="TJM500" s="1"/>
      <c r="TJN500" s="1"/>
      <c r="TJO500" s="1"/>
      <c r="TJP500" s="1"/>
      <c r="TJQ500" s="1"/>
      <c r="TJR500" s="1"/>
      <c r="TJS500" s="1"/>
      <c r="TJT500" s="1"/>
      <c r="TJU500" s="1"/>
      <c r="TJV500" s="1"/>
      <c r="TJW500" s="1"/>
      <c r="TJX500" s="1"/>
      <c r="TJY500" s="1"/>
      <c r="TJZ500" s="1"/>
      <c r="TKA500" s="1"/>
      <c r="TKB500" s="1"/>
      <c r="TKC500" s="1"/>
      <c r="TKD500" s="1"/>
      <c r="TKE500" s="1"/>
      <c r="TKF500" s="1"/>
      <c r="TKG500" s="1"/>
      <c r="TKH500" s="1"/>
      <c r="TKI500" s="1"/>
      <c r="TKJ500" s="1"/>
      <c r="TKK500" s="1"/>
      <c r="TKL500" s="1"/>
      <c r="TKM500" s="1"/>
      <c r="TKN500" s="1"/>
      <c r="TKO500" s="1"/>
      <c r="TKP500" s="1"/>
      <c r="TKQ500" s="1"/>
      <c r="TKR500" s="1"/>
      <c r="TKS500" s="1"/>
      <c r="TKT500" s="1"/>
      <c r="TKU500" s="1"/>
      <c r="TKV500" s="1"/>
      <c r="TKW500" s="1"/>
      <c r="TKX500" s="1"/>
      <c r="TKY500" s="1"/>
      <c r="TKZ500" s="1"/>
      <c r="TLA500" s="1"/>
      <c r="TLB500" s="1"/>
      <c r="TLC500" s="1"/>
      <c r="TLD500" s="1"/>
      <c r="TLE500" s="1"/>
      <c r="TLF500" s="1"/>
      <c r="TLG500" s="1"/>
      <c r="TLH500" s="1"/>
      <c r="TLI500" s="1"/>
      <c r="TLJ500" s="1"/>
      <c r="TLK500" s="1"/>
      <c r="TLL500" s="1"/>
      <c r="TLM500" s="1"/>
      <c r="TLN500" s="1"/>
      <c r="TLO500" s="1"/>
      <c r="TLP500" s="1"/>
      <c r="TLQ500" s="1"/>
      <c r="TLR500" s="1"/>
      <c r="TLS500" s="1"/>
      <c r="TLT500" s="1"/>
      <c r="TLU500" s="1"/>
      <c r="TLV500" s="1"/>
      <c r="TLW500" s="1"/>
      <c r="TLX500" s="1"/>
      <c r="TLY500" s="1"/>
      <c r="TLZ500" s="1"/>
      <c r="TMA500" s="1"/>
      <c r="TMB500" s="1"/>
      <c r="TMC500" s="1"/>
      <c r="TMD500" s="1"/>
      <c r="TME500" s="1"/>
      <c r="TMF500" s="1"/>
      <c r="TMG500" s="1"/>
      <c r="TMH500" s="1"/>
      <c r="TMI500" s="1"/>
      <c r="TMJ500" s="1"/>
      <c r="TMK500" s="1"/>
      <c r="TML500" s="1"/>
      <c r="TMM500" s="1"/>
      <c r="TMN500" s="1"/>
      <c r="TMO500" s="1"/>
      <c r="TMP500" s="1"/>
      <c r="TMQ500" s="1"/>
      <c r="TMR500" s="1"/>
      <c r="TMS500" s="1"/>
      <c r="TMT500" s="1"/>
      <c r="TMU500" s="1"/>
      <c r="TMV500" s="1"/>
      <c r="TMW500" s="1"/>
      <c r="TMX500" s="1"/>
      <c r="TMY500" s="1"/>
      <c r="TMZ500" s="1"/>
      <c r="TNA500" s="1"/>
      <c r="TNB500" s="1"/>
      <c r="TNC500" s="1"/>
      <c r="TND500" s="1"/>
      <c r="TNE500" s="1"/>
      <c r="TNF500" s="1"/>
      <c r="TNG500" s="1"/>
      <c r="TNH500" s="1"/>
      <c r="TNI500" s="1"/>
      <c r="TNJ500" s="1"/>
      <c r="TNK500" s="1"/>
      <c r="TNL500" s="1"/>
      <c r="TNM500" s="1"/>
      <c r="TNN500" s="1"/>
      <c r="TNO500" s="1"/>
      <c r="TNP500" s="1"/>
      <c r="TNQ500" s="1"/>
      <c r="TNR500" s="1"/>
      <c r="TNS500" s="1"/>
      <c r="TNT500" s="1"/>
      <c r="TNU500" s="1"/>
      <c r="TNV500" s="1"/>
      <c r="TNW500" s="1"/>
      <c r="TNX500" s="1"/>
      <c r="TNY500" s="1"/>
      <c r="TNZ500" s="1"/>
      <c r="TOA500" s="1"/>
      <c r="TOB500" s="1"/>
      <c r="TOC500" s="1"/>
      <c r="TOD500" s="1"/>
      <c r="TOE500" s="1"/>
      <c r="TOF500" s="1"/>
      <c r="TOG500" s="1"/>
      <c r="TOH500" s="1"/>
      <c r="TOI500" s="1"/>
      <c r="TOJ500" s="1"/>
      <c r="TOK500" s="1"/>
      <c r="TOL500" s="1"/>
      <c r="TOM500" s="1"/>
      <c r="TON500" s="1"/>
      <c r="TOO500" s="1"/>
      <c r="TOP500" s="1"/>
      <c r="TOQ500" s="1"/>
      <c r="TOR500" s="1"/>
      <c r="TOS500" s="1"/>
      <c r="TOT500" s="1"/>
      <c r="TOU500" s="1"/>
      <c r="TOV500" s="1"/>
      <c r="TOW500" s="1"/>
      <c r="TOX500" s="1"/>
      <c r="TOY500" s="1"/>
      <c r="TOZ500" s="1"/>
      <c r="TPA500" s="1"/>
      <c r="TPB500" s="1"/>
      <c r="TPC500" s="1"/>
      <c r="TPD500" s="1"/>
      <c r="TPE500" s="1"/>
      <c r="TPF500" s="1"/>
      <c r="TPG500" s="1"/>
      <c r="TPH500" s="1"/>
      <c r="TPI500" s="1"/>
      <c r="TPJ500" s="1"/>
      <c r="TPK500" s="1"/>
      <c r="TPL500" s="1"/>
      <c r="TPM500" s="1"/>
      <c r="TPN500" s="1"/>
      <c r="TPO500" s="1"/>
      <c r="TPP500" s="1"/>
      <c r="TPQ500" s="1"/>
      <c r="TPR500" s="1"/>
      <c r="TPS500" s="1"/>
      <c r="TPT500" s="1"/>
      <c r="TPU500" s="1"/>
      <c r="TPV500" s="1"/>
      <c r="TPW500" s="1"/>
      <c r="TPX500" s="1"/>
      <c r="TPY500" s="1"/>
      <c r="TPZ500" s="1"/>
      <c r="TQA500" s="1"/>
      <c r="TQB500" s="1"/>
      <c r="TQC500" s="1"/>
      <c r="TQD500" s="1"/>
      <c r="TQE500" s="1"/>
      <c r="TQF500" s="1"/>
      <c r="TQG500" s="1"/>
      <c r="TQH500" s="1"/>
      <c r="TQI500" s="1"/>
      <c r="TQJ500" s="1"/>
      <c r="TQK500" s="1"/>
      <c r="TQL500" s="1"/>
      <c r="TQM500" s="1"/>
      <c r="TQN500" s="1"/>
      <c r="TQO500" s="1"/>
      <c r="TQP500" s="1"/>
      <c r="TQQ500" s="1"/>
      <c r="TQR500" s="1"/>
      <c r="TQS500" s="1"/>
      <c r="TQT500" s="1"/>
      <c r="TQU500" s="1"/>
      <c r="TQV500" s="1"/>
      <c r="TQW500" s="1"/>
      <c r="TQX500" s="1"/>
      <c r="TQY500" s="1"/>
      <c r="TQZ500" s="1"/>
      <c r="TRA500" s="1"/>
      <c r="TRB500" s="1"/>
      <c r="TRC500" s="1"/>
      <c r="TRD500" s="1"/>
      <c r="TRE500" s="1"/>
      <c r="TRF500" s="1"/>
      <c r="TRG500" s="1"/>
      <c r="TRH500" s="1"/>
      <c r="TRI500" s="1"/>
      <c r="TRJ500" s="1"/>
      <c r="TRK500" s="1"/>
      <c r="TRL500" s="1"/>
      <c r="TRM500" s="1"/>
      <c r="TRN500" s="1"/>
      <c r="TRO500" s="1"/>
      <c r="TRP500" s="1"/>
      <c r="TRQ500" s="1"/>
      <c r="TRR500" s="1"/>
      <c r="TRS500" s="1"/>
      <c r="TRT500" s="1"/>
      <c r="TRU500" s="1"/>
      <c r="TRV500" s="1"/>
      <c r="TRW500" s="1"/>
      <c r="TRX500" s="1"/>
      <c r="TRY500" s="1"/>
      <c r="TRZ500" s="1"/>
      <c r="TSA500" s="1"/>
      <c r="TSB500" s="1"/>
      <c r="TSC500" s="1"/>
      <c r="TSD500" s="1"/>
      <c r="TSE500" s="1"/>
      <c r="TSF500" s="1"/>
      <c r="TSG500" s="1"/>
      <c r="TSH500" s="1"/>
      <c r="TSI500" s="1"/>
      <c r="TSJ500" s="1"/>
      <c r="TSK500" s="1"/>
      <c r="TSL500" s="1"/>
      <c r="TSM500" s="1"/>
      <c r="TSN500" s="1"/>
      <c r="TSO500" s="1"/>
      <c r="TSP500" s="1"/>
      <c r="TSQ500" s="1"/>
      <c r="TSR500" s="1"/>
      <c r="TSS500" s="1"/>
      <c r="TST500" s="1"/>
      <c r="TSU500" s="1"/>
      <c r="TSV500" s="1"/>
      <c r="TSW500" s="1"/>
      <c r="TSX500" s="1"/>
      <c r="TSY500" s="1"/>
      <c r="TSZ500" s="1"/>
      <c r="TTA500" s="1"/>
      <c r="TTB500" s="1"/>
      <c r="TTC500" s="1"/>
      <c r="TTD500" s="1"/>
      <c r="TTE500" s="1"/>
      <c r="TTF500" s="1"/>
      <c r="TTG500" s="1"/>
      <c r="TTH500" s="1"/>
      <c r="TTI500" s="1"/>
      <c r="TTJ500" s="1"/>
      <c r="TTK500" s="1"/>
      <c r="TTL500" s="1"/>
      <c r="TTM500" s="1"/>
      <c r="TTN500" s="1"/>
      <c r="TTO500" s="1"/>
      <c r="TTP500" s="1"/>
      <c r="TTQ500" s="1"/>
      <c r="TTR500" s="1"/>
      <c r="TTS500" s="1"/>
      <c r="TTT500" s="1"/>
      <c r="TTU500" s="1"/>
      <c r="TTV500" s="1"/>
      <c r="TTW500" s="1"/>
      <c r="TTX500" s="1"/>
      <c r="TTY500" s="1"/>
      <c r="TTZ500" s="1"/>
      <c r="TUA500" s="1"/>
      <c r="TUB500" s="1"/>
      <c r="TUC500" s="1"/>
      <c r="TUD500" s="1"/>
      <c r="TUE500" s="1"/>
      <c r="TUF500" s="1"/>
      <c r="TUG500" s="1"/>
      <c r="TUH500" s="1"/>
      <c r="TUI500" s="1"/>
      <c r="TUJ500" s="1"/>
      <c r="TUK500" s="1"/>
      <c r="TUL500" s="1"/>
      <c r="TUM500" s="1"/>
      <c r="TUN500" s="1"/>
      <c r="TUO500" s="1"/>
      <c r="TUP500" s="1"/>
      <c r="TUQ500" s="1"/>
      <c r="TUR500" s="1"/>
      <c r="TUS500" s="1"/>
      <c r="TUT500" s="1"/>
      <c r="TUU500" s="1"/>
      <c r="TUV500" s="1"/>
      <c r="TUW500" s="1"/>
      <c r="TUX500" s="1"/>
      <c r="TUY500" s="1"/>
      <c r="TUZ500" s="1"/>
      <c r="TVA500" s="1"/>
      <c r="TVB500" s="1"/>
      <c r="TVC500" s="1"/>
      <c r="TVD500" s="1"/>
      <c r="TVE500" s="1"/>
      <c r="TVF500" s="1"/>
      <c r="TVG500" s="1"/>
      <c r="TVH500" s="1"/>
      <c r="TVI500" s="1"/>
      <c r="TVJ500" s="1"/>
      <c r="TVK500" s="1"/>
      <c r="TVL500" s="1"/>
      <c r="TVM500" s="1"/>
      <c r="TVN500" s="1"/>
      <c r="TVO500" s="1"/>
      <c r="TVP500" s="1"/>
      <c r="TVQ500" s="1"/>
      <c r="TVR500" s="1"/>
      <c r="TVS500" s="1"/>
      <c r="TVT500" s="1"/>
      <c r="TVU500" s="1"/>
      <c r="TVV500" s="1"/>
      <c r="TVW500" s="1"/>
      <c r="TVX500" s="1"/>
      <c r="TVY500" s="1"/>
      <c r="TVZ500" s="1"/>
      <c r="TWA500" s="1"/>
      <c r="TWB500" s="1"/>
      <c r="TWC500" s="1"/>
      <c r="TWD500" s="1"/>
      <c r="TWE500" s="1"/>
      <c r="TWF500" s="1"/>
      <c r="TWG500" s="1"/>
      <c r="TWH500" s="1"/>
      <c r="TWI500" s="1"/>
      <c r="TWJ500" s="1"/>
      <c r="TWK500" s="1"/>
      <c r="TWL500" s="1"/>
      <c r="TWM500" s="1"/>
      <c r="TWN500" s="1"/>
      <c r="TWO500" s="1"/>
      <c r="TWP500" s="1"/>
      <c r="TWQ500" s="1"/>
      <c r="TWR500" s="1"/>
      <c r="TWS500" s="1"/>
      <c r="TWT500" s="1"/>
      <c r="TWU500" s="1"/>
      <c r="TWV500" s="1"/>
      <c r="TWW500" s="1"/>
      <c r="TWX500" s="1"/>
      <c r="TWY500" s="1"/>
      <c r="TWZ500" s="1"/>
      <c r="TXA500" s="1"/>
      <c r="TXB500" s="1"/>
      <c r="TXC500" s="1"/>
      <c r="TXD500" s="1"/>
      <c r="TXE500" s="1"/>
      <c r="TXF500" s="1"/>
      <c r="TXG500" s="1"/>
      <c r="TXH500" s="1"/>
      <c r="TXI500" s="1"/>
      <c r="TXJ500" s="1"/>
      <c r="TXK500" s="1"/>
      <c r="TXL500" s="1"/>
      <c r="TXM500" s="1"/>
      <c r="TXN500" s="1"/>
      <c r="TXO500" s="1"/>
      <c r="TXP500" s="1"/>
      <c r="TXQ500" s="1"/>
      <c r="TXR500" s="1"/>
      <c r="TXS500" s="1"/>
      <c r="TXT500" s="1"/>
      <c r="TXU500" s="1"/>
      <c r="TXV500" s="1"/>
      <c r="TXW500" s="1"/>
      <c r="TXX500" s="1"/>
      <c r="TXY500" s="1"/>
      <c r="TXZ500" s="1"/>
      <c r="TYA500" s="1"/>
      <c r="TYB500" s="1"/>
      <c r="TYC500" s="1"/>
      <c r="TYD500" s="1"/>
      <c r="TYE500" s="1"/>
      <c r="TYF500" s="1"/>
      <c r="TYG500" s="1"/>
      <c r="TYH500" s="1"/>
      <c r="TYI500" s="1"/>
      <c r="TYJ500" s="1"/>
      <c r="TYK500" s="1"/>
      <c r="TYL500" s="1"/>
      <c r="TYM500" s="1"/>
      <c r="TYN500" s="1"/>
      <c r="TYO500" s="1"/>
      <c r="TYP500" s="1"/>
      <c r="TYQ500" s="1"/>
      <c r="TYR500" s="1"/>
      <c r="TYS500" s="1"/>
      <c r="TYT500" s="1"/>
      <c r="TYU500" s="1"/>
      <c r="TYV500" s="1"/>
      <c r="TYW500" s="1"/>
      <c r="TYX500" s="1"/>
      <c r="TYY500" s="1"/>
      <c r="TYZ500" s="1"/>
      <c r="TZA500" s="1"/>
      <c r="TZB500" s="1"/>
      <c r="TZC500" s="1"/>
      <c r="TZD500" s="1"/>
      <c r="TZE500" s="1"/>
      <c r="TZF500" s="1"/>
      <c r="TZG500" s="1"/>
      <c r="TZH500" s="1"/>
      <c r="TZI500" s="1"/>
      <c r="TZJ500" s="1"/>
      <c r="TZK500" s="1"/>
      <c r="TZL500" s="1"/>
      <c r="TZM500" s="1"/>
      <c r="TZN500" s="1"/>
      <c r="TZO500" s="1"/>
      <c r="TZP500" s="1"/>
      <c r="TZQ500" s="1"/>
      <c r="TZR500" s="1"/>
      <c r="TZS500" s="1"/>
      <c r="TZT500" s="1"/>
      <c r="TZU500" s="1"/>
      <c r="TZV500" s="1"/>
      <c r="TZW500" s="1"/>
      <c r="TZX500" s="1"/>
      <c r="TZY500" s="1"/>
      <c r="TZZ500" s="1"/>
      <c r="UAA500" s="1"/>
      <c r="UAB500" s="1"/>
      <c r="UAC500" s="1"/>
      <c r="UAD500" s="1"/>
      <c r="UAE500" s="1"/>
      <c r="UAF500" s="1"/>
      <c r="UAG500" s="1"/>
      <c r="UAH500" s="1"/>
      <c r="UAI500" s="1"/>
      <c r="UAJ500" s="1"/>
      <c r="UAK500" s="1"/>
      <c r="UAL500" s="1"/>
      <c r="UAM500" s="1"/>
      <c r="UAN500" s="1"/>
      <c r="UAO500" s="1"/>
      <c r="UAP500" s="1"/>
      <c r="UAQ500" s="1"/>
      <c r="UAR500" s="1"/>
      <c r="UAS500" s="1"/>
      <c r="UAT500" s="1"/>
      <c r="UAU500" s="1"/>
      <c r="UAV500" s="1"/>
      <c r="UAW500" s="1"/>
      <c r="UAX500" s="1"/>
      <c r="UAY500" s="1"/>
      <c r="UAZ500" s="1"/>
      <c r="UBA500" s="1"/>
      <c r="UBB500" s="1"/>
      <c r="UBC500" s="1"/>
      <c r="UBD500" s="1"/>
      <c r="UBE500" s="1"/>
      <c r="UBF500" s="1"/>
      <c r="UBG500" s="1"/>
      <c r="UBH500" s="1"/>
      <c r="UBI500" s="1"/>
      <c r="UBJ500" s="1"/>
      <c r="UBK500" s="1"/>
      <c r="UBL500" s="1"/>
      <c r="UBM500" s="1"/>
      <c r="UBN500" s="1"/>
      <c r="UBO500" s="1"/>
      <c r="UBP500" s="1"/>
      <c r="UBQ500" s="1"/>
      <c r="UBR500" s="1"/>
      <c r="UBS500" s="1"/>
      <c r="UBT500" s="1"/>
      <c r="UBU500" s="1"/>
      <c r="UBV500" s="1"/>
      <c r="UBW500" s="1"/>
      <c r="UBX500" s="1"/>
      <c r="UBY500" s="1"/>
      <c r="UBZ500" s="1"/>
      <c r="UCA500" s="1"/>
      <c r="UCB500" s="1"/>
      <c r="UCC500" s="1"/>
      <c r="UCD500" s="1"/>
      <c r="UCE500" s="1"/>
      <c r="UCF500" s="1"/>
      <c r="UCG500" s="1"/>
      <c r="UCH500" s="1"/>
      <c r="UCI500" s="1"/>
      <c r="UCJ500" s="1"/>
      <c r="UCK500" s="1"/>
      <c r="UCL500" s="1"/>
      <c r="UCM500" s="1"/>
      <c r="UCN500" s="1"/>
      <c r="UCO500" s="1"/>
      <c r="UCP500" s="1"/>
      <c r="UCQ500" s="1"/>
      <c r="UCR500" s="1"/>
      <c r="UCS500" s="1"/>
      <c r="UCT500" s="1"/>
      <c r="UCU500" s="1"/>
      <c r="UCV500" s="1"/>
      <c r="UCW500" s="1"/>
      <c r="UCX500" s="1"/>
      <c r="UCY500" s="1"/>
      <c r="UCZ500" s="1"/>
      <c r="UDA500" s="1"/>
      <c r="UDB500" s="1"/>
      <c r="UDC500" s="1"/>
      <c r="UDD500" s="1"/>
      <c r="UDE500" s="1"/>
      <c r="UDF500" s="1"/>
      <c r="UDG500" s="1"/>
      <c r="UDH500" s="1"/>
      <c r="UDI500" s="1"/>
      <c r="UDJ500" s="1"/>
      <c r="UDK500" s="1"/>
      <c r="UDL500" s="1"/>
      <c r="UDM500" s="1"/>
      <c r="UDN500" s="1"/>
      <c r="UDO500" s="1"/>
      <c r="UDP500" s="1"/>
      <c r="UDQ500" s="1"/>
      <c r="UDR500" s="1"/>
      <c r="UDS500" s="1"/>
      <c r="UDT500" s="1"/>
      <c r="UDU500" s="1"/>
      <c r="UDV500" s="1"/>
      <c r="UDW500" s="1"/>
      <c r="UDX500" s="1"/>
      <c r="UDY500" s="1"/>
      <c r="UDZ500" s="1"/>
      <c r="UEA500" s="1"/>
      <c r="UEB500" s="1"/>
      <c r="UEC500" s="1"/>
      <c r="UED500" s="1"/>
      <c r="UEE500" s="1"/>
      <c r="UEF500" s="1"/>
      <c r="UEG500" s="1"/>
      <c r="UEH500" s="1"/>
      <c r="UEI500" s="1"/>
      <c r="UEJ500" s="1"/>
      <c r="UEK500" s="1"/>
      <c r="UEL500" s="1"/>
      <c r="UEM500" s="1"/>
      <c r="UEN500" s="1"/>
      <c r="UEO500" s="1"/>
      <c r="UEP500" s="1"/>
      <c r="UEQ500" s="1"/>
      <c r="UER500" s="1"/>
      <c r="UES500" s="1"/>
      <c r="UET500" s="1"/>
      <c r="UEU500" s="1"/>
      <c r="UEV500" s="1"/>
      <c r="UEW500" s="1"/>
      <c r="UEX500" s="1"/>
      <c r="UEY500" s="1"/>
      <c r="UEZ500" s="1"/>
      <c r="UFA500" s="1"/>
      <c r="UFB500" s="1"/>
      <c r="UFC500" s="1"/>
      <c r="UFD500" s="1"/>
      <c r="UFE500" s="1"/>
      <c r="UFF500" s="1"/>
      <c r="UFG500" s="1"/>
      <c r="UFH500" s="1"/>
      <c r="UFI500" s="1"/>
      <c r="UFJ500" s="1"/>
      <c r="UFK500" s="1"/>
      <c r="UFL500" s="1"/>
      <c r="UFM500" s="1"/>
      <c r="UFN500" s="1"/>
      <c r="UFO500" s="1"/>
      <c r="UFP500" s="1"/>
      <c r="UFQ500" s="1"/>
      <c r="UFR500" s="1"/>
      <c r="UFS500" s="1"/>
      <c r="UFT500" s="1"/>
      <c r="UFU500" s="1"/>
      <c r="UFV500" s="1"/>
      <c r="UFW500" s="1"/>
      <c r="UFX500" s="1"/>
      <c r="UFY500" s="1"/>
      <c r="UFZ500" s="1"/>
      <c r="UGA500" s="1"/>
      <c r="UGB500" s="1"/>
      <c r="UGC500" s="1"/>
      <c r="UGD500" s="1"/>
      <c r="UGE500" s="1"/>
      <c r="UGF500" s="1"/>
      <c r="UGG500" s="1"/>
      <c r="UGH500" s="1"/>
      <c r="UGI500" s="1"/>
      <c r="UGJ500" s="1"/>
      <c r="UGK500" s="1"/>
      <c r="UGL500" s="1"/>
      <c r="UGM500" s="1"/>
      <c r="UGN500" s="1"/>
      <c r="UGO500" s="1"/>
      <c r="UGP500" s="1"/>
      <c r="UGQ500" s="1"/>
      <c r="UGR500" s="1"/>
      <c r="UGS500" s="1"/>
      <c r="UGT500" s="1"/>
      <c r="UGU500" s="1"/>
      <c r="UGV500" s="1"/>
      <c r="UGW500" s="1"/>
      <c r="UGX500" s="1"/>
      <c r="UGY500" s="1"/>
      <c r="UGZ500" s="1"/>
      <c r="UHA500" s="1"/>
      <c r="UHB500" s="1"/>
      <c r="UHC500" s="1"/>
      <c r="UHD500" s="1"/>
      <c r="UHE500" s="1"/>
      <c r="UHF500" s="1"/>
      <c r="UHG500" s="1"/>
      <c r="UHH500" s="1"/>
      <c r="UHI500" s="1"/>
      <c r="UHJ500" s="1"/>
      <c r="UHK500" s="1"/>
      <c r="UHL500" s="1"/>
      <c r="UHM500" s="1"/>
      <c r="UHN500" s="1"/>
      <c r="UHO500" s="1"/>
      <c r="UHP500" s="1"/>
      <c r="UHQ500" s="1"/>
      <c r="UHR500" s="1"/>
      <c r="UHS500" s="1"/>
      <c r="UHT500" s="1"/>
      <c r="UHU500" s="1"/>
      <c r="UHV500" s="1"/>
      <c r="UHW500" s="1"/>
      <c r="UHX500" s="1"/>
      <c r="UHY500" s="1"/>
      <c r="UHZ500" s="1"/>
      <c r="UIA500" s="1"/>
      <c r="UIB500" s="1"/>
      <c r="UIC500" s="1"/>
      <c r="UID500" s="1"/>
      <c r="UIE500" s="1"/>
      <c r="UIF500" s="1"/>
      <c r="UIG500" s="1"/>
      <c r="UIH500" s="1"/>
      <c r="UII500" s="1"/>
      <c r="UIJ500" s="1"/>
      <c r="UIK500" s="1"/>
      <c r="UIL500" s="1"/>
      <c r="UIM500" s="1"/>
      <c r="UIN500" s="1"/>
      <c r="UIO500" s="1"/>
      <c r="UIP500" s="1"/>
      <c r="UIQ500" s="1"/>
      <c r="UIR500" s="1"/>
      <c r="UIS500" s="1"/>
      <c r="UIT500" s="1"/>
      <c r="UIU500" s="1"/>
      <c r="UIV500" s="1"/>
      <c r="UIW500" s="1"/>
      <c r="UIX500" s="1"/>
      <c r="UIY500" s="1"/>
      <c r="UIZ500" s="1"/>
      <c r="UJA500" s="1"/>
      <c r="UJB500" s="1"/>
      <c r="UJC500" s="1"/>
      <c r="UJD500" s="1"/>
      <c r="UJE500" s="1"/>
      <c r="UJF500" s="1"/>
      <c r="UJG500" s="1"/>
      <c r="UJH500" s="1"/>
      <c r="UJI500" s="1"/>
      <c r="UJJ500" s="1"/>
      <c r="UJK500" s="1"/>
      <c r="UJL500" s="1"/>
      <c r="UJM500" s="1"/>
      <c r="UJN500" s="1"/>
      <c r="UJO500" s="1"/>
      <c r="UJP500" s="1"/>
      <c r="UJQ500" s="1"/>
      <c r="UJR500" s="1"/>
      <c r="UJS500" s="1"/>
      <c r="UJT500" s="1"/>
      <c r="UJU500" s="1"/>
      <c r="UJV500" s="1"/>
      <c r="UJW500" s="1"/>
      <c r="UJX500" s="1"/>
      <c r="UJY500" s="1"/>
      <c r="UJZ500" s="1"/>
      <c r="UKA500" s="1"/>
      <c r="UKB500" s="1"/>
      <c r="UKC500" s="1"/>
      <c r="UKD500" s="1"/>
      <c r="UKE500" s="1"/>
      <c r="UKF500" s="1"/>
      <c r="UKG500" s="1"/>
      <c r="UKH500" s="1"/>
      <c r="UKI500" s="1"/>
      <c r="UKJ500" s="1"/>
      <c r="UKK500" s="1"/>
      <c r="UKL500" s="1"/>
      <c r="UKM500" s="1"/>
      <c r="UKN500" s="1"/>
      <c r="UKO500" s="1"/>
      <c r="UKP500" s="1"/>
      <c r="UKQ500" s="1"/>
      <c r="UKR500" s="1"/>
      <c r="UKS500" s="1"/>
      <c r="UKT500" s="1"/>
      <c r="UKU500" s="1"/>
      <c r="UKV500" s="1"/>
      <c r="UKW500" s="1"/>
      <c r="UKX500" s="1"/>
      <c r="UKY500" s="1"/>
      <c r="UKZ500" s="1"/>
      <c r="ULA500" s="1"/>
      <c r="ULB500" s="1"/>
      <c r="ULC500" s="1"/>
      <c r="ULD500" s="1"/>
      <c r="ULE500" s="1"/>
      <c r="ULF500" s="1"/>
      <c r="ULG500" s="1"/>
      <c r="ULH500" s="1"/>
      <c r="ULI500" s="1"/>
      <c r="ULJ500" s="1"/>
      <c r="ULK500" s="1"/>
      <c r="ULL500" s="1"/>
      <c r="ULM500" s="1"/>
      <c r="ULN500" s="1"/>
      <c r="ULO500" s="1"/>
      <c r="ULP500" s="1"/>
      <c r="ULQ500" s="1"/>
      <c r="ULR500" s="1"/>
      <c r="ULS500" s="1"/>
      <c r="ULT500" s="1"/>
      <c r="ULU500" s="1"/>
      <c r="ULV500" s="1"/>
      <c r="ULW500" s="1"/>
      <c r="ULX500" s="1"/>
      <c r="ULY500" s="1"/>
      <c r="ULZ500" s="1"/>
      <c r="UMA500" s="1"/>
      <c r="UMB500" s="1"/>
      <c r="UMC500" s="1"/>
      <c r="UMD500" s="1"/>
      <c r="UME500" s="1"/>
      <c r="UMF500" s="1"/>
      <c r="UMG500" s="1"/>
      <c r="UMH500" s="1"/>
      <c r="UMI500" s="1"/>
      <c r="UMJ500" s="1"/>
      <c r="UMK500" s="1"/>
      <c r="UML500" s="1"/>
      <c r="UMM500" s="1"/>
      <c r="UMN500" s="1"/>
      <c r="UMO500" s="1"/>
      <c r="UMP500" s="1"/>
      <c r="UMQ500" s="1"/>
      <c r="UMR500" s="1"/>
      <c r="UMS500" s="1"/>
      <c r="UMT500" s="1"/>
      <c r="UMU500" s="1"/>
      <c r="UMV500" s="1"/>
      <c r="UMW500" s="1"/>
      <c r="UMX500" s="1"/>
      <c r="UMY500" s="1"/>
      <c r="UMZ500" s="1"/>
      <c r="UNA500" s="1"/>
      <c r="UNB500" s="1"/>
      <c r="UNC500" s="1"/>
      <c r="UND500" s="1"/>
      <c r="UNE500" s="1"/>
      <c r="UNF500" s="1"/>
      <c r="UNG500" s="1"/>
      <c r="UNH500" s="1"/>
      <c r="UNI500" s="1"/>
      <c r="UNJ500" s="1"/>
      <c r="UNK500" s="1"/>
      <c r="UNL500" s="1"/>
      <c r="UNM500" s="1"/>
      <c r="UNN500" s="1"/>
      <c r="UNO500" s="1"/>
      <c r="UNP500" s="1"/>
      <c r="UNQ500" s="1"/>
      <c r="UNR500" s="1"/>
      <c r="UNS500" s="1"/>
      <c r="UNT500" s="1"/>
      <c r="UNU500" s="1"/>
      <c r="UNV500" s="1"/>
      <c r="UNW500" s="1"/>
      <c r="UNX500" s="1"/>
      <c r="UNY500" s="1"/>
      <c r="UNZ500" s="1"/>
      <c r="UOA500" s="1"/>
      <c r="UOB500" s="1"/>
      <c r="UOC500" s="1"/>
      <c r="UOD500" s="1"/>
      <c r="UOE500" s="1"/>
      <c r="UOF500" s="1"/>
      <c r="UOG500" s="1"/>
      <c r="UOH500" s="1"/>
      <c r="UOI500" s="1"/>
      <c r="UOJ500" s="1"/>
      <c r="UOK500" s="1"/>
      <c r="UOL500" s="1"/>
      <c r="UOM500" s="1"/>
      <c r="UON500" s="1"/>
      <c r="UOO500" s="1"/>
      <c r="UOP500" s="1"/>
      <c r="UOQ500" s="1"/>
      <c r="UOR500" s="1"/>
      <c r="UOS500" s="1"/>
      <c r="UOT500" s="1"/>
      <c r="UOU500" s="1"/>
      <c r="UOV500" s="1"/>
      <c r="UOW500" s="1"/>
      <c r="UOX500" s="1"/>
      <c r="UOY500" s="1"/>
      <c r="UOZ500" s="1"/>
      <c r="UPA500" s="1"/>
      <c r="UPB500" s="1"/>
      <c r="UPC500" s="1"/>
      <c r="UPD500" s="1"/>
      <c r="UPE500" s="1"/>
      <c r="UPF500" s="1"/>
      <c r="UPG500" s="1"/>
      <c r="UPH500" s="1"/>
      <c r="UPI500" s="1"/>
      <c r="UPJ500" s="1"/>
      <c r="UPK500" s="1"/>
      <c r="UPL500" s="1"/>
      <c r="UPM500" s="1"/>
      <c r="UPN500" s="1"/>
      <c r="UPO500" s="1"/>
      <c r="UPP500" s="1"/>
      <c r="UPQ500" s="1"/>
      <c r="UPR500" s="1"/>
      <c r="UPS500" s="1"/>
      <c r="UPT500" s="1"/>
      <c r="UPU500" s="1"/>
      <c r="UPV500" s="1"/>
      <c r="UPW500" s="1"/>
      <c r="UPX500" s="1"/>
      <c r="UPY500" s="1"/>
      <c r="UPZ500" s="1"/>
      <c r="UQA500" s="1"/>
      <c r="UQB500" s="1"/>
      <c r="UQC500" s="1"/>
      <c r="UQD500" s="1"/>
      <c r="UQE500" s="1"/>
      <c r="UQF500" s="1"/>
      <c r="UQG500" s="1"/>
      <c r="UQH500" s="1"/>
      <c r="UQI500" s="1"/>
      <c r="UQJ500" s="1"/>
      <c r="UQK500" s="1"/>
      <c r="UQL500" s="1"/>
      <c r="UQM500" s="1"/>
      <c r="UQN500" s="1"/>
      <c r="UQO500" s="1"/>
      <c r="UQP500" s="1"/>
      <c r="UQQ500" s="1"/>
      <c r="UQR500" s="1"/>
      <c r="UQS500" s="1"/>
      <c r="UQT500" s="1"/>
      <c r="UQU500" s="1"/>
      <c r="UQV500" s="1"/>
      <c r="UQW500" s="1"/>
      <c r="UQX500" s="1"/>
      <c r="UQY500" s="1"/>
      <c r="UQZ500" s="1"/>
      <c r="URA500" s="1"/>
      <c r="URB500" s="1"/>
      <c r="URC500" s="1"/>
      <c r="URD500" s="1"/>
      <c r="URE500" s="1"/>
      <c r="URF500" s="1"/>
      <c r="URG500" s="1"/>
      <c r="URH500" s="1"/>
      <c r="URI500" s="1"/>
      <c r="URJ500" s="1"/>
      <c r="URK500" s="1"/>
      <c r="URL500" s="1"/>
      <c r="URM500" s="1"/>
      <c r="URN500" s="1"/>
      <c r="URO500" s="1"/>
      <c r="URP500" s="1"/>
      <c r="URQ500" s="1"/>
      <c r="URR500" s="1"/>
      <c r="URS500" s="1"/>
      <c r="URT500" s="1"/>
      <c r="URU500" s="1"/>
      <c r="URV500" s="1"/>
      <c r="URW500" s="1"/>
      <c r="URX500" s="1"/>
      <c r="URY500" s="1"/>
      <c r="URZ500" s="1"/>
      <c r="USA500" s="1"/>
      <c r="USB500" s="1"/>
      <c r="USC500" s="1"/>
      <c r="USD500" s="1"/>
      <c r="USE500" s="1"/>
      <c r="USF500" s="1"/>
      <c r="USG500" s="1"/>
      <c r="USH500" s="1"/>
      <c r="USI500" s="1"/>
      <c r="USJ500" s="1"/>
      <c r="USK500" s="1"/>
      <c r="USL500" s="1"/>
      <c r="USM500" s="1"/>
      <c r="USN500" s="1"/>
      <c r="USO500" s="1"/>
      <c r="USP500" s="1"/>
      <c r="USQ500" s="1"/>
      <c r="USR500" s="1"/>
      <c r="USS500" s="1"/>
      <c r="UST500" s="1"/>
      <c r="USU500" s="1"/>
      <c r="USV500" s="1"/>
      <c r="USW500" s="1"/>
      <c r="USX500" s="1"/>
      <c r="USY500" s="1"/>
      <c r="USZ500" s="1"/>
      <c r="UTA500" s="1"/>
      <c r="UTB500" s="1"/>
      <c r="UTC500" s="1"/>
      <c r="UTD500" s="1"/>
      <c r="UTE500" s="1"/>
      <c r="UTF500" s="1"/>
      <c r="UTG500" s="1"/>
      <c r="UTH500" s="1"/>
      <c r="UTI500" s="1"/>
      <c r="UTJ500" s="1"/>
      <c r="UTK500" s="1"/>
      <c r="UTL500" s="1"/>
      <c r="UTM500" s="1"/>
      <c r="UTN500" s="1"/>
      <c r="UTO500" s="1"/>
      <c r="UTP500" s="1"/>
      <c r="UTQ500" s="1"/>
      <c r="UTR500" s="1"/>
      <c r="UTS500" s="1"/>
      <c r="UTT500" s="1"/>
      <c r="UTU500" s="1"/>
      <c r="UTV500" s="1"/>
      <c r="UTW500" s="1"/>
      <c r="UTX500" s="1"/>
      <c r="UTY500" s="1"/>
      <c r="UTZ500" s="1"/>
      <c r="UUA500" s="1"/>
      <c r="UUB500" s="1"/>
      <c r="UUC500" s="1"/>
      <c r="UUD500" s="1"/>
      <c r="UUE500" s="1"/>
      <c r="UUF500" s="1"/>
      <c r="UUG500" s="1"/>
      <c r="UUH500" s="1"/>
      <c r="UUI500" s="1"/>
      <c r="UUJ500" s="1"/>
      <c r="UUK500" s="1"/>
      <c r="UUL500" s="1"/>
      <c r="UUM500" s="1"/>
      <c r="UUN500" s="1"/>
      <c r="UUO500" s="1"/>
      <c r="UUP500" s="1"/>
      <c r="UUQ500" s="1"/>
      <c r="UUR500" s="1"/>
      <c r="UUS500" s="1"/>
      <c r="UUT500" s="1"/>
      <c r="UUU500" s="1"/>
      <c r="UUV500" s="1"/>
      <c r="UUW500" s="1"/>
      <c r="UUX500" s="1"/>
      <c r="UUY500" s="1"/>
      <c r="UUZ500" s="1"/>
      <c r="UVA500" s="1"/>
      <c r="UVB500" s="1"/>
      <c r="UVC500" s="1"/>
      <c r="UVD500" s="1"/>
      <c r="UVE500" s="1"/>
      <c r="UVF500" s="1"/>
      <c r="UVG500" s="1"/>
      <c r="UVH500" s="1"/>
      <c r="UVI500" s="1"/>
      <c r="UVJ500" s="1"/>
      <c r="UVK500" s="1"/>
      <c r="UVL500" s="1"/>
      <c r="UVM500" s="1"/>
      <c r="UVN500" s="1"/>
      <c r="UVO500" s="1"/>
      <c r="UVP500" s="1"/>
      <c r="UVQ500" s="1"/>
      <c r="UVR500" s="1"/>
      <c r="UVS500" s="1"/>
      <c r="UVT500" s="1"/>
      <c r="UVU500" s="1"/>
      <c r="UVV500" s="1"/>
      <c r="UVW500" s="1"/>
      <c r="UVX500" s="1"/>
      <c r="UVY500" s="1"/>
      <c r="UVZ500" s="1"/>
      <c r="UWA500" s="1"/>
      <c r="UWB500" s="1"/>
      <c r="UWC500" s="1"/>
      <c r="UWD500" s="1"/>
      <c r="UWE500" s="1"/>
      <c r="UWF500" s="1"/>
      <c r="UWG500" s="1"/>
      <c r="UWH500" s="1"/>
      <c r="UWI500" s="1"/>
      <c r="UWJ500" s="1"/>
      <c r="UWK500" s="1"/>
      <c r="UWL500" s="1"/>
      <c r="UWM500" s="1"/>
      <c r="UWN500" s="1"/>
      <c r="UWO500" s="1"/>
      <c r="UWP500" s="1"/>
      <c r="UWQ500" s="1"/>
      <c r="UWR500" s="1"/>
      <c r="UWS500" s="1"/>
      <c r="UWT500" s="1"/>
      <c r="UWU500" s="1"/>
      <c r="UWV500" s="1"/>
      <c r="UWW500" s="1"/>
      <c r="UWX500" s="1"/>
      <c r="UWY500" s="1"/>
      <c r="UWZ500" s="1"/>
      <c r="UXA500" s="1"/>
      <c r="UXB500" s="1"/>
      <c r="UXC500" s="1"/>
      <c r="UXD500" s="1"/>
      <c r="UXE500" s="1"/>
      <c r="UXF500" s="1"/>
      <c r="UXG500" s="1"/>
      <c r="UXH500" s="1"/>
      <c r="UXI500" s="1"/>
      <c r="UXJ500" s="1"/>
      <c r="UXK500" s="1"/>
      <c r="UXL500" s="1"/>
      <c r="UXM500" s="1"/>
      <c r="UXN500" s="1"/>
      <c r="UXO500" s="1"/>
      <c r="UXP500" s="1"/>
      <c r="UXQ500" s="1"/>
      <c r="UXR500" s="1"/>
      <c r="UXS500" s="1"/>
      <c r="UXT500" s="1"/>
      <c r="UXU500" s="1"/>
      <c r="UXV500" s="1"/>
      <c r="UXW500" s="1"/>
      <c r="UXX500" s="1"/>
      <c r="UXY500" s="1"/>
      <c r="UXZ500" s="1"/>
      <c r="UYA500" s="1"/>
      <c r="UYB500" s="1"/>
      <c r="UYC500" s="1"/>
      <c r="UYD500" s="1"/>
      <c r="UYE500" s="1"/>
      <c r="UYF500" s="1"/>
      <c r="UYG500" s="1"/>
      <c r="UYH500" s="1"/>
      <c r="UYI500" s="1"/>
      <c r="UYJ500" s="1"/>
      <c r="UYK500" s="1"/>
      <c r="UYL500" s="1"/>
      <c r="UYM500" s="1"/>
      <c r="UYN500" s="1"/>
      <c r="UYO500" s="1"/>
      <c r="UYP500" s="1"/>
      <c r="UYQ500" s="1"/>
      <c r="UYR500" s="1"/>
      <c r="UYS500" s="1"/>
      <c r="UYT500" s="1"/>
      <c r="UYU500" s="1"/>
      <c r="UYV500" s="1"/>
      <c r="UYW500" s="1"/>
      <c r="UYX500" s="1"/>
      <c r="UYY500" s="1"/>
      <c r="UYZ500" s="1"/>
      <c r="UZA500" s="1"/>
      <c r="UZB500" s="1"/>
      <c r="UZC500" s="1"/>
      <c r="UZD500" s="1"/>
      <c r="UZE500" s="1"/>
      <c r="UZF500" s="1"/>
      <c r="UZG500" s="1"/>
      <c r="UZH500" s="1"/>
      <c r="UZI500" s="1"/>
      <c r="UZJ500" s="1"/>
      <c r="UZK500" s="1"/>
      <c r="UZL500" s="1"/>
      <c r="UZM500" s="1"/>
      <c r="UZN500" s="1"/>
      <c r="UZO500" s="1"/>
      <c r="UZP500" s="1"/>
      <c r="UZQ500" s="1"/>
      <c r="UZR500" s="1"/>
      <c r="UZS500" s="1"/>
      <c r="UZT500" s="1"/>
      <c r="UZU500" s="1"/>
      <c r="UZV500" s="1"/>
      <c r="UZW500" s="1"/>
      <c r="UZX500" s="1"/>
      <c r="UZY500" s="1"/>
      <c r="UZZ500" s="1"/>
      <c r="VAA500" s="1"/>
      <c r="VAB500" s="1"/>
      <c r="VAC500" s="1"/>
      <c r="VAD500" s="1"/>
      <c r="VAE500" s="1"/>
      <c r="VAF500" s="1"/>
      <c r="VAG500" s="1"/>
      <c r="VAH500" s="1"/>
      <c r="VAI500" s="1"/>
      <c r="VAJ500" s="1"/>
      <c r="VAK500" s="1"/>
      <c r="VAL500" s="1"/>
      <c r="VAM500" s="1"/>
      <c r="VAN500" s="1"/>
      <c r="VAO500" s="1"/>
      <c r="VAP500" s="1"/>
      <c r="VAQ500" s="1"/>
      <c r="VAR500" s="1"/>
      <c r="VAS500" s="1"/>
      <c r="VAT500" s="1"/>
      <c r="VAU500" s="1"/>
      <c r="VAV500" s="1"/>
      <c r="VAW500" s="1"/>
      <c r="VAX500" s="1"/>
      <c r="VAY500" s="1"/>
      <c r="VAZ500" s="1"/>
      <c r="VBA500" s="1"/>
      <c r="VBB500" s="1"/>
      <c r="VBC500" s="1"/>
      <c r="VBD500" s="1"/>
      <c r="VBE500" s="1"/>
      <c r="VBF500" s="1"/>
      <c r="VBG500" s="1"/>
      <c r="VBH500" s="1"/>
      <c r="VBI500" s="1"/>
      <c r="VBJ500" s="1"/>
      <c r="VBK500" s="1"/>
      <c r="VBL500" s="1"/>
      <c r="VBM500" s="1"/>
      <c r="VBN500" s="1"/>
      <c r="VBO500" s="1"/>
      <c r="VBP500" s="1"/>
      <c r="VBQ500" s="1"/>
      <c r="VBR500" s="1"/>
      <c r="VBS500" s="1"/>
      <c r="VBT500" s="1"/>
      <c r="VBU500" s="1"/>
      <c r="VBV500" s="1"/>
      <c r="VBW500" s="1"/>
      <c r="VBX500" s="1"/>
      <c r="VBY500" s="1"/>
      <c r="VBZ500" s="1"/>
      <c r="VCA500" s="1"/>
      <c r="VCB500" s="1"/>
      <c r="VCC500" s="1"/>
      <c r="VCD500" s="1"/>
      <c r="VCE500" s="1"/>
      <c r="VCF500" s="1"/>
      <c r="VCG500" s="1"/>
      <c r="VCH500" s="1"/>
      <c r="VCI500" s="1"/>
      <c r="VCJ500" s="1"/>
      <c r="VCK500" s="1"/>
      <c r="VCL500" s="1"/>
      <c r="VCM500" s="1"/>
      <c r="VCN500" s="1"/>
      <c r="VCO500" s="1"/>
      <c r="VCP500" s="1"/>
      <c r="VCQ500" s="1"/>
      <c r="VCR500" s="1"/>
      <c r="VCS500" s="1"/>
      <c r="VCT500" s="1"/>
      <c r="VCU500" s="1"/>
      <c r="VCV500" s="1"/>
      <c r="VCW500" s="1"/>
      <c r="VCX500" s="1"/>
      <c r="VCY500" s="1"/>
      <c r="VCZ500" s="1"/>
      <c r="VDA500" s="1"/>
      <c r="VDB500" s="1"/>
      <c r="VDC500" s="1"/>
      <c r="VDD500" s="1"/>
      <c r="VDE500" s="1"/>
      <c r="VDF500" s="1"/>
      <c r="VDG500" s="1"/>
      <c r="VDH500" s="1"/>
      <c r="VDI500" s="1"/>
      <c r="VDJ500" s="1"/>
      <c r="VDK500" s="1"/>
      <c r="VDL500" s="1"/>
      <c r="VDM500" s="1"/>
      <c r="VDN500" s="1"/>
      <c r="VDO500" s="1"/>
      <c r="VDP500" s="1"/>
      <c r="VDQ500" s="1"/>
      <c r="VDR500" s="1"/>
      <c r="VDS500" s="1"/>
      <c r="VDT500" s="1"/>
      <c r="VDU500" s="1"/>
      <c r="VDV500" s="1"/>
      <c r="VDW500" s="1"/>
      <c r="VDX500" s="1"/>
      <c r="VDY500" s="1"/>
      <c r="VDZ500" s="1"/>
      <c r="VEA500" s="1"/>
      <c r="VEB500" s="1"/>
      <c r="VEC500" s="1"/>
      <c r="VED500" s="1"/>
      <c r="VEE500" s="1"/>
      <c r="VEF500" s="1"/>
      <c r="VEG500" s="1"/>
      <c r="VEH500" s="1"/>
      <c r="VEI500" s="1"/>
      <c r="VEJ500" s="1"/>
      <c r="VEK500" s="1"/>
      <c r="VEL500" s="1"/>
      <c r="VEM500" s="1"/>
      <c r="VEN500" s="1"/>
      <c r="VEO500" s="1"/>
      <c r="VEP500" s="1"/>
      <c r="VEQ500" s="1"/>
      <c r="VER500" s="1"/>
      <c r="VES500" s="1"/>
      <c r="VET500" s="1"/>
      <c r="VEU500" s="1"/>
      <c r="VEV500" s="1"/>
      <c r="VEW500" s="1"/>
      <c r="VEX500" s="1"/>
      <c r="VEY500" s="1"/>
      <c r="VEZ500" s="1"/>
      <c r="VFA500" s="1"/>
      <c r="VFB500" s="1"/>
      <c r="VFC500" s="1"/>
      <c r="VFD500" s="1"/>
      <c r="VFE500" s="1"/>
      <c r="VFF500" s="1"/>
      <c r="VFG500" s="1"/>
      <c r="VFH500" s="1"/>
      <c r="VFI500" s="1"/>
      <c r="VFJ500" s="1"/>
      <c r="VFK500" s="1"/>
      <c r="VFL500" s="1"/>
      <c r="VFM500" s="1"/>
      <c r="VFN500" s="1"/>
      <c r="VFO500" s="1"/>
      <c r="VFP500" s="1"/>
      <c r="VFQ500" s="1"/>
      <c r="VFR500" s="1"/>
      <c r="VFS500" s="1"/>
      <c r="VFT500" s="1"/>
      <c r="VFU500" s="1"/>
      <c r="VFV500" s="1"/>
      <c r="VFW500" s="1"/>
      <c r="VFX500" s="1"/>
      <c r="VFY500" s="1"/>
      <c r="VFZ500" s="1"/>
      <c r="VGA500" s="1"/>
      <c r="VGB500" s="1"/>
      <c r="VGC500" s="1"/>
      <c r="VGD500" s="1"/>
      <c r="VGE500" s="1"/>
      <c r="VGF500" s="1"/>
      <c r="VGG500" s="1"/>
      <c r="VGH500" s="1"/>
      <c r="VGI500" s="1"/>
      <c r="VGJ500" s="1"/>
      <c r="VGK500" s="1"/>
      <c r="VGL500" s="1"/>
      <c r="VGM500" s="1"/>
      <c r="VGN500" s="1"/>
      <c r="VGO500" s="1"/>
      <c r="VGP500" s="1"/>
      <c r="VGQ500" s="1"/>
      <c r="VGR500" s="1"/>
      <c r="VGS500" s="1"/>
      <c r="VGT500" s="1"/>
      <c r="VGU500" s="1"/>
      <c r="VGV500" s="1"/>
      <c r="VGW500" s="1"/>
      <c r="VGX500" s="1"/>
      <c r="VGY500" s="1"/>
      <c r="VGZ500" s="1"/>
      <c r="VHA500" s="1"/>
      <c r="VHB500" s="1"/>
      <c r="VHC500" s="1"/>
      <c r="VHD500" s="1"/>
      <c r="VHE500" s="1"/>
      <c r="VHF500" s="1"/>
      <c r="VHG500" s="1"/>
      <c r="VHH500" s="1"/>
      <c r="VHI500" s="1"/>
      <c r="VHJ500" s="1"/>
      <c r="VHK500" s="1"/>
      <c r="VHL500" s="1"/>
      <c r="VHM500" s="1"/>
      <c r="VHN500" s="1"/>
      <c r="VHO500" s="1"/>
      <c r="VHP500" s="1"/>
      <c r="VHQ500" s="1"/>
      <c r="VHR500" s="1"/>
      <c r="VHS500" s="1"/>
      <c r="VHT500" s="1"/>
      <c r="VHU500" s="1"/>
      <c r="VHV500" s="1"/>
      <c r="VHW500" s="1"/>
      <c r="VHX500" s="1"/>
      <c r="VHY500" s="1"/>
      <c r="VHZ500" s="1"/>
      <c r="VIA500" s="1"/>
      <c r="VIB500" s="1"/>
      <c r="VIC500" s="1"/>
      <c r="VID500" s="1"/>
      <c r="VIE500" s="1"/>
      <c r="VIF500" s="1"/>
      <c r="VIG500" s="1"/>
      <c r="VIH500" s="1"/>
      <c r="VII500" s="1"/>
      <c r="VIJ500" s="1"/>
      <c r="VIK500" s="1"/>
      <c r="VIL500" s="1"/>
      <c r="VIM500" s="1"/>
      <c r="VIN500" s="1"/>
      <c r="VIO500" s="1"/>
      <c r="VIP500" s="1"/>
      <c r="VIQ500" s="1"/>
      <c r="VIR500" s="1"/>
      <c r="VIS500" s="1"/>
      <c r="VIT500" s="1"/>
      <c r="VIU500" s="1"/>
      <c r="VIV500" s="1"/>
      <c r="VIW500" s="1"/>
      <c r="VIX500" s="1"/>
      <c r="VIY500" s="1"/>
      <c r="VIZ500" s="1"/>
      <c r="VJA500" s="1"/>
      <c r="VJB500" s="1"/>
      <c r="VJC500" s="1"/>
      <c r="VJD500" s="1"/>
      <c r="VJE500" s="1"/>
      <c r="VJF500" s="1"/>
      <c r="VJG500" s="1"/>
      <c r="VJH500" s="1"/>
      <c r="VJI500" s="1"/>
      <c r="VJJ500" s="1"/>
      <c r="VJK500" s="1"/>
      <c r="VJL500" s="1"/>
      <c r="VJM500" s="1"/>
      <c r="VJN500" s="1"/>
      <c r="VJO500" s="1"/>
      <c r="VJP500" s="1"/>
      <c r="VJQ500" s="1"/>
      <c r="VJR500" s="1"/>
      <c r="VJS500" s="1"/>
      <c r="VJT500" s="1"/>
      <c r="VJU500" s="1"/>
      <c r="VJV500" s="1"/>
      <c r="VJW500" s="1"/>
      <c r="VJX500" s="1"/>
      <c r="VJY500" s="1"/>
      <c r="VJZ500" s="1"/>
      <c r="VKA500" s="1"/>
      <c r="VKB500" s="1"/>
      <c r="VKC500" s="1"/>
      <c r="VKD500" s="1"/>
      <c r="VKE500" s="1"/>
      <c r="VKF500" s="1"/>
      <c r="VKG500" s="1"/>
      <c r="VKH500" s="1"/>
      <c r="VKI500" s="1"/>
      <c r="VKJ500" s="1"/>
      <c r="VKK500" s="1"/>
      <c r="VKL500" s="1"/>
      <c r="VKM500" s="1"/>
      <c r="VKN500" s="1"/>
      <c r="VKO500" s="1"/>
      <c r="VKP500" s="1"/>
      <c r="VKQ500" s="1"/>
      <c r="VKR500" s="1"/>
      <c r="VKS500" s="1"/>
      <c r="VKT500" s="1"/>
      <c r="VKU500" s="1"/>
      <c r="VKV500" s="1"/>
      <c r="VKW500" s="1"/>
      <c r="VKX500" s="1"/>
      <c r="VKY500" s="1"/>
      <c r="VKZ500" s="1"/>
      <c r="VLA500" s="1"/>
      <c r="VLB500" s="1"/>
      <c r="VLC500" s="1"/>
      <c r="VLD500" s="1"/>
      <c r="VLE500" s="1"/>
      <c r="VLF500" s="1"/>
      <c r="VLG500" s="1"/>
      <c r="VLH500" s="1"/>
      <c r="VLI500" s="1"/>
      <c r="VLJ500" s="1"/>
      <c r="VLK500" s="1"/>
      <c r="VLL500" s="1"/>
      <c r="VLM500" s="1"/>
      <c r="VLN500" s="1"/>
      <c r="VLO500" s="1"/>
      <c r="VLP500" s="1"/>
      <c r="VLQ500" s="1"/>
      <c r="VLR500" s="1"/>
      <c r="VLS500" s="1"/>
      <c r="VLT500" s="1"/>
      <c r="VLU500" s="1"/>
      <c r="VLV500" s="1"/>
      <c r="VLW500" s="1"/>
      <c r="VLX500" s="1"/>
      <c r="VLY500" s="1"/>
      <c r="VLZ500" s="1"/>
      <c r="VMA500" s="1"/>
      <c r="VMB500" s="1"/>
      <c r="VMC500" s="1"/>
      <c r="VMD500" s="1"/>
      <c r="VME500" s="1"/>
      <c r="VMF500" s="1"/>
      <c r="VMG500" s="1"/>
      <c r="VMH500" s="1"/>
      <c r="VMI500" s="1"/>
      <c r="VMJ500" s="1"/>
      <c r="VMK500" s="1"/>
      <c r="VML500" s="1"/>
      <c r="VMM500" s="1"/>
      <c r="VMN500" s="1"/>
      <c r="VMO500" s="1"/>
      <c r="VMP500" s="1"/>
      <c r="VMQ500" s="1"/>
      <c r="VMR500" s="1"/>
      <c r="VMS500" s="1"/>
      <c r="VMT500" s="1"/>
      <c r="VMU500" s="1"/>
      <c r="VMV500" s="1"/>
      <c r="VMW500" s="1"/>
      <c r="VMX500" s="1"/>
      <c r="VMY500" s="1"/>
      <c r="VMZ500" s="1"/>
      <c r="VNA500" s="1"/>
      <c r="VNB500" s="1"/>
      <c r="VNC500" s="1"/>
      <c r="VND500" s="1"/>
      <c r="VNE500" s="1"/>
      <c r="VNF500" s="1"/>
      <c r="VNG500" s="1"/>
      <c r="VNH500" s="1"/>
      <c r="VNI500" s="1"/>
      <c r="VNJ500" s="1"/>
      <c r="VNK500" s="1"/>
      <c r="VNL500" s="1"/>
      <c r="VNM500" s="1"/>
      <c r="VNN500" s="1"/>
      <c r="VNO500" s="1"/>
      <c r="VNP500" s="1"/>
      <c r="VNQ500" s="1"/>
      <c r="VNR500" s="1"/>
      <c r="VNS500" s="1"/>
      <c r="VNT500" s="1"/>
      <c r="VNU500" s="1"/>
      <c r="VNV500" s="1"/>
      <c r="VNW500" s="1"/>
      <c r="VNX500" s="1"/>
      <c r="VNY500" s="1"/>
      <c r="VNZ500" s="1"/>
      <c r="VOA500" s="1"/>
      <c r="VOB500" s="1"/>
      <c r="VOC500" s="1"/>
      <c r="VOD500" s="1"/>
      <c r="VOE500" s="1"/>
      <c r="VOF500" s="1"/>
      <c r="VOG500" s="1"/>
      <c r="VOH500" s="1"/>
      <c r="VOI500" s="1"/>
      <c r="VOJ500" s="1"/>
      <c r="VOK500" s="1"/>
      <c r="VOL500" s="1"/>
      <c r="VOM500" s="1"/>
      <c r="VON500" s="1"/>
      <c r="VOO500" s="1"/>
      <c r="VOP500" s="1"/>
      <c r="VOQ500" s="1"/>
      <c r="VOR500" s="1"/>
      <c r="VOS500" s="1"/>
      <c r="VOT500" s="1"/>
      <c r="VOU500" s="1"/>
      <c r="VOV500" s="1"/>
      <c r="VOW500" s="1"/>
      <c r="VOX500" s="1"/>
      <c r="VOY500" s="1"/>
      <c r="VOZ500" s="1"/>
      <c r="VPA500" s="1"/>
      <c r="VPB500" s="1"/>
      <c r="VPC500" s="1"/>
      <c r="VPD500" s="1"/>
      <c r="VPE500" s="1"/>
      <c r="VPF500" s="1"/>
      <c r="VPG500" s="1"/>
      <c r="VPH500" s="1"/>
      <c r="VPI500" s="1"/>
      <c r="VPJ500" s="1"/>
      <c r="VPK500" s="1"/>
      <c r="VPL500" s="1"/>
      <c r="VPM500" s="1"/>
      <c r="VPN500" s="1"/>
      <c r="VPO500" s="1"/>
      <c r="VPP500" s="1"/>
      <c r="VPQ500" s="1"/>
      <c r="VPR500" s="1"/>
      <c r="VPS500" s="1"/>
      <c r="VPT500" s="1"/>
      <c r="VPU500" s="1"/>
      <c r="VPV500" s="1"/>
      <c r="VPW500" s="1"/>
      <c r="VPX500" s="1"/>
      <c r="VPY500" s="1"/>
      <c r="VPZ500" s="1"/>
      <c r="VQA500" s="1"/>
      <c r="VQB500" s="1"/>
      <c r="VQC500" s="1"/>
      <c r="VQD500" s="1"/>
      <c r="VQE500" s="1"/>
      <c r="VQF500" s="1"/>
      <c r="VQG500" s="1"/>
      <c r="VQH500" s="1"/>
      <c r="VQI500" s="1"/>
      <c r="VQJ500" s="1"/>
      <c r="VQK500" s="1"/>
      <c r="VQL500" s="1"/>
      <c r="VQM500" s="1"/>
      <c r="VQN500" s="1"/>
      <c r="VQO500" s="1"/>
      <c r="VQP500" s="1"/>
      <c r="VQQ500" s="1"/>
      <c r="VQR500" s="1"/>
      <c r="VQS500" s="1"/>
      <c r="VQT500" s="1"/>
      <c r="VQU500" s="1"/>
      <c r="VQV500" s="1"/>
      <c r="VQW500" s="1"/>
      <c r="VQX500" s="1"/>
      <c r="VQY500" s="1"/>
      <c r="VQZ500" s="1"/>
      <c r="VRA500" s="1"/>
      <c r="VRB500" s="1"/>
      <c r="VRC500" s="1"/>
      <c r="VRD500" s="1"/>
      <c r="VRE500" s="1"/>
      <c r="VRF500" s="1"/>
      <c r="VRG500" s="1"/>
      <c r="VRH500" s="1"/>
      <c r="VRI500" s="1"/>
      <c r="VRJ500" s="1"/>
      <c r="VRK500" s="1"/>
      <c r="VRL500" s="1"/>
      <c r="VRM500" s="1"/>
      <c r="VRN500" s="1"/>
      <c r="VRO500" s="1"/>
      <c r="VRP500" s="1"/>
      <c r="VRQ500" s="1"/>
      <c r="VRR500" s="1"/>
      <c r="VRS500" s="1"/>
      <c r="VRT500" s="1"/>
      <c r="VRU500" s="1"/>
      <c r="VRV500" s="1"/>
      <c r="VRW500" s="1"/>
      <c r="VRX500" s="1"/>
      <c r="VRY500" s="1"/>
      <c r="VRZ500" s="1"/>
      <c r="VSA500" s="1"/>
      <c r="VSB500" s="1"/>
      <c r="VSC500" s="1"/>
      <c r="VSD500" s="1"/>
      <c r="VSE500" s="1"/>
      <c r="VSF500" s="1"/>
      <c r="VSG500" s="1"/>
      <c r="VSH500" s="1"/>
      <c r="VSI500" s="1"/>
      <c r="VSJ500" s="1"/>
      <c r="VSK500" s="1"/>
      <c r="VSL500" s="1"/>
      <c r="VSM500" s="1"/>
      <c r="VSN500" s="1"/>
      <c r="VSO500" s="1"/>
      <c r="VSP500" s="1"/>
      <c r="VSQ500" s="1"/>
      <c r="VSR500" s="1"/>
      <c r="VSS500" s="1"/>
      <c r="VST500" s="1"/>
      <c r="VSU500" s="1"/>
      <c r="VSV500" s="1"/>
      <c r="VSW500" s="1"/>
      <c r="VSX500" s="1"/>
      <c r="VSY500" s="1"/>
      <c r="VSZ500" s="1"/>
      <c r="VTA500" s="1"/>
      <c r="VTB500" s="1"/>
      <c r="VTC500" s="1"/>
      <c r="VTD500" s="1"/>
      <c r="VTE500" s="1"/>
      <c r="VTF500" s="1"/>
      <c r="VTG500" s="1"/>
      <c r="VTH500" s="1"/>
      <c r="VTI500" s="1"/>
      <c r="VTJ500" s="1"/>
      <c r="VTK500" s="1"/>
      <c r="VTL500" s="1"/>
      <c r="VTM500" s="1"/>
      <c r="VTN500" s="1"/>
      <c r="VTO500" s="1"/>
      <c r="VTP500" s="1"/>
      <c r="VTQ500" s="1"/>
      <c r="VTR500" s="1"/>
      <c r="VTS500" s="1"/>
      <c r="VTT500" s="1"/>
      <c r="VTU500" s="1"/>
      <c r="VTV500" s="1"/>
      <c r="VTW500" s="1"/>
      <c r="VTX500" s="1"/>
      <c r="VTY500" s="1"/>
      <c r="VTZ500" s="1"/>
      <c r="VUA500" s="1"/>
      <c r="VUB500" s="1"/>
      <c r="VUC500" s="1"/>
      <c r="VUD500" s="1"/>
      <c r="VUE500" s="1"/>
      <c r="VUF500" s="1"/>
      <c r="VUG500" s="1"/>
      <c r="VUH500" s="1"/>
      <c r="VUI500" s="1"/>
      <c r="VUJ500" s="1"/>
      <c r="VUK500" s="1"/>
      <c r="VUL500" s="1"/>
      <c r="VUM500" s="1"/>
      <c r="VUN500" s="1"/>
      <c r="VUO500" s="1"/>
      <c r="VUP500" s="1"/>
      <c r="VUQ500" s="1"/>
      <c r="VUR500" s="1"/>
      <c r="VUS500" s="1"/>
      <c r="VUT500" s="1"/>
      <c r="VUU500" s="1"/>
      <c r="VUV500" s="1"/>
      <c r="VUW500" s="1"/>
      <c r="VUX500" s="1"/>
      <c r="VUY500" s="1"/>
      <c r="VUZ500" s="1"/>
      <c r="VVA500" s="1"/>
      <c r="VVB500" s="1"/>
      <c r="VVC500" s="1"/>
      <c r="VVD500" s="1"/>
      <c r="VVE500" s="1"/>
      <c r="VVF500" s="1"/>
      <c r="VVG500" s="1"/>
      <c r="VVH500" s="1"/>
      <c r="VVI500" s="1"/>
      <c r="VVJ500" s="1"/>
      <c r="VVK500" s="1"/>
      <c r="VVL500" s="1"/>
      <c r="VVM500" s="1"/>
      <c r="VVN500" s="1"/>
      <c r="VVO500" s="1"/>
      <c r="VVP500" s="1"/>
      <c r="VVQ500" s="1"/>
      <c r="VVR500" s="1"/>
      <c r="VVS500" s="1"/>
      <c r="VVT500" s="1"/>
      <c r="VVU500" s="1"/>
      <c r="VVV500" s="1"/>
      <c r="VVW500" s="1"/>
      <c r="VVX500" s="1"/>
      <c r="VVY500" s="1"/>
      <c r="VVZ500" s="1"/>
      <c r="VWA500" s="1"/>
      <c r="VWB500" s="1"/>
      <c r="VWC500" s="1"/>
      <c r="VWD500" s="1"/>
      <c r="VWE500" s="1"/>
      <c r="VWF500" s="1"/>
      <c r="VWG500" s="1"/>
      <c r="VWH500" s="1"/>
      <c r="VWI500" s="1"/>
      <c r="VWJ500" s="1"/>
      <c r="VWK500" s="1"/>
      <c r="VWL500" s="1"/>
      <c r="VWM500" s="1"/>
      <c r="VWN500" s="1"/>
      <c r="VWO500" s="1"/>
      <c r="VWP500" s="1"/>
      <c r="VWQ500" s="1"/>
      <c r="VWR500" s="1"/>
      <c r="VWS500" s="1"/>
      <c r="VWT500" s="1"/>
      <c r="VWU500" s="1"/>
      <c r="VWV500" s="1"/>
      <c r="VWW500" s="1"/>
      <c r="VWX500" s="1"/>
      <c r="VWY500" s="1"/>
      <c r="VWZ500" s="1"/>
      <c r="VXA500" s="1"/>
      <c r="VXB500" s="1"/>
      <c r="VXC500" s="1"/>
      <c r="VXD500" s="1"/>
      <c r="VXE500" s="1"/>
      <c r="VXF500" s="1"/>
      <c r="VXG500" s="1"/>
      <c r="VXH500" s="1"/>
      <c r="VXI500" s="1"/>
      <c r="VXJ500" s="1"/>
      <c r="VXK500" s="1"/>
      <c r="VXL500" s="1"/>
      <c r="VXM500" s="1"/>
      <c r="VXN500" s="1"/>
      <c r="VXO500" s="1"/>
      <c r="VXP500" s="1"/>
      <c r="VXQ500" s="1"/>
      <c r="VXR500" s="1"/>
      <c r="VXS500" s="1"/>
      <c r="VXT500" s="1"/>
      <c r="VXU500" s="1"/>
      <c r="VXV500" s="1"/>
      <c r="VXW500" s="1"/>
      <c r="VXX500" s="1"/>
      <c r="VXY500" s="1"/>
      <c r="VXZ500" s="1"/>
      <c r="VYA500" s="1"/>
      <c r="VYB500" s="1"/>
      <c r="VYC500" s="1"/>
      <c r="VYD500" s="1"/>
      <c r="VYE500" s="1"/>
      <c r="VYF500" s="1"/>
      <c r="VYG500" s="1"/>
      <c r="VYH500" s="1"/>
      <c r="VYI500" s="1"/>
      <c r="VYJ500" s="1"/>
      <c r="VYK500" s="1"/>
      <c r="VYL500" s="1"/>
      <c r="VYM500" s="1"/>
      <c r="VYN500" s="1"/>
      <c r="VYO500" s="1"/>
      <c r="VYP500" s="1"/>
      <c r="VYQ500" s="1"/>
      <c r="VYR500" s="1"/>
      <c r="VYS500" s="1"/>
      <c r="VYT500" s="1"/>
      <c r="VYU500" s="1"/>
      <c r="VYV500" s="1"/>
      <c r="VYW500" s="1"/>
      <c r="VYX500" s="1"/>
      <c r="VYY500" s="1"/>
      <c r="VYZ500" s="1"/>
      <c r="VZA500" s="1"/>
      <c r="VZB500" s="1"/>
      <c r="VZC500" s="1"/>
      <c r="VZD500" s="1"/>
      <c r="VZE500" s="1"/>
      <c r="VZF500" s="1"/>
      <c r="VZG500" s="1"/>
      <c r="VZH500" s="1"/>
      <c r="VZI500" s="1"/>
      <c r="VZJ500" s="1"/>
      <c r="VZK500" s="1"/>
      <c r="VZL500" s="1"/>
      <c r="VZM500" s="1"/>
      <c r="VZN500" s="1"/>
      <c r="VZO500" s="1"/>
      <c r="VZP500" s="1"/>
      <c r="VZQ500" s="1"/>
      <c r="VZR500" s="1"/>
      <c r="VZS500" s="1"/>
      <c r="VZT500" s="1"/>
      <c r="VZU500" s="1"/>
      <c r="VZV500" s="1"/>
      <c r="VZW500" s="1"/>
      <c r="VZX500" s="1"/>
      <c r="VZY500" s="1"/>
      <c r="VZZ500" s="1"/>
      <c r="WAA500" s="1"/>
      <c r="WAB500" s="1"/>
      <c r="WAC500" s="1"/>
      <c r="WAD500" s="1"/>
      <c r="WAE500" s="1"/>
      <c r="WAF500" s="1"/>
      <c r="WAG500" s="1"/>
      <c r="WAH500" s="1"/>
      <c r="WAI500" s="1"/>
      <c r="WAJ500" s="1"/>
      <c r="WAK500" s="1"/>
      <c r="WAL500" s="1"/>
      <c r="WAM500" s="1"/>
      <c r="WAN500" s="1"/>
      <c r="WAO500" s="1"/>
      <c r="WAP500" s="1"/>
      <c r="WAQ500" s="1"/>
      <c r="WAR500" s="1"/>
      <c r="WAS500" s="1"/>
      <c r="WAT500" s="1"/>
      <c r="WAU500" s="1"/>
      <c r="WAV500" s="1"/>
      <c r="WAW500" s="1"/>
      <c r="WAX500" s="1"/>
      <c r="WAY500" s="1"/>
      <c r="WAZ500" s="1"/>
      <c r="WBA500" s="1"/>
      <c r="WBB500" s="1"/>
      <c r="WBC500" s="1"/>
      <c r="WBD500" s="1"/>
      <c r="WBE500" s="1"/>
      <c r="WBF500" s="1"/>
      <c r="WBG500" s="1"/>
      <c r="WBH500" s="1"/>
      <c r="WBI500" s="1"/>
      <c r="WBJ500" s="1"/>
      <c r="WBK500" s="1"/>
      <c r="WBL500" s="1"/>
      <c r="WBM500" s="1"/>
      <c r="WBN500" s="1"/>
      <c r="WBO500" s="1"/>
      <c r="WBP500" s="1"/>
      <c r="WBQ500" s="1"/>
      <c r="WBR500" s="1"/>
      <c r="WBS500" s="1"/>
      <c r="WBT500" s="1"/>
      <c r="WBU500" s="1"/>
      <c r="WBV500" s="1"/>
      <c r="WBW500" s="1"/>
      <c r="WBX500" s="1"/>
      <c r="WBY500" s="1"/>
      <c r="WBZ500" s="1"/>
      <c r="WCA500" s="1"/>
      <c r="WCB500" s="1"/>
      <c r="WCC500" s="1"/>
      <c r="WCD500" s="1"/>
      <c r="WCE500" s="1"/>
      <c r="WCF500" s="1"/>
      <c r="WCG500" s="1"/>
      <c r="WCH500" s="1"/>
      <c r="WCI500" s="1"/>
      <c r="WCJ500" s="1"/>
      <c r="WCK500" s="1"/>
      <c r="WCL500" s="1"/>
      <c r="WCM500" s="1"/>
      <c r="WCN500" s="1"/>
      <c r="WCO500" s="1"/>
      <c r="WCP500" s="1"/>
      <c r="WCQ500" s="1"/>
      <c r="WCR500" s="1"/>
      <c r="WCS500" s="1"/>
      <c r="WCT500" s="1"/>
      <c r="WCU500" s="1"/>
      <c r="WCV500" s="1"/>
      <c r="WCW500" s="1"/>
      <c r="WCX500" s="1"/>
      <c r="WCY500" s="1"/>
      <c r="WCZ500" s="1"/>
      <c r="WDA500" s="1"/>
      <c r="WDB500" s="1"/>
      <c r="WDC500" s="1"/>
      <c r="WDD500" s="1"/>
      <c r="WDE500" s="1"/>
      <c r="WDF500" s="1"/>
      <c r="WDG500" s="1"/>
      <c r="WDH500" s="1"/>
      <c r="WDI500" s="1"/>
      <c r="WDJ500" s="1"/>
      <c r="WDK500" s="1"/>
      <c r="WDL500" s="1"/>
      <c r="WDM500" s="1"/>
      <c r="WDN500" s="1"/>
      <c r="WDO500" s="1"/>
      <c r="WDP500" s="1"/>
      <c r="WDQ500" s="1"/>
      <c r="WDR500" s="1"/>
      <c r="WDS500" s="1"/>
      <c r="WDT500" s="1"/>
      <c r="WDU500" s="1"/>
      <c r="WDV500" s="1"/>
      <c r="WDW500" s="1"/>
      <c r="WDX500" s="1"/>
      <c r="WDY500" s="1"/>
      <c r="WDZ500" s="1"/>
      <c r="WEA500" s="1"/>
      <c r="WEB500" s="1"/>
      <c r="WEC500" s="1"/>
      <c r="WED500" s="1"/>
      <c r="WEE500" s="1"/>
      <c r="WEF500" s="1"/>
      <c r="WEG500" s="1"/>
      <c r="WEH500" s="1"/>
      <c r="WEI500" s="1"/>
      <c r="WEJ500" s="1"/>
      <c r="WEK500" s="1"/>
      <c r="WEL500" s="1"/>
      <c r="WEM500" s="1"/>
      <c r="WEN500" s="1"/>
      <c r="WEO500" s="1"/>
      <c r="WEP500" s="1"/>
      <c r="WEQ500" s="1"/>
      <c r="WER500" s="1"/>
      <c r="WES500" s="1"/>
      <c r="WET500" s="1"/>
      <c r="WEU500" s="1"/>
      <c r="WEV500" s="1"/>
      <c r="WEW500" s="1"/>
      <c r="WEX500" s="1"/>
      <c r="WEY500" s="1"/>
      <c r="WEZ500" s="1"/>
      <c r="WFA500" s="1"/>
      <c r="WFB500" s="1"/>
      <c r="WFC500" s="1"/>
      <c r="WFD500" s="1"/>
      <c r="WFE500" s="1"/>
      <c r="WFF500" s="1"/>
      <c r="WFG500" s="1"/>
      <c r="WFH500" s="1"/>
      <c r="WFI500" s="1"/>
      <c r="WFJ500" s="1"/>
      <c r="WFK500" s="1"/>
      <c r="WFL500" s="1"/>
      <c r="WFM500" s="1"/>
      <c r="WFN500" s="1"/>
      <c r="WFO500" s="1"/>
      <c r="WFP500" s="1"/>
      <c r="WFQ500" s="1"/>
      <c r="WFR500" s="1"/>
      <c r="WFS500" s="1"/>
      <c r="WFT500" s="1"/>
      <c r="WFU500" s="1"/>
      <c r="WFV500" s="1"/>
      <c r="WFW500" s="1"/>
      <c r="WFX500" s="1"/>
      <c r="WFY500" s="1"/>
      <c r="WFZ500" s="1"/>
      <c r="WGA500" s="1"/>
      <c r="WGB500" s="1"/>
      <c r="WGC500" s="1"/>
      <c r="WGD500" s="1"/>
      <c r="WGE500" s="1"/>
      <c r="WGF500" s="1"/>
      <c r="WGG500" s="1"/>
      <c r="WGH500" s="1"/>
      <c r="WGI500" s="1"/>
      <c r="WGJ500" s="1"/>
      <c r="WGK500" s="1"/>
      <c r="WGL500" s="1"/>
      <c r="WGM500" s="1"/>
      <c r="WGN500" s="1"/>
      <c r="WGO500" s="1"/>
      <c r="WGP500" s="1"/>
      <c r="WGQ500" s="1"/>
      <c r="WGR500" s="1"/>
      <c r="WGS500" s="1"/>
      <c r="WGT500" s="1"/>
      <c r="WGU500" s="1"/>
      <c r="WGV500" s="1"/>
      <c r="WGW500" s="1"/>
      <c r="WGX500" s="1"/>
      <c r="WGY500" s="1"/>
      <c r="WGZ500" s="1"/>
      <c r="WHA500" s="1"/>
      <c r="WHB500" s="1"/>
      <c r="WHC500" s="1"/>
      <c r="WHD500" s="1"/>
      <c r="WHE500" s="1"/>
      <c r="WHF500" s="1"/>
      <c r="WHG500" s="1"/>
      <c r="WHH500" s="1"/>
      <c r="WHI500" s="1"/>
      <c r="WHJ500" s="1"/>
      <c r="WHK500" s="1"/>
      <c r="WHL500" s="1"/>
      <c r="WHM500" s="1"/>
      <c r="WHN500" s="1"/>
      <c r="WHO500" s="1"/>
      <c r="WHP500" s="1"/>
      <c r="WHQ500" s="1"/>
      <c r="WHR500" s="1"/>
      <c r="WHS500" s="1"/>
      <c r="WHT500" s="1"/>
      <c r="WHU500" s="1"/>
      <c r="WHV500" s="1"/>
      <c r="WHW500" s="1"/>
      <c r="WHX500" s="1"/>
      <c r="WHY500" s="1"/>
      <c r="WHZ500" s="1"/>
      <c r="WIA500" s="1"/>
      <c r="WIB500" s="1"/>
      <c r="WIC500" s="1"/>
      <c r="WID500" s="1"/>
      <c r="WIE500" s="1"/>
      <c r="WIF500" s="1"/>
      <c r="WIG500" s="1"/>
      <c r="WIH500" s="1"/>
      <c r="WII500" s="1"/>
      <c r="WIJ500" s="1"/>
      <c r="WIK500" s="1"/>
      <c r="WIL500" s="1"/>
      <c r="WIM500" s="1"/>
      <c r="WIN500" s="1"/>
      <c r="WIO500" s="1"/>
      <c r="WIP500" s="1"/>
      <c r="WIQ500" s="1"/>
      <c r="WIR500" s="1"/>
      <c r="WIS500" s="1"/>
      <c r="WIT500" s="1"/>
      <c r="WIU500" s="1"/>
      <c r="WIV500" s="1"/>
      <c r="WIW500" s="1"/>
      <c r="WIX500" s="1"/>
      <c r="WIY500" s="1"/>
      <c r="WIZ500" s="1"/>
      <c r="WJA500" s="1"/>
      <c r="WJB500" s="1"/>
      <c r="WJC500" s="1"/>
      <c r="WJD500" s="1"/>
      <c r="WJE500" s="1"/>
      <c r="WJF500" s="1"/>
      <c r="WJG500" s="1"/>
      <c r="WJH500" s="1"/>
      <c r="WJI500" s="1"/>
      <c r="WJJ500" s="1"/>
      <c r="WJK500" s="1"/>
      <c r="WJL500" s="1"/>
      <c r="WJM500" s="1"/>
      <c r="WJN500" s="1"/>
      <c r="WJO500" s="1"/>
      <c r="WJP500" s="1"/>
      <c r="WJQ500" s="1"/>
      <c r="WJR500" s="1"/>
      <c r="WJS500" s="1"/>
      <c r="WJT500" s="1"/>
      <c r="WJU500" s="1"/>
      <c r="WJV500" s="1"/>
      <c r="WJW500" s="1"/>
      <c r="WJX500" s="1"/>
      <c r="WJY500" s="1"/>
      <c r="WJZ500" s="1"/>
      <c r="WKA500" s="1"/>
      <c r="WKB500" s="1"/>
      <c r="WKC500" s="1"/>
      <c r="WKD500" s="1"/>
      <c r="WKE500" s="1"/>
      <c r="WKF500" s="1"/>
      <c r="WKG500" s="1"/>
      <c r="WKH500" s="1"/>
      <c r="WKI500" s="1"/>
      <c r="WKJ500" s="1"/>
      <c r="WKK500" s="1"/>
      <c r="WKL500" s="1"/>
      <c r="WKM500" s="1"/>
      <c r="WKN500" s="1"/>
      <c r="WKO500" s="1"/>
      <c r="WKP500" s="1"/>
      <c r="WKQ500" s="1"/>
      <c r="WKR500" s="1"/>
      <c r="WKS500" s="1"/>
      <c r="WKT500" s="1"/>
      <c r="WKU500" s="1"/>
      <c r="WKV500" s="1"/>
      <c r="WKW500" s="1"/>
      <c r="WKX500" s="1"/>
      <c r="WKY500" s="1"/>
      <c r="WKZ500" s="1"/>
      <c r="WLA500" s="1"/>
      <c r="WLB500" s="1"/>
      <c r="WLC500" s="1"/>
      <c r="WLD500" s="1"/>
      <c r="WLE500" s="1"/>
      <c r="WLF500" s="1"/>
      <c r="WLG500" s="1"/>
      <c r="WLH500" s="1"/>
      <c r="WLI500" s="1"/>
      <c r="WLJ500" s="1"/>
      <c r="WLK500" s="1"/>
      <c r="WLL500" s="1"/>
      <c r="WLM500" s="1"/>
      <c r="WLN500" s="1"/>
      <c r="WLO500" s="1"/>
      <c r="WLP500" s="1"/>
      <c r="WLQ500" s="1"/>
      <c r="WLR500" s="1"/>
      <c r="WLS500" s="1"/>
      <c r="WLT500" s="1"/>
      <c r="WLU500" s="1"/>
      <c r="WLV500" s="1"/>
      <c r="WLW500" s="1"/>
      <c r="WLX500" s="1"/>
      <c r="WLY500" s="1"/>
      <c r="WLZ500" s="1"/>
      <c r="WMA500" s="1"/>
      <c r="WMB500" s="1"/>
      <c r="WMC500" s="1"/>
      <c r="WMD500" s="1"/>
      <c r="WME500" s="1"/>
      <c r="WMF500" s="1"/>
      <c r="WMG500" s="1"/>
      <c r="WMH500" s="1"/>
      <c r="WMI500" s="1"/>
      <c r="WMJ500" s="1"/>
      <c r="WMK500" s="1"/>
      <c r="WML500" s="1"/>
      <c r="WMM500" s="1"/>
      <c r="WMN500" s="1"/>
      <c r="WMO500" s="1"/>
      <c r="WMP500" s="1"/>
      <c r="WMQ500" s="1"/>
      <c r="WMR500" s="1"/>
      <c r="WMS500" s="1"/>
      <c r="WMT500" s="1"/>
      <c r="WMU500" s="1"/>
      <c r="WMV500" s="1"/>
      <c r="WMW500" s="1"/>
      <c r="WMX500" s="1"/>
      <c r="WMY500" s="1"/>
      <c r="WMZ500" s="1"/>
      <c r="WNA500" s="1"/>
      <c r="WNB500" s="1"/>
      <c r="WNC500" s="1"/>
      <c r="WND500" s="1"/>
      <c r="WNE500" s="1"/>
      <c r="WNF500" s="1"/>
      <c r="WNG500" s="1"/>
      <c r="WNH500" s="1"/>
      <c r="WNI500" s="1"/>
      <c r="WNJ500" s="1"/>
      <c r="WNK500" s="1"/>
      <c r="WNL500" s="1"/>
      <c r="WNM500" s="1"/>
      <c r="WNN500" s="1"/>
      <c r="WNO500" s="1"/>
      <c r="WNP500" s="1"/>
      <c r="WNQ500" s="1"/>
      <c r="WNR500" s="1"/>
      <c r="WNS500" s="1"/>
      <c r="WNT500" s="1"/>
      <c r="WNU500" s="1"/>
      <c r="WNV500" s="1"/>
      <c r="WNW500" s="1"/>
      <c r="WNX500" s="1"/>
      <c r="WNY500" s="1"/>
      <c r="WNZ500" s="1"/>
      <c r="WOA500" s="1"/>
      <c r="WOB500" s="1"/>
      <c r="WOC500" s="1"/>
      <c r="WOD500" s="1"/>
      <c r="WOE500" s="1"/>
      <c r="WOF500" s="1"/>
      <c r="WOG500" s="1"/>
      <c r="WOH500" s="1"/>
      <c r="WOI500" s="1"/>
      <c r="WOJ500" s="1"/>
      <c r="WOK500" s="1"/>
      <c r="WOL500" s="1"/>
      <c r="WOM500" s="1"/>
      <c r="WON500" s="1"/>
      <c r="WOO500" s="1"/>
      <c r="WOP500" s="1"/>
      <c r="WOQ500" s="1"/>
      <c r="WOR500" s="1"/>
      <c r="WOS500" s="1"/>
      <c r="WOT500" s="1"/>
      <c r="WOU500" s="1"/>
      <c r="WOV500" s="1"/>
      <c r="WOW500" s="1"/>
      <c r="WOX500" s="1"/>
      <c r="WOY500" s="1"/>
      <c r="WOZ500" s="1"/>
      <c r="WPA500" s="1"/>
      <c r="WPB500" s="1"/>
      <c r="WPC500" s="1"/>
      <c r="WPD500" s="1"/>
      <c r="WPE500" s="1"/>
      <c r="WPF500" s="1"/>
      <c r="WPG500" s="1"/>
      <c r="WPH500" s="1"/>
      <c r="WPI500" s="1"/>
      <c r="WPJ500" s="1"/>
      <c r="WPK500" s="1"/>
      <c r="WPL500" s="1"/>
      <c r="WPM500" s="1"/>
      <c r="WPN500" s="1"/>
      <c r="WPO500" s="1"/>
      <c r="WPP500" s="1"/>
      <c r="WPQ500" s="1"/>
      <c r="WPR500" s="1"/>
      <c r="WPS500" s="1"/>
      <c r="WPT500" s="1"/>
      <c r="WPU500" s="1"/>
      <c r="WPV500" s="1"/>
      <c r="WPW500" s="1"/>
      <c r="WPX500" s="1"/>
      <c r="WPY500" s="1"/>
      <c r="WPZ500" s="1"/>
      <c r="WQA500" s="1"/>
      <c r="WQB500" s="1"/>
      <c r="WQC500" s="1"/>
      <c r="WQD500" s="1"/>
      <c r="WQE500" s="1"/>
      <c r="WQF500" s="1"/>
      <c r="WQG500" s="1"/>
      <c r="WQH500" s="1"/>
      <c r="WQI500" s="1"/>
      <c r="WQJ500" s="1"/>
      <c r="WQK500" s="1"/>
      <c r="WQL500" s="1"/>
      <c r="WQM500" s="1"/>
      <c r="WQN500" s="1"/>
      <c r="WQO500" s="1"/>
      <c r="WQP500" s="1"/>
      <c r="WQQ500" s="1"/>
      <c r="WQR500" s="1"/>
      <c r="WQS500" s="1"/>
      <c r="WQT500" s="1"/>
      <c r="WQU500" s="1"/>
      <c r="WQV500" s="1"/>
      <c r="WQW500" s="1"/>
      <c r="WQX500" s="1"/>
      <c r="WQY500" s="1"/>
      <c r="WQZ500" s="1"/>
      <c r="WRA500" s="1"/>
      <c r="WRB500" s="1"/>
      <c r="WRC500" s="1"/>
      <c r="WRD500" s="1"/>
      <c r="WRE500" s="1"/>
      <c r="WRF500" s="1"/>
      <c r="WRG500" s="1"/>
      <c r="WRH500" s="1"/>
      <c r="WRI500" s="1"/>
      <c r="WRJ500" s="1"/>
      <c r="WRK500" s="1"/>
      <c r="WRL500" s="1"/>
      <c r="WRM500" s="1"/>
      <c r="WRN500" s="1"/>
      <c r="WRO500" s="1"/>
      <c r="WRP500" s="1"/>
      <c r="WRQ500" s="1"/>
      <c r="WRR500" s="1"/>
      <c r="WRS500" s="1"/>
      <c r="WRT500" s="1"/>
      <c r="WRU500" s="1"/>
      <c r="WRV500" s="1"/>
      <c r="WRW500" s="1"/>
      <c r="WRX500" s="1"/>
      <c r="WRY500" s="1"/>
      <c r="WRZ500" s="1"/>
      <c r="WSA500" s="1"/>
      <c r="WSB500" s="1"/>
      <c r="WSC500" s="1"/>
      <c r="WSD500" s="1"/>
      <c r="WSE500" s="1"/>
      <c r="WSF500" s="1"/>
      <c r="WSG500" s="1"/>
      <c r="WSH500" s="1"/>
      <c r="WSI500" s="1"/>
      <c r="WSJ500" s="1"/>
      <c r="WSK500" s="1"/>
      <c r="WSL500" s="1"/>
      <c r="WSM500" s="1"/>
      <c r="WSN500" s="1"/>
      <c r="WSO500" s="1"/>
      <c r="WSP500" s="1"/>
      <c r="WSQ500" s="1"/>
      <c r="WSR500" s="1"/>
      <c r="WSS500" s="1"/>
      <c r="WST500" s="1"/>
      <c r="WSU500" s="1"/>
      <c r="WSV500" s="1"/>
      <c r="WSW500" s="1"/>
      <c r="WSX500" s="1"/>
      <c r="WSY500" s="1"/>
      <c r="WSZ500" s="1"/>
      <c r="WTA500" s="1"/>
      <c r="WTB500" s="1"/>
      <c r="WTC500" s="1"/>
      <c r="WTD500" s="1"/>
      <c r="WTE500" s="1"/>
      <c r="WTF500" s="1"/>
      <c r="WTG500" s="1"/>
      <c r="WTH500" s="1"/>
      <c r="WTI500" s="1"/>
      <c r="WTJ500" s="1"/>
      <c r="WTK500" s="1"/>
      <c r="WTL500" s="1"/>
      <c r="WTM500" s="1"/>
      <c r="WTN500" s="1"/>
      <c r="WTO500" s="1"/>
      <c r="WTP500" s="1"/>
      <c r="WTQ500" s="1"/>
      <c r="WTR500" s="1"/>
      <c r="WTS500" s="1"/>
      <c r="WTT500" s="1"/>
      <c r="WTU500" s="1"/>
      <c r="WTV500" s="1"/>
      <c r="WTW500" s="1"/>
      <c r="WTX500" s="1"/>
      <c r="WTY500" s="1"/>
      <c r="WTZ500" s="1"/>
      <c r="WUA500" s="1"/>
      <c r="WUB500" s="1"/>
      <c r="WUC500" s="1"/>
      <c r="WUD500" s="1"/>
      <c r="WUE500" s="1"/>
      <c r="WUF500" s="1"/>
      <c r="WUG500" s="1"/>
      <c r="WUH500" s="1"/>
      <c r="WUI500" s="1"/>
      <c r="WUJ500" s="1"/>
      <c r="WUK500" s="1"/>
      <c r="WUL500" s="1"/>
      <c r="WUM500" s="1"/>
      <c r="WUN500" s="1"/>
      <c r="WUO500" s="1"/>
      <c r="WUP500" s="1"/>
      <c r="WUQ500" s="1"/>
      <c r="WUR500" s="1"/>
      <c r="WUS500" s="1"/>
      <c r="WUT500" s="1"/>
      <c r="WUU500" s="1"/>
      <c r="WUV500" s="1"/>
      <c r="WUW500" s="1"/>
      <c r="WUX500" s="1"/>
      <c r="WUY500" s="1"/>
      <c r="WUZ500" s="1"/>
      <c r="WVA500" s="1"/>
      <c r="WVB500" s="1"/>
      <c r="WVC500" s="1"/>
      <c r="WVD500" s="1"/>
      <c r="WVE500" s="1"/>
      <c r="WVF500" s="1"/>
      <c r="WVG500" s="1"/>
      <c r="WVH500" s="1"/>
      <c r="WVI500" s="1"/>
      <c r="WVJ500" s="1"/>
      <c r="WVK500" s="1"/>
      <c r="WVL500" s="1"/>
      <c r="WVM500" s="1"/>
      <c r="WVN500" s="1"/>
      <c r="WVO500" s="1"/>
      <c r="WVP500" s="1"/>
      <c r="WVQ500" s="1"/>
      <c r="WVR500" s="1"/>
      <c r="WVS500" s="1"/>
      <c r="WVT500" s="1"/>
      <c r="WVU500" s="1"/>
      <c r="WVV500" s="1"/>
      <c r="WVW500" s="1"/>
      <c r="WVX500" s="1"/>
      <c r="WVY500" s="1"/>
    </row>
    <row r="501" spans="1:16145" s="66" customFormat="1" ht="18" customHeight="1">
      <c r="A501" s="90"/>
      <c r="B501" s="28"/>
      <c r="C501" s="29"/>
      <c r="D501" s="29"/>
      <c r="E501" s="33"/>
      <c r="F501" s="3068"/>
      <c r="G501" s="3219"/>
      <c r="H501" s="26"/>
      <c r="I501" s="3114" t="s">
        <v>97</v>
      </c>
      <c r="J501" s="3115" t="s">
        <v>73</v>
      </c>
      <c r="K501" s="3167">
        <v>3000</v>
      </c>
      <c r="L501" s="127"/>
      <c r="M501" s="4"/>
      <c r="N501" s="50"/>
      <c r="O501" s="6"/>
      <c r="P501" s="6"/>
      <c r="Q501" s="6"/>
      <c r="R501" s="14"/>
      <c r="S501" s="5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  <c r="LZ501" s="1"/>
      <c r="MA501" s="1"/>
      <c r="MB501" s="1"/>
      <c r="MC501" s="1"/>
      <c r="MD501" s="1"/>
      <c r="ME501" s="1"/>
      <c r="MF501" s="1"/>
      <c r="MG501" s="1"/>
      <c r="MH501" s="1"/>
      <c r="MI501" s="1"/>
      <c r="MJ501" s="1"/>
      <c r="MK501" s="1"/>
      <c r="ML501" s="1"/>
      <c r="MM501" s="1"/>
      <c r="MN501" s="1"/>
      <c r="MO501" s="1"/>
      <c r="MP501" s="1"/>
      <c r="MQ501" s="1"/>
      <c r="MR501" s="1"/>
      <c r="MS501" s="1"/>
      <c r="MT501" s="1"/>
      <c r="MU501" s="1"/>
      <c r="MV501" s="1"/>
      <c r="MW501" s="1"/>
      <c r="MX501" s="1"/>
      <c r="MY501" s="1"/>
      <c r="MZ501" s="1"/>
      <c r="NA501" s="1"/>
      <c r="NB501" s="1"/>
      <c r="NC501" s="1"/>
      <c r="ND501" s="1"/>
      <c r="NE501" s="1"/>
      <c r="NF501" s="1"/>
      <c r="NG501" s="1"/>
      <c r="NH501" s="1"/>
      <c r="NI501" s="1"/>
      <c r="NJ501" s="1"/>
      <c r="NK501" s="1"/>
      <c r="NL501" s="1"/>
      <c r="NM501" s="1"/>
      <c r="NN501" s="1"/>
      <c r="NO501" s="1"/>
      <c r="NP501" s="1"/>
      <c r="NQ501" s="1"/>
      <c r="NR501" s="1"/>
      <c r="NS501" s="1"/>
      <c r="NT501" s="1"/>
      <c r="NU501" s="1"/>
      <c r="NV501" s="1"/>
      <c r="NW501" s="1"/>
      <c r="NX501" s="1"/>
      <c r="NY501" s="1"/>
      <c r="NZ501" s="1"/>
      <c r="OA501" s="1"/>
      <c r="OB501" s="1"/>
      <c r="OC501" s="1"/>
      <c r="OD501" s="1"/>
      <c r="OE501" s="1"/>
      <c r="OF501" s="1"/>
      <c r="OG501" s="1"/>
      <c r="OH501" s="1"/>
      <c r="OI501" s="1"/>
      <c r="OJ501" s="1"/>
      <c r="OK501" s="1"/>
      <c r="OL501" s="1"/>
      <c r="OM501" s="1"/>
      <c r="ON501" s="1"/>
      <c r="OO501" s="1"/>
      <c r="OP501" s="1"/>
      <c r="OQ501" s="1"/>
      <c r="OR501" s="1"/>
      <c r="OS501" s="1"/>
      <c r="OT501" s="1"/>
      <c r="OU501" s="1"/>
      <c r="OV501" s="1"/>
      <c r="OW501" s="1"/>
      <c r="OX501" s="1"/>
      <c r="OY501" s="1"/>
      <c r="OZ501" s="1"/>
      <c r="PA501" s="1"/>
      <c r="PB501" s="1"/>
      <c r="PC501" s="1"/>
      <c r="PD501" s="1"/>
      <c r="PE501" s="1"/>
      <c r="PF501" s="1"/>
      <c r="PG501" s="1"/>
      <c r="PH501" s="1"/>
      <c r="PI501" s="1"/>
      <c r="PJ501" s="1"/>
      <c r="PK501" s="1"/>
      <c r="PL501" s="1"/>
      <c r="PM501" s="1"/>
      <c r="PN501" s="1"/>
      <c r="PO501" s="1"/>
      <c r="PP501" s="1"/>
      <c r="PQ501" s="1"/>
      <c r="PR501" s="1"/>
      <c r="PS501" s="1"/>
      <c r="PT501" s="1"/>
      <c r="PU501" s="1"/>
      <c r="PV501" s="1"/>
      <c r="PW501" s="1"/>
      <c r="PX501" s="1"/>
      <c r="PY501" s="1"/>
      <c r="PZ501" s="1"/>
      <c r="QA501" s="1"/>
      <c r="QB501" s="1"/>
      <c r="QC501" s="1"/>
      <c r="QD501" s="1"/>
      <c r="QE501" s="1"/>
      <c r="QF501" s="1"/>
      <c r="QG501" s="1"/>
      <c r="QH501" s="1"/>
      <c r="QI501" s="1"/>
      <c r="QJ501" s="1"/>
      <c r="QK501" s="1"/>
      <c r="QL501" s="1"/>
      <c r="QM501" s="1"/>
      <c r="QN501" s="1"/>
      <c r="QO501" s="1"/>
      <c r="QP501" s="1"/>
      <c r="QQ501" s="1"/>
      <c r="QR501" s="1"/>
      <c r="QS501" s="1"/>
      <c r="QT501" s="1"/>
      <c r="QU501" s="1"/>
      <c r="QV501" s="1"/>
      <c r="QW501" s="1"/>
      <c r="QX501" s="1"/>
      <c r="QY501" s="1"/>
      <c r="QZ501" s="1"/>
      <c r="RA501" s="1"/>
      <c r="RB501" s="1"/>
      <c r="RC501" s="1"/>
      <c r="RD501" s="1"/>
      <c r="RE501" s="1"/>
      <c r="RF501" s="1"/>
      <c r="RG501" s="1"/>
      <c r="RH501" s="1"/>
      <c r="RI501" s="1"/>
      <c r="RJ501" s="1"/>
      <c r="RK501" s="1"/>
      <c r="RL501" s="1"/>
      <c r="RM501" s="1"/>
      <c r="RN501" s="1"/>
      <c r="RO501" s="1"/>
      <c r="RP501" s="1"/>
      <c r="RQ501" s="1"/>
      <c r="RR501" s="1"/>
      <c r="RS501" s="1"/>
      <c r="RT501" s="1"/>
      <c r="RU501" s="1"/>
      <c r="RV501" s="1"/>
      <c r="RW501" s="1"/>
      <c r="RX501" s="1"/>
      <c r="RY501" s="1"/>
      <c r="RZ501" s="1"/>
      <c r="SA501" s="1"/>
      <c r="SB501" s="1"/>
      <c r="SC501" s="1"/>
      <c r="SD501" s="1"/>
      <c r="SE501" s="1"/>
      <c r="SF501" s="1"/>
      <c r="SG501" s="1"/>
      <c r="SH501" s="1"/>
      <c r="SI501" s="1"/>
      <c r="SJ501" s="1"/>
      <c r="SK501" s="1"/>
      <c r="SL501" s="1"/>
      <c r="SM501" s="1"/>
      <c r="SN501" s="1"/>
      <c r="SO501" s="1"/>
      <c r="SP501" s="1"/>
      <c r="SQ501" s="1"/>
      <c r="SR501" s="1"/>
      <c r="SS501" s="1"/>
      <c r="ST501" s="1"/>
      <c r="SU501" s="1"/>
      <c r="SV501" s="1"/>
      <c r="SW501" s="1"/>
      <c r="SX501" s="1"/>
      <c r="SY501" s="1"/>
      <c r="SZ501" s="1"/>
      <c r="TA501" s="1"/>
      <c r="TB501" s="1"/>
      <c r="TC501" s="1"/>
      <c r="TD501" s="1"/>
      <c r="TE501" s="1"/>
      <c r="TF501" s="1"/>
      <c r="TG501" s="1"/>
      <c r="TH501" s="1"/>
      <c r="TI501" s="1"/>
      <c r="TJ501" s="1"/>
      <c r="TK501" s="1"/>
      <c r="TL501" s="1"/>
      <c r="TM501" s="1"/>
      <c r="TN501" s="1"/>
      <c r="TO501" s="1"/>
      <c r="TP501" s="1"/>
      <c r="TQ501" s="1"/>
      <c r="TR501" s="1"/>
      <c r="TS501" s="1"/>
      <c r="TT501" s="1"/>
      <c r="TU501" s="1"/>
      <c r="TV501" s="1"/>
      <c r="TW501" s="1"/>
      <c r="TX501" s="1"/>
      <c r="TY501" s="1"/>
      <c r="TZ501" s="1"/>
      <c r="UA501" s="1"/>
      <c r="UB501" s="1"/>
      <c r="UC501" s="1"/>
      <c r="UD501" s="1"/>
      <c r="UE501" s="1"/>
      <c r="UF501" s="1"/>
      <c r="UG501" s="1"/>
      <c r="UH501" s="1"/>
      <c r="UI501" s="1"/>
      <c r="UJ501" s="1"/>
      <c r="UK501" s="1"/>
      <c r="UL501" s="1"/>
      <c r="UM501" s="1"/>
      <c r="UN501" s="1"/>
      <c r="UO501" s="1"/>
      <c r="UP501" s="1"/>
      <c r="UQ501" s="1"/>
      <c r="UR501" s="1"/>
      <c r="US501" s="1"/>
      <c r="UT501" s="1"/>
      <c r="UU501" s="1"/>
      <c r="UV501" s="1"/>
      <c r="UW501" s="1"/>
      <c r="UX501" s="1"/>
      <c r="UY501" s="1"/>
      <c r="UZ501" s="1"/>
      <c r="VA501" s="1"/>
      <c r="VB501" s="1"/>
      <c r="VC501" s="1"/>
      <c r="VD501" s="1"/>
      <c r="VE501" s="1"/>
      <c r="VF501" s="1"/>
      <c r="VG501" s="1"/>
      <c r="VH501" s="1"/>
      <c r="VI501" s="1"/>
      <c r="VJ501" s="1"/>
      <c r="VK501" s="1"/>
      <c r="VL501" s="1"/>
      <c r="VM501" s="1"/>
      <c r="VN501" s="1"/>
      <c r="VO501" s="1"/>
      <c r="VP501" s="1"/>
      <c r="VQ501" s="1"/>
      <c r="VR501" s="1"/>
      <c r="VS501" s="1"/>
      <c r="VT501" s="1"/>
      <c r="VU501" s="1"/>
      <c r="VV501" s="1"/>
      <c r="VW501" s="1"/>
      <c r="VX501" s="1"/>
      <c r="VY501" s="1"/>
      <c r="VZ501" s="1"/>
      <c r="WA501" s="1"/>
      <c r="WB501" s="1"/>
      <c r="WC501" s="1"/>
      <c r="WD501" s="1"/>
      <c r="WE501" s="1"/>
      <c r="WF501" s="1"/>
      <c r="WG501" s="1"/>
      <c r="WH501" s="1"/>
      <c r="WI501" s="1"/>
      <c r="WJ501" s="1"/>
      <c r="WK501" s="1"/>
      <c r="WL501" s="1"/>
      <c r="WM501" s="1"/>
      <c r="WN501" s="1"/>
      <c r="WO501" s="1"/>
      <c r="WP501" s="1"/>
      <c r="WQ501" s="1"/>
      <c r="WR501" s="1"/>
      <c r="WS501" s="1"/>
      <c r="WT501" s="1"/>
      <c r="WU501" s="1"/>
      <c r="WV501" s="1"/>
      <c r="WW501" s="1"/>
      <c r="WX501" s="1"/>
      <c r="WY501" s="1"/>
      <c r="WZ501" s="1"/>
      <c r="XA501" s="1"/>
      <c r="XB501" s="1"/>
      <c r="XC501" s="1"/>
      <c r="XD501" s="1"/>
      <c r="XE501" s="1"/>
      <c r="XF501" s="1"/>
      <c r="XG501" s="1"/>
      <c r="XH501" s="1"/>
      <c r="XI501" s="1"/>
      <c r="XJ501" s="1"/>
      <c r="XK501" s="1"/>
      <c r="XL501" s="1"/>
      <c r="XM501" s="1"/>
      <c r="XN501" s="1"/>
      <c r="XO501" s="1"/>
      <c r="XP501" s="1"/>
      <c r="XQ501" s="1"/>
      <c r="XR501" s="1"/>
      <c r="XS501" s="1"/>
      <c r="XT501" s="1"/>
      <c r="XU501" s="1"/>
      <c r="XV501" s="1"/>
      <c r="XW501" s="1"/>
      <c r="XX501" s="1"/>
      <c r="XY501" s="1"/>
      <c r="XZ501" s="1"/>
      <c r="YA501" s="1"/>
      <c r="YB501" s="1"/>
      <c r="YC501" s="1"/>
      <c r="YD501" s="1"/>
      <c r="YE501" s="1"/>
      <c r="YF501" s="1"/>
      <c r="YG501" s="1"/>
      <c r="YH501" s="1"/>
      <c r="YI501" s="1"/>
      <c r="YJ501" s="1"/>
      <c r="YK501" s="1"/>
      <c r="YL501" s="1"/>
      <c r="YM501" s="1"/>
      <c r="YN501" s="1"/>
      <c r="YO501" s="1"/>
      <c r="YP501" s="1"/>
      <c r="YQ501" s="1"/>
      <c r="YR501" s="1"/>
      <c r="YS501" s="1"/>
      <c r="YT501" s="1"/>
      <c r="YU501" s="1"/>
      <c r="YV501" s="1"/>
      <c r="YW501" s="1"/>
      <c r="YX501" s="1"/>
      <c r="YY501" s="1"/>
      <c r="YZ501" s="1"/>
      <c r="ZA501" s="1"/>
      <c r="ZB501" s="1"/>
      <c r="ZC501" s="1"/>
      <c r="ZD501" s="1"/>
      <c r="ZE501" s="1"/>
      <c r="ZF501" s="1"/>
      <c r="ZG501" s="1"/>
      <c r="ZH501" s="1"/>
      <c r="ZI501" s="1"/>
      <c r="ZJ501" s="1"/>
      <c r="ZK501" s="1"/>
      <c r="ZL501" s="1"/>
      <c r="ZM501" s="1"/>
      <c r="ZN501" s="1"/>
      <c r="ZO501" s="1"/>
      <c r="ZP501" s="1"/>
      <c r="ZQ501" s="1"/>
      <c r="ZR501" s="1"/>
      <c r="ZS501" s="1"/>
      <c r="ZT501" s="1"/>
      <c r="ZU501" s="1"/>
      <c r="ZV501" s="1"/>
      <c r="ZW501" s="1"/>
      <c r="ZX501" s="1"/>
      <c r="ZY501" s="1"/>
      <c r="ZZ501" s="1"/>
      <c r="AAA501" s="1"/>
      <c r="AAB501" s="1"/>
      <c r="AAC501" s="1"/>
      <c r="AAD501" s="1"/>
      <c r="AAE501" s="1"/>
      <c r="AAF501" s="1"/>
      <c r="AAG501" s="1"/>
      <c r="AAH501" s="1"/>
      <c r="AAI501" s="1"/>
      <c r="AAJ501" s="1"/>
      <c r="AAK501" s="1"/>
      <c r="AAL501" s="1"/>
      <c r="AAM501" s="1"/>
      <c r="AAN501" s="1"/>
      <c r="AAO501" s="1"/>
      <c r="AAP501" s="1"/>
      <c r="AAQ501" s="1"/>
      <c r="AAR501" s="1"/>
      <c r="AAS501" s="1"/>
      <c r="AAT501" s="1"/>
      <c r="AAU501" s="1"/>
      <c r="AAV501" s="1"/>
      <c r="AAW501" s="1"/>
      <c r="AAX501" s="1"/>
      <c r="AAY501" s="1"/>
      <c r="AAZ501" s="1"/>
      <c r="ABA501" s="1"/>
      <c r="ABB501" s="1"/>
      <c r="ABC501" s="1"/>
      <c r="ABD501" s="1"/>
      <c r="ABE501" s="1"/>
      <c r="ABF501" s="1"/>
      <c r="ABG501" s="1"/>
      <c r="ABH501" s="1"/>
      <c r="ABI501" s="1"/>
      <c r="ABJ501" s="1"/>
      <c r="ABK501" s="1"/>
      <c r="ABL501" s="1"/>
      <c r="ABM501" s="1"/>
      <c r="ABN501" s="1"/>
      <c r="ABO501" s="1"/>
      <c r="ABP501" s="1"/>
      <c r="ABQ501" s="1"/>
      <c r="ABR501" s="1"/>
      <c r="ABS501" s="1"/>
      <c r="ABT501" s="1"/>
      <c r="ABU501" s="1"/>
      <c r="ABV501" s="1"/>
      <c r="ABW501" s="1"/>
      <c r="ABX501" s="1"/>
      <c r="ABY501" s="1"/>
      <c r="ABZ501" s="1"/>
      <c r="ACA501" s="1"/>
      <c r="ACB501" s="1"/>
      <c r="ACC501" s="1"/>
      <c r="ACD501" s="1"/>
      <c r="ACE501" s="1"/>
      <c r="ACF501" s="1"/>
      <c r="ACG501" s="1"/>
      <c r="ACH501" s="1"/>
      <c r="ACI501" s="1"/>
      <c r="ACJ501" s="1"/>
      <c r="ACK501" s="1"/>
      <c r="ACL501" s="1"/>
      <c r="ACM501" s="1"/>
      <c r="ACN501" s="1"/>
      <c r="ACO501" s="1"/>
      <c r="ACP501" s="1"/>
      <c r="ACQ501" s="1"/>
      <c r="ACR501" s="1"/>
      <c r="ACS501" s="1"/>
      <c r="ACT501" s="1"/>
      <c r="ACU501" s="1"/>
      <c r="ACV501" s="1"/>
      <c r="ACW501" s="1"/>
      <c r="ACX501" s="1"/>
      <c r="ACY501" s="1"/>
      <c r="ACZ501" s="1"/>
      <c r="ADA501" s="1"/>
      <c r="ADB501" s="1"/>
      <c r="ADC501" s="1"/>
      <c r="ADD501" s="1"/>
      <c r="ADE501" s="1"/>
      <c r="ADF501" s="1"/>
      <c r="ADG501" s="1"/>
      <c r="ADH501" s="1"/>
      <c r="ADI501" s="1"/>
      <c r="ADJ501" s="1"/>
      <c r="ADK501" s="1"/>
      <c r="ADL501" s="1"/>
      <c r="ADM501" s="1"/>
      <c r="ADN501" s="1"/>
      <c r="ADO501" s="1"/>
      <c r="ADP501" s="1"/>
      <c r="ADQ501" s="1"/>
      <c r="ADR501" s="1"/>
      <c r="ADS501" s="1"/>
      <c r="ADT501" s="1"/>
      <c r="ADU501" s="1"/>
      <c r="ADV501" s="1"/>
      <c r="ADW501" s="1"/>
      <c r="ADX501" s="1"/>
      <c r="ADY501" s="1"/>
      <c r="ADZ501" s="1"/>
      <c r="AEA501" s="1"/>
      <c r="AEB501" s="1"/>
      <c r="AEC501" s="1"/>
      <c r="AED501" s="1"/>
      <c r="AEE501" s="1"/>
      <c r="AEF501" s="1"/>
      <c r="AEG501" s="1"/>
      <c r="AEH501" s="1"/>
      <c r="AEI501" s="1"/>
      <c r="AEJ501" s="1"/>
      <c r="AEK501" s="1"/>
      <c r="AEL501" s="1"/>
      <c r="AEM501" s="1"/>
      <c r="AEN501" s="1"/>
      <c r="AEO501" s="1"/>
      <c r="AEP501" s="1"/>
      <c r="AEQ501" s="1"/>
      <c r="AER501" s="1"/>
      <c r="AES501" s="1"/>
      <c r="AET501" s="1"/>
      <c r="AEU501" s="1"/>
      <c r="AEV501" s="1"/>
      <c r="AEW501" s="1"/>
      <c r="AEX501" s="1"/>
      <c r="AEY501" s="1"/>
      <c r="AEZ501" s="1"/>
      <c r="AFA501" s="1"/>
      <c r="AFB501" s="1"/>
      <c r="AFC501" s="1"/>
      <c r="AFD501" s="1"/>
      <c r="AFE501" s="1"/>
      <c r="AFF501" s="1"/>
      <c r="AFG501" s="1"/>
      <c r="AFH501" s="1"/>
      <c r="AFI501" s="1"/>
      <c r="AFJ501" s="1"/>
      <c r="AFK501" s="1"/>
      <c r="AFL501" s="1"/>
      <c r="AFM501" s="1"/>
      <c r="AFN501" s="1"/>
      <c r="AFO501" s="1"/>
      <c r="AFP501" s="1"/>
      <c r="AFQ501" s="1"/>
      <c r="AFR501" s="1"/>
      <c r="AFS501" s="1"/>
      <c r="AFT501" s="1"/>
      <c r="AFU501" s="1"/>
      <c r="AFV501" s="1"/>
      <c r="AFW501" s="1"/>
      <c r="AFX501" s="1"/>
      <c r="AFY501" s="1"/>
      <c r="AFZ501" s="1"/>
      <c r="AGA501" s="1"/>
      <c r="AGB501" s="1"/>
      <c r="AGC501" s="1"/>
      <c r="AGD501" s="1"/>
      <c r="AGE501" s="1"/>
      <c r="AGF501" s="1"/>
      <c r="AGG501" s="1"/>
      <c r="AGH501" s="1"/>
      <c r="AGI501" s="1"/>
      <c r="AGJ501" s="1"/>
      <c r="AGK501" s="1"/>
      <c r="AGL501" s="1"/>
      <c r="AGM501" s="1"/>
      <c r="AGN501" s="1"/>
      <c r="AGO501" s="1"/>
      <c r="AGP501" s="1"/>
      <c r="AGQ501" s="1"/>
      <c r="AGR501" s="1"/>
      <c r="AGS501" s="1"/>
      <c r="AGT501" s="1"/>
      <c r="AGU501" s="1"/>
      <c r="AGV501" s="1"/>
      <c r="AGW501" s="1"/>
      <c r="AGX501" s="1"/>
      <c r="AGY501" s="1"/>
      <c r="AGZ501" s="1"/>
      <c r="AHA501" s="1"/>
      <c r="AHB501" s="1"/>
      <c r="AHC501" s="1"/>
      <c r="AHD501" s="1"/>
      <c r="AHE501" s="1"/>
      <c r="AHF501" s="1"/>
      <c r="AHG501" s="1"/>
      <c r="AHH501" s="1"/>
      <c r="AHI501" s="1"/>
      <c r="AHJ501" s="1"/>
      <c r="AHK501" s="1"/>
      <c r="AHL501" s="1"/>
      <c r="AHM501" s="1"/>
      <c r="AHN501" s="1"/>
      <c r="AHO501" s="1"/>
      <c r="AHP501" s="1"/>
      <c r="AHQ501" s="1"/>
      <c r="AHR501" s="1"/>
      <c r="AHS501" s="1"/>
      <c r="AHT501" s="1"/>
      <c r="AHU501" s="1"/>
      <c r="AHV501" s="1"/>
      <c r="AHW501" s="1"/>
      <c r="AHX501" s="1"/>
      <c r="AHY501" s="1"/>
      <c r="AHZ501" s="1"/>
      <c r="AIA501" s="1"/>
      <c r="AIB501" s="1"/>
      <c r="AIC501" s="1"/>
      <c r="AID501" s="1"/>
      <c r="AIE501" s="1"/>
      <c r="AIF501" s="1"/>
      <c r="AIG501" s="1"/>
      <c r="AIH501" s="1"/>
      <c r="AII501" s="1"/>
      <c r="AIJ501" s="1"/>
      <c r="AIK501" s="1"/>
      <c r="AIL501" s="1"/>
      <c r="AIM501" s="1"/>
      <c r="AIN501" s="1"/>
      <c r="AIO501" s="1"/>
      <c r="AIP501" s="1"/>
      <c r="AIQ501" s="1"/>
      <c r="AIR501" s="1"/>
      <c r="AIS501" s="1"/>
      <c r="AIT501" s="1"/>
      <c r="AIU501" s="1"/>
      <c r="AIV501" s="1"/>
      <c r="AIW501" s="1"/>
      <c r="AIX501" s="1"/>
      <c r="AIY501" s="1"/>
      <c r="AIZ501" s="1"/>
      <c r="AJA501" s="1"/>
      <c r="AJB501" s="1"/>
      <c r="AJC501" s="1"/>
      <c r="AJD501" s="1"/>
      <c r="AJE501" s="1"/>
      <c r="AJF501" s="1"/>
      <c r="AJG501" s="1"/>
      <c r="AJH501" s="1"/>
      <c r="AJI501" s="1"/>
      <c r="AJJ501" s="1"/>
      <c r="AJK501" s="1"/>
      <c r="AJL501" s="1"/>
      <c r="AJM501" s="1"/>
      <c r="AJN501" s="1"/>
      <c r="AJO501" s="1"/>
      <c r="AJP501" s="1"/>
      <c r="AJQ501" s="1"/>
      <c r="AJR501" s="1"/>
      <c r="AJS501" s="1"/>
      <c r="AJT501" s="1"/>
      <c r="AJU501" s="1"/>
      <c r="AJV501" s="1"/>
      <c r="AJW501" s="1"/>
      <c r="AJX501" s="1"/>
      <c r="AJY501" s="1"/>
      <c r="AJZ501" s="1"/>
      <c r="AKA501" s="1"/>
      <c r="AKB501" s="1"/>
      <c r="AKC501" s="1"/>
      <c r="AKD501" s="1"/>
      <c r="AKE501" s="1"/>
      <c r="AKF501" s="1"/>
      <c r="AKG501" s="1"/>
      <c r="AKH501" s="1"/>
      <c r="AKI501" s="1"/>
      <c r="AKJ501" s="1"/>
      <c r="AKK501" s="1"/>
      <c r="AKL501" s="1"/>
      <c r="AKM501" s="1"/>
      <c r="AKN501" s="1"/>
      <c r="AKO501" s="1"/>
      <c r="AKP501" s="1"/>
      <c r="AKQ501" s="1"/>
      <c r="AKR501" s="1"/>
      <c r="AKS501" s="1"/>
      <c r="AKT501" s="1"/>
      <c r="AKU501" s="1"/>
      <c r="AKV501" s="1"/>
      <c r="AKW501" s="1"/>
      <c r="AKX501" s="1"/>
      <c r="AKY501" s="1"/>
      <c r="AKZ501" s="1"/>
      <c r="ALA501" s="1"/>
      <c r="ALB501" s="1"/>
      <c r="ALC501" s="1"/>
      <c r="ALD501" s="1"/>
      <c r="ALE501" s="1"/>
      <c r="ALF501" s="1"/>
      <c r="ALG501" s="1"/>
      <c r="ALH501" s="1"/>
      <c r="ALI501" s="1"/>
      <c r="ALJ501" s="1"/>
      <c r="ALK501" s="1"/>
      <c r="ALL501" s="1"/>
      <c r="ALM501" s="1"/>
      <c r="ALN501" s="1"/>
      <c r="ALO501" s="1"/>
      <c r="ALP501" s="1"/>
      <c r="ALQ501" s="1"/>
      <c r="ALR501" s="1"/>
      <c r="ALS501" s="1"/>
      <c r="ALT501" s="1"/>
      <c r="ALU501" s="1"/>
      <c r="ALV501" s="1"/>
      <c r="ALW501" s="1"/>
      <c r="ALX501" s="1"/>
      <c r="ALY501" s="1"/>
      <c r="ALZ501" s="1"/>
      <c r="AMA501" s="1"/>
      <c r="AMB501" s="1"/>
      <c r="AMC501" s="1"/>
      <c r="AMD501" s="1"/>
      <c r="AME501" s="1"/>
      <c r="AMF501" s="1"/>
      <c r="AMG501" s="1"/>
      <c r="AMH501" s="1"/>
      <c r="AMI501" s="1"/>
      <c r="AMJ501" s="1"/>
      <c r="AMK501" s="1"/>
      <c r="AML501" s="1"/>
      <c r="AMM501" s="1"/>
      <c r="AMN501" s="1"/>
      <c r="AMO501" s="1"/>
      <c r="AMP501" s="1"/>
      <c r="AMQ501" s="1"/>
      <c r="AMR501" s="1"/>
      <c r="AMS501" s="1"/>
      <c r="AMT501" s="1"/>
      <c r="AMU501" s="1"/>
      <c r="AMV501" s="1"/>
      <c r="AMW501" s="1"/>
      <c r="AMX501" s="1"/>
      <c r="AMY501" s="1"/>
      <c r="AMZ501" s="1"/>
      <c r="ANA501" s="1"/>
      <c r="ANB501" s="1"/>
      <c r="ANC501" s="1"/>
      <c r="AND501" s="1"/>
      <c r="ANE501" s="1"/>
      <c r="ANF501" s="1"/>
      <c r="ANG501" s="1"/>
      <c r="ANH501" s="1"/>
      <c r="ANI501" s="1"/>
      <c r="ANJ501" s="1"/>
      <c r="ANK501" s="1"/>
      <c r="ANL501" s="1"/>
      <c r="ANM501" s="1"/>
      <c r="ANN501" s="1"/>
      <c r="ANO501" s="1"/>
      <c r="ANP501" s="1"/>
      <c r="ANQ501" s="1"/>
      <c r="ANR501" s="1"/>
      <c r="ANS501" s="1"/>
      <c r="ANT501" s="1"/>
      <c r="ANU501" s="1"/>
      <c r="ANV501" s="1"/>
      <c r="ANW501" s="1"/>
      <c r="ANX501" s="1"/>
      <c r="ANY501" s="1"/>
      <c r="ANZ501" s="1"/>
      <c r="AOA501" s="1"/>
      <c r="AOB501" s="1"/>
      <c r="AOC501" s="1"/>
      <c r="AOD501" s="1"/>
      <c r="AOE501" s="1"/>
      <c r="AOF501" s="1"/>
      <c r="AOG501" s="1"/>
      <c r="AOH501" s="1"/>
      <c r="AOI501" s="1"/>
      <c r="AOJ501" s="1"/>
      <c r="AOK501" s="1"/>
      <c r="AOL501" s="1"/>
      <c r="AOM501" s="1"/>
      <c r="AON501" s="1"/>
      <c r="AOO501" s="1"/>
      <c r="AOP501" s="1"/>
      <c r="AOQ501" s="1"/>
      <c r="AOR501" s="1"/>
      <c r="AOS501" s="1"/>
      <c r="AOT501" s="1"/>
      <c r="AOU501" s="1"/>
      <c r="AOV501" s="1"/>
      <c r="AOW501" s="1"/>
      <c r="AOX501" s="1"/>
      <c r="AOY501" s="1"/>
      <c r="AOZ501" s="1"/>
      <c r="APA501" s="1"/>
      <c r="APB501" s="1"/>
      <c r="APC501" s="1"/>
      <c r="APD501" s="1"/>
      <c r="APE501" s="1"/>
      <c r="APF501" s="1"/>
      <c r="APG501" s="1"/>
      <c r="APH501" s="1"/>
      <c r="API501" s="1"/>
      <c r="APJ501" s="1"/>
      <c r="APK501" s="1"/>
      <c r="APL501" s="1"/>
      <c r="APM501" s="1"/>
      <c r="APN501" s="1"/>
      <c r="APO501" s="1"/>
      <c r="APP501" s="1"/>
      <c r="APQ501" s="1"/>
      <c r="APR501" s="1"/>
      <c r="APS501" s="1"/>
      <c r="APT501" s="1"/>
      <c r="APU501" s="1"/>
      <c r="APV501" s="1"/>
      <c r="APW501" s="1"/>
      <c r="APX501" s="1"/>
      <c r="APY501" s="1"/>
      <c r="APZ501" s="1"/>
      <c r="AQA501" s="1"/>
      <c r="AQB501" s="1"/>
      <c r="AQC501" s="1"/>
      <c r="AQD501" s="1"/>
      <c r="AQE501" s="1"/>
      <c r="AQF501" s="1"/>
      <c r="AQG501" s="1"/>
      <c r="AQH501" s="1"/>
      <c r="AQI501" s="1"/>
      <c r="AQJ501" s="1"/>
      <c r="AQK501" s="1"/>
      <c r="AQL501" s="1"/>
      <c r="AQM501" s="1"/>
      <c r="AQN501" s="1"/>
      <c r="AQO501" s="1"/>
      <c r="AQP501" s="1"/>
      <c r="AQQ501" s="1"/>
      <c r="AQR501" s="1"/>
      <c r="AQS501" s="1"/>
      <c r="AQT501" s="1"/>
      <c r="AQU501" s="1"/>
      <c r="AQV501" s="1"/>
      <c r="AQW501" s="1"/>
      <c r="AQX501" s="1"/>
      <c r="AQY501" s="1"/>
      <c r="AQZ501" s="1"/>
      <c r="ARA501" s="1"/>
      <c r="ARB501" s="1"/>
      <c r="ARC501" s="1"/>
      <c r="ARD501" s="1"/>
      <c r="ARE501" s="1"/>
      <c r="ARF501" s="1"/>
      <c r="ARG501" s="1"/>
      <c r="ARH501" s="1"/>
      <c r="ARI501" s="1"/>
      <c r="ARJ501" s="1"/>
      <c r="ARK501" s="1"/>
      <c r="ARL501" s="1"/>
      <c r="ARM501" s="1"/>
      <c r="ARN501" s="1"/>
      <c r="ARO501" s="1"/>
      <c r="ARP501" s="1"/>
      <c r="ARQ501" s="1"/>
      <c r="ARR501" s="1"/>
      <c r="ARS501" s="1"/>
      <c r="ART501" s="1"/>
      <c r="ARU501" s="1"/>
      <c r="ARV501" s="1"/>
      <c r="ARW501" s="1"/>
      <c r="ARX501" s="1"/>
      <c r="ARY501" s="1"/>
      <c r="ARZ501" s="1"/>
      <c r="ASA501" s="1"/>
      <c r="ASB501" s="1"/>
      <c r="ASC501" s="1"/>
      <c r="ASD501" s="1"/>
      <c r="ASE501" s="1"/>
      <c r="ASF501" s="1"/>
      <c r="ASG501" s="1"/>
      <c r="ASH501" s="1"/>
      <c r="ASI501" s="1"/>
      <c r="ASJ501" s="1"/>
      <c r="ASK501" s="1"/>
      <c r="ASL501" s="1"/>
      <c r="ASM501" s="1"/>
      <c r="ASN501" s="1"/>
      <c r="ASO501" s="1"/>
      <c r="ASP501" s="1"/>
      <c r="ASQ501" s="1"/>
      <c r="ASR501" s="1"/>
      <c r="ASS501" s="1"/>
      <c r="AST501" s="1"/>
      <c r="ASU501" s="1"/>
      <c r="ASV501" s="1"/>
      <c r="ASW501" s="1"/>
      <c r="ASX501" s="1"/>
      <c r="ASY501" s="1"/>
      <c r="ASZ501" s="1"/>
      <c r="ATA501" s="1"/>
      <c r="ATB501" s="1"/>
      <c r="ATC501" s="1"/>
      <c r="ATD501" s="1"/>
      <c r="ATE501" s="1"/>
      <c r="ATF501" s="1"/>
      <c r="ATG501" s="1"/>
      <c r="ATH501" s="1"/>
      <c r="ATI501" s="1"/>
      <c r="ATJ501" s="1"/>
      <c r="ATK501" s="1"/>
      <c r="ATL501" s="1"/>
      <c r="ATM501" s="1"/>
      <c r="ATN501" s="1"/>
      <c r="ATO501" s="1"/>
      <c r="ATP501" s="1"/>
      <c r="ATQ501" s="1"/>
      <c r="ATR501" s="1"/>
      <c r="ATS501" s="1"/>
      <c r="ATT501" s="1"/>
      <c r="ATU501" s="1"/>
      <c r="ATV501" s="1"/>
      <c r="ATW501" s="1"/>
      <c r="ATX501" s="1"/>
      <c r="ATY501" s="1"/>
      <c r="ATZ501" s="1"/>
      <c r="AUA501" s="1"/>
      <c r="AUB501" s="1"/>
      <c r="AUC501" s="1"/>
      <c r="AUD501" s="1"/>
      <c r="AUE501" s="1"/>
      <c r="AUF501" s="1"/>
      <c r="AUG501" s="1"/>
      <c r="AUH501" s="1"/>
      <c r="AUI501" s="1"/>
      <c r="AUJ501" s="1"/>
      <c r="AUK501" s="1"/>
      <c r="AUL501" s="1"/>
      <c r="AUM501" s="1"/>
      <c r="AUN501" s="1"/>
      <c r="AUO501" s="1"/>
      <c r="AUP501" s="1"/>
      <c r="AUQ501" s="1"/>
      <c r="AUR501" s="1"/>
      <c r="AUS501" s="1"/>
      <c r="AUT501" s="1"/>
      <c r="AUU501" s="1"/>
      <c r="AUV501" s="1"/>
      <c r="AUW501" s="1"/>
      <c r="AUX501" s="1"/>
      <c r="AUY501" s="1"/>
      <c r="AUZ501" s="1"/>
      <c r="AVA501" s="1"/>
      <c r="AVB501" s="1"/>
      <c r="AVC501" s="1"/>
      <c r="AVD501" s="1"/>
      <c r="AVE501" s="1"/>
      <c r="AVF501" s="1"/>
      <c r="AVG501" s="1"/>
      <c r="AVH501" s="1"/>
      <c r="AVI501" s="1"/>
      <c r="AVJ501" s="1"/>
      <c r="AVK501" s="1"/>
      <c r="AVL501" s="1"/>
      <c r="AVM501" s="1"/>
      <c r="AVN501" s="1"/>
      <c r="AVO501" s="1"/>
      <c r="AVP501" s="1"/>
      <c r="AVQ501" s="1"/>
      <c r="AVR501" s="1"/>
      <c r="AVS501" s="1"/>
      <c r="AVT501" s="1"/>
      <c r="AVU501" s="1"/>
      <c r="AVV501" s="1"/>
      <c r="AVW501" s="1"/>
      <c r="AVX501" s="1"/>
      <c r="AVY501" s="1"/>
      <c r="AVZ501" s="1"/>
      <c r="AWA501" s="1"/>
      <c r="AWB501" s="1"/>
      <c r="AWC501" s="1"/>
      <c r="AWD501" s="1"/>
      <c r="AWE501" s="1"/>
      <c r="AWF501" s="1"/>
      <c r="AWG501" s="1"/>
      <c r="AWH501" s="1"/>
      <c r="AWI501" s="1"/>
      <c r="AWJ501" s="1"/>
      <c r="AWK501" s="1"/>
      <c r="AWL501" s="1"/>
      <c r="AWM501" s="1"/>
      <c r="AWN501" s="1"/>
      <c r="AWO501" s="1"/>
      <c r="AWP501" s="1"/>
      <c r="AWQ501" s="1"/>
      <c r="AWR501" s="1"/>
      <c r="AWS501" s="1"/>
      <c r="AWT501" s="1"/>
      <c r="AWU501" s="1"/>
      <c r="AWV501" s="1"/>
      <c r="AWW501" s="1"/>
      <c r="AWX501" s="1"/>
      <c r="AWY501" s="1"/>
      <c r="AWZ501" s="1"/>
      <c r="AXA501" s="1"/>
      <c r="AXB501" s="1"/>
      <c r="AXC501" s="1"/>
      <c r="AXD501" s="1"/>
      <c r="AXE501" s="1"/>
      <c r="AXF501" s="1"/>
      <c r="AXG501" s="1"/>
      <c r="AXH501" s="1"/>
      <c r="AXI501" s="1"/>
      <c r="AXJ501" s="1"/>
      <c r="AXK501" s="1"/>
      <c r="AXL501" s="1"/>
      <c r="AXM501" s="1"/>
      <c r="AXN501" s="1"/>
      <c r="AXO501" s="1"/>
      <c r="AXP501" s="1"/>
      <c r="AXQ501" s="1"/>
      <c r="AXR501" s="1"/>
      <c r="AXS501" s="1"/>
      <c r="AXT501" s="1"/>
      <c r="AXU501" s="1"/>
      <c r="AXV501" s="1"/>
      <c r="AXW501" s="1"/>
      <c r="AXX501" s="1"/>
      <c r="AXY501" s="1"/>
      <c r="AXZ501" s="1"/>
      <c r="AYA501" s="1"/>
      <c r="AYB501" s="1"/>
      <c r="AYC501" s="1"/>
      <c r="AYD501" s="1"/>
      <c r="AYE501" s="1"/>
      <c r="AYF501" s="1"/>
      <c r="AYG501" s="1"/>
      <c r="AYH501" s="1"/>
      <c r="AYI501" s="1"/>
      <c r="AYJ501" s="1"/>
      <c r="AYK501" s="1"/>
      <c r="AYL501" s="1"/>
      <c r="AYM501" s="1"/>
      <c r="AYN501" s="1"/>
      <c r="AYO501" s="1"/>
      <c r="AYP501" s="1"/>
      <c r="AYQ501" s="1"/>
      <c r="AYR501" s="1"/>
      <c r="AYS501" s="1"/>
      <c r="AYT501" s="1"/>
      <c r="AYU501" s="1"/>
      <c r="AYV501" s="1"/>
      <c r="AYW501" s="1"/>
      <c r="AYX501" s="1"/>
      <c r="AYY501" s="1"/>
      <c r="AYZ501" s="1"/>
      <c r="AZA501" s="1"/>
      <c r="AZB501" s="1"/>
      <c r="AZC501" s="1"/>
      <c r="AZD501" s="1"/>
      <c r="AZE501" s="1"/>
      <c r="AZF501" s="1"/>
      <c r="AZG501" s="1"/>
      <c r="AZH501" s="1"/>
      <c r="AZI501" s="1"/>
      <c r="AZJ501" s="1"/>
      <c r="AZK501" s="1"/>
      <c r="AZL501" s="1"/>
      <c r="AZM501" s="1"/>
      <c r="AZN501" s="1"/>
      <c r="AZO501" s="1"/>
      <c r="AZP501" s="1"/>
      <c r="AZQ501" s="1"/>
      <c r="AZR501" s="1"/>
      <c r="AZS501" s="1"/>
      <c r="AZT501" s="1"/>
      <c r="AZU501" s="1"/>
      <c r="AZV501" s="1"/>
      <c r="AZW501" s="1"/>
      <c r="AZX501" s="1"/>
      <c r="AZY501" s="1"/>
      <c r="AZZ501" s="1"/>
      <c r="BAA501" s="1"/>
      <c r="BAB501" s="1"/>
      <c r="BAC501" s="1"/>
      <c r="BAD501" s="1"/>
      <c r="BAE501" s="1"/>
      <c r="BAF501" s="1"/>
      <c r="BAG501" s="1"/>
      <c r="BAH501" s="1"/>
      <c r="BAI501" s="1"/>
      <c r="BAJ501" s="1"/>
      <c r="BAK501" s="1"/>
      <c r="BAL501" s="1"/>
      <c r="BAM501" s="1"/>
      <c r="BAN501" s="1"/>
      <c r="BAO501" s="1"/>
      <c r="BAP501" s="1"/>
      <c r="BAQ501" s="1"/>
      <c r="BAR501" s="1"/>
      <c r="BAS501" s="1"/>
      <c r="BAT501" s="1"/>
      <c r="BAU501" s="1"/>
      <c r="BAV501" s="1"/>
      <c r="BAW501" s="1"/>
      <c r="BAX501" s="1"/>
      <c r="BAY501" s="1"/>
      <c r="BAZ501" s="1"/>
      <c r="BBA501" s="1"/>
      <c r="BBB501" s="1"/>
      <c r="BBC501" s="1"/>
      <c r="BBD501" s="1"/>
      <c r="BBE501" s="1"/>
      <c r="BBF501" s="1"/>
      <c r="BBG501" s="1"/>
      <c r="BBH501" s="1"/>
      <c r="BBI501" s="1"/>
      <c r="BBJ501" s="1"/>
      <c r="BBK501" s="1"/>
      <c r="BBL501" s="1"/>
      <c r="BBM501" s="1"/>
      <c r="BBN501" s="1"/>
      <c r="BBO501" s="1"/>
      <c r="BBP501" s="1"/>
      <c r="BBQ501" s="1"/>
      <c r="BBR501" s="1"/>
      <c r="BBS501" s="1"/>
      <c r="BBT501" s="1"/>
      <c r="BBU501" s="1"/>
      <c r="BBV501" s="1"/>
      <c r="BBW501" s="1"/>
      <c r="BBX501" s="1"/>
      <c r="BBY501" s="1"/>
      <c r="BBZ501" s="1"/>
      <c r="BCA501" s="1"/>
      <c r="BCB501" s="1"/>
      <c r="BCC501" s="1"/>
      <c r="BCD501" s="1"/>
      <c r="BCE501" s="1"/>
      <c r="BCF501" s="1"/>
      <c r="BCG501" s="1"/>
      <c r="BCH501" s="1"/>
      <c r="BCI501" s="1"/>
      <c r="BCJ501" s="1"/>
      <c r="BCK501" s="1"/>
      <c r="BCL501" s="1"/>
      <c r="BCM501" s="1"/>
      <c r="BCN501" s="1"/>
      <c r="BCO501" s="1"/>
      <c r="BCP501" s="1"/>
      <c r="BCQ501" s="1"/>
      <c r="BCR501" s="1"/>
      <c r="BCS501" s="1"/>
      <c r="BCT501" s="1"/>
      <c r="BCU501" s="1"/>
      <c r="BCV501" s="1"/>
      <c r="BCW501" s="1"/>
      <c r="BCX501" s="1"/>
      <c r="BCY501" s="1"/>
      <c r="BCZ501" s="1"/>
      <c r="BDA501" s="1"/>
      <c r="BDB501" s="1"/>
      <c r="BDC501" s="1"/>
      <c r="BDD501" s="1"/>
      <c r="BDE501" s="1"/>
      <c r="BDF501" s="1"/>
      <c r="BDG501" s="1"/>
      <c r="BDH501" s="1"/>
      <c r="BDI501" s="1"/>
      <c r="BDJ501" s="1"/>
      <c r="BDK501" s="1"/>
      <c r="BDL501" s="1"/>
      <c r="BDM501" s="1"/>
      <c r="BDN501" s="1"/>
      <c r="BDO501" s="1"/>
      <c r="BDP501" s="1"/>
      <c r="BDQ501" s="1"/>
      <c r="BDR501" s="1"/>
      <c r="BDS501" s="1"/>
      <c r="BDT501" s="1"/>
      <c r="BDU501" s="1"/>
      <c r="BDV501" s="1"/>
      <c r="BDW501" s="1"/>
      <c r="BDX501" s="1"/>
      <c r="BDY501" s="1"/>
      <c r="BDZ501" s="1"/>
      <c r="BEA501" s="1"/>
      <c r="BEB501" s="1"/>
      <c r="BEC501" s="1"/>
      <c r="BED501" s="1"/>
      <c r="BEE501" s="1"/>
      <c r="BEF501" s="1"/>
      <c r="BEG501" s="1"/>
      <c r="BEH501" s="1"/>
      <c r="BEI501" s="1"/>
      <c r="BEJ501" s="1"/>
      <c r="BEK501" s="1"/>
      <c r="BEL501" s="1"/>
      <c r="BEM501" s="1"/>
      <c r="BEN501" s="1"/>
      <c r="BEO501" s="1"/>
      <c r="BEP501" s="1"/>
      <c r="BEQ501" s="1"/>
      <c r="BER501" s="1"/>
      <c r="BES501" s="1"/>
      <c r="BET501" s="1"/>
      <c r="BEU501" s="1"/>
      <c r="BEV501" s="1"/>
      <c r="BEW501" s="1"/>
      <c r="BEX501" s="1"/>
      <c r="BEY501" s="1"/>
      <c r="BEZ501" s="1"/>
      <c r="BFA501" s="1"/>
      <c r="BFB501" s="1"/>
      <c r="BFC501" s="1"/>
      <c r="BFD501" s="1"/>
      <c r="BFE501" s="1"/>
      <c r="BFF501" s="1"/>
      <c r="BFG501" s="1"/>
      <c r="BFH501" s="1"/>
      <c r="BFI501" s="1"/>
      <c r="BFJ501" s="1"/>
      <c r="BFK501" s="1"/>
      <c r="BFL501" s="1"/>
      <c r="BFM501" s="1"/>
      <c r="BFN501" s="1"/>
      <c r="BFO501" s="1"/>
      <c r="BFP501" s="1"/>
      <c r="BFQ501" s="1"/>
      <c r="BFR501" s="1"/>
      <c r="BFS501" s="1"/>
      <c r="BFT501" s="1"/>
      <c r="BFU501" s="1"/>
      <c r="BFV501" s="1"/>
      <c r="BFW501" s="1"/>
      <c r="BFX501" s="1"/>
      <c r="BFY501" s="1"/>
      <c r="BFZ501" s="1"/>
      <c r="BGA501" s="1"/>
      <c r="BGB501" s="1"/>
      <c r="BGC501" s="1"/>
      <c r="BGD501" s="1"/>
      <c r="BGE501" s="1"/>
      <c r="BGF501" s="1"/>
      <c r="BGG501" s="1"/>
      <c r="BGH501" s="1"/>
      <c r="BGI501" s="1"/>
      <c r="BGJ501" s="1"/>
      <c r="BGK501" s="1"/>
      <c r="BGL501" s="1"/>
      <c r="BGM501" s="1"/>
      <c r="BGN501" s="1"/>
      <c r="BGO501" s="1"/>
      <c r="BGP501" s="1"/>
      <c r="BGQ501" s="1"/>
      <c r="BGR501" s="1"/>
      <c r="BGS501" s="1"/>
      <c r="BGT501" s="1"/>
      <c r="BGU501" s="1"/>
      <c r="BGV501" s="1"/>
      <c r="BGW501" s="1"/>
      <c r="BGX501" s="1"/>
      <c r="BGY501" s="1"/>
      <c r="BGZ501" s="1"/>
      <c r="BHA501" s="1"/>
      <c r="BHB501" s="1"/>
      <c r="BHC501" s="1"/>
      <c r="BHD501" s="1"/>
      <c r="BHE501" s="1"/>
      <c r="BHF501" s="1"/>
      <c r="BHG501" s="1"/>
      <c r="BHH501" s="1"/>
      <c r="BHI501" s="1"/>
      <c r="BHJ501" s="1"/>
      <c r="BHK501" s="1"/>
      <c r="BHL501" s="1"/>
      <c r="BHM501" s="1"/>
      <c r="BHN501" s="1"/>
      <c r="BHO501" s="1"/>
      <c r="BHP501" s="1"/>
      <c r="BHQ501" s="1"/>
      <c r="BHR501" s="1"/>
      <c r="BHS501" s="1"/>
      <c r="BHT501" s="1"/>
      <c r="BHU501" s="1"/>
      <c r="BHV501" s="1"/>
      <c r="BHW501" s="1"/>
      <c r="BHX501" s="1"/>
      <c r="BHY501" s="1"/>
      <c r="BHZ501" s="1"/>
      <c r="BIA501" s="1"/>
      <c r="BIB501" s="1"/>
      <c r="BIC501" s="1"/>
      <c r="BID501" s="1"/>
      <c r="BIE501" s="1"/>
      <c r="BIF501" s="1"/>
      <c r="BIG501" s="1"/>
      <c r="BIH501" s="1"/>
      <c r="BII501" s="1"/>
      <c r="BIJ501" s="1"/>
      <c r="BIK501" s="1"/>
      <c r="BIL501" s="1"/>
      <c r="BIM501" s="1"/>
      <c r="BIN501" s="1"/>
      <c r="BIO501" s="1"/>
      <c r="BIP501" s="1"/>
      <c r="BIQ501" s="1"/>
      <c r="BIR501" s="1"/>
      <c r="BIS501" s="1"/>
      <c r="BIT501" s="1"/>
      <c r="BIU501" s="1"/>
      <c r="BIV501" s="1"/>
      <c r="BIW501" s="1"/>
      <c r="BIX501" s="1"/>
      <c r="BIY501" s="1"/>
      <c r="BIZ501" s="1"/>
      <c r="BJA501" s="1"/>
      <c r="BJB501" s="1"/>
      <c r="BJC501" s="1"/>
      <c r="BJD501" s="1"/>
      <c r="BJE501" s="1"/>
      <c r="BJF501" s="1"/>
      <c r="BJG501" s="1"/>
      <c r="BJH501" s="1"/>
      <c r="BJI501" s="1"/>
      <c r="BJJ501" s="1"/>
      <c r="BJK501" s="1"/>
      <c r="BJL501" s="1"/>
      <c r="BJM501" s="1"/>
      <c r="BJN501" s="1"/>
      <c r="BJO501" s="1"/>
      <c r="BJP501" s="1"/>
      <c r="BJQ501" s="1"/>
      <c r="BJR501" s="1"/>
      <c r="BJS501" s="1"/>
      <c r="BJT501" s="1"/>
      <c r="BJU501" s="1"/>
      <c r="BJV501" s="1"/>
      <c r="BJW501" s="1"/>
      <c r="BJX501" s="1"/>
      <c r="BJY501" s="1"/>
      <c r="BJZ501" s="1"/>
      <c r="BKA501" s="1"/>
      <c r="BKB501" s="1"/>
      <c r="BKC501" s="1"/>
      <c r="BKD501" s="1"/>
      <c r="BKE501" s="1"/>
      <c r="BKF501" s="1"/>
      <c r="BKG501" s="1"/>
      <c r="BKH501" s="1"/>
      <c r="BKI501" s="1"/>
      <c r="BKJ501" s="1"/>
      <c r="BKK501" s="1"/>
      <c r="BKL501" s="1"/>
      <c r="BKM501" s="1"/>
      <c r="BKN501" s="1"/>
      <c r="BKO501" s="1"/>
      <c r="BKP501" s="1"/>
      <c r="BKQ501" s="1"/>
      <c r="BKR501" s="1"/>
      <c r="BKS501" s="1"/>
      <c r="BKT501" s="1"/>
      <c r="BKU501" s="1"/>
      <c r="BKV501" s="1"/>
      <c r="BKW501" s="1"/>
      <c r="BKX501" s="1"/>
      <c r="BKY501" s="1"/>
      <c r="BKZ501" s="1"/>
      <c r="BLA501" s="1"/>
      <c r="BLB501" s="1"/>
      <c r="BLC501" s="1"/>
      <c r="BLD501" s="1"/>
      <c r="BLE501" s="1"/>
      <c r="BLF501" s="1"/>
      <c r="BLG501" s="1"/>
      <c r="BLH501" s="1"/>
      <c r="BLI501" s="1"/>
      <c r="BLJ501" s="1"/>
      <c r="BLK501" s="1"/>
      <c r="BLL501" s="1"/>
      <c r="BLM501" s="1"/>
      <c r="BLN501" s="1"/>
      <c r="BLO501" s="1"/>
      <c r="BLP501" s="1"/>
      <c r="BLQ501" s="1"/>
      <c r="BLR501" s="1"/>
      <c r="BLS501" s="1"/>
      <c r="BLT501" s="1"/>
      <c r="BLU501" s="1"/>
      <c r="BLV501" s="1"/>
      <c r="BLW501" s="1"/>
      <c r="BLX501" s="1"/>
      <c r="BLY501" s="1"/>
      <c r="BLZ501" s="1"/>
      <c r="BMA501" s="1"/>
      <c r="BMB501" s="1"/>
      <c r="BMC501" s="1"/>
      <c r="BMD501" s="1"/>
      <c r="BME501" s="1"/>
      <c r="BMF501" s="1"/>
      <c r="BMG501" s="1"/>
      <c r="BMH501" s="1"/>
      <c r="BMI501" s="1"/>
      <c r="BMJ501" s="1"/>
      <c r="BMK501" s="1"/>
      <c r="BML501" s="1"/>
      <c r="BMM501" s="1"/>
      <c r="BMN501" s="1"/>
      <c r="BMO501" s="1"/>
      <c r="BMP501" s="1"/>
      <c r="BMQ501" s="1"/>
      <c r="BMR501" s="1"/>
      <c r="BMS501" s="1"/>
      <c r="BMT501" s="1"/>
      <c r="BMU501" s="1"/>
      <c r="BMV501" s="1"/>
      <c r="BMW501" s="1"/>
      <c r="BMX501" s="1"/>
      <c r="BMY501" s="1"/>
      <c r="BMZ501" s="1"/>
      <c r="BNA501" s="1"/>
      <c r="BNB501" s="1"/>
      <c r="BNC501" s="1"/>
      <c r="BND501" s="1"/>
      <c r="BNE501" s="1"/>
      <c r="BNF501" s="1"/>
      <c r="BNG501" s="1"/>
      <c r="BNH501" s="1"/>
      <c r="BNI501" s="1"/>
      <c r="BNJ501" s="1"/>
      <c r="BNK501" s="1"/>
      <c r="BNL501" s="1"/>
      <c r="BNM501" s="1"/>
      <c r="BNN501" s="1"/>
      <c r="BNO501" s="1"/>
      <c r="BNP501" s="1"/>
      <c r="BNQ501" s="1"/>
      <c r="BNR501" s="1"/>
      <c r="BNS501" s="1"/>
      <c r="BNT501" s="1"/>
      <c r="BNU501" s="1"/>
      <c r="BNV501" s="1"/>
      <c r="BNW501" s="1"/>
      <c r="BNX501" s="1"/>
      <c r="BNY501" s="1"/>
      <c r="BNZ501" s="1"/>
      <c r="BOA501" s="1"/>
      <c r="BOB501" s="1"/>
      <c r="BOC501" s="1"/>
      <c r="BOD501" s="1"/>
      <c r="BOE501" s="1"/>
      <c r="BOF501" s="1"/>
      <c r="BOG501" s="1"/>
      <c r="BOH501" s="1"/>
      <c r="BOI501" s="1"/>
      <c r="BOJ501" s="1"/>
      <c r="BOK501" s="1"/>
      <c r="BOL501" s="1"/>
      <c r="BOM501" s="1"/>
      <c r="BON501" s="1"/>
      <c r="BOO501" s="1"/>
      <c r="BOP501" s="1"/>
      <c r="BOQ501" s="1"/>
      <c r="BOR501" s="1"/>
      <c r="BOS501" s="1"/>
      <c r="BOT501" s="1"/>
      <c r="BOU501" s="1"/>
      <c r="BOV501" s="1"/>
      <c r="BOW501" s="1"/>
      <c r="BOX501" s="1"/>
      <c r="BOY501" s="1"/>
      <c r="BOZ501" s="1"/>
      <c r="BPA501" s="1"/>
      <c r="BPB501" s="1"/>
      <c r="BPC501" s="1"/>
      <c r="BPD501" s="1"/>
      <c r="BPE501" s="1"/>
      <c r="BPF501" s="1"/>
      <c r="BPG501" s="1"/>
      <c r="BPH501" s="1"/>
      <c r="BPI501" s="1"/>
      <c r="BPJ501" s="1"/>
      <c r="BPK501" s="1"/>
      <c r="BPL501" s="1"/>
      <c r="BPM501" s="1"/>
      <c r="BPN501" s="1"/>
      <c r="BPO501" s="1"/>
      <c r="BPP501" s="1"/>
      <c r="BPQ501" s="1"/>
      <c r="BPR501" s="1"/>
      <c r="BPS501" s="1"/>
      <c r="BPT501" s="1"/>
      <c r="BPU501" s="1"/>
      <c r="BPV501" s="1"/>
      <c r="BPW501" s="1"/>
      <c r="BPX501" s="1"/>
      <c r="BPY501" s="1"/>
      <c r="BPZ501" s="1"/>
      <c r="BQA501" s="1"/>
      <c r="BQB501" s="1"/>
      <c r="BQC501" s="1"/>
      <c r="BQD501" s="1"/>
      <c r="BQE501" s="1"/>
      <c r="BQF501" s="1"/>
      <c r="BQG501" s="1"/>
      <c r="BQH501" s="1"/>
      <c r="BQI501" s="1"/>
      <c r="BQJ501" s="1"/>
      <c r="BQK501" s="1"/>
      <c r="BQL501" s="1"/>
      <c r="BQM501" s="1"/>
      <c r="BQN501" s="1"/>
      <c r="BQO501" s="1"/>
      <c r="BQP501" s="1"/>
      <c r="BQQ501" s="1"/>
      <c r="BQR501" s="1"/>
      <c r="BQS501" s="1"/>
      <c r="BQT501" s="1"/>
      <c r="BQU501" s="1"/>
      <c r="BQV501" s="1"/>
      <c r="BQW501" s="1"/>
      <c r="BQX501" s="1"/>
      <c r="BQY501" s="1"/>
      <c r="BQZ501" s="1"/>
      <c r="BRA501" s="1"/>
      <c r="BRB501" s="1"/>
      <c r="BRC501" s="1"/>
      <c r="BRD501" s="1"/>
      <c r="BRE501" s="1"/>
      <c r="BRF501" s="1"/>
      <c r="BRG501" s="1"/>
      <c r="BRH501" s="1"/>
      <c r="BRI501" s="1"/>
      <c r="BRJ501" s="1"/>
      <c r="BRK501" s="1"/>
      <c r="BRL501" s="1"/>
      <c r="BRM501" s="1"/>
      <c r="BRN501" s="1"/>
      <c r="BRO501" s="1"/>
      <c r="BRP501" s="1"/>
      <c r="BRQ501" s="1"/>
      <c r="BRR501" s="1"/>
      <c r="BRS501" s="1"/>
      <c r="BRT501" s="1"/>
      <c r="BRU501" s="1"/>
      <c r="BRV501" s="1"/>
      <c r="BRW501" s="1"/>
      <c r="BRX501" s="1"/>
      <c r="BRY501" s="1"/>
      <c r="BRZ501" s="1"/>
      <c r="BSA501" s="1"/>
      <c r="BSB501" s="1"/>
      <c r="BSC501" s="1"/>
      <c r="BSD501" s="1"/>
      <c r="BSE501" s="1"/>
      <c r="BSF501" s="1"/>
      <c r="BSG501" s="1"/>
      <c r="BSH501" s="1"/>
      <c r="BSI501" s="1"/>
      <c r="BSJ501" s="1"/>
      <c r="BSK501" s="1"/>
      <c r="BSL501" s="1"/>
      <c r="BSM501" s="1"/>
      <c r="BSN501" s="1"/>
      <c r="BSO501" s="1"/>
      <c r="BSP501" s="1"/>
      <c r="BSQ501" s="1"/>
      <c r="BSR501" s="1"/>
      <c r="BSS501" s="1"/>
      <c r="BST501" s="1"/>
      <c r="BSU501" s="1"/>
      <c r="BSV501" s="1"/>
      <c r="BSW501" s="1"/>
      <c r="BSX501" s="1"/>
      <c r="BSY501" s="1"/>
      <c r="BSZ501" s="1"/>
      <c r="BTA501" s="1"/>
      <c r="BTB501" s="1"/>
      <c r="BTC501" s="1"/>
      <c r="BTD501" s="1"/>
      <c r="BTE501" s="1"/>
      <c r="BTF501" s="1"/>
      <c r="BTG501" s="1"/>
      <c r="BTH501" s="1"/>
      <c r="BTI501" s="1"/>
      <c r="BTJ501" s="1"/>
      <c r="BTK501" s="1"/>
      <c r="BTL501" s="1"/>
      <c r="BTM501" s="1"/>
      <c r="BTN501" s="1"/>
      <c r="BTO501" s="1"/>
      <c r="BTP501" s="1"/>
      <c r="BTQ501" s="1"/>
      <c r="BTR501" s="1"/>
      <c r="BTS501" s="1"/>
      <c r="BTT501" s="1"/>
      <c r="BTU501" s="1"/>
      <c r="BTV501" s="1"/>
      <c r="BTW501" s="1"/>
      <c r="BTX501" s="1"/>
      <c r="BTY501" s="1"/>
      <c r="BTZ501" s="1"/>
      <c r="BUA501" s="1"/>
      <c r="BUB501" s="1"/>
      <c r="BUC501" s="1"/>
      <c r="BUD501" s="1"/>
      <c r="BUE501" s="1"/>
      <c r="BUF501" s="1"/>
      <c r="BUG501" s="1"/>
      <c r="BUH501" s="1"/>
      <c r="BUI501" s="1"/>
      <c r="BUJ501" s="1"/>
      <c r="BUK501" s="1"/>
      <c r="BUL501" s="1"/>
      <c r="BUM501" s="1"/>
      <c r="BUN501" s="1"/>
      <c r="BUO501" s="1"/>
      <c r="BUP501" s="1"/>
      <c r="BUQ501" s="1"/>
      <c r="BUR501" s="1"/>
      <c r="BUS501" s="1"/>
      <c r="BUT501" s="1"/>
      <c r="BUU501" s="1"/>
      <c r="BUV501" s="1"/>
      <c r="BUW501" s="1"/>
      <c r="BUX501" s="1"/>
      <c r="BUY501" s="1"/>
      <c r="BUZ501" s="1"/>
      <c r="BVA501" s="1"/>
      <c r="BVB501" s="1"/>
      <c r="BVC501" s="1"/>
      <c r="BVD501" s="1"/>
      <c r="BVE501" s="1"/>
      <c r="BVF501" s="1"/>
      <c r="BVG501" s="1"/>
      <c r="BVH501" s="1"/>
      <c r="BVI501" s="1"/>
      <c r="BVJ501" s="1"/>
      <c r="BVK501" s="1"/>
      <c r="BVL501" s="1"/>
      <c r="BVM501" s="1"/>
      <c r="BVN501" s="1"/>
      <c r="BVO501" s="1"/>
      <c r="BVP501" s="1"/>
      <c r="BVQ501" s="1"/>
      <c r="BVR501" s="1"/>
      <c r="BVS501" s="1"/>
      <c r="BVT501" s="1"/>
      <c r="BVU501" s="1"/>
      <c r="BVV501" s="1"/>
      <c r="BVW501" s="1"/>
      <c r="BVX501" s="1"/>
      <c r="BVY501" s="1"/>
      <c r="BVZ501" s="1"/>
      <c r="BWA501" s="1"/>
      <c r="BWB501" s="1"/>
      <c r="BWC501" s="1"/>
      <c r="BWD501" s="1"/>
      <c r="BWE501" s="1"/>
      <c r="BWF501" s="1"/>
      <c r="BWG501" s="1"/>
      <c r="BWH501" s="1"/>
      <c r="BWI501" s="1"/>
      <c r="BWJ501" s="1"/>
      <c r="BWK501" s="1"/>
      <c r="BWL501" s="1"/>
      <c r="BWM501" s="1"/>
      <c r="BWN501" s="1"/>
      <c r="BWO501" s="1"/>
      <c r="BWP501" s="1"/>
      <c r="BWQ501" s="1"/>
      <c r="BWR501" s="1"/>
      <c r="BWS501" s="1"/>
      <c r="BWT501" s="1"/>
      <c r="BWU501" s="1"/>
      <c r="BWV501" s="1"/>
      <c r="BWW501" s="1"/>
      <c r="BWX501" s="1"/>
      <c r="BWY501" s="1"/>
      <c r="BWZ501" s="1"/>
      <c r="BXA501" s="1"/>
      <c r="BXB501" s="1"/>
      <c r="BXC501" s="1"/>
      <c r="BXD501" s="1"/>
      <c r="BXE501" s="1"/>
      <c r="BXF501" s="1"/>
      <c r="BXG501" s="1"/>
      <c r="BXH501" s="1"/>
      <c r="BXI501" s="1"/>
      <c r="BXJ501" s="1"/>
      <c r="BXK501" s="1"/>
      <c r="BXL501" s="1"/>
      <c r="BXM501" s="1"/>
      <c r="BXN501" s="1"/>
      <c r="BXO501" s="1"/>
      <c r="BXP501" s="1"/>
      <c r="BXQ501" s="1"/>
      <c r="BXR501" s="1"/>
      <c r="BXS501" s="1"/>
      <c r="BXT501" s="1"/>
      <c r="BXU501" s="1"/>
      <c r="BXV501" s="1"/>
      <c r="BXW501" s="1"/>
      <c r="BXX501" s="1"/>
      <c r="BXY501" s="1"/>
      <c r="BXZ501" s="1"/>
      <c r="BYA501" s="1"/>
      <c r="BYB501" s="1"/>
      <c r="BYC501" s="1"/>
      <c r="BYD501" s="1"/>
      <c r="BYE501" s="1"/>
      <c r="BYF501" s="1"/>
      <c r="BYG501" s="1"/>
      <c r="BYH501" s="1"/>
      <c r="BYI501" s="1"/>
      <c r="BYJ501" s="1"/>
      <c r="BYK501" s="1"/>
      <c r="BYL501" s="1"/>
      <c r="BYM501" s="1"/>
      <c r="BYN501" s="1"/>
      <c r="BYO501" s="1"/>
      <c r="BYP501" s="1"/>
      <c r="BYQ501" s="1"/>
      <c r="BYR501" s="1"/>
      <c r="BYS501" s="1"/>
      <c r="BYT501" s="1"/>
      <c r="BYU501" s="1"/>
      <c r="BYV501" s="1"/>
      <c r="BYW501" s="1"/>
      <c r="BYX501" s="1"/>
      <c r="BYY501" s="1"/>
      <c r="BYZ501" s="1"/>
      <c r="BZA501" s="1"/>
      <c r="BZB501" s="1"/>
      <c r="BZC501" s="1"/>
      <c r="BZD501" s="1"/>
      <c r="BZE501" s="1"/>
      <c r="BZF501" s="1"/>
      <c r="BZG501" s="1"/>
      <c r="BZH501" s="1"/>
      <c r="BZI501" s="1"/>
      <c r="BZJ501" s="1"/>
      <c r="BZK501" s="1"/>
      <c r="BZL501" s="1"/>
      <c r="BZM501" s="1"/>
      <c r="BZN501" s="1"/>
      <c r="BZO501" s="1"/>
      <c r="BZP501" s="1"/>
      <c r="BZQ501" s="1"/>
      <c r="BZR501" s="1"/>
      <c r="BZS501" s="1"/>
      <c r="BZT501" s="1"/>
      <c r="BZU501" s="1"/>
      <c r="BZV501" s="1"/>
      <c r="BZW501" s="1"/>
      <c r="BZX501" s="1"/>
      <c r="BZY501" s="1"/>
      <c r="BZZ501" s="1"/>
      <c r="CAA501" s="1"/>
      <c r="CAB501" s="1"/>
      <c r="CAC501" s="1"/>
      <c r="CAD501" s="1"/>
      <c r="CAE501" s="1"/>
      <c r="CAF501" s="1"/>
      <c r="CAG501" s="1"/>
      <c r="CAH501" s="1"/>
      <c r="CAI501" s="1"/>
      <c r="CAJ501" s="1"/>
      <c r="CAK501" s="1"/>
      <c r="CAL501" s="1"/>
      <c r="CAM501" s="1"/>
      <c r="CAN501" s="1"/>
      <c r="CAO501" s="1"/>
      <c r="CAP501" s="1"/>
      <c r="CAQ501" s="1"/>
      <c r="CAR501" s="1"/>
      <c r="CAS501" s="1"/>
      <c r="CAT501" s="1"/>
      <c r="CAU501" s="1"/>
      <c r="CAV501" s="1"/>
      <c r="CAW501" s="1"/>
      <c r="CAX501" s="1"/>
      <c r="CAY501" s="1"/>
      <c r="CAZ501" s="1"/>
      <c r="CBA501" s="1"/>
      <c r="CBB501" s="1"/>
      <c r="CBC501" s="1"/>
      <c r="CBD501" s="1"/>
      <c r="CBE501" s="1"/>
      <c r="CBF501" s="1"/>
      <c r="CBG501" s="1"/>
      <c r="CBH501" s="1"/>
      <c r="CBI501" s="1"/>
      <c r="CBJ501" s="1"/>
      <c r="CBK501" s="1"/>
      <c r="CBL501" s="1"/>
      <c r="CBM501" s="1"/>
      <c r="CBN501" s="1"/>
      <c r="CBO501" s="1"/>
      <c r="CBP501" s="1"/>
      <c r="CBQ501" s="1"/>
      <c r="CBR501" s="1"/>
      <c r="CBS501" s="1"/>
      <c r="CBT501" s="1"/>
      <c r="CBU501" s="1"/>
      <c r="CBV501" s="1"/>
      <c r="CBW501" s="1"/>
      <c r="CBX501" s="1"/>
      <c r="CBY501" s="1"/>
      <c r="CBZ501" s="1"/>
      <c r="CCA501" s="1"/>
      <c r="CCB501" s="1"/>
      <c r="CCC501" s="1"/>
      <c r="CCD501" s="1"/>
      <c r="CCE501" s="1"/>
      <c r="CCF501" s="1"/>
      <c r="CCG501" s="1"/>
      <c r="CCH501" s="1"/>
      <c r="CCI501" s="1"/>
      <c r="CCJ501" s="1"/>
      <c r="CCK501" s="1"/>
      <c r="CCL501" s="1"/>
      <c r="CCM501" s="1"/>
      <c r="CCN501" s="1"/>
      <c r="CCO501" s="1"/>
      <c r="CCP501" s="1"/>
      <c r="CCQ501" s="1"/>
      <c r="CCR501" s="1"/>
      <c r="CCS501" s="1"/>
      <c r="CCT501" s="1"/>
      <c r="CCU501" s="1"/>
      <c r="CCV501" s="1"/>
      <c r="CCW501" s="1"/>
      <c r="CCX501" s="1"/>
      <c r="CCY501" s="1"/>
      <c r="CCZ501" s="1"/>
      <c r="CDA501" s="1"/>
      <c r="CDB501" s="1"/>
      <c r="CDC501" s="1"/>
      <c r="CDD501" s="1"/>
      <c r="CDE501" s="1"/>
      <c r="CDF501" s="1"/>
      <c r="CDG501" s="1"/>
      <c r="CDH501" s="1"/>
      <c r="CDI501" s="1"/>
      <c r="CDJ501" s="1"/>
      <c r="CDK501" s="1"/>
      <c r="CDL501" s="1"/>
      <c r="CDM501" s="1"/>
      <c r="CDN501" s="1"/>
      <c r="CDO501" s="1"/>
      <c r="CDP501" s="1"/>
      <c r="CDQ501" s="1"/>
      <c r="CDR501" s="1"/>
      <c r="CDS501" s="1"/>
      <c r="CDT501" s="1"/>
      <c r="CDU501" s="1"/>
      <c r="CDV501" s="1"/>
      <c r="CDW501" s="1"/>
      <c r="CDX501" s="1"/>
      <c r="CDY501" s="1"/>
      <c r="CDZ501" s="1"/>
      <c r="CEA501" s="1"/>
      <c r="CEB501" s="1"/>
      <c r="CEC501" s="1"/>
      <c r="CED501" s="1"/>
      <c r="CEE501" s="1"/>
      <c r="CEF501" s="1"/>
      <c r="CEG501" s="1"/>
      <c r="CEH501" s="1"/>
      <c r="CEI501" s="1"/>
      <c r="CEJ501" s="1"/>
      <c r="CEK501" s="1"/>
      <c r="CEL501" s="1"/>
      <c r="CEM501" s="1"/>
      <c r="CEN501" s="1"/>
      <c r="CEO501" s="1"/>
      <c r="CEP501" s="1"/>
      <c r="CEQ501" s="1"/>
      <c r="CER501" s="1"/>
      <c r="CES501" s="1"/>
      <c r="CET501" s="1"/>
      <c r="CEU501" s="1"/>
      <c r="CEV501" s="1"/>
      <c r="CEW501" s="1"/>
      <c r="CEX501" s="1"/>
      <c r="CEY501" s="1"/>
      <c r="CEZ501" s="1"/>
      <c r="CFA501" s="1"/>
      <c r="CFB501" s="1"/>
      <c r="CFC501" s="1"/>
      <c r="CFD501" s="1"/>
      <c r="CFE501" s="1"/>
      <c r="CFF501" s="1"/>
      <c r="CFG501" s="1"/>
      <c r="CFH501" s="1"/>
      <c r="CFI501" s="1"/>
      <c r="CFJ501" s="1"/>
      <c r="CFK501" s="1"/>
      <c r="CFL501" s="1"/>
      <c r="CFM501" s="1"/>
      <c r="CFN501" s="1"/>
      <c r="CFO501" s="1"/>
      <c r="CFP501" s="1"/>
      <c r="CFQ501" s="1"/>
      <c r="CFR501" s="1"/>
      <c r="CFS501" s="1"/>
      <c r="CFT501" s="1"/>
      <c r="CFU501" s="1"/>
      <c r="CFV501" s="1"/>
      <c r="CFW501" s="1"/>
      <c r="CFX501" s="1"/>
      <c r="CFY501" s="1"/>
      <c r="CFZ501" s="1"/>
      <c r="CGA501" s="1"/>
      <c r="CGB501" s="1"/>
      <c r="CGC501" s="1"/>
      <c r="CGD501" s="1"/>
      <c r="CGE501" s="1"/>
      <c r="CGF501" s="1"/>
      <c r="CGG501" s="1"/>
      <c r="CGH501" s="1"/>
      <c r="CGI501" s="1"/>
      <c r="CGJ501" s="1"/>
      <c r="CGK501" s="1"/>
      <c r="CGL501" s="1"/>
      <c r="CGM501" s="1"/>
      <c r="CGN501" s="1"/>
      <c r="CGO501" s="1"/>
      <c r="CGP501" s="1"/>
      <c r="CGQ501" s="1"/>
      <c r="CGR501" s="1"/>
      <c r="CGS501" s="1"/>
      <c r="CGT501" s="1"/>
      <c r="CGU501" s="1"/>
      <c r="CGV501" s="1"/>
      <c r="CGW501" s="1"/>
      <c r="CGX501" s="1"/>
      <c r="CGY501" s="1"/>
      <c r="CGZ501" s="1"/>
      <c r="CHA501" s="1"/>
      <c r="CHB501" s="1"/>
      <c r="CHC501" s="1"/>
      <c r="CHD501" s="1"/>
      <c r="CHE501" s="1"/>
      <c r="CHF501" s="1"/>
      <c r="CHG501" s="1"/>
      <c r="CHH501" s="1"/>
      <c r="CHI501" s="1"/>
      <c r="CHJ501" s="1"/>
      <c r="CHK501" s="1"/>
      <c r="CHL501" s="1"/>
      <c r="CHM501" s="1"/>
      <c r="CHN501" s="1"/>
      <c r="CHO501" s="1"/>
      <c r="CHP501" s="1"/>
      <c r="CHQ501" s="1"/>
      <c r="CHR501" s="1"/>
      <c r="CHS501" s="1"/>
      <c r="CHT501" s="1"/>
      <c r="CHU501" s="1"/>
      <c r="CHV501" s="1"/>
      <c r="CHW501" s="1"/>
      <c r="CHX501" s="1"/>
      <c r="CHY501" s="1"/>
      <c r="CHZ501" s="1"/>
      <c r="CIA501" s="1"/>
      <c r="CIB501" s="1"/>
      <c r="CIC501" s="1"/>
      <c r="CID501" s="1"/>
      <c r="CIE501" s="1"/>
      <c r="CIF501" s="1"/>
      <c r="CIG501" s="1"/>
      <c r="CIH501" s="1"/>
      <c r="CII501" s="1"/>
      <c r="CIJ501" s="1"/>
      <c r="CIK501" s="1"/>
      <c r="CIL501" s="1"/>
      <c r="CIM501" s="1"/>
      <c r="CIN501" s="1"/>
      <c r="CIO501" s="1"/>
      <c r="CIP501" s="1"/>
      <c r="CIQ501" s="1"/>
      <c r="CIR501" s="1"/>
      <c r="CIS501" s="1"/>
      <c r="CIT501" s="1"/>
      <c r="CIU501" s="1"/>
      <c r="CIV501" s="1"/>
      <c r="CIW501" s="1"/>
      <c r="CIX501" s="1"/>
      <c r="CIY501" s="1"/>
      <c r="CIZ501" s="1"/>
      <c r="CJA501" s="1"/>
      <c r="CJB501" s="1"/>
      <c r="CJC501" s="1"/>
      <c r="CJD501" s="1"/>
      <c r="CJE501" s="1"/>
      <c r="CJF501" s="1"/>
      <c r="CJG501" s="1"/>
      <c r="CJH501" s="1"/>
      <c r="CJI501" s="1"/>
      <c r="CJJ501" s="1"/>
      <c r="CJK501" s="1"/>
      <c r="CJL501" s="1"/>
      <c r="CJM501" s="1"/>
      <c r="CJN501" s="1"/>
      <c r="CJO501" s="1"/>
      <c r="CJP501" s="1"/>
      <c r="CJQ501" s="1"/>
      <c r="CJR501" s="1"/>
      <c r="CJS501" s="1"/>
      <c r="CJT501" s="1"/>
      <c r="CJU501" s="1"/>
      <c r="CJV501" s="1"/>
      <c r="CJW501" s="1"/>
      <c r="CJX501" s="1"/>
      <c r="CJY501" s="1"/>
      <c r="CJZ501" s="1"/>
      <c r="CKA501" s="1"/>
      <c r="CKB501" s="1"/>
      <c r="CKC501" s="1"/>
      <c r="CKD501" s="1"/>
      <c r="CKE501" s="1"/>
      <c r="CKF501" s="1"/>
      <c r="CKG501" s="1"/>
      <c r="CKH501" s="1"/>
      <c r="CKI501" s="1"/>
      <c r="CKJ501" s="1"/>
      <c r="CKK501" s="1"/>
      <c r="CKL501" s="1"/>
      <c r="CKM501" s="1"/>
      <c r="CKN501" s="1"/>
      <c r="CKO501" s="1"/>
      <c r="CKP501" s="1"/>
      <c r="CKQ501" s="1"/>
      <c r="CKR501" s="1"/>
      <c r="CKS501" s="1"/>
      <c r="CKT501" s="1"/>
      <c r="CKU501" s="1"/>
      <c r="CKV501" s="1"/>
      <c r="CKW501" s="1"/>
      <c r="CKX501" s="1"/>
      <c r="CKY501" s="1"/>
      <c r="CKZ501" s="1"/>
      <c r="CLA501" s="1"/>
      <c r="CLB501" s="1"/>
      <c r="CLC501" s="1"/>
      <c r="CLD501" s="1"/>
      <c r="CLE501" s="1"/>
      <c r="CLF501" s="1"/>
      <c r="CLG501" s="1"/>
      <c r="CLH501" s="1"/>
      <c r="CLI501" s="1"/>
      <c r="CLJ501" s="1"/>
      <c r="CLK501" s="1"/>
      <c r="CLL501" s="1"/>
      <c r="CLM501" s="1"/>
      <c r="CLN501" s="1"/>
      <c r="CLO501" s="1"/>
      <c r="CLP501" s="1"/>
      <c r="CLQ501" s="1"/>
      <c r="CLR501" s="1"/>
      <c r="CLS501" s="1"/>
      <c r="CLT501" s="1"/>
      <c r="CLU501" s="1"/>
      <c r="CLV501" s="1"/>
      <c r="CLW501" s="1"/>
      <c r="CLX501" s="1"/>
      <c r="CLY501" s="1"/>
      <c r="CLZ501" s="1"/>
      <c r="CMA501" s="1"/>
      <c r="CMB501" s="1"/>
      <c r="CMC501" s="1"/>
      <c r="CMD501" s="1"/>
      <c r="CME501" s="1"/>
      <c r="CMF501" s="1"/>
      <c r="CMG501" s="1"/>
      <c r="CMH501" s="1"/>
      <c r="CMI501" s="1"/>
      <c r="CMJ501" s="1"/>
      <c r="CMK501" s="1"/>
      <c r="CML501" s="1"/>
      <c r="CMM501" s="1"/>
      <c r="CMN501" s="1"/>
      <c r="CMO501" s="1"/>
      <c r="CMP501" s="1"/>
      <c r="CMQ501" s="1"/>
      <c r="CMR501" s="1"/>
      <c r="CMS501" s="1"/>
      <c r="CMT501" s="1"/>
      <c r="CMU501" s="1"/>
      <c r="CMV501" s="1"/>
      <c r="CMW501" s="1"/>
      <c r="CMX501" s="1"/>
      <c r="CMY501" s="1"/>
      <c r="CMZ501" s="1"/>
      <c r="CNA501" s="1"/>
      <c r="CNB501" s="1"/>
      <c r="CNC501" s="1"/>
      <c r="CND501" s="1"/>
      <c r="CNE501" s="1"/>
      <c r="CNF501" s="1"/>
      <c r="CNG501" s="1"/>
      <c r="CNH501" s="1"/>
      <c r="CNI501" s="1"/>
      <c r="CNJ501" s="1"/>
      <c r="CNK501" s="1"/>
      <c r="CNL501" s="1"/>
      <c r="CNM501" s="1"/>
      <c r="CNN501" s="1"/>
      <c r="CNO501" s="1"/>
      <c r="CNP501" s="1"/>
      <c r="CNQ501" s="1"/>
      <c r="CNR501" s="1"/>
      <c r="CNS501" s="1"/>
      <c r="CNT501" s="1"/>
      <c r="CNU501" s="1"/>
      <c r="CNV501" s="1"/>
      <c r="CNW501" s="1"/>
      <c r="CNX501" s="1"/>
      <c r="CNY501" s="1"/>
      <c r="CNZ501" s="1"/>
      <c r="COA501" s="1"/>
      <c r="COB501" s="1"/>
      <c r="COC501" s="1"/>
      <c r="COD501" s="1"/>
      <c r="COE501" s="1"/>
      <c r="COF501" s="1"/>
      <c r="COG501" s="1"/>
      <c r="COH501" s="1"/>
      <c r="COI501" s="1"/>
      <c r="COJ501" s="1"/>
      <c r="COK501" s="1"/>
      <c r="COL501" s="1"/>
      <c r="COM501" s="1"/>
      <c r="CON501" s="1"/>
      <c r="COO501" s="1"/>
      <c r="COP501" s="1"/>
      <c r="COQ501" s="1"/>
      <c r="COR501" s="1"/>
      <c r="COS501" s="1"/>
      <c r="COT501" s="1"/>
      <c r="COU501" s="1"/>
      <c r="COV501" s="1"/>
      <c r="COW501" s="1"/>
      <c r="COX501" s="1"/>
      <c r="COY501" s="1"/>
      <c r="COZ501" s="1"/>
      <c r="CPA501" s="1"/>
      <c r="CPB501" s="1"/>
      <c r="CPC501" s="1"/>
      <c r="CPD501" s="1"/>
      <c r="CPE501" s="1"/>
      <c r="CPF501" s="1"/>
      <c r="CPG501" s="1"/>
      <c r="CPH501" s="1"/>
      <c r="CPI501" s="1"/>
      <c r="CPJ501" s="1"/>
      <c r="CPK501" s="1"/>
      <c r="CPL501" s="1"/>
      <c r="CPM501" s="1"/>
      <c r="CPN501" s="1"/>
      <c r="CPO501" s="1"/>
      <c r="CPP501" s="1"/>
      <c r="CPQ501" s="1"/>
      <c r="CPR501" s="1"/>
      <c r="CPS501" s="1"/>
      <c r="CPT501" s="1"/>
      <c r="CPU501" s="1"/>
      <c r="CPV501" s="1"/>
      <c r="CPW501" s="1"/>
      <c r="CPX501" s="1"/>
      <c r="CPY501" s="1"/>
      <c r="CPZ501" s="1"/>
      <c r="CQA501" s="1"/>
      <c r="CQB501" s="1"/>
      <c r="CQC501" s="1"/>
      <c r="CQD501" s="1"/>
      <c r="CQE501" s="1"/>
      <c r="CQF501" s="1"/>
      <c r="CQG501" s="1"/>
      <c r="CQH501" s="1"/>
      <c r="CQI501" s="1"/>
      <c r="CQJ501" s="1"/>
      <c r="CQK501" s="1"/>
      <c r="CQL501" s="1"/>
      <c r="CQM501" s="1"/>
      <c r="CQN501" s="1"/>
      <c r="CQO501" s="1"/>
      <c r="CQP501" s="1"/>
      <c r="CQQ501" s="1"/>
      <c r="CQR501" s="1"/>
      <c r="CQS501" s="1"/>
      <c r="CQT501" s="1"/>
      <c r="CQU501" s="1"/>
      <c r="CQV501" s="1"/>
      <c r="CQW501" s="1"/>
      <c r="CQX501" s="1"/>
      <c r="CQY501" s="1"/>
      <c r="CQZ501" s="1"/>
      <c r="CRA501" s="1"/>
      <c r="CRB501" s="1"/>
      <c r="CRC501" s="1"/>
      <c r="CRD501" s="1"/>
      <c r="CRE501" s="1"/>
      <c r="CRF501" s="1"/>
      <c r="CRG501" s="1"/>
      <c r="CRH501" s="1"/>
      <c r="CRI501" s="1"/>
      <c r="CRJ501" s="1"/>
      <c r="CRK501" s="1"/>
      <c r="CRL501" s="1"/>
      <c r="CRM501" s="1"/>
      <c r="CRN501" s="1"/>
      <c r="CRO501" s="1"/>
      <c r="CRP501" s="1"/>
      <c r="CRQ501" s="1"/>
      <c r="CRR501" s="1"/>
      <c r="CRS501" s="1"/>
      <c r="CRT501" s="1"/>
      <c r="CRU501" s="1"/>
      <c r="CRV501" s="1"/>
      <c r="CRW501" s="1"/>
      <c r="CRX501" s="1"/>
      <c r="CRY501" s="1"/>
      <c r="CRZ501" s="1"/>
      <c r="CSA501" s="1"/>
      <c r="CSB501" s="1"/>
      <c r="CSC501" s="1"/>
      <c r="CSD501" s="1"/>
      <c r="CSE501" s="1"/>
      <c r="CSF501" s="1"/>
      <c r="CSG501" s="1"/>
      <c r="CSH501" s="1"/>
      <c r="CSI501" s="1"/>
      <c r="CSJ501" s="1"/>
      <c r="CSK501" s="1"/>
      <c r="CSL501" s="1"/>
      <c r="CSM501" s="1"/>
      <c r="CSN501" s="1"/>
      <c r="CSO501" s="1"/>
      <c r="CSP501" s="1"/>
      <c r="CSQ501" s="1"/>
      <c r="CSR501" s="1"/>
      <c r="CSS501" s="1"/>
      <c r="CST501" s="1"/>
      <c r="CSU501" s="1"/>
      <c r="CSV501" s="1"/>
      <c r="CSW501" s="1"/>
      <c r="CSX501" s="1"/>
      <c r="CSY501" s="1"/>
      <c r="CSZ501" s="1"/>
      <c r="CTA501" s="1"/>
      <c r="CTB501" s="1"/>
      <c r="CTC501" s="1"/>
      <c r="CTD501" s="1"/>
      <c r="CTE501" s="1"/>
      <c r="CTF501" s="1"/>
      <c r="CTG501" s="1"/>
      <c r="CTH501" s="1"/>
      <c r="CTI501" s="1"/>
      <c r="CTJ501" s="1"/>
      <c r="CTK501" s="1"/>
      <c r="CTL501" s="1"/>
      <c r="CTM501" s="1"/>
      <c r="CTN501" s="1"/>
      <c r="CTO501" s="1"/>
      <c r="CTP501" s="1"/>
      <c r="CTQ501" s="1"/>
      <c r="CTR501" s="1"/>
      <c r="CTS501" s="1"/>
      <c r="CTT501" s="1"/>
      <c r="CTU501" s="1"/>
      <c r="CTV501" s="1"/>
      <c r="CTW501" s="1"/>
      <c r="CTX501" s="1"/>
      <c r="CTY501" s="1"/>
      <c r="CTZ501" s="1"/>
      <c r="CUA501" s="1"/>
      <c r="CUB501" s="1"/>
      <c r="CUC501" s="1"/>
      <c r="CUD501" s="1"/>
      <c r="CUE501" s="1"/>
      <c r="CUF501" s="1"/>
      <c r="CUG501" s="1"/>
      <c r="CUH501" s="1"/>
      <c r="CUI501" s="1"/>
      <c r="CUJ501" s="1"/>
      <c r="CUK501" s="1"/>
      <c r="CUL501" s="1"/>
      <c r="CUM501" s="1"/>
      <c r="CUN501" s="1"/>
      <c r="CUO501" s="1"/>
      <c r="CUP501" s="1"/>
      <c r="CUQ501" s="1"/>
      <c r="CUR501" s="1"/>
      <c r="CUS501" s="1"/>
      <c r="CUT501" s="1"/>
      <c r="CUU501" s="1"/>
      <c r="CUV501" s="1"/>
      <c r="CUW501" s="1"/>
      <c r="CUX501" s="1"/>
      <c r="CUY501" s="1"/>
      <c r="CUZ501" s="1"/>
      <c r="CVA501" s="1"/>
      <c r="CVB501" s="1"/>
      <c r="CVC501" s="1"/>
      <c r="CVD501" s="1"/>
      <c r="CVE501" s="1"/>
      <c r="CVF501" s="1"/>
      <c r="CVG501" s="1"/>
      <c r="CVH501" s="1"/>
      <c r="CVI501" s="1"/>
      <c r="CVJ501" s="1"/>
      <c r="CVK501" s="1"/>
      <c r="CVL501" s="1"/>
      <c r="CVM501" s="1"/>
      <c r="CVN501" s="1"/>
      <c r="CVO501" s="1"/>
      <c r="CVP501" s="1"/>
      <c r="CVQ501" s="1"/>
      <c r="CVR501" s="1"/>
      <c r="CVS501" s="1"/>
      <c r="CVT501" s="1"/>
      <c r="CVU501" s="1"/>
      <c r="CVV501" s="1"/>
      <c r="CVW501" s="1"/>
      <c r="CVX501" s="1"/>
      <c r="CVY501" s="1"/>
      <c r="CVZ501" s="1"/>
      <c r="CWA501" s="1"/>
      <c r="CWB501" s="1"/>
      <c r="CWC501" s="1"/>
      <c r="CWD501" s="1"/>
      <c r="CWE501" s="1"/>
      <c r="CWF501" s="1"/>
      <c r="CWG501" s="1"/>
      <c r="CWH501" s="1"/>
      <c r="CWI501" s="1"/>
      <c r="CWJ501" s="1"/>
      <c r="CWK501" s="1"/>
      <c r="CWL501" s="1"/>
      <c r="CWM501" s="1"/>
      <c r="CWN501" s="1"/>
      <c r="CWO501" s="1"/>
      <c r="CWP501" s="1"/>
      <c r="CWQ501" s="1"/>
      <c r="CWR501" s="1"/>
      <c r="CWS501" s="1"/>
      <c r="CWT501" s="1"/>
      <c r="CWU501" s="1"/>
      <c r="CWV501" s="1"/>
      <c r="CWW501" s="1"/>
      <c r="CWX501" s="1"/>
      <c r="CWY501" s="1"/>
      <c r="CWZ501" s="1"/>
      <c r="CXA501" s="1"/>
      <c r="CXB501" s="1"/>
      <c r="CXC501" s="1"/>
      <c r="CXD501" s="1"/>
      <c r="CXE501" s="1"/>
      <c r="CXF501" s="1"/>
      <c r="CXG501" s="1"/>
      <c r="CXH501" s="1"/>
      <c r="CXI501" s="1"/>
      <c r="CXJ501" s="1"/>
      <c r="CXK501" s="1"/>
      <c r="CXL501" s="1"/>
      <c r="CXM501" s="1"/>
      <c r="CXN501" s="1"/>
      <c r="CXO501" s="1"/>
      <c r="CXP501" s="1"/>
      <c r="CXQ501" s="1"/>
      <c r="CXR501" s="1"/>
      <c r="CXS501" s="1"/>
      <c r="CXT501" s="1"/>
      <c r="CXU501" s="1"/>
      <c r="CXV501" s="1"/>
      <c r="CXW501" s="1"/>
      <c r="CXX501" s="1"/>
      <c r="CXY501" s="1"/>
      <c r="CXZ501" s="1"/>
      <c r="CYA501" s="1"/>
      <c r="CYB501" s="1"/>
      <c r="CYC501" s="1"/>
      <c r="CYD501" s="1"/>
      <c r="CYE501" s="1"/>
      <c r="CYF501" s="1"/>
      <c r="CYG501" s="1"/>
      <c r="CYH501" s="1"/>
      <c r="CYI501" s="1"/>
      <c r="CYJ501" s="1"/>
      <c r="CYK501" s="1"/>
      <c r="CYL501" s="1"/>
      <c r="CYM501" s="1"/>
      <c r="CYN501" s="1"/>
      <c r="CYO501" s="1"/>
      <c r="CYP501" s="1"/>
      <c r="CYQ501" s="1"/>
      <c r="CYR501" s="1"/>
      <c r="CYS501" s="1"/>
      <c r="CYT501" s="1"/>
      <c r="CYU501" s="1"/>
      <c r="CYV501" s="1"/>
      <c r="CYW501" s="1"/>
      <c r="CYX501" s="1"/>
      <c r="CYY501" s="1"/>
      <c r="CYZ501" s="1"/>
      <c r="CZA501" s="1"/>
      <c r="CZB501" s="1"/>
      <c r="CZC501" s="1"/>
      <c r="CZD501" s="1"/>
      <c r="CZE501" s="1"/>
      <c r="CZF501" s="1"/>
      <c r="CZG501" s="1"/>
      <c r="CZH501" s="1"/>
      <c r="CZI501" s="1"/>
      <c r="CZJ501" s="1"/>
      <c r="CZK501" s="1"/>
      <c r="CZL501" s="1"/>
      <c r="CZM501" s="1"/>
      <c r="CZN501" s="1"/>
      <c r="CZO501" s="1"/>
      <c r="CZP501" s="1"/>
      <c r="CZQ501" s="1"/>
      <c r="CZR501" s="1"/>
      <c r="CZS501" s="1"/>
      <c r="CZT501" s="1"/>
      <c r="CZU501" s="1"/>
      <c r="CZV501" s="1"/>
      <c r="CZW501" s="1"/>
      <c r="CZX501" s="1"/>
      <c r="CZY501" s="1"/>
      <c r="CZZ501" s="1"/>
      <c r="DAA501" s="1"/>
      <c r="DAB501" s="1"/>
      <c r="DAC501" s="1"/>
      <c r="DAD501" s="1"/>
      <c r="DAE501" s="1"/>
      <c r="DAF501" s="1"/>
      <c r="DAG501" s="1"/>
      <c r="DAH501" s="1"/>
      <c r="DAI501" s="1"/>
      <c r="DAJ501" s="1"/>
      <c r="DAK501" s="1"/>
      <c r="DAL501" s="1"/>
      <c r="DAM501" s="1"/>
      <c r="DAN501" s="1"/>
      <c r="DAO501" s="1"/>
      <c r="DAP501" s="1"/>
      <c r="DAQ501" s="1"/>
      <c r="DAR501" s="1"/>
      <c r="DAS501" s="1"/>
      <c r="DAT501" s="1"/>
      <c r="DAU501" s="1"/>
      <c r="DAV501" s="1"/>
      <c r="DAW501" s="1"/>
      <c r="DAX501" s="1"/>
      <c r="DAY501" s="1"/>
      <c r="DAZ501" s="1"/>
      <c r="DBA501" s="1"/>
      <c r="DBB501" s="1"/>
      <c r="DBC501" s="1"/>
      <c r="DBD501" s="1"/>
      <c r="DBE501" s="1"/>
      <c r="DBF501" s="1"/>
      <c r="DBG501" s="1"/>
      <c r="DBH501" s="1"/>
      <c r="DBI501" s="1"/>
      <c r="DBJ501" s="1"/>
      <c r="DBK501" s="1"/>
      <c r="DBL501" s="1"/>
      <c r="DBM501" s="1"/>
      <c r="DBN501" s="1"/>
      <c r="DBO501" s="1"/>
      <c r="DBP501" s="1"/>
      <c r="DBQ501" s="1"/>
      <c r="DBR501" s="1"/>
      <c r="DBS501" s="1"/>
      <c r="DBT501" s="1"/>
      <c r="DBU501" s="1"/>
      <c r="DBV501" s="1"/>
      <c r="DBW501" s="1"/>
      <c r="DBX501" s="1"/>
      <c r="DBY501" s="1"/>
      <c r="DBZ501" s="1"/>
      <c r="DCA501" s="1"/>
      <c r="DCB501" s="1"/>
      <c r="DCC501" s="1"/>
      <c r="DCD501" s="1"/>
      <c r="DCE501" s="1"/>
      <c r="DCF501" s="1"/>
      <c r="DCG501" s="1"/>
      <c r="DCH501" s="1"/>
      <c r="DCI501" s="1"/>
      <c r="DCJ501" s="1"/>
      <c r="DCK501" s="1"/>
      <c r="DCL501" s="1"/>
      <c r="DCM501" s="1"/>
      <c r="DCN501" s="1"/>
      <c r="DCO501" s="1"/>
      <c r="DCP501" s="1"/>
      <c r="DCQ501" s="1"/>
      <c r="DCR501" s="1"/>
      <c r="DCS501" s="1"/>
      <c r="DCT501" s="1"/>
      <c r="DCU501" s="1"/>
      <c r="DCV501" s="1"/>
      <c r="DCW501" s="1"/>
      <c r="DCX501" s="1"/>
      <c r="DCY501" s="1"/>
      <c r="DCZ501" s="1"/>
      <c r="DDA501" s="1"/>
      <c r="DDB501" s="1"/>
      <c r="DDC501" s="1"/>
      <c r="DDD501" s="1"/>
      <c r="DDE501" s="1"/>
      <c r="DDF501" s="1"/>
      <c r="DDG501" s="1"/>
      <c r="DDH501" s="1"/>
      <c r="DDI501" s="1"/>
      <c r="DDJ501" s="1"/>
      <c r="DDK501" s="1"/>
      <c r="DDL501" s="1"/>
      <c r="DDM501" s="1"/>
      <c r="DDN501" s="1"/>
      <c r="DDO501" s="1"/>
      <c r="DDP501" s="1"/>
      <c r="DDQ501" s="1"/>
      <c r="DDR501" s="1"/>
      <c r="DDS501" s="1"/>
      <c r="DDT501" s="1"/>
      <c r="DDU501" s="1"/>
      <c r="DDV501" s="1"/>
      <c r="DDW501" s="1"/>
      <c r="DDX501" s="1"/>
      <c r="DDY501" s="1"/>
      <c r="DDZ501" s="1"/>
      <c r="DEA501" s="1"/>
      <c r="DEB501" s="1"/>
      <c r="DEC501" s="1"/>
      <c r="DED501" s="1"/>
      <c r="DEE501" s="1"/>
      <c r="DEF501" s="1"/>
      <c r="DEG501" s="1"/>
      <c r="DEH501" s="1"/>
      <c r="DEI501" s="1"/>
      <c r="DEJ501" s="1"/>
      <c r="DEK501" s="1"/>
      <c r="DEL501" s="1"/>
      <c r="DEM501" s="1"/>
      <c r="DEN501" s="1"/>
      <c r="DEO501" s="1"/>
      <c r="DEP501" s="1"/>
      <c r="DEQ501" s="1"/>
      <c r="DER501" s="1"/>
      <c r="DES501" s="1"/>
      <c r="DET501" s="1"/>
      <c r="DEU501" s="1"/>
      <c r="DEV501" s="1"/>
      <c r="DEW501" s="1"/>
      <c r="DEX501" s="1"/>
      <c r="DEY501" s="1"/>
      <c r="DEZ501" s="1"/>
      <c r="DFA501" s="1"/>
      <c r="DFB501" s="1"/>
      <c r="DFC501" s="1"/>
      <c r="DFD501" s="1"/>
      <c r="DFE501" s="1"/>
      <c r="DFF501" s="1"/>
      <c r="DFG501" s="1"/>
      <c r="DFH501" s="1"/>
      <c r="DFI501" s="1"/>
      <c r="DFJ501" s="1"/>
      <c r="DFK501" s="1"/>
      <c r="DFL501" s="1"/>
      <c r="DFM501" s="1"/>
      <c r="DFN501" s="1"/>
      <c r="DFO501" s="1"/>
      <c r="DFP501" s="1"/>
      <c r="DFQ501" s="1"/>
      <c r="DFR501" s="1"/>
      <c r="DFS501" s="1"/>
      <c r="DFT501" s="1"/>
      <c r="DFU501" s="1"/>
      <c r="DFV501" s="1"/>
      <c r="DFW501" s="1"/>
      <c r="DFX501" s="1"/>
      <c r="DFY501" s="1"/>
      <c r="DFZ501" s="1"/>
      <c r="DGA501" s="1"/>
      <c r="DGB501" s="1"/>
      <c r="DGC501" s="1"/>
      <c r="DGD501" s="1"/>
      <c r="DGE501" s="1"/>
      <c r="DGF501" s="1"/>
      <c r="DGG501" s="1"/>
      <c r="DGH501" s="1"/>
      <c r="DGI501" s="1"/>
      <c r="DGJ501" s="1"/>
      <c r="DGK501" s="1"/>
      <c r="DGL501" s="1"/>
      <c r="DGM501" s="1"/>
      <c r="DGN501" s="1"/>
      <c r="DGO501" s="1"/>
      <c r="DGP501" s="1"/>
      <c r="DGQ501" s="1"/>
      <c r="DGR501" s="1"/>
      <c r="DGS501" s="1"/>
      <c r="DGT501" s="1"/>
      <c r="DGU501" s="1"/>
      <c r="DGV501" s="1"/>
      <c r="DGW501" s="1"/>
      <c r="DGX501" s="1"/>
      <c r="DGY501" s="1"/>
      <c r="DGZ501" s="1"/>
      <c r="DHA501" s="1"/>
      <c r="DHB501" s="1"/>
      <c r="DHC501" s="1"/>
      <c r="DHD501" s="1"/>
      <c r="DHE501" s="1"/>
      <c r="DHF501" s="1"/>
      <c r="DHG501" s="1"/>
      <c r="DHH501" s="1"/>
      <c r="DHI501" s="1"/>
      <c r="DHJ501" s="1"/>
      <c r="DHK501" s="1"/>
      <c r="DHL501" s="1"/>
      <c r="DHM501" s="1"/>
      <c r="DHN501" s="1"/>
      <c r="DHO501" s="1"/>
      <c r="DHP501" s="1"/>
      <c r="DHQ501" s="1"/>
      <c r="DHR501" s="1"/>
      <c r="DHS501" s="1"/>
      <c r="DHT501" s="1"/>
      <c r="DHU501" s="1"/>
      <c r="DHV501" s="1"/>
      <c r="DHW501" s="1"/>
      <c r="DHX501" s="1"/>
      <c r="DHY501" s="1"/>
      <c r="DHZ501" s="1"/>
      <c r="DIA501" s="1"/>
      <c r="DIB501" s="1"/>
      <c r="DIC501" s="1"/>
      <c r="DID501" s="1"/>
      <c r="DIE501" s="1"/>
      <c r="DIF501" s="1"/>
      <c r="DIG501" s="1"/>
      <c r="DIH501" s="1"/>
      <c r="DII501" s="1"/>
      <c r="DIJ501" s="1"/>
      <c r="DIK501" s="1"/>
      <c r="DIL501" s="1"/>
      <c r="DIM501" s="1"/>
      <c r="DIN501" s="1"/>
      <c r="DIO501" s="1"/>
      <c r="DIP501" s="1"/>
      <c r="DIQ501" s="1"/>
      <c r="DIR501" s="1"/>
      <c r="DIS501" s="1"/>
      <c r="DIT501" s="1"/>
      <c r="DIU501" s="1"/>
      <c r="DIV501" s="1"/>
      <c r="DIW501" s="1"/>
      <c r="DIX501" s="1"/>
      <c r="DIY501" s="1"/>
      <c r="DIZ501" s="1"/>
      <c r="DJA501" s="1"/>
      <c r="DJB501" s="1"/>
      <c r="DJC501" s="1"/>
      <c r="DJD501" s="1"/>
      <c r="DJE501" s="1"/>
      <c r="DJF501" s="1"/>
      <c r="DJG501" s="1"/>
      <c r="DJH501" s="1"/>
      <c r="DJI501" s="1"/>
      <c r="DJJ501" s="1"/>
      <c r="DJK501" s="1"/>
      <c r="DJL501" s="1"/>
      <c r="DJM501" s="1"/>
      <c r="DJN501" s="1"/>
      <c r="DJO501" s="1"/>
      <c r="DJP501" s="1"/>
      <c r="DJQ501" s="1"/>
      <c r="DJR501" s="1"/>
      <c r="DJS501" s="1"/>
      <c r="DJT501" s="1"/>
      <c r="DJU501" s="1"/>
      <c r="DJV501" s="1"/>
      <c r="DJW501" s="1"/>
      <c r="DJX501" s="1"/>
      <c r="DJY501" s="1"/>
      <c r="DJZ501" s="1"/>
      <c r="DKA501" s="1"/>
      <c r="DKB501" s="1"/>
      <c r="DKC501" s="1"/>
      <c r="DKD501" s="1"/>
      <c r="DKE501" s="1"/>
      <c r="DKF501" s="1"/>
      <c r="DKG501" s="1"/>
      <c r="DKH501" s="1"/>
      <c r="DKI501" s="1"/>
      <c r="DKJ501" s="1"/>
      <c r="DKK501" s="1"/>
      <c r="DKL501" s="1"/>
      <c r="DKM501" s="1"/>
      <c r="DKN501" s="1"/>
      <c r="DKO501" s="1"/>
      <c r="DKP501" s="1"/>
      <c r="DKQ501" s="1"/>
      <c r="DKR501" s="1"/>
      <c r="DKS501" s="1"/>
      <c r="DKT501" s="1"/>
      <c r="DKU501" s="1"/>
      <c r="DKV501" s="1"/>
      <c r="DKW501" s="1"/>
      <c r="DKX501" s="1"/>
      <c r="DKY501" s="1"/>
      <c r="DKZ501" s="1"/>
      <c r="DLA501" s="1"/>
      <c r="DLB501" s="1"/>
      <c r="DLC501" s="1"/>
      <c r="DLD501" s="1"/>
      <c r="DLE501" s="1"/>
      <c r="DLF501" s="1"/>
      <c r="DLG501" s="1"/>
      <c r="DLH501" s="1"/>
      <c r="DLI501" s="1"/>
      <c r="DLJ501" s="1"/>
      <c r="DLK501" s="1"/>
      <c r="DLL501" s="1"/>
      <c r="DLM501" s="1"/>
      <c r="DLN501" s="1"/>
      <c r="DLO501" s="1"/>
      <c r="DLP501" s="1"/>
      <c r="DLQ501" s="1"/>
      <c r="DLR501" s="1"/>
      <c r="DLS501" s="1"/>
      <c r="DLT501" s="1"/>
      <c r="DLU501" s="1"/>
      <c r="DLV501" s="1"/>
      <c r="DLW501" s="1"/>
      <c r="DLX501" s="1"/>
      <c r="DLY501" s="1"/>
      <c r="DLZ501" s="1"/>
      <c r="DMA501" s="1"/>
      <c r="DMB501" s="1"/>
      <c r="DMC501" s="1"/>
      <c r="DMD501" s="1"/>
      <c r="DME501" s="1"/>
      <c r="DMF501" s="1"/>
      <c r="DMG501" s="1"/>
      <c r="DMH501" s="1"/>
      <c r="DMI501" s="1"/>
      <c r="DMJ501" s="1"/>
      <c r="DMK501" s="1"/>
      <c r="DML501" s="1"/>
      <c r="DMM501" s="1"/>
      <c r="DMN501" s="1"/>
      <c r="DMO501" s="1"/>
      <c r="DMP501" s="1"/>
      <c r="DMQ501" s="1"/>
      <c r="DMR501" s="1"/>
      <c r="DMS501" s="1"/>
      <c r="DMT501" s="1"/>
      <c r="DMU501" s="1"/>
      <c r="DMV501" s="1"/>
      <c r="DMW501" s="1"/>
      <c r="DMX501" s="1"/>
      <c r="DMY501" s="1"/>
      <c r="DMZ501" s="1"/>
      <c r="DNA501" s="1"/>
      <c r="DNB501" s="1"/>
      <c r="DNC501" s="1"/>
      <c r="DND501" s="1"/>
      <c r="DNE501" s="1"/>
      <c r="DNF501" s="1"/>
      <c r="DNG501" s="1"/>
      <c r="DNH501" s="1"/>
      <c r="DNI501" s="1"/>
      <c r="DNJ501" s="1"/>
      <c r="DNK501" s="1"/>
      <c r="DNL501" s="1"/>
      <c r="DNM501" s="1"/>
      <c r="DNN501" s="1"/>
      <c r="DNO501" s="1"/>
      <c r="DNP501" s="1"/>
      <c r="DNQ501" s="1"/>
      <c r="DNR501" s="1"/>
      <c r="DNS501" s="1"/>
      <c r="DNT501" s="1"/>
      <c r="DNU501" s="1"/>
      <c r="DNV501" s="1"/>
      <c r="DNW501" s="1"/>
      <c r="DNX501" s="1"/>
      <c r="DNY501" s="1"/>
      <c r="DNZ501" s="1"/>
      <c r="DOA501" s="1"/>
      <c r="DOB501" s="1"/>
      <c r="DOC501" s="1"/>
      <c r="DOD501" s="1"/>
      <c r="DOE501" s="1"/>
      <c r="DOF501" s="1"/>
      <c r="DOG501" s="1"/>
      <c r="DOH501" s="1"/>
      <c r="DOI501" s="1"/>
      <c r="DOJ501" s="1"/>
      <c r="DOK501" s="1"/>
      <c r="DOL501" s="1"/>
      <c r="DOM501" s="1"/>
      <c r="DON501" s="1"/>
      <c r="DOO501" s="1"/>
      <c r="DOP501" s="1"/>
      <c r="DOQ501" s="1"/>
      <c r="DOR501" s="1"/>
      <c r="DOS501" s="1"/>
      <c r="DOT501" s="1"/>
      <c r="DOU501" s="1"/>
      <c r="DOV501" s="1"/>
      <c r="DOW501" s="1"/>
      <c r="DOX501" s="1"/>
      <c r="DOY501" s="1"/>
      <c r="DOZ501" s="1"/>
      <c r="DPA501" s="1"/>
      <c r="DPB501" s="1"/>
      <c r="DPC501" s="1"/>
      <c r="DPD501" s="1"/>
      <c r="DPE501" s="1"/>
      <c r="DPF501" s="1"/>
      <c r="DPG501" s="1"/>
      <c r="DPH501" s="1"/>
      <c r="DPI501" s="1"/>
      <c r="DPJ501" s="1"/>
      <c r="DPK501" s="1"/>
      <c r="DPL501" s="1"/>
      <c r="DPM501" s="1"/>
      <c r="DPN501" s="1"/>
      <c r="DPO501" s="1"/>
      <c r="DPP501" s="1"/>
      <c r="DPQ501" s="1"/>
      <c r="DPR501" s="1"/>
      <c r="DPS501" s="1"/>
      <c r="DPT501" s="1"/>
      <c r="DPU501" s="1"/>
      <c r="DPV501" s="1"/>
      <c r="DPW501" s="1"/>
      <c r="DPX501" s="1"/>
      <c r="DPY501" s="1"/>
      <c r="DPZ501" s="1"/>
      <c r="DQA501" s="1"/>
      <c r="DQB501" s="1"/>
      <c r="DQC501" s="1"/>
      <c r="DQD501" s="1"/>
      <c r="DQE501" s="1"/>
      <c r="DQF501" s="1"/>
      <c r="DQG501" s="1"/>
      <c r="DQH501" s="1"/>
      <c r="DQI501" s="1"/>
      <c r="DQJ501" s="1"/>
      <c r="DQK501" s="1"/>
      <c r="DQL501" s="1"/>
      <c r="DQM501" s="1"/>
      <c r="DQN501" s="1"/>
      <c r="DQO501" s="1"/>
      <c r="DQP501" s="1"/>
      <c r="DQQ501" s="1"/>
      <c r="DQR501" s="1"/>
      <c r="DQS501" s="1"/>
      <c r="DQT501" s="1"/>
      <c r="DQU501" s="1"/>
      <c r="DQV501" s="1"/>
      <c r="DQW501" s="1"/>
      <c r="DQX501" s="1"/>
      <c r="DQY501" s="1"/>
      <c r="DQZ501" s="1"/>
      <c r="DRA501" s="1"/>
      <c r="DRB501" s="1"/>
      <c r="DRC501" s="1"/>
      <c r="DRD501" s="1"/>
      <c r="DRE501" s="1"/>
      <c r="DRF501" s="1"/>
      <c r="DRG501" s="1"/>
      <c r="DRH501" s="1"/>
      <c r="DRI501" s="1"/>
      <c r="DRJ501" s="1"/>
      <c r="DRK501" s="1"/>
      <c r="DRL501" s="1"/>
      <c r="DRM501" s="1"/>
      <c r="DRN501" s="1"/>
      <c r="DRO501" s="1"/>
      <c r="DRP501" s="1"/>
      <c r="DRQ501" s="1"/>
      <c r="DRR501" s="1"/>
      <c r="DRS501" s="1"/>
      <c r="DRT501" s="1"/>
      <c r="DRU501" s="1"/>
      <c r="DRV501" s="1"/>
      <c r="DRW501" s="1"/>
      <c r="DRX501" s="1"/>
      <c r="DRY501" s="1"/>
      <c r="DRZ501" s="1"/>
      <c r="DSA501" s="1"/>
      <c r="DSB501" s="1"/>
      <c r="DSC501" s="1"/>
      <c r="DSD501" s="1"/>
      <c r="DSE501" s="1"/>
      <c r="DSF501" s="1"/>
      <c r="DSG501" s="1"/>
      <c r="DSH501" s="1"/>
      <c r="DSI501" s="1"/>
      <c r="DSJ501" s="1"/>
      <c r="DSK501" s="1"/>
      <c r="DSL501" s="1"/>
      <c r="DSM501" s="1"/>
      <c r="DSN501" s="1"/>
      <c r="DSO501" s="1"/>
      <c r="DSP501" s="1"/>
      <c r="DSQ501" s="1"/>
      <c r="DSR501" s="1"/>
      <c r="DSS501" s="1"/>
      <c r="DST501" s="1"/>
      <c r="DSU501" s="1"/>
      <c r="DSV501" s="1"/>
      <c r="DSW501" s="1"/>
      <c r="DSX501" s="1"/>
      <c r="DSY501" s="1"/>
      <c r="DSZ501" s="1"/>
      <c r="DTA501" s="1"/>
      <c r="DTB501" s="1"/>
      <c r="DTC501" s="1"/>
      <c r="DTD501" s="1"/>
      <c r="DTE501" s="1"/>
      <c r="DTF501" s="1"/>
      <c r="DTG501" s="1"/>
      <c r="DTH501" s="1"/>
      <c r="DTI501" s="1"/>
      <c r="DTJ501" s="1"/>
      <c r="DTK501" s="1"/>
      <c r="DTL501" s="1"/>
      <c r="DTM501" s="1"/>
      <c r="DTN501" s="1"/>
      <c r="DTO501" s="1"/>
      <c r="DTP501" s="1"/>
      <c r="DTQ501" s="1"/>
      <c r="DTR501" s="1"/>
      <c r="DTS501" s="1"/>
      <c r="DTT501" s="1"/>
      <c r="DTU501" s="1"/>
      <c r="DTV501" s="1"/>
      <c r="DTW501" s="1"/>
      <c r="DTX501" s="1"/>
      <c r="DTY501" s="1"/>
      <c r="DTZ501" s="1"/>
      <c r="DUA501" s="1"/>
      <c r="DUB501" s="1"/>
      <c r="DUC501" s="1"/>
      <c r="DUD501" s="1"/>
      <c r="DUE501" s="1"/>
      <c r="DUF501" s="1"/>
      <c r="DUG501" s="1"/>
      <c r="DUH501" s="1"/>
      <c r="DUI501" s="1"/>
      <c r="DUJ501" s="1"/>
      <c r="DUK501" s="1"/>
      <c r="DUL501" s="1"/>
      <c r="DUM501" s="1"/>
      <c r="DUN501" s="1"/>
      <c r="DUO501" s="1"/>
      <c r="DUP501" s="1"/>
      <c r="DUQ501" s="1"/>
      <c r="DUR501" s="1"/>
      <c r="DUS501" s="1"/>
      <c r="DUT501" s="1"/>
      <c r="DUU501" s="1"/>
      <c r="DUV501" s="1"/>
      <c r="DUW501" s="1"/>
      <c r="DUX501" s="1"/>
      <c r="DUY501" s="1"/>
      <c r="DUZ501" s="1"/>
      <c r="DVA501" s="1"/>
      <c r="DVB501" s="1"/>
      <c r="DVC501" s="1"/>
      <c r="DVD501" s="1"/>
      <c r="DVE501" s="1"/>
      <c r="DVF501" s="1"/>
      <c r="DVG501" s="1"/>
      <c r="DVH501" s="1"/>
      <c r="DVI501" s="1"/>
      <c r="DVJ501" s="1"/>
      <c r="DVK501" s="1"/>
      <c r="DVL501" s="1"/>
      <c r="DVM501" s="1"/>
      <c r="DVN501" s="1"/>
      <c r="DVO501" s="1"/>
      <c r="DVP501" s="1"/>
      <c r="DVQ501" s="1"/>
      <c r="DVR501" s="1"/>
      <c r="DVS501" s="1"/>
      <c r="DVT501" s="1"/>
      <c r="DVU501" s="1"/>
      <c r="DVV501" s="1"/>
      <c r="DVW501" s="1"/>
      <c r="DVX501" s="1"/>
      <c r="DVY501" s="1"/>
      <c r="DVZ501" s="1"/>
      <c r="DWA501" s="1"/>
      <c r="DWB501" s="1"/>
      <c r="DWC501" s="1"/>
      <c r="DWD501" s="1"/>
      <c r="DWE501" s="1"/>
      <c r="DWF501" s="1"/>
      <c r="DWG501" s="1"/>
      <c r="DWH501" s="1"/>
      <c r="DWI501" s="1"/>
      <c r="DWJ501" s="1"/>
      <c r="DWK501" s="1"/>
      <c r="DWL501" s="1"/>
      <c r="DWM501" s="1"/>
      <c r="DWN501" s="1"/>
      <c r="DWO501" s="1"/>
      <c r="DWP501" s="1"/>
      <c r="DWQ501" s="1"/>
      <c r="DWR501" s="1"/>
      <c r="DWS501" s="1"/>
      <c r="DWT501" s="1"/>
      <c r="DWU501" s="1"/>
      <c r="DWV501" s="1"/>
      <c r="DWW501" s="1"/>
      <c r="DWX501" s="1"/>
      <c r="DWY501" s="1"/>
      <c r="DWZ501" s="1"/>
      <c r="DXA501" s="1"/>
      <c r="DXB501" s="1"/>
      <c r="DXC501" s="1"/>
      <c r="DXD501" s="1"/>
      <c r="DXE501" s="1"/>
      <c r="DXF501" s="1"/>
      <c r="DXG501" s="1"/>
      <c r="DXH501" s="1"/>
      <c r="DXI501" s="1"/>
      <c r="DXJ501" s="1"/>
      <c r="DXK501" s="1"/>
      <c r="DXL501" s="1"/>
      <c r="DXM501" s="1"/>
      <c r="DXN501" s="1"/>
      <c r="DXO501" s="1"/>
      <c r="DXP501" s="1"/>
      <c r="DXQ501" s="1"/>
      <c r="DXR501" s="1"/>
      <c r="DXS501" s="1"/>
      <c r="DXT501" s="1"/>
      <c r="DXU501" s="1"/>
      <c r="DXV501" s="1"/>
      <c r="DXW501" s="1"/>
      <c r="DXX501" s="1"/>
      <c r="DXY501" s="1"/>
      <c r="DXZ501" s="1"/>
      <c r="DYA501" s="1"/>
      <c r="DYB501" s="1"/>
      <c r="DYC501" s="1"/>
      <c r="DYD501" s="1"/>
      <c r="DYE501" s="1"/>
      <c r="DYF501" s="1"/>
      <c r="DYG501" s="1"/>
      <c r="DYH501" s="1"/>
      <c r="DYI501" s="1"/>
      <c r="DYJ501" s="1"/>
      <c r="DYK501" s="1"/>
      <c r="DYL501" s="1"/>
      <c r="DYM501" s="1"/>
      <c r="DYN501" s="1"/>
      <c r="DYO501" s="1"/>
      <c r="DYP501" s="1"/>
      <c r="DYQ501" s="1"/>
      <c r="DYR501" s="1"/>
      <c r="DYS501" s="1"/>
      <c r="DYT501" s="1"/>
      <c r="DYU501" s="1"/>
      <c r="DYV501" s="1"/>
      <c r="DYW501" s="1"/>
      <c r="DYX501" s="1"/>
      <c r="DYY501" s="1"/>
      <c r="DYZ501" s="1"/>
      <c r="DZA501" s="1"/>
      <c r="DZB501" s="1"/>
      <c r="DZC501" s="1"/>
      <c r="DZD501" s="1"/>
      <c r="DZE501" s="1"/>
      <c r="DZF501" s="1"/>
      <c r="DZG501" s="1"/>
      <c r="DZH501" s="1"/>
      <c r="DZI501" s="1"/>
      <c r="DZJ501" s="1"/>
      <c r="DZK501" s="1"/>
      <c r="DZL501" s="1"/>
      <c r="DZM501" s="1"/>
      <c r="DZN501" s="1"/>
      <c r="DZO501" s="1"/>
      <c r="DZP501" s="1"/>
      <c r="DZQ501" s="1"/>
      <c r="DZR501" s="1"/>
      <c r="DZS501" s="1"/>
      <c r="DZT501" s="1"/>
      <c r="DZU501" s="1"/>
      <c r="DZV501" s="1"/>
      <c r="DZW501" s="1"/>
      <c r="DZX501" s="1"/>
      <c r="DZY501" s="1"/>
      <c r="DZZ501" s="1"/>
      <c r="EAA501" s="1"/>
      <c r="EAB501" s="1"/>
      <c r="EAC501" s="1"/>
      <c r="EAD501" s="1"/>
      <c r="EAE501" s="1"/>
      <c r="EAF501" s="1"/>
      <c r="EAG501" s="1"/>
      <c r="EAH501" s="1"/>
      <c r="EAI501" s="1"/>
      <c r="EAJ501" s="1"/>
      <c r="EAK501" s="1"/>
      <c r="EAL501" s="1"/>
      <c r="EAM501" s="1"/>
      <c r="EAN501" s="1"/>
      <c r="EAO501" s="1"/>
      <c r="EAP501" s="1"/>
      <c r="EAQ501" s="1"/>
      <c r="EAR501" s="1"/>
      <c r="EAS501" s="1"/>
      <c r="EAT501" s="1"/>
      <c r="EAU501" s="1"/>
      <c r="EAV501" s="1"/>
      <c r="EAW501" s="1"/>
      <c r="EAX501" s="1"/>
      <c r="EAY501" s="1"/>
      <c r="EAZ501" s="1"/>
      <c r="EBA501" s="1"/>
      <c r="EBB501" s="1"/>
      <c r="EBC501" s="1"/>
      <c r="EBD501" s="1"/>
      <c r="EBE501" s="1"/>
      <c r="EBF501" s="1"/>
      <c r="EBG501" s="1"/>
      <c r="EBH501" s="1"/>
      <c r="EBI501" s="1"/>
      <c r="EBJ501" s="1"/>
      <c r="EBK501" s="1"/>
      <c r="EBL501" s="1"/>
      <c r="EBM501" s="1"/>
      <c r="EBN501" s="1"/>
      <c r="EBO501" s="1"/>
      <c r="EBP501" s="1"/>
      <c r="EBQ501" s="1"/>
      <c r="EBR501" s="1"/>
      <c r="EBS501" s="1"/>
      <c r="EBT501" s="1"/>
      <c r="EBU501" s="1"/>
      <c r="EBV501" s="1"/>
      <c r="EBW501" s="1"/>
      <c r="EBX501" s="1"/>
      <c r="EBY501" s="1"/>
      <c r="EBZ501" s="1"/>
      <c r="ECA501" s="1"/>
      <c r="ECB501" s="1"/>
      <c r="ECC501" s="1"/>
      <c r="ECD501" s="1"/>
      <c r="ECE501" s="1"/>
      <c r="ECF501" s="1"/>
      <c r="ECG501" s="1"/>
      <c r="ECH501" s="1"/>
      <c r="ECI501" s="1"/>
      <c r="ECJ501" s="1"/>
      <c r="ECK501" s="1"/>
      <c r="ECL501" s="1"/>
      <c r="ECM501" s="1"/>
      <c r="ECN501" s="1"/>
      <c r="ECO501" s="1"/>
      <c r="ECP501" s="1"/>
      <c r="ECQ501" s="1"/>
      <c r="ECR501" s="1"/>
      <c r="ECS501" s="1"/>
      <c r="ECT501" s="1"/>
      <c r="ECU501" s="1"/>
      <c r="ECV501" s="1"/>
      <c r="ECW501" s="1"/>
      <c r="ECX501" s="1"/>
      <c r="ECY501" s="1"/>
      <c r="ECZ501" s="1"/>
      <c r="EDA501" s="1"/>
      <c r="EDB501" s="1"/>
      <c r="EDC501" s="1"/>
      <c r="EDD501" s="1"/>
      <c r="EDE501" s="1"/>
      <c r="EDF501" s="1"/>
      <c r="EDG501" s="1"/>
      <c r="EDH501" s="1"/>
      <c r="EDI501" s="1"/>
      <c r="EDJ501" s="1"/>
      <c r="EDK501" s="1"/>
      <c r="EDL501" s="1"/>
      <c r="EDM501" s="1"/>
      <c r="EDN501" s="1"/>
      <c r="EDO501" s="1"/>
      <c r="EDP501" s="1"/>
      <c r="EDQ501" s="1"/>
      <c r="EDR501" s="1"/>
      <c r="EDS501" s="1"/>
      <c r="EDT501" s="1"/>
      <c r="EDU501" s="1"/>
      <c r="EDV501" s="1"/>
      <c r="EDW501" s="1"/>
      <c r="EDX501" s="1"/>
      <c r="EDY501" s="1"/>
      <c r="EDZ501" s="1"/>
      <c r="EEA501" s="1"/>
      <c r="EEB501" s="1"/>
      <c r="EEC501" s="1"/>
      <c r="EED501" s="1"/>
      <c r="EEE501" s="1"/>
      <c r="EEF501" s="1"/>
      <c r="EEG501" s="1"/>
      <c r="EEH501" s="1"/>
      <c r="EEI501" s="1"/>
      <c r="EEJ501" s="1"/>
      <c r="EEK501" s="1"/>
      <c r="EEL501" s="1"/>
      <c r="EEM501" s="1"/>
      <c r="EEN501" s="1"/>
      <c r="EEO501" s="1"/>
      <c r="EEP501" s="1"/>
      <c r="EEQ501" s="1"/>
      <c r="EER501" s="1"/>
      <c r="EES501" s="1"/>
      <c r="EET501" s="1"/>
      <c r="EEU501" s="1"/>
      <c r="EEV501" s="1"/>
      <c r="EEW501" s="1"/>
      <c r="EEX501" s="1"/>
      <c r="EEY501" s="1"/>
      <c r="EEZ501" s="1"/>
      <c r="EFA501" s="1"/>
      <c r="EFB501" s="1"/>
      <c r="EFC501" s="1"/>
      <c r="EFD501" s="1"/>
      <c r="EFE501" s="1"/>
      <c r="EFF501" s="1"/>
      <c r="EFG501" s="1"/>
      <c r="EFH501" s="1"/>
      <c r="EFI501" s="1"/>
      <c r="EFJ501" s="1"/>
      <c r="EFK501" s="1"/>
      <c r="EFL501" s="1"/>
      <c r="EFM501" s="1"/>
      <c r="EFN501" s="1"/>
      <c r="EFO501" s="1"/>
      <c r="EFP501" s="1"/>
      <c r="EFQ501" s="1"/>
      <c r="EFR501" s="1"/>
      <c r="EFS501" s="1"/>
      <c r="EFT501" s="1"/>
      <c r="EFU501" s="1"/>
      <c r="EFV501" s="1"/>
      <c r="EFW501" s="1"/>
      <c r="EFX501" s="1"/>
      <c r="EFY501" s="1"/>
      <c r="EFZ501" s="1"/>
      <c r="EGA501" s="1"/>
      <c r="EGB501" s="1"/>
      <c r="EGC501" s="1"/>
      <c r="EGD501" s="1"/>
      <c r="EGE501" s="1"/>
      <c r="EGF501" s="1"/>
      <c r="EGG501" s="1"/>
      <c r="EGH501" s="1"/>
      <c r="EGI501" s="1"/>
      <c r="EGJ501" s="1"/>
      <c r="EGK501" s="1"/>
      <c r="EGL501" s="1"/>
      <c r="EGM501" s="1"/>
      <c r="EGN501" s="1"/>
      <c r="EGO501" s="1"/>
      <c r="EGP501" s="1"/>
      <c r="EGQ501" s="1"/>
      <c r="EGR501" s="1"/>
      <c r="EGS501" s="1"/>
      <c r="EGT501" s="1"/>
      <c r="EGU501" s="1"/>
      <c r="EGV501" s="1"/>
      <c r="EGW501" s="1"/>
      <c r="EGX501" s="1"/>
      <c r="EGY501" s="1"/>
      <c r="EGZ501" s="1"/>
      <c r="EHA501" s="1"/>
      <c r="EHB501" s="1"/>
      <c r="EHC501" s="1"/>
      <c r="EHD501" s="1"/>
      <c r="EHE501" s="1"/>
      <c r="EHF501" s="1"/>
      <c r="EHG501" s="1"/>
      <c r="EHH501" s="1"/>
      <c r="EHI501" s="1"/>
      <c r="EHJ501" s="1"/>
      <c r="EHK501" s="1"/>
      <c r="EHL501" s="1"/>
      <c r="EHM501" s="1"/>
      <c r="EHN501" s="1"/>
      <c r="EHO501" s="1"/>
      <c r="EHP501" s="1"/>
      <c r="EHQ501" s="1"/>
      <c r="EHR501" s="1"/>
      <c r="EHS501" s="1"/>
      <c r="EHT501" s="1"/>
      <c r="EHU501" s="1"/>
      <c r="EHV501" s="1"/>
      <c r="EHW501" s="1"/>
      <c r="EHX501" s="1"/>
      <c r="EHY501" s="1"/>
      <c r="EHZ501" s="1"/>
      <c r="EIA501" s="1"/>
      <c r="EIB501" s="1"/>
      <c r="EIC501" s="1"/>
      <c r="EID501" s="1"/>
      <c r="EIE501" s="1"/>
      <c r="EIF501" s="1"/>
      <c r="EIG501" s="1"/>
      <c r="EIH501" s="1"/>
      <c r="EII501" s="1"/>
      <c r="EIJ501" s="1"/>
      <c r="EIK501" s="1"/>
      <c r="EIL501" s="1"/>
      <c r="EIM501" s="1"/>
      <c r="EIN501" s="1"/>
      <c r="EIO501" s="1"/>
      <c r="EIP501" s="1"/>
      <c r="EIQ501" s="1"/>
      <c r="EIR501" s="1"/>
      <c r="EIS501" s="1"/>
      <c r="EIT501" s="1"/>
      <c r="EIU501" s="1"/>
      <c r="EIV501" s="1"/>
      <c r="EIW501" s="1"/>
      <c r="EIX501" s="1"/>
      <c r="EIY501" s="1"/>
      <c r="EIZ501" s="1"/>
      <c r="EJA501" s="1"/>
      <c r="EJB501" s="1"/>
      <c r="EJC501" s="1"/>
      <c r="EJD501" s="1"/>
      <c r="EJE501" s="1"/>
      <c r="EJF501" s="1"/>
      <c r="EJG501" s="1"/>
      <c r="EJH501" s="1"/>
      <c r="EJI501" s="1"/>
      <c r="EJJ501" s="1"/>
      <c r="EJK501" s="1"/>
      <c r="EJL501" s="1"/>
      <c r="EJM501" s="1"/>
      <c r="EJN501" s="1"/>
      <c r="EJO501" s="1"/>
      <c r="EJP501" s="1"/>
      <c r="EJQ501" s="1"/>
      <c r="EJR501" s="1"/>
      <c r="EJS501" s="1"/>
      <c r="EJT501" s="1"/>
      <c r="EJU501" s="1"/>
      <c r="EJV501" s="1"/>
      <c r="EJW501" s="1"/>
      <c r="EJX501" s="1"/>
      <c r="EJY501" s="1"/>
      <c r="EJZ501" s="1"/>
      <c r="EKA501" s="1"/>
      <c r="EKB501" s="1"/>
      <c r="EKC501" s="1"/>
      <c r="EKD501" s="1"/>
      <c r="EKE501" s="1"/>
      <c r="EKF501" s="1"/>
      <c r="EKG501" s="1"/>
      <c r="EKH501" s="1"/>
      <c r="EKI501" s="1"/>
      <c r="EKJ501" s="1"/>
      <c r="EKK501" s="1"/>
      <c r="EKL501" s="1"/>
      <c r="EKM501" s="1"/>
      <c r="EKN501" s="1"/>
      <c r="EKO501" s="1"/>
      <c r="EKP501" s="1"/>
      <c r="EKQ501" s="1"/>
      <c r="EKR501" s="1"/>
      <c r="EKS501" s="1"/>
      <c r="EKT501" s="1"/>
      <c r="EKU501" s="1"/>
      <c r="EKV501" s="1"/>
      <c r="EKW501" s="1"/>
      <c r="EKX501" s="1"/>
      <c r="EKY501" s="1"/>
      <c r="EKZ501" s="1"/>
      <c r="ELA501" s="1"/>
      <c r="ELB501" s="1"/>
      <c r="ELC501" s="1"/>
      <c r="ELD501" s="1"/>
      <c r="ELE501" s="1"/>
      <c r="ELF501" s="1"/>
      <c r="ELG501" s="1"/>
      <c r="ELH501" s="1"/>
      <c r="ELI501" s="1"/>
      <c r="ELJ501" s="1"/>
      <c r="ELK501" s="1"/>
      <c r="ELL501" s="1"/>
      <c r="ELM501" s="1"/>
      <c r="ELN501" s="1"/>
      <c r="ELO501" s="1"/>
      <c r="ELP501" s="1"/>
      <c r="ELQ501" s="1"/>
      <c r="ELR501" s="1"/>
      <c r="ELS501" s="1"/>
      <c r="ELT501" s="1"/>
      <c r="ELU501" s="1"/>
      <c r="ELV501" s="1"/>
      <c r="ELW501" s="1"/>
      <c r="ELX501" s="1"/>
      <c r="ELY501" s="1"/>
      <c r="ELZ501" s="1"/>
      <c r="EMA501" s="1"/>
      <c r="EMB501" s="1"/>
      <c r="EMC501" s="1"/>
      <c r="EMD501" s="1"/>
      <c r="EME501" s="1"/>
      <c r="EMF501" s="1"/>
      <c r="EMG501" s="1"/>
      <c r="EMH501" s="1"/>
      <c r="EMI501" s="1"/>
      <c r="EMJ501" s="1"/>
      <c r="EMK501" s="1"/>
      <c r="EML501" s="1"/>
      <c r="EMM501" s="1"/>
      <c r="EMN501" s="1"/>
      <c r="EMO501" s="1"/>
      <c r="EMP501" s="1"/>
      <c r="EMQ501" s="1"/>
      <c r="EMR501" s="1"/>
      <c r="EMS501" s="1"/>
      <c r="EMT501" s="1"/>
      <c r="EMU501" s="1"/>
      <c r="EMV501" s="1"/>
      <c r="EMW501" s="1"/>
      <c r="EMX501" s="1"/>
      <c r="EMY501" s="1"/>
      <c r="EMZ501" s="1"/>
      <c r="ENA501" s="1"/>
      <c r="ENB501" s="1"/>
      <c r="ENC501" s="1"/>
      <c r="END501" s="1"/>
      <c r="ENE501" s="1"/>
      <c r="ENF501" s="1"/>
      <c r="ENG501" s="1"/>
      <c r="ENH501" s="1"/>
      <c r="ENI501" s="1"/>
      <c r="ENJ501" s="1"/>
      <c r="ENK501" s="1"/>
      <c r="ENL501" s="1"/>
      <c r="ENM501" s="1"/>
      <c r="ENN501" s="1"/>
      <c r="ENO501" s="1"/>
      <c r="ENP501" s="1"/>
      <c r="ENQ501" s="1"/>
      <c r="ENR501" s="1"/>
      <c r="ENS501" s="1"/>
      <c r="ENT501" s="1"/>
      <c r="ENU501" s="1"/>
      <c r="ENV501" s="1"/>
      <c r="ENW501" s="1"/>
      <c r="ENX501" s="1"/>
      <c r="ENY501" s="1"/>
      <c r="ENZ501" s="1"/>
      <c r="EOA501" s="1"/>
      <c r="EOB501" s="1"/>
      <c r="EOC501" s="1"/>
      <c r="EOD501" s="1"/>
      <c r="EOE501" s="1"/>
      <c r="EOF501" s="1"/>
      <c r="EOG501" s="1"/>
      <c r="EOH501" s="1"/>
      <c r="EOI501" s="1"/>
      <c r="EOJ501" s="1"/>
      <c r="EOK501" s="1"/>
      <c r="EOL501" s="1"/>
      <c r="EOM501" s="1"/>
      <c r="EON501" s="1"/>
      <c r="EOO501" s="1"/>
      <c r="EOP501" s="1"/>
      <c r="EOQ501" s="1"/>
      <c r="EOR501" s="1"/>
      <c r="EOS501" s="1"/>
      <c r="EOT501" s="1"/>
      <c r="EOU501" s="1"/>
      <c r="EOV501" s="1"/>
      <c r="EOW501" s="1"/>
      <c r="EOX501" s="1"/>
      <c r="EOY501" s="1"/>
      <c r="EOZ501" s="1"/>
      <c r="EPA501" s="1"/>
      <c r="EPB501" s="1"/>
      <c r="EPC501" s="1"/>
      <c r="EPD501" s="1"/>
      <c r="EPE501" s="1"/>
      <c r="EPF501" s="1"/>
      <c r="EPG501" s="1"/>
      <c r="EPH501" s="1"/>
      <c r="EPI501" s="1"/>
      <c r="EPJ501" s="1"/>
      <c r="EPK501" s="1"/>
      <c r="EPL501" s="1"/>
      <c r="EPM501" s="1"/>
      <c r="EPN501" s="1"/>
      <c r="EPO501" s="1"/>
      <c r="EPP501" s="1"/>
      <c r="EPQ501" s="1"/>
      <c r="EPR501" s="1"/>
      <c r="EPS501" s="1"/>
      <c r="EPT501" s="1"/>
      <c r="EPU501" s="1"/>
      <c r="EPV501" s="1"/>
      <c r="EPW501" s="1"/>
      <c r="EPX501" s="1"/>
      <c r="EPY501" s="1"/>
      <c r="EPZ501" s="1"/>
      <c r="EQA501" s="1"/>
      <c r="EQB501" s="1"/>
      <c r="EQC501" s="1"/>
      <c r="EQD501" s="1"/>
      <c r="EQE501" s="1"/>
      <c r="EQF501" s="1"/>
      <c r="EQG501" s="1"/>
      <c r="EQH501" s="1"/>
      <c r="EQI501" s="1"/>
      <c r="EQJ501" s="1"/>
      <c r="EQK501" s="1"/>
      <c r="EQL501" s="1"/>
      <c r="EQM501" s="1"/>
      <c r="EQN501" s="1"/>
      <c r="EQO501" s="1"/>
      <c r="EQP501" s="1"/>
      <c r="EQQ501" s="1"/>
      <c r="EQR501" s="1"/>
      <c r="EQS501" s="1"/>
      <c r="EQT501" s="1"/>
      <c r="EQU501" s="1"/>
      <c r="EQV501" s="1"/>
      <c r="EQW501" s="1"/>
      <c r="EQX501" s="1"/>
      <c r="EQY501" s="1"/>
      <c r="EQZ501" s="1"/>
      <c r="ERA501" s="1"/>
      <c r="ERB501" s="1"/>
      <c r="ERC501" s="1"/>
      <c r="ERD501" s="1"/>
      <c r="ERE501" s="1"/>
      <c r="ERF501" s="1"/>
      <c r="ERG501" s="1"/>
      <c r="ERH501" s="1"/>
      <c r="ERI501" s="1"/>
      <c r="ERJ501" s="1"/>
      <c r="ERK501" s="1"/>
      <c r="ERL501" s="1"/>
      <c r="ERM501" s="1"/>
      <c r="ERN501" s="1"/>
      <c r="ERO501" s="1"/>
      <c r="ERP501" s="1"/>
      <c r="ERQ501" s="1"/>
      <c r="ERR501" s="1"/>
      <c r="ERS501" s="1"/>
      <c r="ERT501" s="1"/>
      <c r="ERU501" s="1"/>
      <c r="ERV501" s="1"/>
      <c r="ERW501" s="1"/>
      <c r="ERX501" s="1"/>
      <c r="ERY501" s="1"/>
      <c r="ERZ501" s="1"/>
      <c r="ESA501" s="1"/>
      <c r="ESB501" s="1"/>
      <c r="ESC501" s="1"/>
      <c r="ESD501" s="1"/>
      <c r="ESE501" s="1"/>
      <c r="ESF501" s="1"/>
      <c r="ESG501" s="1"/>
      <c r="ESH501" s="1"/>
      <c r="ESI501" s="1"/>
      <c r="ESJ501" s="1"/>
      <c r="ESK501" s="1"/>
      <c r="ESL501" s="1"/>
      <c r="ESM501" s="1"/>
      <c r="ESN501" s="1"/>
      <c r="ESO501" s="1"/>
      <c r="ESP501" s="1"/>
      <c r="ESQ501" s="1"/>
      <c r="ESR501" s="1"/>
      <c r="ESS501" s="1"/>
      <c r="EST501" s="1"/>
      <c r="ESU501" s="1"/>
      <c r="ESV501" s="1"/>
      <c r="ESW501" s="1"/>
      <c r="ESX501" s="1"/>
      <c r="ESY501" s="1"/>
      <c r="ESZ501" s="1"/>
      <c r="ETA501" s="1"/>
      <c r="ETB501" s="1"/>
      <c r="ETC501" s="1"/>
      <c r="ETD501" s="1"/>
      <c r="ETE501" s="1"/>
      <c r="ETF501" s="1"/>
      <c r="ETG501" s="1"/>
      <c r="ETH501" s="1"/>
      <c r="ETI501" s="1"/>
      <c r="ETJ501" s="1"/>
      <c r="ETK501" s="1"/>
      <c r="ETL501" s="1"/>
      <c r="ETM501" s="1"/>
      <c r="ETN501" s="1"/>
      <c r="ETO501" s="1"/>
      <c r="ETP501" s="1"/>
      <c r="ETQ501" s="1"/>
      <c r="ETR501" s="1"/>
      <c r="ETS501" s="1"/>
      <c r="ETT501" s="1"/>
      <c r="ETU501" s="1"/>
      <c r="ETV501" s="1"/>
      <c r="ETW501" s="1"/>
      <c r="ETX501" s="1"/>
      <c r="ETY501" s="1"/>
      <c r="ETZ501" s="1"/>
      <c r="EUA501" s="1"/>
      <c r="EUB501" s="1"/>
      <c r="EUC501" s="1"/>
      <c r="EUD501" s="1"/>
      <c r="EUE501" s="1"/>
      <c r="EUF501" s="1"/>
      <c r="EUG501" s="1"/>
      <c r="EUH501" s="1"/>
      <c r="EUI501" s="1"/>
      <c r="EUJ501" s="1"/>
      <c r="EUK501" s="1"/>
      <c r="EUL501" s="1"/>
      <c r="EUM501" s="1"/>
      <c r="EUN501" s="1"/>
      <c r="EUO501" s="1"/>
      <c r="EUP501" s="1"/>
      <c r="EUQ501" s="1"/>
      <c r="EUR501" s="1"/>
      <c r="EUS501" s="1"/>
      <c r="EUT501" s="1"/>
      <c r="EUU501" s="1"/>
      <c r="EUV501" s="1"/>
      <c r="EUW501" s="1"/>
      <c r="EUX501" s="1"/>
      <c r="EUY501" s="1"/>
      <c r="EUZ501" s="1"/>
      <c r="EVA501" s="1"/>
      <c r="EVB501" s="1"/>
      <c r="EVC501" s="1"/>
      <c r="EVD501" s="1"/>
      <c r="EVE501" s="1"/>
      <c r="EVF501" s="1"/>
      <c r="EVG501" s="1"/>
      <c r="EVH501" s="1"/>
      <c r="EVI501" s="1"/>
      <c r="EVJ501" s="1"/>
      <c r="EVK501" s="1"/>
      <c r="EVL501" s="1"/>
      <c r="EVM501" s="1"/>
      <c r="EVN501" s="1"/>
      <c r="EVO501" s="1"/>
      <c r="EVP501" s="1"/>
      <c r="EVQ501" s="1"/>
      <c r="EVR501" s="1"/>
      <c r="EVS501" s="1"/>
      <c r="EVT501" s="1"/>
      <c r="EVU501" s="1"/>
      <c r="EVV501" s="1"/>
      <c r="EVW501" s="1"/>
      <c r="EVX501" s="1"/>
      <c r="EVY501" s="1"/>
      <c r="EVZ501" s="1"/>
      <c r="EWA501" s="1"/>
      <c r="EWB501" s="1"/>
      <c r="EWC501" s="1"/>
      <c r="EWD501" s="1"/>
      <c r="EWE501" s="1"/>
      <c r="EWF501" s="1"/>
      <c r="EWG501" s="1"/>
      <c r="EWH501" s="1"/>
      <c r="EWI501" s="1"/>
      <c r="EWJ501" s="1"/>
      <c r="EWK501" s="1"/>
      <c r="EWL501" s="1"/>
      <c r="EWM501" s="1"/>
      <c r="EWN501" s="1"/>
      <c r="EWO501" s="1"/>
      <c r="EWP501" s="1"/>
      <c r="EWQ501" s="1"/>
      <c r="EWR501" s="1"/>
      <c r="EWS501" s="1"/>
      <c r="EWT501" s="1"/>
      <c r="EWU501" s="1"/>
      <c r="EWV501" s="1"/>
      <c r="EWW501" s="1"/>
      <c r="EWX501" s="1"/>
      <c r="EWY501" s="1"/>
      <c r="EWZ501" s="1"/>
      <c r="EXA501" s="1"/>
      <c r="EXB501" s="1"/>
      <c r="EXC501" s="1"/>
      <c r="EXD501" s="1"/>
      <c r="EXE501" s="1"/>
      <c r="EXF501" s="1"/>
      <c r="EXG501" s="1"/>
      <c r="EXH501" s="1"/>
      <c r="EXI501" s="1"/>
      <c r="EXJ501" s="1"/>
      <c r="EXK501" s="1"/>
      <c r="EXL501" s="1"/>
      <c r="EXM501" s="1"/>
      <c r="EXN501" s="1"/>
      <c r="EXO501" s="1"/>
      <c r="EXP501" s="1"/>
      <c r="EXQ501" s="1"/>
      <c r="EXR501" s="1"/>
      <c r="EXS501" s="1"/>
      <c r="EXT501" s="1"/>
      <c r="EXU501" s="1"/>
      <c r="EXV501" s="1"/>
      <c r="EXW501" s="1"/>
      <c r="EXX501" s="1"/>
      <c r="EXY501" s="1"/>
      <c r="EXZ501" s="1"/>
      <c r="EYA501" s="1"/>
      <c r="EYB501" s="1"/>
      <c r="EYC501" s="1"/>
      <c r="EYD501" s="1"/>
      <c r="EYE501" s="1"/>
      <c r="EYF501" s="1"/>
      <c r="EYG501" s="1"/>
      <c r="EYH501" s="1"/>
      <c r="EYI501" s="1"/>
      <c r="EYJ501" s="1"/>
      <c r="EYK501" s="1"/>
      <c r="EYL501" s="1"/>
      <c r="EYM501" s="1"/>
      <c r="EYN501" s="1"/>
      <c r="EYO501" s="1"/>
      <c r="EYP501" s="1"/>
      <c r="EYQ501" s="1"/>
      <c r="EYR501" s="1"/>
      <c r="EYS501" s="1"/>
      <c r="EYT501" s="1"/>
      <c r="EYU501" s="1"/>
      <c r="EYV501" s="1"/>
      <c r="EYW501" s="1"/>
      <c r="EYX501" s="1"/>
      <c r="EYY501" s="1"/>
      <c r="EYZ501" s="1"/>
      <c r="EZA501" s="1"/>
      <c r="EZB501" s="1"/>
      <c r="EZC501" s="1"/>
      <c r="EZD501" s="1"/>
      <c r="EZE501" s="1"/>
      <c r="EZF501" s="1"/>
      <c r="EZG501" s="1"/>
      <c r="EZH501" s="1"/>
      <c r="EZI501" s="1"/>
      <c r="EZJ501" s="1"/>
      <c r="EZK501" s="1"/>
      <c r="EZL501" s="1"/>
      <c r="EZM501" s="1"/>
      <c r="EZN501" s="1"/>
      <c r="EZO501" s="1"/>
      <c r="EZP501" s="1"/>
      <c r="EZQ501" s="1"/>
      <c r="EZR501" s="1"/>
      <c r="EZS501" s="1"/>
      <c r="EZT501" s="1"/>
      <c r="EZU501" s="1"/>
      <c r="EZV501" s="1"/>
      <c r="EZW501" s="1"/>
      <c r="EZX501" s="1"/>
      <c r="EZY501" s="1"/>
      <c r="EZZ501" s="1"/>
      <c r="FAA501" s="1"/>
      <c r="FAB501" s="1"/>
      <c r="FAC501" s="1"/>
      <c r="FAD501" s="1"/>
      <c r="FAE501" s="1"/>
      <c r="FAF501" s="1"/>
      <c r="FAG501" s="1"/>
      <c r="FAH501" s="1"/>
      <c r="FAI501" s="1"/>
      <c r="FAJ501" s="1"/>
      <c r="FAK501" s="1"/>
      <c r="FAL501" s="1"/>
      <c r="FAM501" s="1"/>
      <c r="FAN501" s="1"/>
      <c r="FAO501" s="1"/>
      <c r="FAP501" s="1"/>
      <c r="FAQ501" s="1"/>
      <c r="FAR501" s="1"/>
      <c r="FAS501" s="1"/>
      <c r="FAT501" s="1"/>
      <c r="FAU501" s="1"/>
      <c r="FAV501" s="1"/>
      <c r="FAW501" s="1"/>
      <c r="FAX501" s="1"/>
      <c r="FAY501" s="1"/>
      <c r="FAZ501" s="1"/>
      <c r="FBA501" s="1"/>
      <c r="FBB501" s="1"/>
      <c r="FBC501" s="1"/>
      <c r="FBD501" s="1"/>
      <c r="FBE501" s="1"/>
      <c r="FBF501" s="1"/>
      <c r="FBG501" s="1"/>
      <c r="FBH501" s="1"/>
      <c r="FBI501" s="1"/>
      <c r="FBJ501" s="1"/>
      <c r="FBK501" s="1"/>
      <c r="FBL501" s="1"/>
      <c r="FBM501" s="1"/>
      <c r="FBN501" s="1"/>
      <c r="FBO501" s="1"/>
      <c r="FBP501" s="1"/>
      <c r="FBQ501" s="1"/>
      <c r="FBR501" s="1"/>
      <c r="FBS501" s="1"/>
      <c r="FBT501" s="1"/>
      <c r="FBU501" s="1"/>
      <c r="FBV501" s="1"/>
      <c r="FBW501" s="1"/>
      <c r="FBX501" s="1"/>
      <c r="FBY501" s="1"/>
      <c r="FBZ501" s="1"/>
      <c r="FCA501" s="1"/>
      <c r="FCB501" s="1"/>
      <c r="FCC501" s="1"/>
      <c r="FCD501" s="1"/>
      <c r="FCE501" s="1"/>
      <c r="FCF501" s="1"/>
      <c r="FCG501" s="1"/>
      <c r="FCH501" s="1"/>
      <c r="FCI501" s="1"/>
      <c r="FCJ501" s="1"/>
      <c r="FCK501" s="1"/>
      <c r="FCL501" s="1"/>
      <c r="FCM501" s="1"/>
      <c r="FCN501" s="1"/>
      <c r="FCO501" s="1"/>
      <c r="FCP501" s="1"/>
      <c r="FCQ501" s="1"/>
      <c r="FCR501" s="1"/>
      <c r="FCS501" s="1"/>
      <c r="FCT501" s="1"/>
      <c r="FCU501" s="1"/>
      <c r="FCV501" s="1"/>
      <c r="FCW501" s="1"/>
      <c r="FCX501" s="1"/>
      <c r="FCY501" s="1"/>
      <c r="FCZ501" s="1"/>
      <c r="FDA501" s="1"/>
      <c r="FDB501" s="1"/>
      <c r="FDC501" s="1"/>
      <c r="FDD501" s="1"/>
      <c r="FDE501" s="1"/>
      <c r="FDF501" s="1"/>
      <c r="FDG501" s="1"/>
      <c r="FDH501" s="1"/>
      <c r="FDI501" s="1"/>
      <c r="FDJ501" s="1"/>
      <c r="FDK501" s="1"/>
      <c r="FDL501" s="1"/>
      <c r="FDM501" s="1"/>
      <c r="FDN501" s="1"/>
      <c r="FDO501" s="1"/>
      <c r="FDP501" s="1"/>
      <c r="FDQ501" s="1"/>
      <c r="FDR501" s="1"/>
      <c r="FDS501" s="1"/>
      <c r="FDT501" s="1"/>
      <c r="FDU501" s="1"/>
      <c r="FDV501" s="1"/>
      <c r="FDW501" s="1"/>
      <c r="FDX501" s="1"/>
      <c r="FDY501" s="1"/>
      <c r="FDZ501" s="1"/>
      <c r="FEA501" s="1"/>
      <c r="FEB501" s="1"/>
      <c r="FEC501" s="1"/>
      <c r="FED501" s="1"/>
      <c r="FEE501" s="1"/>
      <c r="FEF501" s="1"/>
      <c r="FEG501" s="1"/>
      <c r="FEH501" s="1"/>
      <c r="FEI501" s="1"/>
      <c r="FEJ501" s="1"/>
      <c r="FEK501" s="1"/>
      <c r="FEL501" s="1"/>
      <c r="FEM501" s="1"/>
      <c r="FEN501" s="1"/>
      <c r="FEO501" s="1"/>
      <c r="FEP501" s="1"/>
      <c r="FEQ501" s="1"/>
      <c r="FER501" s="1"/>
      <c r="FES501" s="1"/>
      <c r="FET501" s="1"/>
      <c r="FEU501" s="1"/>
      <c r="FEV501" s="1"/>
      <c r="FEW501" s="1"/>
      <c r="FEX501" s="1"/>
      <c r="FEY501" s="1"/>
      <c r="FEZ501" s="1"/>
      <c r="FFA501" s="1"/>
      <c r="FFB501" s="1"/>
      <c r="FFC501" s="1"/>
      <c r="FFD501" s="1"/>
      <c r="FFE501" s="1"/>
      <c r="FFF501" s="1"/>
      <c r="FFG501" s="1"/>
      <c r="FFH501" s="1"/>
      <c r="FFI501" s="1"/>
      <c r="FFJ501" s="1"/>
      <c r="FFK501" s="1"/>
      <c r="FFL501" s="1"/>
      <c r="FFM501" s="1"/>
      <c r="FFN501" s="1"/>
      <c r="FFO501" s="1"/>
      <c r="FFP501" s="1"/>
      <c r="FFQ501" s="1"/>
      <c r="FFR501" s="1"/>
      <c r="FFS501" s="1"/>
      <c r="FFT501" s="1"/>
      <c r="FFU501" s="1"/>
      <c r="FFV501" s="1"/>
      <c r="FFW501" s="1"/>
      <c r="FFX501" s="1"/>
      <c r="FFY501" s="1"/>
      <c r="FFZ501" s="1"/>
      <c r="FGA501" s="1"/>
      <c r="FGB501" s="1"/>
      <c r="FGC501" s="1"/>
      <c r="FGD501" s="1"/>
      <c r="FGE501" s="1"/>
      <c r="FGF501" s="1"/>
      <c r="FGG501" s="1"/>
      <c r="FGH501" s="1"/>
      <c r="FGI501" s="1"/>
      <c r="FGJ501" s="1"/>
      <c r="FGK501" s="1"/>
      <c r="FGL501" s="1"/>
      <c r="FGM501" s="1"/>
      <c r="FGN501" s="1"/>
      <c r="FGO501" s="1"/>
      <c r="FGP501" s="1"/>
      <c r="FGQ501" s="1"/>
      <c r="FGR501" s="1"/>
      <c r="FGS501" s="1"/>
      <c r="FGT501" s="1"/>
      <c r="FGU501" s="1"/>
      <c r="FGV501" s="1"/>
      <c r="FGW501" s="1"/>
      <c r="FGX501" s="1"/>
      <c r="FGY501" s="1"/>
      <c r="FGZ501" s="1"/>
      <c r="FHA501" s="1"/>
      <c r="FHB501" s="1"/>
      <c r="FHC501" s="1"/>
      <c r="FHD501" s="1"/>
      <c r="FHE501" s="1"/>
      <c r="FHF501" s="1"/>
      <c r="FHG501" s="1"/>
      <c r="FHH501" s="1"/>
      <c r="FHI501" s="1"/>
      <c r="FHJ501" s="1"/>
      <c r="FHK501" s="1"/>
      <c r="FHL501" s="1"/>
      <c r="FHM501" s="1"/>
      <c r="FHN501" s="1"/>
      <c r="FHO501" s="1"/>
      <c r="FHP501" s="1"/>
      <c r="FHQ501" s="1"/>
      <c r="FHR501" s="1"/>
      <c r="FHS501" s="1"/>
      <c r="FHT501" s="1"/>
      <c r="FHU501" s="1"/>
      <c r="FHV501" s="1"/>
      <c r="FHW501" s="1"/>
      <c r="FHX501" s="1"/>
      <c r="FHY501" s="1"/>
      <c r="FHZ501" s="1"/>
      <c r="FIA501" s="1"/>
      <c r="FIB501" s="1"/>
      <c r="FIC501" s="1"/>
      <c r="FID501" s="1"/>
      <c r="FIE501" s="1"/>
      <c r="FIF501" s="1"/>
      <c r="FIG501" s="1"/>
      <c r="FIH501" s="1"/>
      <c r="FII501" s="1"/>
      <c r="FIJ501" s="1"/>
      <c r="FIK501" s="1"/>
      <c r="FIL501" s="1"/>
      <c r="FIM501" s="1"/>
      <c r="FIN501" s="1"/>
      <c r="FIO501" s="1"/>
      <c r="FIP501" s="1"/>
      <c r="FIQ501" s="1"/>
      <c r="FIR501" s="1"/>
      <c r="FIS501" s="1"/>
      <c r="FIT501" s="1"/>
      <c r="FIU501" s="1"/>
      <c r="FIV501" s="1"/>
      <c r="FIW501" s="1"/>
      <c r="FIX501" s="1"/>
      <c r="FIY501" s="1"/>
      <c r="FIZ501" s="1"/>
      <c r="FJA501" s="1"/>
      <c r="FJB501" s="1"/>
      <c r="FJC501" s="1"/>
      <c r="FJD501" s="1"/>
      <c r="FJE501" s="1"/>
      <c r="FJF501" s="1"/>
      <c r="FJG501" s="1"/>
      <c r="FJH501" s="1"/>
      <c r="FJI501" s="1"/>
      <c r="FJJ501" s="1"/>
      <c r="FJK501" s="1"/>
      <c r="FJL501" s="1"/>
      <c r="FJM501" s="1"/>
      <c r="FJN501" s="1"/>
      <c r="FJO501" s="1"/>
      <c r="FJP501" s="1"/>
      <c r="FJQ501" s="1"/>
      <c r="FJR501" s="1"/>
      <c r="FJS501" s="1"/>
      <c r="FJT501" s="1"/>
      <c r="FJU501" s="1"/>
      <c r="FJV501" s="1"/>
      <c r="FJW501" s="1"/>
      <c r="FJX501" s="1"/>
      <c r="FJY501" s="1"/>
      <c r="FJZ501" s="1"/>
      <c r="FKA501" s="1"/>
      <c r="FKB501" s="1"/>
      <c r="FKC501" s="1"/>
      <c r="FKD501" s="1"/>
      <c r="FKE501" s="1"/>
      <c r="FKF501" s="1"/>
      <c r="FKG501" s="1"/>
      <c r="FKH501" s="1"/>
      <c r="FKI501" s="1"/>
      <c r="FKJ501" s="1"/>
      <c r="FKK501" s="1"/>
      <c r="FKL501" s="1"/>
      <c r="FKM501" s="1"/>
      <c r="FKN501" s="1"/>
      <c r="FKO501" s="1"/>
      <c r="FKP501" s="1"/>
      <c r="FKQ501" s="1"/>
      <c r="FKR501" s="1"/>
      <c r="FKS501" s="1"/>
      <c r="FKT501" s="1"/>
      <c r="FKU501" s="1"/>
      <c r="FKV501" s="1"/>
      <c r="FKW501" s="1"/>
      <c r="FKX501" s="1"/>
      <c r="FKY501" s="1"/>
      <c r="FKZ501" s="1"/>
      <c r="FLA501" s="1"/>
      <c r="FLB501" s="1"/>
      <c r="FLC501" s="1"/>
      <c r="FLD501" s="1"/>
      <c r="FLE501" s="1"/>
      <c r="FLF501" s="1"/>
      <c r="FLG501" s="1"/>
      <c r="FLH501" s="1"/>
      <c r="FLI501" s="1"/>
      <c r="FLJ501" s="1"/>
      <c r="FLK501" s="1"/>
      <c r="FLL501" s="1"/>
      <c r="FLM501" s="1"/>
      <c r="FLN501" s="1"/>
      <c r="FLO501" s="1"/>
      <c r="FLP501" s="1"/>
      <c r="FLQ501" s="1"/>
      <c r="FLR501" s="1"/>
      <c r="FLS501" s="1"/>
      <c r="FLT501" s="1"/>
      <c r="FLU501" s="1"/>
      <c r="FLV501" s="1"/>
      <c r="FLW501" s="1"/>
      <c r="FLX501" s="1"/>
      <c r="FLY501" s="1"/>
      <c r="FLZ501" s="1"/>
      <c r="FMA501" s="1"/>
      <c r="FMB501" s="1"/>
      <c r="FMC501" s="1"/>
      <c r="FMD501" s="1"/>
      <c r="FME501" s="1"/>
      <c r="FMF501" s="1"/>
      <c r="FMG501" s="1"/>
      <c r="FMH501" s="1"/>
      <c r="FMI501" s="1"/>
      <c r="FMJ501" s="1"/>
      <c r="FMK501" s="1"/>
      <c r="FML501" s="1"/>
      <c r="FMM501" s="1"/>
      <c r="FMN501" s="1"/>
      <c r="FMO501" s="1"/>
      <c r="FMP501" s="1"/>
      <c r="FMQ501" s="1"/>
      <c r="FMR501" s="1"/>
      <c r="FMS501" s="1"/>
      <c r="FMT501" s="1"/>
      <c r="FMU501" s="1"/>
      <c r="FMV501" s="1"/>
      <c r="FMW501" s="1"/>
      <c r="FMX501" s="1"/>
      <c r="FMY501" s="1"/>
      <c r="FMZ501" s="1"/>
      <c r="FNA501" s="1"/>
      <c r="FNB501" s="1"/>
      <c r="FNC501" s="1"/>
      <c r="FND501" s="1"/>
      <c r="FNE501" s="1"/>
      <c r="FNF501" s="1"/>
      <c r="FNG501" s="1"/>
      <c r="FNH501" s="1"/>
      <c r="FNI501" s="1"/>
      <c r="FNJ501" s="1"/>
      <c r="FNK501" s="1"/>
      <c r="FNL501" s="1"/>
      <c r="FNM501" s="1"/>
      <c r="FNN501" s="1"/>
      <c r="FNO501" s="1"/>
      <c r="FNP501" s="1"/>
      <c r="FNQ501" s="1"/>
      <c r="FNR501" s="1"/>
      <c r="FNS501" s="1"/>
      <c r="FNT501" s="1"/>
      <c r="FNU501" s="1"/>
      <c r="FNV501" s="1"/>
      <c r="FNW501" s="1"/>
      <c r="FNX501" s="1"/>
      <c r="FNY501" s="1"/>
      <c r="FNZ501" s="1"/>
      <c r="FOA501" s="1"/>
      <c r="FOB501" s="1"/>
      <c r="FOC501" s="1"/>
      <c r="FOD501" s="1"/>
      <c r="FOE501" s="1"/>
      <c r="FOF501" s="1"/>
      <c r="FOG501" s="1"/>
      <c r="FOH501" s="1"/>
      <c r="FOI501" s="1"/>
      <c r="FOJ501" s="1"/>
      <c r="FOK501" s="1"/>
      <c r="FOL501" s="1"/>
      <c r="FOM501" s="1"/>
      <c r="FON501" s="1"/>
      <c r="FOO501" s="1"/>
      <c r="FOP501" s="1"/>
      <c r="FOQ501" s="1"/>
      <c r="FOR501" s="1"/>
      <c r="FOS501" s="1"/>
      <c r="FOT501" s="1"/>
      <c r="FOU501" s="1"/>
      <c r="FOV501" s="1"/>
      <c r="FOW501" s="1"/>
      <c r="FOX501" s="1"/>
      <c r="FOY501" s="1"/>
      <c r="FOZ501" s="1"/>
      <c r="FPA501" s="1"/>
      <c r="FPB501" s="1"/>
      <c r="FPC501" s="1"/>
      <c r="FPD501" s="1"/>
      <c r="FPE501" s="1"/>
      <c r="FPF501" s="1"/>
      <c r="FPG501" s="1"/>
      <c r="FPH501" s="1"/>
      <c r="FPI501" s="1"/>
      <c r="FPJ501" s="1"/>
      <c r="FPK501" s="1"/>
      <c r="FPL501" s="1"/>
      <c r="FPM501" s="1"/>
      <c r="FPN501" s="1"/>
      <c r="FPO501" s="1"/>
      <c r="FPP501" s="1"/>
      <c r="FPQ501" s="1"/>
      <c r="FPR501" s="1"/>
      <c r="FPS501" s="1"/>
      <c r="FPT501" s="1"/>
      <c r="FPU501" s="1"/>
      <c r="FPV501" s="1"/>
      <c r="FPW501" s="1"/>
      <c r="FPX501" s="1"/>
      <c r="FPY501" s="1"/>
      <c r="FPZ501" s="1"/>
      <c r="FQA501" s="1"/>
      <c r="FQB501" s="1"/>
      <c r="FQC501" s="1"/>
      <c r="FQD501" s="1"/>
      <c r="FQE501" s="1"/>
      <c r="FQF501" s="1"/>
      <c r="FQG501" s="1"/>
      <c r="FQH501" s="1"/>
      <c r="FQI501" s="1"/>
      <c r="FQJ501" s="1"/>
      <c r="FQK501" s="1"/>
      <c r="FQL501" s="1"/>
      <c r="FQM501" s="1"/>
      <c r="FQN501" s="1"/>
      <c r="FQO501" s="1"/>
      <c r="FQP501" s="1"/>
      <c r="FQQ501" s="1"/>
      <c r="FQR501" s="1"/>
      <c r="FQS501" s="1"/>
      <c r="FQT501" s="1"/>
      <c r="FQU501" s="1"/>
      <c r="FQV501" s="1"/>
      <c r="FQW501" s="1"/>
      <c r="FQX501" s="1"/>
      <c r="FQY501" s="1"/>
      <c r="FQZ501" s="1"/>
      <c r="FRA501" s="1"/>
      <c r="FRB501" s="1"/>
      <c r="FRC501" s="1"/>
      <c r="FRD501" s="1"/>
      <c r="FRE501" s="1"/>
      <c r="FRF501" s="1"/>
      <c r="FRG501" s="1"/>
      <c r="FRH501" s="1"/>
      <c r="FRI501" s="1"/>
      <c r="FRJ501" s="1"/>
      <c r="FRK501" s="1"/>
      <c r="FRL501" s="1"/>
      <c r="FRM501" s="1"/>
      <c r="FRN501" s="1"/>
      <c r="FRO501" s="1"/>
      <c r="FRP501" s="1"/>
      <c r="FRQ501" s="1"/>
      <c r="FRR501" s="1"/>
      <c r="FRS501" s="1"/>
      <c r="FRT501" s="1"/>
      <c r="FRU501" s="1"/>
      <c r="FRV501" s="1"/>
      <c r="FRW501" s="1"/>
      <c r="FRX501" s="1"/>
      <c r="FRY501" s="1"/>
      <c r="FRZ501" s="1"/>
      <c r="FSA501" s="1"/>
      <c r="FSB501" s="1"/>
      <c r="FSC501" s="1"/>
      <c r="FSD501" s="1"/>
      <c r="FSE501" s="1"/>
      <c r="FSF501" s="1"/>
      <c r="FSG501" s="1"/>
      <c r="FSH501" s="1"/>
      <c r="FSI501" s="1"/>
      <c r="FSJ501" s="1"/>
      <c r="FSK501" s="1"/>
      <c r="FSL501" s="1"/>
      <c r="FSM501" s="1"/>
      <c r="FSN501" s="1"/>
      <c r="FSO501" s="1"/>
      <c r="FSP501" s="1"/>
      <c r="FSQ501" s="1"/>
      <c r="FSR501" s="1"/>
      <c r="FSS501" s="1"/>
      <c r="FST501" s="1"/>
      <c r="FSU501" s="1"/>
      <c r="FSV501" s="1"/>
      <c r="FSW501" s="1"/>
      <c r="FSX501" s="1"/>
      <c r="FSY501" s="1"/>
      <c r="FSZ501" s="1"/>
      <c r="FTA501" s="1"/>
      <c r="FTB501" s="1"/>
      <c r="FTC501" s="1"/>
      <c r="FTD501" s="1"/>
      <c r="FTE501" s="1"/>
      <c r="FTF501" s="1"/>
      <c r="FTG501" s="1"/>
      <c r="FTH501" s="1"/>
      <c r="FTI501" s="1"/>
      <c r="FTJ501" s="1"/>
      <c r="FTK501" s="1"/>
      <c r="FTL501" s="1"/>
      <c r="FTM501" s="1"/>
      <c r="FTN501" s="1"/>
      <c r="FTO501" s="1"/>
      <c r="FTP501" s="1"/>
      <c r="FTQ501" s="1"/>
      <c r="FTR501" s="1"/>
      <c r="FTS501" s="1"/>
      <c r="FTT501" s="1"/>
      <c r="FTU501" s="1"/>
      <c r="FTV501" s="1"/>
      <c r="FTW501" s="1"/>
      <c r="FTX501" s="1"/>
      <c r="FTY501" s="1"/>
      <c r="FTZ501" s="1"/>
      <c r="FUA501" s="1"/>
      <c r="FUB501" s="1"/>
      <c r="FUC501" s="1"/>
      <c r="FUD501" s="1"/>
      <c r="FUE501" s="1"/>
      <c r="FUF501" s="1"/>
      <c r="FUG501" s="1"/>
      <c r="FUH501" s="1"/>
      <c r="FUI501" s="1"/>
      <c r="FUJ501" s="1"/>
      <c r="FUK501" s="1"/>
      <c r="FUL501" s="1"/>
      <c r="FUM501" s="1"/>
      <c r="FUN501" s="1"/>
      <c r="FUO501" s="1"/>
      <c r="FUP501" s="1"/>
      <c r="FUQ501" s="1"/>
      <c r="FUR501" s="1"/>
      <c r="FUS501" s="1"/>
      <c r="FUT501" s="1"/>
      <c r="FUU501" s="1"/>
      <c r="FUV501" s="1"/>
      <c r="FUW501" s="1"/>
      <c r="FUX501" s="1"/>
      <c r="FUY501" s="1"/>
      <c r="FUZ501" s="1"/>
      <c r="FVA501" s="1"/>
      <c r="FVB501" s="1"/>
      <c r="FVC501" s="1"/>
      <c r="FVD501" s="1"/>
      <c r="FVE501" s="1"/>
      <c r="FVF501" s="1"/>
      <c r="FVG501" s="1"/>
      <c r="FVH501" s="1"/>
      <c r="FVI501" s="1"/>
      <c r="FVJ501" s="1"/>
      <c r="FVK501" s="1"/>
      <c r="FVL501" s="1"/>
      <c r="FVM501" s="1"/>
      <c r="FVN501" s="1"/>
      <c r="FVO501" s="1"/>
      <c r="FVP501" s="1"/>
      <c r="FVQ501" s="1"/>
      <c r="FVR501" s="1"/>
      <c r="FVS501" s="1"/>
      <c r="FVT501" s="1"/>
      <c r="FVU501" s="1"/>
      <c r="FVV501" s="1"/>
      <c r="FVW501" s="1"/>
      <c r="FVX501" s="1"/>
      <c r="FVY501" s="1"/>
      <c r="FVZ501" s="1"/>
      <c r="FWA501" s="1"/>
      <c r="FWB501" s="1"/>
      <c r="FWC501" s="1"/>
      <c r="FWD501" s="1"/>
      <c r="FWE501" s="1"/>
      <c r="FWF501" s="1"/>
      <c r="FWG501" s="1"/>
      <c r="FWH501" s="1"/>
      <c r="FWI501" s="1"/>
      <c r="FWJ501" s="1"/>
      <c r="FWK501" s="1"/>
      <c r="FWL501" s="1"/>
      <c r="FWM501" s="1"/>
      <c r="FWN501" s="1"/>
      <c r="FWO501" s="1"/>
      <c r="FWP501" s="1"/>
      <c r="FWQ501" s="1"/>
      <c r="FWR501" s="1"/>
      <c r="FWS501" s="1"/>
      <c r="FWT501" s="1"/>
      <c r="FWU501" s="1"/>
      <c r="FWV501" s="1"/>
      <c r="FWW501" s="1"/>
      <c r="FWX501" s="1"/>
      <c r="FWY501" s="1"/>
      <c r="FWZ501" s="1"/>
      <c r="FXA501" s="1"/>
      <c r="FXB501" s="1"/>
      <c r="FXC501" s="1"/>
      <c r="FXD501" s="1"/>
      <c r="FXE501" s="1"/>
      <c r="FXF501" s="1"/>
      <c r="FXG501" s="1"/>
      <c r="FXH501" s="1"/>
      <c r="FXI501" s="1"/>
      <c r="FXJ501" s="1"/>
      <c r="FXK501" s="1"/>
      <c r="FXL501" s="1"/>
      <c r="FXM501" s="1"/>
      <c r="FXN501" s="1"/>
      <c r="FXO501" s="1"/>
      <c r="FXP501" s="1"/>
      <c r="FXQ501" s="1"/>
      <c r="FXR501" s="1"/>
      <c r="FXS501" s="1"/>
      <c r="FXT501" s="1"/>
      <c r="FXU501" s="1"/>
      <c r="FXV501" s="1"/>
      <c r="FXW501" s="1"/>
      <c r="FXX501" s="1"/>
      <c r="FXY501" s="1"/>
      <c r="FXZ501" s="1"/>
      <c r="FYA501" s="1"/>
      <c r="FYB501" s="1"/>
      <c r="FYC501" s="1"/>
      <c r="FYD501" s="1"/>
      <c r="FYE501" s="1"/>
      <c r="FYF501" s="1"/>
      <c r="FYG501" s="1"/>
      <c r="FYH501" s="1"/>
      <c r="FYI501" s="1"/>
      <c r="FYJ501" s="1"/>
      <c r="FYK501" s="1"/>
      <c r="FYL501" s="1"/>
      <c r="FYM501" s="1"/>
      <c r="FYN501" s="1"/>
      <c r="FYO501" s="1"/>
      <c r="FYP501" s="1"/>
      <c r="FYQ501" s="1"/>
      <c r="FYR501" s="1"/>
      <c r="FYS501" s="1"/>
      <c r="FYT501" s="1"/>
      <c r="FYU501" s="1"/>
      <c r="FYV501" s="1"/>
      <c r="FYW501" s="1"/>
      <c r="FYX501" s="1"/>
      <c r="FYY501" s="1"/>
      <c r="FYZ501" s="1"/>
      <c r="FZA501" s="1"/>
      <c r="FZB501" s="1"/>
      <c r="FZC501" s="1"/>
      <c r="FZD501" s="1"/>
      <c r="FZE501" s="1"/>
      <c r="FZF501" s="1"/>
      <c r="FZG501" s="1"/>
      <c r="FZH501" s="1"/>
      <c r="FZI501" s="1"/>
      <c r="FZJ501" s="1"/>
      <c r="FZK501" s="1"/>
      <c r="FZL501" s="1"/>
      <c r="FZM501" s="1"/>
      <c r="FZN501" s="1"/>
      <c r="FZO501" s="1"/>
      <c r="FZP501" s="1"/>
      <c r="FZQ501" s="1"/>
      <c r="FZR501" s="1"/>
      <c r="FZS501" s="1"/>
      <c r="FZT501" s="1"/>
      <c r="FZU501" s="1"/>
      <c r="FZV501" s="1"/>
      <c r="FZW501" s="1"/>
      <c r="FZX501" s="1"/>
      <c r="FZY501" s="1"/>
      <c r="FZZ501" s="1"/>
      <c r="GAA501" s="1"/>
      <c r="GAB501" s="1"/>
      <c r="GAC501" s="1"/>
      <c r="GAD501" s="1"/>
      <c r="GAE501" s="1"/>
      <c r="GAF501" s="1"/>
      <c r="GAG501" s="1"/>
      <c r="GAH501" s="1"/>
      <c r="GAI501" s="1"/>
      <c r="GAJ501" s="1"/>
      <c r="GAK501" s="1"/>
      <c r="GAL501" s="1"/>
      <c r="GAM501" s="1"/>
      <c r="GAN501" s="1"/>
      <c r="GAO501" s="1"/>
      <c r="GAP501" s="1"/>
      <c r="GAQ501" s="1"/>
      <c r="GAR501" s="1"/>
      <c r="GAS501" s="1"/>
      <c r="GAT501" s="1"/>
      <c r="GAU501" s="1"/>
      <c r="GAV501" s="1"/>
      <c r="GAW501" s="1"/>
      <c r="GAX501" s="1"/>
      <c r="GAY501" s="1"/>
      <c r="GAZ501" s="1"/>
      <c r="GBA501" s="1"/>
      <c r="GBB501" s="1"/>
      <c r="GBC501" s="1"/>
      <c r="GBD501" s="1"/>
      <c r="GBE501" s="1"/>
      <c r="GBF501" s="1"/>
      <c r="GBG501" s="1"/>
      <c r="GBH501" s="1"/>
      <c r="GBI501" s="1"/>
      <c r="GBJ501" s="1"/>
      <c r="GBK501" s="1"/>
      <c r="GBL501" s="1"/>
      <c r="GBM501" s="1"/>
      <c r="GBN501" s="1"/>
      <c r="GBO501" s="1"/>
      <c r="GBP501" s="1"/>
      <c r="GBQ501" s="1"/>
      <c r="GBR501" s="1"/>
      <c r="GBS501" s="1"/>
      <c r="GBT501" s="1"/>
      <c r="GBU501" s="1"/>
      <c r="GBV501" s="1"/>
      <c r="GBW501" s="1"/>
      <c r="GBX501" s="1"/>
      <c r="GBY501" s="1"/>
      <c r="GBZ501" s="1"/>
      <c r="GCA501" s="1"/>
      <c r="GCB501" s="1"/>
      <c r="GCC501" s="1"/>
      <c r="GCD501" s="1"/>
      <c r="GCE501" s="1"/>
      <c r="GCF501" s="1"/>
      <c r="GCG501" s="1"/>
      <c r="GCH501" s="1"/>
      <c r="GCI501" s="1"/>
      <c r="GCJ501" s="1"/>
      <c r="GCK501" s="1"/>
      <c r="GCL501" s="1"/>
      <c r="GCM501" s="1"/>
      <c r="GCN501" s="1"/>
      <c r="GCO501" s="1"/>
      <c r="GCP501" s="1"/>
      <c r="GCQ501" s="1"/>
      <c r="GCR501" s="1"/>
      <c r="GCS501" s="1"/>
      <c r="GCT501" s="1"/>
      <c r="GCU501" s="1"/>
      <c r="GCV501" s="1"/>
      <c r="GCW501" s="1"/>
      <c r="GCX501" s="1"/>
      <c r="GCY501" s="1"/>
      <c r="GCZ501" s="1"/>
      <c r="GDA501" s="1"/>
      <c r="GDB501" s="1"/>
      <c r="GDC501" s="1"/>
      <c r="GDD501" s="1"/>
      <c r="GDE501" s="1"/>
      <c r="GDF501" s="1"/>
      <c r="GDG501" s="1"/>
      <c r="GDH501" s="1"/>
      <c r="GDI501" s="1"/>
      <c r="GDJ501" s="1"/>
      <c r="GDK501" s="1"/>
      <c r="GDL501" s="1"/>
      <c r="GDM501" s="1"/>
      <c r="GDN501" s="1"/>
      <c r="GDO501" s="1"/>
      <c r="GDP501" s="1"/>
      <c r="GDQ501" s="1"/>
      <c r="GDR501" s="1"/>
      <c r="GDS501" s="1"/>
      <c r="GDT501" s="1"/>
      <c r="GDU501" s="1"/>
      <c r="GDV501" s="1"/>
      <c r="GDW501" s="1"/>
      <c r="GDX501" s="1"/>
      <c r="GDY501" s="1"/>
      <c r="GDZ501" s="1"/>
      <c r="GEA501" s="1"/>
      <c r="GEB501" s="1"/>
      <c r="GEC501" s="1"/>
      <c r="GED501" s="1"/>
      <c r="GEE501" s="1"/>
      <c r="GEF501" s="1"/>
      <c r="GEG501" s="1"/>
      <c r="GEH501" s="1"/>
      <c r="GEI501" s="1"/>
      <c r="GEJ501" s="1"/>
      <c r="GEK501" s="1"/>
      <c r="GEL501" s="1"/>
      <c r="GEM501" s="1"/>
      <c r="GEN501" s="1"/>
      <c r="GEO501" s="1"/>
      <c r="GEP501" s="1"/>
      <c r="GEQ501" s="1"/>
      <c r="GER501" s="1"/>
      <c r="GES501" s="1"/>
      <c r="GET501" s="1"/>
      <c r="GEU501" s="1"/>
      <c r="GEV501" s="1"/>
      <c r="GEW501" s="1"/>
      <c r="GEX501" s="1"/>
      <c r="GEY501" s="1"/>
      <c r="GEZ501" s="1"/>
      <c r="GFA501" s="1"/>
      <c r="GFB501" s="1"/>
      <c r="GFC501" s="1"/>
      <c r="GFD501" s="1"/>
      <c r="GFE501" s="1"/>
      <c r="GFF501" s="1"/>
      <c r="GFG501" s="1"/>
      <c r="GFH501" s="1"/>
      <c r="GFI501" s="1"/>
      <c r="GFJ501" s="1"/>
      <c r="GFK501" s="1"/>
      <c r="GFL501" s="1"/>
      <c r="GFM501" s="1"/>
      <c r="GFN501" s="1"/>
      <c r="GFO501" s="1"/>
      <c r="GFP501" s="1"/>
      <c r="GFQ501" s="1"/>
      <c r="GFR501" s="1"/>
      <c r="GFS501" s="1"/>
      <c r="GFT501" s="1"/>
      <c r="GFU501" s="1"/>
      <c r="GFV501" s="1"/>
      <c r="GFW501" s="1"/>
      <c r="GFX501" s="1"/>
      <c r="GFY501" s="1"/>
      <c r="GFZ501" s="1"/>
      <c r="GGA501" s="1"/>
      <c r="GGB501" s="1"/>
      <c r="GGC501" s="1"/>
      <c r="GGD501" s="1"/>
      <c r="GGE501" s="1"/>
      <c r="GGF501" s="1"/>
      <c r="GGG501" s="1"/>
      <c r="GGH501" s="1"/>
      <c r="GGI501" s="1"/>
      <c r="GGJ501" s="1"/>
      <c r="GGK501" s="1"/>
      <c r="GGL501" s="1"/>
      <c r="GGM501" s="1"/>
      <c r="GGN501" s="1"/>
      <c r="GGO501" s="1"/>
      <c r="GGP501" s="1"/>
      <c r="GGQ501" s="1"/>
      <c r="GGR501" s="1"/>
      <c r="GGS501" s="1"/>
      <c r="GGT501" s="1"/>
      <c r="GGU501" s="1"/>
      <c r="GGV501" s="1"/>
      <c r="GGW501" s="1"/>
      <c r="GGX501" s="1"/>
      <c r="GGY501" s="1"/>
      <c r="GGZ501" s="1"/>
      <c r="GHA501" s="1"/>
      <c r="GHB501" s="1"/>
      <c r="GHC501" s="1"/>
      <c r="GHD501" s="1"/>
      <c r="GHE501" s="1"/>
      <c r="GHF501" s="1"/>
      <c r="GHG501" s="1"/>
      <c r="GHH501" s="1"/>
      <c r="GHI501" s="1"/>
      <c r="GHJ501" s="1"/>
      <c r="GHK501" s="1"/>
      <c r="GHL501" s="1"/>
      <c r="GHM501" s="1"/>
      <c r="GHN501" s="1"/>
      <c r="GHO501" s="1"/>
      <c r="GHP501" s="1"/>
      <c r="GHQ501" s="1"/>
      <c r="GHR501" s="1"/>
      <c r="GHS501" s="1"/>
      <c r="GHT501" s="1"/>
      <c r="GHU501" s="1"/>
      <c r="GHV501" s="1"/>
      <c r="GHW501" s="1"/>
      <c r="GHX501" s="1"/>
      <c r="GHY501" s="1"/>
      <c r="GHZ501" s="1"/>
      <c r="GIA501" s="1"/>
      <c r="GIB501" s="1"/>
      <c r="GIC501" s="1"/>
      <c r="GID501" s="1"/>
      <c r="GIE501" s="1"/>
      <c r="GIF501" s="1"/>
      <c r="GIG501" s="1"/>
      <c r="GIH501" s="1"/>
      <c r="GII501" s="1"/>
      <c r="GIJ501" s="1"/>
      <c r="GIK501" s="1"/>
      <c r="GIL501" s="1"/>
      <c r="GIM501" s="1"/>
      <c r="GIN501" s="1"/>
      <c r="GIO501" s="1"/>
      <c r="GIP501" s="1"/>
      <c r="GIQ501" s="1"/>
      <c r="GIR501" s="1"/>
      <c r="GIS501" s="1"/>
      <c r="GIT501" s="1"/>
      <c r="GIU501" s="1"/>
      <c r="GIV501" s="1"/>
      <c r="GIW501" s="1"/>
      <c r="GIX501" s="1"/>
      <c r="GIY501" s="1"/>
      <c r="GIZ501" s="1"/>
      <c r="GJA501" s="1"/>
      <c r="GJB501" s="1"/>
      <c r="GJC501" s="1"/>
      <c r="GJD501" s="1"/>
      <c r="GJE501" s="1"/>
      <c r="GJF501" s="1"/>
      <c r="GJG501" s="1"/>
      <c r="GJH501" s="1"/>
      <c r="GJI501" s="1"/>
      <c r="GJJ501" s="1"/>
      <c r="GJK501" s="1"/>
      <c r="GJL501" s="1"/>
      <c r="GJM501" s="1"/>
      <c r="GJN501" s="1"/>
      <c r="GJO501" s="1"/>
      <c r="GJP501" s="1"/>
      <c r="GJQ501" s="1"/>
      <c r="GJR501" s="1"/>
      <c r="GJS501" s="1"/>
      <c r="GJT501" s="1"/>
      <c r="GJU501" s="1"/>
      <c r="GJV501" s="1"/>
      <c r="GJW501" s="1"/>
      <c r="GJX501" s="1"/>
      <c r="GJY501" s="1"/>
      <c r="GJZ501" s="1"/>
      <c r="GKA501" s="1"/>
      <c r="GKB501" s="1"/>
      <c r="GKC501" s="1"/>
      <c r="GKD501" s="1"/>
      <c r="GKE501" s="1"/>
      <c r="GKF501" s="1"/>
      <c r="GKG501" s="1"/>
      <c r="GKH501" s="1"/>
      <c r="GKI501" s="1"/>
      <c r="GKJ501" s="1"/>
      <c r="GKK501" s="1"/>
      <c r="GKL501" s="1"/>
      <c r="GKM501" s="1"/>
      <c r="GKN501" s="1"/>
      <c r="GKO501" s="1"/>
      <c r="GKP501" s="1"/>
      <c r="GKQ501" s="1"/>
      <c r="GKR501" s="1"/>
      <c r="GKS501" s="1"/>
      <c r="GKT501" s="1"/>
      <c r="GKU501" s="1"/>
      <c r="GKV501" s="1"/>
      <c r="GKW501" s="1"/>
      <c r="GKX501" s="1"/>
      <c r="GKY501" s="1"/>
      <c r="GKZ501" s="1"/>
      <c r="GLA501" s="1"/>
      <c r="GLB501" s="1"/>
      <c r="GLC501" s="1"/>
      <c r="GLD501" s="1"/>
      <c r="GLE501" s="1"/>
      <c r="GLF501" s="1"/>
      <c r="GLG501" s="1"/>
      <c r="GLH501" s="1"/>
      <c r="GLI501" s="1"/>
      <c r="GLJ501" s="1"/>
      <c r="GLK501" s="1"/>
      <c r="GLL501" s="1"/>
      <c r="GLM501" s="1"/>
      <c r="GLN501" s="1"/>
      <c r="GLO501" s="1"/>
      <c r="GLP501" s="1"/>
      <c r="GLQ501" s="1"/>
      <c r="GLR501" s="1"/>
      <c r="GLS501" s="1"/>
      <c r="GLT501" s="1"/>
      <c r="GLU501" s="1"/>
      <c r="GLV501" s="1"/>
      <c r="GLW501" s="1"/>
      <c r="GLX501" s="1"/>
      <c r="GLY501" s="1"/>
      <c r="GLZ501" s="1"/>
      <c r="GMA501" s="1"/>
      <c r="GMB501" s="1"/>
      <c r="GMC501" s="1"/>
      <c r="GMD501" s="1"/>
      <c r="GME501" s="1"/>
      <c r="GMF501" s="1"/>
      <c r="GMG501" s="1"/>
      <c r="GMH501" s="1"/>
      <c r="GMI501" s="1"/>
      <c r="GMJ501" s="1"/>
      <c r="GMK501" s="1"/>
      <c r="GML501" s="1"/>
      <c r="GMM501" s="1"/>
      <c r="GMN501" s="1"/>
      <c r="GMO501" s="1"/>
      <c r="GMP501" s="1"/>
      <c r="GMQ501" s="1"/>
      <c r="GMR501" s="1"/>
      <c r="GMS501" s="1"/>
      <c r="GMT501" s="1"/>
      <c r="GMU501" s="1"/>
      <c r="GMV501" s="1"/>
      <c r="GMW501" s="1"/>
      <c r="GMX501" s="1"/>
      <c r="GMY501" s="1"/>
      <c r="GMZ501" s="1"/>
      <c r="GNA501" s="1"/>
      <c r="GNB501" s="1"/>
      <c r="GNC501" s="1"/>
      <c r="GND501" s="1"/>
      <c r="GNE501" s="1"/>
      <c r="GNF501" s="1"/>
      <c r="GNG501" s="1"/>
      <c r="GNH501" s="1"/>
      <c r="GNI501" s="1"/>
      <c r="GNJ501" s="1"/>
      <c r="GNK501" s="1"/>
      <c r="GNL501" s="1"/>
      <c r="GNM501" s="1"/>
      <c r="GNN501" s="1"/>
      <c r="GNO501" s="1"/>
      <c r="GNP501" s="1"/>
      <c r="GNQ501" s="1"/>
      <c r="GNR501" s="1"/>
      <c r="GNS501" s="1"/>
      <c r="GNT501" s="1"/>
      <c r="GNU501" s="1"/>
      <c r="GNV501" s="1"/>
      <c r="GNW501" s="1"/>
      <c r="GNX501" s="1"/>
      <c r="GNY501" s="1"/>
      <c r="GNZ501" s="1"/>
      <c r="GOA501" s="1"/>
      <c r="GOB501" s="1"/>
      <c r="GOC501" s="1"/>
      <c r="GOD501" s="1"/>
      <c r="GOE501" s="1"/>
      <c r="GOF501" s="1"/>
      <c r="GOG501" s="1"/>
      <c r="GOH501" s="1"/>
      <c r="GOI501" s="1"/>
      <c r="GOJ501" s="1"/>
      <c r="GOK501" s="1"/>
      <c r="GOL501" s="1"/>
      <c r="GOM501" s="1"/>
      <c r="GON501" s="1"/>
      <c r="GOO501" s="1"/>
      <c r="GOP501" s="1"/>
      <c r="GOQ501" s="1"/>
      <c r="GOR501" s="1"/>
      <c r="GOS501" s="1"/>
      <c r="GOT501" s="1"/>
      <c r="GOU501" s="1"/>
      <c r="GOV501" s="1"/>
      <c r="GOW501" s="1"/>
      <c r="GOX501" s="1"/>
      <c r="GOY501" s="1"/>
      <c r="GOZ501" s="1"/>
      <c r="GPA501" s="1"/>
      <c r="GPB501" s="1"/>
      <c r="GPC501" s="1"/>
      <c r="GPD501" s="1"/>
      <c r="GPE501" s="1"/>
      <c r="GPF501" s="1"/>
      <c r="GPG501" s="1"/>
      <c r="GPH501" s="1"/>
      <c r="GPI501" s="1"/>
      <c r="GPJ501" s="1"/>
      <c r="GPK501" s="1"/>
      <c r="GPL501" s="1"/>
      <c r="GPM501" s="1"/>
      <c r="GPN501" s="1"/>
      <c r="GPO501" s="1"/>
      <c r="GPP501" s="1"/>
      <c r="GPQ501" s="1"/>
      <c r="GPR501" s="1"/>
      <c r="GPS501" s="1"/>
      <c r="GPT501" s="1"/>
      <c r="GPU501" s="1"/>
      <c r="GPV501" s="1"/>
      <c r="GPW501" s="1"/>
      <c r="GPX501" s="1"/>
      <c r="GPY501" s="1"/>
      <c r="GPZ501" s="1"/>
      <c r="GQA501" s="1"/>
      <c r="GQB501" s="1"/>
      <c r="GQC501" s="1"/>
      <c r="GQD501" s="1"/>
      <c r="GQE501" s="1"/>
      <c r="GQF501" s="1"/>
      <c r="GQG501" s="1"/>
      <c r="GQH501" s="1"/>
      <c r="GQI501" s="1"/>
      <c r="GQJ501" s="1"/>
      <c r="GQK501" s="1"/>
      <c r="GQL501" s="1"/>
      <c r="GQM501" s="1"/>
      <c r="GQN501" s="1"/>
      <c r="GQO501" s="1"/>
      <c r="GQP501" s="1"/>
      <c r="GQQ501" s="1"/>
      <c r="GQR501" s="1"/>
      <c r="GQS501" s="1"/>
      <c r="GQT501" s="1"/>
      <c r="GQU501" s="1"/>
      <c r="GQV501" s="1"/>
      <c r="GQW501" s="1"/>
      <c r="GQX501" s="1"/>
      <c r="GQY501" s="1"/>
      <c r="GQZ501" s="1"/>
      <c r="GRA501" s="1"/>
      <c r="GRB501" s="1"/>
      <c r="GRC501" s="1"/>
      <c r="GRD501" s="1"/>
      <c r="GRE501" s="1"/>
      <c r="GRF501" s="1"/>
      <c r="GRG501" s="1"/>
      <c r="GRH501" s="1"/>
      <c r="GRI501" s="1"/>
      <c r="GRJ501" s="1"/>
      <c r="GRK501" s="1"/>
      <c r="GRL501" s="1"/>
      <c r="GRM501" s="1"/>
      <c r="GRN501" s="1"/>
      <c r="GRO501" s="1"/>
      <c r="GRP501" s="1"/>
      <c r="GRQ501" s="1"/>
      <c r="GRR501" s="1"/>
      <c r="GRS501" s="1"/>
      <c r="GRT501" s="1"/>
      <c r="GRU501" s="1"/>
      <c r="GRV501" s="1"/>
      <c r="GRW501" s="1"/>
      <c r="GRX501" s="1"/>
      <c r="GRY501" s="1"/>
      <c r="GRZ501" s="1"/>
      <c r="GSA501" s="1"/>
      <c r="GSB501" s="1"/>
      <c r="GSC501" s="1"/>
      <c r="GSD501" s="1"/>
      <c r="GSE501" s="1"/>
      <c r="GSF501" s="1"/>
      <c r="GSG501" s="1"/>
      <c r="GSH501" s="1"/>
      <c r="GSI501" s="1"/>
      <c r="GSJ501" s="1"/>
      <c r="GSK501" s="1"/>
      <c r="GSL501" s="1"/>
      <c r="GSM501" s="1"/>
      <c r="GSN501" s="1"/>
      <c r="GSO501" s="1"/>
      <c r="GSP501" s="1"/>
      <c r="GSQ501" s="1"/>
      <c r="GSR501" s="1"/>
      <c r="GSS501" s="1"/>
      <c r="GST501" s="1"/>
      <c r="GSU501" s="1"/>
      <c r="GSV501" s="1"/>
      <c r="GSW501" s="1"/>
      <c r="GSX501" s="1"/>
      <c r="GSY501" s="1"/>
      <c r="GSZ501" s="1"/>
      <c r="GTA501" s="1"/>
      <c r="GTB501" s="1"/>
      <c r="GTC501" s="1"/>
      <c r="GTD501" s="1"/>
      <c r="GTE501" s="1"/>
      <c r="GTF501" s="1"/>
      <c r="GTG501" s="1"/>
      <c r="GTH501" s="1"/>
      <c r="GTI501" s="1"/>
      <c r="GTJ501" s="1"/>
      <c r="GTK501" s="1"/>
      <c r="GTL501" s="1"/>
      <c r="GTM501" s="1"/>
      <c r="GTN501" s="1"/>
      <c r="GTO501" s="1"/>
      <c r="GTP501" s="1"/>
      <c r="GTQ501" s="1"/>
      <c r="GTR501" s="1"/>
      <c r="GTS501" s="1"/>
      <c r="GTT501" s="1"/>
      <c r="GTU501" s="1"/>
      <c r="GTV501" s="1"/>
      <c r="GTW501" s="1"/>
      <c r="GTX501" s="1"/>
      <c r="GTY501" s="1"/>
      <c r="GTZ501" s="1"/>
      <c r="GUA501" s="1"/>
      <c r="GUB501" s="1"/>
      <c r="GUC501" s="1"/>
      <c r="GUD501" s="1"/>
      <c r="GUE501" s="1"/>
      <c r="GUF501" s="1"/>
      <c r="GUG501" s="1"/>
      <c r="GUH501" s="1"/>
      <c r="GUI501" s="1"/>
      <c r="GUJ501" s="1"/>
      <c r="GUK501" s="1"/>
      <c r="GUL501" s="1"/>
      <c r="GUM501" s="1"/>
      <c r="GUN501" s="1"/>
      <c r="GUO501" s="1"/>
      <c r="GUP501" s="1"/>
      <c r="GUQ501" s="1"/>
      <c r="GUR501" s="1"/>
      <c r="GUS501" s="1"/>
      <c r="GUT501" s="1"/>
      <c r="GUU501" s="1"/>
      <c r="GUV501" s="1"/>
      <c r="GUW501" s="1"/>
      <c r="GUX501" s="1"/>
      <c r="GUY501" s="1"/>
      <c r="GUZ501" s="1"/>
      <c r="GVA501" s="1"/>
      <c r="GVB501" s="1"/>
      <c r="GVC501" s="1"/>
      <c r="GVD501" s="1"/>
      <c r="GVE501" s="1"/>
      <c r="GVF501" s="1"/>
      <c r="GVG501" s="1"/>
      <c r="GVH501" s="1"/>
      <c r="GVI501" s="1"/>
      <c r="GVJ501" s="1"/>
      <c r="GVK501" s="1"/>
      <c r="GVL501" s="1"/>
      <c r="GVM501" s="1"/>
      <c r="GVN501" s="1"/>
      <c r="GVO501" s="1"/>
      <c r="GVP501" s="1"/>
      <c r="GVQ501" s="1"/>
      <c r="GVR501" s="1"/>
      <c r="GVS501" s="1"/>
      <c r="GVT501" s="1"/>
      <c r="GVU501" s="1"/>
      <c r="GVV501" s="1"/>
      <c r="GVW501" s="1"/>
      <c r="GVX501" s="1"/>
      <c r="GVY501" s="1"/>
      <c r="GVZ501" s="1"/>
      <c r="GWA501" s="1"/>
      <c r="GWB501" s="1"/>
      <c r="GWC501" s="1"/>
      <c r="GWD501" s="1"/>
      <c r="GWE501" s="1"/>
      <c r="GWF501" s="1"/>
      <c r="GWG501" s="1"/>
      <c r="GWH501" s="1"/>
      <c r="GWI501" s="1"/>
      <c r="GWJ501" s="1"/>
      <c r="GWK501" s="1"/>
      <c r="GWL501" s="1"/>
      <c r="GWM501" s="1"/>
      <c r="GWN501" s="1"/>
      <c r="GWO501" s="1"/>
      <c r="GWP501" s="1"/>
      <c r="GWQ501" s="1"/>
      <c r="GWR501" s="1"/>
      <c r="GWS501" s="1"/>
      <c r="GWT501" s="1"/>
      <c r="GWU501" s="1"/>
      <c r="GWV501" s="1"/>
      <c r="GWW501" s="1"/>
      <c r="GWX501" s="1"/>
      <c r="GWY501" s="1"/>
      <c r="GWZ501" s="1"/>
      <c r="GXA501" s="1"/>
      <c r="GXB501" s="1"/>
      <c r="GXC501" s="1"/>
      <c r="GXD501" s="1"/>
      <c r="GXE501" s="1"/>
      <c r="GXF501" s="1"/>
      <c r="GXG501" s="1"/>
      <c r="GXH501" s="1"/>
      <c r="GXI501" s="1"/>
      <c r="GXJ501" s="1"/>
      <c r="GXK501" s="1"/>
      <c r="GXL501" s="1"/>
      <c r="GXM501" s="1"/>
      <c r="GXN501" s="1"/>
      <c r="GXO501" s="1"/>
      <c r="GXP501" s="1"/>
      <c r="GXQ501" s="1"/>
      <c r="GXR501" s="1"/>
      <c r="GXS501" s="1"/>
      <c r="GXT501" s="1"/>
      <c r="GXU501" s="1"/>
      <c r="GXV501" s="1"/>
      <c r="GXW501" s="1"/>
      <c r="GXX501" s="1"/>
      <c r="GXY501" s="1"/>
      <c r="GXZ501" s="1"/>
      <c r="GYA501" s="1"/>
      <c r="GYB501" s="1"/>
      <c r="GYC501" s="1"/>
      <c r="GYD501" s="1"/>
      <c r="GYE501" s="1"/>
      <c r="GYF501" s="1"/>
      <c r="GYG501" s="1"/>
      <c r="GYH501" s="1"/>
      <c r="GYI501" s="1"/>
      <c r="GYJ501" s="1"/>
      <c r="GYK501" s="1"/>
      <c r="GYL501" s="1"/>
      <c r="GYM501" s="1"/>
      <c r="GYN501" s="1"/>
      <c r="GYO501" s="1"/>
      <c r="GYP501" s="1"/>
      <c r="GYQ501" s="1"/>
      <c r="GYR501" s="1"/>
      <c r="GYS501" s="1"/>
      <c r="GYT501" s="1"/>
      <c r="GYU501" s="1"/>
      <c r="GYV501" s="1"/>
      <c r="GYW501" s="1"/>
      <c r="GYX501" s="1"/>
      <c r="GYY501" s="1"/>
      <c r="GYZ501" s="1"/>
      <c r="GZA501" s="1"/>
      <c r="GZB501" s="1"/>
      <c r="GZC501" s="1"/>
      <c r="GZD501" s="1"/>
      <c r="GZE501" s="1"/>
      <c r="GZF501" s="1"/>
      <c r="GZG501" s="1"/>
      <c r="GZH501" s="1"/>
      <c r="GZI501" s="1"/>
      <c r="GZJ501" s="1"/>
      <c r="GZK501" s="1"/>
      <c r="GZL501" s="1"/>
      <c r="GZM501" s="1"/>
      <c r="GZN501" s="1"/>
      <c r="GZO501" s="1"/>
      <c r="GZP501" s="1"/>
      <c r="GZQ501" s="1"/>
      <c r="GZR501" s="1"/>
      <c r="GZS501" s="1"/>
      <c r="GZT501" s="1"/>
      <c r="GZU501" s="1"/>
      <c r="GZV501" s="1"/>
      <c r="GZW501" s="1"/>
      <c r="GZX501" s="1"/>
      <c r="GZY501" s="1"/>
      <c r="GZZ501" s="1"/>
      <c r="HAA501" s="1"/>
      <c r="HAB501" s="1"/>
      <c r="HAC501" s="1"/>
      <c r="HAD501" s="1"/>
      <c r="HAE501" s="1"/>
      <c r="HAF501" s="1"/>
      <c r="HAG501" s="1"/>
      <c r="HAH501" s="1"/>
      <c r="HAI501" s="1"/>
      <c r="HAJ501" s="1"/>
      <c r="HAK501" s="1"/>
      <c r="HAL501" s="1"/>
      <c r="HAM501" s="1"/>
      <c r="HAN501" s="1"/>
      <c r="HAO501" s="1"/>
      <c r="HAP501" s="1"/>
      <c r="HAQ501" s="1"/>
      <c r="HAR501" s="1"/>
      <c r="HAS501" s="1"/>
      <c r="HAT501" s="1"/>
      <c r="HAU501" s="1"/>
      <c r="HAV501" s="1"/>
      <c r="HAW501" s="1"/>
      <c r="HAX501" s="1"/>
      <c r="HAY501" s="1"/>
      <c r="HAZ501" s="1"/>
      <c r="HBA501" s="1"/>
      <c r="HBB501" s="1"/>
      <c r="HBC501" s="1"/>
      <c r="HBD501" s="1"/>
      <c r="HBE501" s="1"/>
      <c r="HBF501" s="1"/>
      <c r="HBG501" s="1"/>
      <c r="HBH501" s="1"/>
      <c r="HBI501" s="1"/>
      <c r="HBJ501" s="1"/>
      <c r="HBK501" s="1"/>
      <c r="HBL501" s="1"/>
      <c r="HBM501" s="1"/>
      <c r="HBN501" s="1"/>
      <c r="HBO501" s="1"/>
      <c r="HBP501" s="1"/>
      <c r="HBQ501" s="1"/>
      <c r="HBR501" s="1"/>
      <c r="HBS501" s="1"/>
      <c r="HBT501" s="1"/>
      <c r="HBU501" s="1"/>
      <c r="HBV501" s="1"/>
      <c r="HBW501" s="1"/>
      <c r="HBX501" s="1"/>
      <c r="HBY501" s="1"/>
      <c r="HBZ501" s="1"/>
      <c r="HCA501" s="1"/>
      <c r="HCB501" s="1"/>
      <c r="HCC501" s="1"/>
      <c r="HCD501" s="1"/>
      <c r="HCE501" s="1"/>
      <c r="HCF501" s="1"/>
      <c r="HCG501" s="1"/>
      <c r="HCH501" s="1"/>
      <c r="HCI501" s="1"/>
      <c r="HCJ501" s="1"/>
      <c r="HCK501" s="1"/>
      <c r="HCL501" s="1"/>
      <c r="HCM501" s="1"/>
      <c r="HCN501" s="1"/>
      <c r="HCO501" s="1"/>
      <c r="HCP501" s="1"/>
      <c r="HCQ501" s="1"/>
      <c r="HCR501" s="1"/>
      <c r="HCS501" s="1"/>
      <c r="HCT501" s="1"/>
      <c r="HCU501" s="1"/>
      <c r="HCV501" s="1"/>
      <c r="HCW501" s="1"/>
      <c r="HCX501" s="1"/>
      <c r="HCY501" s="1"/>
      <c r="HCZ501" s="1"/>
      <c r="HDA501" s="1"/>
      <c r="HDB501" s="1"/>
      <c r="HDC501" s="1"/>
      <c r="HDD501" s="1"/>
      <c r="HDE501" s="1"/>
      <c r="HDF501" s="1"/>
      <c r="HDG501" s="1"/>
      <c r="HDH501" s="1"/>
      <c r="HDI501" s="1"/>
      <c r="HDJ501" s="1"/>
      <c r="HDK501" s="1"/>
      <c r="HDL501" s="1"/>
      <c r="HDM501" s="1"/>
      <c r="HDN501" s="1"/>
      <c r="HDO501" s="1"/>
      <c r="HDP501" s="1"/>
      <c r="HDQ501" s="1"/>
      <c r="HDR501" s="1"/>
      <c r="HDS501" s="1"/>
      <c r="HDT501" s="1"/>
      <c r="HDU501" s="1"/>
      <c r="HDV501" s="1"/>
      <c r="HDW501" s="1"/>
      <c r="HDX501" s="1"/>
      <c r="HDY501" s="1"/>
      <c r="HDZ501" s="1"/>
      <c r="HEA501" s="1"/>
      <c r="HEB501" s="1"/>
      <c r="HEC501" s="1"/>
      <c r="HED501" s="1"/>
      <c r="HEE501" s="1"/>
      <c r="HEF501" s="1"/>
      <c r="HEG501" s="1"/>
      <c r="HEH501" s="1"/>
      <c r="HEI501" s="1"/>
      <c r="HEJ501" s="1"/>
      <c r="HEK501" s="1"/>
      <c r="HEL501" s="1"/>
      <c r="HEM501" s="1"/>
      <c r="HEN501" s="1"/>
      <c r="HEO501" s="1"/>
      <c r="HEP501" s="1"/>
      <c r="HEQ501" s="1"/>
      <c r="HER501" s="1"/>
      <c r="HES501" s="1"/>
      <c r="HET501" s="1"/>
      <c r="HEU501" s="1"/>
      <c r="HEV501" s="1"/>
      <c r="HEW501" s="1"/>
      <c r="HEX501" s="1"/>
      <c r="HEY501" s="1"/>
      <c r="HEZ501" s="1"/>
      <c r="HFA501" s="1"/>
      <c r="HFB501" s="1"/>
      <c r="HFC501" s="1"/>
      <c r="HFD501" s="1"/>
      <c r="HFE501" s="1"/>
      <c r="HFF501" s="1"/>
      <c r="HFG501" s="1"/>
      <c r="HFH501" s="1"/>
      <c r="HFI501" s="1"/>
      <c r="HFJ501" s="1"/>
      <c r="HFK501" s="1"/>
      <c r="HFL501" s="1"/>
      <c r="HFM501" s="1"/>
      <c r="HFN501" s="1"/>
      <c r="HFO501" s="1"/>
      <c r="HFP501" s="1"/>
      <c r="HFQ501" s="1"/>
      <c r="HFR501" s="1"/>
      <c r="HFS501" s="1"/>
      <c r="HFT501" s="1"/>
      <c r="HFU501" s="1"/>
      <c r="HFV501" s="1"/>
      <c r="HFW501" s="1"/>
      <c r="HFX501" s="1"/>
      <c r="HFY501" s="1"/>
      <c r="HFZ501" s="1"/>
      <c r="HGA501" s="1"/>
      <c r="HGB501" s="1"/>
      <c r="HGC501" s="1"/>
      <c r="HGD501" s="1"/>
      <c r="HGE501" s="1"/>
      <c r="HGF501" s="1"/>
      <c r="HGG501" s="1"/>
      <c r="HGH501" s="1"/>
      <c r="HGI501" s="1"/>
      <c r="HGJ501" s="1"/>
      <c r="HGK501" s="1"/>
      <c r="HGL501" s="1"/>
      <c r="HGM501" s="1"/>
      <c r="HGN501" s="1"/>
      <c r="HGO501" s="1"/>
      <c r="HGP501" s="1"/>
      <c r="HGQ501" s="1"/>
      <c r="HGR501" s="1"/>
      <c r="HGS501" s="1"/>
      <c r="HGT501" s="1"/>
      <c r="HGU501" s="1"/>
      <c r="HGV501" s="1"/>
      <c r="HGW501" s="1"/>
      <c r="HGX501" s="1"/>
      <c r="HGY501" s="1"/>
      <c r="HGZ501" s="1"/>
      <c r="HHA501" s="1"/>
      <c r="HHB501" s="1"/>
      <c r="HHC501" s="1"/>
      <c r="HHD501" s="1"/>
      <c r="HHE501" s="1"/>
      <c r="HHF501" s="1"/>
      <c r="HHG501" s="1"/>
      <c r="HHH501" s="1"/>
      <c r="HHI501" s="1"/>
      <c r="HHJ501" s="1"/>
      <c r="HHK501" s="1"/>
      <c r="HHL501" s="1"/>
      <c r="HHM501" s="1"/>
      <c r="HHN501" s="1"/>
      <c r="HHO501" s="1"/>
      <c r="HHP501" s="1"/>
      <c r="HHQ501" s="1"/>
      <c r="HHR501" s="1"/>
      <c r="HHS501" s="1"/>
      <c r="HHT501" s="1"/>
      <c r="HHU501" s="1"/>
      <c r="HHV501" s="1"/>
      <c r="HHW501" s="1"/>
      <c r="HHX501" s="1"/>
      <c r="HHY501" s="1"/>
      <c r="HHZ501" s="1"/>
      <c r="HIA501" s="1"/>
      <c r="HIB501" s="1"/>
      <c r="HIC501" s="1"/>
      <c r="HID501" s="1"/>
      <c r="HIE501" s="1"/>
      <c r="HIF501" s="1"/>
      <c r="HIG501" s="1"/>
      <c r="HIH501" s="1"/>
      <c r="HII501" s="1"/>
      <c r="HIJ501" s="1"/>
      <c r="HIK501" s="1"/>
      <c r="HIL501" s="1"/>
      <c r="HIM501" s="1"/>
      <c r="HIN501" s="1"/>
      <c r="HIO501" s="1"/>
      <c r="HIP501" s="1"/>
      <c r="HIQ501" s="1"/>
      <c r="HIR501" s="1"/>
      <c r="HIS501" s="1"/>
      <c r="HIT501" s="1"/>
      <c r="HIU501" s="1"/>
      <c r="HIV501" s="1"/>
      <c r="HIW501" s="1"/>
      <c r="HIX501" s="1"/>
      <c r="HIY501" s="1"/>
      <c r="HIZ501" s="1"/>
      <c r="HJA501" s="1"/>
      <c r="HJB501" s="1"/>
      <c r="HJC501" s="1"/>
      <c r="HJD501" s="1"/>
      <c r="HJE501" s="1"/>
      <c r="HJF501" s="1"/>
      <c r="HJG501" s="1"/>
      <c r="HJH501" s="1"/>
      <c r="HJI501" s="1"/>
      <c r="HJJ501" s="1"/>
      <c r="HJK501" s="1"/>
      <c r="HJL501" s="1"/>
      <c r="HJM501" s="1"/>
      <c r="HJN501" s="1"/>
      <c r="HJO501" s="1"/>
      <c r="HJP501" s="1"/>
      <c r="HJQ501" s="1"/>
      <c r="HJR501" s="1"/>
      <c r="HJS501" s="1"/>
      <c r="HJT501" s="1"/>
      <c r="HJU501" s="1"/>
      <c r="HJV501" s="1"/>
      <c r="HJW501" s="1"/>
      <c r="HJX501" s="1"/>
      <c r="HJY501" s="1"/>
      <c r="HJZ501" s="1"/>
      <c r="HKA501" s="1"/>
      <c r="HKB501" s="1"/>
      <c r="HKC501" s="1"/>
      <c r="HKD501" s="1"/>
      <c r="HKE501" s="1"/>
      <c r="HKF501" s="1"/>
      <c r="HKG501" s="1"/>
      <c r="HKH501" s="1"/>
      <c r="HKI501" s="1"/>
      <c r="HKJ501" s="1"/>
      <c r="HKK501" s="1"/>
      <c r="HKL501" s="1"/>
      <c r="HKM501" s="1"/>
      <c r="HKN501" s="1"/>
      <c r="HKO501" s="1"/>
      <c r="HKP501" s="1"/>
      <c r="HKQ501" s="1"/>
      <c r="HKR501" s="1"/>
      <c r="HKS501" s="1"/>
      <c r="HKT501" s="1"/>
      <c r="HKU501" s="1"/>
      <c r="HKV501" s="1"/>
      <c r="HKW501" s="1"/>
      <c r="HKX501" s="1"/>
      <c r="HKY501" s="1"/>
      <c r="HKZ501" s="1"/>
      <c r="HLA501" s="1"/>
      <c r="HLB501" s="1"/>
      <c r="HLC501" s="1"/>
      <c r="HLD501" s="1"/>
      <c r="HLE501" s="1"/>
      <c r="HLF501" s="1"/>
      <c r="HLG501" s="1"/>
      <c r="HLH501" s="1"/>
      <c r="HLI501" s="1"/>
      <c r="HLJ501" s="1"/>
      <c r="HLK501" s="1"/>
      <c r="HLL501" s="1"/>
      <c r="HLM501" s="1"/>
      <c r="HLN501" s="1"/>
      <c r="HLO501" s="1"/>
      <c r="HLP501" s="1"/>
      <c r="HLQ501" s="1"/>
      <c r="HLR501" s="1"/>
      <c r="HLS501" s="1"/>
      <c r="HLT501" s="1"/>
      <c r="HLU501" s="1"/>
      <c r="HLV501" s="1"/>
      <c r="HLW501" s="1"/>
      <c r="HLX501" s="1"/>
      <c r="HLY501" s="1"/>
      <c r="HLZ501" s="1"/>
      <c r="HMA501" s="1"/>
      <c r="HMB501" s="1"/>
      <c r="HMC501" s="1"/>
      <c r="HMD501" s="1"/>
      <c r="HME501" s="1"/>
      <c r="HMF501" s="1"/>
      <c r="HMG501" s="1"/>
      <c r="HMH501" s="1"/>
      <c r="HMI501" s="1"/>
      <c r="HMJ501" s="1"/>
      <c r="HMK501" s="1"/>
      <c r="HML501" s="1"/>
      <c r="HMM501" s="1"/>
      <c r="HMN501" s="1"/>
      <c r="HMO501" s="1"/>
      <c r="HMP501" s="1"/>
      <c r="HMQ501" s="1"/>
      <c r="HMR501" s="1"/>
      <c r="HMS501" s="1"/>
      <c r="HMT501" s="1"/>
      <c r="HMU501" s="1"/>
      <c r="HMV501" s="1"/>
      <c r="HMW501" s="1"/>
      <c r="HMX501" s="1"/>
      <c r="HMY501" s="1"/>
      <c r="HMZ501" s="1"/>
      <c r="HNA501" s="1"/>
      <c r="HNB501" s="1"/>
      <c r="HNC501" s="1"/>
      <c r="HND501" s="1"/>
      <c r="HNE501" s="1"/>
      <c r="HNF501" s="1"/>
      <c r="HNG501" s="1"/>
      <c r="HNH501" s="1"/>
      <c r="HNI501" s="1"/>
      <c r="HNJ501" s="1"/>
      <c r="HNK501" s="1"/>
      <c r="HNL501" s="1"/>
      <c r="HNM501" s="1"/>
      <c r="HNN501" s="1"/>
      <c r="HNO501" s="1"/>
      <c r="HNP501" s="1"/>
      <c r="HNQ501" s="1"/>
      <c r="HNR501" s="1"/>
      <c r="HNS501" s="1"/>
      <c r="HNT501" s="1"/>
      <c r="HNU501" s="1"/>
      <c r="HNV501" s="1"/>
      <c r="HNW501" s="1"/>
      <c r="HNX501" s="1"/>
      <c r="HNY501" s="1"/>
      <c r="HNZ501" s="1"/>
      <c r="HOA501" s="1"/>
      <c r="HOB501" s="1"/>
      <c r="HOC501" s="1"/>
      <c r="HOD501" s="1"/>
      <c r="HOE501" s="1"/>
      <c r="HOF501" s="1"/>
      <c r="HOG501" s="1"/>
      <c r="HOH501" s="1"/>
      <c r="HOI501" s="1"/>
      <c r="HOJ501" s="1"/>
      <c r="HOK501" s="1"/>
      <c r="HOL501" s="1"/>
      <c r="HOM501" s="1"/>
      <c r="HON501" s="1"/>
      <c r="HOO501" s="1"/>
      <c r="HOP501" s="1"/>
      <c r="HOQ501" s="1"/>
      <c r="HOR501" s="1"/>
      <c r="HOS501" s="1"/>
      <c r="HOT501" s="1"/>
      <c r="HOU501" s="1"/>
      <c r="HOV501" s="1"/>
      <c r="HOW501" s="1"/>
      <c r="HOX501" s="1"/>
      <c r="HOY501" s="1"/>
      <c r="HOZ501" s="1"/>
      <c r="HPA501" s="1"/>
      <c r="HPB501" s="1"/>
      <c r="HPC501" s="1"/>
      <c r="HPD501" s="1"/>
      <c r="HPE501" s="1"/>
      <c r="HPF501" s="1"/>
      <c r="HPG501" s="1"/>
      <c r="HPH501" s="1"/>
      <c r="HPI501" s="1"/>
      <c r="HPJ501" s="1"/>
      <c r="HPK501" s="1"/>
      <c r="HPL501" s="1"/>
      <c r="HPM501" s="1"/>
      <c r="HPN501" s="1"/>
      <c r="HPO501" s="1"/>
      <c r="HPP501" s="1"/>
      <c r="HPQ501" s="1"/>
      <c r="HPR501" s="1"/>
      <c r="HPS501" s="1"/>
      <c r="HPT501" s="1"/>
      <c r="HPU501" s="1"/>
      <c r="HPV501" s="1"/>
      <c r="HPW501" s="1"/>
      <c r="HPX501" s="1"/>
      <c r="HPY501" s="1"/>
      <c r="HPZ501" s="1"/>
      <c r="HQA501" s="1"/>
      <c r="HQB501" s="1"/>
      <c r="HQC501" s="1"/>
      <c r="HQD501" s="1"/>
      <c r="HQE501" s="1"/>
      <c r="HQF501" s="1"/>
      <c r="HQG501" s="1"/>
      <c r="HQH501" s="1"/>
      <c r="HQI501" s="1"/>
      <c r="HQJ501" s="1"/>
      <c r="HQK501" s="1"/>
      <c r="HQL501" s="1"/>
      <c r="HQM501" s="1"/>
      <c r="HQN501" s="1"/>
      <c r="HQO501" s="1"/>
      <c r="HQP501" s="1"/>
      <c r="HQQ501" s="1"/>
      <c r="HQR501" s="1"/>
      <c r="HQS501" s="1"/>
      <c r="HQT501" s="1"/>
      <c r="HQU501" s="1"/>
      <c r="HQV501" s="1"/>
      <c r="HQW501" s="1"/>
      <c r="HQX501" s="1"/>
      <c r="HQY501" s="1"/>
      <c r="HQZ501" s="1"/>
      <c r="HRA501" s="1"/>
      <c r="HRB501" s="1"/>
      <c r="HRC501" s="1"/>
      <c r="HRD501" s="1"/>
      <c r="HRE501" s="1"/>
      <c r="HRF501" s="1"/>
      <c r="HRG501" s="1"/>
      <c r="HRH501" s="1"/>
      <c r="HRI501" s="1"/>
      <c r="HRJ501" s="1"/>
      <c r="HRK501" s="1"/>
      <c r="HRL501" s="1"/>
      <c r="HRM501" s="1"/>
      <c r="HRN501" s="1"/>
      <c r="HRO501" s="1"/>
      <c r="HRP501" s="1"/>
      <c r="HRQ501" s="1"/>
      <c r="HRR501" s="1"/>
      <c r="HRS501" s="1"/>
      <c r="HRT501" s="1"/>
      <c r="HRU501" s="1"/>
      <c r="HRV501" s="1"/>
      <c r="HRW501" s="1"/>
      <c r="HRX501" s="1"/>
      <c r="HRY501" s="1"/>
      <c r="HRZ501" s="1"/>
      <c r="HSA501" s="1"/>
      <c r="HSB501" s="1"/>
      <c r="HSC501" s="1"/>
      <c r="HSD501" s="1"/>
      <c r="HSE501" s="1"/>
      <c r="HSF501" s="1"/>
      <c r="HSG501" s="1"/>
      <c r="HSH501" s="1"/>
      <c r="HSI501" s="1"/>
      <c r="HSJ501" s="1"/>
      <c r="HSK501" s="1"/>
      <c r="HSL501" s="1"/>
      <c r="HSM501" s="1"/>
      <c r="HSN501" s="1"/>
      <c r="HSO501" s="1"/>
      <c r="HSP501" s="1"/>
      <c r="HSQ501" s="1"/>
      <c r="HSR501" s="1"/>
      <c r="HSS501" s="1"/>
      <c r="HST501" s="1"/>
      <c r="HSU501" s="1"/>
      <c r="HSV501" s="1"/>
      <c r="HSW501" s="1"/>
      <c r="HSX501" s="1"/>
      <c r="HSY501" s="1"/>
      <c r="HSZ501" s="1"/>
      <c r="HTA501" s="1"/>
      <c r="HTB501" s="1"/>
      <c r="HTC501" s="1"/>
      <c r="HTD501" s="1"/>
      <c r="HTE501" s="1"/>
      <c r="HTF501" s="1"/>
      <c r="HTG501" s="1"/>
      <c r="HTH501" s="1"/>
      <c r="HTI501" s="1"/>
      <c r="HTJ501" s="1"/>
      <c r="HTK501" s="1"/>
      <c r="HTL501" s="1"/>
      <c r="HTM501" s="1"/>
      <c r="HTN501" s="1"/>
      <c r="HTO501" s="1"/>
      <c r="HTP501" s="1"/>
      <c r="HTQ501" s="1"/>
      <c r="HTR501" s="1"/>
      <c r="HTS501" s="1"/>
      <c r="HTT501" s="1"/>
      <c r="HTU501" s="1"/>
      <c r="HTV501" s="1"/>
      <c r="HTW501" s="1"/>
      <c r="HTX501" s="1"/>
      <c r="HTY501" s="1"/>
      <c r="HTZ501" s="1"/>
      <c r="HUA501" s="1"/>
      <c r="HUB501" s="1"/>
      <c r="HUC501" s="1"/>
      <c r="HUD501" s="1"/>
      <c r="HUE501" s="1"/>
      <c r="HUF501" s="1"/>
      <c r="HUG501" s="1"/>
      <c r="HUH501" s="1"/>
      <c r="HUI501" s="1"/>
      <c r="HUJ501" s="1"/>
      <c r="HUK501" s="1"/>
      <c r="HUL501" s="1"/>
      <c r="HUM501" s="1"/>
      <c r="HUN501" s="1"/>
      <c r="HUO501" s="1"/>
      <c r="HUP501" s="1"/>
      <c r="HUQ501" s="1"/>
      <c r="HUR501" s="1"/>
      <c r="HUS501" s="1"/>
      <c r="HUT501" s="1"/>
      <c r="HUU501" s="1"/>
      <c r="HUV501" s="1"/>
      <c r="HUW501" s="1"/>
      <c r="HUX501" s="1"/>
      <c r="HUY501" s="1"/>
      <c r="HUZ501" s="1"/>
      <c r="HVA501" s="1"/>
      <c r="HVB501" s="1"/>
      <c r="HVC501" s="1"/>
      <c r="HVD501" s="1"/>
      <c r="HVE501" s="1"/>
      <c r="HVF501" s="1"/>
      <c r="HVG501" s="1"/>
      <c r="HVH501" s="1"/>
      <c r="HVI501" s="1"/>
      <c r="HVJ501" s="1"/>
      <c r="HVK501" s="1"/>
      <c r="HVL501" s="1"/>
      <c r="HVM501" s="1"/>
      <c r="HVN501" s="1"/>
      <c r="HVO501" s="1"/>
      <c r="HVP501" s="1"/>
      <c r="HVQ501" s="1"/>
      <c r="HVR501" s="1"/>
      <c r="HVS501" s="1"/>
      <c r="HVT501" s="1"/>
      <c r="HVU501" s="1"/>
      <c r="HVV501" s="1"/>
      <c r="HVW501" s="1"/>
      <c r="HVX501" s="1"/>
      <c r="HVY501" s="1"/>
      <c r="HVZ501" s="1"/>
      <c r="HWA501" s="1"/>
      <c r="HWB501" s="1"/>
      <c r="HWC501" s="1"/>
      <c r="HWD501" s="1"/>
      <c r="HWE501" s="1"/>
      <c r="HWF501" s="1"/>
      <c r="HWG501" s="1"/>
      <c r="HWH501" s="1"/>
      <c r="HWI501" s="1"/>
      <c r="HWJ501" s="1"/>
      <c r="HWK501" s="1"/>
      <c r="HWL501" s="1"/>
      <c r="HWM501" s="1"/>
      <c r="HWN501" s="1"/>
      <c r="HWO501" s="1"/>
      <c r="HWP501" s="1"/>
      <c r="HWQ501" s="1"/>
      <c r="HWR501" s="1"/>
      <c r="HWS501" s="1"/>
      <c r="HWT501" s="1"/>
      <c r="HWU501" s="1"/>
      <c r="HWV501" s="1"/>
      <c r="HWW501" s="1"/>
      <c r="HWX501" s="1"/>
      <c r="HWY501" s="1"/>
      <c r="HWZ501" s="1"/>
      <c r="HXA501" s="1"/>
      <c r="HXB501" s="1"/>
      <c r="HXC501" s="1"/>
      <c r="HXD501" s="1"/>
      <c r="HXE501" s="1"/>
      <c r="HXF501" s="1"/>
      <c r="HXG501" s="1"/>
      <c r="HXH501" s="1"/>
      <c r="HXI501" s="1"/>
      <c r="HXJ501" s="1"/>
      <c r="HXK501" s="1"/>
      <c r="HXL501" s="1"/>
      <c r="HXM501" s="1"/>
      <c r="HXN501" s="1"/>
      <c r="HXO501" s="1"/>
      <c r="HXP501" s="1"/>
      <c r="HXQ501" s="1"/>
      <c r="HXR501" s="1"/>
      <c r="HXS501" s="1"/>
      <c r="HXT501" s="1"/>
      <c r="HXU501" s="1"/>
      <c r="HXV501" s="1"/>
      <c r="HXW501" s="1"/>
      <c r="HXX501" s="1"/>
      <c r="HXY501" s="1"/>
      <c r="HXZ501" s="1"/>
      <c r="HYA501" s="1"/>
      <c r="HYB501" s="1"/>
      <c r="HYC501" s="1"/>
      <c r="HYD501" s="1"/>
      <c r="HYE501" s="1"/>
      <c r="HYF501" s="1"/>
      <c r="HYG501" s="1"/>
      <c r="HYH501" s="1"/>
      <c r="HYI501" s="1"/>
      <c r="HYJ501" s="1"/>
      <c r="HYK501" s="1"/>
      <c r="HYL501" s="1"/>
      <c r="HYM501" s="1"/>
      <c r="HYN501" s="1"/>
      <c r="HYO501" s="1"/>
      <c r="HYP501" s="1"/>
      <c r="HYQ501" s="1"/>
      <c r="HYR501" s="1"/>
      <c r="HYS501" s="1"/>
      <c r="HYT501" s="1"/>
      <c r="HYU501" s="1"/>
      <c r="HYV501" s="1"/>
      <c r="HYW501" s="1"/>
      <c r="HYX501" s="1"/>
      <c r="HYY501" s="1"/>
      <c r="HYZ501" s="1"/>
      <c r="HZA501" s="1"/>
      <c r="HZB501" s="1"/>
      <c r="HZC501" s="1"/>
      <c r="HZD501" s="1"/>
      <c r="HZE501" s="1"/>
      <c r="HZF501" s="1"/>
      <c r="HZG501" s="1"/>
      <c r="HZH501" s="1"/>
      <c r="HZI501" s="1"/>
      <c r="HZJ501" s="1"/>
      <c r="HZK501" s="1"/>
      <c r="HZL501" s="1"/>
      <c r="HZM501" s="1"/>
      <c r="HZN501" s="1"/>
      <c r="HZO501" s="1"/>
      <c r="HZP501" s="1"/>
      <c r="HZQ501" s="1"/>
      <c r="HZR501" s="1"/>
      <c r="HZS501" s="1"/>
      <c r="HZT501" s="1"/>
      <c r="HZU501" s="1"/>
      <c r="HZV501" s="1"/>
      <c r="HZW501" s="1"/>
      <c r="HZX501" s="1"/>
      <c r="HZY501" s="1"/>
      <c r="HZZ501" s="1"/>
      <c r="IAA501" s="1"/>
      <c r="IAB501" s="1"/>
      <c r="IAC501" s="1"/>
      <c r="IAD501" s="1"/>
      <c r="IAE501" s="1"/>
      <c r="IAF501" s="1"/>
      <c r="IAG501" s="1"/>
      <c r="IAH501" s="1"/>
      <c r="IAI501" s="1"/>
      <c r="IAJ501" s="1"/>
      <c r="IAK501" s="1"/>
      <c r="IAL501" s="1"/>
      <c r="IAM501" s="1"/>
      <c r="IAN501" s="1"/>
      <c r="IAO501" s="1"/>
      <c r="IAP501" s="1"/>
      <c r="IAQ501" s="1"/>
      <c r="IAR501" s="1"/>
      <c r="IAS501" s="1"/>
      <c r="IAT501" s="1"/>
      <c r="IAU501" s="1"/>
      <c r="IAV501" s="1"/>
      <c r="IAW501" s="1"/>
      <c r="IAX501" s="1"/>
      <c r="IAY501" s="1"/>
      <c r="IAZ501" s="1"/>
      <c r="IBA501" s="1"/>
      <c r="IBB501" s="1"/>
      <c r="IBC501" s="1"/>
      <c r="IBD501" s="1"/>
      <c r="IBE501" s="1"/>
      <c r="IBF501" s="1"/>
      <c r="IBG501" s="1"/>
      <c r="IBH501" s="1"/>
      <c r="IBI501" s="1"/>
      <c r="IBJ501" s="1"/>
      <c r="IBK501" s="1"/>
      <c r="IBL501" s="1"/>
      <c r="IBM501" s="1"/>
      <c r="IBN501" s="1"/>
      <c r="IBO501" s="1"/>
      <c r="IBP501" s="1"/>
      <c r="IBQ501" s="1"/>
      <c r="IBR501" s="1"/>
      <c r="IBS501" s="1"/>
      <c r="IBT501" s="1"/>
      <c r="IBU501" s="1"/>
      <c r="IBV501" s="1"/>
      <c r="IBW501" s="1"/>
      <c r="IBX501" s="1"/>
      <c r="IBY501" s="1"/>
      <c r="IBZ501" s="1"/>
      <c r="ICA501" s="1"/>
      <c r="ICB501" s="1"/>
      <c r="ICC501" s="1"/>
      <c r="ICD501" s="1"/>
      <c r="ICE501" s="1"/>
      <c r="ICF501" s="1"/>
      <c r="ICG501" s="1"/>
      <c r="ICH501" s="1"/>
      <c r="ICI501" s="1"/>
      <c r="ICJ501" s="1"/>
      <c r="ICK501" s="1"/>
      <c r="ICL501" s="1"/>
      <c r="ICM501" s="1"/>
      <c r="ICN501" s="1"/>
      <c r="ICO501" s="1"/>
      <c r="ICP501" s="1"/>
      <c r="ICQ501" s="1"/>
      <c r="ICR501" s="1"/>
      <c r="ICS501" s="1"/>
      <c r="ICT501" s="1"/>
      <c r="ICU501" s="1"/>
      <c r="ICV501" s="1"/>
      <c r="ICW501" s="1"/>
      <c r="ICX501" s="1"/>
      <c r="ICY501" s="1"/>
      <c r="ICZ501" s="1"/>
      <c r="IDA501" s="1"/>
      <c r="IDB501" s="1"/>
      <c r="IDC501" s="1"/>
      <c r="IDD501" s="1"/>
      <c r="IDE501" s="1"/>
      <c r="IDF501" s="1"/>
      <c r="IDG501" s="1"/>
      <c r="IDH501" s="1"/>
      <c r="IDI501" s="1"/>
      <c r="IDJ501" s="1"/>
      <c r="IDK501" s="1"/>
      <c r="IDL501" s="1"/>
      <c r="IDM501" s="1"/>
      <c r="IDN501" s="1"/>
      <c r="IDO501" s="1"/>
      <c r="IDP501" s="1"/>
      <c r="IDQ501" s="1"/>
      <c r="IDR501" s="1"/>
      <c r="IDS501" s="1"/>
      <c r="IDT501" s="1"/>
      <c r="IDU501" s="1"/>
      <c r="IDV501" s="1"/>
      <c r="IDW501" s="1"/>
      <c r="IDX501" s="1"/>
      <c r="IDY501" s="1"/>
      <c r="IDZ501" s="1"/>
      <c r="IEA501" s="1"/>
      <c r="IEB501" s="1"/>
      <c r="IEC501" s="1"/>
      <c r="IED501" s="1"/>
      <c r="IEE501" s="1"/>
      <c r="IEF501" s="1"/>
      <c r="IEG501" s="1"/>
      <c r="IEH501" s="1"/>
      <c r="IEI501" s="1"/>
      <c r="IEJ501" s="1"/>
      <c r="IEK501" s="1"/>
      <c r="IEL501" s="1"/>
      <c r="IEM501" s="1"/>
      <c r="IEN501" s="1"/>
      <c r="IEO501" s="1"/>
      <c r="IEP501" s="1"/>
      <c r="IEQ501" s="1"/>
      <c r="IER501" s="1"/>
      <c r="IES501" s="1"/>
      <c r="IET501" s="1"/>
      <c r="IEU501" s="1"/>
      <c r="IEV501" s="1"/>
      <c r="IEW501" s="1"/>
      <c r="IEX501" s="1"/>
      <c r="IEY501" s="1"/>
      <c r="IEZ501" s="1"/>
      <c r="IFA501" s="1"/>
      <c r="IFB501" s="1"/>
      <c r="IFC501" s="1"/>
      <c r="IFD501" s="1"/>
      <c r="IFE501" s="1"/>
      <c r="IFF501" s="1"/>
      <c r="IFG501" s="1"/>
      <c r="IFH501" s="1"/>
      <c r="IFI501" s="1"/>
      <c r="IFJ501" s="1"/>
      <c r="IFK501" s="1"/>
      <c r="IFL501" s="1"/>
      <c r="IFM501" s="1"/>
      <c r="IFN501" s="1"/>
      <c r="IFO501" s="1"/>
      <c r="IFP501" s="1"/>
      <c r="IFQ501" s="1"/>
      <c r="IFR501" s="1"/>
      <c r="IFS501" s="1"/>
      <c r="IFT501" s="1"/>
      <c r="IFU501" s="1"/>
      <c r="IFV501" s="1"/>
      <c r="IFW501" s="1"/>
      <c r="IFX501" s="1"/>
      <c r="IFY501" s="1"/>
      <c r="IFZ501" s="1"/>
      <c r="IGA501" s="1"/>
      <c r="IGB501" s="1"/>
      <c r="IGC501" s="1"/>
      <c r="IGD501" s="1"/>
      <c r="IGE501" s="1"/>
      <c r="IGF501" s="1"/>
      <c r="IGG501" s="1"/>
      <c r="IGH501" s="1"/>
      <c r="IGI501" s="1"/>
      <c r="IGJ501" s="1"/>
      <c r="IGK501" s="1"/>
      <c r="IGL501" s="1"/>
      <c r="IGM501" s="1"/>
      <c r="IGN501" s="1"/>
      <c r="IGO501" s="1"/>
      <c r="IGP501" s="1"/>
      <c r="IGQ501" s="1"/>
      <c r="IGR501" s="1"/>
      <c r="IGS501" s="1"/>
      <c r="IGT501" s="1"/>
      <c r="IGU501" s="1"/>
      <c r="IGV501" s="1"/>
      <c r="IGW501" s="1"/>
      <c r="IGX501" s="1"/>
      <c r="IGY501" s="1"/>
      <c r="IGZ501" s="1"/>
      <c r="IHA501" s="1"/>
      <c r="IHB501" s="1"/>
      <c r="IHC501" s="1"/>
      <c r="IHD501" s="1"/>
      <c r="IHE501" s="1"/>
      <c r="IHF501" s="1"/>
      <c r="IHG501" s="1"/>
      <c r="IHH501" s="1"/>
      <c r="IHI501" s="1"/>
      <c r="IHJ501" s="1"/>
      <c r="IHK501" s="1"/>
      <c r="IHL501" s="1"/>
      <c r="IHM501" s="1"/>
      <c r="IHN501" s="1"/>
      <c r="IHO501" s="1"/>
      <c r="IHP501" s="1"/>
      <c r="IHQ501" s="1"/>
      <c r="IHR501" s="1"/>
      <c r="IHS501" s="1"/>
      <c r="IHT501" s="1"/>
      <c r="IHU501" s="1"/>
      <c r="IHV501" s="1"/>
      <c r="IHW501" s="1"/>
      <c r="IHX501" s="1"/>
      <c r="IHY501" s="1"/>
      <c r="IHZ501" s="1"/>
      <c r="IIA501" s="1"/>
      <c r="IIB501" s="1"/>
      <c r="IIC501" s="1"/>
      <c r="IID501" s="1"/>
      <c r="IIE501" s="1"/>
      <c r="IIF501" s="1"/>
      <c r="IIG501" s="1"/>
      <c r="IIH501" s="1"/>
      <c r="III501" s="1"/>
      <c r="IIJ501" s="1"/>
      <c r="IIK501" s="1"/>
      <c r="IIL501" s="1"/>
      <c r="IIM501" s="1"/>
      <c r="IIN501" s="1"/>
      <c r="IIO501" s="1"/>
      <c r="IIP501" s="1"/>
      <c r="IIQ501" s="1"/>
      <c r="IIR501" s="1"/>
      <c r="IIS501" s="1"/>
      <c r="IIT501" s="1"/>
      <c r="IIU501" s="1"/>
      <c r="IIV501" s="1"/>
      <c r="IIW501" s="1"/>
      <c r="IIX501" s="1"/>
      <c r="IIY501" s="1"/>
      <c r="IIZ501" s="1"/>
      <c r="IJA501" s="1"/>
      <c r="IJB501" s="1"/>
      <c r="IJC501" s="1"/>
      <c r="IJD501" s="1"/>
      <c r="IJE501" s="1"/>
      <c r="IJF501" s="1"/>
      <c r="IJG501" s="1"/>
      <c r="IJH501" s="1"/>
      <c r="IJI501" s="1"/>
      <c r="IJJ501" s="1"/>
      <c r="IJK501" s="1"/>
      <c r="IJL501" s="1"/>
      <c r="IJM501" s="1"/>
      <c r="IJN501" s="1"/>
      <c r="IJO501" s="1"/>
      <c r="IJP501" s="1"/>
      <c r="IJQ501" s="1"/>
      <c r="IJR501" s="1"/>
      <c r="IJS501" s="1"/>
      <c r="IJT501" s="1"/>
      <c r="IJU501" s="1"/>
      <c r="IJV501" s="1"/>
      <c r="IJW501" s="1"/>
      <c r="IJX501" s="1"/>
      <c r="IJY501" s="1"/>
      <c r="IJZ501" s="1"/>
      <c r="IKA501" s="1"/>
      <c r="IKB501" s="1"/>
      <c r="IKC501" s="1"/>
      <c r="IKD501" s="1"/>
      <c r="IKE501" s="1"/>
      <c r="IKF501" s="1"/>
      <c r="IKG501" s="1"/>
      <c r="IKH501" s="1"/>
      <c r="IKI501" s="1"/>
      <c r="IKJ501" s="1"/>
      <c r="IKK501" s="1"/>
      <c r="IKL501" s="1"/>
      <c r="IKM501" s="1"/>
      <c r="IKN501" s="1"/>
      <c r="IKO501" s="1"/>
      <c r="IKP501" s="1"/>
      <c r="IKQ501" s="1"/>
      <c r="IKR501" s="1"/>
      <c r="IKS501" s="1"/>
      <c r="IKT501" s="1"/>
      <c r="IKU501" s="1"/>
      <c r="IKV501" s="1"/>
      <c r="IKW501" s="1"/>
      <c r="IKX501" s="1"/>
      <c r="IKY501" s="1"/>
      <c r="IKZ501" s="1"/>
      <c r="ILA501" s="1"/>
      <c r="ILB501" s="1"/>
      <c r="ILC501" s="1"/>
      <c r="ILD501" s="1"/>
      <c r="ILE501" s="1"/>
      <c r="ILF501" s="1"/>
      <c r="ILG501" s="1"/>
      <c r="ILH501" s="1"/>
      <c r="ILI501" s="1"/>
      <c r="ILJ501" s="1"/>
      <c r="ILK501" s="1"/>
      <c r="ILL501" s="1"/>
      <c r="ILM501" s="1"/>
      <c r="ILN501" s="1"/>
      <c r="ILO501" s="1"/>
      <c r="ILP501" s="1"/>
      <c r="ILQ501" s="1"/>
      <c r="ILR501" s="1"/>
      <c r="ILS501" s="1"/>
      <c r="ILT501" s="1"/>
      <c r="ILU501" s="1"/>
      <c r="ILV501" s="1"/>
      <c r="ILW501" s="1"/>
      <c r="ILX501" s="1"/>
      <c r="ILY501" s="1"/>
      <c r="ILZ501" s="1"/>
      <c r="IMA501" s="1"/>
      <c r="IMB501" s="1"/>
      <c r="IMC501" s="1"/>
      <c r="IMD501" s="1"/>
      <c r="IME501" s="1"/>
      <c r="IMF501" s="1"/>
      <c r="IMG501" s="1"/>
      <c r="IMH501" s="1"/>
      <c r="IMI501" s="1"/>
      <c r="IMJ501" s="1"/>
      <c r="IMK501" s="1"/>
      <c r="IML501" s="1"/>
      <c r="IMM501" s="1"/>
      <c r="IMN501" s="1"/>
      <c r="IMO501" s="1"/>
      <c r="IMP501" s="1"/>
      <c r="IMQ501" s="1"/>
      <c r="IMR501" s="1"/>
      <c r="IMS501" s="1"/>
      <c r="IMT501" s="1"/>
      <c r="IMU501" s="1"/>
      <c r="IMV501" s="1"/>
      <c r="IMW501" s="1"/>
      <c r="IMX501" s="1"/>
      <c r="IMY501" s="1"/>
      <c r="IMZ501" s="1"/>
      <c r="INA501" s="1"/>
      <c r="INB501" s="1"/>
      <c r="INC501" s="1"/>
      <c r="IND501" s="1"/>
      <c r="INE501" s="1"/>
      <c r="INF501" s="1"/>
      <c r="ING501" s="1"/>
      <c r="INH501" s="1"/>
      <c r="INI501" s="1"/>
      <c r="INJ501" s="1"/>
      <c r="INK501" s="1"/>
      <c r="INL501" s="1"/>
      <c r="INM501" s="1"/>
      <c r="INN501" s="1"/>
      <c r="INO501" s="1"/>
      <c r="INP501" s="1"/>
      <c r="INQ501" s="1"/>
      <c r="INR501" s="1"/>
      <c r="INS501" s="1"/>
      <c r="INT501" s="1"/>
      <c r="INU501" s="1"/>
      <c r="INV501" s="1"/>
      <c r="INW501" s="1"/>
      <c r="INX501" s="1"/>
      <c r="INY501" s="1"/>
      <c r="INZ501" s="1"/>
      <c r="IOA501" s="1"/>
      <c r="IOB501" s="1"/>
      <c r="IOC501" s="1"/>
      <c r="IOD501" s="1"/>
      <c r="IOE501" s="1"/>
      <c r="IOF501" s="1"/>
      <c r="IOG501" s="1"/>
      <c r="IOH501" s="1"/>
      <c r="IOI501" s="1"/>
      <c r="IOJ501" s="1"/>
      <c r="IOK501" s="1"/>
      <c r="IOL501" s="1"/>
      <c r="IOM501" s="1"/>
      <c r="ION501" s="1"/>
      <c r="IOO501" s="1"/>
      <c r="IOP501" s="1"/>
      <c r="IOQ501" s="1"/>
      <c r="IOR501" s="1"/>
      <c r="IOS501" s="1"/>
      <c r="IOT501" s="1"/>
      <c r="IOU501" s="1"/>
      <c r="IOV501" s="1"/>
      <c r="IOW501" s="1"/>
      <c r="IOX501" s="1"/>
      <c r="IOY501" s="1"/>
      <c r="IOZ501" s="1"/>
      <c r="IPA501" s="1"/>
      <c r="IPB501" s="1"/>
      <c r="IPC501" s="1"/>
      <c r="IPD501" s="1"/>
      <c r="IPE501" s="1"/>
      <c r="IPF501" s="1"/>
      <c r="IPG501" s="1"/>
      <c r="IPH501" s="1"/>
      <c r="IPI501" s="1"/>
      <c r="IPJ501" s="1"/>
      <c r="IPK501" s="1"/>
      <c r="IPL501" s="1"/>
      <c r="IPM501" s="1"/>
      <c r="IPN501" s="1"/>
      <c r="IPO501" s="1"/>
      <c r="IPP501" s="1"/>
      <c r="IPQ501" s="1"/>
      <c r="IPR501" s="1"/>
      <c r="IPS501" s="1"/>
      <c r="IPT501" s="1"/>
      <c r="IPU501" s="1"/>
      <c r="IPV501" s="1"/>
      <c r="IPW501" s="1"/>
      <c r="IPX501" s="1"/>
      <c r="IPY501" s="1"/>
      <c r="IPZ501" s="1"/>
      <c r="IQA501" s="1"/>
      <c r="IQB501" s="1"/>
      <c r="IQC501" s="1"/>
      <c r="IQD501" s="1"/>
      <c r="IQE501" s="1"/>
      <c r="IQF501" s="1"/>
      <c r="IQG501" s="1"/>
      <c r="IQH501" s="1"/>
      <c r="IQI501" s="1"/>
      <c r="IQJ501" s="1"/>
      <c r="IQK501" s="1"/>
      <c r="IQL501" s="1"/>
      <c r="IQM501" s="1"/>
      <c r="IQN501" s="1"/>
      <c r="IQO501" s="1"/>
      <c r="IQP501" s="1"/>
      <c r="IQQ501" s="1"/>
      <c r="IQR501" s="1"/>
      <c r="IQS501" s="1"/>
      <c r="IQT501" s="1"/>
      <c r="IQU501" s="1"/>
      <c r="IQV501" s="1"/>
      <c r="IQW501" s="1"/>
      <c r="IQX501" s="1"/>
      <c r="IQY501" s="1"/>
      <c r="IQZ501" s="1"/>
      <c r="IRA501" s="1"/>
      <c r="IRB501" s="1"/>
      <c r="IRC501" s="1"/>
      <c r="IRD501" s="1"/>
      <c r="IRE501" s="1"/>
      <c r="IRF501" s="1"/>
      <c r="IRG501" s="1"/>
      <c r="IRH501" s="1"/>
      <c r="IRI501" s="1"/>
      <c r="IRJ501" s="1"/>
      <c r="IRK501" s="1"/>
      <c r="IRL501" s="1"/>
      <c r="IRM501" s="1"/>
      <c r="IRN501" s="1"/>
      <c r="IRO501" s="1"/>
      <c r="IRP501" s="1"/>
      <c r="IRQ501" s="1"/>
      <c r="IRR501" s="1"/>
      <c r="IRS501" s="1"/>
      <c r="IRT501" s="1"/>
      <c r="IRU501" s="1"/>
      <c r="IRV501" s="1"/>
      <c r="IRW501" s="1"/>
      <c r="IRX501" s="1"/>
      <c r="IRY501" s="1"/>
      <c r="IRZ501" s="1"/>
      <c r="ISA501" s="1"/>
      <c r="ISB501" s="1"/>
      <c r="ISC501" s="1"/>
      <c r="ISD501" s="1"/>
      <c r="ISE501" s="1"/>
      <c r="ISF501" s="1"/>
      <c r="ISG501" s="1"/>
      <c r="ISH501" s="1"/>
      <c r="ISI501" s="1"/>
      <c r="ISJ501" s="1"/>
      <c r="ISK501" s="1"/>
      <c r="ISL501" s="1"/>
      <c r="ISM501" s="1"/>
      <c r="ISN501" s="1"/>
      <c r="ISO501" s="1"/>
      <c r="ISP501" s="1"/>
      <c r="ISQ501" s="1"/>
      <c r="ISR501" s="1"/>
      <c r="ISS501" s="1"/>
      <c r="IST501" s="1"/>
      <c r="ISU501" s="1"/>
      <c r="ISV501" s="1"/>
      <c r="ISW501" s="1"/>
      <c r="ISX501" s="1"/>
      <c r="ISY501" s="1"/>
      <c r="ISZ501" s="1"/>
      <c r="ITA501" s="1"/>
      <c r="ITB501" s="1"/>
      <c r="ITC501" s="1"/>
      <c r="ITD501" s="1"/>
      <c r="ITE501" s="1"/>
      <c r="ITF501" s="1"/>
      <c r="ITG501" s="1"/>
      <c r="ITH501" s="1"/>
      <c r="ITI501" s="1"/>
      <c r="ITJ501" s="1"/>
      <c r="ITK501" s="1"/>
      <c r="ITL501" s="1"/>
      <c r="ITM501" s="1"/>
      <c r="ITN501" s="1"/>
      <c r="ITO501" s="1"/>
      <c r="ITP501" s="1"/>
      <c r="ITQ501" s="1"/>
      <c r="ITR501" s="1"/>
      <c r="ITS501" s="1"/>
      <c r="ITT501" s="1"/>
      <c r="ITU501" s="1"/>
      <c r="ITV501" s="1"/>
      <c r="ITW501" s="1"/>
      <c r="ITX501" s="1"/>
      <c r="ITY501" s="1"/>
      <c r="ITZ501" s="1"/>
      <c r="IUA501" s="1"/>
      <c r="IUB501" s="1"/>
      <c r="IUC501" s="1"/>
      <c r="IUD501" s="1"/>
      <c r="IUE501" s="1"/>
      <c r="IUF501" s="1"/>
      <c r="IUG501" s="1"/>
      <c r="IUH501" s="1"/>
      <c r="IUI501" s="1"/>
      <c r="IUJ501" s="1"/>
      <c r="IUK501" s="1"/>
      <c r="IUL501" s="1"/>
      <c r="IUM501" s="1"/>
      <c r="IUN501" s="1"/>
      <c r="IUO501" s="1"/>
      <c r="IUP501" s="1"/>
      <c r="IUQ501" s="1"/>
      <c r="IUR501" s="1"/>
      <c r="IUS501" s="1"/>
      <c r="IUT501" s="1"/>
      <c r="IUU501" s="1"/>
      <c r="IUV501" s="1"/>
      <c r="IUW501" s="1"/>
      <c r="IUX501" s="1"/>
      <c r="IUY501" s="1"/>
      <c r="IUZ501" s="1"/>
      <c r="IVA501" s="1"/>
      <c r="IVB501" s="1"/>
      <c r="IVC501" s="1"/>
      <c r="IVD501" s="1"/>
      <c r="IVE501" s="1"/>
      <c r="IVF501" s="1"/>
      <c r="IVG501" s="1"/>
      <c r="IVH501" s="1"/>
      <c r="IVI501" s="1"/>
      <c r="IVJ501" s="1"/>
      <c r="IVK501" s="1"/>
      <c r="IVL501" s="1"/>
      <c r="IVM501" s="1"/>
      <c r="IVN501" s="1"/>
      <c r="IVO501" s="1"/>
      <c r="IVP501" s="1"/>
      <c r="IVQ501" s="1"/>
      <c r="IVR501" s="1"/>
      <c r="IVS501" s="1"/>
      <c r="IVT501" s="1"/>
      <c r="IVU501" s="1"/>
      <c r="IVV501" s="1"/>
      <c r="IVW501" s="1"/>
      <c r="IVX501" s="1"/>
      <c r="IVY501" s="1"/>
      <c r="IVZ501" s="1"/>
      <c r="IWA501" s="1"/>
      <c r="IWB501" s="1"/>
      <c r="IWC501" s="1"/>
      <c r="IWD501" s="1"/>
      <c r="IWE501" s="1"/>
      <c r="IWF501" s="1"/>
      <c r="IWG501" s="1"/>
      <c r="IWH501" s="1"/>
      <c r="IWI501" s="1"/>
      <c r="IWJ501" s="1"/>
      <c r="IWK501" s="1"/>
      <c r="IWL501" s="1"/>
      <c r="IWM501" s="1"/>
      <c r="IWN501" s="1"/>
      <c r="IWO501" s="1"/>
      <c r="IWP501" s="1"/>
      <c r="IWQ501" s="1"/>
      <c r="IWR501" s="1"/>
      <c r="IWS501" s="1"/>
      <c r="IWT501" s="1"/>
      <c r="IWU501" s="1"/>
      <c r="IWV501" s="1"/>
      <c r="IWW501" s="1"/>
      <c r="IWX501" s="1"/>
      <c r="IWY501" s="1"/>
      <c r="IWZ501" s="1"/>
      <c r="IXA501" s="1"/>
      <c r="IXB501" s="1"/>
      <c r="IXC501" s="1"/>
      <c r="IXD501" s="1"/>
      <c r="IXE501" s="1"/>
      <c r="IXF501" s="1"/>
      <c r="IXG501" s="1"/>
      <c r="IXH501" s="1"/>
      <c r="IXI501" s="1"/>
      <c r="IXJ501" s="1"/>
      <c r="IXK501" s="1"/>
      <c r="IXL501" s="1"/>
      <c r="IXM501" s="1"/>
      <c r="IXN501" s="1"/>
      <c r="IXO501" s="1"/>
      <c r="IXP501" s="1"/>
      <c r="IXQ501" s="1"/>
      <c r="IXR501" s="1"/>
      <c r="IXS501" s="1"/>
      <c r="IXT501" s="1"/>
      <c r="IXU501" s="1"/>
      <c r="IXV501" s="1"/>
      <c r="IXW501" s="1"/>
      <c r="IXX501" s="1"/>
      <c r="IXY501" s="1"/>
      <c r="IXZ501" s="1"/>
      <c r="IYA501" s="1"/>
      <c r="IYB501" s="1"/>
      <c r="IYC501" s="1"/>
      <c r="IYD501" s="1"/>
      <c r="IYE501" s="1"/>
      <c r="IYF501" s="1"/>
      <c r="IYG501" s="1"/>
      <c r="IYH501" s="1"/>
      <c r="IYI501" s="1"/>
      <c r="IYJ501" s="1"/>
      <c r="IYK501" s="1"/>
      <c r="IYL501" s="1"/>
      <c r="IYM501" s="1"/>
      <c r="IYN501" s="1"/>
      <c r="IYO501" s="1"/>
      <c r="IYP501" s="1"/>
      <c r="IYQ501" s="1"/>
      <c r="IYR501" s="1"/>
      <c r="IYS501" s="1"/>
      <c r="IYT501" s="1"/>
      <c r="IYU501" s="1"/>
      <c r="IYV501" s="1"/>
      <c r="IYW501" s="1"/>
      <c r="IYX501" s="1"/>
      <c r="IYY501" s="1"/>
      <c r="IYZ501" s="1"/>
      <c r="IZA501" s="1"/>
      <c r="IZB501" s="1"/>
      <c r="IZC501" s="1"/>
      <c r="IZD501" s="1"/>
      <c r="IZE501" s="1"/>
      <c r="IZF501" s="1"/>
      <c r="IZG501" s="1"/>
      <c r="IZH501" s="1"/>
      <c r="IZI501" s="1"/>
      <c r="IZJ501" s="1"/>
      <c r="IZK501" s="1"/>
      <c r="IZL501" s="1"/>
      <c r="IZM501" s="1"/>
      <c r="IZN501" s="1"/>
      <c r="IZO501" s="1"/>
      <c r="IZP501" s="1"/>
      <c r="IZQ501" s="1"/>
      <c r="IZR501" s="1"/>
      <c r="IZS501" s="1"/>
      <c r="IZT501" s="1"/>
      <c r="IZU501" s="1"/>
      <c r="IZV501" s="1"/>
      <c r="IZW501" s="1"/>
      <c r="IZX501" s="1"/>
      <c r="IZY501" s="1"/>
      <c r="IZZ501" s="1"/>
      <c r="JAA501" s="1"/>
      <c r="JAB501" s="1"/>
      <c r="JAC501" s="1"/>
      <c r="JAD501" s="1"/>
      <c r="JAE501" s="1"/>
      <c r="JAF501" s="1"/>
      <c r="JAG501" s="1"/>
      <c r="JAH501" s="1"/>
      <c r="JAI501" s="1"/>
      <c r="JAJ501" s="1"/>
      <c r="JAK501" s="1"/>
      <c r="JAL501" s="1"/>
      <c r="JAM501" s="1"/>
      <c r="JAN501" s="1"/>
      <c r="JAO501" s="1"/>
      <c r="JAP501" s="1"/>
      <c r="JAQ501" s="1"/>
      <c r="JAR501" s="1"/>
      <c r="JAS501" s="1"/>
      <c r="JAT501" s="1"/>
      <c r="JAU501" s="1"/>
      <c r="JAV501" s="1"/>
      <c r="JAW501" s="1"/>
      <c r="JAX501" s="1"/>
      <c r="JAY501" s="1"/>
      <c r="JAZ501" s="1"/>
      <c r="JBA501" s="1"/>
      <c r="JBB501" s="1"/>
      <c r="JBC501" s="1"/>
      <c r="JBD501" s="1"/>
      <c r="JBE501" s="1"/>
      <c r="JBF501" s="1"/>
      <c r="JBG501" s="1"/>
      <c r="JBH501" s="1"/>
      <c r="JBI501" s="1"/>
      <c r="JBJ501" s="1"/>
      <c r="JBK501" s="1"/>
      <c r="JBL501" s="1"/>
      <c r="JBM501" s="1"/>
      <c r="JBN501" s="1"/>
      <c r="JBO501" s="1"/>
      <c r="JBP501" s="1"/>
      <c r="JBQ501" s="1"/>
      <c r="JBR501" s="1"/>
      <c r="JBS501" s="1"/>
      <c r="JBT501" s="1"/>
      <c r="JBU501" s="1"/>
      <c r="JBV501" s="1"/>
      <c r="JBW501" s="1"/>
      <c r="JBX501" s="1"/>
      <c r="JBY501" s="1"/>
      <c r="JBZ501" s="1"/>
      <c r="JCA501" s="1"/>
      <c r="JCB501" s="1"/>
      <c r="JCC501" s="1"/>
      <c r="JCD501" s="1"/>
      <c r="JCE501" s="1"/>
      <c r="JCF501" s="1"/>
      <c r="JCG501" s="1"/>
      <c r="JCH501" s="1"/>
      <c r="JCI501" s="1"/>
      <c r="JCJ501" s="1"/>
      <c r="JCK501" s="1"/>
      <c r="JCL501" s="1"/>
      <c r="JCM501" s="1"/>
      <c r="JCN501" s="1"/>
      <c r="JCO501" s="1"/>
      <c r="JCP501" s="1"/>
      <c r="JCQ501" s="1"/>
      <c r="JCR501" s="1"/>
      <c r="JCS501" s="1"/>
      <c r="JCT501" s="1"/>
      <c r="JCU501" s="1"/>
      <c r="JCV501" s="1"/>
      <c r="JCW501" s="1"/>
      <c r="JCX501" s="1"/>
      <c r="JCY501" s="1"/>
      <c r="JCZ501" s="1"/>
      <c r="JDA501" s="1"/>
      <c r="JDB501" s="1"/>
      <c r="JDC501" s="1"/>
      <c r="JDD501" s="1"/>
      <c r="JDE501" s="1"/>
      <c r="JDF501" s="1"/>
      <c r="JDG501" s="1"/>
      <c r="JDH501" s="1"/>
      <c r="JDI501" s="1"/>
      <c r="JDJ501" s="1"/>
      <c r="JDK501" s="1"/>
      <c r="JDL501" s="1"/>
      <c r="JDM501" s="1"/>
      <c r="JDN501" s="1"/>
      <c r="JDO501" s="1"/>
      <c r="JDP501" s="1"/>
      <c r="JDQ501" s="1"/>
      <c r="JDR501" s="1"/>
      <c r="JDS501" s="1"/>
      <c r="JDT501" s="1"/>
      <c r="JDU501" s="1"/>
      <c r="JDV501" s="1"/>
      <c r="JDW501" s="1"/>
      <c r="JDX501" s="1"/>
      <c r="JDY501" s="1"/>
      <c r="JDZ501" s="1"/>
      <c r="JEA501" s="1"/>
      <c r="JEB501" s="1"/>
      <c r="JEC501" s="1"/>
      <c r="JED501" s="1"/>
      <c r="JEE501" s="1"/>
      <c r="JEF501" s="1"/>
      <c r="JEG501" s="1"/>
      <c r="JEH501" s="1"/>
      <c r="JEI501" s="1"/>
      <c r="JEJ501" s="1"/>
      <c r="JEK501" s="1"/>
      <c r="JEL501" s="1"/>
      <c r="JEM501" s="1"/>
      <c r="JEN501" s="1"/>
      <c r="JEO501" s="1"/>
      <c r="JEP501" s="1"/>
      <c r="JEQ501" s="1"/>
      <c r="JER501" s="1"/>
      <c r="JES501" s="1"/>
      <c r="JET501" s="1"/>
      <c r="JEU501" s="1"/>
      <c r="JEV501" s="1"/>
      <c r="JEW501" s="1"/>
      <c r="JEX501" s="1"/>
      <c r="JEY501" s="1"/>
      <c r="JEZ501" s="1"/>
      <c r="JFA501" s="1"/>
      <c r="JFB501" s="1"/>
      <c r="JFC501" s="1"/>
      <c r="JFD501" s="1"/>
      <c r="JFE501" s="1"/>
      <c r="JFF501" s="1"/>
      <c r="JFG501" s="1"/>
      <c r="JFH501" s="1"/>
      <c r="JFI501" s="1"/>
      <c r="JFJ501" s="1"/>
      <c r="JFK501" s="1"/>
      <c r="JFL501" s="1"/>
      <c r="JFM501" s="1"/>
      <c r="JFN501" s="1"/>
      <c r="JFO501" s="1"/>
      <c r="JFP501" s="1"/>
      <c r="JFQ501" s="1"/>
      <c r="JFR501" s="1"/>
      <c r="JFS501" s="1"/>
      <c r="JFT501" s="1"/>
      <c r="JFU501" s="1"/>
      <c r="JFV501" s="1"/>
      <c r="JFW501" s="1"/>
      <c r="JFX501" s="1"/>
      <c r="JFY501" s="1"/>
      <c r="JFZ501" s="1"/>
      <c r="JGA501" s="1"/>
      <c r="JGB501" s="1"/>
      <c r="JGC501" s="1"/>
      <c r="JGD501" s="1"/>
      <c r="JGE501" s="1"/>
      <c r="JGF501" s="1"/>
      <c r="JGG501" s="1"/>
      <c r="JGH501" s="1"/>
      <c r="JGI501" s="1"/>
      <c r="JGJ501" s="1"/>
      <c r="JGK501" s="1"/>
      <c r="JGL501" s="1"/>
      <c r="JGM501" s="1"/>
      <c r="JGN501" s="1"/>
      <c r="JGO501" s="1"/>
      <c r="JGP501" s="1"/>
      <c r="JGQ501" s="1"/>
      <c r="JGR501" s="1"/>
      <c r="JGS501" s="1"/>
      <c r="JGT501" s="1"/>
      <c r="JGU501" s="1"/>
      <c r="JGV501" s="1"/>
      <c r="JGW501" s="1"/>
      <c r="JGX501" s="1"/>
      <c r="JGY501" s="1"/>
      <c r="JGZ501" s="1"/>
      <c r="JHA501" s="1"/>
      <c r="JHB501" s="1"/>
      <c r="JHC501" s="1"/>
      <c r="JHD501" s="1"/>
      <c r="JHE501" s="1"/>
      <c r="JHF501" s="1"/>
      <c r="JHG501" s="1"/>
      <c r="JHH501" s="1"/>
      <c r="JHI501" s="1"/>
      <c r="JHJ501" s="1"/>
      <c r="JHK501" s="1"/>
      <c r="JHL501" s="1"/>
      <c r="JHM501" s="1"/>
      <c r="JHN501" s="1"/>
      <c r="JHO501" s="1"/>
      <c r="JHP501" s="1"/>
      <c r="JHQ501" s="1"/>
      <c r="JHR501" s="1"/>
      <c r="JHS501" s="1"/>
      <c r="JHT501" s="1"/>
      <c r="JHU501" s="1"/>
      <c r="JHV501" s="1"/>
      <c r="JHW501" s="1"/>
      <c r="JHX501" s="1"/>
      <c r="JHY501" s="1"/>
      <c r="JHZ501" s="1"/>
      <c r="JIA501" s="1"/>
      <c r="JIB501" s="1"/>
      <c r="JIC501" s="1"/>
      <c r="JID501" s="1"/>
      <c r="JIE501" s="1"/>
      <c r="JIF501" s="1"/>
      <c r="JIG501" s="1"/>
      <c r="JIH501" s="1"/>
      <c r="JII501" s="1"/>
      <c r="JIJ501" s="1"/>
      <c r="JIK501" s="1"/>
      <c r="JIL501" s="1"/>
      <c r="JIM501" s="1"/>
      <c r="JIN501" s="1"/>
      <c r="JIO501" s="1"/>
      <c r="JIP501" s="1"/>
      <c r="JIQ501" s="1"/>
      <c r="JIR501" s="1"/>
      <c r="JIS501" s="1"/>
      <c r="JIT501" s="1"/>
      <c r="JIU501" s="1"/>
      <c r="JIV501" s="1"/>
      <c r="JIW501" s="1"/>
      <c r="JIX501" s="1"/>
      <c r="JIY501" s="1"/>
      <c r="JIZ501" s="1"/>
      <c r="JJA501" s="1"/>
      <c r="JJB501" s="1"/>
      <c r="JJC501" s="1"/>
      <c r="JJD501" s="1"/>
      <c r="JJE501" s="1"/>
      <c r="JJF501" s="1"/>
      <c r="JJG501" s="1"/>
      <c r="JJH501" s="1"/>
      <c r="JJI501" s="1"/>
      <c r="JJJ501" s="1"/>
      <c r="JJK501" s="1"/>
      <c r="JJL501" s="1"/>
      <c r="JJM501" s="1"/>
      <c r="JJN501" s="1"/>
      <c r="JJO501" s="1"/>
      <c r="JJP501" s="1"/>
      <c r="JJQ501" s="1"/>
      <c r="JJR501" s="1"/>
      <c r="JJS501" s="1"/>
      <c r="JJT501" s="1"/>
      <c r="JJU501" s="1"/>
      <c r="JJV501" s="1"/>
      <c r="JJW501" s="1"/>
      <c r="JJX501" s="1"/>
      <c r="JJY501" s="1"/>
      <c r="JJZ501" s="1"/>
      <c r="JKA501" s="1"/>
      <c r="JKB501" s="1"/>
      <c r="JKC501" s="1"/>
      <c r="JKD501" s="1"/>
      <c r="JKE501" s="1"/>
      <c r="JKF501" s="1"/>
      <c r="JKG501" s="1"/>
      <c r="JKH501" s="1"/>
      <c r="JKI501" s="1"/>
      <c r="JKJ501" s="1"/>
      <c r="JKK501" s="1"/>
      <c r="JKL501" s="1"/>
      <c r="JKM501" s="1"/>
      <c r="JKN501" s="1"/>
      <c r="JKO501" s="1"/>
      <c r="JKP501" s="1"/>
      <c r="JKQ501" s="1"/>
      <c r="JKR501" s="1"/>
      <c r="JKS501" s="1"/>
      <c r="JKT501" s="1"/>
      <c r="JKU501" s="1"/>
      <c r="JKV501" s="1"/>
      <c r="JKW501" s="1"/>
      <c r="JKX501" s="1"/>
      <c r="JKY501" s="1"/>
      <c r="JKZ501" s="1"/>
      <c r="JLA501" s="1"/>
      <c r="JLB501" s="1"/>
      <c r="JLC501" s="1"/>
      <c r="JLD501" s="1"/>
      <c r="JLE501" s="1"/>
      <c r="JLF501" s="1"/>
      <c r="JLG501" s="1"/>
      <c r="JLH501" s="1"/>
      <c r="JLI501" s="1"/>
      <c r="JLJ501" s="1"/>
      <c r="JLK501" s="1"/>
      <c r="JLL501" s="1"/>
      <c r="JLM501" s="1"/>
      <c r="JLN501" s="1"/>
      <c r="JLO501" s="1"/>
      <c r="JLP501" s="1"/>
      <c r="JLQ501" s="1"/>
      <c r="JLR501" s="1"/>
      <c r="JLS501" s="1"/>
      <c r="JLT501" s="1"/>
      <c r="JLU501" s="1"/>
      <c r="JLV501" s="1"/>
      <c r="JLW501" s="1"/>
      <c r="JLX501" s="1"/>
      <c r="JLY501" s="1"/>
      <c r="JLZ501" s="1"/>
      <c r="JMA501" s="1"/>
      <c r="JMB501" s="1"/>
      <c r="JMC501" s="1"/>
      <c r="JMD501" s="1"/>
      <c r="JME501" s="1"/>
      <c r="JMF501" s="1"/>
      <c r="JMG501" s="1"/>
      <c r="JMH501" s="1"/>
      <c r="JMI501" s="1"/>
      <c r="JMJ501" s="1"/>
      <c r="JMK501" s="1"/>
      <c r="JML501" s="1"/>
      <c r="JMM501" s="1"/>
      <c r="JMN501" s="1"/>
      <c r="JMO501" s="1"/>
      <c r="JMP501" s="1"/>
      <c r="JMQ501" s="1"/>
      <c r="JMR501" s="1"/>
      <c r="JMS501" s="1"/>
      <c r="JMT501" s="1"/>
      <c r="JMU501" s="1"/>
      <c r="JMV501" s="1"/>
      <c r="JMW501" s="1"/>
      <c r="JMX501" s="1"/>
      <c r="JMY501" s="1"/>
      <c r="JMZ501" s="1"/>
      <c r="JNA501" s="1"/>
      <c r="JNB501" s="1"/>
      <c r="JNC501" s="1"/>
      <c r="JND501" s="1"/>
      <c r="JNE501" s="1"/>
      <c r="JNF501" s="1"/>
      <c r="JNG501" s="1"/>
      <c r="JNH501" s="1"/>
      <c r="JNI501" s="1"/>
      <c r="JNJ501" s="1"/>
      <c r="JNK501" s="1"/>
      <c r="JNL501" s="1"/>
      <c r="JNM501" s="1"/>
      <c r="JNN501" s="1"/>
      <c r="JNO501" s="1"/>
      <c r="JNP501" s="1"/>
      <c r="JNQ501" s="1"/>
      <c r="JNR501" s="1"/>
      <c r="JNS501" s="1"/>
      <c r="JNT501" s="1"/>
      <c r="JNU501" s="1"/>
      <c r="JNV501" s="1"/>
      <c r="JNW501" s="1"/>
      <c r="JNX501" s="1"/>
      <c r="JNY501" s="1"/>
      <c r="JNZ501" s="1"/>
      <c r="JOA501" s="1"/>
      <c r="JOB501" s="1"/>
      <c r="JOC501" s="1"/>
      <c r="JOD501" s="1"/>
      <c r="JOE501" s="1"/>
      <c r="JOF501" s="1"/>
      <c r="JOG501" s="1"/>
      <c r="JOH501" s="1"/>
      <c r="JOI501" s="1"/>
      <c r="JOJ501" s="1"/>
      <c r="JOK501" s="1"/>
      <c r="JOL501" s="1"/>
      <c r="JOM501" s="1"/>
      <c r="JON501" s="1"/>
      <c r="JOO501" s="1"/>
      <c r="JOP501" s="1"/>
      <c r="JOQ501" s="1"/>
      <c r="JOR501" s="1"/>
      <c r="JOS501" s="1"/>
      <c r="JOT501" s="1"/>
      <c r="JOU501" s="1"/>
      <c r="JOV501" s="1"/>
      <c r="JOW501" s="1"/>
      <c r="JOX501" s="1"/>
      <c r="JOY501" s="1"/>
      <c r="JOZ501" s="1"/>
      <c r="JPA501" s="1"/>
      <c r="JPB501" s="1"/>
      <c r="JPC501" s="1"/>
      <c r="JPD501" s="1"/>
      <c r="JPE501" s="1"/>
      <c r="JPF501" s="1"/>
      <c r="JPG501" s="1"/>
      <c r="JPH501" s="1"/>
      <c r="JPI501" s="1"/>
      <c r="JPJ501" s="1"/>
      <c r="JPK501" s="1"/>
      <c r="JPL501" s="1"/>
      <c r="JPM501" s="1"/>
      <c r="JPN501" s="1"/>
      <c r="JPO501" s="1"/>
      <c r="JPP501" s="1"/>
      <c r="JPQ501" s="1"/>
      <c r="JPR501" s="1"/>
      <c r="JPS501" s="1"/>
      <c r="JPT501" s="1"/>
      <c r="JPU501" s="1"/>
      <c r="JPV501" s="1"/>
      <c r="JPW501" s="1"/>
      <c r="JPX501" s="1"/>
      <c r="JPY501" s="1"/>
      <c r="JPZ501" s="1"/>
      <c r="JQA501" s="1"/>
      <c r="JQB501" s="1"/>
      <c r="JQC501" s="1"/>
      <c r="JQD501" s="1"/>
      <c r="JQE501" s="1"/>
      <c r="JQF501" s="1"/>
      <c r="JQG501" s="1"/>
      <c r="JQH501" s="1"/>
      <c r="JQI501" s="1"/>
      <c r="JQJ501" s="1"/>
      <c r="JQK501" s="1"/>
      <c r="JQL501" s="1"/>
      <c r="JQM501" s="1"/>
      <c r="JQN501" s="1"/>
      <c r="JQO501" s="1"/>
      <c r="JQP501" s="1"/>
      <c r="JQQ501" s="1"/>
      <c r="JQR501" s="1"/>
      <c r="JQS501" s="1"/>
      <c r="JQT501" s="1"/>
      <c r="JQU501" s="1"/>
      <c r="JQV501" s="1"/>
      <c r="JQW501" s="1"/>
      <c r="JQX501" s="1"/>
      <c r="JQY501" s="1"/>
      <c r="JQZ501" s="1"/>
      <c r="JRA501" s="1"/>
      <c r="JRB501" s="1"/>
      <c r="JRC501" s="1"/>
      <c r="JRD501" s="1"/>
      <c r="JRE501" s="1"/>
      <c r="JRF501" s="1"/>
      <c r="JRG501" s="1"/>
      <c r="JRH501" s="1"/>
      <c r="JRI501" s="1"/>
      <c r="JRJ501" s="1"/>
      <c r="JRK501" s="1"/>
      <c r="JRL501" s="1"/>
      <c r="JRM501" s="1"/>
      <c r="JRN501" s="1"/>
      <c r="JRO501" s="1"/>
      <c r="JRP501" s="1"/>
      <c r="JRQ501" s="1"/>
      <c r="JRR501" s="1"/>
      <c r="JRS501" s="1"/>
      <c r="JRT501" s="1"/>
      <c r="JRU501" s="1"/>
      <c r="JRV501" s="1"/>
      <c r="JRW501" s="1"/>
      <c r="JRX501" s="1"/>
      <c r="JRY501" s="1"/>
      <c r="JRZ501" s="1"/>
      <c r="JSA501" s="1"/>
      <c r="JSB501" s="1"/>
      <c r="JSC501" s="1"/>
      <c r="JSD501" s="1"/>
      <c r="JSE501" s="1"/>
      <c r="JSF501" s="1"/>
      <c r="JSG501" s="1"/>
      <c r="JSH501" s="1"/>
      <c r="JSI501" s="1"/>
      <c r="JSJ501" s="1"/>
      <c r="JSK501" s="1"/>
      <c r="JSL501" s="1"/>
      <c r="JSM501" s="1"/>
      <c r="JSN501" s="1"/>
      <c r="JSO501" s="1"/>
      <c r="JSP501" s="1"/>
      <c r="JSQ501" s="1"/>
      <c r="JSR501" s="1"/>
      <c r="JSS501" s="1"/>
      <c r="JST501" s="1"/>
      <c r="JSU501" s="1"/>
      <c r="JSV501" s="1"/>
      <c r="JSW501" s="1"/>
      <c r="JSX501" s="1"/>
      <c r="JSY501" s="1"/>
      <c r="JSZ501" s="1"/>
      <c r="JTA501" s="1"/>
      <c r="JTB501" s="1"/>
      <c r="JTC501" s="1"/>
      <c r="JTD501" s="1"/>
      <c r="JTE501" s="1"/>
      <c r="JTF501" s="1"/>
      <c r="JTG501" s="1"/>
      <c r="JTH501" s="1"/>
      <c r="JTI501" s="1"/>
      <c r="JTJ501" s="1"/>
      <c r="JTK501" s="1"/>
      <c r="JTL501" s="1"/>
      <c r="JTM501" s="1"/>
      <c r="JTN501" s="1"/>
      <c r="JTO501" s="1"/>
      <c r="JTP501" s="1"/>
      <c r="JTQ501" s="1"/>
      <c r="JTR501" s="1"/>
      <c r="JTS501" s="1"/>
      <c r="JTT501" s="1"/>
      <c r="JTU501" s="1"/>
      <c r="JTV501" s="1"/>
      <c r="JTW501" s="1"/>
      <c r="JTX501" s="1"/>
      <c r="JTY501" s="1"/>
      <c r="JTZ501" s="1"/>
      <c r="JUA501" s="1"/>
      <c r="JUB501" s="1"/>
      <c r="JUC501" s="1"/>
      <c r="JUD501" s="1"/>
      <c r="JUE501" s="1"/>
      <c r="JUF501" s="1"/>
      <c r="JUG501" s="1"/>
      <c r="JUH501" s="1"/>
      <c r="JUI501" s="1"/>
      <c r="JUJ501" s="1"/>
      <c r="JUK501" s="1"/>
      <c r="JUL501" s="1"/>
      <c r="JUM501" s="1"/>
      <c r="JUN501" s="1"/>
      <c r="JUO501" s="1"/>
      <c r="JUP501" s="1"/>
      <c r="JUQ501" s="1"/>
      <c r="JUR501" s="1"/>
      <c r="JUS501" s="1"/>
      <c r="JUT501" s="1"/>
      <c r="JUU501" s="1"/>
      <c r="JUV501" s="1"/>
      <c r="JUW501" s="1"/>
      <c r="JUX501" s="1"/>
      <c r="JUY501" s="1"/>
      <c r="JUZ501" s="1"/>
      <c r="JVA501" s="1"/>
      <c r="JVB501" s="1"/>
      <c r="JVC501" s="1"/>
      <c r="JVD501" s="1"/>
      <c r="JVE501" s="1"/>
      <c r="JVF501" s="1"/>
      <c r="JVG501" s="1"/>
      <c r="JVH501" s="1"/>
      <c r="JVI501" s="1"/>
      <c r="JVJ501" s="1"/>
      <c r="JVK501" s="1"/>
      <c r="JVL501" s="1"/>
      <c r="JVM501" s="1"/>
      <c r="JVN501" s="1"/>
      <c r="JVO501" s="1"/>
      <c r="JVP501" s="1"/>
      <c r="JVQ501" s="1"/>
      <c r="JVR501" s="1"/>
      <c r="JVS501" s="1"/>
      <c r="JVT501" s="1"/>
      <c r="JVU501" s="1"/>
      <c r="JVV501" s="1"/>
      <c r="JVW501" s="1"/>
      <c r="JVX501" s="1"/>
      <c r="JVY501" s="1"/>
      <c r="JVZ501" s="1"/>
      <c r="JWA501" s="1"/>
      <c r="JWB501" s="1"/>
      <c r="JWC501" s="1"/>
      <c r="JWD501" s="1"/>
      <c r="JWE501" s="1"/>
      <c r="JWF501" s="1"/>
      <c r="JWG501" s="1"/>
      <c r="JWH501" s="1"/>
      <c r="JWI501" s="1"/>
      <c r="JWJ501" s="1"/>
      <c r="JWK501" s="1"/>
      <c r="JWL501" s="1"/>
      <c r="JWM501" s="1"/>
      <c r="JWN501" s="1"/>
      <c r="JWO501" s="1"/>
      <c r="JWP501" s="1"/>
      <c r="JWQ501" s="1"/>
      <c r="JWR501" s="1"/>
      <c r="JWS501" s="1"/>
      <c r="JWT501" s="1"/>
      <c r="JWU501" s="1"/>
      <c r="JWV501" s="1"/>
      <c r="JWW501" s="1"/>
      <c r="JWX501" s="1"/>
      <c r="JWY501" s="1"/>
      <c r="JWZ501" s="1"/>
      <c r="JXA501" s="1"/>
      <c r="JXB501" s="1"/>
      <c r="JXC501" s="1"/>
      <c r="JXD501" s="1"/>
      <c r="JXE501" s="1"/>
      <c r="JXF501" s="1"/>
      <c r="JXG501" s="1"/>
      <c r="JXH501" s="1"/>
      <c r="JXI501" s="1"/>
      <c r="JXJ501" s="1"/>
      <c r="JXK501" s="1"/>
      <c r="JXL501" s="1"/>
      <c r="JXM501" s="1"/>
      <c r="JXN501" s="1"/>
      <c r="JXO501" s="1"/>
      <c r="JXP501" s="1"/>
      <c r="JXQ501" s="1"/>
      <c r="JXR501" s="1"/>
      <c r="JXS501" s="1"/>
      <c r="JXT501" s="1"/>
      <c r="JXU501" s="1"/>
      <c r="JXV501" s="1"/>
      <c r="JXW501" s="1"/>
      <c r="JXX501" s="1"/>
      <c r="JXY501" s="1"/>
      <c r="JXZ501" s="1"/>
      <c r="JYA501" s="1"/>
      <c r="JYB501" s="1"/>
      <c r="JYC501" s="1"/>
      <c r="JYD501" s="1"/>
      <c r="JYE501" s="1"/>
      <c r="JYF501" s="1"/>
      <c r="JYG501" s="1"/>
      <c r="JYH501" s="1"/>
      <c r="JYI501" s="1"/>
      <c r="JYJ501" s="1"/>
      <c r="JYK501" s="1"/>
      <c r="JYL501" s="1"/>
      <c r="JYM501" s="1"/>
      <c r="JYN501" s="1"/>
      <c r="JYO501" s="1"/>
      <c r="JYP501" s="1"/>
      <c r="JYQ501" s="1"/>
      <c r="JYR501" s="1"/>
      <c r="JYS501" s="1"/>
      <c r="JYT501" s="1"/>
      <c r="JYU501" s="1"/>
      <c r="JYV501" s="1"/>
      <c r="JYW501" s="1"/>
      <c r="JYX501" s="1"/>
      <c r="JYY501" s="1"/>
      <c r="JYZ501" s="1"/>
      <c r="JZA501" s="1"/>
      <c r="JZB501" s="1"/>
      <c r="JZC501" s="1"/>
      <c r="JZD501" s="1"/>
      <c r="JZE501" s="1"/>
      <c r="JZF501" s="1"/>
      <c r="JZG501" s="1"/>
      <c r="JZH501" s="1"/>
      <c r="JZI501" s="1"/>
      <c r="JZJ501" s="1"/>
      <c r="JZK501" s="1"/>
      <c r="JZL501" s="1"/>
      <c r="JZM501" s="1"/>
      <c r="JZN501" s="1"/>
      <c r="JZO501" s="1"/>
      <c r="JZP501" s="1"/>
      <c r="JZQ501" s="1"/>
      <c r="JZR501" s="1"/>
      <c r="JZS501" s="1"/>
      <c r="JZT501" s="1"/>
      <c r="JZU501" s="1"/>
      <c r="JZV501" s="1"/>
      <c r="JZW501" s="1"/>
      <c r="JZX501" s="1"/>
      <c r="JZY501" s="1"/>
      <c r="JZZ501" s="1"/>
      <c r="KAA501" s="1"/>
      <c r="KAB501" s="1"/>
      <c r="KAC501" s="1"/>
      <c r="KAD501" s="1"/>
      <c r="KAE501" s="1"/>
      <c r="KAF501" s="1"/>
      <c r="KAG501" s="1"/>
      <c r="KAH501" s="1"/>
      <c r="KAI501" s="1"/>
      <c r="KAJ501" s="1"/>
      <c r="KAK501" s="1"/>
      <c r="KAL501" s="1"/>
      <c r="KAM501" s="1"/>
      <c r="KAN501" s="1"/>
      <c r="KAO501" s="1"/>
      <c r="KAP501" s="1"/>
      <c r="KAQ501" s="1"/>
      <c r="KAR501" s="1"/>
      <c r="KAS501" s="1"/>
      <c r="KAT501" s="1"/>
      <c r="KAU501" s="1"/>
      <c r="KAV501" s="1"/>
      <c r="KAW501" s="1"/>
      <c r="KAX501" s="1"/>
      <c r="KAY501" s="1"/>
      <c r="KAZ501" s="1"/>
      <c r="KBA501" s="1"/>
      <c r="KBB501" s="1"/>
      <c r="KBC501" s="1"/>
      <c r="KBD501" s="1"/>
      <c r="KBE501" s="1"/>
      <c r="KBF501" s="1"/>
      <c r="KBG501" s="1"/>
      <c r="KBH501" s="1"/>
      <c r="KBI501" s="1"/>
      <c r="KBJ501" s="1"/>
      <c r="KBK501" s="1"/>
      <c r="KBL501" s="1"/>
      <c r="KBM501" s="1"/>
      <c r="KBN501" s="1"/>
      <c r="KBO501" s="1"/>
      <c r="KBP501" s="1"/>
      <c r="KBQ501" s="1"/>
      <c r="KBR501" s="1"/>
      <c r="KBS501" s="1"/>
      <c r="KBT501" s="1"/>
      <c r="KBU501" s="1"/>
      <c r="KBV501" s="1"/>
      <c r="KBW501" s="1"/>
      <c r="KBX501" s="1"/>
      <c r="KBY501" s="1"/>
      <c r="KBZ501" s="1"/>
      <c r="KCA501" s="1"/>
      <c r="KCB501" s="1"/>
      <c r="KCC501" s="1"/>
      <c r="KCD501" s="1"/>
      <c r="KCE501" s="1"/>
      <c r="KCF501" s="1"/>
      <c r="KCG501" s="1"/>
      <c r="KCH501" s="1"/>
      <c r="KCI501" s="1"/>
      <c r="KCJ501" s="1"/>
      <c r="KCK501" s="1"/>
      <c r="KCL501" s="1"/>
      <c r="KCM501" s="1"/>
      <c r="KCN501" s="1"/>
      <c r="KCO501" s="1"/>
      <c r="KCP501" s="1"/>
      <c r="KCQ501" s="1"/>
      <c r="KCR501" s="1"/>
      <c r="KCS501" s="1"/>
      <c r="KCT501" s="1"/>
      <c r="KCU501" s="1"/>
      <c r="KCV501" s="1"/>
      <c r="KCW501" s="1"/>
      <c r="KCX501" s="1"/>
      <c r="KCY501" s="1"/>
      <c r="KCZ501" s="1"/>
      <c r="KDA501" s="1"/>
      <c r="KDB501" s="1"/>
      <c r="KDC501" s="1"/>
      <c r="KDD501" s="1"/>
      <c r="KDE501" s="1"/>
      <c r="KDF501" s="1"/>
      <c r="KDG501" s="1"/>
      <c r="KDH501" s="1"/>
      <c r="KDI501" s="1"/>
      <c r="KDJ501" s="1"/>
      <c r="KDK501" s="1"/>
      <c r="KDL501" s="1"/>
      <c r="KDM501" s="1"/>
      <c r="KDN501" s="1"/>
      <c r="KDO501" s="1"/>
      <c r="KDP501" s="1"/>
      <c r="KDQ501" s="1"/>
      <c r="KDR501" s="1"/>
      <c r="KDS501" s="1"/>
      <c r="KDT501" s="1"/>
      <c r="KDU501" s="1"/>
      <c r="KDV501" s="1"/>
      <c r="KDW501" s="1"/>
      <c r="KDX501" s="1"/>
      <c r="KDY501" s="1"/>
      <c r="KDZ501" s="1"/>
      <c r="KEA501" s="1"/>
      <c r="KEB501" s="1"/>
      <c r="KEC501" s="1"/>
      <c r="KED501" s="1"/>
      <c r="KEE501" s="1"/>
      <c r="KEF501" s="1"/>
      <c r="KEG501" s="1"/>
      <c r="KEH501" s="1"/>
      <c r="KEI501" s="1"/>
      <c r="KEJ501" s="1"/>
      <c r="KEK501" s="1"/>
      <c r="KEL501" s="1"/>
      <c r="KEM501" s="1"/>
      <c r="KEN501" s="1"/>
      <c r="KEO501" s="1"/>
      <c r="KEP501" s="1"/>
      <c r="KEQ501" s="1"/>
      <c r="KER501" s="1"/>
      <c r="KES501" s="1"/>
      <c r="KET501" s="1"/>
      <c r="KEU501" s="1"/>
      <c r="KEV501" s="1"/>
      <c r="KEW501" s="1"/>
      <c r="KEX501" s="1"/>
      <c r="KEY501" s="1"/>
      <c r="KEZ501" s="1"/>
      <c r="KFA501" s="1"/>
      <c r="KFB501" s="1"/>
      <c r="KFC501" s="1"/>
      <c r="KFD501" s="1"/>
      <c r="KFE501" s="1"/>
      <c r="KFF501" s="1"/>
      <c r="KFG501" s="1"/>
      <c r="KFH501" s="1"/>
      <c r="KFI501" s="1"/>
      <c r="KFJ501" s="1"/>
      <c r="KFK501" s="1"/>
      <c r="KFL501" s="1"/>
      <c r="KFM501" s="1"/>
      <c r="KFN501" s="1"/>
      <c r="KFO501" s="1"/>
      <c r="KFP501" s="1"/>
      <c r="KFQ501" s="1"/>
      <c r="KFR501" s="1"/>
      <c r="KFS501" s="1"/>
      <c r="KFT501" s="1"/>
      <c r="KFU501" s="1"/>
      <c r="KFV501" s="1"/>
      <c r="KFW501" s="1"/>
      <c r="KFX501" s="1"/>
      <c r="KFY501" s="1"/>
      <c r="KFZ501" s="1"/>
      <c r="KGA501" s="1"/>
      <c r="KGB501" s="1"/>
      <c r="KGC501" s="1"/>
      <c r="KGD501" s="1"/>
      <c r="KGE501" s="1"/>
      <c r="KGF501" s="1"/>
      <c r="KGG501" s="1"/>
      <c r="KGH501" s="1"/>
      <c r="KGI501" s="1"/>
      <c r="KGJ501" s="1"/>
      <c r="KGK501" s="1"/>
      <c r="KGL501" s="1"/>
      <c r="KGM501" s="1"/>
      <c r="KGN501" s="1"/>
      <c r="KGO501" s="1"/>
      <c r="KGP501" s="1"/>
      <c r="KGQ501" s="1"/>
      <c r="KGR501" s="1"/>
      <c r="KGS501" s="1"/>
      <c r="KGT501" s="1"/>
      <c r="KGU501" s="1"/>
      <c r="KGV501" s="1"/>
      <c r="KGW501" s="1"/>
      <c r="KGX501" s="1"/>
      <c r="KGY501" s="1"/>
      <c r="KGZ501" s="1"/>
      <c r="KHA501" s="1"/>
      <c r="KHB501" s="1"/>
      <c r="KHC501" s="1"/>
      <c r="KHD501" s="1"/>
      <c r="KHE501" s="1"/>
      <c r="KHF501" s="1"/>
      <c r="KHG501" s="1"/>
      <c r="KHH501" s="1"/>
      <c r="KHI501" s="1"/>
      <c r="KHJ501" s="1"/>
      <c r="KHK501" s="1"/>
      <c r="KHL501" s="1"/>
      <c r="KHM501" s="1"/>
      <c r="KHN501" s="1"/>
      <c r="KHO501" s="1"/>
      <c r="KHP501" s="1"/>
      <c r="KHQ501" s="1"/>
      <c r="KHR501" s="1"/>
      <c r="KHS501" s="1"/>
      <c r="KHT501" s="1"/>
      <c r="KHU501" s="1"/>
      <c r="KHV501" s="1"/>
      <c r="KHW501" s="1"/>
      <c r="KHX501" s="1"/>
      <c r="KHY501" s="1"/>
      <c r="KHZ501" s="1"/>
      <c r="KIA501" s="1"/>
      <c r="KIB501" s="1"/>
      <c r="KIC501" s="1"/>
      <c r="KID501" s="1"/>
      <c r="KIE501" s="1"/>
      <c r="KIF501" s="1"/>
      <c r="KIG501" s="1"/>
      <c r="KIH501" s="1"/>
      <c r="KII501" s="1"/>
      <c r="KIJ501" s="1"/>
      <c r="KIK501" s="1"/>
      <c r="KIL501" s="1"/>
      <c r="KIM501" s="1"/>
      <c r="KIN501" s="1"/>
      <c r="KIO501" s="1"/>
      <c r="KIP501" s="1"/>
      <c r="KIQ501" s="1"/>
      <c r="KIR501" s="1"/>
      <c r="KIS501" s="1"/>
      <c r="KIT501" s="1"/>
      <c r="KIU501" s="1"/>
      <c r="KIV501" s="1"/>
      <c r="KIW501" s="1"/>
      <c r="KIX501" s="1"/>
      <c r="KIY501" s="1"/>
      <c r="KIZ501" s="1"/>
      <c r="KJA501" s="1"/>
      <c r="KJB501" s="1"/>
      <c r="KJC501" s="1"/>
      <c r="KJD501" s="1"/>
      <c r="KJE501" s="1"/>
      <c r="KJF501" s="1"/>
      <c r="KJG501" s="1"/>
      <c r="KJH501" s="1"/>
      <c r="KJI501" s="1"/>
      <c r="KJJ501" s="1"/>
      <c r="KJK501" s="1"/>
      <c r="KJL501" s="1"/>
      <c r="KJM501" s="1"/>
      <c r="KJN501" s="1"/>
      <c r="KJO501" s="1"/>
      <c r="KJP501" s="1"/>
      <c r="KJQ501" s="1"/>
      <c r="KJR501" s="1"/>
      <c r="KJS501" s="1"/>
      <c r="KJT501" s="1"/>
      <c r="KJU501" s="1"/>
      <c r="KJV501" s="1"/>
      <c r="KJW501" s="1"/>
      <c r="KJX501" s="1"/>
      <c r="KJY501" s="1"/>
      <c r="KJZ501" s="1"/>
      <c r="KKA501" s="1"/>
      <c r="KKB501" s="1"/>
      <c r="KKC501" s="1"/>
      <c r="KKD501" s="1"/>
      <c r="KKE501" s="1"/>
      <c r="KKF501" s="1"/>
      <c r="KKG501" s="1"/>
      <c r="KKH501" s="1"/>
      <c r="KKI501" s="1"/>
      <c r="KKJ501" s="1"/>
      <c r="KKK501" s="1"/>
      <c r="KKL501" s="1"/>
      <c r="KKM501" s="1"/>
      <c r="KKN501" s="1"/>
      <c r="KKO501" s="1"/>
      <c r="KKP501" s="1"/>
      <c r="KKQ501" s="1"/>
      <c r="KKR501" s="1"/>
      <c r="KKS501" s="1"/>
      <c r="KKT501" s="1"/>
      <c r="KKU501" s="1"/>
      <c r="KKV501" s="1"/>
      <c r="KKW501" s="1"/>
      <c r="KKX501" s="1"/>
      <c r="KKY501" s="1"/>
      <c r="KKZ501" s="1"/>
      <c r="KLA501" s="1"/>
      <c r="KLB501" s="1"/>
      <c r="KLC501" s="1"/>
      <c r="KLD501" s="1"/>
      <c r="KLE501" s="1"/>
      <c r="KLF501" s="1"/>
      <c r="KLG501" s="1"/>
      <c r="KLH501" s="1"/>
      <c r="KLI501" s="1"/>
      <c r="KLJ501" s="1"/>
      <c r="KLK501" s="1"/>
      <c r="KLL501" s="1"/>
      <c r="KLM501" s="1"/>
      <c r="KLN501" s="1"/>
      <c r="KLO501" s="1"/>
      <c r="KLP501" s="1"/>
      <c r="KLQ501" s="1"/>
      <c r="KLR501" s="1"/>
      <c r="KLS501" s="1"/>
      <c r="KLT501" s="1"/>
      <c r="KLU501" s="1"/>
      <c r="KLV501" s="1"/>
      <c r="KLW501" s="1"/>
      <c r="KLX501" s="1"/>
      <c r="KLY501" s="1"/>
      <c r="KLZ501" s="1"/>
      <c r="KMA501" s="1"/>
      <c r="KMB501" s="1"/>
      <c r="KMC501" s="1"/>
      <c r="KMD501" s="1"/>
      <c r="KME501" s="1"/>
      <c r="KMF501" s="1"/>
      <c r="KMG501" s="1"/>
      <c r="KMH501" s="1"/>
      <c r="KMI501" s="1"/>
      <c r="KMJ501" s="1"/>
      <c r="KMK501" s="1"/>
      <c r="KML501" s="1"/>
      <c r="KMM501" s="1"/>
      <c r="KMN501" s="1"/>
      <c r="KMO501" s="1"/>
      <c r="KMP501" s="1"/>
      <c r="KMQ501" s="1"/>
      <c r="KMR501" s="1"/>
      <c r="KMS501" s="1"/>
      <c r="KMT501" s="1"/>
      <c r="KMU501" s="1"/>
      <c r="KMV501" s="1"/>
      <c r="KMW501" s="1"/>
      <c r="KMX501" s="1"/>
      <c r="KMY501" s="1"/>
      <c r="KMZ501" s="1"/>
      <c r="KNA501" s="1"/>
      <c r="KNB501" s="1"/>
      <c r="KNC501" s="1"/>
      <c r="KND501" s="1"/>
      <c r="KNE501" s="1"/>
      <c r="KNF501" s="1"/>
      <c r="KNG501" s="1"/>
      <c r="KNH501" s="1"/>
      <c r="KNI501" s="1"/>
      <c r="KNJ501" s="1"/>
      <c r="KNK501" s="1"/>
      <c r="KNL501" s="1"/>
      <c r="KNM501" s="1"/>
      <c r="KNN501" s="1"/>
      <c r="KNO501" s="1"/>
      <c r="KNP501" s="1"/>
      <c r="KNQ501" s="1"/>
      <c r="KNR501" s="1"/>
      <c r="KNS501" s="1"/>
      <c r="KNT501" s="1"/>
      <c r="KNU501" s="1"/>
      <c r="KNV501" s="1"/>
      <c r="KNW501" s="1"/>
      <c r="KNX501" s="1"/>
      <c r="KNY501" s="1"/>
      <c r="KNZ501" s="1"/>
      <c r="KOA501" s="1"/>
      <c r="KOB501" s="1"/>
      <c r="KOC501" s="1"/>
      <c r="KOD501" s="1"/>
      <c r="KOE501" s="1"/>
      <c r="KOF501" s="1"/>
      <c r="KOG501" s="1"/>
      <c r="KOH501" s="1"/>
      <c r="KOI501" s="1"/>
      <c r="KOJ501" s="1"/>
      <c r="KOK501" s="1"/>
      <c r="KOL501" s="1"/>
      <c r="KOM501" s="1"/>
      <c r="KON501" s="1"/>
      <c r="KOO501" s="1"/>
      <c r="KOP501" s="1"/>
      <c r="KOQ501" s="1"/>
      <c r="KOR501" s="1"/>
      <c r="KOS501" s="1"/>
      <c r="KOT501" s="1"/>
      <c r="KOU501" s="1"/>
      <c r="KOV501" s="1"/>
      <c r="KOW501" s="1"/>
      <c r="KOX501" s="1"/>
      <c r="KOY501" s="1"/>
      <c r="KOZ501" s="1"/>
      <c r="KPA501" s="1"/>
      <c r="KPB501" s="1"/>
      <c r="KPC501" s="1"/>
      <c r="KPD501" s="1"/>
      <c r="KPE501" s="1"/>
      <c r="KPF501" s="1"/>
      <c r="KPG501" s="1"/>
      <c r="KPH501" s="1"/>
      <c r="KPI501" s="1"/>
      <c r="KPJ501" s="1"/>
      <c r="KPK501" s="1"/>
      <c r="KPL501" s="1"/>
      <c r="KPM501" s="1"/>
      <c r="KPN501" s="1"/>
      <c r="KPO501" s="1"/>
      <c r="KPP501" s="1"/>
      <c r="KPQ501" s="1"/>
      <c r="KPR501" s="1"/>
      <c r="KPS501" s="1"/>
      <c r="KPT501" s="1"/>
      <c r="KPU501" s="1"/>
      <c r="KPV501" s="1"/>
      <c r="KPW501" s="1"/>
      <c r="KPX501" s="1"/>
      <c r="KPY501" s="1"/>
      <c r="KPZ501" s="1"/>
      <c r="KQA501" s="1"/>
      <c r="KQB501" s="1"/>
      <c r="KQC501" s="1"/>
      <c r="KQD501" s="1"/>
      <c r="KQE501" s="1"/>
      <c r="KQF501" s="1"/>
      <c r="KQG501" s="1"/>
      <c r="KQH501" s="1"/>
      <c r="KQI501" s="1"/>
      <c r="KQJ501" s="1"/>
      <c r="KQK501" s="1"/>
      <c r="KQL501" s="1"/>
      <c r="KQM501" s="1"/>
      <c r="KQN501" s="1"/>
      <c r="KQO501" s="1"/>
      <c r="KQP501" s="1"/>
      <c r="KQQ501" s="1"/>
      <c r="KQR501" s="1"/>
      <c r="KQS501" s="1"/>
      <c r="KQT501" s="1"/>
      <c r="KQU501" s="1"/>
      <c r="KQV501" s="1"/>
      <c r="KQW501" s="1"/>
      <c r="KQX501" s="1"/>
      <c r="KQY501" s="1"/>
      <c r="KQZ501" s="1"/>
      <c r="KRA501" s="1"/>
      <c r="KRB501" s="1"/>
      <c r="KRC501" s="1"/>
      <c r="KRD501" s="1"/>
      <c r="KRE501" s="1"/>
      <c r="KRF501" s="1"/>
      <c r="KRG501" s="1"/>
      <c r="KRH501" s="1"/>
      <c r="KRI501" s="1"/>
      <c r="KRJ501" s="1"/>
      <c r="KRK501" s="1"/>
      <c r="KRL501" s="1"/>
      <c r="KRM501" s="1"/>
      <c r="KRN501" s="1"/>
      <c r="KRO501" s="1"/>
      <c r="KRP501" s="1"/>
      <c r="KRQ501" s="1"/>
      <c r="KRR501" s="1"/>
      <c r="KRS501" s="1"/>
      <c r="KRT501" s="1"/>
      <c r="KRU501" s="1"/>
      <c r="KRV501" s="1"/>
      <c r="KRW501" s="1"/>
      <c r="KRX501" s="1"/>
      <c r="KRY501" s="1"/>
      <c r="KRZ501" s="1"/>
      <c r="KSA501" s="1"/>
      <c r="KSB501" s="1"/>
      <c r="KSC501" s="1"/>
      <c r="KSD501" s="1"/>
      <c r="KSE501" s="1"/>
      <c r="KSF501" s="1"/>
      <c r="KSG501" s="1"/>
      <c r="KSH501" s="1"/>
      <c r="KSI501" s="1"/>
      <c r="KSJ501" s="1"/>
      <c r="KSK501" s="1"/>
      <c r="KSL501" s="1"/>
      <c r="KSM501" s="1"/>
      <c r="KSN501" s="1"/>
      <c r="KSO501" s="1"/>
      <c r="KSP501" s="1"/>
      <c r="KSQ501" s="1"/>
      <c r="KSR501" s="1"/>
      <c r="KSS501" s="1"/>
      <c r="KST501" s="1"/>
      <c r="KSU501" s="1"/>
      <c r="KSV501" s="1"/>
      <c r="KSW501" s="1"/>
      <c r="KSX501" s="1"/>
      <c r="KSY501" s="1"/>
      <c r="KSZ501" s="1"/>
      <c r="KTA501" s="1"/>
      <c r="KTB501" s="1"/>
      <c r="KTC501" s="1"/>
      <c r="KTD501" s="1"/>
      <c r="KTE501" s="1"/>
      <c r="KTF501" s="1"/>
      <c r="KTG501" s="1"/>
      <c r="KTH501" s="1"/>
      <c r="KTI501" s="1"/>
      <c r="KTJ501" s="1"/>
      <c r="KTK501" s="1"/>
      <c r="KTL501" s="1"/>
      <c r="KTM501" s="1"/>
      <c r="KTN501" s="1"/>
      <c r="KTO501" s="1"/>
      <c r="KTP501" s="1"/>
      <c r="KTQ501" s="1"/>
      <c r="KTR501" s="1"/>
      <c r="KTS501" s="1"/>
      <c r="KTT501" s="1"/>
      <c r="KTU501" s="1"/>
      <c r="KTV501" s="1"/>
      <c r="KTW501" s="1"/>
      <c r="KTX501" s="1"/>
      <c r="KTY501" s="1"/>
      <c r="KTZ501" s="1"/>
      <c r="KUA501" s="1"/>
      <c r="KUB501" s="1"/>
      <c r="KUC501" s="1"/>
      <c r="KUD501" s="1"/>
      <c r="KUE501" s="1"/>
      <c r="KUF501" s="1"/>
      <c r="KUG501" s="1"/>
      <c r="KUH501" s="1"/>
      <c r="KUI501" s="1"/>
      <c r="KUJ501" s="1"/>
      <c r="KUK501" s="1"/>
      <c r="KUL501" s="1"/>
      <c r="KUM501" s="1"/>
      <c r="KUN501" s="1"/>
      <c r="KUO501" s="1"/>
      <c r="KUP501" s="1"/>
      <c r="KUQ501" s="1"/>
      <c r="KUR501" s="1"/>
      <c r="KUS501" s="1"/>
      <c r="KUT501" s="1"/>
      <c r="KUU501" s="1"/>
      <c r="KUV501" s="1"/>
      <c r="KUW501" s="1"/>
      <c r="KUX501" s="1"/>
      <c r="KUY501" s="1"/>
      <c r="KUZ501" s="1"/>
      <c r="KVA501" s="1"/>
      <c r="KVB501" s="1"/>
      <c r="KVC501" s="1"/>
      <c r="KVD501" s="1"/>
      <c r="KVE501" s="1"/>
      <c r="KVF501" s="1"/>
      <c r="KVG501" s="1"/>
      <c r="KVH501" s="1"/>
      <c r="KVI501" s="1"/>
      <c r="KVJ501" s="1"/>
      <c r="KVK501" s="1"/>
      <c r="KVL501" s="1"/>
      <c r="KVM501" s="1"/>
      <c r="KVN501" s="1"/>
      <c r="KVO501" s="1"/>
      <c r="KVP501" s="1"/>
      <c r="KVQ501" s="1"/>
      <c r="KVR501" s="1"/>
      <c r="KVS501" s="1"/>
      <c r="KVT501" s="1"/>
      <c r="KVU501" s="1"/>
      <c r="KVV501" s="1"/>
      <c r="KVW501" s="1"/>
      <c r="KVX501" s="1"/>
      <c r="KVY501" s="1"/>
      <c r="KVZ501" s="1"/>
      <c r="KWA501" s="1"/>
      <c r="KWB501" s="1"/>
      <c r="KWC501" s="1"/>
      <c r="KWD501" s="1"/>
      <c r="KWE501" s="1"/>
      <c r="KWF501" s="1"/>
      <c r="KWG501" s="1"/>
      <c r="KWH501" s="1"/>
      <c r="KWI501" s="1"/>
      <c r="KWJ501" s="1"/>
      <c r="KWK501" s="1"/>
      <c r="KWL501" s="1"/>
      <c r="KWM501" s="1"/>
      <c r="KWN501" s="1"/>
      <c r="KWO501" s="1"/>
      <c r="KWP501" s="1"/>
      <c r="KWQ501" s="1"/>
      <c r="KWR501" s="1"/>
      <c r="KWS501" s="1"/>
      <c r="KWT501" s="1"/>
      <c r="KWU501" s="1"/>
      <c r="KWV501" s="1"/>
      <c r="KWW501" s="1"/>
      <c r="KWX501" s="1"/>
      <c r="KWY501" s="1"/>
      <c r="KWZ501" s="1"/>
      <c r="KXA501" s="1"/>
      <c r="KXB501" s="1"/>
      <c r="KXC501" s="1"/>
      <c r="KXD501" s="1"/>
      <c r="KXE501" s="1"/>
      <c r="KXF501" s="1"/>
      <c r="KXG501" s="1"/>
      <c r="KXH501" s="1"/>
      <c r="KXI501" s="1"/>
      <c r="KXJ501" s="1"/>
      <c r="KXK501" s="1"/>
      <c r="KXL501" s="1"/>
      <c r="KXM501" s="1"/>
      <c r="KXN501" s="1"/>
      <c r="KXO501" s="1"/>
      <c r="KXP501" s="1"/>
      <c r="KXQ501" s="1"/>
      <c r="KXR501" s="1"/>
      <c r="KXS501" s="1"/>
      <c r="KXT501" s="1"/>
      <c r="KXU501" s="1"/>
      <c r="KXV501" s="1"/>
      <c r="KXW501" s="1"/>
      <c r="KXX501" s="1"/>
      <c r="KXY501" s="1"/>
      <c r="KXZ501" s="1"/>
      <c r="KYA501" s="1"/>
      <c r="KYB501" s="1"/>
      <c r="KYC501" s="1"/>
      <c r="KYD501" s="1"/>
      <c r="KYE501" s="1"/>
      <c r="KYF501" s="1"/>
      <c r="KYG501" s="1"/>
      <c r="KYH501" s="1"/>
      <c r="KYI501" s="1"/>
      <c r="KYJ501" s="1"/>
      <c r="KYK501" s="1"/>
      <c r="KYL501" s="1"/>
      <c r="KYM501" s="1"/>
      <c r="KYN501" s="1"/>
      <c r="KYO501" s="1"/>
      <c r="KYP501" s="1"/>
      <c r="KYQ501" s="1"/>
      <c r="KYR501" s="1"/>
      <c r="KYS501" s="1"/>
      <c r="KYT501" s="1"/>
      <c r="KYU501" s="1"/>
      <c r="KYV501" s="1"/>
      <c r="KYW501" s="1"/>
      <c r="KYX501" s="1"/>
      <c r="KYY501" s="1"/>
      <c r="KYZ501" s="1"/>
      <c r="KZA501" s="1"/>
      <c r="KZB501" s="1"/>
      <c r="KZC501" s="1"/>
      <c r="KZD501" s="1"/>
      <c r="KZE501" s="1"/>
      <c r="KZF501" s="1"/>
      <c r="KZG501" s="1"/>
      <c r="KZH501" s="1"/>
      <c r="KZI501" s="1"/>
      <c r="KZJ501" s="1"/>
      <c r="KZK501" s="1"/>
      <c r="KZL501" s="1"/>
      <c r="KZM501" s="1"/>
      <c r="KZN501" s="1"/>
      <c r="KZO501" s="1"/>
      <c r="KZP501" s="1"/>
      <c r="KZQ501" s="1"/>
      <c r="KZR501" s="1"/>
      <c r="KZS501" s="1"/>
      <c r="KZT501" s="1"/>
      <c r="KZU501" s="1"/>
      <c r="KZV501" s="1"/>
      <c r="KZW501" s="1"/>
      <c r="KZX501" s="1"/>
      <c r="KZY501" s="1"/>
      <c r="KZZ501" s="1"/>
      <c r="LAA501" s="1"/>
      <c r="LAB501" s="1"/>
      <c r="LAC501" s="1"/>
      <c r="LAD501" s="1"/>
      <c r="LAE501" s="1"/>
      <c r="LAF501" s="1"/>
      <c r="LAG501" s="1"/>
      <c r="LAH501" s="1"/>
      <c r="LAI501" s="1"/>
      <c r="LAJ501" s="1"/>
      <c r="LAK501" s="1"/>
      <c r="LAL501" s="1"/>
      <c r="LAM501" s="1"/>
      <c r="LAN501" s="1"/>
      <c r="LAO501" s="1"/>
      <c r="LAP501" s="1"/>
      <c r="LAQ501" s="1"/>
      <c r="LAR501" s="1"/>
      <c r="LAS501" s="1"/>
      <c r="LAT501" s="1"/>
      <c r="LAU501" s="1"/>
      <c r="LAV501" s="1"/>
      <c r="LAW501" s="1"/>
      <c r="LAX501" s="1"/>
      <c r="LAY501" s="1"/>
      <c r="LAZ501" s="1"/>
      <c r="LBA501" s="1"/>
      <c r="LBB501" s="1"/>
      <c r="LBC501" s="1"/>
      <c r="LBD501" s="1"/>
      <c r="LBE501" s="1"/>
      <c r="LBF501" s="1"/>
      <c r="LBG501" s="1"/>
      <c r="LBH501" s="1"/>
      <c r="LBI501" s="1"/>
      <c r="LBJ501" s="1"/>
      <c r="LBK501" s="1"/>
      <c r="LBL501" s="1"/>
      <c r="LBM501" s="1"/>
      <c r="LBN501" s="1"/>
      <c r="LBO501" s="1"/>
      <c r="LBP501" s="1"/>
      <c r="LBQ501" s="1"/>
      <c r="LBR501" s="1"/>
      <c r="LBS501" s="1"/>
      <c r="LBT501" s="1"/>
      <c r="LBU501" s="1"/>
      <c r="LBV501" s="1"/>
      <c r="LBW501" s="1"/>
      <c r="LBX501" s="1"/>
      <c r="LBY501" s="1"/>
      <c r="LBZ501" s="1"/>
      <c r="LCA501" s="1"/>
      <c r="LCB501" s="1"/>
      <c r="LCC501" s="1"/>
      <c r="LCD501" s="1"/>
      <c r="LCE501" s="1"/>
      <c r="LCF501" s="1"/>
      <c r="LCG501" s="1"/>
      <c r="LCH501" s="1"/>
      <c r="LCI501" s="1"/>
      <c r="LCJ501" s="1"/>
      <c r="LCK501" s="1"/>
      <c r="LCL501" s="1"/>
      <c r="LCM501" s="1"/>
      <c r="LCN501" s="1"/>
      <c r="LCO501" s="1"/>
      <c r="LCP501" s="1"/>
      <c r="LCQ501" s="1"/>
      <c r="LCR501" s="1"/>
      <c r="LCS501" s="1"/>
      <c r="LCT501" s="1"/>
      <c r="LCU501" s="1"/>
      <c r="LCV501" s="1"/>
      <c r="LCW501" s="1"/>
      <c r="LCX501" s="1"/>
      <c r="LCY501" s="1"/>
      <c r="LCZ501" s="1"/>
      <c r="LDA501" s="1"/>
      <c r="LDB501" s="1"/>
      <c r="LDC501" s="1"/>
      <c r="LDD501" s="1"/>
      <c r="LDE501" s="1"/>
      <c r="LDF501" s="1"/>
      <c r="LDG501" s="1"/>
      <c r="LDH501" s="1"/>
      <c r="LDI501" s="1"/>
      <c r="LDJ501" s="1"/>
      <c r="LDK501" s="1"/>
      <c r="LDL501" s="1"/>
      <c r="LDM501" s="1"/>
      <c r="LDN501" s="1"/>
      <c r="LDO501" s="1"/>
      <c r="LDP501" s="1"/>
      <c r="LDQ501" s="1"/>
      <c r="LDR501" s="1"/>
      <c r="LDS501" s="1"/>
      <c r="LDT501" s="1"/>
      <c r="LDU501" s="1"/>
      <c r="LDV501" s="1"/>
      <c r="LDW501" s="1"/>
      <c r="LDX501" s="1"/>
      <c r="LDY501" s="1"/>
      <c r="LDZ501" s="1"/>
      <c r="LEA501" s="1"/>
      <c r="LEB501" s="1"/>
      <c r="LEC501" s="1"/>
      <c r="LED501" s="1"/>
      <c r="LEE501" s="1"/>
      <c r="LEF501" s="1"/>
      <c r="LEG501" s="1"/>
      <c r="LEH501" s="1"/>
      <c r="LEI501" s="1"/>
      <c r="LEJ501" s="1"/>
      <c r="LEK501" s="1"/>
      <c r="LEL501" s="1"/>
      <c r="LEM501" s="1"/>
      <c r="LEN501" s="1"/>
      <c r="LEO501" s="1"/>
      <c r="LEP501" s="1"/>
      <c r="LEQ501" s="1"/>
      <c r="LER501" s="1"/>
      <c r="LES501" s="1"/>
      <c r="LET501" s="1"/>
      <c r="LEU501" s="1"/>
      <c r="LEV501" s="1"/>
      <c r="LEW501" s="1"/>
      <c r="LEX501" s="1"/>
      <c r="LEY501" s="1"/>
      <c r="LEZ501" s="1"/>
      <c r="LFA501" s="1"/>
      <c r="LFB501" s="1"/>
      <c r="LFC501" s="1"/>
      <c r="LFD501" s="1"/>
      <c r="LFE501" s="1"/>
      <c r="LFF501" s="1"/>
      <c r="LFG501" s="1"/>
      <c r="LFH501" s="1"/>
      <c r="LFI501" s="1"/>
      <c r="LFJ501" s="1"/>
      <c r="LFK501" s="1"/>
      <c r="LFL501" s="1"/>
      <c r="LFM501" s="1"/>
      <c r="LFN501" s="1"/>
      <c r="LFO501" s="1"/>
      <c r="LFP501" s="1"/>
      <c r="LFQ501" s="1"/>
      <c r="LFR501" s="1"/>
      <c r="LFS501" s="1"/>
      <c r="LFT501" s="1"/>
      <c r="LFU501" s="1"/>
      <c r="LFV501" s="1"/>
      <c r="LFW501" s="1"/>
      <c r="LFX501" s="1"/>
      <c r="LFY501" s="1"/>
      <c r="LFZ501" s="1"/>
      <c r="LGA501" s="1"/>
      <c r="LGB501" s="1"/>
      <c r="LGC501" s="1"/>
      <c r="LGD501" s="1"/>
      <c r="LGE501" s="1"/>
      <c r="LGF501" s="1"/>
      <c r="LGG501" s="1"/>
      <c r="LGH501" s="1"/>
      <c r="LGI501" s="1"/>
      <c r="LGJ501" s="1"/>
      <c r="LGK501" s="1"/>
      <c r="LGL501" s="1"/>
      <c r="LGM501" s="1"/>
      <c r="LGN501" s="1"/>
      <c r="LGO501" s="1"/>
      <c r="LGP501" s="1"/>
      <c r="LGQ501" s="1"/>
      <c r="LGR501" s="1"/>
      <c r="LGS501" s="1"/>
      <c r="LGT501" s="1"/>
      <c r="LGU501" s="1"/>
      <c r="LGV501" s="1"/>
      <c r="LGW501" s="1"/>
      <c r="LGX501" s="1"/>
      <c r="LGY501" s="1"/>
      <c r="LGZ501" s="1"/>
      <c r="LHA501" s="1"/>
      <c r="LHB501" s="1"/>
      <c r="LHC501" s="1"/>
      <c r="LHD501" s="1"/>
      <c r="LHE501" s="1"/>
      <c r="LHF501" s="1"/>
      <c r="LHG501" s="1"/>
      <c r="LHH501" s="1"/>
      <c r="LHI501" s="1"/>
      <c r="LHJ501" s="1"/>
      <c r="LHK501" s="1"/>
      <c r="LHL501" s="1"/>
      <c r="LHM501" s="1"/>
      <c r="LHN501" s="1"/>
      <c r="LHO501" s="1"/>
      <c r="LHP501" s="1"/>
      <c r="LHQ501" s="1"/>
      <c r="LHR501" s="1"/>
      <c r="LHS501" s="1"/>
      <c r="LHT501" s="1"/>
      <c r="LHU501" s="1"/>
      <c r="LHV501" s="1"/>
      <c r="LHW501" s="1"/>
      <c r="LHX501" s="1"/>
      <c r="LHY501" s="1"/>
      <c r="LHZ501" s="1"/>
      <c r="LIA501" s="1"/>
      <c r="LIB501" s="1"/>
      <c r="LIC501" s="1"/>
      <c r="LID501" s="1"/>
      <c r="LIE501" s="1"/>
      <c r="LIF501" s="1"/>
      <c r="LIG501" s="1"/>
      <c r="LIH501" s="1"/>
      <c r="LII501" s="1"/>
      <c r="LIJ501" s="1"/>
      <c r="LIK501" s="1"/>
      <c r="LIL501" s="1"/>
      <c r="LIM501" s="1"/>
      <c r="LIN501" s="1"/>
      <c r="LIO501" s="1"/>
      <c r="LIP501" s="1"/>
      <c r="LIQ501" s="1"/>
      <c r="LIR501" s="1"/>
      <c r="LIS501" s="1"/>
      <c r="LIT501" s="1"/>
      <c r="LIU501" s="1"/>
      <c r="LIV501" s="1"/>
      <c r="LIW501" s="1"/>
      <c r="LIX501" s="1"/>
      <c r="LIY501" s="1"/>
      <c r="LIZ501" s="1"/>
      <c r="LJA501" s="1"/>
      <c r="LJB501" s="1"/>
      <c r="LJC501" s="1"/>
      <c r="LJD501" s="1"/>
      <c r="LJE501" s="1"/>
      <c r="LJF501" s="1"/>
      <c r="LJG501" s="1"/>
      <c r="LJH501" s="1"/>
      <c r="LJI501" s="1"/>
      <c r="LJJ501" s="1"/>
      <c r="LJK501" s="1"/>
      <c r="LJL501" s="1"/>
      <c r="LJM501" s="1"/>
      <c r="LJN501" s="1"/>
      <c r="LJO501" s="1"/>
      <c r="LJP501" s="1"/>
      <c r="LJQ501" s="1"/>
      <c r="LJR501" s="1"/>
      <c r="LJS501" s="1"/>
      <c r="LJT501" s="1"/>
      <c r="LJU501" s="1"/>
      <c r="LJV501" s="1"/>
      <c r="LJW501" s="1"/>
      <c r="LJX501" s="1"/>
      <c r="LJY501" s="1"/>
      <c r="LJZ501" s="1"/>
      <c r="LKA501" s="1"/>
      <c r="LKB501" s="1"/>
      <c r="LKC501" s="1"/>
      <c r="LKD501" s="1"/>
      <c r="LKE501" s="1"/>
      <c r="LKF501" s="1"/>
      <c r="LKG501" s="1"/>
      <c r="LKH501" s="1"/>
      <c r="LKI501" s="1"/>
      <c r="LKJ501" s="1"/>
      <c r="LKK501" s="1"/>
      <c r="LKL501" s="1"/>
      <c r="LKM501" s="1"/>
      <c r="LKN501" s="1"/>
      <c r="LKO501" s="1"/>
      <c r="LKP501" s="1"/>
      <c r="LKQ501" s="1"/>
      <c r="LKR501" s="1"/>
      <c r="LKS501" s="1"/>
      <c r="LKT501" s="1"/>
      <c r="LKU501" s="1"/>
      <c r="LKV501" s="1"/>
      <c r="LKW501" s="1"/>
      <c r="LKX501" s="1"/>
      <c r="LKY501" s="1"/>
      <c r="LKZ501" s="1"/>
      <c r="LLA501" s="1"/>
      <c r="LLB501" s="1"/>
      <c r="LLC501" s="1"/>
      <c r="LLD501" s="1"/>
      <c r="LLE501" s="1"/>
      <c r="LLF501" s="1"/>
      <c r="LLG501" s="1"/>
      <c r="LLH501" s="1"/>
      <c r="LLI501" s="1"/>
      <c r="LLJ501" s="1"/>
      <c r="LLK501" s="1"/>
      <c r="LLL501" s="1"/>
      <c r="LLM501" s="1"/>
      <c r="LLN501" s="1"/>
      <c r="LLO501" s="1"/>
      <c r="LLP501" s="1"/>
      <c r="LLQ501" s="1"/>
      <c r="LLR501" s="1"/>
      <c r="LLS501" s="1"/>
      <c r="LLT501" s="1"/>
      <c r="LLU501" s="1"/>
      <c r="LLV501" s="1"/>
      <c r="LLW501" s="1"/>
      <c r="LLX501" s="1"/>
      <c r="LLY501" s="1"/>
      <c r="LLZ501" s="1"/>
      <c r="LMA501" s="1"/>
      <c r="LMB501" s="1"/>
      <c r="LMC501" s="1"/>
      <c r="LMD501" s="1"/>
      <c r="LME501" s="1"/>
      <c r="LMF501" s="1"/>
      <c r="LMG501" s="1"/>
      <c r="LMH501" s="1"/>
      <c r="LMI501" s="1"/>
      <c r="LMJ501" s="1"/>
      <c r="LMK501" s="1"/>
      <c r="LML501" s="1"/>
      <c r="LMM501" s="1"/>
      <c r="LMN501" s="1"/>
      <c r="LMO501" s="1"/>
      <c r="LMP501" s="1"/>
      <c r="LMQ501" s="1"/>
      <c r="LMR501" s="1"/>
      <c r="LMS501" s="1"/>
      <c r="LMT501" s="1"/>
      <c r="LMU501" s="1"/>
      <c r="LMV501" s="1"/>
      <c r="LMW501" s="1"/>
      <c r="LMX501" s="1"/>
      <c r="LMY501" s="1"/>
      <c r="LMZ501" s="1"/>
      <c r="LNA501" s="1"/>
      <c r="LNB501" s="1"/>
      <c r="LNC501" s="1"/>
      <c r="LND501" s="1"/>
      <c r="LNE501" s="1"/>
      <c r="LNF501" s="1"/>
      <c r="LNG501" s="1"/>
      <c r="LNH501" s="1"/>
      <c r="LNI501" s="1"/>
      <c r="LNJ501" s="1"/>
      <c r="LNK501" s="1"/>
      <c r="LNL501" s="1"/>
      <c r="LNM501" s="1"/>
      <c r="LNN501" s="1"/>
      <c r="LNO501" s="1"/>
      <c r="LNP501" s="1"/>
      <c r="LNQ501" s="1"/>
      <c r="LNR501" s="1"/>
      <c r="LNS501" s="1"/>
      <c r="LNT501" s="1"/>
      <c r="LNU501" s="1"/>
      <c r="LNV501" s="1"/>
      <c r="LNW501" s="1"/>
      <c r="LNX501" s="1"/>
      <c r="LNY501" s="1"/>
      <c r="LNZ501" s="1"/>
      <c r="LOA501" s="1"/>
      <c r="LOB501" s="1"/>
      <c r="LOC501" s="1"/>
      <c r="LOD501" s="1"/>
      <c r="LOE501" s="1"/>
      <c r="LOF501" s="1"/>
      <c r="LOG501" s="1"/>
      <c r="LOH501" s="1"/>
      <c r="LOI501" s="1"/>
      <c r="LOJ501" s="1"/>
      <c r="LOK501" s="1"/>
      <c r="LOL501" s="1"/>
      <c r="LOM501" s="1"/>
      <c r="LON501" s="1"/>
      <c r="LOO501" s="1"/>
      <c r="LOP501" s="1"/>
      <c r="LOQ501" s="1"/>
      <c r="LOR501" s="1"/>
      <c r="LOS501" s="1"/>
      <c r="LOT501" s="1"/>
      <c r="LOU501" s="1"/>
      <c r="LOV501" s="1"/>
      <c r="LOW501" s="1"/>
      <c r="LOX501" s="1"/>
      <c r="LOY501" s="1"/>
      <c r="LOZ501" s="1"/>
      <c r="LPA501" s="1"/>
      <c r="LPB501" s="1"/>
      <c r="LPC501" s="1"/>
      <c r="LPD501" s="1"/>
      <c r="LPE501" s="1"/>
      <c r="LPF501" s="1"/>
      <c r="LPG501" s="1"/>
      <c r="LPH501" s="1"/>
      <c r="LPI501" s="1"/>
      <c r="LPJ501" s="1"/>
      <c r="LPK501" s="1"/>
      <c r="LPL501" s="1"/>
      <c r="LPM501" s="1"/>
      <c r="LPN501" s="1"/>
      <c r="LPO501" s="1"/>
      <c r="LPP501" s="1"/>
      <c r="LPQ501" s="1"/>
      <c r="LPR501" s="1"/>
      <c r="LPS501" s="1"/>
      <c r="LPT501" s="1"/>
      <c r="LPU501" s="1"/>
      <c r="LPV501" s="1"/>
      <c r="LPW501" s="1"/>
      <c r="LPX501" s="1"/>
      <c r="LPY501" s="1"/>
      <c r="LPZ501" s="1"/>
      <c r="LQA501" s="1"/>
      <c r="LQB501" s="1"/>
      <c r="LQC501" s="1"/>
      <c r="LQD501" s="1"/>
      <c r="LQE501" s="1"/>
      <c r="LQF501" s="1"/>
      <c r="LQG501" s="1"/>
      <c r="LQH501" s="1"/>
      <c r="LQI501" s="1"/>
      <c r="LQJ501" s="1"/>
      <c r="LQK501" s="1"/>
      <c r="LQL501" s="1"/>
      <c r="LQM501" s="1"/>
      <c r="LQN501" s="1"/>
      <c r="LQO501" s="1"/>
      <c r="LQP501" s="1"/>
      <c r="LQQ501" s="1"/>
      <c r="LQR501" s="1"/>
      <c r="LQS501" s="1"/>
      <c r="LQT501" s="1"/>
      <c r="LQU501" s="1"/>
      <c r="LQV501" s="1"/>
      <c r="LQW501" s="1"/>
      <c r="LQX501" s="1"/>
      <c r="LQY501" s="1"/>
      <c r="LQZ501" s="1"/>
      <c r="LRA501" s="1"/>
      <c r="LRB501" s="1"/>
      <c r="LRC501" s="1"/>
      <c r="LRD501" s="1"/>
      <c r="LRE501" s="1"/>
      <c r="LRF501" s="1"/>
      <c r="LRG501" s="1"/>
      <c r="LRH501" s="1"/>
      <c r="LRI501" s="1"/>
      <c r="LRJ501" s="1"/>
      <c r="LRK501" s="1"/>
      <c r="LRL501" s="1"/>
      <c r="LRM501" s="1"/>
      <c r="LRN501" s="1"/>
      <c r="LRO501" s="1"/>
      <c r="LRP501" s="1"/>
      <c r="LRQ501" s="1"/>
      <c r="LRR501" s="1"/>
      <c r="LRS501" s="1"/>
      <c r="LRT501" s="1"/>
      <c r="LRU501" s="1"/>
      <c r="LRV501" s="1"/>
      <c r="LRW501" s="1"/>
      <c r="LRX501" s="1"/>
      <c r="LRY501" s="1"/>
      <c r="LRZ501" s="1"/>
      <c r="LSA501" s="1"/>
      <c r="LSB501" s="1"/>
      <c r="LSC501" s="1"/>
      <c r="LSD501" s="1"/>
      <c r="LSE501" s="1"/>
      <c r="LSF501" s="1"/>
      <c r="LSG501" s="1"/>
      <c r="LSH501" s="1"/>
      <c r="LSI501" s="1"/>
      <c r="LSJ501" s="1"/>
      <c r="LSK501" s="1"/>
      <c r="LSL501" s="1"/>
      <c r="LSM501" s="1"/>
      <c r="LSN501" s="1"/>
      <c r="LSO501" s="1"/>
      <c r="LSP501" s="1"/>
      <c r="LSQ501" s="1"/>
      <c r="LSR501" s="1"/>
      <c r="LSS501" s="1"/>
      <c r="LST501" s="1"/>
      <c r="LSU501" s="1"/>
      <c r="LSV501" s="1"/>
      <c r="LSW501" s="1"/>
      <c r="LSX501" s="1"/>
      <c r="LSY501" s="1"/>
      <c r="LSZ501" s="1"/>
      <c r="LTA501" s="1"/>
      <c r="LTB501" s="1"/>
      <c r="LTC501" s="1"/>
      <c r="LTD501" s="1"/>
      <c r="LTE501" s="1"/>
      <c r="LTF501" s="1"/>
      <c r="LTG501" s="1"/>
      <c r="LTH501" s="1"/>
      <c r="LTI501" s="1"/>
      <c r="LTJ501" s="1"/>
      <c r="LTK501" s="1"/>
      <c r="LTL501" s="1"/>
      <c r="LTM501" s="1"/>
      <c r="LTN501" s="1"/>
      <c r="LTO501" s="1"/>
      <c r="LTP501" s="1"/>
      <c r="LTQ501" s="1"/>
      <c r="LTR501" s="1"/>
      <c r="LTS501" s="1"/>
      <c r="LTT501" s="1"/>
      <c r="LTU501" s="1"/>
      <c r="LTV501" s="1"/>
      <c r="LTW501" s="1"/>
      <c r="LTX501" s="1"/>
      <c r="LTY501" s="1"/>
      <c r="LTZ501" s="1"/>
      <c r="LUA501" s="1"/>
      <c r="LUB501" s="1"/>
      <c r="LUC501" s="1"/>
      <c r="LUD501" s="1"/>
      <c r="LUE501" s="1"/>
      <c r="LUF501" s="1"/>
      <c r="LUG501" s="1"/>
      <c r="LUH501" s="1"/>
      <c r="LUI501" s="1"/>
      <c r="LUJ501" s="1"/>
      <c r="LUK501" s="1"/>
      <c r="LUL501" s="1"/>
      <c r="LUM501" s="1"/>
      <c r="LUN501" s="1"/>
      <c r="LUO501" s="1"/>
      <c r="LUP501" s="1"/>
      <c r="LUQ501" s="1"/>
      <c r="LUR501" s="1"/>
      <c r="LUS501" s="1"/>
      <c r="LUT501" s="1"/>
      <c r="LUU501" s="1"/>
      <c r="LUV501" s="1"/>
      <c r="LUW501" s="1"/>
      <c r="LUX501" s="1"/>
      <c r="LUY501" s="1"/>
      <c r="LUZ501" s="1"/>
      <c r="LVA501" s="1"/>
      <c r="LVB501" s="1"/>
      <c r="LVC501" s="1"/>
      <c r="LVD501" s="1"/>
      <c r="LVE501" s="1"/>
      <c r="LVF501" s="1"/>
      <c r="LVG501" s="1"/>
      <c r="LVH501" s="1"/>
      <c r="LVI501" s="1"/>
      <c r="LVJ501" s="1"/>
      <c r="LVK501" s="1"/>
      <c r="LVL501" s="1"/>
      <c r="LVM501" s="1"/>
      <c r="LVN501" s="1"/>
      <c r="LVO501" s="1"/>
      <c r="LVP501" s="1"/>
      <c r="LVQ501" s="1"/>
      <c r="LVR501" s="1"/>
      <c r="LVS501" s="1"/>
      <c r="LVT501" s="1"/>
      <c r="LVU501" s="1"/>
      <c r="LVV501" s="1"/>
      <c r="LVW501" s="1"/>
      <c r="LVX501" s="1"/>
      <c r="LVY501" s="1"/>
      <c r="LVZ501" s="1"/>
      <c r="LWA501" s="1"/>
      <c r="LWB501" s="1"/>
      <c r="LWC501" s="1"/>
      <c r="LWD501" s="1"/>
      <c r="LWE501" s="1"/>
      <c r="LWF501" s="1"/>
      <c r="LWG501" s="1"/>
      <c r="LWH501" s="1"/>
      <c r="LWI501" s="1"/>
      <c r="LWJ501" s="1"/>
      <c r="LWK501" s="1"/>
      <c r="LWL501" s="1"/>
      <c r="LWM501" s="1"/>
      <c r="LWN501" s="1"/>
      <c r="LWO501" s="1"/>
      <c r="LWP501" s="1"/>
      <c r="LWQ501" s="1"/>
      <c r="LWR501" s="1"/>
      <c r="LWS501" s="1"/>
      <c r="LWT501" s="1"/>
      <c r="LWU501" s="1"/>
      <c r="LWV501" s="1"/>
      <c r="LWW501" s="1"/>
      <c r="LWX501" s="1"/>
      <c r="LWY501" s="1"/>
      <c r="LWZ501" s="1"/>
      <c r="LXA501" s="1"/>
      <c r="LXB501" s="1"/>
      <c r="LXC501" s="1"/>
      <c r="LXD501" s="1"/>
      <c r="LXE501" s="1"/>
      <c r="LXF501" s="1"/>
      <c r="LXG501" s="1"/>
      <c r="LXH501" s="1"/>
      <c r="LXI501" s="1"/>
      <c r="LXJ501" s="1"/>
      <c r="LXK501" s="1"/>
      <c r="LXL501" s="1"/>
      <c r="LXM501" s="1"/>
      <c r="LXN501" s="1"/>
      <c r="LXO501" s="1"/>
      <c r="LXP501" s="1"/>
      <c r="LXQ501" s="1"/>
      <c r="LXR501" s="1"/>
      <c r="LXS501" s="1"/>
      <c r="LXT501" s="1"/>
      <c r="LXU501" s="1"/>
      <c r="LXV501" s="1"/>
      <c r="LXW501" s="1"/>
      <c r="LXX501" s="1"/>
      <c r="LXY501" s="1"/>
      <c r="LXZ501" s="1"/>
      <c r="LYA501" s="1"/>
      <c r="LYB501" s="1"/>
      <c r="LYC501" s="1"/>
      <c r="LYD501" s="1"/>
      <c r="LYE501" s="1"/>
      <c r="LYF501" s="1"/>
      <c r="LYG501" s="1"/>
      <c r="LYH501" s="1"/>
      <c r="LYI501" s="1"/>
      <c r="LYJ501" s="1"/>
      <c r="LYK501" s="1"/>
      <c r="LYL501" s="1"/>
      <c r="LYM501" s="1"/>
      <c r="LYN501" s="1"/>
      <c r="LYO501" s="1"/>
      <c r="LYP501" s="1"/>
      <c r="LYQ501" s="1"/>
      <c r="LYR501" s="1"/>
      <c r="LYS501" s="1"/>
      <c r="LYT501" s="1"/>
      <c r="LYU501" s="1"/>
      <c r="LYV501" s="1"/>
      <c r="LYW501" s="1"/>
      <c r="LYX501" s="1"/>
      <c r="LYY501" s="1"/>
      <c r="LYZ501" s="1"/>
      <c r="LZA501" s="1"/>
      <c r="LZB501" s="1"/>
      <c r="LZC501" s="1"/>
      <c r="LZD501" s="1"/>
      <c r="LZE501" s="1"/>
      <c r="LZF501" s="1"/>
      <c r="LZG501" s="1"/>
      <c r="LZH501" s="1"/>
      <c r="LZI501" s="1"/>
      <c r="LZJ501" s="1"/>
      <c r="LZK501" s="1"/>
      <c r="LZL501" s="1"/>
      <c r="LZM501" s="1"/>
      <c r="LZN501" s="1"/>
      <c r="LZO501" s="1"/>
      <c r="LZP501" s="1"/>
      <c r="LZQ501" s="1"/>
      <c r="LZR501" s="1"/>
      <c r="LZS501" s="1"/>
      <c r="LZT501" s="1"/>
      <c r="LZU501" s="1"/>
      <c r="LZV501" s="1"/>
      <c r="LZW501" s="1"/>
      <c r="LZX501" s="1"/>
      <c r="LZY501" s="1"/>
      <c r="LZZ501" s="1"/>
      <c r="MAA501" s="1"/>
      <c r="MAB501" s="1"/>
      <c r="MAC501" s="1"/>
      <c r="MAD501" s="1"/>
      <c r="MAE501" s="1"/>
      <c r="MAF501" s="1"/>
      <c r="MAG501" s="1"/>
      <c r="MAH501" s="1"/>
      <c r="MAI501" s="1"/>
      <c r="MAJ501" s="1"/>
      <c r="MAK501" s="1"/>
      <c r="MAL501" s="1"/>
      <c r="MAM501" s="1"/>
      <c r="MAN501" s="1"/>
      <c r="MAO501" s="1"/>
      <c r="MAP501" s="1"/>
      <c r="MAQ501" s="1"/>
      <c r="MAR501" s="1"/>
      <c r="MAS501" s="1"/>
      <c r="MAT501" s="1"/>
      <c r="MAU501" s="1"/>
      <c r="MAV501" s="1"/>
      <c r="MAW501" s="1"/>
      <c r="MAX501" s="1"/>
      <c r="MAY501" s="1"/>
      <c r="MAZ501" s="1"/>
      <c r="MBA501" s="1"/>
      <c r="MBB501" s="1"/>
      <c r="MBC501" s="1"/>
      <c r="MBD501" s="1"/>
      <c r="MBE501" s="1"/>
      <c r="MBF501" s="1"/>
      <c r="MBG501" s="1"/>
      <c r="MBH501" s="1"/>
      <c r="MBI501" s="1"/>
      <c r="MBJ501" s="1"/>
      <c r="MBK501" s="1"/>
      <c r="MBL501" s="1"/>
      <c r="MBM501" s="1"/>
      <c r="MBN501" s="1"/>
      <c r="MBO501" s="1"/>
      <c r="MBP501" s="1"/>
      <c r="MBQ501" s="1"/>
      <c r="MBR501" s="1"/>
      <c r="MBS501" s="1"/>
      <c r="MBT501" s="1"/>
      <c r="MBU501" s="1"/>
      <c r="MBV501" s="1"/>
      <c r="MBW501" s="1"/>
      <c r="MBX501" s="1"/>
      <c r="MBY501" s="1"/>
      <c r="MBZ501" s="1"/>
      <c r="MCA501" s="1"/>
      <c r="MCB501" s="1"/>
      <c r="MCC501" s="1"/>
      <c r="MCD501" s="1"/>
      <c r="MCE501" s="1"/>
      <c r="MCF501" s="1"/>
      <c r="MCG501" s="1"/>
      <c r="MCH501" s="1"/>
      <c r="MCI501" s="1"/>
      <c r="MCJ501" s="1"/>
      <c r="MCK501" s="1"/>
      <c r="MCL501" s="1"/>
      <c r="MCM501" s="1"/>
      <c r="MCN501" s="1"/>
      <c r="MCO501" s="1"/>
      <c r="MCP501" s="1"/>
      <c r="MCQ501" s="1"/>
      <c r="MCR501" s="1"/>
      <c r="MCS501" s="1"/>
      <c r="MCT501" s="1"/>
      <c r="MCU501" s="1"/>
      <c r="MCV501" s="1"/>
      <c r="MCW501" s="1"/>
      <c r="MCX501" s="1"/>
      <c r="MCY501" s="1"/>
      <c r="MCZ501" s="1"/>
      <c r="MDA501" s="1"/>
      <c r="MDB501" s="1"/>
      <c r="MDC501" s="1"/>
      <c r="MDD501" s="1"/>
      <c r="MDE501" s="1"/>
      <c r="MDF501" s="1"/>
      <c r="MDG501" s="1"/>
      <c r="MDH501" s="1"/>
      <c r="MDI501" s="1"/>
      <c r="MDJ501" s="1"/>
      <c r="MDK501" s="1"/>
      <c r="MDL501" s="1"/>
      <c r="MDM501" s="1"/>
      <c r="MDN501" s="1"/>
      <c r="MDO501" s="1"/>
      <c r="MDP501" s="1"/>
      <c r="MDQ501" s="1"/>
      <c r="MDR501" s="1"/>
      <c r="MDS501" s="1"/>
      <c r="MDT501" s="1"/>
      <c r="MDU501" s="1"/>
      <c r="MDV501" s="1"/>
      <c r="MDW501" s="1"/>
      <c r="MDX501" s="1"/>
      <c r="MDY501" s="1"/>
      <c r="MDZ501" s="1"/>
      <c r="MEA501" s="1"/>
      <c r="MEB501" s="1"/>
      <c r="MEC501" s="1"/>
      <c r="MED501" s="1"/>
      <c r="MEE501" s="1"/>
      <c r="MEF501" s="1"/>
      <c r="MEG501" s="1"/>
      <c r="MEH501" s="1"/>
      <c r="MEI501" s="1"/>
      <c r="MEJ501" s="1"/>
      <c r="MEK501" s="1"/>
      <c r="MEL501" s="1"/>
      <c r="MEM501" s="1"/>
      <c r="MEN501" s="1"/>
      <c r="MEO501" s="1"/>
      <c r="MEP501" s="1"/>
      <c r="MEQ501" s="1"/>
      <c r="MER501" s="1"/>
      <c r="MES501" s="1"/>
      <c r="MET501" s="1"/>
      <c r="MEU501" s="1"/>
      <c r="MEV501" s="1"/>
      <c r="MEW501" s="1"/>
      <c r="MEX501" s="1"/>
      <c r="MEY501" s="1"/>
      <c r="MEZ501" s="1"/>
      <c r="MFA501" s="1"/>
      <c r="MFB501" s="1"/>
      <c r="MFC501" s="1"/>
      <c r="MFD501" s="1"/>
      <c r="MFE501" s="1"/>
      <c r="MFF501" s="1"/>
      <c r="MFG501" s="1"/>
      <c r="MFH501" s="1"/>
      <c r="MFI501" s="1"/>
      <c r="MFJ501" s="1"/>
      <c r="MFK501" s="1"/>
      <c r="MFL501" s="1"/>
      <c r="MFM501" s="1"/>
      <c r="MFN501" s="1"/>
      <c r="MFO501" s="1"/>
      <c r="MFP501" s="1"/>
      <c r="MFQ501" s="1"/>
      <c r="MFR501" s="1"/>
      <c r="MFS501" s="1"/>
      <c r="MFT501" s="1"/>
      <c r="MFU501" s="1"/>
      <c r="MFV501" s="1"/>
      <c r="MFW501" s="1"/>
      <c r="MFX501" s="1"/>
      <c r="MFY501" s="1"/>
      <c r="MFZ501" s="1"/>
      <c r="MGA501" s="1"/>
      <c r="MGB501" s="1"/>
      <c r="MGC501" s="1"/>
      <c r="MGD501" s="1"/>
      <c r="MGE501" s="1"/>
      <c r="MGF501" s="1"/>
      <c r="MGG501" s="1"/>
      <c r="MGH501" s="1"/>
      <c r="MGI501" s="1"/>
      <c r="MGJ501" s="1"/>
      <c r="MGK501" s="1"/>
      <c r="MGL501" s="1"/>
      <c r="MGM501" s="1"/>
      <c r="MGN501" s="1"/>
      <c r="MGO501" s="1"/>
      <c r="MGP501" s="1"/>
      <c r="MGQ501" s="1"/>
      <c r="MGR501" s="1"/>
      <c r="MGS501" s="1"/>
      <c r="MGT501" s="1"/>
      <c r="MGU501" s="1"/>
      <c r="MGV501" s="1"/>
      <c r="MGW501" s="1"/>
      <c r="MGX501" s="1"/>
      <c r="MGY501" s="1"/>
      <c r="MGZ501" s="1"/>
      <c r="MHA501" s="1"/>
      <c r="MHB501" s="1"/>
      <c r="MHC501" s="1"/>
      <c r="MHD501" s="1"/>
      <c r="MHE501" s="1"/>
      <c r="MHF501" s="1"/>
      <c r="MHG501" s="1"/>
      <c r="MHH501" s="1"/>
      <c r="MHI501" s="1"/>
      <c r="MHJ501" s="1"/>
      <c r="MHK501" s="1"/>
      <c r="MHL501" s="1"/>
      <c r="MHM501" s="1"/>
      <c r="MHN501" s="1"/>
      <c r="MHO501" s="1"/>
      <c r="MHP501" s="1"/>
      <c r="MHQ501" s="1"/>
      <c r="MHR501" s="1"/>
      <c r="MHS501" s="1"/>
      <c r="MHT501" s="1"/>
      <c r="MHU501" s="1"/>
      <c r="MHV501" s="1"/>
      <c r="MHW501" s="1"/>
      <c r="MHX501" s="1"/>
      <c r="MHY501" s="1"/>
      <c r="MHZ501" s="1"/>
      <c r="MIA501" s="1"/>
      <c r="MIB501" s="1"/>
      <c r="MIC501" s="1"/>
      <c r="MID501" s="1"/>
      <c r="MIE501" s="1"/>
      <c r="MIF501" s="1"/>
      <c r="MIG501" s="1"/>
      <c r="MIH501" s="1"/>
      <c r="MII501" s="1"/>
      <c r="MIJ501" s="1"/>
      <c r="MIK501" s="1"/>
      <c r="MIL501" s="1"/>
      <c r="MIM501" s="1"/>
      <c r="MIN501" s="1"/>
      <c r="MIO501" s="1"/>
      <c r="MIP501" s="1"/>
      <c r="MIQ501" s="1"/>
      <c r="MIR501" s="1"/>
      <c r="MIS501" s="1"/>
      <c r="MIT501" s="1"/>
      <c r="MIU501" s="1"/>
      <c r="MIV501" s="1"/>
      <c r="MIW501" s="1"/>
      <c r="MIX501" s="1"/>
      <c r="MIY501" s="1"/>
      <c r="MIZ501" s="1"/>
      <c r="MJA501" s="1"/>
      <c r="MJB501" s="1"/>
      <c r="MJC501" s="1"/>
      <c r="MJD501" s="1"/>
      <c r="MJE501" s="1"/>
      <c r="MJF501" s="1"/>
      <c r="MJG501" s="1"/>
      <c r="MJH501" s="1"/>
      <c r="MJI501" s="1"/>
      <c r="MJJ501" s="1"/>
      <c r="MJK501" s="1"/>
      <c r="MJL501" s="1"/>
      <c r="MJM501" s="1"/>
      <c r="MJN501" s="1"/>
      <c r="MJO501" s="1"/>
      <c r="MJP501" s="1"/>
      <c r="MJQ501" s="1"/>
      <c r="MJR501" s="1"/>
      <c r="MJS501" s="1"/>
      <c r="MJT501" s="1"/>
      <c r="MJU501" s="1"/>
      <c r="MJV501" s="1"/>
      <c r="MJW501" s="1"/>
      <c r="MJX501" s="1"/>
      <c r="MJY501" s="1"/>
      <c r="MJZ501" s="1"/>
      <c r="MKA501" s="1"/>
      <c r="MKB501" s="1"/>
      <c r="MKC501" s="1"/>
      <c r="MKD501" s="1"/>
      <c r="MKE501" s="1"/>
      <c r="MKF501" s="1"/>
      <c r="MKG501" s="1"/>
      <c r="MKH501" s="1"/>
      <c r="MKI501" s="1"/>
      <c r="MKJ501" s="1"/>
      <c r="MKK501" s="1"/>
      <c r="MKL501" s="1"/>
      <c r="MKM501" s="1"/>
      <c r="MKN501" s="1"/>
      <c r="MKO501" s="1"/>
      <c r="MKP501" s="1"/>
      <c r="MKQ501" s="1"/>
      <c r="MKR501" s="1"/>
      <c r="MKS501" s="1"/>
      <c r="MKT501" s="1"/>
      <c r="MKU501" s="1"/>
      <c r="MKV501" s="1"/>
      <c r="MKW501" s="1"/>
      <c r="MKX501" s="1"/>
      <c r="MKY501" s="1"/>
      <c r="MKZ501" s="1"/>
      <c r="MLA501" s="1"/>
      <c r="MLB501" s="1"/>
      <c r="MLC501" s="1"/>
      <c r="MLD501" s="1"/>
      <c r="MLE501" s="1"/>
      <c r="MLF501" s="1"/>
      <c r="MLG501" s="1"/>
      <c r="MLH501" s="1"/>
      <c r="MLI501" s="1"/>
      <c r="MLJ501" s="1"/>
      <c r="MLK501" s="1"/>
      <c r="MLL501" s="1"/>
      <c r="MLM501" s="1"/>
      <c r="MLN501" s="1"/>
      <c r="MLO501" s="1"/>
      <c r="MLP501" s="1"/>
      <c r="MLQ501" s="1"/>
      <c r="MLR501" s="1"/>
      <c r="MLS501" s="1"/>
      <c r="MLT501" s="1"/>
      <c r="MLU501" s="1"/>
      <c r="MLV501" s="1"/>
      <c r="MLW501" s="1"/>
      <c r="MLX501" s="1"/>
      <c r="MLY501" s="1"/>
      <c r="MLZ501" s="1"/>
      <c r="MMA501" s="1"/>
      <c r="MMB501" s="1"/>
      <c r="MMC501" s="1"/>
      <c r="MMD501" s="1"/>
      <c r="MME501" s="1"/>
      <c r="MMF501" s="1"/>
      <c r="MMG501" s="1"/>
      <c r="MMH501" s="1"/>
      <c r="MMI501" s="1"/>
      <c r="MMJ501" s="1"/>
      <c r="MMK501" s="1"/>
      <c r="MML501" s="1"/>
      <c r="MMM501" s="1"/>
      <c r="MMN501" s="1"/>
      <c r="MMO501" s="1"/>
      <c r="MMP501" s="1"/>
      <c r="MMQ501" s="1"/>
      <c r="MMR501" s="1"/>
      <c r="MMS501" s="1"/>
      <c r="MMT501" s="1"/>
      <c r="MMU501" s="1"/>
      <c r="MMV501" s="1"/>
      <c r="MMW501" s="1"/>
      <c r="MMX501" s="1"/>
      <c r="MMY501" s="1"/>
      <c r="MMZ501" s="1"/>
      <c r="MNA501" s="1"/>
      <c r="MNB501" s="1"/>
      <c r="MNC501" s="1"/>
      <c r="MND501" s="1"/>
      <c r="MNE501" s="1"/>
      <c r="MNF501" s="1"/>
      <c r="MNG501" s="1"/>
      <c r="MNH501" s="1"/>
      <c r="MNI501" s="1"/>
      <c r="MNJ501" s="1"/>
      <c r="MNK501" s="1"/>
      <c r="MNL501" s="1"/>
      <c r="MNM501" s="1"/>
      <c r="MNN501" s="1"/>
      <c r="MNO501" s="1"/>
      <c r="MNP501" s="1"/>
      <c r="MNQ501" s="1"/>
      <c r="MNR501" s="1"/>
      <c r="MNS501" s="1"/>
      <c r="MNT501" s="1"/>
      <c r="MNU501" s="1"/>
      <c r="MNV501" s="1"/>
      <c r="MNW501" s="1"/>
      <c r="MNX501" s="1"/>
      <c r="MNY501" s="1"/>
      <c r="MNZ501" s="1"/>
      <c r="MOA501" s="1"/>
      <c r="MOB501" s="1"/>
      <c r="MOC501" s="1"/>
      <c r="MOD501" s="1"/>
      <c r="MOE501" s="1"/>
      <c r="MOF501" s="1"/>
      <c r="MOG501" s="1"/>
      <c r="MOH501" s="1"/>
      <c r="MOI501" s="1"/>
      <c r="MOJ501" s="1"/>
      <c r="MOK501" s="1"/>
      <c r="MOL501" s="1"/>
      <c r="MOM501" s="1"/>
      <c r="MON501" s="1"/>
      <c r="MOO501" s="1"/>
      <c r="MOP501" s="1"/>
      <c r="MOQ501" s="1"/>
      <c r="MOR501" s="1"/>
      <c r="MOS501" s="1"/>
      <c r="MOT501" s="1"/>
      <c r="MOU501" s="1"/>
      <c r="MOV501" s="1"/>
      <c r="MOW501" s="1"/>
      <c r="MOX501" s="1"/>
      <c r="MOY501" s="1"/>
      <c r="MOZ501" s="1"/>
      <c r="MPA501" s="1"/>
      <c r="MPB501" s="1"/>
      <c r="MPC501" s="1"/>
      <c r="MPD501" s="1"/>
      <c r="MPE501" s="1"/>
      <c r="MPF501" s="1"/>
      <c r="MPG501" s="1"/>
      <c r="MPH501" s="1"/>
      <c r="MPI501" s="1"/>
      <c r="MPJ501" s="1"/>
      <c r="MPK501" s="1"/>
      <c r="MPL501" s="1"/>
      <c r="MPM501" s="1"/>
      <c r="MPN501" s="1"/>
      <c r="MPO501" s="1"/>
      <c r="MPP501" s="1"/>
      <c r="MPQ501" s="1"/>
      <c r="MPR501" s="1"/>
      <c r="MPS501" s="1"/>
      <c r="MPT501" s="1"/>
      <c r="MPU501" s="1"/>
      <c r="MPV501" s="1"/>
      <c r="MPW501" s="1"/>
      <c r="MPX501" s="1"/>
      <c r="MPY501" s="1"/>
      <c r="MPZ501" s="1"/>
      <c r="MQA501" s="1"/>
      <c r="MQB501" s="1"/>
      <c r="MQC501" s="1"/>
      <c r="MQD501" s="1"/>
      <c r="MQE501" s="1"/>
      <c r="MQF501" s="1"/>
      <c r="MQG501" s="1"/>
      <c r="MQH501" s="1"/>
      <c r="MQI501" s="1"/>
      <c r="MQJ501" s="1"/>
      <c r="MQK501" s="1"/>
      <c r="MQL501" s="1"/>
      <c r="MQM501" s="1"/>
      <c r="MQN501" s="1"/>
      <c r="MQO501" s="1"/>
      <c r="MQP501" s="1"/>
      <c r="MQQ501" s="1"/>
      <c r="MQR501" s="1"/>
      <c r="MQS501" s="1"/>
      <c r="MQT501" s="1"/>
      <c r="MQU501" s="1"/>
      <c r="MQV501" s="1"/>
      <c r="MQW501" s="1"/>
      <c r="MQX501" s="1"/>
      <c r="MQY501" s="1"/>
      <c r="MQZ501" s="1"/>
      <c r="MRA501" s="1"/>
      <c r="MRB501" s="1"/>
      <c r="MRC501" s="1"/>
      <c r="MRD501" s="1"/>
      <c r="MRE501" s="1"/>
      <c r="MRF501" s="1"/>
      <c r="MRG501" s="1"/>
      <c r="MRH501" s="1"/>
      <c r="MRI501" s="1"/>
      <c r="MRJ501" s="1"/>
      <c r="MRK501" s="1"/>
      <c r="MRL501" s="1"/>
      <c r="MRM501" s="1"/>
      <c r="MRN501" s="1"/>
      <c r="MRO501" s="1"/>
      <c r="MRP501" s="1"/>
      <c r="MRQ501" s="1"/>
      <c r="MRR501" s="1"/>
      <c r="MRS501" s="1"/>
      <c r="MRT501" s="1"/>
      <c r="MRU501" s="1"/>
      <c r="MRV501" s="1"/>
      <c r="MRW501" s="1"/>
      <c r="MRX501" s="1"/>
      <c r="MRY501" s="1"/>
      <c r="MRZ501" s="1"/>
      <c r="MSA501" s="1"/>
      <c r="MSB501" s="1"/>
      <c r="MSC501" s="1"/>
      <c r="MSD501" s="1"/>
      <c r="MSE501" s="1"/>
      <c r="MSF501" s="1"/>
      <c r="MSG501" s="1"/>
      <c r="MSH501" s="1"/>
      <c r="MSI501" s="1"/>
      <c r="MSJ501" s="1"/>
      <c r="MSK501" s="1"/>
      <c r="MSL501" s="1"/>
      <c r="MSM501" s="1"/>
      <c r="MSN501" s="1"/>
      <c r="MSO501" s="1"/>
      <c r="MSP501" s="1"/>
      <c r="MSQ501" s="1"/>
      <c r="MSR501" s="1"/>
      <c r="MSS501" s="1"/>
      <c r="MST501" s="1"/>
      <c r="MSU501" s="1"/>
      <c r="MSV501" s="1"/>
      <c r="MSW501" s="1"/>
      <c r="MSX501" s="1"/>
      <c r="MSY501" s="1"/>
      <c r="MSZ501" s="1"/>
      <c r="MTA501" s="1"/>
      <c r="MTB501" s="1"/>
      <c r="MTC501" s="1"/>
      <c r="MTD501" s="1"/>
      <c r="MTE501" s="1"/>
      <c r="MTF501" s="1"/>
      <c r="MTG501" s="1"/>
      <c r="MTH501" s="1"/>
      <c r="MTI501" s="1"/>
      <c r="MTJ501" s="1"/>
      <c r="MTK501" s="1"/>
      <c r="MTL501" s="1"/>
      <c r="MTM501" s="1"/>
      <c r="MTN501" s="1"/>
      <c r="MTO501" s="1"/>
      <c r="MTP501" s="1"/>
      <c r="MTQ501" s="1"/>
      <c r="MTR501" s="1"/>
      <c r="MTS501" s="1"/>
      <c r="MTT501" s="1"/>
      <c r="MTU501" s="1"/>
      <c r="MTV501" s="1"/>
      <c r="MTW501" s="1"/>
      <c r="MTX501" s="1"/>
      <c r="MTY501" s="1"/>
      <c r="MTZ501" s="1"/>
      <c r="MUA501" s="1"/>
      <c r="MUB501" s="1"/>
      <c r="MUC501" s="1"/>
      <c r="MUD501" s="1"/>
      <c r="MUE501" s="1"/>
      <c r="MUF501" s="1"/>
      <c r="MUG501" s="1"/>
      <c r="MUH501" s="1"/>
      <c r="MUI501" s="1"/>
      <c r="MUJ501" s="1"/>
      <c r="MUK501" s="1"/>
      <c r="MUL501" s="1"/>
      <c r="MUM501" s="1"/>
      <c r="MUN501" s="1"/>
      <c r="MUO501" s="1"/>
      <c r="MUP501" s="1"/>
      <c r="MUQ501" s="1"/>
      <c r="MUR501" s="1"/>
      <c r="MUS501" s="1"/>
      <c r="MUT501" s="1"/>
      <c r="MUU501" s="1"/>
      <c r="MUV501" s="1"/>
      <c r="MUW501" s="1"/>
      <c r="MUX501" s="1"/>
      <c r="MUY501" s="1"/>
      <c r="MUZ501" s="1"/>
      <c r="MVA501" s="1"/>
      <c r="MVB501" s="1"/>
      <c r="MVC501" s="1"/>
      <c r="MVD501" s="1"/>
      <c r="MVE501" s="1"/>
      <c r="MVF501" s="1"/>
      <c r="MVG501" s="1"/>
      <c r="MVH501" s="1"/>
      <c r="MVI501" s="1"/>
      <c r="MVJ501" s="1"/>
      <c r="MVK501" s="1"/>
      <c r="MVL501" s="1"/>
      <c r="MVM501" s="1"/>
      <c r="MVN501" s="1"/>
      <c r="MVO501" s="1"/>
      <c r="MVP501" s="1"/>
      <c r="MVQ501" s="1"/>
      <c r="MVR501" s="1"/>
      <c r="MVS501" s="1"/>
      <c r="MVT501" s="1"/>
      <c r="MVU501" s="1"/>
      <c r="MVV501" s="1"/>
      <c r="MVW501" s="1"/>
      <c r="MVX501" s="1"/>
      <c r="MVY501" s="1"/>
      <c r="MVZ501" s="1"/>
      <c r="MWA501" s="1"/>
      <c r="MWB501" s="1"/>
      <c r="MWC501" s="1"/>
      <c r="MWD501" s="1"/>
      <c r="MWE501" s="1"/>
      <c r="MWF501" s="1"/>
      <c r="MWG501" s="1"/>
      <c r="MWH501" s="1"/>
      <c r="MWI501" s="1"/>
      <c r="MWJ501" s="1"/>
      <c r="MWK501" s="1"/>
      <c r="MWL501" s="1"/>
      <c r="MWM501" s="1"/>
      <c r="MWN501" s="1"/>
      <c r="MWO501" s="1"/>
      <c r="MWP501" s="1"/>
      <c r="MWQ501" s="1"/>
      <c r="MWR501" s="1"/>
      <c r="MWS501" s="1"/>
      <c r="MWT501" s="1"/>
      <c r="MWU501" s="1"/>
      <c r="MWV501" s="1"/>
      <c r="MWW501" s="1"/>
      <c r="MWX501" s="1"/>
      <c r="MWY501" s="1"/>
      <c r="MWZ501" s="1"/>
      <c r="MXA501" s="1"/>
      <c r="MXB501" s="1"/>
      <c r="MXC501" s="1"/>
      <c r="MXD501" s="1"/>
      <c r="MXE501" s="1"/>
      <c r="MXF501" s="1"/>
      <c r="MXG501" s="1"/>
      <c r="MXH501" s="1"/>
      <c r="MXI501" s="1"/>
      <c r="MXJ501" s="1"/>
      <c r="MXK501" s="1"/>
      <c r="MXL501" s="1"/>
      <c r="MXM501" s="1"/>
      <c r="MXN501" s="1"/>
      <c r="MXO501" s="1"/>
      <c r="MXP501" s="1"/>
      <c r="MXQ501" s="1"/>
      <c r="MXR501" s="1"/>
      <c r="MXS501" s="1"/>
      <c r="MXT501" s="1"/>
      <c r="MXU501" s="1"/>
      <c r="MXV501" s="1"/>
      <c r="MXW501" s="1"/>
      <c r="MXX501" s="1"/>
      <c r="MXY501" s="1"/>
      <c r="MXZ501" s="1"/>
      <c r="MYA501" s="1"/>
      <c r="MYB501" s="1"/>
      <c r="MYC501" s="1"/>
      <c r="MYD501" s="1"/>
      <c r="MYE501" s="1"/>
      <c r="MYF501" s="1"/>
      <c r="MYG501" s="1"/>
      <c r="MYH501" s="1"/>
      <c r="MYI501" s="1"/>
      <c r="MYJ501" s="1"/>
      <c r="MYK501" s="1"/>
      <c r="MYL501" s="1"/>
      <c r="MYM501" s="1"/>
      <c r="MYN501" s="1"/>
      <c r="MYO501" s="1"/>
      <c r="MYP501" s="1"/>
      <c r="MYQ501" s="1"/>
      <c r="MYR501" s="1"/>
      <c r="MYS501" s="1"/>
      <c r="MYT501" s="1"/>
      <c r="MYU501" s="1"/>
      <c r="MYV501" s="1"/>
      <c r="MYW501" s="1"/>
      <c r="MYX501" s="1"/>
      <c r="MYY501" s="1"/>
      <c r="MYZ501" s="1"/>
      <c r="MZA501" s="1"/>
      <c r="MZB501" s="1"/>
      <c r="MZC501" s="1"/>
      <c r="MZD501" s="1"/>
      <c r="MZE501" s="1"/>
      <c r="MZF501" s="1"/>
      <c r="MZG501" s="1"/>
      <c r="MZH501" s="1"/>
      <c r="MZI501" s="1"/>
      <c r="MZJ501" s="1"/>
      <c r="MZK501" s="1"/>
      <c r="MZL501" s="1"/>
      <c r="MZM501" s="1"/>
      <c r="MZN501" s="1"/>
      <c r="MZO501" s="1"/>
      <c r="MZP501" s="1"/>
      <c r="MZQ501" s="1"/>
      <c r="MZR501" s="1"/>
      <c r="MZS501" s="1"/>
      <c r="MZT501" s="1"/>
      <c r="MZU501" s="1"/>
      <c r="MZV501" s="1"/>
      <c r="MZW501" s="1"/>
      <c r="MZX501" s="1"/>
      <c r="MZY501" s="1"/>
      <c r="MZZ501" s="1"/>
      <c r="NAA501" s="1"/>
      <c r="NAB501" s="1"/>
      <c r="NAC501" s="1"/>
      <c r="NAD501" s="1"/>
      <c r="NAE501" s="1"/>
      <c r="NAF501" s="1"/>
      <c r="NAG501" s="1"/>
      <c r="NAH501" s="1"/>
      <c r="NAI501" s="1"/>
      <c r="NAJ501" s="1"/>
      <c r="NAK501" s="1"/>
      <c r="NAL501" s="1"/>
      <c r="NAM501" s="1"/>
      <c r="NAN501" s="1"/>
      <c r="NAO501" s="1"/>
      <c r="NAP501" s="1"/>
      <c r="NAQ501" s="1"/>
      <c r="NAR501" s="1"/>
      <c r="NAS501" s="1"/>
      <c r="NAT501" s="1"/>
      <c r="NAU501" s="1"/>
      <c r="NAV501" s="1"/>
      <c r="NAW501" s="1"/>
      <c r="NAX501" s="1"/>
      <c r="NAY501" s="1"/>
      <c r="NAZ501" s="1"/>
      <c r="NBA501" s="1"/>
      <c r="NBB501" s="1"/>
      <c r="NBC501" s="1"/>
      <c r="NBD501" s="1"/>
      <c r="NBE501" s="1"/>
      <c r="NBF501" s="1"/>
      <c r="NBG501" s="1"/>
      <c r="NBH501" s="1"/>
      <c r="NBI501" s="1"/>
      <c r="NBJ501" s="1"/>
      <c r="NBK501" s="1"/>
      <c r="NBL501" s="1"/>
      <c r="NBM501" s="1"/>
      <c r="NBN501" s="1"/>
      <c r="NBO501" s="1"/>
      <c r="NBP501" s="1"/>
      <c r="NBQ501" s="1"/>
      <c r="NBR501" s="1"/>
      <c r="NBS501" s="1"/>
      <c r="NBT501" s="1"/>
      <c r="NBU501" s="1"/>
      <c r="NBV501" s="1"/>
      <c r="NBW501" s="1"/>
      <c r="NBX501" s="1"/>
      <c r="NBY501" s="1"/>
      <c r="NBZ501" s="1"/>
      <c r="NCA501" s="1"/>
      <c r="NCB501" s="1"/>
      <c r="NCC501" s="1"/>
      <c r="NCD501" s="1"/>
      <c r="NCE501" s="1"/>
      <c r="NCF501" s="1"/>
      <c r="NCG501" s="1"/>
      <c r="NCH501" s="1"/>
      <c r="NCI501" s="1"/>
      <c r="NCJ501" s="1"/>
      <c r="NCK501" s="1"/>
      <c r="NCL501" s="1"/>
      <c r="NCM501" s="1"/>
      <c r="NCN501" s="1"/>
      <c r="NCO501" s="1"/>
      <c r="NCP501" s="1"/>
      <c r="NCQ501" s="1"/>
      <c r="NCR501" s="1"/>
      <c r="NCS501" s="1"/>
      <c r="NCT501" s="1"/>
      <c r="NCU501" s="1"/>
      <c r="NCV501" s="1"/>
      <c r="NCW501" s="1"/>
      <c r="NCX501" s="1"/>
      <c r="NCY501" s="1"/>
      <c r="NCZ501" s="1"/>
      <c r="NDA501" s="1"/>
      <c r="NDB501" s="1"/>
      <c r="NDC501" s="1"/>
      <c r="NDD501" s="1"/>
      <c r="NDE501" s="1"/>
      <c r="NDF501" s="1"/>
      <c r="NDG501" s="1"/>
      <c r="NDH501" s="1"/>
      <c r="NDI501" s="1"/>
      <c r="NDJ501" s="1"/>
      <c r="NDK501" s="1"/>
      <c r="NDL501" s="1"/>
      <c r="NDM501" s="1"/>
      <c r="NDN501" s="1"/>
      <c r="NDO501" s="1"/>
      <c r="NDP501" s="1"/>
      <c r="NDQ501" s="1"/>
      <c r="NDR501" s="1"/>
      <c r="NDS501" s="1"/>
      <c r="NDT501" s="1"/>
      <c r="NDU501" s="1"/>
      <c r="NDV501" s="1"/>
      <c r="NDW501" s="1"/>
      <c r="NDX501" s="1"/>
      <c r="NDY501" s="1"/>
      <c r="NDZ501" s="1"/>
      <c r="NEA501" s="1"/>
      <c r="NEB501" s="1"/>
      <c r="NEC501" s="1"/>
      <c r="NED501" s="1"/>
      <c r="NEE501" s="1"/>
      <c r="NEF501" s="1"/>
      <c r="NEG501" s="1"/>
      <c r="NEH501" s="1"/>
      <c r="NEI501" s="1"/>
      <c r="NEJ501" s="1"/>
      <c r="NEK501" s="1"/>
      <c r="NEL501" s="1"/>
      <c r="NEM501" s="1"/>
      <c r="NEN501" s="1"/>
      <c r="NEO501" s="1"/>
      <c r="NEP501" s="1"/>
      <c r="NEQ501" s="1"/>
      <c r="NER501" s="1"/>
      <c r="NES501" s="1"/>
      <c r="NET501" s="1"/>
      <c r="NEU501" s="1"/>
      <c r="NEV501" s="1"/>
      <c r="NEW501" s="1"/>
      <c r="NEX501" s="1"/>
      <c r="NEY501" s="1"/>
      <c r="NEZ501" s="1"/>
      <c r="NFA501" s="1"/>
      <c r="NFB501" s="1"/>
      <c r="NFC501" s="1"/>
      <c r="NFD501" s="1"/>
      <c r="NFE501" s="1"/>
      <c r="NFF501" s="1"/>
      <c r="NFG501" s="1"/>
      <c r="NFH501" s="1"/>
      <c r="NFI501" s="1"/>
      <c r="NFJ501" s="1"/>
      <c r="NFK501" s="1"/>
      <c r="NFL501" s="1"/>
      <c r="NFM501" s="1"/>
      <c r="NFN501" s="1"/>
      <c r="NFO501" s="1"/>
      <c r="NFP501" s="1"/>
      <c r="NFQ501" s="1"/>
      <c r="NFR501" s="1"/>
      <c r="NFS501" s="1"/>
      <c r="NFT501" s="1"/>
      <c r="NFU501" s="1"/>
      <c r="NFV501" s="1"/>
      <c r="NFW501" s="1"/>
      <c r="NFX501" s="1"/>
      <c r="NFY501" s="1"/>
      <c r="NFZ501" s="1"/>
      <c r="NGA501" s="1"/>
      <c r="NGB501" s="1"/>
      <c r="NGC501" s="1"/>
      <c r="NGD501" s="1"/>
      <c r="NGE501" s="1"/>
      <c r="NGF501" s="1"/>
      <c r="NGG501" s="1"/>
      <c r="NGH501" s="1"/>
      <c r="NGI501" s="1"/>
      <c r="NGJ501" s="1"/>
      <c r="NGK501" s="1"/>
      <c r="NGL501" s="1"/>
      <c r="NGM501" s="1"/>
      <c r="NGN501" s="1"/>
      <c r="NGO501" s="1"/>
      <c r="NGP501" s="1"/>
      <c r="NGQ501" s="1"/>
      <c r="NGR501" s="1"/>
      <c r="NGS501" s="1"/>
      <c r="NGT501" s="1"/>
      <c r="NGU501" s="1"/>
      <c r="NGV501" s="1"/>
      <c r="NGW501" s="1"/>
      <c r="NGX501" s="1"/>
      <c r="NGY501" s="1"/>
      <c r="NGZ501" s="1"/>
      <c r="NHA501" s="1"/>
      <c r="NHB501" s="1"/>
      <c r="NHC501" s="1"/>
      <c r="NHD501" s="1"/>
      <c r="NHE501" s="1"/>
      <c r="NHF501" s="1"/>
      <c r="NHG501" s="1"/>
      <c r="NHH501" s="1"/>
      <c r="NHI501" s="1"/>
      <c r="NHJ501" s="1"/>
      <c r="NHK501" s="1"/>
      <c r="NHL501" s="1"/>
      <c r="NHM501" s="1"/>
      <c r="NHN501" s="1"/>
      <c r="NHO501" s="1"/>
      <c r="NHP501" s="1"/>
      <c r="NHQ501" s="1"/>
      <c r="NHR501" s="1"/>
      <c r="NHS501" s="1"/>
      <c r="NHT501" s="1"/>
      <c r="NHU501" s="1"/>
      <c r="NHV501" s="1"/>
      <c r="NHW501" s="1"/>
      <c r="NHX501" s="1"/>
      <c r="NHY501" s="1"/>
      <c r="NHZ501" s="1"/>
      <c r="NIA501" s="1"/>
      <c r="NIB501" s="1"/>
      <c r="NIC501" s="1"/>
      <c r="NID501" s="1"/>
      <c r="NIE501" s="1"/>
      <c r="NIF501" s="1"/>
      <c r="NIG501" s="1"/>
      <c r="NIH501" s="1"/>
      <c r="NII501" s="1"/>
      <c r="NIJ501" s="1"/>
      <c r="NIK501" s="1"/>
      <c r="NIL501" s="1"/>
      <c r="NIM501" s="1"/>
      <c r="NIN501" s="1"/>
      <c r="NIO501" s="1"/>
      <c r="NIP501" s="1"/>
      <c r="NIQ501" s="1"/>
      <c r="NIR501" s="1"/>
      <c r="NIS501" s="1"/>
      <c r="NIT501" s="1"/>
      <c r="NIU501" s="1"/>
      <c r="NIV501" s="1"/>
      <c r="NIW501" s="1"/>
      <c r="NIX501" s="1"/>
      <c r="NIY501" s="1"/>
      <c r="NIZ501" s="1"/>
      <c r="NJA501" s="1"/>
      <c r="NJB501" s="1"/>
      <c r="NJC501" s="1"/>
      <c r="NJD501" s="1"/>
      <c r="NJE501" s="1"/>
      <c r="NJF501" s="1"/>
      <c r="NJG501" s="1"/>
      <c r="NJH501" s="1"/>
      <c r="NJI501" s="1"/>
      <c r="NJJ501" s="1"/>
      <c r="NJK501" s="1"/>
      <c r="NJL501" s="1"/>
      <c r="NJM501" s="1"/>
      <c r="NJN501" s="1"/>
      <c r="NJO501" s="1"/>
      <c r="NJP501" s="1"/>
      <c r="NJQ501" s="1"/>
      <c r="NJR501" s="1"/>
      <c r="NJS501" s="1"/>
      <c r="NJT501" s="1"/>
      <c r="NJU501" s="1"/>
      <c r="NJV501" s="1"/>
      <c r="NJW501" s="1"/>
      <c r="NJX501" s="1"/>
      <c r="NJY501" s="1"/>
      <c r="NJZ501" s="1"/>
      <c r="NKA501" s="1"/>
      <c r="NKB501" s="1"/>
      <c r="NKC501" s="1"/>
      <c r="NKD501" s="1"/>
      <c r="NKE501" s="1"/>
      <c r="NKF501" s="1"/>
      <c r="NKG501" s="1"/>
      <c r="NKH501" s="1"/>
      <c r="NKI501" s="1"/>
      <c r="NKJ501" s="1"/>
      <c r="NKK501" s="1"/>
      <c r="NKL501" s="1"/>
      <c r="NKM501" s="1"/>
      <c r="NKN501" s="1"/>
      <c r="NKO501" s="1"/>
      <c r="NKP501" s="1"/>
      <c r="NKQ501" s="1"/>
      <c r="NKR501" s="1"/>
      <c r="NKS501" s="1"/>
      <c r="NKT501" s="1"/>
      <c r="NKU501" s="1"/>
      <c r="NKV501" s="1"/>
      <c r="NKW501" s="1"/>
      <c r="NKX501" s="1"/>
      <c r="NKY501" s="1"/>
      <c r="NKZ501" s="1"/>
      <c r="NLA501" s="1"/>
      <c r="NLB501" s="1"/>
      <c r="NLC501" s="1"/>
      <c r="NLD501" s="1"/>
      <c r="NLE501" s="1"/>
      <c r="NLF501" s="1"/>
      <c r="NLG501" s="1"/>
      <c r="NLH501" s="1"/>
      <c r="NLI501" s="1"/>
      <c r="NLJ501" s="1"/>
      <c r="NLK501" s="1"/>
      <c r="NLL501" s="1"/>
      <c r="NLM501" s="1"/>
      <c r="NLN501" s="1"/>
      <c r="NLO501" s="1"/>
      <c r="NLP501" s="1"/>
      <c r="NLQ501" s="1"/>
      <c r="NLR501" s="1"/>
      <c r="NLS501" s="1"/>
      <c r="NLT501" s="1"/>
      <c r="NLU501" s="1"/>
      <c r="NLV501" s="1"/>
      <c r="NLW501" s="1"/>
      <c r="NLX501" s="1"/>
      <c r="NLY501" s="1"/>
      <c r="NLZ501" s="1"/>
      <c r="NMA501" s="1"/>
      <c r="NMB501" s="1"/>
      <c r="NMC501" s="1"/>
      <c r="NMD501" s="1"/>
      <c r="NME501" s="1"/>
      <c r="NMF501" s="1"/>
      <c r="NMG501" s="1"/>
      <c r="NMH501" s="1"/>
      <c r="NMI501" s="1"/>
      <c r="NMJ501" s="1"/>
      <c r="NMK501" s="1"/>
      <c r="NML501" s="1"/>
      <c r="NMM501" s="1"/>
      <c r="NMN501" s="1"/>
      <c r="NMO501" s="1"/>
      <c r="NMP501" s="1"/>
      <c r="NMQ501" s="1"/>
      <c r="NMR501" s="1"/>
      <c r="NMS501" s="1"/>
      <c r="NMT501" s="1"/>
      <c r="NMU501" s="1"/>
      <c r="NMV501" s="1"/>
      <c r="NMW501" s="1"/>
      <c r="NMX501" s="1"/>
      <c r="NMY501" s="1"/>
      <c r="NMZ501" s="1"/>
      <c r="NNA501" s="1"/>
      <c r="NNB501" s="1"/>
      <c r="NNC501" s="1"/>
      <c r="NND501" s="1"/>
      <c r="NNE501" s="1"/>
      <c r="NNF501" s="1"/>
      <c r="NNG501" s="1"/>
      <c r="NNH501" s="1"/>
      <c r="NNI501" s="1"/>
      <c r="NNJ501" s="1"/>
      <c r="NNK501" s="1"/>
      <c r="NNL501" s="1"/>
      <c r="NNM501" s="1"/>
      <c r="NNN501" s="1"/>
      <c r="NNO501" s="1"/>
      <c r="NNP501" s="1"/>
      <c r="NNQ501" s="1"/>
      <c r="NNR501" s="1"/>
      <c r="NNS501" s="1"/>
      <c r="NNT501" s="1"/>
      <c r="NNU501" s="1"/>
      <c r="NNV501" s="1"/>
      <c r="NNW501" s="1"/>
      <c r="NNX501" s="1"/>
      <c r="NNY501" s="1"/>
      <c r="NNZ501" s="1"/>
      <c r="NOA501" s="1"/>
      <c r="NOB501" s="1"/>
      <c r="NOC501" s="1"/>
      <c r="NOD501" s="1"/>
      <c r="NOE501" s="1"/>
      <c r="NOF501" s="1"/>
      <c r="NOG501" s="1"/>
      <c r="NOH501" s="1"/>
      <c r="NOI501" s="1"/>
      <c r="NOJ501" s="1"/>
      <c r="NOK501" s="1"/>
      <c r="NOL501" s="1"/>
      <c r="NOM501" s="1"/>
      <c r="NON501" s="1"/>
      <c r="NOO501" s="1"/>
      <c r="NOP501" s="1"/>
      <c r="NOQ501" s="1"/>
      <c r="NOR501" s="1"/>
      <c r="NOS501" s="1"/>
      <c r="NOT501" s="1"/>
      <c r="NOU501" s="1"/>
      <c r="NOV501" s="1"/>
      <c r="NOW501" s="1"/>
      <c r="NOX501" s="1"/>
      <c r="NOY501" s="1"/>
      <c r="NOZ501" s="1"/>
      <c r="NPA501" s="1"/>
      <c r="NPB501" s="1"/>
      <c r="NPC501" s="1"/>
      <c r="NPD501" s="1"/>
      <c r="NPE501" s="1"/>
      <c r="NPF501" s="1"/>
      <c r="NPG501" s="1"/>
      <c r="NPH501" s="1"/>
      <c r="NPI501" s="1"/>
      <c r="NPJ501" s="1"/>
      <c r="NPK501" s="1"/>
      <c r="NPL501" s="1"/>
      <c r="NPM501" s="1"/>
      <c r="NPN501" s="1"/>
      <c r="NPO501" s="1"/>
      <c r="NPP501" s="1"/>
      <c r="NPQ501" s="1"/>
      <c r="NPR501" s="1"/>
      <c r="NPS501" s="1"/>
      <c r="NPT501" s="1"/>
      <c r="NPU501" s="1"/>
      <c r="NPV501" s="1"/>
      <c r="NPW501" s="1"/>
      <c r="NPX501" s="1"/>
      <c r="NPY501" s="1"/>
      <c r="NPZ501" s="1"/>
      <c r="NQA501" s="1"/>
      <c r="NQB501" s="1"/>
      <c r="NQC501" s="1"/>
      <c r="NQD501" s="1"/>
      <c r="NQE501" s="1"/>
      <c r="NQF501" s="1"/>
      <c r="NQG501" s="1"/>
      <c r="NQH501" s="1"/>
      <c r="NQI501" s="1"/>
      <c r="NQJ501" s="1"/>
      <c r="NQK501" s="1"/>
      <c r="NQL501" s="1"/>
      <c r="NQM501" s="1"/>
      <c r="NQN501" s="1"/>
      <c r="NQO501" s="1"/>
      <c r="NQP501" s="1"/>
      <c r="NQQ501" s="1"/>
      <c r="NQR501" s="1"/>
      <c r="NQS501" s="1"/>
      <c r="NQT501" s="1"/>
      <c r="NQU501" s="1"/>
      <c r="NQV501" s="1"/>
      <c r="NQW501" s="1"/>
      <c r="NQX501" s="1"/>
      <c r="NQY501" s="1"/>
      <c r="NQZ501" s="1"/>
      <c r="NRA501" s="1"/>
      <c r="NRB501" s="1"/>
      <c r="NRC501" s="1"/>
      <c r="NRD501" s="1"/>
      <c r="NRE501" s="1"/>
      <c r="NRF501" s="1"/>
      <c r="NRG501" s="1"/>
      <c r="NRH501" s="1"/>
      <c r="NRI501" s="1"/>
      <c r="NRJ501" s="1"/>
      <c r="NRK501" s="1"/>
      <c r="NRL501" s="1"/>
      <c r="NRM501" s="1"/>
      <c r="NRN501" s="1"/>
      <c r="NRO501" s="1"/>
      <c r="NRP501" s="1"/>
      <c r="NRQ501" s="1"/>
      <c r="NRR501" s="1"/>
      <c r="NRS501" s="1"/>
      <c r="NRT501" s="1"/>
      <c r="NRU501" s="1"/>
      <c r="NRV501" s="1"/>
      <c r="NRW501" s="1"/>
      <c r="NRX501" s="1"/>
      <c r="NRY501" s="1"/>
      <c r="NRZ501" s="1"/>
      <c r="NSA501" s="1"/>
      <c r="NSB501" s="1"/>
      <c r="NSC501" s="1"/>
      <c r="NSD501" s="1"/>
      <c r="NSE501" s="1"/>
      <c r="NSF501" s="1"/>
      <c r="NSG501" s="1"/>
      <c r="NSH501" s="1"/>
      <c r="NSI501" s="1"/>
      <c r="NSJ501" s="1"/>
      <c r="NSK501" s="1"/>
      <c r="NSL501" s="1"/>
      <c r="NSM501" s="1"/>
      <c r="NSN501" s="1"/>
      <c r="NSO501" s="1"/>
      <c r="NSP501" s="1"/>
      <c r="NSQ501" s="1"/>
      <c r="NSR501" s="1"/>
      <c r="NSS501" s="1"/>
      <c r="NST501" s="1"/>
      <c r="NSU501" s="1"/>
      <c r="NSV501" s="1"/>
      <c r="NSW501" s="1"/>
      <c r="NSX501" s="1"/>
      <c r="NSY501" s="1"/>
      <c r="NSZ501" s="1"/>
      <c r="NTA501" s="1"/>
      <c r="NTB501" s="1"/>
      <c r="NTC501" s="1"/>
      <c r="NTD501" s="1"/>
      <c r="NTE501" s="1"/>
      <c r="NTF501" s="1"/>
      <c r="NTG501" s="1"/>
      <c r="NTH501" s="1"/>
      <c r="NTI501" s="1"/>
      <c r="NTJ501" s="1"/>
      <c r="NTK501" s="1"/>
      <c r="NTL501" s="1"/>
      <c r="NTM501" s="1"/>
      <c r="NTN501" s="1"/>
      <c r="NTO501" s="1"/>
      <c r="NTP501" s="1"/>
      <c r="NTQ501" s="1"/>
      <c r="NTR501" s="1"/>
      <c r="NTS501" s="1"/>
      <c r="NTT501" s="1"/>
      <c r="NTU501" s="1"/>
      <c r="NTV501" s="1"/>
      <c r="NTW501" s="1"/>
      <c r="NTX501" s="1"/>
      <c r="NTY501" s="1"/>
      <c r="NTZ501" s="1"/>
      <c r="NUA501" s="1"/>
      <c r="NUB501" s="1"/>
      <c r="NUC501" s="1"/>
      <c r="NUD501" s="1"/>
      <c r="NUE501" s="1"/>
      <c r="NUF501" s="1"/>
      <c r="NUG501" s="1"/>
      <c r="NUH501" s="1"/>
      <c r="NUI501" s="1"/>
      <c r="NUJ501" s="1"/>
      <c r="NUK501" s="1"/>
      <c r="NUL501" s="1"/>
      <c r="NUM501" s="1"/>
      <c r="NUN501" s="1"/>
      <c r="NUO501" s="1"/>
      <c r="NUP501" s="1"/>
      <c r="NUQ501" s="1"/>
      <c r="NUR501" s="1"/>
      <c r="NUS501" s="1"/>
      <c r="NUT501" s="1"/>
      <c r="NUU501" s="1"/>
      <c r="NUV501" s="1"/>
      <c r="NUW501" s="1"/>
      <c r="NUX501" s="1"/>
      <c r="NUY501" s="1"/>
      <c r="NUZ501" s="1"/>
      <c r="NVA501" s="1"/>
      <c r="NVB501" s="1"/>
      <c r="NVC501" s="1"/>
      <c r="NVD501" s="1"/>
      <c r="NVE501" s="1"/>
      <c r="NVF501" s="1"/>
      <c r="NVG501" s="1"/>
      <c r="NVH501" s="1"/>
      <c r="NVI501" s="1"/>
      <c r="NVJ501" s="1"/>
      <c r="NVK501" s="1"/>
      <c r="NVL501" s="1"/>
      <c r="NVM501" s="1"/>
      <c r="NVN501" s="1"/>
      <c r="NVO501" s="1"/>
      <c r="NVP501" s="1"/>
      <c r="NVQ501" s="1"/>
      <c r="NVR501" s="1"/>
      <c r="NVS501" s="1"/>
      <c r="NVT501" s="1"/>
      <c r="NVU501" s="1"/>
      <c r="NVV501" s="1"/>
      <c r="NVW501" s="1"/>
      <c r="NVX501" s="1"/>
      <c r="NVY501" s="1"/>
      <c r="NVZ501" s="1"/>
      <c r="NWA501" s="1"/>
      <c r="NWB501" s="1"/>
      <c r="NWC501" s="1"/>
      <c r="NWD501" s="1"/>
      <c r="NWE501" s="1"/>
      <c r="NWF501" s="1"/>
      <c r="NWG501" s="1"/>
      <c r="NWH501" s="1"/>
      <c r="NWI501" s="1"/>
      <c r="NWJ501" s="1"/>
      <c r="NWK501" s="1"/>
      <c r="NWL501" s="1"/>
      <c r="NWM501" s="1"/>
      <c r="NWN501" s="1"/>
      <c r="NWO501" s="1"/>
      <c r="NWP501" s="1"/>
      <c r="NWQ501" s="1"/>
      <c r="NWR501" s="1"/>
      <c r="NWS501" s="1"/>
      <c r="NWT501" s="1"/>
      <c r="NWU501" s="1"/>
      <c r="NWV501" s="1"/>
      <c r="NWW501" s="1"/>
      <c r="NWX501" s="1"/>
      <c r="NWY501" s="1"/>
      <c r="NWZ501" s="1"/>
      <c r="NXA501" s="1"/>
      <c r="NXB501" s="1"/>
      <c r="NXC501" s="1"/>
      <c r="NXD501" s="1"/>
      <c r="NXE501" s="1"/>
      <c r="NXF501" s="1"/>
      <c r="NXG501" s="1"/>
      <c r="NXH501" s="1"/>
      <c r="NXI501" s="1"/>
      <c r="NXJ501" s="1"/>
      <c r="NXK501" s="1"/>
      <c r="NXL501" s="1"/>
      <c r="NXM501" s="1"/>
      <c r="NXN501" s="1"/>
      <c r="NXO501" s="1"/>
      <c r="NXP501" s="1"/>
      <c r="NXQ501" s="1"/>
      <c r="NXR501" s="1"/>
      <c r="NXS501" s="1"/>
      <c r="NXT501" s="1"/>
      <c r="NXU501" s="1"/>
      <c r="NXV501" s="1"/>
      <c r="NXW501" s="1"/>
      <c r="NXX501" s="1"/>
      <c r="NXY501" s="1"/>
      <c r="NXZ501" s="1"/>
      <c r="NYA501" s="1"/>
      <c r="NYB501" s="1"/>
      <c r="NYC501" s="1"/>
      <c r="NYD501" s="1"/>
      <c r="NYE501" s="1"/>
      <c r="NYF501" s="1"/>
      <c r="NYG501" s="1"/>
      <c r="NYH501" s="1"/>
      <c r="NYI501" s="1"/>
      <c r="NYJ501" s="1"/>
      <c r="NYK501" s="1"/>
      <c r="NYL501" s="1"/>
      <c r="NYM501" s="1"/>
      <c r="NYN501" s="1"/>
      <c r="NYO501" s="1"/>
      <c r="NYP501" s="1"/>
      <c r="NYQ501" s="1"/>
      <c r="NYR501" s="1"/>
      <c r="NYS501" s="1"/>
      <c r="NYT501" s="1"/>
      <c r="NYU501" s="1"/>
      <c r="NYV501" s="1"/>
      <c r="NYW501" s="1"/>
      <c r="NYX501" s="1"/>
      <c r="NYY501" s="1"/>
      <c r="NYZ501" s="1"/>
      <c r="NZA501" s="1"/>
      <c r="NZB501" s="1"/>
      <c r="NZC501" s="1"/>
      <c r="NZD501" s="1"/>
      <c r="NZE501" s="1"/>
      <c r="NZF501" s="1"/>
      <c r="NZG501" s="1"/>
      <c r="NZH501" s="1"/>
      <c r="NZI501" s="1"/>
      <c r="NZJ501" s="1"/>
      <c r="NZK501" s="1"/>
      <c r="NZL501" s="1"/>
      <c r="NZM501" s="1"/>
      <c r="NZN501" s="1"/>
      <c r="NZO501" s="1"/>
      <c r="NZP501" s="1"/>
      <c r="NZQ501" s="1"/>
      <c r="NZR501" s="1"/>
      <c r="NZS501" s="1"/>
      <c r="NZT501" s="1"/>
      <c r="NZU501" s="1"/>
      <c r="NZV501" s="1"/>
      <c r="NZW501" s="1"/>
      <c r="NZX501" s="1"/>
      <c r="NZY501" s="1"/>
      <c r="NZZ501" s="1"/>
      <c r="OAA501" s="1"/>
      <c r="OAB501" s="1"/>
      <c r="OAC501" s="1"/>
      <c r="OAD501" s="1"/>
      <c r="OAE501" s="1"/>
      <c r="OAF501" s="1"/>
      <c r="OAG501" s="1"/>
      <c r="OAH501" s="1"/>
      <c r="OAI501" s="1"/>
      <c r="OAJ501" s="1"/>
      <c r="OAK501" s="1"/>
      <c r="OAL501" s="1"/>
      <c r="OAM501" s="1"/>
      <c r="OAN501" s="1"/>
      <c r="OAO501" s="1"/>
      <c r="OAP501" s="1"/>
      <c r="OAQ501" s="1"/>
      <c r="OAR501" s="1"/>
      <c r="OAS501" s="1"/>
      <c r="OAT501" s="1"/>
      <c r="OAU501" s="1"/>
      <c r="OAV501" s="1"/>
      <c r="OAW501" s="1"/>
      <c r="OAX501" s="1"/>
      <c r="OAY501" s="1"/>
      <c r="OAZ501" s="1"/>
      <c r="OBA501" s="1"/>
      <c r="OBB501" s="1"/>
      <c r="OBC501" s="1"/>
      <c r="OBD501" s="1"/>
      <c r="OBE501" s="1"/>
      <c r="OBF501" s="1"/>
      <c r="OBG501" s="1"/>
      <c r="OBH501" s="1"/>
      <c r="OBI501" s="1"/>
      <c r="OBJ501" s="1"/>
      <c r="OBK501" s="1"/>
      <c r="OBL501" s="1"/>
      <c r="OBM501" s="1"/>
      <c r="OBN501" s="1"/>
      <c r="OBO501" s="1"/>
      <c r="OBP501" s="1"/>
      <c r="OBQ501" s="1"/>
      <c r="OBR501" s="1"/>
      <c r="OBS501" s="1"/>
      <c r="OBT501" s="1"/>
      <c r="OBU501" s="1"/>
      <c r="OBV501" s="1"/>
      <c r="OBW501" s="1"/>
      <c r="OBX501" s="1"/>
      <c r="OBY501" s="1"/>
      <c r="OBZ501" s="1"/>
      <c r="OCA501" s="1"/>
      <c r="OCB501" s="1"/>
      <c r="OCC501" s="1"/>
      <c r="OCD501" s="1"/>
      <c r="OCE501" s="1"/>
      <c r="OCF501" s="1"/>
      <c r="OCG501" s="1"/>
      <c r="OCH501" s="1"/>
      <c r="OCI501" s="1"/>
      <c r="OCJ501" s="1"/>
      <c r="OCK501" s="1"/>
      <c r="OCL501" s="1"/>
      <c r="OCM501" s="1"/>
      <c r="OCN501" s="1"/>
      <c r="OCO501" s="1"/>
      <c r="OCP501" s="1"/>
      <c r="OCQ501" s="1"/>
      <c r="OCR501" s="1"/>
      <c r="OCS501" s="1"/>
      <c r="OCT501" s="1"/>
      <c r="OCU501" s="1"/>
      <c r="OCV501" s="1"/>
      <c r="OCW501" s="1"/>
      <c r="OCX501" s="1"/>
      <c r="OCY501" s="1"/>
      <c r="OCZ501" s="1"/>
      <c r="ODA501" s="1"/>
      <c r="ODB501" s="1"/>
      <c r="ODC501" s="1"/>
      <c r="ODD501" s="1"/>
      <c r="ODE501" s="1"/>
      <c r="ODF501" s="1"/>
      <c r="ODG501" s="1"/>
      <c r="ODH501" s="1"/>
      <c r="ODI501" s="1"/>
      <c r="ODJ501" s="1"/>
      <c r="ODK501" s="1"/>
      <c r="ODL501" s="1"/>
      <c r="ODM501" s="1"/>
      <c r="ODN501" s="1"/>
      <c r="ODO501" s="1"/>
      <c r="ODP501" s="1"/>
      <c r="ODQ501" s="1"/>
      <c r="ODR501" s="1"/>
      <c r="ODS501" s="1"/>
      <c r="ODT501" s="1"/>
      <c r="ODU501" s="1"/>
      <c r="ODV501" s="1"/>
      <c r="ODW501" s="1"/>
      <c r="ODX501" s="1"/>
      <c r="ODY501" s="1"/>
      <c r="ODZ501" s="1"/>
      <c r="OEA501" s="1"/>
      <c r="OEB501" s="1"/>
      <c r="OEC501" s="1"/>
      <c r="OED501" s="1"/>
      <c r="OEE501" s="1"/>
      <c r="OEF501" s="1"/>
      <c r="OEG501" s="1"/>
      <c r="OEH501" s="1"/>
      <c r="OEI501" s="1"/>
      <c r="OEJ501" s="1"/>
      <c r="OEK501" s="1"/>
      <c r="OEL501" s="1"/>
      <c r="OEM501" s="1"/>
      <c r="OEN501" s="1"/>
      <c r="OEO501" s="1"/>
      <c r="OEP501" s="1"/>
      <c r="OEQ501" s="1"/>
      <c r="OER501" s="1"/>
      <c r="OES501" s="1"/>
      <c r="OET501" s="1"/>
      <c r="OEU501" s="1"/>
      <c r="OEV501" s="1"/>
      <c r="OEW501" s="1"/>
      <c r="OEX501" s="1"/>
      <c r="OEY501" s="1"/>
      <c r="OEZ501" s="1"/>
      <c r="OFA501" s="1"/>
      <c r="OFB501" s="1"/>
      <c r="OFC501" s="1"/>
      <c r="OFD501" s="1"/>
      <c r="OFE501" s="1"/>
      <c r="OFF501" s="1"/>
      <c r="OFG501" s="1"/>
      <c r="OFH501" s="1"/>
      <c r="OFI501" s="1"/>
      <c r="OFJ501" s="1"/>
      <c r="OFK501" s="1"/>
      <c r="OFL501" s="1"/>
      <c r="OFM501" s="1"/>
      <c r="OFN501" s="1"/>
      <c r="OFO501" s="1"/>
      <c r="OFP501" s="1"/>
      <c r="OFQ501" s="1"/>
      <c r="OFR501" s="1"/>
      <c r="OFS501" s="1"/>
      <c r="OFT501" s="1"/>
      <c r="OFU501" s="1"/>
      <c r="OFV501" s="1"/>
      <c r="OFW501" s="1"/>
      <c r="OFX501" s="1"/>
      <c r="OFY501" s="1"/>
      <c r="OFZ501" s="1"/>
      <c r="OGA501" s="1"/>
      <c r="OGB501" s="1"/>
      <c r="OGC501" s="1"/>
      <c r="OGD501" s="1"/>
      <c r="OGE501" s="1"/>
      <c r="OGF501" s="1"/>
      <c r="OGG501" s="1"/>
      <c r="OGH501" s="1"/>
      <c r="OGI501" s="1"/>
      <c r="OGJ501" s="1"/>
      <c r="OGK501" s="1"/>
      <c r="OGL501" s="1"/>
      <c r="OGM501" s="1"/>
      <c r="OGN501" s="1"/>
      <c r="OGO501" s="1"/>
      <c r="OGP501" s="1"/>
      <c r="OGQ501" s="1"/>
      <c r="OGR501" s="1"/>
      <c r="OGS501" s="1"/>
      <c r="OGT501" s="1"/>
      <c r="OGU501" s="1"/>
      <c r="OGV501" s="1"/>
      <c r="OGW501" s="1"/>
      <c r="OGX501" s="1"/>
      <c r="OGY501" s="1"/>
      <c r="OGZ501" s="1"/>
      <c r="OHA501" s="1"/>
      <c r="OHB501" s="1"/>
      <c r="OHC501" s="1"/>
      <c r="OHD501" s="1"/>
      <c r="OHE501" s="1"/>
      <c r="OHF501" s="1"/>
      <c r="OHG501" s="1"/>
      <c r="OHH501" s="1"/>
      <c r="OHI501" s="1"/>
      <c r="OHJ501" s="1"/>
      <c r="OHK501" s="1"/>
      <c r="OHL501" s="1"/>
      <c r="OHM501" s="1"/>
      <c r="OHN501" s="1"/>
      <c r="OHO501" s="1"/>
      <c r="OHP501" s="1"/>
      <c r="OHQ501" s="1"/>
      <c r="OHR501" s="1"/>
      <c r="OHS501" s="1"/>
      <c r="OHT501" s="1"/>
      <c r="OHU501" s="1"/>
      <c r="OHV501" s="1"/>
      <c r="OHW501" s="1"/>
      <c r="OHX501" s="1"/>
      <c r="OHY501" s="1"/>
      <c r="OHZ501" s="1"/>
      <c r="OIA501" s="1"/>
      <c r="OIB501" s="1"/>
      <c r="OIC501" s="1"/>
      <c r="OID501" s="1"/>
      <c r="OIE501" s="1"/>
      <c r="OIF501" s="1"/>
      <c r="OIG501" s="1"/>
      <c r="OIH501" s="1"/>
      <c r="OII501" s="1"/>
      <c r="OIJ501" s="1"/>
      <c r="OIK501" s="1"/>
      <c r="OIL501" s="1"/>
      <c r="OIM501" s="1"/>
      <c r="OIN501" s="1"/>
      <c r="OIO501" s="1"/>
      <c r="OIP501" s="1"/>
      <c r="OIQ501" s="1"/>
      <c r="OIR501" s="1"/>
      <c r="OIS501" s="1"/>
      <c r="OIT501" s="1"/>
      <c r="OIU501" s="1"/>
      <c r="OIV501" s="1"/>
      <c r="OIW501" s="1"/>
      <c r="OIX501" s="1"/>
      <c r="OIY501" s="1"/>
      <c r="OIZ501" s="1"/>
      <c r="OJA501" s="1"/>
      <c r="OJB501" s="1"/>
      <c r="OJC501" s="1"/>
      <c r="OJD501" s="1"/>
      <c r="OJE501" s="1"/>
      <c r="OJF501" s="1"/>
      <c r="OJG501" s="1"/>
      <c r="OJH501" s="1"/>
      <c r="OJI501" s="1"/>
      <c r="OJJ501" s="1"/>
      <c r="OJK501" s="1"/>
      <c r="OJL501" s="1"/>
      <c r="OJM501" s="1"/>
      <c r="OJN501" s="1"/>
      <c r="OJO501" s="1"/>
      <c r="OJP501" s="1"/>
      <c r="OJQ501" s="1"/>
      <c r="OJR501" s="1"/>
      <c r="OJS501" s="1"/>
      <c r="OJT501" s="1"/>
      <c r="OJU501" s="1"/>
      <c r="OJV501" s="1"/>
      <c r="OJW501" s="1"/>
      <c r="OJX501" s="1"/>
      <c r="OJY501" s="1"/>
      <c r="OJZ501" s="1"/>
      <c r="OKA501" s="1"/>
      <c r="OKB501" s="1"/>
      <c r="OKC501" s="1"/>
      <c r="OKD501" s="1"/>
      <c r="OKE501" s="1"/>
      <c r="OKF501" s="1"/>
      <c r="OKG501" s="1"/>
      <c r="OKH501" s="1"/>
      <c r="OKI501" s="1"/>
      <c r="OKJ501" s="1"/>
      <c r="OKK501" s="1"/>
      <c r="OKL501" s="1"/>
      <c r="OKM501" s="1"/>
      <c r="OKN501" s="1"/>
      <c r="OKO501" s="1"/>
      <c r="OKP501" s="1"/>
      <c r="OKQ501" s="1"/>
      <c r="OKR501" s="1"/>
      <c r="OKS501" s="1"/>
      <c r="OKT501" s="1"/>
      <c r="OKU501" s="1"/>
      <c r="OKV501" s="1"/>
      <c r="OKW501" s="1"/>
      <c r="OKX501" s="1"/>
      <c r="OKY501" s="1"/>
      <c r="OKZ501" s="1"/>
      <c r="OLA501" s="1"/>
      <c r="OLB501" s="1"/>
      <c r="OLC501" s="1"/>
      <c r="OLD501" s="1"/>
      <c r="OLE501" s="1"/>
      <c r="OLF501" s="1"/>
      <c r="OLG501" s="1"/>
      <c r="OLH501" s="1"/>
      <c r="OLI501" s="1"/>
      <c r="OLJ501" s="1"/>
      <c r="OLK501" s="1"/>
      <c r="OLL501" s="1"/>
      <c r="OLM501" s="1"/>
      <c r="OLN501" s="1"/>
      <c r="OLO501" s="1"/>
      <c r="OLP501" s="1"/>
      <c r="OLQ501" s="1"/>
      <c r="OLR501" s="1"/>
      <c r="OLS501" s="1"/>
      <c r="OLT501" s="1"/>
      <c r="OLU501" s="1"/>
      <c r="OLV501" s="1"/>
      <c r="OLW501" s="1"/>
      <c r="OLX501" s="1"/>
      <c r="OLY501" s="1"/>
      <c r="OLZ501" s="1"/>
      <c r="OMA501" s="1"/>
      <c r="OMB501" s="1"/>
      <c r="OMC501" s="1"/>
      <c r="OMD501" s="1"/>
      <c r="OME501" s="1"/>
      <c r="OMF501" s="1"/>
      <c r="OMG501" s="1"/>
      <c r="OMH501" s="1"/>
      <c r="OMI501" s="1"/>
      <c r="OMJ501" s="1"/>
      <c r="OMK501" s="1"/>
      <c r="OML501" s="1"/>
      <c r="OMM501" s="1"/>
      <c r="OMN501" s="1"/>
      <c r="OMO501" s="1"/>
      <c r="OMP501" s="1"/>
      <c r="OMQ501" s="1"/>
      <c r="OMR501" s="1"/>
      <c r="OMS501" s="1"/>
      <c r="OMT501" s="1"/>
      <c r="OMU501" s="1"/>
      <c r="OMV501" s="1"/>
      <c r="OMW501" s="1"/>
      <c r="OMX501" s="1"/>
      <c r="OMY501" s="1"/>
      <c r="OMZ501" s="1"/>
      <c r="ONA501" s="1"/>
      <c r="ONB501" s="1"/>
      <c r="ONC501" s="1"/>
      <c r="OND501" s="1"/>
      <c r="ONE501" s="1"/>
      <c r="ONF501" s="1"/>
      <c r="ONG501" s="1"/>
      <c r="ONH501" s="1"/>
      <c r="ONI501" s="1"/>
      <c r="ONJ501" s="1"/>
      <c r="ONK501" s="1"/>
      <c r="ONL501" s="1"/>
      <c r="ONM501" s="1"/>
      <c r="ONN501" s="1"/>
      <c r="ONO501" s="1"/>
      <c r="ONP501" s="1"/>
      <c r="ONQ501" s="1"/>
      <c r="ONR501" s="1"/>
      <c r="ONS501" s="1"/>
      <c r="ONT501" s="1"/>
      <c r="ONU501" s="1"/>
      <c r="ONV501" s="1"/>
      <c r="ONW501" s="1"/>
      <c r="ONX501" s="1"/>
      <c r="ONY501" s="1"/>
      <c r="ONZ501" s="1"/>
      <c r="OOA501" s="1"/>
      <c r="OOB501" s="1"/>
      <c r="OOC501" s="1"/>
      <c r="OOD501" s="1"/>
      <c r="OOE501" s="1"/>
      <c r="OOF501" s="1"/>
      <c r="OOG501" s="1"/>
      <c r="OOH501" s="1"/>
      <c r="OOI501" s="1"/>
      <c r="OOJ501" s="1"/>
      <c r="OOK501" s="1"/>
      <c r="OOL501" s="1"/>
      <c r="OOM501" s="1"/>
      <c r="OON501" s="1"/>
      <c r="OOO501" s="1"/>
      <c r="OOP501" s="1"/>
      <c r="OOQ501" s="1"/>
      <c r="OOR501" s="1"/>
      <c r="OOS501" s="1"/>
      <c r="OOT501" s="1"/>
      <c r="OOU501" s="1"/>
      <c r="OOV501" s="1"/>
      <c r="OOW501" s="1"/>
      <c r="OOX501" s="1"/>
      <c r="OOY501" s="1"/>
      <c r="OOZ501" s="1"/>
      <c r="OPA501" s="1"/>
      <c r="OPB501" s="1"/>
      <c r="OPC501" s="1"/>
      <c r="OPD501" s="1"/>
      <c r="OPE501" s="1"/>
      <c r="OPF501" s="1"/>
      <c r="OPG501" s="1"/>
      <c r="OPH501" s="1"/>
      <c r="OPI501" s="1"/>
      <c r="OPJ501" s="1"/>
      <c r="OPK501" s="1"/>
      <c r="OPL501" s="1"/>
      <c r="OPM501" s="1"/>
      <c r="OPN501" s="1"/>
      <c r="OPO501" s="1"/>
      <c r="OPP501" s="1"/>
      <c r="OPQ501" s="1"/>
      <c r="OPR501" s="1"/>
      <c r="OPS501" s="1"/>
      <c r="OPT501" s="1"/>
      <c r="OPU501" s="1"/>
      <c r="OPV501" s="1"/>
      <c r="OPW501" s="1"/>
      <c r="OPX501" s="1"/>
      <c r="OPY501" s="1"/>
      <c r="OPZ501" s="1"/>
      <c r="OQA501" s="1"/>
      <c r="OQB501" s="1"/>
      <c r="OQC501" s="1"/>
      <c r="OQD501" s="1"/>
      <c r="OQE501" s="1"/>
      <c r="OQF501" s="1"/>
      <c r="OQG501" s="1"/>
      <c r="OQH501" s="1"/>
      <c r="OQI501" s="1"/>
      <c r="OQJ501" s="1"/>
      <c r="OQK501" s="1"/>
      <c r="OQL501" s="1"/>
      <c r="OQM501" s="1"/>
      <c r="OQN501" s="1"/>
      <c r="OQO501" s="1"/>
      <c r="OQP501" s="1"/>
      <c r="OQQ501" s="1"/>
      <c r="OQR501" s="1"/>
      <c r="OQS501" s="1"/>
      <c r="OQT501" s="1"/>
      <c r="OQU501" s="1"/>
      <c r="OQV501" s="1"/>
      <c r="OQW501" s="1"/>
      <c r="OQX501" s="1"/>
      <c r="OQY501" s="1"/>
      <c r="OQZ501" s="1"/>
      <c r="ORA501" s="1"/>
      <c r="ORB501" s="1"/>
      <c r="ORC501" s="1"/>
      <c r="ORD501" s="1"/>
      <c r="ORE501" s="1"/>
      <c r="ORF501" s="1"/>
      <c r="ORG501" s="1"/>
      <c r="ORH501" s="1"/>
      <c r="ORI501" s="1"/>
      <c r="ORJ501" s="1"/>
      <c r="ORK501" s="1"/>
      <c r="ORL501" s="1"/>
      <c r="ORM501" s="1"/>
      <c r="ORN501" s="1"/>
      <c r="ORO501" s="1"/>
      <c r="ORP501" s="1"/>
      <c r="ORQ501" s="1"/>
      <c r="ORR501" s="1"/>
      <c r="ORS501" s="1"/>
      <c r="ORT501" s="1"/>
      <c r="ORU501" s="1"/>
      <c r="ORV501" s="1"/>
      <c r="ORW501" s="1"/>
      <c r="ORX501" s="1"/>
      <c r="ORY501" s="1"/>
      <c r="ORZ501" s="1"/>
      <c r="OSA501" s="1"/>
      <c r="OSB501" s="1"/>
      <c r="OSC501" s="1"/>
      <c r="OSD501" s="1"/>
      <c r="OSE501" s="1"/>
      <c r="OSF501" s="1"/>
      <c r="OSG501" s="1"/>
      <c r="OSH501" s="1"/>
      <c r="OSI501" s="1"/>
      <c r="OSJ501" s="1"/>
      <c r="OSK501" s="1"/>
      <c r="OSL501" s="1"/>
      <c r="OSM501" s="1"/>
      <c r="OSN501" s="1"/>
      <c r="OSO501" s="1"/>
      <c r="OSP501" s="1"/>
      <c r="OSQ501" s="1"/>
      <c r="OSR501" s="1"/>
      <c r="OSS501" s="1"/>
      <c r="OST501" s="1"/>
      <c r="OSU501" s="1"/>
      <c r="OSV501" s="1"/>
      <c r="OSW501" s="1"/>
      <c r="OSX501" s="1"/>
      <c r="OSY501" s="1"/>
      <c r="OSZ501" s="1"/>
      <c r="OTA501" s="1"/>
      <c r="OTB501" s="1"/>
      <c r="OTC501" s="1"/>
      <c r="OTD501" s="1"/>
      <c r="OTE501" s="1"/>
      <c r="OTF501" s="1"/>
      <c r="OTG501" s="1"/>
      <c r="OTH501" s="1"/>
      <c r="OTI501" s="1"/>
      <c r="OTJ501" s="1"/>
      <c r="OTK501" s="1"/>
      <c r="OTL501" s="1"/>
      <c r="OTM501" s="1"/>
      <c r="OTN501" s="1"/>
      <c r="OTO501" s="1"/>
      <c r="OTP501" s="1"/>
      <c r="OTQ501" s="1"/>
      <c r="OTR501" s="1"/>
      <c r="OTS501" s="1"/>
      <c r="OTT501" s="1"/>
      <c r="OTU501" s="1"/>
      <c r="OTV501" s="1"/>
      <c r="OTW501" s="1"/>
      <c r="OTX501" s="1"/>
      <c r="OTY501" s="1"/>
      <c r="OTZ501" s="1"/>
      <c r="OUA501" s="1"/>
      <c r="OUB501" s="1"/>
      <c r="OUC501" s="1"/>
      <c r="OUD501" s="1"/>
      <c r="OUE501" s="1"/>
      <c r="OUF501" s="1"/>
      <c r="OUG501" s="1"/>
      <c r="OUH501" s="1"/>
      <c r="OUI501" s="1"/>
      <c r="OUJ501" s="1"/>
      <c r="OUK501" s="1"/>
      <c r="OUL501" s="1"/>
      <c r="OUM501" s="1"/>
      <c r="OUN501" s="1"/>
      <c r="OUO501" s="1"/>
      <c r="OUP501" s="1"/>
      <c r="OUQ501" s="1"/>
      <c r="OUR501" s="1"/>
      <c r="OUS501" s="1"/>
      <c r="OUT501" s="1"/>
      <c r="OUU501" s="1"/>
      <c r="OUV501" s="1"/>
      <c r="OUW501" s="1"/>
      <c r="OUX501" s="1"/>
      <c r="OUY501" s="1"/>
      <c r="OUZ501" s="1"/>
      <c r="OVA501" s="1"/>
      <c r="OVB501" s="1"/>
      <c r="OVC501" s="1"/>
      <c r="OVD501" s="1"/>
      <c r="OVE501" s="1"/>
      <c r="OVF501" s="1"/>
      <c r="OVG501" s="1"/>
      <c r="OVH501" s="1"/>
      <c r="OVI501" s="1"/>
      <c r="OVJ501" s="1"/>
      <c r="OVK501" s="1"/>
      <c r="OVL501" s="1"/>
      <c r="OVM501" s="1"/>
      <c r="OVN501" s="1"/>
      <c r="OVO501" s="1"/>
      <c r="OVP501" s="1"/>
      <c r="OVQ501" s="1"/>
      <c r="OVR501" s="1"/>
      <c r="OVS501" s="1"/>
      <c r="OVT501" s="1"/>
      <c r="OVU501" s="1"/>
      <c r="OVV501" s="1"/>
      <c r="OVW501" s="1"/>
      <c r="OVX501" s="1"/>
      <c r="OVY501" s="1"/>
      <c r="OVZ501" s="1"/>
      <c r="OWA501" s="1"/>
      <c r="OWB501" s="1"/>
      <c r="OWC501" s="1"/>
      <c r="OWD501" s="1"/>
      <c r="OWE501" s="1"/>
      <c r="OWF501" s="1"/>
      <c r="OWG501" s="1"/>
      <c r="OWH501" s="1"/>
      <c r="OWI501" s="1"/>
      <c r="OWJ501" s="1"/>
      <c r="OWK501" s="1"/>
      <c r="OWL501" s="1"/>
      <c r="OWM501" s="1"/>
      <c r="OWN501" s="1"/>
      <c r="OWO501" s="1"/>
      <c r="OWP501" s="1"/>
      <c r="OWQ501" s="1"/>
      <c r="OWR501" s="1"/>
      <c r="OWS501" s="1"/>
      <c r="OWT501" s="1"/>
      <c r="OWU501" s="1"/>
      <c r="OWV501" s="1"/>
      <c r="OWW501" s="1"/>
      <c r="OWX501" s="1"/>
      <c r="OWY501" s="1"/>
      <c r="OWZ501" s="1"/>
      <c r="OXA501" s="1"/>
      <c r="OXB501" s="1"/>
      <c r="OXC501" s="1"/>
      <c r="OXD501" s="1"/>
      <c r="OXE501" s="1"/>
      <c r="OXF501" s="1"/>
      <c r="OXG501" s="1"/>
      <c r="OXH501" s="1"/>
      <c r="OXI501" s="1"/>
      <c r="OXJ501" s="1"/>
      <c r="OXK501" s="1"/>
      <c r="OXL501" s="1"/>
      <c r="OXM501" s="1"/>
      <c r="OXN501" s="1"/>
      <c r="OXO501" s="1"/>
      <c r="OXP501" s="1"/>
      <c r="OXQ501" s="1"/>
      <c r="OXR501" s="1"/>
      <c r="OXS501" s="1"/>
      <c r="OXT501" s="1"/>
      <c r="OXU501" s="1"/>
      <c r="OXV501" s="1"/>
      <c r="OXW501" s="1"/>
      <c r="OXX501" s="1"/>
      <c r="OXY501" s="1"/>
      <c r="OXZ501" s="1"/>
      <c r="OYA501" s="1"/>
      <c r="OYB501" s="1"/>
      <c r="OYC501" s="1"/>
      <c r="OYD501" s="1"/>
      <c r="OYE501" s="1"/>
      <c r="OYF501" s="1"/>
      <c r="OYG501" s="1"/>
      <c r="OYH501" s="1"/>
      <c r="OYI501" s="1"/>
      <c r="OYJ501" s="1"/>
      <c r="OYK501" s="1"/>
      <c r="OYL501" s="1"/>
      <c r="OYM501" s="1"/>
      <c r="OYN501" s="1"/>
      <c r="OYO501" s="1"/>
      <c r="OYP501" s="1"/>
      <c r="OYQ501" s="1"/>
      <c r="OYR501" s="1"/>
      <c r="OYS501" s="1"/>
      <c r="OYT501" s="1"/>
      <c r="OYU501" s="1"/>
      <c r="OYV501" s="1"/>
      <c r="OYW501" s="1"/>
      <c r="OYX501" s="1"/>
      <c r="OYY501" s="1"/>
      <c r="OYZ501" s="1"/>
      <c r="OZA501" s="1"/>
      <c r="OZB501" s="1"/>
      <c r="OZC501" s="1"/>
      <c r="OZD501" s="1"/>
      <c r="OZE501" s="1"/>
      <c r="OZF501" s="1"/>
      <c r="OZG501" s="1"/>
      <c r="OZH501" s="1"/>
      <c r="OZI501" s="1"/>
      <c r="OZJ501" s="1"/>
      <c r="OZK501" s="1"/>
      <c r="OZL501" s="1"/>
      <c r="OZM501" s="1"/>
      <c r="OZN501" s="1"/>
      <c r="OZO501" s="1"/>
      <c r="OZP501" s="1"/>
      <c r="OZQ501" s="1"/>
      <c r="OZR501" s="1"/>
      <c r="OZS501" s="1"/>
      <c r="OZT501" s="1"/>
      <c r="OZU501" s="1"/>
      <c r="OZV501" s="1"/>
      <c r="OZW501" s="1"/>
      <c r="OZX501" s="1"/>
      <c r="OZY501" s="1"/>
      <c r="OZZ501" s="1"/>
      <c r="PAA501" s="1"/>
      <c r="PAB501" s="1"/>
      <c r="PAC501" s="1"/>
      <c r="PAD501" s="1"/>
      <c r="PAE501" s="1"/>
      <c r="PAF501" s="1"/>
      <c r="PAG501" s="1"/>
      <c r="PAH501" s="1"/>
      <c r="PAI501" s="1"/>
      <c r="PAJ501" s="1"/>
      <c r="PAK501" s="1"/>
      <c r="PAL501" s="1"/>
      <c r="PAM501" s="1"/>
      <c r="PAN501" s="1"/>
      <c r="PAO501" s="1"/>
      <c r="PAP501" s="1"/>
      <c r="PAQ501" s="1"/>
      <c r="PAR501" s="1"/>
      <c r="PAS501" s="1"/>
      <c r="PAT501" s="1"/>
      <c r="PAU501" s="1"/>
      <c r="PAV501" s="1"/>
      <c r="PAW501" s="1"/>
      <c r="PAX501" s="1"/>
      <c r="PAY501" s="1"/>
      <c r="PAZ501" s="1"/>
      <c r="PBA501" s="1"/>
      <c r="PBB501" s="1"/>
      <c r="PBC501" s="1"/>
      <c r="PBD501" s="1"/>
      <c r="PBE501" s="1"/>
      <c r="PBF501" s="1"/>
      <c r="PBG501" s="1"/>
      <c r="PBH501" s="1"/>
      <c r="PBI501" s="1"/>
      <c r="PBJ501" s="1"/>
      <c r="PBK501" s="1"/>
      <c r="PBL501" s="1"/>
      <c r="PBM501" s="1"/>
      <c r="PBN501" s="1"/>
      <c r="PBO501" s="1"/>
      <c r="PBP501" s="1"/>
      <c r="PBQ501" s="1"/>
      <c r="PBR501" s="1"/>
      <c r="PBS501" s="1"/>
      <c r="PBT501" s="1"/>
      <c r="PBU501" s="1"/>
      <c r="PBV501" s="1"/>
      <c r="PBW501" s="1"/>
      <c r="PBX501" s="1"/>
      <c r="PBY501" s="1"/>
      <c r="PBZ501" s="1"/>
      <c r="PCA501" s="1"/>
      <c r="PCB501" s="1"/>
      <c r="PCC501" s="1"/>
      <c r="PCD501" s="1"/>
      <c r="PCE501" s="1"/>
      <c r="PCF501" s="1"/>
      <c r="PCG501" s="1"/>
      <c r="PCH501" s="1"/>
      <c r="PCI501" s="1"/>
      <c r="PCJ501" s="1"/>
      <c r="PCK501" s="1"/>
      <c r="PCL501" s="1"/>
      <c r="PCM501" s="1"/>
      <c r="PCN501" s="1"/>
      <c r="PCO501" s="1"/>
      <c r="PCP501" s="1"/>
      <c r="PCQ501" s="1"/>
      <c r="PCR501" s="1"/>
      <c r="PCS501" s="1"/>
      <c r="PCT501" s="1"/>
      <c r="PCU501" s="1"/>
      <c r="PCV501" s="1"/>
      <c r="PCW501" s="1"/>
      <c r="PCX501" s="1"/>
      <c r="PCY501" s="1"/>
      <c r="PCZ501" s="1"/>
      <c r="PDA501" s="1"/>
      <c r="PDB501" s="1"/>
      <c r="PDC501" s="1"/>
      <c r="PDD501" s="1"/>
      <c r="PDE501" s="1"/>
      <c r="PDF501" s="1"/>
      <c r="PDG501" s="1"/>
      <c r="PDH501" s="1"/>
      <c r="PDI501" s="1"/>
      <c r="PDJ501" s="1"/>
      <c r="PDK501" s="1"/>
      <c r="PDL501" s="1"/>
      <c r="PDM501" s="1"/>
      <c r="PDN501" s="1"/>
      <c r="PDO501" s="1"/>
      <c r="PDP501" s="1"/>
      <c r="PDQ501" s="1"/>
      <c r="PDR501" s="1"/>
      <c r="PDS501" s="1"/>
      <c r="PDT501" s="1"/>
      <c r="PDU501" s="1"/>
      <c r="PDV501" s="1"/>
      <c r="PDW501" s="1"/>
      <c r="PDX501" s="1"/>
      <c r="PDY501" s="1"/>
      <c r="PDZ501" s="1"/>
      <c r="PEA501" s="1"/>
      <c r="PEB501" s="1"/>
      <c r="PEC501" s="1"/>
      <c r="PED501" s="1"/>
      <c r="PEE501" s="1"/>
      <c r="PEF501" s="1"/>
      <c r="PEG501" s="1"/>
      <c r="PEH501" s="1"/>
      <c r="PEI501" s="1"/>
      <c r="PEJ501" s="1"/>
      <c r="PEK501" s="1"/>
      <c r="PEL501" s="1"/>
      <c r="PEM501" s="1"/>
      <c r="PEN501" s="1"/>
      <c r="PEO501" s="1"/>
      <c r="PEP501" s="1"/>
      <c r="PEQ501" s="1"/>
      <c r="PER501" s="1"/>
      <c r="PES501" s="1"/>
      <c r="PET501" s="1"/>
      <c r="PEU501" s="1"/>
      <c r="PEV501" s="1"/>
      <c r="PEW501" s="1"/>
      <c r="PEX501" s="1"/>
      <c r="PEY501" s="1"/>
      <c r="PEZ501" s="1"/>
      <c r="PFA501" s="1"/>
      <c r="PFB501" s="1"/>
      <c r="PFC501" s="1"/>
      <c r="PFD501" s="1"/>
      <c r="PFE501" s="1"/>
      <c r="PFF501" s="1"/>
      <c r="PFG501" s="1"/>
      <c r="PFH501" s="1"/>
      <c r="PFI501" s="1"/>
      <c r="PFJ501" s="1"/>
      <c r="PFK501" s="1"/>
      <c r="PFL501" s="1"/>
      <c r="PFM501" s="1"/>
      <c r="PFN501" s="1"/>
      <c r="PFO501" s="1"/>
      <c r="PFP501" s="1"/>
      <c r="PFQ501" s="1"/>
      <c r="PFR501" s="1"/>
      <c r="PFS501" s="1"/>
      <c r="PFT501" s="1"/>
      <c r="PFU501" s="1"/>
      <c r="PFV501" s="1"/>
      <c r="PFW501" s="1"/>
      <c r="PFX501" s="1"/>
      <c r="PFY501" s="1"/>
      <c r="PFZ501" s="1"/>
      <c r="PGA501" s="1"/>
      <c r="PGB501" s="1"/>
      <c r="PGC501" s="1"/>
      <c r="PGD501" s="1"/>
      <c r="PGE501" s="1"/>
      <c r="PGF501" s="1"/>
      <c r="PGG501" s="1"/>
      <c r="PGH501" s="1"/>
      <c r="PGI501" s="1"/>
      <c r="PGJ501" s="1"/>
      <c r="PGK501" s="1"/>
      <c r="PGL501" s="1"/>
      <c r="PGM501" s="1"/>
      <c r="PGN501" s="1"/>
      <c r="PGO501" s="1"/>
      <c r="PGP501" s="1"/>
      <c r="PGQ501" s="1"/>
      <c r="PGR501" s="1"/>
      <c r="PGS501" s="1"/>
      <c r="PGT501" s="1"/>
      <c r="PGU501" s="1"/>
      <c r="PGV501" s="1"/>
      <c r="PGW501" s="1"/>
      <c r="PGX501" s="1"/>
      <c r="PGY501" s="1"/>
      <c r="PGZ501" s="1"/>
      <c r="PHA501" s="1"/>
      <c r="PHB501" s="1"/>
      <c r="PHC501" s="1"/>
      <c r="PHD501" s="1"/>
      <c r="PHE501" s="1"/>
      <c r="PHF501" s="1"/>
      <c r="PHG501" s="1"/>
      <c r="PHH501" s="1"/>
      <c r="PHI501" s="1"/>
      <c r="PHJ501" s="1"/>
      <c r="PHK501" s="1"/>
      <c r="PHL501" s="1"/>
      <c r="PHM501" s="1"/>
      <c r="PHN501" s="1"/>
      <c r="PHO501" s="1"/>
      <c r="PHP501" s="1"/>
      <c r="PHQ501" s="1"/>
      <c r="PHR501" s="1"/>
      <c r="PHS501" s="1"/>
      <c r="PHT501" s="1"/>
      <c r="PHU501" s="1"/>
      <c r="PHV501" s="1"/>
      <c r="PHW501" s="1"/>
      <c r="PHX501" s="1"/>
      <c r="PHY501" s="1"/>
      <c r="PHZ501" s="1"/>
      <c r="PIA501" s="1"/>
      <c r="PIB501" s="1"/>
      <c r="PIC501" s="1"/>
      <c r="PID501" s="1"/>
      <c r="PIE501" s="1"/>
      <c r="PIF501" s="1"/>
      <c r="PIG501" s="1"/>
      <c r="PIH501" s="1"/>
      <c r="PII501" s="1"/>
      <c r="PIJ501" s="1"/>
      <c r="PIK501" s="1"/>
      <c r="PIL501" s="1"/>
      <c r="PIM501" s="1"/>
      <c r="PIN501" s="1"/>
      <c r="PIO501" s="1"/>
      <c r="PIP501" s="1"/>
      <c r="PIQ501" s="1"/>
      <c r="PIR501" s="1"/>
      <c r="PIS501" s="1"/>
      <c r="PIT501" s="1"/>
      <c r="PIU501" s="1"/>
      <c r="PIV501" s="1"/>
      <c r="PIW501" s="1"/>
      <c r="PIX501" s="1"/>
      <c r="PIY501" s="1"/>
      <c r="PIZ501" s="1"/>
      <c r="PJA501" s="1"/>
      <c r="PJB501" s="1"/>
      <c r="PJC501" s="1"/>
      <c r="PJD501" s="1"/>
      <c r="PJE501" s="1"/>
      <c r="PJF501" s="1"/>
      <c r="PJG501" s="1"/>
      <c r="PJH501" s="1"/>
      <c r="PJI501" s="1"/>
      <c r="PJJ501" s="1"/>
      <c r="PJK501" s="1"/>
      <c r="PJL501" s="1"/>
      <c r="PJM501" s="1"/>
      <c r="PJN501" s="1"/>
      <c r="PJO501" s="1"/>
      <c r="PJP501" s="1"/>
      <c r="PJQ501" s="1"/>
      <c r="PJR501" s="1"/>
      <c r="PJS501" s="1"/>
      <c r="PJT501" s="1"/>
      <c r="PJU501" s="1"/>
      <c r="PJV501" s="1"/>
      <c r="PJW501" s="1"/>
      <c r="PJX501" s="1"/>
      <c r="PJY501" s="1"/>
      <c r="PJZ501" s="1"/>
      <c r="PKA501" s="1"/>
      <c r="PKB501" s="1"/>
      <c r="PKC501" s="1"/>
      <c r="PKD501" s="1"/>
      <c r="PKE501" s="1"/>
      <c r="PKF501" s="1"/>
      <c r="PKG501" s="1"/>
      <c r="PKH501" s="1"/>
      <c r="PKI501" s="1"/>
      <c r="PKJ501" s="1"/>
      <c r="PKK501" s="1"/>
      <c r="PKL501" s="1"/>
      <c r="PKM501" s="1"/>
      <c r="PKN501" s="1"/>
      <c r="PKO501" s="1"/>
      <c r="PKP501" s="1"/>
      <c r="PKQ501" s="1"/>
      <c r="PKR501" s="1"/>
      <c r="PKS501" s="1"/>
      <c r="PKT501" s="1"/>
      <c r="PKU501" s="1"/>
      <c r="PKV501" s="1"/>
      <c r="PKW501" s="1"/>
      <c r="PKX501" s="1"/>
      <c r="PKY501" s="1"/>
      <c r="PKZ501" s="1"/>
      <c r="PLA501" s="1"/>
      <c r="PLB501" s="1"/>
      <c r="PLC501" s="1"/>
      <c r="PLD501" s="1"/>
      <c r="PLE501" s="1"/>
      <c r="PLF501" s="1"/>
      <c r="PLG501" s="1"/>
      <c r="PLH501" s="1"/>
      <c r="PLI501" s="1"/>
      <c r="PLJ501" s="1"/>
      <c r="PLK501" s="1"/>
      <c r="PLL501" s="1"/>
      <c r="PLM501" s="1"/>
      <c r="PLN501" s="1"/>
      <c r="PLO501" s="1"/>
      <c r="PLP501" s="1"/>
      <c r="PLQ501" s="1"/>
      <c r="PLR501" s="1"/>
      <c r="PLS501" s="1"/>
      <c r="PLT501" s="1"/>
      <c r="PLU501" s="1"/>
      <c r="PLV501" s="1"/>
      <c r="PLW501" s="1"/>
      <c r="PLX501" s="1"/>
      <c r="PLY501" s="1"/>
      <c r="PLZ501" s="1"/>
      <c r="PMA501" s="1"/>
      <c r="PMB501" s="1"/>
      <c r="PMC501" s="1"/>
      <c r="PMD501" s="1"/>
      <c r="PME501" s="1"/>
      <c r="PMF501" s="1"/>
      <c r="PMG501" s="1"/>
      <c r="PMH501" s="1"/>
      <c r="PMI501" s="1"/>
      <c r="PMJ501" s="1"/>
      <c r="PMK501" s="1"/>
      <c r="PML501" s="1"/>
      <c r="PMM501" s="1"/>
      <c r="PMN501" s="1"/>
      <c r="PMO501" s="1"/>
      <c r="PMP501" s="1"/>
      <c r="PMQ501" s="1"/>
      <c r="PMR501" s="1"/>
      <c r="PMS501" s="1"/>
      <c r="PMT501" s="1"/>
      <c r="PMU501" s="1"/>
      <c r="PMV501" s="1"/>
      <c r="PMW501" s="1"/>
      <c r="PMX501" s="1"/>
      <c r="PMY501" s="1"/>
      <c r="PMZ501" s="1"/>
      <c r="PNA501" s="1"/>
      <c r="PNB501" s="1"/>
      <c r="PNC501" s="1"/>
      <c r="PND501" s="1"/>
      <c r="PNE501" s="1"/>
      <c r="PNF501" s="1"/>
      <c r="PNG501" s="1"/>
      <c r="PNH501" s="1"/>
      <c r="PNI501" s="1"/>
      <c r="PNJ501" s="1"/>
      <c r="PNK501" s="1"/>
      <c r="PNL501" s="1"/>
      <c r="PNM501" s="1"/>
      <c r="PNN501" s="1"/>
      <c r="PNO501" s="1"/>
      <c r="PNP501" s="1"/>
      <c r="PNQ501" s="1"/>
      <c r="PNR501" s="1"/>
      <c r="PNS501" s="1"/>
      <c r="PNT501" s="1"/>
      <c r="PNU501" s="1"/>
      <c r="PNV501" s="1"/>
      <c r="PNW501" s="1"/>
      <c r="PNX501" s="1"/>
      <c r="PNY501" s="1"/>
      <c r="PNZ501" s="1"/>
      <c r="POA501" s="1"/>
      <c r="POB501" s="1"/>
      <c r="POC501" s="1"/>
      <c r="POD501" s="1"/>
      <c r="POE501" s="1"/>
      <c r="POF501" s="1"/>
      <c r="POG501" s="1"/>
      <c r="POH501" s="1"/>
      <c r="POI501" s="1"/>
      <c r="POJ501" s="1"/>
      <c r="POK501" s="1"/>
      <c r="POL501" s="1"/>
      <c r="POM501" s="1"/>
      <c r="PON501" s="1"/>
      <c r="POO501" s="1"/>
      <c r="POP501" s="1"/>
      <c r="POQ501" s="1"/>
      <c r="POR501" s="1"/>
      <c r="POS501" s="1"/>
      <c r="POT501" s="1"/>
      <c r="POU501" s="1"/>
      <c r="POV501" s="1"/>
      <c r="POW501" s="1"/>
      <c r="POX501" s="1"/>
      <c r="POY501" s="1"/>
      <c r="POZ501" s="1"/>
      <c r="PPA501" s="1"/>
      <c r="PPB501" s="1"/>
      <c r="PPC501" s="1"/>
      <c r="PPD501" s="1"/>
      <c r="PPE501" s="1"/>
      <c r="PPF501" s="1"/>
      <c r="PPG501" s="1"/>
      <c r="PPH501" s="1"/>
      <c r="PPI501" s="1"/>
      <c r="PPJ501" s="1"/>
      <c r="PPK501" s="1"/>
      <c r="PPL501" s="1"/>
      <c r="PPM501" s="1"/>
      <c r="PPN501" s="1"/>
      <c r="PPO501" s="1"/>
      <c r="PPP501" s="1"/>
      <c r="PPQ501" s="1"/>
      <c r="PPR501" s="1"/>
      <c r="PPS501" s="1"/>
      <c r="PPT501" s="1"/>
      <c r="PPU501" s="1"/>
      <c r="PPV501" s="1"/>
      <c r="PPW501" s="1"/>
      <c r="PPX501" s="1"/>
      <c r="PPY501" s="1"/>
      <c r="PPZ501" s="1"/>
      <c r="PQA501" s="1"/>
      <c r="PQB501" s="1"/>
      <c r="PQC501" s="1"/>
      <c r="PQD501" s="1"/>
      <c r="PQE501" s="1"/>
      <c r="PQF501" s="1"/>
      <c r="PQG501" s="1"/>
      <c r="PQH501" s="1"/>
      <c r="PQI501" s="1"/>
      <c r="PQJ501" s="1"/>
      <c r="PQK501" s="1"/>
      <c r="PQL501" s="1"/>
      <c r="PQM501" s="1"/>
      <c r="PQN501" s="1"/>
      <c r="PQO501" s="1"/>
      <c r="PQP501" s="1"/>
      <c r="PQQ501" s="1"/>
      <c r="PQR501" s="1"/>
      <c r="PQS501" s="1"/>
      <c r="PQT501" s="1"/>
      <c r="PQU501" s="1"/>
      <c r="PQV501" s="1"/>
      <c r="PQW501" s="1"/>
      <c r="PQX501" s="1"/>
      <c r="PQY501" s="1"/>
      <c r="PQZ501" s="1"/>
      <c r="PRA501" s="1"/>
      <c r="PRB501" s="1"/>
      <c r="PRC501" s="1"/>
      <c r="PRD501" s="1"/>
      <c r="PRE501" s="1"/>
      <c r="PRF501" s="1"/>
      <c r="PRG501" s="1"/>
      <c r="PRH501" s="1"/>
      <c r="PRI501" s="1"/>
      <c r="PRJ501" s="1"/>
      <c r="PRK501" s="1"/>
      <c r="PRL501" s="1"/>
      <c r="PRM501" s="1"/>
      <c r="PRN501" s="1"/>
      <c r="PRO501" s="1"/>
      <c r="PRP501" s="1"/>
      <c r="PRQ501" s="1"/>
      <c r="PRR501" s="1"/>
      <c r="PRS501" s="1"/>
      <c r="PRT501" s="1"/>
      <c r="PRU501" s="1"/>
      <c r="PRV501" s="1"/>
      <c r="PRW501" s="1"/>
      <c r="PRX501" s="1"/>
      <c r="PRY501" s="1"/>
      <c r="PRZ501" s="1"/>
      <c r="PSA501" s="1"/>
      <c r="PSB501" s="1"/>
      <c r="PSC501" s="1"/>
      <c r="PSD501" s="1"/>
      <c r="PSE501" s="1"/>
      <c r="PSF501" s="1"/>
      <c r="PSG501" s="1"/>
      <c r="PSH501" s="1"/>
      <c r="PSI501" s="1"/>
      <c r="PSJ501" s="1"/>
      <c r="PSK501" s="1"/>
      <c r="PSL501" s="1"/>
      <c r="PSM501" s="1"/>
      <c r="PSN501" s="1"/>
      <c r="PSO501" s="1"/>
      <c r="PSP501" s="1"/>
      <c r="PSQ501" s="1"/>
      <c r="PSR501" s="1"/>
      <c r="PSS501" s="1"/>
      <c r="PST501" s="1"/>
      <c r="PSU501" s="1"/>
      <c r="PSV501" s="1"/>
      <c r="PSW501" s="1"/>
      <c r="PSX501" s="1"/>
      <c r="PSY501" s="1"/>
      <c r="PSZ501" s="1"/>
      <c r="PTA501" s="1"/>
      <c r="PTB501" s="1"/>
      <c r="PTC501" s="1"/>
      <c r="PTD501" s="1"/>
      <c r="PTE501" s="1"/>
      <c r="PTF501" s="1"/>
      <c r="PTG501" s="1"/>
      <c r="PTH501" s="1"/>
      <c r="PTI501" s="1"/>
      <c r="PTJ501" s="1"/>
      <c r="PTK501" s="1"/>
      <c r="PTL501" s="1"/>
      <c r="PTM501" s="1"/>
      <c r="PTN501" s="1"/>
      <c r="PTO501" s="1"/>
      <c r="PTP501" s="1"/>
      <c r="PTQ501" s="1"/>
      <c r="PTR501" s="1"/>
      <c r="PTS501" s="1"/>
      <c r="PTT501" s="1"/>
      <c r="PTU501" s="1"/>
      <c r="PTV501" s="1"/>
      <c r="PTW501" s="1"/>
      <c r="PTX501" s="1"/>
      <c r="PTY501" s="1"/>
      <c r="PTZ501" s="1"/>
      <c r="PUA501" s="1"/>
      <c r="PUB501" s="1"/>
      <c r="PUC501" s="1"/>
      <c r="PUD501" s="1"/>
      <c r="PUE501" s="1"/>
      <c r="PUF501" s="1"/>
      <c r="PUG501" s="1"/>
      <c r="PUH501" s="1"/>
      <c r="PUI501" s="1"/>
      <c r="PUJ501" s="1"/>
      <c r="PUK501" s="1"/>
      <c r="PUL501" s="1"/>
      <c r="PUM501" s="1"/>
      <c r="PUN501" s="1"/>
      <c r="PUO501" s="1"/>
      <c r="PUP501" s="1"/>
      <c r="PUQ501" s="1"/>
      <c r="PUR501" s="1"/>
      <c r="PUS501" s="1"/>
      <c r="PUT501" s="1"/>
      <c r="PUU501" s="1"/>
      <c r="PUV501" s="1"/>
      <c r="PUW501" s="1"/>
      <c r="PUX501" s="1"/>
      <c r="PUY501" s="1"/>
      <c r="PUZ501" s="1"/>
      <c r="PVA501" s="1"/>
      <c r="PVB501" s="1"/>
      <c r="PVC501" s="1"/>
      <c r="PVD501" s="1"/>
      <c r="PVE501" s="1"/>
      <c r="PVF501" s="1"/>
      <c r="PVG501" s="1"/>
      <c r="PVH501" s="1"/>
      <c r="PVI501" s="1"/>
      <c r="PVJ501" s="1"/>
      <c r="PVK501" s="1"/>
      <c r="PVL501" s="1"/>
      <c r="PVM501" s="1"/>
      <c r="PVN501" s="1"/>
      <c r="PVO501" s="1"/>
      <c r="PVP501" s="1"/>
      <c r="PVQ501" s="1"/>
      <c r="PVR501" s="1"/>
      <c r="PVS501" s="1"/>
      <c r="PVT501" s="1"/>
      <c r="PVU501" s="1"/>
      <c r="PVV501" s="1"/>
      <c r="PVW501" s="1"/>
      <c r="PVX501" s="1"/>
      <c r="PVY501" s="1"/>
      <c r="PVZ501" s="1"/>
      <c r="PWA501" s="1"/>
      <c r="PWB501" s="1"/>
      <c r="PWC501" s="1"/>
      <c r="PWD501" s="1"/>
      <c r="PWE501" s="1"/>
      <c r="PWF501" s="1"/>
      <c r="PWG501" s="1"/>
      <c r="PWH501" s="1"/>
      <c r="PWI501" s="1"/>
      <c r="PWJ501" s="1"/>
      <c r="PWK501" s="1"/>
      <c r="PWL501" s="1"/>
      <c r="PWM501" s="1"/>
      <c r="PWN501" s="1"/>
      <c r="PWO501" s="1"/>
      <c r="PWP501" s="1"/>
      <c r="PWQ501" s="1"/>
      <c r="PWR501" s="1"/>
      <c r="PWS501" s="1"/>
      <c r="PWT501" s="1"/>
      <c r="PWU501" s="1"/>
      <c r="PWV501" s="1"/>
      <c r="PWW501" s="1"/>
      <c r="PWX501" s="1"/>
      <c r="PWY501" s="1"/>
      <c r="PWZ501" s="1"/>
      <c r="PXA501" s="1"/>
      <c r="PXB501" s="1"/>
      <c r="PXC501" s="1"/>
      <c r="PXD501" s="1"/>
      <c r="PXE501" s="1"/>
      <c r="PXF501" s="1"/>
      <c r="PXG501" s="1"/>
      <c r="PXH501" s="1"/>
      <c r="PXI501" s="1"/>
      <c r="PXJ501" s="1"/>
      <c r="PXK501" s="1"/>
      <c r="PXL501" s="1"/>
      <c r="PXM501" s="1"/>
      <c r="PXN501" s="1"/>
      <c r="PXO501" s="1"/>
      <c r="PXP501" s="1"/>
      <c r="PXQ501" s="1"/>
      <c r="PXR501" s="1"/>
      <c r="PXS501" s="1"/>
      <c r="PXT501" s="1"/>
      <c r="PXU501" s="1"/>
      <c r="PXV501" s="1"/>
      <c r="PXW501" s="1"/>
      <c r="PXX501" s="1"/>
      <c r="PXY501" s="1"/>
      <c r="PXZ501" s="1"/>
      <c r="PYA501" s="1"/>
      <c r="PYB501" s="1"/>
      <c r="PYC501" s="1"/>
      <c r="PYD501" s="1"/>
      <c r="PYE501" s="1"/>
      <c r="PYF501" s="1"/>
      <c r="PYG501" s="1"/>
      <c r="PYH501" s="1"/>
      <c r="PYI501" s="1"/>
      <c r="PYJ501" s="1"/>
      <c r="PYK501" s="1"/>
      <c r="PYL501" s="1"/>
      <c r="PYM501" s="1"/>
      <c r="PYN501" s="1"/>
      <c r="PYO501" s="1"/>
      <c r="PYP501" s="1"/>
      <c r="PYQ501" s="1"/>
      <c r="PYR501" s="1"/>
      <c r="PYS501" s="1"/>
      <c r="PYT501" s="1"/>
      <c r="PYU501" s="1"/>
      <c r="PYV501" s="1"/>
      <c r="PYW501" s="1"/>
      <c r="PYX501" s="1"/>
      <c r="PYY501" s="1"/>
      <c r="PYZ501" s="1"/>
      <c r="PZA501" s="1"/>
      <c r="PZB501" s="1"/>
      <c r="PZC501" s="1"/>
      <c r="PZD501" s="1"/>
      <c r="PZE501" s="1"/>
      <c r="PZF501" s="1"/>
      <c r="PZG501" s="1"/>
      <c r="PZH501" s="1"/>
      <c r="PZI501" s="1"/>
      <c r="PZJ501" s="1"/>
      <c r="PZK501" s="1"/>
      <c r="PZL501" s="1"/>
      <c r="PZM501" s="1"/>
      <c r="PZN501" s="1"/>
      <c r="PZO501" s="1"/>
      <c r="PZP501" s="1"/>
      <c r="PZQ501" s="1"/>
      <c r="PZR501" s="1"/>
      <c r="PZS501" s="1"/>
      <c r="PZT501" s="1"/>
      <c r="PZU501" s="1"/>
      <c r="PZV501" s="1"/>
      <c r="PZW501" s="1"/>
      <c r="PZX501" s="1"/>
      <c r="PZY501" s="1"/>
      <c r="PZZ501" s="1"/>
      <c r="QAA501" s="1"/>
      <c r="QAB501" s="1"/>
      <c r="QAC501" s="1"/>
      <c r="QAD501" s="1"/>
      <c r="QAE501" s="1"/>
      <c r="QAF501" s="1"/>
      <c r="QAG501" s="1"/>
      <c r="QAH501" s="1"/>
      <c r="QAI501" s="1"/>
      <c r="QAJ501" s="1"/>
      <c r="QAK501" s="1"/>
      <c r="QAL501" s="1"/>
      <c r="QAM501" s="1"/>
      <c r="QAN501" s="1"/>
      <c r="QAO501" s="1"/>
      <c r="QAP501" s="1"/>
      <c r="QAQ501" s="1"/>
      <c r="QAR501" s="1"/>
      <c r="QAS501" s="1"/>
      <c r="QAT501" s="1"/>
      <c r="QAU501" s="1"/>
      <c r="QAV501" s="1"/>
      <c r="QAW501" s="1"/>
      <c r="QAX501" s="1"/>
      <c r="QAY501" s="1"/>
      <c r="QAZ501" s="1"/>
      <c r="QBA501" s="1"/>
      <c r="QBB501" s="1"/>
      <c r="QBC501" s="1"/>
      <c r="QBD501" s="1"/>
      <c r="QBE501" s="1"/>
      <c r="QBF501" s="1"/>
      <c r="QBG501" s="1"/>
      <c r="QBH501" s="1"/>
      <c r="QBI501" s="1"/>
      <c r="QBJ501" s="1"/>
      <c r="QBK501" s="1"/>
      <c r="QBL501" s="1"/>
      <c r="QBM501" s="1"/>
      <c r="QBN501" s="1"/>
      <c r="QBO501" s="1"/>
      <c r="QBP501" s="1"/>
      <c r="QBQ501" s="1"/>
      <c r="QBR501" s="1"/>
      <c r="QBS501" s="1"/>
      <c r="QBT501" s="1"/>
      <c r="QBU501" s="1"/>
      <c r="QBV501" s="1"/>
      <c r="QBW501" s="1"/>
      <c r="QBX501" s="1"/>
      <c r="QBY501" s="1"/>
      <c r="QBZ501" s="1"/>
      <c r="QCA501" s="1"/>
      <c r="QCB501" s="1"/>
      <c r="QCC501" s="1"/>
      <c r="QCD501" s="1"/>
      <c r="QCE501" s="1"/>
      <c r="QCF501" s="1"/>
      <c r="QCG501" s="1"/>
      <c r="QCH501" s="1"/>
      <c r="QCI501" s="1"/>
      <c r="QCJ501" s="1"/>
      <c r="QCK501" s="1"/>
      <c r="QCL501" s="1"/>
      <c r="QCM501" s="1"/>
      <c r="QCN501" s="1"/>
      <c r="QCO501" s="1"/>
      <c r="QCP501" s="1"/>
      <c r="QCQ501" s="1"/>
      <c r="QCR501" s="1"/>
      <c r="QCS501" s="1"/>
      <c r="QCT501" s="1"/>
      <c r="QCU501" s="1"/>
      <c r="QCV501" s="1"/>
      <c r="QCW501" s="1"/>
      <c r="QCX501" s="1"/>
      <c r="QCY501" s="1"/>
      <c r="QCZ501" s="1"/>
      <c r="QDA501" s="1"/>
      <c r="QDB501" s="1"/>
      <c r="QDC501" s="1"/>
      <c r="QDD501" s="1"/>
      <c r="QDE501" s="1"/>
      <c r="QDF501" s="1"/>
      <c r="QDG501" s="1"/>
      <c r="QDH501" s="1"/>
      <c r="QDI501" s="1"/>
      <c r="QDJ501" s="1"/>
      <c r="QDK501" s="1"/>
      <c r="QDL501" s="1"/>
      <c r="QDM501" s="1"/>
      <c r="QDN501" s="1"/>
      <c r="QDO501" s="1"/>
      <c r="QDP501" s="1"/>
      <c r="QDQ501" s="1"/>
      <c r="QDR501" s="1"/>
      <c r="QDS501" s="1"/>
      <c r="QDT501" s="1"/>
      <c r="QDU501" s="1"/>
      <c r="QDV501" s="1"/>
      <c r="QDW501" s="1"/>
      <c r="QDX501" s="1"/>
      <c r="QDY501" s="1"/>
      <c r="QDZ501" s="1"/>
      <c r="QEA501" s="1"/>
      <c r="QEB501" s="1"/>
      <c r="QEC501" s="1"/>
      <c r="QED501" s="1"/>
      <c r="QEE501" s="1"/>
      <c r="QEF501" s="1"/>
      <c r="QEG501" s="1"/>
      <c r="QEH501" s="1"/>
      <c r="QEI501" s="1"/>
      <c r="QEJ501" s="1"/>
      <c r="QEK501" s="1"/>
      <c r="QEL501" s="1"/>
      <c r="QEM501" s="1"/>
      <c r="QEN501" s="1"/>
      <c r="QEO501" s="1"/>
      <c r="QEP501" s="1"/>
      <c r="QEQ501" s="1"/>
      <c r="QER501" s="1"/>
      <c r="QES501" s="1"/>
      <c r="QET501" s="1"/>
      <c r="QEU501" s="1"/>
      <c r="QEV501" s="1"/>
      <c r="QEW501" s="1"/>
      <c r="QEX501" s="1"/>
      <c r="QEY501" s="1"/>
      <c r="QEZ501" s="1"/>
      <c r="QFA501" s="1"/>
      <c r="QFB501" s="1"/>
      <c r="QFC501" s="1"/>
      <c r="QFD501" s="1"/>
      <c r="QFE501" s="1"/>
      <c r="QFF501" s="1"/>
      <c r="QFG501" s="1"/>
      <c r="QFH501" s="1"/>
      <c r="QFI501" s="1"/>
      <c r="QFJ501" s="1"/>
      <c r="QFK501" s="1"/>
      <c r="QFL501" s="1"/>
      <c r="QFM501" s="1"/>
      <c r="QFN501" s="1"/>
      <c r="QFO501" s="1"/>
      <c r="QFP501" s="1"/>
      <c r="QFQ501" s="1"/>
      <c r="QFR501" s="1"/>
      <c r="QFS501" s="1"/>
      <c r="QFT501" s="1"/>
      <c r="QFU501" s="1"/>
      <c r="QFV501" s="1"/>
      <c r="QFW501" s="1"/>
      <c r="QFX501" s="1"/>
      <c r="QFY501" s="1"/>
      <c r="QFZ501" s="1"/>
      <c r="QGA501" s="1"/>
      <c r="QGB501" s="1"/>
      <c r="QGC501" s="1"/>
      <c r="QGD501" s="1"/>
      <c r="QGE501" s="1"/>
      <c r="QGF501" s="1"/>
      <c r="QGG501" s="1"/>
      <c r="QGH501" s="1"/>
      <c r="QGI501" s="1"/>
      <c r="QGJ501" s="1"/>
      <c r="QGK501" s="1"/>
      <c r="QGL501" s="1"/>
      <c r="QGM501" s="1"/>
      <c r="QGN501" s="1"/>
      <c r="QGO501" s="1"/>
      <c r="QGP501" s="1"/>
      <c r="QGQ501" s="1"/>
      <c r="QGR501" s="1"/>
      <c r="QGS501" s="1"/>
      <c r="QGT501" s="1"/>
      <c r="QGU501" s="1"/>
      <c r="QGV501" s="1"/>
      <c r="QGW501" s="1"/>
      <c r="QGX501" s="1"/>
      <c r="QGY501" s="1"/>
      <c r="QGZ501" s="1"/>
      <c r="QHA501" s="1"/>
      <c r="QHB501" s="1"/>
      <c r="QHC501" s="1"/>
      <c r="QHD501" s="1"/>
      <c r="QHE501" s="1"/>
      <c r="QHF501" s="1"/>
      <c r="QHG501" s="1"/>
      <c r="QHH501" s="1"/>
      <c r="QHI501" s="1"/>
      <c r="QHJ501" s="1"/>
      <c r="QHK501" s="1"/>
      <c r="QHL501" s="1"/>
      <c r="QHM501" s="1"/>
      <c r="QHN501" s="1"/>
      <c r="QHO501" s="1"/>
      <c r="QHP501" s="1"/>
      <c r="QHQ501" s="1"/>
      <c r="QHR501" s="1"/>
      <c r="QHS501" s="1"/>
      <c r="QHT501" s="1"/>
      <c r="QHU501" s="1"/>
      <c r="QHV501" s="1"/>
      <c r="QHW501" s="1"/>
      <c r="QHX501" s="1"/>
      <c r="QHY501" s="1"/>
      <c r="QHZ501" s="1"/>
      <c r="QIA501" s="1"/>
      <c r="QIB501" s="1"/>
      <c r="QIC501" s="1"/>
      <c r="QID501" s="1"/>
      <c r="QIE501" s="1"/>
      <c r="QIF501" s="1"/>
      <c r="QIG501" s="1"/>
      <c r="QIH501" s="1"/>
      <c r="QII501" s="1"/>
      <c r="QIJ501" s="1"/>
      <c r="QIK501" s="1"/>
      <c r="QIL501" s="1"/>
      <c r="QIM501" s="1"/>
      <c r="QIN501" s="1"/>
      <c r="QIO501" s="1"/>
      <c r="QIP501" s="1"/>
      <c r="QIQ501" s="1"/>
      <c r="QIR501" s="1"/>
      <c r="QIS501" s="1"/>
      <c r="QIT501" s="1"/>
      <c r="QIU501" s="1"/>
      <c r="QIV501" s="1"/>
      <c r="QIW501" s="1"/>
      <c r="QIX501" s="1"/>
      <c r="QIY501" s="1"/>
      <c r="QIZ501" s="1"/>
      <c r="QJA501" s="1"/>
      <c r="QJB501" s="1"/>
      <c r="QJC501" s="1"/>
      <c r="QJD501" s="1"/>
      <c r="QJE501" s="1"/>
      <c r="QJF501" s="1"/>
      <c r="QJG501" s="1"/>
      <c r="QJH501" s="1"/>
      <c r="QJI501" s="1"/>
      <c r="QJJ501" s="1"/>
      <c r="QJK501" s="1"/>
      <c r="QJL501" s="1"/>
      <c r="QJM501" s="1"/>
      <c r="QJN501" s="1"/>
      <c r="QJO501" s="1"/>
      <c r="QJP501" s="1"/>
      <c r="QJQ501" s="1"/>
      <c r="QJR501" s="1"/>
      <c r="QJS501" s="1"/>
      <c r="QJT501" s="1"/>
      <c r="QJU501" s="1"/>
      <c r="QJV501" s="1"/>
      <c r="QJW501" s="1"/>
      <c r="QJX501" s="1"/>
      <c r="QJY501" s="1"/>
      <c r="QJZ501" s="1"/>
      <c r="QKA501" s="1"/>
      <c r="QKB501" s="1"/>
      <c r="QKC501" s="1"/>
      <c r="QKD501" s="1"/>
      <c r="QKE501" s="1"/>
      <c r="QKF501" s="1"/>
      <c r="QKG501" s="1"/>
      <c r="QKH501" s="1"/>
      <c r="QKI501" s="1"/>
      <c r="QKJ501" s="1"/>
      <c r="QKK501" s="1"/>
      <c r="QKL501" s="1"/>
      <c r="QKM501" s="1"/>
      <c r="QKN501" s="1"/>
      <c r="QKO501" s="1"/>
      <c r="QKP501" s="1"/>
      <c r="QKQ501" s="1"/>
      <c r="QKR501" s="1"/>
      <c r="QKS501" s="1"/>
      <c r="QKT501" s="1"/>
      <c r="QKU501" s="1"/>
      <c r="QKV501" s="1"/>
      <c r="QKW501" s="1"/>
      <c r="QKX501" s="1"/>
      <c r="QKY501" s="1"/>
      <c r="QKZ501" s="1"/>
      <c r="QLA501" s="1"/>
      <c r="QLB501" s="1"/>
      <c r="QLC501" s="1"/>
      <c r="QLD501" s="1"/>
      <c r="QLE501" s="1"/>
      <c r="QLF501" s="1"/>
      <c r="QLG501" s="1"/>
      <c r="QLH501" s="1"/>
      <c r="QLI501" s="1"/>
      <c r="QLJ501" s="1"/>
      <c r="QLK501" s="1"/>
      <c r="QLL501" s="1"/>
      <c r="QLM501" s="1"/>
      <c r="QLN501" s="1"/>
      <c r="QLO501" s="1"/>
      <c r="QLP501" s="1"/>
      <c r="QLQ501" s="1"/>
      <c r="QLR501" s="1"/>
      <c r="QLS501" s="1"/>
      <c r="QLT501" s="1"/>
      <c r="QLU501" s="1"/>
      <c r="QLV501" s="1"/>
      <c r="QLW501" s="1"/>
      <c r="QLX501" s="1"/>
      <c r="QLY501" s="1"/>
      <c r="QLZ501" s="1"/>
      <c r="QMA501" s="1"/>
      <c r="QMB501" s="1"/>
      <c r="QMC501" s="1"/>
      <c r="QMD501" s="1"/>
      <c r="QME501" s="1"/>
      <c r="QMF501" s="1"/>
      <c r="QMG501" s="1"/>
      <c r="QMH501" s="1"/>
      <c r="QMI501" s="1"/>
      <c r="QMJ501" s="1"/>
      <c r="QMK501" s="1"/>
      <c r="QML501" s="1"/>
      <c r="QMM501" s="1"/>
      <c r="QMN501" s="1"/>
      <c r="QMO501" s="1"/>
      <c r="QMP501" s="1"/>
      <c r="QMQ501" s="1"/>
      <c r="QMR501" s="1"/>
      <c r="QMS501" s="1"/>
      <c r="QMT501" s="1"/>
      <c r="QMU501" s="1"/>
      <c r="QMV501" s="1"/>
      <c r="QMW501" s="1"/>
      <c r="QMX501" s="1"/>
      <c r="QMY501" s="1"/>
      <c r="QMZ501" s="1"/>
      <c r="QNA501" s="1"/>
      <c r="QNB501" s="1"/>
      <c r="QNC501" s="1"/>
      <c r="QND501" s="1"/>
      <c r="QNE501" s="1"/>
      <c r="QNF501" s="1"/>
      <c r="QNG501" s="1"/>
      <c r="QNH501" s="1"/>
      <c r="QNI501" s="1"/>
      <c r="QNJ501" s="1"/>
      <c r="QNK501" s="1"/>
      <c r="QNL501" s="1"/>
      <c r="QNM501" s="1"/>
      <c r="QNN501" s="1"/>
      <c r="QNO501" s="1"/>
      <c r="QNP501" s="1"/>
      <c r="QNQ501" s="1"/>
      <c r="QNR501" s="1"/>
      <c r="QNS501" s="1"/>
      <c r="QNT501" s="1"/>
      <c r="QNU501" s="1"/>
      <c r="QNV501" s="1"/>
      <c r="QNW501" s="1"/>
      <c r="QNX501" s="1"/>
      <c r="QNY501" s="1"/>
      <c r="QNZ501" s="1"/>
      <c r="QOA501" s="1"/>
      <c r="QOB501" s="1"/>
      <c r="QOC501" s="1"/>
      <c r="QOD501" s="1"/>
      <c r="QOE501" s="1"/>
      <c r="QOF501" s="1"/>
      <c r="QOG501" s="1"/>
      <c r="QOH501" s="1"/>
      <c r="QOI501" s="1"/>
      <c r="QOJ501" s="1"/>
      <c r="QOK501" s="1"/>
      <c r="QOL501" s="1"/>
      <c r="QOM501" s="1"/>
      <c r="QON501" s="1"/>
      <c r="QOO501" s="1"/>
      <c r="QOP501" s="1"/>
      <c r="QOQ501" s="1"/>
      <c r="QOR501" s="1"/>
      <c r="QOS501" s="1"/>
      <c r="QOT501" s="1"/>
      <c r="QOU501" s="1"/>
      <c r="QOV501" s="1"/>
      <c r="QOW501" s="1"/>
      <c r="QOX501" s="1"/>
      <c r="QOY501" s="1"/>
      <c r="QOZ501" s="1"/>
      <c r="QPA501" s="1"/>
      <c r="QPB501" s="1"/>
      <c r="QPC501" s="1"/>
      <c r="QPD501" s="1"/>
      <c r="QPE501" s="1"/>
      <c r="QPF501" s="1"/>
      <c r="QPG501" s="1"/>
      <c r="QPH501" s="1"/>
      <c r="QPI501" s="1"/>
      <c r="QPJ501" s="1"/>
      <c r="QPK501" s="1"/>
      <c r="QPL501" s="1"/>
      <c r="QPM501" s="1"/>
      <c r="QPN501" s="1"/>
      <c r="QPO501" s="1"/>
      <c r="QPP501" s="1"/>
      <c r="QPQ501" s="1"/>
      <c r="QPR501" s="1"/>
      <c r="QPS501" s="1"/>
      <c r="QPT501" s="1"/>
      <c r="QPU501" s="1"/>
      <c r="QPV501" s="1"/>
      <c r="QPW501" s="1"/>
      <c r="QPX501" s="1"/>
      <c r="QPY501" s="1"/>
      <c r="QPZ501" s="1"/>
      <c r="QQA501" s="1"/>
      <c r="QQB501" s="1"/>
      <c r="QQC501" s="1"/>
      <c r="QQD501" s="1"/>
      <c r="QQE501" s="1"/>
      <c r="QQF501" s="1"/>
      <c r="QQG501" s="1"/>
      <c r="QQH501" s="1"/>
      <c r="QQI501" s="1"/>
      <c r="QQJ501" s="1"/>
      <c r="QQK501" s="1"/>
      <c r="QQL501" s="1"/>
      <c r="QQM501" s="1"/>
      <c r="QQN501" s="1"/>
      <c r="QQO501" s="1"/>
      <c r="QQP501" s="1"/>
      <c r="QQQ501" s="1"/>
      <c r="QQR501" s="1"/>
      <c r="QQS501" s="1"/>
      <c r="QQT501" s="1"/>
      <c r="QQU501" s="1"/>
      <c r="QQV501" s="1"/>
      <c r="QQW501" s="1"/>
      <c r="QQX501" s="1"/>
      <c r="QQY501" s="1"/>
      <c r="QQZ501" s="1"/>
      <c r="QRA501" s="1"/>
      <c r="QRB501" s="1"/>
      <c r="QRC501" s="1"/>
      <c r="QRD501" s="1"/>
      <c r="QRE501" s="1"/>
      <c r="QRF501" s="1"/>
      <c r="QRG501" s="1"/>
      <c r="QRH501" s="1"/>
      <c r="QRI501" s="1"/>
      <c r="QRJ501" s="1"/>
      <c r="QRK501" s="1"/>
      <c r="QRL501" s="1"/>
      <c r="QRM501" s="1"/>
      <c r="QRN501" s="1"/>
      <c r="QRO501" s="1"/>
      <c r="QRP501" s="1"/>
      <c r="QRQ501" s="1"/>
      <c r="QRR501" s="1"/>
      <c r="QRS501" s="1"/>
      <c r="QRT501" s="1"/>
      <c r="QRU501" s="1"/>
      <c r="QRV501" s="1"/>
      <c r="QRW501" s="1"/>
      <c r="QRX501" s="1"/>
      <c r="QRY501" s="1"/>
      <c r="QRZ501" s="1"/>
      <c r="QSA501" s="1"/>
      <c r="QSB501" s="1"/>
      <c r="QSC501" s="1"/>
      <c r="QSD501" s="1"/>
      <c r="QSE501" s="1"/>
      <c r="QSF501" s="1"/>
      <c r="QSG501" s="1"/>
      <c r="QSH501" s="1"/>
      <c r="QSI501" s="1"/>
      <c r="QSJ501" s="1"/>
      <c r="QSK501" s="1"/>
      <c r="QSL501" s="1"/>
      <c r="QSM501" s="1"/>
      <c r="QSN501" s="1"/>
      <c r="QSO501" s="1"/>
      <c r="QSP501" s="1"/>
      <c r="QSQ501" s="1"/>
      <c r="QSR501" s="1"/>
      <c r="QSS501" s="1"/>
      <c r="QST501" s="1"/>
      <c r="QSU501" s="1"/>
      <c r="QSV501" s="1"/>
      <c r="QSW501" s="1"/>
      <c r="QSX501" s="1"/>
      <c r="QSY501" s="1"/>
      <c r="QSZ501" s="1"/>
      <c r="QTA501" s="1"/>
      <c r="QTB501" s="1"/>
      <c r="QTC501" s="1"/>
      <c r="QTD501" s="1"/>
      <c r="QTE501" s="1"/>
      <c r="QTF501" s="1"/>
      <c r="QTG501" s="1"/>
      <c r="QTH501" s="1"/>
      <c r="QTI501" s="1"/>
      <c r="QTJ501" s="1"/>
      <c r="QTK501" s="1"/>
      <c r="QTL501" s="1"/>
      <c r="QTM501" s="1"/>
      <c r="QTN501" s="1"/>
      <c r="QTO501" s="1"/>
      <c r="QTP501" s="1"/>
      <c r="QTQ501" s="1"/>
      <c r="QTR501" s="1"/>
      <c r="QTS501" s="1"/>
      <c r="QTT501" s="1"/>
      <c r="QTU501" s="1"/>
      <c r="QTV501" s="1"/>
      <c r="QTW501" s="1"/>
      <c r="QTX501" s="1"/>
      <c r="QTY501" s="1"/>
      <c r="QTZ501" s="1"/>
      <c r="QUA501" s="1"/>
      <c r="QUB501" s="1"/>
      <c r="QUC501" s="1"/>
      <c r="QUD501" s="1"/>
      <c r="QUE501" s="1"/>
      <c r="QUF501" s="1"/>
      <c r="QUG501" s="1"/>
      <c r="QUH501" s="1"/>
      <c r="QUI501" s="1"/>
      <c r="QUJ501" s="1"/>
      <c r="QUK501" s="1"/>
      <c r="QUL501" s="1"/>
      <c r="QUM501" s="1"/>
      <c r="QUN501" s="1"/>
      <c r="QUO501" s="1"/>
      <c r="QUP501" s="1"/>
      <c r="QUQ501" s="1"/>
      <c r="QUR501" s="1"/>
      <c r="QUS501" s="1"/>
      <c r="QUT501" s="1"/>
      <c r="QUU501" s="1"/>
      <c r="QUV501" s="1"/>
      <c r="QUW501" s="1"/>
      <c r="QUX501" s="1"/>
      <c r="QUY501" s="1"/>
      <c r="QUZ501" s="1"/>
      <c r="QVA501" s="1"/>
      <c r="QVB501" s="1"/>
      <c r="QVC501" s="1"/>
      <c r="QVD501" s="1"/>
      <c r="QVE501" s="1"/>
      <c r="QVF501" s="1"/>
      <c r="QVG501" s="1"/>
      <c r="QVH501" s="1"/>
      <c r="QVI501" s="1"/>
      <c r="QVJ501" s="1"/>
      <c r="QVK501" s="1"/>
      <c r="QVL501" s="1"/>
      <c r="QVM501" s="1"/>
      <c r="QVN501" s="1"/>
      <c r="QVO501" s="1"/>
      <c r="QVP501" s="1"/>
      <c r="QVQ501" s="1"/>
      <c r="QVR501" s="1"/>
      <c r="QVS501" s="1"/>
      <c r="QVT501" s="1"/>
      <c r="QVU501" s="1"/>
      <c r="QVV501" s="1"/>
      <c r="QVW501" s="1"/>
      <c r="QVX501" s="1"/>
      <c r="QVY501" s="1"/>
      <c r="QVZ501" s="1"/>
      <c r="QWA501" s="1"/>
      <c r="QWB501" s="1"/>
      <c r="QWC501" s="1"/>
      <c r="QWD501" s="1"/>
      <c r="QWE501" s="1"/>
      <c r="QWF501" s="1"/>
      <c r="QWG501" s="1"/>
      <c r="QWH501" s="1"/>
      <c r="QWI501" s="1"/>
      <c r="QWJ501" s="1"/>
      <c r="QWK501" s="1"/>
      <c r="QWL501" s="1"/>
      <c r="QWM501" s="1"/>
      <c r="QWN501" s="1"/>
      <c r="QWO501" s="1"/>
      <c r="QWP501" s="1"/>
      <c r="QWQ501" s="1"/>
      <c r="QWR501" s="1"/>
      <c r="QWS501" s="1"/>
      <c r="QWT501" s="1"/>
      <c r="QWU501" s="1"/>
      <c r="QWV501" s="1"/>
      <c r="QWW501" s="1"/>
      <c r="QWX501" s="1"/>
      <c r="QWY501" s="1"/>
      <c r="QWZ501" s="1"/>
      <c r="QXA501" s="1"/>
      <c r="QXB501" s="1"/>
      <c r="QXC501" s="1"/>
      <c r="QXD501" s="1"/>
      <c r="QXE501" s="1"/>
      <c r="QXF501" s="1"/>
      <c r="QXG501" s="1"/>
      <c r="QXH501" s="1"/>
      <c r="QXI501" s="1"/>
      <c r="QXJ501" s="1"/>
      <c r="QXK501" s="1"/>
      <c r="QXL501" s="1"/>
      <c r="QXM501" s="1"/>
      <c r="QXN501" s="1"/>
      <c r="QXO501" s="1"/>
      <c r="QXP501" s="1"/>
      <c r="QXQ501" s="1"/>
      <c r="QXR501" s="1"/>
      <c r="QXS501" s="1"/>
      <c r="QXT501" s="1"/>
      <c r="QXU501" s="1"/>
      <c r="QXV501" s="1"/>
      <c r="QXW501" s="1"/>
      <c r="QXX501" s="1"/>
      <c r="QXY501" s="1"/>
      <c r="QXZ501" s="1"/>
      <c r="QYA501" s="1"/>
      <c r="QYB501" s="1"/>
      <c r="QYC501" s="1"/>
      <c r="QYD501" s="1"/>
      <c r="QYE501" s="1"/>
      <c r="QYF501" s="1"/>
      <c r="QYG501" s="1"/>
      <c r="QYH501" s="1"/>
      <c r="QYI501" s="1"/>
      <c r="QYJ501" s="1"/>
      <c r="QYK501" s="1"/>
      <c r="QYL501" s="1"/>
      <c r="QYM501" s="1"/>
      <c r="QYN501" s="1"/>
      <c r="QYO501" s="1"/>
      <c r="QYP501" s="1"/>
      <c r="QYQ501" s="1"/>
      <c r="QYR501" s="1"/>
      <c r="QYS501" s="1"/>
      <c r="QYT501" s="1"/>
      <c r="QYU501" s="1"/>
      <c r="QYV501" s="1"/>
      <c r="QYW501" s="1"/>
      <c r="QYX501" s="1"/>
      <c r="QYY501" s="1"/>
      <c r="QYZ501" s="1"/>
      <c r="QZA501" s="1"/>
      <c r="QZB501" s="1"/>
      <c r="QZC501" s="1"/>
      <c r="QZD501" s="1"/>
      <c r="QZE501" s="1"/>
      <c r="QZF501" s="1"/>
      <c r="QZG501" s="1"/>
      <c r="QZH501" s="1"/>
      <c r="QZI501" s="1"/>
      <c r="QZJ501" s="1"/>
      <c r="QZK501" s="1"/>
      <c r="QZL501" s="1"/>
      <c r="QZM501" s="1"/>
      <c r="QZN501" s="1"/>
      <c r="QZO501" s="1"/>
      <c r="QZP501" s="1"/>
      <c r="QZQ501" s="1"/>
      <c r="QZR501" s="1"/>
      <c r="QZS501" s="1"/>
      <c r="QZT501" s="1"/>
      <c r="QZU501" s="1"/>
      <c r="QZV501" s="1"/>
      <c r="QZW501" s="1"/>
      <c r="QZX501" s="1"/>
      <c r="QZY501" s="1"/>
      <c r="QZZ501" s="1"/>
      <c r="RAA501" s="1"/>
      <c r="RAB501" s="1"/>
      <c r="RAC501" s="1"/>
      <c r="RAD501" s="1"/>
      <c r="RAE501" s="1"/>
      <c r="RAF501" s="1"/>
      <c r="RAG501" s="1"/>
      <c r="RAH501" s="1"/>
      <c r="RAI501" s="1"/>
      <c r="RAJ501" s="1"/>
      <c r="RAK501" s="1"/>
      <c r="RAL501" s="1"/>
      <c r="RAM501" s="1"/>
      <c r="RAN501" s="1"/>
      <c r="RAO501" s="1"/>
      <c r="RAP501" s="1"/>
      <c r="RAQ501" s="1"/>
      <c r="RAR501" s="1"/>
      <c r="RAS501" s="1"/>
      <c r="RAT501" s="1"/>
      <c r="RAU501" s="1"/>
      <c r="RAV501" s="1"/>
      <c r="RAW501" s="1"/>
      <c r="RAX501" s="1"/>
      <c r="RAY501" s="1"/>
      <c r="RAZ501" s="1"/>
      <c r="RBA501" s="1"/>
      <c r="RBB501" s="1"/>
      <c r="RBC501" s="1"/>
      <c r="RBD501" s="1"/>
      <c r="RBE501" s="1"/>
      <c r="RBF501" s="1"/>
      <c r="RBG501" s="1"/>
      <c r="RBH501" s="1"/>
      <c r="RBI501" s="1"/>
      <c r="RBJ501" s="1"/>
      <c r="RBK501" s="1"/>
      <c r="RBL501" s="1"/>
      <c r="RBM501" s="1"/>
      <c r="RBN501" s="1"/>
      <c r="RBO501" s="1"/>
      <c r="RBP501" s="1"/>
      <c r="RBQ501" s="1"/>
      <c r="RBR501" s="1"/>
      <c r="RBS501" s="1"/>
      <c r="RBT501" s="1"/>
      <c r="RBU501" s="1"/>
      <c r="RBV501" s="1"/>
      <c r="RBW501" s="1"/>
      <c r="RBX501" s="1"/>
      <c r="RBY501" s="1"/>
      <c r="RBZ501" s="1"/>
      <c r="RCA501" s="1"/>
      <c r="RCB501" s="1"/>
      <c r="RCC501" s="1"/>
      <c r="RCD501" s="1"/>
      <c r="RCE501" s="1"/>
      <c r="RCF501" s="1"/>
      <c r="RCG501" s="1"/>
      <c r="RCH501" s="1"/>
      <c r="RCI501" s="1"/>
      <c r="RCJ501" s="1"/>
      <c r="RCK501" s="1"/>
      <c r="RCL501" s="1"/>
      <c r="RCM501" s="1"/>
      <c r="RCN501" s="1"/>
      <c r="RCO501" s="1"/>
      <c r="RCP501" s="1"/>
      <c r="RCQ501" s="1"/>
      <c r="RCR501" s="1"/>
      <c r="RCS501" s="1"/>
      <c r="RCT501" s="1"/>
      <c r="RCU501" s="1"/>
      <c r="RCV501" s="1"/>
      <c r="RCW501" s="1"/>
      <c r="RCX501" s="1"/>
      <c r="RCY501" s="1"/>
      <c r="RCZ501" s="1"/>
      <c r="RDA501" s="1"/>
      <c r="RDB501" s="1"/>
      <c r="RDC501" s="1"/>
      <c r="RDD501" s="1"/>
      <c r="RDE501" s="1"/>
      <c r="RDF501" s="1"/>
      <c r="RDG501" s="1"/>
      <c r="RDH501" s="1"/>
      <c r="RDI501" s="1"/>
      <c r="RDJ501" s="1"/>
      <c r="RDK501" s="1"/>
      <c r="RDL501" s="1"/>
      <c r="RDM501" s="1"/>
      <c r="RDN501" s="1"/>
      <c r="RDO501" s="1"/>
      <c r="RDP501" s="1"/>
      <c r="RDQ501" s="1"/>
      <c r="RDR501" s="1"/>
      <c r="RDS501" s="1"/>
      <c r="RDT501" s="1"/>
      <c r="RDU501" s="1"/>
      <c r="RDV501" s="1"/>
      <c r="RDW501" s="1"/>
      <c r="RDX501" s="1"/>
      <c r="RDY501" s="1"/>
      <c r="RDZ501" s="1"/>
      <c r="REA501" s="1"/>
      <c r="REB501" s="1"/>
      <c r="REC501" s="1"/>
      <c r="RED501" s="1"/>
      <c r="REE501" s="1"/>
      <c r="REF501" s="1"/>
      <c r="REG501" s="1"/>
      <c r="REH501" s="1"/>
      <c r="REI501" s="1"/>
      <c r="REJ501" s="1"/>
      <c r="REK501" s="1"/>
      <c r="REL501" s="1"/>
      <c r="REM501" s="1"/>
      <c r="REN501" s="1"/>
      <c r="REO501" s="1"/>
      <c r="REP501" s="1"/>
      <c r="REQ501" s="1"/>
      <c r="RER501" s="1"/>
      <c r="RES501" s="1"/>
      <c r="RET501" s="1"/>
      <c r="REU501" s="1"/>
      <c r="REV501" s="1"/>
      <c r="REW501" s="1"/>
      <c r="REX501" s="1"/>
      <c r="REY501" s="1"/>
      <c r="REZ501" s="1"/>
      <c r="RFA501" s="1"/>
      <c r="RFB501" s="1"/>
      <c r="RFC501" s="1"/>
      <c r="RFD501" s="1"/>
      <c r="RFE501" s="1"/>
      <c r="RFF501" s="1"/>
      <c r="RFG501" s="1"/>
      <c r="RFH501" s="1"/>
      <c r="RFI501" s="1"/>
      <c r="RFJ501" s="1"/>
      <c r="RFK501" s="1"/>
      <c r="RFL501" s="1"/>
      <c r="RFM501" s="1"/>
      <c r="RFN501" s="1"/>
      <c r="RFO501" s="1"/>
      <c r="RFP501" s="1"/>
      <c r="RFQ501" s="1"/>
      <c r="RFR501" s="1"/>
      <c r="RFS501" s="1"/>
      <c r="RFT501" s="1"/>
      <c r="RFU501" s="1"/>
      <c r="RFV501" s="1"/>
      <c r="RFW501" s="1"/>
      <c r="RFX501" s="1"/>
      <c r="RFY501" s="1"/>
      <c r="RFZ501" s="1"/>
      <c r="RGA501" s="1"/>
      <c r="RGB501" s="1"/>
      <c r="RGC501" s="1"/>
      <c r="RGD501" s="1"/>
      <c r="RGE501" s="1"/>
      <c r="RGF501" s="1"/>
      <c r="RGG501" s="1"/>
      <c r="RGH501" s="1"/>
      <c r="RGI501" s="1"/>
      <c r="RGJ501" s="1"/>
      <c r="RGK501" s="1"/>
      <c r="RGL501" s="1"/>
      <c r="RGM501" s="1"/>
      <c r="RGN501" s="1"/>
      <c r="RGO501" s="1"/>
      <c r="RGP501" s="1"/>
      <c r="RGQ501" s="1"/>
      <c r="RGR501" s="1"/>
      <c r="RGS501" s="1"/>
      <c r="RGT501" s="1"/>
      <c r="RGU501" s="1"/>
      <c r="RGV501" s="1"/>
      <c r="RGW501" s="1"/>
      <c r="RGX501" s="1"/>
      <c r="RGY501" s="1"/>
      <c r="RGZ501" s="1"/>
      <c r="RHA501" s="1"/>
      <c r="RHB501" s="1"/>
      <c r="RHC501" s="1"/>
      <c r="RHD501" s="1"/>
      <c r="RHE501" s="1"/>
      <c r="RHF501" s="1"/>
      <c r="RHG501" s="1"/>
      <c r="RHH501" s="1"/>
      <c r="RHI501" s="1"/>
      <c r="RHJ501" s="1"/>
      <c r="RHK501" s="1"/>
      <c r="RHL501" s="1"/>
      <c r="RHM501" s="1"/>
      <c r="RHN501" s="1"/>
      <c r="RHO501" s="1"/>
      <c r="RHP501" s="1"/>
      <c r="RHQ501" s="1"/>
      <c r="RHR501" s="1"/>
      <c r="RHS501" s="1"/>
      <c r="RHT501" s="1"/>
      <c r="RHU501" s="1"/>
      <c r="RHV501" s="1"/>
      <c r="RHW501" s="1"/>
      <c r="RHX501" s="1"/>
      <c r="RHY501" s="1"/>
      <c r="RHZ501" s="1"/>
      <c r="RIA501" s="1"/>
      <c r="RIB501" s="1"/>
      <c r="RIC501" s="1"/>
      <c r="RID501" s="1"/>
      <c r="RIE501" s="1"/>
      <c r="RIF501" s="1"/>
      <c r="RIG501" s="1"/>
      <c r="RIH501" s="1"/>
      <c r="RII501" s="1"/>
      <c r="RIJ501" s="1"/>
      <c r="RIK501" s="1"/>
      <c r="RIL501" s="1"/>
      <c r="RIM501" s="1"/>
      <c r="RIN501" s="1"/>
      <c r="RIO501" s="1"/>
      <c r="RIP501" s="1"/>
      <c r="RIQ501" s="1"/>
      <c r="RIR501" s="1"/>
      <c r="RIS501" s="1"/>
      <c r="RIT501" s="1"/>
      <c r="RIU501" s="1"/>
      <c r="RIV501" s="1"/>
      <c r="RIW501" s="1"/>
      <c r="RIX501" s="1"/>
      <c r="RIY501" s="1"/>
      <c r="RIZ501" s="1"/>
      <c r="RJA501" s="1"/>
      <c r="RJB501" s="1"/>
      <c r="RJC501" s="1"/>
      <c r="RJD501" s="1"/>
      <c r="RJE501" s="1"/>
      <c r="RJF501" s="1"/>
      <c r="RJG501" s="1"/>
      <c r="RJH501" s="1"/>
      <c r="RJI501" s="1"/>
      <c r="RJJ501" s="1"/>
      <c r="RJK501" s="1"/>
      <c r="RJL501" s="1"/>
      <c r="RJM501" s="1"/>
      <c r="RJN501" s="1"/>
      <c r="RJO501" s="1"/>
      <c r="RJP501" s="1"/>
      <c r="RJQ501" s="1"/>
      <c r="RJR501" s="1"/>
      <c r="RJS501" s="1"/>
      <c r="RJT501" s="1"/>
      <c r="RJU501" s="1"/>
      <c r="RJV501" s="1"/>
      <c r="RJW501" s="1"/>
      <c r="RJX501" s="1"/>
      <c r="RJY501" s="1"/>
      <c r="RJZ501" s="1"/>
      <c r="RKA501" s="1"/>
      <c r="RKB501" s="1"/>
      <c r="RKC501" s="1"/>
      <c r="RKD501" s="1"/>
      <c r="RKE501" s="1"/>
      <c r="RKF501" s="1"/>
      <c r="RKG501" s="1"/>
      <c r="RKH501" s="1"/>
      <c r="RKI501" s="1"/>
      <c r="RKJ501" s="1"/>
      <c r="RKK501" s="1"/>
      <c r="RKL501" s="1"/>
      <c r="RKM501" s="1"/>
      <c r="RKN501" s="1"/>
      <c r="RKO501" s="1"/>
      <c r="RKP501" s="1"/>
      <c r="RKQ501" s="1"/>
      <c r="RKR501" s="1"/>
      <c r="RKS501" s="1"/>
      <c r="RKT501" s="1"/>
      <c r="RKU501" s="1"/>
      <c r="RKV501" s="1"/>
      <c r="RKW501" s="1"/>
      <c r="RKX501" s="1"/>
      <c r="RKY501" s="1"/>
      <c r="RKZ501" s="1"/>
      <c r="RLA501" s="1"/>
      <c r="RLB501" s="1"/>
      <c r="RLC501" s="1"/>
      <c r="RLD501" s="1"/>
      <c r="RLE501" s="1"/>
      <c r="RLF501" s="1"/>
      <c r="RLG501" s="1"/>
      <c r="RLH501" s="1"/>
      <c r="RLI501" s="1"/>
      <c r="RLJ501" s="1"/>
      <c r="RLK501" s="1"/>
      <c r="RLL501" s="1"/>
      <c r="RLM501" s="1"/>
      <c r="RLN501" s="1"/>
      <c r="RLO501" s="1"/>
      <c r="RLP501" s="1"/>
      <c r="RLQ501" s="1"/>
      <c r="RLR501" s="1"/>
      <c r="RLS501" s="1"/>
      <c r="RLT501" s="1"/>
      <c r="RLU501" s="1"/>
      <c r="RLV501" s="1"/>
      <c r="RLW501" s="1"/>
      <c r="RLX501" s="1"/>
      <c r="RLY501" s="1"/>
      <c r="RLZ501" s="1"/>
      <c r="RMA501" s="1"/>
      <c r="RMB501" s="1"/>
      <c r="RMC501" s="1"/>
      <c r="RMD501" s="1"/>
      <c r="RME501" s="1"/>
      <c r="RMF501" s="1"/>
      <c r="RMG501" s="1"/>
      <c r="RMH501" s="1"/>
      <c r="RMI501" s="1"/>
      <c r="RMJ501" s="1"/>
      <c r="RMK501" s="1"/>
      <c r="RML501" s="1"/>
      <c r="RMM501" s="1"/>
      <c r="RMN501" s="1"/>
      <c r="RMO501" s="1"/>
      <c r="RMP501" s="1"/>
      <c r="RMQ501" s="1"/>
      <c r="RMR501" s="1"/>
      <c r="RMS501" s="1"/>
      <c r="RMT501" s="1"/>
      <c r="RMU501" s="1"/>
      <c r="RMV501" s="1"/>
      <c r="RMW501" s="1"/>
      <c r="RMX501" s="1"/>
      <c r="RMY501" s="1"/>
      <c r="RMZ501" s="1"/>
      <c r="RNA501" s="1"/>
      <c r="RNB501" s="1"/>
      <c r="RNC501" s="1"/>
      <c r="RND501" s="1"/>
      <c r="RNE501" s="1"/>
      <c r="RNF501" s="1"/>
      <c r="RNG501" s="1"/>
      <c r="RNH501" s="1"/>
      <c r="RNI501" s="1"/>
      <c r="RNJ501" s="1"/>
      <c r="RNK501" s="1"/>
      <c r="RNL501" s="1"/>
      <c r="RNM501" s="1"/>
      <c r="RNN501" s="1"/>
      <c r="RNO501" s="1"/>
      <c r="RNP501" s="1"/>
      <c r="RNQ501" s="1"/>
      <c r="RNR501" s="1"/>
      <c r="RNS501" s="1"/>
      <c r="RNT501" s="1"/>
      <c r="RNU501" s="1"/>
      <c r="RNV501" s="1"/>
      <c r="RNW501" s="1"/>
      <c r="RNX501" s="1"/>
      <c r="RNY501" s="1"/>
      <c r="RNZ501" s="1"/>
      <c r="ROA501" s="1"/>
      <c r="ROB501" s="1"/>
      <c r="ROC501" s="1"/>
      <c r="ROD501" s="1"/>
      <c r="ROE501" s="1"/>
      <c r="ROF501" s="1"/>
      <c r="ROG501" s="1"/>
      <c r="ROH501" s="1"/>
      <c r="ROI501" s="1"/>
      <c r="ROJ501" s="1"/>
      <c r="ROK501" s="1"/>
      <c r="ROL501" s="1"/>
      <c r="ROM501" s="1"/>
      <c r="RON501" s="1"/>
      <c r="ROO501" s="1"/>
      <c r="ROP501" s="1"/>
      <c r="ROQ501" s="1"/>
      <c r="ROR501" s="1"/>
      <c r="ROS501" s="1"/>
      <c r="ROT501" s="1"/>
      <c r="ROU501" s="1"/>
      <c r="ROV501" s="1"/>
      <c r="ROW501" s="1"/>
      <c r="ROX501" s="1"/>
      <c r="ROY501" s="1"/>
      <c r="ROZ501" s="1"/>
      <c r="RPA501" s="1"/>
      <c r="RPB501" s="1"/>
      <c r="RPC501" s="1"/>
      <c r="RPD501" s="1"/>
      <c r="RPE501" s="1"/>
      <c r="RPF501" s="1"/>
      <c r="RPG501" s="1"/>
      <c r="RPH501" s="1"/>
      <c r="RPI501" s="1"/>
      <c r="RPJ501" s="1"/>
      <c r="RPK501" s="1"/>
      <c r="RPL501" s="1"/>
      <c r="RPM501" s="1"/>
      <c r="RPN501" s="1"/>
      <c r="RPO501" s="1"/>
      <c r="RPP501" s="1"/>
      <c r="RPQ501" s="1"/>
      <c r="RPR501" s="1"/>
      <c r="RPS501" s="1"/>
      <c r="RPT501" s="1"/>
      <c r="RPU501" s="1"/>
      <c r="RPV501" s="1"/>
      <c r="RPW501" s="1"/>
      <c r="RPX501" s="1"/>
      <c r="RPY501" s="1"/>
      <c r="RPZ501" s="1"/>
      <c r="RQA501" s="1"/>
      <c r="RQB501" s="1"/>
      <c r="RQC501" s="1"/>
      <c r="RQD501" s="1"/>
      <c r="RQE501" s="1"/>
      <c r="RQF501" s="1"/>
      <c r="RQG501" s="1"/>
      <c r="RQH501" s="1"/>
      <c r="RQI501" s="1"/>
      <c r="RQJ501" s="1"/>
      <c r="RQK501" s="1"/>
      <c r="RQL501" s="1"/>
      <c r="RQM501" s="1"/>
      <c r="RQN501" s="1"/>
      <c r="RQO501" s="1"/>
      <c r="RQP501" s="1"/>
      <c r="RQQ501" s="1"/>
      <c r="RQR501" s="1"/>
      <c r="RQS501" s="1"/>
      <c r="RQT501" s="1"/>
      <c r="RQU501" s="1"/>
      <c r="RQV501" s="1"/>
      <c r="RQW501" s="1"/>
      <c r="RQX501" s="1"/>
      <c r="RQY501" s="1"/>
      <c r="RQZ501" s="1"/>
      <c r="RRA501" s="1"/>
      <c r="RRB501" s="1"/>
      <c r="RRC501" s="1"/>
      <c r="RRD501" s="1"/>
      <c r="RRE501" s="1"/>
      <c r="RRF501" s="1"/>
      <c r="RRG501" s="1"/>
      <c r="RRH501" s="1"/>
      <c r="RRI501" s="1"/>
      <c r="RRJ501" s="1"/>
      <c r="RRK501" s="1"/>
      <c r="RRL501" s="1"/>
      <c r="RRM501" s="1"/>
      <c r="RRN501" s="1"/>
      <c r="RRO501" s="1"/>
      <c r="RRP501" s="1"/>
      <c r="RRQ501" s="1"/>
      <c r="RRR501" s="1"/>
      <c r="RRS501" s="1"/>
      <c r="RRT501" s="1"/>
      <c r="RRU501" s="1"/>
      <c r="RRV501" s="1"/>
      <c r="RRW501" s="1"/>
      <c r="RRX501" s="1"/>
      <c r="RRY501" s="1"/>
      <c r="RRZ501" s="1"/>
      <c r="RSA501" s="1"/>
      <c r="RSB501" s="1"/>
      <c r="RSC501" s="1"/>
      <c r="RSD501" s="1"/>
      <c r="RSE501" s="1"/>
      <c r="RSF501" s="1"/>
      <c r="RSG501" s="1"/>
      <c r="RSH501" s="1"/>
      <c r="RSI501" s="1"/>
      <c r="RSJ501" s="1"/>
      <c r="RSK501" s="1"/>
      <c r="RSL501" s="1"/>
      <c r="RSM501" s="1"/>
      <c r="RSN501" s="1"/>
      <c r="RSO501" s="1"/>
      <c r="RSP501" s="1"/>
      <c r="RSQ501" s="1"/>
      <c r="RSR501" s="1"/>
      <c r="RSS501" s="1"/>
      <c r="RST501" s="1"/>
      <c r="RSU501" s="1"/>
      <c r="RSV501" s="1"/>
      <c r="RSW501" s="1"/>
      <c r="RSX501" s="1"/>
      <c r="RSY501" s="1"/>
      <c r="RSZ501" s="1"/>
      <c r="RTA501" s="1"/>
      <c r="RTB501" s="1"/>
      <c r="RTC501" s="1"/>
      <c r="RTD501" s="1"/>
      <c r="RTE501" s="1"/>
      <c r="RTF501" s="1"/>
      <c r="RTG501" s="1"/>
      <c r="RTH501" s="1"/>
      <c r="RTI501" s="1"/>
      <c r="RTJ501" s="1"/>
      <c r="RTK501" s="1"/>
      <c r="RTL501" s="1"/>
      <c r="RTM501" s="1"/>
      <c r="RTN501" s="1"/>
      <c r="RTO501" s="1"/>
      <c r="RTP501" s="1"/>
      <c r="RTQ501" s="1"/>
      <c r="RTR501" s="1"/>
      <c r="RTS501" s="1"/>
      <c r="RTT501" s="1"/>
      <c r="RTU501" s="1"/>
      <c r="RTV501" s="1"/>
      <c r="RTW501" s="1"/>
      <c r="RTX501" s="1"/>
      <c r="RTY501" s="1"/>
      <c r="RTZ501" s="1"/>
      <c r="RUA501" s="1"/>
      <c r="RUB501" s="1"/>
      <c r="RUC501" s="1"/>
      <c r="RUD501" s="1"/>
      <c r="RUE501" s="1"/>
      <c r="RUF501" s="1"/>
      <c r="RUG501" s="1"/>
      <c r="RUH501" s="1"/>
      <c r="RUI501" s="1"/>
      <c r="RUJ501" s="1"/>
      <c r="RUK501" s="1"/>
      <c r="RUL501" s="1"/>
      <c r="RUM501" s="1"/>
      <c r="RUN501" s="1"/>
      <c r="RUO501" s="1"/>
      <c r="RUP501" s="1"/>
      <c r="RUQ501" s="1"/>
      <c r="RUR501" s="1"/>
      <c r="RUS501" s="1"/>
      <c r="RUT501" s="1"/>
      <c r="RUU501" s="1"/>
      <c r="RUV501" s="1"/>
      <c r="RUW501" s="1"/>
      <c r="RUX501" s="1"/>
      <c r="RUY501" s="1"/>
      <c r="RUZ501" s="1"/>
      <c r="RVA501" s="1"/>
      <c r="RVB501" s="1"/>
      <c r="RVC501" s="1"/>
      <c r="RVD501" s="1"/>
      <c r="RVE501" s="1"/>
      <c r="RVF501" s="1"/>
      <c r="RVG501" s="1"/>
      <c r="RVH501" s="1"/>
      <c r="RVI501" s="1"/>
      <c r="RVJ501" s="1"/>
      <c r="RVK501" s="1"/>
      <c r="RVL501" s="1"/>
      <c r="RVM501" s="1"/>
      <c r="RVN501" s="1"/>
      <c r="RVO501" s="1"/>
      <c r="RVP501" s="1"/>
      <c r="RVQ501" s="1"/>
      <c r="RVR501" s="1"/>
      <c r="RVS501" s="1"/>
      <c r="RVT501" s="1"/>
      <c r="RVU501" s="1"/>
      <c r="RVV501" s="1"/>
      <c r="RVW501" s="1"/>
      <c r="RVX501" s="1"/>
      <c r="RVY501" s="1"/>
      <c r="RVZ501" s="1"/>
      <c r="RWA501" s="1"/>
      <c r="RWB501" s="1"/>
      <c r="RWC501" s="1"/>
      <c r="RWD501" s="1"/>
      <c r="RWE501" s="1"/>
      <c r="RWF501" s="1"/>
      <c r="RWG501" s="1"/>
      <c r="RWH501" s="1"/>
      <c r="RWI501" s="1"/>
      <c r="RWJ501" s="1"/>
      <c r="RWK501" s="1"/>
      <c r="RWL501" s="1"/>
      <c r="RWM501" s="1"/>
      <c r="RWN501" s="1"/>
      <c r="RWO501" s="1"/>
      <c r="RWP501" s="1"/>
      <c r="RWQ501" s="1"/>
      <c r="RWR501" s="1"/>
      <c r="RWS501" s="1"/>
      <c r="RWT501" s="1"/>
      <c r="RWU501" s="1"/>
      <c r="RWV501" s="1"/>
      <c r="RWW501" s="1"/>
      <c r="RWX501" s="1"/>
      <c r="RWY501" s="1"/>
      <c r="RWZ501" s="1"/>
      <c r="RXA501" s="1"/>
      <c r="RXB501" s="1"/>
      <c r="RXC501" s="1"/>
      <c r="RXD501" s="1"/>
      <c r="RXE501" s="1"/>
      <c r="RXF501" s="1"/>
      <c r="RXG501" s="1"/>
      <c r="RXH501" s="1"/>
      <c r="RXI501" s="1"/>
      <c r="RXJ501" s="1"/>
      <c r="RXK501" s="1"/>
      <c r="RXL501" s="1"/>
      <c r="RXM501" s="1"/>
      <c r="RXN501" s="1"/>
      <c r="RXO501" s="1"/>
      <c r="RXP501" s="1"/>
      <c r="RXQ501" s="1"/>
      <c r="RXR501" s="1"/>
      <c r="RXS501" s="1"/>
      <c r="RXT501" s="1"/>
      <c r="RXU501" s="1"/>
      <c r="RXV501" s="1"/>
      <c r="RXW501" s="1"/>
      <c r="RXX501" s="1"/>
      <c r="RXY501" s="1"/>
      <c r="RXZ501" s="1"/>
      <c r="RYA501" s="1"/>
      <c r="RYB501" s="1"/>
      <c r="RYC501" s="1"/>
      <c r="RYD501" s="1"/>
      <c r="RYE501" s="1"/>
      <c r="RYF501" s="1"/>
      <c r="RYG501" s="1"/>
      <c r="RYH501" s="1"/>
      <c r="RYI501" s="1"/>
      <c r="RYJ501" s="1"/>
      <c r="RYK501" s="1"/>
      <c r="RYL501" s="1"/>
      <c r="RYM501" s="1"/>
      <c r="RYN501" s="1"/>
      <c r="RYO501" s="1"/>
      <c r="RYP501" s="1"/>
      <c r="RYQ501" s="1"/>
      <c r="RYR501" s="1"/>
      <c r="RYS501" s="1"/>
      <c r="RYT501" s="1"/>
      <c r="RYU501" s="1"/>
      <c r="RYV501" s="1"/>
      <c r="RYW501" s="1"/>
      <c r="RYX501" s="1"/>
      <c r="RYY501" s="1"/>
      <c r="RYZ501" s="1"/>
      <c r="RZA501" s="1"/>
      <c r="RZB501" s="1"/>
      <c r="RZC501" s="1"/>
      <c r="RZD501" s="1"/>
      <c r="RZE501" s="1"/>
      <c r="RZF501" s="1"/>
      <c r="RZG501" s="1"/>
      <c r="RZH501" s="1"/>
      <c r="RZI501" s="1"/>
      <c r="RZJ501" s="1"/>
      <c r="RZK501" s="1"/>
      <c r="RZL501" s="1"/>
      <c r="RZM501" s="1"/>
      <c r="RZN501" s="1"/>
      <c r="RZO501" s="1"/>
      <c r="RZP501" s="1"/>
      <c r="RZQ501" s="1"/>
      <c r="RZR501" s="1"/>
      <c r="RZS501" s="1"/>
      <c r="RZT501" s="1"/>
      <c r="RZU501" s="1"/>
      <c r="RZV501" s="1"/>
      <c r="RZW501" s="1"/>
      <c r="RZX501" s="1"/>
      <c r="RZY501" s="1"/>
      <c r="RZZ501" s="1"/>
      <c r="SAA501" s="1"/>
      <c r="SAB501" s="1"/>
      <c r="SAC501" s="1"/>
      <c r="SAD501" s="1"/>
      <c r="SAE501" s="1"/>
      <c r="SAF501" s="1"/>
      <c r="SAG501" s="1"/>
      <c r="SAH501" s="1"/>
      <c r="SAI501" s="1"/>
      <c r="SAJ501" s="1"/>
      <c r="SAK501" s="1"/>
      <c r="SAL501" s="1"/>
      <c r="SAM501" s="1"/>
      <c r="SAN501" s="1"/>
      <c r="SAO501" s="1"/>
      <c r="SAP501" s="1"/>
      <c r="SAQ501" s="1"/>
      <c r="SAR501" s="1"/>
      <c r="SAS501" s="1"/>
      <c r="SAT501" s="1"/>
      <c r="SAU501" s="1"/>
      <c r="SAV501" s="1"/>
      <c r="SAW501" s="1"/>
      <c r="SAX501" s="1"/>
      <c r="SAY501" s="1"/>
      <c r="SAZ501" s="1"/>
      <c r="SBA501" s="1"/>
      <c r="SBB501" s="1"/>
      <c r="SBC501" s="1"/>
      <c r="SBD501" s="1"/>
      <c r="SBE501" s="1"/>
      <c r="SBF501" s="1"/>
      <c r="SBG501" s="1"/>
      <c r="SBH501" s="1"/>
      <c r="SBI501" s="1"/>
      <c r="SBJ501" s="1"/>
      <c r="SBK501" s="1"/>
      <c r="SBL501" s="1"/>
      <c r="SBM501" s="1"/>
      <c r="SBN501" s="1"/>
      <c r="SBO501" s="1"/>
      <c r="SBP501" s="1"/>
      <c r="SBQ501" s="1"/>
      <c r="SBR501" s="1"/>
      <c r="SBS501" s="1"/>
      <c r="SBT501" s="1"/>
      <c r="SBU501" s="1"/>
      <c r="SBV501" s="1"/>
      <c r="SBW501" s="1"/>
      <c r="SBX501" s="1"/>
      <c r="SBY501" s="1"/>
      <c r="SBZ501" s="1"/>
      <c r="SCA501" s="1"/>
      <c r="SCB501" s="1"/>
      <c r="SCC501" s="1"/>
      <c r="SCD501" s="1"/>
      <c r="SCE501" s="1"/>
      <c r="SCF501" s="1"/>
      <c r="SCG501" s="1"/>
      <c r="SCH501" s="1"/>
      <c r="SCI501" s="1"/>
      <c r="SCJ501" s="1"/>
      <c r="SCK501" s="1"/>
      <c r="SCL501" s="1"/>
      <c r="SCM501" s="1"/>
      <c r="SCN501" s="1"/>
      <c r="SCO501" s="1"/>
      <c r="SCP501" s="1"/>
      <c r="SCQ501" s="1"/>
      <c r="SCR501" s="1"/>
      <c r="SCS501" s="1"/>
      <c r="SCT501" s="1"/>
      <c r="SCU501" s="1"/>
      <c r="SCV501" s="1"/>
      <c r="SCW501" s="1"/>
      <c r="SCX501" s="1"/>
      <c r="SCY501" s="1"/>
      <c r="SCZ501" s="1"/>
      <c r="SDA501" s="1"/>
      <c r="SDB501" s="1"/>
      <c r="SDC501" s="1"/>
      <c r="SDD501" s="1"/>
      <c r="SDE501" s="1"/>
      <c r="SDF501" s="1"/>
      <c r="SDG501" s="1"/>
      <c r="SDH501" s="1"/>
      <c r="SDI501" s="1"/>
      <c r="SDJ501" s="1"/>
      <c r="SDK501" s="1"/>
      <c r="SDL501" s="1"/>
      <c r="SDM501" s="1"/>
      <c r="SDN501" s="1"/>
      <c r="SDO501" s="1"/>
      <c r="SDP501" s="1"/>
      <c r="SDQ501" s="1"/>
      <c r="SDR501" s="1"/>
      <c r="SDS501" s="1"/>
      <c r="SDT501" s="1"/>
      <c r="SDU501" s="1"/>
      <c r="SDV501" s="1"/>
      <c r="SDW501" s="1"/>
      <c r="SDX501" s="1"/>
      <c r="SDY501" s="1"/>
      <c r="SDZ501" s="1"/>
      <c r="SEA501" s="1"/>
      <c r="SEB501" s="1"/>
      <c r="SEC501" s="1"/>
      <c r="SED501" s="1"/>
      <c r="SEE501" s="1"/>
      <c r="SEF501" s="1"/>
      <c r="SEG501" s="1"/>
      <c r="SEH501" s="1"/>
      <c r="SEI501" s="1"/>
      <c r="SEJ501" s="1"/>
      <c r="SEK501" s="1"/>
      <c r="SEL501" s="1"/>
      <c r="SEM501" s="1"/>
      <c r="SEN501" s="1"/>
      <c r="SEO501" s="1"/>
      <c r="SEP501" s="1"/>
      <c r="SEQ501" s="1"/>
      <c r="SER501" s="1"/>
      <c r="SES501" s="1"/>
      <c r="SET501" s="1"/>
      <c r="SEU501" s="1"/>
      <c r="SEV501" s="1"/>
      <c r="SEW501" s="1"/>
      <c r="SEX501" s="1"/>
      <c r="SEY501" s="1"/>
      <c r="SEZ501" s="1"/>
      <c r="SFA501" s="1"/>
      <c r="SFB501" s="1"/>
      <c r="SFC501" s="1"/>
      <c r="SFD501" s="1"/>
      <c r="SFE501" s="1"/>
      <c r="SFF501" s="1"/>
      <c r="SFG501" s="1"/>
      <c r="SFH501" s="1"/>
      <c r="SFI501" s="1"/>
      <c r="SFJ501" s="1"/>
      <c r="SFK501" s="1"/>
      <c r="SFL501" s="1"/>
      <c r="SFM501" s="1"/>
      <c r="SFN501" s="1"/>
      <c r="SFO501" s="1"/>
      <c r="SFP501" s="1"/>
      <c r="SFQ501" s="1"/>
      <c r="SFR501" s="1"/>
      <c r="SFS501" s="1"/>
      <c r="SFT501" s="1"/>
      <c r="SFU501" s="1"/>
      <c r="SFV501" s="1"/>
      <c r="SFW501" s="1"/>
      <c r="SFX501" s="1"/>
      <c r="SFY501" s="1"/>
      <c r="SFZ501" s="1"/>
      <c r="SGA501" s="1"/>
      <c r="SGB501" s="1"/>
      <c r="SGC501" s="1"/>
      <c r="SGD501" s="1"/>
      <c r="SGE501" s="1"/>
      <c r="SGF501" s="1"/>
      <c r="SGG501" s="1"/>
      <c r="SGH501" s="1"/>
      <c r="SGI501" s="1"/>
      <c r="SGJ501" s="1"/>
      <c r="SGK501" s="1"/>
      <c r="SGL501" s="1"/>
      <c r="SGM501" s="1"/>
      <c r="SGN501" s="1"/>
      <c r="SGO501" s="1"/>
      <c r="SGP501" s="1"/>
      <c r="SGQ501" s="1"/>
      <c r="SGR501" s="1"/>
      <c r="SGS501" s="1"/>
      <c r="SGT501" s="1"/>
      <c r="SGU501" s="1"/>
      <c r="SGV501" s="1"/>
      <c r="SGW501" s="1"/>
      <c r="SGX501" s="1"/>
      <c r="SGY501" s="1"/>
      <c r="SGZ501" s="1"/>
      <c r="SHA501" s="1"/>
      <c r="SHB501" s="1"/>
      <c r="SHC501" s="1"/>
      <c r="SHD501" s="1"/>
      <c r="SHE501" s="1"/>
      <c r="SHF501" s="1"/>
      <c r="SHG501" s="1"/>
      <c r="SHH501" s="1"/>
      <c r="SHI501" s="1"/>
      <c r="SHJ501" s="1"/>
      <c r="SHK501" s="1"/>
      <c r="SHL501" s="1"/>
      <c r="SHM501" s="1"/>
      <c r="SHN501" s="1"/>
      <c r="SHO501" s="1"/>
      <c r="SHP501" s="1"/>
      <c r="SHQ501" s="1"/>
      <c r="SHR501" s="1"/>
      <c r="SHS501" s="1"/>
      <c r="SHT501" s="1"/>
      <c r="SHU501" s="1"/>
      <c r="SHV501" s="1"/>
      <c r="SHW501" s="1"/>
      <c r="SHX501" s="1"/>
      <c r="SHY501" s="1"/>
      <c r="SHZ501" s="1"/>
      <c r="SIA501" s="1"/>
      <c r="SIB501" s="1"/>
      <c r="SIC501" s="1"/>
      <c r="SID501" s="1"/>
      <c r="SIE501" s="1"/>
      <c r="SIF501" s="1"/>
      <c r="SIG501" s="1"/>
      <c r="SIH501" s="1"/>
      <c r="SII501" s="1"/>
      <c r="SIJ501" s="1"/>
      <c r="SIK501" s="1"/>
      <c r="SIL501" s="1"/>
      <c r="SIM501" s="1"/>
      <c r="SIN501" s="1"/>
      <c r="SIO501" s="1"/>
      <c r="SIP501" s="1"/>
      <c r="SIQ501" s="1"/>
      <c r="SIR501" s="1"/>
      <c r="SIS501" s="1"/>
      <c r="SIT501" s="1"/>
      <c r="SIU501" s="1"/>
      <c r="SIV501" s="1"/>
      <c r="SIW501" s="1"/>
      <c r="SIX501" s="1"/>
      <c r="SIY501" s="1"/>
      <c r="SIZ501" s="1"/>
      <c r="SJA501" s="1"/>
      <c r="SJB501" s="1"/>
      <c r="SJC501" s="1"/>
      <c r="SJD501" s="1"/>
      <c r="SJE501" s="1"/>
      <c r="SJF501" s="1"/>
      <c r="SJG501" s="1"/>
      <c r="SJH501" s="1"/>
      <c r="SJI501" s="1"/>
      <c r="SJJ501" s="1"/>
      <c r="SJK501" s="1"/>
      <c r="SJL501" s="1"/>
      <c r="SJM501" s="1"/>
      <c r="SJN501" s="1"/>
      <c r="SJO501" s="1"/>
      <c r="SJP501" s="1"/>
      <c r="SJQ501" s="1"/>
      <c r="SJR501" s="1"/>
      <c r="SJS501" s="1"/>
      <c r="SJT501" s="1"/>
      <c r="SJU501" s="1"/>
      <c r="SJV501" s="1"/>
      <c r="SJW501" s="1"/>
      <c r="SJX501" s="1"/>
      <c r="SJY501" s="1"/>
      <c r="SJZ501" s="1"/>
      <c r="SKA501" s="1"/>
      <c r="SKB501" s="1"/>
      <c r="SKC501" s="1"/>
      <c r="SKD501" s="1"/>
      <c r="SKE501" s="1"/>
      <c r="SKF501" s="1"/>
      <c r="SKG501" s="1"/>
      <c r="SKH501" s="1"/>
      <c r="SKI501" s="1"/>
      <c r="SKJ501" s="1"/>
      <c r="SKK501" s="1"/>
      <c r="SKL501" s="1"/>
      <c r="SKM501" s="1"/>
      <c r="SKN501" s="1"/>
      <c r="SKO501" s="1"/>
      <c r="SKP501" s="1"/>
      <c r="SKQ501" s="1"/>
      <c r="SKR501" s="1"/>
      <c r="SKS501" s="1"/>
      <c r="SKT501" s="1"/>
      <c r="SKU501" s="1"/>
      <c r="SKV501" s="1"/>
      <c r="SKW501" s="1"/>
      <c r="SKX501" s="1"/>
      <c r="SKY501" s="1"/>
      <c r="SKZ501" s="1"/>
      <c r="SLA501" s="1"/>
      <c r="SLB501" s="1"/>
      <c r="SLC501" s="1"/>
      <c r="SLD501" s="1"/>
      <c r="SLE501" s="1"/>
      <c r="SLF501" s="1"/>
      <c r="SLG501" s="1"/>
      <c r="SLH501" s="1"/>
      <c r="SLI501" s="1"/>
      <c r="SLJ501" s="1"/>
      <c r="SLK501" s="1"/>
      <c r="SLL501" s="1"/>
      <c r="SLM501" s="1"/>
      <c r="SLN501" s="1"/>
      <c r="SLO501" s="1"/>
      <c r="SLP501" s="1"/>
      <c r="SLQ501" s="1"/>
      <c r="SLR501" s="1"/>
      <c r="SLS501" s="1"/>
      <c r="SLT501" s="1"/>
      <c r="SLU501" s="1"/>
      <c r="SLV501" s="1"/>
      <c r="SLW501" s="1"/>
      <c r="SLX501" s="1"/>
      <c r="SLY501" s="1"/>
      <c r="SLZ501" s="1"/>
      <c r="SMA501" s="1"/>
      <c r="SMB501" s="1"/>
      <c r="SMC501" s="1"/>
      <c r="SMD501" s="1"/>
      <c r="SME501" s="1"/>
      <c r="SMF501" s="1"/>
      <c r="SMG501" s="1"/>
      <c r="SMH501" s="1"/>
      <c r="SMI501" s="1"/>
      <c r="SMJ501" s="1"/>
      <c r="SMK501" s="1"/>
      <c r="SML501" s="1"/>
      <c r="SMM501" s="1"/>
      <c r="SMN501" s="1"/>
      <c r="SMO501" s="1"/>
      <c r="SMP501" s="1"/>
      <c r="SMQ501" s="1"/>
      <c r="SMR501" s="1"/>
      <c r="SMS501" s="1"/>
      <c r="SMT501" s="1"/>
      <c r="SMU501" s="1"/>
      <c r="SMV501" s="1"/>
      <c r="SMW501" s="1"/>
      <c r="SMX501" s="1"/>
      <c r="SMY501" s="1"/>
      <c r="SMZ501" s="1"/>
      <c r="SNA501" s="1"/>
      <c r="SNB501" s="1"/>
      <c r="SNC501" s="1"/>
      <c r="SND501" s="1"/>
      <c r="SNE501" s="1"/>
      <c r="SNF501" s="1"/>
      <c r="SNG501" s="1"/>
      <c r="SNH501" s="1"/>
      <c r="SNI501" s="1"/>
      <c r="SNJ501" s="1"/>
      <c r="SNK501" s="1"/>
      <c r="SNL501" s="1"/>
      <c r="SNM501" s="1"/>
      <c r="SNN501" s="1"/>
      <c r="SNO501" s="1"/>
      <c r="SNP501" s="1"/>
      <c r="SNQ501" s="1"/>
      <c r="SNR501" s="1"/>
      <c r="SNS501" s="1"/>
      <c r="SNT501" s="1"/>
      <c r="SNU501" s="1"/>
      <c r="SNV501" s="1"/>
      <c r="SNW501" s="1"/>
      <c r="SNX501" s="1"/>
      <c r="SNY501" s="1"/>
      <c r="SNZ501" s="1"/>
      <c r="SOA501" s="1"/>
      <c r="SOB501" s="1"/>
      <c r="SOC501" s="1"/>
      <c r="SOD501" s="1"/>
      <c r="SOE501" s="1"/>
      <c r="SOF501" s="1"/>
      <c r="SOG501" s="1"/>
      <c r="SOH501" s="1"/>
      <c r="SOI501" s="1"/>
      <c r="SOJ501" s="1"/>
      <c r="SOK501" s="1"/>
      <c r="SOL501" s="1"/>
      <c r="SOM501" s="1"/>
      <c r="SON501" s="1"/>
      <c r="SOO501" s="1"/>
      <c r="SOP501" s="1"/>
      <c r="SOQ501" s="1"/>
      <c r="SOR501" s="1"/>
      <c r="SOS501" s="1"/>
      <c r="SOT501" s="1"/>
      <c r="SOU501" s="1"/>
      <c r="SOV501" s="1"/>
      <c r="SOW501" s="1"/>
      <c r="SOX501" s="1"/>
      <c r="SOY501" s="1"/>
      <c r="SOZ501" s="1"/>
      <c r="SPA501" s="1"/>
      <c r="SPB501" s="1"/>
      <c r="SPC501" s="1"/>
      <c r="SPD501" s="1"/>
      <c r="SPE501" s="1"/>
      <c r="SPF501" s="1"/>
      <c r="SPG501" s="1"/>
      <c r="SPH501" s="1"/>
      <c r="SPI501" s="1"/>
      <c r="SPJ501" s="1"/>
      <c r="SPK501" s="1"/>
      <c r="SPL501" s="1"/>
      <c r="SPM501" s="1"/>
      <c r="SPN501" s="1"/>
      <c r="SPO501" s="1"/>
      <c r="SPP501" s="1"/>
      <c r="SPQ501" s="1"/>
      <c r="SPR501" s="1"/>
      <c r="SPS501" s="1"/>
      <c r="SPT501" s="1"/>
      <c r="SPU501" s="1"/>
      <c r="SPV501" s="1"/>
      <c r="SPW501" s="1"/>
      <c r="SPX501" s="1"/>
      <c r="SPY501" s="1"/>
      <c r="SPZ501" s="1"/>
      <c r="SQA501" s="1"/>
      <c r="SQB501" s="1"/>
      <c r="SQC501" s="1"/>
      <c r="SQD501" s="1"/>
      <c r="SQE501" s="1"/>
      <c r="SQF501" s="1"/>
      <c r="SQG501" s="1"/>
      <c r="SQH501" s="1"/>
      <c r="SQI501" s="1"/>
      <c r="SQJ501" s="1"/>
      <c r="SQK501" s="1"/>
      <c r="SQL501" s="1"/>
      <c r="SQM501" s="1"/>
      <c r="SQN501" s="1"/>
      <c r="SQO501" s="1"/>
      <c r="SQP501" s="1"/>
      <c r="SQQ501" s="1"/>
      <c r="SQR501" s="1"/>
      <c r="SQS501" s="1"/>
      <c r="SQT501" s="1"/>
      <c r="SQU501" s="1"/>
      <c r="SQV501" s="1"/>
      <c r="SQW501" s="1"/>
      <c r="SQX501" s="1"/>
      <c r="SQY501" s="1"/>
      <c r="SQZ501" s="1"/>
      <c r="SRA501" s="1"/>
      <c r="SRB501" s="1"/>
      <c r="SRC501" s="1"/>
      <c r="SRD501" s="1"/>
      <c r="SRE501" s="1"/>
      <c r="SRF501" s="1"/>
      <c r="SRG501" s="1"/>
      <c r="SRH501" s="1"/>
      <c r="SRI501" s="1"/>
      <c r="SRJ501" s="1"/>
      <c r="SRK501" s="1"/>
      <c r="SRL501" s="1"/>
      <c r="SRM501" s="1"/>
      <c r="SRN501" s="1"/>
      <c r="SRO501" s="1"/>
      <c r="SRP501" s="1"/>
      <c r="SRQ501" s="1"/>
      <c r="SRR501" s="1"/>
      <c r="SRS501" s="1"/>
      <c r="SRT501" s="1"/>
      <c r="SRU501" s="1"/>
      <c r="SRV501" s="1"/>
      <c r="SRW501" s="1"/>
      <c r="SRX501" s="1"/>
      <c r="SRY501" s="1"/>
      <c r="SRZ501" s="1"/>
      <c r="SSA501" s="1"/>
      <c r="SSB501" s="1"/>
      <c r="SSC501" s="1"/>
      <c r="SSD501" s="1"/>
      <c r="SSE501" s="1"/>
      <c r="SSF501" s="1"/>
      <c r="SSG501" s="1"/>
      <c r="SSH501" s="1"/>
      <c r="SSI501" s="1"/>
      <c r="SSJ501" s="1"/>
      <c r="SSK501" s="1"/>
      <c r="SSL501" s="1"/>
      <c r="SSM501" s="1"/>
      <c r="SSN501" s="1"/>
      <c r="SSO501" s="1"/>
      <c r="SSP501" s="1"/>
      <c r="SSQ501" s="1"/>
      <c r="SSR501" s="1"/>
      <c r="SSS501" s="1"/>
      <c r="SST501" s="1"/>
      <c r="SSU501" s="1"/>
      <c r="SSV501" s="1"/>
      <c r="SSW501" s="1"/>
      <c r="SSX501" s="1"/>
      <c r="SSY501" s="1"/>
      <c r="SSZ501" s="1"/>
      <c r="STA501" s="1"/>
      <c r="STB501" s="1"/>
      <c r="STC501" s="1"/>
      <c r="STD501" s="1"/>
      <c r="STE501" s="1"/>
      <c r="STF501" s="1"/>
      <c r="STG501" s="1"/>
      <c r="STH501" s="1"/>
      <c r="STI501" s="1"/>
      <c r="STJ501" s="1"/>
      <c r="STK501" s="1"/>
      <c r="STL501" s="1"/>
      <c r="STM501" s="1"/>
      <c r="STN501" s="1"/>
      <c r="STO501" s="1"/>
      <c r="STP501" s="1"/>
      <c r="STQ501" s="1"/>
      <c r="STR501" s="1"/>
      <c r="STS501" s="1"/>
      <c r="STT501" s="1"/>
      <c r="STU501" s="1"/>
      <c r="STV501" s="1"/>
      <c r="STW501" s="1"/>
      <c r="STX501" s="1"/>
      <c r="STY501" s="1"/>
      <c r="STZ501" s="1"/>
      <c r="SUA501" s="1"/>
      <c r="SUB501" s="1"/>
      <c r="SUC501" s="1"/>
      <c r="SUD501" s="1"/>
      <c r="SUE501" s="1"/>
      <c r="SUF501" s="1"/>
      <c r="SUG501" s="1"/>
      <c r="SUH501" s="1"/>
      <c r="SUI501" s="1"/>
      <c r="SUJ501" s="1"/>
      <c r="SUK501" s="1"/>
      <c r="SUL501" s="1"/>
      <c r="SUM501" s="1"/>
      <c r="SUN501" s="1"/>
      <c r="SUO501" s="1"/>
      <c r="SUP501" s="1"/>
      <c r="SUQ501" s="1"/>
      <c r="SUR501" s="1"/>
      <c r="SUS501" s="1"/>
      <c r="SUT501" s="1"/>
      <c r="SUU501" s="1"/>
      <c r="SUV501" s="1"/>
      <c r="SUW501" s="1"/>
      <c r="SUX501" s="1"/>
      <c r="SUY501" s="1"/>
      <c r="SUZ501" s="1"/>
      <c r="SVA501" s="1"/>
      <c r="SVB501" s="1"/>
      <c r="SVC501" s="1"/>
      <c r="SVD501" s="1"/>
      <c r="SVE501" s="1"/>
      <c r="SVF501" s="1"/>
      <c r="SVG501" s="1"/>
      <c r="SVH501" s="1"/>
      <c r="SVI501" s="1"/>
      <c r="SVJ501" s="1"/>
      <c r="SVK501" s="1"/>
      <c r="SVL501" s="1"/>
      <c r="SVM501" s="1"/>
      <c r="SVN501" s="1"/>
      <c r="SVO501" s="1"/>
      <c r="SVP501" s="1"/>
      <c r="SVQ501" s="1"/>
      <c r="SVR501" s="1"/>
      <c r="SVS501" s="1"/>
      <c r="SVT501" s="1"/>
      <c r="SVU501" s="1"/>
      <c r="SVV501" s="1"/>
      <c r="SVW501" s="1"/>
      <c r="SVX501" s="1"/>
      <c r="SVY501" s="1"/>
      <c r="SVZ501" s="1"/>
      <c r="SWA501" s="1"/>
      <c r="SWB501" s="1"/>
      <c r="SWC501" s="1"/>
      <c r="SWD501" s="1"/>
      <c r="SWE501" s="1"/>
      <c r="SWF501" s="1"/>
      <c r="SWG501" s="1"/>
      <c r="SWH501" s="1"/>
      <c r="SWI501" s="1"/>
      <c r="SWJ501" s="1"/>
      <c r="SWK501" s="1"/>
      <c r="SWL501" s="1"/>
      <c r="SWM501" s="1"/>
      <c r="SWN501" s="1"/>
      <c r="SWO501" s="1"/>
      <c r="SWP501" s="1"/>
      <c r="SWQ501" s="1"/>
      <c r="SWR501" s="1"/>
      <c r="SWS501" s="1"/>
      <c r="SWT501" s="1"/>
      <c r="SWU501" s="1"/>
      <c r="SWV501" s="1"/>
      <c r="SWW501" s="1"/>
      <c r="SWX501" s="1"/>
      <c r="SWY501" s="1"/>
      <c r="SWZ501" s="1"/>
      <c r="SXA501" s="1"/>
      <c r="SXB501" s="1"/>
      <c r="SXC501" s="1"/>
      <c r="SXD501" s="1"/>
      <c r="SXE501" s="1"/>
      <c r="SXF501" s="1"/>
      <c r="SXG501" s="1"/>
      <c r="SXH501" s="1"/>
      <c r="SXI501" s="1"/>
      <c r="SXJ501" s="1"/>
      <c r="SXK501" s="1"/>
      <c r="SXL501" s="1"/>
      <c r="SXM501" s="1"/>
      <c r="SXN501" s="1"/>
      <c r="SXO501" s="1"/>
      <c r="SXP501" s="1"/>
      <c r="SXQ501" s="1"/>
      <c r="SXR501" s="1"/>
      <c r="SXS501" s="1"/>
      <c r="SXT501" s="1"/>
      <c r="SXU501" s="1"/>
      <c r="SXV501" s="1"/>
      <c r="SXW501" s="1"/>
      <c r="SXX501" s="1"/>
      <c r="SXY501" s="1"/>
      <c r="SXZ501" s="1"/>
      <c r="SYA501" s="1"/>
      <c r="SYB501" s="1"/>
      <c r="SYC501" s="1"/>
      <c r="SYD501" s="1"/>
      <c r="SYE501" s="1"/>
      <c r="SYF501" s="1"/>
      <c r="SYG501" s="1"/>
      <c r="SYH501" s="1"/>
      <c r="SYI501" s="1"/>
      <c r="SYJ501" s="1"/>
      <c r="SYK501" s="1"/>
      <c r="SYL501" s="1"/>
      <c r="SYM501" s="1"/>
      <c r="SYN501" s="1"/>
      <c r="SYO501" s="1"/>
      <c r="SYP501" s="1"/>
      <c r="SYQ501" s="1"/>
      <c r="SYR501" s="1"/>
      <c r="SYS501" s="1"/>
      <c r="SYT501" s="1"/>
      <c r="SYU501" s="1"/>
      <c r="SYV501" s="1"/>
      <c r="SYW501" s="1"/>
      <c r="SYX501" s="1"/>
      <c r="SYY501" s="1"/>
      <c r="SYZ501" s="1"/>
      <c r="SZA501" s="1"/>
      <c r="SZB501" s="1"/>
      <c r="SZC501" s="1"/>
      <c r="SZD501" s="1"/>
      <c r="SZE501" s="1"/>
      <c r="SZF501" s="1"/>
      <c r="SZG501" s="1"/>
      <c r="SZH501" s="1"/>
      <c r="SZI501" s="1"/>
      <c r="SZJ501" s="1"/>
      <c r="SZK501" s="1"/>
      <c r="SZL501" s="1"/>
      <c r="SZM501" s="1"/>
      <c r="SZN501" s="1"/>
      <c r="SZO501" s="1"/>
      <c r="SZP501" s="1"/>
      <c r="SZQ501" s="1"/>
      <c r="SZR501" s="1"/>
      <c r="SZS501" s="1"/>
      <c r="SZT501" s="1"/>
      <c r="SZU501" s="1"/>
      <c r="SZV501" s="1"/>
      <c r="SZW501" s="1"/>
      <c r="SZX501" s="1"/>
      <c r="SZY501" s="1"/>
      <c r="SZZ501" s="1"/>
      <c r="TAA501" s="1"/>
      <c r="TAB501" s="1"/>
      <c r="TAC501" s="1"/>
      <c r="TAD501" s="1"/>
      <c r="TAE501" s="1"/>
      <c r="TAF501" s="1"/>
      <c r="TAG501" s="1"/>
      <c r="TAH501" s="1"/>
      <c r="TAI501" s="1"/>
      <c r="TAJ501" s="1"/>
      <c r="TAK501" s="1"/>
      <c r="TAL501" s="1"/>
      <c r="TAM501" s="1"/>
      <c r="TAN501" s="1"/>
      <c r="TAO501" s="1"/>
      <c r="TAP501" s="1"/>
      <c r="TAQ501" s="1"/>
      <c r="TAR501" s="1"/>
      <c r="TAS501" s="1"/>
      <c r="TAT501" s="1"/>
      <c r="TAU501" s="1"/>
      <c r="TAV501" s="1"/>
      <c r="TAW501" s="1"/>
      <c r="TAX501" s="1"/>
      <c r="TAY501" s="1"/>
      <c r="TAZ501" s="1"/>
      <c r="TBA501" s="1"/>
      <c r="TBB501" s="1"/>
      <c r="TBC501" s="1"/>
      <c r="TBD501" s="1"/>
      <c r="TBE501" s="1"/>
      <c r="TBF501" s="1"/>
      <c r="TBG501" s="1"/>
      <c r="TBH501" s="1"/>
      <c r="TBI501" s="1"/>
      <c r="TBJ501" s="1"/>
      <c r="TBK501" s="1"/>
      <c r="TBL501" s="1"/>
      <c r="TBM501" s="1"/>
      <c r="TBN501" s="1"/>
      <c r="TBO501" s="1"/>
      <c r="TBP501" s="1"/>
      <c r="TBQ501" s="1"/>
      <c r="TBR501" s="1"/>
      <c r="TBS501" s="1"/>
      <c r="TBT501" s="1"/>
      <c r="TBU501" s="1"/>
      <c r="TBV501" s="1"/>
      <c r="TBW501" s="1"/>
      <c r="TBX501" s="1"/>
      <c r="TBY501" s="1"/>
      <c r="TBZ501" s="1"/>
      <c r="TCA501" s="1"/>
      <c r="TCB501" s="1"/>
      <c r="TCC501" s="1"/>
      <c r="TCD501" s="1"/>
      <c r="TCE501" s="1"/>
      <c r="TCF501" s="1"/>
      <c r="TCG501" s="1"/>
      <c r="TCH501" s="1"/>
      <c r="TCI501" s="1"/>
      <c r="TCJ501" s="1"/>
      <c r="TCK501" s="1"/>
      <c r="TCL501" s="1"/>
      <c r="TCM501" s="1"/>
      <c r="TCN501" s="1"/>
      <c r="TCO501" s="1"/>
      <c r="TCP501" s="1"/>
      <c r="TCQ501" s="1"/>
      <c r="TCR501" s="1"/>
      <c r="TCS501" s="1"/>
      <c r="TCT501" s="1"/>
      <c r="TCU501" s="1"/>
      <c r="TCV501" s="1"/>
      <c r="TCW501" s="1"/>
      <c r="TCX501" s="1"/>
      <c r="TCY501" s="1"/>
      <c r="TCZ501" s="1"/>
      <c r="TDA501" s="1"/>
      <c r="TDB501" s="1"/>
      <c r="TDC501" s="1"/>
      <c r="TDD501" s="1"/>
      <c r="TDE501" s="1"/>
      <c r="TDF501" s="1"/>
      <c r="TDG501" s="1"/>
      <c r="TDH501" s="1"/>
      <c r="TDI501" s="1"/>
      <c r="TDJ501" s="1"/>
      <c r="TDK501" s="1"/>
      <c r="TDL501" s="1"/>
      <c r="TDM501" s="1"/>
      <c r="TDN501" s="1"/>
      <c r="TDO501" s="1"/>
      <c r="TDP501" s="1"/>
      <c r="TDQ501" s="1"/>
      <c r="TDR501" s="1"/>
      <c r="TDS501" s="1"/>
      <c r="TDT501" s="1"/>
      <c r="TDU501" s="1"/>
      <c r="TDV501" s="1"/>
      <c r="TDW501" s="1"/>
      <c r="TDX501" s="1"/>
      <c r="TDY501" s="1"/>
      <c r="TDZ501" s="1"/>
      <c r="TEA501" s="1"/>
      <c r="TEB501" s="1"/>
      <c r="TEC501" s="1"/>
      <c r="TED501" s="1"/>
      <c r="TEE501" s="1"/>
      <c r="TEF501" s="1"/>
      <c r="TEG501" s="1"/>
      <c r="TEH501" s="1"/>
      <c r="TEI501" s="1"/>
      <c r="TEJ501" s="1"/>
      <c r="TEK501" s="1"/>
      <c r="TEL501" s="1"/>
      <c r="TEM501" s="1"/>
      <c r="TEN501" s="1"/>
      <c r="TEO501" s="1"/>
      <c r="TEP501" s="1"/>
      <c r="TEQ501" s="1"/>
      <c r="TER501" s="1"/>
      <c r="TES501" s="1"/>
      <c r="TET501" s="1"/>
      <c r="TEU501" s="1"/>
      <c r="TEV501" s="1"/>
      <c r="TEW501" s="1"/>
      <c r="TEX501" s="1"/>
      <c r="TEY501" s="1"/>
      <c r="TEZ501" s="1"/>
      <c r="TFA501" s="1"/>
      <c r="TFB501" s="1"/>
      <c r="TFC501" s="1"/>
      <c r="TFD501" s="1"/>
      <c r="TFE501" s="1"/>
      <c r="TFF501" s="1"/>
      <c r="TFG501" s="1"/>
      <c r="TFH501" s="1"/>
      <c r="TFI501" s="1"/>
      <c r="TFJ501" s="1"/>
      <c r="TFK501" s="1"/>
      <c r="TFL501" s="1"/>
      <c r="TFM501" s="1"/>
      <c r="TFN501" s="1"/>
      <c r="TFO501" s="1"/>
      <c r="TFP501" s="1"/>
      <c r="TFQ501" s="1"/>
      <c r="TFR501" s="1"/>
      <c r="TFS501" s="1"/>
      <c r="TFT501" s="1"/>
      <c r="TFU501" s="1"/>
      <c r="TFV501" s="1"/>
      <c r="TFW501" s="1"/>
      <c r="TFX501" s="1"/>
      <c r="TFY501" s="1"/>
      <c r="TFZ501" s="1"/>
      <c r="TGA501" s="1"/>
      <c r="TGB501" s="1"/>
      <c r="TGC501" s="1"/>
      <c r="TGD501" s="1"/>
      <c r="TGE501" s="1"/>
      <c r="TGF501" s="1"/>
      <c r="TGG501" s="1"/>
      <c r="TGH501" s="1"/>
      <c r="TGI501" s="1"/>
      <c r="TGJ501" s="1"/>
      <c r="TGK501" s="1"/>
      <c r="TGL501" s="1"/>
      <c r="TGM501" s="1"/>
      <c r="TGN501" s="1"/>
      <c r="TGO501" s="1"/>
      <c r="TGP501" s="1"/>
      <c r="TGQ501" s="1"/>
      <c r="TGR501" s="1"/>
      <c r="TGS501" s="1"/>
      <c r="TGT501" s="1"/>
      <c r="TGU501" s="1"/>
      <c r="TGV501" s="1"/>
      <c r="TGW501" s="1"/>
      <c r="TGX501" s="1"/>
      <c r="TGY501" s="1"/>
      <c r="TGZ501" s="1"/>
      <c r="THA501" s="1"/>
      <c r="THB501" s="1"/>
      <c r="THC501" s="1"/>
      <c r="THD501" s="1"/>
      <c r="THE501" s="1"/>
      <c r="THF501" s="1"/>
      <c r="THG501" s="1"/>
      <c r="THH501" s="1"/>
      <c r="THI501" s="1"/>
      <c r="THJ501" s="1"/>
      <c r="THK501" s="1"/>
      <c r="THL501" s="1"/>
      <c r="THM501" s="1"/>
      <c r="THN501" s="1"/>
      <c r="THO501" s="1"/>
      <c r="THP501" s="1"/>
      <c r="THQ501" s="1"/>
      <c r="THR501" s="1"/>
      <c r="THS501" s="1"/>
      <c r="THT501" s="1"/>
      <c r="THU501" s="1"/>
      <c r="THV501" s="1"/>
      <c r="THW501" s="1"/>
      <c r="THX501" s="1"/>
      <c r="THY501" s="1"/>
      <c r="THZ501" s="1"/>
      <c r="TIA501" s="1"/>
      <c r="TIB501" s="1"/>
      <c r="TIC501" s="1"/>
      <c r="TID501" s="1"/>
      <c r="TIE501" s="1"/>
      <c r="TIF501" s="1"/>
      <c r="TIG501" s="1"/>
      <c r="TIH501" s="1"/>
      <c r="TII501" s="1"/>
      <c r="TIJ501" s="1"/>
      <c r="TIK501" s="1"/>
      <c r="TIL501" s="1"/>
      <c r="TIM501" s="1"/>
      <c r="TIN501" s="1"/>
      <c r="TIO501" s="1"/>
      <c r="TIP501" s="1"/>
      <c r="TIQ501" s="1"/>
      <c r="TIR501" s="1"/>
      <c r="TIS501" s="1"/>
      <c r="TIT501" s="1"/>
      <c r="TIU501" s="1"/>
      <c r="TIV501" s="1"/>
      <c r="TIW501" s="1"/>
      <c r="TIX501" s="1"/>
      <c r="TIY501" s="1"/>
      <c r="TIZ501" s="1"/>
      <c r="TJA501" s="1"/>
      <c r="TJB501" s="1"/>
      <c r="TJC501" s="1"/>
      <c r="TJD501" s="1"/>
      <c r="TJE501" s="1"/>
      <c r="TJF501" s="1"/>
      <c r="TJG501" s="1"/>
      <c r="TJH501" s="1"/>
      <c r="TJI501" s="1"/>
      <c r="TJJ501" s="1"/>
      <c r="TJK501" s="1"/>
      <c r="TJL501" s="1"/>
      <c r="TJM501" s="1"/>
      <c r="TJN501" s="1"/>
      <c r="TJO501" s="1"/>
      <c r="TJP501" s="1"/>
      <c r="TJQ501" s="1"/>
      <c r="TJR501" s="1"/>
      <c r="TJS501" s="1"/>
      <c r="TJT501" s="1"/>
      <c r="TJU501" s="1"/>
      <c r="TJV501" s="1"/>
      <c r="TJW501" s="1"/>
      <c r="TJX501" s="1"/>
      <c r="TJY501" s="1"/>
      <c r="TJZ501" s="1"/>
      <c r="TKA501" s="1"/>
      <c r="TKB501" s="1"/>
      <c r="TKC501" s="1"/>
      <c r="TKD501" s="1"/>
      <c r="TKE501" s="1"/>
      <c r="TKF501" s="1"/>
      <c r="TKG501" s="1"/>
      <c r="TKH501" s="1"/>
      <c r="TKI501" s="1"/>
      <c r="TKJ501" s="1"/>
      <c r="TKK501" s="1"/>
      <c r="TKL501" s="1"/>
      <c r="TKM501" s="1"/>
      <c r="TKN501" s="1"/>
      <c r="TKO501" s="1"/>
      <c r="TKP501" s="1"/>
      <c r="TKQ501" s="1"/>
      <c r="TKR501" s="1"/>
      <c r="TKS501" s="1"/>
      <c r="TKT501" s="1"/>
      <c r="TKU501" s="1"/>
      <c r="TKV501" s="1"/>
      <c r="TKW501" s="1"/>
      <c r="TKX501" s="1"/>
      <c r="TKY501" s="1"/>
      <c r="TKZ501" s="1"/>
      <c r="TLA501" s="1"/>
      <c r="TLB501" s="1"/>
      <c r="TLC501" s="1"/>
      <c r="TLD501" s="1"/>
      <c r="TLE501" s="1"/>
      <c r="TLF501" s="1"/>
      <c r="TLG501" s="1"/>
      <c r="TLH501" s="1"/>
      <c r="TLI501" s="1"/>
      <c r="TLJ501" s="1"/>
      <c r="TLK501" s="1"/>
      <c r="TLL501" s="1"/>
      <c r="TLM501" s="1"/>
      <c r="TLN501" s="1"/>
      <c r="TLO501" s="1"/>
      <c r="TLP501" s="1"/>
      <c r="TLQ501" s="1"/>
      <c r="TLR501" s="1"/>
      <c r="TLS501" s="1"/>
      <c r="TLT501" s="1"/>
      <c r="TLU501" s="1"/>
      <c r="TLV501" s="1"/>
      <c r="TLW501" s="1"/>
      <c r="TLX501" s="1"/>
      <c r="TLY501" s="1"/>
      <c r="TLZ501" s="1"/>
      <c r="TMA501" s="1"/>
      <c r="TMB501" s="1"/>
      <c r="TMC501" s="1"/>
      <c r="TMD501" s="1"/>
      <c r="TME501" s="1"/>
      <c r="TMF501" s="1"/>
      <c r="TMG501" s="1"/>
      <c r="TMH501" s="1"/>
      <c r="TMI501" s="1"/>
      <c r="TMJ501" s="1"/>
      <c r="TMK501" s="1"/>
      <c r="TML501" s="1"/>
      <c r="TMM501" s="1"/>
      <c r="TMN501" s="1"/>
      <c r="TMO501" s="1"/>
      <c r="TMP501" s="1"/>
      <c r="TMQ501" s="1"/>
      <c r="TMR501" s="1"/>
      <c r="TMS501" s="1"/>
      <c r="TMT501" s="1"/>
      <c r="TMU501" s="1"/>
      <c r="TMV501" s="1"/>
      <c r="TMW501" s="1"/>
      <c r="TMX501" s="1"/>
      <c r="TMY501" s="1"/>
      <c r="TMZ501" s="1"/>
      <c r="TNA501" s="1"/>
      <c r="TNB501" s="1"/>
      <c r="TNC501" s="1"/>
      <c r="TND501" s="1"/>
      <c r="TNE501" s="1"/>
      <c r="TNF501" s="1"/>
      <c r="TNG501" s="1"/>
      <c r="TNH501" s="1"/>
      <c r="TNI501" s="1"/>
      <c r="TNJ501" s="1"/>
      <c r="TNK501" s="1"/>
      <c r="TNL501" s="1"/>
      <c r="TNM501" s="1"/>
      <c r="TNN501" s="1"/>
      <c r="TNO501" s="1"/>
      <c r="TNP501" s="1"/>
      <c r="TNQ501" s="1"/>
      <c r="TNR501" s="1"/>
      <c r="TNS501" s="1"/>
      <c r="TNT501" s="1"/>
      <c r="TNU501" s="1"/>
      <c r="TNV501" s="1"/>
      <c r="TNW501" s="1"/>
      <c r="TNX501" s="1"/>
      <c r="TNY501" s="1"/>
      <c r="TNZ501" s="1"/>
      <c r="TOA501" s="1"/>
      <c r="TOB501" s="1"/>
      <c r="TOC501" s="1"/>
      <c r="TOD501" s="1"/>
      <c r="TOE501" s="1"/>
      <c r="TOF501" s="1"/>
      <c r="TOG501" s="1"/>
      <c r="TOH501" s="1"/>
      <c r="TOI501" s="1"/>
      <c r="TOJ501" s="1"/>
      <c r="TOK501" s="1"/>
      <c r="TOL501" s="1"/>
      <c r="TOM501" s="1"/>
      <c r="TON501" s="1"/>
      <c r="TOO501" s="1"/>
      <c r="TOP501" s="1"/>
      <c r="TOQ501" s="1"/>
      <c r="TOR501" s="1"/>
      <c r="TOS501" s="1"/>
      <c r="TOT501" s="1"/>
      <c r="TOU501" s="1"/>
      <c r="TOV501" s="1"/>
      <c r="TOW501" s="1"/>
      <c r="TOX501" s="1"/>
      <c r="TOY501" s="1"/>
      <c r="TOZ501" s="1"/>
      <c r="TPA501" s="1"/>
      <c r="TPB501" s="1"/>
      <c r="TPC501" s="1"/>
      <c r="TPD501" s="1"/>
      <c r="TPE501" s="1"/>
      <c r="TPF501" s="1"/>
      <c r="TPG501" s="1"/>
      <c r="TPH501" s="1"/>
      <c r="TPI501" s="1"/>
      <c r="TPJ501" s="1"/>
      <c r="TPK501" s="1"/>
      <c r="TPL501" s="1"/>
      <c r="TPM501" s="1"/>
      <c r="TPN501" s="1"/>
      <c r="TPO501" s="1"/>
      <c r="TPP501" s="1"/>
      <c r="TPQ501" s="1"/>
      <c r="TPR501" s="1"/>
      <c r="TPS501" s="1"/>
      <c r="TPT501" s="1"/>
      <c r="TPU501" s="1"/>
      <c r="TPV501" s="1"/>
      <c r="TPW501" s="1"/>
      <c r="TPX501" s="1"/>
      <c r="TPY501" s="1"/>
      <c r="TPZ501" s="1"/>
      <c r="TQA501" s="1"/>
      <c r="TQB501" s="1"/>
      <c r="TQC501" s="1"/>
      <c r="TQD501" s="1"/>
      <c r="TQE501" s="1"/>
      <c r="TQF501" s="1"/>
      <c r="TQG501" s="1"/>
      <c r="TQH501" s="1"/>
      <c r="TQI501" s="1"/>
      <c r="TQJ501" s="1"/>
      <c r="TQK501" s="1"/>
      <c r="TQL501" s="1"/>
      <c r="TQM501" s="1"/>
      <c r="TQN501" s="1"/>
      <c r="TQO501" s="1"/>
      <c r="TQP501" s="1"/>
      <c r="TQQ501" s="1"/>
      <c r="TQR501" s="1"/>
      <c r="TQS501" s="1"/>
      <c r="TQT501" s="1"/>
      <c r="TQU501" s="1"/>
      <c r="TQV501" s="1"/>
      <c r="TQW501" s="1"/>
      <c r="TQX501" s="1"/>
      <c r="TQY501" s="1"/>
      <c r="TQZ501" s="1"/>
      <c r="TRA501" s="1"/>
      <c r="TRB501" s="1"/>
      <c r="TRC501" s="1"/>
      <c r="TRD501" s="1"/>
      <c r="TRE501" s="1"/>
      <c r="TRF501" s="1"/>
      <c r="TRG501" s="1"/>
      <c r="TRH501" s="1"/>
      <c r="TRI501" s="1"/>
      <c r="TRJ501" s="1"/>
      <c r="TRK501" s="1"/>
      <c r="TRL501" s="1"/>
      <c r="TRM501" s="1"/>
      <c r="TRN501" s="1"/>
      <c r="TRO501" s="1"/>
      <c r="TRP501" s="1"/>
      <c r="TRQ501" s="1"/>
      <c r="TRR501" s="1"/>
      <c r="TRS501" s="1"/>
      <c r="TRT501" s="1"/>
      <c r="TRU501" s="1"/>
      <c r="TRV501" s="1"/>
      <c r="TRW501" s="1"/>
      <c r="TRX501" s="1"/>
      <c r="TRY501" s="1"/>
      <c r="TRZ501" s="1"/>
      <c r="TSA501" s="1"/>
      <c r="TSB501" s="1"/>
      <c r="TSC501" s="1"/>
      <c r="TSD501" s="1"/>
      <c r="TSE501" s="1"/>
      <c r="TSF501" s="1"/>
      <c r="TSG501" s="1"/>
      <c r="TSH501" s="1"/>
      <c r="TSI501" s="1"/>
      <c r="TSJ501" s="1"/>
      <c r="TSK501" s="1"/>
      <c r="TSL501" s="1"/>
      <c r="TSM501" s="1"/>
      <c r="TSN501" s="1"/>
      <c r="TSO501" s="1"/>
      <c r="TSP501" s="1"/>
      <c r="TSQ501" s="1"/>
      <c r="TSR501" s="1"/>
      <c r="TSS501" s="1"/>
      <c r="TST501" s="1"/>
      <c r="TSU501" s="1"/>
      <c r="TSV501" s="1"/>
      <c r="TSW501" s="1"/>
      <c r="TSX501" s="1"/>
      <c r="TSY501" s="1"/>
      <c r="TSZ501" s="1"/>
      <c r="TTA501" s="1"/>
      <c r="TTB501" s="1"/>
      <c r="TTC501" s="1"/>
      <c r="TTD501" s="1"/>
      <c r="TTE501" s="1"/>
      <c r="TTF501" s="1"/>
      <c r="TTG501" s="1"/>
      <c r="TTH501" s="1"/>
      <c r="TTI501" s="1"/>
      <c r="TTJ501" s="1"/>
      <c r="TTK501" s="1"/>
      <c r="TTL501" s="1"/>
      <c r="TTM501" s="1"/>
      <c r="TTN501" s="1"/>
      <c r="TTO501" s="1"/>
      <c r="TTP501" s="1"/>
      <c r="TTQ501" s="1"/>
      <c r="TTR501" s="1"/>
      <c r="TTS501" s="1"/>
      <c r="TTT501" s="1"/>
      <c r="TTU501" s="1"/>
      <c r="TTV501" s="1"/>
      <c r="TTW501" s="1"/>
      <c r="TTX501" s="1"/>
      <c r="TTY501" s="1"/>
      <c r="TTZ501" s="1"/>
      <c r="TUA501" s="1"/>
      <c r="TUB501" s="1"/>
      <c r="TUC501" s="1"/>
      <c r="TUD501" s="1"/>
      <c r="TUE501" s="1"/>
      <c r="TUF501" s="1"/>
      <c r="TUG501" s="1"/>
      <c r="TUH501" s="1"/>
      <c r="TUI501" s="1"/>
      <c r="TUJ501" s="1"/>
      <c r="TUK501" s="1"/>
      <c r="TUL501" s="1"/>
      <c r="TUM501" s="1"/>
      <c r="TUN501" s="1"/>
      <c r="TUO501" s="1"/>
      <c r="TUP501" s="1"/>
      <c r="TUQ501" s="1"/>
      <c r="TUR501" s="1"/>
      <c r="TUS501" s="1"/>
      <c r="TUT501" s="1"/>
      <c r="TUU501" s="1"/>
      <c r="TUV501" s="1"/>
      <c r="TUW501" s="1"/>
      <c r="TUX501" s="1"/>
      <c r="TUY501" s="1"/>
      <c r="TUZ501" s="1"/>
      <c r="TVA501" s="1"/>
      <c r="TVB501" s="1"/>
      <c r="TVC501" s="1"/>
      <c r="TVD501" s="1"/>
      <c r="TVE501" s="1"/>
      <c r="TVF501" s="1"/>
      <c r="TVG501" s="1"/>
      <c r="TVH501" s="1"/>
      <c r="TVI501" s="1"/>
      <c r="TVJ501" s="1"/>
      <c r="TVK501" s="1"/>
      <c r="TVL501" s="1"/>
      <c r="TVM501" s="1"/>
      <c r="TVN501" s="1"/>
      <c r="TVO501" s="1"/>
      <c r="TVP501" s="1"/>
      <c r="TVQ501" s="1"/>
      <c r="TVR501" s="1"/>
      <c r="TVS501" s="1"/>
      <c r="TVT501" s="1"/>
      <c r="TVU501" s="1"/>
      <c r="TVV501" s="1"/>
      <c r="TVW501" s="1"/>
      <c r="TVX501" s="1"/>
      <c r="TVY501" s="1"/>
      <c r="TVZ501" s="1"/>
      <c r="TWA501" s="1"/>
      <c r="TWB501" s="1"/>
      <c r="TWC501" s="1"/>
      <c r="TWD501" s="1"/>
      <c r="TWE501" s="1"/>
      <c r="TWF501" s="1"/>
      <c r="TWG501" s="1"/>
      <c r="TWH501" s="1"/>
      <c r="TWI501" s="1"/>
      <c r="TWJ501" s="1"/>
      <c r="TWK501" s="1"/>
      <c r="TWL501" s="1"/>
      <c r="TWM501" s="1"/>
      <c r="TWN501" s="1"/>
      <c r="TWO501" s="1"/>
      <c r="TWP501" s="1"/>
      <c r="TWQ501" s="1"/>
      <c r="TWR501" s="1"/>
      <c r="TWS501" s="1"/>
      <c r="TWT501" s="1"/>
      <c r="TWU501" s="1"/>
      <c r="TWV501" s="1"/>
      <c r="TWW501" s="1"/>
      <c r="TWX501" s="1"/>
      <c r="TWY501" s="1"/>
      <c r="TWZ501" s="1"/>
      <c r="TXA501" s="1"/>
      <c r="TXB501" s="1"/>
      <c r="TXC501" s="1"/>
      <c r="TXD501" s="1"/>
      <c r="TXE501" s="1"/>
      <c r="TXF501" s="1"/>
      <c r="TXG501" s="1"/>
      <c r="TXH501" s="1"/>
      <c r="TXI501" s="1"/>
      <c r="TXJ501" s="1"/>
      <c r="TXK501" s="1"/>
      <c r="TXL501" s="1"/>
      <c r="TXM501" s="1"/>
      <c r="TXN501" s="1"/>
      <c r="TXO501" s="1"/>
      <c r="TXP501" s="1"/>
      <c r="TXQ501" s="1"/>
      <c r="TXR501" s="1"/>
      <c r="TXS501" s="1"/>
      <c r="TXT501" s="1"/>
      <c r="TXU501" s="1"/>
      <c r="TXV501" s="1"/>
      <c r="TXW501" s="1"/>
      <c r="TXX501" s="1"/>
      <c r="TXY501" s="1"/>
      <c r="TXZ501" s="1"/>
      <c r="TYA501" s="1"/>
      <c r="TYB501" s="1"/>
      <c r="TYC501" s="1"/>
      <c r="TYD501" s="1"/>
      <c r="TYE501" s="1"/>
      <c r="TYF501" s="1"/>
      <c r="TYG501" s="1"/>
      <c r="TYH501" s="1"/>
      <c r="TYI501" s="1"/>
      <c r="TYJ501" s="1"/>
      <c r="TYK501" s="1"/>
      <c r="TYL501" s="1"/>
      <c r="TYM501" s="1"/>
      <c r="TYN501" s="1"/>
      <c r="TYO501" s="1"/>
      <c r="TYP501" s="1"/>
      <c r="TYQ501" s="1"/>
      <c r="TYR501" s="1"/>
      <c r="TYS501" s="1"/>
      <c r="TYT501" s="1"/>
      <c r="TYU501" s="1"/>
      <c r="TYV501" s="1"/>
      <c r="TYW501" s="1"/>
      <c r="TYX501" s="1"/>
      <c r="TYY501" s="1"/>
      <c r="TYZ501" s="1"/>
      <c r="TZA501" s="1"/>
      <c r="TZB501" s="1"/>
      <c r="TZC501" s="1"/>
      <c r="TZD501" s="1"/>
      <c r="TZE501" s="1"/>
      <c r="TZF501" s="1"/>
      <c r="TZG501" s="1"/>
      <c r="TZH501" s="1"/>
      <c r="TZI501" s="1"/>
      <c r="TZJ501" s="1"/>
      <c r="TZK501" s="1"/>
      <c r="TZL501" s="1"/>
      <c r="TZM501" s="1"/>
      <c r="TZN501" s="1"/>
      <c r="TZO501" s="1"/>
      <c r="TZP501" s="1"/>
      <c r="TZQ501" s="1"/>
      <c r="TZR501" s="1"/>
      <c r="TZS501" s="1"/>
      <c r="TZT501" s="1"/>
      <c r="TZU501" s="1"/>
      <c r="TZV501" s="1"/>
      <c r="TZW501" s="1"/>
      <c r="TZX501" s="1"/>
      <c r="TZY501" s="1"/>
      <c r="TZZ501" s="1"/>
      <c r="UAA501" s="1"/>
      <c r="UAB501" s="1"/>
      <c r="UAC501" s="1"/>
      <c r="UAD501" s="1"/>
      <c r="UAE501" s="1"/>
      <c r="UAF501" s="1"/>
      <c r="UAG501" s="1"/>
      <c r="UAH501" s="1"/>
      <c r="UAI501" s="1"/>
      <c r="UAJ501" s="1"/>
      <c r="UAK501" s="1"/>
      <c r="UAL501" s="1"/>
      <c r="UAM501" s="1"/>
      <c r="UAN501" s="1"/>
      <c r="UAO501" s="1"/>
      <c r="UAP501" s="1"/>
      <c r="UAQ501" s="1"/>
      <c r="UAR501" s="1"/>
      <c r="UAS501" s="1"/>
      <c r="UAT501" s="1"/>
      <c r="UAU501" s="1"/>
      <c r="UAV501" s="1"/>
      <c r="UAW501" s="1"/>
      <c r="UAX501" s="1"/>
      <c r="UAY501" s="1"/>
      <c r="UAZ501" s="1"/>
      <c r="UBA501" s="1"/>
      <c r="UBB501" s="1"/>
      <c r="UBC501" s="1"/>
      <c r="UBD501" s="1"/>
      <c r="UBE501" s="1"/>
      <c r="UBF501" s="1"/>
      <c r="UBG501" s="1"/>
      <c r="UBH501" s="1"/>
      <c r="UBI501" s="1"/>
      <c r="UBJ501" s="1"/>
      <c r="UBK501" s="1"/>
      <c r="UBL501" s="1"/>
      <c r="UBM501" s="1"/>
      <c r="UBN501" s="1"/>
      <c r="UBO501" s="1"/>
      <c r="UBP501" s="1"/>
      <c r="UBQ501" s="1"/>
      <c r="UBR501" s="1"/>
      <c r="UBS501" s="1"/>
      <c r="UBT501" s="1"/>
      <c r="UBU501" s="1"/>
      <c r="UBV501" s="1"/>
      <c r="UBW501" s="1"/>
      <c r="UBX501" s="1"/>
      <c r="UBY501" s="1"/>
      <c r="UBZ501" s="1"/>
      <c r="UCA501" s="1"/>
      <c r="UCB501" s="1"/>
      <c r="UCC501" s="1"/>
      <c r="UCD501" s="1"/>
      <c r="UCE501" s="1"/>
      <c r="UCF501" s="1"/>
      <c r="UCG501" s="1"/>
      <c r="UCH501" s="1"/>
      <c r="UCI501" s="1"/>
      <c r="UCJ501" s="1"/>
      <c r="UCK501" s="1"/>
      <c r="UCL501" s="1"/>
      <c r="UCM501" s="1"/>
      <c r="UCN501" s="1"/>
      <c r="UCO501" s="1"/>
      <c r="UCP501" s="1"/>
      <c r="UCQ501" s="1"/>
      <c r="UCR501" s="1"/>
      <c r="UCS501" s="1"/>
      <c r="UCT501" s="1"/>
      <c r="UCU501" s="1"/>
      <c r="UCV501" s="1"/>
      <c r="UCW501" s="1"/>
      <c r="UCX501" s="1"/>
      <c r="UCY501" s="1"/>
      <c r="UCZ501" s="1"/>
      <c r="UDA501" s="1"/>
      <c r="UDB501" s="1"/>
      <c r="UDC501" s="1"/>
      <c r="UDD501" s="1"/>
      <c r="UDE501" s="1"/>
      <c r="UDF501" s="1"/>
      <c r="UDG501" s="1"/>
      <c r="UDH501" s="1"/>
      <c r="UDI501" s="1"/>
      <c r="UDJ501" s="1"/>
      <c r="UDK501" s="1"/>
      <c r="UDL501" s="1"/>
      <c r="UDM501" s="1"/>
      <c r="UDN501" s="1"/>
      <c r="UDO501" s="1"/>
      <c r="UDP501" s="1"/>
      <c r="UDQ501" s="1"/>
      <c r="UDR501" s="1"/>
      <c r="UDS501" s="1"/>
      <c r="UDT501" s="1"/>
      <c r="UDU501" s="1"/>
      <c r="UDV501" s="1"/>
      <c r="UDW501" s="1"/>
      <c r="UDX501" s="1"/>
      <c r="UDY501" s="1"/>
      <c r="UDZ501" s="1"/>
      <c r="UEA501" s="1"/>
      <c r="UEB501" s="1"/>
      <c r="UEC501" s="1"/>
      <c r="UED501" s="1"/>
      <c r="UEE501" s="1"/>
      <c r="UEF501" s="1"/>
      <c r="UEG501" s="1"/>
      <c r="UEH501" s="1"/>
      <c r="UEI501" s="1"/>
      <c r="UEJ501" s="1"/>
      <c r="UEK501" s="1"/>
      <c r="UEL501" s="1"/>
      <c r="UEM501" s="1"/>
      <c r="UEN501" s="1"/>
      <c r="UEO501" s="1"/>
      <c r="UEP501" s="1"/>
      <c r="UEQ501" s="1"/>
      <c r="UER501" s="1"/>
      <c r="UES501" s="1"/>
      <c r="UET501" s="1"/>
      <c r="UEU501" s="1"/>
      <c r="UEV501" s="1"/>
      <c r="UEW501" s="1"/>
      <c r="UEX501" s="1"/>
      <c r="UEY501" s="1"/>
      <c r="UEZ501" s="1"/>
      <c r="UFA501" s="1"/>
      <c r="UFB501" s="1"/>
      <c r="UFC501" s="1"/>
      <c r="UFD501" s="1"/>
      <c r="UFE501" s="1"/>
      <c r="UFF501" s="1"/>
      <c r="UFG501" s="1"/>
      <c r="UFH501" s="1"/>
      <c r="UFI501" s="1"/>
      <c r="UFJ501" s="1"/>
      <c r="UFK501" s="1"/>
      <c r="UFL501" s="1"/>
      <c r="UFM501" s="1"/>
      <c r="UFN501" s="1"/>
      <c r="UFO501" s="1"/>
      <c r="UFP501" s="1"/>
      <c r="UFQ501" s="1"/>
      <c r="UFR501" s="1"/>
      <c r="UFS501" s="1"/>
      <c r="UFT501" s="1"/>
      <c r="UFU501" s="1"/>
      <c r="UFV501" s="1"/>
      <c r="UFW501" s="1"/>
      <c r="UFX501" s="1"/>
      <c r="UFY501" s="1"/>
      <c r="UFZ501" s="1"/>
      <c r="UGA501" s="1"/>
      <c r="UGB501" s="1"/>
      <c r="UGC501" s="1"/>
      <c r="UGD501" s="1"/>
      <c r="UGE501" s="1"/>
      <c r="UGF501" s="1"/>
      <c r="UGG501" s="1"/>
      <c r="UGH501" s="1"/>
      <c r="UGI501" s="1"/>
      <c r="UGJ501" s="1"/>
      <c r="UGK501" s="1"/>
      <c r="UGL501" s="1"/>
      <c r="UGM501" s="1"/>
      <c r="UGN501" s="1"/>
      <c r="UGO501" s="1"/>
      <c r="UGP501" s="1"/>
      <c r="UGQ501" s="1"/>
      <c r="UGR501" s="1"/>
      <c r="UGS501" s="1"/>
      <c r="UGT501" s="1"/>
      <c r="UGU501" s="1"/>
      <c r="UGV501" s="1"/>
      <c r="UGW501" s="1"/>
      <c r="UGX501" s="1"/>
      <c r="UGY501" s="1"/>
      <c r="UGZ501" s="1"/>
      <c r="UHA501" s="1"/>
      <c r="UHB501" s="1"/>
      <c r="UHC501" s="1"/>
      <c r="UHD501" s="1"/>
      <c r="UHE501" s="1"/>
      <c r="UHF501" s="1"/>
      <c r="UHG501" s="1"/>
      <c r="UHH501" s="1"/>
      <c r="UHI501" s="1"/>
      <c r="UHJ501" s="1"/>
      <c r="UHK501" s="1"/>
      <c r="UHL501" s="1"/>
      <c r="UHM501" s="1"/>
      <c r="UHN501" s="1"/>
      <c r="UHO501" s="1"/>
      <c r="UHP501" s="1"/>
      <c r="UHQ501" s="1"/>
      <c r="UHR501" s="1"/>
      <c r="UHS501" s="1"/>
      <c r="UHT501" s="1"/>
      <c r="UHU501" s="1"/>
      <c r="UHV501" s="1"/>
      <c r="UHW501" s="1"/>
      <c r="UHX501" s="1"/>
      <c r="UHY501" s="1"/>
      <c r="UHZ501" s="1"/>
      <c r="UIA501" s="1"/>
      <c r="UIB501" s="1"/>
      <c r="UIC501" s="1"/>
      <c r="UID501" s="1"/>
      <c r="UIE501" s="1"/>
      <c r="UIF501" s="1"/>
      <c r="UIG501" s="1"/>
      <c r="UIH501" s="1"/>
      <c r="UII501" s="1"/>
      <c r="UIJ501" s="1"/>
      <c r="UIK501" s="1"/>
      <c r="UIL501" s="1"/>
      <c r="UIM501" s="1"/>
      <c r="UIN501" s="1"/>
      <c r="UIO501" s="1"/>
      <c r="UIP501" s="1"/>
      <c r="UIQ501" s="1"/>
      <c r="UIR501" s="1"/>
      <c r="UIS501" s="1"/>
      <c r="UIT501" s="1"/>
      <c r="UIU501" s="1"/>
      <c r="UIV501" s="1"/>
      <c r="UIW501" s="1"/>
      <c r="UIX501" s="1"/>
      <c r="UIY501" s="1"/>
      <c r="UIZ501" s="1"/>
      <c r="UJA501" s="1"/>
      <c r="UJB501" s="1"/>
      <c r="UJC501" s="1"/>
      <c r="UJD501" s="1"/>
      <c r="UJE501" s="1"/>
      <c r="UJF501" s="1"/>
      <c r="UJG501" s="1"/>
      <c r="UJH501" s="1"/>
      <c r="UJI501" s="1"/>
      <c r="UJJ501" s="1"/>
      <c r="UJK501" s="1"/>
      <c r="UJL501" s="1"/>
      <c r="UJM501" s="1"/>
      <c r="UJN501" s="1"/>
      <c r="UJO501" s="1"/>
      <c r="UJP501" s="1"/>
      <c r="UJQ501" s="1"/>
      <c r="UJR501" s="1"/>
      <c r="UJS501" s="1"/>
      <c r="UJT501" s="1"/>
      <c r="UJU501" s="1"/>
      <c r="UJV501" s="1"/>
      <c r="UJW501" s="1"/>
      <c r="UJX501" s="1"/>
      <c r="UJY501" s="1"/>
      <c r="UJZ501" s="1"/>
      <c r="UKA501" s="1"/>
      <c r="UKB501" s="1"/>
      <c r="UKC501" s="1"/>
      <c r="UKD501" s="1"/>
      <c r="UKE501" s="1"/>
      <c r="UKF501" s="1"/>
      <c r="UKG501" s="1"/>
      <c r="UKH501" s="1"/>
      <c r="UKI501" s="1"/>
      <c r="UKJ501" s="1"/>
      <c r="UKK501" s="1"/>
      <c r="UKL501" s="1"/>
      <c r="UKM501" s="1"/>
      <c r="UKN501" s="1"/>
      <c r="UKO501" s="1"/>
      <c r="UKP501" s="1"/>
      <c r="UKQ501" s="1"/>
      <c r="UKR501" s="1"/>
      <c r="UKS501" s="1"/>
      <c r="UKT501" s="1"/>
      <c r="UKU501" s="1"/>
      <c r="UKV501" s="1"/>
      <c r="UKW501" s="1"/>
      <c r="UKX501" s="1"/>
      <c r="UKY501" s="1"/>
      <c r="UKZ501" s="1"/>
      <c r="ULA501" s="1"/>
      <c r="ULB501" s="1"/>
      <c r="ULC501" s="1"/>
      <c r="ULD501" s="1"/>
      <c r="ULE501" s="1"/>
      <c r="ULF501" s="1"/>
      <c r="ULG501" s="1"/>
      <c r="ULH501" s="1"/>
      <c r="ULI501" s="1"/>
      <c r="ULJ501" s="1"/>
      <c r="ULK501" s="1"/>
      <c r="ULL501" s="1"/>
      <c r="ULM501" s="1"/>
      <c r="ULN501" s="1"/>
      <c r="ULO501" s="1"/>
      <c r="ULP501" s="1"/>
      <c r="ULQ501" s="1"/>
      <c r="ULR501" s="1"/>
      <c r="ULS501" s="1"/>
      <c r="ULT501" s="1"/>
      <c r="ULU501" s="1"/>
      <c r="ULV501" s="1"/>
      <c r="ULW501" s="1"/>
      <c r="ULX501" s="1"/>
      <c r="ULY501" s="1"/>
      <c r="ULZ501" s="1"/>
      <c r="UMA501" s="1"/>
      <c r="UMB501" s="1"/>
      <c r="UMC501" s="1"/>
      <c r="UMD501" s="1"/>
      <c r="UME501" s="1"/>
      <c r="UMF501" s="1"/>
      <c r="UMG501" s="1"/>
      <c r="UMH501" s="1"/>
      <c r="UMI501" s="1"/>
      <c r="UMJ501" s="1"/>
      <c r="UMK501" s="1"/>
      <c r="UML501" s="1"/>
      <c r="UMM501" s="1"/>
      <c r="UMN501" s="1"/>
      <c r="UMO501" s="1"/>
      <c r="UMP501" s="1"/>
      <c r="UMQ501" s="1"/>
      <c r="UMR501" s="1"/>
      <c r="UMS501" s="1"/>
      <c r="UMT501" s="1"/>
      <c r="UMU501" s="1"/>
      <c r="UMV501" s="1"/>
      <c r="UMW501" s="1"/>
      <c r="UMX501" s="1"/>
      <c r="UMY501" s="1"/>
      <c r="UMZ501" s="1"/>
      <c r="UNA501" s="1"/>
      <c r="UNB501" s="1"/>
      <c r="UNC501" s="1"/>
      <c r="UND501" s="1"/>
      <c r="UNE501" s="1"/>
      <c r="UNF501" s="1"/>
      <c r="UNG501" s="1"/>
      <c r="UNH501" s="1"/>
      <c r="UNI501" s="1"/>
      <c r="UNJ501" s="1"/>
      <c r="UNK501" s="1"/>
      <c r="UNL501" s="1"/>
      <c r="UNM501" s="1"/>
      <c r="UNN501" s="1"/>
      <c r="UNO501" s="1"/>
      <c r="UNP501" s="1"/>
      <c r="UNQ501" s="1"/>
      <c r="UNR501" s="1"/>
      <c r="UNS501" s="1"/>
      <c r="UNT501" s="1"/>
      <c r="UNU501" s="1"/>
      <c r="UNV501" s="1"/>
      <c r="UNW501" s="1"/>
      <c r="UNX501" s="1"/>
      <c r="UNY501" s="1"/>
      <c r="UNZ501" s="1"/>
      <c r="UOA501" s="1"/>
      <c r="UOB501" s="1"/>
      <c r="UOC501" s="1"/>
      <c r="UOD501" s="1"/>
      <c r="UOE501" s="1"/>
      <c r="UOF501" s="1"/>
      <c r="UOG501" s="1"/>
      <c r="UOH501" s="1"/>
      <c r="UOI501" s="1"/>
      <c r="UOJ501" s="1"/>
      <c r="UOK501" s="1"/>
      <c r="UOL501" s="1"/>
      <c r="UOM501" s="1"/>
      <c r="UON501" s="1"/>
      <c r="UOO501" s="1"/>
      <c r="UOP501" s="1"/>
      <c r="UOQ501" s="1"/>
      <c r="UOR501" s="1"/>
      <c r="UOS501" s="1"/>
      <c r="UOT501" s="1"/>
      <c r="UOU501" s="1"/>
      <c r="UOV501" s="1"/>
      <c r="UOW501" s="1"/>
      <c r="UOX501" s="1"/>
      <c r="UOY501" s="1"/>
      <c r="UOZ501" s="1"/>
      <c r="UPA501" s="1"/>
      <c r="UPB501" s="1"/>
      <c r="UPC501" s="1"/>
      <c r="UPD501" s="1"/>
      <c r="UPE501" s="1"/>
      <c r="UPF501" s="1"/>
      <c r="UPG501" s="1"/>
      <c r="UPH501" s="1"/>
      <c r="UPI501" s="1"/>
      <c r="UPJ501" s="1"/>
      <c r="UPK501" s="1"/>
      <c r="UPL501" s="1"/>
      <c r="UPM501" s="1"/>
      <c r="UPN501" s="1"/>
      <c r="UPO501" s="1"/>
      <c r="UPP501" s="1"/>
      <c r="UPQ501" s="1"/>
      <c r="UPR501" s="1"/>
      <c r="UPS501" s="1"/>
      <c r="UPT501" s="1"/>
      <c r="UPU501" s="1"/>
      <c r="UPV501" s="1"/>
      <c r="UPW501" s="1"/>
      <c r="UPX501" s="1"/>
      <c r="UPY501" s="1"/>
      <c r="UPZ501" s="1"/>
      <c r="UQA501" s="1"/>
      <c r="UQB501" s="1"/>
      <c r="UQC501" s="1"/>
      <c r="UQD501" s="1"/>
      <c r="UQE501" s="1"/>
      <c r="UQF501" s="1"/>
      <c r="UQG501" s="1"/>
      <c r="UQH501" s="1"/>
      <c r="UQI501" s="1"/>
      <c r="UQJ501" s="1"/>
      <c r="UQK501" s="1"/>
      <c r="UQL501" s="1"/>
      <c r="UQM501" s="1"/>
      <c r="UQN501" s="1"/>
      <c r="UQO501" s="1"/>
      <c r="UQP501" s="1"/>
      <c r="UQQ501" s="1"/>
      <c r="UQR501" s="1"/>
      <c r="UQS501" s="1"/>
      <c r="UQT501" s="1"/>
      <c r="UQU501" s="1"/>
      <c r="UQV501" s="1"/>
      <c r="UQW501" s="1"/>
      <c r="UQX501" s="1"/>
      <c r="UQY501" s="1"/>
      <c r="UQZ501" s="1"/>
      <c r="URA501" s="1"/>
      <c r="URB501" s="1"/>
      <c r="URC501" s="1"/>
      <c r="URD501" s="1"/>
      <c r="URE501" s="1"/>
      <c r="URF501" s="1"/>
      <c r="URG501" s="1"/>
      <c r="URH501" s="1"/>
      <c r="URI501" s="1"/>
      <c r="URJ501" s="1"/>
      <c r="URK501" s="1"/>
      <c r="URL501" s="1"/>
      <c r="URM501" s="1"/>
      <c r="URN501" s="1"/>
      <c r="URO501" s="1"/>
      <c r="URP501" s="1"/>
      <c r="URQ501" s="1"/>
      <c r="URR501" s="1"/>
      <c r="URS501" s="1"/>
      <c r="URT501" s="1"/>
      <c r="URU501" s="1"/>
      <c r="URV501" s="1"/>
      <c r="URW501" s="1"/>
      <c r="URX501" s="1"/>
      <c r="URY501" s="1"/>
      <c r="URZ501" s="1"/>
      <c r="USA501" s="1"/>
      <c r="USB501" s="1"/>
      <c r="USC501" s="1"/>
      <c r="USD501" s="1"/>
      <c r="USE501" s="1"/>
      <c r="USF501" s="1"/>
      <c r="USG501" s="1"/>
      <c r="USH501" s="1"/>
      <c r="USI501" s="1"/>
      <c r="USJ501" s="1"/>
      <c r="USK501" s="1"/>
      <c r="USL501" s="1"/>
      <c r="USM501" s="1"/>
      <c r="USN501" s="1"/>
      <c r="USO501" s="1"/>
      <c r="USP501" s="1"/>
      <c r="USQ501" s="1"/>
      <c r="USR501" s="1"/>
      <c r="USS501" s="1"/>
      <c r="UST501" s="1"/>
      <c r="USU501" s="1"/>
      <c r="USV501" s="1"/>
      <c r="USW501" s="1"/>
      <c r="USX501" s="1"/>
      <c r="USY501" s="1"/>
      <c r="USZ501" s="1"/>
      <c r="UTA501" s="1"/>
      <c r="UTB501" s="1"/>
      <c r="UTC501" s="1"/>
      <c r="UTD501" s="1"/>
      <c r="UTE501" s="1"/>
      <c r="UTF501" s="1"/>
      <c r="UTG501" s="1"/>
      <c r="UTH501" s="1"/>
      <c r="UTI501" s="1"/>
      <c r="UTJ501" s="1"/>
      <c r="UTK501" s="1"/>
      <c r="UTL501" s="1"/>
      <c r="UTM501" s="1"/>
      <c r="UTN501" s="1"/>
      <c r="UTO501" s="1"/>
      <c r="UTP501" s="1"/>
      <c r="UTQ501" s="1"/>
      <c r="UTR501" s="1"/>
      <c r="UTS501" s="1"/>
      <c r="UTT501" s="1"/>
      <c r="UTU501" s="1"/>
      <c r="UTV501" s="1"/>
      <c r="UTW501" s="1"/>
      <c r="UTX501" s="1"/>
      <c r="UTY501" s="1"/>
      <c r="UTZ501" s="1"/>
      <c r="UUA501" s="1"/>
      <c r="UUB501" s="1"/>
      <c r="UUC501" s="1"/>
      <c r="UUD501" s="1"/>
      <c r="UUE501" s="1"/>
      <c r="UUF501" s="1"/>
      <c r="UUG501" s="1"/>
      <c r="UUH501" s="1"/>
      <c r="UUI501" s="1"/>
      <c r="UUJ501" s="1"/>
      <c r="UUK501" s="1"/>
      <c r="UUL501" s="1"/>
      <c r="UUM501" s="1"/>
      <c r="UUN501" s="1"/>
      <c r="UUO501" s="1"/>
      <c r="UUP501" s="1"/>
      <c r="UUQ501" s="1"/>
      <c r="UUR501" s="1"/>
      <c r="UUS501" s="1"/>
      <c r="UUT501" s="1"/>
      <c r="UUU501" s="1"/>
      <c r="UUV501" s="1"/>
      <c r="UUW501" s="1"/>
      <c r="UUX501" s="1"/>
      <c r="UUY501" s="1"/>
      <c r="UUZ501" s="1"/>
      <c r="UVA501" s="1"/>
      <c r="UVB501" s="1"/>
      <c r="UVC501" s="1"/>
      <c r="UVD501" s="1"/>
      <c r="UVE501" s="1"/>
      <c r="UVF501" s="1"/>
      <c r="UVG501" s="1"/>
      <c r="UVH501" s="1"/>
      <c r="UVI501" s="1"/>
      <c r="UVJ501" s="1"/>
      <c r="UVK501" s="1"/>
      <c r="UVL501" s="1"/>
      <c r="UVM501" s="1"/>
      <c r="UVN501" s="1"/>
      <c r="UVO501" s="1"/>
      <c r="UVP501" s="1"/>
      <c r="UVQ501" s="1"/>
      <c r="UVR501" s="1"/>
      <c r="UVS501" s="1"/>
      <c r="UVT501" s="1"/>
      <c r="UVU501" s="1"/>
      <c r="UVV501" s="1"/>
      <c r="UVW501" s="1"/>
      <c r="UVX501" s="1"/>
      <c r="UVY501" s="1"/>
      <c r="UVZ501" s="1"/>
      <c r="UWA501" s="1"/>
      <c r="UWB501" s="1"/>
      <c r="UWC501" s="1"/>
      <c r="UWD501" s="1"/>
      <c r="UWE501" s="1"/>
      <c r="UWF501" s="1"/>
      <c r="UWG501" s="1"/>
      <c r="UWH501" s="1"/>
      <c r="UWI501" s="1"/>
      <c r="UWJ501" s="1"/>
      <c r="UWK501" s="1"/>
      <c r="UWL501" s="1"/>
      <c r="UWM501" s="1"/>
      <c r="UWN501" s="1"/>
      <c r="UWO501" s="1"/>
      <c r="UWP501" s="1"/>
      <c r="UWQ501" s="1"/>
      <c r="UWR501" s="1"/>
      <c r="UWS501" s="1"/>
      <c r="UWT501" s="1"/>
      <c r="UWU501" s="1"/>
      <c r="UWV501" s="1"/>
      <c r="UWW501" s="1"/>
      <c r="UWX501" s="1"/>
      <c r="UWY501" s="1"/>
      <c r="UWZ501" s="1"/>
      <c r="UXA501" s="1"/>
      <c r="UXB501" s="1"/>
      <c r="UXC501" s="1"/>
      <c r="UXD501" s="1"/>
      <c r="UXE501" s="1"/>
      <c r="UXF501" s="1"/>
      <c r="UXG501" s="1"/>
      <c r="UXH501" s="1"/>
      <c r="UXI501" s="1"/>
      <c r="UXJ501" s="1"/>
      <c r="UXK501" s="1"/>
      <c r="UXL501" s="1"/>
      <c r="UXM501" s="1"/>
      <c r="UXN501" s="1"/>
      <c r="UXO501" s="1"/>
      <c r="UXP501" s="1"/>
      <c r="UXQ501" s="1"/>
      <c r="UXR501" s="1"/>
      <c r="UXS501" s="1"/>
      <c r="UXT501" s="1"/>
      <c r="UXU501" s="1"/>
      <c r="UXV501" s="1"/>
      <c r="UXW501" s="1"/>
      <c r="UXX501" s="1"/>
      <c r="UXY501" s="1"/>
      <c r="UXZ501" s="1"/>
      <c r="UYA501" s="1"/>
      <c r="UYB501" s="1"/>
      <c r="UYC501" s="1"/>
      <c r="UYD501" s="1"/>
      <c r="UYE501" s="1"/>
      <c r="UYF501" s="1"/>
      <c r="UYG501" s="1"/>
      <c r="UYH501" s="1"/>
      <c r="UYI501" s="1"/>
      <c r="UYJ501" s="1"/>
      <c r="UYK501" s="1"/>
      <c r="UYL501" s="1"/>
      <c r="UYM501" s="1"/>
      <c r="UYN501" s="1"/>
      <c r="UYO501" s="1"/>
      <c r="UYP501" s="1"/>
      <c r="UYQ501" s="1"/>
      <c r="UYR501" s="1"/>
      <c r="UYS501" s="1"/>
      <c r="UYT501" s="1"/>
      <c r="UYU501" s="1"/>
      <c r="UYV501" s="1"/>
      <c r="UYW501" s="1"/>
      <c r="UYX501" s="1"/>
      <c r="UYY501" s="1"/>
      <c r="UYZ501" s="1"/>
      <c r="UZA501" s="1"/>
      <c r="UZB501" s="1"/>
      <c r="UZC501" s="1"/>
      <c r="UZD501" s="1"/>
      <c r="UZE501" s="1"/>
      <c r="UZF501" s="1"/>
      <c r="UZG501" s="1"/>
      <c r="UZH501" s="1"/>
      <c r="UZI501" s="1"/>
      <c r="UZJ501" s="1"/>
      <c r="UZK501" s="1"/>
      <c r="UZL501" s="1"/>
      <c r="UZM501" s="1"/>
      <c r="UZN501" s="1"/>
      <c r="UZO501" s="1"/>
      <c r="UZP501" s="1"/>
      <c r="UZQ501" s="1"/>
      <c r="UZR501" s="1"/>
      <c r="UZS501" s="1"/>
      <c r="UZT501" s="1"/>
      <c r="UZU501" s="1"/>
      <c r="UZV501" s="1"/>
      <c r="UZW501" s="1"/>
      <c r="UZX501" s="1"/>
      <c r="UZY501" s="1"/>
      <c r="UZZ501" s="1"/>
      <c r="VAA501" s="1"/>
      <c r="VAB501" s="1"/>
      <c r="VAC501" s="1"/>
      <c r="VAD501" s="1"/>
      <c r="VAE501" s="1"/>
      <c r="VAF501" s="1"/>
      <c r="VAG501" s="1"/>
      <c r="VAH501" s="1"/>
      <c r="VAI501" s="1"/>
      <c r="VAJ501" s="1"/>
      <c r="VAK501" s="1"/>
      <c r="VAL501" s="1"/>
      <c r="VAM501" s="1"/>
      <c r="VAN501" s="1"/>
      <c r="VAO501" s="1"/>
      <c r="VAP501" s="1"/>
      <c r="VAQ501" s="1"/>
      <c r="VAR501" s="1"/>
      <c r="VAS501" s="1"/>
      <c r="VAT501" s="1"/>
      <c r="VAU501" s="1"/>
      <c r="VAV501" s="1"/>
      <c r="VAW501" s="1"/>
      <c r="VAX501" s="1"/>
      <c r="VAY501" s="1"/>
      <c r="VAZ501" s="1"/>
      <c r="VBA501" s="1"/>
      <c r="VBB501" s="1"/>
      <c r="VBC501" s="1"/>
      <c r="VBD501" s="1"/>
      <c r="VBE501" s="1"/>
      <c r="VBF501" s="1"/>
      <c r="VBG501" s="1"/>
      <c r="VBH501" s="1"/>
      <c r="VBI501" s="1"/>
      <c r="VBJ501" s="1"/>
      <c r="VBK501" s="1"/>
      <c r="VBL501" s="1"/>
      <c r="VBM501" s="1"/>
      <c r="VBN501" s="1"/>
      <c r="VBO501" s="1"/>
      <c r="VBP501" s="1"/>
      <c r="VBQ501" s="1"/>
      <c r="VBR501" s="1"/>
      <c r="VBS501" s="1"/>
      <c r="VBT501" s="1"/>
      <c r="VBU501" s="1"/>
      <c r="VBV501" s="1"/>
      <c r="VBW501" s="1"/>
      <c r="VBX501" s="1"/>
      <c r="VBY501" s="1"/>
      <c r="VBZ501" s="1"/>
      <c r="VCA501" s="1"/>
      <c r="VCB501" s="1"/>
      <c r="VCC501" s="1"/>
      <c r="VCD501" s="1"/>
      <c r="VCE501" s="1"/>
      <c r="VCF501" s="1"/>
      <c r="VCG501" s="1"/>
      <c r="VCH501" s="1"/>
      <c r="VCI501" s="1"/>
      <c r="VCJ501" s="1"/>
      <c r="VCK501" s="1"/>
      <c r="VCL501" s="1"/>
      <c r="VCM501" s="1"/>
      <c r="VCN501" s="1"/>
      <c r="VCO501" s="1"/>
      <c r="VCP501" s="1"/>
      <c r="VCQ501" s="1"/>
      <c r="VCR501" s="1"/>
      <c r="VCS501" s="1"/>
      <c r="VCT501" s="1"/>
      <c r="VCU501" s="1"/>
      <c r="VCV501" s="1"/>
      <c r="VCW501" s="1"/>
      <c r="VCX501" s="1"/>
      <c r="VCY501" s="1"/>
      <c r="VCZ501" s="1"/>
      <c r="VDA501" s="1"/>
      <c r="VDB501" s="1"/>
      <c r="VDC501" s="1"/>
      <c r="VDD501" s="1"/>
      <c r="VDE501" s="1"/>
      <c r="VDF501" s="1"/>
      <c r="VDG501" s="1"/>
      <c r="VDH501" s="1"/>
      <c r="VDI501" s="1"/>
      <c r="VDJ501" s="1"/>
      <c r="VDK501" s="1"/>
      <c r="VDL501" s="1"/>
      <c r="VDM501" s="1"/>
      <c r="VDN501" s="1"/>
      <c r="VDO501" s="1"/>
      <c r="VDP501" s="1"/>
      <c r="VDQ501" s="1"/>
      <c r="VDR501" s="1"/>
      <c r="VDS501" s="1"/>
      <c r="VDT501" s="1"/>
      <c r="VDU501" s="1"/>
      <c r="VDV501" s="1"/>
      <c r="VDW501" s="1"/>
      <c r="VDX501" s="1"/>
      <c r="VDY501" s="1"/>
      <c r="VDZ501" s="1"/>
      <c r="VEA501" s="1"/>
      <c r="VEB501" s="1"/>
      <c r="VEC501" s="1"/>
      <c r="VED501" s="1"/>
      <c r="VEE501" s="1"/>
      <c r="VEF501" s="1"/>
      <c r="VEG501" s="1"/>
      <c r="VEH501" s="1"/>
      <c r="VEI501" s="1"/>
      <c r="VEJ501" s="1"/>
      <c r="VEK501" s="1"/>
      <c r="VEL501" s="1"/>
      <c r="VEM501" s="1"/>
      <c r="VEN501" s="1"/>
      <c r="VEO501" s="1"/>
      <c r="VEP501" s="1"/>
      <c r="VEQ501" s="1"/>
      <c r="VER501" s="1"/>
      <c r="VES501" s="1"/>
      <c r="VET501" s="1"/>
      <c r="VEU501" s="1"/>
      <c r="VEV501" s="1"/>
      <c r="VEW501" s="1"/>
      <c r="VEX501" s="1"/>
      <c r="VEY501" s="1"/>
      <c r="VEZ501" s="1"/>
      <c r="VFA501" s="1"/>
      <c r="VFB501" s="1"/>
      <c r="VFC501" s="1"/>
      <c r="VFD501" s="1"/>
      <c r="VFE501" s="1"/>
      <c r="VFF501" s="1"/>
      <c r="VFG501" s="1"/>
      <c r="VFH501" s="1"/>
      <c r="VFI501" s="1"/>
      <c r="VFJ501" s="1"/>
      <c r="VFK501" s="1"/>
      <c r="VFL501" s="1"/>
      <c r="VFM501" s="1"/>
      <c r="VFN501" s="1"/>
      <c r="VFO501" s="1"/>
      <c r="VFP501" s="1"/>
      <c r="VFQ501" s="1"/>
      <c r="VFR501" s="1"/>
      <c r="VFS501" s="1"/>
      <c r="VFT501" s="1"/>
      <c r="VFU501" s="1"/>
      <c r="VFV501" s="1"/>
      <c r="VFW501" s="1"/>
      <c r="VFX501" s="1"/>
      <c r="VFY501" s="1"/>
      <c r="VFZ501" s="1"/>
      <c r="VGA501" s="1"/>
      <c r="VGB501" s="1"/>
      <c r="VGC501" s="1"/>
      <c r="VGD501" s="1"/>
      <c r="VGE501" s="1"/>
      <c r="VGF501" s="1"/>
      <c r="VGG501" s="1"/>
      <c r="VGH501" s="1"/>
      <c r="VGI501" s="1"/>
      <c r="VGJ501" s="1"/>
      <c r="VGK501" s="1"/>
      <c r="VGL501" s="1"/>
      <c r="VGM501" s="1"/>
      <c r="VGN501" s="1"/>
      <c r="VGO501" s="1"/>
      <c r="VGP501" s="1"/>
      <c r="VGQ501" s="1"/>
      <c r="VGR501" s="1"/>
      <c r="VGS501" s="1"/>
      <c r="VGT501" s="1"/>
      <c r="VGU501" s="1"/>
      <c r="VGV501" s="1"/>
      <c r="VGW501" s="1"/>
      <c r="VGX501" s="1"/>
      <c r="VGY501" s="1"/>
      <c r="VGZ501" s="1"/>
      <c r="VHA501" s="1"/>
      <c r="VHB501" s="1"/>
      <c r="VHC501" s="1"/>
      <c r="VHD501" s="1"/>
      <c r="VHE501" s="1"/>
      <c r="VHF501" s="1"/>
      <c r="VHG501" s="1"/>
      <c r="VHH501" s="1"/>
      <c r="VHI501" s="1"/>
      <c r="VHJ501" s="1"/>
      <c r="VHK501" s="1"/>
      <c r="VHL501" s="1"/>
      <c r="VHM501" s="1"/>
      <c r="VHN501" s="1"/>
      <c r="VHO501" s="1"/>
      <c r="VHP501" s="1"/>
      <c r="VHQ501" s="1"/>
      <c r="VHR501" s="1"/>
      <c r="VHS501" s="1"/>
      <c r="VHT501" s="1"/>
      <c r="VHU501" s="1"/>
      <c r="VHV501" s="1"/>
      <c r="VHW501" s="1"/>
      <c r="VHX501" s="1"/>
      <c r="VHY501" s="1"/>
      <c r="VHZ501" s="1"/>
      <c r="VIA501" s="1"/>
      <c r="VIB501" s="1"/>
      <c r="VIC501" s="1"/>
      <c r="VID501" s="1"/>
      <c r="VIE501" s="1"/>
      <c r="VIF501" s="1"/>
      <c r="VIG501" s="1"/>
      <c r="VIH501" s="1"/>
      <c r="VII501" s="1"/>
      <c r="VIJ501" s="1"/>
      <c r="VIK501" s="1"/>
      <c r="VIL501" s="1"/>
      <c r="VIM501" s="1"/>
      <c r="VIN501" s="1"/>
      <c r="VIO501" s="1"/>
      <c r="VIP501" s="1"/>
      <c r="VIQ501" s="1"/>
      <c r="VIR501" s="1"/>
      <c r="VIS501" s="1"/>
      <c r="VIT501" s="1"/>
      <c r="VIU501" s="1"/>
      <c r="VIV501" s="1"/>
      <c r="VIW501" s="1"/>
      <c r="VIX501" s="1"/>
      <c r="VIY501" s="1"/>
      <c r="VIZ501" s="1"/>
      <c r="VJA501" s="1"/>
      <c r="VJB501" s="1"/>
      <c r="VJC501" s="1"/>
      <c r="VJD501" s="1"/>
      <c r="VJE501" s="1"/>
      <c r="VJF501" s="1"/>
      <c r="VJG501" s="1"/>
      <c r="VJH501" s="1"/>
      <c r="VJI501" s="1"/>
      <c r="VJJ501" s="1"/>
      <c r="VJK501" s="1"/>
      <c r="VJL501" s="1"/>
      <c r="VJM501" s="1"/>
      <c r="VJN501" s="1"/>
      <c r="VJO501" s="1"/>
      <c r="VJP501" s="1"/>
      <c r="VJQ501" s="1"/>
      <c r="VJR501" s="1"/>
      <c r="VJS501" s="1"/>
      <c r="VJT501" s="1"/>
      <c r="VJU501" s="1"/>
      <c r="VJV501" s="1"/>
      <c r="VJW501" s="1"/>
      <c r="VJX501" s="1"/>
      <c r="VJY501" s="1"/>
      <c r="VJZ501" s="1"/>
      <c r="VKA501" s="1"/>
      <c r="VKB501" s="1"/>
      <c r="VKC501" s="1"/>
      <c r="VKD501" s="1"/>
      <c r="VKE501" s="1"/>
      <c r="VKF501" s="1"/>
      <c r="VKG501" s="1"/>
      <c r="VKH501" s="1"/>
      <c r="VKI501" s="1"/>
      <c r="VKJ501" s="1"/>
      <c r="VKK501" s="1"/>
      <c r="VKL501" s="1"/>
      <c r="VKM501" s="1"/>
      <c r="VKN501" s="1"/>
      <c r="VKO501" s="1"/>
      <c r="VKP501" s="1"/>
      <c r="VKQ501" s="1"/>
      <c r="VKR501" s="1"/>
      <c r="VKS501" s="1"/>
      <c r="VKT501" s="1"/>
      <c r="VKU501" s="1"/>
      <c r="VKV501" s="1"/>
      <c r="VKW501" s="1"/>
      <c r="VKX501" s="1"/>
      <c r="VKY501" s="1"/>
      <c r="VKZ501" s="1"/>
      <c r="VLA501" s="1"/>
      <c r="VLB501" s="1"/>
      <c r="VLC501" s="1"/>
      <c r="VLD501" s="1"/>
      <c r="VLE501" s="1"/>
      <c r="VLF501" s="1"/>
      <c r="VLG501" s="1"/>
      <c r="VLH501" s="1"/>
      <c r="VLI501" s="1"/>
      <c r="VLJ501" s="1"/>
      <c r="VLK501" s="1"/>
      <c r="VLL501" s="1"/>
      <c r="VLM501" s="1"/>
      <c r="VLN501" s="1"/>
      <c r="VLO501" s="1"/>
      <c r="VLP501" s="1"/>
      <c r="VLQ501" s="1"/>
      <c r="VLR501" s="1"/>
      <c r="VLS501" s="1"/>
      <c r="VLT501" s="1"/>
      <c r="VLU501" s="1"/>
      <c r="VLV501" s="1"/>
      <c r="VLW501" s="1"/>
      <c r="VLX501" s="1"/>
      <c r="VLY501" s="1"/>
      <c r="VLZ501" s="1"/>
      <c r="VMA501" s="1"/>
      <c r="VMB501" s="1"/>
      <c r="VMC501" s="1"/>
      <c r="VMD501" s="1"/>
      <c r="VME501" s="1"/>
      <c r="VMF501" s="1"/>
      <c r="VMG501" s="1"/>
      <c r="VMH501" s="1"/>
      <c r="VMI501" s="1"/>
      <c r="VMJ501" s="1"/>
      <c r="VMK501" s="1"/>
      <c r="VML501" s="1"/>
      <c r="VMM501" s="1"/>
      <c r="VMN501" s="1"/>
      <c r="VMO501" s="1"/>
      <c r="VMP501" s="1"/>
      <c r="VMQ501" s="1"/>
      <c r="VMR501" s="1"/>
      <c r="VMS501" s="1"/>
      <c r="VMT501" s="1"/>
      <c r="VMU501" s="1"/>
      <c r="VMV501" s="1"/>
      <c r="VMW501" s="1"/>
      <c r="VMX501" s="1"/>
      <c r="VMY501" s="1"/>
      <c r="VMZ501" s="1"/>
      <c r="VNA501" s="1"/>
      <c r="VNB501" s="1"/>
      <c r="VNC501" s="1"/>
      <c r="VND501" s="1"/>
      <c r="VNE501" s="1"/>
      <c r="VNF501" s="1"/>
      <c r="VNG501" s="1"/>
      <c r="VNH501" s="1"/>
      <c r="VNI501" s="1"/>
      <c r="VNJ501" s="1"/>
      <c r="VNK501" s="1"/>
      <c r="VNL501" s="1"/>
      <c r="VNM501" s="1"/>
      <c r="VNN501" s="1"/>
      <c r="VNO501" s="1"/>
      <c r="VNP501" s="1"/>
      <c r="VNQ501" s="1"/>
      <c r="VNR501" s="1"/>
      <c r="VNS501" s="1"/>
      <c r="VNT501" s="1"/>
      <c r="VNU501" s="1"/>
      <c r="VNV501" s="1"/>
      <c r="VNW501" s="1"/>
      <c r="VNX501" s="1"/>
      <c r="VNY501" s="1"/>
      <c r="VNZ501" s="1"/>
      <c r="VOA501" s="1"/>
      <c r="VOB501" s="1"/>
      <c r="VOC501" s="1"/>
      <c r="VOD501" s="1"/>
      <c r="VOE501" s="1"/>
      <c r="VOF501" s="1"/>
      <c r="VOG501" s="1"/>
      <c r="VOH501" s="1"/>
      <c r="VOI501" s="1"/>
      <c r="VOJ501" s="1"/>
      <c r="VOK501" s="1"/>
      <c r="VOL501" s="1"/>
      <c r="VOM501" s="1"/>
      <c r="VON501" s="1"/>
      <c r="VOO501" s="1"/>
      <c r="VOP501" s="1"/>
      <c r="VOQ501" s="1"/>
      <c r="VOR501" s="1"/>
      <c r="VOS501" s="1"/>
      <c r="VOT501" s="1"/>
      <c r="VOU501" s="1"/>
      <c r="VOV501" s="1"/>
      <c r="VOW501" s="1"/>
      <c r="VOX501" s="1"/>
      <c r="VOY501" s="1"/>
      <c r="VOZ501" s="1"/>
      <c r="VPA501" s="1"/>
      <c r="VPB501" s="1"/>
      <c r="VPC501" s="1"/>
      <c r="VPD501" s="1"/>
      <c r="VPE501" s="1"/>
      <c r="VPF501" s="1"/>
      <c r="VPG501" s="1"/>
      <c r="VPH501" s="1"/>
      <c r="VPI501" s="1"/>
      <c r="VPJ501" s="1"/>
      <c r="VPK501" s="1"/>
      <c r="VPL501" s="1"/>
      <c r="VPM501" s="1"/>
      <c r="VPN501" s="1"/>
      <c r="VPO501" s="1"/>
      <c r="VPP501" s="1"/>
      <c r="VPQ501" s="1"/>
      <c r="VPR501" s="1"/>
      <c r="VPS501" s="1"/>
      <c r="VPT501" s="1"/>
      <c r="VPU501" s="1"/>
      <c r="VPV501" s="1"/>
      <c r="VPW501" s="1"/>
      <c r="VPX501" s="1"/>
      <c r="VPY501" s="1"/>
      <c r="VPZ501" s="1"/>
      <c r="VQA501" s="1"/>
      <c r="VQB501" s="1"/>
      <c r="VQC501" s="1"/>
      <c r="VQD501" s="1"/>
      <c r="VQE501" s="1"/>
      <c r="VQF501" s="1"/>
      <c r="VQG501" s="1"/>
      <c r="VQH501" s="1"/>
      <c r="VQI501" s="1"/>
      <c r="VQJ501" s="1"/>
      <c r="VQK501" s="1"/>
      <c r="VQL501" s="1"/>
      <c r="VQM501" s="1"/>
      <c r="VQN501" s="1"/>
      <c r="VQO501" s="1"/>
      <c r="VQP501" s="1"/>
      <c r="VQQ501" s="1"/>
      <c r="VQR501" s="1"/>
      <c r="VQS501" s="1"/>
      <c r="VQT501" s="1"/>
      <c r="VQU501" s="1"/>
      <c r="VQV501" s="1"/>
      <c r="VQW501" s="1"/>
      <c r="VQX501" s="1"/>
      <c r="VQY501" s="1"/>
      <c r="VQZ501" s="1"/>
      <c r="VRA501" s="1"/>
      <c r="VRB501" s="1"/>
      <c r="VRC501" s="1"/>
      <c r="VRD501" s="1"/>
      <c r="VRE501" s="1"/>
      <c r="VRF501" s="1"/>
      <c r="VRG501" s="1"/>
      <c r="VRH501" s="1"/>
      <c r="VRI501" s="1"/>
      <c r="VRJ501" s="1"/>
      <c r="VRK501" s="1"/>
      <c r="VRL501" s="1"/>
      <c r="VRM501" s="1"/>
      <c r="VRN501" s="1"/>
      <c r="VRO501" s="1"/>
      <c r="VRP501" s="1"/>
      <c r="VRQ501" s="1"/>
      <c r="VRR501" s="1"/>
      <c r="VRS501" s="1"/>
      <c r="VRT501" s="1"/>
      <c r="VRU501" s="1"/>
      <c r="VRV501" s="1"/>
      <c r="VRW501" s="1"/>
      <c r="VRX501" s="1"/>
      <c r="VRY501" s="1"/>
      <c r="VRZ501" s="1"/>
      <c r="VSA501" s="1"/>
      <c r="VSB501" s="1"/>
      <c r="VSC501" s="1"/>
      <c r="VSD501" s="1"/>
      <c r="VSE501" s="1"/>
      <c r="VSF501" s="1"/>
      <c r="VSG501" s="1"/>
      <c r="VSH501" s="1"/>
      <c r="VSI501" s="1"/>
      <c r="VSJ501" s="1"/>
      <c r="VSK501" s="1"/>
      <c r="VSL501" s="1"/>
      <c r="VSM501" s="1"/>
      <c r="VSN501" s="1"/>
      <c r="VSO501" s="1"/>
      <c r="VSP501" s="1"/>
      <c r="VSQ501" s="1"/>
      <c r="VSR501" s="1"/>
      <c r="VSS501" s="1"/>
      <c r="VST501" s="1"/>
      <c r="VSU501" s="1"/>
      <c r="VSV501" s="1"/>
      <c r="VSW501" s="1"/>
      <c r="VSX501" s="1"/>
      <c r="VSY501" s="1"/>
      <c r="VSZ501" s="1"/>
      <c r="VTA501" s="1"/>
      <c r="VTB501" s="1"/>
      <c r="VTC501" s="1"/>
      <c r="VTD501" s="1"/>
      <c r="VTE501" s="1"/>
      <c r="VTF501" s="1"/>
      <c r="VTG501" s="1"/>
      <c r="VTH501" s="1"/>
      <c r="VTI501" s="1"/>
      <c r="VTJ501" s="1"/>
      <c r="VTK501" s="1"/>
      <c r="VTL501" s="1"/>
      <c r="VTM501" s="1"/>
      <c r="VTN501" s="1"/>
      <c r="VTO501" s="1"/>
      <c r="VTP501" s="1"/>
      <c r="VTQ501" s="1"/>
      <c r="VTR501" s="1"/>
      <c r="VTS501" s="1"/>
      <c r="VTT501" s="1"/>
      <c r="VTU501" s="1"/>
      <c r="VTV501" s="1"/>
      <c r="VTW501" s="1"/>
      <c r="VTX501" s="1"/>
      <c r="VTY501" s="1"/>
      <c r="VTZ501" s="1"/>
      <c r="VUA501" s="1"/>
      <c r="VUB501" s="1"/>
      <c r="VUC501" s="1"/>
      <c r="VUD501" s="1"/>
      <c r="VUE501" s="1"/>
      <c r="VUF501" s="1"/>
      <c r="VUG501" s="1"/>
      <c r="VUH501" s="1"/>
      <c r="VUI501" s="1"/>
      <c r="VUJ501" s="1"/>
      <c r="VUK501" s="1"/>
      <c r="VUL501" s="1"/>
      <c r="VUM501" s="1"/>
      <c r="VUN501" s="1"/>
      <c r="VUO501" s="1"/>
      <c r="VUP501" s="1"/>
      <c r="VUQ501" s="1"/>
      <c r="VUR501" s="1"/>
      <c r="VUS501" s="1"/>
      <c r="VUT501" s="1"/>
      <c r="VUU501" s="1"/>
      <c r="VUV501" s="1"/>
      <c r="VUW501" s="1"/>
      <c r="VUX501" s="1"/>
      <c r="VUY501" s="1"/>
      <c r="VUZ501" s="1"/>
      <c r="VVA501" s="1"/>
      <c r="VVB501" s="1"/>
      <c r="VVC501" s="1"/>
      <c r="VVD501" s="1"/>
      <c r="VVE501" s="1"/>
      <c r="VVF501" s="1"/>
      <c r="VVG501" s="1"/>
      <c r="VVH501" s="1"/>
      <c r="VVI501" s="1"/>
      <c r="VVJ501" s="1"/>
      <c r="VVK501" s="1"/>
      <c r="VVL501" s="1"/>
      <c r="VVM501" s="1"/>
      <c r="VVN501" s="1"/>
      <c r="VVO501" s="1"/>
      <c r="VVP501" s="1"/>
      <c r="VVQ501" s="1"/>
      <c r="VVR501" s="1"/>
      <c r="VVS501" s="1"/>
      <c r="VVT501" s="1"/>
      <c r="VVU501" s="1"/>
      <c r="VVV501" s="1"/>
      <c r="VVW501" s="1"/>
      <c r="VVX501" s="1"/>
      <c r="VVY501" s="1"/>
      <c r="VVZ501" s="1"/>
      <c r="VWA501" s="1"/>
      <c r="VWB501" s="1"/>
      <c r="VWC501" s="1"/>
      <c r="VWD501" s="1"/>
      <c r="VWE501" s="1"/>
      <c r="VWF501" s="1"/>
      <c r="VWG501" s="1"/>
      <c r="VWH501" s="1"/>
      <c r="VWI501" s="1"/>
      <c r="VWJ501" s="1"/>
      <c r="VWK501" s="1"/>
      <c r="VWL501" s="1"/>
      <c r="VWM501" s="1"/>
      <c r="VWN501" s="1"/>
      <c r="VWO501" s="1"/>
      <c r="VWP501" s="1"/>
      <c r="VWQ501" s="1"/>
      <c r="VWR501" s="1"/>
      <c r="VWS501" s="1"/>
      <c r="VWT501" s="1"/>
      <c r="VWU501" s="1"/>
      <c r="VWV501" s="1"/>
      <c r="VWW501" s="1"/>
      <c r="VWX501" s="1"/>
      <c r="VWY501" s="1"/>
      <c r="VWZ501" s="1"/>
      <c r="VXA501" s="1"/>
      <c r="VXB501" s="1"/>
      <c r="VXC501" s="1"/>
      <c r="VXD501" s="1"/>
      <c r="VXE501" s="1"/>
      <c r="VXF501" s="1"/>
      <c r="VXG501" s="1"/>
      <c r="VXH501" s="1"/>
      <c r="VXI501" s="1"/>
      <c r="VXJ501" s="1"/>
      <c r="VXK501" s="1"/>
      <c r="VXL501" s="1"/>
      <c r="VXM501" s="1"/>
      <c r="VXN501" s="1"/>
      <c r="VXO501" s="1"/>
      <c r="VXP501" s="1"/>
      <c r="VXQ501" s="1"/>
      <c r="VXR501" s="1"/>
      <c r="VXS501" s="1"/>
      <c r="VXT501" s="1"/>
      <c r="VXU501" s="1"/>
      <c r="VXV501" s="1"/>
      <c r="VXW501" s="1"/>
      <c r="VXX501" s="1"/>
      <c r="VXY501" s="1"/>
      <c r="VXZ501" s="1"/>
      <c r="VYA501" s="1"/>
      <c r="VYB501" s="1"/>
      <c r="VYC501" s="1"/>
      <c r="VYD501" s="1"/>
      <c r="VYE501" s="1"/>
      <c r="VYF501" s="1"/>
      <c r="VYG501" s="1"/>
      <c r="VYH501" s="1"/>
      <c r="VYI501" s="1"/>
      <c r="VYJ501" s="1"/>
      <c r="VYK501" s="1"/>
      <c r="VYL501" s="1"/>
      <c r="VYM501" s="1"/>
      <c r="VYN501" s="1"/>
      <c r="VYO501" s="1"/>
      <c r="VYP501" s="1"/>
      <c r="VYQ501" s="1"/>
      <c r="VYR501" s="1"/>
      <c r="VYS501" s="1"/>
      <c r="VYT501" s="1"/>
      <c r="VYU501" s="1"/>
      <c r="VYV501" s="1"/>
      <c r="VYW501" s="1"/>
      <c r="VYX501" s="1"/>
      <c r="VYY501" s="1"/>
      <c r="VYZ501" s="1"/>
      <c r="VZA501" s="1"/>
      <c r="VZB501" s="1"/>
      <c r="VZC501" s="1"/>
      <c r="VZD501" s="1"/>
      <c r="VZE501" s="1"/>
      <c r="VZF501" s="1"/>
      <c r="VZG501" s="1"/>
      <c r="VZH501" s="1"/>
      <c r="VZI501" s="1"/>
      <c r="VZJ501" s="1"/>
      <c r="VZK501" s="1"/>
      <c r="VZL501" s="1"/>
      <c r="VZM501" s="1"/>
      <c r="VZN501" s="1"/>
      <c r="VZO501" s="1"/>
      <c r="VZP501" s="1"/>
      <c r="VZQ501" s="1"/>
      <c r="VZR501" s="1"/>
      <c r="VZS501" s="1"/>
      <c r="VZT501" s="1"/>
      <c r="VZU501" s="1"/>
      <c r="VZV501" s="1"/>
      <c r="VZW501" s="1"/>
      <c r="VZX501" s="1"/>
      <c r="VZY501" s="1"/>
      <c r="VZZ501" s="1"/>
      <c r="WAA501" s="1"/>
      <c r="WAB501" s="1"/>
      <c r="WAC501" s="1"/>
      <c r="WAD501" s="1"/>
      <c r="WAE501" s="1"/>
      <c r="WAF501" s="1"/>
      <c r="WAG501" s="1"/>
      <c r="WAH501" s="1"/>
      <c r="WAI501" s="1"/>
      <c r="WAJ501" s="1"/>
      <c r="WAK501" s="1"/>
      <c r="WAL501" s="1"/>
      <c r="WAM501" s="1"/>
      <c r="WAN501" s="1"/>
      <c r="WAO501" s="1"/>
      <c r="WAP501" s="1"/>
      <c r="WAQ501" s="1"/>
      <c r="WAR501" s="1"/>
      <c r="WAS501" s="1"/>
      <c r="WAT501" s="1"/>
      <c r="WAU501" s="1"/>
      <c r="WAV501" s="1"/>
      <c r="WAW501" s="1"/>
      <c r="WAX501" s="1"/>
      <c r="WAY501" s="1"/>
      <c r="WAZ501" s="1"/>
      <c r="WBA501" s="1"/>
      <c r="WBB501" s="1"/>
      <c r="WBC501" s="1"/>
      <c r="WBD501" s="1"/>
      <c r="WBE501" s="1"/>
      <c r="WBF501" s="1"/>
      <c r="WBG501" s="1"/>
      <c r="WBH501" s="1"/>
      <c r="WBI501" s="1"/>
      <c r="WBJ501" s="1"/>
      <c r="WBK501" s="1"/>
      <c r="WBL501" s="1"/>
      <c r="WBM501" s="1"/>
      <c r="WBN501" s="1"/>
      <c r="WBO501" s="1"/>
      <c r="WBP501" s="1"/>
      <c r="WBQ501" s="1"/>
      <c r="WBR501" s="1"/>
      <c r="WBS501" s="1"/>
      <c r="WBT501" s="1"/>
      <c r="WBU501" s="1"/>
      <c r="WBV501" s="1"/>
      <c r="WBW501" s="1"/>
      <c r="WBX501" s="1"/>
      <c r="WBY501" s="1"/>
      <c r="WBZ501" s="1"/>
      <c r="WCA501" s="1"/>
      <c r="WCB501" s="1"/>
      <c r="WCC501" s="1"/>
      <c r="WCD501" s="1"/>
      <c r="WCE501" s="1"/>
      <c r="WCF501" s="1"/>
      <c r="WCG501" s="1"/>
      <c r="WCH501" s="1"/>
      <c r="WCI501" s="1"/>
      <c r="WCJ501" s="1"/>
      <c r="WCK501" s="1"/>
      <c r="WCL501" s="1"/>
      <c r="WCM501" s="1"/>
      <c r="WCN501" s="1"/>
      <c r="WCO501" s="1"/>
      <c r="WCP501" s="1"/>
      <c r="WCQ501" s="1"/>
      <c r="WCR501" s="1"/>
      <c r="WCS501" s="1"/>
      <c r="WCT501" s="1"/>
      <c r="WCU501" s="1"/>
      <c r="WCV501" s="1"/>
      <c r="WCW501" s="1"/>
      <c r="WCX501" s="1"/>
      <c r="WCY501" s="1"/>
      <c r="WCZ501" s="1"/>
      <c r="WDA501" s="1"/>
      <c r="WDB501" s="1"/>
      <c r="WDC501" s="1"/>
      <c r="WDD501" s="1"/>
      <c r="WDE501" s="1"/>
      <c r="WDF501" s="1"/>
      <c r="WDG501" s="1"/>
      <c r="WDH501" s="1"/>
      <c r="WDI501" s="1"/>
      <c r="WDJ501" s="1"/>
      <c r="WDK501" s="1"/>
      <c r="WDL501" s="1"/>
      <c r="WDM501" s="1"/>
      <c r="WDN501" s="1"/>
      <c r="WDO501" s="1"/>
      <c r="WDP501" s="1"/>
      <c r="WDQ501" s="1"/>
      <c r="WDR501" s="1"/>
      <c r="WDS501" s="1"/>
      <c r="WDT501" s="1"/>
      <c r="WDU501" s="1"/>
      <c r="WDV501" s="1"/>
      <c r="WDW501" s="1"/>
      <c r="WDX501" s="1"/>
      <c r="WDY501" s="1"/>
      <c r="WDZ501" s="1"/>
      <c r="WEA501" s="1"/>
      <c r="WEB501" s="1"/>
      <c r="WEC501" s="1"/>
      <c r="WED501" s="1"/>
      <c r="WEE501" s="1"/>
      <c r="WEF501" s="1"/>
      <c r="WEG501" s="1"/>
      <c r="WEH501" s="1"/>
      <c r="WEI501" s="1"/>
      <c r="WEJ501" s="1"/>
      <c r="WEK501" s="1"/>
      <c r="WEL501" s="1"/>
      <c r="WEM501" s="1"/>
      <c r="WEN501" s="1"/>
      <c r="WEO501" s="1"/>
      <c r="WEP501" s="1"/>
      <c r="WEQ501" s="1"/>
      <c r="WER501" s="1"/>
      <c r="WES501" s="1"/>
      <c r="WET501" s="1"/>
      <c r="WEU501" s="1"/>
      <c r="WEV501" s="1"/>
      <c r="WEW501" s="1"/>
      <c r="WEX501" s="1"/>
      <c r="WEY501" s="1"/>
      <c r="WEZ501" s="1"/>
      <c r="WFA501" s="1"/>
      <c r="WFB501" s="1"/>
      <c r="WFC501" s="1"/>
      <c r="WFD501" s="1"/>
      <c r="WFE501" s="1"/>
      <c r="WFF501" s="1"/>
      <c r="WFG501" s="1"/>
      <c r="WFH501" s="1"/>
      <c r="WFI501" s="1"/>
      <c r="WFJ501" s="1"/>
      <c r="WFK501" s="1"/>
      <c r="WFL501" s="1"/>
      <c r="WFM501" s="1"/>
      <c r="WFN501" s="1"/>
      <c r="WFO501" s="1"/>
      <c r="WFP501" s="1"/>
      <c r="WFQ501" s="1"/>
      <c r="WFR501" s="1"/>
      <c r="WFS501" s="1"/>
      <c r="WFT501" s="1"/>
      <c r="WFU501" s="1"/>
      <c r="WFV501" s="1"/>
      <c r="WFW501" s="1"/>
      <c r="WFX501" s="1"/>
      <c r="WFY501" s="1"/>
      <c r="WFZ501" s="1"/>
      <c r="WGA501" s="1"/>
      <c r="WGB501" s="1"/>
      <c r="WGC501" s="1"/>
      <c r="WGD501" s="1"/>
      <c r="WGE501" s="1"/>
      <c r="WGF501" s="1"/>
      <c r="WGG501" s="1"/>
      <c r="WGH501" s="1"/>
      <c r="WGI501" s="1"/>
      <c r="WGJ501" s="1"/>
      <c r="WGK501" s="1"/>
      <c r="WGL501" s="1"/>
      <c r="WGM501" s="1"/>
      <c r="WGN501" s="1"/>
      <c r="WGO501" s="1"/>
      <c r="WGP501" s="1"/>
      <c r="WGQ501" s="1"/>
      <c r="WGR501" s="1"/>
      <c r="WGS501" s="1"/>
      <c r="WGT501" s="1"/>
      <c r="WGU501" s="1"/>
      <c r="WGV501" s="1"/>
      <c r="WGW501" s="1"/>
      <c r="WGX501" s="1"/>
      <c r="WGY501" s="1"/>
      <c r="WGZ501" s="1"/>
      <c r="WHA501" s="1"/>
      <c r="WHB501" s="1"/>
      <c r="WHC501" s="1"/>
      <c r="WHD501" s="1"/>
      <c r="WHE501" s="1"/>
      <c r="WHF501" s="1"/>
      <c r="WHG501" s="1"/>
      <c r="WHH501" s="1"/>
      <c r="WHI501" s="1"/>
      <c r="WHJ501" s="1"/>
      <c r="WHK501" s="1"/>
      <c r="WHL501" s="1"/>
      <c r="WHM501" s="1"/>
      <c r="WHN501" s="1"/>
      <c r="WHO501" s="1"/>
      <c r="WHP501" s="1"/>
      <c r="WHQ501" s="1"/>
      <c r="WHR501" s="1"/>
      <c r="WHS501" s="1"/>
      <c r="WHT501" s="1"/>
      <c r="WHU501" s="1"/>
      <c r="WHV501" s="1"/>
      <c r="WHW501" s="1"/>
      <c r="WHX501" s="1"/>
      <c r="WHY501" s="1"/>
      <c r="WHZ501" s="1"/>
      <c r="WIA501" s="1"/>
      <c r="WIB501" s="1"/>
      <c r="WIC501" s="1"/>
      <c r="WID501" s="1"/>
      <c r="WIE501" s="1"/>
      <c r="WIF501" s="1"/>
      <c r="WIG501" s="1"/>
      <c r="WIH501" s="1"/>
      <c r="WII501" s="1"/>
      <c r="WIJ501" s="1"/>
      <c r="WIK501" s="1"/>
      <c r="WIL501" s="1"/>
      <c r="WIM501" s="1"/>
      <c r="WIN501" s="1"/>
      <c r="WIO501" s="1"/>
      <c r="WIP501" s="1"/>
      <c r="WIQ501" s="1"/>
      <c r="WIR501" s="1"/>
      <c r="WIS501" s="1"/>
      <c r="WIT501" s="1"/>
      <c r="WIU501" s="1"/>
      <c r="WIV501" s="1"/>
      <c r="WIW501" s="1"/>
      <c r="WIX501" s="1"/>
      <c r="WIY501" s="1"/>
      <c r="WIZ501" s="1"/>
      <c r="WJA501" s="1"/>
      <c r="WJB501" s="1"/>
      <c r="WJC501" s="1"/>
      <c r="WJD501" s="1"/>
      <c r="WJE501" s="1"/>
      <c r="WJF501" s="1"/>
      <c r="WJG501" s="1"/>
      <c r="WJH501" s="1"/>
      <c r="WJI501" s="1"/>
      <c r="WJJ501" s="1"/>
      <c r="WJK501" s="1"/>
      <c r="WJL501" s="1"/>
      <c r="WJM501" s="1"/>
      <c r="WJN501" s="1"/>
      <c r="WJO501" s="1"/>
      <c r="WJP501" s="1"/>
      <c r="WJQ501" s="1"/>
      <c r="WJR501" s="1"/>
      <c r="WJS501" s="1"/>
      <c r="WJT501" s="1"/>
      <c r="WJU501" s="1"/>
      <c r="WJV501" s="1"/>
      <c r="WJW501" s="1"/>
      <c r="WJX501" s="1"/>
      <c r="WJY501" s="1"/>
      <c r="WJZ501" s="1"/>
      <c r="WKA501" s="1"/>
      <c r="WKB501" s="1"/>
      <c r="WKC501" s="1"/>
      <c r="WKD501" s="1"/>
      <c r="WKE501" s="1"/>
      <c r="WKF501" s="1"/>
      <c r="WKG501" s="1"/>
      <c r="WKH501" s="1"/>
      <c r="WKI501" s="1"/>
      <c r="WKJ501" s="1"/>
      <c r="WKK501" s="1"/>
      <c r="WKL501" s="1"/>
      <c r="WKM501" s="1"/>
      <c r="WKN501" s="1"/>
      <c r="WKO501" s="1"/>
      <c r="WKP501" s="1"/>
      <c r="WKQ501" s="1"/>
      <c r="WKR501" s="1"/>
      <c r="WKS501" s="1"/>
      <c r="WKT501" s="1"/>
      <c r="WKU501" s="1"/>
      <c r="WKV501" s="1"/>
      <c r="WKW501" s="1"/>
      <c r="WKX501" s="1"/>
      <c r="WKY501" s="1"/>
      <c r="WKZ501" s="1"/>
      <c r="WLA501" s="1"/>
      <c r="WLB501" s="1"/>
      <c r="WLC501" s="1"/>
      <c r="WLD501" s="1"/>
      <c r="WLE501" s="1"/>
      <c r="WLF501" s="1"/>
      <c r="WLG501" s="1"/>
      <c r="WLH501" s="1"/>
      <c r="WLI501" s="1"/>
      <c r="WLJ501" s="1"/>
      <c r="WLK501" s="1"/>
      <c r="WLL501" s="1"/>
      <c r="WLM501" s="1"/>
      <c r="WLN501" s="1"/>
      <c r="WLO501" s="1"/>
      <c r="WLP501" s="1"/>
      <c r="WLQ501" s="1"/>
      <c r="WLR501" s="1"/>
      <c r="WLS501" s="1"/>
      <c r="WLT501" s="1"/>
      <c r="WLU501" s="1"/>
      <c r="WLV501" s="1"/>
      <c r="WLW501" s="1"/>
      <c r="WLX501" s="1"/>
      <c r="WLY501" s="1"/>
      <c r="WLZ501" s="1"/>
      <c r="WMA501" s="1"/>
      <c r="WMB501" s="1"/>
      <c r="WMC501" s="1"/>
      <c r="WMD501" s="1"/>
      <c r="WME501" s="1"/>
      <c r="WMF501" s="1"/>
      <c r="WMG501" s="1"/>
      <c r="WMH501" s="1"/>
      <c r="WMI501" s="1"/>
      <c r="WMJ501" s="1"/>
      <c r="WMK501" s="1"/>
      <c r="WML501" s="1"/>
      <c r="WMM501" s="1"/>
      <c r="WMN501" s="1"/>
      <c r="WMO501" s="1"/>
      <c r="WMP501" s="1"/>
      <c r="WMQ501" s="1"/>
      <c r="WMR501" s="1"/>
      <c r="WMS501" s="1"/>
      <c r="WMT501" s="1"/>
      <c r="WMU501" s="1"/>
      <c r="WMV501" s="1"/>
      <c r="WMW501" s="1"/>
      <c r="WMX501" s="1"/>
      <c r="WMY501" s="1"/>
      <c r="WMZ501" s="1"/>
      <c r="WNA501" s="1"/>
      <c r="WNB501" s="1"/>
      <c r="WNC501" s="1"/>
      <c r="WND501" s="1"/>
      <c r="WNE501" s="1"/>
      <c r="WNF501" s="1"/>
      <c r="WNG501" s="1"/>
      <c r="WNH501" s="1"/>
      <c r="WNI501" s="1"/>
      <c r="WNJ501" s="1"/>
      <c r="WNK501" s="1"/>
      <c r="WNL501" s="1"/>
      <c r="WNM501" s="1"/>
      <c r="WNN501" s="1"/>
      <c r="WNO501" s="1"/>
      <c r="WNP501" s="1"/>
      <c r="WNQ501" s="1"/>
      <c r="WNR501" s="1"/>
      <c r="WNS501" s="1"/>
      <c r="WNT501" s="1"/>
      <c r="WNU501" s="1"/>
      <c r="WNV501" s="1"/>
      <c r="WNW501" s="1"/>
      <c r="WNX501" s="1"/>
      <c r="WNY501" s="1"/>
      <c r="WNZ501" s="1"/>
      <c r="WOA501" s="1"/>
      <c r="WOB501" s="1"/>
      <c r="WOC501" s="1"/>
      <c r="WOD501" s="1"/>
      <c r="WOE501" s="1"/>
      <c r="WOF501" s="1"/>
      <c r="WOG501" s="1"/>
      <c r="WOH501" s="1"/>
      <c r="WOI501" s="1"/>
      <c r="WOJ501" s="1"/>
      <c r="WOK501" s="1"/>
      <c r="WOL501" s="1"/>
      <c r="WOM501" s="1"/>
      <c r="WON501" s="1"/>
      <c r="WOO501" s="1"/>
      <c r="WOP501" s="1"/>
      <c r="WOQ501" s="1"/>
      <c r="WOR501" s="1"/>
      <c r="WOS501" s="1"/>
      <c r="WOT501" s="1"/>
      <c r="WOU501" s="1"/>
      <c r="WOV501" s="1"/>
      <c r="WOW501" s="1"/>
      <c r="WOX501" s="1"/>
      <c r="WOY501" s="1"/>
      <c r="WOZ501" s="1"/>
      <c r="WPA501" s="1"/>
      <c r="WPB501" s="1"/>
      <c r="WPC501" s="1"/>
      <c r="WPD501" s="1"/>
      <c r="WPE501" s="1"/>
      <c r="WPF501" s="1"/>
      <c r="WPG501" s="1"/>
      <c r="WPH501" s="1"/>
      <c r="WPI501" s="1"/>
      <c r="WPJ501" s="1"/>
      <c r="WPK501" s="1"/>
      <c r="WPL501" s="1"/>
      <c r="WPM501" s="1"/>
      <c r="WPN501" s="1"/>
      <c r="WPO501" s="1"/>
      <c r="WPP501" s="1"/>
      <c r="WPQ501" s="1"/>
      <c r="WPR501" s="1"/>
      <c r="WPS501" s="1"/>
      <c r="WPT501" s="1"/>
      <c r="WPU501" s="1"/>
      <c r="WPV501" s="1"/>
      <c r="WPW501" s="1"/>
      <c r="WPX501" s="1"/>
      <c r="WPY501" s="1"/>
      <c r="WPZ501" s="1"/>
      <c r="WQA501" s="1"/>
      <c r="WQB501" s="1"/>
      <c r="WQC501" s="1"/>
      <c r="WQD501" s="1"/>
      <c r="WQE501" s="1"/>
      <c r="WQF501" s="1"/>
      <c r="WQG501" s="1"/>
      <c r="WQH501" s="1"/>
      <c r="WQI501" s="1"/>
      <c r="WQJ501" s="1"/>
      <c r="WQK501" s="1"/>
      <c r="WQL501" s="1"/>
      <c r="WQM501" s="1"/>
      <c r="WQN501" s="1"/>
      <c r="WQO501" s="1"/>
      <c r="WQP501" s="1"/>
      <c r="WQQ501" s="1"/>
      <c r="WQR501" s="1"/>
      <c r="WQS501" s="1"/>
      <c r="WQT501" s="1"/>
      <c r="WQU501" s="1"/>
      <c r="WQV501" s="1"/>
      <c r="WQW501" s="1"/>
      <c r="WQX501" s="1"/>
      <c r="WQY501" s="1"/>
      <c r="WQZ501" s="1"/>
      <c r="WRA501" s="1"/>
      <c r="WRB501" s="1"/>
      <c r="WRC501" s="1"/>
      <c r="WRD501" s="1"/>
      <c r="WRE501" s="1"/>
      <c r="WRF501" s="1"/>
      <c r="WRG501" s="1"/>
      <c r="WRH501" s="1"/>
      <c r="WRI501" s="1"/>
      <c r="WRJ501" s="1"/>
      <c r="WRK501" s="1"/>
      <c r="WRL501" s="1"/>
      <c r="WRM501" s="1"/>
      <c r="WRN501" s="1"/>
      <c r="WRO501" s="1"/>
      <c r="WRP501" s="1"/>
      <c r="WRQ501" s="1"/>
      <c r="WRR501" s="1"/>
      <c r="WRS501" s="1"/>
      <c r="WRT501" s="1"/>
      <c r="WRU501" s="1"/>
      <c r="WRV501" s="1"/>
      <c r="WRW501" s="1"/>
      <c r="WRX501" s="1"/>
      <c r="WRY501" s="1"/>
      <c r="WRZ501" s="1"/>
      <c r="WSA501" s="1"/>
      <c r="WSB501" s="1"/>
      <c r="WSC501" s="1"/>
      <c r="WSD501" s="1"/>
      <c r="WSE501" s="1"/>
      <c r="WSF501" s="1"/>
      <c r="WSG501" s="1"/>
      <c r="WSH501" s="1"/>
      <c r="WSI501" s="1"/>
      <c r="WSJ501" s="1"/>
      <c r="WSK501" s="1"/>
      <c r="WSL501" s="1"/>
      <c r="WSM501" s="1"/>
      <c r="WSN501" s="1"/>
      <c r="WSO501" s="1"/>
      <c r="WSP501" s="1"/>
      <c r="WSQ501" s="1"/>
      <c r="WSR501" s="1"/>
      <c r="WSS501" s="1"/>
      <c r="WST501" s="1"/>
      <c r="WSU501" s="1"/>
      <c r="WSV501" s="1"/>
      <c r="WSW501" s="1"/>
      <c r="WSX501" s="1"/>
      <c r="WSY501" s="1"/>
      <c r="WSZ501" s="1"/>
      <c r="WTA501" s="1"/>
      <c r="WTB501" s="1"/>
      <c r="WTC501" s="1"/>
      <c r="WTD501" s="1"/>
      <c r="WTE501" s="1"/>
      <c r="WTF501" s="1"/>
      <c r="WTG501" s="1"/>
      <c r="WTH501" s="1"/>
      <c r="WTI501" s="1"/>
      <c r="WTJ501" s="1"/>
      <c r="WTK501" s="1"/>
      <c r="WTL501" s="1"/>
      <c r="WTM501" s="1"/>
      <c r="WTN501" s="1"/>
      <c r="WTO501" s="1"/>
      <c r="WTP501" s="1"/>
      <c r="WTQ501" s="1"/>
      <c r="WTR501" s="1"/>
      <c r="WTS501" s="1"/>
      <c r="WTT501" s="1"/>
      <c r="WTU501" s="1"/>
      <c r="WTV501" s="1"/>
      <c r="WTW501" s="1"/>
      <c r="WTX501" s="1"/>
      <c r="WTY501" s="1"/>
      <c r="WTZ501" s="1"/>
      <c r="WUA501" s="1"/>
      <c r="WUB501" s="1"/>
      <c r="WUC501" s="1"/>
      <c r="WUD501" s="1"/>
      <c r="WUE501" s="1"/>
      <c r="WUF501" s="1"/>
      <c r="WUG501" s="1"/>
      <c r="WUH501" s="1"/>
      <c r="WUI501" s="1"/>
      <c r="WUJ501" s="1"/>
      <c r="WUK501" s="1"/>
      <c r="WUL501" s="1"/>
      <c r="WUM501" s="1"/>
      <c r="WUN501" s="1"/>
      <c r="WUO501" s="1"/>
      <c r="WUP501" s="1"/>
      <c r="WUQ501" s="1"/>
      <c r="WUR501" s="1"/>
      <c r="WUS501" s="1"/>
      <c r="WUT501" s="1"/>
      <c r="WUU501" s="1"/>
      <c r="WUV501" s="1"/>
      <c r="WUW501" s="1"/>
      <c r="WUX501" s="1"/>
      <c r="WUY501" s="1"/>
      <c r="WUZ501" s="1"/>
      <c r="WVA501" s="1"/>
      <c r="WVB501" s="1"/>
      <c r="WVC501" s="1"/>
      <c r="WVD501" s="1"/>
      <c r="WVE501" s="1"/>
      <c r="WVF501" s="1"/>
      <c r="WVG501" s="1"/>
      <c r="WVH501" s="1"/>
      <c r="WVI501" s="1"/>
      <c r="WVJ501" s="1"/>
      <c r="WVK501" s="1"/>
      <c r="WVL501" s="1"/>
      <c r="WVM501" s="1"/>
      <c r="WVN501" s="1"/>
      <c r="WVO501" s="1"/>
      <c r="WVP501" s="1"/>
      <c r="WVQ501" s="1"/>
      <c r="WVR501" s="1"/>
      <c r="WVS501" s="1"/>
      <c r="WVT501" s="1"/>
      <c r="WVU501" s="1"/>
      <c r="WVV501" s="1"/>
      <c r="WVW501" s="1"/>
      <c r="WVX501" s="1"/>
      <c r="WVY501" s="1"/>
    </row>
    <row r="502" spans="1:16145" s="66" customFormat="1" ht="18" customHeight="1">
      <c r="A502" s="90"/>
      <c r="B502" s="28"/>
      <c r="C502" s="99"/>
      <c r="D502" s="29"/>
      <c r="E502" s="33"/>
      <c r="F502" s="3068"/>
      <c r="G502" s="3219"/>
      <c r="H502" s="26"/>
      <c r="I502" s="3114" t="s">
        <v>130</v>
      </c>
      <c r="J502" s="3115" t="s">
        <v>73</v>
      </c>
      <c r="K502" s="3167">
        <v>4000</v>
      </c>
      <c r="L502" s="127"/>
      <c r="M502" s="4"/>
      <c r="N502" s="50"/>
      <c r="O502" s="6"/>
      <c r="P502" s="6"/>
      <c r="Q502" s="6"/>
      <c r="R502" s="14"/>
      <c r="S502" s="5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  <c r="LZ502" s="1"/>
      <c r="MA502" s="1"/>
      <c r="MB502" s="1"/>
      <c r="MC502" s="1"/>
      <c r="MD502" s="1"/>
      <c r="ME502" s="1"/>
      <c r="MF502" s="1"/>
      <c r="MG502" s="1"/>
      <c r="MH502" s="1"/>
      <c r="MI502" s="1"/>
      <c r="MJ502" s="1"/>
      <c r="MK502" s="1"/>
      <c r="ML502" s="1"/>
      <c r="MM502" s="1"/>
      <c r="MN502" s="1"/>
      <c r="MO502" s="1"/>
      <c r="MP502" s="1"/>
      <c r="MQ502" s="1"/>
      <c r="MR502" s="1"/>
      <c r="MS502" s="1"/>
      <c r="MT502" s="1"/>
      <c r="MU502" s="1"/>
      <c r="MV502" s="1"/>
      <c r="MW502" s="1"/>
      <c r="MX502" s="1"/>
      <c r="MY502" s="1"/>
      <c r="MZ502" s="1"/>
      <c r="NA502" s="1"/>
      <c r="NB502" s="1"/>
      <c r="NC502" s="1"/>
      <c r="ND502" s="1"/>
      <c r="NE502" s="1"/>
      <c r="NF502" s="1"/>
      <c r="NG502" s="1"/>
      <c r="NH502" s="1"/>
      <c r="NI502" s="1"/>
      <c r="NJ502" s="1"/>
      <c r="NK502" s="1"/>
      <c r="NL502" s="1"/>
      <c r="NM502" s="1"/>
      <c r="NN502" s="1"/>
      <c r="NO502" s="1"/>
      <c r="NP502" s="1"/>
      <c r="NQ502" s="1"/>
      <c r="NR502" s="1"/>
      <c r="NS502" s="1"/>
      <c r="NT502" s="1"/>
      <c r="NU502" s="1"/>
      <c r="NV502" s="1"/>
      <c r="NW502" s="1"/>
      <c r="NX502" s="1"/>
      <c r="NY502" s="1"/>
      <c r="NZ502" s="1"/>
      <c r="OA502" s="1"/>
      <c r="OB502" s="1"/>
      <c r="OC502" s="1"/>
      <c r="OD502" s="1"/>
      <c r="OE502" s="1"/>
      <c r="OF502" s="1"/>
      <c r="OG502" s="1"/>
      <c r="OH502" s="1"/>
      <c r="OI502" s="1"/>
      <c r="OJ502" s="1"/>
      <c r="OK502" s="1"/>
      <c r="OL502" s="1"/>
      <c r="OM502" s="1"/>
      <c r="ON502" s="1"/>
      <c r="OO502" s="1"/>
      <c r="OP502" s="1"/>
      <c r="OQ502" s="1"/>
      <c r="OR502" s="1"/>
      <c r="OS502" s="1"/>
      <c r="OT502" s="1"/>
      <c r="OU502" s="1"/>
      <c r="OV502" s="1"/>
      <c r="OW502" s="1"/>
      <c r="OX502" s="1"/>
      <c r="OY502" s="1"/>
      <c r="OZ502" s="1"/>
      <c r="PA502" s="1"/>
      <c r="PB502" s="1"/>
      <c r="PC502" s="1"/>
      <c r="PD502" s="1"/>
      <c r="PE502" s="1"/>
      <c r="PF502" s="1"/>
      <c r="PG502" s="1"/>
      <c r="PH502" s="1"/>
      <c r="PI502" s="1"/>
      <c r="PJ502" s="1"/>
      <c r="PK502" s="1"/>
      <c r="PL502" s="1"/>
      <c r="PM502" s="1"/>
      <c r="PN502" s="1"/>
      <c r="PO502" s="1"/>
      <c r="PP502" s="1"/>
      <c r="PQ502" s="1"/>
      <c r="PR502" s="1"/>
      <c r="PS502" s="1"/>
      <c r="PT502" s="1"/>
      <c r="PU502" s="1"/>
      <c r="PV502" s="1"/>
      <c r="PW502" s="1"/>
      <c r="PX502" s="1"/>
      <c r="PY502" s="1"/>
      <c r="PZ502" s="1"/>
      <c r="QA502" s="1"/>
      <c r="QB502" s="1"/>
      <c r="QC502" s="1"/>
      <c r="QD502" s="1"/>
      <c r="QE502" s="1"/>
      <c r="QF502" s="1"/>
      <c r="QG502" s="1"/>
      <c r="QH502" s="1"/>
      <c r="QI502" s="1"/>
      <c r="QJ502" s="1"/>
      <c r="QK502" s="1"/>
      <c r="QL502" s="1"/>
      <c r="QM502" s="1"/>
      <c r="QN502" s="1"/>
      <c r="QO502" s="1"/>
      <c r="QP502" s="1"/>
      <c r="QQ502" s="1"/>
      <c r="QR502" s="1"/>
      <c r="QS502" s="1"/>
      <c r="QT502" s="1"/>
      <c r="QU502" s="1"/>
      <c r="QV502" s="1"/>
      <c r="QW502" s="1"/>
      <c r="QX502" s="1"/>
      <c r="QY502" s="1"/>
      <c r="QZ502" s="1"/>
      <c r="RA502" s="1"/>
      <c r="RB502" s="1"/>
      <c r="RC502" s="1"/>
      <c r="RD502" s="1"/>
      <c r="RE502" s="1"/>
      <c r="RF502" s="1"/>
      <c r="RG502" s="1"/>
      <c r="RH502" s="1"/>
      <c r="RI502" s="1"/>
      <c r="RJ502" s="1"/>
      <c r="RK502" s="1"/>
      <c r="RL502" s="1"/>
      <c r="RM502" s="1"/>
      <c r="RN502" s="1"/>
      <c r="RO502" s="1"/>
      <c r="RP502" s="1"/>
      <c r="RQ502" s="1"/>
      <c r="RR502" s="1"/>
      <c r="RS502" s="1"/>
      <c r="RT502" s="1"/>
      <c r="RU502" s="1"/>
      <c r="RV502" s="1"/>
      <c r="RW502" s="1"/>
      <c r="RX502" s="1"/>
      <c r="RY502" s="1"/>
      <c r="RZ502" s="1"/>
      <c r="SA502" s="1"/>
      <c r="SB502" s="1"/>
      <c r="SC502" s="1"/>
      <c r="SD502" s="1"/>
      <c r="SE502" s="1"/>
      <c r="SF502" s="1"/>
      <c r="SG502" s="1"/>
      <c r="SH502" s="1"/>
      <c r="SI502" s="1"/>
      <c r="SJ502" s="1"/>
      <c r="SK502" s="1"/>
      <c r="SL502" s="1"/>
      <c r="SM502" s="1"/>
      <c r="SN502" s="1"/>
      <c r="SO502" s="1"/>
      <c r="SP502" s="1"/>
      <c r="SQ502" s="1"/>
      <c r="SR502" s="1"/>
      <c r="SS502" s="1"/>
      <c r="ST502" s="1"/>
      <c r="SU502" s="1"/>
      <c r="SV502" s="1"/>
      <c r="SW502" s="1"/>
      <c r="SX502" s="1"/>
      <c r="SY502" s="1"/>
      <c r="SZ502" s="1"/>
      <c r="TA502" s="1"/>
      <c r="TB502" s="1"/>
      <c r="TC502" s="1"/>
      <c r="TD502" s="1"/>
      <c r="TE502" s="1"/>
      <c r="TF502" s="1"/>
      <c r="TG502" s="1"/>
      <c r="TH502" s="1"/>
      <c r="TI502" s="1"/>
      <c r="TJ502" s="1"/>
      <c r="TK502" s="1"/>
      <c r="TL502" s="1"/>
      <c r="TM502" s="1"/>
      <c r="TN502" s="1"/>
      <c r="TO502" s="1"/>
      <c r="TP502" s="1"/>
      <c r="TQ502" s="1"/>
      <c r="TR502" s="1"/>
      <c r="TS502" s="1"/>
      <c r="TT502" s="1"/>
      <c r="TU502" s="1"/>
      <c r="TV502" s="1"/>
      <c r="TW502" s="1"/>
      <c r="TX502" s="1"/>
      <c r="TY502" s="1"/>
      <c r="TZ502" s="1"/>
      <c r="UA502" s="1"/>
      <c r="UB502" s="1"/>
      <c r="UC502" s="1"/>
      <c r="UD502" s="1"/>
      <c r="UE502" s="1"/>
      <c r="UF502" s="1"/>
      <c r="UG502" s="1"/>
      <c r="UH502" s="1"/>
      <c r="UI502" s="1"/>
      <c r="UJ502" s="1"/>
      <c r="UK502" s="1"/>
      <c r="UL502" s="1"/>
      <c r="UM502" s="1"/>
      <c r="UN502" s="1"/>
      <c r="UO502" s="1"/>
      <c r="UP502" s="1"/>
      <c r="UQ502" s="1"/>
      <c r="UR502" s="1"/>
      <c r="US502" s="1"/>
      <c r="UT502" s="1"/>
      <c r="UU502" s="1"/>
      <c r="UV502" s="1"/>
      <c r="UW502" s="1"/>
      <c r="UX502" s="1"/>
      <c r="UY502" s="1"/>
      <c r="UZ502" s="1"/>
      <c r="VA502" s="1"/>
      <c r="VB502" s="1"/>
      <c r="VC502" s="1"/>
      <c r="VD502" s="1"/>
      <c r="VE502" s="1"/>
      <c r="VF502" s="1"/>
      <c r="VG502" s="1"/>
      <c r="VH502" s="1"/>
      <c r="VI502" s="1"/>
      <c r="VJ502" s="1"/>
      <c r="VK502" s="1"/>
      <c r="VL502" s="1"/>
      <c r="VM502" s="1"/>
      <c r="VN502" s="1"/>
      <c r="VO502" s="1"/>
      <c r="VP502" s="1"/>
      <c r="VQ502" s="1"/>
      <c r="VR502" s="1"/>
      <c r="VS502" s="1"/>
      <c r="VT502" s="1"/>
      <c r="VU502" s="1"/>
      <c r="VV502" s="1"/>
      <c r="VW502" s="1"/>
      <c r="VX502" s="1"/>
      <c r="VY502" s="1"/>
      <c r="VZ502" s="1"/>
      <c r="WA502" s="1"/>
      <c r="WB502" s="1"/>
      <c r="WC502" s="1"/>
      <c r="WD502" s="1"/>
      <c r="WE502" s="1"/>
      <c r="WF502" s="1"/>
      <c r="WG502" s="1"/>
      <c r="WH502" s="1"/>
      <c r="WI502" s="1"/>
      <c r="WJ502" s="1"/>
      <c r="WK502" s="1"/>
      <c r="WL502" s="1"/>
      <c r="WM502" s="1"/>
      <c r="WN502" s="1"/>
      <c r="WO502" s="1"/>
      <c r="WP502" s="1"/>
      <c r="WQ502" s="1"/>
      <c r="WR502" s="1"/>
      <c r="WS502" s="1"/>
      <c r="WT502" s="1"/>
      <c r="WU502" s="1"/>
      <c r="WV502" s="1"/>
      <c r="WW502" s="1"/>
      <c r="WX502" s="1"/>
      <c r="WY502" s="1"/>
      <c r="WZ502" s="1"/>
      <c r="XA502" s="1"/>
      <c r="XB502" s="1"/>
      <c r="XC502" s="1"/>
      <c r="XD502" s="1"/>
      <c r="XE502" s="1"/>
      <c r="XF502" s="1"/>
      <c r="XG502" s="1"/>
      <c r="XH502" s="1"/>
      <c r="XI502" s="1"/>
      <c r="XJ502" s="1"/>
      <c r="XK502" s="1"/>
      <c r="XL502" s="1"/>
      <c r="XM502" s="1"/>
      <c r="XN502" s="1"/>
      <c r="XO502" s="1"/>
      <c r="XP502" s="1"/>
      <c r="XQ502" s="1"/>
      <c r="XR502" s="1"/>
      <c r="XS502" s="1"/>
      <c r="XT502" s="1"/>
      <c r="XU502" s="1"/>
      <c r="XV502" s="1"/>
      <c r="XW502" s="1"/>
      <c r="XX502" s="1"/>
      <c r="XY502" s="1"/>
      <c r="XZ502" s="1"/>
      <c r="YA502" s="1"/>
      <c r="YB502" s="1"/>
      <c r="YC502" s="1"/>
      <c r="YD502" s="1"/>
      <c r="YE502" s="1"/>
      <c r="YF502" s="1"/>
      <c r="YG502" s="1"/>
      <c r="YH502" s="1"/>
      <c r="YI502" s="1"/>
      <c r="YJ502" s="1"/>
      <c r="YK502" s="1"/>
      <c r="YL502" s="1"/>
      <c r="YM502" s="1"/>
      <c r="YN502" s="1"/>
      <c r="YO502" s="1"/>
      <c r="YP502" s="1"/>
      <c r="YQ502" s="1"/>
      <c r="YR502" s="1"/>
      <c r="YS502" s="1"/>
      <c r="YT502" s="1"/>
      <c r="YU502" s="1"/>
      <c r="YV502" s="1"/>
      <c r="YW502" s="1"/>
      <c r="YX502" s="1"/>
      <c r="YY502" s="1"/>
      <c r="YZ502" s="1"/>
      <c r="ZA502" s="1"/>
      <c r="ZB502" s="1"/>
      <c r="ZC502" s="1"/>
      <c r="ZD502" s="1"/>
      <c r="ZE502" s="1"/>
      <c r="ZF502" s="1"/>
      <c r="ZG502" s="1"/>
      <c r="ZH502" s="1"/>
      <c r="ZI502" s="1"/>
      <c r="ZJ502" s="1"/>
      <c r="ZK502" s="1"/>
      <c r="ZL502" s="1"/>
      <c r="ZM502" s="1"/>
      <c r="ZN502" s="1"/>
      <c r="ZO502" s="1"/>
      <c r="ZP502" s="1"/>
      <c r="ZQ502" s="1"/>
      <c r="ZR502" s="1"/>
      <c r="ZS502" s="1"/>
      <c r="ZT502" s="1"/>
      <c r="ZU502" s="1"/>
      <c r="ZV502" s="1"/>
      <c r="ZW502" s="1"/>
      <c r="ZX502" s="1"/>
      <c r="ZY502" s="1"/>
      <c r="ZZ502" s="1"/>
      <c r="AAA502" s="1"/>
      <c r="AAB502" s="1"/>
      <c r="AAC502" s="1"/>
      <c r="AAD502" s="1"/>
      <c r="AAE502" s="1"/>
      <c r="AAF502" s="1"/>
      <c r="AAG502" s="1"/>
      <c r="AAH502" s="1"/>
      <c r="AAI502" s="1"/>
      <c r="AAJ502" s="1"/>
      <c r="AAK502" s="1"/>
      <c r="AAL502" s="1"/>
      <c r="AAM502" s="1"/>
      <c r="AAN502" s="1"/>
      <c r="AAO502" s="1"/>
      <c r="AAP502" s="1"/>
      <c r="AAQ502" s="1"/>
      <c r="AAR502" s="1"/>
      <c r="AAS502" s="1"/>
      <c r="AAT502" s="1"/>
      <c r="AAU502" s="1"/>
      <c r="AAV502" s="1"/>
      <c r="AAW502" s="1"/>
      <c r="AAX502" s="1"/>
      <c r="AAY502" s="1"/>
      <c r="AAZ502" s="1"/>
      <c r="ABA502" s="1"/>
      <c r="ABB502" s="1"/>
      <c r="ABC502" s="1"/>
      <c r="ABD502" s="1"/>
      <c r="ABE502" s="1"/>
      <c r="ABF502" s="1"/>
      <c r="ABG502" s="1"/>
      <c r="ABH502" s="1"/>
      <c r="ABI502" s="1"/>
      <c r="ABJ502" s="1"/>
      <c r="ABK502" s="1"/>
      <c r="ABL502" s="1"/>
      <c r="ABM502" s="1"/>
      <c r="ABN502" s="1"/>
      <c r="ABO502" s="1"/>
      <c r="ABP502" s="1"/>
      <c r="ABQ502" s="1"/>
      <c r="ABR502" s="1"/>
      <c r="ABS502" s="1"/>
      <c r="ABT502" s="1"/>
      <c r="ABU502" s="1"/>
      <c r="ABV502" s="1"/>
      <c r="ABW502" s="1"/>
      <c r="ABX502" s="1"/>
      <c r="ABY502" s="1"/>
      <c r="ABZ502" s="1"/>
      <c r="ACA502" s="1"/>
      <c r="ACB502" s="1"/>
      <c r="ACC502" s="1"/>
      <c r="ACD502" s="1"/>
      <c r="ACE502" s="1"/>
      <c r="ACF502" s="1"/>
      <c r="ACG502" s="1"/>
      <c r="ACH502" s="1"/>
      <c r="ACI502" s="1"/>
      <c r="ACJ502" s="1"/>
      <c r="ACK502" s="1"/>
      <c r="ACL502" s="1"/>
      <c r="ACM502" s="1"/>
      <c r="ACN502" s="1"/>
      <c r="ACO502" s="1"/>
      <c r="ACP502" s="1"/>
      <c r="ACQ502" s="1"/>
      <c r="ACR502" s="1"/>
      <c r="ACS502" s="1"/>
      <c r="ACT502" s="1"/>
      <c r="ACU502" s="1"/>
      <c r="ACV502" s="1"/>
      <c r="ACW502" s="1"/>
      <c r="ACX502" s="1"/>
      <c r="ACY502" s="1"/>
      <c r="ACZ502" s="1"/>
      <c r="ADA502" s="1"/>
      <c r="ADB502" s="1"/>
      <c r="ADC502" s="1"/>
      <c r="ADD502" s="1"/>
      <c r="ADE502" s="1"/>
      <c r="ADF502" s="1"/>
      <c r="ADG502" s="1"/>
      <c r="ADH502" s="1"/>
      <c r="ADI502" s="1"/>
      <c r="ADJ502" s="1"/>
      <c r="ADK502" s="1"/>
      <c r="ADL502" s="1"/>
      <c r="ADM502" s="1"/>
      <c r="ADN502" s="1"/>
      <c r="ADO502" s="1"/>
      <c r="ADP502" s="1"/>
      <c r="ADQ502" s="1"/>
      <c r="ADR502" s="1"/>
      <c r="ADS502" s="1"/>
      <c r="ADT502" s="1"/>
      <c r="ADU502" s="1"/>
      <c r="ADV502" s="1"/>
      <c r="ADW502" s="1"/>
      <c r="ADX502" s="1"/>
      <c r="ADY502" s="1"/>
      <c r="ADZ502" s="1"/>
      <c r="AEA502" s="1"/>
      <c r="AEB502" s="1"/>
      <c r="AEC502" s="1"/>
      <c r="AED502" s="1"/>
      <c r="AEE502" s="1"/>
      <c r="AEF502" s="1"/>
      <c r="AEG502" s="1"/>
      <c r="AEH502" s="1"/>
      <c r="AEI502" s="1"/>
      <c r="AEJ502" s="1"/>
      <c r="AEK502" s="1"/>
      <c r="AEL502" s="1"/>
      <c r="AEM502" s="1"/>
      <c r="AEN502" s="1"/>
      <c r="AEO502" s="1"/>
      <c r="AEP502" s="1"/>
      <c r="AEQ502" s="1"/>
      <c r="AER502" s="1"/>
      <c r="AES502" s="1"/>
      <c r="AET502" s="1"/>
      <c r="AEU502" s="1"/>
      <c r="AEV502" s="1"/>
      <c r="AEW502" s="1"/>
      <c r="AEX502" s="1"/>
      <c r="AEY502" s="1"/>
      <c r="AEZ502" s="1"/>
      <c r="AFA502" s="1"/>
      <c r="AFB502" s="1"/>
      <c r="AFC502" s="1"/>
      <c r="AFD502" s="1"/>
      <c r="AFE502" s="1"/>
      <c r="AFF502" s="1"/>
      <c r="AFG502" s="1"/>
      <c r="AFH502" s="1"/>
      <c r="AFI502" s="1"/>
      <c r="AFJ502" s="1"/>
      <c r="AFK502" s="1"/>
      <c r="AFL502" s="1"/>
      <c r="AFM502" s="1"/>
      <c r="AFN502" s="1"/>
      <c r="AFO502" s="1"/>
      <c r="AFP502" s="1"/>
      <c r="AFQ502" s="1"/>
      <c r="AFR502" s="1"/>
      <c r="AFS502" s="1"/>
      <c r="AFT502" s="1"/>
      <c r="AFU502" s="1"/>
      <c r="AFV502" s="1"/>
      <c r="AFW502" s="1"/>
      <c r="AFX502" s="1"/>
      <c r="AFY502" s="1"/>
      <c r="AFZ502" s="1"/>
      <c r="AGA502" s="1"/>
      <c r="AGB502" s="1"/>
      <c r="AGC502" s="1"/>
      <c r="AGD502" s="1"/>
      <c r="AGE502" s="1"/>
      <c r="AGF502" s="1"/>
      <c r="AGG502" s="1"/>
      <c r="AGH502" s="1"/>
      <c r="AGI502" s="1"/>
      <c r="AGJ502" s="1"/>
      <c r="AGK502" s="1"/>
      <c r="AGL502" s="1"/>
      <c r="AGM502" s="1"/>
      <c r="AGN502" s="1"/>
      <c r="AGO502" s="1"/>
      <c r="AGP502" s="1"/>
      <c r="AGQ502" s="1"/>
      <c r="AGR502" s="1"/>
      <c r="AGS502" s="1"/>
      <c r="AGT502" s="1"/>
      <c r="AGU502" s="1"/>
      <c r="AGV502" s="1"/>
      <c r="AGW502" s="1"/>
      <c r="AGX502" s="1"/>
      <c r="AGY502" s="1"/>
      <c r="AGZ502" s="1"/>
      <c r="AHA502" s="1"/>
      <c r="AHB502" s="1"/>
      <c r="AHC502" s="1"/>
      <c r="AHD502" s="1"/>
      <c r="AHE502" s="1"/>
      <c r="AHF502" s="1"/>
      <c r="AHG502" s="1"/>
      <c r="AHH502" s="1"/>
      <c r="AHI502" s="1"/>
      <c r="AHJ502" s="1"/>
      <c r="AHK502" s="1"/>
      <c r="AHL502" s="1"/>
      <c r="AHM502" s="1"/>
      <c r="AHN502" s="1"/>
      <c r="AHO502" s="1"/>
      <c r="AHP502" s="1"/>
      <c r="AHQ502" s="1"/>
      <c r="AHR502" s="1"/>
      <c r="AHS502" s="1"/>
      <c r="AHT502" s="1"/>
      <c r="AHU502" s="1"/>
      <c r="AHV502" s="1"/>
      <c r="AHW502" s="1"/>
      <c r="AHX502" s="1"/>
      <c r="AHY502" s="1"/>
      <c r="AHZ502" s="1"/>
      <c r="AIA502" s="1"/>
      <c r="AIB502" s="1"/>
      <c r="AIC502" s="1"/>
      <c r="AID502" s="1"/>
      <c r="AIE502" s="1"/>
      <c r="AIF502" s="1"/>
      <c r="AIG502" s="1"/>
      <c r="AIH502" s="1"/>
      <c r="AII502" s="1"/>
      <c r="AIJ502" s="1"/>
      <c r="AIK502" s="1"/>
      <c r="AIL502" s="1"/>
      <c r="AIM502" s="1"/>
      <c r="AIN502" s="1"/>
      <c r="AIO502" s="1"/>
      <c r="AIP502" s="1"/>
      <c r="AIQ502" s="1"/>
      <c r="AIR502" s="1"/>
      <c r="AIS502" s="1"/>
      <c r="AIT502" s="1"/>
      <c r="AIU502" s="1"/>
      <c r="AIV502" s="1"/>
      <c r="AIW502" s="1"/>
      <c r="AIX502" s="1"/>
      <c r="AIY502" s="1"/>
      <c r="AIZ502" s="1"/>
      <c r="AJA502" s="1"/>
      <c r="AJB502" s="1"/>
      <c r="AJC502" s="1"/>
      <c r="AJD502" s="1"/>
      <c r="AJE502" s="1"/>
      <c r="AJF502" s="1"/>
      <c r="AJG502" s="1"/>
      <c r="AJH502" s="1"/>
      <c r="AJI502" s="1"/>
      <c r="AJJ502" s="1"/>
      <c r="AJK502" s="1"/>
      <c r="AJL502" s="1"/>
      <c r="AJM502" s="1"/>
      <c r="AJN502" s="1"/>
      <c r="AJO502" s="1"/>
      <c r="AJP502" s="1"/>
      <c r="AJQ502" s="1"/>
      <c r="AJR502" s="1"/>
      <c r="AJS502" s="1"/>
      <c r="AJT502" s="1"/>
      <c r="AJU502" s="1"/>
      <c r="AJV502" s="1"/>
      <c r="AJW502" s="1"/>
      <c r="AJX502" s="1"/>
      <c r="AJY502" s="1"/>
      <c r="AJZ502" s="1"/>
      <c r="AKA502" s="1"/>
      <c r="AKB502" s="1"/>
      <c r="AKC502" s="1"/>
      <c r="AKD502" s="1"/>
      <c r="AKE502" s="1"/>
      <c r="AKF502" s="1"/>
      <c r="AKG502" s="1"/>
      <c r="AKH502" s="1"/>
      <c r="AKI502" s="1"/>
      <c r="AKJ502" s="1"/>
      <c r="AKK502" s="1"/>
      <c r="AKL502" s="1"/>
      <c r="AKM502" s="1"/>
      <c r="AKN502" s="1"/>
      <c r="AKO502" s="1"/>
      <c r="AKP502" s="1"/>
      <c r="AKQ502" s="1"/>
      <c r="AKR502" s="1"/>
      <c r="AKS502" s="1"/>
      <c r="AKT502" s="1"/>
      <c r="AKU502" s="1"/>
      <c r="AKV502" s="1"/>
      <c r="AKW502" s="1"/>
      <c r="AKX502" s="1"/>
      <c r="AKY502" s="1"/>
      <c r="AKZ502" s="1"/>
      <c r="ALA502" s="1"/>
      <c r="ALB502" s="1"/>
      <c r="ALC502" s="1"/>
      <c r="ALD502" s="1"/>
      <c r="ALE502" s="1"/>
      <c r="ALF502" s="1"/>
      <c r="ALG502" s="1"/>
      <c r="ALH502" s="1"/>
      <c r="ALI502" s="1"/>
      <c r="ALJ502" s="1"/>
      <c r="ALK502" s="1"/>
      <c r="ALL502" s="1"/>
      <c r="ALM502" s="1"/>
      <c r="ALN502" s="1"/>
      <c r="ALO502" s="1"/>
      <c r="ALP502" s="1"/>
      <c r="ALQ502" s="1"/>
      <c r="ALR502" s="1"/>
      <c r="ALS502" s="1"/>
      <c r="ALT502" s="1"/>
      <c r="ALU502" s="1"/>
      <c r="ALV502" s="1"/>
      <c r="ALW502" s="1"/>
      <c r="ALX502" s="1"/>
      <c r="ALY502" s="1"/>
      <c r="ALZ502" s="1"/>
      <c r="AMA502" s="1"/>
      <c r="AMB502" s="1"/>
      <c r="AMC502" s="1"/>
      <c r="AMD502" s="1"/>
      <c r="AME502" s="1"/>
      <c r="AMF502" s="1"/>
      <c r="AMG502" s="1"/>
      <c r="AMH502" s="1"/>
      <c r="AMI502" s="1"/>
      <c r="AMJ502" s="1"/>
      <c r="AMK502" s="1"/>
      <c r="AML502" s="1"/>
      <c r="AMM502" s="1"/>
      <c r="AMN502" s="1"/>
      <c r="AMO502" s="1"/>
      <c r="AMP502" s="1"/>
      <c r="AMQ502" s="1"/>
      <c r="AMR502" s="1"/>
      <c r="AMS502" s="1"/>
      <c r="AMT502" s="1"/>
      <c r="AMU502" s="1"/>
      <c r="AMV502" s="1"/>
      <c r="AMW502" s="1"/>
      <c r="AMX502" s="1"/>
      <c r="AMY502" s="1"/>
      <c r="AMZ502" s="1"/>
      <c r="ANA502" s="1"/>
      <c r="ANB502" s="1"/>
      <c r="ANC502" s="1"/>
      <c r="AND502" s="1"/>
      <c r="ANE502" s="1"/>
      <c r="ANF502" s="1"/>
      <c r="ANG502" s="1"/>
      <c r="ANH502" s="1"/>
      <c r="ANI502" s="1"/>
      <c r="ANJ502" s="1"/>
      <c r="ANK502" s="1"/>
      <c r="ANL502" s="1"/>
      <c r="ANM502" s="1"/>
      <c r="ANN502" s="1"/>
      <c r="ANO502" s="1"/>
      <c r="ANP502" s="1"/>
      <c r="ANQ502" s="1"/>
      <c r="ANR502" s="1"/>
      <c r="ANS502" s="1"/>
      <c r="ANT502" s="1"/>
      <c r="ANU502" s="1"/>
      <c r="ANV502" s="1"/>
      <c r="ANW502" s="1"/>
      <c r="ANX502" s="1"/>
      <c r="ANY502" s="1"/>
      <c r="ANZ502" s="1"/>
      <c r="AOA502" s="1"/>
      <c r="AOB502" s="1"/>
      <c r="AOC502" s="1"/>
      <c r="AOD502" s="1"/>
      <c r="AOE502" s="1"/>
      <c r="AOF502" s="1"/>
      <c r="AOG502" s="1"/>
      <c r="AOH502" s="1"/>
      <c r="AOI502" s="1"/>
      <c r="AOJ502" s="1"/>
      <c r="AOK502" s="1"/>
      <c r="AOL502" s="1"/>
      <c r="AOM502" s="1"/>
      <c r="AON502" s="1"/>
      <c r="AOO502" s="1"/>
      <c r="AOP502" s="1"/>
      <c r="AOQ502" s="1"/>
      <c r="AOR502" s="1"/>
      <c r="AOS502" s="1"/>
      <c r="AOT502" s="1"/>
      <c r="AOU502" s="1"/>
      <c r="AOV502" s="1"/>
      <c r="AOW502" s="1"/>
      <c r="AOX502" s="1"/>
      <c r="AOY502" s="1"/>
      <c r="AOZ502" s="1"/>
      <c r="APA502" s="1"/>
      <c r="APB502" s="1"/>
      <c r="APC502" s="1"/>
      <c r="APD502" s="1"/>
      <c r="APE502" s="1"/>
      <c r="APF502" s="1"/>
      <c r="APG502" s="1"/>
      <c r="APH502" s="1"/>
      <c r="API502" s="1"/>
      <c r="APJ502" s="1"/>
      <c r="APK502" s="1"/>
      <c r="APL502" s="1"/>
      <c r="APM502" s="1"/>
      <c r="APN502" s="1"/>
      <c r="APO502" s="1"/>
      <c r="APP502" s="1"/>
      <c r="APQ502" s="1"/>
      <c r="APR502" s="1"/>
      <c r="APS502" s="1"/>
      <c r="APT502" s="1"/>
      <c r="APU502" s="1"/>
      <c r="APV502" s="1"/>
      <c r="APW502" s="1"/>
      <c r="APX502" s="1"/>
      <c r="APY502" s="1"/>
      <c r="APZ502" s="1"/>
      <c r="AQA502" s="1"/>
      <c r="AQB502" s="1"/>
      <c r="AQC502" s="1"/>
      <c r="AQD502" s="1"/>
      <c r="AQE502" s="1"/>
      <c r="AQF502" s="1"/>
      <c r="AQG502" s="1"/>
      <c r="AQH502" s="1"/>
      <c r="AQI502" s="1"/>
      <c r="AQJ502" s="1"/>
      <c r="AQK502" s="1"/>
      <c r="AQL502" s="1"/>
      <c r="AQM502" s="1"/>
      <c r="AQN502" s="1"/>
      <c r="AQO502" s="1"/>
      <c r="AQP502" s="1"/>
      <c r="AQQ502" s="1"/>
      <c r="AQR502" s="1"/>
      <c r="AQS502" s="1"/>
      <c r="AQT502" s="1"/>
      <c r="AQU502" s="1"/>
      <c r="AQV502" s="1"/>
      <c r="AQW502" s="1"/>
      <c r="AQX502" s="1"/>
      <c r="AQY502" s="1"/>
      <c r="AQZ502" s="1"/>
      <c r="ARA502" s="1"/>
      <c r="ARB502" s="1"/>
      <c r="ARC502" s="1"/>
      <c r="ARD502" s="1"/>
      <c r="ARE502" s="1"/>
      <c r="ARF502" s="1"/>
      <c r="ARG502" s="1"/>
      <c r="ARH502" s="1"/>
      <c r="ARI502" s="1"/>
      <c r="ARJ502" s="1"/>
      <c r="ARK502" s="1"/>
      <c r="ARL502" s="1"/>
      <c r="ARM502" s="1"/>
      <c r="ARN502" s="1"/>
      <c r="ARO502" s="1"/>
      <c r="ARP502" s="1"/>
      <c r="ARQ502" s="1"/>
      <c r="ARR502" s="1"/>
      <c r="ARS502" s="1"/>
      <c r="ART502" s="1"/>
      <c r="ARU502" s="1"/>
      <c r="ARV502" s="1"/>
      <c r="ARW502" s="1"/>
      <c r="ARX502" s="1"/>
      <c r="ARY502" s="1"/>
      <c r="ARZ502" s="1"/>
      <c r="ASA502" s="1"/>
      <c r="ASB502" s="1"/>
      <c r="ASC502" s="1"/>
      <c r="ASD502" s="1"/>
      <c r="ASE502" s="1"/>
      <c r="ASF502" s="1"/>
      <c r="ASG502" s="1"/>
      <c r="ASH502" s="1"/>
      <c r="ASI502" s="1"/>
      <c r="ASJ502" s="1"/>
      <c r="ASK502" s="1"/>
      <c r="ASL502" s="1"/>
      <c r="ASM502" s="1"/>
      <c r="ASN502" s="1"/>
      <c r="ASO502" s="1"/>
      <c r="ASP502" s="1"/>
      <c r="ASQ502" s="1"/>
      <c r="ASR502" s="1"/>
      <c r="ASS502" s="1"/>
      <c r="AST502" s="1"/>
      <c r="ASU502" s="1"/>
      <c r="ASV502" s="1"/>
      <c r="ASW502" s="1"/>
      <c r="ASX502" s="1"/>
      <c r="ASY502" s="1"/>
      <c r="ASZ502" s="1"/>
      <c r="ATA502" s="1"/>
      <c r="ATB502" s="1"/>
      <c r="ATC502" s="1"/>
      <c r="ATD502" s="1"/>
      <c r="ATE502" s="1"/>
      <c r="ATF502" s="1"/>
      <c r="ATG502" s="1"/>
      <c r="ATH502" s="1"/>
      <c r="ATI502" s="1"/>
      <c r="ATJ502" s="1"/>
      <c r="ATK502" s="1"/>
      <c r="ATL502" s="1"/>
      <c r="ATM502" s="1"/>
      <c r="ATN502" s="1"/>
      <c r="ATO502" s="1"/>
      <c r="ATP502" s="1"/>
      <c r="ATQ502" s="1"/>
      <c r="ATR502" s="1"/>
      <c r="ATS502" s="1"/>
      <c r="ATT502" s="1"/>
      <c r="ATU502" s="1"/>
      <c r="ATV502" s="1"/>
      <c r="ATW502" s="1"/>
      <c r="ATX502" s="1"/>
      <c r="ATY502" s="1"/>
      <c r="ATZ502" s="1"/>
      <c r="AUA502" s="1"/>
      <c r="AUB502" s="1"/>
      <c r="AUC502" s="1"/>
      <c r="AUD502" s="1"/>
      <c r="AUE502" s="1"/>
      <c r="AUF502" s="1"/>
      <c r="AUG502" s="1"/>
      <c r="AUH502" s="1"/>
      <c r="AUI502" s="1"/>
      <c r="AUJ502" s="1"/>
      <c r="AUK502" s="1"/>
      <c r="AUL502" s="1"/>
      <c r="AUM502" s="1"/>
      <c r="AUN502" s="1"/>
      <c r="AUO502" s="1"/>
      <c r="AUP502" s="1"/>
      <c r="AUQ502" s="1"/>
      <c r="AUR502" s="1"/>
      <c r="AUS502" s="1"/>
      <c r="AUT502" s="1"/>
      <c r="AUU502" s="1"/>
      <c r="AUV502" s="1"/>
      <c r="AUW502" s="1"/>
      <c r="AUX502" s="1"/>
      <c r="AUY502" s="1"/>
      <c r="AUZ502" s="1"/>
      <c r="AVA502" s="1"/>
      <c r="AVB502" s="1"/>
      <c r="AVC502" s="1"/>
      <c r="AVD502" s="1"/>
      <c r="AVE502" s="1"/>
      <c r="AVF502" s="1"/>
      <c r="AVG502" s="1"/>
      <c r="AVH502" s="1"/>
      <c r="AVI502" s="1"/>
      <c r="AVJ502" s="1"/>
      <c r="AVK502" s="1"/>
      <c r="AVL502" s="1"/>
      <c r="AVM502" s="1"/>
      <c r="AVN502" s="1"/>
      <c r="AVO502" s="1"/>
      <c r="AVP502" s="1"/>
      <c r="AVQ502" s="1"/>
      <c r="AVR502" s="1"/>
      <c r="AVS502" s="1"/>
      <c r="AVT502" s="1"/>
      <c r="AVU502" s="1"/>
      <c r="AVV502" s="1"/>
      <c r="AVW502" s="1"/>
      <c r="AVX502" s="1"/>
      <c r="AVY502" s="1"/>
      <c r="AVZ502" s="1"/>
      <c r="AWA502" s="1"/>
      <c r="AWB502" s="1"/>
      <c r="AWC502" s="1"/>
      <c r="AWD502" s="1"/>
      <c r="AWE502" s="1"/>
      <c r="AWF502" s="1"/>
      <c r="AWG502" s="1"/>
      <c r="AWH502" s="1"/>
      <c r="AWI502" s="1"/>
      <c r="AWJ502" s="1"/>
      <c r="AWK502" s="1"/>
      <c r="AWL502" s="1"/>
      <c r="AWM502" s="1"/>
      <c r="AWN502" s="1"/>
      <c r="AWO502" s="1"/>
      <c r="AWP502" s="1"/>
      <c r="AWQ502" s="1"/>
      <c r="AWR502" s="1"/>
      <c r="AWS502" s="1"/>
      <c r="AWT502" s="1"/>
      <c r="AWU502" s="1"/>
      <c r="AWV502" s="1"/>
      <c r="AWW502" s="1"/>
      <c r="AWX502" s="1"/>
      <c r="AWY502" s="1"/>
      <c r="AWZ502" s="1"/>
      <c r="AXA502" s="1"/>
      <c r="AXB502" s="1"/>
      <c r="AXC502" s="1"/>
      <c r="AXD502" s="1"/>
      <c r="AXE502" s="1"/>
      <c r="AXF502" s="1"/>
      <c r="AXG502" s="1"/>
      <c r="AXH502" s="1"/>
      <c r="AXI502" s="1"/>
      <c r="AXJ502" s="1"/>
      <c r="AXK502" s="1"/>
      <c r="AXL502" s="1"/>
      <c r="AXM502" s="1"/>
      <c r="AXN502" s="1"/>
      <c r="AXO502" s="1"/>
      <c r="AXP502" s="1"/>
      <c r="AXQ502" s="1"/>
      <c r="AXR502" s="1"/>
      <c r="AXS502" s="1"/>
      <c r="AXT502" s="1"/>
      <c r="AXU502" s="1"/>
      <c r="AXV502" s="1"/>
      <c r="AXW502" s="1"/>
      <c r="AXX502" s="1"/>
      <c r="AXY502" s="1"/>
      <c r="AXZ502" s="1"/>
      <c r="AYA502" s="1"/>
      <c r="AYB502" s="1"/>
      <c r="AYC502" s="1"/>
      <c r="AYD502" s="1"/>
      <c r="AYE502" s="1"/>
      <c r="AYF502" s="1"/>
      <c r="AYG502" s="1"/>
      <c r="AYH502" s="1"/>
      <c r="AYI502" s="1"/>
      <c r="AYJ502" s="1"/>
      <c r="AYK502" s="1"/>
      <c r="AYL502" s="1"/>
      <c r="AYM502" s="1"/>
      <c r="AYN502" s="1"/>
      <c r="AYO502" s="1"/>
      <c r="AYP502" s="1"/>
      <c r="AYQ502" s="1"/>
      <c r="AYR502" s="1"/>
      <c r="AYS502" s="1"/>
      <c r="AYT502" s="1"/>
      <c r="AYU502" s="1"/>
      <c r="AYV502" s="1"/>
      <c r="AYW502" s="1"/>
      <c r="AYX502" s="1"/>
      <c r="AYY502" s="1"/>
      <c r="AYZ502" s="1"/>
      <c r="AZA502" s="1"/>
      <c r="AZB502" s="1"/>
      <c r="AZC502" s="1"/>
      <c r="AZD502" s="1"/>
      <c r="AZE502" s="1"/>
      <c r="AZF502" s="1"/>
      <c r="AZG502" s="1"/>
      <c r="AZH502" s="1"/>
      <c r="AZI502" s="1"/>
      <c r="AZJ502" s="1"/>
      <c r="AZK502" s="1"/>
      <c r="AZL502" s="1"/>
      <c r="AZM502" s="1"/>
      <c r="AZN502" s="1"/>
      <c r="AZO502" s="1"/>
      <c r="AZP502" s="1"/>
      <c r="AZQ502" s="1"/>
      <c r="AZR502" s="1"/>
      <c r="AZS502" s="1"/>
      <c r="AZT502" s="1"/>
      <c r="AZU502" s="1"/>
      <c r="AZV502" s="1"/>
      <c r="AZW502" s="1"/>
      <c r="AZX502" s="1"/>
      <c r="AZY502" s="1"/>
      <c r="AZZ502" s="1"/>
      <c r="BAA502" s="1"/>
      <c r="BAB502" s="1"/>
      <c r="BAC502" s="1"/>
      <c r="BAD502" s="1"/>
      <c r="BAE502" s="1"/>
      <c r="BAF502" s="1"/>
      <c r="BAG502" s="1"/>
      <c r="BAH502" s="1"/>
      <c r="BAI502" s="1"/>
      <c r="BAJ502" s="1"/>
      <c r="BAK502" s="1"/>
      <c r="BAL502" s="1"/>
      <c r="BAM502" s="1"/>
      <c r="BAN502" s="1"/>
      <c r="BAO502" s="1"/>
      <c r="BAP502" s="1"/>
      <c r="BAQ502" s="1"/>
      <c r="BAR502" s="1"/>
      <c r="BAS502" s="1"/>
      <c r="BAT502" s="1"/>
      <c r="BAU502" s="1"/>
      <c r="BAV502" s="1"/>
      <c r="BAW502" s="1"/>
      <c r="BAX502" s="1"/>
      <c r="BAY502" s="1"/>
      <c r="BAZ502" s="1"/>
      <c r="BBA502" s="1"/>
      <c r="BBB502" s="1"/>
      <c r="BBC502" s="1"/>
      <c r="BBD502" s="1"/>
      <c r="BBE502" s="1"/>
      <c r="BBF502" s="1"/>
      <c r="BBG502" s="1"/>
      <c r="BBH502" s="1"/>
      <c r="BBI502" s="1"/>
      <c r="BBJ502" s="1"/>
      <c r="BBK502" s="1"/>
      <c r="BBL502" s="1"/>
      <c r="BBM502" s="1"/>
      <c r="BBN502" s="1"/>
      <c r="BBO502" s="1"/>
      <c r="BBP502" s="1"/>
      <c r="BBQ502" s="1"/>
      <c r="BBR502" s="1"/>
      <c r="BBS502" s="1"/>
      <c r="BBT502" s="1"/>
      <c r="BBU502" s="1"/>
      <c r="BBV502" s="1"/>
      <c r="BBW502" s="1"/>
      <c r="BBX502" s="1"/>
      <c r="BBY502" s="1"/>
      <c r="BBZ502" s="1"/>
      <c r="BCA502" s="1"/>
      <c r="BCB502" s="1"/>
      <c r="BCC502" s="1"/>
      <c r="BCD502" s="1"/>
      <c r="BCE502" s="1"/>
      <c r="BCF502" s="1"/>
      <c r="BCG502" s="1"/>
      <c r="BCH502" s="1"/>
      <c r="BCI502" s="1"/>
      <c r="BCJ502" s="1"/>
      <c r="BCK502" s="1"/>
      <c r="BCL502" s="1"/>
      <c r="BCM502" s="1"/>
      <c r="BCN502" s="1"/>
      <c r="BCO502" s="1"/>
      <c r="BCP502" s="1"/>
      <c r="BCQ502" s="1"/>
      <c r="BCR502" s="1"/>
      <c r="BCS502" s="1"/>
      <c r="BCT502" s="1"/>
      <c r="BCU502" s="1"/>
      <c r="BCV502" s="1"/>
      <c r="BCW502" s="1"/>
      <c r="BCX502" s="1"/>
      <c r="BCY502" s="1"/>
      <c r="BCZ502" s="1"/>
      <c r="BDA502" s="1"/>
      <c r="BDB502" s="1"/>
      <c r="BDC502" s="1"/>
      <c r="BDD502" s="1"/>
      <c r="BDE502" s="1"/>
      <c r="BDF502" s="1"/>
      <c r="BDG502" s="1"/>
      <c r="BDH502" s="1"/>
      <c r="BDI502" s="1"/>
      <c r="BDJ502" s="1"/>
      <c r="BDK502" s="1"/>
      <c r="BDL502" s="1"/>
      <c r="BDM502" s="1"/>
      <c r="BDN502" s="1"/>
      <c r="BDO502" s="1"/>
      <c r="BDP502" s="1"/>
      <c r="BDQ502" s="1"/>
      <c r="BDR502" s="1"/>
      <c r="BDS502" s="1"/>
      <c r="BDT502" s="1"/>
      <c r="BDU502" s="1"/>
      <c r="BDV502" s="1"/>
      <c r="BDW502" s="1"/>
      <c r="BDX502" s="1"/>
      <c r="BDY502" s="1"/>
      <c r="BDZ502" s="1"/>
      <c r="BEA502" s="1"/>
      <c r="BEB502" s="1"/>
      <c r="BEC502" s="1"/>
      <c r="BED502" s="1"/>
      <c r="BEE502" s="1"/>
      <c r="BEF502" s="1"/>
      <c r="BEG502" s="1"/>
      <c r="BEH502" s="1"/>
      <c r="BEI502" s="1"/>
      <c r="BEJ502" s="1"/>
      <c r="BEK502" s="1"/>
      <c r="BEL502" s="1"/>
      <c r="BEM502" s="1"/>
      <c r="BEN502" s="1"/>
      <c r="BEO502" s="1"/>
      <c r="BEP502" s="1"/>
      <c r="BEQ502" s="1"/>
      <c r="BER502" s="1"/>
      <c r="BES502" s="1"/>
      <c r="BET502" s="1"/>
      <c r="BEU502" s="1"/>
      <c r="BEV502" s="1"/>
      <c r="BEW502" s="1"/>
      <c r="BEX502" s="1"/>
      <c r="BEY502" s="1"/>
      <c r="BEZ502" s="1"/>
      <c r="BFA502" s="1"/>
      <c r="BFB502" s="1"/>
      <c r="BFC502" s="1"/>
      <c r="BFD502" s="1"/>
      <c r="BFE502" s="1"/>
      <c r="BFF502" s="1"/>
      <c r="BFG502" s="1"/>
      <c r="BFH502" s="1"/>
      <c r="BFI502" s="1"/>
      <c r="BFJ502" s="1"/>
      <c r="BFK502" s="1"/>
      <c r="BFL502" s="1"/>
      <c r="BFM502" s="1"/>
      <c r="BFN502" s="1"/>
      <c r="BFO502" s="1"/>
      <c r="BFP502" s="1"/>
      <c r="BFQ502" s="1"/>
      <c r="BFR502" s="1"/>
      <c r="BFS502" s="1"/>
      <c r="BFT502" s="1"/>
      <c r="BFU502" s="1"/>
      <c r="BFV502" s="1"/>
      <c r="BFW502" s="1"/>
      <c r="BFX502" s="1"/>
      <c r="BFY502" s="1"/>
      <c r="BFZ502" s="1"/>
      <c r="BGA502" s="1"/>
      <c r="BGB502" s="1"/>
      <c r="BGC502" s="1"/>
      <c r="BGD502" s="1"/>
      <c r="BGE502" s="1"/>
      <c r="BGF502" s="1"/>
      <c r="BGG502" s="1"/>
      <c r="BGH502" s="1"/>
      <c r="BGI502" s="1"/>
      <c r="BGJ502" s="1"/>
      <c r="BGK502" s="1"/>
      <c r="BGL502" s="1"/>
      <c r="BGM502" s="1"/>
      <c r="BGN502" s="1"/>
      <c r="BGO502" s="1"/>
      <c r="BGP502" s="1"/>
      <c r="BGQ502" s="1"/>
      <c r="BGR502" s="1"/>
      <c r="BGS502" s="1"/>
      <c r="BGT502" s="1"/>
      <c r="BGU502" s="1"/>
      <c r="BGV502" s="1"/>
      <c r="BGW502" s="1"/>
      <c r="BGX502" s="1"/>
      <c r="BGY502" s="1"/>
      <c r="BGZ502" s="1"/>
      <c r="BHA502" s="1"/>
      <c r="BHB502" s="1"/>
      <c r="BHC502" s="1"/>
      <c r="BHD502" s="1"/>
      <c r="BHE502" s="1"/>
      <c r="BHF502" s="1"/>
      <c r="BHG502" s="1"/>
      <c r="BHH502" s="1"/>
      <c r="BHI502" s="1"/>
      <c r="BHJ502" s="1"/>
      <c r="BHK502" s="1"/>
      <c r="BHL502" s="1"/>
      <c r="BHM502" s="1"/>
      <c r="BHN502" s="1"/>
      <c r="BHO502" s="1"/>
      <c r="BHP502" s="1"/>
      <c r="BHQ502" s="1"/>
      <c r="BHR502" s="1"/>
      <c r="BHS502" s="1"/>
      <c r="BHT502" s="1"/>
      <c r="BHU502" s="1"/>
      <c r="BHV502" s="1"/>
      <c r="BHW502" s="1"/>
      <c r="BHX502" s="1"/>
      <c r="BHY502" s="1"/>
      <c r="BHZ502" s="1"/>
      <c r="BIA502" s="1"/>
      <c r="BIB502" s="1"/>
      <c r="BIC502" s="1"/>
      <c r="BID502" s="1"/>
      <c r="BIE502" s="1"/>
      <c r="BIF502" s="1"/>
      <c r="BIG502" s="1"/>
      <c r="BIH502" s="1"/>
      <c r="BII502" s="1"/>
      <c r="BIJ502" s="1"/>
      <c r="BIK502" s="1"/>
      <c r="BIL502" s="1"/>
      <c r="BIM502" s="1"/>
      <c r="BIN502" s="1"/>
      <c r="BIO502" s="1"/>
      <c r="BIP502" s="1"/>
      <c r="BIQ502" s="1"/>
      <c r="BIR502" s="1"/>
      <c r="BIS502" s="1"/>
      <c r="BIT502" s="1"/>
      <c r="BIU502" s="1"/>
      <c r="BIV502" s="1"/>
      <c r="BIW502" s="1"/>
      <c r="BIX502" s="1"/>
      <c r="BIY502" s="1"/>
      <c r="BIZ502" s="1"/>
      <c r="BJA502" s="1"/>
      <c r="BJB502" s="1"/>
      <c r="BJC502" s="1"/>
      <c r="BJD502" s="1"/>
      <c r="BJE502" s="1"/>
      <c r="BJF502" s="1"/>
      <c r="BJG502" s="1"/>
      <c r="BJH502" s="1"/>
      <c r="BJI502" s="1"/>
      <c r="BJJ502" s="1"/>
      <c r="BJK502" s="1"/>
      <c r="BJL502" s="1"/>
      <c r="BJM502" s="1"/>
      <c r="BJN502" s="1"/>
      <c r="BJO502" s="1"/>
      <c r="BJP502" s="1"/>
      <c r="BJQ502" s="1"/>
      <c r="BJR502" s="1"/>
      <c r="BJS502" s="1"/>
      <c r="BJT502" s="1"/>
      <c r="BJU502" s="1"/>
      <c r="BJV502" s="1"/>
      <c r="BJW502" s="1"/>
      <c r="BJX502" s="1"/>
      <c r="BJY502" s="1"/>
      <c r="BJZ502" s="1"/>
      <c r="BKA502" s="1"/>
      <c r="BKB502" s="1"/>
      <c r="BKC502" s="1"/>
      <c r="BKD502" s="1"/>
      <c r="BKE502" s="1"/>
      <c r="BKF502" s="1"/>
      <c r="BKG502" s="1"/>
      <c r="BKH502" s="1"/>
      <c r="BKI502" s="1"/>
      <c r="BKJ502" s="1"/>
      <c r="BKK502" s="1"/>
      <c r="BKL502" s="1"/>
      <c r="BKM502" s="1"/>
      <c r="BKN502" s="1"/>
      <c r="BKO502" s="1"/>
      <c r="BKP502" s="1"/>
      <c r="BKQ502" s="1"/>
      <c r="BKR502" s="1"/>
      <c r="BKS502" s="1"/>
      <c r="BKT502" s="1"/>
      <c r="BKU502" s="1"/>
      <c r="BKV502" s="1"/>
      <c r="BKW502" s="1"/>
      <c r="BKX502" s="1"/>
      <c r="BKY502" s="1"/>
      <c r="BKZ502" s="1"/>
      <c r="BLA502" s="1"/>
      <c r="BLB502" s="1"/>
      <c r="BLC502" s="1"/>
      <c r="BLD502" s="1"/>
      <c r="BLE502" s="1"/>
      <c r="BLF502" s="1"/>
      <c r="BLG502" s="1"/>
      <c r="BLH502" s="1"/>
      <c r="BLI502" s="1"/>
      <c r="BLJ502" s="1"/>
      <c r="BLK502" s="1"/>
      <c r="BLL502" s="1"/>
      <c r="BLM502" s="1"/>
      <c r="BLN502" s="1"/>
      <c r="BLO502" s="1"/>
      <c r="BLP502" s="1"/>
      <c r="BLQ502" s="1"/>
      <c r="BLR502" s="1"/>
      <c r="BLS502" s="1"/>
      <c r="BLT502" s="1"/>
      <c r="BLU502" s="1"/>
      <c r="BLV502" s="1"/>
      <c r="BLW502" s="1"/>
      <c r="BLX502" s="1"/>
      <c r="BLY502" s="1"/>
      <c r="BLZ502" s="1"/>
      <c r="BMA502" s="1"/>
      <c r="BMB502" s="1"/>
      <c r="BMC502" s="1"/>
      <c r="BMD502" s="1"/>
      <c r="BME502" s="1"/>
      <c r="BMF502" s="1"/>
      <c r="BMG502" s="1"/>
      <c r="BMH502" s="1"/>
      <c r="BMI502" s="1"/>
      <c r="BMJ502" s="1"/>
      <c r="BMK502" s="1"/>
      <c r="BML502" s="1"/>
      <c r="BMM502" s="1"/>
      <c r="BMN502" s="1"/>
      <c r="BMO502" s="1"/>
      <c r="BMP502" s="1"/>
      <c r="BMQ502" s="1"/>
      <c r="BMR502" s="1"/>
      <c r="BMS502" s="1"/>
      <c r="BMT502" s="1"/>
      <c r="BMU502" s="1"/>
      <c r="BMV502" s="1"/>
      <c r="BMW502" s="1"/>
      <c r="BMX502" s="1"/>
      <c r="BMY502" s="1"/>
      <c r="BMZ502" s="1"/>
      <c r="BNA502" s="1"/>
      <c r="BNB502" s="1"/>
      <c r="BNC502" s="1"/>
      <c r="BND502" s="1"/>
      <c r="BNE502" s="1"/>
      <c r="BNF502" s="1"/>
      <c r="BNG502" s="1"/>
      <c r="BNH502" s="1"/>
      <c r="BNI502" s="1"/>
      <c r="BNJ502" s="1"/>
      <c r="BNK502" s="1"/>
      <c r="BNL502" s="1"/>
      <c r="BNM502" s="1"/>
      <c r="BNN502" s="1"/>
      <c r="BNO502" s="1"/>
      <c r="BNP502" s="1"/>
      <c r="BNQ502" s="1"/>
      <c r="BNR502" s="1"/>
      <c r="BNS502" s="1"/>
      <c r="BNT502" s="1"/>
      <c r="BNU502" s="1"/>
      <c r="BNV502" s="1"/>
      <c r="BNW502" s="1"/>
      <c r="BNX502" s="1"/>
      <c r="BNY502" s="1"/>
      <c r="BNZ502" s="1"/>
      <c r="BOA502" s="1"/>
      <c r="BOB502" s="1"/>
      <c r="BOC502" s="1"/>
      <c r="BOD502" s="1"/>
      <c r="BOE502" s="1"/>
      <c r="BOF502" s="1"/>
      <c r="BOG502" s="1"/>
      <c r="BOH502" s="1"/>
      <c r="BOI502" s="1"/>
      <c r="BOJ502" s="1"/>
      <c r="BOK502" s="1"/>
      <c r="BOL502" s="1"/>
      <c r="BOM502" s="1"/>
      <c r="BON502" s="1"/>
      <c r="BOO502" s="1"/>
      <c r="BOP502" s="1"/>
      <c r="BOQ502" s="1"/>
      <c r="BOR502" s="1"/>
      <c r="BOS502" s="1"/>
      <c r="BOT502" s="1"/>
      <c r="BOU502" s="1"/>
      <c r="BOV502" s="1"/>
      <c r="BOW502" s="1"/>
      <c r="BOX502" s="1"/>
      <c r="BOY502" s="1"/>
      <c r="BOZ502" s="1"/>
      <c r="BPA502" s="1"/>
      <c r="BPB502" s="1"/>
      <c r="BPC502" s="1"/>
      <c r="BPD502" s="1"/>
      <c r="BPE502" s="1"/>
      <c r="BPF502" s="1"/>
      <c r="BPG502" s="1"/>
      <c r="BPH502" s="1"/>
      <c r="BPI502" s="1"/>
      <c r="BPJ502" s="1"/>
      <c r="BPK502" s="1"/>
      <c r="BPL502" s="1"/>
      <c r="BPM502" s="1"/>
      <c r="BPN502" s="1"/>
      <c r="BPO502" s="1"/>
      <c r="BPP502" s="1"/>
      <c r="BPQ502" s="1"/>
      <c r="BPR502" s="1"/>
      <c r="BPS502" s="1"/>
      <c r="BPT502" s="1"/>
      <c r="BPU502" s="1"/>
      <c r="BPV502" s="1"/>
      <c r="BPW502" s="1"/>
      <c r="BPX502" s="1"/>
      <c r="BPY502" s="1"/>
      <c r="BPZ502" s="1"/>
      <c r="BQA502" s="1"/>
      <c r="BQB502" s="1"/>
      <c r="BQC502" s="1"/>
      <c r="BQD502" s="1"/>
      <c r="BQE502" s="1"/>
      <c r="BQF502" s="1"/>
      <c r="BQG502" s="1"/>
      <c r="BQH502" s="1"/>
      <c r="BQI502" s="1"/>
      <c r="BQJ502" s="1"/>
      <c r="BQK502" s="1"/>
      <c r="BQL502" s="1"/>
      <c r="BQM502" s="1"/>
      <c r="BQN502" s="1"/>
      <c r="BQO502" s="1"/>
      <c r="BQP502" s="1"/>
      <c r="BQQ502" s="1"/>
      <c r="BQR502" s="1"/>
      <c r="BQS502" s="1"/>
      <c r="BQT502" s="1"/>
      <c r="BQU502" s="1"/>
      <c r="BQV502" s="1"/>
      <c r="BQW502" s="1"/>
      <c r="BQX502" s="1"/>
      <c r="BQY502" s="1"/>
      <c r="BQZ502" s="1"/>
      <c r="BRA502" s="1"/>
      <c r="BRB502" s="1"/>
      <c r="BRC502" s="1"/>
      <c r="BRD502" s="1"/>
      <c r="BRE502" s="1"/>
      <c r="BRF502" s="1"/>
      <c r="BRG502" s="1"/>
      <c r="BRH502" s="1"/>
      <c r="BRI502" s="1"/>
      <c r="BRJ502" s="1"/>
      <c r="BRK502" s="1"/>
      <c r="BRL502" s="1"/>
      <c r="BRM502" s="1"/>
      <c r="BRN502" s="1"/>
      <c r="BRO502" s="1"/>
      <c r="BRP502" s="1"/>
      <c r="BRQ502" s="1"/>
      <c r="BRR502" s="1"/>
      <c r="BRS502" s="1"/>
      <c r="BRT502" s="1"/>
      <c r="BRU502" s="1"/>
      <c r="BRV502" s="1"/>
      <c r="BRW502" s="1"/>
      <c r="BRX502" s="1"/>
      <c r="BRY502" s="1"/>
      <c r="BRZ502" s="1"/>
      <c r="BSA502" s="1"/>
      <c r="BSB502" s="1"/>
      <c r="BSC502" s="1"/>
      <c r="BSD502" s="1"/>
      <c r="BSE502" s="1"/>
      <c r="BSF502" s="1"/>
      <c r="BSG502" s="1"/>
      <c r="BSH502" s="1"/>
      <c r="BSI502" s="1"/>
      <c r="BSJ502" s="1"/>
      <c r="BSK502" s="1"/>
      <c r="BSL502" s="1"/>
      <c r="BSM502" s="1"/>
      <c r="BSN502" s="1"/>
      <c r="BSO502" s="1"/>
      <c r="BSP502" s="1"/>
      <c r="BSQ502" s="1"/>
      <c r="BSR502" s="1"/>
      <c r="BSS502" s="1"/>
      <c r="BST502" s="1"/>
      <c r="BSU502" s="1"/>
      <c r="BSV502" s="1"/>
      <c r="BSW502" s="1"/>
      <c r="BSX502" s="1"/>
      <c r="BSY502" s="1"/>
      <c r="BSZ502" s="1"/>
      <c r="BTA502" s="1"/>
      <c r="BTB502" s="1"/>
      <c r="BTC502" s="1"/>
      <c r="BTD502" s="1"/>
      <c r="BTE502" s="1"/>
      <c r="BTF502" s="1"/>
      <c r="BTG502" s="1"/>
      <c r="BTH502" s="1"/>
      <c r="BTI502" s="1"/>
      <c r="BTJ502" s="1"/>
      <c r="BTK502" s="1"/>
      <c r="BTL502" s="1"/>
      <c r="BTM502" s="1"/>
      <c r="BTN502" s="1"/>
      <c r="BTO502" s="1"/>
      <c r="BTP502" s="1"/>
      <c r="BTQ502" s="1"/>
      <c r="BTR502" s="1"/>
      <c r="BTS502" s="1"/>
      <c r="BTT502" s="1"/>
      <c r="BTU502" s="1"/>
      <c r="BTV502" s="1"/>
      <c r="BTW502" s="1"/>
      <c r="BTX502" s="1"/>
      <c r="BTY502" s="1"/>
      <c r="BTZ502" s="1"/>
      <c r="BUA502" s="1"/>
      <c r="BUB502" s="1"/>
      <c r="BUC502" s="1"/>
      <c r="BUD502" s="1"/>
      <c r="BUE502" s="1"/>
      <c r="BUF502" s="1"/>
      <c r="BUG502" s="1"/>
      <c r="BUH502" s="1"/>
      <c r="BUI502" s="1"/>
      <c r="BUJ502" s="1"/>
      <c r="BUK502" s="1"/>
      <c r="BUL502" s="1"/>
      <c r="BUM502" s="1"/>
      <c r="BUN502" s="1"/>
      <c r="BUO502" s="1"/>
      <c r="BUP502" s="1"/>
      <c r="BUQ502" s="1"/>
      <c r="BUR502" s="1"/>
      <c r="BUS502" s="1"/>
      <c r="BUT502" s="1"/>
      <c r="BUU502" s="1"/>
      <c r="BUV502" s="1"/>
      <c r="BUW502" s="1"/>
      <c r="BUX502" s="1"/>
      <c r="BUY502" s="1"/>
      <c r="BUZ502" s="1"/>
      <c r="BVA502" s="1"/>
      <c r="BVB502" s="1"/>
      <c r="BVC502" s="1"/>
      <c r="BVD502" s="1"/>
      <c r="BVE502" s="1"/>
      <c r="BVF502" s="1"/>
      <c r="BVG502" s="1"/>
      <c r="BVH502" s="1"/>
      <c r="BVI502" s="1"/>
      <c r="BVJ502" s="1"/>
      <c r="BVK502" s="1"/>
      <c r="BVL502" s="1"/>
      <c r="BVM502" s="1"/>
      <c r="BVN502" s="1"/>
      <c r="BVO502" s="1"/>
      <c r="BVP502" s="1"/>
      <c r="BVQ502" s="1"/>
      <c r="BVR502" s="1"/>
      <c r="BVS502" s="1"/>
      <c r="BVT502" s="1"/>
      <c r="BVU502" s="1"/>
      <c r="BVV502" s="1"/>
      <c r="BVW502" s="1"/>
      <c r="BVX502" s="1"/>
      <c r="BVY502" s="1"/>
      <c r="BVZ502" s="1"/>
      <c r="BWA502" s="1"/>
      <c r="BWB502" s="1"/>
      <c r="BWC502" s="1"/>
      <c r="BWD502" s="1"/>
      <c r="BWE502" s="1"/>
      <c r="BWF502" s="1"/>
      <c r="BWG502" s="1"/>
      <c r="BWH502" s="1"/>
      <c r="BWI502" s="1"/>
      <c r="BWJ502" s="1"/>
      <c r="BWK502" s="1"/>
      <c r="BWL502" s="1"/>
      <c r="BWM502" s="1"/>
      <c r="BWN502" s="1"/>
      <c r="BWO502" s="1"/>
      <c r="BWP502" s="1"/>
      <c r="BWQ502" s="1"/>
      <c r="BWR502" s="1"/>
      <c r="BWS502" s="1"/>
      <c r="BWT502" s="1"/>
      <c r="BWU502" s="1"/>
      <c r="BWV502" s="1"/>
      <c r="BWW502" s="1"/>
      <c r="BWX502" s="1"/>
      <c r="BWY502" s="1"/>
      <c r="BWZ502" s="1"/>
      <c r="BXA502" s="1"/>
      <c r="BXB502" s="1"/>
      <c r="BXC502" s="1"/>
      <c r="BXD502" s="1"/>
      <c r="BXE502" s="1"/>
      <c r="BXF502" s="1"/>
      <c r="BXG502" s="1"/>
      <c r="BXH502" s="1"/>
      <c r="BXI502" s="1"/>
      <c r="BXJ502" s="1"/>
      <c r="BXK502" s="1"/>
      <c r="BXL502" s="1"/>
      <c r="BXM502" s="1"/>
      <c r="BXN502" s="1"/>
      <c r="BXO502" s="1"/>
      <c r="BXP502" s="1"/>
      <c r="BXQ502" s="1"/>
      <c r="BXR502" s="1"/>
      <c r="BXS502" s="1"/>
      <c r="BXT502" s="1"/>
      <c r="BXU502" s="1"/>
      <c r="BXV502" s="1"/>
      <c r="BXW502" s="1"/>
      <c r="BXX502" s="1"/>
      <c r="BXY502" s="1"/>
      <c r="BXZ502" s="1"/>
      <c r="BYA502" s="1"/>
      <c r="BYB502" s="1"/>
      <c r="BYC502" s="1"/>
      <c r="BYD502" s="1"/>
      <c r="BYE502" s="1"/>
      <c r="BYF502" s="1"/>
      <c r="BYG502" s="1"/>
      <c r="BYH502" s="1"/>
      <c r="BYI502" s="1"/>
      <c r="BYJ502" s="1"/>
      <c r="BYK502" s="1"/>
      <c r="BYL502" s="1"/>
      <c r="BYM502" s="1"/>
      <c r="BYN502" s="1"/>
      <c r="BYO502" s="1"/>
      <c r="BYP502" s="1"/>
      <c r="BYQ502" s="1"/>
      <c r="BYR502" s="1"/>
      <c r="BYS502" s="1"/>
      <c r="BYT502" s="1"/>
      <c r="BYU502" s="1"/>
      <c r="BYV502" s="1"/>
      <c r="BYW502" s="1"/>
      <c r="BYX502" s="1"/>
      <c r="BYY502" s="1"/>
      <c r="BYZ502" s="1"/>
      <c r="BZA502" s="1"/>
      <c r="BZB502" s="1"/>
      <c r="BZC502" s="1"/>
      <c r="BZD502" s="1"/>
      <c r="BZE502" s="1"/>
      <c r="BZF502" s="1"/>
      <c r="BZG502" s="1"/>
      <c r="BZH502" s="1"/>
      <c r="BZI502" s="1"/>
      <c r="BZJ502" s="1"/>
      <c r="BZK502" s="1"/>
      <c r="BZL502" s="1"/>
      <c r="BZM502" s="1"/>
      <c r="BZN502" s="1"/>
      <c r="BZO502" s="1"/>
      <c r="BZP502" s="1"/>
      <c r="BZQ502" s="1"/>
      <c r="BZR502" s="1"/>
      <c r="BZS502" s="1"/>
      <c r="BZT502" s="1"/>
      <c r="BZU502" s="1"/>
      <c r="BZV502" s="1"/>
      <c r="BZW502" s="1"/>
      <c r="BZX502" s="1"/>
      <c r="BZY502" s="1"/>
      <c r="BZZ502" s="1"/>
      <c r="CAA502" s="1"/>
      <c r="CAB502" s="1"/>
      <c r="CAC502" s="1"/>
      <c r="CAD502" s="1"/>
      <c r="CAE502" s="1"/>
      <c r="CAF502" s="1"/>
      <c r="CAG502" s="1"/>
      <c r="CAH502" s="1"/>
      <c r="CAI502" s="1"/>
      <c r="CAJ502" s="1"/>
      <c r="CAK502" s="1"/>
      <c r="CAL502" s="1"/>
      <c r="CAM502" s="1"/>
      <c r="CAN502" s="1"/>
      <c r="CAO502" s="1"/>
      <c r="CAP502" s="1"/>
      <c r="CAQ502" s="1"/>
      <c r="CAR502" s="1"/>
      <c r="CAS502" s="1"/>
      <c r="CAT502" s="1"/>
      <c r="CAU502" s="1"/>
      <c r="CAV502" s="1"/>
      <c r="CAW502" s="1"/>
      <c r="CAX502" s="1"/>
      <c r="CAY502" s="1"/>
      <c r="CAZ502" s="1"/>
      <c r="CBA502" s="1"/>
      <c r="CBB502" s="1"/>
      <c r="CBC502" s="1"/>
      <c r="CBD502" s="1"/>
      <c r="CBE502" s="1"/>
      <c r="CBF502" s="1"/>
      <c r="CBG502" s="1"/>
      <c r="CBH502" s="1"/>
      <c r="CBI502" s="1"/>
      <c r="CBJ502" s="1"/>
      <c r="CBK502" s="1"/>
      <c r="CBL502" s="1"/>
      <c r="CBM502" s="1"/>
      <c r="CBN502" s="1"/>
      <c r="CBO502" s="1"/>
      <c r="CBP502" s="1"/>
      <c r="CBQ502" s="1"/>
      <c r="CBR502" s="1"/>
      <c r="CBS502" s="1"/>
      <c r="CBT502" s="1"/>
      <c r="CBU502" s="1"/>
      <c r="CBV502" s="1"/>
      <c r="CBW502" s="1"/>
      <c r="CBX502" s="1"/>
      <c r="CBY502" s="1"/>
      <c r="CBZ502" s="1"/>
      <c r="CCA502" s="1"/>
      <c r="CCB502" s="1"/>
      <c r="CCC502" s="1"/>
      <c r="CCD502" s="1"/>
      <c r="CCE502" s="1"/>
      <c r="CCF502" s="1"/>
      <c r="CCG502" s="1"/>
      <c r="CCH502" s="1"/>
      <c r="CCI502" s="1"/>
      <c r="CCJ502" s="1"/>
      <c r="CCK502" s="1"/>
      <c r="CCL502" s="1"/>
      <c r="CCM502" s="1"/>
      <c r="CCN502" s="1"/>
      <c r="CCO502" s="1"/>
      <c r="CCP502" s="1"/>
      <c r="CCQ502" s="1"/>
      <c r="CCR502" s="1"/>
      <c r="CCS502" s="1"/>
      <c r="CCT502" s="1"/>
      <c r="CCU502" s="1"/>
      <c r="CCV502" s="1"/>
      <c r="CCW502" s="1"/>
      <c r="CCX502" s="1"/>
      <c r="CCY502" s="1"/>
      <c r="CCZ502" s="1"/>
      <c r="CDA502" s="1"/>
      <c r="CDB502" s="1"/>
      <c r="CDC502" s="1"/>
      <c r="CDD502" s="1"/>
      <c r="CDE502" s="1"/>
      <c r="CDF502" s="1"/>
      <c r="CDG502" s="1"/>
      <c r="CDH502" s="1"/>
      <c r="CDI502" s="1"/>
      <c r="CDJ502" s="1"/>
      <c r="CDK502" s="1"/>
      <c r="CDL502" s="1"/>
      <c r="CDM502" s="1"/>
      <c r="CDN502" s="1"/>
      <c r="CDO502" s="1"/>
      <c r="CDP502" s="1"/>
      <c r="CDQ502" s="1"/>
      <c r="CDR502" s="1"/>
      <c r="CDS502" s="1"/>
      <c r="CDT502" s="1"/>
      <c r="CDU502" s="1"/>
      <c r="CDV502" s="1"/>
      <c r="CDW502" s="1"/>
      <c r="CDX502" s="1"/>
      <c r="CDY502" s="1"/>
      <c r="CDZ502" s="1"/>
      <c r="CEA502" s="1"/>
      <c r="CEB502" s="1"/>
      <c r="CEC502" s="1"/>
      <c r="CED502" s="1"/>
      <c r="CEE502" s="1"/>
      <c r="CEF502" s="1"/>
      <c r="CEG502" s="1"/>
      <c r="CEH502" s="1"/>
      <c r="CEI502" s="1"/>
      <c r="CEJ502" s="1"/>
      <c r="CEK502" s="1"/>
      <c r="CEL502" s="1"/>
      <c r="CEM502" s="1"/>
      <c r="CEN502" s="1"/>
      <c r="CEO502" s="1"/>
      <c r="CEP502" s="1"/>
      <c r="CEQ502" s="1"/>
      <c r="CER502" s="1"/>
      <c r="CES502" s="1"/>
      <c r="CET502" s="1"/>
      <c r="CEU502" s="1"/>
      <c r="CEV502" s="1"/>
      <c r="CEW502" s="1"/>
      <c r="CEX502" s="1"/>
      <c r="CEY502" s="1"/>
      <c r="CEZ502" s="1"/>
      <c r="CFA502" s="1"/>
      <c r="CFB502" s="1"/>
      <c r="CFC502" s="1"/>
      <c r="CFD502" s="1"/>
      <c r="CFE502" s="1"/>
      <c r="CFF502" s="1"/>
      <c r="CFG502" s="1"/>
      <c r="CFH502" s="1"/>
      <c r="CFI502" s="1"/>
      <c r="CFJ502" s="1"/>
      <c r="CFK502" s="1"/>
      <c r="CFL502" s="1"/>
      <c r="CFM502" s="1"/>
      <c r="CFN502" s="1"/>
      <c r="CFO502" s="1"/>
      <c r="CFP502" s="1"/>
      <c r="CFQ502" s="1"/>
      <c r="CFR502" s="1"/>
      <c r="CFS502" s="1"/>
      <c r="CFT502" s="1"/>
      <c r="CFU502" s="1"/>
      <c r="CFV502" s="1"/>
      <c r="CFW502" s="1"/>
      <c r="CFX502" s="1"/>
      <c r="CFY502" s="1"/>
      <c r="CFZ502" s="1"/>
      <c r="CGA502" s="1"/>
      <c r="CGB502" s="1"/>
      <c r="CGC502" s="1"/>
      <c r="CGD502" s="1"/>
      <c r="CGE502" s="1"/>
      <c r="CGF502" s="1"/>
      <c r="CGG502" s="1"/>
      <c r="CGH502" s="1"/>
      <c r="CGI502" s="1"/>
      <c r="CGJ502" s="1"/>
      <c r="CGK502" s="1"/>
      <c r="CGL502" s="1"/>
      <c r="CGM502" s="1"/>
      <c r="CGN502" s="1"/>
      <c r="CGO502" s="1"/>
      <c r="CGP502" s="1"/>
      <c r="CGQ502" s="1"/>
      <c r="CGR502" s="1"/>
      <c r="CGS502" s="1"/>
      <c r="CGT502" s="1"/>
      <c r="CGU502" s="1"/>
      <c r="CGV502" s="1"/>
      <c r="CGW502" s="1"/>
      <c r="CGX502" s="1"/>
      <c r="CGY502" s="1"/>
      <c r="CGZ502" s="1"/>
      <c r="CHA502" s="1"/>
      <c r="CHB502" s="1"/>
      <c r="CHC502" s="1"/>
      <c r="CHD502" s="1"/>
      <c r="CHE502" s="1"/>
      <c r="CHF502" s="1"/>
      <c r="CHG502" s="1"/>
      <c r="CHH502" s="1"/>
      <c r="CHI502" s="1"/>
      <c r="CHJ502" s="1"/>
      <c r="CHK502" s="1"/>
      <c r="CHL502" s="1"/>
      <c r="CHM502" s="1"/>
      <c r="CHN502" s="1"/>
      <c r="CHO502" s="1"/>
      <c r="CHP502" s="1"/>
      <c r="CHQ502" s="1"/>
      <c r="CHR502" s="1"/>
      <c r="CHS502" s="1"/>
      <c r="CHT502" s="1"/>
      <c r="CHU502" s="1"/>
      <c r="CHV502" s="1"/>
      <c r="CHW502" s="1"/>
      <c r="CHX502" s="1"/>
      <c r="CHY502" s="1"/>
      <c r="CHZ502" s="1"/>
      <c r="CIA502" s="1"/>
      <c r="CIB502" s="1"/>
      <c r="CIC502" s="1"/>
      <c r="CID502" s="1"/>
      <c r="CIE502" s="1"/>
      <c r="CIF502" s="1"/>
      <c r="CIG502" s="1"/>
      <c r="CIH502" s="1"/>
      <c r="CII502" s="1"/>
      <c r="CIJ502" s="1"/>
      <c r="CIK502" s="1"/>
      <c r="CIL502" s="1"/>
      <c r="CIM502" s="1"/>
      <c r="CIN502" s="1"/>
      <c r="CIO502" s="1"/>
      <c r="CIP502" s="1"/>
      <c r="CIQ502" s="1"/>
      <c r="CIR502" s="1"/>
      <c r="CIS502" s="1"/>
      <c r="CIT502" s="1"/>
      <c r="CIU502" s="1"/>
      <c r="CIV502" s="1"/>
      <c r="CIW502" s="1"/>
      <c r="CIX502" s="1"/>
      <c r="CIY502" s="1"/>
      <c r="CIZ502" s="1"/>
      <c r="CJA502" s="1"/>
      <c r="CJB502" s="1"/>
      <c r="CJC502" s="1"/>
      <c r="CJD502" s="1"/>
      <c r="CJE502" s="1"/>
      <c r="CJF502" s="1"/>
      <c r="CJG502" s="1"/>
      <c r="CJH502" s="1"/>
      <c r="CJI502" s="1"/>
      <c r="CJJ502" s="1"/>
      <c r="CJK502" s="1"/>
      <c r="CJL502" s="1"/>
      <c r="CJM502" s="1"/>
      <c r="CJN502" s="1"/>
      <c r="CJO502" s="1"/>
      <c r="CJP502" s="1"/>
      <c r="CJQ502" s="1"/>
      <c r="CJR502" s="1"/>
      <c r="CJS502" s="1"/>
      <c r="CJT502" s="1"/>
      <c r="CJU502" s="1"/>
      <c r="CJV502" s="1"/>
      <c r="CJW502" s="1"/>
      <c r="CJX502" s="1"/>
      <c r="CJY502" s="1"/>
      <c r="CJZ502" s="1"/>
      <c r="CKA502" s="1"/>
      <c r="CKB502" s="1"/>
      <c r="CKC502" s="1"/>
      <c r="CKD502" s="1"/>
      <c r="CKE502" s="1"/>
      <c r="CKF502" s="1"/>
      <c r="CKG502" s="1"/>
      <c r="CKH502" s="1"/>
      <c r="CKI502" s="1"/>
      <c r="CKJ502" s="1"/>
      <c r="CKK502" s="1"/>
      <c r="CKL502" s="1"/>
      <c r="CKM502" s="1"/>
      <c r="CKN502" s="1"/>
      <c r="CKO502" s="1"/>
      <c r="CKP502" s="1"/>
      <c r="CKQ502" s="1"/>
      <c r="CKR502" s="1"/>
      <c r="CKS502" s="1"/>
      <c r="CKT502" s="1"/>
      <c r="CKU502" s="1"/>
      <c r="CKV502" s="1"/>
      <c r="CKW502" s="1"/>
      <c r="CKX502" s="1"/>
      <c r="CKY502" s="1"/>
      <c r="CKZ502" s="1"/>
      <c r="CLA502" s="1"/>
      <c r="CLB502" s="1"/>
      <c r="CLC502" s="1"/>
      <c r="CLD502" s="1"/>
      <c r="CLE502" s="1"/>
      <c r="CLF502" s="1"/>
      <c r="CLG502" s="1"/>
      <c r="CLH502" s="1"/>
      <c r="CLI502" s="1"/>
      <c r="CLJ502" s="1"/>
      <c r="CLK502" s="1"/>
      <c r="CLL502" s="1"/>
      <c r="CLM502" s="1"/>
      <c r="CLN502" s="1"/>
      <c r="CLO502" s="1"/>
      <c r="CLP502" s="1"/>
      <c r="CLQ502" s="1"/>
      <c r="CLR502" s="1"/>
      <c r="CLS502" s="1"/>
      <c r="CLT502" s="1"/>
      <c r="CLU502" s="1"/>
      <c r="CLV502" s="1"/>
      <c r="CLW502" s="1"/>
      <c r="CLX502" s="1"/>
      <c r="CLY502" s="1"/>
      <c r="CLZ502" s="1"/>
      <c r="CMA502" s="1"/>
      <c r="CMB502" s="1"/>
      <c r="CMC502" s="1"/>
      <c r="CMD502" s="1"/>
      <c r="CME502" s="1"/>
      <c r="CMF502" s="1"/>
      <c r="CMG502" s="1"/>
      <c r="CMH502" s="1"/>
      <c r="CMI502" s="1"/>
      <c r="CMJ502" s="1"/>
      <c r="CMK502" s="1"/>
      <c r="CML502" s="1"/>
      <c r="CMM502" s="1"/>
      <c r="CMN502" s="1"/>
      <c r="CMO502" s="1"/>
      <c r="CMP502" s="1"/>
      <c r="CMQ502" s="1"/>
      <c r="CMR502" s="1"/>
      <c r="CMS502" s="1"/>
      <c r="CMT502" s="1"/>
      <c r="CMU502" s="1"/>
      <c r="CMV502" s="1"/>
      <c r="CMW502" s="1"/>
      <c r="CMX502" s="1"/>
      <c r="CMY502" s="1"/>
      <c r="CMZ502" s="1"/>
      <c r="CNA502" s="1"/>
      <c r="CNB502" s="1"/>
      <c r="CNC502" s="1"/>
      <c r="CND502" s="1"/>
      <c r="CNE502" s="1"/>
      <c r="CNF502" s="1"/>
      <c r="CNG502" s="1"/>
      <c r="CNH502" s="1"/>
      <c r="CNI502" s="1"/>
      <c r="CNJ502" s="1"/>
      <c r="CNK502" s="1"/>
      <c r="CNL502" s="1"/>
      <c r="CNM502" s="1"/>
      <c r="CNN502" s="1"/>
      <c r="CNO502" s="1"/>
      <c r="CNP502" s="1"/>
      <c r="CNQ502" s="1"/>
      <c r="CNR502" s="1"/>
      <c r="CNS502" s="1"/>
      <c r="CNT502" s="1"/>
      <c r="CNU502" s="1"/>
      <c r="CNV502" s="1"/>
      <c r="CNW502" s="1"/>
      <c r="CNX502" s="1"/>
      <c r="CNY502" s="1"/>
      <c r="CNZ502" s="1"/>
      <c r="COA502" s="1"/>
      <c r="COB502" s="1"/>
      <c r="COC502" s="1"/>
      <c r="COD502" s="1"/>
      <c r="COE502" s="1"/>
      <c r="COF502" s="1"/>
      <c r="COG502" s="1"/>
      <c r="COH502" s="1"/>
      <c r="COI502" s="1"/>
      <c r="COJ502" s="1"/>
      <c r="COK502" s="1"/>
      <c r="COL502" s="1"/>
      <c r="COM502" s="1"/>
      <c r="CON502" s="1"/>
      <c r="COO502" s="1"/>
      <c r="COP502" s="1"/>
      <c r="COQ502" s="1"/>
      <c r="COR502" s="1"/>
      <c r="COS502" s="1"/>
      <c r="COT502" s="1"/>
      <c r="COU502" s="1"/>
      <c r="COV502" s="1"/>
      <c r="COW502" s="1"/>
      <c r="COX502" s="1"/>
      <c r="COY502" s="1"/>
      <c r="COZ502" s="1"/>
      <c r="CPA502" s="1"/>
      <c r="CPB502" s="1"/>
      <c r="CPC502" s="1"/>
      <c r="CPD502" s="1"/>
      <c r="CPE502" s="1"/>
      <c r="CPF502" s="1"/>
      <c r="CPG502" s="1"/>
      <c r="CPH502" s="1"/>
      <c r="CPI502" s="1"/>
      <c r="CPJ502" s="1"/>
      <c r="CPK502" s="1"/>
      <c r="CPL502" s="1"/>
      <c r="CPM502" s="1"/>
      <c r="CPN502" s="1"/>
      <c r="CPO502" s="1"/>
      <c r="CPP502" s="1"/>
      <c r="CPQ502" s="1"/>
      <c r="CPR502" s="1"/>
      <c r="CPS502" s="1"/>
      <c r="CPT502" s="1"/>
      <c r="CPU502" s="1"/>
      <c r="CPV502" s="1"/>
      <c r="CPW502" s="1"/>
      <c r="CPX502" s="1"/>
      <c r="CPY502" s="1"/>
      <c r="CPZ502" s="1"/>
      <c r="CQA502" s="1"/>
      <c r="CQB502" s="1"/>
      <c r="CQC502" s="1"/>
      <c r="CQD502" s="1"/>
      <c r="CQE502" s="1"/>
      <c r="CQF502" s="1"/>
      <c r="CQG502" s="1"/>
      <c r="CQH502" s="1"/>
      <c r="CQI502" s="1"/>
      <c r="CQJ502" s="1"/>
      <c r="CQK502" s="1"/>
      <c r="CQL502" s="1"/>
      <c r="CQM502" s="1"/>
      <c r="CQN502" s="1"/>
      <c r="CQO502" s="1"/>
      <c r="CQP502" s="1"/>
      <c r="CQQ502" s="1"/>
      <c r="CQR502" s="1"/>
      <c r="CQS502" s="1"/>
      <c r="CQT502" s="1"/>
      <c r="CQU502" s="1"/>
      <c r="CQV502" s="1"/>
      <c r="CQW502" s="1"/>
      <c r="CQX502" s="1"/>
      <c r="CQY502" s="1"/>
      <c r="CQZ502" s="1"/>
      <c r="CRA502" s="1"/>
      <c r="CRB502" s="1"/>
      <c r="CRC502" s="1"/>
      <c r="CRD502" s="1"/>
      <c r="CRE502" s="1"/>
      <c r="CRF502" s="1"/>
      <c r="CRG502" s="1"/>
      <c r="CRH502" s="1"/>
      <c r="CRI502" s="1"/>
      <c r="CRJ502" s="1"/>
      <c r="CRK502" s="1"/>
      <c r="CRL502" s="1"/>
      <c r="CRM502" s="1"/>
      <c r="CRN502" s="1"/>
      <c r="CRO502" s="1"/>
      <c r="CRP502" s="1"/>
      <c r="CRQ502" s="1"/>
      <c r="CRR502" s="1"/>
      <c r="CRS502" s="1"/>
      <c r="CRT502" s="1"/>
      <c r="CRU502" s="1"/>
      <c r="CRV502" s="1"/>
      <c r="CRW502" s="1"/>
      <c r="CRX502" s="1"/>
      <c r="CRY502" s="1"/>
      <c r="CRZ502" s="1"/>
      <c r="CSA502" s="1"/>
      <c r="CSB502" s="1"/>
      <c r="CSC502" s="1"/>
      <c r="CSD502" s="1"/>
      <c r="CSE502" s="1"/>
      <c r="CSF502" s="1"/>
      <c r="CSG502" s="1"/>
      <c r="CSH502" s="1"/>
      <c r="CSI502" s="1"/>
      <c r="CSJ502" s="1"/>
      <c r="CSK502" s="1"/>
      <c r="CSL502" s="1"/>
      <c r="CSM502" s="1"/>
      <c r="CSN502" s="1"/>
      <c r="CSO502" s="1"/>
      <c r="CSP502" s="1"/>
      <c r="CSQ502" s="1"/>
      <c r="CSR502" s="1"/>
      <c r="CSS502" s="1"/>
      <c r="CST502" s="1"/>
      <c r="CSU502" s="1"/>
      <c r="CSV502" s="1"/>
      <c r="CSW502" s="1"/>
      <c r="CSX502" s="1"/>
      <c r="CSY502" s="1"/>
      <c r="CSZ502" s="1"/>
      <c r="CTA502" s="1"/>
      <c r="CTB502" s="1"/>
      <c r="CTC502" s="1"/>
      <c r="CTD502" s="1"/>
      <c r="CTE502" s="1"/>
      <c r="CTF502" s="1"/>
      <c r="CTG502" s="1"/>
      <c r="CTH502" s="1"/>
      <c r="CTI502" s="1"/>
      <c r="CTJ502" s="1"/>
      <c r="CTK502" s="1"/>
      <c r="CTL502" s="1"/>
      <c r="CTM502" s="1"/>
      <c r="CTN502" s="1"/>
      <c r="CTO502" s="1"/>
      <c r="CTP502" s="1"/>
      <c r="CTQ502" s="1"/>
      <c r="CTR502" s="1"/>
      <c r="CTS502" s="1"/>
      <c r="CTT502" s="1"/>
      <c r="CTU502" s="1"/>
      <c r="CTV502" s="1"/>
      <c r="CTW502" s="1"/>
      <c r="CTX502" s="1"/>
      <c r="CTY502" s="1"/>
      <c r="CTZ502" s="1"/>
      <c r="CUA502" s="1"/>
      <c r="CUB502" s="1"/>
      <c r="CUC502" s="1"/>
      <c r="CUD502" s="1"/>
      <c r="CUE502" s="1"/>
      <c r="CUF502" s="1"/>
      <c r="CUG502" s="1"/>
      <c r="CUH502" s="1"/>
      <c r="CUI502" s="1"/>
      <c r="CUJ502" s="1"/>
      <c r="CUK502" s="1"/>
      <c r="CUL502" s="1"/>
      <c r="CUM502" s="1"/>
      <c r="CUN502" s="1"/>
      <c r="CUO502" s="1"/>
      <c r="CUP502" s="1"/>
      <c r="CUQ502" s="1"/>
      <c r="CUR502" s="1"/>
      <c r="CUS502" s="1"/>
      <c r="CUT502" s="1"/>
      <c r="CUU502" s="1"/>
      <c r="CUV502" s="1"/>
      <c r="CUW502" s="1"/>
      <c r="CUX502" s="1"/>
      <c r="CUY502" s="1"/>
      <c r="CUZ502" s="1"/>
      <c r="CVA502" s="1"/>
      <c r="CVB502" s="1"/>
      <c r="CVC502" s="1"/>
      <c r="CVD502" s="1"/>
      <c r="CVE502" s="1"/>
      <c r="CVF502" s="1"/>
      <c r="CVG502" s="1"/>
      <c r="CVH502" s="1"/>
      <c r="CVI502" s="1"/>
      <c r="CVJ502" s="1"/>
      <c r="CVK502" s="1"/>
      <c r="CVL502" s="1"/>
      <c r="CVM502" s="1"/>
      <c r="CVN502" s="1"/>
      <c r="CVO502" s="1"/>
      <c r="CVP502" s="1"/>
      <c r="CVQ502" s="1"/>
      <c r="CVR502" s="1"/>
      <c r="CVS502" s="1"/>
      <c r="CVT502" s="1"/>
      <c r="CVU502" s="1"/>
      <c r="CVV502" s="1"/>
      <c r="CVW502" s="1"/>
      <c r="CVX502" s="1"/>
      <c r="CVY502" s="1"/>
      <c r="CVZ502" s="1"/>
      <c r="CWA502" s="1"/>
      <c r="CWB502" s="1"/>
      <c r="CWC502" s="1"/>
      <c r="CWD502" s="1"/>
      <c r="CWE502" s="1"/>
      <c r="CWF502" s="1"/>
      <c r="CWG502" s="1"/>
      <c r="CWH502" s="1"/>
      <c r="CWI502" s="1"/>
      <c r="CWJ502" s="1"/>
      <c r="CWK502" s="1"/>
      <c r="CWL502" s="1"/>
      <c r="CWM502" s="1"/>
      <c r="CWN502" s="1"/>
      <c r="CWO502" s="1"/>
      <c r="CWP502" s="1"/>
      <c r="CWQ502" s="1"/>
      <c r="CWR502" s="1"/>
      <c r="CWS502" s="1"/>
      <c r="CWT502" s="1"/>
      <c r="CWU502" s="1"/>
      <c r="CWV502" s="1"/>
      <c r="CWW502" s="1"/>
      <c r="CWX502" s="1"/>
      <c r="CWY502" s="1"/>
      <c r="CWZ502" s="1"/>
      <c r="CXA502" s="1"/>
      <c r="CXB502" s="1"/>
      <c r="CXC502" s="1"/>
      <c r="CXD502" s="1"/>
      <c r="CXE502" s="1"/>
      <c r="CXF502" s="1"/>
      <c r="CXG502" s="1"/>
      <c r="CXH502" s="1"/>
      <c r="CXI502" s="1"/>
      <c r="CXJ502" s="1"/>
      <c r="CXK502" s="1"/>
      <c r="CXL502" s="1"/>
      <c r="CXM502" s="1"/>
      <c r="CXN502" s="1"/>
      <c r="CXO502" s="1"/>
      <c r="CXP502" s="1"/>
      <c r="CXQ502" s="1"/>
      <c r="CXR502" s="1"/>
      <c r="CXS502" s="1"/>
      <c r="CXT502" s="1"/>
      <c r="CXU502" s="1"/>
      <c r="CXV502" s="1"/>
      <c r="CXW502" s="1"/>
      <c r="CXX502" s="1"/>
      <c r="CXY502" s="1"/>
      <c r="CXZ502" s="1"/>
      <c r="CYA502" s="1"/>
      <c r="CYB502" s="1"/>
      <c r="CYC502" s="1"/>
      <c r="CYD502" s="1"/>
      <c r="CYE502" s="1"/>
      <c r="CYF502" s="1"/>
      <c r="CYG502" s="1"/>
      <c r="CYH502" s="1"/>
      <c r="CYI502" s="1"/>
      <c r="CYJ502" s="1"/>
      <c r="CYK502" s="1"/>
      <c r="CYL502" s="1"/>
      <c r="CYM502" s="1"/>
      <c r="CYN502" s="1"/>
      <c r="CYO502" s="1"/>
      <c r="CYP502" s="1"/>
      <c r="CYQ502" s="1"/>
      <c r="CYR502" s="1"/>
      <c r="CYS502" s="1"/>
      <c r="CYT502" s="1"/>
      <c r="CYU502" s="1"/>
      <c r="CYV502" s="1"/>
      <c r="CYW502" s="1"/>
      <c r="CYX502" s="1"/>
      <c r="CYY502" s="1"/>
      <c r="CYZ502" s="1"/>
      <c r="CZA502" s="1"/>
      <c r="CZB502" s="1"/>
      <c r="CZC502" s="1"/>
      <c r="CZD502" s="1"/>
      <c r="CZE502" s="1"/>
      <c r="CZF502" s="1"/>
      <c r="CZG502" s="1"/>
      <c r="CZH502" s="1"/>
      <c r="CZI502" s="1"/>
      <c r="CZJ502" s="1"/>
      <c r="CZK502" s="1"/>
      <c r="CZL502" s="1"/>
      <c r="CZM502" s="1"/>
      <c r="CZN502" s="1"/>
      <c r="CZO502" s="1"/>
      <c r="CZP502" s="1"/>
      <c r="CZQ502" s="1"/>
      <c r="CZR502" s="1"/>
      <c r="CZS502" s="1"/>
      <c r="CZT502" s="1"/>
      <c r="CZU502" s="1"/>
      <c r="CZV502" s="1"/>
      <c r="CZW502" s="1"/>
      <c r="CZX502" s="1"/>
      <c r="CZY502" s="1"/>
      <c r="CZZ502" s="1"/>
      <c r="DAA502" s="1"/>
      <c r="DAB502" s="1"/>
      <c r="DAC502" s="1"/>
      <c r="DAD502" s="1"/>
      <c r="DAE502" s="1"/>
      <c r="DAF502" s="1"/>
      <c r="DAG502" s="1"/>
      <c r="DAH502" s="1"/>
      <c r="DAI502" s="1"/>
      <c r="DAJ502" s="1"/>
      <c r="DAK502" s="1"/>
      <c r="DAL502" s="1"/>
      <c r="DAM502" s="1"/>
      <c r="DAN502" s="1"/>
      <c r="DAO502" s="1"/>
      <c r="DAP502" s="1"/>
      <c r="DAQ502" s="1"/>
      <c r="DAR502" s="1"/>
      <c r="DAS502" s="1"/>
      <c r="DAT502" s="1"/>
      <c r="DAU502" s="1"/>
      <c r="DAV502" s="1"/>
      <c r="DAW502" s="1"/>
      <c r="DAX502" s="1"/>
      <c r="DAY502" s="1"/>
      <c r="DAZ502" s="1"/>
      <c r="DBA502" s="1"/>
      <c r="DBB502" s="1"/>
      <c r="DBC502" s="1"/>
      <c r="DBD502" s="1"/>
      <c r="DBE502" s="1"/>
      <c r="DBF502" s="1"/>
      <c r="DBG502" s="1"/>
      <c r="DBH502" s="1"/>
      <c r="DBI502" s="1"/>
      <c r="DBJ502" s="1"/>
      <c r="DBK502" s="1"/>
      <c r="DBL502" s="1"/>
      <c r="DBM502" s="1"/>
      <c r="DBN502" s="1"/>
      <c r="DBO502" s="1"/>
      <c r="DBP502" s="1"/>
      <c r="DBQ502" s="1"/>
      <c r="DBR502" s="1"/>
      <c r="DBS502" s="1"/>
      <c r="DBT502" s="1"/>
      <c r="DBU502" s="1"/>
      <c r="DBV502" s="1"/>
      <c r="DBW502" s="1"/>
      <c r="DBX502" s="1"/>
      <c r="DBY502" s="1"/>
      <c r="DBZ502" s="1"/>
      <c r="DCA502" s="1"/>
      <c r="DCB502" s="1"/>
      <c r="DCC502" s="1"/>
      <c r="DCD502" s="1"/>
      <c r="DCE502" s="1"/>
      <c r="DCF502" s="1"/>
      <c r="DCG502" s="1"/>
      <c r="DCH502" s="1"/>
      <c r="DCI502" s="1"/>
      <c r="DCJ502" s="1"/>
      <c r="DCK502" s="1"/>
      <c r="DCL502" s="1"/>
      <c r="DCM502" s="1"/>
      <c r="DCN502" s="1"/>
      <c r="DCO502" s="1"/>
      <c r="DCP502" s="1"/>
      <c r="DCQ502" s="1"/>
      <c r="DCR502" s="1"/>
      <c r="DCS502" s="1"/>
      <c r="DCT502" s="1"/>
      <c r="DCU502" s="1"/>
      <c r="DCV502" s="1"/>
      <c r="DCW502" s="1"/>
      <c r="DCX502" s="1"/>
      <c r="DCY502" s="1"/>
      <c r="DCZ502" s="1"/>
      <c r="DDA502" s="1"/>
      <c r="DDB502" s="1"/>
      <c r="DDC502" s="1"/>
      <c r="DDD502" s="1"/>
      <c r="DDE502" s="1"/>
      <c r="DDF502" s="1"/>
      <c r="DDG502" s="1"/>
      <c r="DDH502" s="1"/>
      <c r="DDI502" s="1"/>
      <c r="DDJ502" s="1"/>
      <c r="DDK502" s="1"/>
      <c r="DDL502" s="1"/>
      <c r="DDM502" s="1"/>
      <c r="DDN502" s="1"/>
      <c r="DDO502" s="1"/>
      <c r="DDP502" s="1"/>
      <c r="DDQ502" s="1"/>
      <c r="DDR502" s="1"/>
      <c r="DDS502" s="1"/>
      <c r="DDT502" s="1"/>
      <c r="DDU502" s="1"/>
      <c r="DDV502" s="1"/>
      <c r="DDW502" s="1"/>
      <c r="DDX502" s="1"/>
      <c r="DDY502" s="1"/>
      <c r="DDZ502" s="1"/>
      <c r="DEA502" s="1"/>
      <c r="DEB502" s="1"/>
      <c r="DEC502" s="1"/>
      <c r="DED502" s="1"/>
      <c r="DEE502" s="1"/>
      <c r="DEF502" s="1"/>
      <c r="DEG502" s="1"/>
      <c r="DEH502" s="1"/>
      <c r="DEI502" s="1"/>
      <c r="DEJ502" s="1"/>
      <c r="DEK502" s="1"/>
      <c r="DEL502" s="1"/>
      <c r="DEM502" s="1"/>
      <c r="DEN502" s="1"/>
      <c r="DEO502" s="1"/>
      <c r="DEP502" s="1"/>
      <c r="DEQ502" s="1"/>
      <c r="DER502" s="1"/>
      <c r="DES502" s="1"/>
      <c r="DET502" s="1"/>
      <c r="DEU502" s="1"/>
      <c r="DEV502" s="1"/>
      <c r="DEW502" s="1"/>
      <c r="DEX502" s="1"/>
      <c r="DEY502" s="1"/>
      <c r="DEZ502" s="1"/>
      <c r="DFA502" s="1"/>
      <c r="DFB502" s="1"/>
      <c r="DFC502" s="1"/>
      <c r="DFD502" s="1"/>
      <c r="DFE502" s="1"/>
      <c r="DFF502" s="1"/>
      <c r="DFG502" s="1"/>
      <c r="DFH502" s="1"/>
      <c r="DFI502" s="1"/>
      <c r="DFJ502" s="1"/>
      <c r="DFK502" s="1"/>
      <c r="DFL502" s="1"/>
      <c r="DFM502" s="1"/>
      <c r="DFN502" s="1"/>
      <c r="DFO502" s="1"/>
      <c r="DFP502" s="1"/>
      <c r="DFQ502" s="1"/>
      <c r="DFR502" s="1"/>
      <c r="DFS502" s="1"/>
      <c r="DFT502" s="1"/>
      <c r="DFU502" s="1"/>
      <c r="DFV502" s="1"/>
      <c r="DFW502" s="1"/>
      <c r="DFX502" s="1"/>
      <c r="DFY502" s="1"/>
      <c r="DFZ502" s="1"/>
      <c r="DGA502" s="1"/>
      <c r="DGB502" s="1"/>
      <c r="DGC502" s="1"/>
      <c r="DGD502" s="1"/>
      <c r="DGE502" s="1"/>
      <c r="DGF502" s="1"/>
      <c r="DGG502" s="1"/>
      <c r="DGH502" s="1"/>
      <c r="DGI502" s="1"/>
      <c r="DGJ502" s="1"/>
      <c r="DGK502" s="1"/>
      <c r="DGL502" s="1"/>
      <c r="DGM502" s="1"/>
      <c r="DGN502" s="1"/>
      <c r="DGO502" s="1"/>
      <c r="DGP502" s="1"/>
      <c r="DGQ502" s="1"/>
      <c r="DGR502" s="1"/>
      <c r="DGS502" s="1"/>
      <c r="DGT502" s="1"/>
      <c r="DGU502" s="1"/>
      <c r="DGV502" s="1"/>
      <c r="DGW502" s="1"/>
      <c r="DGX502" s="1"/>
      <c r="DGY502" s="1"/>
      <c r="DGZ502" s="1"/>
      <c r="DHA502" s="1"/>
      <c r="DHB502" s="1"/>
      <c r="DHC502" s="1"/>
      <c r="DHD502" s="1"/>
      <c r="DHE502" s="1"/>
      <c r="DHF502" s="1"/>
      <c r="DHG502" s="1"/>
      <c r="DHH502" s="1"/>
      <c r="DHI502" s="1"/>
      <c r="DHJ502" s="1"/>
      <c r="DHK502" s="1"/>
      <c r="DHL502" s="1"/>
      <c r="DHM502" s="1"/>
      <c r="DHN502" s="1"/>
      <c r="DHO502" s="1"/>
      <c r="DHP502" s="1"/>
      <c r="DHQ502" s="1"/>
      <c r="DHR502" s="1"/>
      <c r="DHS502" s="1"/>
      <c r="DHT502" s="1"/>
      <c r="DHU502" s="1"/>
      <c r="DHV502" s="1"/>
      <c r="DHW502" s="1"/>
      <c r="DHX502" s="1"/>
      <c r="DHY502" s="1"/>
      <c r="DHZ502" s="1"/>
      <c r="DIA502" s="1"/>
      <c r="DIB502" s="1"/>
      <c r="DIC502" s="1"/>
      <c r="DID502" s="1"/>
      <c r="DIE502" s="1"/>
      <c r="DIF502" s="1"/>
      <c r="DIG502" s="1"/>
      <c r="DIH502" s="1"/>
      <c r="DII502" s="1"/>
      <c r="DIJ502" s="1"/>
      <c r="DIK502" s="1"/>
      <c r="DIL502" s="1"/>
      <c r="DIM502" s="1"/>
      <c r="DIN502" s="1"/>
      <c r="DIO502" s="1"/>
      <c r="DIP502" s="1"/>
      <c r="DIQ502" s="1"/>
      <c r="DIR502" s="1"/>
      <c r="DIS502" s="1"/>
      <c r="DIT502" s="1"/>
      <c r="DIU502" s="1"/>
      <c r="DIV502" s="1"/>
      <c r="DIW502" s="1"/>
      <c r="DIX502" s="1"/>
      <c r="DIY502" s="1"/>
      <c r="DIZ502" s="1"/>
      <c r="DJA502" s="1"/>
      <c r="DJB502" s="1"/>
      <c r="DJC502" s="1"/>
      <c r="DJD502" s="1"/>
      <c r="DJE502" s="1"/>
      <c r="DJF502" s="1"/>
      <c r="DJG502" s="1"/>
      <c r="DJH502" s="1"/>
      <c r="DJI502" s="1"/>
      <c r="DJJ502" s="1"/>
      <c r="DJK502" s="1"/>
      <c r="DJL502" s="1"/>
      <c r="DJM502" s="1"/>
      <c r="DJN502" s="1"/>
      <c r="DJO502" s="1"/>
      <c r="DJP502" s="1"/>
      <c r="DJQ502" s="1"/>
      <c r="DJR502" s="1"/>
      <c r="DJS502" s="1"/>
      <c r="DJT502" s="1"/>
      <c r="DJU502" s="1"/>
      <c r="DJV502" s="1"/>
      <c r="DJW502" s="1"/>
      <c r="DJX502" s="1"/>
      <c r="DJY502" s="1"/>
      <c r="DJZ502" s="1"/>
      <c r="DKA502" s="1"/>
      <c r="DKB502" s="1"/>
      <c r="DKC502" s="1"/>
      <c r="DKD502" s="1"/>
      <c r="DKE502" s="1"/>
      <c r="DKF502" s="1"/>
      <c r="DKG502" s="1"/>
      <c r="DKH502" s="1"/>
      <c r="DKI502" s="1"/>
      <c r="DKJ502" s="1"/>
      <c r="DKK502" s="1"/>
      <c r="DKL502" s="1"/>
      <c r="DKM502" s="1"/>
      <c r="DKN502" s="1"/>
      <c r="DKO502" s="1"/>
      <c r="DKP502" s="1"/>
      <c r="DKQ502" s="1"/>
      <c r="DKR502" s="1"/>
      <c r="DKS502" s="1"/>
      <c r="DKT502" s="1"/>
      <c r="DKU502" s="1"/>
      <c r="DKV502" s="1"/>
      <c r="DKW502" s="1"/>
      <c r="DKX502" s="1"/>
      <c r="DKY502" s="1"/>
      <c r="DKZ502" s="1"/>
      <c r="DLA502" s="1"/>
      <c r="DLB502" s="1"/>
      <c r="DLC502" s="1"/>
      <c r="DLD502" s="1"/>
      <c r="DLE502" s="1"/>
      <c r="DLF502" s="1"/>
      <c r="DLG502" s="1"/>
      <c r="DLH502" s="1"/>
      <c r="DLI502" s="1"/>
      <c r="DLJ502" s="1"/>
      <c r="DLK502" s="1"/>
      <c r="DLL502" s="1"/>
      <c r="DLM502" s="1"/>
      <c r="DLN502" s="1"/>
      <c r="DLO502" s="1"/>
      <c r="DLP502" s="1"/>
      <c r="DLQ502" s="1"/>
      <c r="DLR502" s="1"/>
      <c r="DLS502" s="1"/>
      <c r="DLT502" s="1"/>
      <c r="DLU502" s="1"/>
      <c r="DLV502" s="1"/>
      <c r="DLW502" s="1"/>
      <c r="DLX502" s="1"/>
      <c r="DLY502" s="1"/>
      <c r="DLZ502" s="1"/>
      <c r="DMA502" s="1"/>
      <c r="DMB502" s="1"/>
      <c r="DMC502" s="1"/>
      <c r="DMD502" s="1"/>
      <c r="DME502" s="1"/>
      <c r="DMF502" s="1"/>
      <c r="DMG502" s="1"/>
      <c r="DMH502" s="1"/>
      <c r="DMI502" s="1"/>
      <c r="DMJ502" s="1"/>
      <c r="DMK502" s="1"/>
      <c r="DML502" s="1"/>
      <c r="DMM502" s="1"/>
      <c r="DMN502" s="1"/>
      <c r="DMO502" s="1"/>
      <c r="DMP502" s="1"/>
      <c r="DMQ502" s="1"/>
      <c r="DMR502" s="1"/>
      <c r="DMS502" s="1"/>
      <c r="DMT502" s="1"/>
      <c r="DMU502" s="1"/>
      <c r="DMV502" s="1"/>
      <c r="DMW502" s="1"/>
      <c r="DMX502" s="1"/>
      <c r="DMY502" s="1"/>
      <c r="DMZ502" s="1"/>
      <c r="DNA502" s="1"/>
      <c r="DNB502" s="1"/>
      <c r="DNC502" s="1"/>
      <c r="DND502" s="1"/>
      <c r="DNE502" s="1"/>
      <c r="DNF502" s="1"/>
      <c r="DNG502" s="1"/>
      <c r="DNH502" s="1"/>
      <c r="DNI502" s="1"/>
      <c r="DNJ502" s="1"/>
      <c r="DNK502" s="1"/>
      <c r="DNL502" s="1"/>
      <c r="DNM502" s="1"/>
      <c r="DNN502" s="1"/>
      <c r="DNO502" s="1"/>
      <c r="DNP502" s="1"/>
      <c r="DNQ502" s="1"/>
      <c r="DNR502" s="1"/>
      <c r="DNS502" s="1"/>
      <c r="DNT502" s="1"/>
      <c r="DNU502" s="1"/>
      <c r="DNV502" s="1"/>
      <c r="DNW502" s="1"/>
      <c r="DNX502" s="1"/>
      <c r="DNY502" s="1"/>
      <c r="DNZ502" s="1"/>
      <c r="DOA502" s="1"/>
      <c r="DOB502" s="1"/>
      <c r="DOC502" s="1"/>
      <c r="DOD502" s="1"/>
      <c r="DOE502" s="1"/>
      <c r="DOF502" s="1"/>
      <c r="DOG502" s="1"/>
      <c r="DOH502" s="1"/>
      <c r="DOI502" s="1"/>
      <c r="DOJ502" s="1"/>
      <c r="DOK502" s="1"/>
      <c r="DOL502" s="1"/>
      <c r="DOM502" s="1"/>
      <c r="DON502" s="1"/>
      <c r="DOO502" s="1"/>
      <c r="DOP502" s="1"/>
      <c r="DOQ502" s="1"/>
      <c r="DOR502" s="1"/>
      <c r="DOS502" s="1"/>
      <c r="DOT502" s="1"/>
      <c r="DOU502" s="1"/>
      <c r="DOV502" s="1"/>
      <c r="DOW502" s="1"/>
      <c r="DOX502" s="1"/>
      <c r="DOY502" s="1"/>
      <c r="DOZ502" s="1"/>
      <c r="DPA502" s="1"/>
      <c r="DPB502" s="1"/>
      <c r="DPC502" s="1"/>
      <c r="DPD502" s="1"/>
      <c r="DPE502" s="1"/>
      <c r="DPF502" s="1"/>
      <c r="DPG502" s="1"/>
      <c r="DPH502" s="1"/>
      <c r="DPI502" s="1"/>
      <c r="DPJ502" s="1"/>
      <c r="DPK502" s="1"/>
      <c r="DPL502" s="1"/>
      <c r="DPM502" s="1"/>
      <c r="DPN502" s="1"/>
      <c r="DPO502" s="1"/>
      <c r="DPP502" s="1"/>
      <c r="DPQ502" s="1"/>
      <c r="DPR502" s="1"/>
      <c r="DPS502" s="1"/>
      <c r="DPT502" s="1"/>
      <c r="DPU502" s="1"/>
      <c r="DPV502" s="1"/>
      <c r="DPW502" s="1"/>
      <c r="DPX502" s="1"/>
      <c r="DPY502" s="1"/>
      <c r="DPZ502" s="1"/>
      <c r="DQA502" s="1"/>
      <c r="DQB502" s="1"/>
      <c r="DQC502" s="1"/>
      <c r="DQD502" s="1"/>
      <c r="DQE502" s="1"/>
      <c r="DQF502" s="1"/>
      <c r="DQG502" s="1"/>
      <c r="DQH502" s="1"/>
      <c r="DQI502" s="1"/>
      <c r="DQJ502" s="1"/>
      <c r="DQK502" s="1"/>
      <c r="DQL502" s="1"/>
      <c r="DQM502" s="1"/>
      <c r="DQN502" s="1"/>
      <c r="DQO502" s="1"/>
      <c r="DQP502" s="1"/>
      <c r="DQQ502" s="1"/>
      <c r="DQR502" s="1"/>
      <c r="DQS502" s="1"/>
      <c r="DQT502" s="1"/>
      <c r="DQU502" s="1"/>
      <c r="DQV502" s="1"/>
      <c r="DQW502" s="1"/>
      <c r="DQX502" s="1"/>
      <c r="DQY502" s="1"/>
      <c r="DQZ502" s="1"/>
      <c r="DRA502" s="1"/>
      <c r="DRB502" s="1"/>
      <c r="DRC502" s="1"/>
      <c r="DRD502" s="1"/>
      <c r="DRE502" s="1"/>
      <c r="DRF502" s="1"/>
      <c r="DRG502" s="1"/>
      <c r="DRH502" s="1"/>
      <c r="DRI502" s="1"/>
      <c r="DRJ502" s="1"/>
      <c r="DRK502" s="1"/>
      <c r="DRL502" s="1"/>
      <c r="DRM502" s="1"/>
      <c r="DRN502" s="1"/>
      <c r="DRO502" s="1"/>
      <c r="DRP502" s="1"/>
      <c r="DRQ502" s="1"/>
      <c r="DRR502" s="1"/>
      <c r="DRS502" s="1"/>
      <c r="DRT502" s="1"/>
      <c r="DRU502" s="1"/>
      <c r="DRV502" s="1"/>
      <c r="DRW502" s="1"/>
      <c r="DRX502" s="1"/>
      <c r="DRY502" s="1"/>
      <c r="DRZ502" s="1"/>
      <c r="DSA502" s="1"/>
      <c r="DSB502" s="1"/>
      <c r="DSC502" s="1"/>
      <c r="DSD502" s="1"/>
      <c r="DSE502" s="1"/>
      <c r="DSF502" s="1"/>
      <c r="DSG502" s="1"/>
      <c r="DSH502" s="1"/>
      <c r="DSI502" s="1"/>
      <c r="DSJ502" s="1"/>
      <c r="DSK502" s="1"/>
      <c r="DSL502" s="1"/>
      <c r="DSM502" s="1"/>
      <c r="DSN502" s="1"/>
      <c r="DSO502" s="1"/>
      <c r="DSP502" s="1"/>
      <c r="DSQ502" s="1"/>
      <c r="DSR502" s="1"/>
      <c r="DSS502" s="1"/>
      <c r="DST502" s="1"/>
      <c r="DSU502" s="1"/>
      <c r="DSV502" s="1"/>
      <c r="DSW502" s="1"/>
      <c r="DSX502" s="1"/>
      <c r="DSY502" s="1"/>
      <c r="DSZ502" s="1"/>
      <c r="DTA502" s="1"/>
      <c r="DTB502" s="1"/>
      <c r="DTC502" s="1"/>
      <c r="DTD502" s="1"/>
      <c r="DTE502" s="1"/>
      <c r="DTF502" s="1"/>
      <c r="DTG502" s="1"/>
      <c r="DTH502" s="1"/>
      <c r="DTI502" s="1"/>
      <c r="DTJ502" s="1"/>
      <c r="DTK502" s="1"/>
      <c r="DTL502" s="1"/>
      <c r="DTM502" s="1"/>
      <c r="DTN502" s="1"/>
      <c r="DTO502" s="1"/>
      <c r="DTP502" s="1"/>
      <c r="DTQ502" s="1"/>
      <c r="DTR502" s="1"/>
      <c r="DTS502" s="1"/>
      <c r="DTT502" s="1"/>
      <c r="DTU502" s="1"/>
      <c r="DTV502" s="1"/>
      <c r="DTW502" s="1"/>
      <c r="DTX502" s="1"/>
      <c r="DTY502" s="1"/>
      <c r="DTZ502" s="1"/>
      <c r="DUA502" s="1"/>
      <c r="DUB502" s="1"/>
      <c r="DUC502" s="1"/>
      <c r="DUD502" s="1"/>
      <c r="DUE502" s="1"/>
      <c r="DUF502" s="1"/>
      <c r="DUG502" s="1"/>
      <c r="DUH502" s="1"/>
      <c r="DUI502" s="1"/>
      <c r="DUJ502" s="1"/>
      <c r="DUK502" s="1"/>
      <c r="DUL502" s="1"/>
      <c r="DUM502" s="1"/>
      <c r="DUN502" s="1"/>
      <c r="DUO502" s="1"/>
      <c r="DUP502" s="1"/>
      <c r="DUQ502" s="1"/>
      <c r="DUR502" s="1"/>
      <c r="DUS502" s="1"/>
      <c r="DUT502" s="1"/>
      <c r="DUU502" s="1"/>
      <c r="DUV502" s="1"/>
      <c r="DUW502" s="1"/>
      <c r="DUX502" s="1"/>
      <c r="DUY502" s="1"/>
      <c r="DUZ502" s="1"/>
      <c r="DVA502" s="1"/>
      <c r="DVB502" s="1"/>
      <c r="DVC502" s="1"/>
      <c r="DVD502" s="1"/>
      <c r="DVE502" s="1"/>
      <c r="DVF502" s="1"/>
      <c r="DVG502" s="1"/>
      <c r="DVH502" s="1"/>
      <c r="DVI502" s="1"/>
      <c r="DVJ502" s="1"/>
      <c r="DVK502" s="1"/>
      <c r="DVL502" s="1"/>
      <c r="DVM502" s="1"/>
      <c r="DVN502" s="1"/>
      <c r="DVO502" s="1"/>
      <c r="DVP502" s="1"/>
      <c r="DVQ502" s="1"/>
      <c r="DVR502" s="1"/>
      <c r="DVS502" s="1"/>
      <c r="DVT502" s="1"/>
      <c r="DVU502" s="1"/>
      <c r="DVV502" s="1"/>
      <c r="DVW502" s="1"/>
      <c r="DVX502" s="1"/>
      <c r="DVY502" s="1"/>
      <c r="DVZ502" s="1"/>
      <c r="DWA502" s="1"/>
      <c r="DWB502" s="1"/>
      <c r="DWC502" s="1"/>
      <c r="DWD502" s="1"/>
      <c r="DWE502" s="1"/>
      <c r="DWF502" s="1"/>
      <c r="DWG502" s="1"/>
      <c r="DWH502" s="1"/>
      <c r="DWI502" s="1"/>
      <c r="DWJ502" s="1"/>
      <c r="DWK502" s="1"/>
      <c r="DWL502" s="1"/>
      <c r="DWM502" s="1"/>
      <c r="DWN502" s="1"/>
      <c r="DWO502" s="1"/>
      <c r="DWP502" s="1"/>
      <c r="DWQ502" s="1"/>
      <c r="DWR502" s="1"/>
      <c r="DWS502" s="1"/>
      <c r="DWT502" s="1"/>
      <c r="DWU502" s="1"/>
      <c r="DWV502" s="1"/>
      <c r="DWW502" s="1"/>
      <c r="DWX502" s="1"/>
      <c r="DWY502" s="1"/>
      <c r="DWZ502" s="1"/>
      <c r="DXA502" s="1"/>
      <c r="DXB502" s="1"/>
      <c r="DXC502" s="1"/>
      <c r="DXD502" s="1"/>
      <c r="DXE502" s="1"/>
      <c r="DXF502" s="1"/>
      <c r="DXG502" s="1"/>
      <c r="DXH502" s="1"/>
      <c r="DXI502" s="1"/>
      <c r="DXJ502" s="1"/>
      <c r="DXK502" s="1"/>
      <c r="DXL502" s="1"/>
      <c r="DXM502" s="1"/>
      <c r="DXN502" s="1"/>
      <c r="DXO502" s="1"/>
      <c r="DXP502" s="1"/>
      <c r="DXQ502" s="1"/>
      <c r="DXR502" s="1"/>
      <c r="DXS502" s="1"/>
      <c r="DXT502" s="1"/>
      <c r="DXU502" s="1"/>
      <c r="DXV502" s="1"/>
      <c r="DXW502" s="1"/>
      <c r="DXX502" s="1"/>
      <c r="DXY502" s="1"/>
      <c r="DXZ502" s="1"/>
      <c r="DYA502" s="1"/>
      <c r="DYB502" s="1"/>
      <c r="DYC502" s="1"/>
      <c r="DYD502" s="1"/>
      <c r="DYE502" s="1"/>
      <c r="DYF502" s="1"/>
      <c r="DYG502" s="1"/>
      <c r="DYH502" s="1"/>
      <c r="DYI502" s="1"/>
      <c r="DYJ502" s="1"/>
      <c r="DYK502" s="1"/>
      <c r="DYL502" s="1"/>
      <c r="DYM502" s="1"/>
      <c r="DYN502" s="1"/>
      <c r="DYO502" s="1"/>
      <c r="DYP502" s="1"/>
      <c r="DYQ502" s="1"/>
      <c r="DYR502" s="1"/>
      <c r="DYS502" s="1"/>
      <c r="DYT502" s="1"/>
      <c r="DYU502" s="1"/>
      <c r="DYV502" s="1"/>
      <c r="DYW502" s="1"/>
      <c r="DYX502" s="1"/>
      <c r="DYY502" s="1"/>
      <c r="DYZ502" s="1"/>
      <c r="DZA502" s="1"/>
      <c r="DZB502" s="1"/>
      <c r="DZC502" s="1"/>
      <c r="DZD502" s="1"/>
      <c r="DZE502" s="1"/>
      <c r="DZF502" s="1"/>
      <c r="DZG502" s="1"/>
      <c r="DZH502" s="1"/>
      <c r="DZI502" s="1"/>
      <c r="DZJ502" s="1"/>
      <c r="DZK502" s="1"/>
      <c r="DZL502" s="1"/>
      <c r="DZM502" s="1"/>
      <c r="DZN502" s="1"/>
      <c r="DZO502" s="1"/>
      <c r="DZP502" s="1"/>
      <c r="DZQ502" s="1"/>
      <c r="DZR502" s="1"/>
      <c r="DZS502" s="1"/>
      <c r="DZT502" s="1"/>
      <c r="DZU502" s="1"/>
      <c r="DZV502" s="1"/>
      <c r="DZW502" s="1"/>
      <c r="DZX502" s="1"/>
      <c r="DZY502" s="1"/>
      <c r="DZZ502" s="1"/>
      <c r="EAA502" s="1"/>
      <c r="EAB502" s="1"/>
      <c r="EAC502" s="1"/>
      <c r="EAD502" s="1"/>
      <c r="EAE502" s="1"/>
      <c r="EAF502" s="1"/>
      <c r="EAG502" s="1"/>
      <c r="EAH502" s="1"/>
      <c r="EAI502" s="1"/>
      <c r="EAJ502" s="1"/>
      <c r="EAK502" s="1"/>
      <c r="EAL502" s="1"/>
      <c r="EAM502" s="1"/>
      <c r="EAN502" s="1"/>
      <c r="EAO502" s="1"/>
      <c r="EAP502" s="1"/>
      <c r="EAQ502" s="1"/>
      <c r="EAR502" s="1"/>
      <c r="EAS502" s="1"/>
      <c r="EAT502" s="1"/>
      <c r="EAU502" s="1"/>
      <c r="EAV502" s="1"/>
      <c r="EAW502" s="1"/>
      <c r="EAX502" s="1"/>
      <c r="EAY502" s="1"/>
      <c r="EAZ502" s="1"/>
      <c r="EBA502" s="1"/>
      <c r="EBB502" s="1"/>
      <c r="EBC502" s="1"/>
      <c r="EBD502" s="1"/>
      <c r="EBE502" s="1"/>
      <c r="EBF502" s="1"/>
      <c r="EBG502" s="1"/>
      <c r="EBH502" s="1"/>
      <c r="EBI502" s="1"/>
      <c r="EBJ502" s="1"/>
      <c r="EBK502" s="1"/>
      <c r="EBL502" s="1"/>
      <c r="EBM502" s="1"/>
      <c r="EBN502" s="1"/>
      <c r="EBO502" s="1"/>
      <c r="EBP502" s="1"/>
      <c r="EBQ502" s="1"/>
      <c r="EBR502" s="1"/>
      <c r="EBS502" s="1"/>
      <c r="EBT502" s="1"/>
      <c r="EBU502" s="1"/>
      <c r="EBV502" s="1"/>
      <c r="EBW502" s="1"/>
      <c r="EBX502" s="1"/>
      <c r="EBY502" s="1"/>
      <c r="EBZ502" s="1"/>
      <c r="ECA502" s="1"/>
      <c r="ECB502" s="1"/>
      <c r="ECC502" s="1"/>
      <c r="ECD502" s="1"/>
      <c r="ECE502" s="1"/>
      <c r="ECF502" s="1"/>
      <c r="ECG502" s="1"/>
      <c r="ECH502" s="1"/>
      <c r="ECI502" s="1"/>
      <c r="ECJ502" s="1"/>
      <c r="ECK502" s="1"/>
      <c r="ECL502" s="1"/>
      <c r="ECM502" s="1"/>
      <c r="ECN502" s="1"/>
      <c r="ECO502" s="1"/>
      <c r="ECP502" s="1"/>
      <c r="ECQ502" s="1"/>
      <c r="ECR502" s="1"/>
      <c r="ECS502" s="1"/>
      <c r="ECT502" s="1"/>
      <c r="ECU502" s="1"/>
      <c r="ECV502" s="1"/>
      <c r="ECW502" s="1"/>
      <c r="ECX502" s="1"/>
      <c r="ECY502" s="1"/>
      <c r="ECZ502" s="1"/>
      <c r="EDA502" s="1"/>
      <c r="EDB502" s="1"/>
      <c r="EDC502" s="1"/>
      <c r="EDD502" s="1"/>
      <c r="EDE502" s="1"/>
      <c r="EDF502" s="1"/>
      <c r="EDG502" s="1"/>
      <c r="EDH502" s="1"/>
      <c r="EDI502" s="1"/>
      <c r="EDJ502" s="1"/>
      <c r="EDK502" s="1"/>
      <c r="EDL502" s="1"/>
      <c r="EDM502" s="1"/>
      <c r="EDN502" s="1"/>
      <c r="EDO502" s="1"/>
      <c r="EDP502" s="1"/>
      <c r="EDQ502" s="1"/>
      <c r="EDR502" s="1"/>
      <c r="EDS502" s="1"/>
      <c r="EDT502" s="1"/>
      <c r="EDU502" s="1"/>
      <c r="EDV502" s="1"/>
      <c r="EDW502" s="1"/>
      <c r="EDX502" s="1"/>
      <c r="EDY502" s="1"/>
      <c r="EDZ502" s="1"/>
      <c r="EEA502" s="1"/>
      <c r="EEB502" s="1"/>
      <c r="EEC502" s="1"/>
      <c r="EED502" s="1"/>
      <c r="EEE502" s="1"/>
      <c r="EEF502" s="1"/>
      <c r="EEG502" s="1"/>
      <c r="EEH502" s="1"/>
      <c r="EEI502" s="1"/>
      <c r="EEJ502" s="1"/>
      <c r="EEK502" s="1"/>
      <c r="EEL502" s="1"/>
      <c r="EEM502" s="1"/>
      <c r="EEN502" s="1"/>
      <c r="EEO502" s="1"/>
      <c r="EEP502" s="1"/>
      <c r="EEQ502" s="1"/>
      <c r="EER502" s="1"/>
      <c r="EES502" s="1"/>
      <c r="EET502" s="1"/>
      <c r="EEU502" s="1"/>
      <c r="EEV502" s="1"/>
      <c r="EEW502" s="1"/>
      <c r="EEX502" s="1"/>
      <c r="EEY502" s="1"/>
      <c r="EEZ502" s="1"/>
      <c r="EFA502" s="1"/>
      <c r="EFB502" s="1"/>
      <c r="EFC502" s="1"/>
      <c r="EFD502" s="1"/>
      <c r="EFE502" s="1"/>
      <c r="EFF502" s="1"/>
      <c r="EFG502" s="1"/>
      <c r="EFH502" s="1"/>
      <c r="EFI502" s="1"/>
      <c r="EFJ502" s="1"/>
      <c r="EFK502" s="1"/>
      <c r="EFL502" s="1"/>
      <c r="EFM502" s="1"/>
      <c r="EFN502" s="1"/>
      <c r="EFO502" s="1"/>
      <c r="EFP502" s="1"/>
      <c r="EFQ502" s="1"/>
      <c r="EFR502" s="1"/>
      <c r="EFS502" s="1"/>
      <c r="EFT502" s="1"/>
      <c r="EFU502" s="1"/>
      <c r="EFV502" s="1"/>
      <c r="EFW502" s="1"/>
      <c r="EFX502" s="1"/>
      <c r="EFY502" s="1"/>
      <c r="EFZ502" s="1"/>
      <c r="EGA502" s="1"/>
      <c r="EGB502" s="1"/>
      <c r="EGC502" s="1"/>
      <c r="EGD502" s="1"/>
      <c r="EGE502" s="1"/>
      <c r="EGF502" s="1"/>
      <c r="EGG502" s="1"/>
      <c r="EGH502" s="1"/>
      <c r="EGI502" s="1"/>
      <c r="EGJ502" s="1"/>
      <c r="EGK502" s="1"/>
      <c r="EGL502" s="1"/>
      <c r="EGM502" s="1"/>
      <c r="EGN502" s="1"/>
      <c r="EGO502" s="1"/>
      <c r="EGP502" s="1"/>
      <c r="EGQ502" s="1"/>
      <c r="EGR502" s="1"/>
      <c r="EGS502" s="1"/>
      <c r="EGT502" s="1"/>
      <c r="EGU502" s="1"/>
      <c r="EGV502" s="1"/>
      <c r="EGW502" s="1"/>
      <c r="EGX502" s="1"/>
      <c r="EGY502" s="1"/>
      <c r="EGZ502" s="1"/>
      <c r="EHA502" s="1"/>
      <c r="EHB502" s="1"/>
      <c r="EHC502" s="1"/>
      <c r="EHD502" s="1"/>
      <c r="EHE502" s="1"/>
      <c r="EHF502" s="1"/>
      <c r="EHG502" s="1"/>
      <c r="EHH502" s="1"/>
      <c r="EHI502" s="1"/>
      <c r="EHJ502" s="1"/>
      <c r="EHK502" s="1"/>
      <c r="EHL502" s="1"/>
      <c r="EHM502" s="1"/>
      <c r="EHN502" s="1"/>
      <c r="EHO502" s="1"/>
      <c r="EHP502" s="1"/>
      <c r="EHQ502" s="1"/>
      <c r="EHR502" s="1"/>
      <c r="EHS502" s="1"/>
      <c r="EHT502" s="1"/>
      <c r="EHU502" s="1"/>
      <c r="EHV502" s="1"/>
      <c r="EHW502" s="1"/>
      <c r="EHX502" s="1"/>
      <c r="EHY502" s="1"/>
      <c r="EHZ502" s="1"/>
      <c r="EIA502" s="1"/>
      <c r="EIB502" s="1"/>
      <c r="EIC502" s="1"/>
      <c r="EID502" s="1"/>
      <c r="EIE502" s="1"/>
      <c r="EIF502" s="1"/>
      <c r="EIG502" s="1"/>
      <c r="EIH502" s="1"/>
      <c r="EII502" s="1"/>
      <c r="EIJ502" s="1"/>
      <c r="EIK502" s="1"/>
      <c r="EIL502" s="1"/>
      <c r="EIM502" s="1"/>
      <c r="EIN502" s="1"/>
      <c r="EIO502" s="1"/>
      <c r="EIP502" s="1"/>
      <c r="EIQ502" s="1"/>
      <c r="EIR502" s="1"/>
      <c r="EIS502" s="1"/>
      <c r="EIT502" s="1"/>
      <c r="EIU502" s="1"/>
      <c r="EIV502" s="1"/>
      <c r="EIW502" s="1"/>
      <c r="EIX502" s="1"/>
      <c r="EIY502" s="1"/>
      <c r="EIZ502" s="1"/>
      <c r="EJA502" s="1"/>
      <c r="EJB502" s="1"/>
      <c r="EJC502" s="1"/>
      <c r="EJD502" s="1"/>
      <c r="EJE502" s="1"/>
      <c r="EJF502" s="1"/>
      <c r="EJG502" s="1"/>
      <c r="EJH502" s="1"/>
      <c r="EJI502" s="1"/>
      <c r="EJJ502" s="1"/>
      <c r="EJK502" s="1"/>
      <c r="EJL502" s="1"/>
      <c r="EJM502" s="1"/>
      <c r="EJN502" s="1"/>
      <c r="EJO502" s="1"/>
      <c r="EJP502" s="1"/>
      <c r="EJQ502" s="1"/>
      <c r="EJR502" s="1"/>
      <c r="EJS502" s="1"/>
      <c r="EJT502" s="1"/>
      <c r="EJU502" s="1"/>
      <c r="EJV502" s="1"/>
      <c r="EJW502" s="1"/>
      <c r="EJX502" s="1"/>
      <c r="EJY502" s="1"/>
      <c r="EJZ502" s="1"/>
      <c r="EKA502" s="1"/>
      <c r="EKB502" s="1"/>
      <c r="EKC502" s="1"/>
      <c r="EKD502" s="1"/>
      <c r="EKE502" s="1"/>
      <c r="EKF502" s="1"/>
      <c r="EKG502" s="1"/>
      <c r="EKH502" s="1"/>
      <c r="EKI502" s="1"/>
      <c r="EKJ502" s="1"/>
      <c r="EKK502" s="1"/>
      <c r="EKL502" s="1"/>
      <c r="EKM502" s="1"/>
      <c r="EKN502" s="1"/>
      <c r="EKO502" s="1"/>
      <c r="EKP502" s="1"/>
      <c r="EKQ502" s="1"/>
      <c r="EKR502" s="1"/>
      <c r="EKS502" s="1"/>
      <c r="EKT502" s="1"/>
      <c r="EKU502" s="1"/>
      <c r="EKV502" s="1"/>
      <c r="EKW502" s="1"/>
      <c r="EKX502" s="1"/>
      <c r="EKY502" s="1"/>
      <c r="EKZ502" s="1"/>
      <c r="ELA502" s="1"/>
      <c r="ELB502" s="1"/>
      <c r="ELC502" s="1"/>
      <c r="ELD502" s="1"/>
      <c r="ELE502" s="1"/>
      <c r="ELF502" s="1"/>
      <c r="ELG502" s="1"/>
      <c r="ELH502" s="1"/>
      <c r="ELI502" s="1"/>
      <c r="ELJ502" s="1"/>
      <c r="ELK502" s="1"/>
      <c r="ELL502" s="1"/>
      <c r="ELM502" s="1"/>
      <c r="ELN502" s="1"/>
      <c r="ELO502" s="1"/>
      <c r="ELP502" s="1"/>
      <c r="ELQ502" s="1"/>
      <c r="ELR502" s="1"/>
      <c r="ELS502" s="1"/>
      <c r="ELT502" s="1"/>
      <c r="ELU502" s="1"/>
      <c r="ELV502" s="1"/>
      <c r="ELW502" s="1"/>
      <c r="ELX502" s="1"/>
      <c r="ELY502" s="1"/>
      <c r="ELZ502" s="1"/>
      <c r="EMA502" s="1"/>
      <c r="EMB502" s="1"/>
      <c r="EMC502" s="1"/>
      <c r="EMD502" s="1"/>
      <c r="EME502" s="1"/>
      <c r="EMF502" s="1"/>
      <c r="EMG502" s="1"/>
      <c r="EMH502" s="1"/>
      <c r="EMI502" s="1"/>
      <c r="EMJ502" s="1"/>
      <c r="EMK502" s="1"/>
      <c r="EML502" s="1"/>
      <c r="EMM502" s="1"/>
      <c r="EMN502" s="1"/>
      <c r="EMO502" s="1"/>
      <c r="EMP502" s="1"/>
      <c r="EMQ502" s="1"/>
      <c r="EMR502" s="1"/>
      <c r="EMS502" s="1"/>
      <c r="EMT502" s="1"/>
      <c r="EMU502" s="1"/>
      <c r="EMV502" s="1"/>
      <c r="EMW502" s="1"/>
      <c r="EMX502" s="1"/>
      <c r="EMY502" s="1"/>
      <c r="EMZ502" s="1"/>
      <c r="ENA502" s="1"/>
      <c r="ENB502" s="1"/>
      <c r="ENC502" s="1"/>
      <c r="END502" s="1"/>
      <c r="ENE502" s="1"/>
      <c r="ENF502" s="1"/>
      <c r="ENG502" s="1"/>
      <c r="ENH502" s="1"/>
      <c r="ENI502" s="1"/>
      <c r="ENJ502" s="1"/>
      <c r="ENK502" s="1"/>
      <c r="ENL502" s="1"/>
      <c r="ENM502" s="1"/>
      <c r="ENN502" s="1"/>
      <c r="ENO502" s="1"/>
      <c r="ENP502" s="1"/>
      <c r="ENQ502" s="1"/>
      <c r="ENR502" s="1"/>
      <c r="ENS502" s="1"/>
      <c r="ENT502" s="1"/>
      <c r="ENU502" s="1"/>
      <c r="ENV502" s="1"/>
      <c r="ENW502" s="1"/>
      <c r="ENX502" s="1"/>
      <c r="ENY502" s="1"/>
      <c r="ENZ502" s="1"/>
      <c r="EOA502" s="1"/>
      <c r="EOB502" s="1"/>
      <c r="EOC502" s="1"/>
      <c r="EOD502" s="1"/>
      <c r="EOE502" s="1"/>
      <c r="EOF502" s="1"/>
      <c r="EOG502" s="1"/>
      <c r="EOH502" s="1"/>
      <c r="EOI502" s="1"/>
      <c r="EOJ502" s="1"/>
      <c r="EOK502" s="1"/>
      <c r="EOL502" s="1"/>
      <c r="EOM502" s="1"/>
      <c r="EON502" s="1"/>
      <c r="EOO502" s="1"/>
      <c r="EOP502" s="1"/>
      <c r="EOQ502" s="1"/>
      <c r="EOR502" s="1"/>
      <c r="EOS502" s="1"/>
      <c r="EOT502" s="1"/>
      <c r="EOU502" s="1"/>
      <c r="EOV502" s="1"/>
      <c r="EOW502" s="1"/>
      <c r="EOX502" s="1"/>
      <c r="EOY502" s="1"/>
      <c r="EOZ502" s="1"/>
      <c r="EPA502" s="1"/>
      <c r="EPB502" s="1"/>
      <c r="EPC502" s="1"/>
      <c r="EPD502" s="1"/>
      <c r="EPE502" s="1"/>
      <c r="EPF502" s="1"/>
      <c r="EPG502" s="1"/>
      <c r="EPH502" s="1"/>
      <c r="EPI502" s="1"/>
      <c r="EPJ502" s="1"/>
      <c r="EPK502" s="1"/>
      <c r="EPL502" s="1"/>
      <c r="EPM502" s="1"/>
      <c r="EPN502" s="1"/>
      <c r="EPO502" s="1"/>
      <c r="EPP502" s="1"/>
      <c r="EPQ502" s="1"/>
      <c r="EPR502" s="1"/>
      <c r="EPS502" s="1"/>
      <c r="EPT502" s="1"/>
      <c r="EPU502" s="1"/>
      <c r="EPV502" s="1"/>
      <c r="EPW502" s="1"/>
      <c r="EPX502" s="1"/>
      <c r="EPY502" s="1"/>
      <c r="EPZ502" s="1"/>
      <c r="EQA502" s="1"/>
      <c r="EQB502" s="1"/>
      <c r="EQC502" s="1"/>
      <c r="EQD502" s="1"/>
      <c r="EQE502" s="1"/>
      <c r="EQF502" s="1"/>
      <c r="EQG502" s="1"/>
      <c r="EQH502" s="1"/>
      <c r="EQI502" s="1"/>
      <c r="EQJ502" s="1"/>
      <c r="EQK502" s="1"/>
      <c r="EQL502" s="1"/>
      <c r="EQM502" s="1"/>
      <c r="EQN502" s="1"/>
      <c r="EQO502" s="1"/>
      <c r="EQP502" s="1"/>
      <c r="EQQ502" s="1"/>
      <c r="EQR502" s="1"/>
      <c r="EQS502" s="1"/>
      <c r="EQT502" s="1"/>
      <c r="EQU502" s="1"/>
      <c r="EQV502" s="1"/>
      <c r="EQW502" s="1"/>
      <c r="EQX502" s="1"/>
      <c r="EQY502" s="1"/>
      <c r="EQZ502" s="1"/>
      <c r="ERA502" s="1"/>
      <c r="ERB502" s="1"/>
      <c r="ERC502" s="1"/>
      <c r="ERD502" s="1"/>
      <c r="ERE502" s="1"/>
      <c r="ERF502" s="1"/>
      <c r="ERG502" s="1"/>
      <c r="ERH502" s="1"/>
      <c r="ERI502" s="1"/>
      <c r="ERJ502" s="1"/>
      <c r="ERK502" s="1"/>
      <c r="ERL502" s="1"/>
      <c r="ERM502" s="1"/>
      <c r="ERN502" s="1"/>
      <c r="ERO502" s="1"/>
      <c r="ERP502" s="1"/>
      <c r="ERQ502" s="1"/>
      <c r="ERR502" s="1"/>
      <c r="ERS502" s="1"/>
      <c r="ERT502" s="1"/>
      <c r="ERU502" s="1"/>
      <c r="ERV502" s="1"/>
      <c r="ERW502" s="1"/>
      <c r="ERX502" s="1"/>
      <c r="ERY502" s="1"/>
      <c r="ERZ502" s="1"/>
      <c r="ESA502" s="1"/>
      <c r="ESB502" s="1"/>
      <c r="ESC502" s="1"/>
      <c r="ESD502" s="1"/>
      <c r="ESE502" s="1"/>
      <c r="ESF502" s="1"/>
      <c r="ESG502" s="1"/>
      <c r="ESH502" s="1"/>
      <c r="ESI502" s="1"/>
      <c r="ESJ502" s="1"/>
      <c r="ESK502" s="1"/>
      <c r="ESL502" s="1"/>
      <c r="ESM502" s="1"/>
      <c r="ESN502" s="1"/>
      <c r="ESO502" s="1"/>
      <c r="ESP502" s="1"/>
      <c r="ESQ502" s="1"/>
      <c r="ESR502" s="1"/>
      <c r="ESS502" s="1"/>
      <c r="EST502" s="1"/>
      <c r="ESU502" s="1"/>
      <c r="ESV502" s="1"/>
      <c r="ESW502" s="1"/>
      <c r="ESX502" s="1"/>
      <c r="ESY502" s="1"/>
      <c r="ESZ502" s="1"/>
      <c r="ETA502" s="1"/>
      <c r="ETB502" s="1"/>
      <c r="ETC502" s="1"/>
      <c r="ETD502" s="1"/>
      <c r="ETE502" s="1"/>
      <c r="ETF502" s="1"/>
      <c r="ETG502" s="1"/>
      <c r="ETH502" s="1"/>
      <c r="ETI502" s="1"/>
      <c r="ETJ502" s="1"/>
      <c r="ETK502" s="1"/>
      <c r="ETL502" s="1"/>
      <c r="ETM502" s="1"/>
      <c r="ETN502" s="1"/>
      <c r="ETO502" s="1"/>
      <c r="ETP502" s="1"/>
      <c r="ETQ502" s="1"/>
      <c r="ETR502" s="1"/>
      <c r="ETS502" s="1"/>
      <c r="ETT502" s="1"/>
      <c r="ETU502" s="1"/>
      <c r="ETV502" s="1"/>
      <c r="ETW502" s="1"/>
      <c r="ETX502" s="1"/>
      <c r="ETY502" s="1"/>
      <c r="ETZ502" s="1"/>
      <c r="EUA502" s="1"/>
      <c r="EUB502" s="1"/>
      <c r="EUC502" s="1"/>
      <c r="EUD502" s="1"/>
      <c r="EUE502" s="1"/>
      <c r="EUF502" s="1"/>
      <c r="EUG502" s="1"/>
      <c r="EUH502" s="1"/>
      <c r="EUI502" s="1"/>
      <c r="EUJ502" s="1"/>
      <c r="EUK502" s="1"/>
      <c r="EUL502" s="1"/>
      <c r="EUM502" s="1"/>
      <c r="EUN502" s="1"/>
      <c r="EUO502" s="1"/>
      <c r="EUP502" s="1"/>
      <c r="EUQ502" s="1"/>
      <c r="EUR502" s="1"/>
      <c r="EUS502" s="1"/>
      <c r="EUT502" s="1"/>
      <c r="EUU502" s="1"/>
      <c r="EUV502" s="1"/>
      <c r="EUW502" s="1"/>
      <c r="EUX502" s="1"/>
      <c r="EUY502" s="1"/>
      <c r="EUZ502" s="1"/>
      <c r="EVA502" s="1"/>
      <c r="EVB502" s="1"/>
      <c r="EVC502" s="1"/>
      <c r="EVD502" s="1"/>
      <c r="EVE502" s="1"/>
      <c r="EVF502" s="1"/>
      <c r="EVG502" s="1"/>
      <c r="EVH502" s="1"/>
      <c r="EVI502" s="1"/>
      <c r="EVJ502" s="1"/>
      <c r="EVK502" s="1"/>
      <c r="EVL502" s="1"/>
      <c r="EVM502" s="1"/>
      <c r="EVN502" s="1"/>
      <c r="EVO502" s="1"/>
      <c r="EVP502" s="1"/>
      <c r="EVQ502" s="1"/>
      <c r="EVR502" s="1"/>
      <c r="EVS502" s="1"/>
      <c r="EVT502" s="1"/>
      <c r="EVU502" s="1"/>
      <c r="EVV502" s="1"/>
      <c r="EVW502" s="1"/>
      <c r="EVX502" s="1"/>
      <c r="EVY502" s="1"/>
      <c r="EVZ502" s="1"/>
      <c r="EWA502" s="1"/>
      <c r="EWB502" s="1"/>
      <c r="EWC502" s="1"/>
      <c r="EWD502" s="1"/>
      <c r="EWE502" s="1"/>
      <c r="EWF502" s="1"/>
      <c r="EWG502" s="1"/>
      <c r="EWH502" s="1"/>
      <c r="EWI502" s="1"/>
      <c r="EWJ502" s="1"/>
      <c r="EWK502" s="1"/>
      <c r="EWL502" s="1"/>
      <c r="EWM502" s="1"/>
      <c r="EWN502" s="1"/>
      <c r="EWO502" s="1"/>
      <c r="EWP502" s="1"/>
      <c r="EWQ502" s="1"/>
      <c r="EWR502" s="1"/>
      <c r="EWS502" s="1"/>
      <c r="EWT502" s="1"/>
      <c r="EWU502" s="1"/>
      <c r="EWV502" s="1"/>
      <c r="EWW502" s="1"/>
      <c r="EWX502" s="1"/>
      <c r="EWY502" s="1"/>
      <c r="EWZ502" s="1"/>
      <c r="EXA502" s="1"/>
      <c r="EXB502" s="1"/>
      <c r="EXC502" s="1"/>
      <c r="EXD502" s="1"/>
      <c r="EXE502" s="1"/>
      <c r="EXF502" s="1"/>
      <c r="EXG502" s="1"/>
      <c r="EXH502" s="1"/>
      <c r="EXI502" s="1"/>
      <c r="EXJ502" s="1"/>
      <c r="EXK502" s="1"/>
      <c r="EXL502" s="1"/>
      <c r="EXM502" s="1"/>
      <c r="EXN502" s="1"/>
      <c r="EXO502" s="1"/>
      <c r="EXP502" s="1"/>
      <c r="EXQ502" s="1"/>
      <c r="EXR502" s="1"/>
      <c r="EXS502" s="1"/>
      <c r="EXT502" s="1"/>
      <c r="EXU502" s="1"/>
      <c r="EXV502" s="1"/>
      <c r="EXW502" s="1"/>
      <c r="EXX502" s="1"/>
      <c r="EXY502" s="1"/>
      <c r="EXZ502" s="1"/>
      <c r="EYA502" s="1"/>
      <c r="EYB502" s="1"/>
      <c r="EYC502" s="1"/>
      <c r="EYD502" s="1"/>
      <c r="EYE502" s="1"/>
      <c r="EYF502" s="1"/>
      <c r="EYG502" s="1"/>
      <c r="EYH502" s="1"/>
      <c r="EYI502" s="1"/>
      <c r="EYJ502" s="1"/>
      <c r="EYK502" s="1"/>
      <c r="EYL502" s="1"/>
      <c r="EYM502" s="1"/>
      <c r="EYN502" s="1"/>
      <c r="EYO502" s="1"/>
      <c r="EYP502" s="1"/>
      <c r="EYQ502" s="1"/>
      <c r="EYR502" s="1"/>
      <c r="EYS502" s="1"/>
      <c r="EYT502" s="1"/>
      <c r="EYU502" s="1"/>
      <c r="EYV502" s="1"/>
      <c r="EYW502" s="1"/>
      <c r="EYX502" s="1"/>
      <c r="EYY502" s="1"/>
      <c r="EYZ502" s="1"/>
      <c r="EZA502" s="1"/>
      <c r="EZB502" s="1"/>
      <c r="EZC502" s="1"/>
      <c r="EZD502" s="1"/>
      <c r="EZE502" s="1"/>
      <c r="EZF502" s="1"/>
      <c r="EZG502" s="1"/>
      <c r="EZH502" s="1"/>
      <c r="EZI502" s="1"/>
      <c r="EZJ502" s="1"/>
      <c r="EZK502" s="1"/>
      <c r="EZL502" s="1"/>
      <c r="EZM502" s="1"/>
      <c r="EZN502" s="1"/>
      <c r="EZO502" s="1"/>
      <c r="EZP502" s="1"/>
      <c r="EZQ502" s="1"/>
      <c r="EZR502" s="1"/>
      <c r="EZS502" s="1"/>
      <c r="EZT502" s="1"/>
      <c r="EZU502" s="1"/>
      <c r="EZV502" s="1"/>
      <c r="EZW502" s="1"/>
      <c r="EZX502" s="1"/>
      <c r="EZY502" s="1"/>
      <c r="EZZ502" s="1"/>
      <c r="FAA502" s="1"/>
      <c r="FAB502" s="1"/>
      <c r="FAC502" s="1"/>
      <c r="FAD502" s="1"/>
      <c r="FAE502" s="1"/>
      <c r="FAF502" s="1"/>
      <c r="FAG502" s="1"/>
      <c r="FAH502" s="1"/>
      <c r="FAI502" s="1"/>
      <c r="FAJ502" s="1"/>
      <c r="FAK502" s="1"/>
      <c r="FAL502" s="1"/>
      <c r="FAM502" s="1"/>
      <c r="FAN502" s="1"/>
      <c r="FAO502" s="1"/>
      <c r="FAP502" s="1"/>
      <c r="FAQ502" s="1"/>
      <c r="FAR502" s="1"/>
      <c r="FAS502" s="1"/>
      <c r="FAT502" s="1"/>
      <c r="FAU502" s="1"/>
      <c r="FAV502" s="1"/>
      <c r="FAW502" s="1"/>
      <c r="FAX502" s="1"/>
      <c r="FAY502" s="1"/>
      <c r="FAZ502" s="1"/>
      <c r="FBA502" s="1"/>
      <c r="FBB502" s="1"/>
      <c r="FBC502" s="1"/>
      <c r="FBD502" s="1"/>
      <c r="FBE502" s="1"/>
      <c r="FBF502" s="1"/>
      <c r="FBG502" s="1"/>
      <c r="FBH502" s="1"/>
      <c r="FBI502" s="1"/>
      <c r="FBJ502" s="1"/>
      <c r="FBK502" s="1"/>
      <c r="FBL502" s="1"/>
      <c r="FBM502" s="1"/>
      <c r="FBN502" s="1"/>
      <c r="FBO502" s="1"/>
      <c r="FBP502" s="1"/>
      <c r="FBQ502" s="1"/>
      <c r="FBR502" s="1"/>
      <c r="FBS502" s="1"/>
      <c r="FBT502" s="1"/>
      <c r="FBU502" s="1"/>
      <c r="FBV502" s="1"/>
      <c r="FBW502" s="1"/>
      <c r="FBX502" s="1"/>
      <c r="FBY502" s="1"/>
      <c r="FBZ502" s="1"/>
      <c r="FCA502" s="1"/>
      <c r="FCB502" s="1"/>
      <c r="FCC502" s="1"/>
      <c r="FCD502" s="1"/>
      <c r="FCE502" s="1"/>
      <c r="FCF502" s="1"/>
      <c r="FCG502" s="1"/>
      <c r="FCH502" s="1"/>
      <c r="FCI502" s="1"/>
      <c r="FCJ502" s="1"/>
      <c r="FCK502" s="1"/>
      <c r="FCL502" s="1"/>
      <c r="FCM502" s="1"/>
      <c r="FCN502" s="1"/>
      <c r="FCO502" s="1"/>
      <c r="FCP502" s="1"/>
      <c r="FCQ502" s="1"/>
      <c r="FCR502" s="1"/>
      <c r="FCS502" s="1"/>
      <c r="FCT502" s="1"/>
      <c r="FCU502" s="1"/>
      <c r="FCV502" s="1"/>
      <c r="FCW502" s="1"/>
      <c r="FCX502" s="1"/>
      <c r="FCY502" s="1"/>
      <c r="FCZ502" s="1"/>
      <c r="FDA502" s="1"/>
      <c r="FDB502" s="1"/>
      <c r="FDC502" s="1"/>
      <c r="FDD502" s="1"/>
      <c r="FDE502" s="1"/>
      <c r="FDF502" s="1"/>
      <c r="FDG502" s="1"/>
      <c r="FDH502" s="1"/>
      <c r="FDI502" s="1"/>
      <c r="FDJ502" s="1"/>
      <c r="FDK502" s="1"/>
      <c r="FDL502" s="1"/>
      <c r="FDM502" s="1"/>
      <c r="FDN502" s="1"/>
      <c r="FDO502" s="1"/>
      <c r="FDP502" s="1"/>
      <c r="FDQ502" s="1"/>
      <c r="FDR502" s="1"/>
      <c r="FDS502" s="1"/>
      <c r="FDT502" s="1"/>
      <c r="FDU502" s="1"/>
      <c r="FDV502" s="1"/>
      <c r="FDW502" s="1"/>
      <c r="FDX502" s="1"/>
      <c r="FDY502" s="1"/>
      <c r="FDZ502" s="1"/>
      <c r="FEA502" s="1"/>
      <c r="FEB502" s="1"/>
      <c r="FEC502" s="1"/>
      <c r="FED502" s="1"/>
      <c r="FEE502" s="1"/>
      <c r="FEF502" s="1"/>
      <c r="FEG502" s="1"/>
      <c r="FEH502" s="1"/>
      <c r="FEI502" s="1"/>
      <c r="FEJ502" s="1"/>
      <c r="FEK502" s="1"/>
      <c r="FEL502" s="1"/>
      <c r="FEM502" s="1"/>
      <c r="FEN502" s="1"/>
      <c r="FEO502" s="1"/>
      <c r="FEP502" s="1"/>
      <c r="FEQ502" s="1"/>
      <c r="FER502" s="1"/>
      <c r="FES502" s="1"/>
      <c r="FET502" s="1"/>
      <c r="FEU502" s="1"/>
      <c r="FEV502" s="1"/>
      <c r="FEW502" s="1"/>
      <c r="FEX502" s="1"/>
      <c r="FEY502" s="1"/>
      <c r="FEZ502" s="1"/>
      <c r="FFA502" s="1"/>
      <c r="FFB502" s="1"/>
      <c r="FFC502" s="1"/>
      <c r="FFD502" s="1"/>
      <c r="FFE502" s="1"/>
      <c r="FFF502" s="1"/>
      <c r="FFG502" s="1"/>
      <c r="FFH502" s="1"/>
      <c r="FFI502" s="1"/>
      <c r="FFJ502" s="1"/>
      <c r="FFK502" s="1"/>
      <c r="FFL502" s="1"/>
      <c r="FFM502" s="1"/>
      <c r="FFN502" s="1"/>
      <c r="FFO502" s="1"/>
      <c r="FFP502" s="1"/>
      <c r="FFQ502" s="1"/>
      <c r="FFR502" s="1"/>
      <c r="FFS502" s="1"/>
      <c r="FFT502" s="1"/>
      <c r="FFU502" s="1"/>
      <c r="FFV502" s="1"/>
      <c r="FFW502" s="1"/>
      <c r="FFX502" s="1"/>
      <c r="FFY502" s="1"/>
      <c r="FFZ502" s="1"/>
      <c r="FGA502" s="1"/>
      <c r="FGB502" s="1"/>
      <c r="FGC502" s="1"/>
      <c r="FGD502" s="1"/>
      <c r="FGE502" s="1"/>
      <c r="FGF502" s="1"/>
      <c r="FGG502" s="1"/>
      <c r="FGH502" s="1"/>
      <c r="FGI502" s="1"/>
      <c r="FGJ502" s="1"/>
      <c r="FGK502" s="1"/>
      <c r="FGL502" s="1"/>
      <c r="FGM502" s="1"/>
      <c r="FGN502" s="1"/>
      <c r="FGO502" s="1"/>
      <c r="FGP502" s="1"/>
      <c r="FGQ502" s="1"/>
      <c r="FGR502" s="1"/>
      <c r="FGS502" s="1"/>
      <c r="FGT502" s="1"/>
      <c r="FGU502" s="1"/>
      <c r="FGV502" s="1"/>
      <c r="FGW502" s="1"/>
      <c r="FGX502" s="1"/>
      <c r="FGY502" s="1"/>
      <c r="FGZ502" s="1"/>
      <c r="FHA502" s="1"/>
      <c r="FHB502" s="1"/>
      <c r="FHC502" s="1"/>
      <c r="FHD502" s="1"/>
      <c r="FHE502" s="1"/>
      <c r="FHF502" s="1"/>
      <c r="FHG502" s="1"/>
      <c r="FHH502" s="1"/>
      <c r="FHI502" s="1"/>
      <c r="FHJ502" s="1"/>
      <c r="FHK502" s="1"/>
      <c r="FHL502" s="1"/>
      <c r="FHM502" s="1"/>
      <c r="FHN502" s="1"/>
      <c r="FHO502" s="1"/>
      <c r="FHP502" s="1"/>
      <c r="FHQ502" s="1"/>
      <c r="FHR502" s="1"/>
      <c r="FHS502" s="1"/>
      <c r="FHT502" s="1"/>
      <c r="FHU502" s="1"/>
      <c r="FHV502" s="1"/>
      <c r="FHW502" s="1"/>
      <c r="FHX502" s="1"/>
      <c r="FHY502" s="1"/>
      <c r="FHZ502" s="1"/>
      <c r="FIA502" s="1"/>
      <c r="FIB502" s="1"/>
      <c r="FIC502" s="1"/>
      <c r="FID502" s="1"/>
      <c r="FIE502" s="1"/>
      <c r="FIF502" s="1"/>
      <c r="FIG502" s="1"/>
      <c r="FIH502" s="1"/>
      <c r="FII502" s="1"/>
      <c r="FIJ502" s="1"/>
      <c r="FIK502" s="1"/>
      <c r="FIL502" s="1"/>
      <c r="FIM502" s="1"/>
      <c r="FIN502" s="1"/>
      <c r="FIO502" s="1"/>
      <c r="FIP502" s="1"/>
      <c r="FIQ502" s="1"/>
      <c r="FIR502" s="1"/>
      <c r="FIS502" s="1"/>
      <c r="FIT502" s="1"/>
      <c r="FIU502" s="1"/>
      <c r="FIV502" s="1"/>
      <c r="FIW502" s="1"/>
      <c r="FIX502" s="1"/>
      <c r="FIY502" s="1"/>
      <c r="FIZ502" s="1"/>
      <c r="FJA502" s="1"/>
      <c r="FJB502" s="1"/>
      <c r="FJC502" s="1"/>
      <c r="FJD502" s="1"/>
      <c r="FJE502" s="1"/>
      <c r="FJF502" s="1"/>
      <c r="FJG502" s="1"/>
      <c r="FJH502" s="1"/>
      <c r="FJI502" s="1"/>
      <c r="FJJ502" s="1"/>
      <c r="FJK502" s="1"/>
      <c r="FJL502" s="1"/>
      <c r="FJM502" s="1"/>
      <c r="FJN502" s="1"/>
      <c r="FJO502" s="1"/>
      <c r="FJP502" s="1"/>
      <c r="FJQ502" s="1"/>
      <c r="FJR502" s="1"/>
      <c r="FJS502" s="1"/>
      <c r="FJT502" s="1"/>
      <c r="FJU502" s="1"/>
      <c r="FJV502" s="1"/>
      <c r="FJW502" s="1"/>
      <c r="FJX502" s="1"/>
      <c r="FJY502" s="1"/>
      <c r="FJZ502" s="1"/>
      <c r="FKA502" s="1"/>
      <c r="FKB502" s="1"/>
      <c r="FKC502" s="1"/>
      <c r="FKD502" s="1"/>
      <c r="FKE502" s="1"/>
      <c r="FKF502" s="1"/>
      <c r="FKG502" s="1"/>
      <c r="FKH502" s="1"/>
      <c r="FKI502" s="1"/>
      <c r="FKJ502" s="1"/>
      <c r="FKK502" s="1"/>
      <c r="FKL502" s="1"/>
      <c r="FKM502" s="1"/>
      <c r="FKN502" s="1"/>
      <c r="FKO502" s="1"/>
      <c r="FKP502" s="1"/>
      <c r="FKQ502" s="1"/>
      <c r="FKR502" s="1"/>
      <c r="FKS502" s="1"/>
      <c r="FKT502" s="1"/>
      <c r="FKU502" s="1"/>
      <c r="FKV502" s="1"/>
      <c r="FKW502" s="1"/>
      <c r="FKX502" s="1"/>
      <c r="FKY502" s="1"/>
      <c r="FKZ502" s="1"/>
      <c r="FLA502" s="1"/>
      <c r="FLB502" s="1"/>
      <c r="FLC502" s="1"/>
      <c r="FLD502" s="1"/>
      <c r="FLE502" s="1"/>
      <c r="FLF502" s="1"/>
      <c r="FLG502" s="1"/>
      <c r="FLH502" s="1"/>
      <c r="FLI502" s="1"/>
      <c r="FLJ502" s="1"/>
      <c r="FLK502" s="1"/>
      <c r="FLL502" s="1"/>
      <c r="FLM502" s="1"/>
      <c r="FLN502" s="1"/>
      <c r="FLO502" s="1"/>
      <c r="FLP502" s="1"/>
      <c r="FLQ502" s="1"/>
      <c r="FLR502" s="1"/>
      <c r="FLS502" s="1"/>
      <c r="FLT502" s="1"/>
      <c r="FLU502" s="1"/>
      <c r="FLV502" s="1"/>
      <c r="FLW502" s="1"/>
      <c r="FLX502" s="1"/>
      <c r="FLY502" s="1"/>
      <c r="FLZ502" s="1"/>
      <c r="FMA502" s="1"/>
      <c r="FMB502" s="1"/>
      <c r="FMC502" s="1"/>
      <c r="FMD502" s="1"/>
      <c r="FME502" s="1"/>
      <c r="FMF502" s="1"/>
      <c r="FMG502" s="1"/>
      <c r="FMH502" s="1"/>
      <c r="FMI502" s="1"/>
      <c r="FMJ502" s="1"/>
      <c r="FMK502" s="1"/>
      <c r="FML502" s="1"/>
      <c r="FMM502" s="1"/>
      <c r="FMN502" s="1"/>
      <c r="FMO502" s="1"/>
      <c r="FMP502" s="1"/>
      <c r="FMQ502" s="1"/>
      <c r="FMR502" s="1"/>
      <c r="FMS502" s="1"/>
      <c r="FMT502" s="1"/>
      <c r="FMU502" s="1"/>
      <c r="FMV502" s="1"/>
      <c r="FMW502" s="1"/>
      <c r="FMX502" s="1"/>
      <c r="FMY502" s="1"/>
      <c r="FMZ502" s="1"/>
      <c r="FNA502" s="1"/>
      <c r="FNB502" s="1"/>
      <c r="FNC502" s="1"/>
      <c r="FND502" s="1"/>
      <c r="FNE502" s="1"/>
      <c r="FNF502" s="1"/>
      <c r="FNG502" s="1"/>
      <c r="FNH502" s="1"/>
      <c r="FNI502" s="1"/>
      <c r="FNJ502" s="1"/>
      <c r="FNK502" s="1"/>
      <c r="FNL502" s="1"/>
      <c r="FNM502" s="1"/>
      <c r="FNN502" s="1"/>
      <c r="FNO502" s="1"/>
      <c r="FNP502" s="1"/>
      <c r="FNQ502" s="1"/>
      <c r="FNR502" s="1"/>
      <c r="FNS502" s="1"/>
      <c r="FNT502" s="1"/>
      <c r="FNU502" s="1"/>
      <c r="FNV502" s="1"/>
      <c r="FNW502" s="1"/>
      <c r="FNX502" s="1"/>
      <c r="FNY502" s="1"/>
      <c r="FNZ502" s="1"/>
      <c r="FOA502" s="1"/>
      <c r="FOB502" s="1"/>
      <c r="FOC502" s="1"/>
      <c r="FOD502" s="1"/>
      <c r="FOE502" s="1"/>
      <c r="FOF502" s="1"/>
      <c r="FOG502" s="1"/>
      <c r="FOH502" s="1"/>
      <c r="FOI502" s="1"/>
      <c r="FOJ502" s="1"/>
      <c r="FOK502" s="1"/>
      <c r="FOL502" s="1"/>
      <c r="FOM502" s="1"/>
      <c r="FON502" s="1"/>
      <c r="FOO502" s="1"/>
      <c r="FOP502" s="1"/>
      <c r="FOQ502" s="1"/>
      <c r="FOR502" s="1"/>
      <c r="FOS502" s="1"/>
      <c r="FOT502" s="1"/>
      <c r="FOU502" s="1"/>
      <c r="FOV502" s="1"/>
      <c r="FOW502" s="1"/>
      <c r="FOX502" s="1"/>
      <c r="FOY502" s="1"/>
      <c r="FOZ502" s="1"/>
      <c r="FPA502" s="1"/>
      <c r="FPB502" s="1"/>
      <c r="FPC502" s="1"/>
      <c r="FPD502" s="1"/>
      <c r="FPE502" s="1"/>
      <c r="FPF502" s="1"/>
      <c r="FPG502" s="1"/>
      <c r="FPH502" s="1"/>
      <c r="FPI502" s="1"/>
      <c r="FPJ502" s="1"/>
      <c r="FPK502" s="1"/>
      <c r="FPL502" s="1"/>
      <c r="FPM502" s="1"/>
      <c r="FPN502" s="1"/>
      <c r="FPO502" s="1"/>
      <c r="FPP502" s="1"/>
      <c r="FPQ502" s="1"/>
      <c r="FPR502" s="1"/>
      <c r="FPS502" s="1"/>
      <c r="FPT502" s="1"/>
      <c r="FPU502" s="1"/>
      <c r="FPV502" s="1"/>
      <c r="FPW502" s="1"/>
      <c r="FPX502" s="1"/>
      <c r="FPY502" s="1"/>
      <c r="FPZ502" s="1"/>
      <c r="FQA502" s="1"/>
      <c r="FQB502" s="1"/>
      <c r="FQC502" s="1"/>
      <c r="FQD502" s="1"/>
      <c r="FQE502" s="1"/>
      <c r="FQF502" s="1"/>
      <c r="FQG502" s="1"/>
      <c r="FQH502" s="1"/>
      <c r="FQI502" s="1"/>
      <c r="FQJ502" s="1"/>
      <c r="FQK502" s="1"/>
      <c r="FQL502" s="1"/>
      <c r="FQM502" s="1"/>
      <c r="FQN502" s="1"/>
      <c r="FQO502" s="1"/>
      <c r="FQP502" s="1"/>
      <c r="FQQ502" s="1"/>
      <c r="FQR502" s="1"/>
      <c r="FQS502" s="1"/>
      <c r="FQT502" s="1"/>
      <c r="FQU502" s="1"/>
      <c r="FQV502" s="1"/>
      <c r="FQW502" s="1"/>
      <c r="FQX502" s="1"/>
      <c r="FQY502" s="1"/>
      <c r="FQZ502" s="1"/>
      <c r="FRA502" s="1"/>
      <c r="FRB502" s="1"/>
      <c r="FRC502" s="1"/>
      <c r="FRD502" s="1"/>
      <c r="FRE502" s="1"/>
      <c r="FRF502" s="1"/>
      <c r="FRG502" s="1"/>
      <c r="FRH502" s="1"/>
      <c r="FRI502" s="1"/>
      <c r="FRJ502" s="1"/>
      <c r="FRK502" s="1"/>
      <c r="FRL502" s="1"/>
      <c r="FRM502" s="1"/>
      <c r="FRN502" s="1"/>
      <c r="FRO502" s="1"/>
      <c r="FRP502" s="1"/>
      <c r="FRQ502" s="1"/>
      <c r="FRR502" s="1"/>
      <c r="FRS502" s="1"/>
      <c r="FRT502" s="1"/>
      <c r="FRU502" s="1"/>
      <c r="FRV502" s="1"/>
      <c r="FRW502" s="1"/>
      <c r="FRX502" s="1"/>
      <c r="FRY502" s="1"/>
      <c r="FRZ502" s="1"/>
      <c r="FSA502" s="1"/>
      <c r="FSB502" s="1"/>
      <c r="FSC502" s="1"/>
      <c r="FSD502" s="1"/>
      <c r="FSE502" s="1"/>
      <c r="FSF502" s="1"/>
      <c r="FSG502" s="1"/>
      <c r="FSH502" s="1"/>
      <c r="FSI502" s="1"/>
      <c r="FSJ502" s="1"/>
      <c r="FSK502" s="1"/>
      <c r="FSL502" s="1"/>
      <c r="FSM502" s="1"/>
      <c r="FSN502" s="1"/>
      <c r="FSO502" s="1"/>
      <c r="FSP502" s="1"/>
      <c r="FSQ502" s="1"/>
      <c r="FSR502" s="1"/>
      <c r="FSS502" s="1"/>
      <c r="FST502" s="1"/>
      <c r="FSU502" s="1"/>
      <c r="FSV502" s="1"/>
      <c r="FSW502" s="1"/>
      <c r="FSX502" s="1"/>
      <c r="FSY502" s="1"/>
      <c r="FSZ502" s="1"/>
      <c r="FTA502" s="1"/>
      <c r="FTB502" s="1"/>
      <c r="FTC502" s="1"/>
      <c r="FTD502" s="1"/>
      <c r="FTE502" s="1"/>
      <c r="FTF502" s="1"/>
      <c r="FTG502" s="1"/>
      <c r="FTH502" s="1"/>
      <c r="FTI502" s="1"/>
      <c r="FTJ502" s="1"/>
      <c r="FTK502" s="1"/>
      <c r="FTL502" s="1"/>
      <c r="FTM502" s="1"/>
      <c r="FTN502" s="1"/>
      <c r="FTO502" s="1"/>
      <c r="FTP502" s="1"/>
      <c r="FTQ502" s="1"/>
      <c r="FTR502" s="1"/>
      <c r="FTS502" s="1"/>
      <c r="FTT502" s="1"/>
      <c r="FTU502" s="1"/>
      <c r="FTV502" s="1"/>
      <c r="FTW502" s="1"/>
      <c r="FTX502" s="1"/>
      <c r="FTY502" s="1"/>
      <c r="FTZ502" s="1"/>
      <c r="FUA502" s="1"/>
      <c r="FUB502" s="1"/>
      <c r="FUC502" s="1"/>
      <c r="FUD502" s="1"/>
      <c r="FUE502" s="1"/>
      <c r="FUF502" s="1"/>
      <c r="FUG502" s="1"/>
      <c r="FUH502" s="1"/>
      <c r="FUI502" s="1"/>
      <c r="FUJ502" s="1"/>
      <c r="FUK502" s="1"/>
      <c r="FUL502" s="1"/>
      <c r="FUM502" s="1"/>
      <c r="FUN502" s="1"/>
      <c r="FUO502" s="1"/>
      <c r="FUP502" s="1"/>
      <c r="FUQ502" s="1"/>
      <c r="FUR502" s="1"/>
      <c r="FUS502" s="1"/>
      <c r="FUT502" s="1"/>
      <c r="FUU502" s="1"/>
      <c r="FUV502" s="1"/>
      <c r="FUW502" s="1"/>
      <c r="FUX502" s="1"/>
      <c r="FUY502" s="1"/>
      <c r="FUZ502" s="1"/>
      <c r="FVA502" s="1"/>
      <c r="FVB502" s="1"/>
      <c r="FVC502" s="1"/>
      <c r="FVD502" s="1"/>
      <c r="FVE502" s="1"/>
      <c r="FVF502" s="1"/>
      <c r="FVG502" s="1"/>
      <c r="FVH502" s="1"/>
      <c r="FVI502" s="1"/>
      <c r="FVJ502" s="1"/>
      <c r="FVK502" s="1"/>
      <c r="FVL502" s="1"/>
      <c r="FVM502" s="1"/>
      <c r="FVN502" s="1"/>
      <c r="FVO502" s="1"/>
      <c r="FVP502" s="1"/>
      <c r="FVQ502" s="1"/>
      <c r="FVR502" s="1"/>
      <c r="FVS502" s="1"/>
      <c r="FVT502" s="1"/>
      <c r="FVU502" s="1"/>
      <c r="FVV502" s="1"/>
      <c r="FVW502" s="1"/>
      <c r="FVX502" s="1"/>
      <c r="FVY502" s="1"/>
      <c r="FVZ502" s="1"/>
      <c r="FWA502" s="1"/>
      <c r="FWB502" s="1"/>
      <c r="FWC502" s="1"/>
      <c r="FWD502" s="1"/>
      <c r="FWE502" s="1"/>
      <c r="FWF502" s="1"/>
      <c r="FWG502" s="1"/>
      <c r="FWH502" s="1"/>
      <c r="FWI502" s="1"/>
      <c r="FWJ502" s="1"/>
      <c r="FWK502" s="1"/>
      <c r="FWL502" s="1"/>
      <c r="FWM502" s="1"/>
      <c r="FWN502" s="1"/>
      <c r="FWO502" s="1"/>
      <c r="FWP502" s="1"/>
      <c r="FWQ502" s="1"/>
      <c r="FWR502" s="1"/>
      <c r="FWS502" s="1"/>
      <c r="FWT502" s="1"/>
      <c r="FWU502" s="1"/>
      <c r="FWV502" s="1"/>
      <c r="FWW502" s="1"/>
      <c r="FWX502" s="1"/>
      <c r="FWY502" s="1"/>
      <c r="FWZ502" s="1"/>
      <c r="FXA502" s="1"/>
      <c r="FXB502" s="1"/>
      <c r="FXC502" s="1"/>
      <c r="FXD502" s="1"/>
      <c r="FXE502" s="1"/>
      <c r="FXF502" s="1"/>
      <c r="FXG502" s="1"/>
      <c r="FXH502" s="1"/>
      <c r="FXI502" s="1"/>
      <c r="FXJ502" s="1"/>
      <c r="FXK502" s="1"/>
      <c r="FXL502" s="1"/>
      <c r="FXM502" s="1"/>
      <c r="FXN502" s="1"/>
      <c r="FXO502" s="1"/>
      <c r="FXP502" s="1"/>
      <c r="FXQ502" s="1"/>
      <c r="FXR502" s="1"/>
      <c r="FXS502" s="1"/>
      <c r="FXT502" s="1"/>
      <c r="FXU502" s="1"/>
      <c r="FXV502" s="1"/>
      <c r="FXW502" s="1"/>
      <c r="FXX502" s="1"/>
      <c r="FXY502" s="1"/>
      <c r="FXZ502" s="1"/>
      <c r="FYA502" s="1"/>
      <c r="FYB502" s="1"/>
      <c r="FYC502" s="1"/>
      <c r="FYD502" s="1"/>
      <c r="FYE502" s="1"/>
      <c r="FYF502" s="1"/>
      <c r="FYG502" s="1"/>
      <c r="FYH502" s="1"/>
      <c r="FYI502" s="1"/>
      <c r="FYJ502" s="1"/>
      <c r="FYK502" s="1"/>
      <c r="FYL502" s="1"/>
      <c r="FYM502" s="1"/>
      <c r="FYN502" s="1"/>
      <c r="FYO502" s="1"/>
      <c r="FYP502" s="1"/>
      <c r="FYQ502" s="1"/>
      <c r="FYR502" s="1"/>
      <c r="FYS502" s="1"/>
      <c r="FYT502" s="1"/>
      <c r="FYU502" s="1"/>
      <c r="FYV502" s="1"/>
      <c r="FYW502" s="1"/>
      <c r="FYX502" s="1"/>
      <c r="FYY502" s="1"/>
      <c r="FYZ502" s="1"/>
      <c r="FZA502" s="1"/>
      <c r="FZB502" s="1"/>
      <c r="FZC502" s="1"/>
      <c r="FZD502" s="1"/>
      <c r="FZE502" s="1"/>
      <c r="FZF502" s="1"/>
      <c r="FZG502" s="1"/>
      <c r="FZH502" s="1"/>
      <c r="FZI502" s="1"/>
      <c r="FZJ502" s="1"/>
      <c r="FZK502" s="1"/>
      <c r="FZL502" s="1"/>
      <c r="FZM502" s="1"/>
      <c r="FZN502" s="1"/>
      <c r="FZO502" s="1"/>
      <c r="FZP502" s="1"/>
      <c r="FZQ502" s="1"/>
      <c r="FZR502" s="1"/>
      <c r="FZS502" s="1"/>
      <c r="FZT502" s="1"/>
      <c r="FZU502" s="1"/>
      <c r="FZV502" s="1"/>
      <c r="FZW502" s="1"/>
      <c r="FZX502" s="1"/>
      <c r="FZY502" s="1"/>
      <c r="FZZ502" s="1"/>
      <c r="GAA502" s="1"/>
      <c r="GAB502" s="1"/>
      <c r="GAC502" s="1"/>
      <c r="GAD502" s="1"/>
      <c r="GAE502" s="1"/>
      <c r="GAF502" s="1"/>
      <c r="GAG502" s="1"/>
      <c r="GAH502" s="1"/>
      <c r="GAI502" s="1"/>
      <c r="GAJ502" s="1"/>
      <c r="GAK502" s="1"/>
      <c r="GAL502" s="1"/>
      <c r="GAM502" s="1"/>
      <c r="GAN502" s="1"/>
      <c r="GAO502" s="1"/>
      <c r="GAP502" s="1"/>
      <c r="GAQ502" s="1"/>
      <c r="GAR502" s="1"/>
      <c r="GAS502" s="1"/>
      <c r="GAT502" s="1"/>
      <c r="GAU502" s="1"/>
      <c r="GAV502" s="1"/>
      <c r="GAW502" s="1"/>
      <c r="GAX502" s="1"/>
      <c r="GAY502" s="1"/>
      <c r="GAZ502" s="1"/>
      <c r="GBA502" s="1"/>
      <c r="GBB502" s="1"/>
      <c r="GBC502" s="1"/>
      <c r="GBD502" s="1"/>
      <c r="GBE502" s="1"/>
      <c r="GBF502" s="1"/>
      <c r="GBG502" s="1"/>
      <c r="GBH502" s="1"/>
      <c r="GBI502" s="1"/>
      <c r="GBJ502" s="1"/>
      <c r="GBK502" s="1"/>
      <c r="GBL502" s="1"/>
      <c r="GBM502" s="1"/>
      <c r="GBN502" s="1"/>
      <c r="GBO502" s="1"/>
      <c r="GBP502" s="1"/>
      <c r="GBQ502" s="1"/>
      <c r="GBR502" s="1"/>
      <c r="GBS502" s="1"/>
      <c r="GBT502" s="1"/>
      <c r="GBU502" s="1"/>
      <c r="GBV502" s="1"/>
      <c r="GBW502" s="1"/>
      <c r="GBX502" s="1"/>
      <c r="GBY502" s="1"/>
      <c r="GBZ502" s="1"/>
      <c r="GCA502" s="1"/>
      <c r="GCB502" s="1"/>
      <c r="GCC502" s="1"/>
      <c r="GCD502" s="1"/>
      <c r="GCE502" s="1"/>
      <c r="GCF502" s="1"/>
      <c r="GCG502" s="1"/>
      <c r="GCH502" s="1"/>
      <c r="GCI502" s="1"/>
      <c r="GCJ502" s="1"/>
      <c r="GCK502" s="1"/>
      <c r="GCL502" s="1"/>
      <c r="GCM502" s="1"/>
      <c r="GCN502" s="1"/>
      <c r="GCO502" s="1"/>
      <c r="GCP502" s="1"/>
      <c r="GCQ502" s="1"/>
      <c r="GCR502" s="1"/>
      <c r="GCS502" s="1"/>
      <c r="GCT502" s="1"/>
      <c r="GCU502" s="1"/>
      <c r="GCV502" s="1"/>
      <c r="GCW502" s="1"/>
      <c r="GCX502" s="1"/>
      <c r="GCY502" s="1"/>
      <c r="GCZ502" s="1"/>
      <c r="GDA502" s="1"/>
      <c r="GDB502" s="1"/>
      <c r="GDC502" s="1"/>
      <c r="GDD502" s="1"/>
      <c r="GDE502" s="1"/>
      <c r="GDF502" s="1"/>
      <c r="GDG502" s="1"/>
      <c r="GDH502" s="1"/>
      <c r="GDI502" s="1"/>
      <c r="GDJ502" s="1"/>
      <c r="GDK502" s="1"/>
      <c r="GDL502" s="1"/>
      <c r="GDM502" s="1"/>
      <c r="GDN502" s="1"/>
      <c r="GDO502" s="1"/>
      <c r="GDP502" s="1"/>
      <c r="GDQ502" s="1"/>
      <c r="GDR502" s="1"/>
      <c r="GDS502" s="1"/>
      <c r="GDT502" s="1"/>
      <c r="GDU502" s="1"/>
      <c r="GDV502" s="1"/>
      <c r="GDW502" s="1"/>
      <c r="GDX502" s="1"/>
      <c r="GDY502" s="1"/>
      <c r="GDZ502" s="1"/>
      <c r="GEA502" s="1"/>
      <c r="GEB502" s="1"/>
      <c r="GEC502" s="1"/>
      <c r="GED502" s="1"/>
      <c r="GEE502" s="1"/>
      <c r="GEF502" s="1"/>
      <c r="GEG502" s="1"/>
      <c r="GEH502" s="1"/>
      <c r="GEI502" s="1"/>
      <c r="GEJ502" s="1"/>
      <c r="GEK502" s="1"/>
      <c r="GEL502" s="1"/>
      <c r="GEM502" s="1"/>
      <c r="GEN502" s="1"/>
      <c r="GEO502" s="1"/>
      <c r="GEP502" s="1"/>
      <c r="GEQ502" s="1"/>
      <c r="GER502" s="1"/>
      <c r="GES502" s="1"/>
      <c r="GET502" s="1"/>
      <c r="GEU502" s="1"/>
      <c r="GEV502" s="1"/>
      <c r="GEW502" s="1"/>
      <c r="GEX502" s="1"/>
      <c r="GEY502" s="1"/>
      <c r="GEZ502" s="1"/>
      <c r="GFA502" s="1"/>
      <c r="GFB502" s="1"/>
      <c r="GFC502" s="1"/>
      <c r="GFD502" s="1"/>
      <c r="GFE502" s="1"/>
      <c r="GFF502" s="1"/>
      <c r="GFG502" s="1"/>
      <c r="GFH502" s="1"/>
      <c r="GFI502" s="1"/>
      <c r="GFJ502" s="1"/>
      <c r="GFK502" s="1"/>
      <c r="GFL502" s="1"/>
      <c r="GFM502" s="1"/>
      <c r="GFN502" s="1"/>
      <c r="GFO502" s="1"/>
      <c r="GFP502" s="1"/>
      <c r="GFQ502" s="1"/>
      <c r="GFR502" s="1"/>
      <c r="GFS502" s="1"/>
      <c r="GFT502" s="1"/>
      <c r="GFU502" s="1"/>
      <c r="GFV502" s="1"/>
      <c r="GFW502" s="1"/>
      <c r="GFX502" s="1"/>
      <c r="GFY502" s="1"/>
      <c r="GFZ502" s="1"/>
      <c r="GGA502" s="1"/>
      <c r="GGB502" s="1"/>
      <c r="GGC502" s="1"/>
      <c r="GGD502" s="1"/>
      <c r="GGE502" s="1"/>
      <c r="GGF502" s="1"/>
      <c r="GGG502" s="1"/>
      <c r="GGH502" s="1"/>
      <c r="GGI502" s="1"/>
      <c r="GGJ502" s="1"/>
      <c r="GGK502" s="1"/>
      <c r="GGL502" s="1"/>
      <c r="GGM502" s="1"/>
      <c r="GGN502" s="1"/>
      <c r="GGO502" s="1"/>
      <c r="GGP502" s="1"/>
      <c r="GGQ502" s="1"/>
      <c r="GGR502" s="1"/>
      <c r="GGS502" s="1"/>
      <c r="GGT502" s="1"/>
      <c r="GGU502" s="1"/>
      <c r="GGV502" s="1"/>
      <c r="GGW502" s="1"/>
      <c r="GGX502" s="1"/>
      <c r="GGY502" s="1"/>
      <c r="GGZ502" s="1"/>
      <c r="GHA502" s="1"/>
      <c r="GHB502" s="1"/>
      <c r="GHC502" s="1"/>
      <c r="GHD502" s="1"/>
      <c r="GHE502" s="1"/>
      <c r="GHF502" s="1"/>
      <c r="GHG502" s="1"/>
      <c r="GHH502" s="1"/>
      <c r="GHI502" s="1"/>
      <c r="GHJ502" s="1"/>
      <c r="GHK502" s="1"/>
      <c r="GHL502" s="1"/>
      <c r="GHM502" s="1"/>
      <c r="GHN502" s="1"/>
      <c r="GHO502" s="1"/>
      <c r="GHP502" s="1"/>
      <c r="GHQ502" s="1"/>
      <c r="GHR502" s="1"/>
      <c r="GHS502" s="1"/>
      <c r="GHT502" s="1"/>
      <c r="GHU502" s="1"/>
      <c r="GHV502" s="1"/>
      <c r="GHW502" s="1"/>
      <c r="GHX502" s="1"/>
      <c r="GHY502" s="1"/>
      <c r="GHZ502" s="1"/>
      <c r="GIA502" s="1"/>
      <c r="GIB502" s="1"/>
      <c r="GIC502" s="1"/>
      <c r="GID502" s="1"/>
      <c r="GIE502" s="1"/>
      <c r="GIF502" s="1"/>
      <c r="GIG502" s="1"/>
      <c r="GIH502" s="1"/>
      <c r="GII502" s="1"/>
      <c r="GIJ502" s="1"/>
      <c r="GIK502" s="1"/>
      <c r="GIL502" s="1"/>
      <c r="GIM502" s="1"/>
      <c r="GIN502" s="1"/>
      <c r="GIO502" s="1"/>
      <c r="GIP502" s="1"/>
      <c r="GIQ502" s="1"/>
      <c r="GIR502" s="1"/>
      <c r="GIS502" s="1"/>
      <c r="GIT502" s="1"/>
      <c r="GIU502" s="1"/>
      <c r="GIV502" s="1"/>
      <c r="GIW502" s="1"/>
      <c r="GIX502" s="1"/>
      <c r="GIY502" s="1"/>
      <c r="GIZ502" s="1"/>
      <c r="GJA502" s="1"/>
      <c r="GJB502" s="1"/>
      <c r="GJC502" s="1"/>
      <c r="GJD502" s="1"/>
      <c r="GJE502" s="1"/>
      <c r="GJF502" s="1"/>
      <c r="GJG502" s="1"/>
      <c r="GJH502" s="1"/>
      <c r="GJI502" s="1"/>
      <c r="GJJ502" s="1"/>
      <c r="GJK502" s="1"/>
      <c r="GJL502" s="1"/>
      <c r="GJM502" s="1"/>
      <c r="GJN502" s="1"/>
      <c r="GJO502" s="1"/>
      <c r="GJP502" s="1"/>
      <c r="GJQ502" s="1"/>
      <c r="GJR502" s="1"/>
      <c r="GJS502" s="1"/>
      <c r="GJT502" s="1"/>
      <c r="GJU502" s="1"/>
      <c r="GJV502" s="1"/>
      <c r="GJW502" s="1"/>
      <c r="GJX502" s="1"/>
      <c r="GJY502" s="1"/>
      <c r="GJZ502" s="1"/>
      <c r="GKA502" s="1"/>
      <c r="GKB502" s="1"/>
      <c r="GKC502" s="1"/>
      <c r="GKD502" s="1"/>
      <c r="GKE502" s="1"/>
      <c r="GKF502" s="1"/>
      <c r="GKG502" s="1"/>
      <c r="GKH502" s="1"/>
      <c r="GKI502" s="1"/>
      <c r="GKJ502" s="1"/>
      <c r="GKK502" s="1"/>
      <c r="GKL502" s="1"/>
      <c r="GKM502" s="1"/>
      <c r="GKN502" s="1"/>
      <c r="GKO502" s="1"/>
      <c r="GKP502" s="1"/>
      <c r="GKQ502" s="1"/>
      <c r="GKR502" s="1"/>
      <c r="GKS502" s="1"/>
      <c r="GKT502" s="1"/>
      <c r="GKU502" s="1"/>
      <c r="GKV502" s="1"/>
      <c r="GKW502" s="1"/>
      <c r="GKX502" s="1"/>
      <c r="GKY502" s="1"/>
      <c r="GKZ502" s="1"/>
      <c r="GLA502" s="1"/>
      <c r="GLB502" s="1"/>
      <c r="GLC502" s="1"/>
      <c r="GLD502" s="1"/>
      <c r="GLE502" s="1"/>
      <c r="GLF502" s="1"/>
      <c r="GLG502" s="1"/>
      <c r="GLH502" s="1"/>
      <c r="GLI502" s="1"/>
      <c r="GLJ502" s="1"/>
      <c r="GLK502" s="1"/>
      <c r="GLL502" s="1"/>
      <c r="GLM502" s="1"/>
      <c r="GLN502" s="1"/>
      <c r="GLO502" s="1"/>
      <c r="GLP502" s="1"/>
      <c r="GLQ502" s="1"/>
      <c r="GLR502" s="1"/>
      <c r="GLS502" s="1"/>
      <c r="GLT502" s="1"/>
      <c r="GLU502" s="1"/>
      <c r="GLV502" s="1"/>
      <c r="GLW502" s="1"/>
      <c r="GLX502" s="1"/>
      <c r="GLY502" s="1"/>
      <c r="GLZ502" s="1"/>
      <c r="GMA502" s="1"/>
      <c r="GMB502" s="1"/>
      <c r="GMC502" s="1"/>
      <c r="GMD502" s="1"/>
      <c r="GME502" s="1"/>
      <c r="GMF502" s="1"/>
      <c r="GMG502" s="1"/>
      <c r="GMH502" s="1"/>
      <c r="GMI502" s="1"/>
      <c r="GMJ502" s="1"/>
      <c r="GMK502" s="1"/>
      <c r="GML502" s="1"/>
      <c r="GMM502" s="1"/>
      <c r="GMN502" s="1"/>
      <c r="GMO502" s="1"/>
      <c r="GMP502" s="1"/>
      <c r="GMQ502" s="1"/>
      <c r="GMR502" s="1"/>
      <c r="GMS502" s="1"/>
      <c r="GMT502" s="1"/>
      <c r="GMU502" s="1"/>
      <c r="GMV502" s="1"/>
      <c r="GMW502" s="1"/>
      <c r="GMX502" s="1"/>
      <c r="GMY502" s="1"/>
      <c r="GMZ502" s="1"/>
      <c r="GNA502" s="1"/>
      <c r="GNB502" s="1"/>
      <c r="GNC502" s="1"/>
      <c r="GND502" s="1"/>
      <c r="GNE502" s="1"/>
      <c r="GNF502" s="1"/>
      <c r="GNG502" s="1"/>
      <c r="GNH502" s="1"/>
      <c r="GNI502" s="1"/>
      <c r="GNJ502" s="1"/>
      <c r="GNK502" s="1"/>
      <c r="GNL502" s="1"/>
      <c r="GNM502" s="1"/>
      <c r="GNN502" s="1"/>
      <c r="GNO502" s="1"/>
      <c r="GNP502" s="1"/>
      <c r="GNQ502" s="1"/>
      <c r="GNR502" s="1"/>
      <c r="GNS502" s="1"/>
      <c r="GNT502" s="1"/>
      <c r="GNU502" s="1"/>
      <c r="GNV502" s="1"/>
      <c r="GNW502" s="1"/>
      <c r="GNX502" s="1"/>
      <c r="GNY502" s="1"/>
      <c r="GNZ502" s="1"/>
      <c r="GOA502" s="1"/>
      <c r="GOB502" s="1"/>
      <c r="GOC502" s="1"/>
      <c r="GOD502" s="1"/>
      <c r="GOE502" s="1"/>
      <c r="GOF502" s="1"/>
      <c r="GOG502" s="1"/>
      <c r="GOH502" s="1"/>
      <c r="GOI502" s="1"/>
      <c r="GOJ502" s="1"/>
      <c r="GOK502" s="1"/>
      <c r="GOL502" s="1"/>
      <c r="GOM502" s="1"/>
      <c r="GON502" s="1"/>
      <c r="GOO502" s="1"/>
      <c r="GOP502" s="1"/>
      <c r="GOQ502" s="1"/>
      <c r="GOR502" s="1"/>
      <c r="GOS502" s="1"/>
      <c r="GOT502" s="1"/>
      <c r="GOU502" s="1"/>
      <c r="GOV502" s="1"/>
      <c r="GOW502" s="1"/>
      <c r="GOX502" s="1"/>
      <c r="GOY502" s="1"/>
      <c r="GOZ502" s="1"/>
      <c r="GPA502" s="1"/>
      <c r="GPB502" s="1"/>
      <c r="GPC502" s="1"/>
      <c r="GPD502" s="1"/>
      <c r="GPE502" s="1"/>
      <c r="GPF502" s="1"/>
      <c r="GPG502" s="1"/>
      <c r="GPH502" s="1"/>
      <c r="GPI502" s="1"/>
      <c r="GPJ502" s="1"/>
      <c r="GPK502" s="1"/>
      <c r="GPL502" s="1"/>
      <c r="GPM502" s="1"/>
      <c r="GPN502" s="1"/>
      <c r="GPO502" s="1"/>
      <c r="GPP502" s="1"/>
      <c r="GPQ502" s="1"/>
      <c r="GPR502" s="1"/>
      <c r="GPS502" s="1"/>
      <c r="GPT502" s="1"/>
      <c r="GPU502" s="1"/>
      <c r="GPV502" s="1"/>
      <c r="GPW502" s="1"/>
      <c r="GPX502" s="1"/>
      <c r="GPY502" s="1"/>
      <c r="GPZ502" s="1"/>
      <c r="GQA502" s="1"/>
      <c r="GQB502" s="1"/>
      <c r="GQC502" s="1"/>
      <c r="GQD502" s="1"/>
      <c r="GQE502" s="1"/>
      <c r="GQF502" s="1"/>
      <c r="GQG502" s="1"/>
      <c r="GQH502" s="1"/>
      <c r="GQI502" s="1"/>
      <c r="GQJ502" s="1"/>
      <c r="GQK502" s="1"/>
      <c r="GQL502" s="1"/>
      <c r="GQM502" s="1"/>
      <c r="GQN502" s="1"/>
      <c r="GQO502" s="1"/>
      <c r="GQP502" s="1"/>
      <c r="GQQ502" s="1"/>
      <c r="GQR502" s="1"/>
      <c r="GQS502" s="1"/>
      <c r="GQT502" s="1"/>
      <c r="GQU502" s="1"/>
      <c r="GQV502" s="1"/>
      <c r="GQW502" s="1"/>
      <c r="GQX502" s="1"/>
      <c r="GQY502" s="1"/>
      <c r="GQZ502" s="1"/>
      <c r="GRA502" s="1"/>
      <c r="GRB502" s="1"/>
      <c r="GRC502" s="1"/>
      <c r="GRD502" s="1"/>
      <c r="GRE502" s="1"/>
      <c r="GRF502" s="1"/>
      <c r="GRG502" s="1"/>
      <c r="GRH502" s="1"/>
      <c r="GRI502" s="1"/>
      <c r="GRJ502" s="1"/>
      <c r="GRK502" s="1"/>
      <c r="GRL502" s="1"/>
      <c r="GRM502" s="1"/>
      <c r="GRN502" s="1"/>
      <c r="GRO502" s="1"/>
      <c r="GRP502" s="1"/>
      <c r="GRQ502" s="1"/>
      <c r="GRR502" s="1"/>
      <c r="GRS502" s="1"/>
      <c r="GRT502" s="1"/>
      <c r="GRU502" s="1"/>
      <c r="GRV502" s="1"/>
      <c r="GRW502" s="1"/>
      <c r="GRX502" s="1"/>
      <c r="GRY502" s="1"/>
      <c r="GRZ502" s="1"/>
      <c r="GSA502" s="1"/>
      <c r="GSB502" s="1"/>
      <c r="GSC502" s="1"/>
      <c r="GSD502" s="1"/>
      <c r="GSE502" s="1"/>
      <c r="GSF502" s="1"/>
      <c r="GSG502" s="1"/>
      <c r="GSH502" s="1"/>
      <c r="GSI502" s="1"/>
      <c r="GSJ502" s="1"/>
      <c r="GSK502" s="1"/>
      <c r="GSL502" s="1"/>
      <c r="GSM502" s="1"/>
      <c r="GSN502" s="1"/>
      <c r="GSO502" s="1"/>
      <c r="GSP502" s="1"/>
      <c r="GSQ502" s="1"/>
      <c r="GSR502" s="1"/>
      <c r="GSS502" s="1"/>
      <c r="GST502" s="1"/>
      <c r="GSU502" s="1"/>
      <c r="GSV502" s="1"/>
      <c r="GSW502" s="1"/>
      <c r="GSX502" s="1"/>
      <c r="GSY502" s="1"/>
      <c r="GSZ502" s="1"/>
      <c r="GTA502" s="1"/>
      <c r="GTB502" s="1"/>
      <c r="GTC502" s="1"/>
      <c r="GTD502" s="1"/>
      <c r="GTE502" s="1"/>
      <c r="GTF502" s="1"/>
      <c r="GTG502" s="1"/>
      <c r="GTH502" s="1"/>
      <c r="GTI502" s="1"/>
      <c r="GTJ502" s="1"/>
      <c r="GTK502" s="1"/>
      <c r="GTL502" s="1"/>
      <c r="GTM502" s="1"/>
      <c r="GTN502" s="1"/>
      <c r="GTO502" s="1"/>
      <c r="GTP502" s="1"/>
      <c r="GTQ502" s="1"/>
      <c r="GTR502" s="1"/>
      <c r="GTS502" s="1"/>
      <c r="GTT502" s="1"/>
      <c r="GTU502" s="1"/>
      <c r="GTV502" s="1"/>
      <c r="GTW502" s="1"/>
      <c r="GTX502" s="1"/>
      <c r="GTY502" s="1"/>
      <c r="GTZ502" s="1"/>
      <c r="GUA502" s="1"/>
      <c r="GUB502" s="1"/>
      <c r="GUC502" s="1"/>
      <c r="GUD502" s="1"/>
      <c r="GUE502" s="1"/>
      <c r="GUF502" s="1"/>
      <c r="GUG502" s="1"/>
      <c r="GUH502" s="1"/>
      <c r="GUI502" s="1"/>
      <c r="GUJ502" s="1"/>
      <c r="GUK502" s="1"/>
      <c r="GUL502" s="1"/>
      <c r="GUM502" s="1"/>
      <c r="GUN502" s="1"/>
      <c r="GUO502" s="1"/>
      <c r="GUP502" s="1"/>
      <c r="GUQ502" s="1"/>
      <c r="GUR502" s="1"/>
      <c r="GUS502" s="1"/>
      <c r="GUT502" s="1"/>
      <c r="GUU502" s="1"/>
      <c r="GUV502" s="1"/>
      <c r="GUW502" s="1"/>
      <c r="GUX502" s="1"/>
      <c r="GUY502" s="1"/>
      <c r="GUZ502" s="1"/>
      <c r="GVA502" s="1"/>
      <c r="GVB502" s="1"/>
      <c r="GVC502" s="1"/>
      <c r="GVD502" s="1"/>
      <c r="GVE502" s="1"/>
      <c r="GVF502" s="1"/>
      <c r="GVG502" s="1"/>
      <c r="GVH502" s="1"/>
      <c r="GVI502" s="1"/>
      <c r="GVJ502" s="1"/>
      <c r="GVK502" s="1"/>
      <c r="GVL502" s="1"/>
      <c r="GVM502" s="1"/>
      <c r="GVN502" s="1"/>
      <c r="GVO502" s="1"/>
      <c r="GVP502" s="1"/>
      <c r="GVQ502" s="1"/>
      <c r="GVR502" s="1"/>
      <c r="GVS502" s="1"/>
      <c r="GVT502" s="1"/>
      <c r="GVU502" s="1"/>
      <c r="GVV502" s="1"/>
      <c r="GVW502" s="1"/>
      <c r="GVX502" s="1"/>
      <c r="GVY502" s="1"/>
      <c r="GVZ502" s="1"/>
      <c r="GWA502" s="1"/>
      <c r="GWB502" s="1"/>
      <c r="GWC502" s="1"/>
      <c r="GWD502" s="1"/>
      <c r="GWE502" s="1"/>
      <c r="GWF502" s="1"/>
      <c r="GWG502" s="1"/>
      <c r="GWH502" s="1"/>
      <c r="GWI502" s="1"/>
      <c r="GWJ502" s="1"/>
      <c r="GWK502" s="1"/>
      <c r="GWL502" s="1"/>
      <c r="GWM502" s="1"/>
      <c r="GWN502" s="1"/>
      <c r="GWO502" s="1"/>
      <c r="GWP502" s="1"/>
      <c r="GWQ502" s="1"/>
      <c r="GWR502" s="1"/>
      <c r="GWS502" s="1"/>
      <c r="GWT502" s="1"/>
      <c r="GWU502" s="1"/>
      <c r="GWV502" s="1"/>
      <c r="GWW502" s="1"/>
      <c r="GWX502" s="1"/>
      <c r="GWY502" s="1"/>
      <c r="GWZ502" s="1"/>
      <c r="GXA502" s="1"/>
      <c r="GXB502" s="1"/>
      <c r="GXC502" s="1"/>
      <c r="GXD502" s="1"/>
      <c r="GXE502" s="1"/>
      <c r="GXF502" s="1"/>
      <c r="GXG502" s="1"/>
      <c r="GXH502" s="1"/>
      <c r="GXI502" s="1"/>
      <c r="GXJ502" s="1"/>
      <c r="GXK502" s="1"/>
      <c r="GXL502" s="1"/>
      <c r="GXM502" s="1"/>
      <c r="GXN502" s="1"/>
      <c r="GXO502" s="1"/>
      <c r="GXP502" s="1"/>
      <c r="GXQ502" s="1"/>
      <c r="GXR502" s="1"/>
      <c r="GXS502" s="1"/>
      <c r="GXT502" s="1"/>
      <c r="GXU502" s="1"/>
      <c r="GXV502" s="1"/>
      <c r="GXW502" s="1"/>
      <c r="GXX502" s="1"/>
      <c r="GXY502" s="1"/>
      <c r="GXZ502" s="1"/>
      <c r="GYA502" s="1"/>
      <c r="GYB502" s="1"/>
      <c r="GYC502" s="1"/>
      <c r="GYD502" s="1"/>
      <c r="GYE502" s="1"/>
      <c r="GYF502" s="1"/>
      <c r="GYG502" s="1"/>
      <c r="GYH502" s="1"/>
      <c r="GYI502" s="1"/>
      <c r="GYJ502" s="1"/>
      <c r="GYK502" s="1"/>
      <c r="GYL502" s="1"/>
      <c r="GYM502" s="1"/>
      <c r="GYN502" s="1"/>
      <c r="GYO502" s="1"/>
      <c r="GYP502" s="1"/>
      <c r="GYQ502" s="1"/>
      <c r="GYR502" s="1"/>
      <c r="GYS502" s="1"/>
      <c r="GYT502" s="1"/>
      <c r="GYU502" s="1"/>
      <c r="GYV502" s="1"/>
      <c r="GYW502" s="1"/>
      <c r="GYX502" s="1"/>
      <c r="GYY502" s="1"/>
      <c r="GYZ502" s="1"/>
      <c r="GZA502" s="1"/>
      <c r="GZB502" s="1"/>
      <c r="GZC502" s="1"/>
      <c r="GZD502" s="1"/>
      <c r="GZE502" s="1"/>
      <c r="GZF502" s="1"/>
      <c r="GZG502" s="1"/>
      <c r="GZH502" s="1"/>
      <c r="GZI502" s="1"/>
      <c r="GZJ502" s="1"/>
      <c r="GZK502" s="1"/>
      <c r="GZL502" s="1"/>
      <c r="GZM502" s="1"/>
      <c r="GZN502" s="1"/>
      <c r="GZO502" s="1"/>
      <c r="GZP502" s="1"/>
      <c r="GZQ502" s="1"/>
      <c r="GZR502" s="1"/>
      <c r="GZS502" s="1"/>
      <c r="GZT502" s="1"/>
      <c r="GZU502" s="1"/>
      <c r="GZV502" s="1"/>
      <c r="GZW502" s="1"/>
      <c r="GZX502" s="1"/>
      <c r="GZY502" s="1"/>
      <c r="GZZ502" s="1"/>
      <c r="HAA502" s="1"/>
      <c r="HAB502" s="1"/>
      <c r="HAC502" s="1"/>
      <c r="HAD502" s="1"/>
      <c r="HAE502" s="1"/>
      <c r="HAF502" s="1"/>
      <c r="HAG502" s="1"/>
      <c r="HAH502" s="1"/>
      <c r="HAI502" s="1"/>
      <c r="HAJ502" s="1"/>
      <c r="HAK502" s="1"/>
      <c r="HAL502" s="1"/>
      <c r="HAM502" s="1"/>
      <c r="HAN502" s="1"/>
      <c r="HAO502" s="1"/>
      <c r="HAP502" s="1"/>
      <c r="HAQ502" s="1"/>
      <c r="HAR502" s="1"/>
      <c r="HAS502" s="1"/>
      <c r="HAT502" s="1"/>
      <c r="HAU502" s="1"/>
      <c r="HAV502" s="1"/>
      <c r="HAW502" s="1"/>
      <c r="HAX502" s="1"/>
      <c r="HAY502" s="1"/>
      <c r="HAZ502" s="1"/>
      <c r="HBA502" s="1"/>
      <c r="HBB502" s="1"/>
      <c r="HBC502" s="1"/>
      <c r="HBD502" s="1"/>
      <c r="HBE502" s="1"/>
      <c r="HBF502" s="1"/>
      <c r="HBG502" s="1"/>
      <c r="HBH502" s="1"/>
      <c r="HBI502" s="1"/>
      <c r="HBJ502" s="1"/>
      <c r="HBK502" s="1"/>
      <c r="HBL502" s="1"/>
      <c r="HBM502" s="1"/>
      <c r="HBN502" s="1"/>
      <c r="HBO502" s="1"/>
      <c r="HBP502" s="1"/>
      <c r="HBQ502" s="1"/>
      <c r="HBR502" s="1"/>
      <c r="HBS502" s="1"/>
      <c r="HBT502" s="1"/>
      <c r="HBU502" s="1"/>
      <c r="HBV502" s="1"/>
      <c r="HBW502" s="1"/>
      <c r="HBX502" s="1"/>
      <c r="HBY502" s="1"/>
      <c r="HBZ502" s="1"/>
      <c r="HCA502" s="1"/>
      <c r="HCB502" s="1"/>
      <c r="HCC502" s="1"/>
      <c r="HCD502" s="1"/>
      <c r="HCE502" s="1"/>
      <c r="HCF502" s="1"/>
      <c r="HCG502" s="1"/>
      <c r="HCH502" s="1"/>
      <c r="HCI502" s="1"/>
      <c r="HCJ502" s="1"/>
      <c r="HCK502" s="1"/>
      <c r="HCL502" s="1"/>
      <c r="HCM502" s="1"/>
      <c r="HCN502" s="1"/>
      <c r="HCO502" s="1"/>
      <c r="HCP502" s="1"/>
      <c r="HCQ502" s="1"/>
      <c r="HCR502" s="1"/>
      <c r="HCS502" s="1"/>
      <c r="HCT502" s="1"/>
      <c r="HCU502" s="1"/>
      <c r="HCV502" s="1"/>
      <c r="HCW502" s="1"/>
      <c r="HCX502" s="1"/>
      <c r="HCY502" s="1"/>
      <c r="HCZ502" s="1"/>
      <c r="HDA502" s="1"/>
      <c r="HDB502" s="1"/>
      <c r="HDC502" s="1"/>
      <c r="HDD502" s="1"/>
      <c r="HDE502" s="1"/>
      <c r="HDF502" s="1"/>
      <c r="HDG502" s="1"/>
      <c r="HDH502" s="1"/>
      <c r="HDI502" s="1"/>
      <c r="HDJ502" s="1"/>
      <c r="HDK502" s="1"/>
      <c r="HDL502" s="1"/>
      <c r="HDM502" s="1"/>
      <c r="HDN502" s="1"/>
      <c r="HDO502" s="1"/>
      <c r="HDP502" s="1"/>
      <c r="HDQ502" s="1"/>
      <c r="HDR502" s="1"/>
      <c r="HDS502" s="1"/>
      <c r="HDT502" s="1"/>
      <c r="HDU502" s="1"/>
      <c r="HDV502" s="1"/>
      <c r="HDW502" s="1"/>
      <c r="HDX502" s="1"/>
      <c r="HDY502" s="1"/>
      <c r="HDZ502" s="1"/>
      <c r="HEA502" s="1"/>
      <c r="HEB502" s="1"/>
      <c r="HEC502" s="1"/>
      <c r="HED502" s="1"/>
      <c r="HEE502" s="1"/>
      <c r="HEF502" s="1"/>
      <c r="HEG502" s="1"/>
      <c r="HEH502" s="1"/>
      <c r="HEI502" s="1"/>
      <c r="HEJ502" s="1"/>
      <c r="HEK502" s="1"/>
      <c r="HEL502" s="1"/>
      <c r="HEM502" s="1"/>
      <c r="HEN502" s="1"/>
      <c r="HEO502" s="1"/>
      <c r="HEP502" s="1"/>
      <c r="HEQ502" s="1"/>
      <c r="HER502" s="1"/>
      <c r="HES502" s="1"/>
      <c r="HET502" s="1"/>
      <c r="HEU502" s="1"/>
      <c r="HEV502" s="1"/>
      <c r="HEW502" s="1"/>
      <c r="HEX502" s="1"/>
      <c r="HEY502" s="1"/>
      <c r="HEZ502" s="1"/>
      <c r="HFA502" s="1"/>
      <c r="HFB502" s="1"/>
      <c r="HFC502" s="1"/>
      <c r="HFD502" s="1"/>
      <c r="HFE502" s="1"/>
      <c r="HFF502" s="1"/>
      <c r="HFG502" s="1"/>
      <c r="HFH502" s="1"/>
      <c r="HFI502" s="1"/>
      <c r="HFJ502" s="1"/>
      <c r="HFK502" s="1"/>
      <c r="HFL502" s="1"/>
      <c r="HFM502" s="1"/>
      <c r="HFN502" s="1"/>
      <c r="HFO502" s="1"/>
      <c r="HFP502" s="1"/>
      <c r="HFQ502" s="1"/>
      <c r="HFR502" s="1"/>
      <c r="HFS502" s="1"/>
      <c r="HFT502" s="1"/>
      <c r="HFU502" s="1"/>
      <c r="HFV502" s="1"/>
      <c r="HFW502" s="1"/>
      <c r="HFX502" s="1"/>
      <c r="HFY502" s="1"/>
      <c r="HFZ502" s="1"/>
      <c r="HGA502" s="1"/>
      <c r="HGB502" s="1"/>
      <c r="HGC502" s="1"/>
      <c r="HGD502" s="1"/>
      <c r="HGE502" s="1"/>
      <c r="HGF502" s="1"/>
      <c r="HGG502" s="1"/>
      <c r="HGH502" s="1"/>
      <c r="HGI502" s="1"/>
      <c r="HGJ502" s="1"/>
      <c r="HGK502" s="1"/>
      <c r="HGL502" s="1"/>
      <c r="HGM502" s="1"/>
      <c r="HGN502" s="1"/>
      <c r="HGO502" s="1"/>
      <c r="HGP502" s="1"/>
      <c r="HGQ502" s="1"/>
      <c r="HGR502" s="1"/>
      <c r="HGS502" s="1"/>
      <c r="HGT502" s="1"/>
      <c r="HGU502" s="1"/>
      <c r="HGV502" s="1"/>
      <c r="HGW502" s="1"/>
      <c r="HGX502" s="1"/>
      <c r="HGY502" s="1"/>
      <c r="HGZ502" s="1"/>
      <c r="HHA502" s="1"/>
      <c r="HHB502" s="1"/>
      <c r="HHC502" s="1"/>
      <c r="HHD502" s="1"/>
      <c r="HHE502" s="1"/>
      <c r="HHF502" s="1"/>
      <c r="HHG502" s="1"/>
      <c r="HHH502" s="1"/>
      <c r="HHI502" s="1"/>
      <c r="HHJ502" s="1"/>
      <c r="HHK502" s="1"/>
      <c r="HHL502" s="1"/>
      <c r="HHM502" s="1"/>
      <c r="HHN502" s="1"/>
      <c r="HHO502" s="1"/>
      <c r="HHP502" s="1"/>
      <c r="HHQ502" s="1"/>
      <c r="HHR502" s="1"/>
      <c r="HHS502" s="1"/>
      <c r="HHT502" s="1"/>
      <c r="HHU502" s="1"/>
      <c r="HHV502" s="1"/>
      <c r="HHW502" s="1"/>
      <c r="HHX502" s="1"/>
      <c r="HHY502" s="1"/>
      <c r="HHZ502" s="1"/>
      <c r="HIA502" s="1"/>
      <c r="HIB502" s="1"/>
      <c r="HIC502" s="1"/>
      <c r="HID502" s="1"/>
      <c r="HIE502" s="1"/>
      <c r="HIF502" s="1"/>
      <c r="HIG502" s="1"/>
      <c r="HIH502" s="1"/>
      <c r="HII502" s="1"/>
      <c r="HIJ502" s="1"/>
      <c r="HIK502" s="1"/>
      <c r="HIL502" s="1"/>
      <c r="HIM502" s="1"/>
      <c r="HIN502" s="1"/>
      <c r="HIO502" s="1"/>
      <c r="HIP502" s="1"/>
      <c r="HIQ502" s="1"/>
      <c r="HIR502" s="1"/>
      <c r="HIS502" s="1"/>
      <c r="HIT502" s="1"/>
      <c r="HIU502" s="1"/>
      <c r="HIV502" s="1"/>
      <c r="HIW502" s="1"/>
      <c r="HIX502" s="1"/>
      <c r="HIY502" s="1"/>
      <c r="HIZ502" s="1"/>
      <c r="HJA502" s="1"/>
      <c r="HJB502" s="1"/>
      <c r="HJC502" s="1"/>
      <c r="HJD502" s="1"/>
      <c r="HJE502" s="1"/>
      <c r="HJF502" s="1"/>
      <c r="HJG502" s="1"/>
      <c r="HJH502" s="1"/>
      <c r="HJI502" s="1"/>
      <c r="HJJ502" s="1"/>
      <c r="HJK502" s="1"/>
      <c r="HJL502" s="1"/>
      <c r="HJM502" s="1"/>
      <c r="HJN502" s="1"/>
      <c r="HJO502" s="1"/>
      <c r="HJP502" s="1"/>
      <c r="HJQ502" s="1"/>
      <c r="HJR502" s="1"/>
      <c r="HJS502" s="1"/>
      <c r="HJT502" s="1"/>
      <c r="HJU502" s="1"/>
      <c r="HJV502" s="1"/>
      <c r="HJW502" s="1"/>
      <c r="HJX502" s="1"/>
      <c r="HJY502" s="1"/>
      <c r="HJZ502" s="1"/>
      <c r="HKA502" s="1"/>
      <c r="HKB502" s="1"/>
      <c r="HKC502" s="1"/>
      <c r="HKD502" s="1"/>
      <c r="HKE502" s="1"/>
      <c r="HKF502" s="1"/>
      <c r="HKG502" s="1"/>
      <c r="HKH502" s="1"/>
      <c r="HKI502" s="1"/>
      <c r="HKJ502" s="1"/>
      <c r="HKK502" s="1"/>
      <c r="HKL502" s="1"/>
      <c r="HKM502" s="1"/>
      <c r="HKN502" s="1"/>
      <c r="HKO502" s="1"/>
      <c r="HKP502" s="1"/>
      <c r="HKQ502" s="1"/>
      <c r="HKR502" s="1"/>
      <c r="HKS502" s="1"/>
      <c r="HKT502" s="1"/>
      <c r="HKU502" s="1"/>
      <c r="HKV502" s="1"/>
      <c r="HKW502" s="1"/>
      <c r="HKX502" s="1"/>
      <c r="HKY502" s="1"/>
      <c r="HKZ502" s="1"/>
      <c r="HLA502" s="1"/>
      <c r="HLB502" s="1"/>
      <c r="HLC502" s="1"/>
      <c r="HLD502" s="1"/>
      <c r="HLE502" s="1"/>
      <c r="HLF502" s="1"/>
      <c r="HLG502" s="1"/>
      <c r="HLH502" s="1"/>
      <c r="HLI502" s="1"/>
      <c r="HLJ502" s="1"/>
      <c r="HLK502" s="1"/>
      <c r="HLL502" s="1"/>
      <c r="HLM502" s="1"/>
      <c r="HLN502" s="1"/>
      <c r="HLO502" s="1"/>
      <c r="HLP502" s="1"/>
      <c r="HLQ502" s="1"/>
      <c r="HLR502" s="1"/>
      <c r="HLS502" s="1"/>
      <c r="HLT502" s="1"/>
      <c r="HLU502" s="1"/>
      <c r="HLV502" s="1"/>
      <c r="HLW502" s="1"/>
      <c r="HLX502" s="1"/>
      <c r="HLY502" s="1"/>
      <c r="HLZ502" s="1"/>
      <c r="HMA502" s="1"/>
      <c r="HMB502" s="1"/>
      <c r="HMC502" s="1"/>
      <c r="HMD502" s="1"/>
      <c r="HME502" s="1"/>
      <c r="HMF502" s="1"/>
      <c r="HMG502" s="1"/>
      <c r="HMH502" s="1"/>
      <c r="HMI502" s="1"/>
      <c r="HMJ502" s="1"/>
      <c r="HMK502" s="1"/>
      <c r="HML502" s="1"/>
      <c r="HMM502" s="1"/>
      <c r="HMN502" s="1"/>
      <c r="HMO502" s="1"/>
      <c r="HMP502" s="1"/>
      <c r="HMQ502" s="1"/>
      <c r="HMR502" s="1"/>
      <c r="HMS502" s="1"/>
      <c r="HMT502" s="1"/>
      <c r="HMU502" s="1"/>
      <c r="HMV502" s="1"/>
      <c r="HMW502" s="1"/>
      <c r="HMX502" s="1"/>
      <c r="HMY502" s="1"/>
      <c r="HMZ502" s="1"/>
      <c r="HNA502" s="1"/>
      <c r="HNB502" s="1"/>
      <c r="HNC502" s="1"/>
      <c r="HND502" s="1"/>
      <c r="HNE502" s="1"/>
      <c r="HNF502" s="1"/>
      <c r="HNG502" s="1"/>
      <c r="HNH502" s="1"/>
      <c r="HNI502" s="1"/>
      <c r="HNJ502" s="1"/>
      <c r="HNK502" s="1"/>
      <c r="HNL502" s="1"/>
      <c r="HNM502" s="1"/>
      <c r="HNN502" s="1"/>
      <c r="HNO502" s="1"/>
      <c r="HNP502" s="1"/>
      <c r="HNQ502" s="1"/>
      <c r="HNR502" s="1"/>
      <c r="HNS502" s="1"/>
      <c r="HNT502" s="1"/>
      <c r="HNU502" s="1"/>
      <c r="HNV502" s="1"/>
      <c r="HNW502" s="1"/>
      <c r="HNX502" s="1"/>
      <c r="HNY502" s="1"/>
      <c r="HNZ502" s="1"/>
      <c r="HOA502" s="1"/>
      <c r="HOB502" s="1"/>
      <c r="HOC502" s="1"/>
      <c r="HOD502" s="1"/>
      <c r="HOE502" s="1"/>
      <c r="HOF502" s="1"/>
      <c r="HOG502" s="1"/>
      <c r="HOH502" s="1"/>
      <c r="HOI502" s="1"/>
      <c r="HOJ502" s="1"/>
      <c r="HOK502" s="1"/>
      <c r="HOL502" s="1"/>
      <c r="HOM502" s="1"/>
      <c r="HON502" s="1"/>
      <c r="HOO502" s="1"/>
      <c r="HOP502" s="1"/>
      <c r="HOQ502" s="1"/>
      <c r="HOR502" s="1"/>
      <c r="HOS502" s="1"/>
      <c r="HOT502" s="1"/>
      <c r="HOU502" s="1"/>
      <c r="HOV502" s="1"/>
      <c r="HOW502" s="1"/>
      <c r="HOX502" s="1"/>
      <c r="HOY502" s="1"/>
      <c r="HOZ502" s="1"/>
      <c r="HPA502" s="1"/>
      <c r="HPB502" s="1"/>
      <c r="HPC502" s="1"/>
      <c r="HPD502" s="1"/>
      <c r="HPE502" s="1"/>
      <c r="HPF502" s="1"/>
      <c r="HPG502" s="1"/>
      <c r="HPH502" s="1"/>
      <c r="HPI502" s="1"/>
      <c r="HPJ502" s="1"/>
      <c r="HPK502" s="1"/>
      <c r="HPL502" s="1"/>
      <c r="HPM502" s="1"/>
      <c r="HPN502" s="1"/>
      <c r="HPO502" s="1"/>
      <c r="HPP502" s="1"/>
      <c r="HPQ502" s="1"/>
      <c r="HPR502" s="1"/>
      <c r="HPS502" s="1"/>
      <c r="HPT502" s="1"/>
      <c r="HPU502" s="1"/>
      <c r="HPV502" s="1"/>
      <c r="HPW502" s="1"/>
      <c r="HPX502" s="1"/>
      <c r="HPY502" s="1"/>
      <c r="HPZ502" s="1"/>
      <c r="HQA502" s="1"/>
      <c r="HQB502" s="1"/>
      <c r="HQC502" s="1"/>
      <c r="HQD502" s="1"/>
      <c r="HQE502" s="1"/>
      <c r="HQF502" s="1"/>
      <c r="HQG502" s="1"/>
      <c r="HQH502" s="1"/>
      <c r="HQI502" s="1"/>
      <c r="HQJ502" s="1"/>
      <c r="HQK502" s="1"/>
      <c r="HQL502" s="1"/>
      <c r="HQM502" s="1"/>
      <c r="HQN502" s="1"/>
      <c r="HQO502" s="1"/>
      <c r="HQP502" s="1"/>
      <c r="HQQ502" s="1"/>
      <c r="HQR502" s="1"/>
      <c r="HQS502" s="1"/>
      <c r="HQT502" s="1"/>
      <c r="HQU502" s="1"/>
      <c r="HQV502" s="1"/>
      <c r="HQW502" s="1"/>
      <c r="HQX502" s="1"/>
      <c r="HQY502" s="1"/>
      <c r="HQZ502" s="1"/>
      <c r="HRA502" s="1"/>
      <c r="HRB502" s="1"/>
      <c r="HRC502" s="1"/>
      <c r="HRD502" s="1"/>
      <c r="HRE502" s="1"/>
      <c r="HRF502" s="1"/>
      <c r="HRG502" s="1"/>
      <c r="HRH502" s="1"/>
      <c r="HRI502" s="1"/>
      <c r="HRJ502" s="1"/>
      <c r="HRK502" s="1"/>
      <c r="HRL502" s="1"/>
      <c r="HRM502" s="1"/>
      <c r="HRN502" s="1"/>
      <c r="HRO502" s="1"/>
      <c r="HRP502" s="1"/>
      <c r="HRQ502" s="1"/>
      <c r="HRR502" s="1"/>
      <c r="HRS502" s="1"/>
      <c r="HRT502" s="1"/>
      <c r="HRU502" s="1"/>
      <c r="HRV502" s="1"/>
      <c r="HRW502" s="1"/>
      <c r="HRX502" s="1"/>
      <c r="HRY502" s="1"/>
      <c r="HRZ502" s="1"/>
      <c r="HSA502" s="1"/>
      <c r="HSB502" s="1"/>
      <c r="HSC502" s="1"/>
      <c r="HSD502" s="1"/>
      <c r="HSE502" s="1"/>
      <c r="HSF502" s="1"/>
      <c r="HSG502" s="1"/>
      <c r="HSH502" s="1"/>
      <c r="HSI502" s="1"/>
      <c r="HSJ502" s="1"/>
      <c r="HSK502" s="1"/>
      <c r="HSL502" s="1"/>
      <c r="HSM502" s="1"/>
      <c r="HSN502" s="1"/>
      <c r="HSO502" s="1"/>
      <c r="HSP502" s="1"/>
      <c r="HSQ502" s="1"/>
      <c r="HSR502" s="1"/>
      <c r="HSS502" s="1"/>
      <c r="HST502" s="1"/>
      <c r="HSU502" s="1"/>
      <c r="HSV502" s="1"/>
      <c r="HSW502" s="1"/>
      <c r="HSX502" s="1"/>
      <c r="HSY502" s="1"/>
      <c r="HSZ502" s="1"/>
      <c r="HTA502" s="1"/>
      <c r="HTB502" s="1"/>
      <c r="HTC502" s="1"/>
      <c r="HTD502" s="1"/>
      <c r="HTE502" s="1"/>
      <c r="HTF502" s="1"/>
      <c r="HTG502" s="1"/>
      <c r="HTH502" s="1"/>
      <c r="HTI502" s="1"/>
      <c r="HTJ502" s="1"/>
      <c r="HTK502" s="1"/>
      <c r="HTL502" s="1"/>
      <c r="HTM502" s="1"/>
      <c r="HTN502" s="1"/>
      <c r="HTO502" s="1"/>
      <c r="HTP502" s="1"/>
      <c r="HTQ502" s="1"/>
      <c r="HTR502" s="1"/>
      <c r="HTS502" s="1"/>
      <c r="HTT502" s="1"/>
      <c r="HTU502" s="1"/>
      <c r="HTV502" s="1"/>
      <c r="HTW502" s="1"/>
      <c r="HTX502" s="1"/>
      <c r="HTY502" s="1"/>
      <c r="HTZ502" s="1"/>
      <c r="HUA502" s="1"/>
      <c r="HUB502" s="1"/>
      <c r="HUC502" s="1"/>
      <c r="HUD502" s="1"/>
      <c r="HUE502" s="1"/>
      <c r="HUF502" s="1"/>
      <c r="HUG502" s="1"/>
      <c r="HUH502" s="1"/>
      <c r="HUI502" s="1"/>
      <c r="HUJ502" s="1"/>
      <c r="HUK502" s="1"/>
      <c r="HUL502" s="1"/>
      <c r="HUM502" s="1"/>
      <c r="HUN502" s="1"/>
      <c r="HUO502" s="1"/>
      <c r="HUP502" s="1"/>
      <c r="HUQ502" s="1"/>
      <c r="HUR502" s="1"/>
      <c r="HUS502" s="1"/>
      <c r="HUT502" s="1"/>
      <c r="HUU502" s="1"/>
      <c r="HUV502" s="1"/>
      <c r="HUW502" s="1"/>
      <c r="HUX502" s="1"/>
      <c r="HUY502" s="1"/>
      <c r="HUZ502" s="1"/>
      <c r="HVA502" s="1"/>
      <c r="HVB502" s="1"/>
      <c r="HVC502" s="1"/>
      <c r="HVD502" s="1"/>
      <c r="HVE502" s="1"/>
      <c r="HVF502" s="1"/>
      <c r="HVG502" s="1"/>
      <c r="HVH502" s="1"/>
      <c r="HVI502" s="1"/>
      <c r="HVJ502" s="1"/>
      <c r="HVK502" s="1"/>
      <c r="HVL502" s="1"/>
      <c r="HVM502" s="1"/>
      <c r="HVN502" s="1"/>
      <c r="HVO502" s="1"/>
      <c r="HVP502" s="1"/>
      <c r="HVQ502" s="1"/>
      <c r="HVR502" s="1"/>
      <c r="HVS502" s="1"/>
      <c r="HVT502" s="1"/>
      <c r="HVU502" s="1"/>
      <c r="HVV502" s="1"/>
      <c r="HVW502" s="1"/>
      <c r="HVX502" s="1"/>
      <c r="HVY502" s="1"/>
      <c r="HVZ502" s="1"/>
      <c r="HWA502" s="1"/>
      <c r="HWB502" s="1"/>
      <c r="HWC502" s="1"/>
      <c r="HWD502" s="1"/>
      <c r="HWE502" s="1"/>
      <c r="HWF502" s="1"/>
      <c r="HWG502" s="1"/>
      <c r="HWH502" s="1"/>
      <c r="HWI502" s="1"/>
      <c r="HWJ502" s="1"/>
      <c r="HWK502" s="1"/>
      <c r="HWL502" s="1"/>
      <c r="HWM502" s="1"/>
      <c r="HWN502" s="1"/>
      <c r="HWO502" s="1"/>
      <c r="HWP502" s="1"/>
      <c r="HWQ502" s="1"/>
      <c r="HWR502" s="1"/>
      <c r="HWS502" s="1"/>
      <c r="HWT502" s="1"/>
      <c r="HWU502" s="1"/>
      <c r="HWV502" s="1"/>
      <c r="HWW502" s="1"/>
      <c r="HWX502" s="1"/>
      <c r="HWY502" s="1"/>
      <c r="HWZ502" s="1"/>
      <c r="HXA502" s="1"/>
      <c r="HXB502" s="1"/>
      <c r="HXC502" s="1"/>
      <c r="HXD502" s="1"/>
      <c r="HXE502" s="1"/>
      <c r="HXF502" s="1"/>
      <c r="HXG502" s="1"/>
      <c r="HXH502" s="1"/>
      <c r="HXI502" s="1"/>
      <c r="HXJ502" s="1"/>
      <c r="HXK502" s="1"/>
      <c r="HXL502" s="1"/>
      <c r="HXM502" s="1"/>
      <c r="HXN502" s="1"/>
      <c r="HXO502" s="1"/>
      <c r="HXP502" s="1"/>
      <c r="HXQ502" s="1"/>
      <c r="HXR502" s="1"/>
      <c r="HXS502" s="1"/>
      <c r="HXT502" s="1"/>
      <c r="HXU502" s="1"/>
      <c r="HXV502" s="1"/>
      <c r="HXW502" s="1"/>
      <c r="HXX502" s="1"/>
      <c r="HXY502" s="1"/>
      <c r="HXZ502" s="1"/>
      <c r="HYA502" s="1"/>
      <c r="HYB502" s="1"/>
      <c r="HYC502" s="1"/>
      <c r="HYD502" s="1"/>
      <c r="HYE502" s="1"/>
      <c r="HYF502" s="1"/>
      <c r="HYG502" s="1"/>
      <c r="HYH502" s="1"/>
      <c r="HYI502" s="1"/>
      <c r="HYJ502" s="1"/>
      <c r="HYK502" s="1"/>
      <c r="HYL502" s="1"/>
      <c r="HYM502" s="1"/>
      <c r="HYN502" s="1"/>
      <c r="HYO502" s="1"/>
      <c r="HYP502" s="1"/>
      <c r="HYQ502" s="1"/>
      <c r="HYR502" s="1"/>
      <c r="HYS502" s="1"/>
      <c r="HYT502" s="1"/>
      <c r="HYU502" s="1"/>
      <c r="HYV502" s="1"/>
      <c r="HYW502" s="1"/>
      <c r="HYX502" s="1"/>
      <c r="HYY502" s="1"/>
      <c r="HYZ502" s="1"/>
      <c r="HZA502" s="1"/>
      <c r="HZB502" s="1"/>
      <c r="HZC502" s="1"/>
      <c r="HZD502" s="1"/>
      <c r="HZE502" s="1"/>
      <c r="HZF502" s="1"/>
      <c r="HZG502" s="1"/>
      <c r="HZH502" s="1"/>
      <c r="HZI502" s="1"/>
      <c r="HZJ502" s="1"/>
      <c r="HZK502" s="1"/>
      <c r="HZL502" s="1"/>
      <c r="HZM502" s="1"/>
      <c r="HZN502" s="1"/>
      <c r="HZO502" s="1"/>
      <c r="HZP502" s="1"/>
      <c r="HZQ502" s="1"/>
      <c r="HZR502" s="1"/>
      <c r="HZS502" s="1"/>
      <c r="HZT502" s="1"/>
      <c r="HZU502" s="1"/>
      <c r="HZV502" s="1"/>
      <c r="HZW502" s="1"/>
      <c r="HZX502" s="1"/>
      <c r="HZY502" s="1"/>
      <c r="HZZ502" s="1"/>
      <c r="IAA502" s="1"/>
      <c r="IAB502" s="1"/>
      <c r="IAC502" s="1"/>
      <c r="IAD502" s="1"/>
      <c r="IAE502" s="1"/>
      <c r="IAF502" s="1"/>
      <c r="IAG502" s="1"/>
      <c r="IAH502" s="1"/>
      <c r="IAI502" s="1"/>
      <c r="IAJ502" s="1"/>
      <c r="IAK502" s="1"/>
      <c r="IAL502" s="1"/>
      <c r="IAM502" s="1"/>
      <c r="IAN502" s="1"/>
      <c r="IAO502" s="1"/>
      <c r="IAP502" s="1"/>
      <c r="IAQ502" s="1"/>
      <c r="IAR502" s="1"/>
      <c r="IAS502" s="1"/>
      <c r="IAT502" s="1"/>
      <c r="IAU502" s="1"/>
      <c r="IAV502" s="1"/>
      <c r="IAW502" s="1"/>
      <c r="IAX502" s="1"/>
      <c r="IAY502" s="1"/>
      <c r="IAZ502" s="1"/>
      <c r="IBA502" s="1"/>
      <c r="IBB502" s="1"/>
      <c r="IBC502" s="1"/>
      <c r="IBD502" s="1"/>
      <c r="IBE502" s="1"/>
      <c r="IBF502" s="1"/>
      <c r="IBG502" s="1"/>
      <c r="IBH502" s="1"/>
      <c r="IBI502" s="1"/>
      <c r="IBJ502" s="1"/>
      <c r="IBK502" s="1"/>
      <c r="IBL502" s="1"/>
      <c r="IBM502" s="1"/>
      <c r="IBN502" s="1"/>
      <c r="IBO502" s="1"/>
      <c r="IBP502" s="1"/>
      <c r="IBQ502" s="1"/>
      <c r="IBR502" s="1"/>
      <c r="IBS502" s="1"/>
      <c r="IBT502" s="1"/>
      <c r="IBU502" s="1"/>
      <c r="IBV502" s="1"/>
      <c r="IBW502" s="1"/>
      <c r="IBX502" s="1"/>
      <c r="IBY502" s="1"/>
      <c r="IBZ502" s="1"/>
      <c r="ICA502" s="1"/>
      <c r="ICB502" s="1"/>
      <c r="ICC502" s="1"/>
      <c r="ICD502" s="1"/>
      <c r="ICE502" s="1"/>
      <c r="ICF502" s="1"/>
      <c r="ICG502" s="1"/>
      <c r="ICH502" s="1"/>
      <c r="ICI502" s="1"/>
      <c r="ICJ502" s="1"/>
      <c r="ICK502" s="1"/>
      <c r="ICL502" s="1"/>
      <c r="ICM502" s="1"/>
      <c r="ICN502" s="1"/>
      <c r="ICO502" s="1"/>
      <c r="ICP502" s="1"/>
      <c r="ICQ502" s="1"/>
      <c r="ICR502" s="1"/>
      <c r="ICS502" s="1"/>
      <c r="ICT502" s="1"/>
      <c r="ICU502" s="1"/>
      <c r="ICV502" s="1"/>
      <c r="ICW502" s="1"/>
      <c r="ICX502" s="1"/>
      <c r="ICY502" s="1"/>
      <c r="ICZ502" s="1"/>
      <c r="IDA502" s="1"/>
      <c r="IDB502" s="1"/>
      <c r="IDC502" s="1"/>
      <c r="IDD502" s="1"/>
      <c r="IDE502" s="1"/>
      <c r="IDF502" s="1"/>
      <c r="IDG502" s="1"/>
      <c r="IDH502" s="1"/>
      <c r="IDI502" s="1"/>
      <c r="IDJ502" s="1"/>
      <c r="IDK502" s="1"/>
      <c r="IDL502" s="1"/>
      <c r="IDM502" s="1"/>
      <c r="IDN502" s="1"/>
      <c r="IDO502" s="1"/>
      <c r="IDP502" s="1"/>
      <c r="IDQ502" s="1"/>
      <c r="IDR502" s="1"/>
      <c r="IDS502" s="1"/>
      <c r="IDT502" s="1"/>
      <c r="IDU502" s="1"/>
      <c r="IDV502" s="1"/>
      <c r="IDW502" s="1"/>
      <c r="IDX502" s="1"/>
      <c r="IDY502" s="1"/>
      <c r="IDZ502" s="1"/>
      <c r="IEA502" s="1"/>
      <c r="IEB502" s="1"/>
      <c r="IEC502" s="1"/>
      <c r="IED502" s="1"/>
      <c r="IEE502" s="1"/>
      <c r="IEF502" s="1"/>
      <c r="IEG502" s="1"/>
      <c r="IEH502" s="1"/>
      <c r="IEI502" s="1"/>
      <c r="IEJ502" s="1"/>
      <c r="IEK502" s="1"/>
      <c r="IEL502" s="1"/>
      <c r="IEM502" s="1"/>
      <c r="IEN502" s="1"/>
      <c r="IEO502" s="1"/>
      <c r="IEP502" s="1"/>
      <c r="IEQ502" s="1"/>
      <c r="IER502" s="1"/>
      <c r="IES502" s="1"/>
      <c r="IET502" s="1"/>
      <c r="IEU502" s="1"/>
      <c r="IEV502" s="1"/>
      <c r="IEW502" s="1"/>
      <c r="IEX502" s="1"/>
      <c r="IEY502" s="1"/>
      <c r="IEZ502" s="1"/>
      <c r="IFA502" s="1"/>
      <c r="IFB502" s="1"/>
      <c r="IFC502" s="1"/>
      <c r="IFD502" s="1"/>
      <c r="IFE502" s="1"/>
      <c r="IFF502" s="1"/>
      <c r="IFG502" s="1"/>
      <c r="IFH502" s="1"/>
      <c r="IFI502" s="1"/>
      <c r="IFJ502" s="1"/>
      <c r="IFK502" s="1"/>
      <c r="IFL502" s="1"/>
      <c r="IFM502" s="1"/>
      <c r="IFN502" s="1"/>
      <c r="IFO502" s="1"/>
      <c r="IFP502" s="1"/>
      <c r="IFQ502" s="1"/>
      <c r="IFR502" s="1"/>
      <c r="IFS502" s="1"/>
      <c r="IFT502" s="1"/>
      <c r="IFU502" s="1"/>
      <c r="IFV502" s="1"/>
      <c r="IFW502" s="1"/>
      <c r="IFX502" s="1"/>
      <c r="IFY502" s="1"/>
      <c r="IFZ502" s="1"/>
      <c r="IGA502" s="1"/>
      <c r="IGB502" s="1"/>
      <c r="IGC502" s="1"/>
      <c r="IGD502" s="1"/>
      <c r="IGE502" s="1"/>
      <c r="IGF502" s="1"/>
      <c r="IGG502" s="1"/>
      <c r="IGH502" s="1"/>
      <c r="IGI502" s="1"/>
      <c r="IGJ502" s="1"/>
      <c r="IGK502" s="1"/>
      <c r="IGL502" s="1"/>
      <c r="IGM502" s="1"/>
      <c r="IGN502" s="1"/>
      <c r="IGO502" s="1"/>
      <c r="IGP502" s="1"/>
      <c r="IGQ502" s="1"/>
      <c r="IGR502" s="1"/>
      <c r="IGS502" s="1"/>
      <c r="IGT502" s="1"/>
      <c r="IGU502" s="1"/>
      <c r="IGV502" s="1"/>
      <c r="IGW502" s="1"/>
      <c r="IGX502" s="1"/>
      <c r="IGY502" s="1"/>
      <c r="IGZ502" s="1"/>
      <c r="IHA502" s="1"/>
      <c r="IHB502" s="1"/>
      <c r="IHC502" s="1"/>
      <c r="IHD502" s="1"/>
      <c r="IHE502" s="1"/>
      <c r="IHF502" s="1"/>
      <c r="IHG502" s="1"/>
      <c r="IHH502" s="1"/>
      <c r="IHI502" s="1"/>
      <c r="IHJ502" s="1"/>
      <c r="IHK502" s="1"/>
      <c r="IHL502" s="1"/>
      <c r="IHM502" s="1"/>
      <c r="IHN502" s="1"/>
      <c r="IHO502" s="1"/>
      <c r="IHP502" s="1"/>
      <c r="IHQ502" s="1"/>
      <c r="IHR502" s="1"/>
      <c r="IHS502" s="1"/>
      <c r="IHT502" s="1"/>
      <c r="IHU502" s="1"/>
      <c r="IHV502" s="1"/>
      <c r="IHW502" s="1"/>
      <c r="IHX502" s="1"/>
      <c r="IHY502" s="1"/>
      <c r="IHZ502" s="1"/>
      <c r="IIA502" s="1"/>
      <c r="IIB502" s="1"/>
      <c r="IIC502" s="1"/>
      <c r="IID502" s="1"/>
      <c r="IIE502" s="1"/>
      <c r="IIF502" s="1"/>
      <c r="IIG502" s="1"/>
      <c r="IIH502" s="1"/>
      <c r="III502" s="1"/>
      <c r="IIJ502" s="1"/>
      <c r="IIK502" s="1"/>
      <c r="IIL502" s="1"/>
      <c r="IIM502" s="1"/>
      <c r="IIN502" s="1"/>
      <c r="IIO502" s="1"/>
      <c r="IIP502" s="1"/>
      <c r="IIQ502" s="1"/>
      <c r="IIR502" s="1"/>
      <c r="IIS502" s="1"/>
      <c r="IIT502" s="1"/>
      <c r="IIU502" s="1"/>
      <c r="IIV502" s="1"/>
      <c r="IIW502" s="1"/>
      <c r="IIX502" s="1"/>
      <c r="IIY502" s="1"/>
      <c r="IIZ502" s="1"/>
      <c r="IJA502" s="1"/>
      <c r="IJB502" s="1"/>
      <c r="IJC502" s="1"/>
      <c r="IJD502" s="1"/>
      <c r="IJE502" s="1"/>
      <c r="IJF502" s="1"/>
      <c r="IJG502" s="1"/>
      <c r="IJH502" s="1"/>
      <c r="IJI502" s="1"/>
      <c r="IJJ502" s="1"/>
      <c r="IJK502" s="1"/>
      <c r="IJL502" s="1"/>
      <c r="IJM502" s="1"/>
      <c r="IJN502" s="1"/>
      <c r="IJO502" s="1"/>
      <c r="IJP502" s="1"/>
      <c r="IJQ502" s="1"/>
      <c r="IJR502" s="1"/>
      <c r="IJS502" s="1"/>
      <c r="IJT502" s="1"/>
      <c r="IJU502" s="1"/>
      <c r="IJV502" s="1"/>
      <c r="IJW502" s="1"/>
      <c r="IJX502" s="1"/>
      <c r="IJY502" s="1"/>
      <c r="IJZ502" s="1"/>
      <c r="IKA502" s="1"/>
      <c r="IKB502" s="1"/>
      <c r="IKC502" s="1"/>
      <c r="IKD502" s="1"/>
      <c r="IKE502" s="1"/>
      <c r="IKF502" s="1"/>
      <c r="IKG502" s="1"/>
      <c r="IKH502" s="1"/>
      <c r="IKI502" s="1"/>
      <c r="IKJ502" s="1"/>
      <c r="IKK502" s="1"/>
      <c r="IKL502" s="1"/>
      <c r="IKM502" s="1"/>
      <c r="IKN502" s="1"/>
      <c r="IKO502" s="1"/>
      <c r="IKP502" s="1"/>
      <c r="IKQ502" s="1"/>
      <c r="IKR502" s="1"/>
      <c r="IKS502" s="1"/>
      <c r="IKT502" s="1"/>
      <c r="IKU502" s="1"/>
      <c r="IKV502" s="1"/>
      <c r="IKW502" s="1"/>
      <c r="IKX502" s="1"/>
      <c r="IKY502" s="1"/>
      <c r="IKZ502" s="1"/>
      <c r="ILA502" s="1"/>
      <c r="ILB502" s="1"/>
      <c r="ILC502" s="1"/>
      <c r="ILD502" s="1"/>
      <c r="ILE502" s="1"/>
      <c r="ILF502" s="1"/>
      <c r="ILG502" s="1"/>
      <c r="ILH502" s="1"/>
      <c r="ILI502" s="1"/>
      <c r="ILJ502" s="1"/>
      <c r="ILK502" s="1"/>
      <c r="ILL502" s="1"/>
      <c r="ILM502" s="1"/>
      <c r="ILN502" s="1"/>
      <c r="ILO502" s="1"/>
      <c r="ILP502" s="1"/>
      <c r="ILQ502" s="1"/>
      <c r="ILR502" s="1"/>
      <c r="ILS502" s="1"/>
      <c r="ILT502" s="1"/>
      <c r="ILU502" s="1"/>
      <c r="ILV502" s="1"/>
      <c r="ILW502" s="1"/>
      <c r="ILX502" s="1"/>
      <c r="ILY502" s="1"/>
      <c r="ILZ502" s="1"/>
      <c r="IMA502" s="1"/>
      <c r="IMB502" s="1"/>
      <c r="IMC502" s="1"/>
      <c r="IMD502" s="1"/>
      <c r="IME502" s="1"/>
      <c r="IMF502" s="1"/>
      <c r="IMG502" s="1"/>
      <c r="IMH502" s="1"/>
      <c r="IMI502" s="1"/>
      <c r="IMJ502" s="1"/>
      <c r="IMK502" s="1"/>
      <c r="IML502" s="1"/>
      <c r="IMM502" s="1"/>
      <c r="IMN502" s="1"/>
      <c r="IMO502" s="1"/>
      <c r="IMP502" s="1"/>
      <c r="IMQ502" s="1"/>
      <c r="IMR502" s="1"/>
      <c r="IMS502" s="1"/>
      <c r="IMT502" s="1"/>
      <c r="IMU502" s="1"/>
      <c r="IMV502" s="1"/>
      <c r="IMW502" s="1"/>
      <c r="IMX502" s="1"/>
      <c r="IMY502" s="1"/>
      <c r="IMZ502" s="1"/>
      <c r="INA502" s="1"/>
      <c r="INB502" s="1"/>
      <c r="INC502" s="1"/>
      <c r="IND502" s="1"/>
      <c r="INE502" s="1"/>
      <c r="INF502" s="1"/>
      <c r="ING502" s="1"/>
      <c r="INH502" s="1"/>
      <c r="INI502" s="1"/>
      <c r="INJ502" s="1"/>
      <c r="INK502" s="1"/>
      <c r="INL502" s="1"/>
      <c r="INM502" s="1"/>
      <c r="INN502" s="1"/>
      <c r="INO502" s="1"/>
      <c r="INP502" s="1"/>
      <c r="INQ502" s="1"/>
      <c r="INR502" s="1"/>
      <c r="INS502" s="1"/>
      <c r="INT502" s="1"/>
      <c r="INU502" s="1"/>
      <c r="INV502" s="1"/>
      <c r="INW502" s="1"/>
      <c r="INX502" s="1"/>
      <c r="INY502" s="1"/>
      <c r="INZ502" s="1"/>
      <c r="IOA502" s="1"/>
      <c r="IOB502" s="1"/>
      <c r="IOC502" s="1"/>
      <c r="IOD502" s="1"/>
      <c r="IOE502" s="1"/>
      <c r="IOF502" s="1"/>
      <c r="IOG502" s="1"/>
      <c r="IOH502" s="1"/>
      <c r="IOI502" s="1"/>
      <c r="IOJ502" s="1"/>
      <c r="IOK502" s="1"/>
      <c r="IOL502" s="1"/>
      <c r="IOM502" s="1"/>
      <c r="ION502" s="1"/>
      <c r="IOO502" s="1"/>
      <c r="IOP502" s="1"/>
      <c r="IOQ502" s="1"/>
      <c r="IOR502" s="1"/>
      <c r="IOS502" s="1"/>
      <c r="IOT502" s="1"/>
      <c r="IOU502" s="1"/>
      <c r="IOV502" s="1"/>
      <c r="IOW502" s="1"/>
      <c r="IOX502" s="1"/>
      <c r="IOY502" s="1"/>
      <c r="IOZ502" s="1"/>
      <c r="IPA502" s="1"/>
      <c r="IPB502" s="1"/>
      <c r="IPC502" s="1"/>
      <c r="IPD502" s="1"/>
      <c r="IPE502" s="1"/>
      <c r="IPF502" s="1"/>
      <c r="IPG502" s="1"/>
      <c r="IPH502" s="1"/>
      <c r="IPI502" s="1"/>
      <c r="IPJ502" s="1"/>
      <c r="IPK502" s="1"/>
      <c r="IPL502" s="1"/>
      <c r="IPM502" s="1"/>
      <c r="IPN502" s="1"/>
      <c r="IPO502" s="1"/>
      <c r="IPP502" s="1"/>
      <c r="IPQ502" s="1"/>
      <c r="IPR502" s="1"/>
      <c r="IPS502" s="1"/>
      <c r="IPT502" s="1"/>
      <c r="IPU502" s="1"/>
      <c r="IPV502" s="1"/>
      <c r="IPW502" s="1"/>
      <c r="IPX502" s="1"/>
      <c r="IPY502" s="1"/>
      <c r="IPZ502" s="1"/>
      <c r="IQA502" s="1"/>
      <c r="IQB502" s="1"/>
      <c r="IQC502" s="1"/>
      <c r="IQD502" s="1"/>
      <c r="IQE502" s="1"/>
      <c r="IQF502" s="1"/>
      <c r="IQG502" s="1"/>
      <c r="IQH502" s="1"/>
      <c r="IQI502" s="1"/>
      <c r="IQJ502" s="1"/>
      <c r="IQK502" s="1"/>
      <c r="IQL502" s="1"/>
      <c r="IQM502" s="1"/>
      <c r="IQN502" s="1"/>
      <c r="IQO502" s="1"/>
      <c r="IQP502" s="1"/>
      <c r="IQQ502" s="1"/>
      <c r="IQR502" s="1"/>
      <c r="IQS502" s="1"/>
      <c r="IQT502" s="1"/>
      <c r="IQU502" s="1"/>
      <c r="IQV502" s="1"/>
      <c r="IQW502" s="1"/>
      <c r="IQX502" s="1"/>
      <c r="IQY502" s="1"/>
      <c r="IQZ502" s="1"/>
      <c r="IRA502" s="1"/>
      <c r="IRB502" s="1"/>
      <c r="IRC502" s="1"/>
      <c r="IRD502" s="1"/>
      <c r="IRE502" s="1"/>
      <c r="IRF502" s="1"/>
      <c r="IRG502" s="1"/>
      <c r="IRH502" s="1"/>
      <c r="IRI502" s="1"/>
      <c r="IRJ502" s="1"/>
      <c r="IRK502" s="1"/>
      <c r="IRL502" s="1"/>
      <c r="IRM502" s="1"/>
      <c r="IRN502" s="1"/>
      <c r="IRO502" s="1"/>
      <c r="IRP502" s="1"/>
      <c r="IRQ502" s="1"/>
      <c r="IRR502" s="1"/>
      <c r="IRS502" s="1"/>
      <c r="IRT502" s="1"/>
      <c r="IRU502" s="1"/>
      <c r="IRV502" s="1"/>
      <c r="IRW502" s="1"/>
      <c r="IRX502" s="1"/>
      <c r="IRY502" s="1"/>
      <c r="IRZ502" s="1"/>
      <c r="ISA502" s="1"/>
      <c r="ISB502" s="1"/>
      <c r="ISC502" s="1"/>
      <c r="ISD502" s="1"/>
      <c r="ISE502" s="1"/>
      <c r="ISF502" s="1"/>
      <c r="ISG502" s="1"/>
      <c r="ISH502" s="1"/>
      <c r="ISI502" s="1"/>
      <c r="ISJ502" s="1"/>
      <c r="ISK502" s="1"/>
      <c r="ISL502" s="1"/>
      <c r="ISM502" s="1"/>
      <c r="ISN502" s="1"/>
      <c r="ISO502" s="1"/>
      <c r="ISP502" s="1"/>
      <c r="ISQ502" s="1"/>
      <c r="ISR502" s="1"/>
      <c r="ISS502" s="1"/>
      <c r="IST502" s="1"/>
      <c r="ISU502" s="1"/>
      <c r="ISV502" s="1"/>
      <c r="ISW502" s="1"/>
      <c r="ISX502" s="1"/>
      <c r="ISY502" s="1"/>
      <c r="ISZ502" s="1"/>
      <c r="ITA502" s="1"/>
      <c r="ITB502" s="1"/>
      <c r="ITC502" s="1"/>
      <c r="ITD502" s="1"/>
      <c r="ITE502" s="1"/>
      <c r="ITF502" s="1"/>
      <c r="ITG502" s="1"/>
      <c r="ITH502" s="1"/>
      <c r="ITI502" s="1"/>
      <c r="ITJ502" s="1"/>
      <c r="ITK502" s="1"/>
      <c r="ITL502" s="1"/>
      <c r="ITM502" s="1"/>
      <c r="ITN502" s="1"/>
      <c r="ITO502" s="1"/>
      <c r="ITP502" s="1"/>
      <c r="ITQ502" s="1"/>
      <c r="ITR502" s="1"/>
      <c r="ITS502" s="1"/>
      <c r="ITT502" s="1"/>
      <c r="ITU502" s="1"/>
      <c r="ITV502" s="1"/>
      <c r="ITW502" s="1"/>
      <c r="ITX502" s="1"/>
      <c r="ITY502" s="1"/>
      <c r="ITZ502" s="1"/>
      <c r="IUA502" s="1"/>
      <c r="IUB502" s="1"/>
      <c r="IUC502" s="1"/>
      <c r="IUD502" s="1"/>
      <c r="IUE502" s="1"/>
      <c r="IUF502" s="1"/>
      <c r="IUG502" s="1"/>
      <c r="IUH502" s="1"/>
      <c r="IUI502" s="1"/>
      <c r="IUJ502" s="1"/>
      <c r="IUK502" s="1"/>
      <c r="IUL502" s="1"/>
      <c r="IUM502" s="1"/>
      <c r="IUN502" s="1"/>
      <c r="IUO502" s="1"/>
      <c r="IUP502" s="1"/>
      <c r="IUQ502" s="1"/>
      <c r="IUR502" s="1"/>
      <c r="IUS502" s="1"/>
      <c r="IUT502" s="1"/>
      <c r="IUU502" s="1"/>
      <c r="IUV502" s="1"/>
      <c r="IUW502" s="1"/>
      <c r="IUX502" s="1"/>
      <c r="IUY502" s="1"/>
      <c r="IUZ502" s="1"/>
      <c r="IVA502" s="1"/>
      <c r="IVB502" s="1"/>
      <c r="IVC502" s="1"/>
      <c r="IVD502" s="1"/>
      <c r="IVE502" s="1"/>
      <c r="IVF502" s="1"/>
      <c r="IVG502" s="1"/>
      <c r="IVH502" s="1"/>
      <c r="IVI502" s="1"/>
      <c r="IVJ502" s="1"/>
      <c r="IVK502" s="1"/>
      <c r="IVL502" s="1"/>
      <c r="IVM502" s="1"/>
      <c r="IVN502" s="1"/>
      <c r="IVO502" s="1"/>
      <c r="IVP502" s="1"/>
      <c r="IVQ502" s="1"/>
      <c r="IVR502" s="1"/>
      <c r="IVS502" s="1"/>
      <c r="IVT502" s="1"/>
      <c r="IVU502" s="1"/>
      <c r="IVV502" s="1"/>
      <c r="IVW502" s="1"/>
      <c r="IVX502" s="1"/>
      <c r="IVY502" s="1"/>
      <c r="IVZ502" s="1"/>
      <c r="IWA502" s="1"/>
      <c r="IWB502" s="1"/>
      <c r="IWC502" s="1"/>
      <c r="IWD502" s="1"/>
      <c r="IWE502" s="1"/>
      <c r="IWF502" s="1"/>
      <c r="IWG502" s="1"/>
      <c r="IWH502" s="1"/>
      <c r="IWI502" s="1"/>
      <c r="IWJ502" s="1"/>
      <c r="IWK502" s="1"/>
      <c r="IWL502" s="1"/>
      <c r="IWM502" s="1"/>
      <c r="IWN502" s="1"/>
      <c r="IWO502" s="1"/>
      <c r="IWP502" s="1"/>
      <c r="IWQ502" s="1"/>
      <c r="IWR502" s="1"/>
      <c r="IWS502" s="1"/>
      <c r="IWT502" s="1"/>
      <c r="IWU502" s="1"/>
      <c r="IWV502" s="1"/>
      <c r="IWW502" s="1"/>
      <c r="IWX502" s="1"/>
      <c r="IWY502" s="1"/>
      <c r="IWZ502" s="1"/>
      <c r="IXA502" s="1"/>
      <c r="IXB502" s="1"/>
      <c r="IXC502" s="1"/>
      <c r="IXD502" s="1"/>
      <c r="IXE502" s="1"/>
      <c r="IXF502" s="1"/>
      <c r="IXG502" s="1"/>
      <c r="IXH502" s="1"/>
      <c r="IXI502" s="1"/>
      <c r="IXJ502" s="1"/>
      <c r="IXK502" s="1"/>
      <c r="IXL502" s="1"/>
      <c r="IXM502" s="1"/>
      <c r="IXN502" s="1"/>
      <c r="IXO502" s="1"/>
      <c r="IXP502" s="1"/>
      <c r="IXQ502" s="1"/>
      <c r="IXR502" s="1"/>
      <c r="IXS502" s="1"/>
      <c r="IXT502" s="1"/>
      <c r="IXU502" s="1"/>
      <c r="IXV502" s="1"/>
      <c r="IXW502" s="1"/>
      <c r="IXX502" s="1"/>
      <c r="IXY502" s="1"/>
      <c r="IXZ502" s="1"/>
      <c r="IYA502" s="1"/>
      <c r="IYB502" s="1"/>
      <c r="IYC502" s="1"/>
      <c r="IYD502" s="1"/>
      <c r="IYE502" s="1"/>
      <c r="IYF502" s="1"/>
      <c r="IYG502" s="1"/>
      <c r="IYH502" s="1"/>
      <c r="IYI502" s="1"/>
      <c r="IYJ502" s="1"/>
      <c r="IYK502" s="1"/>
      <c r="IYL502" s="1"/>
      <c r="IYM502" s="1"/>
      <c r="IYN502" s="1"/>
      <c r="IYO502" s="1"/>
      <c r="IYP502" s="1"/>
      <c r="IYQ502" s="1"/>
      <c r="IYR502" s="1"/>
      <c r="IYS502" s="1"/>
      <c r="IYT502" s="1"/>
      <c r="IYU502" s="1"/>
      <c r="IYV502" s="1"/>
      <c r="IYW502" s="1"/>
      <c r="IYX502" s="1"/>
      <c r="IYY502" s="1"/>
      <c r="IYZ502" s="1"/>
      <c r="IZA502" s="1"/>
      <c r="IZB502" s="1"/>
      <c r="IZC502" s="1"/>
      <c r="IZD502" s="1"/>
      <c r="IZE502" s="1"/>
      <c r="IZF502" s="1"/>
      <c r="IZG502" s="1"/>
      <c r="IZH502" s="1"/>
      <c r="IZI502" s="1"/>
      <c r="IZJ502" s="1"/>
      <c r="IZK502" s="1"/>
      <c r="IZL502" s="1"/>
      <c r="IZM502" s="1"/>
      <c r="IZN502" s="1"/>
      <c r="IZO502" s="1"/>
      <c r="IZP502" s="1"/>
      <c r="IZQ502" s="1"/>
      <c r="IZR502" s="1"/>
      <c r="IZS502" s="1"/>
      <c r="IZT502" s="1"/>
      <c r="IZU502" s="1"/>
      <c r="IZV502" s="1"/>
      <c r="IZW502" s="1"/>
      <c r="IZX502" s="1"/>
      <c r="IZY502" s="1"/>
      <c r="IZZ502" s="1"/>
      <c r="JAA502" s="1"/>
      <c r="JAB502" s="1"/>
      <c r="JAC502" s="1"/>
      <c r="JAD502" s="1"/>
      <c r="JAE502" s="1"/>
      <c r="JAF502" s="1"/>
      <c r="JAG502" s="1"/>
      <c r="JAH502" s="1"/>
      <c r="JAI502" s="1"/>
      <c r="JAJ502" s="1"/>
      <c r="JAK502" s="1"/>
      <c r="JAL502" s="1"/>
      <c r="JAM502" s="1"/>
      <c r="JAN502" s="1"/>
      <c r="JAO502" s="1"/>
      <c r="JAP502" s="1"/>
      <c r="JAQ502" s="1"/>
      <c r="JAR502" s="1"/>
      <c r="JAS502" s="1"/>
      <c r="JAT502" s="1"/>
      <c r="JAU502" s="1"/>
      <c r="JAV502" s="1"/>
      <c r="JAW502" s="1"/>
      <c r="JAX502" s="1"/>
      <c r="JAY502" s="1"/>
      <c r="JAZ502" s="1"/>
      <c r="JBA502" s="1"/>
      <c r="JBB502" s="1"/>
      <c r="JBC502" s="1"/>
      <c r="JBD502" s="1"/>
      <c r="JBE502" s="1"/>
      <c r="JBF502" s="1"/>
      <c r="JBG502" s="1"/>
      <c r="JBH502" s="1"/>
      <c r="JBI502" s="1"/>
      <c r="JBJ502" s="1"/>
      <c r="JBK502" s="1"/>
      <c r="JBL502" s="1"/>
      <c r="JBM502" s="1"/>
      <c r="JBN502" s="1"/>
      <c r="JBO502" s="1"/>
      <c r="JBP502" s="1"/>
      <c r="JBQ502" s="1"/>
      <c r="JBR502" s="1"/>
      <c r="JBS502" s="1"/>
      <c r="JBT502" s="1"/>
      <c r="JBU502" s="1"/>
      <c r="JBV502" s="1"/>
      <c r="JBW502" s="1"/>
      <c r="JBX502" s="1"/>
      <c r="JBY502" s="1"/>
      <c r="JBZ502" s="1"/>
      <c r="JCA502" s="1"/>
      <c r="JCB502" s="1"/>
      <c r="JCC502" s="1"/>
      <c r="JCD502" s="1"/>
      <c r="JCE502" s="1"/>
      <c r="JCF502" s="1"/>
      <c r="JCG502" s="1"/>
      <c r="JCH502" s="1"/>
      <c r="JCI502" s="1"/>
      <c r="JCJ502" s="1"/>
      <c r="JCK502" s="1"/>
      <c r="JCL502" s="1"/>
      <c r="JCM502" s="1"/>
      <c r="JCN502" s="1"/>
      <c r="JCO502" s="1"/>
      <c r="JCP502" s="1"/>
      <c r="JCQ502" s="1"/>
      <c r="JCR502" s="1"/>
      <c r="JCS502" s="1"/>
      <c r="JCT502" s="1"/>
      <c r="JCU502" s="1"/>
      <c r="JCV502" s="1"/>
      <c r="JCW502" s="1"/>
      <c r="JCX502" s="1"/>
      <c r="JCY502" s="1"/>
      <c r="JCZ502" s="1"/>
      <c r="JDA502" s="1"/>
      <c r="JDB502" s="1"/>
      <c r="JDC502" s="1"/>
      <c r="JDD502" s="1"/>
      <c r="JDE502" s="1"/>
      <c r="JDF502" s="1"/>
      <c r="JDG502" s="1"/>
      <c r="JDH502" s="1"/>
      <c r="JDI502" s="1"/>
      <c r="JDJ502" s="1"/>
      <c r="JDK502" s="1"/>
      <c r="JDL502" s="1"/>
      <c r="JDM502" s="1"/>
      <c r="JDN502" s="1"/>
      <c r="JDO502" s="1"/>
      <c r="JDP502" s="1"/>
      <c r="JDQ502" s="1"/>
      <c r="JDR502" s="1"/>
      <c r="JDS502" s="1"/>
      <c r="JDT502" s="1"/>
      <c r="JDU502" s="1"/>
      <c r="JDV502" s="1"/>
      <c r="JDW502" s="1"/>
      <c r="JDX502" s="1"/>
      <c r="JDY502" s="1"/>
      <c r="JDZ502" s="1"/>
      <c r="JEA502" s="1"/>
      <c r="JEB502" s="1"/>
      <c r="JEC502" s="1"/>
      <c r="JED502" s="1"/>
      <c r="JEE502" s="1"/>
      <c r="JEF502" s="1"/>
      <c r="JEG502" s="1"/>
      <c r="JEH502" s="1"/>
      <c r="JEI502" s="1"/>
      <c r="JEJ502" s="1"/>
      <c r="JEK502" s="1"/>
      <c r="JEL502" s="1"/>
      <c r="JEM502" s="1"/>
      <c r="JEN502" s="1"/>
      <c r="JEO502" s="1"/>
      <c r="JEP502" s="1"/>
      <c r="JEQ502" s="1"/>
      <c r="JER502" s="1"/>
      <c r="JES502" s="1"/>
      <c r="JET502" s="1"/>
      <c r="JEU502" s="1"/>
      <c r="JEV502" s="1"/>
      <c r="JEW502" s="1"/>
      <c r="JEX502" s="1"/>
      <c r="JEY502" s="1"/>
      <c r="JEZ502" s="1"/>
      <c r="JFA502" s="1"/>
      <c r="JFB502" s="1"/>
      <c r="JFC502" s="1"/>
      <c r="JFD502" s="1"/>
      <c r="JFE502" s="1"/>
      <c r="JFF502" s="1"/>
      <c r="JFG502" s="1"/>
      <c r="JFH502" s="1"/>
      <c r="JFI502" s="1"/>
      <c r="JFJ502" s="1"/>
      <c r="JFK502" s="1"/>
      <c r="JFL502" s="1"/>
      <c r="JFM502" s="1"/>
      <c r="JFN502" s="1"/>
      <c r="JFO502" s="1"/>
      <c r="JFP502" s="1"/>
      <c r="JFQ502" s="1"/>
      <c r="JFR502" s="1"/>
      <c r="JFS502" s="1"/>
      <c r="JFT502" s="1"/>
      <c r="JFU502" s="1"/>
      <c r="JFV502" s="1"/>
      <c r="JFW502" s="1"/>
      <c r="JFX502" s="1"/>
      <c r="JFY502" s="1"/>
      <c r="JFZ502" s="1"/>
      <c r="JGA502" s="1"/>
      <c r="JGB502" s="1"/>
      <c r="JGC502" s="1"/>
      <c r="JGD502" s="1"/>
      <c r="JGE502" s="1"/>
      <c r="JGF502" s="1"/>
      <c r="JGG502" s="1"/>
      <c r="JGH502" s="1"/>
      <c r="JGI502" s="1"/>
      <c r="JGJ502" s="1"/>
      <c r="JGK502" s="1"/>
      <c r="JGL502" s="1"/>
      <c r="JGM502" s="1"/>
      <c r="JGN502" s="1"/>
      <c r="JGO502" s="1"/>
      <c r="JGP502" s="1"/>
      <c r="JGQ502" s="1"/>
      <c r="JGR502" s="1"/>
      <c r="JGS502" s="1"/>
      <c r="JGT502" s="1"/>
      <c r="JGU502" s="1"/>
      <c r="JGV502" s="1"/>
      <c r="JGW502" s="1"/>
      <c r="JGX502" s="1"/>
      <c r="JGY502" s="1"/>
      <c r="JGZ502" s="1"/>
      <c r="JHA502" s="1"/>
      <c r="JHB502" s="1"/>
      <c r="JHC502" s="1"/>
      <c r="JHD502" s="1"/>
      <c r="JHE502" s="1"/>
      <c r="JHF502" s="1"/>
      <c r="JHG502" s="1"/>
      <c r="JHH502" s="1"/>
      <c r="JHI502" s="1"/>
      <c r="JHJ502" s="1"/>
      <c r="JHK502" s="1"/>
      <c r="JHL502" s="1"/>
      <c r="JHM502" s="1"/>
      <c r="JHN502" s="1"/>
      <c r="JHO502" s="1"/>
      <c r="JHP502" s="1"/>
      <c r="JHQ502" s="1"/>
      <c r="JHR502" s="1"/>
      <c r="JHS502" s="1"/>
      <c r="JHT502" s="1"/>
      <c r="JHU502" s="1"/>
      <c r="JHV502" s="1"/>
      <c r="JHW502" s="1"/>
      <c r="JHX502" s="1"/>
      <c r="JHY502" s="1"/>
      <c r="JHZ502" s="1"/>
      <c r="JIA502" s="1"/>
      <c r="JIB502" s="1"/>
      <c r="JIC502" s="1"/>
      <c r="JID502" s="1"/>
      <c r="JIE502" s="1"/>
      <c r="JIF502" s="1"/>
      <c r="JIG502" s="1"/>
      <c r="JIH502" s="1"/>
      <c r="JII502" s="1"/>
      <c r="JIJ502" s="1"/>
      <c r="JIK502" s="1"/>
      <c r="JIL502" s="1"/>
      <c r="JIM502" s="1"/>
      <c r="JIN502" s="1"/>
      <c r="JIO502" s="1"/>
      <c r="JIP502" s="1"/>
      <c r="JIQ502" s="1"/>
      <c r="JIR502" s="1"/>
      <c r="JIS502" s="1"/>
      <c r="JIT502" s="1"/>
      <c r="JIU502" s="1"/>
      <c r="JIV502" s="1"/>
      <c r="JIW502" s="1"/>
      <c r="JIX502" s="1"/>
      <c r="JIY502" s="1"/>
      <c r="JIZ502" s="1"/>
      <c r="JJA502" s="1"/>
      <c r="JJB502" s="1"/>
      <c r="JJC502" s="1"/>
      <c r="JJD502" s="1"/>
      <c r="JJE502" s="1"/>
      <c r="JJF502" s="1"/>
      <c r="JJG502" s="1"/>
      <c r="JJH502" s="1"/>
      <c r="JJI502" s="1"/>
      <c r="JJJ502" s="1"/>
      <c r="JJK502" s="1"/>
      <c r="JJL502" s="1"/>
      <c r="JJM502" s="1"/>
      <c r="JJN502" s="1"/>
      <c r="JJO502" s="1"/>
      <c r="JJP502" s="1"/>
      <c r="JJQ502" s="1"/>
      <c r="JJR502" s="1"/>
      <c r="JJS502" s="1"/>
      <c r="JJT502" s="1"/>
      <c r="JJU502" s="1"/>
      <c r="JJV502" s="1"/>
      <c r="JJW502" s="1"/>
      <c r="JJX502" s="1"/>
      <c r="JJY502" s="1"/>
      <c r="JJZ502" s="1"/>
      <c r="JKA502" s="1"/>
      <c r="JKB502" s="1"/>
      <c r="JKC502" s="1"/>
      <c r="JKD502" s="1"/>
      <c r="JKE502" s="1"/>
      <c r="JKF502" s="1"/>
      <c r="JKG502" s="1"/>
      <c r="JKH502" s="1"/>
      <c r="JKI502" s="1"/>
      <c r="JKJ502" s="1"/>
      <c r="JKK502" s="1"/>
      <c r="JKL502" s="1"/>
      <c r="JKM502" s="1"/>
      <c r="JKN502" s="1"/>
      <c r="JKO502" s="1"/>
      <c r="JKP502" s="1"/>
      <c r="JKQ502" s="1"/>
      <c r="JKR502" s="1"/>
      <c r="JKS502" s="1"/>
      <c r="JKT502" s="1"/>
      <c r="JKU502" s="1"/>
      <c r="JKV502" s="1"/>
      <c r="JKW502" s="1"/>
      <c r="JKX502" s="1"/>
      <c r="JKY502" s="1"/>
      <c r="JKZ502" s="1"/>
      <c r="JLA502" s="1"/>
      <c r="JLB502" s="1"/>
      <c r="JLC502" s="1"/>
      <c r="JLD502" s="1"/>
      <c r="JLE502" s="1"/>
      <c r="JLF502" s="1"/>
      <c r="JLG502" s="1"/>
      <c r="JLH502" s="1"/>
      <c r="JLI502" s="1"/>
      <c r="JLJ502" s="1"/>
      <c r="JLK502" s="1"/>
      <c r="JLL502" s="1"/>
      <c r="JLM502" s="1"/>
      <c r="JLN502" s="1"/>
      <c r="JLO502" s="1"/>
      <c r="JLP502" s="1"/>
      <c r="JLQ502" s="1"/>
      <c r="JLR502" s="1"/>
      <c r="JLS502" s="1"/>
      <c r="JLT502" s="1"/>
      <c r="JLU502" s="1"/>
      <c r="JLV502" s="1"/>
      <c r="JLW502" s="1"/>
      <c r="JLX502" s="1"/>
      <c r="JLY502" s="1"/>
      <c r="JLZ502" s="1"/>
      <c r="JMA502" s="1"/>
      <c r="JMB502" s="1"/>
      <c r="JMC502" s="1"/>
      <c r="JMD502" s="1"/>
      <c r="JME502" s="1"/>
      <c r="JMF502" s="1"/>
      <c r="JMG502" s="1"/>
      <c r="JMH502" s="1"/>
      <c r="JMI502" s="1"/>
      <c r="JMJ502" s="1"/>
      <c r="JMK502" s="1"/>
      <c r="JML502" s="1"/>
      <c r="JMM502" s="1"/>
      <c r="JMN502" s="1"/>
      <c r="JMO502" s="1"/>
      <c r="JMP502" s="1"/>
      <c r="JMQ502" s="1"/>
      <c r="JMR502" s="1"/>
      <c r="JMS502" s="1"/>
      <c r="JMT502" s="1"/>
      <c r="JMU502" s="1"/>
      <c r="JMV502" s="1"/>
      <c r="JMW502" s="1"/>
      <c r="JMX502" s="1"/>
      <c r="JMY502" s="1"/>
      <c r="JMZ502" s="1"/>
      <c r="JNA502" s="1"/>
      <c r="JNB502" s="1"/>
      <c r="JNC502" s="1"/>
      <c r="JND502" s="1"/>
      <c r="JNE502" s="1"/>
      <c r="JNF502" s="1"/>
      <c r="JNG502" s="1"/>
      <c r="JNH502" s="1"/>
      <c r="JNI502" s="1"/>
      <c r="JNJ502" s="1"/>
      <c r="JNK502" s="1"/>
      <c r="JNL502" s="1"/>
      <c r="JNM502" s="1"/>
      <c r="JNN502" s="1"/>
      <c r="JNO502" s="1"/>
      <c r="JNP502" s="1"/>
      <c r="JNQ502" s="1"/>
      <c r="JNR502" s="1"/>
      <c r="JNS502" s="1"/>
      <c r="JNT502" s="1"/>
      <c r="JNU502" s="1"/>
      <c r="JNV502" s="1"/>
      <c r="JNW502" s="1"/>
      <c r="JNX502" s="1"/>
      <c r="JNY502" s="1"/>
      <c r="JNZ502" s="1"/>
      <c r="JOA502" s="1"/>
      <c r="JOB502" s="1"/>
      <c r="JOC502" s="1"/>
      <c r="JOD502" s="1"/>
      <c r="JOE502" s="1"/>
      <c r="JOF502" s="1"/>
      <c r="JOG502" s="1"/>
      <c r="JOH502" s="1"/>
      <c r="JOI502" s="1"/>
      <c r="JOJ502" s="1"/>
      <c r="JOK502" s="1"/>
      <c r="JOL502" s="1"/>
      <c r="JOM502" s="1"/>
      <c r="JON502" s="1"/>
      <c r="JOO502" s="1"/>
      <c r="JOP502" s="1"/>
      <c r="JOQ502" s="1"/>
      <c r="JOR502" s="1"/>
      <c r="JOS502" s="1"/>
      <c r="JOT502" s="1"/>
      <c r="JOU502" s="1"/>
      <c r="JOV502" s="1"/>
      <c r="JOW502" s="1"/>
      <c r="JOX502" s="1"/>
      <c r="JOY502" s="1"/>
      <c r="JOZ502" s="1"/>
      <c r="JPA502" s="1"/>
      <c r="JPB502" s="1"/>
      <c r="JPC502" s="1"/>
      <c r="JPD502" s="1"/>
      <c r="JPE502" s="1"/>
      <c r="JPF502" s="1"/>
      <c r="JPG502" s="1"/>
      <c r="JPH502" s="1"/>
      <c r="JPI502" s="1"/>
      <c r="JPJ502" s="1"/>
      <c r="JPK502" s="1"/>
      <c r="JPL502" s="1"/>
      <c r="JPM502" s="1"/>
      <c r="JPN502" s="1"/>
      <c r="JPO502" s="1"/>
      <c r="JPP502" s="1"/>
      <c r="JPQ502" s="1"/>
      <c r="JPR502" s="1"/>
      <c r="JPS502" s="1"/>
      <c r="JPT502" s="1"/>
      <c r="JPU502" s="1"/>
      <c r="JPV502" s="1"/>
      <c r="JPW502" s="1"/>
      <c r="JPX502" s="1"/>
      <c r="JPY502" s="1"/>
      <c r="JPZ502" s="1"/>
      <c r="JQA502" s="1"/>
      <c r="JQB502" s="1"/>
      <c r="JQC502" s="1"/>
      <c r="JQD502" s="1"/>
      <c r="JQE502" s="1"/>
      <c r="JQF502" s="1"/>
      <c r="JQG502" s="1"/>
      <c r="JQH502" s="1"/>
      <c r="JQI502" s="1"/>
      <c r="JQJ502" s="1"/>
      <c r="JQK502" s="1"/>
      <c r="JQL502" s="1"/>
      <c r="JQM502" s="1"/>
      <c r="JQN502" s="1"/>
      <c r="JQO502" s="1"/>
      <c r="JQP502" s="1"/>
      <c r="JQQ502" s="1"/>
      <c r="JQR502" s="1"/>
      <c r="JQS502" s="1"/>
      <c r="JQT502" s="1"/>
      <c r="JQU502" s="1"/>
      <c r="JQV502" s="1"/>
      <c r="JQW502" s="1"/>
      <c r="JQX502" s="1"/>
      <c r="JQY502" s="1"/>
      <c r="JQZ502" s="1"/>
      <c r="JRA502" s="1"/>
      <c r="JRB502" s="1"/>
      <c r="JRC502" s="1"/>
      <c r="JRD502" s="1"/>
      <c r="JRE502" s="1"/>
      <c r="JRF502" s="1"/>
      <c r="JRG502" s="1"/>
      <c r="JRH502" s="1"/>
      <c r="JRI502" s="1"/>
      <c r="JRJ502" s="1"/>
      <c r="JRK502" s="1"/>
      <c r="JRL502" s="1"/>
      <c r="JRM502" s="1"/>
      <c r="JRN502" s="1"/>
      <c r="JRO502" s="1"/>
      <c r="JRP502" s="1"/>
      <c r="JRQ502" s="1"/>
      <c r="JRR502" s="1"/>
      <c r="JRS502" s="1"/>
      <c r="JRT502" s="1"/>
      <c r="JRU502" s="1"/>
      <c r="JRV502" s="1"/>
      <c r="JRW502" s="1"/>
      <c r="JRX502" s="1"/>
      <c r="JRY502" s="1"/>
      <c r="JRZ502" s="1"/>
      <c r="JSA502" s="1"/>
      <c r="JSB502" s="1"/>
      <c r="JSC502" s="1"/>
      <c r="JSD502" s="1"/>
      <c r="JSE502" s="1"/>
      <c r="JSF502" s="1"/>
      <c r="JSG502" s="1"/>
      <c r="JSH502" s="1"/>
      <c r="JSI502" s="1"/>
      <c r="JSJ502" s="1"/>
      <c r="JSK502" s="1"/>
      <c r="JSL502" s="1"/>
      <c r="JSM502" s="1"/>
      <c r="JSN502" s="1"/>
      <c r="JSO502" s="1"/>
      <c r="JSP502" s="1"/>
      <c r="JSQ502" s="1"/>
      <c r="JSR502" s="1"/>
      <c r="JSS502" s="1"/>
      <c r="JST502" s="1"/>
      <c r="JSU502" s="1"/>
      <c r="JSV502" s="1"/>
      <c r="JSW502" s="1"/>
      <c r="JSX502" s="1"/>
      <c r="JSY502" s="1"/>
      <c r="JSZ502" s="1"/>
      <c r="JTA502" s="1"/>
      <c r="JTB502" s="1"/>
      <c r="JTC502" s="1"/>
      <c r="JTD502" s="1"/>
      <c r="JTE502" s="1"/>
      <c r="JTF502" s="1"/>
      <c r="JTG502" s="1"/>
      <c r="JTH502" s="1"/>
      <c r="JTI502" s="1"/>
      <c r="JTJ502" s="1"/>
      <c r="JTK502" s="1"/>
      <c r="JTL502" s="1"/>
      <c r="JTM502" s="1"/>
      <c r="JTN502" s="1"/>
      <c r="JTO502" s="1"/>
      <c r="JTP502" s="1"/>
      <c r="JTQ502" s="1"/>
      <c r="JTR502" s="1"/>
      <c r="JTS502" s="1"/>
      <c r="JTT502" s="1"/>
      <c r="JTU502" s="1"/>
      <c r="JTV502" s="1"/>
      <c r="JTW502" s="1"/>
      <c r="JTX502" s="1"/>
      <c r="JTY502" s="1"/>
      <c r="JTZ502" s="1"/>
      <c r="JUA502" s="1"/>
      <c r="JUB502" s="1"/>
      <c r="JUC502" s="1"/>
      <c r="JUD502" s="1"/>
      <c r="JUE502" s="1"/>
      <c r="JUF502" s="1"/>
      <c r="JUG502" s="1"/>
      <c r="JUH502" s="1"/>
      <c r="JUI502" s="1"/>
      <c r="JUJ502" s="1"/>
      <c r="JUK502" s="1"/>
      <c r="JUL502" s="1"/>
      <c r="JUM502" s="1"/>
      <c r="JUN502" s="1"/>
      <c r="JUO502" s="1"/>
      <c r="JUP502" s="1"/>
      <c r="JUQ502" s="1"/>
      <c r="JUR502" s="1"/>
      <c r="JUS502" s="1"/>
      <c r="JUT502" s="1"/>
      <c r="JUU502" s="1"/>
      <c r="JUV502" s="1"/>
      <c r="JUW502" s="1"/>
      <c r="JUX502" s="1"/>
      <c r="JUY502" s="1"/>
      <c r="JUZ502" s="1"/>
      <c r="JVA502" s="1"/>
      <c r="JVB502" s="1"/>
      <c r="JVC502" s="1"/>
      <c r="JVD502" s="1"/>
      <c r="JVE502" s="1"/>
      <c r="JVF502" s="1"/>
      <c r="JVG502" s="1"/>
      <c r="JVH502" s="1"/>
      <c r="JVI502" s="1"/>
      <c r="JVJ502" s="1"/>
      <c r="JVK502" s="1"/>
      <c r="JVL502" s="1"/>
      <c r="JVM502" s="1"/>
      <c r="JVN502" s="1"/>
      <c r="JVO502" s="1"/>
      <c r="JVP502" s="1"/>
      <c r="JVQ502" s="1"/>
      <c r="JVR502" s="1"/>
      <c r="JVS502" s="1"/>
      <c r="JVT502" s="1"/>
      <c r="JVU502" s="1"/>
      <c r="JVV502" s="1"/>
      <c r="JVW502" s="1"/>
      <c r="JVX502" s="1"/>
      <c r="JVY502" s="1"/>
      <c r="JVZ502" s="1"/>
      <c r="JWA502" s="1"/>
      <c r="JWB502" s="1"/>
      <c r="JWC502" s="1"/>
      <c r="JWD502" s="1"/>
      <c r="JWE502" s="1"/>
      <c r="JWF502" s="1"/>
      <c r="JWG502" s="1"/>
      <c r="JWH502" s="1"/>
      <c r="JWI502" s="1"/>
      <c r="JWJ502" s="1"/>
      <c r="JWK502" s="1"/>
      <c r="JWL502" s="1"/>
      <c r="JWM502" s="1"/>
      <c r="JWN502" s="1"/>
      <c r="JWO502" s="1"/>
      <c r="JWP502" s="1"/>
      <c r="JWQ502" s="1"/>
      <c r="JWR502" s="1"/>
      <c r="JWS502" s="1"/>
      <c r="JWT502" s="1"/>
      <c r="JWU502" s="1"/>
      <c r="JWV502" s="1"/>
      <c r="JWW502" s="1"/>
      <c r="JWX502" s="1"/>
      <c r="JWY502" s="1"/>
      <c r="JWZ502" s="1"/>
      <c r="JXA502" s="1"/>
      <c r="JXB502" s="1"/>
      <c r="JXC502" s="1"/>
      <c r="JXD502" s="1"/>
      <c r="JXE502" s="1"/>
      <c r="JXF502" s="1"/>
      <c r="JXG502" s="1"/>
      <c r="JXH502" s="1"/>
      <c r="JXI502" s="1"/>
      <c r="JXJ502" s="1"/>
      <c r="JXK502" s="1"/>
      <c r="JXL502" s="1"/>
      <c r="JXM502" s="1"/>
      <c r="JXN502" s="1"/>
      <c r="JXO502" s="1"/>
      <c r="JXP502" s="1"/>
      <c r="JXQ502" s="1"/>
      <c r="JXR502" s="1"/>
      <c r="JXS502" s="1"/>
      <c r="JXT502" s="1"/>
      <c r="JXU502" s="1"/>
      <c r="JXV502" s="1"/>
      <c r="JXW502" s="1"/>
      <c r="JXX502" s="1"/>
      <c r="JXY502" s="1"/>
      <c r="JXZ502" s="1"/>
      <c r="JYA502" s="1"/>
      <c r="JYB502" s="1"/>
      <c r="JYC502" s="1"/>
      <c r="JYD502" s="1"/>
      <c r="JYE502" s="1"/>
      <c r="JYF502" s="1"/>
      <c r="JYG502" s="1"/>
      <c r="JYH502" s="1"/>
      <c r="JYI502" s="1"/>
      <c r="JYJ502" s="1"/>
      <c r="JYK502" s="1"/>
      <c r="JYL502" s="1"/>
      <c r="JYM502" s="1"/>
      <c r="JYN502" s="1"/>
      <c r="JYO502" s="1"/>
      <c r="JYP502" s="1"/>
      <c r="JYQ502" s="1"/>
      <c r="JYR502" s="1"/>
      <c r="JYS502" s="1"/>
      <c r="JYT502" s="1"/>
      <c r="JYU502" s="1"/>
      <c r="JYV502" s="1"/>
      <c r="JYW502" s="1"/>
      <c r="JYX502" s="1"/>
      <c r="JYY502" s="1"/>
      <c r="JYZ502" s="1"/>
      <c r="JZA502" s="1"/>
      <c r="JZB502" s="1"/>
      <c r="JZC502" s="1"/>
      <c r="JZD502" s="1"/>
      <c r="JZE502" s="1"/>
      <c r="JZF502" s="1"/>
      <c r="JZG502" s="1"/>
      <c r="JZH502" s="1"/>
      <c r="JZI502" s="1"/>
      <c r="JZJ502" s="1"/>
      <c r="JZK502" s="1"/>
      <c r="JZL502" s="1"/>
      <c r="JZM502" s="1"/>
      <c r="JZN502" s="1"/>
      <c r="JZO502" s="1"/>
      <c r="JZP502" s="1"/>
      <c r="JZQ502" s="1"/>
      <c r="JZR502" s="1"/>
      <c r="JZS502" s="1"/>
      <c r="JZT502" s="1"/>
      <c r="JZU502" s="1"/>
      <c r="JZV502" s="1"/>
      <c r="JZW502" s="1"/>
      <c r="JZX502" s="1"/>
      <c r="JZY502" s="1"/>
      <c r="JZZ502" s="1"/>
      <c r="KAA502" s="1"/>
      <c r="KAB502" s="1"/>
      <c r="KAC502" s="1"/>
      <c r="KAD502" s="1"/>
      <c r="KAE502" s="1"/>
      <c r="KAF502" s="1"/>
      <c r="KAG502" s="1"/>
      <c r="KAH502" s="1"/>
      <c r="KAI502" s="1"/>
      <c r="KAJ502" s="1"/>
      <c r="KAK502" s="1"/>
      <c r="KAL502" s="1"/>
      <c r="KAM502" s="1"/>
      <c r="KAN502" s="1"/>
      <c r="KAO502" s="1"/>
      <c r="KAP502" s="1"/>
      <c r="KAQ502" s="1"/>
      <c r="KAR502" s="1"/>
      <c r="KAS502" s="1"/>
      <c r="KAT502" s="1"/>
      <c r="KAU502" s="1"/>
      <c r="KAV502" s="1"/>
      <c r="KAW502" s="1"/>
      <c r="KAX502" s="1"/>
      <c r="KAY502" s="1"/>
      <c r="KAZ502" s="1"/>
      <c r="KBA502" s="1"/>
      <c r="KBB502" s="1"/>
      <c r="KBC502" s="1"/>
      <c r="KBD502" s="1"/>
      <c r="KBE502" s="1"/>
      <c r="KBF502" s="1"/>
      <c r="KBG502" s="1"/>
      <c r="KBH502" s="1"/>
      <c r="KBI502" s="1"/>
      <c r="KBJ502" s="1"/>
      <c r="KBK502" s="1"/>
      <c r="KBL502" s="1"/>
      <c r="KBM502" s="1"/>
      <c r="KBN502" s="1"/>
      <c r="KBO502" s="1"/>
      <c r="KBP502" s="1"/>
      <c r="KBQ502" s="1"/>
      <c r="KBR502" s="1"/>
      <c r="KBS502" s="1"/>
      <c r="KBT502" s="1"/>
      <c r="KBU502" s="1"/>
      <c r="KBV502" s="1"/>
      <c r="KBW502" s="1"/>
      <c r="KBX502" s="1"/>
      <c r="KBY502" s="1"/>
      <c r="KBZ502" s="1"/>
      <c r="KCA502" s="1"/>
      <c r="KCB502" s="1"/>
      <c r="KCC502" s="1"/>
      <c r="KCD502" s="1"/>
      <c r="KCE502" s="1"/>
      <c r="KCF502" s="1"/>
      <c r="KCG502" s="1"/>
      <c r="KCH502" s="1"/>
      <c r="KCI502" s="1"/>
      <c r="KCJ502" s="1"/>
      <c r="KCK502" s="1"/>
      <c r="KCL502" s="1"/>
      <c r="KCM502" s="1"/>
      <c r="KCN502" s="1"/>
      <c r="KCO502" s="1"/>
      <c r="KCP502" s="1"/>
      <c r="KCQ502" s="1"/>
      <c r="KCR502" s="1"/>
      <c r="KCS502" s="1"/>
      <c r="KCT502" s="1"/>
      <c r="KCU502" s="1"/>
      <c r="KCV502" s="1"/>
      <c r="KCW502" s="1"/>
      <c r="KCX502" s="1"/>
      <c r="KCY502" s="1"/>
      <c r="KCZ502" s="1"/>
      <c r="KDA502" s="1"/>
      <c r="KDB502" s="1"/>
      <c r="KDC502" s="1"/>
      <c r="KDD502" s="1"/>
      <c r="KDE502" s="1"/>
      <c r="KDF502" s="1"/>
      <c r="KDG502" s="1"/>
      <c r="KDH502" s="1"/>
      <c r="KDI502" s="1"/>
      <c r="KDJ502" s="1"/>
      <c r="KDK502" s="1"/>
      <c r="KDL502" s="1"/>
      <c r="KDM502" s="1"/>
      <c r="KDN502" s="1"/>
      <c r="KDO502" s="1"/>
      <c r="KDP502" s="1"/>
      <c r="KDQ502" s="1"/>
      <c r="KDR502" s="1"/>
      <c r="KDS502" s="1"/>
      <c r="KDT502" s="1"/>
      <c r="KDU502" s="1"/>
      <c r="KDV502" s="1"/>
      <c r="KDW502" s="1"/>
      <c r="KDX502" s="1"/>
      <c r="KDY502" s="1"/>
      <c r="KDZ502" s="1"/>
      <c r="KEA502" s="1"/>
      <c r="KEB502" s="1"/>
      <c r="KEC502" s="1"/>
      <c r="KED502" s="1"/>
      <c r="KEE502" s="1"/>
      <c r="KEF502" s="1"/>
      <c r="KEG502" s="1"/>
      <c r="KEH502" s="1"/>
      <c r="KEI502" s="1"/>
      <c r="KEJ502" s="1"/>
      <c r="KEK502" s="1"/>
      <c r="KEL502" s="1"/>
      <c r="KEM502" s="1"/>
      <c r="KEN502" s="1"/>
      <c r="KEO502" s="1"/>
      <c r="KEP502" s="1"/>
      <c r="KEQ502" s="1"/>
      <c r="KER502" s="1"/>
      <c r="KES502" s="1"/>
      <c r="KET502" s="1"/>
      <c r="KEU502" s="1"/>
      <c r="KEV502" s="1"/>
      <c r="KEW502" s="1"/>
      <c r="KEX502" s="1"/>
      <c r="KEY502" s="1"/>
      <c r="KEZ502" s="1"/>
      <c r="KFA502" s="1"/>
      <c r="KFB502" s="1"/>
      <c r="KFC502" s="1"/>
      <c r="KFD502" s="1"/>
      <c r="KFE502" s="1"/>
      <c r="KFF502" s="1"/>
      <c r="KFG502" s="1"/>
      <c r="KFH502" s="1"/>
      <c r="KFI502" s="1"/>
      <c r="KFJ502" s="1"/>
      <c r="KFK502" s="1"/>
      <c r="KFL502" s="1"/>
      <c r="KFM502" s="1"/>
      <c r="KFN502" s="1"/>
      <c r="KFO502" s="1"/>
      <c r="KFP502" s="1"/>
      <c r="KFQ502" s="1"/>
      <c r="KFR502" s="1"/>
      <c r="KFS502" s="1"/>
      <c r="KFT502" s="1"/>
      <c r="KFU502" s="1"/>
      <c r="KFV502" s="1"/>
      <c r="KFW502" s="1"/>
      <c r="KFX502" s="1"/>
      <c r="KFY502" s="1"/>
      <c r="KFZ502" s="1"/>
      <c r="KGA502" s="1"/>
      <c r="KGB502" s="1"/>
      <c r="KGC502" s="1"/>
      <c r="KGD502" s="1"/>
      <c r="KGE502" s="1"/>
      <c r="KGF502" s="1"/>
      <c r="KGG502" s="1"/>
      <c r="KGH502" s="1"/>
      <c r="KGI502" s="1"/>
      <c r="KGJ502" s="1"/>
      <c r="KGK502" s="1"/>
      <c r="KGL502" s="1"/>
      <c r="KGM502" s="1"/>
      <c r="KGN502" s="1"/>
      <c r="KGO502" s="1"/>
      <c r="KGP502" s="1"/>
      <c r="KGQ502" s="1"/>
      <c r="KGR502" s="1"/>
      <c r="KGS502" s="1"/>
      <c r="KGT502" s="1"/>
      <c r="KGU502" s="1"/>
      <c r="KGV502" s="1"/>
      <c r="KGW502" s="1"/>
      <c r="KGX502" s="1"/>
      <c r="KGY502" s="1"/>
      <c r="KGZ502" s="1"/>
      <c r="KHA502" s="1"/>
      <c r="KHB502" s="1"/>
      <c r="KHC502" s="1"/>
      <c r="KHD502" s="1"/>
      <c r="KHE502" s="1"/>
      <c r="KHF502" s="1"/>
      <c r="KHG502" s="1"/>
      <c r="KHH502" s="1"/>
      <c r="KHI502" s="1"/>
      <c r="KHJ502" s="1"/>
      <c r="KHK502" s="1"/>
      <c r="KHL502" s="1"/>
      <c r="KHM502" s="1"/>
      <c r="KHN502" s="1"/>
      <c r="KHO502" s="1"/>
      <c r="KHP502" s="1"/>
      <c r="KHQ502" s="1"/>
      <c r="KHR502" s="1"/>
      <c r="KHS502" s="1"/>
      <c r="KHT502" s="1"/>
      <c r="KHU502" s="1"/>
      <c r="KHV502" s="1"/>
      <c r="KHW502" s="1"/>
      <c r="KHX502" s="1"/>
      <c r="KHY502" s="1"/>
      <c r="KHZ502" s="1"/>
      <c r="KIA502" s="1"/>
      <c r="KIB502" s="1"/>
      <c r="KIC502" s="1"/>
      <c r="KID502" s="1"/>
      <c r="KIE502" s="1"/>
      <c r="KIF502" s="1"/>
      <c r="KIG502" s="1"/>
      <c r="KIH502" s="1"/>
      <c r="KII502" s="1"/>
      <c r="KIJ502" s="1"/>
      <c r="KIK502" s="1"/>
      <c r="KIL502" s="1"/>
      <c r="KIM502" s="1"/>
      <c r="KIN502" s="1"/>
      <c r="KIO502" s="1"/>
      <c r="KIP502" s="1"/>
      <c r="KIQ502" s="1"/>
      <c r="KIR502" s="1"/>
      <c r="KIS502" s="1"/>
      <c r="KIT502" s="1"/>
      <c r="KIU502" s="1"/>
      <c r="KIV502" s="1"/>
      <c r="KIW502" s="1"/>
      <c r="KIX502" s="1"/>
      <c r="KIY502" s="1"/>
      <c r="KIZ502" s="1"/>
      <c r="KJA502" s="1"/>
      <c r="KJB502" s="1"/>
      <c r="KJC502" s="1"/>
      <c r="KJD502" s="1"/>
      <c r="KJE502" s="1"/>
      <c r="KJF502" s="1"/>
      <c r="KJG502" s="1"/>
      <c r="KJH502" s="1"/>
      <c r="KJI502" s="1"/>
      <c r="KJJ502" s="1"/>
      <c r="KJK502" s="1"/>
      <c r="KJL502" s="1"/>
      <c r="KJM502" s="1"/>
      <c r="KJN502" s="1"/>
      <c r="KJO502" s="1"/>
      <c r="KJP502" s="1"/>
      <c r="KJQ502" s="1"/>
      <c r="KJR502" s="1"/>
      <c r="KJS502" s="1"/>
      <c r="KJT502" s="1"/>
      <c r="KJU502" s="1"/>
      <c r="KJV502" s="1"/>
      <c r="KJW502" s="1"/>
      <c r="KJX502" s="1"/>
      <c r="KJY502" s="1"/>
      <c r="KJZ502" s="1"/>
      <c r="KKA502" s="1"/>
      <c r="KKB502" s="1"/>
      <c r="KKC502" s="1"/>
      <c r="KKD502" s="1"/>
      <c r="KKE502" s="1"/>
      <c r="KKF502" s="1"/>
      <c r="KKG502" s="1"/>
      <c r="KKH502" s="1"/>
      <c r="KKI502" s="1"/>
      <c r="KKJ502" s="1"/>
      <c r="KKK502" s="1"/>
      <c r="KKL502" s="1"/>
      <c r="KKM502" s="1"/>
      <c r="KKN502" s="1"/>
      <c r="KKO502" s="1"/>
      <c r="KKP502" s="1"/>
      <c r="KKQ502" s="1"/>
      <c r="KKR502" s="1"/>
      <c r="KKS502" s="1"/>
      <c r="KKT502" s="1"/>
      <c r="KKU502" s="1"/>
      <c r="KKV502" s="1"/>
      <c r="KKW502" s="1"/>
      <c r="KKX502" s="1"/>
      <c r="KKY502" s="1"/>
      <c r="KKZ502" s="1"/>
      <c r="KLA502" s="1"/>
      <c r="KLB502" s="1"/>
      <c r="KLC502" s="1"/>
      <c r="KLD502" s="1"/>
      <c r="KLE502" s="1"/>
      <c r="KLF502" s="1"/>
      <c r="KLG502" s="1"/>
      <c r="KLH502" s="1"/>
      <c r="KLI502" s="1"/>
      <c r="KLJ502" s="1"/>
      <c r="KLK502" s="1"/>
      <c r="KLL502" s="1"/>
      <c r="KLM502" s="1"/>
      <c r="KLN502" s="1"/>
      <c r="KLO502" s="1"/>
      <c r="KLP502" s="1"/>
      <c r="KLQ502" s="1"/>
      <c r="KLR502" s="1"/>
      <c r="KLS502" s="1"/>
      <c r="KLT502" s="1"/>
      <c r="KLU502" s="1"/>
      <c r="KLV502" s="1"/>
      <c r="KLW502" s="1"/>
      <c r="KLX502" s="1"/>
      <c r="KLY502" s="1"/>
      <c r="KLZ502" s="1"/>
      <c r="KMA502" s="1"/>
      <c r="KMB502" s="1"/>
      <c r="KMC502" s="1"/>
      <c r="KMD502" s="1"/>
      <c r="KME502" s="1"/>
      <c r="KMF502" s="1"/>
      <c r="KMG502" s="1"/>
      <c r="KMH502" s="1"/>
      <c r="KMI502" s="1"/>
      <c r="KMJ502" s="1"/>
      <c r="KMK502" s="1"/>
      <c r="KML502" s="1"/>
      <c r="KMM502" s="1"/>
      <c r="KMN502" s="1"/>
      <c r="KMO502" s="1"/>
      <c r="KMP502" s="1"/>
      <c r="KMQ502" s="1"/>
      <c r="KMR502" s="1"/>
      <c r="KMS502" s="1"/>
      <c r="KMT502" s="1"/>
      <c r="KMU502" s="1"/>
      <c r="KMV502" s="1"/>
      <c r="KMW502" s="1"/>
      <c r="KMX502" s="1"/>
      <c r="KMY502" s="1"/>
      <c r="KMZ502" s="1"/>
      <c r="KNA502" s="1"/>
      <c r="KNB502" s="1"/>
      <c r="KNC502" s="1"/>
      <c r="KND502" s="1"/>
      <c r="KNE502" s="1"/>
      <c r="KNF502" s="1"/>
      <c r="KNG502" s="1"/>
      <c r="KNH502" s="1"/>
      <c r="KNI502" s="1"/>
      <c r="KNJ502" s="1"/>
      <c r="KNK502" s="1"/>
      <c r="KNL502" s="1"/>
      <c r="KNM502" s="1"/>
      <c r="KNN502" s="1"/>
      <c r="KNO502" s="1"/>
      <c r="KNP502" s="1"/>
      <c r="KNQ502" s="1"/>
      <c r="KNR502" s="1"/>
      <c r="KNS502" s="1"/>
      <c r="KNT502" s="1"/>
      <c r="KNU502" s="1"/>
      <c r="KNV502" s="1"/>
      <c r="KNW502" s="1"/>
      <c r="KNX502" s="1"/>
      <c r="KNY502" s="1"/>
      <c r="KNZ502" s="1"/>
      <c r="KOA502" s="1"/>
      <c r="KOB502" s="1"/>
      <c r="KOC502" s="1"/>
      <c r="KOD502" s="1"/>
      <c r="KOE502" s="1"/>
      <c r="KOF502" s="1"/>
      <c r="KOG502" s="1"/>
      <c r="KOH502" s="1"/>
      <c r="KOI502" s="1"/>
      <c r="KOJ502" s="1"/>
      <c r="KOK502" s="1"/>
      <c r="KOL502" s="1"/>
      <c r="KOM502" s="1"/>
      <c r="KON502" s="1"/>
      <c r="KOO502" s="1"/>
      <c r="KOP502" s="1"/>
      <c r="KOQ502" s="1"/>
      <c r="KOR502" s="1"/>
      <c r="KOS502" s="1"/>
      <c r="KOT502" s="1"/>
      <c r="KOU502" s="1"/>
      <c r="KOV502" s="1"/>
      <c r="KOW502" s="1"/>
      <c r="KOX502" s="1"/>
      <c r="KOY502" s="1"/>
      <c r="KOZ502" s="1"/>
      <c r="KPA502" s="1"/>
      <c r="KPB502" s="1"/>
      <c r="KPC502" s="1"/>
      <c r="KPD502" s="1"/>
      <c r="KPE502" s="1"/>
      <c r="KPF502" s="1"/>
      <c r="KPG502" s="1"/>
      <c r="KPH502" s="1"/>
      <c r="KPI502" s="1"/>
      <c r="KPJ502" s="1"/>
      <c r="KPK502" s="1"/>
      <c r="KPL502" s="1"/>
      <c r="KPM502" s="1"/>
      <c r="KPN502" s="1"/>
      <c r="KPO502" s="1"/>
      <c r="KPP502" s="1"/>
      <c r="KPQ502" s="1"/>
      <c r="KPR502" s="1"/>
      <c r="KPS502" s="1"/>
      <c r="KPT502" s="1"/>
      <c r="KPU502" s="1"/>
      <c r="KPV502" s="1"/>
      <c r="KPW502" s="1"/>
      <c r="KPX502" s="1"/>
      <c r="KPY502" s="1"/>
      <c r="KPZ502" s="1"/>
      <c r="KQA502" s="1"/>
      <c r="KQB502" s="1"/>
      <c r="KQC502" s="1"/>
      <c r="KQD502" s="1"/>
      <c r="KQE502" s="1"/>
      <c r="KQF502" s="1"/>
      <c r="KQG502" s="1"/>
      <c r="KQH502" s="1"/>
      <c r="KQI502" s="1"/>
      <c r="KQJ502" s="1"/>
      <c r="KQK502" s="1"/>
      <c r="KQL502" s="1"/>
      <c r="KQM502" s="1"/>
      <c r="KQN502" s="1"/>
      <c r="KQO502" s="1"/>
      <c r="KQP502" s="1"/>
      <c r="KQQ502" s="1"/>
      <c r="KQR502" s="1"/>
      <c r="KQS502" s="1"/>
      <c r="KQT502" s="1"/>
      <c r="KQU502" s="1"/>
      <c r="KQV502" s="1"/>
      <c r="KQW502" s="1"/>
      <c r="KQX502" s="1"/>
      <c r="KQY502" s="1"/>
      <c r="KQZ502" s="1"/>
      <c r="KRA502" s="1"/>
      <c r="KRB502" s="1"/>
      <c r="KRC502" s="1"/>
      <c r="KRD502" s="1"/>
      <c r="KRE502" s="1"/>
      <c r="KRF502" s="1"/>
      <c r="KRG502" s="1"/>
      <c r="KRH502" s="1"/>
      <c r="KRI502" s="1"/>
      <c r="KRJ502" s="1"/>
      <c r="KRK502" s="1"/>
      <c r="KRL502" s="1"/>
      <c r="KRM502" s="1"/>
      <c r="KRN502" s="1"/>
      <c r="KRO502" s="1"/>
      <c r="KRP502" s="1"/>
      <c r="KRQ502" s="1"/>
      <c r="KRR502" s="1"/>
      <c r="KRS502" s="1"/>
      <c r="KRT502" s="1"/>
      <c r="KRU502" s="1"/>
      <c r="KRV502" s="1"/>
      <c r="KRW502" s="1"/>
      <c r="KRX502" s="1"/>
      <c r="KRY502" s="1"/>
      <c r="KRZ502" s="1"/>
      <c r="KSA502" s="1"/>
      <c r="KSB502" s="1"/>
      <c r="KSC502" s="1"/>
      <c r="KSD502" s="1"/>
      <c r="KSE502" s="1"/>
      <c r="KSF502" s="1"/>
      <c r="KSG502" s="1"/>
      <c r="KSH502" s="1"/>
      <c r="KSI502" s="1"/>
      <c r="KSJ502" s="1"/>
      <c r="KSK502" s="1"/>
      <c r="KSL502" s="1"/>
      <c r="KSM502" s="1"/>
      <c r="KSN502" s="1"/>
      <c r="KSO502" s="1"/>
      <c r="KSP502" s="1"/>
      <c r="KSQ502" s="1"/>
      <c r="KSR502" s="1"/>
      <c r="KSS502" s="1"/>
      <c r="KST502" s="1"/>
      <c r="KSU502" s="1"/>
      <c r="KSV502" s="1"/>
      <c r="KSW502" s="1"/>
      <c r="KSX502" s="1"/>
      <c r="KSY502" s="1"/>
      <c r="KSZ502" s="1"/>
      <c r="KTA502" s="1"/>
      <c r="KTB502" s="1"/>
      <c r="KTC502" s="1"/>
      <c r="KTD502" s="1"/>
      <c r="KTE502" s="1"/>
      <c r="KTF502" s="1"/>
      <c r="KTG502" s="1"/>
      <c r="KTH502" s="1"/>
      <c r="KTI502" s="1"/>
      <c r="KTJ502" s="1"/>
      <c r="KTK502" s="1"/>
      <c r="KTL502" s="1"/>
      <c r="KTM502" s="1"/>
      <c r="KTN502" s="1"/>
      <c r="KTO502" s="1"/>
      <c r="KTP502" s="1"/>
      <c r="KTQ502" s="1"/>
      <c r="KTR502" s="1"/>
      <c r="KTS502" s="1"/>
      <c r="KTT502" s="1"/>
      <c r="KTU502" s="1"/>
      <c r="KTV502" s="1"/>
      <c r="KTW502" s="1"/>
      <c r="KTX502" s="1"/>
      <c r="KTY502" s="1"/>
      <c r="KTZ502" s="1"/>
      <c r="KUA502" s="1"/>
      <c r="KUB502" s="1"/>
      <c r="KUC502" s="1"/>
      <c r="KUD502" s="1"/>
      <c r="KUE502" s="1"/>
      <c r="KUF502" s="1"/>
      <c r="KUG502" s="1"/>
      <c r="KUH502" s="1"/>
      <c r="KUI502" s="1"/>
      <c r="KUJ502" s="1"/>
      <c r="KUK502" s="1"/>
      <c r="KUL502" s="1"/>
      <c r="KUM502" s="1"/>
      <c r="KUN502" s="1"/>
      <c r="KUO502" s="1"/>
      <c r="KUP502" s="1"/>
      <c r="KUQ502" s="1"/>
      <c r="KUR502" s="1"/>
      <c r="KUS502" s="1"/>
      <c r="KUT502" s="1"/>
      <c r="KUU502" s="1"/>
      <c r="KUV502" s="1"/>
      <c r="KUW502" s="1"/>
      <c r="KUX502" s="1"/>
      <c r="KUY502" s="1"/>
      <c r="KUZ502" s="1"/>
      <c r="KVA502" s="1"/>
      <c r="KVB502" s="1"/>
      <c r="KVC502" s="1"/>
      <c r="KVD502" s="1"/>
      <c r="KVE502" s="1"/>
      <c r="KVF502" s="1"/>
      <c r="KVG502" s="1"/>
      <c r="KVH502" s="1"/>
      <c r="KVI502" s="1"/>
      <c r="KVJ502" s="1"/>
      <c r="KVK502" s="1"/>
      <c r="KVL502" s="1"/>
      <c r="KVM502" s="1"/>
      <c r="KVN502" s="1"/>
      <c r="KVO502" s="1"/>
      <c r="KVP502" s="1"/>
      <c r="KVQ502" s="1"/>
      <c r="KVR502" s="1"/>
      <c r="KVS502" s="1"/>
      <c r="KVT502" s="1"/>
      <c r="KVU502" s="1"/>
      <c r="KVV502" s="1"/>
      <c r="KVW502" s="1"/>
      <c r="KVX502" s="1"/>
      <c r="KVY502" s="1"/>
      <c r="KVZ502" s="1"/>
      <c r="KWA502" s="1"/>
      <c r="KWB502" s="1"/>
      <c r="KWC502" s="1"/>
      <c r="KWD502" s="1"/>
      <c r="KWE502" s="1"/>
      <c r="KWF502" s="1"/>
      <c r="KWG502" s="1"/>
      <c r="KWH502" s="1"/>
      <c r="KWI502" s="1"/>
      <c r="KWJ502" s="1"/>
      <c r="KWK502" s="1"/>
      <c r="KWL502" s="1"/>
      <c r="KWM502" s="1"/>
      <c r="KWN502" s="1"/>
      <c r="KWO502" s="1"/>
      <c r="KWP502" s="1"/>
      <c r="KWQ502" s="1"/>
      <c r="KWR502" s="1"/>
      <c r="KWS502" s="1"/>
      <c r="KWT502" s="1"/>
      <c r="KWU502" s="1"/>
      <c r="KWV502" s="1"/>
      <c r="KWW502" s="1"/>
      <c r="KWX502" s="1"/>
      <c r="KWY502" s="1"/>
      <c r="KWZ502" s="1"/>
      <c r="KXA502" s="1"/>
      <c r="KXB502" s="1"/>
      <c r="KXC502" s="1"/>
      <c r="KXD502" s="1"/>
      <c r="KXE502" s="1"/>
      <c r="KXF502" s="1"/>
      <c r="KXG502" s="1"/>
      <c r="KXH502" s="1"/>
      <c r="KXI502" s="1"/>
      <c r="KXJ502" s="1"/>
      <c r="KXK502" s="1"/>
      <c r="KXL502" s="1"/>
      <c r="KXM502" s="1"/>
      <c r="KXN502" s="1"/>
      <c r="KXO502" s="1"/>
      <c r="KXP502" s="1"/>
      <c r="KXQ502" s="1"/>
      <c r="KXR502" s="1"/>
      <c r="KXS502" s="1"/>
      <c r="KXT502" s="1"/>
      <c r="KXU502" s="1"/>
      <c r="KXV502" s="1"/>
      <c r="KXW502" s="1"/>
      <c r="KXX502" s="1"/>
      <c r="KXY502" s="1"/>
      <c r="KXZ502" s="1"/>
      <c r="KYA502" s="1"/>
      <c r="KYB502" s="1"/>
      <c r="KYC502" s="1"/>
      <c r="KYD502" s="1"/>
      <c r="KYE502" s="1"/>
      <c r="KYF502" s="1"/>
      <c r="KYG502" s="1"/>
      <c r="KYH502" s="1"/>
      <c r="KYI502" s="1"/>
      <c r="KYJ502" s="1"/>
      <c r="KYK502" s="1"/>
      <c r="KYL502" s="1"/>
      <c r="KYM502" s="1"/>
      <c r="KYN502" s="1"/>
      <c r="KYO502" s="1"/>
      <c r="KYP502" s="1"/>
      <c r="KYQ502" s="1"/>
      <c r="KYR502" s="1"/>
      <c r="KYS502" s="1"/>
      <c r="KYT502" s="1"/>
      <c r="KYU502" s="1"/>
      <c r="KYV502" s="1"/>
      <c r="KYW502" s="1"/>
      <c r="KYX502" s="1"/>
      <c r="KYY502" s="1"/>
      <c r="KYZ502" s="1"/>
      <c r="KZA502" s="1"/>
      <c r="KZB502" s="1"/>
      <c r="KZC502" s="1"/>
      <c r="KZD502" s="1"/>
      <c r="KZE502" s="1"/>
      <c r="KZF502" s="1"/>
      <c r="KZG502" s="1"/>
      <c r="KZH502" s="1"/>
      <c r="KZI502" s="1"/>
      <c r="KZJ502" s="1"/>
      <c r="KZK502" s="1"/>
      <c r="KZL502" s="1"/>
      <c r="KZM502" s="1"/>
      <c r="KZN502" s="1"/>
      <c r="KZO502" s="1"/>
      <c r="KZP502" s="1"/>
      <c r="KZQ502" s="1"/>
      <c r="KZR502" s="1"/>
      <c r="KZS502" s="1"/>
      <c r="KZT502" s="1"/>
      <c r="KZU502" s="1"/>
      <c r="KZV502" s="1"/>
      <c r="KZW502" s="1"/>
      <c r="KZX502" s="1"/>
      <c r="KZY502" s="1"/>
      <c r="KZZ502" s="1"/>
      <c r="LAA502" s="1"/>
      <c r="LAB502" s="1"/>
      <c r="LAC502" s="1"/>
      <c r="LAD502" s="1"/>
      <c r="LAE502" s="1"/>
      <c r="LAF502" s="1"/>
      <c r="LAG502" s="1"/>
      <c r="LAH502" s="1"/>
      <c r="LAI502" s="1"/>
      <c r="LAJ502" s="1"/>
      <c r="LAK502" s="1"/>
      <c r="LAL502" s="1"/>
      <c r="LAM502" s="1"/>
      <c r="LAN502" s="1"/>
      <c r="LAO502" s="1"/>
      <c r="LAP502" s="1"/>
      <c r="LAQ502" s="1"/>
      <c r="LAR502" s="1"/>
      <c r="LAS502" s="1"/>
      <c r="LAT502" s="1"/>
      <c r="LAU502" s="1"/>
      <c r="LAV502" s="1"/>
      <c r="LAW502" s="1"/>
      <c r="LAX502" s="1"/>
      <c r="LAY502" s="1"/>
      <c r="LAZ502" s="1"/>
      <c r="LBA502" s="1"/>
      <c r="LBB502" s="1"/>
      <c r="LBC502" s="1"/>
      <c r="LBD502" s="1"/>
      <c r="LBE502" s="1"/>
      <c r="LBF502" s="1"/>
      <c r="LBG502" s="1"/>
      <c r="LBH502" s="1"/>
      <c r="LBI502" s="1"/>
      <c r="LBJ502" s="1"/>
      <c r="LBK502" s="1"/>
      <c r="LBL502" s="1"/>
      <c r="LBM502" s="1"/>
      <c r="LBN502" s="1"/>
      <c r="LBO502" s="1"/>
      <c r="LBP502" s="1"/>
      <c r="LBQ502" s="1"/>
      <c r="LBR502" s="1"/>
      <c r="LBS502" s="1"/>
      <c r="LBT502" s="1"/>
      <c r="LBU502" s="1"/>
      <c r="LBV502" s="1"/>
      <c r="LBW502" s="1"/>
      <c r="LBX502" s="1"/>
      <c r="LBY502" s="1"/>
      <c r="LBZ502" s="1"/>
      <c r="LCA502" s="1"/>
      <c r="LCB502" s="1"/>
      <c r="LCC502" s="1"/>
      <c r="LCD502" s="1"/>
      <c r="LCE502" s="1"/>
      <c r="LCF502" s="1"/>
      <c r="LCG502" s="1"/>
      <c r="LCH502" s="1"/>
      <c r="LCI502" s="1"/>
      <c r="LCJ502" s="1"/>
      <c r="LCK502" s="1"/>
      <c r="LCL502" s="1"/>
      <c r="LCM502" s="1"/>
      <c r="LCN502" s="1"/>
      <c r="LCO502" s="1"/>
      <c r="LCP502" s="1"/>
      <c r="LCQ502" s="1"/>
      <c r="LCR502" s="1"/>
      <c r="LCS502" s="1"/>
      <c r="LCT502" s="1"/>
      <c r="LCU502" s="1"/>
      <c r="LCV502" s="1"/>
      <c r="LCW502" s="1"/>
      <c r="LCX502" s="1"/>
      <c r="LCY502" s="1"/>
      <c r="LCZ502" s="1"/>
      <c r="LDA502" s="1"/>
      <c r="LDB502" s="1"/>
      <c r="LDC502" s="1"/>
      <c r="LDD502" s="1"/>
      <c r="LDE502" s="1"/>
      <c r="LDF502" s="1"/>
      <c r="LDG502" s="1"/>
      <c r="LDH502" s="1"/>
      <c r="LDI502" s="1"/>
      <c r="LDJ502" s="1"/>
      <c r="LDK502" s="1"/>
      <c r="LDL502" s="1"/>
      <c r="LDM502" s="1"/>
      <c r="LDN502" s="1"/>
      <c r="LDO502" s="1"/>
      <c r="LDP502" s="1"/>
      <c r="LDQ502" s="1"/>
      <c r="LDR502" s="1"/>
      <c r="LDS502" s="1"/>
      <c r="LDT502" s="1"/>
      <c r="LDU502" s="1"/>
      <c r="LDV502" s="1"/>
      <c r="LDW502" s="1"/>
      <c r="LDX502" s="1"/>
      <c r="LDY502" s="1"/>
      <c r="LDZ502" s="1"/>
      <c r="LEA502" s="1"/>
      <c r="LEB502" s="1"/>
      <c r="LEC502" s="1"/>
      <c r="LED502" s="1"/>
      <c r="LEE502" s="1"/>
      <c r="LEF502" s="1"/>
      <c r="LEG502" s="1"/>
      <c r="LEH502" s="1"/>
      <c r="LEI502" s="1"/>
      <c r="LEJ502" s="1"/>
      <c r="LEK502" s="1"/>
      <c r="LEL502" s="1"/>
      <c r="LEM502" s="1"/>
      <c r="LEN502" s="1"/>
      <c r="LEO502" s="1"/>
      <c r="LEP502" s="1"/>
      <c r="LEQ502" s="1"/>
      <c r="LER502" s="1"/>
      <c r="LES502" s="1"/>
      <c r="LET502" s="1"/>
      <c r="LEU502" s="1"/>
      <c r="LEV502" s="1"/>
      <c r="LEW502" s="1"/>
      <c r="LEX502" s="1"/>
      <c r="LEY502" s="1"/>
      <c r="LEZ502" s="1"/>
      <c r="LFA502" s="1"/>
      <c r="LFB502" s="1"/>
      <c r="LFC502" s="1"/>
      <c r="LFD502" s="1"/>
      <c r="LFE502" s="1"/>
      <c r="LFF502" s="1"/>
      <c r="LFG502" s="1"/>
      <c r="LFH502" s="1"/>
      <c r="LFI502" s="1"/>
      <c r="LFJ502" s="1"/>
      <c r="LFK502" s="1"/>
      <c r="LFL502" s="1"/>
      <c r="LFM502" s="1"/>
      <c r="LFN502" s="1"/>
      <c r="LFO502" s="1"/>
      <c r="LFP502" s="1"/>
      <c r="LFQ502" s="1"/>
      <c r="LFR502" s="1"/>
      <c r="LFS502" s="1"/>
      <c r="LFT502" s="1"/>
      <c r="LFU502" s="1"/>
      <c r="LFV502" s="1"/>
      <c r="LFW502" s="1"/>
      <c r="LFX502" s="1"/>
      <c r="LFY502" s="1"/>
      <c r="LFZ502" s="1"/>
      <c r="LGA502" s="1"/>
      <c r="LGB502" s="1"/>
      <c r="LGC502" s="1"/>
      <c r="LGD502" s="1"/>
      <c r="LGE502" s="1"/>
      <c r="LGF502" s="1"/>
      <c r="LGG502" s="1"/>
      <c r="LGH502" s="1"/>
      <c r="LGI502" s="1"/>
      <c r="LGJ502" s="1"/>
      <c r="LGK502" s="1"/>
      <c r="LGL502" s="1"/>
      <c r="LGM502" s="1"/>
      <c r="LGN502" s="1"/>
      <c r="LGO502" s="1"/>
      <c r="LGP502" s="1"/>
      <c r="LGQ502" s="1"/>
      <c r="LGR502" s="1"/>
      <c r="LGS502" s="1"/>
      <c r="LGT502" s="1"/>
      <c r="LGU502" s="1"/>
      <c r="LGV502" s="1"/>
      <c r="LGW502" s="1"/>
      <c r="LGX502" s="1"/>
      <c r="LGY502" s="1"/>
      <c r="LGZ502" s="1"/>
      <c r="LHA502" s="1"/>
      <c r="LHB502" s="1"/>
      <c r="LHC502" s="1"/>
      <c r="LHD502" s="1"/>
      <c r="LHE502" s="1"/>
      <c r="LHF502" s="1"/>
      <c r="LHG502" s="1"/>
      <c r="LHH502" s="1"/>
      <c r="LHI502" s="1"/>
      <c r="LHJ502" s="1"/>
      <c r="LHK502" s="1"/>
      <c r="LHL502" s="1"/>
      <c r="LHM502" s="1"/>
      <c r="LHN502" s="1"/>
      <c r="LHO502" s="1"/>
      <c r="LHP502" s="1"/>
      <c r="LHQ502" s="1"/>
      <c r="LHR502" s="1"/>
      <c r="LHS502" s="1"/>
      <c r="LHT502" s="1"/>
      <c r="LHU502" s="1"/>
      <c r="LHV502" s="1"/>
      <c r="LHW502" s="1"/>
      <c r="LHX502" s="1"/>
      <c r="LHY502" s="1"/>
      <c r="LHZ502" s="1"/>
      <c r="LIA502" s="1"/>
      <c r="LIB502" s="1"/>
      <c r="LIC502" s="1"/>
      <c r="LID502" s="1"/>
      <c r="LIE502" s="1"/>
      <c r="LIF502" s="1"/>
      <c r="LIG502" s="1"/>
      <c r="LIH502" s="1"/>
      <c r="LII502" s="1"/>
      <c r="LIJ502" s="1"/>
      <c r="LIK502" s="1"/>
      <c r="LIL502" s="1"/>
      <c r="LIM502" s="1"/>
      <c r="LIN502" s="1"/>
      <c r="LIO502" s="1"/>
      <c r="LIP502" s="1"/>
      <c r="LIQ502" s="1"/>
      <c r="LIR502" s="1"/>
      <c r="LIS502" s="1"/>
      <c r="LIT502" s="1"/>
      <c r="LIU502" s="1"/>
      <c r="LIV502" s="1"/>
      <c r="LIW502" s="1"/>
      <c r="LIX502" s="1"/>
      <c r="LIY502" s="1"/>
      <c r="LIZ502" s="1"/>
      <c r="LJA502" s="1"/>
      <c r="LJB502" s="1"/>
      <c r="LJC502" s="1"/>
      <c r="LJD502" s="1"/>
      <c r="LJE502" s="1"/>
      <c r="LJF502" s="1"/>
      <c r="LJG502" s="1"/>
      <c r="LJH502" s="1"/>
      <c r="LJI502" s="1"/>
      <c r="LJJ502" s="1"/>
      <c r="LJK502" s="1"/>
      <c r="LJL502" s="1"/>
      <c r="LJM502" s="1"/>
      <c r="LJN502" s="1"/>
      <c r="LJO502" s="1"/>
      <c r="LJP502" s="1"/>
      <c r="LJQ502" s="1"/>
      <c r="LJR502" s="1"/>
      <c r="LJS502" s="1"/>
      <c r="LJT502" s="1"/>
      <c r="LJU502" s="1"/>
      <c r="LJV502" s="1"/>
      <c r="LJW502" s="1"/>
      <c r="LJX502" s="1"/>
      <c r="LJY502" s="1"/>
      <c r="LJZ502" s="1"/>
      <c r="LKA502" s="1"/>
      <c r="LKB502" s="1"/>
      <c r="LKC502" s="1"/>
      <c r="LKD502" s="1"/>
      <c r="LKE502" s="1"/>
      <c r="LKF502" s="1"/>
      <c r="LKG502" s="1"/>
      <c r="LKH502" s="1"/>
      <c r="LKI502" s="1"/>
      <c r="LKJ502" s="1"/>
      <c r="LKK502" s="1"/>
      <c r="LKL502" s="1"/>
      <c r="LKM502" s="1"/>
      <c r="LKN502" s="1"/>
      <c r="LKO502" s="1"/>
      <c r="LKP502" s="1"/>
      <c r="LKQ502" s="1"/>
      <c r="LKR502" s="1"/>
      <c r="LKS502" s="1"/>
      <c r="LKT502" s="1"/>
      <c r="LKU502" s="1"/>
      <c r="LKV502" s="1"/>
      <c r="LKW502" s="1"/>
      <c r="LKX502" s="1"/>
      <c r="LKY502" s="1"/>
      <c r="LKZ502" s="1"/>
      <c r="LLA502" s="1"/>
      <c r="LLB502" s="1"/>
      <c r="LLC502" s="1"/>
      <c r="LLD502" s="1"/>
      <c r="LLE502" s="1"/>
      <c r="LLF502" s="1"/>
      <c r="LLG502" s="1"/>
      <c r="LLH502" s="1"/>
      <c r="LLI502" s="1"/>
      <c r="LLJ502" s="1"/>
      <c r="LLK502" s="1"/>
      <c r="LLL502" s="1"/>
      <c r="LLM502" s="1"/>
      <c r="LLN502" s="1"/>
      <c r="LLO502" s="1"/>
      <c r="LLP502" s="1"/>
      <c r="LLQ502" s="1"/>
      <c r="LLR502" s="1"/>
      <c r="LLS502" s="1"/>
      <c r="LLT502" s="1"/>
      <c r="LLU502" s="1"/>
      <c r="LLV502" s="1"/>
      <c r="LLW502" s="1"/>
      <c r="LLX502" s="1"/>
      <c r="LLY502" s="1"/>
      <c r="LLZ502" s="1"/>
      <c r="LMA502" s="1"/>
      <c r="LMB502" s="1"/>
      <c r="LMC502" s="1"/>
      <c r="LMD502" s="1"/>
      <c r="LME502" s="1"/>
      <c r="LMF502" s="1"/>
      <c r="LMG502" s="1"/>
      <c r="LMH502" s="1"/>
      <c r="LMI502" s="1"/>
      <c r="LMJ502" s="1"/>
      <c r="LMK502" s="1"/>
      <c r="LML502" s="1"/>
      <c r="LMM502" s="1"/>
      <c r="LMN502" s="1"/>
      <c r="LMO502" s="1"/>
      <c r="LMP502" s="1"/>
      <c r="LMQ502" s="1"/>
      <c r="LMR502" s="1"/>
      <c r="LMS502" s="1"/>
      <c r="LMT502" s="1"/>
      <c r="LMU502" s="1"/>
      <c r="LMV502" s="1"/>
      <c r="LMW502" s="1"/>
      <c r="LMX502" s="1"/>
      <c r="LMY502" s="1"/>
      <c r="LMZ502" s="1"/>
      <c r="LNA502" s="1"/>
      <c r="LNB502" s="1"/>
      <c r="LNC502" s="1"/>
      <c r="LND502" s="1"/>
      <c r="LNE502" s="1"/>
      <c r="LNF502" s="1"/>
      <c r="LNG502" s="1"/>
      <c r="LNH502" s="1"/>
      <c r="LNI502" s="1"/>
      <c r="LNJ502" s="1"/>
      <c r="LNK502" s="1"/>
      <c r="LNL502" s="1"/>
      <c r="LNM502" s="1"/>
      <c r="LNN502" s="1"/>
      <c r="LNO502" s="1"/>
      <c r="LNP502" s="1"/>
      <c r="LNQ502" s="1"/>
      <c r="LNR502" s="1"/>
      <c r="LNS502" s="1"/>
      <c r="LNT502" s="1"/>
      <c r="LNU502" s="1"/>
      <c r="LNV502" s="1"/>
      <c r="LNW502" s="1"/>
      <c r="LNX502" s="1"/>
      <c r="LNY502" s="1"/>
      <c r="LNZ502" s="1"/>
      <c r="LOA502" s="1"/>
      <c r="LOB502" s="1"/>
      <c r="LOC502" s="1"/>
      <c r="LOD502" s="1"/>
      <c r="LOE502" s="1"/>
      <c r="LOF502" s="1"/>
      <c r="LOG502" s="1"/>
      <c r="LOH502" s="1"/>
      <c r="LOI502" s="1"/>
      <c r="LOJ502" s="1"/>
      <c r="LOK502" s="1"/>
      <c r="LOL502" s="1"/>
      <c r="LOM502" s="1"/>
      <c r="LON502" s="1"/>
      <c r="LOO502" s="1"/>
      <c r="LOP502" s="1"/>
      <c r="LOQ502" s="1"/>
      <c r="LOR502" s="1"/>
      <c r="LOS502" s="1"/>
      <c r="LOT502" s="1"/>
      <c r="LOU502" s="1"/>
      <c r="LOV502" s="1"/>
      <c r="LOW502" s="1"/>
      <c r="LOX502" s="1"/>
      <c r="LOY502" s="1"/>
      <c r="LOZ502" s="1"/>
      <c r="LPA502" s="1"/>
      <c r="LPB502" s="1"/>
      <c r="LPC502" s="1"/>
      <c r="LPD502" s="1"/>
      <c r="LPE502" s="1"/>
      <c r="LPF502" s="1"/>
      <c r="LPG502" s="1"/>
      <c r="LPH502" s="1"/>
      <c r="LPI502" s="1"/>
      <c r="LPJ502" s="1"/>
      <c r="LPK502" s="1"/>
      <c r="LPL502" s="1"/>
      <c r="LPM502" s="1"/>
      <c r="LPN502" s="1"/>
      <c r="LPO502" s="1"/>
      <c r="LPP502" s="1"/>
      <c r="LPQ502" s="1"/>
      <c r="LPR502" s="1"/>
      <c r="LPS502" s="1"/>
      <c r="LPT502" s="1"/>
      <c r="LPU502" s="1"/>
      <c r="LPV502" s="1"/>
      <c r="LPW502" s="1"/>
      <c r="LPX502" s="1"/>
      <c r="LPY502" s="1"/>
      <c r="LPZ502" s="1"/>
      <c r="LQA502" s="1"/>
      <c r="LQB502" s="1"/>
      <c r="LQC502" s="1"/>
      <c r="LQD502" s="1"/>
      <c r="LQE502" s="1"/>
      <c r="LQF502" s="1"/>
      <c r="LQG502" s="1"/>
      <c r="LQH502" s="1"/>
      <c r="LQI502" s="1"/>
      <c r="LQJ502" s="1"/>
      <c r="LQK502" s="1"/>
      <c r="LQL502" s="1"/>
      <c r="LQM502" s="1"/>
      <c r="LQN502" s="1"/>
      <c r="LQO502" s="1"/>
      <c r="LQP502" s="1"/>
      <c r="LQQ502" s="1"/>
      <c r="LQR502" s="1"/>
      <c r="LQS502" s="1"/>
      <c r="LQT502" s="1"/>
      <c r="LQU502" s="1"/>
      <c r="LQV502" s="1"/>
      <c r="LQW502" s="1"/>
      <c r="LQX502" s="1"/>
      <c r="LQY502" s="1"/>
      <c r="LQZ502" s="1"/>
      <c r="LRA502" s="1"/>
      <c r="LRB502" s="1"/>
      <c r="LRC502" s="1"/>
      <c r="LRD502" s="1"/>
      <c r="LRE502" s="1"/>
      <c r="LRF502" s="1"/>
      <c r="LRG502" s="1"/>
      <c r="LRH502" s="1"/>
      <c r="LRI502" s="1"/>
      <c r="LRJ502" s="1"/>
      <c r="LRK502" s="1"/>
      <c r="LRL502" s="1"/>
      <c r="LRM502" s="1"/>
      <c r="LRN502" s="1"/>
      <c r="LRO502" s="1"/>
      <c r="LRP502" s="1"/>
      <c r="LRQ502" s="1"/>
      <c r="LRR502" s="1"/>
      <c r="LRS502" s="1"/>
      <c r="LRT502" s="1"/>
      <c r="LRU502" s="1"/>
      <c r="LRV502" s="1"/>
      <c r="LRW502" s="1"/>
      <c r="LRX502" s="1"/>
      <c r="LRY502" s="1"/>
      <c r="LRZ502" s="1"/>
      <c r="LSA502" s="1"/>
      <c r="LSB502" s="1"/>
      <c r="LSC502" s="1"/>
      <c r="LSD502" s="1"/>
      <c r="LSE502" s="1"/>
      <c r="LSF502" s="1"/>
      <c r="LSG502" s="1"/>
      <c r="LSH502" s="1"/>
      <c r="LSI502" s="1"/>
      <c r="LSJ502" s="1"/>
      <c r="LSK502" s="1"/>
      <c r="LSL502" s="1"/>
      <c r="LSM502" s="1"/>
      <c r="LSN502" s="1"/>
      <c r="LSO502" s="1"/>
      <c r="LSP502" s="1"/>
      <c r="LSQ502" s="1"/>
      <c r="LSR502" s="1"/>
      <c r="LSS502" s="1"/>
      <c r="LST502" s="1"/>
      <c r="LSU502" s="1"/>
      <c r="LSV502" s="1"/>
      <c r="LSW502" s="1"/>
      <c r="LSX502" s="1"/>
      <c r="LSY502" s="1"/>
      <c r="LSZ502" s="1"/>
      <c r="LTA502" s="1"/>
      <c r="LTB502" s="1"/>
      <c r="LTC502" s="1"/>
      <c r="LTD502" s="1"/>
      <c r="LTE502" s="1"/>
      <c r="LTF502" s="1"/>
      <c r="LTG502" s="1"/>
      <c r="LTH502" s="1"/>
      <c r="LTI502" s="1"/>
      <c r="LTJ502" s="1"/>
      <c r="LTK502" s="1"/>
      <c r="LTL502" s="1"/>
      <c r="LTM502" s="1"/>
      <c r="LTN502" s="1"/>
      <c r="LTO502" s="1"/>
      <c r="LTP502" s="1"/>
      <c r="LTQ502" s="1"/>
      <c r="LTR502" s="1"/>
      <c r="LTS502" s="1"/>
      <c r="LTT502" s="1"/>
      <c r="LTU502" s="1"/>
      <c r="LTV502" s="1"/>
      <c r="LTW502" s="1"/>
      <c r="LTX502" s="1"/>
      <c r="LTY502" s="1"/>
      <c r="LTZ502" s="1"/>
      <c r="LUA502" s="1"/>
      <c r="LUB502" s="1"/>
      <c r="LUC502" s="1"/>
      <c r="LUD502" s="1"/>
      <c r="LUE502" s="1"/>
      <c r="LUF502" s="1"/>
      <c r="LUG502" s="1"/>
      <c r="LUH502" s="1"/>
      <c r="LUI502" s="1"/>
      <c r="LUJ502" s="1"/>
      <c r="LUK502" s="1"/>
      <c r="LUL502" s="1"/>
      <c r="LUM502" s="1"/>
      <c r="LUN502" s="1"/>
      <c r="LUO502" s="1"/>
      <c r="LUP502" s="1"/>
      <c r="LUQ502" s="1"/>
      <c r="LUR502" s="1"/>
      <c r="LUS502" s="1"/>
      <c r="LUT502" s="1"/>
      <c r="LUU502" s="1"/>
      <c r="LUV502" s="1"/>
      <c r="LUW502" s="1"/>
      <c r="LUX502" s="1"/>
      <c r="LUY502" s="1"/>
      <c r="LUZ502" s="1"/>
      <c r="LVA502" s="1"/>
      <c r="LVB502" s="1"/>
      <c r="LVC502" s="1"/>
      <c r="LVD502" s="1"/>
      <c r="LVE502" s="1"/>
      <c r="LVF502" s="1"/>
      <c r="LVG502" s="1"/>
      <c r="LVH502" s="1"/>
      <c r="LVI502" s="1"/>
      <c r="LVJ502" s="1"/>
      <c r="LVK502" s="1"/>
      <c r="LVL502" s="1"/>
      <c r="LVM502" s="1"/>
      <c r="LVN502" s="1"/>
      <c r="LVO502" s="1"/>
      <c r="LVP502" s="1"/>
      <c r="LVQ502" s="1"/>
      <c r="LVR502" s="1"/>
      <c r="LVS502" s="1"/>
      <c r="LVT502" s="1"/>
      <c r="LVU502" s="1"/>
      <c r="LVV502" s="1"/>
      <c r="LVW502" s="1"/>
      <c r="LVX502" s="1"/>
      <c r="LVY502" s="1"/>
      <c r="LVZ502" s="1"/>
      <c r="LWA502" s="1"/>
      <c r="LWB502" s="1"/>
      <c r="LWC502" s="1"/>
      <c r="LWD502" s="1"/>
      <c r="LWE502" s="1"/>
      <c r="LWF502" s="1"/>
      <c r="LWG502" s="1"/>
      <c r="LWH502" s="1"/>
      <c r="LWI502" s="1"/>
      <c r="LWJ502" s="1"/>
      <c r="LWK502" s="1"/>
      <c r="LWL502" s="1"/>
      <c r="LWM502" s="1"/>
      <c r="LWN502" s="1"/>
      <c r="LWO502" s="1"/>
      <c r="LWP502" s="1"/>
      <c r="LWQ502" s="1"/>
      <c r="LWR502" s="1"/>
      <c r="LWS502" s="1"/>
      <c r="LWT502" s="1"/>
      <c r="LWU502" s="1"/>
      <c r="LWV502" s="1"/>
      <c r="LWW502" s="1"/>
      <c r="LWX502" s="1"/>
      <c r="LWY502" s="1"/>
      <c r="LWZ502" s="1"/>
      <c r="LXA502" s="1"/>
      <c r="LXB502" s="1"/>
      <c r="LXC502" s="1"/>
      <c r="LXD502" s="1"/>
      <c r="LXE502" s="1"/>
      <c r="LXF502" s="1"/>
      <c r="LXG502" s="1"/>
      <c r="LXH502" s="1"/>
      <c r="LXI502" s="1"/>
      <c r="LXJ502" s="1"/>
      <c r="LXK502" s="1"/>
      <c r="LXL502" s="1"/>
      <c r="LXM502" s="1"/>
      <c r="LXN502" s="1"/>
      <c r="LXO502" s="1"/>
      <c r="LXP502" s="1"/>
      <c r="LXQ502" s="1"/>
      <c r="LXR502" s="1"/>
      <c r="LXS502" s="1"/>
      <c r="LXT502" s="1"/>
      <c r="LXU502" s="1"/>
      <c r="LXV502" s="1"/>
      <c r="LXW502" s="1"/>
      <c r="LXX502" s="1"/>
      <c r="LXY502" s="1"/>
      <c r="LXZ502" s="1"/>
      <c r="LYA502" s="1"/>
      <c r="LYB502" s="1"/>
      <c r="LYC502" s="1"/>
      <c r="LYD502" s="1"/>
      <c r="LYE502" s="1"/>
      <c r="LYF502" s="1"/>
      <c r="LYG502" s="1"/>
      <c r="LYH502" s="1"/>
      <c r="LYI502" s="1"/>
      <c r="LYJ502" s="1"/>
      <c r="LYK502" s="1"/>
      <c r="LYL502" s="1"/>
      <c r="LYM502" s="1"/>
      <c r="LYN502" s="1"/>
      <c r="LYO502" s="1"/>
      <c r="LYP502" s="1"/>
      <c r="LYQ502" s="1"/>
      <c r="LYR502" s="1"/>
      <c r="LYS502" s="1"/>
      <c r="LYT502" s="1"/>
      <c r="LYU502" s="1"/>
      <c r="LYV502" s="1"/>
      <c r="LYW502" s="1"/>
      <c r="LYX502" s="1"/>
      <c r="LYY502" s="1"/>
      <c r="LYZ502" s="1"/>
      <c r="LZA502" s="1"/>
      <c r="LZB502" s="1"/>
      <c r="LZC502" s="1"/>
      <c r="LZD502" s="1"/>
      <c r="LZE502" s="1"/>
      <c r="LZF502" s="1"/>
      <c r="LZG502" s="1"/>
      <c r="LZH502" s="1"/>
      <c r="LZI502" s="1"/>
      <c r="LZJ502" s="1"/>
      <c r="LZK502" s="1"/>
      <c r="LZL502" s="1"/>
      <c r="LZM502" s="1"/>
      <c r="LZN502" s="1"/>
      <c r="LZO502" s="1"/>
      <c r="LZP502" s="1"/>
      <c r="LZQ502" s="1"/>
      <c r="LZR502" s="1"/>
      <c r="LZS502" s="1"/>
      <c r="LZT502" s="1"/>
      <c r="LZU502" s="1"/>
      <c r="LZV502" s="1"/>
      <c r="LZW502" s="1"/>
      <c r="LZX502" s="1"/>
      <c r="LZY502" s="1"/>
      <c r="LZZ502" s="1"/>
      <c r="MAA502" s="1"/>
      <c r="MAB502" s="1"/>
      <c r="MAC502" s="1"/>
      <c r="MAD502" s="1"/>
      <c r="MAE502" s="1"/>
      <c r="MAF502" s="1"/>
      <c r="MAG502" s="1"/>
      <c r="MAH502" s="1"/>
      <c r="MAI502" s="1"/>
      <c r="MAJ502" s="1"/>
      <c r="MAK502" s="1"/>
      <c r="MAL502" s="1"/>
      <c r="MAM502" s="1"/>
      <c r="MAN502" s="1"/>
      <c r="MAO502" s="1"/>
      <c r="MAP502" s="1"/>
      <c r="MAQ502" s="1"/>
      <c r="MAR502" s="1"/>
      <c r="MAS502" s="1"/>
      <c r="MAT502" s="1"/>
      <c r="MAU502" s="1"/>
      <c r="MAV502" s="1"/>
      <c r="MAW502" s="1"/>
      <c r="MAX502" s="1"/>
      <c r="MAY502" s="1"/>
      <c r="MAZ502" s="1"/>
      <c r="MBA502" s="1"/>
      <c r="MBB502" s="1"/>
      <c r="MBC502" s="1"/>
      <c r="MBD502" s="1"/>
      <c r="MBE502" s="1"/>
      <c r="MBF502" s="1"/>
      <c r="MBG502" s="1"/>
      <c r="MBH502" s="1"/>
      <c r="MBI502" s="1"/>
      <c r="MBJ502" s="1"/>
      <c r="MBK502" s="1"/>
      <c r="MBL502" s="1"/>
      <c r="MBM502" s="1"/>
      <c r="MBN502" s="1"/>
      <c r="MBO502" s="1"/>
      <c r="MBP502" s="1"/>
      <c r="MBQ502" s="1"/>
      <c r="MBR502" s="1"/>
      <c r="MBS502" s="1"/>
      <c r="MBT502" s="1"/>
      <c r="MBU502" s="1"/>
      <c r="MBV502" s="1"/>
      <c r="MBW502" s="1"/>
      <c r="MBX502" s="1"/>
      <c r="MBY502" s="1"/>
      <c r="MBZ502" s="1"/>
      <c r="MCA502" s="1"/>
      <c r="MCB502" s="1"/>
      <c r="MCC502" s="1"/>
      <c r="MCD502" s="1"/>
      <c r="MCE502" s="1"/>
      <c r="MCF502" s="1"/>
      <c r="MCG502" s="1"/>
      <c r="MCH502" s="1"/>
      <c r="MCI502" s="1"/>
      <c r="MCJ502" s="1"/>
      <c r="MCK502" s="1"/>
      <c r="MCL502" s="1"/>
      <c r="MCM502" s="1"/>
      <c r="MCN502" s="1"/>
      <c r="MCO502" s="1"/>
      <c r="MCP502" s="1"/>
      <c r="MCQ502" s="1"/>
      <c r="MCR502" s="1"/>
      <c r="MCS502" s="1"/>
      <c r="MCT502" s="1"/>
      <c r="MCU502" s="1"/>
      <c r="MCV502" s="1"/>
      <c r="MCW502" s="1"/>
      <c r="MCX502" s="1"/>
      <c r="MCY502" s="1"/>
      <c r="MCZ502" s="1"/>
      <c r="MDA502" s="1"/>
      <c r="MDB502" s="1"/>
      <c r="MDC502" s="1"/>
      <c r="MDD502" s="1"/>
      <c r="MDE502" s="1"/>
      <c r="MDF502" s="1"/>
      <c r="MDG502" s="1"/>
      <c r="MDH502" s="1"/>
      <c r="MDI502" s="1"/>
      <c r="MDJ502" s="1"/>
      <c r="MDK502" s="1"/>
      <c r="MDL502" s="1"/>
      <c r="MDM502" s="1"/>
      <c r="MDN502" s="1"/>
      <c r="MDO502" s="1"/>
      <c r="MDP502" s="1"/>
      <c r="MDQ502" s="1"/>
      <c r="MDR502" s="1"/>
      <c r="MDS502" s="1"/>
      <c r="MDT502" s="1"/>
      <c r="MDU502" s="1"/>
      <c r="MDV502" s="1"/>
      <c r="MDW502" s="1"/>
      <c r="MDX502" s="1"/>
      <c r="MDY502" s="1"/>
      <c r="MDZ502" s="1"/>
      <c r="MEA502" s="1"/>
      <c r="MEB502" s="1"/>
      <c r="MEC502" s="1"/>
      <c r="MED502" s="1"/>
      <c r="MEE502" s="1"/>
      <c r="MEF502" s="1"/>
      <c r="MEG502" s="1"/>
      <c r="MEH502" s="1"/>
      <c r="MEI502" s="1"/>
      <c r="MEJ502" s="1"/>
      <c r="MEK502" s="1"/>
      <c r="MEL502" s="1"/>
      <c r="MEM502" s="1"/>
      <c r="MEN502" s="1"/>
      <c r="MEO502" s="1"/>
      <c r="MEP502" s="1"/>
      <c r="MEQ502" s="1"/>
      <c r="MER502" s="1"/>
      <c r="MES502" s="1"/>
      <c r="MET502" s="1"/>
      <c r="MEU502" s="1"/>
      <c r="MEV502" s="1"/>
      <c r="MEW502" s="1"/>
      <c r="MEX502" s="1"/>
      <c r="MEY502" s="1"/>
      <c r="MEZ502" s="1"/>
      <c r="MFA502" s="1"/>
      <c r="MFB502" s="1"/>
      <c r="MFC502" s="1"/>
      <c r="MFD502" s="1"/>
      <c r="MFE502" s="1"/>
      <c r="MFF502" s="1"/>
      <c r="MFG502" s="1"/>
      <c r="MFH502" s="1"/>
      <c r="MFI502" s="1"/>
      <c r="MFJ502" s="1"/>
      <c r="MFK502" s="1"/>
      <c r="MFL502" s="1"/>
      <c r="MFM502" s="1"/>
      <c r="MFN502" s="1"/>
      <c r="MFO502" s="1"/>
      <c r="MFP502" s="1"/>
      <c r="MFQ502" s="1"/>
      <c r="MFR502" s="1"/>
      <c r="MFS502" s="1"/>
      <c r="MFT502" s="1"/>
      <c r="MFU502" s="1"/>
      <c r="MFV502" s="1"/>
      <c r="MFW502" s="1"/>
      <c r="MFX502" s="1"/>
      <c r="MFY502" s="1"/>
      <c r="MFZ502" s="1"/>
      <c r="MGA502" s="1"/>
      <c r="MGB502" s="1"/>
      <c r="MGC502" s="1"/>
      <c r="MGD502" s="1"/>
      <c r="MGE502" s="1"/>
      <c r="MGF502" s="1"/>
      <c r="MGG502" s="1"/>
      <c r="MGH502" s="1"/>
      <c r="MGI502" s="1"/>
      <c r="MGJ502" s="1"/>
      <c r="MGK502" s="1"/>
      <c r="MGL502" s="1"/>
      <c r="MGM502" s="1"/>
      <c r="MGN502" s="1"/>
      <c r="MGO502" s="1"/>
      <c r="MGP502" s="1"/>
      <c r="MGQ502" s="1"/>
      <c r="MGR502" s="1"/>
      <c r="MGS502" s="1"/>
      <c r="MGT502" s="1"/>
      <c r="MGU502" s="1"/>
      <c r="MGV502" s="1"/>
      <c r="MGW502" s="1"/>
      <c r="MGX502" s="1"/>
      <c r="MGY502" s="1"/>
      <c r="MGZ502" s="1"/>
      <c r="MHA502" s="1"/>
      <c r="MHB502" s="1"/>
      <c r="MHC502" s="1"/>
      <c r="MHD502" s="1"/>
      <c r="MHE502" s="1"/>
      <c r="MHF502" s="1"/>
      <c r="MHG502" s="1"/>
      <c r="MHH502" s="1"/>
      <c r="MHI502" s="1"/>
      <c r="MHJ502" s="1"/>
      <c r="MHK502" s="1"/>
      <c r="MHL502" s="1"/>
      <c r="MHM502" s="1"/>
      <c r="MHN502" s="1"/>
      <c r="MHO502" s="1"/>
      <c r="MHP502" s="1"/>
      <c r="MHQ502" s="1"/>
      <c r="MHR502" s="1"/>
      <c r="MHS502" s="1"/>
      <c r="MHT502" s="1"/>
      <c r="MHU502" s="1"/>
      <c r="MHV502" s="1"/>
      <c r="MHW502" s="1"/>
      <c r="MHX502" s="1"/>
      <c r="MHY502" s="1"/>
      <c r="MHZ502" s="1"/>
      <c r="MIA502" s="1"/>
      <c r="MIB502" s="1"/>
      <c r="MIC502" s="1"/>
      <c r="MID502" s="1"/>
      <c r="MIE502" s="1"/>
      <c r="MIF502" s="1"/>
      <c r="MIG502" s="1"/>
      <c r="MIH502" s="1"/>
      <c r="MII502" s="1"/>
      <c r="MIJ502" s="1"/>
      <c r="MIK502" s="1"/>
      <c r="MIL502" s="1"/>
      <c r="MIM502" s="1"/>
      <c r="MIN502" s="1"/>
      <c r="MIO502" s="1"/>
      <c r="MIP502" s="1"/>
      <c r="MIQ502" s="1"/>
      <c r="MIR502" s="1"/>
      <c r="MIS502" s="1"/>
      <c r="MIT502" s="1"/>
      <c r="MIU502" s="1"/>
      <c r="MIV502" s="1"/>
      <c r="MIW502" s="1"/>
      <c r="MIX502" s="1"/>
      <c r="MIY502" s="1"/>
      <c r="MIZ502" s="1"/>
      <c r="MJA502" s="1"/>
      <c r="MJB502" s="1"/>
      <c r="MJC502" s="1"/>
      <c r="MJD502" s="1"/>
      <c r="MJE502" s="1"/>
      <c r="MJF502" s="1"/>
      <c r="MJG502" s="1"/>
      <c r="MJH502" s="1"/>
      <c r="MJI502" s="1"/>
      <c r="MJJ502" s="1"/>
      <c r="MJK502" s="1"/>
      <c r="MJL502" s="1"/>
      <c r="MJM502" s="1"/>
      <c r="MJN502" s="1"/>
      <c r="MJO502" s="1"/>
      <c r="MJP502" s="1"/>
      <c r="MJQ502" s="1"/>
      <c r="MJR502" s="1"/>
      <c r="MJS502" s="1"/>
      <c r="MJT502" s="1"/>
      <c r="MJU502" s="1"/>
      <c r="MJV502" s="1"/>
      <c r="MJW502" s="1"/>
      <c r="MJX502" s="1"/>
      <c r="MJY502" s="1"/>
      <c r="MJZ502" s="1"/>
      <c r="MKA502" s="1"/>
      <c r="MKB502" s="1"/>
      <c r="MKC502" s="1"/>
      <c r="MKD502" s="1"/>
      <c r="MKE502" s="1"/>
      <c r="MKF502" s="1"/>
      <c r="MKG502" s="1"/>
      <c r="MKH502" s="1"/>
      <c r="MKI502" s="1"/>
      <c r="MKJ502" s="1"/>
      <c r="MKK502" s="1"/>
      <c r="MKL502" s="1"/>
      <c r="MKM502" s="1"/>
      <c r="MKN502" s="1"/>
      <c r="MKO502" s="1"/>
      <c r="MKP502" s="1"/>
      <c r="MKQ502" s="1"/>
      <c r="MKR502" s="1"/>
      <c r="MKS502" s="1"/>
      <c r="MKT502" s="1"/>
      <c r="MKU502" s="1"/>
      <c r="MKV502" s="1"/>
      <c r="MKW502" s="1"/>
      <c r="MKX502" s="1"/>
      <c r="MKY502" s="1"/>
      <c r="MKZ502" s="1"/>
      <c r="MLA502" s="1"/>
      <c r="MLB502" s="1"/>
      <c r="MLC502" s="1"/>
      <c r="MLD502" s="1"/>
      <c r="MLE502" s="1"/>
      <c r="MLF502" s="1"/>
      <c r="MLG502" s="1"/>
      <c r="MLH502" s="1"/>
      <c r="MLI502" s="1"/>
      <c r="MLJ502" s="1"/>
      <c r="MLK502" s="1"/>
      <c r="MLL502" s="1"/>
      <c r="MLM502" s="1"/>
      <c r="MLN502" s="1"/>
      <c r="MLO502" s="1"/>
      <c r="MLP502" s="1"/>
      <c r="MLQ502" s="1"/>
      <c r="MLR502" s="1"/>
      <c r="MLS502" s="1"/>
      <c r="MLT502" s="1"/>
      <c r="MLU502" s="1"/>
      <c r="MLV502" s="1"/>
      <c r="MLW502" s="1"/>
      <c r="MLX502" s="1"/>
      <c r="MLY502" s="1"/>
      <c r="MLZ502" s="1"/>
      <c r="MMA502" s="1"/>
      <c r="MMB502" s="1"/>
      <c r="MMC502" s="1"/>
      <c r="MMD502" s="1"/>
      <c r="MME502" s="1"/>
      <c r="MMF502" s="1"/>
      <c r="MMG502" s="1"/>
      <c r="MMH502" s="1"/>
      <c r="MMI502" s="1"/>
      <c r="MMJ502" s="1"/>
      <c r="MMK502" s="1"/>
      <c r="MML502" s="1"/>
      <c r="MMM502" s="1"/>
      <c r="MMN502" s="1"/>
      <c r="MMO502" s="1"/>
      <c r="MMP502" s="1"/>
      <c r="MMQ502" s="1"/>
      <c r="MMR502" s="1"/>
      <c r="MMS502" s="1"/>
      <c r="MMT502" s="1"/>
      <c r="MMU502" s="1"/>
      <c r="MMV502" s="1"/>
      <c r="MMW502" s="1"/>
      <c r="MMX502" s="1"/>
      <c r="MMY502" s="1"/>
      <c r="MMZ502" s="1"/>
      <c r="MNA502" s="1"/>
      <c r="MNB502" s="1"/>
      <c r="MNC502" s="1"/>
      <c r="MND502" s="1"/>
      <c r="MNE502" s="1"/>
      <c r="MNF502" s="1"/>
      <c r="MNG502" s="1"/>
      <c r="MNH502" s="1"/>
      <c r="MNI502" s="1"/>
      <c r="MNJ502" s="1"/>
      <c r="MNK502" s="1"/>
      <c r="MNL502" s="1"/>
      <c r="MNM502" s="1"/>
      <c r="MNN502" s="1"/>
      <c r="MNO502" s="1"/>
      <c r="MNP502" s="1"/>
      <c r="MNQ502" s="1"/>
      <c r="MNR502" s="1"/>
      <c r="MNS502" s="1"/>
      <c r="MNT502" s="1"/>
      <c r="MNU502" s="1"/>
      <c r="MNV502" s="1"/>
      <c r="MNW502" s="1"/>
      <c r="MNX502" s="1"/>
      <c r="MNY502" s="1"/>
      <c r="MNZ502" s="1"/>
      <c r="MOA502" s="1"/>
      <c r="MOB502" s="1"/>
      <c r="MOC502" s="1"/>
      <c r="MOD502" s="1"/>
      <c r="MOE502" s="1"/>
      <c r="MOF502" s="1"/>
      <c r="MOG502" s="1"/>
      <c r="MOH502" s="1"/>
      <c r="MOI502" s="1"/>
      <c r="MOJ502" s="1"/>
      <c r="MOK502" s="1"/>
      <c r="MOL502" s="1"/>
      <c r="MOM502" s="1"/>
      <c r="MON502" s="1"/>
      <c r="MOO502" s="1"/>
      <c r="MOP502" s="1"/>
      <c r="MOQ502" s="1"/>
      <c r="MOR502" s="1"/>
      <c r="MOS502" s="1"/>
      <c r="MOT502" s="1"/>
      <c r="MOU502" s="1"/>
      <c r="MOV502" s="1"/>
      <c r="MOW502" s="1"/>
      <c r="MOX502" s="1"/>
      <c r="MOY502" s="1"/>
      <c r="MOZ502" s="1"/>
      <c r="MPA502" s="1"/>
      <c r="MPB502" s="1"/>
      <c r="MPC502" s="1"/>
      <c r="MPD502" s="1"/>
      <c r="MPE502" s="1"/>
      <c r="MPF502" s="1"/>
      <c r="MPG502" s="1"/>
      <c r="MPH502" s="1"/>
      <c r="MPI502" s="1"/>
      <c r="MPJ502" s="1"/>
      <c r="MPK502" s="1"/>
      <c r="MPL502" s="1"/>
      <c r="MPM502" s="1"/>
      <c r="MPN502" s="1"/>
      <c r="MPO502" s="1"/>
      <c r="MPP502" s="1"/>
      <c r="MPQ502" s="1"/>
      <c r="MPR502" s="1"/>
      <c r="MPS502" s="1"/>
      <c r="MPT502" s="1"/>
      <c r="MPU502" s="1"/>
      <c r="MPV502" s="1"/>
      <c r="MPW502" s="1"/>
      <c r="MPX502" s="1"/>
      <c r="MPY502" s="1"/>
      <c r="MPZ502" s="1"/>
      <c r="MQA502" s="1"/>
      <c r="MQB502" s="1"/>
      <c r="MQC502" s="1"/>
      <c r="MQD502" s="1"/>
      <c r="MQE502" s="1"/>
      <c r="MQF502" s="1"/>
      <c r="MQG502" s="1"/>
      <c r="MQH502" s="1"/>
      <c r="MQI502" s="1"/>
      <c r="MQJ502" s="1"/>
      <c r="MQK502" s="1"/>
      <c r="MQL502" s="1"/>
      <c r="MQM502" s="1"/>
      <c r="MQN502" s="1"/>
      <c r="MQO502" s="1"/>
      <c r="MQP502" s="1"/>
      <c r="MQQ502" s="1"/>
      <c r="MQR502" s="1"/>
      <c r="MQS502" s="1"/>
      <c r="MQT502" s="1"/>
      <c r="MQU502" s="1"/>
      <c r="MQV502" s="1"/>
      <c r="MQW502" s="1"/>
      <c r="MQX502" s="1"/>
      <c r="MQY502" s="1"/>
      <c r="MQZ502" s="1"/>
      <c r="MRA502" s="1"/>
      <c r="MRB502" s="1"/>
      <c r="MRC502" s="1"/>
      <c r="MRD502" s="1"/>
      <c r="MRE502" s="1"/>
      <c r="MRF502" s="1"/>
      <c r="MRG502" s="1"/>
      <c r="MRH502" s="1"/>
      <c r="MRI502" s="1"/>
      <c r="MRJ502" s="1"/>
      <c r="MRK502" s="1"/>
      <c r="MRL502" s="1"/>
      <c r="MRM502" s="1"/>
      <c r="MRN502" s="1"/>
      <c r="MRO502" s="1"/>
      <c r="MRP502" s="1"/>
      <c r="MRQ502" s="1"/>
      <c r="MRR502" s="1"/>
      <c r="MRS502" s="1"/>
      <c r="MRT502" s="1"/>
      <c r="MRU502" s="1"/>
      <c r="MRV502" s="1"/>
      <c r="MRW502" s="1"/>
      <c r="MRX502" s="1"/>
      <c r="MRY502" s="1"/>
      <c r="MRZ502" s="1"/>
      <c r="MSA502" s="1"/>
      <c r="MSB502" s="1"/>
      <c r="MSC502" s="1"/>
      <c r="MSD502" s="1"/>
      <c r="MSE502" s="1"/>
      <c r="MSF502" s="1"/>
      <c r="MSG502" s="1"/>
      <c r="MSH502" s="1"/>
      <c r="MSI502" s="1"/>
      <c r="MSJ502" s="1"/>
      <c r="MSK502" s="1"/>
      <c r="MSL502" s="1"/>
      <c r="MSM502" s="1"/>
      <c r="MSN502" s="1"/>
      <c r="MSO502" s="1"/>
      <c r="MSP502" s="1"/>
      <c r="MSQ502" s="1"/>
      <c r="MSR502" s="1"/>
      <c r="MSS502" s="1"/>
      <c r="MST502" s="1"/>
      <c r="MSU502" s="1"/>
      <c r="MSV502" s="1"/>
      <c r="MSW502" s="1"/>
      <c r="MSX502" s="1"/>
      <c r="MSY502" s="1"/>
      <c r="MSZ502" s="1"/>
      <c r="MTA502" s="1"/>
      <c r="MTB502" s="1"/>
      <c r="MTC502" s="1"/>
      <c r="MTD502" s="1"/>
      <c r="MTE502" s="1"/>
      <c r="MTF502" s="1"/>
      <c r="MTG502" s="1"/>
      <c r="MTH502" s="1"/>
      <c r="MTI502" s="1"/>
      <c r="MTJ502" s="1"/>
      <c r="MTK502" s="1"/>
      <c r="MTL502" s="1"/>
      <c r="MTM502" s="1"/>
      <c r="MTN502" s="1"/>
      <c r="MTO502" s="1"/>
      <c r="MTP502" s="1"/>
      <c r="MTQ502" s="1"/>
      <c r="MTR502" s="1"/>
      <c r="MTS502" s="1"/>
      <c r="MTT502" s="1"/>
      <c r="MTU502" s="1"/>
      <c r="MTV502" s="1"/>
      <c r="MTW502" s="1"/>
      <c r="MTX502" s="1"/>
      <c r="MTY502" s="1"/>
      <c r="MTZ502" s="1"/>
      <c r="MUA502" s="1"/>
      <c r="MUB502" s="1"/>
      <c r="MUC502" s="1"/>
      <c r="MUD502" s="1"/>
      <c r="MUE502" s="1"/>
      <c r="MUF502" s="1"/>
      <c r="MUG502" s="1"/>
      <c r="MUH502" s="1"/>
      <c r="MUI502" s="1"/>
      <c r="MUJ502" s="1"/>
      <c r="MUK502" s="1"/>
      <c r="MUL502" s="1"/>
      <c r="MUM502" s="1"/>
      <c r="MUN502" s="1"/>
      <c r="MUO502" s="1"/>
      <c r="MUP502" s="1"/>
      <c r="MUQ502" s="1"/>
      <c r="MUR502" s="1"/>
      <c r="MUS502" s="1"/>
      <c r="MUT502" s="1"/>
      <c r="MUU502" s="1"/>
      <c r="MUV502" s="1"/>
      <c r="MUW502" s="1"/>
      <c r="MUX502" s="1"/>
      <c r="MUY502" s="1"/>
      <c r="MUZ502" s="1"/>
      <c r="MVA502" s="1"/>
      <c r="MVB502" s="1"/>
      <c r="MVC502" s="1"/>
      <c r="MVD502" s="1"/>
      <c r="MVE502" s="1"/>
      <c r="MVF502" s="1"/>
      <c r="MVG502" s="1"/>
      <c r="MVH502" s="1"/>
      <c r="MVI502" s="1"/>
      <c r="MVJ502" s="1"/>
      <c r="MVK502" s="1"/>
      <c r="MVL502" s="1"/>
      <c r="MVM502" s="1"/>
      <c r="MVN502" s="1"/>
      <c r="MVO502" s="1"/>
      <c r="MVP502" s="1"/>
      <c r="MVQ502" s="1"/>
      <c r="MVR502" s="1"/>
      <c r="MVS502" s="1"/>
      <c r="MVT502" s="1"/>
      <c r="MVU502" s="1"/>
      <c r="MVV502" s="1"/>
      <c r="MVW502" s="1"/>
      <c r="MVX502" s="1"/>
      <c r="MVY502" s="1"/>
      <c r="MVZ502" s="1"/>
      <c r="MWA502" s="1"/>
      <c r="MWB502" s="1"/>
      <c r="MWC502" s="1"/>
      <c r="MWD502" s="1"/>
      <c r="MWE502" s="1"/>
      <c r="MWF502" s="1"/>
      <c r="MWG502" s="1"/>
      <c r="MWH502" s="1"/>
      <c r="MWI502" s="1"/>
      <c r="MWJ502" s="1"/>
      <c r="MWK502" s="1"/>
      <c r="MWL502" s="1"/>
      <c r="MWM502" s="1"/>
      <c r="MWN502" s="1"/>
      <c r="MWO502" s="1"/>
      <c r="MWP502" s="1"/>
      <c r="MWQ502" s="1"/>
      <c r="MWR502" s="1"/>
      <c r="MWS502" s="1"/>
      <c r="MWT502" s="1"/>
      <c r="MWU502" s="1"/>
      <c r="MWV502" s="1"/>
      <c r="MWW502" s="1"/>
      <c r="MWX502" s="1"/>
      <c r="MWY502" s="1"/>
      <c r="MWZ502" s="1"/>
      <c r="MXA502" s="1"/>
      <c r="MXB502" s="1"/>
      <c r="MXC502" s="1"/>
      <c r="MXD502" s="1"/>
      <c r="MXE502" s="1"/>
      <c r="MXF502" s="1"/>
      <c r="MXG502" s="1"/>
      <c r="MXH502" s="1"/>
      <c r="MXI502" s="1"/>
      <c r="MXJ502" s="1"/>
      <c r="MXK502" s="1"/>
      <c r="MXL502" s="1"/>
      <c r="MXM502" s="1"/>
      <c r="MXN502" s="1"/>
      <c r="MXO502" s="1"/>
      <c r="MXP502" s="1"/>
      <c r="MXQ502" s="1"/>
      <c r="MXR502" s="1"/>
      <c r="MXS502" s="1"/>
      <c r="MXT502" s="1"/>
      <c r="MXU502" s="1"/>
      <c r="MXV502" s="1"/>
      <c r="MXW502" s="1"/>
      <c r="MXX502" s="1"/>
      <c r="MXY502" s="1"/>
      <c r="MXZ502" s="1"/>
      <c r="MYA502" s="1"/>
      <c r="MYB502" s="1"/>
      <c r="MYC502" s="1"/>
      <c r="MYD502" s="1"/>
      <c r="MYE502" s="1"/>
      <c r="MYF502" s="1"/>
      <c r="MYG502" s="1"/>
      <c r="MYH502" s="1"/>
      <c r="MYI502" s="1"/>
      <c r="MYJ502" s="1"/>
      <c r="MYK502" s="1"/>
      <c r="MYL502" s="1"/>
      <c r="MYM502" s="1"/>
      <c r="MYN502" s="1"/>
      <c r="MYO502" s="1"/>
      <c r="MYP502" s="1"/>
      <c r="MYQ502" s="1"/>
      <c r="MYR502" s="1"/>
      <c r="MYS502" s="1"/>
      <c r="MYT502" s="1"/>
      <c r="MYU502" s="1"/>
      <c r="MYV502" s="1"/>
      <c r="MYW502" s="1"/>
      <c r="MYX502" s="1"/>
      <c r="MYY502" s="1"/>
      <c r="MYZ502" s="1"/>
      <c r="MZA502" s="1"/>
      <c r="MZB502" s="1"/>
      <c r="MZC502" s="1"/>
      <c r="MZD502" s="1"/>
      <c r="MZE502" s="1"/>
      <c r="MZF502" s="1"/>
      <c r="MZG502" s="1"/>
      <c r="MZH502" s="1"/>
      <c r="MZI502" s="1"/>
      <c r="MZJ502" s="1"/>
      <c r="MZK502" s="1"/>
      <c r="MZL502" s="1"/>
      <c r="MZM502" s="1"/>
      <c r="MZN502" s="1"/>
      <c r="MZO502" s="1"/>
      <c r="MZP502" s="1"/>
      <c r="MZQ502" s="1"/>
      <c r="MZR502" s="1"/>
      <c r="MZS502" s="1"/>
      <c r="MZT502" s="1"/>
      <c r="MZU502" s="1"/>
      <c r="MZV502" s="1"/>
      <c r="MZW502" s="1"/>
      <c r="MZX502" s="1"/>
      <c r="MZY502" s="1"/>
      <c r="MZZ502" s="1"/>
      <c r="NAA502" s="1"/>
      <c r="NAB502" s="1"/>
      <c r="NAC502" s="1"/>
      <c r="NAD502" s="1"/>
      <c r="NAE502" s="1"/>
      <c r="NAF502" s="1"/>
      <c r="NAG502" s="1"/>
      <c r="NAH502" s="1"/>
      <c r="NAI502" s="1"/>
      <c r="NAJ502" s="1"/>
      <c r="NAK502" s="1"/>
      <c r="NAL502" s="1"/>
      <c r="NAM502" s="1"/>
      <c r="NAN502" s="1"/>
      <c r="NAO502" s="1"/>
      <c r="NAP502" s="1"/>
      <c r="NAQ502" s="1"/>
      <c r="NAR502" s="1"/>
      <c r="NAS502" s="1"/>
      <c r="NAT502" s="1"/>
      <c r="NAU502" s="1"/>
      <c r="NAV502" s="1"/>
      <c r="NAW502" s="1"/>
      <c r="NAX502" s="1"/>
      <c r="NAY502" s="1"/>
      <c r="NAZ502" s="1"/>
      <c r="NBA502" s="1"/>
      <c r="NBB502" s="1"/>
      <c r="NBC502" s="1"/>
      <c r="NBD502" s="1"/>
      <c r="NBE502" s="1"/>
      <c r="NBF502" s="1"/>
      <c r="NBG502" s="1"/>
      <c r="NBH502" s="1"/>
      <c r="NBI502" s="1"/>
      <c r="NBJ502" s="1"/>
      <c r="NBK502" s="1"/>
      <c r="NBL502" s="1"/>
      <c r="NBM502" s="1"/>
      <c r="NBN502" s="1"/>
      <c r="NBO502" s="1"/>
      <c r="NBP502" s="1"/>
      <c r="NBQ502" s="1"/>
      <c r="NBR502" s="1"/>
      <c r="NBS502" s="1"/>
      <c r="NBT502" s="1"/>
      <c r="NBU502" s="1"/>
      <c r="NBV502" s="1"/>
      <c r="NBW502" s="1"/>
      <c r="NBX502" s="1"/>
      <c r="NBY502" s="1"/>
      <c r="NBZ502" s="1"/>
      <c r="NCA502" s="1"/>
      <c r="NCB502" s="1"/>
      <c r="NCC502" s="1"/>
      <c r="NCD502" s="1"/>
      <c r="NCE502" s="1"/>
      <c r="NCF502" s="1"/>
      <c r="NCG502" s="1"/>
      <c r="NCH502" s="1"/>
      <c r="NCI502" s="1"/>
      <c r="NCJ502" s="1"/>
      <c r="NCK502" s="1"/>
      <c r="NCL502" s="1"/>
      <c r="NCM502" s="1"/>
      <c r="NCN502" s="1"/>
      <c r="NCO502" s="1"/>
      <c r="NCP502" s="1"/>
      <c r="NCQ502" s="1"/>
      <c r="NCR502" s="1"/>
      <c r="NCS502" s="1"/>
      <c r="NCT502" s="1"/>
      <c r="NCU502" s="1"/>
      <c r="NCV502" s="1"/>
      <c r="NCW502" s="1"/>
      <c r="NCX502" s="1"/>
      <c r="NCY502" s="1"/>
      <c r="NCZ502" s="1"/>
      <c r="NDA502" s="1"/>
      <c r="NDB502" s="1"/>
      <c r="NDC502" s="1"/>
      <c r="NDD502" s="1"/>
      <c r="NDE502" s="1"/>
      <c r="NDF502" s="1"/>
      <c r="NDG502" s="1"/>
      <c r="NDH502" s="1"/>
      <c r="NDI502" s="1"/>
      <c r="NDJ502" s="1"/>
      <c r="NDK502" s="1"/>
      <c r="NDL502" s="1"/>
      <c r="NDM502" s="1"/>
      <c r="NDN502" s="1"/>
      <c r="NDO502" s="1"/>
      <c r="NDP502" s="1"/>
      <c r="NDQ502" s="1"/>
      <c r="NDR502" s="1"/>
      <c r="NDS502" s="1"/>
      <c r="NDT502" s="1"/>
      <c r="NDU502" s="1"/>
      <c r="NDV502" s="1"/>
      <c r="NDW502" s="1"/>
      <c r="NDX502" s="1"/>
      <c r="NDY502" s="1"/>
      <c r="NDZ502" s="1"/>
      <c r="NEA502" s="1"/>
      <c r="NEB502" s="1"/>
      <c r="NEC502" s="1"/>
      <c r="NED502" s="1"/>
      <c r="NEE502" s="1"/>
      <c r="NEF502" s="1"/>
      <c r="NEG502" s="1"/>
      <c r="NEH502" s="1"/>
      <c r="NEI502" s="1"/>
      <c r="NEJ502" s="1"/>
      <c r="NEK502" s="1"/>
      <c r="NEL502" s="1"/>
      <c r="NEM502" s="1"/>
      <c r="NEN502" s="1"/>
      <c r="NEO502" s="1"/>
      <c r="NEP502" s="1"/>
      <c r="NEQ502" s="1"/>
      <c r="NER502" s="1"/>
      <c r="NES502" s="1"/>
      <c r="NET502" s="1"/>
      <c r="NEU502" s="1"/>
      <c r="NEV502" s="1"/>
      <c r="NEW502" s="1"/>
      <c r="NEX502" s="1"/>
      <c r="NEY502" s="1"/>
      <c r="NEZ502" s="1"/>
      <c r="NFA502" s="1"/>
      <c r="NFB502" s="1"/>
      <c r="NFC502" s="1"/>
      <c r="NFD502" s="1"/>
      <c r="NFE502" s="1"/>
      <c r="NFF502" s="1"/>
      <c r="NFG502" s="1"/>
      <c r="NFH502" s="1"/>
      <c r="NFI502" s="1"/>
      <c r="NFJ502" s="1"/>
      <c r="NFK502" s="1"/>
      <c r="NFL502" s="1"/>
      <c r="NFM502" s="1"/>
      <c r="NFN502" s="1"/>
      <c r="NFO502" s="1"/>
      <c r="NFP502" s="1"/>
      <c r="NFQ502" s="1"/>
      <c r="NFR502" s="1"/>
      <c r="NFS502" s="1"/>
      <c r="NFT502" s="1"/>
      <c r="NFU502" s="1"/>
      <c r="NFV502" s="1"/>
      <c r="NFW502" s="1"/>
      <c r="NFX502" s="1"/>
      <c r="NFY502" s="1"/>
      <c r="NFZ502" s="1"/>
      <c r="NGA502" s="1"/>
      <c r="NGB502" s="1"/>
      <c r="NGC502" s="1"/>
      <c r="NGD502" s="1"/>
      <c r="NGE502" s="1"/>
      <c r="NGF502" s="1"/>
      <c r="NGG502" s="1"/>
      <c r="NGH502" s="1"/>
      <c r="NGI502" s="1"/>
      <c r="NGJ502" s="1"/>
      <c r="NGK502" s="1"/>
      <c r="NGL502" s="1"/>
      <c r="NGM502" s="1"/>
      <c r="NGN502" s="1"/>
      <c r="NGO502" s="1"/>
      <c r="NGP502" s="1"/>
      <c r="NGQ502" s="1"/>
      <c r="NGR502" s="1"/>
      <c r="NGS502" s="1"/>
      <c r="NGT502" s="1"/>
      <c r="NGU502" s="1"/>
      <c r="NGV502" s="1"/>
      <c r="NGW502" s="1"/>
      <c r="NGX502" s="1"/>
      <c r="NGY502" s="1"/>
      <c r="NGZ502" s="1"/>
      <c r="NHA502" s="1"/>
      <c r="NHB502" s="1"/>
      <c r="NHC502" s="1"/>
      <c r="NHD502" s="1"/>
      <c r="NHE502" s="1"/>
      <c r="NHF502" s="1"/>
      <c r="NHG502" s="1"/>
      <c r="NHH502" s="1"/>
      <c r="NHI502" s="1"/>
      <c r="NHJ502" s="1"/>
      <c r="NHK502" s="1"/>
      <c r="NHL502" s="1"/>
      <c r="NHM502" s="1"/>
      <c r="NHN502" s="1"/>
      <c r="NHO502" s="1"/>
      <c r="NHP502" s="1"/>
      <c r="NHQ502" s="1"/>
      <c r="NHR502" s="1"/>
      <c r="NHS502" s="1"/>
      <c r="NHT502" s="1"/>
      <c r="NHU502" s="1"/>
      <c r="NHV502" s="1"/>
      <c r="NHW502" s="1"/>
      <c r="NHX502" s="1"/>
      <c r="NHY502" s="1"/>
      <c r="NHZ502" s="1"/>
      <c r="NIA502" s="1"/>
      <c r="NIB502" s="1"/>
      <c r="NIC502" s="1"/>
      <c r="NID502" s="1"/>
      <c r="NIE502" s="1"/>
      <c r="NIF502" s="1"/>
      <c r="NIG502" s="1"/>
      <c r="NIH502" s="1"/>
      <c r="NII502" s="1"/>
      <c r="NIJ502" s="1"/>
      <c r="NIK502" s="1"/>
      <c r="NIL502" s="1"/>
      <c r="NIM502" s="1"/>
      <c r="NIN502" s="1"/>
      <c r="NIO502" s="1"/>
      <c r="NIP502" s="1"/>
      <c r="NIQ502" s="1"/>
      <c r="NIR502" s="1"/>
      <c r="NIS502" s="1"/>
      <c r="NIT502" s="1"/>
      <c r="NIU502" s="1"/>
      <c r="NIV502" s="1"/>
      <c r="NIW502" s="1"/>
      <c r="NIX502" s="1"/>
      <c r="NIY502" s="1"/>
      <c r="NIZ502" s="1"/>
      <c r="NJA502" s="1"/>
      <c r="NJB502" s="1"/>
      <c r="NJC502" s="1"/>
      <c r="NJD502" s="1"/>
      <c r="NJE502" s="1"/>
      <c r="NJF502" s="1"/>
      <c r="NJG502" s="1"/>
      <c r="NJH502" s="1"/>
      <c r="NJI502" s="1"/>
      <c r="NJJ502" s="1"/>
      <c r="NJK502" s="1"/>
      <c r="NJL502" s="1"/>
      <c r="NJM502" s="1"/>
      <c r="NJN502" s="1"/>
      <c r="NJO502" s="1"/>
      <c r="NJP502" s="1"/>
      <c r="NJQ502" s="1"/>
      <c r="NJR502" s="1"/>
      <c r="NJS502" s="1"/>
      <c r="NJT502" s="1"/>
      <c r="NJU502" s="1"/>
      <c r="NJV502" s="1"/>
      <c r="NJW502" s="1"/>
      <c r="NJX502" s="1"/>
      <c r="NJY502" s="1"/>
      <c r="NJZ502" s="1"/>
      <c r="NKA502" s="1"/>
      <c r="NKB502" s="1"/>
      <c r="NKC502" s="1"/>
      <c r="NKD502" s="1"/>
      <c r="NKE502" s="1"/>
      <c r="NKF502" s="1"/>
      <c r="NKG502" s="1"/>
      <c r="NKH502" s="1"/>
      <c r="NKI502" s="1"/>
      <c r="NKJ502" s="1"/>
      <c r="NKK502" s="1"/>
      <c r="NKL502" s="1"/>
      <c r="NKM502" s="1"/>
      <c r="NKN502" s="1"/>
      <c r="NKO502" s="1"/>
      <c r="NKP502" s="1"/>
      <c r="NKQ502" s="1"/>
      <c r="NKR502" s="1"/>
      <c r="NKS502" s="1"/>
      <c r="NKT502" s="1"/>
      <c r="NKU502" s="1"/>
      <c r="NKV502" s="1"/>
      <c r="NKW502" s="1"/>
      <c r="NKX502" s="1"/>
      <c r="NKY502" s="1"/>
      <c r="NKZ502" s="1"/>
      <c r="NLA502" s="1"/>
      <c r="NLB502" s="1"/>
      <c r="NLC502" s="1"/>
      <c r="NLD502" s="1"/>
      <c r="NLE502" s="1"/>
      <c r="NLF502" s="1"/>
      <c r="NLG502" s="1"/>
      <c r="NLH502" s="1"/>
      <c r="NLI502" s="1"/>
      <c r="NLJ502" s="1"/>
      <c r="NLK502" s="1"/>
      <c r="NLL502" s="1"/>
      <c r="NLM502" s="1"/>
      <c r="NLN502" s="1"/>
      <c r="NLO502" s="1"/>
      <c r="NLP502" s="1"/>
      <c r="NLQ502" s="1"/>
      <c r="NLR502" s="1"/>
      <c r="NLS502" s="1"/>
      <c r="NLT502" s="1"/>
      <c r="NLU502" s="1"/>
      <c r="NLV502" s="1"/>
      <c r="NLW502" s="1"/>
      <c r="NLX502" s="1"/>
      <c r="NLY502" s="1"/>
      <c r="NLZ502" s="1"/>
      <c r="NMA502" s="1"/>
      <c r="NMB502" s="1"/>
      <c r="NMC502" s="1"/>
      <c r="NMD502" s="1"/>
      <c r="NME502" s="1"/>
      <c r="NMF502" s="1"/>
      <c r="NMG502" s="1"/>
      <c r="NMH502" s="1"/>
      <c r="NMI502" s="1"/>
      <c r="NMJ502" s="1"/>
      <c r="NMK502" s="1"/>
      <c r="NML502" s="1"/>
      <c r="NMM502" s="1"/>
      <c r="NMN502" s="1"/>
      <c r="NMO502" s="1"/>
      <c r="NMP502" s="1"/>
      <c r="NMQ502" s="1"/>
      <c r="NMR502" s="1"/>
      <c r="NMS502" s="1"/>
      <c r="NMT502" s="1"/>
      <c r="NMU502" s="1"/>
      <c r="NMV502" s="1"/>
      <c r="NMW502" s="1"/>
      <c r="NMX502" s="1"/>
      <c r="NMY502" s="1"/>
      <c r="NMZ502" s="1"/>
      <c r="NNA502" s="1"/>
      <c r="NNB502" s="1"/>
      <c r="NNC502" s="1"/>
      <c r="NND502" s="1"/>
      <c r="NNE502" s="1"/>
      <c r="NNF502" s="1"/>
      <c r="NNG502" s="1"/>
      <c r="NNH502" s="1"/>
      <c r="NNI502" s="1"/>
      <c r="NNJ502" s="1"/>
      <c r="NNK502" s="1"/>
      <c r="NNL502" s="1"/>
      <c r="NNM502" s="1"/>
      <c r="NNN502" s="1"/>
      <c r="NNO502" s="1"/>
      <c r="NNP502" s="1"/>
      <c r="NNQ502" s="1"/>
      <c r="NNR502" s="1"/>
      <c r="NNS502" s="1"/>
      <c r="NNT502" s="1"/>
      <c r="NNU502" s="1"/>
      <c r="NNV502" s="1"/>
      <c r="NNW502" s="1"/>
      <c r="NNX502" s="1"/>
      <c r="NNY502" s="1"/>
      <c r="NNZ502" s="1"/>
      <c r="NOA502" s="1"/>
      <c r="NOB502" s="1"/>
      <c r="NOC502" s="1"/>
      <c r="NOD502" s="1"/>
      <c r="NOE502" s="1"/>
      <c r="NOF502" s="1"/>
      <c r="NOG502" s="1"/>
      <c r="NOH502" s="1"/>
      <c r="NOI502" s="1"/>
      <c r="NOJ502" s="1"/>
      <c r="NOK502" s="1"/>
      <c r="NOL502" s="1"/>
      <c r="NOM502" s="1"/>
      <c r="NON502" s="1"/>
      <c r="NOO502" s="1"/>
      <c r="NOP502" s="1"/>
      <c r="NOQ502" s="1"/>
      <c r="NOR502" s="1"/>
      <c r="NOS502" s="1"/>
      <c r="NOT502" s="1"/>
      <c r="NOU502" s="1"/>
      <c r="NOV502" s="1"/>
      <c r="NOW502" s="1"/>
      <c r="NOX502" s="1"/>
      <c r="NOY502" s="1"/>
      <c r="NOZ502" s="1"/>
      <c r="NPA502" s="1"/>
      <c r="NPB502" s="1"/>
      <c r="NPC502" s="1"/>
      <c r="NPD502" s="1"/>
      <c r="NPE502" s="1"/>
      <c r="NPF502" s="1"/>
      <c r="NPG502" s="1"/>
      <c r="NPH502" s="1"/>
      <c r="NPI502" s="1"/>
      <c r="NPJ502" s="1"/>
      <c r="NPK502" s="1"/>
      <c r="NPL502" s="1"/>
      <c r="NPM502" s="1"/>
      <c r="NPN502" s="1"/>
      <c r="NPO502" s="1"/>
      <c r="NPP502" s="1"/>
      <c r="NPQ502" s="1"/>
      <c r="NPR502" s="1"/>
      <c r="NPS502" s="1"/>
      <c r="NPT502" s="1"/>
      <c r="NPU502" s="1"/>
      <c r="NPV502" s="1"/>
      <c r="NPW502" s="1"/>
      <c r="NPX502" s="1"/>
      <c r="NPY502" s="1"/>
      <c r="NPZ502" s="1"/>
      <c r="NQA502" s="1"/>
      <c r="NQB502" s="1"/>
      <c r="NQC502" s="1"/>
      <c r="NQD502" s="1"/>
      <c r="NQE502" s="1"/>
      <c r="NQF502" s="1"/>
      <c r="NQG502" s="1"/>
      <c r="NQH502" s="1"/>
      <c r="NQI502" s="1"/>
      <c r="NQJ502" s="1"/>
      <c r="NQK502" s="1"/>
      <c r="NQL502" s="1"/>
      <c r="NQM502" s="1"/>
      <c r="NQN502" s="1"/>
      <c r="NQO502" s="1"/>
      <c r="NQP502" s="1"/>
      <c r="NQQ502" s="1"/>
      <c r="NQR502" s="1"/>
      <c r="NQS502" s="1"/>
      <c r="NQT502" s="1"/>
      <c r="NQU502" s="1"/>
      <c r="NQV502" s="1"/>
      <c r="NQW502" s="1"/>
      <c r="NQX502" s="1"/>
      <c r="NQY502" s="1"/>
      <c r="NQZ502" s="1"/>
      <c r="NRA502" s="1"/>
      <c r="NRB502" s="1"/>
      <c r="NRC502" s="1"/>
      <c r="NRD502" s="1"/>
      <c r="NRE502" s="1"/>
      <c r="NRF502" s="1"/>
      <c r="NRG502" s="1"/>
      <c r="NRH502" s="1"/>
      <c r="NRI502" s="1"/>
      <c r="NRJ502" s="1"/>
      <c r="NRK502" s="1"/>
      <c r="NRL502" s="1"/>
      <c r="NRM502" s="1"/>
      <c r="NRN502" s="1"/>
      <c r="NRO502" s="1"/>
      <c r="NRP502" s="1"/>
      <c r="NRQ502" s="1"/>
      <c r="NRR502" s="1"/>
      <c r="NRS502" s="1"/>
      <c r="NRT502" s="1"/>
      <c r="NRU502" s="1"/>
      <c r="NRV502" s="1"/>
      <c r="NRW502" s="1"/>
      <c r="NRX502" s="1"/>
      <c r="NRY502" s="1"/>
      <c r="NRZ502" s="1"/>
      <c r="NSA502" s="1"/>
      <c r="NSB502" s="1"/>
      <c r="NSC502" s="1"/>
      <c r="NSD502" s="1"/>
      <c r="NSE502" s="1"/>
      <c r="NSF502" s="1"/>
      <c r="NSG502" s="1"/>
      <c r="NSH502" s="1"/>
      <c r="NSI502" s="1"/>
      <c r="NSJ502" s="1"/>
      <c r="NSK502" s="1"/>
      <c r="NSL502" s="1"/>
      <c r="NSM502" s="1"/>
      <c r="NSN502" s="1"/>
      <c r="NSO502" s="1"/>
      <c r="NSP502" s="1"/>
      <c r="NSQ502" s="1"/>
      <c r="NSR502" s="1"/>
      <c r="NSS502" s="1"/>
      <c r="NST502" s="1"/>
      <c r="NSU502" s="1"/>
      <c r="NSV502" s="1"/>
      <c r="NSW502" s="1"/>
      <c r="NSX502" s="1"/>
      <c r="NSY502" s="1"/>
      <c r="NSZ502" s="1"/>
      <c r="NTA502" s="1"/>
      <c r="NTB502" s="1"/>
      <c r="NTC502" s="1"/>
      <c r="NTD502" s="1"/>
      <c r="NTE502" s="1"/>
      <c r="NTF502" s="1"/>
      <c r="NTG502" s="1"/>
      <c r="NTH502" s="1"/>
      <c r="NTI502" s="1"/>
      <c r="NTJ502" s="1"/>
      <c r="NTK502" s="1"/>
      <c r="NTL502" s="1"/>
      <c r="NTM502" s="1"/>
      <c r="NTN502" s="1"/>
      <c r="NTO502" s="1"/>
      <c r="NTP502" s="1"/>
      <c r="NTQ502" s="1"/>
      <c r="NTR502" s="1"/>
      <c r="NTS502" s="1"/>
      <c r="NTT502" s="1"/>
      <c r="NTU502" s="1"/>
      <c r="NTV502" s="1"/>
      <c r="NTW502" s="1"/>
      <c r="NTX502" s="1"/>
      <c r="NTY502" s="1"/>
      <c r="NTZ502" s="1"/>
      <c r="NUA502" s="1"/>
      <c r="NUB502" s="1"/>
      <c r="NUC502" s="1"/>
      <c r="NUD502" s="1"/>
      <c r="NUE502" s="1"/>
      <c r="NUF502" s="1"/>
      <c r="NUG502" s="1"/>
      <c r="NUH502" s="1"/>
      <c r="NUI502" s="1"/>
      <c r="NUJ502" s="1"/>
      <c r="NUK502" s="1"/>
      <c r="NUL502" s="1"/>
      <c r="NUM502" s="1"/>
      <c r="NUN502" s="1"/>
      <c r="NUO502" s="1"/>
      <c r="NUP502" s="1"/>
      <c r="NUQ502" s="1"/>
      <c r="NUR502" s="1"/>
      <c r="NUS502" s="1"/>
      <c r="NUT502" s="1"/>
      <c r="NUU502" s="1"/>
      <c r="NUV502" s="1"/>
      <c r="NUW502" s="1"/>
      <c r="NUX502" s="1"/>
      <c r="NUY502" s="1"/>
      <c r="NUZ502" s="1"/>
      <c r="NVA502" s="1"/>
      <c r="NVB502" s="1"/>
      <c r="NVC502" s="1"/>
      <c r="NVD502" s="1"/>
      <c r="NVE502" s="1"/>
      <c r="NVF502" s="1"/>
      <c r="NVG502" s="1"/>
      <c r="NVH502" s="1"/>
      <c r="NVI502" s="1"/>
      <c r="NVJ502" s="1"/>
      <c r="NVK502" s="1"/>
      <c r="NVL502" s="1"/>
      <c r="NVM502" s="1"/>
      <c r="NVN502" s="1"/>
      <c r="NVO502" s="1"/>
      <c r="NVP502" s="1"/>
      <c r="NVQ502" s="1"/>
      <c r="NVR502" s="1"/>
      <c r="NVS502" s="1"/>
      <c r="NVT502" s="1"/>
      <c r="NVU502" s="1"/>
      <c r="NVV502" s="1"/>
      <c r="NVW502" s="1"/>
      <c r="NVX502" s="1"/>
      <c r="NVY502" s="1"/>
      <c r="NVZ502" s="1"/>
      <c r="NWA502" s="1"/>
      <c r="NWB502" s="1"/>
      <c r="NWC502" s="1"/>
      <c r="NWD502" s="1"/>
      <c r="NWE502" s="1"/>
      <c r="NWF502" s="1"/>
      <c r="NWG502" s="1"/>
      <c r="NWH502" s="1"/>
      <c r="NWI502" s="1"/>
      <c r="NWJ502" s="1"/>
      <c r="NWK502" s="1"/>
      <c r="NWL502" s="1"/>
      <c r="NWM502" s="1"/>
      <c r="NWN502" s="1"/>
      <c r="NWO502" s="1"/>
      <c r="NWP502" s="1"/>
      <c r="NWQ502" s="1"/>
      <c r="NWR502" s="1"/>
      <c r="NWS502" s="1"/>
      <c r="NWT502" s="1"/>
      <c r="NWU502" s="1"/>
      <c r="NWV502" s="1"/>
      <c r="NWW502" s="1"/>
      <c r="NWX502" s="1"/>
      <c r="NWY502" s="1"/>
      <c r="NWZ502" s="1"/>
      <c r="NXA502" s="1"/>
      <c r="NXB502" s="1"/>
      <c r="NXC502" s="1"/>
      <c r="NXD502" s="1"/>
      <c r="NXE502" s="1"/>
      <c r="NXF502" s="1"/>
      <c r="NXG502" s="1"/>
      <c r="NXH502" s="1"/>
      <c r="NXI502" s="1"/>
      <c r="NXJ502" s="1"/>
      <c r="NXK502" s="1"/>
      <c r="NXL502" s="1"/>
      <c r="NXM502" s="1"/>
      <c r="NXN502" s="1"/>
      <c r="NXO502" s="1"/>
      <c r="NXP502" s="1"/>
      <c r="NXQ502" s="1"/>
      <c r="NXR502" s="1"/>
      <c r="NXS502" s="1"/>
      <c r="NXT502" s="1"/>
      <c r="NXU502" s="1"/>
      <c r="NXV502" s="1"/>
      <c r="NXW502" s="1"/>
      <c r="NXX502" s="1"/>
      <c r="NXY502" s="1"/>
      <c r="NXZ502" s="1"/>
      <c r="NYA502" s="1"/>
      <c r="NYB502" s="1"/>
      <c r="NYC502" s="1"/>
      <c r="NYD502" s="1"/>
      <c r="NYE502" s="1"/>
      <c r="NYF502" s="1"/>
      <c r="NYG502" s="1"/>
      <c r="NYH502" s="1"/>
      <c r="NYI502" s="1"/>
      <c r="NYJ502" s="1"/>
      <c r="NYK502" s="1"/>
      <c r="NYL502" s="1"/>
      <c r="NYM502" s="1"/>
      <c r="NYN502" s="1"/>
      <c r="NYO502" s="1"/>
      <c r="NYP502" s="1"/>
      <c r="NYQ502" s="1"/>
      <c r="NYR502" s="1"/>
      <c r="NYS502" s="1"/>
      <c r="NYT502" s="1"/>
      <c r="NYU502" s="1"/>
      <c r="NYV502" s="1"/>
      <c r="NYW502" s="1"/>
      <c r="NYX502" s="1"/>
      <c r="NYY502" s="1"/>
      <c r="NYZ502" s="1"/>
      <c r="NZA502" s="1"/>
      <c r="NZB502" s="1"/>
      <c r="NZC502" s="1"/>
      <c r="NZD502" s="1"/>
      <c r="NZE502" s="1"/>
      <c r="NZF502" s="1"/>
      <c r="NZG502" s="1"/>
      <c r="NZH502" s="1"/>
      <c r="NZI502" s="1"/>
      <c r="NZJ502" s="1"/>
      <c r="NZK502" s="1"/>
      <c r="NZL502" s="1"/>
      <c r="NZM502" s="1"/>
      <c r="NZN502" s="1"/>
      <c r="NZO502" s="1"/>
      <c r="NZP502" s="1"/>
      <c r="NZQ502" s="1"/>
      <c r="NZR502" s="1"/>
      <c r="NZS502" s="1"/>
      <c r="NZT502" s="1"/>
      <c r="NZU502" s="1"/>
      <c r="NZV502" s="1"/>
      <c r="NZW502" s="1"/>
      <c r="NZX502" s="1"/>
      <c r="NZY502" s="1"/>
      <c r="NZZ502" s="1"/>
      <c r="OAA502" s="1"/>
      <c r="OAB502" s="1"/>
      <c r="OAC502" s="1"/>
      <c r="OAD502" s="1"/>
      <c r="OAE502" s="1"/>
      <c r="OAF502" s="1"/>
      <c r="OAG502" s="1"/>
      <c r="OAH502" s="1"/>
      <c r="OAI502" s="1"/>
      <c r="OAJ502" s="1"/>
      <c r="OAK502" s="1"/>
      <c r="OAL502" s="1"/>
      <c r="OAM502" s="1"/>
      <c r="OAN502" s="1"/>
      <c r="OAO502" s="1"/>
      <c r="OAP502" s="1"/>
      <c r="OAQ502" s="1"/>
      <c r="OAR502" s="1"/>
      <c r="OAS502" s="1"/>
      <c r="OAT502" s="1"/>
      <c r="OAU502" s="1"/>
      <c r="OAV502" s="1"/>
      <c r="OAW502" s="1"/>
      <c r="OAX502" s="1"/>
      <c r="OAY502" s="1"/>
      <c r="OAZ502" s="1"/>
      <c r="OBA502" s="1"/>
      <c r="OBB502" s="1"/>
      <c r="OBC502" s="1"/>
      <c r="OBD502" s="1"/>
      <c r="OBE502" s="1"/>
      <c r="OBF502" s="1"/>
      <c r="OBG502" s="1"/>
      <c r="OBH502" s="1"/>
      <c r="OBI502" s="1"/>
      <c r="OBJ502" s="1"/>
      <c r="OBK502" s="1"/>
      <c r="OBL502" s="1"/>
      <c r="OBM502" s="1"/>
      <c r="OBN502" s="1"/>
      <c r="OBO502" s="1"/>
      <c r="OBP502" s="1"/>
      <c r="OBQ502" s="1"/>
      <c r="OBR502" s="1"/>
      <c r="OBS502" s="1"/>
      <c r="OBT502" s="1"/>
      <c r="OBU502" s="1"/>
      <c r="OBV502" s="1"/>
      <c r="OBW502" s="1"/>
      <c r="OBX502" s="1"/>
      <c r="OBY502" s="1"/>
      <c r="OBZ502" s="1"/>
      <c r="OCA502" s="1"/>
      <c r="OCB502" s="1"/>
      <c r="OCC502" s="1"/>
      <c r="OCD502" s="1"/>
      <c r="OCE502" s="1"/>
      <c r="OCF502" s="1"/>
      <c r="OCG502" s="1"/>
      <c r="OCH502" s="1"/>
      <c r="OCI502" s="1"/>
      <c r="OCJ502" s="1"/>
      <c r="OCK502" s="1"/>
      <c r="OCL502" s="1"/>
      <c r="OCM502" s="1"/>
      <c r="OCN502" s="1"/>
      <c r="OCO502" s="1"/>
      <c r="OCP502" s="1"/>
      <c r="OCQ502" s="1"/>
      <c r="OCR502" s="1"/>
      <c r="OCS502" s="1"/>
      <c r="OCT502" s="1"/>
      <c r="OCU502" s="1"/>
      <c r="OCV502" s="1"/>
      <c r="OCW502" s="1"/>
      <c r="OCX502" s="1"/>
      <c r="OCY502" s="1"/>
      <c r="OCZ502" s="1"/>
      <c r="ODA502" s="1"/>
      <c r="ODB502" s="1"/>
      <c r="ODC502" s="1"/>
      <c r="ODD502" s="1"/>
      <c r="ODE502" s="1"/>
      <c r="ODF502" s="1"/>
      <c r="ODG502" s="1"/>
      <c r="ODH502" s="1"/>
      <c r="ODI502" s="1"/>
      <c r="ODJ502" s="1"/>
      <c r="ODK502" s="1"/>
      <c r="ODL502" s="1"/>
      <c r="ODM502" s="1"/>
      <c r="ODN502" s="1"/>
      <c r="ODO502" s="1"/>
      <c r="ODP502" s="1"/>
      <c r="ODQ502" s="1"/>
      <c r="ODR502" s="1"/>
      <c r="ODS502" s="1"/>
      <c r="ODT502" s="1"/>
      <c r="ODU502" s="1"/>
      <c r="ODV502" s="1"/>
      <c r="ODW502" s="1"/>
      <c r="ODX502" s="1"/>
      <c r="ODY502" s="1"/>
      <c r="ODZ502" s="1"/>
      <c r="OEA502" s="1"/>
      <c r="OEB502" s="1"/>
      <c r="OEC502" s="1"/>
      <c r="OED502" s="1"/>
      <c r="OEE502" s="1"/>
      <c r="OEF502" s="1"/>
      <c r="OEG502" s="1"/>
      <c r="OEH502" s="1"/>
      <c r="OEI502" s="1"/>
      <c r="OEJ502" s="1"/>
      <c r="OEK502" s="1"/>
      <c r="OEL502" s="1"/>
      <c r="OEM502" s="1"/>
      <c r="OEN502" s="1"/>
      <c r="OEO502" s="1"/>
      <c r="OEP502" s="1"/>
      <c r="OEQ502" s="1"/>
      <c r="OER502" s="1"/>
      <c r="OES502" s="1"/>
      <c r="OET502" s="1"/>
      <c r="OEU502" s="1"/>
      <c r="OEV502" s="1"/>
      <c r="OEW502" s="1"/>
      <c r="OEX502" s="1"/>
      <c r="OEY502" s="1"/>
      <c r="OEZ502" s="1"/>
      <c r="OFA502" s="1"/>
      <c r="OFB502" s="1"/>
      <c r="OFC502" s="1"/>
      <c r="OFD502" s="1"/>
      <c r="OFE502" s="1"/>
      <c r="OFF502" s="1"/>
      <c r="OFG502" s="1"/>
      <c r="OFH502" s="1"/>
      <c r="OFI502" s="1"/>
      <c r="OFJ502" s="1"/>
      <c r="OFK502" s="1"/>
      <c r="OFL502" s="1"/>
      <c r="OFM502" s="1"/>
      <c r="OFN502" s="1"/>
      <c r="OFO502" s="1"/>
      <c r="OFP502" s="1"/>
      <c r="OFQ502" s="1"/>
      <c r="OFR502" s="1"/>
      <c r="OFS502" s="1"/>
      <c r="OFT502" s="1"/>
      <c r="OFU502" s="1"/>
      <c r="OFV502" s="1"/>
      <c r="OFW502" s="1"/>
      <c r="OFX502" s="1"/>
      <c r="OFY502" s="1"/>
      <c r="OFZ502" s="1"/>
      <c r="OGA502" s="1"/>
      <c r="OGB502" s="1"/>
      <c r="OGC502" s="1"/>
      <c r="OGD502" s="1"/>
      <c r="OGE502" s="1"/>
      <c r="OGF502" s="1"/>
      <c r="OGG502" s="1"/>
      <c r="OGH502" s="1"/>
      <c r="OGI502" s="1"/>
      <c r="OGJ502" s="1"/>
      <c r="OGK502" s="1"/>
      <c r="OGL502" s="1"/>
      <c r="OGM502" s="1"/>
      <c r="OGN502" s="1"/>
      <c r="OGO502" s="1"/>
      <c r="OGP502" s="1"/>
      <c r="OGQ502" s="1"/>
      <c r="OGR502" s="1"/>
      <c r="OGS502" s="1"/>
      <c r="OGT502" s="1"/>
      <c r="OGU502" s="1"/>
      <c r="OGV502" s="1"/>
      <c r="OGW502" s="1"/>
      <c r="OGX502" s="1"/>
      <c r="OGY502" s="1"/>
      <c r="OGZ502" s="1"/>
      <c r="OHA502" s="1"/>
      <c r="OHB502" s="1"/>
      <c r="OHC502" s="1"/>
      <c r="OHD502" s="1"/>
      <c r="OHE502" s="1"/>
      <c r="OHF502" s="1"/>
      <c r="OHG502" s="1"/>
      <c r="OHH502" s="1"/>
      <c r="OHI502" s="1"/>
      <c r="OHJ502" s="1"/>
      <c r="OHK502" s="1"/>
      <c r="OHL502" s="1"/>
      <c r="OHM502" s="1"/>
      <c r="OHN502" s="1"/>
      <c r="OHO502" s="1"/>
      <c r="OHP502" s="1"/>
      <c r="OHQ502" s="1"/>
      <c r="OHR502" s="1"/>
      <c r="OHS502" s="1"/>
      <c r="OHT502" s="1"/>
      <c r="OHU502" s="1"/>
      <c r="OHV502" s="1"/>
      <c r="OHW502" s="1"/>
      <c r="OHX502" s="1"/>
      <c r="OHY502" s="1"/>
      <c r="OHZ502" s="1"/>
      <c r="OIA502" s="1"/>
      <c r="OIB502" s="1"/>
      <c r="OIC502" s="1"/>
      <c r="OID502" s="1"/>
      <c r="OIE502" s="1"/>
      <c r="OIF502" s="1"/>
      <c r="OIG502" s="1"/>
      <c r="OIH502" s="1"/>
      <c r="OII502" s="1"/>
      <c r="OIJ502" s="1"/>
      <c r="OIK502" s="1"/>
      <c r="OIL502" s="1"/>
      <c r="OIM502" s="1"/>
      <c r="OIN502" s="1"/>
      <c r="OIO502" s="1"/>
      <c r="OIP502" s="1"/>
      <c r="OIQ502" s="1"/>
      <c r="OIR502" s="1"/>
      <c r="OIS502" s="1"/>
      <c r="OIT502" s="1"/>
      <c r="OIU502" s="1"/>
      <c r="OIV502" s="1"/>
      <c r="OIW502" s="1"/>
      <c r="OIX502" s="1"/>
      <c r="OIY502" s="1"/>
      <c r="OIZ502" s="1"/>
      <c r="OJA502" s="1"/>
      <c r="OJB502" s="1"/>
      <c r="OJC502" s="1"/>
      <c r="OJD502" s="1"/>
      <c r="OJE502" s="1"/>
      <c r="OJF502" s="1"/>
      <c r="OJG502" s="1"/>
      <c r="OJH502" s="1"/>
      <c r="OJI502" s="1"/>
      <c r="OJJ502" s="1"/>
      <c r="OJK502" s="1"/>
      <c r="OJL502" s="1"/>
      <c r="OJM502" s="1"/>
      <c r="OJN502" s="1"/>
      <c r="OJO502" s="1"/>
      <c r="OJP502" s="1"/>
      <c r="OJQ502" s="1"/>
      <c r="OJR502" s="1"/>
      <c r="OJS502" s="1"/>
      <c r="OJT502" s="1"/>
      <c r="OJU502" s="1"/>
      <c r="OJV502" s="1"/>
      <c r="OJW502" s="1"/>
      <c r="OJX502" s="1"/>
      <c r="OJY502" s="1"/>
      <c r="OJZ502" s="1"/>
      <c r="OKA502" s="1"/>
      <c r="OKB502" s="1"/>
      <c r="OKC502" s="1"/>
      <c r="OKD502" s="1"/>
      <c r="OKE502" s="1"/>
      <c r="OKF502" s="1"/>
      <c r="OKG502" s="1"/>
      <c r="OKH502" s="1"/>
      <c r="OKI502" s="1"/>
      <c r="OKJ502" s="1"/>
      <c r="OKK502" s="1"/>
      <c r="OKL502" s="1"/>
      <c r="OKM502" s="1"/>
      <c r="OKN502" s="1"/>
      <c r="OKO502" s="1"/>
      <c r="OKP502" s="1"/>
      <c r="OKQ502" s="1"/>
      <c r="OKR502" s="1"/>
      <c r="OKS502" s="1"/>
      <c r="OKT502" s="1"/>
      <c r="OKU502" s="1"/>
      <c r="OKV502" s="1"/>
      <c r="OKW502" s="1"/>
      <c r="OKX502" s="1"/>
      <c r="OKY502" s="1"/>
      <c r="OKZ502" s="1"/>
      <c r="OLA502" s="1"/>
      <c r="OLB502" s="1"/>
      <c r="OLC502" s="1"/>
      <c r="OLD502" s="1"/>
      <c r="OLE502" s="1"/>
      <c r="OLF502" s="1"/>
      <c r="OLG502" s="1"/>
      <c r="OLH502" s="1"/>
      <c r="OLI502" s="1"/>
      <c r="OLJ502" s="1"/>
      <c r="OLK502" s="1"/>
      <c r="OLL502" s="1"/>
      <c r="OLM502" s="1"/>
      <c r="OLN502" s="1"/>
      <c r="OLO502" s="1"/>
      <c r="OLP502" s="1"/>
      <c r="OLQ502" s="1"/>
      <c r="OLR502" s="1"/>
      <c r="OLS502" s="1"/>
      <c r="OLT502" s="1"/>
      <c r="OLU502" s="1"/>
      <c r="OLV502" s="1"/>
      <c r="OLW502" s="1"/>
      <c r="OLX502" s="1"/>
      <c r="OLY502" s="1"/>
      <c r="OLZ502" s="1"/>
      <c r="OMA502" s="1"/>
      <c r="OMB502" s="1"/>
      <c r="OMC502" s="1"/>
      <c r="OMD502" s="1"/>
      <c r="OME502" s="1"/>
      <c r="OMF502" s="1"/>
      <c r="OMG502" s="1"/>
      <c r="OMH502" s="1"/>
      <c r="OMI502" s="1"/>
      <c r="OMJ502" s="1"/>
      <c r="OMK502" s="1"/>
      <c r="OML502" s="1"/>
      <c r="OMM502" s="1"/>
      <c r="OMN502" s="1"/>
      <c r="OMO502" s="1"/>
      <c r="OMP502" s="1"/>
      <c r="OMQ502" s="1"/>
      <c r="OMR502" s="1"/>
      <c r="OMS502" s="1"/>
      <c r="OMT502" s="1"/>
      <c r="OMU502" s="1"/>
      <c r="OMV502" s="1"/>
      <c r="OMW502" s="1"/>
      <c r="OMX502" s="1"/>
      <c r="OMY502" s="1"/>
      <c r="OMZ502" s="1"/>
      <c r="ONA502" s="1"/>
      <c r="ONB502" s="1"/>
      <c r="ONC502" s="1"/>
      <c r="OND502" s="1"/>
      <c r="ONE502" s="1"/>
      <c r="ONF502" s="1"/>
      <c r="ONG502" s="1"/>
      <c r="ONH502" s="1"/>
      <c r="ONI502" s="1"/>
      <c r="ONJ502" s="1"/>
      <c r="ONK502" s="1"/>
      <c r="ONL502" s="1"/>
      <c r="ONM502" s="1"/>
      <c r="ONN502" s="1"/>
      <c r="ONO502" s="1"/>
      <c r="ONP502" s="1"/>
      <c r="ONQ502" s="1"/>
      <c r="ONR502" s="1"/>
      <c r="ONS502" s="1"/>
      <c r="ONT502" s="1"/>
      <c r="ONU502" s="1"/>
      <c r="ONV502" s="1"/>
      <c r="ONW502" s="1"/>
      <c r="ONX502" s="1"/>
      <c r="ONY502" s="1"/>
      <c r="ONZ502" s="1"/>
      <c r="OOA502" s="1"/>
      <c r="OOB502" s="1"/>
      <c r="OOC502" s="1"/>
      <c r="OOD502" s="1"/>
      <c r="OOE502" s="1"/>
      <c r="OOF502" s="1"/>
      <c r="OOG502" s="1"/>
      <c r="OOH502" s="1"/>
      <c r="OOI502" s="1"/>
      <c r="OOJ502" s="1"/>
      <c r="OOK502" s="1"/>
      <c r="OOL502" s="1"/>
      <c r="OOM502" s="1"/>
      <c r="OON502" s="1"/>
      <c r="OOO502" s="1"/>
      <c r="OOP502" s="1"/>
      <c r="OOQ502" s="1"/>
      <c r="OOR502" s="1"/>
      <c r="OOS502" s="1"/>
      <c r="OOT502" s="1"/>
      <c r="OOU502" s="1"/>
      <c r="OOV502" s="1"/>
      <c r="OOW502" s="1"/>
      <c r="OOX502" s="1"/>
      <c r="OOY502" s="1"/>
      <c r="OOZ502" s="1"/>
      <c r="OPA502" s="1"/>
      <c r="OPB502" s="1"/>
      <c r="OPC502" s="1"/>
      <c r="OPD502" s="1"/>
      <c r="OPE502" s="1"/>
      <c r="OPF502" s="1"/>
      <c r="OPG502" s="1"/>
      <c r="OPH502" s="1"/>
      <c r="OPI502" s="1"/>
      <c r="OPJ502" s="1"/>
      <c r="OPK502" s="1"/>
      <c r="OPL502" s="1"/>
      <c r="OPM502" s="1"/>
      <c r="OPN502" s="1"/>
      <c r="OPO502" s="1"/>
      <c r="OPP502" s="1"/>
      <c r="OPQ502" s="1"/>
      <c r="OPR502" s="1"/>
      <c r="OPS502" s="1"/>
      <c r="OPT502" s="1"/>
      <c r="OPU502" s="1"/>
      <c r="OPV502" s="1"/>
      <c r="OPW502" s="1"/>
      <c r="OPX502" s="1"/>
      <c r="OPY502" s="1"/>
      <c r="OPZ502" s="1"/>
      <c r="OQA502" s="1"/>
      <c r="OQB502" s="1"/>
      <c r="OQC502" s="1"/>
      <c r="OQD502" s="1"/>
      <c r="OQE502" s="1"/>
      <c r="OQF502" s="1"/>
      <c r="OQG502" s="1"/>
      <c r="OQH502" s="1"/>
      <c r="OQI502" s="1"/>
      <c r="OQJ502" s="1"/>
      <c r="OQK502" s="1"/>
      <c r="OQL502" s="1"/>
      <c r="OQM502" s="1"/>
      <c r="OQN502" s="1"/>
      <c r="OQO502" s="1"/>
      <c r="OQP502" s="1"/>
      <c r="OQQ502" s="1"/>
      <c r="OQR502" s="1"/>
      <c r="OQS502" s="1"/>
      <c r="OQT502" s="1"/>
      <c r="OQU502" s="1"/>
      <c r="OQV502" s="1"/>
      <c r="OQW502" s="1"/>
      <c r="OQX502" s="1"/>
      <c r="OQY502" s="1"/>
      <c r="OQZ502" s="1"/>
      <c r="ORA502" s="1"/>
      <c r="ORB502" s="1"/>
      <c r="ORC502" s="1"/>
      <c r="ORD502" s="1"/>
      <c r="ORE502" s="1"/>
      <c r="ORF502" s="1"/>
      <c r="ORG502" s="1"/>
      <c r="ORH502" s="1"/>
      <c r="ORI502" s="1"/>
      <c r="ORJ502" s="1"/>
      <c r="ORK502" s="1"/>
      <c r="ORL502" s="1"/>
      <c r="ORM502" s="1"/>
      <c r="ORN502" s="1"/>
      <c r="ORO502" s="1"/>
      <c r="ORP502" s="1"/>
      <c r="ORQ502" s="1"/>
      <c r="ORR502" s="1"/>
      <c r="ORS502" s="1"/>
      <c r="ORT502" s="1"/>
      <c r="ORU502" s="1"/>
      <c r="ORV502" s="1"/>
      <c r="ORW502" s="1"/>
      <c r="ORX502" s="1"/>
      <c r="ORY502" s="1"/>
      <c r="ORZ502" s="1"/>
      <c r="OSA502" s="1"/>
      <c r="OSB502" s="1"/>
      <c r="OSC502" s="1"/>
      <c r="OSD502" s="1"/>
      <c r="OSE502" s="1"/>
      <c r="OSF502" s="1"/>
      <c r="OSG502" s="1"/>
      <c r="OSH502" s="1"/>
      <c r="OSI502" s="1"/>
      <c r="OSJ502" s="1"/>
      <c r="OSK502" s="1"/>
      <c r="OSL502" s="1"/>
      <c r="OSM502" s="1"/>
      <c r="OSN502" s="1"/>
      <c r="OSO502" s="1"/>
      <c r="OSP502" s="1"/>
      <c r="OSQ502" s="1"/>
      <c r="OSR502" s="1"/>
      <c r="OSS502" s="1"/>
      <c r="OST502" s="1"/>
      <c r="OSU502" s="1"/>
      <c r="OSV502" s="1"/>
      <c r="OSW502" s="1"/>
      <c r="OSX502" s="1"/>
      <c r="OSY502" s="1"/>
      <c r="OSZ502" s="1"/>
      <c r="OTA502" s="1"/>
      <c r="OTB502" s="1"/>
      <c r="OTC502" s="1"/>
      <c r="OTD502" s="1"/>
      <c r="OTE502" s="1"/>
      <c r="OTF502" s="1"/>
      <c r="OTG502" s="1"/>
      <c r="OTH502" s="1"/>
      <c r="OTI502" s="1"/>
      <c r="OTJ502" s="1"/>
      <c r="OTK502" s="1"/>
      <c r="OTL502" s="1"/>
      <c r="OTM502" s="1"/>
      <c r="OTN502" s="1"/>
      <c r="OTO502" s="1"/>
      <c r="OTP502" s="1"/>
      <c r="OTQ502" s="1"/>
      <c r="OTR502" s="1"/>
      <c r="OTS502" s="1"/>
      <c r="OTT502" s="1"/>
      <c r="OTU502" s="1"/>
      <c r="OTV502" s="1"/>
      <c r="OTW502" s="1"/>
      <c r="OTX502" s="1"/>
      <c r="OTY502" s="1"/>
      <c r="OTZ502" s="1"/>
      <c r="OUA502" s="1"/>
      <c r="OUB502" s="1"/>
      <c r="OUC502" s="1"/>
      <c r="OUD502" s="1"/>
      <c r="OUE502" s="1"/>
      <c r="OUF502" s="1"/>
      <c r="OUG502" s="1"/>
      <c r="OUH502" s="1"/>
      <c r="OUI502" s="1"/>
      <c r="OUJ502" s="1"/>
      <c r="OUK502" s="1"/>
      <c r="OUL502" s="1"/>
      <c r="OUM502" s="1"/>
      <c r="OUN502" s="1"/>
      <c r="OUO502" s="1"/>
      <c r="OUP502" s="1"/>
      <c r="OUQ502" s="1"/>
      <c r="OUR502" s="1"/>
      <c r="OUS502" s="1"/>
      <c r="OUT502" s="1"/>
      <c r="OUU502" s="1"/>
      <c r="OUV502" s="1"/>
      <c r="OUW502" s="1"/>
      <c r="OUX502" s="1"/>
      <c r="OUY502" s="1"/>
      <c r="OUZ502" s="1"/>
      <c r="OVA502" s="1"/>
      <c r="OVB502" s="1"/>
      <c r="OVC502" s="1"/>
      <c r="OVD502" s="1"/>
      <c r="OVE502" s="1"/>
      <c r="OVF502" s="1"/>
      <c r="OVG502" s="1"/>
      <c r="OVH502" s="1"/>
      <c r="OVI502" s="1"/>
      <c r="OVJ502" s="1"/>
      <c r="OVK502" s="1"/>
      <c r="OVL502" s="1"/>
      <c r="OVM502" s="1"/>
      <c r="OVN502" s="1"/>
      <c r="OVO502" s="1"/>
      <c r="OVP502" s="1"/>
      <c r="OVQ502" s="1"/>
      <c r="OVR502" s="1"/>
      <c r="OVS502" s="1"/>
      <c r="OVT502" s="1"/>
      <c r="OVU502" s="1"/>
      <c r="OVV502" s="1"/>
      <c r="OVW502" s="1"/>
      <c r="OVX502" s="1"/>
      <c r="OVY502" s="1"/>
      <c r="OVZ502" s="1"/>
      <c r="OWA502" s="1"/>
      <c r="OWB502" s="1"/>
      <c r="OWC502" s="1"/>
      <c r="OWD502" s="1"/>
      <c r="OWE502" s="1"/>
      <c r="OWF502" s="1"/>
      <c r="OWG502" s="1"/>
      <c r="OWH502" s="1"/>
      <c r="OWI502" s="1"/>
      <c r="OWJ502" s="1"/>
      <c r="OWK502" s="1"/>
      <c r="OWL502" s="1"/>
      <c r="OWM502" s="1"/>
      <c r="OWN502" s="1"/>
      <c r="OWO502" s="1"/>
      <c r="OWP502" s="1"/>
      <c r="OWQ502" s="1"/>
      <c r="OWR502" s="1"/>
      <c r="OWS502" s="1"/>
      <c r="OWT502" s="1"/>
      <c r="OWU502" s="1"/>
      <c r="OWV502" s="1"/>
      <c r="OWW502" s="1"/>
      <c r="OWX502" s="1"/>
      <c r="OWY502" s="1"/>
      <c r="OWZ502" s="1"/>
      <c r="OXA502" s="1"/>
      <c r="OXB502" s="1"/>
      <c r="OXC502" s="1"/>
      <c r="OXD502" s="1"/>
      <c r="OXE502" s="1"/>
      <c r="OXF502" s="1"/>
      <c r="OXG502" s="1"/>
      <c r="OXH502" s="1"/>
      <c r="OXI502" s="1"/>
      <c r="OXJ502" s="1"/>
      <c r="OXK502" s="1"/>
      <c r="OXL502" s="1"/>
      <c r="OXM502" s="1"/>
      <c r="OXN502" s="1"/>
      <c r="OXO502" s="1"/>
      <c r="OXP502" s="1"/>
      <c r="OXQ502" s="1"/>
      <c r="OXR502" s="1"/>
      <c r="OXS502" s="1"/>
      <c r="OXT502" s="1"/>
      <c r="OXU502" s="1"/>
      <c r="OXV502" s="1"/>
      <c r="OXW502" s="1"/>
      <c r="OXX502" s="1"/>
      <c r="OXY502" s="1"/>
      <c r="OXZ502" s="1"/>
      <c r="OYA502" s="1"/>
      <c r="OYB502" s="1"/>
      <c r="OYC502" s="1"/>
      <c r="OYD502" s="1"/>
      <c r="OYE502" s="1"/>
      <c r="OYF502" s="1"/>
      <c r="OYG502" s="1"/>
      <c r="OYH502" s="1"/>
      <c r="OYI502" s="1"/>
      <c r="OYJ502" s="1"/>
      <c r="OYK502" s="1"/>
      <c r="OYL502" s="1"/>
      <c r="OYM502" s="1"/>
      <c r="OYN502" s="1"/>
      <c r="OYO502" s="1"/>
      <c r="OYP502" s="1"/>
      <c r="OYQ502" s="1"/>
      <c r="OYR502" s="1"/>
      <c r="OYS502" s="1"/>
      <c r="OYT502" s="1"/>
      <c r="OYU502" s="1"/>
      <c r="OYV502" s="1"/>
      <c r="OYW502" s="1"/>
      <c r="OYX502" s="1"/>
      <c r="OYY502" s="1"/>
      <c r="OYZ502" s="1"/>
      <c r="OZA502" s="1"/>
      <c r="OZB502" s="1"/>
      <c r="OZC502" s="1"/>
      <c r="OZD502" s="1"/>
      <c r="OZE502" s="1"/>
      <c r="OZF502" s="1"/>
      <c r="OZG502" s="1"/>
      <c r="OZH502" s="1"/>
      <c r="OZI502" s="1"/>
      <c r="OZJ502" s="1"/>
      <c r="OZK502" s="1"/>
      <c r="OZL502" s="1"/>
      <c r="OZM502" s="1"/>
      <c r="OZN502" s="1"/>
      <c r="OZO502" s="1"/>
      <c r="OZP502" s="1"/>
      <c r="OZQ502" s="1"/>
      <c r="OZR502" s="1"/>
      <c r="OZS502" s="1"/>
      <c r="OZT502" s="1"/>
      <c r="OZU502" s="1"/>
      <c r="OZV502" s="1"/>
      <c r="OZW502" s="1"/>
      <c r="OZX502" s="1"/>
      <c r="OZY502" s="1"/>
      <c r="OZZ502" s="1"/>
      <c r="PAA502" s="1"/>
      <c r="PAB502" s="1"/>
      <c r="PAC502" s="1"/>
      <c r="PAD502" s="1"/>
      <c r="PAE502" s="1"/>
      <c r="PAF502" s="1"/>
      <c r="PAG502" s="1"/>
      <c r="PAH502" s="1"/>
      <c r="PAI502" s="1"/>
      <c r="PAJ502" s="1"/>
      <c r="PAK502" s="1"/>
      <c r="PAL502" s="1"/>
      <c r="PAM502" s="1"/>
      <c r="PAN502" s="1"/>
      <c r="PAO502" s="1"/>
      <c r="PAP502" s="1"/>
      <c r="PAQ502" s="1"/>
      <c r="PAR502" s="1"/>
      <c r="PAS502" s="1"/>
      <c r="PAT502" s="1"/>
      <c r="PAU502" s="1"/>
      <c r="PAV502" s="1"/>
      <c r="PAW502" s="1"/>
      <c r="PAX502" s="1"/>
      <c r="PAY502" s="1"/>
      <c r="PAZ502" s="1"/>
      <c r="PBA502" s="1"/>
      <c r="PBB502" s="1"/>
      <c r="PBC502" s="1"/>
      <c r="PBD502" s="1"/>
      <c r="PBE502" s="1"/>
      <c r="PBF502" s="1"/>
      <c r="PBG502" s="1"/>
      <c r="PBH502" s="1"/>
      <c r="PBI502" s="1"/>
      <c r="PBJ502" s="1"/>
      <c r="PBK502" s="1"/>
      <c r="PBL502" s="1"/>
      <c r="PBM502" s="1"/>
      <c r="PBN502" s="1"/>
      <c r="PBO502" s="1"/>
      <c r="PBP502" s="1"/>
      <c r="PBQ502" s="1"/>
      <c r="PBR502" s="1"/>
      <c r="PBS502" s="1"/>
      <c r="PBT502" s="1"/>
      <c r="PBU502" s="1"/>
      <c r="PBV502" s="1"/>
      <c r="PBW502" s="1"/>
      <c r="PBX502" s="1"/>
      <c r="PBY502" s="1"/>
      <c r="PBZ502" s="1"/>
      <c r="PCA502" s="1"/>
      <c r="PCB502" s="1"/>
      <c r="PCC502" s="1"/>
      <c r="PCD502" s="1"/>
      <c r="PCE502" s="1"/>
      <c r="PCF502" s="1"/>
      <c r="PCG502" s="1"/>
      <c r="PCH502" s="1"/>
      <c r="PCI502" s="1"/>
      <c r="PCJ502" s="1"/>
      <c r="PCK502" s="1"/>
      <c r="PCL502" s="1"/>
      <c r="PCM502" s="1"/>
      <c r="PCN502" s="1"/>
      <c r="PCO502" s="1"/>
      <c r="PCP502" s="1"/>
      <c r="PCQ502" s="1"/>
      <c r="PCR502" s="1"/>
      <c r="PCS502" s="1"/>
      <c r="PCT502" s="1"/>
      <c r="PCU502" s="1"/>
      <c r="PCV502" s="1"/>
      <c r="PCW502" s="1"/>
      <c r="PCX502" s="1"/>
      <c r="PCY502" s="1"/>
      <c r="PCZ502" s="1"/>
      <c r="PDA502" s="1"/>
      <c r="PDB502" s="1"/>
      <c r="PDC502" s="1"/>
      <c r="PDD502" s="1"/>
      <c r="PDE502" s="1"/>
      <c r="PDF502" s="1"/>
      <c r="PDG502" s="1"/>
      <c r="PDH502" s="1"/>
      <c r="PDI502" s="1"/>
      <c r="PDJ502" s="1"/>
      <c r="PDK502" s="1"/>
      <c r="PDL502" s="1"/>
      <c r="PDM502" s="1"/>
      <c r="PDN502" s="1"/>
      <c r="PDO502" s="1"/>
      <c r="PDP502" s="1"/>
      <c r="PDQ502" s="1"/>
      <c r="PDR502" s="1"/>
      <c r="PDS502" s="1"/>
      <c r="PDT502" s="1"/>
      <c r="PDU502" s="1"/>
      <c r="PDV502" s="1"/>
      <c r="PDW502" s="1"/>
      <c r="PDX502" s="1"/>
      <c r="PDY502" s="1"/>
      <c r="PDZ502" s="1"/>
      <c r="PEA502" s="1"/>
      <c r="PEB502" s="1"/>
      <c r="PEC502" s="1"/>
      <c r="PED502" s="1"/>
      <c r="PEE502" s="1"/>
      <c r="PEF502" s="1"/>
      <c r="PEG502" s="1"/>
      <c r="PEH502" s="1"/>
      <c r="PEI502" s="1"/>
      <c r="PEJ502" s="1"/>
      <c r="PEK502" s="1"/>
      <c r="PEL502" s="1"/>
      <c r="PEM502" s="1"/>
      <c r="PEN502" s="1"/>
      <c r="PEO502" s="1"/>
      <c r="PEP502" s="1"/>
      <c r="PEQ502" s="1"/>
      <c r="PER502" s="1"/>
      <c r="PES502" s="1"/>
      <c r="PET502" s="1"/>
      <c r="PEU502" s="1"/>
      <c r="PEV502" s="1"/>
      <c r="PEW502" s="1"/>
      <c r="PEX502" s="1"/>
      <c r="PEY502" s="1"/>
      <c r="PEZ502" s="1"/>
      <c r="PFA502" s="1"/>
      <c r="PFB502" s="1"/>
      <c r="PFC502" s="1"/>
      <c r="PFD502" s="1"/>
      <c r="PFE502" s="1"/>
      <c r="PFF502" s="1"/>
      <c r="PFG502" s="1"/>
      <c r="PFH502" s="1"/>
      <c r="PFI502" s="1"/>
      <c r="PFJ502" s="1"/>
      <c r="PFK502" s="1"/>
      <c r="PFL502" s="1"/>
      <c r="PFM502" s="1"/>
      <c r="PFN502" s="1"/>
      <c r="PFO502" s="1"/>
      <c r="PFP502" s="1"/>
      <c r="PFQ502" s="1"/>
      <c r="PFR502" s="1"/>
      <c r="PFS502" s="1"/>
      <c r="PFT502" s="1"/>
      <c r="PFU502" s="1"/>
      <c r="PFV502" s="1"/>
      <c r="PFW502" s="1"/>
      <c r="PFX502" s="1"/>
      <c r="PFY502" s="1"/>
      <c r="PFZ502" s="1"/>
      <c r="PGA502" s="1"/>
      <c r="PGB502" s="1"/>
      <c r="PGC502" s="1"/>
      <c r="PGD502" s="1"/>
      <c r="PGE502" s="1"/>
      <c r="PGF502" s="1"/>
      <c r="PGG502" s="1"/>
      <c r="PGH502" s="1"/>
      <c r="PGI502" s="1"/>
      <c r="PGJ502" s="1"/>
      <c r="PGK502" s="1"/>
      <c r="PGL502" s="1"/>
      <c r="PGM502" s="1"/>
      <c r="PGN502" s="1"/>
      <c r="PGO502" s="1"/>
      <c r="PGP502" s="1"/>
      <c r="PGQ502" s="1"/>
      <c r="PGR502" s="1"/>
      <c r="PGS502" s="1"/>
      <c r="PGT502" s="1"/>
      <c r="PGU502" s="1"/>
      <c r="PGV502" s="1"/>
      <c r="PGW502" s="1"/>
      <c r="PGX502" s="1"/>
      <c r="PGY502" s="1"/>
      <c r="PGZ502" s="1"/>
      <c r="PHA502" s="1"/>
      <c r="PHB502" s="1"/>
      <c r="PHC502" s="1"/>
      <c r="PHD502" s="1"/>
      <c r="PHE502" s="1"/>
      <c r="PHF502" s="1"/>
      <c r="PHG502" s="1"/>
      <c r="PHH502" s="1"/>
      <c r="PHI502" s="1"/>
      <c r="PHJ502" s="1"/>
      <c r="PHK502" s="1"/>
      <c r="PHL502" s="1"/>
      <c r="PHM502" s="1"/>
      <c r="PHN502" s="1"/>
      <c r="PHO502" s="1"/>
      <c r="PHP502" s="1"/>
      <c r="PHQ502" s="1"/>
      <c r="PHR502" s="1"/>
      <c r="PHS502" s="1"/>
      <c r="PHT502" s="1"/>
      <c r="PHU502" s="1"/>
      <c r="PHV502" s="1"/>
      <c r="PHW502" s="1"/>
      <c r="PHX502" s="1"/>
      <c r="PHY502" s="1"/>
      <c r="PHZ502" s="1"/>
      <c r="PIA502" s="1"/>
      <c r="PIB502" s="1"/>
      <c r="PIC502" s="1"/>
      <c r="PID502" s="1"/>
      <c r="PIE502" s="1"/>
      <c r="PIF502" s="1"/>
      <c r="PIG502" s="1"/>
      <c r="PIH502" s="1"/>
      <c r="PII502" s="1"/>
      <c r="PIJ502" s="1"/>
      <c r="PIK502" s="1"/>
      <c r="PIL502" s="1"/>
      <c r="PIM502" s="1"/>
      <c r="PIN502" s="1"/>
      <c r="PIO502" s="1"/>
      <c r="PIP502" s="1"/>
      <c r="PIQ502" s="1"/>
      <c r="PIR502" s="1"/>
      <c r="PIS502" s="1"/>
      <c r="PIT502" s="1"/>
      <c r="PIU502" s="1"/>
      <c r="PIV502" s="1"/>
      <c r="PIW502" s="1"/>
      <c r="PIX502" s="1"/>
      <c r="PIY502" s="1"/>
      <c r="PIZ502" s="1"/>
      <c r="PJA502" s="1"/>
      <c r="PJB502" s="1"/>
      <c r="PJC502" s="1"/>
      <c r="PJD502" s="1"/>
      <c r="PJE502" s="1"/>
      <c r="PJF502" s="1"/>
      <c r="PJG502" s="1"/>
      <c r="PJH502" s="1"/>
      <c r="PJI502" s="1"/>
      <c r="PJJ502" s="1"/>
      <c r="PJK502" s="1"/>
      <c r="PJL502" s="1"/>
      <c r="PJM502" s="1"/>
      <c r="PJN502" s="1"/>
      <c r="PJO502" s="1"/>
      <c r="PJP502" s="1"/>
      <c r="PJQ502" s="1"/>
      <c r="PJR502" s="1"/>
      <c r="PJS502" s="1"/>
      <c r="PJT502" s="1"/>
      <c r="PJU502" s="1"/>
      <c r="PJV502" s="1"/>
      <c r="PJW502" s="1"/>
      <c r="PJX502" s="1"/>
      <c r="PJY502" s="1"/>
      <c r="PJZ502" s="1"/>
      <c r="PKA502" s="1"/>
      <c r="PKB502" s="1"/>
      <c r="PKC502" s="1"/>
      <c r="PKD502" s="1"/>
      <c r="PKE502" s="1"/>
      <c r="PKF502" s="1"/>
      <c r="PKG502" s="1"/>
      <c r="PKH502" s="1"/>
      <c r="PKI502" s="1"/>
      <c r="PKJ502" s="1"/>
      <c r="PKK502" s="1"/>
      <c r="PKL502" s="1"/>
      <c r="PKM502" s="1"/>
      <c r="PKN502" s="1"/>
      <c r="PKO502" s="1"/>
      <c r="PKP502" s="1"/>
      <c r="PKQ502" s="1"/>
      <c r="PKR502" s="1"/>
      <c r="PKS502" s="1"/>
      <c r="PKT502" s="1"/>
      <c r="PKU502" s="1"/>
      <c r="PKV502" s="1"/>
      <c r="PKW502" s="1"/>
      <c r="PKX502" s="1"/>
      <c r="PKY502" s="1"/>
      <c r="PKZ502" s="1"/>
      <c r="PLA502" s="1"/>
      <c r="PLB502" s="1"/>
      <c r="PLC502" s="1"/>
      <c r="PLD502" s="1"/>
      <c r="PLE502" s="1"/>
      <c r="PLF502" s="1"/>
      <c r="PLG502" s="1"/>
      <c r="PLH502" s="1"/>
      <c r="PLI502" s="1"/>
      <c r="PLJ502" s="1"/>
      <c r="PLK502" s="1"/>
      <c r="PLL502" s="1"/>
      <c r="PLM502" s="1"/>
      <c r="PLN502" s="1"/>
      <c r="PLO502" s="1"/>
      <c r="PLP502" s="1"/>
      <c r="PLQ502" s="1"/>
      <c r="PLR502" s="1"/>
      <c r="PLS502" s="1"/>
      <c r="PLT502" s="1"/>
      <c r="PLU502" s="1"/>
      <c r="PLV502" s="1"/>
      <c r="PLW502" s="1"/>
      <c r="PLX502" s="1"/>
      <c r="PLY502" s="1"/>
      <c r="PLZ502" s="1"/>
      <c r="PMA502" s="1"/>
      <c r="PMB502" s="1"/>
      <c r="PMC502" s="1"/>
      <c r="PMD502" s="1"/>
      <c r="PME502" s="1"/>
      <c r="PMF502" s="1"/>
      <c r="PMG502" s="1"/>
      <c r="PMH502" s="1"/>
      <c r="PMI502" s="1"/>
      <c r="PMJ502" s="1"/>
      <c r="PMK502" s="1"/>
      <c r="PML502" s="1"/>
      <c r="PMM502" s="1"/>
      <c r="PMN502" s="1"/>
      <c r="PMO502" s="1"/>
      <c r="PMP502" s="1"/>
      <c r="PMQ502" s="1"/>
      <c r="PMR502" s="1"/>
      <c r="PMS502" s="1"/>
      <c r="PMT502" s="1"/>
      <c r="PMU502" s="1"/>
      <c r="PMV502" s="1"/>
      <c r="PMW502" s="1"/>
      <c r="PMX502" s="1"/>
      <c r="PMY502" s="1"/>
      <c r="PMZ502" s="1"/>
      <c r="PNA502" s="1"/>
      <c r="PNB502" s="1"/>
      <c r="PNC502" s="1"/>
      <c r="PND502" s="1"/>
      <c r="PNE502" s="1"/>
      <c r="PNF502" s="1"/>
      <c r="PNG502" s="1"/>
      <c r="PNH502" s="1"/>
      <c r="PNI502" s="1"/>
      <c r="PNJ502" s="1"/>
      <c r="PNK502" s="1"/>
      <c r="PNL502" s="1"/>
      <c r="PNM502" s="1"/>
      <c r="PNN502" s="1"/>
      <c r="PNO502" s="1"/>
      <c r="PNP502" s="1"/>
      <c r="PNQ502" s="1"/>
      <c r="PNR502" s="1"/>
      <c r="PNS502" s="1"/>
      <c r="PNT502" s="1"/>
      <c r="PNU502" s="1"/>
      <c r="PNV502" s="1"/>
      <c r="PNW502" s="1"/>
      <c r="PNX502" s="1"/>
      <c r="PNY502" s="1"/>
      <c r="PNZ502" s="1"/>
      <c r="POA502" s="1"/>
      <c r="POB502" s="1"/>
      <c r="POC502" s="1"/>
      <c r="POD502" s="1"/>
      <c r="POE502" s="1"/>
      <c r="POF502" s="1"/>
      <c r="POG502" s="1"/>
      <c r="POH502" s="1"/>
      <c r="POI502" s="1"/>
      <c r="POJ502" s="1"/>
      <c r="POK502" s="1"/>
      <c r="POL502" s="1"/>
      <c r="POM502" s="1"/>
      <c r="PON502" s="1"/>
      <c r="POO502" s="1"/>
      <c r="POP502" s="1"/>
      <c r="POQ502" s="1"/>
      <c r="POR502" s="1"/>
      <c r="POS502" s="1"/>
      <c r="POT502" s="1"/>
      <c r="POU502" s="1"/>
      <c r="POV502" s="1"/>
      <c r="POW502" s="1"/>
      <c r="POX502" s="1"/>
      <c r="POY502" s="1"/>
      <c r="POZ502" s="1"/>
      <c r="PPA502" s="1"/>
      <c r="PPB502" s="1"/>
      <c r="PPC502" s="1"/>
      <c r="PPD502" s="1"/>
      <c r="PPE502" s="1"/>
      <c r="PPF502" s="1"/>
      <c r="PPG502" s="1"/>
      <c r="PPH502" s="1"/>
      <c r="PPI502" s="1"/>
      <c r="PPJ502" s="1"/>
      <c r="PPK502" s="1"/>
      <c r="PPL502" s="1"/>
      <c r="PPM502" s="1"/>
      <c r="PPN502" s="1"/>
      <c r="PPO502" s="1"/>
      <c r="PPP502" s="1"/>
      <c r="PPQ502" s="1"/>
      <c r="PPR502" s="1"/>
      <c r="PPS502" s="1"/>
      <c r="PPT502" s="1"/>
      <c r="PPU502" s="1"/>
      <c r="PPV502" s="1"/>
      <c r="PPW502" s="1"/>
      <c r="PPX502" s="1"/>
      <c r="PPY502" s="1"/>
      <c r="PPZ502" s="1"/>
      <c r="PQA502" s="1"/>
      <c r="PQB502" s="1"/>
      <c r="PQC502" s="1"/>
      <c r="PQD502" s="1"/>
      <c r="PQE502" s="1"/>
      <c r="PQF502" s="1"/>
      <c r="PQG502" s="1"/>
      <c r="PQH502" s="1"/>
      <c r="PQI502" s="1"/>
      <c r="PQJ502" s="1"/>
      <c r="PQK502" s="1"/>
      <c r="PQL502" s="1"/>
      <c r="PQM502" s="1"/>
      <c r="PQN502" s="1"/>
      <c r="PQO502" s="1"/>
      <c r="PQP502" s="1"/>
      <c r="PQQ502" s="1"/>
      <c r="PQR502" s="1"/>
      <c r="PQS502" s="1"/>
      <c r="PQT502" s="1"/>
      <c r="PQU502" s="1"/>
      <c r="PQV502" s="1"/>
      <c r="PQW502" s="1"/>
      <c r="PQX502" s="1"/>
      <c r="PQY502" s="1"/>
      <c r="PQZ502" s="1"/>
      <c r="PRA502" s="1"/>
      <c r="PRB502" s="1"/>
      <c r="PRC502" s="1"/>
      <c r="PRD502" s="1"/>
      <c r="PRE502" s="1"/>
      <c r="PRF502" s="1"/>
      <c r="PRG502" s="1"/>
      <c r="PRH502" s="1"/>
      <c r="PRI502" s="1"/>
      <c r="PRJ502" s="1"/>
      <c r="PRK502" s="1"/>
      <c r="PRL502" s="1"/>
      <c r="PRM502" s="1"/>
      <c r="PRN502" s="1"/>
      <c r="PRO502" s="1"/>
      <c r="PRP502" s="1"/>
      <c r="PRQ502" s="1"/>
      <c r="PRR502" s="1"/>
      <c r="PRS502" s="1"/>
      <c r="PRT502" s="1"/>
      <c r="PRU502" s="1"/>
      <c r="PRV502" s="1"/>
      <c r="PRW502" s="1"/>
      <c r="PRX502" s="1"/>
      <c r="PRY502" s="1"/>
      <c r="PRZ502" s="1"/>
      <c r="PSA502" s="1"/>
      <c r="PSB502" s="1"/>
      <c r="PSC502" s="1"/>
      <c r="PSD502" s="1"/>
      <c r="PSE502" s="1"/>
      <c r="PSF502" s="1"/>
      <c r="PSG502" s="1"/>
      <c r="PSH502" s="1"/>
      <c r="PSI502" s="1"/>
      <c r="PSJ502" s="1"/>
      <c r="PSK502" s="1"/>
      <c r="PSL502" s="1"/>
      <c r="PSM502" s="1"/>
      <c r="PSN502" s="1"/>
      <c r="PSO502" s="1"/>
      <c r="PSP502" s="1"/>
      <c r="PSQ502" s="1"/>
      <c r="PSR502" s="1"/>
      <c r="PSS502" s="1"/>
      <c r="PST502" s="1"/>
      <c r="PSU502" s="1"/>
      <c r="PSV502" s="1"/>
      <c r="PSW502" s="1"/>
      <c r="PSX502" s="1"/>
      <c r="PSY502" s="1"/>
      <c r="PSZ502" s="1"/>
      <c r="PTA502" s="1"/>
      <c r="PTB502" s="1"/>
      <c r="PTC502" s="1"/>
      <c r="PTD502" s="1"/>
      <c r="PTE502" s="1"/>
      <c r="PTF502" s="1"/>
      <c r="PTG502" s="1"/>
      <c r="PTH502" s="1"/>
      <c r="PTI502" s="1"/>
      <c r="PTJ502" s="1"/>
      <c r="PTK502" s="1"/>
      <c r="PTL502" s="1"/>
      <c r="PTM502" s="1"/>
      <c r="PTN502" s="1"/>
      <c r="PTO502" s="1"/>
      <c r="PTP502" s="1"/>
      <c r="PTQ502" s="1"/>
      <c r="PTR502" s="1"/>
      <c r="PTS502" s="1"/>
      <c r="PTT502" s="1"/>
      <c r="PTU502" s="1"/>
      <c r="PTV502" s="1"/>
      <c r="PTW502" s="1"/>
      <c r="PTX502" s="1"/>
      <c r="PTY502" s="1"/>
      <c r="PTZ502" s="1"/>
      <c r="PUA502" s="1"/>
      <c r="PUB502" s="1"/>
      <c r="PUC502" s="1"/>
      <c r="PUD502" s="1"/>
      <c r="PUE502" s="1"/>
      <c r="PUF502" s="1"/>
      <c r="PUG502" s="1"/>
      <c r="PUH502" s="1"/>
      <c r="PUI502" s="1"/>
      <c r="PUJ502" s="1"/>
      <c r="PUK502" s="1"/>
      <c r="PUL502" s="1"/>
      <c r="PUM502" s="1"/>
      <c r="PUN502" s="1"/>
      <c r="PUO502" s="1"/>
      <c r="PUP502" s="1"/>
      <c r="PUQ502" s="1"/>
      <c r="PUR502" s="1"/>
      <c r="PUS502" s="1"/>
      <c r="PUT502" s="1"/>
      <c r="PUU502" s="1"/>
      <c r="PUV502" s="1"/>
      <c r="PUW502" s="1"/>
      <c r="PUX502" s="1"/>
      <c r="PUY502" s="1"/>
      <c r="PUZ502" s="1"/>
      <c r="PVA502" s="1"/>
      <c r="PVB502" s="1"/>
      <c r="PVC502" s="1"/>
      <c r="PVD502" s="1"/>
      <c r="PVE502" s="1"/>
      <c r="PVF502" s="1"/>
      <c r="PVG502" s="1"/>
      <c r="PVH502" s="1"/>
      <c r="PVI502" s="1"/>
      <c r="PVJ502" s="1"/>
      <c r="PVK502" s="1"/>
      <c r="PVL502" s="1"/>
      <c r="PVM502" s="1"/>
      <c r="PVN502" s="1"/>
      <c r="PVO502" s="1"/>
      <c r="PVP502" s="1"/>
      <c r="PVQ502" s="1"/>
      <c r="PVR502" s="1"/>
      <c r="PVS502" s="1"/>
      <c r="PVT502" s="1"/>
      <c r="PVU502" s="1"/>
      <c r="PVV502" s="1"/>
      <c r="PVW502" s="1"/>
      <c r="PVX502" s="1"/>
      <c r="PVY502" s="1"/>
      <c r="PVZ502" s="1"/>
      <c r="PWA502" s="1"/>
      <c r="PWB502" s="1"/>
      <c r="PWC502" s="1"/>
      <c r="PWD502" s="1"/>
      <c r="PWE502" s="1"/>
      <c r="PWF502" s="1"/>
      <c r="PWG502" s="1"/>
      <c r="PWH502" s="1"/>
      <c r="PWI502" s="1"/>
      <c r="PWJ502" s="1"/>
      <c r="PWK502" s="1"/>
      <c r="PWL502" s="1"/>
      <c r="PWM502" s="1"/>
      <c r="PWN502" s="1"/>
      <c r="PWO502" s="1"/>
      <c r="PWP502" s="1"/>
      <c r="PWQ502" s="1"/>
      <c r="PWR502" s="1"/>
      <c r="PWS502" s="1"/>
      <c r="PWT502" s="1"/>
      <c r="PWU502" s="1"/>
      <c r="PWV502" s="1"/>
      <c r="PWW502" s="1"/>
      <c r="PWX502" s="1"/>
      <c r="PWY502" s="1"/>
      <c r="PWZ502" s="1"/>
      <c r="PXA502" s="1"/>
      <c r="PXB502" s="1"/>
      <c r="PXC502" s="1"/>
      <c r="PXD502" s="1"/>
      <c r="PXE502" s="1"/>
      <c r="PXF502" s="1"/>
      <c r="PXG502" s="1"/>
      <c r="PXH502" s="1"/>
      <c r="PXI502" s="1"/>
      <c r="PXJ502" s="1"/>
      <c r="PXK502" s="1"/>
      <c r="PXL502" s="1"/>
      <c r="PXM502" s="1"/>
      <c r="PXN502" s="1"/>
      <c r="PXO502" s="1"/>
      <c r="PXP502" s="1"/>
      <c r="PXQ502" s="1"/>
      <c r="PXR502" s="1"/>
      <c r="PXS502" s="1"/>
      <c r="PXT502" s="1"/>
      <c r="PXU502" s="1"/>
      <c r="PXV502" s="1"/>
      <c r="PXW502" s="1"/>
      <c r="PXX502" s="1"/>
      <c r="PXY502" s="1"/>
      <c r="PXZ502" s="1"/>
      <c r="PYA502" s="1"/>
      <c r="PYB502" s="1"/>
      <c r="PYC502" s="1"/>
      <c r="PYD502" s="1"/>
      <c r="PYE502" s="1"/>
      <c r="PYF502" s="1"/>
      <c r="PYG502" s="1"/>
      <c r="PYH502" s="1"/>
      <c r="PYI502" s="1"/>
      <c r="PYJ502" s="1"/>
      <c r="PYK502" s="1"/>
      <c r="PYL502" s="1"/>
      <c r="PYM502" s="1"/>
      <c r="PYN502" s="1"/>
      <c r="PYO502" s="1"/>
      <c r="PYP502" s="1"/>
      <c r="PYQ502" s="1"/>
      <c r="PYR502" s="1"/>
      <c r="PYS502" s="1"/>
      <c r="PYT502" s="1"/>
      <c r="PYU502" s="1"/>
      <c r="PYV502" s="1"/>
      <c r="PYW502" s="1"/>
      <c r="PYX502" s="1"/>
      <c r="PYY502" s="1"/>
      <c r="PYZ502" s="1"/>
      <c r="PZA502" s="1"/>
      <c r="PZB502" s="1"/>
      <c r="PZC502" s="1"/>
      <c r="PZD502" s="1"/>
      <c r="PZE502" s="1"/>
      <c r="PZF502" s="1"/>
      <c r="PZG502" s="1"/>
      <c r="PZH502" s="1"/>
      <c r="PZI502" s="1"/>
      <c r="PZJ502" s="1"/>
      <c r="PZK502" s="1"/>
      <c r="PZL502" s="1"/>
      <c r="PZM502" s="1"/>
      <c r="PZN502" s="1"/>
      <c r="PZO502" s="1"/>
      <c r="PZP502" s="1"/>
      <c r="PZQ502" s="1"/>
      <c r="PZR502" s="1"/>
      <c r="PZS502" s="1"/>
      <c r="PZT502" s="1"/>
      <c r="PZU502" s="1"/>
      <c r="PZV502" s="1"/>
      <c r="PZW502" s="1"/>
      <c r="PZX502" s="1"/>
      <c r="PZY502" s="1"/>
      <c r="PZZ502" s="1"/>
      <c r="QAA502" s="1"/>
      <c r="QAB502" s="1"/>
      <c r="QAC502" s="1"/>
      <c r="QAD502" s="1"/>
      <c r="QAE502" s="1"/>
      <c r="QAF502" s="1"/>
      <c r="QAG502" s="1"/>
      <c r="QAH502" s="1"/>
      <c r="QAI502" s="1"/>
      <c r="QAJ502" s="1"/>
      <c r="QAK502" s="1"/>
      <c r="QAL502" s="1"/>
      <c r="QAM502" s="1"/>
      <c r="QAN502" s="1"/>
      <c r="QAO502" s="1"/>
      <c r="QAP502" s="1"/>
      <c r="QAQ502" s="1"/>
      <c r="QAR502" s="1"/>
      <c r="QAS502" s="1"/>
      <c r="QAT502" s="1"/>
      <c r="QAU502" s="1"/>
      <c r="QAV502" s="1"/>
      <c r="QAW502" s="1"/>
      <c r="QAX502" s="1"/>
      <c r="QAY502" s="1"/>
      <c r="QAZ502" s="1"/>
      <c r="QBA502" s="1"/>
      <c r="QBB502" s="1"/>
      <c r="QBC502" s="1"/>
      <c r="QBD502" s="1"/>
      <c r="QBE502" s="1"/>
      <c r="QBF502" s="1"/>
      <c r="QBG502" s="1"/>
      <c r="QBH502" s="1"/>
      <c r="QBI502" s="1"/>
      <c r="QBJ502" s="1"/>
      <c r="QBK502" s="1"/>
      <c r="QBL502" s="1"/>
      <c r="QBM502" s="1"/>
      <c r="QBN502" s="1"/>
      <c r="QBO502" s="1"/>
      <c r="QBP502" s="1"/>
      <c r="QBQ502" s="1"/>
      <c r="QBR502" s="1"/>
      <c r="QBS502" s="1"/>
      <c r="QBT502" s="1"/>
      <c r="QBU502" s="1"/>
      <c r="QBV502" s="1"/>
      <c r="QBW502" s="1"/>
      <c r="QBX502" s="1"/>
      <c r="QBY502" s="1"/>
      <c r="QBZ502" s="1"/>
      <c r="QCA502" s="1"/>
      <c r="QCB502" s="1"/>
      <c r="QCC502" s="1"/>
      <c r="QCD502" s="1"/>
      <c r="QCE502" s="1"/>
      <c r="QCF502" s="1"/>
      <c r="QCG502" s="1"/>
      <c r="QCH502" s="1"/>
      <c r="QCI502" s="1"/>
      <c r="QCJ502" s="1"/>
      <c r="QCK502" s="1"/>
      <c r="QCL502" s="1"/>
      <c r="QCM502" s="1"/>
      <c r="QCN502" s="1"/>
      <c r="QCO502" s="1"/>
      <c r="QCP502" s="1"/>
      <c r="QCQ502" s="1"/>
      <c r="QCR502" s="1"/>
      <c r="QCS502" s="1"/>
      <c r="QCT502" s="1"/>
      <c r="QCU502" s="1"/>
      <c r="QCV502" s="1"/>
      <c r="QCW502" s="1"/>
      <c r="QCX502" s="1"/>
      <c r="QCY502" s="1"/>
      <c r="QCZ502" s="1"/>
      <c r="QDA502" s="1"/>
      <c r="QDB502" s="1"/>
      <c r="QDC502" s="1"/>
      <c r="QDD502" s="1"/>
      <c r="QDE502" s="1"/>
      <c r="QDF502" s="1"/>
      <c r="QDG502" s="1"/>
      <c r="QDH502" s="1"/>
      <c r="QDI502" s="1"/>
      <c r="QDJ502" s="1"/>
      <c r="QDK502" s="1"/>
      <c r="QDL502" s="1"/>
      <c r="QDM502" s="1"/>
      <c r="QDN502" s="1"/>
      <c r="QDO502" s="1"/>
      <c r="QDP502" s="1"/>
      <c r="QDQ502" s="1"/>
      <c r="QDR502" s="1"/>
      <c r="QDS502" s="1"/>
      <c r="QDT502" s="1"/>
      <c r="QDU502" s="1"/>
      <c r="QDV502" s="1"/>
      <c r="QDW502" s="1"/>
      <c r="QDX502" s="1"/>
      <c r="QDY502" s="1"/>
      <c r="QDZ502" s="1"/>
      <c r="QEA502" s="1"/>
      <c r="QEB502" s="1"/>
      <c r="QEC502" s="1"/>
      <c r="QED502" s="1"/>
      <c r="QEE502" s="1"/>
      <c r="QEF502" s="1"/>
      <c r="QEG502" s="1"/>
      <c r="QEH502" s="1"/>
      <c r="QEI502" s="1"/>
      <c r="QEJ502" s="1"/>
      <c r="QEK502" s="1"/>
      <c r="QEL502" s="1"/>
      <c r="QEM502" s="1"/>
      <c r="QEN502" s="1"/>
      <c r="QEO502" s="1"/>
      <c r="QEP502" s="1"/>
      <c r="QEQ502" s="1"/>
      <c r="QER502" s="1"/>
      <c r="QES502" s="1"/>
      <c r="QET502" s="1"/>
      <c r="QEU502" s="1"/>
      <c r="QEV502" s="1"/>
      <c r="QEW502" s="1"/>
      <c r="QEX502" s="1"/>
      <c r="QEY502" s="1"/>
      <c r="QEZ502" s="1"/>
      <c r="QFA502" s="1"/>
      <c r="QFB502" s="1"/>
      <c r="QFC502" s="1"/>
      <c r="QFD502" s="1"/>
      <c r="QFE502" s="1"/>
      <c r="QFF502" s="1"/>
      <c r="QFG502" s="1"/>
      <c r="QFH502" s="1"/>
      <c r="QFI502" s="1"/>
      <c r="QFJ502" s="1"/>
      <c r="QFK502" s="1"/>
      <c r="QFL502" s="1"/>
      <c r="QFM502" s="1"/>
      <c r="QFN502" s="1"/>
      <c r="QFO502" s="1"/>
      <c r="QFP502" s="1"/>
      <c r="QFQ502" s="1"/>
      <c r="QFR502" s="1"/>
      <c r="QFS502" s="1"/>
      <c r="QFT502" s="1"/>
      <c r="QFU502" s="1"/>
      <c r="QFV502" s="1"/>
      <c r="QFW502" s="1"/>
      <c r="QFX502" s="1"/>
      <c r="QFY502" s="1"/>
      <c r="QFZ502" s="1"/>
      <c r="QGA502" s="1"/>
      <c r="QGB502" s="1"/>
      <c r="QGC502" s="1"/>
      <c r="QGD502" s="1"/>
      <c r="QGE502" s="1"/>
      <c r="QGF502" s="1"/>
      <c r="QGG502" s="1"/>
      <c r="QGH502" s="1"/>
      <c r="QGI502" s="1"/>
      <c r="QGJ502" s="1"/>
      <c r="QGK502" s="1"/>
      <c r="QGL502" s="1"/>
      <c r="QGM502" s="1"/>
      <c r="QGN502" s="1"/>
      <c r="QGO502" s="1"/>
      <c r="QGP502" s="1"/>
      <c r="QGQ502" s="1"/>
      <c r="QGR502" s="1"/>
      <c r="QGS502" s="1"/>
      <c r="QGT502" s="1"/>
      <c r="QGU502" s="1"/>
      <c r="QGV502" s="1"/>
      <c r="QGW502" s="1"/>
      <c r="QGX502" s="1"/>
      <c r="QGY502" s="1"/>
      <c r="QGZ502" s="1"/>
      <c r="QHA502" s="1"/>
      <c r="QHB502" s="1"/>
      <c r="QHC502" s="1"/>
      <c r="QHD502" s="1"/>
      <c r="QHE502" s="1"/>
      <c r="QHF502" s="1"/>
      <c r="QHG502" s="1"/>
      <c r="QHH502" s="1"/>
      <c r="QHI502" s="1"/>
      <c r="QHJ502" s="1"/>
      <c r="QHK502" s="1"/>
      <c r="QHL502" s="1"/>
      <c r="QHM502" s="1"/>
      <c r="QHN502" s="1"/>
      <c r="QHO502" s="1"/>
      <c r="QHP502" s="1"/>
      <c r="QHQ502" s="1"/>
      <c r="QHR502" s="1"/>
      <c r="QHS502" s="1"/>
      <c r="QHT502" s="1"/>
      <c r="QHU502" s="1"/>
      <c r="QHV502" s="1"/>
      <c r="QHW502" s="1"/>
      <c r="QHX502" s="1"/>
      <c r="QHY502" s="1"/>
      <c r="QHZ502" s="1"/>
      <c r="QIA502" s="1"/>
      <c r="QIB502" s="1"/>
      <c r="QIC502" s="1"/>
      <c r="QID502" s="1"/>
      <c r="QIE502" s="1"/>
      <c r="QIF502" s="1"/>
      <c r="QIG502" s="1"/>
      <c r="QIH502" s="1"/>
      <c r="QII502" s="1"/>
      <c r="QIJ502" s="1"/>
      <c r="QIK502" s="1"/>
      <c r="QIL502" s="1"/>
      <c r="QIM502" s="1"/>
      <c r="QIN502" s="1"/>
      <c r="QIO502" s="1"/>
      <c r="QIP502" s="1"/>
      <c r="QIQ502" s="1"/>
      <c r="QIR502" s="1"/>
      <c r="QIS502" s="1"/>
      <c r="QIT502" s="1"/>
      <c r="QIU502" s="1"/>
      <c r="QIV502" s="1"/>
      <c r="QIW502" s="1"/>
      <c r="QIX502" s="1"/>
      <c r="QIY502" s="1"/>
      <c r="QIZ502" s="1"/>
      <c r="QJA502" s="1"/>
      <c r="QJB502" s="1"/>
      <c r="QJC502" s="1"/>
      <c r="QJD502" s="1"/>
      <c r="QJE502" s="1"/>
      <c r="QJF502" s="1"/>
      <c r="QJG502" s="1"/>
      <c r="QJH502" s="1"/>
      <c r="QJI502" s="1"/>
      <c r="QJJ502" s="1"/>
      <c r="QJK502" s="1"/>
      <c r="QJL502" s="1"/>
      <c r="QJM502" s="1"/>
      <c r="QJN502" s="1"/>
      <c r="QJO502" s="1"/>
      <c r="QJP502" s="1"/>
      <c r="QJQ502" s="1"/>
      <c r="QJR502" s="1"/>
      <c r="QJS502" s="1"/>
      <c r="QJT502" s="1"/>
      <c r="QJU502" s="1"/>
      <c r="QJV502" s="1"/>
      <c r="QJW502" s="1"/>
      <c r="QJX502" s="1"/>
      <c r="QJY502" s="1"/>
      <c r="QJZ502" s="1"/>
      <c r="QKA502" s="1"/>
      <c r="QKB502" s="1"/>
      <c r="QKC502" s="1"/>
      <c r="QKD502" s="1"/>
      <c r="QKE502" s="1"/>
      <c r="QKF502" s="1"/>
      <c r="QKG502" s="1"/>
      <c r="QKH502" s="1"/>
      <c r="QKI502" s="1"/>
      <c r="QKJ502" s="1"/>
      <c r="QKK502" s="1"/>
      <c r="QKL502" s="1"/>
      <c r="QKM502" s="1"/>
      <c r="QKN502" s="1"/>
      <c r="QKO502" s="1"/>
      <c r="QKP502" s="1"/>
      <c r="QKQ502" s="1"/>
      <c r="QKR502" s="1"/>
      <c r="QKS502" s="1"/>
      <c r="QKT502" s="1"/>
      <c r="QKU502" s="1"/>
      <c r="QKV502" s="1"/>
      <c r="QKW502" s="1"/>
      <c r="QKX502" s="1"/>
      <c r="QKY502" s="1"/>
      <c r="QKZ502" s="1"/>
      <c r="QLA502" s="1"/>
      <c r="QLB502" s="1"/>
      <c r="QLC502" s="1"/>
      <c r="QLD502" s="1"/>
      <c r="QLE502" s="1"/>
      <c r="QLF502" s="1"/>
      <c r="QLG502" s="1"/>
      <c r="QLH502" s="1"/>
      <c r="QLI502" s="1"/>
      <c r="QLJ502" s="1"/>
      <c r="QLK502" s="1"/>
      <c r="QLL502" s="1"/>
      <c r="QLM502" s="1"/>
      <c r="QLN502" s="1"/>
      <c r="QLO502" s="1"/>
      <c r="QLP502" s="1"/>
      <c r="QLQ502" s="1"/>
      <c r="QLR502" s="1"/>
      <c r="QLS502" s="1"/>
      <c r="QLT502" s="1"/>
      <c r="QLU502" s="1"/>
      <c r="QLV502" s="1"/>
      <c r="QLW502" s="1"/>
      <c r="QLX502" s="1"/>
      <c r="QLY502" s="1"/>
      <c r="QLZ502" s="1"/>
      <c r="QMA502" s="1"/>
      <c r="QMB502" s="1"/>
      <c r="QMC502" s="1"/>
      <c r="QMD502" s="1"/>
      <c r="QME502" s="1"/>
      <c r="QMF502" s="1"/>
      <c r="QMG502" s="1"/>
      <c r="QMH502" s="1"/>
      <c r="QMI502" s="1"/>
      <c r="QMJ502" s="1"/>
      <c r="QMK502" s="1"/>
      <c r="QML502" s="1"/>
      <c r="QMM502" s="1"/>
      <c r="QMN502" s="1"/>
      <c r="QMO502" s="1"/>
      <c r="QMP502" s="1"/>
      <c r="QMQ502" s="1"/>
      <c r="QMR502" s="1"/>
      <c r="QMS502" s="1"/>
      <c r="QMT502" s="1"/>
      <c r="QMU502" s="1"/>
      <c r="QMV502" s="1"/>
      <c r="QMW502" s="1"/>
      <c r="QMX502" s="1"/>
      <c r="QMY502" s="1"/>
      <c r="QMZ502" s="1"/>
      <c r="QNA502" s="1"/>
      <c r="QNB502" s="1"/>
      <c r="QNC502" s="1"/>
      <c r="QND502" s="1"/>
      <c r="QNE502" s="1"/>
      <c r="QNF502" s="1"/>
      <c r="QNG502" s="1"/>
      <c r="QNH502" s="1"/>
      <c r="QNI502" s="1"/>
      <c r="QNJ502" s="1"/>
      <c r="QNK502" s="1"/>
      <c r="QNL502" s="1"/>
      <c r="QNM502" s="1"/>
      <c r="QNN502" s="1"/>
      <c r="QNO502" s="1"/>
      <c r="QNP502" s="1"/>
      <c r="QNQ502" s="1"/>
      <c r="QNR502" s="1"/>
      <c r="QNS502" s="1"/>
      <c r="QNT502" s="1"/>
      <c r="QNU502" s="1"/>
      <c r="QNV502" s="1"/>
      <c r="QNW502" s="1"/>
      <c r="QNX502" s="1"/>
      <c r="QNY502" s="1"/>
      <c r="QNZ502" s="1"/>
      <c r="QOA502" s="1"/>
      <c r="QOB502" s="1"/>
      <c r="QOC502" s="1"/>
      <c r="QOD502" s="1"/>
      <c r="QOE502" s="1"/>
      <c r="QOF502" s="1"/>
      <c r="QOG502" s="1"/>
      <c r="QOH502" s="1"/>
      <c r="QOI502" s="1"/>
      <c r="QOJ502" s="1"/>
      <c r="QOK502" s="1"/>
      <c r="QOL502" s="1"/>
      <c r="QOM502" s="1"/>
      <c r="QON502" s="1"/>
      <c r="QOO502" s="1"/>
      <c r="QOP502" s="1"/>
      <c r="QOQ502" s="1"/>
      <c r="QOR502" s="1"/>
      <c r="QOS502" s="1"/>
      <c r="QOT502" s="1"/>
      <c r="QOU502" s="1"/>
      <c r="QOV502" s="1"/>
      <c r="QOW502" s="1"/>
      <c r="QOX502" s="1"/>
      <c r="QOY502" s="1"/>
      <c r="QOZ502" s="1"/>
      <c r="QPA502" s="1"/>
      <c r="QPB502" s="1"/>
      <c r="QPC502" s="1"/>
      <c r="QPD502" s="1"/>
      <c r="QPE502" s="1"/>
      <c r="QPF502" s="1"/>
      <c r="QPG502" s="1"/>
      <c r="QPH502" s="1"/>
      <c r="QPI502" s="1"/>
      <c r="QPJ502" s="1"/>
      <c r="QPK502" s="1"/>
      <c r="QPL502" s="1"/>
      <c r="QPM502" s="1"/>
      <c r="QPN502" s="1"/>
      <c r="QPO502" s="1"/>
      <c r="QPP502" s="1"/>
      <c r="QPQ502" s="1"/>
      <c r="QPR502" s="1"/>
      <c r="QPS502" s="1"/>
      <c r="QPT502" s="1"/>
      <c r="QPU502" s="1"/>
      <c r="QPV502" s="1"/>
      <c r="QPW502" s="1"/>
      <c r="QPX502" s="1"/>
      <c r="QPY502" s="1"/>
      <c r="QPZ502" s="1"/>
      <c r="QQA502" s="1"/>
      <c r="QQB502" s="1"/>
      <c r="QQC502" s="1"/>
      <c r="QQD502" s="1"/>
      <c r="QQE502" s="1"/>
      <c r="QQF502" s="1"/>
      <c r="QQG502" s="1"/>
      <c r="QQH502" s="1"/>
      <c r="QQI502" s="1"/>
      <c r="QQJ502" s="1"/>
      <c r="QQK502" s="1"/>
      <c r="QQL502" s="1"/>
      <c r="QQM502" s="1"/>
      <c r="QQN502" s="1"/>
      <c r="QQO502" s="1"/>
      <c r="QQP502" s="1"/>
      <c r="QQQ502" s="1"/>
      <c r="QQR502" s="1"/>
      <c r="QQS502" s="1"/>
      <c r="QQT502" s="1"/>
      <c r="QQU502" s="1"/>
      <c r="QQV502" s="1"/>
      <c r="QQW502" s="1"/>
      <c r="QQX502" s="1"/>
      <c r="QQY502" s="1"/>
      <c r="QQZ502" s="1"/>
      <c r="QRA502" s="1"/>
      <c r="QRB502" s="1"/>
      <c r="QRC502" s="1"/>
      <c r="QRD502" s="1"/>
      <c r="QRE502" s="1"/>
      <c r="QRF502" s="1"/>
      <c r="QRG502" s="1"/>
      <c r="QRH502" s="1"/>
      <c r="QRI502" s="1"/>
      <c r="QRJ502" s="1"/>
      <c r="QRK502" s="1"/>
      <c r="QRL502" s="1"/>
      <c r="QRM502" s="1"/>
      <c r="QRN502" s="1"/>
      <c r="QRO502" s="1"/>
      <c r="QRP502" s="1"/>
      <c r="QRQ502" s="1"/>
      <c r="QRR502" s="1"/>
      <c r="QRS502" s="1"/>
      <c r="QRT502" s="1"/>
      <c r="QRU502" s="1"/>
      <c r="QRV502" s="1"/>
      <c r="QRW502" s="1"/>
      <c r="QRX502" s="1"/>
      <c r="QRY502" s="1"/>
      <c r="QRZ502" s="1"/>
      <c r="QSA502" s="1"/>
      <c r="QSB502" s="1"/>
      <c r="QSC502" s="1"/>
      <c r="QSD502" s="1"/>
      <c r="QSE502" s="1"/>
      <c r="QSF502" s="1"/>
      <c r="QSG502" s="1"/>
      <c r="QSH502" s="1"/>
      <c r="QSI502" s="1"/>
      <c r="QSJ502" s="1"/>
      <c r="QSK502" s="1"/>
      <c r="QSL502" s="1"/>
      <c r="QSM502" s="1"/>
      <c r="QSN502" s="1"/>
      <c r="QSO502" s="1"/>
      <c r="QSP502" s="1"/>
      <c r="QSQ502" s="1"/>
      <c r="QSR502" s="1"/>
      <c r="QSS502" s="1"/>
      <c r="QST502" s="1"/>
      <c r="QSU502" s="1"/>
      <c r="QSV502" s="1"/>
      <c r="QSW502" s="1"/>
      <c r="QSX502" s="1"/>
      <c r="QSY502" s="1"/>
      <c r="QSZ502" s="1"/>
      <c r="QTA502" s="1"/>
      <c r="QTB502" s="1"/>
      <c r="QTC502" s="1"/>
      <c r="QTD502" s="1"/>
      <c r="QTE502" s="1"/>
      <c r="QTF502" s="1"/>
      <c r="QTG502" s="1"/>
      <c r="QTH502" s="1"/>
      <c r="QTI502" s="1"/>
      <c r="QTJ502" s="1"/>
      <c r="QTK502" s="1"/>
      <c r="QTL502" s="1"/>
      <c r="QTM502" s="1"/>
      <c r="QTN502" s="1"/>
      <c r="QTO502" s="1"/>
      <c r="QTP502" s="1"/>
      <c r="QTQ502" s="1"/>
      <c r="QTR502" s="1"/>
      <c r="QTS502" s="1"/>
      <c r="QTT502" s="1"/>
      <c r="QTU502" s="1"/>
      <c r="QTV502" s="1"/>
      <c r="QTW502" s="1"/>
      <c r="QTX502" s="1"/>
      <c r="QTY502" s="1"/>
      <c r="QTZ502" s="1"/>
      <c r="QUA502" s="1"/>
      <c r="QUB502" s="1"/>
      <c r="QUC502" s="1"/>
      <c r="QUD502" s="1"/>
      <c r="QUE502" s="1"/>
      <c r="QUF502" s="1"/>
      <c r="QUG502" s="1"/>
      <c r="QUH502" s="1"/>
      <c r="QUI502" s="1"/>
      <c r="QUJ502" s="1"/>
      <c r="QUK502" s="1"/>
      <c r="QUL502" s="1"/>
      <c r="QUM502" s="1"/>
      <c r="QUN502" s="1"/>
      <c r="QUO502" s="1"/>
      <c r="QUP502" s="1"/>
      <c r="QUQ502" s="1"/>
      <c r="QUR502" s="1"/>
      <c r="QUS502" s="1"/>
      <c r="QUT502" s="1"/>
      <c r="QUU502" s="1"/>
      <c r="QUV502" s="1"/>
      <c r="QUW502" s="1"/>
      <c r="QUX502" s="1"/>
      <c r="QUY502" s="1"/>
      <c r="QUZ502" s="1"/>
      <c r="QVA502" s="1"/>
      <c r="QVB502" s="1"/>
      <c r="QVC502" s="1"/>
      <c r="QVD502" s="1"/>
      <c r="QVE502" s="1"/>
      <c r="QVF502" s="1"/>
      <c r="QVG502" s="1"/>
      <c r="QVH502" s="1"/>
      <c r="QVI502" s="1"/>
      <c r="QVJ502" s="1"/>
      <c r="QVK502" s="1"/>
      <c r="QVL502" s="1"/>
      <c r="QVM502" s="1"/>
      <c r="QVN502" s="1"/>
      <c r="QVO502" s="1"/>
      <c r="QVP502" s="1"/>
      <c r="QVQ502" s="1"/>
      <c r="QVR502" s="1"/>
      <c r="QVS502" s="1"/>
      <c r="QVT502" s="1"/>
      <c r="QVU502" s="1"/>
      <c r="QVV502" s="1"/>
      <c r="QVW502" s="1"/>
      <c r="QVX502" s="1"/>
      <c r="QVY502" s="1"/>
      <c r="QVZ502" s="1"/>
      <c r="QWA502" s="1"/>
      <c r="QWB502" s="1"/>
      <c r="QWC502" s="1"/>
      <c r="QWD502" s="1"/>
      <c r="QWE502" s="1"/>
      <c r="QWF502" s="1"/>
      <c r="QWG502" s="1"/>
      <c r="QWH502" s="1"/>
      <c r="QWI502" s="1"/>
      <c r="QWJ502" s="1"/>
      <c r="QWK502" s="1"/>
      <c r="QWL502" s="1"/>
      <c r="QWM502" s="1"/>
      <c r="QWN502" s="1"/>
      <c r="QWO502" s="1"/>
      <c r="QWP502" s="1"/>
      <c r="QWQ502" s="1"/>
      <c r="QWR502" s="1"/>
      <c r="QWS502" s="1"/>
      <c r="QWT502" s="1"/>
      <c r="QWU502" s="1"/>
      <c r="QWV502" s="1"/>
      <c r="QWW502" s="1"/>
      <c r="QWX502" s="1"/>
      <c r="QWY502" s="1"/>
      <c r="QWZ502" s="1"/>
      <c r="QXA502" s="1"/>
      <c r="QXB502" s="1"/>
      <c r="QXC502" s="1"/>
      <c r="QXD502" s="1"/>
      <c r="QXE502" s="1"/>
      <c r="QXF502" s="1"/>
      <c r="QXG502" s="1"/>
      <c r="QXH502" s="1"/>
      <c r="QXI502" s="1"/>
      <c r="QXJ502" s="1"/>
      <c r="QXK502" s="1"/>
      <c r="QXL502" s="1"/>
      <c r="QXM502" s="1"/>
      <c r="QXN502" s="1"/>
      <c r="QXO502" s="1"/>
      <c r="QXP502" s="1"/>
      <c r="QXQ502" s="1"/>
      <c r="QXR502" s="1"/>
      <c r="QXS502" s="1"/>
      <c r="QXT502" s="1"/>
      <c r="QXU502" s="1"/>
      <c r="QXV502" s="1"/>
      <c r="QXW502" s="1"/>
      <c r="QXX502" s="1"/>
      <c r="QXY502" s="1"/>
      <c r="QXZ502" s="1"/>
      <c r="QYA502" s="1"/>
      <c r="QYB502" s="1"/>
      <c r="QYC502" s="1"/>
      <c r="QYD502" s="1"/>
      <c r="QYE502" s="1"/>
      <c r="QYF502" s="1"/>
      <c r="QYG502" s="1"/>
      <c r="QYH502" s="1"/>
      <c r="QYI502" s="1"/>
      <c r="QYJ502" s="1"/>
      <c r="QYK502" s="1"/>
      <c r="QYL502" s="1"/>
      <c r="QYM502" s="1"/>
      <c r="QYN502" s="1"/>
      <c r="QYO502" s="1"/>
      <c r="QYP502" s="1"/>
      <c r="QYQ502" s="1"/>
      <c r="QYR502" s="1"/>
      <c r="QYS502" s="1"/>
      <c r="QYT502" s="1"/>
      <c r="QYU502" s="1"/>
      <c r="QYV502" s="1"/>
      <c r="QYW502" s="1"/>
      <c r="QYX502" s="1"/>
      <c r="QYY502" s="1"/>
      <c r="QYZ502" s="1"/>
      <c r="QZA502" s="1"/>
      <c r="QZB502" s="1"/>
      <c r="QZC502" s="1"/>
      <c r="QZD502" s="1"/>
      <c r="QZE502" s="1"/>
      <c r="QZF502" s="1"/>
      <c r="QZG502" s="1"/>
      <c r="QZH502" s="1"/>
      <c r="QZI502" s="1"/>
      <c r="QZJ502" s="1"/>
      <c r="QZK502" s="1"/>
      <c r="QZL502" s="1"/>
      <c r="QZM502" s="1"/>
      <c r="QZN502" s="1"/>
      <c r="QZO502" s="1"/>
      <c r="QZP502" s="1"/>
      <c r="QZQ502" s="1"/>
      <c r="QZR502" s="1"/>
      <c r="QZS502" s="1"/>
      <c r="QZT502" s="1"/>
      <c r="QZU502" s="1"/>
      <c r="QZV502" s="1"/>
      <c r="QZW502" s="1"/>
      <c r="QZX502" s="1"/>
      <c r="QZY502" s="1"/>
      <c r="QZZ502" s="1"/>
      <c r="RAA502" s="1"/>
      <c r="RAB502" s="1"/>
      <c r="RAC502" s="1"/>
      <c r="RAD502" s="1"/>
      <c r="RAE502" s="1"/>
      <c r="RAF502" s="1"/>
      <c r="RAG502" s="1"/>
      <c r="RAH502" s="1"/>
      <c r="RAI502" s="1"/>
      <c r="RAJ502" s="1"/>
      <c r="RAK502" s="1"/>
      <c r="RAL502" s="1"/>
      <c r="RAM502" s="1"/>
      <c r="RAN502" s="1"/>
      <c r="RAO502" s="1"/>
      <c r="RAP502" s="1"/>
      <c r="RAQ502" s="1"/>
      <c r="RAR502" s="1"/>
      <c r="RAS502" s="1"/>
      <c r="RAT502" s="1"/>
      <c r="RAU502" s="1"/>
      <c r="RAV502" s="1"/>
      <c r="RAW502" s="1"/>
      <c r="RAX502" s="1"/>
      <c r="RAY502" s="1"/>
      <c r="RAZ502" s="1"/>
      <c r="RBA502" s="1"/>
      <c r="RBB502" s="1"/>
      <c r="RBC502" s="1"/>
      <c r="RBD502" s="1"/>
      <c r="RBE502" s="1"/>
      <c r="RBF502" s="1"/>
      <c r="RBG502" s="1"/>
      <c r="RBH502" s="1"/>
      <c r="RBI502" s="1"/>
      <c r="RBJ502" s="1"/>
      <c r="RBK502" s="1"/>
      <c r="RBL502" s="1"/>
      <c r="RBM502" s="1"/>
      <c r="RBN502" s="1"/>
      <c r="RBO502" s="1"/>
      <c r="RBP502" s="1"/>
      <c r="RBQ502" s="1"/>
      <c r="RBR502" s="1"/>
      <c r="RBS502" s="1"/>
      <c r="RBT502" s="1"/>
      <c r="RBU502" s="1"/>
      <c r="RBV502" s="1"/>
      <c r="RBW502" s="1"/>
      <c r="RBX502" s="1"/>
      <c r="RBY502" s="1"/>
      <c r="RBZ502" s="1"/>
      <c r="RCA502" s="1"/>
      <c r="RCB502" s="1"/>
      <c r="RCC502" s="1"/>
      <c r="RCD502" s="1"/>
      <c r="RCE502" s="1"/>
      <c r="RCF502" s="1"/>
      <c r="RCG502" s="1"/>
      <c r="RCH502" s="1"/>
      <c r="RCI502" s="1"/>
      <c r="RCJ502" s="1"/>
      <c r="RCK502" s="1"/>
      <c r="RCL502" s="1"/>
      <c r="RCM502" s="1"/>
      <c r="RCN502" s="1"/>
      <c r="RCO502" s="1"/>
      <c r="RCP502" s="1"/>
      <c r="RCQ502" s="1"/>
      <c r="RCR502" s="1"/>
      <c r="RCS502" s="1"/>
      <c r="RCT502" s="1"/>
      <c r="RCU502" s="1"/>
      <c r="RCV502" s="1"/>
      <c r="RCW502" s="1"/>
      <c r="RCX502" s="1"/>
      <c r="RCY502" s="1"/>
      <c r="RCZ502" s="1"/>
      <c r="RDA502" s="1"/>
      <c r="RDB502" s="1"/>
      <c r="RDC502" s="1"/>
      <c r="RDD502" s="1"/>
      <c r="RDE502" s="1"/>
      <c r="RDF502" s="1"/>
      <c r="RDG502" s="1"/>
      <c r="RDH502" s="1"/>
      <c r="RDI502" s="1"/>
      <c r="RDJ502" s="1"/>
      <c r="RDK502" s="1"/>
      <c r="RDL502" s="1"/>
      <c r="RDM502" s="1"/>
      <c r="RDN502" s="1"/>
      <c r="RDO502" s="1"/>
      <c r="RDP502" s="1"/>
      <c r="RDQ502" s="1"/>
      <c r="RDR502" s="1"/>
      <c r="RDS502" s="1"/>
      <c r="RDT502" s="1"/>
      <c r="RDU502" s="1"/>
      <c r="RDV502" s="1"/>
      <c r="RDW502" s="1"/>
      <c r="RDX502" s="1"/>
      <c r="RDY502" s="1"/>
      <c r="RDZ502" s="1"/>
      <c r="REA502" s="1"/>
      <c r="REB502" s="1"/>
      <c r="REC502" s="1"/>
      <c r="RED502" s="1"/>
      <c r="REE502" s="1"/>
      <c r="REF502" s="1"/>
      <c r="REG502" s="1"/>
      <c r="REH502" s="1"/>
      <c r="REI502" s="1"/>
      <c r="REJ502" s="1"/>
      <c r="REK502" s="1"/>
      <c r="REL502" s="1"/>
      <c r="REM502" s="1"/>
      <c r="REN502" s="1"/>
      <c r="REO502" s="1"/>
      <c r="REP502" s="1"/>
      <c r="REQ502" s="1"/>
      <c r="RER502" s="1"/>
      <c r="RES502" s="1"/>
      <c r="RET502" s="1"/>
      <c r="REU502" s="1"/>
      <c r="REV502" s="1"/>
      <c r="REW502" s="1"/>
      <c r="REX502" s="1"/>
      <c r="REY502" s="1"/>
      <c r="REZ502" s="1"/>
      <c r="RFA502" s="1"/>
      <c r="RFB502" s="1"/>
      <c r="RFC502" s="1"/>
      <c r="RFD502" s="1"/>
      <c r="RFE502" s="1"/>
      <c r="RFF502" s="1"/>
      <c r="RFG502" s="1"/>
      <c r="RFH502" s="1"/>
      <c r="RFI502" s="1"/>
      <c r="RFJ502" s="1"/>
      <c r="RFK502" s="1"/>
      <c r="RFL502" s="1"/>
      <c r="RFM502" s="1"/>
      <c r="RFN502" s="1"/>
      <c r="RFO502" s="1"/>
      <c r="RFP502" s="1"/>
      <c r="RFQ502" s="1"/>
      <c r="RFR502" s="1"/>
      <c r="RFS502" s="1"/>
      <c r="RFT502" s="1"/>
      <c r="RFU502" s="1"/>
      <c r="RFV502" s="1"/>
      <c r="RFW502" s="1"/>
      <c r="RFX502" s="1"/>
      <c r="RFY502" s="1"/>
      <c r="RFZ502" s="1"/>
      <c r="RGA502" s="1"/>
      <c r="RGB502" s="1"/>
      <c r="RGC502" s="1"/>
      <c r="RGD502" s="1"/>
      <c r="RGE502" s="1"/>
      <c r="RGF502" s="1"/>
      <c r="RGG502" s="1"/>
      <c r="RGH502" s="1"/>
      <c r="RGI502" s="1"/>
      <c r="RGJ502" s="1"/>
      <c r="RGK502" s="1"/>
      <c r="RGL502" s="1"/>
      <c r="RGM502" s="1"/>
      <c r="RGN502" s="1"/>
      <c r="RGO502" s="1"/>
      <c r="RGP502" s="1"/>
      <c r="RGQ502" s="1"/>
      <c r="RGR502" s="1"/>
      <c r="RGS502" s="1"/>
      <c r="RGT502" s="1"/>
      <c r="RGU502" s="1"/>
      <c r="RGV502" s="1"/>
      <c r="RGW502" s="1"/>
      <c r="RGX502" s="1"/>
      <c r="RGY502" s="1"/>
      <c r="RGZ502" s="1"/>
      <c r="RHA502" s="1"/>
      <c r="RHB502" s="1"/>
      <c r="RHC502" s="1"/>
      <c r="RHD502" s="1"/>
      <c r="RHE502" s="1"/>
      <c r="RHF502" s="1"/>
      <c r="RHG502" s="1"/>
      <c r="RHH502" s="1"/>
      <c r="RHI502" s="1"/>
      <c r="RHJ502" s="1"/>
      <c r="RHK502" s="1"/>
      <c r="RHL502" s="1"/>
      <c r="RHM502" s="1"/>
      <c r="RHN502" s="1"/>
      <c r="RHO502" s="1"/>
      <c r="RHP502" s="1"/>
      <c r="RHQ502" s="1"/>
      <c r="RHR502" s="1"/>
      <c r="RHS502" s="1"/>
      <c r="RHT502" s="1"/>
      <c r="RHU502" s="1"/>
      <c r="RHV502" s="1"/>
      <c r="RHW502" s="1"/>
      <c r="RHX502" s="1"/>
      <c r="RHY502" s="1"/>
      <c r="RHZ502" s="1"/>
      <c r="RIA502" s="1"/>
      <c r="RIB502" s="1"/>
      <c r="RIC502" s="1"/>
      <c r="RID502" s="1"/>
      <c r="RIE502" s="1"/>
      <c r="RIF502" s="1"/>
      <c r="RIG502" s="1"/>
      <c r="RIH502" s="1"/>
      <c r="RII502" s="1"/>
      <c r="RIJ502" s="1"/>
      <c r="RIK502" s="1"/>
      <c r="RIL502" s="1"/>
      <c r="RIM502" s="1"/>
      <c r="RIN502" s="1"/>
      <c r="RIO502" s="1"/>
      <c r="RIP502" s="1"/>
      <c r="RIQ502" s="1"/>
      <c r="RIR502" s="1"/>
      <c r="RIS502" s="1"/>
      <c r="RIT502" s="1"/>
      <c r="RIU502" s="1"/>
      <c r="RIV502" s="1"/>
      <c r="RIW502" s="1"/>
      <c r="RIX502" s="1"/>
      <c r="RIY502" s="1"/>
      <c r="RIZ502" s="1"/>
      <c r="RJA502" s="1"/>
      <c r="RJB502" s="1"/>
      <c r="RJC502" s="1"/>
      <c r="RJD502" s="1"/>
      <c r="RJE502" s="1"/>
      <c r="RJF502" s="1"/>
      <c r="RJG502" s="1"/>
      <c r="RJH502" s="1"/>
      <c r="RJI502" s="1"/>
      <c r="RJJ502" s="1"/>
      <c r="RJK502" s="1"/>
      <c r="RJL502" s="1"/>
      <c r="RJM502" s="1"/>
      <c r="RJN502" s="1"/>
      <c r="RJO502" s="1"/>
      <c r="RJP502" s="1"/>
      <c r="RJQ502" s="1"/>
      <c r="RJR502" s="1"/>
      <c r="RJS502" s="1"/>
      <c r="RJT502" s="1"/>
      <c r="RJU502" s="1"/>
      <c r="RJV502" s="1"/>
      <c r="RJW502" s="1"/>
      <c r="RJX502" s="1"/>
      <c r="RJY502" s="1"/>
      <c r="RJZ502" s="1"/>
      <c r="RKA502" s="1"/>
      <c r="RKB502" s="1"/>
      <c r="RKC502" s="1"/>
      <c r="RKD502" s="1"/>
      <c r="RKE502" s="1"/>
      <c r="RKF502" s="1"/>
      <c r="RKG502" s="1"/>
      <c r="RKH502" s="1"/>
      <c r="RKI502" s="1"/>
      <c r="RKJ502" s="1"/>
      <c r="RKK502" s="1"/>
      <c r="RKL502" s="1"/>
      <c r="RKM502" s="1"/>
      <c r="RKN502" s="1"/>
      <c r="RKO502" s="1"/>
      <c r="RKP502" s="1"/>
      <c r="RKQ502" s="1"/>
      <c r="RKR502" s="1"/>
      <c r="RKS502" s="1"/>
      <c r="RKT502" s="1"/>
      <c r="RKU502" s="1"/>
      <c r="RKV502" s="1"/>
      <c r="RKW502" s="1"/>
      <c r="RKX502" s="1"/>
      <c r="RKY502" s="1"/>
      <c r="RKZ502" s="1"/>
      <c r="RLA502" s="1"/>
      <c r="RLB502" s="1"/>
      <c r="RLC502" s="1"/>
      <c r="RLD502" s="1"/>
      <c r="RLE502" s="1"/>
      <c r="RLF502" s="1"/>
      <c r="RLG502" s="1"/>
      <c r="RLH502" s="1"/>
      <c r="RLI502" s="1"/>
      <c r="RLJ502" s="1"/>
      <c r="RLK502" s="1"/>
      <c r="RLL502" s="1"/>
      <c r="RLM502" s="1"/>
      <c r="RLN502" s="1"/>
      <c r="RLO502" s="1"/>
      <c r="RLP502" s="1"/>
      <c r="RLQ502" s="1"/>
      <c r="RLR502" s="1"/>
      <c r="RLS502" s="1"/>
      <c r="RLT502" s="1"/>
      <c r="RLU502" s="1"/>
      <c r="RLV502" s="1"/>
      <c r="RLW502" s="1"/>
      <c r="RLX502" s="1"/>
      <c r="RLY502" s="1"/>
      <c r="RLZ502" s="1"/>
      <c r="RMA502" s="1"/>
      <c r="RMB502" s="1"/>
      <c r="RMC502" s="1"/>
      <c r="RMD502" s="1"/>
      <c r="RME502" s="1"/>
      <c r="RMF502" s="1"/>
      <c r="RMG502" s="1"/>
      <c r="RMH502" s="1"/>
      <c r="RMI502" s="1"/>
      <c r="RMJ502" s="1"/>
      <c r="RMK502" s="1"/>
      <c r="RML502" s="1"/>
      <c r="RMM502" s="1"/>
      <c r="RMN502" s="1"/>
      <c r="RMO502" s="1"/>
      <c r="RMP502" s="1"/>
      <c r="RMQ502" s="1"/>
      <c r="RMR502" s="1"/>
      <c r="RMS502" s="1"/>
      <c r="RMT502" s="1"/>
      <c r="RMU502" s="1"/>
      <c r="RMV502" s="1"/>
      <c r="RMW502" s="1"/>
      <c r="RMX502" s="1"/>
      <c r="RMY502" s="1"/>
      <c r="RMZ502" s="1"/>
      <c r="RNA502" s="1"/>
      <c r="RNB502" s="1"/>
      <c r="RNC502" s="1"/>
      <c r="RND502" s="1"/>
      <c r="RNE502" s="1"/>
      <c r="RNF502" s="1"/>
      <c r="RNG502" s="1"/>
      <c r="RNH502" s="1"/>
      <c r="RNI502" s="1"/>
      <c r="RNJ502" s="1"/>
      <c r="RNK502" s="1"/>
      <c r="RNL502" s="1"/>
      <c r="RNM502" s="1"/>
      <c r="RNN502" s="1"/>
      <c r="RNO502" s="1"/>
      <c r="RNP502" s="1"/>
      <c r="RNQ502" s="1"/>
      <c r="RNR502" s="1"/>
      <c r="RNS502" s="1"/>
      <c r="RNT502" s="1"/>
      <c r="RNU502" s="1"/>
      <c r="RNV502" s="1"/>
      <c r="RNW502" s="1"/>
      <c r="RNX502" s="1"/>
      <c r="RNY502" s="1"/>
      <c r="RNZ502" s="1"/>
      <c r="ROA502" s="1"/>
      <c r="ROB502" s="1"/>
      <c r="ROC502" s="1"/>
      <c r="ROD502" s="1"/>
      <c r="ROE502" s="1"/>
      <c r="ROF502" s="1"/>
      <c r="ROG502" s="1"/>
      <c r="ROH502" s="1"/>
      <c r="ROI502" s="1"/>
      <c r="ROJ502" s="1"/>
      <c r="ROK502" s="1"/>
      <c r="ROL502" s="1"/>
      <c r="ROM502" s="1"/>
      <c r="RON502" s="1"/>
      <c r="ROO502" s="1"/>
      <c r="ROP502" s="1"/>
      <c r="ROQ502" s="1"/>
      <c r="ROR502" s="1"/>
      <c r="ROS502" s="1"/>
      <c r="ROT502" s="1"/>
      <c r="ROU502" s="1"/>
      <c r="ROV502" s="1"/>
      <c r="ROW502" s="1"/>
      <c r="ROX502" s="1"/>
      <c r="ROY502" s="1"/>
      <c r="ROZ502" s="1"/>
      <c r="RPA502" s="1"/>
      <c r="RPB502" s="1"/>
      <c r="RPC502" s="1"/>
      <c r="RPD502" s="1"/>
      <c r="RPE502" s="1"/>
      <c r="RPF502" s="1"/>
      <c r="RPG502" s="1"/>
      <c r="RPH502" s="1"/>
      <c r="RPI502" s="1"/>
      <c r="RPJ502" s="1"/>
      <c r="RPK502" s="1"/>
      <c r="RPL502" s="1"/>
      <c r="RPM502" s="1"/>
      <c r="RPN502" s="1"/>
      <c r="RPO502" s="1"/>
      <c r="RPP502" s="1"/>
      <c r="RPQ502" s="1"/>
      <c r="RPR502" s="1"/>
      <c r="RPS502" s="1"/>
      <c r="RPT502" s="1"/>
      <c r="RPU502" s="1"/>
      <c r="RPV502" s="1"/>
      <c r="RPW502" s="1"/>
      <c r="RPX502" s="1"/>
      <c r="RPY502" s="1"/>
      <c r="RPZ502" s="1"/>
      <c r="RQA502" s="1"/>
      <c r="RQB502" s="1"/>
      <c r="RQC502" s="1"/>
      <c r="RQD502" s="1"/>
      <c r="RQE502" s="1"/>
      <c r="RQF502" s="1"/>
      <c r="RQG502" s="1"/>
      <c r="RQH502" s="1"/>
      <c r="RQI502" s="1"/>
      <c r="RQJ502" s="1"/>
      <c r="RQK502" s="1"/>
      <c r="RQL502" s="1"/>
      <c r="RQM502" s="1"/>
      <c r="RQN502" s="1"/>
      <c r="RQO502" s="1"/>
      <c r="RQP502" s="1"/>
      <c r="RQQ502" s="1"/>
      <c r="RQR502" s="1"/>
      <c r="RQS502" s="1"/>
      <c r="RQT502" s="1"/>
      <c r="RQU502" s="1"/>
      <c r="RQV502" s="1"/>
      <c r="RQW502" s="1"/>
      <c r="RQX502" s="1"/>
      <c r="RQY502" s="1"/>
      <c r="RQZ502" s="1"/>
      <c r="RRA502" s="1"/>
      <c r="RRB502" s="1"/>
      <c r="RRC502" s="1"/>
      <c r="RRD502" s="1"/>
      <c r="RRE502" s="1"/>
      <c r="RRF502" s="1"/>
      <c r="RRG502" s="1"/>
      <c r="RRH502" s="1"/>
      <c r="RRI502" s="1"/>
      <c r="RRJ502" s="1"/>
      <c r="RRK502" s="1"/>
      <c r="RRL502" s="1"/>
      <c r="RRM502" s="1"/>
      <c r="RRN502" s="1"/>
      <c r="RRO502" s="1"/>
      <c r="RRP502" s="1"/>
      <c r="RRQ502" s="1"/>
      <c r="RRR502" s="1"/>
      <c r="RRS502" s="1"/>
      <c r="RRT502" s="1"/>
      <c r="RRU502" s="1"/>
      <c r="RRV502" s="1"/>
      <c r="RRW502" s="1"/>
      <c r="RRX502" s="1"/>
      <c r="RRY502" s="1"/>
      <c r="RRZ502" s="1"/>
      <c r="RSA502" s="1"/>
      <c r="RSB502" s="1"/>
      <c r="RSC502" s="1"/>
      <c r="RSD502" s="1"/>
      <c r="RSE502" s="1"/>
      <c r="RSF502" s="1"/>
      <c r="RSG502" s="1"/>
      <c r="RSH502" s="1"/>
      <c r="RSI502" s="1"/>
      <c r="RSJ502" s="1"/>
      <c r="RSK502" s="1"/>
      <c r="RSL502" s="1"/>
      <c r="RSM502" s="1"/>
      <c r="RSN502" s="1"/>
      <c r="RSO502" s="1"/>
      <c r="RSP502" s="1"/>
      <c r="RSQ502" s="1"/>
      <c r="RSR502" s="1"/>
      <c r="RSS502" s="1"/>
      <c r="RST502" s="1"/>
      <c r="RSU502" s="1"/>
      <c r="RSV502" s="1"/>
      <c r="RSW502" s="1"/>
      <c r="RSX502" s="1"/>
      <c r="RSY502" s="1"/>
      <c r="RSZ502" s="1"/>
      <c r="RTA502" s="1"/>
      <c r="RTB502" s="1"/>
      <c r="RTC502" s="1"/>
      <c r="RTD502" s="1"/>
      <c r="RTE502" s="1"/>
      <c r="RTF502" s="1"/>
      <c r="RTG502" s="1"/>
      <c r="RTH502" s="1"/>
      <c r="RTI502" s="1"/>
      <c r="RTJ502" s="1"/>
      <c r="RTK502" s="1"/>
      <c r="RTL502" s="1"/>
      <c r="RTM502" s="1"/>
      <c r="RTN502" s="1"/>
      <c r="RTO502" s="1"/>
      <c r="RTP502" s="1"/>
      <c r="RTQ502" s="1"/>
      <c r="RTR502" s="1"/>
      <c r="RTS502" s="1"/>
      <c r="RTT502" s="1"/>
      <c r="RTU502" s="1"/>
      <c r="RTV502" s="1"/>
      <c r="RTW502" s="1"/>
      <c r="RTX502" s="1"/>
      <c r="RTY502" s="1"/>
      <c r="RTZ502" s="1"/>
      <c r="RUA502" s="1"/>
      <c r="RUB502" s="1"/>
      <c r="RUC502" s="1"/>
      <c r="RUD502" s="1"/>
      <c r="RUE502" s="1"/>
      <c r="RUF502" s="1"/>
      <c r="RUG502" s="1"/>
      <c r="RUH502" s="1"/>
      <c r="RUI502" s="1"/>
      <c r="RUJ502" s="1"/>
      <c r="RUK502" s="1"/>
      <c r="RUL502" s="1"/>
      <c r="RUM502" s="1"/>
      <c r="RUN502" s="1"/>
      <c r="RUO502" s="1"/>
      <c r="RUP502" s="1"/>
      <c r="RUQ502" s="1"/>
      <c r="RUR502" s="1"/>
      <c r="RUS502" s="1"/>
      <c r="RUT502" s="1"/>
      <c r="RUU502" s="1"/>
      <c r="RUV502" s="1"/>
      <c r="RUW502" s="1"/>
      <c r="RUX502" s="1"/>
      <c r="RUY502" s="1"/>
      <c r="RUZ502" s="1"/>
      <c r="RVA502" s="1"/>
      <c r="RVB502" s="1"/>
      <c r="RVC502" s="1"/>
      <c r="RVD502" s="1"/>
      <c r="RVE502" s="1"/>
      <c r="RVF502" s="1"/>
      <c r="RVG502" s="1"/>
      <c r="RVH502" s="1"/>
      <c r="RVI502" s="1"/>
      <c r="RVJ502" s="1"/>
      <c r="RVK502" s="1"/>
      <c r="RVL502" s="1"/>
      <c r="RVM502" s="1"/>
      <c r="RVN502" s="1"/>
      <c r="RVO502" s="1"/>
      <c r="RVP502" s="1"/>
      <c r="RVQ502" s="1"/>
      <c r="RVR502" s="1"/>
      <c r="RVS502" s="1"/>
      <c r="RVT502" s="1"/>
      <c r="RVU502" s="1"/>
      <c r="RVV502" s="1"/>
      <c r="RVW502" s="1"/>
      <c r="RVX502" s="1"/>
      <c r="RVY502" s="1"/>
      <c r="RVZ502" s="1"/>
      <c r="RWA502" s="1"/>
      <c r="RWB502" s="1"/>
      <c r="RWC502" s="1"/>
      <c r="RWD502" s="1"/>
      <c r="RWE502" s="1"/>
      <c r="RWF502" s="1"/>
      <c r="RWG502" s="1"/>
      <c r="RWH502" s="1"/>
      <c r="RWI502" s="1"/>
      <c r="RWJ502" s="1"/>
      <c r="RWK502" s="1"/>
      <c r="RWL502" s="1"/>
      <c r="RWM502" s="1"/>
      <c r="RWN502" s="1"/>
      <c r="RWO502" s="1"/>
      <c r="RWP502" s="1"/>
      <c r="RWQ502" s="1"/>
      <c r="RWR502" s="1"/>
      <c r="RWS502" s="1"/>
      <c r="RWT502" s="1"/>
      <c r="RWU502" s="1"/>
      <c r="RWV502" s="1"/>
      <c r="RWW502" s="1"/>
      <c r="RWX502" s="1"/>
      <c r="RWY502" s="1"/>
      <c r="RWZ502" s="1"/>
      <c r="RXA502" s="1"/>
      <c r="RXB502" s="1"/>
      <c r="RXC502" s="1"/>
      <c r="RXD502" s="1"/>
      <c r="RXE502" s="1"/>
      <c r="RXF502" s="1"/>
      <c r="RXG502" s="1"/>
      <c r="RXH502" s="1"/>
      <c r="RXI502" s="1"/>
      <c r="RXJ502" s="1"/>
      <c r="RXK502" s="1"/>
      <c r="RXL502" s="1"/>
      <c r="RXM502" s="1"/>
      <c r="RXN502" s="1"/>
      <c r="RXO502" s="1"/>
      <c r="RXP502" s="1"/>
      <c r="RXQ502" s="1"/>
      <c r="RXR502" s="1"/>
      <c r="RXS502" s="1"/>
      <c r="RXT502" s="1"/>
      <c r="RXU502" s="1"/>
      <c r="RXV502" s="1"/>
      <c r="RXW502" s="1"/>
      <c r="RXX502" s="1"/>
      <c r="RXY502" s="1"/>
      <c r="RXZ502" s="1"/>
      <c r="RYA502" s="1"/>
      <c r="RYB502" s="1"/>
      <c r="RYC502" s="1"/>
      <c r="RYD502" s="1"/>
      <c r="RYE502" s="1"/>
      <c r="RYF502" s="1"/>
      <c r="RYG502" s="1"/>
      <c r="RYH502" s="1"/>
      <c r="RYI502" s="1"/>
      <c r="RYJ502" s="1"/>
      <c r="RYK502" s="1"/>
      <c r="RYL502" s="1"/>
      <c r="RYM502" s="1"/>
      <c r="RYN502" s="1"/>
      <c r="RYO502" s="1"/>
      <c r="RYP502" s="1"/>
      <c r="RYQ502" s="1"/>
      <c r="RYR502" s="1"/>
      <c r="RYS502" s="1"/>
      <c r="RYT502" s="1"/>
      <c r="RYU502" s="1"/>
      <c r="RYV502" s="1"/>
      <c r="RYW502" s="1"/>
      <c r="RYX502" s="1"/>
      <c r="RYY502" s="1"/>
      <c r="RYZ502" s="1"/>
      <c r="RZA502" s="1"/>
      <c r="RZB502" s="1"/>
      <c r="RZC502" s="1"/>
      <c r="RZD502" s="1"/>
      <c r="RZE502" s="1"/>
      <c r="RZF502" s="1"/>
      <c r="RZG502" s="1"/>
      <c r="RZH502" s="1"/>
      <c r="RZI502" s="1"/>
      <c r="RZJ502" s="1"/>
      <c r="RZK502" s="1"/>
      <c r="RZL502" s="1"/>
      <c r="RZM502" s="1"/>
      <c r="RZN502" s="1"/>
      <c r="RZO502" s="1"/>
      <c r="RZP502" s="1"/>
      <c r="RZQ502" s="1"/>
      <c r="RZR502" s="1"/>
      <c r="RZS502" s="1"/>
      <c r="RZT502" s="1"/>
      <c r="RZU502" s="1"/>
      <c r="RZV502" s="1"/>
      <c r="RZW502" s="1"/>
      <c r="RZX502" s="1"/>
      <c r="RZY502" s="1"/>
      <c r="RZZ502" s="1"/>
      <c r="SAA502" s="1"/>
      <c r="SAB502" s="1"/>
      <c r="SAC502" s="1"/>
      <c r="SAD502" s="1"/>
      <c r="SAE502" s="1"/>
      <c r="SAF502" s="1"/>
      <c r="SAG502" s="1"/>
      <c r="SAH502" s="1"/>
      <c r="SAI502" s="1"/>
      <c r="SAJ502" s="1"/>
      <c r="SAK502" s="1"/>
      <c r="SAL502" s="1"/>
      <c r="SAM502" s="1"/>
      <c r="SAN502" s="1"/>
      <c r="SAO502" s="1"/>
      <c r="SAP502" s="1"/>
      <c r="SAQ502" s="1"/>
      <c r="SAR502" s="1"/>
      <c r="SAS502" s="1"/>
      <c r="SAT502" s="1"/>
      <c r="SAU502" s="1"/>
      <c r="SAV502" s="1"/>
      <c r="SAW502" s="1"/>
      <c r="SAX502" s="1"/>
      <c r="SAY502" s="1"/>
      <c r="SAZ502" s="1"/>
      <c r="SBA502" s="1"/>
      <c r="SBB502" s="1"/>
      <c r="SBC502" s="1"/>
      <c r="SBD502" s="1"/>
      <c r="SBE502" s="1"/>
      <c r="SBF502" s="1"/>
      <c r="SBG502" s="1"/>
      <c r="SBH502" s="1"/>
      <c r="SBI502" s="1"/>
      <c r="SBJ502" s="1"/>
      <c r="SBK502" s="1"/>
      <c r="SBL502" s="1"/>
      <c r="SBM502" s="1"/>
      <c r="SBN502" s="1"/>
      <c r="SBO502" s="1"/>
      <c r="SBP502" s="1"/>
      <c r="SBQ502" s="1"/>
      <c r="SBR502" s="1"/>
      <c r="SBS502" s="1"/>
      <c r="SBT502" s="1"/>
      <c r="SBU502" s="1"/>
      <c r="SBV502" s="1"/>
      <c r="SBW502" s="1"/>
      <c r="SBX502" s="1"/>
      <c r="SBY502" s="1"/>
      <c r="SBZ502" s="1"/>
      <c r="SCA502" s="1"/>
      <c r="SCB502" s="1"/>
      <c r="SCC502" s="1"/>
      <c r="SCD502" s="1"/>
      <c r="SCE502" s="1"/>
      <c r="SCF502" s="1"/>
      <c r="SCG502" s="1"/>
      <c r="SCH502" s="1"/>
      <c r="SCI502" s="1"/>
      <c r="SCJ502" s="1"/>
      <c r="SCK502" s="1"/>
      <c r="SCL502" s="1"/>
      <c r="SCM502" s="1"/>
      <c r="SCN502" s="1"/>
      <c r="SCO502" s="1"/>
      <c r="SCP502" s="1"/>
      <c r="SCQ502" s="1"/>
      <c r="SCR502" s="1"/>
      <c r="SCS502" s="1"/>
      <c r="SCT502" s="1"/>
      <c r="SCU502" s="1"/>
      <c r="SCV502" s="1"/>
      <c r="SCW502" s="1"/>
      <c r="SCX502" s="1"/>
      <c r="SCY502" s="1"/>
      <c r="SCZ502" s="1"/>
      <c r="SDA502" s="1"/>
      <c r="SDB502" s="1"/>
      <c r="SDC502" s="1"/>
      <c r="SDD502" s="1"/>
      <c r="SDE502" s="1"/>
      <c r="SDF502" s="1"/>
      <c r="SDG502" s="1"/>
      <c r="SDH502" s="1"/>
      <c r="SDI502" s="1"/>
      <c r="SDJ502" s="1"/>
      <c r="SDK502" s="1"/>
      <c r="SDL502" s="1"/>
      <c r="SDM502" s="1"/>
      <c r="SDN502" s="1"/>
      <c r="SDO502" s="1"/>
      <c r="SDP502" s="1"/>
      <c r="SDQ502" s="1"/>
      <c r="SDR502" s="1"/>
      <c r="SDS502" s="1"/>
      <c r="SDT502" s="1"/>
      <c r="SDU502" s="1"/>
      <c r="SDV502" s="1"/>
      <c r="SDW502" s="1"/>
      <c r="SDX502" s="1"/>
      <c r="SDY502" s="1"/>
      <c r="SDZ502" s="1"/>
      <c r="SEA502" s="1"/>
      <c r="SEB502" s="1"/>
      <c r="SEC502" s="1"/>
      <c r="SED502" s="1"/>
      <c r="SEE502" s="1"/>
      <c r="SEF502" s="1"/>
      <c r="SEG502" s="1"/>
      <c r="SEH502" s="1"/>
      <c r="SEI502" s="1"/>
      <c r="SEJ502" s="1"/>
      <c r="SEK502" s="1"/>
      <c r="SEL502" s="1"/>
      <c r="SEM502" s="1"/>
      <c r="SEN502" s="1"/>
      <c r="SEO502" s="1"/>
      <c r="SEP502" s="1"/>
      <c r="SEQ502" s="1"/>
      <c r="SER502" s="1"/>
      <c r="SES502" s="1"/>
      <c r="SET502" s="1"/>
      <c r="SEU502" s="1"/>
      <c r="SEV502" s="1"/>
      <c r="SEW502" s="1"/>
      <c r="SEX502" s="1"/>
      <c r="SEY502" s="1"/>
      <c r="SEZ502" s="1"/>
      <c r="SFA502" s="1"/>
      <c r="SFB502" s="1"/>
      <c r="SFC502" s="1"/>
      <c r="SFD502" s="1"/>
      <c r="SFE502" s="1"/>
      <c r="SFF502" s="1"/>
      <c r="SFG502" s="1"/>
      <c r="SFH502" s="1"/>
      <c r="SFI502" s="1"/>
      <c r="SFJ502" s="1"/>
      <c r="SFK502" s="1"/>
      <c r="SFL502" s="1"/>
      <c r="SFM502" s="1"/>
      <c r="SFN502" s="1"/>
      <c r="SFO502" s="1"/>
      <c r="SFP502" s="1"/>
      <c r="SFQ502" s="1"/>
      <c r="SFR502" s="1"/>
      <c r="SFS502" s="1"/>
      <c r="SFT502" s="1"/>
      <c r="SFU502" s="1"/>
      <c r="SFV502" s="1"/>
      <c r="SFW502" s="1"/>
      <c r="SFX502" s="1"/>
      <c r="SFY502" s="1"/>
      <c r="SFZ502" s="1"/>
      <c r="SGA502" s="1"/>
      <c r="SGB502" s="1"/>
      <c r="SGC502" s="1"/>
      <c r="SGD502" s="1"/>
      <c r="SGE502" s="1"/>
      <c r="SGF502" s="1"/>
      <c r="SGG502" s="1"/>
      <c r="SGH502" s="1"/>
      <c r="SGI502" s="1"/>
      <c r="SGJ502" s="1"/>
      <c r="SGK502" s="1"/>
      <c r="SGL502" s="1"/>
      <c r="SGM502" s="1"/>
      <c r="SGN502" s="1"/>
      <c r="SGO502" s="1"/>
      <c r="SGP502" s="1"/>
      <c r="SGQ502" s="1"/>
      <c r="SGR502" s="1"/>
      <c r="SGS502" s="1"/>
      <c r="SGT502" s="1"/>
      <c r="SGU502" s="1"/>
      <c r="SGV502" s="1"/>
      <c r="SGW502" s="1"/>
      <c r="SGX502" s="1"/>
      <c r="SGY502" s="1"/>
      <c r="SGZ502" s="1"/>
      <c r="SHA502" s="1"/>
      <c r="SHB502" s="1"/>
      <c r="SHC502" s="1"/>
      <c r="SHD502" s="1"/>
      <c r="SHE502" s="1"/>
      <c r="SHF502" s="1"/>
      <c r="SHG502" s="1"/>
      <c r="SHH502" s="1"/>
      <c r="SHI502" s="1"/>
      <c r="SHJ502" s="1"/>
      <c r="SHK502" s="1"/>
      <c r="SHL502" s="1"/>
      <c r="SHM502" s="1"/>
      <c r="SHN502" s="1"/>
      <c r="SHO502" s="1"/>
      <c r="SHP502" s="1"/>
      <c r="SHQ502" s="1"/>
      <c r="SHR502" s="1"/>
      <c r="SHS502" s="1"/>
      <c r="SHT502" s="1"/>
      <c r="SHU502" s="1"/>
      <c r="SHV502" s="1"/>
      <c r="SHW502" s="1"/>
      <c r="SHX502" s="1"/>
      <c r="SHY502" s="1"/>
      <c r="SHZ502" s="1"/>
      <c r="SIA502" s="1"/>
      <c r="SIB502" s="1"/>
      <c r="SIC502" s="1"/>
      <c r="SID502" s="1"/>
      <c r="SIE502" s="1"/>
      <c r="SIF502" s="1"/>
      <c r="SIG502" s="1"/>
      <c r="SIH502" s="1"/>
      <c r="SII502" s="1"/>
      <c r="SIJ502" s="1"/>
      <c r="SIK502" s="1"/>
      <c r="SIL502" s="1"/>
      <c r="SIM502" s="1"/>
      <c r="SIN502" s="1"/>
      <c r="SIO502" s="1"/>
      <c r="SIP502" s="1"/>
      <c r="SIQ502" s="1"/>
      <c r="SIR502" s="1"/>
      <c r="SIS502" s="1"/>
      <c r="SIT502" s="1"/>
      <c r="SIU502" s="1"/>
      <c r="SIV502" s="1"/>
      <c r="SIW502" s="1"/>
      <c r="SIX502" s="1"/>
      <c r="SIY502" s="1"/>
      <c r="SIZ502" s="1"/>
      <c r="SJA502" s="1"/>
      <c r="SJB502" s="1"/>
      <c r="SJC502" s="1"/>
      <c r="SJD502" s="1"/>
      <c r="SJE502" s="1"/>
      <c r="SJF502" s="1"/>
      <c r="SJG502" s="1"/>
      <c r="SJH502" s="1"/>
      <c r="SJI502" s="1"/>
      <c r="SJJ502" s="1"/>
      <c r="SJK502" s="1"/>
      <c r="SJL502" s="1"/>
      <c r="SJM502" s="1"/>
      <c r="SJN502" s="1"/>
      <c r="SJO502" s="1"/>
      <c r="SJP502" s="1"/>
      <c r="SJQ502" s="1"/>
      <c r="SJR502" s="1"/>
      <c r="SJS502" s="1"/>
      <c r="SJT502" s="1"/>
      <c r="SJU502" s="1"/>
      <c r="SJV502" s="1"/>
      <c r="SJW502" s="1"/>
      <c r="SJX502" s="1"/>
      <c r="SJY502" s="1"/>
      <c r="SJZ502" s="1"/>
      <c r="SKA502" s="1"/>
      <c r="SKB502" s="1"/>
      <c r="SKC502" s="1"/>
      <c r="SKD502" s="1"/>
      <c r="SKE502" s="1"/>
      <c r="SKF502" s="1"/>
      <c r="SKG502" s="1"/>
      <c r="SKH502" s="1"/>
      <c r="SKI502" s="1"/>
      <c r="SKJ502" s="1"/>
      <c r="SKK502" s="1"/>
      <c r="SKL502" s="1"/>
      <c r="SKM502" s="1"/>
      <c r="SKN502" s="1"/>
      <c r="SKO502" s="1"/>
      <c r="SKP502" s="1"/>
      <c r="SKQ502" s="1"/>
      <c r="SKR502" s="1"/>
      <c r="SKS502" s="1"/>
      <c r="SKT502" s="1"/>
      <c r="SKU502" s="1"/>
      <c r="SKV502" s="1"/>
      <c r="SKW502" s="1"/>
      <c r="SKX502" s="1"/>
      <c r="SKY502" s="1"/>
      <c r="SKZ502" s="1"/>
      <c r="SLA502" s="1"/>
      <c r="SLB502" s="1"/>
      <c r="SLC502" s="1"/>
      <c r="SLD502" s="1"/>
      <c r="SLE502" s="1"/>
      <c r="SLF502" s="1"/>
      <c r="SLG502" s="1"/>
      <c r="SLH502" s="1"/>
      <c r="SLI502" s="1"/>
      <c r="SLJ502" s="1"/>
      <c r="SLK502" s="1"/>
      <c r="SLL502" s="1"/>
      <c r="SLM502" s="1"/>
      <c r="SLN502" s="1"/>
      <c r="SLO502" s="1"/>
      <c r="SLP502" s="1"/>
      <c r="SLQ502" s="1"/>
      <c r="SLR502" s="1"/>
      <c r="SLS502" s="1"/>
      <c r="SLT502" s="1"/>
      <c r="SLU502" s="1"/>
      <c r="SLV502" s="1"/>
      <c r="SLW502" s="1"/>
      <c r="SLX502" s="1"/>
      <c r="SLY502" s="1"/>
      <c r="SLZ502" s="1"/>
      <c r="SMA502" s="1"/>
      <c r="SMB502" s="1"/>
      <c r="SMC502" s="1"/>
      <c r="SMD502" s="1"/>
      <c r="SME502" s="1"/>
      <c r="SMF502" s="1"/>
      <c r="SMG502" s="1"/>
      <c r="SMH502" s="1"/>
      <c r="SMI502" s="1"/>
      <c r="SMJ502" s="1"/>
      <c r="SMK502" s="1"/>
      <c r="SML502" s="1"/>
      <c r="SMM502" s="1"/>
      <c r="SMN502" s="1"/>
      <c r="SMO502" s="1"/>
      <c r="SMP502" s="1"/>
      <c r="SMQ502" s="1"/>
      <c r="SMR502" s="1"/>
      <c r="SMS502" s="1"/>
      <c r="SMT502" s="1"/>
      <c r="SMU502" s="1"/>
      <c r="SMV502" s="1"/>
      <c r="SMW502" s="1"/>
      <c r="SMX502" s="1"/>
      <c r="SMY502" s="1"/>
      <c r="SMZ502" s="1"/>
      <c r="SNA502" s="1"/>
      <c r="SNB502" s="1"/>
      <c r="SNC502" s="1"/>
      <c r="SND502" s="1"/>
      <c r="SNE502" s="1"/>
      <c r="SNF502" s="1"/>
      <c r="SNG502" s="1"/>
      <c r="SNH502" s="1"/>
      <c r="SNI502" s="1"/>
      <c r="SNJ502" s="1"/>
      <c r="SNK502" s="1"/>
      <c r="SNL502" s="1"/>
      <c r="SNM502" s="1"/>
      <c r="SNN502" s="1"/>
      <c r="SNO502" s="1"/>
      <c r="SNP502" s="1"/>
      <c r="SNQ502" s="1"/>
      <c r="SNR502" s="1"/>
      <c r="SNS502" s="1"/>
      <c r="SNT502" s="1"/>
      <c r="SNU502" s="1"/>
      <c r="SNV502" s="1"/>
      <c r="SNW502" s="1"/>
      <c r="SNX502" s="1"/>
      <c r="SNY502" s="1"/>
      <c r="SNZ502" s="1"/>
      <c r="SOA502" s="1"/>
      <c r="SOB502" s="1"/>
      <c r="SOC502" s="1"/>
      <c r="SOD502" s="1"/>
      <c r="SOE502" s="1"/>
      <c r="SOF502" s="1"/>
      <c r="SOG502" s="1"/>
      <c r="SOH502" s="1"/>
      <c r="SOI502" s="1"/>
      <c r="SOJ502" s="1"/>
      <c r="SOK502" s="1"/>
      <c r="SOL502" s="1"/>
      <c r="SOM502" s="1"/>
      <c r="SON502" s="1"/>
      <c r="SOO502" s="1"/>
      <c r="SOP502" s="1"/>
      <c r="SOQ502" s="1"/>
      <c r="SOR502" s="1"/>
      <c r="SOS502" s="1"/>
      <c r="SOT502" s="1"/>
      <c r="SOU502" s="1"/>
      <c r="SOV502" s="1"/>
      <c r="SOW502" s="1"/>
      <c r="SOX502" s="1"/>
      <c r="SOY502" s="1"/>
      <c r="SOZ502" s="1"/>
      <c r="SPA502" s="1"/>
      <c r="SPB502" s="1"/>
      <c r="SPC502" s="1"/>
      <c r="SPD502" s="1"/>
      <c r="SPE502" s="1"/>
      <c r="SPF502" s="1"/>
      <c r="SPG502" s="1"/>
      <c r="SPH502" s="1"/>
      <c r="SPI502" s="1"/>
      <c r="SPJ502" s="1"/>
      <c r="SPK502" s="1"/>
      <c r="SPL502" s="1"/>
      <c r="SPM502" s="1"/>
      <c r="SPN502" s="1"/>
      <c r="SPO502" s="1"/>
      <c r="SPP502" s="1"/>
      <c r="SPQ502" s="1"/>
      <c r="SPR502" s="1"/>
      <c r="SPS502" s="1"/>
      <c r="SPT502" s="1"/>
      <c r="SPU502" s="1"/>
      <c r="SPV502" s="1"/>
      <c r="SPW502" s="1"/>
      <c r="SPX502" s="1"/>
      <c r="SPY502" s="1"/>
      <c r="SPZ502" s="1"/>
      <c r="SQA502" s="1"/>
      <c r="SQB502" s="1"/>
      <c r="SQC502" s="1"/>
      <c r="SQD502" s="1"/>
      <c r="SQE502" s="1"/>
      <c r="SQF502" s="1"/>
      <c r="SQG502" s="1"/>
      <c r="SQH502" s="1"/>
      <c r="SQI502" s="1"/>
      <c r="SQJ502" s="1"/>
      <c r="SQK502" s="1"/>
      <c r="SQL502" s="1"/>
      <c r="SQM502" s="1"/>
      <c r="SQN502" s="1"/>
      <c r="SQO502" s="1"/>
      <c r="SQP502" s="1"/>
      <c r="SQQ502" s="1"/>
      <c r="SQR502" s="1"/>
      <c r="SQS502" s="1"/>
      <c r="SQT502" s="1"/>
      <c r="SQU502" s="1"/>
      <c r="SQV502" s="1"/>
      <c r="SQW502" s="1"/>
      <c r="SQX502" s="1"/>
      <c r="SQY502" s="1"/>
      <c r="SQZ502" s="1"/>
      <c r="SRA502" s="1"/>
      <c r="SRB502" s="1"/>
      <c r="SRC502" s="1"/>
      <c r="SRD502" s="1"/>
      <c r="SRE502" s="1"/>
      <c r="SRF502" s="1"/>
      <c r="SRG502" s="1"/>
      <c r="SRH502" s="1"/>
      <c r="SRI502" s="1"/>
      <c r="SRJ502" s="1"/>
      <c r="SRK502" s="1"/>
      <c r="SRL502" s="1"/>
      <c r="SRM502" s="1"/>
      <c r="SRN502" s="1"/>
      <c r="SRO502" s="1"/>
      <c r="SRP502" s="1"/>
      <c r="SRQ502" s="1"/>
      <c r="SRR502" s="1"/>
      <c r="SRS502" s="1"/>
      <c r="SRT502" s="1"/>
      <c r="SRU502" s="1"/>
      <c r="SRV502" s="1"/>
      <c r="SRW502" s="1"/>
      <c r="SRX502" s="1"/>
      <c r="SRY502" s="1"/>
      <c r="SRZ502" s="1"/>
      <c r="SSA502" s="1"/>
      <c r="SSB502" s="1"/>
      <c r="SSC502" s="1"/>
      <c r="SSD502" s="1"/>
      <c r="SSE502" s="1"/>
      <c r="SSF502" s="1"/>
      <c r="SSG502" s="1"/>
      <c r="SSH502" s="1"/>
      <c r="SSI502" s="1"/>
      <c r="SSJ502" s="1"/>
      <c r="SSK502" s="1"/>
      <c r="SSL502" s="1"/>
      <c r="SSM502" s="1"/>
      <c r="SSN502" s="1"/>
      <c r="SSO502" s="1"/>
      <c r="SSP502" s="1"/>
      <c r="SSQ502" s="1"/>
      <c r="SSR502" s="1"/>
      <c r="SSS502" s="1"/>
      <c r="SST502" s="1"/>
      <c r="SSU502" s="1"/>
      <c r="SSV502" s="1"/>
      <c r="SSW502" s="1"/>
      <c r="SSX502" s="1"/>
      <c r="SSY502" s="1"/>
      <c r="SSZ502" s="1"/>
      <c r="STA502" s="1"/>
      <c r="STB502" s="1"/>
      <c r="STC502" s="1"/>
      <c r="STD502" s="1"/>
      <c r="STE502" s="1"/>
      <c r="STF502" s="1"/>
      <c r="STG502" s="1"/>
      <c r="STH502" s="1"/>
      <c r="STI502" s="1"/>
      <c r="STJ502" s="1"/>
      <c r="STK502" s="1"/>
      <c r="STL502" s="1"/>
      <c r="STM502" s="1"/>
      <c r="STN502" s="1"/>
      <c r="STO502" s="1"/>
      <c r="STP502" s="1"/>
      <c r="STQ502" s="1"/>
      <c r="STR502" s="1"/>
      <c r="STS502" s="1"/>
      <c r="STT502" s="1"/>
      <c r="STU502" s="1"/>
      <c r="STV502" s="1"/>
      <c r="STW502" s="1"/>
      <c r="STX502" s="1"/>
      <c r="STY502" s="1"/>
      <c r="STZ502" s="1"/>
      <c r="SUA502" s="1"/>
      <c r="SUB502" s="1"/>
      <c r="SUC502" s="1"/>
      <c r="SUD502" s="1"/>
      <c r="SUE502" s="1"/>
      <c r="SUF502" s="1"/>
      <c r="SUG502" s="1"/>
      <c r="SUH502" s="1"/>
      <c r="SUI502" s="1"/>
      <c r="SUJ502" s="1"/>
      <c r="SUK502" s="1"/>
      <c r="SUL502" s="1"/>
      <c r="SUM502" s="1"/>
      <c r="SUN502" s="1"/>
      <c r="SUO502" s="1"/>
      <c r="SUP502" s="1"/>
      <c r="SUQ502" s="1"/>
      <c r="SUR502" s="1"/>
      <c r="SUS502" s="1"/>
      <c r="SUT502" s="1"/>
      <c r="SUU502" s="1"/>
      <c r="SUV502" s="1"/>
      <c r="SUW502" s="1"/>
      <c r="SUX502" s="1"/>
      <c r="SUY502" s="1"/>
      <c r="SUZ502" s="1"/>
      <c r="SVA502" s="1"/>
      <c r="SVB502" s="1"/>
      <c r="SVC502" s="1"/>
      <c r="SVD502" s="1"/>
      <c r="SVE502" s="1"/>
      <c r="SVF502" s="1"/>
      <c r="SVG502" s="1"/>
      <c r="SVH502" s="1"/>
      <c r="SVI502" s="1"/>
      <c r="SVJ502" s="1"/>
      <c r="SVK502" s="1"/>
      <c r="SVL502" s="1"/>
      <c r="SVM502" s="1"/>
      <c r="SVN502" s="1"/>
      <c r="SVO502" s="1"/>
      <c r="SVP502" s="1"/>
      <c r="SVQ502" s="1"/>
      <c r="SVR502" s="1"/>
      <c r="SVS502" s="1"/>
      <c r="SVT502" s="1"/>
      <c r="SVU502" s="1"/>
      <c r="SVV502" s="1"/>
      <c r="SVW502" s="1"/>
      <c r="SVX502" s="1"/>
      <c r="SVY502" s="1"/>
      <c r="SVZ502" s="1"/>
      <c r="SWA502" s="1"/>
      <c r="SWB502" s="1"/>
      <c r="SWC502" s="1"/>
      <c r="SWD502" s="1"/>
      <c r="SWE502" s="1"/>
      <c r="SWF502" s="1"/>
      <c r="SWG502" s="1"/>
      <c r="SWH502" s="1"/>
      <c r="SWI502" s="1"/>
      <c r="SWJ502" s="1"/>
      <c r="SWK502" s="1"/>
      <c r="SWL502" s="1"/>
      <c r="SWM502" s="1"/>
      <c r="SWN502" s="1"/>
      <c r="SWO502" s="1"/>
      <c r="SWP502" s="1"/>
      <c r="SWQ502" s="1"/>
      <c r="SWR502" s="1"/>
      <c r="SWS502" s="1"/>
      <c r="SWT502" s="1"/>
      <c r="SWU502" s="1"/>
      <c r="SWV502" s="1"/>
      <c r="SWW502" s="1"/>
      <c r="SWX502" s="1"/>
      <c r="SWY502" s="1"/>
      <c r="SWZ502" s="1"/>
      <c r="SXA502" s="1"/>
      <c r="SXB502" s="1"/>
      <c r="SXC502" s="1"/>
      <c r="SXD502" s="1"/>
      <c r="SXE502" s="1"/>
      <c r="SXF502" s="1"/>
      <c r="SXG502" s="1"/>
      <c r="SXH502" s="1"/>
      <c r="SXI502" s="1"/>
      <c r="SXJ502" s="1"/>
      <c r="SXK502" s="1"/>
      <c r="SXL502" s="1"/>
      <c r="SXM502" s="1"/>
      <c r="SXN502" s="1"/>
      <c r="SXO502" s="1"/>
      <c r="SXP502" s="1"/>
      <c r="SXQ502" s="1"/>
      <c r="SXR502" s="1"/>
      <c r="SXS502" s="1"/>
      <c r="SXT502" s="1"/>
      <c r="SXU502" s="1"/>
      <c r="SXV502" s="1"/>
      <c r="SXW502" s="1"/>
      <c r="SXX502" s="1"/>
      <c r="SXY502" s="1"/>
      <c r="SXZ502" s="1"/>
      <c r="SYA502" s="1"/>
      <c r="SYB502" s="1"/>
      <c r="SYC502" s="1"/>
      <c r="SYD502" s="1"/>
      <c r="SYE502" s="1"/>
      <c r="SYF502" s="1"/>
      <c r="SYG502" s="1"/>
      <c r="SYH502" s="1"/>
      <c r="SYI502" s="1"/>
      <c r="SYJ502" s="1"/>
      <c r="SYK502" s="1"/>
      <c r="SYL502" s="1"/>
      <c r="SYM502" s="1"/>
      <c r="SYN502" s="1"/>
      <c r="SYO502" s="1"/>
      <c r="SYP502" s="1"/>
      <c r="SYQ502" s="1"/>
      <c r="SYR502" s="1"/>
      <c r="SYS502" s="1"/>
      <c r="SYT502" s="1"/>
      <c r="SYU502" s="1"/>
      <c r="SYV502" s="1"/>
      <c r="SYW502" s="1"/>
      <c r="SYX502" s="1"/>
      <c r="SYY502" s="1"/>
      <c r="SYZ502" s="1"/>
      <c r="SZA502" s="1"/>
      <c r="SZB502" s="1"/>
      <c r="SZC502" s="1"/>
      <c r="SZD502" s="1"/>
      <c r="SZE502" s="1"/>
      <c r="SZF502" s="1"/>
      <c r="SZG502" s="1"/>
      <c r="SZH502" s="1"/>
      <c r="SZI502" s="1"/>
      <c r="SZJ502" s="1"/>
      <c r="SZK502" s="1"/>
      <c r="SZL502" s="1"/>
      <c r="SZM502" s="1"/>
      <c r="SZN502" s="1"/>
      <c r="SZO502" s="1"/>
      <c r="SZP502" s="1"/>
      <c r="SZQ502" s="1"/>
      <c r="SZR502" s="1"/>
      <c r="SZS502" s="1"/>
      <c r="SZT502" s="1"/>
      <c r="SZU502" s="1"/>
      <c r="SZV502" s="1"/>
      <c r="SZW502" s="1"/>
      <c r="SZX502" s="1"/>
      <c r="SZY502" s="1"/>
      <c r="SZZ502" s="1"/>
      <c r="TAA502" s="1"/>
      <c r="TAB502" s="1"/>
      <c r="TAC502" s="1"/>
      <c r="TAD502" s="1"/>
      <c r="TAE502" s="1"/>
      <c r="TAF502" s="1"/>
      <c r="TAG502" s="1"/>
      <c r="TAH502" s="1"/>
      <c r="TAI502" s="1"/>
      <c r="TAJ502" s="1"/>
      <c r="TAK502" s="1"/>
      <c r="TAL502" s="1"/>
      <c r="TAM502" s="1"/>
      <c r="TAN502" s="1"/>
      <c r="TAO502" s="1"/>
      <c r="TAP502" s="1"/>
      <c r="TAQ502" s="1"/>
      <c r="TAR502" s="1"/>
      <c r="TAS502" s="1"/>
      <c r="TAT502" s="1"/>
      <c r="TAU502" s="1"/>
      <c r="TAV502" s="1"/>
      <c r="TAW502" s="1"/>
      <c r="TAX502" s="1"/>
      <c r="TAY502" s="1"/>
      <c r="TAZ502" s="1"/>
      <c r="TBA502" s="1"/>
      <c r="TBB502" s="1"/>
      <c r="TBC502" s="1"/>
      <c r="TBD502" s="1"/>
      <c r="TBE502" s="1"/>
      <c r="TBF502" s="1"/>
      <c r="TBG502" s="1"/>
      <c r="TBH502" s="1"/>
      <c r="TBI502" s="1"/>
      <c r="TBJ502" s="1"/>
      <c r="TBK502" s="1"/>
      <c r="TBL502" s="1"/>
      <c r="TBM502" s="1"/>
      <c r="TBN502" s="1"/>
      <c r="TBO502" s="1"/>
      <c r="TBP502" s="1"/>
      <c r="TBQ502" s="1"/>
      <c r="TBR502" s="1"/>
      <c r="TBS502" s="1"/>
      <c r="TBT502" s="1"/>
      <c r="TBU502" s="1"/>
      <c r="TBV502" s="1"/>
      <c r="TBW502" s="1"/>
      <c r="TBX502" s="1"/>
      <c r="TBY502" s="1"/>
      <c r="TBZ502" s="1"/>
      <c r="TCA502" s="1"/>
      <c r="TCB502" s="1"/>
      <c r="TCC502" s="1"/>
      <c r="TCD502" s="1"/>
      <c r="TCE502" s="1"/>
      <c r="TCF502" s="1"/>
      <c r="TCG502" s="1"/>
      <c r="TCH502" s="1"/>
      <c r="TCI502" s="1"/>
      <c r="TCJ502" s="1"/>
      <c r="TCK502" s="1"/>
      <c r="TCL502" s="1"/>
      <c r="TCM502" s="1"/>
      <c r="TCN502" s="1"/>
      <c r="TCO502" s="1"/>
      <c r="TCP502" s="1"/>
      <c r="TCQ502" s="1"/>
      <c r="TCR502" s="1"/>
      <c r="TCS502" s="1"/>
      <c r="TCT502" s="1"/>
      <c r="TCU502" s="1"/>
      <c r="TCV502" s="1"/>
      <c r="TCW502" s="1"/>
      <c r="TCX502" s="1"/>
      <c r="TCY502" s="1"/>
      <c r="TCZ502" s="1"/>
      <c r="TDA502" s="1"/>
      <c r="TDB502" s="1"/>
      <c r="TDC502" s="1"/>
      <c r="TDD502" s="1"/>
      <c r="TDE502" s="1"/>
      <c r="TDF502" s="1"/>
      <c r="TDG502" s="1"/>
      <c r="TDH502" s="1"/>
      <c r="TDI502" s="1"/>
      <c r="TDJ502" s="1"/>
      <c r="TDK502" s="1"/>
      <c r="TDL502" s="1"/>
      <c r="TDM502" s="1"/>
      <c r="TDN502" s="1"/>
      <c r="TDO502" s="1"/>
      <c r="TDP502" s="1"/>
      <c r="TDQ502" s="1"/>
      <c r="TDR502" s="1"/>
      <c r="TDS502" s="1"/>
      <c r="TDT502" s="1"/>
      <c r="TDU502" s="1"/>
      <c r="TDV502" s="1"/>
      <c r="TDW502" s="1"/>
      <c r="TDX502" s="1"/>
      <c r="TDY502" s="1"/>
      <c r="TDZ502" s="1"/>
      <c r="TEA502" s="1"/>
      <c r="TEB502" s="1"/>
      <c r="TEC502" s="1"/>
      <c r="TED502" s="1"/>
      <c r="TEE502" s="1"/>
      <c r="TEF502" s="1"/>
      <c r="TEG502" s="1"/>
      <c r="TEH502" s="1"/>
      <c r="TEI502" s="1"/>
      <c r="TEJ502" s="1"/>
      <c r="TEK502" s="1"/>
      <c r="TEL502" s="1"/>
      <c r="TEM502" s="1"/>
      <c r="TEN502" s="1"/>
      <c r="TEO502" s="1"/>
      <c r="TEP502" s="1"/>
      <c r="TEQ502" s="1"/>
      <c r="TER502" s="1"/>
      <c r="TES502" s="1"/>
      <c r="TET502" s="1"/>
      <c r="TEU502" s="1"/>
      <c r="TEV502" s="1"/>
      <c r="TEW502" s="1"/>
      <c r="TEX502" s="1"/>
      <c r="TEY502" s="1"/>
      <c r="TEZ502" s="1"/>
      <c r="TFA502" s="1"/>
      <c r="TFB502" s="1"/>
      <c r="TFC502" s="1"/>
      <c r="TFD502" s="1"/>
      <c r="TFE502" s="1"/>
      <c r="TFF502" s="1"/>
      <c r="TFG502" s="1"/>
      <c r="TFH502" s="1"/>
      <c r="TFI502" s="1"/>
      <c r="TFJ502" s="1"/>
      <c r="TFK502" s="1"/>
      <c r="TFL502" s="1"/>
      <c r="TFM502" s="1"/>
      <c r="TFN502" s="1"/>
      <c r="TFO502" s="1"/>
      <c r="TFP502" s="1"/>
      <c r="TFQ502" s="1"/>
      <c r="TFR502" s="1"/>
      <c r="TFS502" s="1"/>
      <c r="TFT502" s="1"/>
      <c r="TFU502" s="1"/>
      <c r="TFV502" s="1"/>
      <c r="TFW502" s="1"/>
      <c r="TFX502" s="1"/>
      <c r="TFY502" s="1"/>
      <c r="TFZ502" s="1"/>
      <c r="TGA502" s="1"/>
      <c r="TGB502" s="1"/>
      <c r="TGC502" s="1"/>
      <c r="TGD502" s="1"/>
      <c r="TGE502" s="1"/>
      <c r="TGF502" s="1"/>
      <c r="TGG502" s="1"/>
      <c r="TGH502" s="1"/>
      <c r="TGI502" s="1"/>
      <c r="TGJ502" s="1"/>
      <c r="TGK502" s="1"/>
      <c r="TGL502" s="1"/>
      <c r="TGM502" s="1"/>
      <c r="TGN502" s="1"/>
      <c r="TGO502" s="1"/>
      <c r="TGP502" s="1"/>
      <c r="TGQ502" s="1"/>
      <c r="TGR502" s="1"/>
      <c r="TGS502" s="1"/>
      <c r="TGT502" s="1"/>
      <c r="TGU502" s="1"/>
      <c r="TGV502" s="1"/>
      <c r="TGW502" s="1"/>
      <c r="TGX502" s="1"/>
      <c r="TGY502" s="1"/>
      <c r="TGZ502" s="1"/>
      <c r="THA502" s="1"/>
      <c r="THB502" s="1"/>
      <c r="THC502" s="1"/>
      <c r="THD502" s="1"/>
      <c r="THE502" s="1"/>
      <c r="THF502" s="1"/>
      <c r="THG502" s="1"/>
      <c r="THH502" s="1"/>
      <c r="THI502" s="1"/>
      <c r="THJ502" s="1"/>
      <c r="THK502" s="1"/>
      <c r="THL502" s="1"/>
      <c r="THM502" s="1"/>
      <c r="THN502" s="1"/>
      <c r="THO502" s="1"/>
      <c r="THP502" s="1"/>
      <c r="THQ502" s="1"/>
      <c r="THR502" s="1"/>
      <c r="THS502" s="1"/>
      <c r="THT502" s="1"/>
      <c r="THU502" s="1"/>
      <c r="THV502" s="1"/>
      <c r="THW502" s="1"/>
      <c r="THX502" s="1"/>
      <c r="THY502" s="1"/>
      <c r="THZ502" s="1"/>
      <c r="TIA502" s="1"/>
      <c r="TIB502" s="1"/>
      <c r="TIC502" s="1"/>
      <c r="TID502" s="1"/>
      <c r="TIE502" s="1"/>
      <c r="TIF502" s="1"/>
      <c r="TIG502" s="1"/>
      <c r="TIH502" s="1"/>
      <c r="TII502" s="1"/>
      <c r="TIJ502" s="1"/>
      <c r="TIK502" s="1"/>
      <c r="TIL502" s="1"/>
      <c r="TIM502" s="1"/>
      <c r="TIN502" s="1"/>
      <c r="TIO502" s="1"/>
      <c r="TIP502" s="1"/>
      <c r="TIQ502" s="1"/>
      <c r="TIR502" s="1"/>
      <c r="TIS502" s="1"/>
      <c r="TIT502" s="1"/>
      <c r="TIU502" s="1"/>
      <c r="TIV502" s="1"/>
      <c r="TIW502" s="1"/>
      <c r="TIX502" s="1"/>
      <c r="TIY502" s="1"/>
      <c r="TIZ502" s="1"/>
      <c r="TJA502" s="1"/>
      <c r="TJB502" s="1"/>
      <c r="TJC502" s="1"/>
      <c r="TJD502" s="1"/>
      <c r="TJE502" s="1"/>
      <c r="TJF502" s="1"/>
      <c r="TJG502" s="1"/>
      <c r="TJH502" s="1"/>
      <c r="TJI502" s="1"/>
      <c r="TJJ502" s="1"/>
      <c r="TJK502" s="1"/>
      <c r="TJL502" s="1"/>
      <c r="TJM502" s="1"/>
      <c r="TJN502" s="1"/>
      <c r="TJO502" s="1"/>
      <c r="TJP502" s="1"/>
      <c r="TJQ502" s="1"/>
      <c r="TJR502" s="1"/>
      <c r="TJS502" s="1"/>
      <c r="TJT502" s="1"/>
      <c r="TJU502" s="1"/>
      <c r="TJV502" s="1"/>
      <c r="TJW502" s="1"/>
      <c r="TJX502" s="1"/>
      <c r="TJY502" s="1"/>
      <c r="TJZ502" s="1"/>
      <c r="TKA502" s="1"/>
      <c r="TKB502" s="1"/>
      <c r="TKC502" s="1"/>
      <c r="TKD502" s="1"/>
      <c r="TKE502" s="1"/>
      <c r="TKF502" s="1"/>
      <c r="TKG502" s="1"/>
      <c r="TKH502" s="1"/>
      <c r="TKI502" s="1"/>
      <c r="TKJ502" s="1"/>
      <c r="TKK502" s="1"/>
      <c r="TKL502" s="1"/>
      <c r="TKM502" s="1"/>
      <c r="TKN502" s="1"/>
      <c r="TKO502" s="1"/>
      <c r="TKP502" s="1"/>
      <c r="TKQ502" s="1"/>
      <c r="TKR502" s="1"/>
      <c r="TKS502" s="1"/>
      <c r="TKT502" s="1"/>
      <c r="TKU502" s="1"/>
      <c r="TKV502" s="1"/>
      <c r="TKW502" s="1"/>
      <c r="TKX502" s="1"/>
      <c r="TKY502" s="1"/>
      <c r="TKZ502" s="1"/>
      <c r="TLA502" s="1"/>
      <c r="TLB502" s="1"/>
      <c r="TLC502" s="1"/>
      <c r="TLD502" s="1"/>
      <c r="TLE502" s="1"/>
      <c r="TLF502" s="1"/>
      <c r="TLG502" s="1"/>
      <c r="TLH502" s="1"/>
      <c r="TLI502" s="1"/>
      <c r="TLJ502" s="1"/>
      <c r="TLK502" s="1"/>
      <c r="TLL502" s="1"/>
      <c r="TLM502" s="1"/>
      <c r="TLN502" s="1"/>
      <c r="TLO502" s="1"/>
      <c r="TLP502" s="1"/>
      <c r="TLQ502" s="1"/>
      <c r="TLR502" s="1"/>
      <c r="TLS502" s="1"/>
      <c r="TLT502" s="1"/>
      <c r="TLU502" s="1"/>
      <c r="TLV502" s="1"/>
      <c r="TLW502" s="1"/>
      <c r="TLX502" s="1"/>
      <c r="TLY502" s="1"/>
      <c r="TLZ502" s="1"/>
      <c r="TMA502" s="1"/>
      <c r="TMB502" s="1"/>
      <c r="TMC502" s="1"/>
      <c r="TMD502" s="1"/>
      <c r="TME502" s="1"/>
      <c r="TMF502" s="1"/>
      <c r="TMG502" s="1"/>
      <c r="TMH502" s="1"/>
      <c r="TMI502" s="1"/>
      <c r="TMJ502" s="1"/>
      <c r="TMK502" s="1"/>
      <c r="TML502" s="1"/>
      <c r="TMM502" s="1"/>
      <c r="TMN502" s="1"/>
      <c r="TMO502" s="1"/>
      <c r="TMP502" s="1"/>
      <c r="TMQ502" s="1"/>
      <c r="TMR502" s="1"/>
      <c r="TMS502" s="1"/>
      <c r="TMT502" s="1"/>
      <c r="TMU502" s="1"/>
      <c r="TMV502" s="1"/>
      <c r="TMW502" s="1"/>
      <c r="TMX502" s="1"/>
      <c r="TMY502" s="1"/>
      <c r="TMZ502" s="1"/>
      <c r="TNA502" s="1"/>
      <c r="TNB502" s="1"/>
      <c r="TNC502" s="1"/>
      <c r="TND502" s="1"/>
      <c r="TNE502" s="1"/>
      <c r="TNF502" s="1"/>
      <c r="TNG502" s="1"/>
      <c r="TNH502" s="1"/>
      <c r="TNI502" s="1"/>
      <c r="TNJ502" s="1"/>
      <c r="TNK502" s="1"/>
      <c r="TNL502" s="1"/>
      <c r="TNM502" s="1"/>
      <c r="TNN502" s="1"/>
      <c r="TNO502" s="1"/>
      <c r="TNP502" s="1"/>
      <c r="TNQ502" s="1"/>
      <c r="TNR502" s="1"/>
      <c r="TNS502" s="1"/>
      <c r="TNT502" s="1"/>
      <c r="TNU502" s="1"/>
      <c r="TNV502" s="1"/>
      <c r="TNW502" s="1"/>
      <c r="TNX502" s="1"/>
      <c r="TNY502" s="1"/>
      <c r="TNZ502" s="1"/>
      <c r="TOA502" s="1"/>
      <c r="TOB502" s="1"/>
      <c r="TOC502" s="1"/>
      <c r="TOD502" s="1"/>
      <c r="TOE502" s="1"/>
      <c r="TOF502" s="1"/>
      <c r="TOG502" s="1"/>
      <c r="TOH502" s="1"/>
      <c r="TOI502" s="1"/>
      <c r="TOJ502" s="1"/>
      <c r="TOK502" s="1"/>
      <c r="TOL502" s="1"/>
      <c r="TOM502" s="1"/>
      <c r="TON502" s="1"/>
      <c r="TOO502" s="1"/>
      <c r="TOP502" s="1"/>
      <c r="TOQ502" s="1"/>
      <c r="TOR502" s="1"/>
      <c r="TOS502" s="1"/>
      <c r="TOT502" s="1"/>
      <c r="TOU502" s="1"/>
      <c r="TOV502" s="1"/>
      <c r="TOW502" s="1"/>
      <c r="TOX502" s="1"/>
      <c r="TOY502" s="1"/>
      <c r="TOZ502" s="1"/>
      <c r="TPA502" s="1"/>
      <c r="TPB502" s="1"/>
      <c r="TPC502" s="1"/>
      <c r="TPD502" s="1"/>
      <c r="TPE502" s="1"/>
      <c r="TPF502" s="1"/>
      <c r="TPG502" s="1"/>
      <c r="TPH502" s="1"/>
      <c r="TPI502" s="1"/>
      <c r="TPJ502" s="1"/>
      <c r="TPK502" s="1"/>
      <c r="TPL502" s="1"/>
      <c r="TPM502" s="1"/>
      <c r="TPN502" s="1"/>
      <c r="TPO502" s="1"/>
      <c r="TPP502" s="1"/>
      <c r="TPQ502" s="1"/>
      <c r="TPR502" s="1"/>
      <c r="TPS502" s="1"/>
      <c r="TPT502" s="1"/>
      <c r="TPU502" s="1"/>
      <c r="TPV502" s="1"/>
      <c r="TPW502" s="1"/>
      <c r="TPX502" s="1"/>
      <c r="TPY502" s="1"/>
      <c r="TPZ502" s="1"/>
      <c r="TQA502" s="1"/>
      <c r="TQB502" s="1"/>
      <c r="TQC502" s="1"/>
      <c r="TQD502" s="1"/>
      <c r="TQE502" s="1"/>
      <c r="TQF502" s="1"/>
      <c r="TQG502" s="1"/>
      <c r="TQH502" s="1"/>
      <c r="TQI502" s="1"/>
      <c r="TQJ502" s="1"/>
      <c r="TQK502" s="1"/>
      <c r="TQL502" s="1"/>
      <c r="TQM502" s="1"/>
      <c r="TQN502" s="1"/>
      <c r="TQO502" s="1"/>
      <c r="TQP502" s="1"/>
      <c r="TQQ502" s="1"/>
      <c r="TQR502" s="1"/>
      <c r="TQS502" s="1"/>
      <c r="TQT502" s="1"/>
      <c r="TQU502" s="1"/>
      <c r="TQV502" s="1"/>
      <c r="TQW502" s="1"/>
      <c r="TQX502" s="1"/>
      <c r="TQY502" s="1"/>
      <c r="TQZ502" s="1"/>
      <c r="TRA502" s="1"/>
      <c r="TRB502" s="1"/>
      <c r="TRC502" s="1"/>
      <c r="TRD502" s="1"/>
      <c r="TRE502" s="1"/>
      <c r="TRF502" s="1"/>
      <c r="TRG502" s="1"/>
      <c r="TRH502" s="1"/>
      <c r="TRI502" s="1"/>
      <c r="TRJ502" s="1"/>
      <c r="TRK502" s="1"/>
      <c r="TRL502" s="1"/>
      <c r="TRM502" s="1"/>
      <c r="TRN502" s="1"/>
      <c r="TRO502" s="1"/>
      <c r="TRP502" s="1"/>
      <c r="TRQ502" s="1"/>
      <c r="TRR502" s="1"/>
      <c r="TRS502" s="1"/>
      <c r="TRT502" s="1"/>
      <c r="TRU502" s="1"/>
      <c r="TRV502" s="1"/>
      <c r="TRW502" s="1"/>
      <c r="TRX502" s="1"/>
      <c r="TRY502" s="1"/>
      <c r="TRZ502" s="1"/>
      <c r="TSA502" s="1"/>
      <c r="TSB502" s="1"/>
      <c r="TSC502" s="1"/>
      <c r="TSD502" s="1"/>
      <c r="TSE502" s="1"/>
      <c r="TSF502" s="1"/>
      <c r="TSG502" s="1"/>
      <c r="TSH502" s="1"/>
      <c r="TSI502" s="1"/>
      <c r="TSJ502" s="1"/>
      <c r="TSK502" s="1"/>
      <c r="TSL502" s="1"/>
      <c r="TSM502" s="1"/>
      <c r="TSN502" s="1"/>
      <c r="TSO502" s="1"/>
      <c r="TSP502" s="1"/>
      <c r="TSQ502" s="1"/>
      <c r="TSR502" s="1"/>
      <c r="TSS502" s="1"/>
      <c r="TST502" s="1"/>
      <c r="TSU502" s="1"/>
      <c r="TSV502" s="1"/>
      <c r="TSW502" s="1"/>
      <c r="TSX502" s="1"/>
      <c r="TSY502" s="1"/>
      <c r="TSZ502" s="1"/>
      <c r="TTA502" s="1"/>
      <c r="TTB502" s="1"/>
      <c r="TTC502" s="1"/>
      <c r="TTD502" s="1"/>
      <c r="TTE502" s="1"/>
      <c r="TTF502" s="1"/>
      <c r="TTG502" s="1"/>
      <c r="TTH502" s="1"/>
      <c r="TTI502" s="1"/>
      <c r="TTJ502" s="1"/>
      <c r="TTK502" s="1"/>
      <c r="TTL502" s="1"/>
      <c r="TTM502" s="1"/>
      <c r="TTN502" s="1"/>
      <c r="TTO502" s="1"/>
      <c r="TTP502" s="1"/>
      <c r="TTQ502" s="1"/>
      <c r="TTR502" s="1"/>
      <c r="TTS502" s="1"/>
      <c r="TTT502" s="1"/>
      <c r="TTU502" s="1"/>
      <c r="TTV502" s="1"/>
      <c r="TTW502" s="1"/>
      <c r="TTX502" s="1"/>
      <c r="TTY502" s="1"/>
      <c r="TTZ502" s="1"/>
      <c r="TUA502" s="1"/>
      <c r="TUB502" s="1"/>
      <c r="TUC502" s="1"/>
      <c r="TUD502" s="1"/>
      <c r="TUE502" s="1"/>
      <c r="TUF502" s="1"/>
      <c r="TUG502" s="1"/>
      <c r="TUH502" s="1"/>
      <c r="TUI502" s="1"/>
      <c r="TUJ502" s="1"/>
      <c r="TUK502" s="1"/>
      <c r="TUL502" s="1"/>
      <c r="TUM502" s="1"/>
      <c r="TUN502" s="1"/>
      <c r="TUO502" s="1"/>
      <c r="TUP502" s="1"/>
      <c r="TUQ502" s="1"/>
      <c r="TUR502" s="1"/>
      <c r="TUS502" s="1"/>
      <c r="TUT502" s="1"/>
      <c r="TUU502" s="1"/>
      <c r="TUV502" s="1"/>
      <c r="TUW502" s="1"/>
      <c r="TUX502" s="1"/>
      <c r="TUY502" s="1"/>
      <c r="TUZ502" s="1"/>
      <c r="TVA502" s="1"/>
      <c r="TVB502" s="1"/>
      <c r="TVC502" s="1"/>
      <c r="TVD502" s="1"/>
      <c r="TVE502" s="1"/>
      <c r="TVF502" s="1"/>
      <c r="TVG502" s="1"/>
      <c r="TVH502" s="1"/>
      <c r="TVI502" s="1"/>
      <c r="TVJ502" s="1"/>
      <c r="TVK502" s="1"/>
      <c r="TVL502" s="1"/>
      <c r="TVM502" s="1"/>
      <c r="TVN502" s="1"/>
      <c r="TVO502" s="1"/>
      <c r="TVP502" s="1"/>
      <c r="TVQ502" s="1"/>
      <c r="TVR502" s="1"/>
      <c r="TVS502" s="1"/>
      <c r="TVT502" s="1"/>
      <c r="TVU502" s="1"/>
      <c r="TVV502" s="1"/>
      <c r="TVW502" s="1"/>
      <c r="TVX502" s="1"/>
      <c r="TVY502" s="1"/>
      <c r="TVZ502" s="1"/>
      <c r="TWA502" s="1"/>
      <c r="TWB502" s="1"/>
      <c r="TWC502" s="1"/>
      <c r="TWD502" s="1"/>
      <c r="TWE502" s="1"/>
      <c r="TWF502" s="1"/>
      <c r="TWG502" s="1"/>
      <c r="TWH502" s="1"/>
      <c r="TWI502" s="1"/>
      <c r="TWJ502" s="1"/>
      <c r="TWK502" s="1"/>
      <c r="TWL502" s="1"/>
      <c r="TWM502" s="1"/>
      <c r="TWN502" s="1"/>
      <c r="TWO502" s="1"/>
      <c r="TWP502" s="1"/>
      <c r="TWQ502" s="1"/>
      <c r="TWR502" s="1"/>
      <c r="TWS502" s="1"/>
      <c r="TWT502" s="1"/>
      <c r="TWU502" s="1"/>
      <c r="TWV502" s="1"/>
      <c r="TWW502" s="1"/>
      <c r="TWX502" s="1"/>
      <c r="TWY502" s="1"/>
      <c r="TWZ502" s="1"/>
      <c r="TXA502" s="1"/>
      <c r="TXB502" s="1"/>
      <c r="TXC502" s="1"/>
      <c r="TXD502" s="1"/>
      <c r="TXE502" s="1"/>
      <c r="TXF502" s="1"/>
      <c r="TXG502" s="1"/>
      <c r="TXH502" s="1"/>
      <c r="TXI502" s="1"/>
      <c r="TXJ502" s="1"/>
      <c r="TXK502" s="1"/>
      <c r="TXL502" s="1"/>
      <c r="TXM502" s="1"/>
      <c r="TXN502" s="1"/>
      <c r="TXO502" s="1"/>
      <c r="TXP502" s="1"/>
      <c r="TXQ502" s="1"/>
      <c r="TXR502" s="1"/>
      <c r="TXS502" s="1"/>
      <c r="TXT502" s="1"/>
      <c r="TXU502" s="1"/>
      <c r="TXV502" s="1"/>
      <c r="TXW502" s="1"/>
      <c r="TXX502" s="1"/>
      <c r="TXY502" s="1"/>
      <c r="TXZ502" s="1"/>
      <c r="TYA502" s="1"/>
      <c r="TYB502" s="1"/>
      <c r="TYC502" s="1"/>
      <c r="TYD502" s="1"/>
      <c r="TYE502" s="1"/>
      <c r="TYF502" s="1"/>
      <c r="TYG502" s="1"/>
      <c r="TYH502" s="1"/>
      <c r="TYI502" s="1"/>
      <c r="TYJ502" s="1"/>
      <c r="TYK502" s="1"/>
      <c r="TYL502" s="1"/>
      <c r="TYM502" s="1"/>
      <c r="TYN502" s="1"/>
      <c r="TYO502" s="1"/>
      <c r="TYP502" s="1"/>
      <c r="TYQ502" s="1"/>
      <c r="TYR502" s="1"/>
      <c r="TYS502" s="1"/>
      <c r="TYT502" s="1"/>
      <c r="TYU502" s="1"/>
      <c r="TYV502" s="1"/>
      <c r="TYW502" s="1"/>
      <c r="TYX502" s="1"/>
      <c r="TYY502" s="1"/>
      <c r="TYZ502" s="1"/>
      <c r="TZA502" s="1"/>
      <c r="TZB502" s="1"/>
      <c r="TZC502" s="1"/>
      <c r="TZD502" s="1"/>
      <c r="TZE502" s="1"/>
      <c r="TZF502" s="1"/>
      <c r="TZG502" s="1"/>
      <c r="TZH502" s="1"/>
      <c r="TZI502" s="1"/>
      <c r="TZJ502" s="1"/>
      <c r="TZK502" s="1"/>
      <c r="TZL502" s="1"/>
      <c r="TZM502" s="1"/>
      <c r="TZN502" s="1"/>
      <c r="TZO502" s="1"/>
      <c r="TZP502" s="1"/>
      <c r="TZQ502" s="1"/>
      <c r="TZR502" s="1"/>
      <c r="TZS502" s="1"/>
      <c r="TZT502" s="1"/>
      <c r="TZU502" s="1"/>
      <c r="TZV502" s="1"/>
      <c r="TZW502" s="1"/>
      <c r="TZX502" s="1"/>
      <c r="TZY502" s="1"/>
      <c r="TZZ502" s="1"/>
      <c r="UAA502" s="1"/>
      <c r="UAB502" s="1"/>
      <c r="UAC502" s="1"/>
      <c r="UAD502" s="1"/>
      <c r="UAE502" s="1"/>
      <c r="UAF502" s="1"/>
      <c r="UAG502" s="1"/>
      <c r="UAH502" s="1"/>
      <c r="UAI502" s="1"/>
      <c r="UAJ502" s="1"/>
      <c r="UAK502" s="1"/>
      <c r="UAL502" s="1"/>
      <c r="UAM502" s="1"/>
      <c r="UAN502" s="1"/>
      <c r="UAO502" s="1"/>
      <c r="UAP502" s="1"/>
      <c r="UAQ502" s="1"/>
      <c r="UAR502" s="1"/>
      <c r="UAS502" s="1"/>
      <c r="UAT502" s="1"/>
      <c r="UAU502" s="1"/>
      <c r="UAV502" s="1"/>
      <c r="UAW502" s="1"/>
      <c r="UAX502" s="1"/>
      <c r="UAY502" s="1"/>
      <c r="UAZ502" s="1"/>
      <c r="UBA502" s="1"/>
      <c r="UBB502" s="1"/>
      <c r="UBC502" s="1"/>
      <c r="UBD502" s="1"/>
      <c r="UBE502" s="1"/>
      <c r="UBF502" s="1"/>
      <c r="UBG502" s="1"/>
      <c r="UBH502" s="1"/>
      <c r="UBI502" s="1"/>
      <c r="UBJ502" s="1"/>
      <c r="UBK502" s="1"/>
      <c r="UBL502" s="1"/>
      <c r="UBM502" s="1"/>
      <c r="UBN502" s="1"/>
      <c r="UBO502" s="1"/>
      <c r="UBP502" s="1"/>
      <c r="UBQ502" s="1"/>
      <c r="UBR502" s="1"/>
      <c r="UBS502" s="1"/>
      <c r="UBT502" s="1"/>
      <c r="UBU502" s="1"/>
      <c r="UBV502" s="1"/>
      <c r="UBW502" s="1"/>
      <c r="UBX502" s="1"/>
      <c r="UBY502" s="1"/>
      <c r="UBZ502" s="1"/>
      <c r="UCA502" s="1"/>
      <c r="UCB502" s="1"/>
      <c r="UCC502" s="1"/>
      <c r="UCD502" s="1"/>
      <c r="UCE502" s="1"/>
      <c r="UCF502" s="1"/>
      <c r="UCG502" s="1"/>
      <c r="UCH502" s="1"/>
      <c r="UCI502" s="1"/>
      <c r="UCJ502" s="1"/>
      <c r="UCK502" s="1"/>
      <c r="UCL502" s="1"/>
      <c r="UCM502" s="1"/>
      <c r="UCN502" s="1"/>
      <c r="UCO502" s="1"/>
      <c r="UCP502" s="1"/>
      <c r="UCQ502" s="1"/>
      <c r="UCR502" s="1"/>
      <c r="UCS502" s="1"/>
      <c r="UCT502" s="1"/>
      <c r="UCU502" s="1"/>
      <c r="UCV502" s="1"/>
      <c r="UCW502" s="1"/>
      <c r="UCX502" s="1"/>
      <c r="UCY502" s="1"/>
      <c r="UCZ502" s="1"/>
      <c r="UDA502" s="1"/>
      <c r="UDB502" s="1"/>
      <c r="UDC502" s="1"/>
      <c r="UDD502" s="1"/>
      <c r="UDE502" s="1"/>
      <c r="UDF502" s="1"/>
      <c r="UDG502" s="1"/>
      <c r="UDH502" s="1"/>
      <c r="UDI502" s="1"/>
      <c r="UDJ502" s="1"/>
      <c r="UDK502" s="1"/>
      <c r="UDL502" s="1"/>
      <c r="UDM502" s="1"/>
      <c r="UDN502" s="1"/>
      <c r="UDO502" s="1"/>
      <c r="UDP502" s="1"/>
      <c r="UDQ502" s="1"/>
      <c r="UDR502" s="1"/>
      <c r="UDS502" s="1"/>
      <c r="UDT502" s="1"/>
      <c r="UDU502" s="1"/>
      <c r="UDV502" s="1"/>
      <c r="UDW502" s="1"/>
      <c r="UDX502" s="1"/>
      <c r="UDY502" s="1"/>
      <c r="UDZ502" s="1"/>
      <c r="UEA502" s="1"/>
      <c r="UEB502" s="1"/>
      <c r="UEC502" s="1"/>
      <c r="UED502" s="1"/>
      <c r="UEE502" s="1"/>
      <c r="UEF502" s="1"/>
      <c r="UEG502" s="1"/>
      <c r="UEH502" s="1"/>
      <c r="UEI502" s="1"/>
      <c r="UEJ502" s="1"/>
      <c r="UEK502" s="1"/>
      <c r="UEL502" s="1"/>
      <c r="UEM502" s="1"/>
      <c r="UEN502" s="1"/>
      <c r="UEO502" s="1"/>
      <c r="UEP502" s="1"/>
      <c r="UEQ502" s="1"/>
      <c r="UER502" s="1"/>
      <c r="UES502" s="1"/>
      <c r="UET502" s="1"/>
      <c r="UEU502" s="1"/>
      <c r="UEV502" s="1"/>
      <c r="UEW502" s="1"/>
      <c r="UEX502" s="1"/>
      <c r="UEY502" s="1"/>
      <c r="UEZ502" s="1"/>
      <c r="UFA502" s="1"/>
      <c r="UFB502" s="1"/>
      <c r="UFC502" s="1"/>
      <c r="UFD502" s="1"/>
      <c r="UFE502" s="1"/>
      <c r="UFF502" s="1"/>
      <c r="UFG502" s="1"/>
      <c r="UFH502" s="1"/>
      <c r="UFI502" s="1"/>
      <c r="UFJ502" s="1"/>
      <c r="UFK502" s="1"/>
      <c r="UFL502" s="1"/>
      <c r="UFM502" s="1"/>
      <c r="UFN502" s="1"/>
      <c r="UFO502" s="1"/>
      <c r="UFP502" s="1"/>
      <c r="UFQ502" s="1"/>
      <c r="UFR502" s="1"/>
      <c r="UFS502" s="1"/>
      <c r="UFT502" s="1"/>
      <c r="UFU502" s="1"/>
      <c r="UFV502" s="1"/>
      <c r="UFW502" s="1"/>
      <c r="UFX502" s="1"/>
      <c r="UFY502" s="1"/>
      <c r="UFZ502" s="1"/>
      <c r="UGA502" s="1"/>
      <c r="UGB502" s="1"/>
      <c r="UGC502" s="1"/>
      <c r="UGD502" s="1"/>
      <c r="UGE502" s="1"/>
      <c r="UGF502" s="1"/>
      <c r="UGG502" s="1"/>
      <c r="UGH502" s="1"/>
      <c r="UGI502" s="1"/>
      <c r="UGJ502" s="1"/>
      <c r="UGK502" s="1"/>
      <c r="UGL502" s="1"/>
      <c r="UGM502" s="1"/>
      <c r="UGN502" s="1"/>
      <c r="UGO502" s="1"/>
      <c r="UGP502" s="1"/>
      <c r="UGQ502" s="1"/>
      <c r="UGR502" s="1"/>
      <c r="UGS502" s="1"/>
      <c r="UGT502" s="1"/>
      <c r="UGU502" s="1"/>
      <c r="UGV502" s="1"/>
      <c r="UGW502" s="1"/>
      <c r="UGX502" s="1"/>
      <c r="UGY502" s="1"/>
      <c r="UGZ502" s="1"/>
      <c r="UHA502" s="1"/>
      <c r="UHB502" s="1"/>
      <c r="UHC502" s="1"/>
      <c r="UHD502" s="1"/>
      <c r="UHE502" s="1"/>
      <c r="UHF502" s="1"/>
      <c r="UHG502" s="1"/>
      <c r="UHH502" s="1"/>
      <c r="UHI502" s="1"/>
      <c r="UHJ502" s="1"/>
      <c r="UHK502" s="1"/>
      <c r="UHL502" s="1"/>
      <c r="UHM502" s="1"/>
      <c r="UHN502" s="1"/>
      <c r="UHO502" s="1"/>
      <c r="UHP502" s="1"/>
      <c r="UHQ502" s="1"/>
      <c r="UHR502" s="1"/>
      <c r="UHS502" s="1"/>
      <c r="UHT502" s="1"/>
      <c r="UHU502" s="1"/>
      <c r="UHV502" s="1"/>
      <c r="UHW502" s="1"/>
      <c r="UHX502" s="1"/>
      <c r="UHY502" s="1"/>
      <c r="UHZ502" s="1"/>
      <c r="UIA502" s="1"/>
      <c r="UIB502" s="1"/>
      <c r="UIC502" s="1"/>
      <c r="UID502" s="1"/>
      <c r="UIE502" s="1"/>
      <c r="UIF502" s="1"/>
      <c r="UIG502" s="1"/>
      <c r="UIH502" s="1"/>
      <c r="UII502" s="1"/>
      <c r="UIJ502" s="1"/>
      <c r="UIK502" s="1"/>
      <c r="UIL502" s="1"/>
      <c r="UIM502" s="1"/>
      <c r="UIN502" s="1"/>
      <c r="UIO502" s="1"/>
      <c r="UIP502" s="1"/>
      <c r="UIQ502" s="1"/>
      <c r="UIR502" s="1"/>
      <c r="UIS502" s="1"/>
      <c r="UIT502" s="1"/>
      <c r="UIU502" s="1"/>
      <c r="UIV502" s="1"/>
      <c r="UIW502" s="1"/>
      <c r="UIX502" s="1"/>
      <c r="UIY502" s="1"/>
      <c r="UIZ502" s="1"/>
      <c r="UJA502" s="1"/>
      <c r="UJB502" s="1"/>
      <c r="UJC502" s="1"/>
      <c r="UJD502" s="1"/>
      <c r="UJE502" s="1"/>
      <c r="UJF502" s="1"/>
      <c r="UJG502" s="1"/>
      <c r="UJH502" s="1"/>
      <c r="UJI502" s="1"/>
      <c r="UJJ502" s="1"/>
      <c r="UJK502" s="1"/>
      <c r="UJL502" s="1"/>
      <c r="UJM502" s="1"/>
      <c r="UJN502" s="1"/>
      <c r="UJO502" s="1"/>
      <c r="UJP502" s="1"/>
      <c r="UJQ502" s="1"/>
      <c r="UJR502" s="1"/>
      <c r="UJS502" s="1"/>
      <c r="UJT502" s="1"/>
      <c r="UJU502" s="1"/>
      <c r="UJV502" s="1"/>
      <c r="UJW502" s="1"/>
      <c r="UJX502" s="1"/>
      <c r="UJY502" s="1"/>
      <c r="UJZ502" s="1"/>
      <c r="UKA502" s="1"/>
      <c r="UKB502" s="1"/>
      <c r="UKC502" s="1"/>
      <c r="UKD502" s="1"/>
      <c r="UKE502" s="1"/>
      <c r="UKF502" s="1"/>
      <c r="UKG502" s="1"/>
      <c r="UKH502" s="1"/>
      <c r="UKI502" s="1"/>
      <c r="UKJ502" s="1"/>
      <c r="UKK502" s="1"/>
      <c r="UKL502" s="1"/>
      <c r="UKM502" s="1"/>
      <c r="UKN502" s="1"/>
      <c r="UKO502" s="1"/>
      <c r="UKP502" s="1"/>
      <c r="UKQ502" s="1"/>
      <c r="UKR502" s="1"/>
      <c r="UKS502" s="1"/>
      <c r="UKT502" s="1"/>
      <c r="UKU502" s="1"/>
      <c r="UKV502" s="1"/>
      <c r="UKW502" s="1"/>
      <c r="UKX502" s="1"/>
      <c r="UKY502" s="1"/>
      <c r="UKZ502" s="1"/>
      <c r="ULA502" s="1"/>
      <c r="ULB502" s="1"/>
      <c r="ULC502" s="1"/>
      <c r="ULD502" s="1"/>
      <c r="ULE502" s="1"/>
      <c r="ULF502" s="1"/>
      <c r="ULG502" s="1"/>
      <c r="ULH502" s="1"/>
      <c r="ULI502" s="1"/>
      <c r="ULJ502" s="1"/>
      <c r="ULK502" s="1"/>
      <c r="ULL502" s="1"/>
      <c r="ULM502" s="1"/>
      <c r="ULN502" s="1"/>
      <c r="ULO502" s="1"/>
      <c r="ULP502" s="1"/>
      <c r="ULQ502" s="1"/>
      <c r="ULR502" s="1"/>
      <c r="ULS502" s="1"/>
      <c r="ULT502" s="1"/>
      <c r="ULU502" s="1"/>
      <c r="ULV502" s="1"/>
      <c r="ULW502" s="1"/>
      <c r="ULX502" s="1"/>
      <c r="ULY502" s="1"/>
      <c r="ULZ502" s="1"/>
      <c r="UMA502" s="1"/>
      <c r="UMB502" s="1"/>
      <c r="UMC502" s="1"/>
      <c r="UMD502" s="1"/>
      <c r="UME502" s="1"/>
      <c r="UMF502" s="1"/>
      <c r="UMG502" s="1"/>
      <c r="UMH502" s="1"/>
      <c r="UMI502" s="1"/>
      <c r="UMJ502" s="1"/>
      <c r="UMK502" s="1"/>
      <c r="UML502" s="1"/>
      <c r="UMM502" s="1"/>
      <c r="UMN502" s="1"/>
      <c r="UMO502" s="1"/>
      <c r="UMP502" s="1"/>
      <c r="UMQ502" s="1"/>
      <c r="UMR502" s="1"/>
      <c r="UMS502" s="1"/>
      <c r="UMT502" s="1"/>
      <c r="UMU502" s="1"/>
      <c r="UMV502" s="1"/>
      <c r="UMW502" s="1"/>
      <c r="UMX502" s="1"/>
      <c r="UMY502" s="1"/>
      <c r="UMZ502" s="1"/>
      <c r="UNA502" s="1"/>
      <c r="UNB502" s="1"/>
      <c r="UNC502" s="1"/>
      <c r="UND502" s="1"/>
      <c r="UNE502" s="1"/>
      <c r="UNF502" s="1"/>
      <c r="UNG502" s="1"/>
      <c r="UNH502" s="1"/>
      <c r="UNI502" s="1"/>
      <c r="UNJ502" s="1"/>
      <c r="UNK502" s="1"/>
      <c r="UNL502" s="1"/>
      <c r="UNM502" s="1"/>
      <c r="UNN502" s="1"/>
      <c r="UNO502" s="1"/>
      <c r="UNP502" s="1"/>
      <c r="UNQ502" s="1"/>
      <c r="UNR502" s="1"/>
      <c r="UNS502" s="1"/>
      <c r="UNT502" s="1"/>
      <c r="UNU502" s="1"/>
      <c r="UNV502" s="1"/>
      <c r="UNW502" s="1"/>
      <c r="UNX502" s="1"/>
      <c r="UNY502" s="1"/>
      <c r="UNZ502" s="1"/>
      <c r="UOA502" s="1"/>
      <c r="UOB502" s="1"/>
      <c r="UOC502" s="1"/>
      <c r="UOD502" s="1"/>
      <c r="UOE502" s="1"/>
      <c r="UOF502" s="1"/>
      <c r="UOG502" s="1"/>
      <c r="UOH502" s="1"/>
      <c r="UOI502" s="1"/>
      <c r="UOJ502" s="1"/>
      <c r="UOK502" s="1"/>
      <c r="UOL502" s="1"/>
      <c r="UOM502" s="1"/>
      <c r="UON502" s="1"/>
      <c r="UOO502" s="1"/>
      <c r="UOP502" s="1"/>
      <c r="UOQ502" s="1"/>
      <c r="UOR502" s="1"/>
      <c r="UOS502" s="1"/>
      <c r="UOT502" s="1"/>
      <c r="UOU502" s="1"/>
      <c r="UOV502" s="1"/>
      <c r="UOW502" s="1"/>
      <c r="UOX502" s="1"/>
      <c r="UOY502" s="1"/>
      <c r="UOZ502" s="1"/>
      <c r="UPA502" s="1"/>
      <c r="UPB502" s="1"/>
      <c r="UPC502" s="1"/>
      <c r="UPD502" s="1"/>
      <c r="UPE502" s="1"/>
      <c r="UPF502" s="1"/>
      <c r="UPG502" s="1"/>
      <c r="UPH502" s="1"/>
      <c r="UPI502" s="1"/>
      <c r="UPJ502" s="1"/>
      <c r="UPK502" s="1"/>
      <c r="UPL502" s="1"/>
      <c r="UPM502" s="1"/>
      <c r="UPN502" s="1"/>
      <c r="UPO502" s="1"/>
      <c r="UPP502" s="1"/>
      <c r="UPQ502" s="1"/>
      <c r="UPR502" s="1"/>
      <c r="UPS502" s="1"/>
      <c r="UPT502" s="1"/>
      <c r="UPU502" s="1"/>
      <c r="UPV502" s="1"/>
      <c r="UPW502" s="1"/>
      <c r="UPX502" s="1"/>
      <c r="UPY502" s="1"/>
      <c r="UPZ502" s="1"/>
      <c r="UQA502" s="1"/>
      <c r="UQB502" s="1"/>
      <c r="UQC502" s="1"/>
      <c r="UQD502" s="1"/>
      <c r="UQE502" s="1"/>
      <c r="UQF502" s="1"/>
      <c r="UQG502" s="1"/>
      <c r="UQH502" s="1"/>
      <c r="UQI502" s="1"/>
      <c r="UQJ502" s="1"/>
      <c r="UQK502" s="1"/>
      <c r="UQL502" s="1"/>
      <c r="UQM502" s="1"/>
      <c r="UQN502" s="1"/>
      <c r="UQO502" s="1"/>
      <c r="UQP502" s="1"/>
      <c r="UQQ502" s="1"/>
      <c r="UQR502" s="1"/>
      <c r="UQS502" s="1"/>
      <c r="UQT502" s="1"/>
      <c r="UQU502" s="1"/>
      <c r="UQV502" s="1"/>
      <c r="UQW502" s="1"/>
      <c r="UQX502" s="1"/>
      <c r="UQY502" s="1"/>
      <c r="UQZ502" s="1"/>
      <c r="URA502" s="1"/>
      <c r="URB502" s="1"/>
      <c r="URC502" s="1"/>
      <c r="URD502" s="1"/>
      <c r="URE502" s="1"/>
      <c r="URF502" s="1"/>
      <c r="URG502" s="1"/>
      <c r="URH502" s="1"/>
      <c r="URI502" s="1"/>
      <c r="URJ502" s="1"/>
      <c r="URK502" s="1"/>
      <c r="URL502" s="1"/>
      <c r="URM502" s="1"/>
      <c r="URN502" s="1"/>
      <c r="URO502" s="1"/>
      <c r="URP502" s="1"/>
      <c r="URQ502" s="1"/>
      <c r="URR502" s="1"/>
      <c r="URS502" s="1"/>
      <c r="URT502" s="1"/>
      <c r="URU502" s="1"/>
      <c r="URV502" s="1"/>
      <c r="URW502" s="1"/>
      <c r="URX502" s="1"/>
      <c r="URY502" s="1"/>
      <c r="URZ502" s="1"/>
      <c r="USA502" s="1"/>
      <c r="USB502" s="1"/>
      <c r="USC502" s="1"/>
      <c r="USD502" s="1"/>
      <c r="USE502" s="1"/>
      <c r="USF502" s="1"/>
      <c r="USG502" s="1"/>
      <c r="USH502" s="1"/>
      <c r="USI502" s="1"/>
      <c r="USJ502" s="1"/>
      <c r="USK502" s="1"/>
      <c r="USL502" s="1"/>
      <c r="USM502" s="1"/>
      <c r="USN502" s="1"/>
      <c r="USO502" s="1"/>
      <c r="USP502" s="1"/>
      <c r="USQ502" s="1"/>
      <c r="USR502" s="1"/>
      <c r="USS502" s="1"/>
      <c r="UST502" s="1"/>
      <c r="USU502" s="1"/>
      <c r="USV502" s="1"/>
      <c r="USW502" s="1"/>
      <c r="USX502" s="1"/>
      <c r="USY502" s="1"/>
      <c r="USZ502" s="1"/>
      <c r="UTA502" s="1"/>
      <c r="UTB502" s="1"/>
      <c r="UTC502" s="1"/>
      <c r="UTD502" s="1"/>
      <c r="UTE502" s="1"/>
      <c r="UTF502" s="1"/>
      <c r="UTG502" s="1"/>
      <c r="UTH502" s="1"/>
      <c r="UTI502" s="1"/>
      <c r="UTJ502" s="1"/>
      <c r="UTK502" s="1"/>
      <c r="UTL502" s="1"/>
      <c r="UTM502" s="1"/>
      <c r="UTN502" s="1"/>
      <c r="UTO502" s="1"/>
      <c r="UTP502" s="1"/>
      <c r="UTQ502" s="1"/>
      <c r="UTR502" s="1"/>
      <c r="UTS502" s="1"/>
      <c r="UTT502" s="1"/>
      <c r="UTU502" s="1"/>
      <c r="UTV502" s="1"/>
      <c r="UTW502" s="1"/>
      <c r="UTX502" s="1"/>
      <c r="UTY502" s="1"/>
      <c r="UTZ502" s="1"/>
      <c r="UUA502" s="1"/>
      <c r="UUB502" s="1"/>
      <c r="UUC502" s="1"/>
      <c r="UUD502" s="1"/>
      <c r="UUE502" s="1"/>
      <c r="UUF502" s="1"/>
      <c r="UUG502" s="1"/>
      <c r="UUH502" s="1"/>
      <c r="UUI502" s="1"/>
      <c r="UUJ502" s="1"/>
      <c r="UUK502" s="1"/>
      <c r="UUL502" s="1"/>
      <c r="UUM502" s="1"/>
      <c r="UUN502" s="1"/>
      <c r="UUO502" s="1"/>
      <c r="UUP502" s="1"/>
      <c r="UUQ502" s="1"/>
      <c r="UUR502" s="1"/>
      <c r="UUS502" s="1"/>
      <c r="UUT502" s="1"/>
      <c r="UUU502" s="1"/>
      <c r="UUV502" s="1"/>
      <c r="UUW502" s="1"/>
      <c r="UUX502" s="1"/>
      <c r="UUY502" s="1"/>
      <c r="UUZ502" s="1"/>
      <c r="UVA502" s="1"/>
      <c r="UVB502" s="1"/>
      <c r="UVC502" s="1"/>
      <c r="UVD502" s="1"/>
      <c r="UVE502" s="1"/>
      <c r="UVF502" s="1"/>
      <c r="UVG502" s="1"/>
      <c r="UVH502" s="1"/>
      <c r="UVI502" s="1"/>
      <c r="UVJ502" s="1"/>
      <c r="UVK502" s="1"/>
      <c r="UVL502" s="1"/>
      <c r="UVM502" s="1"/>
      <c r="UVN502" s="1"/>
      <c r="UVO502" s="1"/>
      <c r="UVP502" s="1"/>
      <c r="UVQ502" s="1"/>
      <c r="UVR502" s="1"/>
      <c r="UVS502" s="1"/>
      <c r="UVT502" s="1"/>
      <c r="UVU502" s="1"/>
      <c r="UVV502" s="1"/>
      <c r="UVW502" s="1"/>
      <c r="UVX502" s="1"/>
      <c r="UVY502" s="1"/>
      <c r="UVZ502" s="1"/>
      <c r="UWA502" s="1"/>
      <c r="UWB502" s="1"/>
      <c r="UWC502" s="1"/>
      <c r="UWD502" s="1"/>
      <c r="UWE502" s="1"/>
      <c r="UWF502" s="1"/>
      <c r="UWG502" s="1"/>
      <c r="UWH502" s="1"/>
      <c r="UWI502" s="1"/>
      <c r="UWJ502" s="1"/>
      <c r="UWK502" s="1"/>
      <c r="UWL502" s="1"/>
      <c r="UWM502" s="1"/>
      <c r="UWN502" s="1"/>
      <c r="UWO502" s="1"/>
      <c r="UWP502" s="1"/>
      <c r="UWQ502" s="1"/>
      <c r="UWR502" s="1"/>
      <c r="UWS502" s="1"/>
      <c r="UWT502" s="1"/>
      <c r="UWU502" s="1"/>
      <c r="UWV502" s="1"/>
      <c r="UWW502" s="1"/>
      <c r="UWX502" s="1"/>
      <c r="UWY502" s="1"/>
      <c r="UWZ502" s="1"/>
      <c r="UXA502" s="1"/>
      <c r="UXB502" s="1"/>
      <c r="UXC502" s="1"/>
      <c r="UXD502" s="1"/>
      <c r="UXE502" s="1"/>
      <c r="UXF502" s="1"/>
      <c r="UXG502" s="1"/>
      <c r="UXH502" s="1"/>
      <c r="UXI502" s="1"/>
      <c r="UXJ502" s="1"/>
      <c r="UXK502" s="1"/>
      <c r="UXL502" s="1"/>
      <c r="UXM502" s="1"/>
      <c r="UXN502" s="1"/>
      <c r="UXO502" s="1"/>
      <c r="UXP502" s="1"/>
      <c r="UXQ502" s="1"/>
      <c r="UXR502" s="1"/>
      <c r="UXS502" s="1"/>
      <c r="UXT502" s="1"/>
      <c r="UXU502" s="1"/>
      <c r="UXV502" s="1"/>
      <c r="UXW502" s="1"/>
      <c r="UXX502" s="1"/>
      <c r="UXY502" s="1"/>
      <c r="UXZ502" s="1"/>
      <c r="UYA502" s="1"/>
      <c r="UYB502" s="1"/>
      <c r="UYC502" s="1"/>
      <c r="UYD502" s="1"/>
      <c r="UYE502" s="1"/>
      <c r="UYF502" s="1"/>
      <c r="UYG502" s="1"/>
      <c r="UYH502" s="1"/>
      <c r="UYI502" s="1"/>
      <c r="UYJ502" s="1"/>
      <c r="UYK502" s="1"/>
      <c r="UYL502" s="1"/>
      <c r="UYM502" s="1"/>
      <c r="UYN502" s="1"/>
      <c r="UYO502" s="1"/>
      <c r="UYP502" s="1"/>
      <c r="UYQ502" s="1"/>
      <c r="UYR502" s="1"/>
      <c r="UYS502" s="1"/>
      <c r="UYT502" s="1"/>
      <c r="UYU502" s="1"/>
      <c r="UYV502" s="1"/>
      <c r="UYW502" s="1"/>
      <c r="UYX502" s="1"/>
      <c r="UYY502" s="1"/>
      <c r="UYZ502" s="1"/>
      <c r="UZA502" s="1"/>
      <c r="UZB502" s="1"/>
      <c r="UZC502" s="1"/>
      <c r="UZD502" s="1"/>
      <c r="UZE502" s="1"/>
      <c r="UZF502" s="1"/>
      <c r="UZG502" s="1"/>
      <c r="UZH502" s="1"/>
      <c r="UZI502" s="1"/>
      <c r="UZJ502" s="1"/>
      <c r="UZK502" s="1"/>
      <c r="UZL502" s="1"/>
      <c r="UZM502" s="1"/>
      <c r="UZN502" s="1"/>
      <c r="UZO502" s="1"/>
      <c r="UZP502" s="1"/>
      <c r="UZQ502" s="1"/>
      <c r="UZR502" s="1"/>
      <c r="UZS502" s="1"/>
      <c r="UZT502" s="1"/>
      <c r="UZU502" s="1"/>
      <c r="UZV502" s="1"/>
      <c r="UZW502" s="1"/>
      <c r="UZX502" s="1"/>
      <c r="UZY502" s="1"/>
      <c r="UZZ502" s="1"/>
      <c r="VAA502" s="1"/>
      <c r="VAB502" s="1"/>
      <c r="VAC502" s="1"/>
      <c r="VAD502" s="1"/>
      <c r="VAE502" s="1"/>
      <c r="VAF502" s="1"/>
      <c r="VAG502" s="1"/>
      <c r="VAH502" s="1"/>
      <c r="VAI502" s="1"/>
      <c r="VAJ502" s="1"/>
      <c r="VAK502" s="1"/>
      <c r="VAL502" s="1"/>
      <c r="VAM502" s="1"/>
      <c r="VAN502" s="1"/>
      <c r="VAO502" s="1"/>
      <c r="VAP502" s="1"/>
      <c r="VAQ502" s="1"/>
      <c r="VAR502" s="1"/>
      <c r="VAS502" s="1"/>
      <c r="VAT502" s="1"/>
      <c r="VAU502" s="1"/>
      <c r="VAV502" s="1"/>
      <c r="VAW502" s="1"/>
      <c r="VAX502" s="1"/>
      <c r="VAY502" s="1"/>
      <c r="VAZ502" s="1"/>
      <c r="VBA502" s="1"/>
      <c r="VBB502" s="1"/>
      <c r="VBC502" s="1"/>
      <c r="VBD502" s="1"/>
      <c r="VBE502" s="1"/>
      <c r="VBF502" s="1"/>
      <c r="VBG502" s="1"/>
      <c r="VBH502" s="1"/>
      <c r="VBI502" s="1"/>
      <c r="VBJ502" s="1"/>
      <c r="VBK502" s="1"/>
      <c r="VBL502" s="1"/>
      <c r="VBM502" s="1"/>
      <c r="VBN502" s="1"/>
      <c r="VBO502" s="1"/>
      <c r="VBP502" s="1"/>
      <c r="VBQ502" s="1"/>
      <c r="VBR502" s="1"/>
      <c r="VBS502" s="1"/>
      <c r="VBT502" s="1"/>
      <c r="VBU502" s="1"/>
      <c r="VBV502" s="1"/>
      <c r="VBW502" s="1"/>
      <c r="VBX502" s="1"/>
      <c r="VBY502" s="1"/>
      <c r="VBZ502" s="1"/>
      <c r="VCA502" s="1"/>
      <c r="VCB502" s="1"/>
      <c r="VCC502" s="1"/>
      <c r="VCD502" s="1"/>
      <c r="VCE502" s="1"/>
      <c r="VCF502" s="1"/>
      <c r="VCG502" s="1"/>
      <c r="VCH502" s="1"/>
      <c r="VCI502" s="1"/>
      <c r="VCJ502" s="1"/>
      <c r="VCK502" s="1"/>
      <c r="VCL502" s="1"/>
      <c r="VCM502" s="1"/>
      <c r="VCN502" s="1"/>
      <c r="VCO502" s="1"/>
      <c r="VCP502" s="1"/>
      <c r="VCQ502" s="1"/>
      <c r="VCR502" s="1"/>
      <c r="VCS502" s="1"/>
      <c r="VCT502" s="1"/>
      <c r="VCU502" s="1"/>
      <c r="VCV502" s="1"/>
      <c r="VCW502" s="1"/>
      <c r="VCX502" s="1"/>
      <c r="VCY502" s="1"/>
      <c r="VCZ502" s="1"/>
      <c r="VDA502" s="1"/>
      <c r="VDB502" s="1"/>
      <c r="VDC502" s="1"/>
      <c r="VDD502" s="1"/>
      <c r="VDE502" s="1"/>
      <c r="VDF502" s="1"/>
      <c r="VDG502" s="1"/>
      <c r="VDH502" s="1"/>
      <c r="VDI502" s="1"/>
      <c r="VDJ502" s="1"/>
      <c r="VDK502" s="1"/>
      <c r="VDL502" s="1"/>
      <c r="VDM502" s="1"/>
      <c r="VDN502" s="1"/>
      <c r="VDO502" s="1"/>
      <c r="VDP502" s="1"/>
      <c r="VDQ502" s="1"/>
      <c r="VDR502" s="1"/>
      <c r="VDS502" s="1"/>
      <c r="VDT502" s="1"/>
      <c r="VDU502" s="1"/>
      <c r="VDV502" s="1"/>
      <c r="VDW502" s="1"/>
      <c r="VDX502" s="1"/>
      <c r="VDY502" s="1"/>
      <c r="VDZ502" s="1"/>
      <c r="VEA502" s="1"/>
      <c r="VEB502" s="1"/>
      <c r="VEC502" s="1"/>
      <c r="VED502" s="1"/>
      <c r="VEE502" s="1"/>
      <c r="VEF502" s="1"/>
      <c r="VEG502" s="1"/>
      <c r="VEH502" s="1"/>
      <c r="VEI502" s="1"/>
      <c r="VEJ502" s="1"/>
      <c r="VEK502" s="1"/>
      <c r="VEL502" s="1"/>
      <c r="VEM502" s="1"/>
      <c r="VEN502" s="1"/>
      <c r="VEO502" s="1"/>
      <c r="VEP502" s="1"/>
      <c r="VEQ502" s="1"/>
      <c r="VER502" s="1"/>
      <c r="VES502" s="1"/>
      <c r="VET502" s="1"/>
      <c r="VEU502" s="1"/>
      <c r="VEV502" s="1"/>
      <c r="VEW502" s="1"/>
      <c r="VEX502" s="1"/>
      <c r="VEY502" s="1"/>
      <c r="VEZ502" s="1"/>
      <c r="VFA502" s="1"/>
      <c r="VFB502" s="1"/>
      <c r="VFC502" s="1"/>
      <c r="VFD502" s="1"/>
      <c r="VFE502" s="1"/>
      <c r="VFF502" s="1"/>
      <c r="VFG502" s="1"/>
      <c r="VFH502" s="1"/>
      <c r="VFI502" s="1"/>
      <c r="VFJ502" s="1"/>
      <c r="VFK502" s="1"/>
      <c r="VFL502" s="1"/>
      <c r="VFM502" s="1"/>
      <c r="VFN502" s="1"/>
      <c r="VFO502" s="1"/>
      <c r="VFP502" s="1"/>
      <c r="VFQ502" s="1"/>
      <c r="VFR502" s="1"/>
      <c r="VFS502" s="1"/>
      <c r="VFT502" s="1"/>
      <c r="VFU502" s="1"/>
      <c r="VFV502" s="1"/>
      <c r="VFW502" s="1"/>
      <c r="VFX502" s="1"/>
      <c r="VFY502" s="1"/>
      <c r="VFZ502" s="1"/>
      <c r="VGA502" s="1"/>
      <c r="VGB502" s="1"/>
      <c r="VGC502" s="1"/>
      <c r="VGD502" s="1"/>
      <c r="VGE502" s="1"/>
      <c r="VGF502" s="1"/>
      <c r="VGG502" s="1"/>
      <c r="VGH502" s="1"/>
      <c r="VGI502" s="1"/>
      <c r="VGJ502" s="1"/>
      <c r="VGK502" s="1"/>
      <c r="VGL502" s="1"/>
      <c r="VGM502" s="1"/>
      <c r="VGN502" s="1"/>
      <c r="VGO502" s="1"/>
      <c r="VGP502" s="1"/>
      <c r="VGQ502" s="1"/>
      <c r="VGR502" s="1"/>
      <c r="VGS502" s="1"/>
      <c r="VGT502" s="1"/>
      <c r="VGU502" s="1"/>
      <c r="VGV502" s="1"/>
      <c r="VGW502" s="1"/>
      <c r="VGX502" s="1"/>
      <c r="VGY502" s="1"/>
      <c r="VGZ502" s="1"/>
      <c r="VHA502" s="1"/>
      <c r="VHB502" s="1"/>
      <c r="VHC502" s="1"/>
      <c r="VHD502" s="1"/>
      <c r="VHE502" s="1"/>
      <c r="VHF502" s="1"/>
      <c r="VHG502" s="1"/>
      <c r="VHH502" s="1"/>
      <c r="VHI502" s="1"/>
      <c r="VHJ502" s="1"/>
      <c r="VHK502" s="1"/>
      <c r="VHL502" s="1"/>
      <c r="VHM502" s="1"/>
      <c r="VHN502" s="1"/>
      <c r="VHO502" s="1"/>
      <c r="VHP502" s="1"/>
      <c r="VHQ502" s="1"/>
      <c r="VHR502" s="1"/>
      <c r="VHS502" s="1"/>
      <c r="VHT502" s="1"/>
      <c r="VHU502" s="1"/>
      <c r="VHV502" s="1"/>
      <c r="VHW502" s="1"/>
      <c r="VHX502" s="1"/>
      <c r="VHY502" s="1"/>
      <c r="VHZ502" s="1"/>
      <c r="VIA502" s="1"/>
      <c r="VIB502" s="1"/>
      <c r="VIC502" s="1"/>
      <c r="VID502" s="1"/>
      <c r="VIE502" s="1"/>
      <c r="VIF502" s="1"/>
      <c r="VIG502" s="1"/>
      <c r="VIH502" s="1"/>
      <c r="VII502" s="1"/>
      <c r="VIJ502" s="1"/>
      <c r="VIK502" s="1"/>
      <c r="VIL502" s="1"/>
      <c r="VIM502" s="1"/>
      <c r="VIN502" s="1"/>
      <c r="VIO502" s="1"/>
      <c r="VIP502" s="1"/>
      <c r="VIQ502" s="1"/>
      <c r="VIR502" s="1"/>
      <c r="VIS502" s="1"/>
      <c r="VIT502" s="1"/>
      <c r="VIU502" s="1"/>
      <c r="VIV502" s="1"/>
      <c r="VIW502" s="1"/>
      <c r="VIX502" s="1"/>
      <c r="VIY502" s="1"/>
      <c r="VIZ502" s="1"/>
      <c r="VJA502" s="1"/>
      <c r="VJB502" s="1"/>
      <c r="VJC502" s="1"/>
      <c r="VJD502" s="1"/>
      <c r="VJE502" s="1"/>
      <c r="VJF502" s="1"/>
      <c r="VJG502" s="1"/>
      <c r="VJH502" s="1"/>
      <c r="VJI502" s="1"/>
      <c r="VJJ502" s="1"/>
      <c r="VJK502" s="1"/>
      <c r="VJL502" s="1"/>
      <c r="VJM502" s="1"/>
      <c r="VJN502" s="1"/>
      <c r="VJO502" s="1"/>
      <c r="VJP502" s="1"/>
      <c r="VJQ502" s="1"/>
      <c r="VJR502" s="1"/>
      <c r="VJS502" s="1"/>
      <c r="VJT502" s="1"/>
      <c r="VJU502" s="1"/>
      <c r="VJV502" s="1"/>
      <c r="VJW502" s="1"/>
      <c r="VJX502" s="1"/>
      <c r="VJY502" s="1"/>
      <c r="VJZ502" s="1"/>
      <c r="VKA502" s="1"/>
      <c r="VKB502" s="1"/>
      <c r="VKC502" s="1"/>
      <c r="VKD502" s="1"/>
      <c r="VKE502" s="1"/>
      <c r="VKF502" s="1"/>
      <c r="VKG502" s="1"/>
      <c r="VKH502" s="1"/>
      <c r="VKI502" s="1"/>
      <c r="VKJ502" s="1"/>
      <c r="VKK502" s="1"/>
      <c r="VKL502" s="1"/>
      <c r="VKM502" s="1"/>
      <c r="VKN502" s="1"/>
      <c r="VKO502" s="1"/>
      <c r="VKP502" s="1"/>
      <c r="VKQ502" s="1"/>
      <c r="VKR502" s="1"/>
      <c r="VKS502" s="1"/>
      <c r="VKT502" s="1"/>
      <c r="VKU502" s="1"/>
      <c r="VKV502" s="1"/>
      <c r="VKW502" s="1"/>
      <c r="VKX502" s="1"/>
      <c r="VKY502" s="1"/>
      <c r="VKZ502" s="1"/>
      <c r="VLA502" s="1"/>
      <c r="VLB502" s="1"/>
      <c r="VLC502" s="1"/>
      <c r="VLD502" s="1"/>
      <c r="VLE502" s="1"/>
      <c r="VLF502" s="1"/>
      <c r="VLG502" s="1"/>
      <c r="VLH502" s="1"/>
      <c r="VLI502" s="1"/>
      <c r="VLJ502" s="1"/>
      <c r="VLK502" s="1"/>
      <c r="VLL502" s="1"/>
      <c r="VLM502" s="1"/>
      <c r="VLN502" s="1"/>
      <c r="VLO502" s="1"/>
      <c r="VLP502" s="1"/>
      <c r="VLQ502" s="1"/>
      <c r="VLR502" s="1"/>
      <c r="VLS502" s="1"/>
      <c r="VLT502" s="1"/>
      <c r="VLU502" s="1"/>
      <c r="VLV502" s="1"/>
      <c r="VLW502" s="1"/>
      <c r="VLX502" s="1"/>
      <c r="VLY502" s="1"/>
      <c r="VLZ502" s="1"/>
      <c r="VMA502" s="1"/>
      <c r="VMB502" s="1"/>
      <c r="VMC502" s="1"/>
      <c r="VMD502" s="1"/>
      <c r="VME502" s="1"/>
      <c r="VMF502" s="1"/>
      <c r="VMG502" s="1"/>
      <c r="VMH502" s="1"/>
      <c r="VMI502" s="1"/>
      <c r="VMJ502" s="1"/>
      <c r="VMK502" s="1"/>
      <c r="VML502" s="1"/>
      <c r="VMM502" s="1"/>
      <c r="VMN502" s="1"/>
      <c r="VMO502" s="1"/>
      <c r="VMP502" s="1"/>
      <c r="VMQ502" s="1"/>
      <c r="VMR502" s="1"/>
      <c r="VMS502" s="1"/>
      <c r="VMT502" s="1"/>
      <c r="VMU502" s="1"/>
      <c r="VMV502" s="1"/>
      <c r="VMW502" s="1"/>
      <c r="VMX502" s="1"/>
      <c r="VMY502" s="1"/>
      <c r="VMZ502" s="1"/>
      <c r="VNA502" s="1"/>
      <c r="VNB502" s="1"/>
      <c r="VNC502" s="1"/>
      <c r="VND502" s="1"/>
      <c r="VNE502" s="1"/>
      <c r="VNF502" s="1"/>
      <c r="VNG502" s="1"/>
      <c r="VNH502" s="1"/>
      <c r="VNI502" s="1"/>
      <c r="VNJ502" s="1"/>
      <c r="VNK502" s="1"/>
      <c r="VNL502" s="1"/>
      <c r="VNM502" s="1"/>
      <c r="VNN502" s="1"/>
      <c r="VNO502" s="1"/>
      <c r="VNP502" s="1"/>
      <c r="VNQ502" s="1"/>
      <c r="VNR502" s="1"/>
      <c r="VNS502" s="1"/>
      <c r="VNT502" s="1"/>
      <c r="VNU502" s="1"/>
      <c r="VNV502" s="1"/>
      <c r="VNW502" s="1"/>
      <c r="VNX502" s="1"/>
      <c r="VNY502" s="1"/>
      <c r="VNZ502" s="1"/>
      <c r="VOA502" s="1"/>
      <c r="VOB502" s="1"/>
      <c r="VOC502" s="1"/>
      <c r="VOD502" s="1"/>
      <c r="VOE502" s="1"/>
      <c r="VOF502" s="1"/>
      <c r="VOG502" s="1"/>
      <c r="VOH502" s="1"/>
      <c r="VOI502" s="1"/>
      <c r="VOJ502" s="1"/>
      <c r="VOK502" s="1"/>
      <c r="VOL502" s="1"/>
      <c r="VOM502" s="1"/>
      <c r="VON502" s="1"/>
      <c r="VOO502" s="1"/>
      <c r="VOP502" s="1"/>
      <c r="VOQ502" s="1"/>
      <c r="VOR502" s="1"/>
      <c r="VOS502" s="1"/>
      <c r="VOT502" s="1"/>
      <c r="VOU502" s="1"/>
      <c r="VOV502" s="1"/>
      <c r="VOW502" s="1"/>
      <c r="VOX502" s="1"/>
      <c r="VOY502" s="1"/>
      <c r="VOZ502" s="1"/>
      <c r="VPA502" s="1"/>
      <c r="VPB502" s="1"/>
      <c r="VPC502" s="1"/>
      <c r="VPD502" s="1"/>
      <c r="VPE502" s="1"/>
      <c r="VPF502" s="1"/>
      <c r="VPG502" s="1"/>
      <c r="VPH502" s="1"/>
      <c r="VPI502" s="1"/>
      <c r="VPJ502" s="1"/>
      <c r="VPK502" s="1"/>
      <c r="VPL502" s="1"/>
      <c r="VPM502" s="1"/>
      <c r="VPN502" s="1"/>
      <c r="VPO502" s="1"/>
      <c r="VPP502" s="1"/>
      <c r="VPQ502" s="1"/>
      <c r="VPR502" s="1"/>
      <c r="VPS502" s="1"/>
      <c r="VPT502" s="1"/>
      <c r="VPU502" s="1"/>
      <c r="VPV502" s="1"/>
      <c r="VPW502" s="1"/>
      <c r="VPX502" s="1"/>
      <c r="VPY502" s="1"/>
      <c r="VPZ502" s="1"/>
      <c r="VQA502" s="1"/>
      <c r="VQB502" s="1"/>
      <c r="VQC502" s="1"/>
      <c r="VQD502" s="1"/>
      <c r="VQE502" s="1"/>
      <c r="VQF502" s="1"/>
      <c r="VQG502" s="1"/>
      <c r="VQH502" s="1"/>
      <c r="VQI502" s="1"/>
      <c r="VQJ502" s="1"/>
      <c r="VQK502" s="1"/>
      <c r="VQL502" s="1"/>
      <c r="VQM502" s="1"/>
      <c r="VQN502" s="1"/>
      <c r="VQO502" s="1"/>
      <c r="VQP502" s="1"/>
      <c r="VQQ502" s="1"/>
      <c r="VQR502" s="1"/>
      <c r="VQS502" s="1"/>
      <c r="VQT502" s="1"/>
      <c r="VQU502" s="1"/>
      <c r="VQV502" s="1"/>
      <c r="VQW502" s="1"/>
      <c r="VQX502" s="1"/>
      <c r="VQY502" s="1"/>
      <c r="VQZ502" s="1"/>
      <c r="VRA502" s="1"/>
      <c r="VRB502" s="1"/>
      <c r="VRC502" s="1"/>
      <c r="VRD502" s="1"/>
      <c r="VRE502" s="1"/>
      <c r="VRF502" s="1"/>
      <c r="VRG502" s="1"/>
      <c r="VRH502" s="1"/>
      <c r="VRI502" s="1"/>
      <c r="VRJ502" s="1"/>
      <c r="VRK502" s="1"/>
      <c r="VRL502" s="1"/>
      <c r="VRM502" s="1"/>
      <c r="VRN502" s="1"/>
      <c r="VRO502" s="1"/>
      <c r="VRP502" s="1"/>
      <c r="VRQ502" s="1"/>
      <c r="VRR502" s="1"/>
      <c r="VRS502" s="1"/>
      <c r="VRT502" s="1"/>
      <c r="VRU502" s="1"/>
      <c r="VRV502" s="1"/>
      <c r="VRW502" s="1"/>
      <c r="VRX502" s="1"/>
      <c r="VRY502" s="1"/>
      <c r="VRZ502" s="1"/>
      <c r="VSA502" s="1"/>
      <c r="VSB502" s="1"/>
      <c r="VSC502" s="1"/>
      <c r="VSD502" s="1"/>
      <c r="VSE502" s="1"/>
      <c r="VSF502" s="1"/>
      <c r="VSG502" s="1"/>
      <c r="VSH502" s="1"/>
      <c r="VSI502" s="1"/>
      <c r="VSJ502" s="1"/>
      <c r="VSK502" s="1"/>
      <c r="VSL502" s="1"/>
      <c r="VSM502" s="1"/>
      <c r="VSN502" s="1"/>
      <c r="VSO502" s="1"/>
      <c r="VSP502" s="1"/>
      <c r="VSQ502" s="1"/>
      <c r="VSR502" s="1"/>
      <c r="VSS502" s="1"/>
      <c r="VST502" s="1"/>
      <c r="VSU502" s="1"/>
      <c r="VSV502" s="1"/>
      <c r="VSW502" s="1"/>
      <c r="VSX502" s="1"/>
      <c r="VSY502" s="1"/>
      <c r="VSZ502" s="1"/>
      <c r="VTA502" s="1"/>
      <c r="VTB502" s="1"/>
      <c r="VTC502" s="1"/>
      <c r="VTD502" s="1"/>
      <c r="VTE502" s="1"/>
      <c r="VTF502" s="1"/>
      <c r="VTG502" s="1"/>
      <c r="VTH502" s="1"/>
      <c r="VTI502" s="1"/>
      <c r="VTJ502" s="1"/>
      <c r="VTK502" s="1"/>
      <c r="VTL502" s="1"/>
      <c r="VTM502" s="1"/>
      <c r="VTN502" s="1"/>
      <c r="VTO502" s="1"/>
      <c r="VTP502" s="1"/>
      <c r="VTQ502" s="1"/>
      <c r="VTR502" s="1"/>
      <c r="VTS502" s="1"/>
      <c r="VTT502" s="1"/>
      <c r="VTU502" s="1"/>
      <c r="VTV502" s="1"/>
      <c r="VTW502" s="1"/>
      <c r="VTX502" s="1"/>
      <c r="VTY502" s="1"/>
      <c r="VTZ502" s="1"/>
      <c r="VUA502" s="1"/>
      <c r="VUB502" s="1"/>
      <c r="VUC502" s="1"/>
      <c r="VUD502" s="1"/>
      <c r="VUE502" s="1"/>
      <c r="VUF502" s="1"/>
      <c r="VUG502" s="1"/>
      <c r="VUH502" s="1"/>
      <c r="VUI502" s="1"/>
      <c r="VUJ502" s="1"/>
      <c r="VUK502" s="1"/>
      <c r="VUL502" s="1"/>
      <c r="VUM502" s="1"/>
      <c r="VUN502" s="1"/>
      <c r="VUO502" s="1"/>
      <c r="VUP502" s="1"/>
      <c r="VUQ502" s="1"/>
      <c r="VUR502" s="1"/>
      <c r="VUS502" s="1"/>
      <c r="VUT502" s="1"/>
      <c r="VUU502" s="1"/>
      <c r="VUV502" s="1"/>
      <c r="VUW502" s="1"/>
      <c r="VUX502" s="1"/>
      <c r="VUY502" s="1"/>
      <c r="VUZ502" s="1"/>
      <c r="VVA502" s="1"/>
      <c r="VVB502" s="1"/>
      <c r="VVC502" s="1"/>
      <c r="VVD502" s="1"/>
      <c r="VVE502" s="1"/>
      <c r="VVF502" s="1"/>
      <c r="VVG502" s="1"/>
      <c r="VVH502" s="1"/>
      <c r="VVI502" s="1"/>
      <c r="VVJ502" s="1"/>
      <c r="VVK502" s="1"/>
      <c r="VVL502" s="1"/>
      <c r="VVM502" s="1"/>
      <c r="VVN502" s="1"/>
      <c r="VVO502" s="1"/>
      <c r="VVP502" s="1"/>
      <c r="VVQ502" s="1"/>
      <c r="VVR502" s="1"/>
      <c r="VVS502" s="1"/>
      <c r="VVT502" s="1"/>
      <c r="VVU502" s="1"/>
      <c r="VVV502" s="1"/>
      <c r="VVW502" s="1"/>
      <c r="VVX502" s="1"/>
      <c r="VVY502" s="1"/>
      <c r="VVZ502" s="1"/>
      <c r="VWA502" s="1"/>
      <c r="VWB502" s="1"/>
      <c r="VWC502" s="1"/>
      <c r="VWD502" s="1"/>
      <c r="VWE502" s="1"/>
      <c r="VWF502" s="1"/>
      <c r="VWG502" s="1"/>
      <c r="VWH502" s="1"/>
      <c r="VWI502" s="1"/>
      <c r="VWJ502" s="1"/>
      <c r="VWK502" s="1"/>
      <c r="VWL502" s="1"/>
      <c r="VWM502" s="1"/>
      <c r="VWN502" s="1"/>
      <c r="VWO502" s="1"/>
      <c r="VWP502" s="1"/>
      <c r="VWQ502" s="1"/>
      <c r="VWR502" s="1"/>
      <c r="VWS502" s="1"/>
      <c r="VWT502" s="1"/>
      <c r="VWU502" s="1"/>
      <c r="VWV502" s="1"/>
      <c r="VWW502" s="1"/>
      <c r="VWX502" s="1"/>
      <c r="VWY502" s="1"/>
      <c r="VWZ502" s="1"/>
      <c r="VXA502" s="1"/>
      <c r="VXB502" s="1"/>
      <c r="VXC502" s="1"/>
      <c r="VXD502" s="1"/>
      <c r="VXE502" s="1"/>
      <c r="VXF502" s="1"/>
      <c r="VXG502" s="1"/>
      <c r="VXH502" s="1"/>
      <c r="VXI502" s="1"/>
      <c r="VXJ502" s="1"/>
      <c r="VXK502" s="1"/>
      <c r="VXL502" s="1"/>
      <c r="VXM502" s="1"/>
      <c r="VXN502" s="1"/>
      <c r="VXO502" s="1"/>
      <c r="VXP502" s="1"/>
      <c r="VXQ502" s="1"/>
      <c r="VXR502" s="1"/>
      <c r="VXS502" s="1"/>
      <c r="VXT502" s="1"/>
      <c r="VXU502" s="1"/>
      <c r="VXV502" s="1"/>
      <c r="VXW502" s="1"/>
      <c r="VXX502" s="1"/>
      <c r="VXY502" s="1"/>
      <c r="VXZ502" s="1"/>
      <c r="VYA502" s="1"/>
      <c r="VYB502" s="1"/>
      <c r="VYC502" s="1"/>
      <c r="VYD502" s="1"/>
      <c r="VYE502" s="1"/>
      <c r="VYF502" s="1"/>
      <c r="VYG502" s="1"/>
      <c r="VYH502" s="1"/>
      <c r="VYI502" s="1"/>
      <c r="VYJ502" s="1"/>
      <c r="VYK502" s="1"/>
      <c r="VYL502" s="1"/>
      <c r="VYM502" s="1"/>
      <c r="VYN502" s="1"/>
      <c r="VYO502" s="1"/>
      <c r="VYP502" s="1"/>
      <c r="VYQ502" s="1"/>
      <c r="VYR502" s="1"/>
      <c r="VYS502" s="1"/>
      <c r="VYT502" s="1"/>
      <c r="VYU502" s="1"/>
      <c r="VYV502" s="1"/>
      <c r="VYW502" s="1"/>
      <c r="VYX502" s="1"/>
      <c r="VYY502" s="1"/>
      <c r="VYZ502" s="1"/>
      <c r="VZA502" s="1"/>
      <c r="VZB502" s="1"/>
      <c r="VZC502" s="1"/>
      <c r="VZD502" s="1"/>
      <c r="VZE502" s="1"/>
      <c r="VZF502" s="1"/>
      <c r="VZG502" s="1"/>
      <c r="VZH502" s="1"/>
      <c r="VZI502" s="1"/>
      <c r="VZJ502" s="1"/>
      <c r="VZK502" s="1"/>
      <c r="VZL502" s="1"/>
      <c r="VZM502" s="1"/>
      <c r="VZN502" s="1"/>
      <c r="VZO502" s="1"/>
      <c r="VZP502" s="1"/>
      <c r="VZQ502" s="1"/>
      <c r="VZR502" s="1"/>
      <c r="VZS502" s="1"/>
      <c r="VZT502" s="1"/>
      <c r="VZU502" s="1"/>
      <c r="VZV502" s="1"/>
      <c r="VZW502" s="1"/>
      <c r="VZX502" s="1"/>
      <c r="VZY502" s="1"/>
      <c r="VZZ502" s="1"/>
      <c r="WAA502" s="1"/>
      <c r="WAB502" s="1"/>
      <c r="WAC502" s="1"/>
      <c r="WAD502" s="1"/>
      <c r="WAE502" s="1"/>
      <c r="WAF502" s="1"/>
      <c r="WAG502" s="1"/>
      <c r="WAH502" s="1"/>
      <c r="WAI502" s="1"/>
      <c r="WAJ502" s="1"/>
      <c r="WAK502" s="1"/>
      <c r="WAL502" s="1"/>
      <c r="WAM502" s="1"/>
      <c r="WAN502" s="1"/>
      <c r="WAO502" s="1"/>
      <c r="WAP502" s="1"/>
      <c r="WAQ502" s="1"/>
      <c r="WAR502" s="1"/>
      <c r="WAS502" s="1"/>
      <c r="WAT502" s="1"/>
      <c r="WAU502" s="1"/>
      <c r="WAV502" s="1"/>
      <c r="WAW502" s="1"/>
      <c r="WAX502" s="1"/>
      <c r="WAY502" s="1"/>
      <c r="WAZ502" s="1"/>
      <c r="WBA502" s="1"/>
      <c r="WBB502" s="1"/>
      <c r="WBC502" s="1"/>
      <c r="WBD502" s="1"/>
      <c r="WBE502" s="1"/>
      <c r="WBF502" s="1"/>
      <c r="WBG502" s="1"/>
      <c r="WBH502" s="1"/>
      <c r="WBI502" s="1"/>
      <c r="WBJ502" s="1"/>
      <c r="WBK502" s="1"/>
      <c r="WBL502" s="1"/>
      <c r="WBM502" s="1"/>
      <c r="WBN502" s="1"/>
      <c r="WBO502" s="1"/>
      <c r="WBP502" s="1"/>
      <c r="WBQ502" s="1"/>
      <c r="WBR502" s="1"/>
      <c r="WBS502" s="1"/>
      <c r="WBT502" s="1"/>
      <c r="WBU502" s="1"/>
      <c r="WBV502" s="1"/>
      <c r="WBW502" s="1"/>
      <c r="WBX502" s="1"/>
      <c r="WBY502" s="1"/>
      <c r="WBZ502" s="1"/>
      <c r="WCA502" s="1"/>
      <c r="WCB502" s="1"/>
      <c r="WCC502" s="1"/>
      <c r="WCD502" s="1"/>
      <c r="WCE502" s="1"/>
      <c r="WCF502" s="1"/>
      <c r="WCG502" s="1"/>
      <c r="WCH502" s="1"/>
      <c r="WCI502" s="1"/>
      <c r="WCJ502" s="1"/>
      <c r="WCK502" s="1"/>
      <c r="WCL502" s="1"/>
      <c r="WCM502" s="1"/>
      <c r="WCN502" s="1"/>
      <c r="WCO502" s="1"/>
      <c r="WCP502" s="1"/>
      <c r="WCQ502" s="1"/>
      <c r="WCR502" s="1"/>
      <c r="WCS502" s="1"/>
      <c r="WCT502" s="1"/>
      <c r="WCU502" s="1"/>
      <c r="WCV502" s="1"/>
      <c r="WCW502" s="1"/>
      <c r="WCX502" s="1"/>
      <c r="WCY502" s="1"/>
      <c r="WCZ502" s="1"/>
      <c r="WDA502" s="1"/>
      <c r="WDB502" s="1"/>
      <c r="WDC502" s="1"/>
      <c r="WDD502" s="1"/>
      <c r="WDE502" s="1"/>
      <c r="WDF502" s="1"/>
      <c r="WDG502" s="1"/>
      <c r="WDH502" s="1"/>
      <c r="WDI502" s="1"/>
      <c r="WDJ502" s="1"/>
      <c r="WDK502" s="1"/>
      <c r="WDL502" s="1"/>
      <c r="WDM502" s="1"/>
      <c r="WDN502" s="1"/>
      <c r="WDO502" s="1"/>
      <c r="WDP502" s="1"/>
      <c r="WDQ502" s="1"/>
      <c r="WDR502" s="1"/>
      <c r="WDS502" s="1"/>
      <c r="WDT502" s="1"/>
      <c r="WDU502" s="1"/>
      <c r="WDV502" s="1"/>
      <c r="WDW502" s="1"/>
      <c r="WDX502" s="1"/>
      <c r="WDY502" s="1"/>
      <c r="WDZ502" s="1"/>
      <c r="WEA502" s="1"/>
      <c r="WEB502" s="1"/>
      <c r="WEC502" s="1"/>
      <c r="WED502" s="1"/>
      <c r="WEE502" s="1"/>
      <c r="WEF502" s="1"/>
      <c r="WEG502" s="1"/>
      <c r="WEH502" s="1"/>
      <c r="WEI502" s="1"/>
      <c r="WEJ502" s="1"/>
      <c r="WEK502" s="1"/>
      <c r="WEL502" s="1"/>
      <c r="WEM502" s="1"/>
      <c r="WEN502" s="1"/>
      <c r="WEO502" s="1"/>
      <c r="WEP502" s="1"/>
      <c r="WEQ502" s="1"/>
      <c r="WER502" s="1"/>
      <c r="WES502" s="1"/>
      <c r="WET502" s="1"/>
      <c r="WEU502" s="1"/>
      <c r="WEV502" s="1"/>
      <c r="WEW502" s="1"/>
      <c r="WEX502" s="1"/>
      <c r="WEY502" s="1"/>
      <c r="WEZ502" s="1"/>
      <c r="WFA502" s="1"/>
      <c r="WFB502" s="1"/>
      <c r="WFC502" s="1"/>
      <c r="WFD502" s="1"/>
      <c r="WFE502" s="1"/>
      <c r="WFF502" s="1"/>
      <c r="WFG502" s="1"/>
      <c r="WFH502" s="1"/>
      <c r="WFI502" s="1"/>
      <c r="WFJ502" s="1"/>
      <c r="WFK502" s="1"/>
      <c r="WFL502" s="1"/>
      <c r="WFM502" s="1"/>
      <c r="WFN502" s="1"/>
      <c r="WFO502" s="1"/>
      <c r="WFP502" s="1"/>
      <c r="WFQ502" s="1"/>
      <c r="WFR502" s="1"/>
      <c r="WFS502" s="1"/>
      <c r="WFT502" s="1"/>
      <c r="WFU502" s="1"/>
      <c r="WFV502" s="1"/>
      <c r="WFW502" s="1"/>
      <c r="WFX502" s="1"/>
      <c r="WFY502" s="1"/>
      <c r="WFZ502" s="1"/>
      <c r="WGA502" s="1"/>
      <c r="WGB502" s="1"/>
      <c r="WGC502" s="1"/>
      <c r="WGD502" s="1"/>
      <c r="WGE502" s="1"/>
      <c r="WGF502" s="1"/>
      <c r="WGG502" s="1"/>
      <c r="WGH502" s="1"/>
      <c r="WGI502" s="1"/>
      <c r="WGJ502" s="1"/>
      <c r="WGK502" s="1"/>
      <c r="WGL502" s="1"/>
      <c r="WGM502" s="1"/>
      <c r="WGN502" s="1"/>
      <c r="WGO502" s="1"/>
      <c r="WGP502" s="1"/>
      <c r="WGQ502" s="1"/>
      <c r="WGR502" s="1"/>
      <c r="WGS502" s="1"/>
      <c r="WGT502" s="1"/>
      <c r="WGU502" s="1"/>
      <c r="WGV502" s="1"/>
      <c r="WGW502" s="1"/>
      <c r="WGX502" s="1"/>
      <c r="WGY502" s="1"/>
      <c r="WGZ502" s="1"/>
      <c r="WHA502" s="1"/>
      <c r="WHB502" s="1"/>
      <c r="WHC502" s="1"/>
      <c r="WHD502" s="1"/>
      <c r="WHE502" s="1"/>
      <c r="WHF502" s="1"/>
      <c r="WHG502" s="1"/>
      <c r="WHH502" s="1"/>
      <c r="WHI502" s="1"/>
      <c r="WHJ502" s="1"/>
      <c r="WHK502" s="1"/>
      <c r="WHL502" s="1"/>
      <c r="WHM502" s="1"/>
      <c r="WHN502" s="1"/>
      <c r="WHO502" s="1"/>
      <c r="WHP502" s="1"/>
      <c r="WHQ502" s="1"/>
      <c r="WHR502" s="1"/>
      <c r="WHS502" s="1"/>
      <c r="WHT502" s="1"/>
      <c r="WHU502" s="1"/>
      <c r="WHV502" s="1"/>
      <c r="WHW502" s="1"/>
      <c r="WHX502" s="1"/>
      <c r="WHY502" s="1"/>
      <c r="WHZ502" s="1"/>
      <c r="WIA502" s="1"/>
      <c r="WIB502" s="1"/>
      <c r="WIC502" s="1"/>
      <c r="WID502" s="1"/>
      <c r="WIE502" s="1"/>
      <c r="WIF502" s="1"/>
      <c r="WIG502" s="1"/>
      <c r="WIH502" s="1"/>
      <c r="WII502" s="1"/>
      <c r="WIJ502" s="1"/>
      <c r="WIK502" s="1"/>
      <c r="WIL502" s="1"/>
      <c r="WIM502" s="1"/>
      <c r="WIN502" s="1"/>
      <c r="WIO502" s="1"/>
      <c r="WIP502" s="1"/>
      <c r="WIQ502" s="1"/>
      <c r="WIR502" s="1"/>
      <c r="WIS502" s="1"/>
      <c r="WIT502" s="1"/>
      <c r="WIU502" s="1"/>
      <c r="WIV502" s="1"/>
      <c r="WIW502" s="1"/>
      <c r="WIX502" s="1"/>
      <c r="WIY502" s="1"/>
      <c r="WIZ502" s="1"/>
      <c r="WJA502" s="1"/>
      <c r="WJB502" s="1"/>
      <c r="WJC502" s="1"/>
      <c r="WJD502" s="1"/>
      <c r="WJE502" s="1"/>
      <c r="WJF502" s="1"/>
      <c r="WJG502" s="1"/>
      <c r="WJH502" s="1"/>
      <c r="WJI502" s="1"/>
      <c r="WJJ502" s="1"/>
      <c r="WJK502" s="1"/>
      <c r="WJL502" s="1"/>
      <c r="WJM502" s="1"/>
      <c r="WJN502" s="1"/>
      <c r="WJO502" s="1"/>
      <c r="WJP502" s="1"/>
      <c r="WJQ502" s="1"/>
      <c r="WJR502" s="1"/>
      <c r="WJS502" s="1"/>
      <c r="WJT502" s="1"/>
      <c r="WJU502" s="1"/>
      <c r="WJV502" s="1"/>
      <c r="WJW502" s="1"/>
      <c r="WJX502" s="1"/>
      <c r="WJY502" s="1"/>
      <c r="WJZ502" s="1"/>
      <c r="WKA502" s="1"/>
      <c r="WKB502" s="1"/>
      <c r="WKC502" s="1"/>
      <c r="WKD502" s="1"/>
      <c r="WKE502" s="1"/>
      <c r="WKF502" s="1"/>
      <c r="WKG502" s="1"/>
      <c r="WKH502" s="1"/>
      <c r="WKI502" s="1"/>
      <c r="WKJ502" s="1"/>
      <c r="WKK502" s="1"/>
      <c r="WKL502" s="1"/>
      <c r="WKM502" s="1"/>
      <c r="WKN502" s="1"/>
      <c r="WKO502" s="1"/>
      <c r="WKP502" s="1"/>
      <c r="WKQ502" s="1"/>
      <c r="WKR502" s="1"/>
      <c r="WKS502" s="1"/>
      <c r="WKT502" s="1"/>
      <c r="WKU502" s="1"/>
      <c r="WKV502" s="1"/>
      <c r="WKW502" s="1"/>
      <c r="WKX502" s="1"/>
      <c r="WKY502" s="1"/>
      <c r="WKZ502" s="1"/>
      <c r="WLA502" s="1"/>
      <c r="WLB502" s="1"/>
      <c r="WLC502" s="1"/>
      <c r="WLD502" s="1"/>
      <c r="WLE502" s="1"/>
      <c r="WLF502" s="1"/>
      <c r="WLG502" s="1"/>
      <c r="WLH502" s="1"/>
      <c r="WLI502" s="1"/>
      <c r="WLJ502" s="1"/>
      <c r="WLK502" s="1"/>
      <c r="WLL502" s="1"/>
      <c r="WLM502" s="1"/>
      <c r="WLN502" s="1"/>
      <c r="WLO502" s="1"/>
      <c r="WLP502" s="1"/>
      <c r="WLQ502" s="1"/>
      <c r="WLR502" s="1"/>
      <c r="WLS502" s="1"/>
      <c r="WLT502" s="1"/>
      <c r="WLU502" s="1"/>
      <c r="WLV502" s="1"/>
      <c r="WLW502" s="1"/>
      <c r="WLX502" s="1"/>
      <c r="WLY502" s="1"/>
      <c r="WLZ502" s="1"/>
      <c r="WMA502" s="1"/>
      <c r="WMB502" s="1"/>
      <c r="WMC502" s="1"/>
      <c r="WMD502" s="1"/>
      <c r="WME502" s="1"/>
      <c r="WMF502" s="1"/>
      <c r="WMG502" s="1"/>
      <c r="WMH502" s="1"/>
      <c r="WMI502" s="1"/>
      <c r="WMJ502" s="1"/>
      <c r="WMK502" s="1"/>
      <c r="WML502" s="1"/>
      <c r="WMM502" s="1"/>
      <c r="WMN502" s="1"/>
      <c r="WMO502" s="1"/>
      <c r="WMP502" s="1"/>
      <c r="WMQ502" s="1"/>
      <c r="WMR502" s="1"/>
      <c r="WMS502" s="1"/>
      <c r="WMT502" s="1"/>
      <c r="WMU502" s="1"/>
      <c r="WMV502" s="1"/>
      <c r="WMW502" s="1"/>
      <c r="WMX502" s="1"/>
      <c r="WMY502" s="1"/>
      <c r="WMZ502" s="1"/>
      <c r="WNA502" s="1"/>
      <c r="WNB502" s="1"/>
      <c r="WNC502" s="1"/>
      <c r="WND502" s="1"/>
      <c r="WNE502" s="1"/>
      <c r="WNF502" s="1"/>
      <c r="WNG502" s="1"/>
      <c r="WNH502" s="1"/>
      <c r="WNI502" s="1"/>
      <c r="WNJ502" s="1"/>
      <c r="WNK502" s="1"/>
      <c r="WNL502" s="1"/>
      <c r="WNM502" s="1"/>
      <c r="WNN502" s="1"/>
      <c r="WNO502" s="1"/>
      <c r="WNP502" s="1"/>
      <c r="WNQ502" s="1"/>
      <c r="WNR502" s="1"/>
      <c r="WNS502" s="1"/>
      <c r="WNT502" s="1"/>
      <c r="WNU502" s="1"/>
      <c r="WNV502" s="1"/>
      <c r="WNW502" s="1"/>
      <c r="WNX502" s="1"/>
      <c r="WNY502" s="1"/>
      <c r="WNZ502" s="1"/>
      <c r="WOA502" s="1"/>
      <c r="WOB502" s="1"/>
      <c r="WOC502" s="1"/>
      <c r="WOD502" s="1"/>
      <c r="WOE502" s="1"/>
      <c r="WOF502" s="1"/>
      <c r="WOG502" s="1"/>
      <c r="WOH502" s="1"/>
      <c r="WOI502" s="1"/>
      <c r="WOJ502" s="1"/>
      <c r="WOK502" s="1"/>
      <c r="WOL502" s="1"/>
      <c r="WOM502" s="1"/>
      <c r="WON502" s="1"/>
      <c r="WOO502" s="1"/>
      <c r="WOP502" s="1"/>
      <c r="WOQ502" s="1"/>
      <c r="WOR502" s="1"/>
      <c r="WOS502" s="1"/>
      <c r="WOT502" s="1"/>
      <c r="WOU502" s="1"/>
      <c r="WOV502" s="1"/>
      <c r="WOW502" s="1"/>
      <c r="WOX502" s="1"/>
      <c r="WOY502" s="1"/>
      <c r="WOZ502" s="1"/>
      <c r="WPA502" s="1"/>
      <c r="WPB502" s="1"/>
      <c r="WPC502" s="1"/>
      <c r="WPD502" s="1"/>
      <c r="WPE502" s="1"/>
      <c r="WPF502" s="1"/>
      <c r="WPG502" s="1"/>
      <c r="WPH502" s="1"/>
      <c r="WPI502" s="1"/>
      <c r="WPJ502" s="1"/>
      <c r="WPK502" s="1"/>
      <c r="WPL502" s="1"/>
      <c r="WPM502" s="1"/>
      <c r="WPN502" s="1"/>
      <c r="WPO502" s="1"/>
      <c r="WPP502" s="1"/>
      <c r="WPQ502" s="1"/>
      <c r="WPR502" s="1"/>
      <c r="WPS502" s="1"/>
      <c r="WPT502" s="1"/>
      <c r="WPU502" s="1"/>
      <c r="WPV502" s="1"/>
      <c r="WPW502" s="1"/>
      <c r="WPX502" s="1"/>
      <c r="WPY502" s="1"/>
      <c r="WPZ502" s="1"/>
      <c r="WQA502" s="1"/>
      <c r="WQB502" s="1"/>
      <c r="WQC502" s="1"/>
      <c r="WQD502" s="1"/>
      <c r="WQE502" s="1"/>
      <c r="WQF502" s="1"/>
      <c r="WQG502" s="1"/>
      <c r="WQH502" s="1"/>
      <c r="WQI502" s="1"/>
      <c r="WQJ502" s="1"/>
      <c r="WQK502" s="1"/>
      <c r="WQL502" s="1"/>
      <c r="WQM502" s="1"/>
      <c r="WQN502" s="1"/>
      <c r="WQO502" s="1"/>
      <c r="WQP502" s="1"/>
      <c r="WQQ502" s="1"/>
      <c r="WQR502" s="1"/>
      <c r="WQS502" s="1"/>
      <c r="WQT502" s="1"/>
      <c r="WQU502" s="1"/>
      <c r="WQV502" s="1"/>
      <c r="WQW502" s="1"/>
      <c r="WQX502" s="1"/>
      <c r="WQY502" s="1"/>
      <c r="WQZ502" s="1"/>
      <c r="WRA502" s="1"/>
      <c r="WRB502" s="1"/>
      <c r="WRC502" s="1"/>
      <c r="WRD502" s="1"/>
      <c r="WRE502" s="1"/>
      <c r="WRF502" s="1"/>
      <c r="WRG502" s="1"/>
      <c r="WRH502" s="1"/>
      <c r="WRI502" s="1"/>
      <c r="WRJ502" s="1"/>
      <c r="WRK502" s="1"/>
      <c r="WRL502" s="1"/>
      <c r="WRM502" s="1"/>
      <c r="WRN502" s="1"/>
      <c r="WRO502" s="1"/>
      <c r="WRP502" s="1"/>
      <c r="WRQ502" s="1"/>
      <c r="WRR502" s="1"/>
      <c r="WRS502" s="1"/>
      <c r="WRT502" s="1"/>
      <c r="WRU502" s="1"/>
      <c r="WRV502" s="1"/>
      <c r="WRW502" s="1"/>
      <c r="WRX502" s="1"/>
      <c r="WRY502" s="1"/>
      <c r="WRZ502" s="1"/>
      <c r="WSA502" s="1"/>
      <c r="WSB502" s="1"/>
      <c r="WSC502" s="1"/>
      <c r="WSD502" s="1"/>
      <c r="WSE502" s="1"/>
      <c r="WSF502" s="1"/>
      <c r="WSG502" s="1"/>
      <c r="WSH502" s="1"/>
      <c r="WSI502" s="1"/>
      <c r="WSJ502" s="1"/>
      <c r="WSK502" s="1"/>
      <c r="WSL502" s="1"/>
      <c r="WSM502" s="1"/>
      <c r="WSN502" s="1"/>
      <c r="WSO502" s="1"/>
      <c r="WSP502" s="1"/>
      <c r="WSQ502" s="1"/>
      <c r="WSR502" s="1"/>
      <c r="WSS502" s="1"/>
      <c r="WST502" s="1"/>
      <c r="WSU502" s="1"/>
      <c r="WSV502" s="1"/>
      <c r="WSW502" s="1"/>
      <c r="WSX502" s="1"/>
      <c r="WSY502" s="1"/>
      <c r="WSZ502" s="1"/>
      <c r="WTA502" s="1"/>
      <c r="WTB502" s="1"/>
      <c r="WTC502" s="1"/>
      <c r="WTD502" s="1"/>
      <c r="WTE502" s="1"/>
      <c r="WTF502" s="1"/>
      <c r="WTG502" s="1"/>
      <c r="WTH502" s="1"/>
      <c r="WTI502" s="1"/>
      <c r="WTJ502" s="1"/>
      <c r="WTK502" s="1"/>
      <c r="WTL502" s="1"/>
      <c r="WTM502" s="1"/>
      <c r="WTN502" s="1"/>
      <c r="WTO502" s="1"/>
      <c r="WTP502" s="1"/>
      <c r="WTQ502" s="1"/>
      <c r="WTR502" s="1"/>
      <c r="WTS502" s="1"/>
      <c r="WTT502" s="1"/>
      <c r="WTU502" s="1"/>
      <c r="WTV502" s="1"/>
      <c r="WTW502" s="1"/>
      <c r="WTX502" s="1"/>
      <c r="WTY502" s="1"/>
      <c r="WTZ502" s="1"/>
      <c r="WUA502" s="1"/>
      <c r="WUB502" s="1"/>
      <c r="WUC502" s="1"/>
      <c r="WUD502" s="1"/>
      <c r="WUE502" s="1"/>
      <c r="WUF502" s="1"/>
      <c r="WUG502" s="1"/>
      <c r="WUH502" s="1"/>
      <c r="WUI502" s="1"/>
      <c r="WUJ502" s="1"/>
      <c r="WUK502" s="1"/>
      <c r="WUL502" s="1"/>
      <c r="WUM502" s="1"/>
      <c r="WUN502" s="1"/>
      <c r="WUO502" s="1"/>
      <c r="WUP502" s="1"/>
      <c r="WUQ502" s="1"/>
      <c r="WUR502" s="1"/>
      <c r="WUS502" s="1"/>
      <c r="WUT502" s="1"/>
      <c r="WUU502" s="1"/>
      <c r="WUV502" s="1"/>
      <c r="WUW502" s="1"/>
      <c r="WUX502" s="1"/>
      <c r="WUY502" s="1"/>
      <c r="WUZ502" s="1"/>
      <c r="WVA502" s="1"/>
      <c r="WVB502" s="1"/>
      <c r="WVC502" s="1"/>
      <c r="WVD502" s="1"/>
      <c r="WVE502" s="1"/>
      <c r="WVF502" s="1"/>
      <c r="WVG502" s="1"/>
      <c r="WVH502" s="1"/>
      <c r="WVI502" s="1"/>
      <c r="WVJ502" s="1"/>
      <c r="WVK502" s="1"/>
      <c r="WVL502" s="1"/>
      <c r="WVM502" s="1"/>
      <c r="WVN502" s="1"/>
      <c r="WVO502" s="1"/>
      <c r="WVP502" s="1"/>
      <c r="WVQ502" s="1"/>
      <c r="WVR502" s="1"/>
      <c r="WVS502" s="1"/>
      <c r="WVT502" s="1"/>
      <c r="WVU502" s="1"/>
      <c r="WVV502" s="1"/>
      <c r="WVW502" s="1"/>
      <c r="WVX502" s="1"/>
      <c r="WVY502" s="1"/>
    </row>
    <row r="503" spans="1:16145" s="66" customFormat="1" ht="18" customHeight="1" thickBot="1">
      <c r="A503" s="1495"/>
      <c r="B503" s="1496"/>
      <c r="C503" s="1496"/>
      <c r="D503" s="1496"/>
      <c r="E503" s="1496"/>
      <c r="F503" s="3069"/>
      <c r="G503" s="3220"/>
      <c r="H503" s="1041"/>
      <c r="I503" s="3193" t="s">
        <v>2270</v>
      </c>
      <c r="J503" s="3199" t="s">
        <v>73</v>
      </c>
      <c r="K503" s="3195">
        <v>930</v>
      </c>
      <c r="L503" s="127"/>
      <c r="M503" s="4"/>
      <c r="N503" s="50"/>
      <c r="O503" s="6"/>
      <c r="P503" s="6"/>
      <c r="Q503" s="6"/>
      <c r="R503" s="14"/>
      <c r="S503" s="5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  <c r="KE503" s="1"/>
      <c r="KF503" s="1"/>
      <c r="KG503" s="1"/>
      <c r="KH503" s="1"/>
      <c r="KI503" s="1"/>
      <c r="KJ503" s="1"/>
      <c r="KK503" s="1"/>
      <c r="KL503" s="1"/>
      <c r="KM503" s="1"/>
      <c r="KN503" s="1"/>
      <c r="KO503" s="1"/>
      <c r="KP503" s="1"/>
      <c r="KQ503" s="1"/>
      <c r="KR503" s="1"/>
      <c r="KS503" s="1"/>
      <c r="KT503" s="1"/>
      <c r="KU503" s="1"/>
      <c r="KV503" s="1"/>
      <c r="KW503" s="1"/>
      <c r="KX503" s="1"/>
      <c r="KY503" s="1"/>
      <c r="KZ503" s="1"/>
      <c r="LA503" s="1"/>
      <c r="LB503" s="1"/>
      <c r="LC503" s="1"/>
      <c r="LD503" s="1"/>
      <c r="LE503" s="1"/>
      <c r="LF503" s="1"/>
      <c r="LG503" s="1"/>
      <c r="LH503" s="1"/>
      <c r="LI503" s="1"/>
      <c r="LJ503" s="1"/>
      <c r="LK503" s="1"/>
      <c r="LL503" s="1"/>
      <c r="LM503" s="1"/>
      <c r="LN503" s="1"/>
      <c r="LO503" s="1"/>
      <c r="LP503" s="1"/>
      <c r="LQ503" s="1"/>
      <c r="LR503" s="1"/>
      <c r="LS503" s="1"/>
      <c r="LT503" s="1"/>
      <c r="LU503" s="1"/>
      <c r="LV503" s="1"/>
      <c r="LW503" s="1"/>
      <c r="LX503" s="1"/>
      <c r="LY503" s="1"/>
      <c r="LZ503" s="1"/>
      <c r="MA503" s="1"/>
      <c r="MB503" s="1"/>
      <c r="MC503" s="1"/>
      <c r="MD503" s="1"/>
      <c r="ME503" s="1"/>
      <c r="MF503" s="1"/>
      <c r="MG503" s="1"/>
      <c r="MH503" s="1"/>
      <c r="MI503" s="1"/>
      <c r="MJ503" s="1"/>
      <c r="MK503" s="1"/>
      <c r="ML503" s="1"/>
      <c r="MM503" s="1"/>
      <c r="MN503" s="1"/>
      <c r="MO503" s="1"/>
      <c r="MP503" s="1"/>
      <c r="MQ503" s="1"/>
      <c r="MR503" s="1"/>
      <c r="MS503" s="1"/>
      <c r="MT503" s="1"/>
      <c r="MU503" s="1"/>
      <c r="MV503" s="1"/>
      <c r="MW503" s="1"/>
      <c r="MX503" s="1"/>
      <c r="MY503" s="1"/>
      <c r="MZ503" s="1"/>
      <c r="NA503" s="1"/>
      <c r="NB503" s="1"/>
      <c r="NC503" s="1"/>
      <c r="ND503" s="1"/>
      <c r="NE503" s="1"/>
      <c r="NF503" s="1"/>
      <c r="NG503" s="1"/>
      <c r="NH503" s="1"/>
      <c r="NI503" s="1"/>
      <c r="NJ503" s="1"/>
      <c r="NK503" s="1"/>
      <c r="NL503" s="1"/>
      <c r="NM503" s="1"/>
      <c r="NN503" s="1"/>
      <c r="NO503" s="1"/>
      <c r="NP503" s="1"/>
      <c r="NQ503" s="1"/>
      <c r="NR503" s="1"/>
      <c r="NS503" s="1"/>
      <c r="NT503" s="1"/>
      <c r="NU503" s="1"/>
      <c r="NV503" s="1"/>
      <c r="NW503" s="1"/>
      <c r="NX503" s="1"/>
      <c r="NY503" s="1"/>
      <c r="NZ503" s="1"/>
      <c r="OA503" s="1"/>
      <c r="OB503" s="1"/>
      <c r="OC503" s="1"/>
      <c r="OD503" s="1"/>
      <c r="OE503" s="1"/>
      <c r="OF503" s="1"/>
      <c r="OG503" s="1"/>
      <c r="OH503" s="1"/>
      <c r="OI503" s="1"/>
      <c r="OJ503" s="1"/>
      <c r="OK503" s="1"/>
      <c r="OL503" s="1"/>
      <c r="OM503" s="1"/>
      <c r="ON503" s="1"/>
      <c r="OO503" s="1"/>
      <c r="OP503" s="1"/>
      <c r="OQ503" s="1"/>
      <c r="OR503" s="1"/>
      <c r="OS503" s="1"/>
      <c r="OT503" s="1"/>
      <c r="OU503" s="1"/>
      <c r="OV503" s="1"/>
      <c r="OW503" s="1"/>
      <c r="OX503" s="1"/>
      <c r="OY503" s="1"/>
      <c r="OZ503" s="1"/>
      <c r="PA503" s="1"/>
      <c r="PB503" s="1"/>
      <c r="PC503" s="1"/>
      <c r="PD503" s="1"/>
      <c r="PE503" s="1"/>
      <c r="PF503" s="1"/>
      <c r="PG503" s="1"/>
      <c r="PH503" s="1"/>
      <c r="PI503" s="1"/>
      <c r="PJ503" s="1"/>
      <c r="PK503" s="1"/>
      <c r="PL503" s="1"/>
      <c r="PM503" s="1"/>
      <c r="PN503" s="1"/>
      <c r="PO503" s="1"/>
      <c r="PP503" s="1"/>
      <c r="PQ503" s="1"/>
      <c r="PR503" s="1"/>
      <c r="PS503" s="1"/>
      <c r="PT503" s="1"/>
      <c r="PU503" s="1"/>
      <c r="PV503" s="1"/>
      <c r="PW503" s="1"/>
      <c r="PX503" s="1"/>
      <c r="PY503" s="1"/>
      <c r="PZ503" s="1"/>
      <c r="QA503" s="1"/>
      <c r="QB503" s="1"/>
      <c r="QC503" s="1"/>
      <c r="QD503" s="1"/>
      <c r="QE503" s="1"/>
      <c r="QF503" s="1"/>
      <c r="QG503" s="1"/>
      <c r="QH503" s="1"/>
      <c r="QI503" s="1"/>
      <c r="QJ503" s="1"/>
      <c r="QK503" s="1"/>
      <c r="QL503" s="1"/>
      <c r="QM503" s="1"/>
      <c r="QN503" s="1"/>
      <c r="QO503" s="1"/>
      <c r="QP503" s="1"/>
      <c r="QQ503" s="1"/>
      <c r="QR503" s="1"/>
      <c r="QS503" s="1"/>
      <c r="QT503" s="1"/>
      <c r="QU503" s="1"/>
      <c r="QV503" s="1"/>
      <c r="QW503" s="1"/>
      <c r="QX503" s="1"/>
      <c r="QY503" s="1"/>
      <c r="QZ503" s="1"/>
      <c r="RA503" s="1"/>
      <c r="RB503" s="1"/>
      <c r="RC503" s="1"/>
      <c r="RD503" s="1"/>
      <c r="RE503" s="1"/>
      <c r="RF503" s="1"/>
      <c r="RG503" s="1"/>
      <c r="RH503" s="1"/>
      <c r="RI503" s="1"/>
      <c r="RJ503" s="1"/>
      <c r="RK503" s="1"/>
      <c r="RL503" s="1"/>
      <c r="RM503" s="1"/>
      <c r="RN503" s="1"/>
      <c r="RO503" s="1"/>
      <c r="RP503" s="1"/>
      <c r="RQ503" s="1"/>
      <c r="RR503" s="1"/>
      <c r="RS503" s="1"/>
      <c r="RT503" s="1"/>
      <c r="RU503" s="1"/>
      <c r="RV503" s="1"/>
      <c r="RW503" s="1"/>
      <c r="RX503" s="1"/>
      <c r="RY503" s="1"/>
      <c r="RZ503" s="1"/>
      <c r="SA503" s="1"/>
      <c r="SB503" s="1"/>
      <c r="SC503" s="1"/>
      <c r="SD503" s="1"/>
      <c r="SE503" s="1"/>
      <c r="SF503" s="1"/>
      <c r="SG503" s="1"/>
      <c r="SH503" s="1"/>
      <c r="SI503" s="1"/>
      <c r="SJ503" s="1"/>
      <c r="SK503" s="1"/>
      <c r="SL503" s="1"/>
      <c r="SM503" s="1"/>
      <c r="SN503" s="1"/>
      <c r="SO503" s="1"/>
      <c r="SP503" s="1"/>
      <c r="SQ503" s="1"/>
      <c r="SR503" s="1"/>
      <c r="SS503" s="1"/>
      <c r="ST503" s="1"/>
      <c r="SU503" s="1"/>
      <c r="SV503" s="1"/>
      <c r="SW503" s="1"/>
      <c r="SX503" s="1"/>
      <c r="SY503" s="1"/>
      <c r="SZ503" s="1"/>
      <c r="TA503" s="1"/>
      <c r="TB503" s="1"/>
      <c r="TC503" s="1"/>
      <c r="TD503" s="1"/>
      <c r="TE503" s="1"/>
      <c r="TF503" s="1"/>
      <c r="TG503" s="1"/>
      <c r="TH503" s="1"/>
      <c r="TI503" s="1"/>
      <c r="TJ503" s="1"/>
      <c r="TK503" s="1"/>
      <c r="TL503" s="1"/>
      <c r="TM503" s="1"/>
      <c r="TN503" s="1"/>
      <c r="TO503" s="1"/>
      <c r="TP503" s="1"/>
      <c r="TQ503" s="1"/>
      <c r="TR503" s="1"/>
      <c r="TS503" s="1"/>
      <c r="TT503" s="1"/>
      <c r="TU503" s="1"/>
      <c r="TV503" s="1"/>
      <c r="TW503" s="1"/>
      <c r="TX503" s="1"/>
      <c r="TY503" s="1"/>
      <c r="TZ503" s="1"/>
      <c r="UA503" s="1"/>
      <c r="UB503" s="1"/>
      <c r="UC503" s="1"/>
      <c r="UD503" s="1"/>
      <c r="UE503" s="1"/>
      <c r="UF503" s="1"/>
      <c r="UG503" s="1"/>
      <c r="UH503" s="1"/>
      <c r="UI503" s="1"/>
      <c r="UJ503" s="1"/>
      <c r="UK503" s="1"/>
      <c r="UL503" s="1"/>
      <c r="UM503" s="1"/>
      <c r="UN503" s="1"/>
      <c r="UO503" s="1"/>
      <c r="UP503" s="1"/>
      <c r="UQ503" s="1"/>
      <c r="UR503" s="1"/>
      <c r="US503" s="1"/>
      <c r="UT503" s="1"/>
      <c r="UU503" s="1"/>
      <c r="UV503" s="1"/>
      <c r="UW503" s="1"/>
      <c r="UX503" s="1"/>
      <c r="UY503" s="1"/>
      <c r="UZ503" s="1"/>
      <c r="VA503" s="1"/>
      <c r="VB503" s="1"/>
      <c r="VC503" s="1"/>
      <c r="VD503" s="1"/>
      <c r="VE503" s="1"/>
      <c r="VF503" s="1"/>
      <c r="VG503" s="1"/>
      <c r="VH503" s="1"/>
      <c r="VI503" s="1"/>
      <c r="VJ503" s="1"/>
      <c r="VK503" s="1"/>
      <c r="VL503" s="1"/>
      <c r="VM503" s="1"/>
      <c r="VN503" s="1"/>
      <c r="VO503" s="1"/>
      <c r="VP503" s="1"/>
      <c r="VQ503" s="1"/>
      <c r="VR503" s="1"/>
      <c r="VS503" s="1"/>
      <c r="VT503" s="1"/>
      <c r="VU503" s="1"/>
      <c r="VV503" s="1"/>
      <c r="VW503" s="1"/>
      <c r="VX503" s="1"/>
      <c r="VY503" s="1"/>
      <c r="VZ503" s="1"/>
      <c r="WA503" s="1"/>
      <c r="WB503" s="1"/>
      <c r="WC503" s="1"/>
      <c r="WD503" s="1"/>
      <c r="WE503" s="1"/>
      <c r="WF503" s="1"/>
      <c r="WG503" s="1"/>
      <c r="WH503" s="1"/>
      <c r="WI503" s="1"/>
      <c r="WJ503" s="1"/>
      <c r="WK503" s="1"/>
      <c r="WL503" s="1"/>
      <c r="WM503" s="1"/>
      <c r="WN503" s="1"/>
      <c r="WO503" s="1"/>
      <c r="WP503" s="1"/>
      <c r="WQ503" s="1"/>
      <c r="WR503" s="1"/>
      <c r="WS503" s="1"/>
      <c r="WT503" s="1"/>
      <c r="WU503" s="1"/>
      <c r="WV503" s="1"/>
      <c r="WW503" s="1"/>
      <c r="WX503" s="1"/>
      <c r="WY503" s="1"/>
      <c r="WZ503" s="1"/>
      <c r="XA503" s="1"/>
      <c r="XB503" s="1"/>
      <c r="XC503" s="1"/>
      <c r="XD503" s="1"/>
      <c r="XE503" s="1"/>
      <c r="XF503" s="1"/>
      <c r="XG503" s="1"/>
      <c r="XH503" s="1"/>
      <c r="XI503" s="1"/>
      <c r="XJ503" s="1"/>
      <c r="XK503" s="1"/>
      <c r="XL503" s="1"/>
      <c r="XM503" s="1"/>
      <c r="XN503" s="1"/>
      <c r="XO503" s="1"/>
      <c r="XP503" s="1"/>
      <c r="XQ503" s="1"/>
      <c r="XR503" s="1"/>
      <c r="XS503" s="1"/>
      <c r="XT503" s="1"/>
      <c r="XU503" s="1"/>
      <c r="XV503" s="1"/>
      <c r="XW503" s="1"/>
      <c r="XX503" s="1"/>
      <c r="XY503" s="1"/>
      <c r="XZ503" s="1"/>
      <c r="YA503" s="1"/>
      <c r="YB503" s="1"/>
      <c r="YC503" s="1"/>
      <c r="YD503" s="1"/>
      <c r="YE503" s="1"/>
      <c r="YF503" s="1"/>
      <c r="YG503" s="1"/>
      <c r="YH503" s="1"/>
      <c r="YI503" s="1"/>
      <c r="YJ503" s="1"/>
      <c r="YK503" s="1"/>
      <c r="YL503" s="1"/>
      <c r="YM503" s="1"/>
      <c r="YN503" s="1"/>
      <c r="YO503" s="1"/>
      <c r="YP503" s="1"/>
      <c r="YQ503" s="1"/>
      <c r="YR503" s="1"/>
      <c r="YS503" s="1"/>
      <c r="YT503" s="1"/>
      <c r="YU503" s="1"/>
      <c r="YV503" s="1"/>
      <c r="YW503" s="1"/>
      <c r="YX503" s="1"/>
      <c r="YY503" s="1"/>
      <c r="YZ503" s="1"/>
      <c r="ZA503" s="1"/>
      <c r="ZB503" s="1"/>
      <c r="ZC503" s="1"/>
      <c r="ZD503" s="1"/>
      <c r="ZE503" s="1"/>
      <c r="ZF503" s="1"/>
      <c r="ZG503" s="1"/>
      <c r="ZH503" s="1"/>
      <c r="ZI503" s="1"/>
      <c r="ZJ503" s="1"/>
      <c r="ZK503" s="1"/>
      <c r="ZL503" s="1"/>
      <c r="ZM503" s="1"/>
      <c r="ZN503" s="1"/>
      <c r="ZO503" s="1"/>
      <c r="ZP503" s="1"/>
      <c r="ZQ503" s="1"/>
      <c r="ZR503" s="1"/>
      <c r="ZS503" s="1"/>
      <c r="ZT503" s="1"/>
      <c r="ZU503" s="1"/>
      <c r="ZV503" s="1"/>
      <c r="ZW503" s="1"/>
      <c r="ZX503" s="1"/>
      <c r="ZY503" s="1"/>
      <c r="ZZ503" s="1"/>
      <c r="AAA503" s="1"/>
      <c r="AAB503" s="1"/>
      <c r="AAC503" s="1"/>
      <c r="AAD503" s="1"/>
      <c r="AAE503" s="1"/>
      <c r="AAF503" s="1"/>
      <c r="AAG503" s="1"/>
      <c r="AAH503" s="1"/>
      <c r="AAI503" s="1"/>
      <c r="AAJ503" s="1"/>
      <c r="AAK503" s="1"/>
      <c r="AAL503" s="1"/>
      <c r="AAM503" s="1"/>
      <c r="AAN503" s="1"/>
      <c r="AAO503" s="1"/>
      <c r="AAP503" s="1"/>
      <c r="AAQ503" s="1"/>
      <c r="AAR503" s="1"/>
      <c r="AAS503" s="1"/>
      <c r="AAT503" s="1"/>
      <c r="AAU503" s="1"/>
      <c r="AAV503" s="1"/>
      <c r="AAW503" s="1"/>
      <c r="AAX503" s="1"/>
      <c r="AAY503" s="1"/>
      <c r="AAZ503" s="1"/>
      <c r="ABA503" s="1"/>
      <c r="ABB503" s="1"/>
      <c r="ABC503" s="1"/>
      <c r="ABD503" s="1"/>
      <c r="ABE503" s="1"/>
      <c r="ABF503" s="1"/>
      <c r="ABG503" s="1"/>
      <c r="ABH503" s="1"/>
      <c r="ABI503" s="1"/>
      <c r="ABJ503" s="1"/>
      <c r="ABK503" s="1"/>
      <c r="ABL503" s="1"/>
      <c r="ABM503" s="1"/>
      <c r="ABN503" s="1"/>
      <c r="ABO503" s="1"/>
      <c r="ABP503" s="1"/>
      <c r="ABQ503" s="1"/>
      <c r="ABR503" s="1"/>
      <c r="ABS503" s="1"/>
      <c r="ABT503" s="1"/>
      <c r="ABU503" s="1"/>
      <c r="ABV503" s="1"/>
      <c r="ABW503" s="1"/>
      <c r="ABX503" s="1"/>
      <c r="ABY503" s="1"/>
      <c r="ABZ503" s="1"/>
      <c r="ACA503" s="1"/>
      <c r="ACB503" s="1"/>
      <c r="ACC503" s="1"/>
      <c r="ACD503" s="1"/>
      <c r="ACE503" s="1"/>
      <c r="ACF503" s="1"/>
      <c r="ACG503" s="1"/>
      <c r="ACH503" s="1"/>
      <c r="ACI503" s="1"/>
      <c r="ACJ503" s="1"/>
      <c r="ACK503" s="1"/>
      <c r="ACL503" s="1"/>
      <c r="ACM503" s="1"/>
      <c r="ACN503" s="1"/>
      <c r="ACO503" s="1"/>
      <c r="ACP503" s="1"/>
      <c r="ACQ503" s="1"/>
      <c r="ACR503" s="1"/>
      <c r="ACS503" s="1"/>
      <c r="ACT503" s="1"/>
      <c r="ACU503" s="1"/>
      <c r="ACV503" s="1"/>
      <c r="ACW503" s="1"/>
      <c r="ACX503" s="1"/>
      <c r="ACY503" s="1"/>
      <c r="ACZ503" s="1"/>
      <c r="ADA503" s="1"/>
      <c r="ADB503" s="1"/>
      <c r="ADC503" s="1"/>
      <c r="ADD503" s="1"/>
      <c r="ADE503" s="1"/>
      <c r="ADF503" s="1"/>
      <c r="ADG503" s="1"/>
      <c r="ADH503" s="1"/>
      <c r="ADI503" s="1"/>
      <c r="ADJ503" s="1"/>
      <c r="ADK503" s="1"/>
      <c r="ADL503" s="1"/>
      <c r="ADM503" s="1"/>
      <c r="ADN503" s="1"/>
      <c r="ADO503" s="1"/>
      <c r="ADP503" s="1"/>
      <c r="ADQ503" s="1"/>
      <c r="ADR503" s="1"/>
      <c r="ADS503" s="1"/>
      <c r="ADT503" s="1"/>
      <c r="ADU503" s="1"/>
      <c r="ADV503" s="1"/>
      <c r="ADW503" s="1"/>
      <c r="ADX503" s="1"/>
      <c r="ADY503" s="1"/>
      <c r="ADZ503" s="1"/>
      <c r="AEA503" s="1"/>
      <c r="AEB503" s="1"/>
      <c r="AEC503" s="1"/>
      <c r="AED503" s="1"/>
      <c r="AEE503" s="1"/>
      <c r="AEF503" s="1"/>
      <c r="AEG503" s="1"/>
      <c r="AEH503" s="1"/>
      <c r="AEI503" s="1"/>
      <c r="AEJ503" s="1"/>
      <c r="AEK503" s="1"/>
      <c r="AEL503" s="1"/>
      <c r="AEM503" s="1"/>
      <c r="AEN503" s="1"/>
      <c r="AEO503" s="1"/>
      <c r="AEP503" s="1"/>
      <c r="AEQ503" s="1"/>
      <c r="AER503" s="1"/>
      <c r="AES503" s="1"/>
      <c r="AET503" s="1"/>
      <c r="AEU503" s="1"/>
      <c r="AEV503" s="1"/>
      <c r="AEW503" s="1"/>
      <c r="AEX503" s="1"/>
      <c r="AEY503" s="1"/>
      <c r="AEZ503" s="1"/>
      <c r="AFA503" s="1"/>
      <c r="AFB503" s="1"/>
      <c r="AFC503" s="1"/>
      <c r="AFD503" s="1"/>
      <c r="AFE503" s="1"/>
      <c r="AFF503" s="1"/>
      <c r="AFG503" s="1"/>
      <c r="AFH503" s="1"/>
      <c r="AFI503" s="1"/>
      <c r="AFJ503" s="1"/>
      <c r="AFK503" s="1"/>
      <c r="AFL503" s="1"/>
      <c r="AFM503" s="1"/>
      <c r="AFN503" s="1"/>
      <c r="AFO503" s="1"/>
      <c r="AFP503" s="1"/>
      <c r="AFQ503" s="1"/>
      <c r="AFR503" s="1"/>
      <c r="AFS503" s="1"/>
      <c r="AFT503" s="1"/>
      <c r="AFU503" s="1"/>
      <c r="AFV503" s="1"/>
      <c r="AFW503" s="1"/>
      <c r="AFX503" s="1"/>
      <c r="AFY503" s="1"/>
      <c r="AFZ503" s="1"/>
      <c r="AGA503" s="1"/>
      <c r="AGB503" s="1"/>
      <c r="AGC503" s="1"/>
      <c r="AGD503" s="1"/>
      <c r="AGE503" s="1"/>
      <c r="AGF503" s="1"/>
      <c r="AGG503" s="1"/>
      <c r="AGH503" s="1"/>
      <c r="AGI503" s="1"/>
      <c r="AGJ503" s="1"/>
      <c r="AGK503" s="1"/>
      <c r="AGL503" s="1"/>
      <c r="AGM503" s="1"/>
      <c r="AGN503" s="1"/>
      <c r="AGO503" s="1"/>
      <c r="AGP503" s="1"/>
      <c r="AGQ503" s="1"/>
      <c r="AGR503" s="1"/>
      <c r="AGS503" s="1"/>
      <c r="AGT503" s="1"/>
      <c r="AGU503" s="1"/>
      <c r="AGV503" s="1"/>
      <c r="AGW503" s="1"/>
      <c r="AGX503" s="1"/>
      <c r="AGY503" s="1"/>
      <c r="AGZ503" s="1"/>
      <c r="AHA503" s="1"/>
      <c r="AHB503" s="1"/>
      <c r="AHC503" s="1"/>
      <c r="AHD503" s="1"/>
      <c r="AHE503" s="1"/>
      <c r="AHF503" s="1"/>
      <c r="AHG503" s="1"/>
      <c r="AHH503" s="1"/>
      <c r="AHI503" s="1"/>
      <c r="AHJ503" s="1"/>
      <c r="AHK503" s="1"/>
      <c r="AHL503" s="1"/>
      <c r="AHM503" s="1"/>
      <c r="AHN503" s="1"/>
      <c r="AHO503" s="1"/>
      <c r="AHP503" s="1"/>
      <c r="AHQ503" s="1"/>
      <c r="AHR503" s="1"/>
      <c r="AHS503" s="1"/>
      <c r="AHT503" s="1"/>
      <c r="AHU503" s="1"/>
      <c r="AHV503" s="1"/>
      <c r="AHW503" s="1"/>
      <c r="AHX503" s="1"/>
      <c r="AHY503" s="1"/>
      <c r="AHZ503" s="1"/>
      <c r="AIA503" s="1"/>
      <c r="AIB503" s="1"/>
      <c r="AIC503" s="1"/>
      <c r="AID503" s="1"/>
      <c r="AIE503" s="1"/>
      <c r="AIF503" s="1"/>
      <c r="AIG503" s="1"/>
      <c r="AIH503" s="1"/>
      <c r="AII503" s="1"/>
      <c r="AIJ503" s="1"/>
      <c r="AIK503" s="1"/>
      <c r="AIL503" s="1"/>
      <c r="AIM503" s="1"/>
      <c r="AIN503" s="1"/>
      <c r="AIO503" s="1"/>
      <c r="AIP503" s="1"/>
      <c r="AIQ503" s="1"/>
      <c r="AIR503" s="1"/>
      <c r="AIS503" s="1"/>
      <c r="AIT503" s="1"/>
      <c r="AIU503" s="1"/>
      <c r="AIV503" s="1"/>
      <c r="AIW503" s="1"/>
      <c r="AIX503" s="1"/>
      <c r="AIY503" s="1"/>
      <c r="AIZ503" s="1"/>
      <c r="AJA503" s="1"/>
      <c r="AJB503" s="1"/>
      <c r="AJC503" s="1"/>
      <c r="AJD503" s="1"/>
      <c r="AJE503" s="1"/>
      <c r="AJF503" s="1"/>
      <c r="AJG503" s="1"/>
      <c r="AJH503" s="1"/>
      <c r="AJI503" s="1"/>
      <c r="AJJ503" s="1"/>
      <c r="AJK503" s="1"/>
      <c r="AJL503" s="1"/>
      <c r="AJM503" s="1"/>
      <c r="AJN503" s="1"/>
      <c r="AJO503" s="1"/>
      <c r="AJP503" s="1"/>
      <c r="AJQ503" s="1"/>
      <c r="AJR503" s="1"/>
      <c r="AJS503" s="1"/>
      <c r="AJT503" s="1"/>
      <c r="AJU503" s="1"/>
      <c r="AJV503" s="1"/>
      <c r="AJW503" s="1"/>
      <c r="AJX503" s="1"/>
      <c r="AJY503" s="1"/>
      <c r="AJZ503" s="1"/>
      <c r="AKA503" s="1"/>
      <c r="AKB503" s="1"/>
      <c r="AKC503" s="1"/>
      <c r="AKD503" s="1"/>
      <c r="AKE503" s="1"/>
      <c r="AKF503" s="1"/>
      <c r="AKG503" s="1"/>
      <c r="AKH503" s="1"/>
      <c r="AKI503" s="1"/>
      <c r="AKJ503" s="1"/>
      <c r="AKK503" s="1"/>
      <c r="AKL503" s="1"/>
      <c r="AKM503" s="1"/>
      <c r="AKN503" s="1"/>
      <c r="AKO503" s="1"/>
      <c r="AKP503" s="1"/>
      <c r="AKQ503" s="1"/>
      <c r="AKR503" s="1"/>
      <c r="AKS503" s="1"/>
      <c r="AKT503" s="1"/>
      <c r="AKU503" s="1"/>
      <c r="AKV503" s="1"/>
      <c r="AKW503" s="1"/>
      <c r="AKX503" s="1"/>
      <c r="AKY503" s="1"/>
      <c r="AKZ503" s="1"/>
      <c r="ALA503" s="1"/>
      <c r="ALB503" s="1"/>
      <c r="ALC503" s="1"/>
      <c r="ALD503" s="1"/>
      <c r="ALE503" s="1"/>
      <c r="ALF503" s="1"/>
      <c r="ALG503" s="1"/>
      <c r="ALH503" s="1"/>
      <c r="ALI503" s="1"/>
      <c r="ALJ503" s="1"/>
      <c r="ALK503" s="1"/>
      <c r="ALL503" s="1"/>
      <c r="ALM503" s="1"/>
      <c r="ALN503" s="1"/>
      <c r="ALO503" s="1"/>
      <c r="ALP503" s="1"/>
      <c r="ALQ503" s="1"/>
      <c r="ALR503" s="1"/>
      <c r="ALS503" s="1"/>
      <c r="ALT503" s="1"/>
      <c r="ALU503" s="1"/>
      <c r="ALV503" s="1"/>
      <c r="ALW503" s="1"/>
      <c r="ALX503" s="1"/>
      <c r="ALY503" s="1"/>
      <c r="ALZ503" s="1"/>
      <c r="AMA503" s="1"/>
      <c r="AMB503" s="1"/>
      <c r="AMC503" s="1"/>
      <c r="AMD503" s="1"/>
      <c r="AME503" s="1"/>
      <c r="AMF503" s="1"/>
      <c r="AMG503" s="1"/>
      <c r="AMH503" s="1"/>
      <c r="AMI503" s="1"/>
      <c r="AMJ503" s="1"/>
      <c r="AMK503" s="1"/>
      <c r="AML503" s="1"/>
      <c r="AMM503" s="1"/>
      <c r="AMN503" s="1"/>
      <c r="AMO503" s="1"/>
      <c r="AMP503" s="1"/>
      <c r="AMQ503" s="1"/>
      <c r="AMR503" s="1"/>
      <c r="AMS503" s="1"/>
      <c r="AMT503" s="1"/>
      <c r="AMU503" s="1"/>
      <c r="AMV503" s="1"/>
      <c r="AMW503" s="1"/>
      <c r="AMX503" s="1"/>
      <c r="AMY503" s="1"/>
      <c r="AMZ503" s="1"/>
      <c r="ANA503" s="1"/>
      <c r="ANB503" s="1"/>
      <c r="ANC503" s="1"/>
      <c r="AND503" s="1"/>
      <c r="ANE503" s="1"/>
      <c r="ANF503" s="1"/>
      <c r="ANG503" s="1"/>
      <c r="ANH503" s="1"/>
      <c r="ANI503" s="1"/>
      <c r="ANJ503" s="1"/>
      <c r="ANK503" s="1"/>
      <c r="ANL503" s="1"/>
      <c r="ANM503" s="1"/>
      <c r="ANN503" s="1"/>
      <c r="ANO503" s="1"/>
      <c r="ANP503" s="1"/>
      <c r="ANQ503" s="1"/>
      <c r="ANR503" s="1"/>
      <c r="ANS503" s="1"/>
      <c r="ANT503" s="1"/>
      <c r="ANU503" s="1"/>
      <c r="ANV503" s="1"/>
      <c r="ANW503" s="1"/>
      <c r="ANX503" s="1"/>
      <c r="ANY503" s="1"/>
      <c r="ANZ503" s="1"/>
      <c r="AOA503" s="1"/>
      <c r="AOB503" s="1"/>
      <c r="AOC503" s="1"/>
      <c r="AOD503" s="1"/>
      <c r="AOE503" s="1"/>
      <c r="AOF503" s="1"/>
      <c r="AOG503" s="1"/>
      <c r="AOH503" s="1"/>
      <c r="AOI503" s="1"/>
      <c r="AOJ503" s="1"/>
      <c r="AOK503" s="1"/>
      <c r="AOL503" s="1"/>
      <c r="AOM503" s="1"/>
      <c r="AON503" s="1"/>
      <c r="AOO503" s="1"/>
      <c r="AOP503" s="1"/>
      <c r="AOQ503" s="1"/>
      <c r="AOR503" s="1"/>
      <c r="AOS503" s="1"/>
      <c r="AOT503" s="1"/>
      <c r="AOU503" s="1"/>
      <c r="AOV503" s="1"/>
      <c r="AOW503" s="1"/>
      <c r="AOX503" s="1"/>
      <c r="AOY503" s="1"/>
      <c r="AOZ503" s="1"/>
      <c r="APA503" s="1"/>
      <c r="APB503" s="1"/>
      <c r="APC503" s="1"/>
      <c r="APD503" s="1"/>
      <c r="APE503" s="1"/>
      <c r="APF503" s="1"/>
      <c r="APG503" s="1"/>
      <c r="APH503" s="1"/>
      <c r="API503" s="1"/>
      <c r="APJ503" s="1"/>
      <c r="APK503" s="1"/>
      <c r="APL503" s="1"/>
      <c r="APM503" s="1"/>
      <c r="APN503" s="1"/>
      <c r="APO503" s="1"/>
      <c r="APP503" s="1"/>
      <c r="APQ503" s="1"/>
      <c r="APR503" s="1"/>
      <c r="APS503" s="1"/>
      <c r="APT503" s="1"/>
      <c r="APU503" s="1"/>
      <c r="APV503" s="1"/>
      <c r="APW503" s="1"/>
      <c r="APX503" s="1"/>
      <c r="APY503" s="1"/>
      <c r="APZ503" s="1"/>
      <c r="AQA503" s="1"/>
      <c r="AQB503" s="1"/>
      <c r="AQC503" s="1"/>
      <c r="AQD503" s="1"/>
      <c r="AQE503" s="1"/>
      <c r="AQF503" s="1"/>
      <c r="AQG503" s="1"/>
      <c r="AQH503" s="1"/>
      <c r="AQI503" s="1"/>
      <c r="AQJ503" s="1"/>
      <c r="AQK503" s="1"/>
      <c r="AQL503" s="1"/>
      <c r="AQM503" s="1"/>
      <c r="AQN503" s="1"/>
      <c r="AQO503" s="1"/>
      <c r="AQP503" s="1"/>
      <c r="AQQ503" s="1"/>
      <c r="AQR503" s="1"/>
      <c r="AQS503" s="1"/>
      <c r="AQT503" s="1"/>
      <c r="AQU503" s="1"/>
      <c r="AQV503" s="1"/>
      <c r="AQW503" s="1"/>
      <c r="AQX503" s="1"/>
      <c r="AQY503" s="1"/>
      <c r="AQZ503" s="1"/>
      <c r="ARA503" s="1"/>
      <c r="ARB503" s="1"/>
      <c r="ARC503" s="1"/>
      <c r="ARD503" s="1"/>
      <c r="ARE503" s="1"/>
      <c r="ARF503" s="1"/>
      <c r="ARG503" s="1"/>
      <c r="ARH503" s="1"/>
      <c r="ARI503" s="1"/>
      <c r="ARJ503" s="1"/>
      <c r="ARK503" s="1"/>
      <c r="ARL503" s="1"/>
      <c r="ARM503" s="1"/>
      <c r="ARN503" s="1"/>
      <c r="ARO503" s="1"/>
      <c r="ARP503" s="1"/>
      <c r="ARQ503" s="1"/>
      <c r="ARR503" s="1"/>
      <c r="ARS503" s="1"/>
      <c r="ART503" s="1"/>
      <c r="ARU503" s="1"/>
      <c r="ARV503" s="1"/>
      <c r="ARW503" s="1"/>
      <c r="ARX503" s="1"/>
      <c r="ARY503" s="1"/>
      <c r="ARZ503" s="1"/>
      <c r="ASA503" s="1"/>
      <c r="ASB503" s="1"/>
      <c r="ASC503" s="1"/>
      <c r="ASD503" s="1"/>
      <c r="ASE503" s="1"/>
      <c r="ASF503" s="1"/>
      <c r="ASG503" s="1"/>
      <c r="ASH503" s="1"/>
      <c r="ASI503" s="1"/>
      <c r="ASJ503" s="1"/>
      <c r="ASK503" s="1"/>
      <c r="ASL503" s="1"/>
      <c r="ASM503" s="1"/>
      <c r="ASN503" s="1"/>
      <c r="ASO503" s="1"/>
      <c r="ASP503" s="1"/>
      <c r="ASQ503" s="1"/>
      <c r="ASR503" s="1"/>
      <c r="ASS503" s="1"/>
      <c r="AST503" s="1"/>
      <c r="ASU503" s="1"/>
      <c r="ASV503" s="1"/>
      <c r="ASW503" s="1"/>
      <c r="ASX503" s="1"/>
      <c r="ASY503" s="1"/>
      <c r="ASZ503" s="1"/>
      <c r="ATA503" s="1"/>
      <c r="ATB503" s="1"/>
      <c r="ATC503" s="1"/>
      <c r="ATD503" s="1"/>
      <c r="ATE503" s="1"/>
      <c r="ATF503" s="1"/>
      <c r="ATG503" s="1"/>
      <c r="ATH503" s="1"/>
      <c r="ATI503" s="1"/>
      <c r="ATJ503" s="1"/>
      <c r="ATK503" s="1"/>
      <c r="ATL503" s="1"/>
      <c r="ATM503" s="1"/>
      <c r="ATN503" s="1"/>
      <c r="ATO503" s="1"/>
      <c r="ATP503" s="1"/>
      <c r="ATQ503" s="1"/>
      <c r="ATR503" s="1"/>
      <c r="ATS503" s="1"/>
      <c r="ATT503" s="1"/>
      <c r="ATU503" s="1"/>
      <c r="ATV503" s="1"/>
      <c r="ATW503" s="1"/>
      <c r="ATX503" s="1"/>
      <c r="ATY503" s="1"/>
      <c r="ATZ503" s="1"/>
      <c r="AUA503" s="1"/>
      <c r="AUB503" s="1"/>
      <c r="AUC503" s="1"/>
      <c r="AUD503" s="1"/>
      <c r="AUE503" s="1"/>
      <c r="AUF503" s="1"/>
      <c r="AUG503" s="1"/>
      <c r="AUH503" s="1"/>
      <c r="AUI503" s="1"/>
      <c r="AUJ503" s="1"/>
      <c r="AUK503" s="1"/>
      <c r="AUL503" s="1"/>
      <c r="AUM503" s="1"/>
      <c r="AUN503" s="1"/>
      <c r="AUO503" s="1"/>
      <c r="AUP503" s="1"/>
      <c r="AUQ503" s="1"/>
      <c r="AUR503" s="1"/>
      <c r="AUS503" s="1"/>
      <c r="AUT503" s="1"/>
      <c r="AUU503" s="1"/>
      <c r="AUV503" s="1"/>
      <c r="AUW503" s="1"/>
      <c r="AUX503" s="1"/>
      <c r="AUY503" s="1"/>
      <c r="AUZ503" s="1"/>
      <c r="AVA503" s="1"/>
      <c r="AVB503" s="1"/>
      <c r="AVC503" s="1"/>
      <c r="AVD503" s="1"/>
      <c r="AVE503" s="1"/>
      <c r="AVF503" s="1"/>
      <c r="AVG503" s="1"/>
      <c r="AVH503" s="1"/>
      <c r="AVI503" s="1"/>
      <c r="AVJ503" s="1"/>
      <c r="AVK503" s="1"/>
      <c r="AVL503" s="1"/>
      <c r="AVM503" s="1"/>
      <c r="AVN503" s="1"/>
      <c r="AVO503" s="1"/>
      <c r="AVP503" s="1"/>
      <c r="AVQ503" s="1"/>
      <c r="AVR503" s="1"/>
      <c r="AVS503" s="1"/>
      <c r="AVT503" s="1"/>
      <c r="AVU503" s="1"/>
      <c r="AVV503" s="1"/>
      <c r="AVW503" s="1"/>
      <c r="AVX503" s="1"/>
      <c r="AVY503" s="1"/>
      <c r="AVZ503" s="1"/>
      <c r="AWA503" s="1"/>
      <c r="AWB503" s="1"/>
      <c r="AWC503" s="1"/>
      <c r="AWD503" s="1"/>
      <c r="AWE503" s="1"/>
      <c r="AWF503" s="1"/>
      <c r="AWG503" s="1"/>
      <c r="AWH503" s="1"/>
      <c r="AWI503" s="1"/>
      <c r="AWJ503" s="1"/>
      <c r="AWK503" s="1"/>
      <c r="AWL503" s="1"/>
      <c r="AWM503" s="1"/>
      <c r="AWN503" s="1"/>
      <c r="AWO503" s="1"/>
      <c r="AWP503" s="1"/>
      <c r="AWQ503" s="1"/>
      <c r="AWR503" s="1"/>
      <c r="AWS503" s="1"/>
      <c r="AWT503" s="1"/>
      <c r="AWU503" s="1"/>
      <c r="AWV503" s="1"/>
      <c r="AWW503" s="1"/>
      <c r="AWX503" s="1"/>
      <c r="AWY503" s="1"/>
      <c r="AWZ503" s="1"/>
      <c r="AXA503" s="1"/>
      <c r="AXB503" s="1"/>
      <c r="AXC503" s="1"/>
      <c r="AXD503" s="1"/>
      <c r="AXE503" s="1"/>
      <c r="AXF503" s="1"/>
      <c r="AXG503" s="1"/>
      <c r="AXH503" s="1"/>
      <c r="AXI503" s="1"/>
      <c r="AXJ503" s="1"/>
      <c r="AXK503" s="1"/>
      <c r="AXL503" s="1"/>
      <c r="AXM503" s="1"/>
      <c r="AXN503" s="1"/>
      <c r="AXO503" s="1"/>
      <c r="AXP503" s="1"/>
      <c r="AXQ503" s="1"/>
      <c r="AXR503" s="1"/>
      <c r="AXS503" s="1"/>
      <c r="AXT503" s="1"/>
      <c r="AXU503" s="1"/>
      <c r="AXV503" s="1"/>
      <c r="AXW503" s="1"/>
      <c r="AXX503" s="1"/>
      <c r="AXY503" s="1"/>
      <c r="AXZ503" s="1"/>
      <c r="AYA503" s="1"/>
      <c r="AYB503" s="1"/>
      <c r="AYC503" s="1"/>
      <c r="AYD503" s="1"/>
      <c r="AYE503" s="1"/>
      <c r="AYF503" s="1"/>
      <c r="AYG503" s="1"/>
      <c r="AYH503" s="1"/>
      <c r="AYI503" s="1"/>
      <c r="AYJ503" s="1"/>
      <c r="AYK503" s="1"/>
      <c r="AYL503" s="1"/>
      <c r="AYM503" s="1"/>
      <c r="AYN503" s="1"/>
      <c r="AYO503" s="1"/>
      <c r="AYP503" s="1"/>
      <c r="AYQ503" s="1"/>
      <c r="AYR503" s="1"/>
      <c r="AYS503" s="1"/>
      <c r="AYT503" s="1"/>
      <c r="AYU503" s="1"/>
      <c r="AYV503" s="1"/>
      <c r="AYW503" s="1"/>
      <c r="AYX503" s="1"/>
      <c r="AYY503" s="1"/>
      <c r="AYZ503" s="1"/>
      <c r="AZA503" s="1"/>
      <c r="AZB503" s="1"/>
      <c r="AZC503" s="1"/>
      <c r="AZD503" s="1"/>
      <c r="AZE503" s="1"/>
      <c r="AZF503" s="1"/>
      <c r="AZG503" s="1"/>
      <c r="AZH503" s="1"/>
      <c r="AZI503" s="1"/>
      <c r="AZJ503" s="1"/>
      <c r="AZK503" s="1"/>
      <c r="AZL503" s="1"/>
      <c r="AZM503" s="1"/>
      <c r="AZN503" s="1"/>
      <c r="AZO503" s="1"/>
      <c r="AZP503" s="1"/>
      <c r="AZQ503" s="1"/>
      <c r="AZR503" s="1"/>
      <c r="AZS503" s="1"/>
      <c r="AZT503" s="1"/>
      <c r="AZU503" s="1"/>
      <c r="AZV503" s="1"/>
      <c r="AZW503" s="1"/>
      <c r="AZX503" s="1"/>
      <c r="AZY503" s="1"/>
      <c r="AZZ503" s="1"/>
      <c r="BAA503" s="1"/>
      <c r="BAB503" s="1"/>
      <c r="BAC503" s="1"/>
      <c r="BAD503" s="1"/>
      <c r="BAE503" s="1"/>
      <c r="BAF503" s="1"/>
      <c r="BAG503" s="1"/>
      <c r="BAH503" s="1"/>
      <c r="BAI503" s="1"/>
      <c r="BAJ503" s="1"/>
      <c r="BAK503" s="1"/>
      <c r="BAL503" s="1"/>
      <c r="BAM503" s="1"/>
      <c r="BAN503" s="1"/>
      <c r="BAO503" s="1"/>
      <c r="BAP503" s="1"/>
      <c r="BAQ503" s="1"/>
      <c r="BAR503" s="1"/>
      <c r="BAS503" s="1"/>
      <c r="BAT503" s="1"/>
      <c r="BAU503" s="1"/>
      <c r="BAV503" s="1"/>
      <c r="BAW503" s="1"/>
      <c r="BAX503" s="1"/>
      <c r="BAY503" s="1"/>
      <c r="BAZ503" s="1"/>
      <c r="BBA503" s="1"/>
      <c r="BBB503" s="1"/>
      <c r="BBC503" s="1"/>
      <c r="BBD503" s="1"/>
      <c r="BBE503" s="1"/>
      <c r="BBF503" s="1"/>
      <c r="BBG503" s="1"/>
      <c r="BBH503" s="1"/>
      <c r="BBI503" s="1"/>
      <c r="BBJ503" s="1"/>
      <c r="BBK503" s="1"/>
      <c r="BBL503" s="1"/>
      <c r="BBM503" s="1"/>
      <c r="BBN503" s="1"/>
      <c r="BBO503" s="1"/>
      <c r="BBP503" s="1"/>
      <c r="BBQ503" s="1"/>
      <c r="BBR503" s="1"/>
      <c r="BBS503" s="1"/>
      <c r="BBT503" s="1"/>
      <c r="BBU503" s="1"/>
      <c r="BBV503" s="1"/>
      <c r="BBW503" s="1"/>
      <c r="BBX503" s="1"/>
      <c r="BBY503" s="1"/>
      <c r="BBZ503" s="1"/>
      <c r="BCA503" s="1"/>
      <c r="BCB503" s="1"/>
      <c r="BCC503" s="1"/>
      <c r="BCD503" s="1"/>
      <c r="BCE503" s="1"/>
      <c r="BCF503" s="1"/>
      <c r="BCG503" s="1"/>
      <c r="BCH503" s="1"/>
      <c r="BCI503" s="1"/>
      <c r="BCJ503" s="1"/>
      <c r="BCK503" s="1"/>
      <c r="BCL503" s="1"/>
      <c r="BCM503" s="1"/>
      <c r="BCN503" s="1"/>
      <c r="BCO503" s="1"/>
      <c r="BCP503" s="1"/>
      <c r="BCQ503" s="1"/>
      <c r="BCR503" s="1"/>
      <c r="BCS503" s="1"/>
      <c r="BCT503" s="1"/>
      <c r="BCU503" s="1"/>
      <c r="BCV503" s="1"/>
      <c r="BCW503" s="1"/>
      <c r="BCX503" s="1"/>
      <c r="BCY503" s="1"/>
      <c r="BCZ503" s="1"/>
      <c r="BDA503" s="1"/>
      <c r="BDB503" s="1"/>
      <c r="BDC503" s="1"/>
      <c r="BDD503" s="1"/>
      <c r="BDE503" s="1"/>
      <c r="BDF503" s="1"/>
      <c r="BDG503" s="1"/>
      <c r="BDH503" s="1"/>
      <c r="BDI503" s="1"/>
      <c r="BDJ503" s="1"/>
      <c r="BDK503" s="1"/>
      <c r="BDL503" s="1"/>
      <c r="BDM503" s="1"/>
      <c r="BDN503" s="1"/>
      <c r="BDO503" s="1"/>
      <c r="BDP503" s="1"/>
      <c r="BDQ503" s="1"/>
      <c r="BDR503" s="1"/>
      <c r="BDS503" s="1"/>
      <c r="BDT503" s="1"/>
      <c r="BDU503" s="1"/>
      <c r="BDV503" s="1"/>
      <c r="BDW503" s="1"/>
      <c r="BDX503" s="1"/>
      <c r="BDY503" s="1"/>
      <c r="BDZ503" s="1"/>
      <c r="BEA503" s="1"/>
      <c r="BEB503" s="1"/>
      <c r="BEC503" s="1"/>
      <c r="BED503" s="1"/>
      <c r="BEE503" s="1"/>
      <c r="BEF503" s="1"/>
      <c r="BEG503" s="1"/>
      <c r="BEH503" s="1"/>
      <c r="BEI503" s="1"/>
      <c r="BEJ503" s="1"/>
      <c r="BEK503" s="1"/>
      <c r="BEL503" s="1"/>
      <c r="BEM503" s="1"/>
      <c r="BEN503" s="1"/>
      <c r="BEO503" s="1"/>
      <c r="BEP503" s="1"/>
      <c r="BEQ503" s="1"/>
      <c r="BER503" s="1"/>
      <c r="BES503" s="1"/>
      <c r="BET503" s="1"/>
      <c r="BEU503" s="1"/>
      <c r="BEV503" s="1"/>
      <c r="BEW503" s="1"/>
      <c r="BEX503" s="1"/>
      <c r="BEY503" s="1"/>
      <c r="BEZ503" s="1"/>
      <c r="BFA503" s="1"/>
      <c r="BFB503" s="1"/>
      <c r="BFC503" s="1"/>
      <c r="BFD503" s="1"/>
      <c r="BFE503" s="1"/>
      <c r="BFF503" s="1"/>
      <c r="BFG503" s="1"/>
      <c r="BFH503" s="1"/>
      <c r="BFI503" s="1"/>
      <c r="BFJ503" s="1"/>
      <c r="BFK503" s="1"/>
      <c r="BFL503" s="1"/>
      <c r="BFM503" s="1"/>
      <c r="BFN503" s="1"/>
      <c r="BFO503" s="1"/>
      <c r="BFP503" s="1"/>
      <c r="BFQ503" s="1"/>
      <c r="BFR503" s="1"/>
      <c r="BFS503" s="1"/>
      <c r="BFT503" s="1"/>
      <c r="BFU503" s="1"/>
      <c r="BFV503" s="1"/>
      <c r="BFW503" s="1"/>
      <c r="BFX503" s="1"/>
      <c r="BFY503" s="1"/>
      <c r="BFZ503" s="1"/>
      <c r="BGA503" s="1"/>
      <c r="BGB503" s="1"/>
      <c r="BGC503" s="1"/>
      <c r="BGD503" s="1"/>
      <c r="BGE503" s="1"/>
      <c r="BGF503" s="1"/>
      <c r="BGG503" s="1"/>
      <c r="BGH503" s="1"/>
      <c r="BGI503" s="1"/>
      <c r="BGJ503" s="1"/>
      <c r="BGK503" s="1"/>
      <c r="BGL503" s="1"/>
      <c r="BGM503" s="1"/>
      <c r="BGN503" s="1"/>
      <c r="BGO503" s="1"/>
      <c r="BGP503" s="1"/>
      <c r="BGQ503" s="1"/>
      <c r="BGR503" s="1"/>
      <c r="BGS503" s="1"/>
      <c r="BGT503" s="1"/>
      <c r="BGU503" s="1"/>
      <c r="BGV503" s="1"/>
      <c r="BGW503" s="1"/>
      <c r="BGX503" s="1"/>
      <c r="BGY503" s="1"/>
      <c r="BGZ503" s="1"/>
      <c r="BHA503" s="1"/>
      <c r="BHB503" s="1"/>
      <c r="BHC503" s="1"/>
      <c r="BHD503" s="1"/>
      <c r="BHE503" s="1"/>
      <c r="BHF503" s="1"/>
      <c r="BHG503" s="1"/>
      <c r="BHH503" s="1"/>
      <c r="BHI503" s="1"/>
      <c r="BHJ503" s="1"/>
      <c r="BHK503" s="1"/>
      <c r="BHL503" s="1"/>
      <c r="BHM503" s="1"/>
      <c r="BHN503" s="1"/>
      <c r="BHO503" s="1"/>
      <c r="BHP503" s="1"/>
      <c r="BHQ503" s="1"/>
      <c r="BHR503" s="1"/>
      <c r="BHS503" s="1"/>
      <c r="BHT503" s="1"/>
      <c r="BHU503" s="1"/>
      <c r="BHV503" s="1"/>
      <c r="BHW503" s="1"/>
      <c r="BHX503" s="1"/>
      <c r="BHY503" s="1"/>
      <c r="BHZ503" s="1"/>
      <c r="BIA503" s="1"/>
      <c r="BIB503" s="1"/>
      <c r="BIC503" s="1"/>
      <c r="BID503" s="1"/>
      <c r="BIE503" s="1"/>
      <c r="BIF503" s="1"/>
      <c r="BIG503" s="1"/>
      <c r="BIH503" s="1"/>
      <c r="BII503" s="1"/>
      <c r="BIJ503" s="1"/>
      <c r="BIK503" s="1"/>
      <c r="BIL503" s="1"/>
      <c r="BIM503" s="1"/>
      <c r="BIN503" s="1"/>
      <c r="BIO503" s="1"/>
      <c r="BIP503" s="1"/>
      <c r="BIQ503" s="1"/>
      <c r="BIR503" s="1"/>
      <c r="BIS503" s="1"/>
      <c r="BIT503" s="1"/>
      <c r="BIU503" s="1"/>
      <c r="BIV503" s="1"/>
      <c r="BIW503" s="1"/>
      <c r="BIX503" s="1"/>
      <c r="BIY503" s="1"/>
      <c r="BIZ503" s="1"/>
      <c r="BJA503" s="1"/>
      <c r="BJB503" s="1"/>
      <c r="BJC503" s="1"/>
      <c r="BJD503" s="1"/>
      <c r="BJE503" s="1"/>
      <c r="BJF503" s="1"/>
      <c r="BJG503" s="1"/>
      <c r="BJH503" s="1"/>
      <c r="BJI503" s="1"/>
      <c r="BJJ503" s="1"/>
      <c r="BJK503" s="1"/>
      <c r="BJL503" s="1"/>
      <c r="BJM503" s="1"/>
      <c r="BJN503" s="1"/>
      <c r="BJO503" s="1"/>
      <c r="BJP503" s="1"/>
      <c r="BJQ503" s="1"/>
      <c r="BJR503" s="1"/>
      <c r="BJS503" s="1"/>
      <c r="BJT503" s="1"/>
      <c r="BJU503" s="1"/>
      <c r="BJV503" s="1"/>
      <c r="BJW503" s="1"/>
      <c r="BJX503" s="1"/>
      <c r="BJY503" s="1"/>
      <c r="BJZ503" s="1"/>
      <c r="BKA503" s="1"/>
      <c r="BKB503" s="1"/>
      <c r="BKC503" s="1"/>
      <c r="BKD503" s="1"/>
      <c r="BKE503" s="1"/>
      <c r="BKF503" s="1"/>
      <c r="BKG503" s="1"/>
      <c r="BKH503" s="1"/>
      <c r="BKI503" s="1"/>
      <c r="BKJ503" s="1"/>
      <c r="BKK503" s="1"/>
      <c r="BKL503" s="1"/>
      <c r="BKM503" s="1"/>
      <c r="BKN503" s="1"/>
      <c r="BKO503" s="1"/>
      <c r="BKP503" s="1"/>
      <c r="BKQ503" s="1"/>
      <c r="BKR503" s="1"/>
      <c r="BKS503" s="1"/>
      <c r="BKT503" s="1"/>
      <c r="BKU503" s="1"/>
      <c r="BKV503" s="1"/>
      <c r="BKW503" s="1"/>
      <c r="BKX503" s="1"/>
      <c r="BKY503" s="1"/>
      <c r="BKZ503" s="1"/>
      <c r="BLA503" s="1"/>
      <c r="BLB503" s="1"/>
      <c r="BLC503" s="1"/>
      <c r="BLD503" s="1"/>
      <c r="BLE503" s="1"/>
      <c r="BLF503" s="1"/>
      <c r="BLG503" s="1"/>
      <c r="BLH503" s="1"/>
      <c r="BLI503" s="1"/>
      <c r="BLJ503" s="1"/>
      <c r="BLK503" s="1"/>
      <c r="BLL503" s="1"/>
      <c r="BLM503" s="1"/>
      <c r="BLN503" s="1"/>
      <c r="BLO503" s="1"/>
      <c r="BLP503" s="1"/>
      <c r="BLQ503" s="1"/>
      <c r="BLR503" s="1"/>
      <c r="BLS503" s="1"/>
      <c r="BLT503" s="1"/>
      <c r="BLU503" s="1"/>
      <c r="BLV503" s="1"/>
      <c r="BLW503" s="1"/>
      <c r="BLX503" s="1"/>
      <c r="BLY503" s="1"/>
      <c r="BLZ503" s="1"/>
      <c r="BMA503" s="1"/>
      <c r="BMB503" s="1"/>
      <c r="BMC503" s="1"/>
      <c r="BMD503" s="1"/>
      <c r="BME503" s="1"/>
      <c r="BMF503" s="1"/>
      <c r="BMG503" s="1"/>
      <c r="BMH503" s="1"/>
      <c r="BMI503" s="1"/>
      <c r="BMJ503" s="1"/>
      <c r="BMK503" s="1"/>
      <c r="BML503" s="1"/>
      <c r="BMM503" s="1"/>
      <c r="BMN503" s="1"/>
      <c r="BMO503" s="1"/>
      <c r="BMP503" s="1"/>
      <c r="BMQ503" s="1"/>
      <c r="BMR503" s="1"/>
      <c r="BMS503" s="1"/>
      <c r="BMT503" s="1"/>
      <c r="BMU503" s="1"/>
      <c r="BMV503" s="1"/>
      <c r="BMW503" s="1"/>
      <c r="BMX503" s="1"/>
      <c r="BMY503" s="1"/>
      <c r="BMZ503" s="1"/>
      <c r="BNA503" s="1"/>
      <c r="BNB503" s="1"/>
      <c r="BNC503" s="1"/>
      <c r="BND503" s="1"/>
      <c r="BNE503" s="1"/>
      <c r="BNF503" s="1"/>
      <c r="BNG503" s="1"/>
      <c r="BNH503" s="1"/>
      <c r="BNI503" s="1"/>
      <c r="BNJ503" s="1"/>
      <c r="BNK503" s="1"/>
      <c r="BNL503" s="1"/>
      <c r="BNM503" s="1"/>
      <c r="BNN503" s="1"/>
      <c r="BNO503" s="1"/>
      <c r="BNP503" s="1"/>
      <c r="BNQ503" s="1"/>
      <c r="BNR503" s="1"/>
      <c r="BNS503" s="1"/>
      <c r="BNT503" s="1"/>
      <c r="BNU503" s="1"/>
      <c r="BNV503" s="1"/>
      <c r="BNW503" s="1"/>
      <c r="BNX503" s="1"/>
      <c r="BNY503" s="1"/>
      <c r="BNZ503" s="1"/>
      <c r="BOA503" s="1"/>
      <c r="BOB503" s="1"/>
      <c r="BOC503" s="1"/>
      <c r="BOD503" s="1"/>
      <c r="BOE503" s="1"/>
      <c r="BOF503" s="1"/>
      <c r="BOG503" s="1"/>
      <c r="BOH503" s="1"/>
      <c r="BOI503" s="1"/>
      <c r="BOJ503" s="1"/>
      <c r="BOK503" s="1"/>
      <c r="BOL503" s="1"/>
      <c r="BOM503" s="1"/>
      <c r="BON503" s="1"/>
      <c r="BOO503" s="1"/>
      <c r="BOP503" s="1"/>
      <c r="BOQ503" s="1"/>
      <c r="BOR503" s="1"/>
      <c r="BOS503" s="1"/>
      <c r="BOT503" s="1"/>
      <c r="BOU503" s="1"/>
      <c r="BOV503" s="1"/>
      <c r="BOW503" s="1"/>
      <c r="BOX503" s="1"/>
      <c r="BOY503" s="1"/>
      <c r="BOZ503" s="1"/>
      <c r="BPA503" s="1"/>
      <c r="BPB503" s="1"/>
      <c r="BPC503" s="1"/>
      <c r="BPD503" s="1"/>
      <c r="BPE503" s="1"/>
      <c r="BPF503" s="1"/>
      <c r="BPG503" s="1"/>
      <c r="BPH503" s="1"/>
      <c r="BPI503" s="1"/>
      <c r="BPJ503" s="1"/>
      <c r="BPK503" s="1"/>
      <c r="BPL503" s="1"/>
      <c r="BPM503" s="1"/>
      <c r="BPN503" s="1"/>
      <c r="BPO503" s="1"/>
      <c r="BPP503" s="1"/>
      <c r="BPQ503" s="1"/>
      <c r="BPR503" s="1"/>
      <c r="BPS503" s="1"/>
      <c r="BPT503" s="1"/>
      <c r="BPU503" s="1"/>
      <c r="BPV503" s="1"/>
      <c r="BPW503" s="1"/>
      <c r="BPX503" s="1"/>
      <c r="BPY503" s="1"/>
      <c r="BPZ503" s="1"/>
      <c r="BQA503" s="1"/>
      <c r="BQB503" s="1"/>
      <c r="BQC503" s="1"/>
      <c r="BQD503" s="1"/>
      <c r="BQE503" s="1"/>
      <c r="BQF503" s="1"/>
      <c r="BQG503" s="1"/>
      <c r="BQH503" s="1"/>
      <c r="BQI503" s="1"/>
      <c r="BQJ503" s="1"/>
      <c r="BQK503" s="1"/>
      <c r="BQL503" s="1"/>
      <c r="BQM503" s="1"/>
      <c r="BQN503" s="1"/>
      <c r="BQO503" s="1"/>
      <c r="BQP503" s="1"/>
      <c r="BQQ503" s="1"/>
      <c r="BQR503" s="1"/>
      <c r="BQS503" s="1"/>
      <c r="BQT503" s="1"/>
      <c r="BQU503" s="1"/>
      <c r="BQV503" s="1"/>
      <c r="BQW503" s="1"/>
      <c r="BQX503" s="1"/>
      <c r="BQY503" s="1"/>
      <c r="BQZ503" s="1"/>
      <c r="BRA503" s="1"/>
      <c r="BRB503" s="1"/>
      <c r="BRC503" s="1"/>
      <c r="BRD503" s="1"/>
      <c r="BRE503" s="1"/>
      <c r="BRF503" s="1"/>
      <c r="BRG503" s="1"/>
      <c r="BRH503" s="1"/>
      <c r="BRI503" s="1"/>
      <c r="BRJ503" s="1"/>
      <c r="BRK503" s="1"/>
      <c r="BRL503" s="1"/>
      <c r="BRM503" s="1"/>
      <c r="BRN503" s="1"/>
      <c r="BRO503" s="1"/>
      <c r="BRP503" s="1"/>
      <c r="BRQ503" s="1"/>
      <c r="BRR503" s="1"/>
      <c r="BRS503" s="1"/>
      <c r="BRT503" s="1"/>
      <c r="BRU503" s="1"/>
      <c r="BRV503" s="1"/>
      <c r="BRW503" s="1"/>
      <c r="BRX503" s="1"/>
      <c r="BRY503" s="1"/>
      <c r="BRZ503" s="1"/>
      <c r="BSA503" s="1"/>
      <c r="BSB503" s="1"/>
      <c r="BSC503" s="1"/>
      <c r="BSD503" s="1"/>
      <c r="BSE503" s="1"/>
      <c r="BSF503" s="1"/>
      <c r="BSG503" s="1"/>
      <c r="BSH503" s="1"/>
      <c r="BSI503" s="1"/>
      <c r="BSJ503" s="1"/>
      <c r="BSK503" s="1"/>
      <c r="BSL503" s="1"/>
      <c r="BSM503" s="1"/>
      <c r="BSN503" s="1"/>
      <c r="BSO503" s="1"/>
      <c r="BSP503" s="1"/>
      <c r="BSQ503" s="1"/>
      <c r="BSR503" s="1"/>
      <c r="BSS503" s="1"/>
      <c r="BST503" s="1"/>
      <c r="BSU503" s="1"/>
      <c r="BSV503" s="1"/>
      <c r="BSW503" s="1"/>
      <c r="BSX503" s="1"/>
      <c r="BSY503" s="1"/>
      <c r="BSZ503" s="1"/>
      <c r="BTA503" s="1"/>
      <c r="BTB503" s="1"/>
      <c r="BTC503" s="1"/>
      <c r="BTD503" s="1"/>
      <c r="BTE503" s="1"/>
      <c r="BTF503" s="1"/>
      <c r="BTG503" s="1"/>
      <c r="BTH503" s="1"/>
      <c r="BTI503" s="1"/>
      <c r="BTJ503" s="1"/>
      <c r="BTK503" s="1"/>
      <c r="BTL503" s="1"/>
      <c r="BTM503" s="1"/>
      <c r="BTN503" s="1"/>
      <c r="BTO503" s="1"/>
      <c r="BTP503" s="1"/>
      <c r="BTQ503" s="1"/>
      <c r="BTR503" s="1"/>
      <c r="BTS503" s="1"/>
      <c r="BTT503" s="1"/>
      <c r="BTU503" s="1"/>
      <c r="BTV503" s="1"/>
      <c r="BTW503" s="1"/>
      <c r="BTX503" s="1"/>
      <c r="BTY503" s="1"/>
      <c r="BTZ503" s="1"/>
      <c r="BUA503" s="1"/>
      <c r="BUB503" s="1"/>
      <c r="BUC503" s="1"/>
      <c r="BUD503" s="1"/>
      <c r="BUE503" s="1"/>
      <c r="BUF503" s="1"/>
      <c r="BUG503" s="1"/>
      <c r="BUH503" s="1"/>
      <c r="BUI503" s="1"/>
      <c r="BUJ503" s="1"/>
      <c r="BUK503" s="1"/>
      <c r="BUL503" s="1"/>
      <c r="BUM503" s="1"/>
      <c r="BUN503" s="1"/>
      <c r="BUO503" s="1"/>
      <c r="BUP503" s="1"/>
      <c r="BUQ503" s="1"/>
      <c r="BUR503" s="1"/>
      <c r="BUS503" s="1"/>
      <c r="BUT503" s="1"/>
      <c r="BUU503" s="1"/>
      <c r="BUV503" s="1"/>
      <c r="BUW503" s="1"/>
      <c r="BUX503" s="1"/>
      <c r="BUY503" s="1"/>
      <c r="BUZ503" s="1"/>
      <c r="BVA503" s="1"/>
      <c r="BVB503" s="1"/>
      <c r="BVC503" s="1"/>
      <c r="BVD503" s="1"/>
      <c r="BVE503" s="1"/>
      <c r="BVF503" s="1"/>
      <c r="BVG503" s="1"/>
      <c r="BVH503" s="1"/>
      <c r="BVI503" s="1"/>
      <c r="BVJ503" s="1"/>
      <c r="BVK503" s="1"/>
      <c r="BVL503" s="1"/>
      <c r="BVM503" s="1"/>
      <c r="BVN503" s="1"/>
      <c r="BVO503" s="1"/>
      <c r="BVP503" s="1"/>
      <c r="BVQ503" s="1"/>
      <c r="BVR503" s="1"/>
      <c r="BVS503" s="1"/>
      <c r="BVT503" s="1"/>
      <c r="BVU503" s="1"/>
      <c r="BVV503" s="1"/>
      <c r="BVW503" s="1"/>
      <c r="BVX503" s="1"/>
      <c r="BVY503" s="1"/>
      <c r="BVZ503" s="1"/>
      <c r="BWA503" s="1"/>
      <c r="BWB503" s="1"/>
      <c r="BWC503" s="1"/>
      <c r="BWD503" s="1"/>
      <c r="BWE503" s="1"/>
      <c r="BWF503" s="1"/>
      <c r="BWG503" s="1"/>
      <c r="BWH503" s="1"/>
      <c r="BWI503" s="1"/>
      <c r="BWJ503" s="1"/>
      <c r="BWK503" s="1"/>
      <c r="BWL503" s="1"/>
      <c r="BWM503" s="1"/>
      <c r="BWN503" s="1"/>
      <c r="BWO503" s="1"/>
      <c r="BWP503" s="1"/>
      <c r="BWQ503" s="1"/>
      <c r="BWR503" s="1"/>
      <c r="BWS503" s="1"/>
      <c r="BWT503" s="1"/>
      <c r="BWU503" s="1"/>
      <c r="BWV503" s="1"/>
      <c r="BWW503" s="1"/>
      <c r="BWX503" s="1"/>
      <c r="BWY503" s="1"/>
      <c r="BWZ503" s="1"/>
      <c r="BXA503" s="1"/>
      <c r="BXB503" s="1"/>
      <c r="BXC503" s="1"/>
      <c r="BXD503" s="1"/>
      <c r="BXE503" s="1"/>
      <c r="BXF503" s="1"/>
      <c r="BXG503" s="1"/>
      <c r="BXH503" s="1"/>
      <c r="BXI503" s="1"/>
      <c r="BXJ503" s="1"/>
      <c r="BXK503" s="1"/>
      <c r="BXL503" s="1"/>
      <c r="BXM503" s="1"/>
      <c r="BXN503" s="1"/>
      <c r="BXO503" s="1"/>
      <c r="BXP503" s="1"/>
      <c r="BXQ503" s="1"/>
      <c r="BXR503" s="1"/>
      <c r="BXS503" s="1"/>
      <c r="BXT503" s="1"/>
      <c r="BXU503" s="1"/>
      <c r="BXV503" s="1"/>
      <c r="BXW503" s="1"/>
      <c r="BXX503" s="1"/>
      <c r="BXY503" s="1"/>
      <c r="BXZ503" s="1"/>
      <c r="BYA503" s="1"/>
      <c r="BYB503" s="1"/>
      <c r="BYC503" s="1"/>
      <c r="BYD503" s="1"/>
      <c r="BYE503" s="1"/>
      <c r="BYF503" s="1"/>
      <c r="BYG503" s="1"/>
      <c r="BYH503" s="1"/>
      <c r="BYI503" s="1"/>
      <c r="BYJ503" s="1"/>
      <c r="BYK503" s="1"/>
      <c r="BYL503" s="1"/>
      <c r="BYM503" s="1"/>
      <c r="BYN503" s="1"/>
      <c r="BYO503" s="1"/>
      <c r="BYP503" s="1"/>
      <c r="BYQ503" s="1"/>
      <c r="BYR503" s="1"/>
      <c r="BYS503" s="1"/>
      <c r="BYT503" s="1"/>
      <c r="BYU503" s="1"/>
      <c r="BYV503" s="1"/>
      <c r="BYW503" s="1"/>
      <c r="BYX503" s="1"/>
      <c r="BYY503" s="1"/>
      <c r="BYZ503" s="1"/>
      <c r="BZA503" s="1"/>
      <c r="BZB503" s="1"/>
      <c r="BZC503" s="1"/>
      <c r="BZD503" s="1"/>
      <c r="BZE503" s="1"/>
      <c r="BZF503" s="1"/>
      <c r="BZG503" s="1"/>
      <c r="BZH503" s="1"/>
      <c r="BZI503" s="1"/>
      <c r="BZJ503" s="1"/>
      <c r="BZK503" s="1"/>
      <c r="BZL503" s="1"/>
      <c r="BZM503" s="1"/>
      <c r="BZN503" s="1"/>
      <c r="BZO503" s="1"/>
      <c r="BZP503" s="1"/>
      <c r="BZQ503" s="1"/>
      <c r="BZR503" s="1"/>
      <c r="BZS503" s="1"/>
      <c r="BZT503" s="1"/>
      <c r="BZU503" s="1"/>
      <c r="BZV503" s="1"/>
      <c r="BZW503" s="1"/>
      <c r="BZX503" s="1"/>
      <c r="BZY503" s="1"/>
      <c r="BZZ503" s="1"/>
      <c r="CAA503" s="1"/>
      <c r="CAB503" s="1"/>
      <c r="CAC503" s="1"/>
      <c r="CAD503" s="1"/>
      <c r="CAE503" s="1"/>
      <c r="CAF503" s="1"/>
      <c r="CAG503" s="1"/>
      <c r="CAH503" s="1"/>
      <c r="CAI503" s="1"/>
      <c r="CAJ503" s="1"/>
      <c r="CAK503" s="1"/>
      <c r="CAL503" s="1"/>
      <c r="CAM503" s="1"/>
      <c r="CAN503" s="1"/>
      <c r="CAO503" s="1"/>
      <c r="CAP503" s="1"/>
      <c r="CAQ503" s="1"/>
      <c r="CAR503" s="1"/>
      <c r="CAS503" s="1"/>
      <c r="CAT503" s="1"/>
      <c r="CAU503" s="1"/>
      <c r="CAV503" s="1"/>
      <c r="CAW503" s="1"/>
      <c r="CAX503" s="1"/>
      <c r="CAY503" s="1"/>
      <c r="CAZ503" s="1"/>
      <c r="CBA503" s="1"/>
      <c r="CBB503" s="1"/>
      <c r="CBC503" s="1"/>
      <c r="CBD503" s="1"/>
      <c r="CBE503" s="1"/>
      <c r="CBF503" s="1"/>
      <c r="CBG503" s="1"/>
      <c r="CBH503" s="1"/>
      <c r="CBI503" s="1"/>
      <c r="CBJ503" s="1"/>
      <c r="CBK503" s="1"/>
      <c r="CBL503" s="1"/>
      <c r="CBM503" s="1"/>
      <c r="CBN503" s="1"/>
      <c r="CBO503" s="1"/>
      <c r="CBP503" s="1"/>
      <c r="CBQ503" s="1"/>
      <c r="CBR503" s="1"/>
      <c r="CBS503" s="1"/>
      <c r="CBT503" s="1"/>
      <c r="CBU503" s="1"/>
      <c r="CBV503" s="1"/>
      <c r="CBW503" s="1"/>
      <c r="CBX503" s="1"/>
      <c r="CBY503" s="1"/>
      <c r="CBZ503" s="1"/>
      <c r="CCA503" s="1"/>
      <c r="CCB503" s="1"/>
      <c r="CCC503" s="1"/>
      <c r="CCD503" s="1"/>
      <c r="CCE503" s="1"/>
      <c r="CCF503" s="1"/>
      <c r="CCG503" s="1"/>
      <c r="CCH503" s="1"/>
      <c r="CCI503" s="1"/>
      <c r="CCJ503" s="1"/>
      <c r="CCK503" s="1"/>
      <c r="CCL503" s="1"/>
      <c r="CCM503" s="1"/>
      <c r="CCN503" s="1"/>
      <c r="CCO503" s="1"/>
      <c r="CCP503" s="1"/>
      <c r="CCQ503" s="1"/>
      <c r="CCR503" s="1"/>
      <c r="CCS503" s="1"/>
      <c r="CCT503" s="1"/>
      <c r="CCU503" s="1"/>
      <c r="CCV503" s="1"/>
      <c r="CCW503" s="1"/>
      <c r="CCX503" s="1"/>
      <c r="CCY503" s="1"/>
      <c r="CCZ503" s="1"/>
      <c r="CDA503" s="1"/>
      <c r="CDB503" s="1"/>
      <c r="CDC503" s="1"/>
      <c r="CDD503" s="1"/>
      <c r="CDE503" s="1"/>
      <c r="CDF503" s="1"/>
      <c r="CDG503" s="1"/>
      <c r="CDH503" s="1"/>
      <c r="CDI503" s="1"/>
      <c r="CDJ503" s="1"/>
      <c r="CDK503" s="1"/>
      <c r="CDL503" s="1"/>
      <c r="CDM503" s="1"/>
      <c r="CDN503" s="1"/>
      <c r="CDO503" s="1"/>
      <c r="CDP503" s="1"/>
      <c r="CDQ503" s="1"/>
      <c r="CDR503" s="1"/>
      <c r="CDS503" s="1"/>
      <c r="CDT503" s="1"/>
      <c r="CDU503" s="1"/>
      <c r="CDV503" s="1"/>
      <c r="CDW503" s="1"/>
      <c r="CDX503" s="1"/>
      <c r="CDY503" s="1"/>
      <c r="CDZ503" s="1"/>
      <c r="CEA503" s="1"/>
      <c r="CEB503" s="1"/>
      <c r="CEC503" s="1"/>
      <c r="CED503" s="1"/>
      <c r="CEE503" s="1"/>
      <c r="CEF503" s="1"/>
      <c r="CEG503" s="1"/>
      <c r="CEH503" s="1"/>
      <c r="CEI503" s="1"/>
      <c r="CEJ503" s="1"/>
      <c r="CEK503" s="1"/>
      <c r="CEL503" s="1"/>
      <c r="CEM503" s="1"/>
      <c r="CEN503" s="1"/>
      <c r="CEO503" s="1"/>
      <c r="CEP503" s="1"/>
      <c r="CEQ503" s="1"/>
      <c r="CER503" s="1"/>
      <c r="CES503" s="1"/>
      <c r="CET503" s="1"/>
      <c r="CEU503" s="1"/>
      <c r="CEV503" s="1"/>
      <c r="CEW503" s="1"/>
      <c r="CEX503" s="1"/>
      <c r="CEY503" s="1"/>
      <c r="CEZ503" s="1"/>
      <c r="CFA503" s="1"/>
      <c r="CFB503" s="1"/>
      <c r="CFC503" s="1"/>
      <c r="CFD503" s="1"/>
      <c r="CFE503" s="1"/>
      <c r="CFF503" s="1"/>
      <c r="CFG503" s="1"/>
      <c r="CFH503" s="1"/>
      <c r="CFI503" s="1"/>
      <c r="CFJ503" s="1"/>
      <c r="CFK503" s="1"/>
      <c r="CFL503" s="1"/>
      <c r="CFM503" s="1"/>
      <c r="CFN503" s="1"/>
      <c r="CFO503" s="1"/>
      <c r="CFP503" s="1"/>
      <c r="CFQ503" s="1"/>
      <c r="CFR503" s="1"/>
      <c r="CFS503" s="1"/>
      <c r="CFT503" s="1"/>
      <c r="CFU503" s="1"/>
      <c r="CFV503" s="1"/>
      <c r="CFW503" s="1"/>
      <c r="CFX503" s="1"/>
      <c r="CFY503" s="1"/>
      <c r="CFZ503" s="1"/>
      <c r="CGA503" s="1"/>
      <c r="CGB503" s="1"/>
      <c r="CGC503" s="1"/>
      <c r="CGD503" s="1"/>
      <c r="CGE503" s="1"/>
      <c r="CGF503" s="1"/>
      <c r="CGG503" s="1"/>
      <c r="CGH503" s="1"/>
      <c r="CGI503" s="1"/>
      <c r="CGJ503" s="1"/>
      <c r="CGK503" s="1"/>
      <c r="CGL503" s="1"/>
      <c r="CGM503" s="1"/>
      <c r="CGN503" s="1"/>
      <c r="CGO503" s="1"/>
      <c r="CGP503" s="1"/>
      <c r="CGQ503" s="1"/>
      <c r="CGR503" s="1"/>
      <c r="CGS503" s="1"/>
      <c r="CGT503" s="1"/>
      <c r="CGU503" s="1"/>
      <c r="CGV503" s="1"/>
      <c r="CGW503" s="1"/>
      <c r="CGX503" s="1"/>
      <c r="CGY503" s="1"/>
      <c r="CGZ503" s="1"/>
      <c r="CHA503" s="1"/>
      <c r="CHB503" s="1"/>
      <c r="CHC503" s="1"/>
      <c r="CHD503" s="1"/>
      <c r="CHE503" s="1"/>
      <c r="CHF503" s="1"/>
      <c r="CHG503" s="1"/>
      <c r="CHH503" s="1"/>
      <c r="CHI503" s="1"/>
      <c r="CHJ503" s="1"/>
      <c r="CHK503" s="1"/>
      <c r="CHL503" s="1"/>
      <c r="CHM503" s="1"/>
      <c r="CHN503" s="1"/>
      <c r="CHO503" s="1"/>
      <c r="CHP503" s="1"/>
      <c r="CHQ503" s="1"/>
      <c r="CHR503" s="1"/>
      <c r="CHS503" s="1"/>
      <c r="CHT503" s="1"/>
      <c r="CHU503" s="1"/>
      <c r="CHV503" s="1"/>
      <c r="CHW503" s="1"/>
      <c r="CHX503" s="1"/>
      <c r="CHY503" s="1"/>
      <c r="CHZ503" s="1"/>
      <c r="CIA503" s="1"/>
      <c r="CIB503" s="1"/>
      <c r="CIC503" s="1"/>
      <c r="CID503" s="1"/>
      <c r="CIE503" s="1"/>
      <c r="CIF503" s="1"/>
      <c r="CIG503" s="1"/>
      <c r="CIH503" s="1"/>
      <c r="CII503" s="1"/>
      <c r="CIJ503" s="1"/>
      <c r="CIK503" s="1"/>
      <c r="CIL503" s="1"/>
      <c r="CIM503" s="1"/>
      <c r="CIN503" s="1"/>
      <c r="CIO503" s="1"/>
      <c r="CIP503" s="1"/>
      <c r="CIQ503" s="1"/>
      <c r="CIR503" s="1"/>
      <c r="CIS503" s="1"/>
      <c r="CIT503" s="1"/>
      <c r="CIU503" s="1"/>
      <c r="CIV503" s="1"/>
      <c r="CIW503" s="1"/>
      <c r="CIX503" s="1"/>
      <c r="CIY503" s="1"/>
      <c r="CIZ503" s="1"/>
      <c r="CJA503" s="1"/>
      <c r="CJB503" s="1"/>
      <c r="CJC503" s="1"/>
      <c r="CJD503" s="1"/>
      <c r="CJE503" s="1"/>
      <c r="CJF503" s="1"/>
      <c r="CJG503" s="1"/>
      <c r="CJH503" s="1"/>
      <c r="CJI503" s="1"/>
      <c r="CJJ503" s="1"/>
      <c r="CJK503" s="1"/>
      <c r="CJL503" s="1"/>
      <c r="CJM503" s="1"/>
      <c r="CJN503" s="1"/>
      <c r="CJO503" s="1"/>
      <c r="CJP503" s="1"/>
      <c r="CJQ503" s="1"/>
      <c r="CJR503" s="1"/>
      <c r="CJS503" s="1"/>
      <c r="CJT503" s="1"/>
      <c r="CJU503" s="1"/>
      <c r="CJV503" s="1"/>
      <c r="CJW503" s="1"/>
      <c r="CJX503" s="1"/>
      <c r="CJY503" s="1"/>
      <c r="CJZ503" s="1"/>
      <c r="CKA503" s="1"/>
      <c r="CKB503" s="1"/>
      <c r="CKC503" s="1"/>
      <c r="CKD503" s="1"/>
      <c r="CKE503" s="1"/>
      <c r="CKF503" s="1"/>
      <c r="CKG503" s="1"/>
      <c r="CKH503" s="1"/>
      <c r="CKI503" s="1"/>
      <c r="CKJ503" s="1"/>
      <c r="CKK503" s="1"/>
      <c r="CKL503" s="1"/>
      <c r="CKM503" s="1"/>
      <c r="CKN503" s="1"/>
      <c r="CKO503" s="1"/>
      <c r="CKP503" s="1"/>
      <c r="CKQ503" s="1"/>
      <c r="CKR503" s="1"/>
      <c r="CKS503" s="1"/>
      <c r="CKT503" s="1"/>
      <c r="CKU503" s="1"/>
      <c r="CKV503" s="1"/>
      <c r="CKW503" s="1"/>
      <c r="CKX503" s="1"/>
      <c r="CKY503" s="1"/>
      <c r="CKZ503" s="1"/>
      <c r="CLA503" s="1"/>
      <c r="CLB503" s="1"/>
      <c r="CLC503" s="1"/>
      <c r="CLD503" s="1"/>
      <c r="CLE503" s="1"/>
      <c r="CLF503" s="1"/>
      <c r="CLG503" s="1"/>
      <c r="CLH503" s="1"/>
      <c r="CLI503" s="1"/>
      <c r="CLJ503" s="1"/>
      <c r="CLK503" s="1"/>
      <c r="CLL503" s="1"/>
      <c r="CLM503" s="1"/>
      <c r="CLN503" s="1"/>
      <c r="CLO503" s="1"/>
      <c r="CLP503" s="1"/>
      <c r="CLQ503" s="1"/>
      <c r="CLR503" s="1"/>
      <c r="CLS503" s="1"/>
      <c r="CLT503" s="1"/>
      <c r="CLU503" s="1"/>
      <c r="CLV503" s="1"/>
      <c r="CLW503" s="1"/>
      <c r="CLX503" s="1"/>
      <c r="CLY503" s="1"/>
      <c r="CLZ503" s="1"/>
      <c r="CMA503" s="1"/>
      <c r="CMB503" s="1"/>
      <c r="CMC503" s="1"/>
      <c r="CMD503" s="1"/>
      <c r="CME503" s="1"/>
      <c r="CMF503" s="1"/>
      <c r="CMG503" s="1"/>
      <c r="CMH503" s="1"/>
      <c r="CMI503" s="1"/>
      <c r="CMJ503" s="1"/>
      <c r="CMK503" s="1"/>
      <c r="CML503" s="1"/>
      <c r="CMM503" s="1"/>
      <c r="CMN503" s="1"/>
      <c r="CMO503" s="1"/>
      <c r="CMP503" s="1"/>
      <c r="CMQ503" s="1"/>
      <c r="CMR503" s="1"/>
      <c r="CMS503" s="1"/>
      <c r="CMT503" s="1"/>
      <c r="CMU503" s="1"/>
      <c r="CMV503" s="1"/>
      <c r="CMW503" s="1"/>
      <c r="CMX503" s="1"/>
      <c r="CMY503" s="1"/>
      <c r="CMZ503" s="1"/>
      <c r="CNA503" s="1"/>
      <c r="CNB503" s="1"/>
      <c r="CNC503" s="1"/>
      <c r="CND503" s="1"/>
      <c r="CNE503" s="1"/>
      <c r="CNF503" s="1"/>
      <c r="CNG503" s="1"/>
      <c r="CNH503" s="1"/>
      <c r="CNI503" s="1"/>
      <c r="CNJ503" s="1"/>
      <c r="CNK503" s="1"/>
      <c r="CNL503" s="1"/>
      <c r="CNM503" s="1"/>
      <c r="CNN503" s="1"/>
      <c r="CNO503" s="1"/>
      <c r="CNP503" s="1"/>
      <c r="CNQ503" s="1"/>
      <c r="CNR503" s="1"/>
      <c r="CNS503" s="1"/>
      <c r="CNT503" s="1"/>
      <c r="CNU503" s="1"/>
      <c r="CNV503" s="1"/>
      <c r="CNW503" s="1"/>
      <c r="CNX503" s="1"/>
      <c r="CNY503" s="1"/>
      <c r="CNZ503" s="1"/>
      <c r="COA503" s="1"/>
      <c r="COB503" s="1"/>
      <c r="COC503" s="1"/>
      <c r="COD503" s="1"/>
      <c r="COE503" s="1"/>
      <c r="COF503" s="1"/>
      <c r="COG503" s="1"/>
      <c r="COH503" s="1"/>
      <c r="COI503" s="1"/>
      <c r="COJ503" s="1"/>
      <c r="COK503" s="1"/>
      <c r="COL503" s="1"/>
      <c r="COM503" s="1"/>
      <c r="CON503" s="1"/>
      <c r="COO503" s="1"/>
      <c r="COP503" s="1"/>
      <c r="COQ503" s="1"/>
      <c r="COR503" s="1"/>
      <c r="COS503" s="1"/>
      <c r="COT503" s="1"/>
      <c r="COU503" s="1"/>
      <c r="COV503" s="1"/>
      <c r="COW503" s="1"/>
      <c r="COX503" s="1"/>
      <c r="COY503" s="1"/>
      <c r="COZ503" s="1"/>
      <c r="CPA503" s="1"/>
      <c r="CPB503" s="1"/>
      <c r="CPC503" s="1"/>
      <c r="CPD503" s="1"/>
      <c r="CPE503" s="1"/>
      <c r="CPF503" s="1"/>
      <c r="CPG503" s="1"/>
      <c r="CPH503" s="1"/>
      <c r="CPI503" s="1"/>
      <c r="CPJ503" s="1"/>
      <c r="CPK503" s="1"/>
      <c r="CPL503" s="1"/>
      <c r="CPM503" s="1"/>
      <c r="CPN503" s="1"/>
      <c r="CPO503" s="1"/>
      <c r="CPP503" s="1"/>
      <c r="CPQ503" s="1"/>
      <c r="CPR503" s="1"/>
      <c r="CPS503" s="1"/>
      <c r="CPT503" s="1"/>
      <c r="CPU503" s="1"/>
      <c r="CPV503" s="1"/>
      <c r="CPW503" s="1"/>
      <c r="CPX503" s="1"/>
      <c r="CPY503" s="1"/>
      <c r="CPZ503" s="1"/>
      <c r="CQA503" s="1"/>
      <c r="CQB503" s="1"/>
      <c r="CQC503" s="1"/>
      <c r="CQD503" s="1"/>
      <c r="CQE503" s="1"/>
      <c r="CQF503" s="1"/>
      <c r="CQG503" s="1"/>
      <c r="CQH503" s="1"/>
      <c r="CQI503" s="1"/>
      <c r="CQJ503" s="1"/>
      <c r="CQK503" s="1"/>
      <c r="CQL503" s="1"/>
      <c r="CQM503" s="1"/>
      <c r="CQN503" s="1"/>
      <c r="CQO503" s="1"/>
      <c r="CQP503" s="1"/>
      <c r="CQQ503" s="1"/>
      <c r="CQR503" s="1"/>
      <c r="CQS503" s="1"/>
      <c r="CQT503" s="1"/>
      <c r="CQU503" s="1"/>
      <c r="CQV503" s="1"/>
      <c r="CQW503" s="1"/>
      <c r="CQX503" s="1"/>
      <c r="CQY503" s="1"/>
      <c r="CQZ503" s="1"/>
      <c r="CRA503" s="1"/>
      <c r="CRB503" s="1"/>
      <c r="CRC503" s="1"/>
      <c r="CRD503" s="1"/>
      <c r="CRE503" s="1"/>
      <c r="CRF503" s="1"/>
      <c r="CRG503" s="1"/>
      <c r="CRH503" s="1"/>
      <c r="CRI503" s="1"/>
      <c r="CRJ503" s="1"/>
      <c r="CRK503" s="1"/>
      <c r="CRL503" s="1"/>
      <c r="CRM503" s="1"/>
      <c r="CRN503" s="1"/>
      <c r="CRO503" s="1"/>
      <c r="CRP503" s="1"/>
      <c r="CRQ503" s="1"/>
      <c r="CRR503" s="1"/>
      <c r="CRS503" s="1"/>
      <c r="CRT503" s="1"/>
      <c r="CRU503" s="1"/>
      <c r="CRV503" s="1"/>
      <c r="CRW503" s="1"/>
      <c r="CRX503" s="1"/>
      <c r="CRY503" s="1"/>
      <c r="CRZ503" s="1"/>
      <c r="CSA503" s="1"/>
      <c r="CSB503" s="1"/>
      <c r="CSC503" s="1"/>
      <c r="CSD503" s="1"/>
      <c r="CSE503" s="1"/>
      <c r="CSF503" s="1"/>
      <c r="CSG503" s="1"/>
      <c r="CSH503" s="1"/>
      <c r="CSI503" s="1"/>
      <c r="CSJ503" s="1"/>
      <c r="CSK503" s="1"/>
      <c r="CSL503" s="1"/>
      <c r="CSM503" s="1"/>
      <c r="CSN503" s="1"/>
      <c r="CSO503" s="1"/>
      <c r="CSP503" s="1"/>
      <c r="CSQ503" s="1"/>
      <c r="CSR503" s="1"/>
      <c r="CSS503" s="1"/>
      <c r="CST503" s="1"/>
      <c r="CSU503" s="1"/>
      <c r="CSV503" s="1"/>
      <c r="CSW503" s="1"/>
      <c r="CSX503" s="1"/>
      <c r="CSY503" s="1"/>
      <c r="CSZ503" s="1"/>
      <c r="CTA503" s="1"/>
      <c r="CTB503" s="1"/>
      <c r="CTC503" s="1"/>
      <c r="CTD503" s="1"/>
      <c r="CTE503" s="1"/>
      <c r="CTF503" s="1"/>
      <c r="CTG503" s="1"/>
      <c r="CTH503" s="1"/>
      <c r="CTI503" s="1"/>
      <c r="CTJ503" s="1"/>
      <c r="CTK503" s="1"/>
      <c r="CTL503" s="1"/>
      <c r="CTM503" s="1"/>
      <c r="CTN503" s="1"/>
      <c r="CTO503" s="1"/>
      <c r="CTP503" s="1"/>
      <c r="CTQ503" s="1"/>
      <c r="CTR503" s="1"/>
      <c r="CTS503" s="1"/>
      <c r="CTT503" s="1"/>
      <c r="CTU503" s="1"/>
      <c r="CTV503" s="1"/>
      <c r="CTW503" s="1"/>
      <c r="CTX503" s="1"/>
      <c r="CTY503" s="1"/>
      <c r="CTZ503" s="1"/>
      <c r="CUA503" s="1"/>
      <c r="CUB503" s="1"/>
      <c r="CUC503" s="1"/>
      <c r="CUD503" s="1"/>
      <c r="CUE503" s="1"/>
      <c r="CUF503" s="1"/>
      <c r="CUG503" s="1"/>
      <c r="CUH503" s="1"/>
      <c r="CUI503" s="1"/>
      <c r="CUJ503" s="1"/>
      <c r="CUK503" s="1"/>
      <c r="CUL503" s="1"/>
      <c r="CUM503" s="1"/>
      <c r="CUN503" s="1"/>
      <c r="CUO503" s="1"/>
      <c r="CUP503" s="1"/>
      <c r="CUQ503" s="1"/>
      <c r="CUR503" s="1"/>
      <c r="CUS503" s="1"/>
      <c r="CUT503" s="1"/>
      <c r="CUU503" s="1"/>
      <c r="CUV503" s="1"/>
      <c r="CUW503" s="1"/>
      <c r="CUX503" s="1"/>
      <c r="CUY503" s="1"/>
      <c r="CUZ503" s="1"/>
      <c r="CVA503" s="1"/>
      <c r="CVB503" s="1"/>
      <c r="CVC503" s="1"/>
      <c r="CVD503" s="1"/>
      <c r="CVE503" s="1"/>
      <c r="CVF503" s="1"/>
      <c r="CVG503" s="1"/>
      <c r="CVH503" s="1"/>
      <c r="CVI503" s="1"/>
      <c r="CVJ503" s="1"/>
      <c r="CVK503" s="1"/>
      <c r="CVL503" s="1"/>
      <c r="CVM503" s="1"/>
      <c r="CVN503" s="1"/>
      <c r="CVO503" s="1"/>
      <c r="CVP503" s="1"/>
      <c r="CVQ503" s="1"/>
      <c r="CVR503" s="1"/>
      <c r="CVS503" s="1"/>
      <c r="CVT503" s="1"/>
      <c r="CVU503" s="1"/>
      <c r="CVV503" s="1"/>
      <c r="CVW503" s="1"/>
      <c r="CVX503" s="1"/>
      <c r="CVY503" s="1"/>
      <c r="CVZ503" s="1"/>
      <c r="CWA503" s="1"/>
      <c r="CWB503" s="1"/>
      <c r="CWC503" s="1"/>
      <c r="CWD503" s="1"/>
      <c r="CWE503" s="1"/>
      <c r="CWF503" s="1"/>
      <c r="CWG503" s="1"/>
      <c r="CWH503" s="1"/>
      <c r="CWI503" s="1"/>
      <c r="CWJ503" s="1"/>
      <c r="CWK503" s="1"/>
      <c r="CWL503" s="1"/>
      <c r="CWM503" s="1"/>
      <c r="CWN503" s="1"/>
      <c r="CWO503" s="1"/>
      <c r="CWP503" s="1"/>
      <c r="CWQ503" s="1"/>
      <c r="CWR503" s="1"/>
      <c r="CWS503" s="1"/>
      <c r="CWT503" s="1"/>
      <c r="CWU503" s="1"/>
      <c r="CWV503" s="1"/>
      <c r="CWW503" s="1"/>
      <c r="CWX503" s="1"/>
      <c r="CWY503" s="1"/>
      <c r="CWZ503" s="1"/>
      <c r="CXA503" s="1"/>
      <c r="CXB503" s="1"/>
      <c r="CXC503" s="1"/>
      <c r="CXD503" s="1"/>
      <c r="CXE503" s="1"/>
      <c r="CXF503" s="1"/>
      <c r="CXG503" s="1"/>
      <c r="CXH503" s="1"/>
      <c r="CXI503" s="1"/>
      <c r="CXJ503" s="1"/>
      <c r="CXK503" s="1"/>
      <c r="CXL503" s="1"/>
      <c r="CXM503" s="1"/>
      <c r="CXN503" s="1"/>
      <c r="CXO503" s="1"/>
      <c r="CXP503" s="1"/>
      <c r="CXQ503" s="1"/>
      <c r="CXR503" s="1"/>
      <c r="CXS503" s="1"/>
      <c r="CXT503" s="1"/>
      <c r="CXU503" s="1"/>
      <c r="CXV503" s="1"/>
      <c r="CXW503" s="1"/>
      <c r="CXX503" s="1"/>
      <c r="CXY503" s="1"/>
      <c r="CXZ503" s="1"/>
      <c r="CYA503" s="1"/>
      <c r="CYB503" s="1"/>
      <c r="CYC503" s="1"/>
      <c r="CYD503" s="1"/>
      <c r="CYE503" s="1"/>
      <c r="CYF503" s="1"/>
      <c r="CYG503" s="1"/>
      <c r="CYH503" s="1"/>
      <c r="CYI503" s="1"/>
      <c r="CYJ503" s="1"/>
      <c r="CYK503" s="1"/>
      <c r="CYL503" s="1"/>
      <c r="CYM503" s="1"/>
      <c r="CYN503" s="1"/>
      <c r="CYO503" s="1"/>
      <c r="CYP503" s="1"/>
      <c r="CYQ503" s="1"/>
      <c r="CYR503" s="1"/>
      <c r="CYS503" s="1"/>
      <c r="CYT503" s="1"/>
      <c r="CYU503" s="1"/>
      <c r="CYV503" s="1"/>
      <c r="CYW503" s="1"/>
      <c r="CYX503" s="1"/>
      <c r="CYY503" s="1"/>
      <c r="CYZ503" s="1"/>
      <c r="CZA503" s="1"/>
      <c r="CZB503" s="1"/>
      <c r="CZC503" s="1"/>
      <c r="CZD503" s="1"/>
      <c r="CZE503" s="1"/>
      <c r="CZF503" s="1"/>
      <c r="CZG503" s="1"/>
      <c r="CZH503" s="1"/>
      <c r="CZI503" s="1"/>
      <c r="CZJ503" s="1"/>
      <c r="CZK503" s="1"/>
      <c r="CZL503" s="1"/>
      <c r="CZM503" s="1"/>
      <c r="CZN503" s="1"/>
      <c r="CZO503" s="1"/>
      <c r="CZP503" s="1"/>
      <c r="CZQ503" s="1"/>
      <c r="CZR503" s="1"/>
      <c r="CZS503" s="1"/>
      <c r="CZT503" s="1"/>
      <c r="CZU503" s="1"/>
      <c r="CZV503" s="1"/>
      <c r="CZW503" s="1"/>
      <c r="CZX503" s="1"/>
      <c r="CZY503" s="1"/>
      <c r="CZZ503" s="1"/>
      <c r="DAA503" s="1"/>
      <c r="DAB503" s="1"/>
      <c r="DAC503" s="1"/>
      <c r="DAD503" s="1"/>
      <c r="DAE503" s="1"/>
      <c r="DAF503" s="1"/>
      <c r="DAG503" s="1"/>
      <c r="DAH503" s="1"/>
      <c r="DAI503" s="1"/>
      <c r="DAJ503" s="1"/>
      <c r="DAK503" s="1"/>
      <c r="DAL503" s="1"/>
      <c r="DAM503" s="1"/>
      <c r="DAN503" s="1"/>
      <c r="DAO503" s="1"/>
      <c r="DAP503" s="1"/>
      <c r="DAQ503" s="1"/>
      <c r="DAR503" s="1"/>
      <c r="DAS503" s="1"/>
      <c r="DAT503" s="1"/>
      <c r="DAU503" s="1"/>
      <c r="DAV503" s="1"/>
      <c r="DAW503" s="1"/>
      <c r="DAX503" s="1"/>
      <c r="DAY503" s="1"/>
      <c r="DAZ503" s="1"/>
      <c r="DBA503" s="1"/>
      <c r="DBB503" s="1"/>
      <c r="DBC503" s="1"/>
      <c r="DBD503" s="1"/>
      <c r="DBE503" s="1"/>
      <c r="DBF503" s="1"/>
      <c r="DBG503" s="1"/>
      <c r="DBH503" s="1"/>
      <c r="DBI503" s="1"/>
      <c r="DBJ503" s="1"/>
      <c r="DBK503" s="1"/>
      <c r="DBL503" s="1"/>
      <c r="DBM503" s="1"/>
      <c r="DBN503" s="1"/>
      <c r="DBO503" s="1"/>
      <c r="DBP503" s="1"/>
      <c r="DBQ503" s="1"/>
      <c r="DBR503" s="1"/>
      <c r="DBS503" s="1"/>
      <c r="DBT503" s="1"/>
      <c r="DBU503" s="1"/>
      <c r="DBV503" s="1"/>
      <c r="DBW503" s="1"/>
      <c r="DBX503" s="1"/>
      <c r="DBY503" s="1"/>
      <c r="DBZ503" s="1"/>
      <c r="DCA503" s="1"/>
      <c r="DCB503" s="1"/>
      <c r="DCC503" s="1"/>
      <c r="DCD503" s="1"/>
      <c r="DCE503" s="1"/>
      <c r="DCF503" s="1"/>
      <c r="DCG503" s="1"/>
      <c r="DCH503" s="1"/>
      <c r="DCI503" s="1"/>
      <c r="DCJ503" s="1"/>
      <c r="DCK503" s="1"/>
      <c r="DCL503" s="1"/>
      <c r="DCM503" s="1"/>
      <c r="DCN503" s="1"/>
      <c r="DCO503" s="1"/>
      <c r="DCP503" s="1"/>
      <c r="DCQ503" s="1"/>
      <c r="DCR503" s="1"/>
      <c r="DCS503" s="1"/>
      <c r="DCT503" s="1"/>
      <c r="DCU503" s="1"/>
      <c r="DCV503" s="1"/>
      <c r="DCW503" s="1"/>
      <c r="DCX503" s="1"/>
      <c r="DCY503" s="1"/>
      <c r="DCZ503" s="1"/>
      <c r="DDA503" s="1"/>
      <c r="DDB503" s="1"/>
      <c r="DDC503" s="1"/>
      <c r="DDD503" s="1"/>
      <c r="DDE503" s="1"/>
      <c r="DDF503" s="1"/>
      <c r="DDG503" s="1"/>
      <c r="DDH503" s="1"/>
      <c r="DDI503" s="1"/>
      <c r="DDJ503" s="1"/>
      <c r="DDK503" s="1"/>
      <c r="DDL503" s="1"/>
      <c r="DDM503" s="1"/>
      <c r="DDN503" s="1"/>
      <c r="DDO503" s="1"/>
      <c r="DDP503" s="1"/>
      <c r="DDQ503" s="1"/>
      <c r="DDR503" s="1"/>
      <c r="DDS503" s="1"/>
      <c r="DDT503" s="1"/>
      <c r="DDU503" s="1"/>
      <c r="DDV503" s="1"/>
      <c r="DDW503" s="1"/>
      <c r="DDX503" s="1"/>
      <c r="DDY503" s="1"/>
      <c r="DDZ503" s="1"/>
      <c r="DEA503" s="1"/>
      <c r="DEB503" s="1"/>
      <c r="DEC503" s="1"/>
      <c r="DED503" s="1"/>
      <c r="DEE503" s="1"/>
      <c r="DEF503" s="1"/>
      <c r="DEG503" s="1"/>
      <c r="DEH503" s="1"/>
      <c r="DEI503" s="1"/>
      <c r="DEJ503" s="1"/>
      <c r="DEK503" s="1"/>
      <c r="DEL503" s="1"/>
      <c r="DEM503" s="1"/>
      <c r="DEN503" s="1"/>
      <c r="DEO503" s="1"/>
      <c r="DEP503" s="1"/>
      <c r="DEQ503" s="1"/>
      <c r="DER503" s="1"/>
      <c r="DES503" s="1"/>
      <c r="DET503" s="1"/>
      <c r="DEU503" s="1"/>
      <c r="DEV503" s="1"/>
      <c r="DEW503" s="1"/>
      <c r="DEX503" s="1"/>
      <c r="DEY503" s="1"/>
      <c r="DEZ503" s="1"/>
      <c r="DFA503" s="1"/>
      <c r="DFB503" s="1"/>
      <c r="DFC503" s="1"/>
      <c r="DFD503" s="1"/>
      <c r="DFE503" s="1"/>
      <c r="DFF503" s="1"/>
      <c r="DFG503" s="1"/>
      <c r="DFH503" s="1"/>
      <c r="DFI503" s="1"/>
      <c r="DFJ503" s="1"/>
      <c r="DFK503" s="1"/>
      <c r="DFL503" s="1"/>
      <c r="DFM503" s="1"/>
      <c r="DFN503" s="1"/>
      <c r="DFO503" s="1"/>
      <c r="DFP503" s="1"/>
      <c r="DFQ503" s="1"/>
      <c r="DFR503" s="1"/>
      <c r="DFS503" s="1"/>
      <c r="DFT503" s="1"/>
      <c r="DFU503" s="1"/>
      <c r="DFV503" s="1"/>
      <c r="DFW503" s="1"/>
      <c r="DFX503" s="1"/>
      <c r="DFY503" s="1"/>
      <c r="DFZ503" s="1"/>
      <c r="DGA503" s="1"/>
      <c r="DGB503" s="1"/>
      <c r="DGC503" s="1"/>
      <c r="DGD503" s="1"/>
      <c r="DGE503" s="1"/>
      <c r="DGF503" s="1"/>
      <c r="DGG503" s="1"/>
      <c r="DGH503" s="1"/>
      <c r="DGI503" s="1"/>
      <c r="DGJ503" s="1"/>
      <c r="DGK503" s="1"/>
      <c r="DGL503" s="1"/>
      <c r="DGM503" s="1"/>
      <c r="DGN503" s="1"/>
      <c r="DGO503" s="1"/>
      <c r="DGP503" s="1"/>
      <c r="DGQ503" s="1"/>
      <c r="DGR503" s="1"/>
      <c r="DGS503" s="1"/>
      <c r="DGT503" s="1"/>
      <c r="DGU503" s="1"/>
      <c r="DGV503" s="1"/>
      <c r="DGW503" s="1"/>
      <c r="DGX503" s="1"/>
      <c r="DGY503" s="1"/>
      <c r="DGZ503" s="1"/>
      <c r="DHA503" s="1"/>
      <c r="DHB503" s="1"/>
      <c r="DHC503" s="1"/>
      <c r="DHD503" s="1"/>
      <c r="DHE503" s="1"/>
      <c r="DHF503" s="1"/>
      <c r="DHG503" s="1"/>
      <c r="DHH503" s="1"/>
      <c r="DHI503" s="1"/>
      <c r="DHJ503" s="1"/>
      <c r="DHK503" s="1"/>
      <c r="DHL503" s="1"/>
      <c r="DHM503" s="1"/>
      <c r="DHN503" s="1"/>
      <c r="DHO503" s="1"/>
      <c r="DHP503" s="1"/>
      <c r="DHQ503" s="1"/>
      <c r="DHR503" s="1"/>
      <c r="DHS503" s="1"/>
      <c r="DHT503" s="1"/>
      <c r="DHU503" s="1"/>
      <c r="DHV503" s="1"/>
      <c r="DHW503" s="1"/>
      <c r="DHX503" s="1"/>
      <c r="DHY503" s="1"/>
      <c r="DHZ503" s="1"/>
      <c r="DIA503" s="1"/>
      <c r="DIB503" s="1"/>
      <c r="DIC503" s="1"/>
      <c r="DID503" s="1"/>
      <c r="DIE503" s="1"/>
      <c r="DIF503" s="1"/>
      <c r="DIG503" s="1"/>
      <c r="DIH503" s="1"/>
      <c r="DII503" s="1"/>
      <c r="DIJ503" s="1"/>
      <c r="DIK503" s="1"/>
      <c r="DIL503" s="1"/>
      <c r="DIM503" s="1"/>
      <c r="DIN503" s="1"/>
      <c r="DIO503" s="1"/>
      <c r="DIP503" s="1"/>
      <c r="DIQ503" s="1"/>
      <c r="DIR503" s="1"/>
      <c r="DIS503" s="1"/>
      <c r="DIT503" s="1"/>
      <c r="DIU503" s="1"/>
      <c r="DIV503" s="1"/>
      <c r="DIW503" s="1"/>
      <c r="DIX503" s="1"/>
      <c r="DIY503" s="1"/>
      <c r="DIZ503" s="1"/>
      <c r="DJA503" s="1"/>
      <c r="DJB503" s="1"/>
      <c r="DJC503" s="1"/>
      <c r="DJD503" s="1"/>
      <c r="DJE503" s="1"/>
      <c r="DJF503" s="1"/>
      <c r="DJG503" s="1"/>
      <c r="DJH503" s="1"/>
      <c r="DJI503" s="1"/>
      <c r="DJJ503" s="1"/>
      <c r="DJK503" s="1"/>
      <c r="DJL503" s="1"/>
      <c r="DJM503" s="1"/>
      <c r="DJN503" s="1"/>
      <c r="DJO503" s="1"/>
      <c r="DJP503" s="1"/>
      <c r="DJQ503" s="1"/>
      <c r="DJR503" s="1"/>
      <c r="DJS503" s="1"/>
      <c r="DJT503" s="1"/>
      <c r="DJU503" s="1"/>
      <c r="DJV503" s="1"/>
      <c r="DJW503" s="1"/>
      <c r="DJX503" s="1"/>
      <c r="DJY503" s="1"/>
      <c r="DJZ503" s="1"/>
      <c r="DKA503" s="1"/>
      <c r="DKB503" s="1"/>
      <c r="DKC503" s="1"/>
      <c r="DKD503" s="1"/>
      <c r="DKE503" s="1"/>
      <c r="DKF503" s="1"/>
      <c r="DKG503" s="1"/>
      <c r="DKH503" s="1"/>
      <c r="DKI503" s="1"/>
      <c r="DKJ503" s="1"/>
      <c r="DKK503" s="1"/>
      <c r="DKL503" s="1"/>
      <c r="DKM503" s="1"/>
      <c r="DKN503" s="1"/>
      <c r="DKO503" s="1"/>
      <c r="DKP503" s="1"/>
      <c r="DKQ503" s="1"/>
      <c r="DKR503" s="1"/>
      <c r="DKS503" s="1"/>
      <c r="DKT503" s="1"/>
      <c r="DKU503" s="1"/>
      <c r="DKV503" s="1"/>
      <c r="DKW503" s="1"/>
      <c r="DKX503" s="1"/>
      <c r="DKY503" s="1"/>
      <c r="DKZ503" s="1"/>
      <c r="DLA503" s="1"/>
      <c r="DLB503" s="1"/>
      <c r="DLC503" s="1"/>
      <c r="DLD503" s="1"/>
      <c r="DLE503" s="1"/>
      <c r="DLF503" s="1"/>
      <c r="DLG503" s="1"/>
      <c r="DLH503" s="1"/>
      <c r="DLI503" s="1"/>
      <c r="DLJ503" s="1"/>
      <c r="DLK503" s="1"/>
      <c r="DLL503" s="1"/>
      <c r="DLM503" s="1"/>
      <c r="DLN503" s="1"/>
      <c r="DLO503" s="1"/>
      <c r="DLP503" s="1"/>
      <c r="DLQ503" s="1"/>
      <c r="DLR503" s="1"/>
      <c r="DLS503" s="1"/>
      <c r="DLT503" s="1"/>
      <c r="DLU503" s="1"/>
      <c r="DLV503" s="1"/>
      <c r="DLW503" s="1"/>
      <c r="DLX503" s="1"/>
      <c r="DLY503" s="1"/>
      <c r="DLZ503" s="1"/>
      <c r="DMA503" s="1"/>
      <c r="DMB503" s="1"/>
      <c r="DMC503" s="1"/>
      <c r="DMD503" s="1"/>
      <c r="DME503" s="1"/>
      <c r="DMF503" s="1"/>
      <c r="DMG503" s="1"/>
      <c r="DMH503" s="1"/>
      <c r="DMI503" s="1"/>
      <c r="DMJ503" s="1"/>
      <c r="DMK503" s="1"/>
      <c r="DML503" s="1"/>
      <c r="DMM503" s="1"/>
      <c r="DMN503" s="1"/>
      <c r="DMO503" s="1"/>
      <c r="DMP503" s="1"/>
      <c r="DMQ503" s="1"/>
      <c r="DMR503" s="1"/>
      <c r="DMS503" s="1"/>
      <c r="DMT503" s="1"/>
      <c r="DMU503" s="1"/>
      <c r="DMV503" s="1"/>
      <c r="DMW503" s="1"/>
      <c r="DMX503" s="1"/>
      <c r="DMY503" s="1"/>
      <c r="DMZ503" s="1"/>
      <c r="DNA503" s="1"/>
      <c r="DNB503" s="1"/>
      <c r="DNC503" s="1"/>
      <c r="DND503" s="1"/>
      <c r="DNE503" s="1"/>
      <c r="DNF503" s="1"/>
      <c r="DNG503" s="1"/>
      <c r="DNH503" s="1"/>
      <c r="DNI503" s="1"/>
      <c r="DNJ503" s="1"/>
      <c r="DNK503" s="1"/>
      <c r="DNL503" s="1"/>
      <c r="DNM503" s="1"/>
      <c r="DNN503" s="1"/>
      <c r="DNO503" s="1"/>
      <c r="DNP503" s="1"/>
      <c r="DNQ503" s="1"/>
      <c r="DNR503" s="1"/>
      <c r="DNS503" s="1"/>
      <c r="DNT503" s="1"/>
      <c r="DNU503" s="1"/>
      <c r="DNV503" s="1"/>
      <c r="DNW503" s="1"/>
      <c r="DNX503" s="1"/>
      <c r="DNY503" s="1"/>
      <c r="DNZ503" s="1"/>
      <c r="DOA503" s="1"/>
      <c r="DOB503" s="1"/>
      <c r="DOC503" s="1"/>
      <c r="DOD503" s="1"/>
      <c r="DOE503" s="1"/>
      <c r="DOF503" s="1"/>
      <c r="DOG503" s="1"/>
      <c r="DOH503" s="1"/>
      <c r="DOI503" s="1"/>
      <c r="DOJ503" s="1"/>
      <c r="DOK503" s="1"/>
      <c r="DOL503" s="1"/>
      <c r="DOM503" s="1"/>
      <c r="DON503" s="1"/>
      <c r="DOO503" s="1"/>
      <c r="DOP503" s="1"/>
      <c r="DOQ503" s="1"/>
      <c r="DOR503" s="1"/>
      <c r="DOS503" s="1"/>
      <c r="DOT503" s="1"/>
      <c r="DOU503" s="1"/>
      <c r="DOV503" s="1"/>
      <c r="DOW503" s="1"/>
      <c r="DOX503" s="1"/>
      <c r="DOY503" s="1"/>
      <c r="DOZ503" s="1"/>
      <c r="DPA503" s="1"/>
      <c r="DPB503" s="1"/>
      <c r="DPC503" s="1"/>
      <c r="DPD503" s="1"/>
      <c r="DPE503" s="1"/>
      <c r="DPF503" s="1"/>
      <c r="DPG503" s="1"/>
      <c r="DPH503" s="1"/>
      <c r="DPI503" s="1"/>
      <c r="DPJ503" s="1"/>
      <c r="DPK503" s="1"/>
      <c r="DPL503" s="1"/>
      <c r="DPM503" s="1"/>
      <c r="DPN503" s="1"/>
      <c r="DPO503" s="1"/>
      <c r="DPP503" s="1"/>
      <c r="DPQ503" s="1"/>
      <c r="DPR503" s="1"/>
      <c r="DPS503" s="1"/>
      <c r="DPT503" s="1"/>
      <c r="DPU503" s="1"/>
      <c r="DPV503" s="1"/>
      <c r="DPW503" s="1"/>
      <c r="DPX503" s="1"/>
      <c r="DPY503" s="1"/>
      <c r="DPZ503" s="1"/>
      <c r="DQA503" s="1"/>
      <c r="DQB503" s="1"/>
      <c r="DQC503" s="1"/>
      <c r="DQD503" s="1"/>
      <c r="DQE503" s="1"/>
      <c r="DQF503" s="1"/>
      <c r="DQG503" s="1"/>
      <c r="DQH503" s="1"/>
      <c r="DQI503" s="1"/>
      <c r="DQJ503" s="1"/>
      <c r="DQK503" s="1"/>
      <c r="DQL503" s="1"/>
      <c r="DQM503" s="1"/>
      <c r="DQN503" s="1"/>
      <c r="DQO503" s="1"/>
      <c r="DQP503" s="1"/>
      <c r="DQQ503" s="1"/>
      <c r="DQR503" s="1"/>
      <c r="DQS503" s="1"/>
      <c r="DQT503" s="1"/>
      <c r="DQU503" s="1"/>
      <c r="DQV503" s="1"/>
      <c r="DQW503" s="1"/>
      <c r="DQX503" s="1"/>
      <c r="DQY503" s="1"/>
      <c r="DQZ503" s="1"/>
      <c r="DRA503" s="1"/>
      <c r="DRB503" s="1"/>
      <c r="DRC503" s="1"/>
      <c r="DRD503" s="1"/>
      <c r="DRE503" s="1"/>
      <c r="DRF503" s="1"/>
      <c r="DRG503" s="1"/>
      <c r="DRH503" s="1"/>
      <c r="DRI503" s="1"/>
      <c r="DRJ503" s="1"/>
      <c r="DRK503" s="1"/>
      <c r="DRL503" s="1"/>
      <c r="DRM503" s="1"/>
      <c r="DRN503" s="1"/>
      <c r="DRO503" s="1"/>
      <c r="DRP503" s="1"/>
      <c r="DRQ503" s="1"/>
      <c r="DRR503" s="1"/>
      <c r="DRS503" s="1"/>
      <c r="DRT503" s="1"/>
      <c r="DRU503" s="1"/>
      <c r="DRV503" s="1"/>
      <c r="DRW503" s="1"/>
      <c r="DRX503" s="1"/>
      <c r="DRY503" s="1"/>
      <c r="DRZ503" s="1"/>
      <c r="DSA503" s="1"/>
      <c r="DSB503" s="1"/>
      <c r="DSC503" s="1"/>
      <c r="DSD503" s="1"/>
      <c r="DSE503" s="1"/>
      <c r="DSF503" s="1"/>
      <c r="DSG503" s="1"/>
      <c r="DSH503" s="1"/>
      <c r="DSI503" s="1"/>
      <c r="DSJ503" s="1"/>
      <c r="DSK503" s="1"/>
      <c r="DSL503" s="1"/>
      <c r="DSM503" s="1"/>
      <c r="DSN503" s="1"/>
      <c r="DSO503" s="1"/>
      <c r="DSP503" s="1"/>
      <c r="DSQ503" s="1"/>
      <c r="DSR503" s="1"/>
      <c r="DSS503" s="1"/>
      <c r="DST503" s="1"/>
      <c r="DSU503" s="1"/>
      <c r="DSV503" s="1"/>
      <c r="DSW503" s="1"/>
      <c r="DSX503" s="1"/>
      <c r="DSY503" s="1"/>
      <c r="DSZ503" s="1"/>
      <c r="DTA503" s="1"/>
      <c r="DTB503" s="1"/>
      <c r="DTC503" s="1"/>
      <c r="DTD503" s="1"/>
      <c r="DTE503" s="1"/>
      <c r="DTF503" s="1"/>
      <c r="DTG503" s="1"/>
      <c r="DTH503" s="1"/>
      <c r="DTI503" s="1"/>
      <c r="DTJ503" s="1"/>
      <c r="DTK503" s="1"/>
      <c r="DTL503" s="1"/>
      <c r="DTM503" s="1"/>
      <c r="DTN503" s="1"/>
      <c r="DTO503" s="1"/>
      <c r="DTP503" s="1"/>
      <c r="DTQ503" s="1"/>
      <c r="DTR503" s="1"/>
      <c r="DTS503" s="1"/>
      <c r="DTT503" s="1"/>
      <c r="DTU503" s="1"/>
      <c r="DTV503" s="1"/>
      <c r="DTW503" s="1"/>
      <c r="DTX503" s="1"/>
      <c r="DTY503" s="1"/>
      <c r="DTZ503" s="1"/>
      <c r="DUA503" s="1"/>
      <c r="DUB503" s="1"/>
      <c r="DUC503" s="1"/>
      <c r="DUD503" s="1"/>
      <c r="DUE503" s="1"/>
      <c r="DUF503" s="1"/>
      <c r="DUG503" s="1"/>
      <c r="DUH503" s="1"/>
      <c r="DUI503" s="1"/>
      <c r="DUJ503" s="1"/>
      <c r="DUK503" s="1"/>
      <c r="DUL503" s="1"/>
      <c r="DUM503" s="1"/>
      <c r="DUN503" s="1"/>
      <c r="DUO503" s="1"/>
      <c r="DUP503" s="1"/>
      <c r="DUQ503" s="1"/>
      <c r="DUR503" s="1"/>
      <c r="DUS503" s="1"/>
      <c r="DUT503" s="1"/>
      <c r="DUU503" s="1"/>
      <c r="DUV503" s="1"/>
      <c r="DUW503" s="1"/>
      <c r="DUX503" s="1"/>
      <c r="DUY503" s="1"/>
      <c r="DUZ503" s="1"/>
      <c r="DVA503" s="1"/>
      <c r="DVB503" s="1"/>
      <c r="DVC503" s="1"/>
      <c r="DVD503" s="1"/>
      <c r="DVE503" s="1"/>
      <c r="DVF503" s="1"/>
      <c r="DVG503" s="1"/>
      <c r="DVH503" s="1"/>
      <c r="DVI503" s="1"/>
      <c r="DVJ503" s="1"/>
      <c r="DVK503" s="1"/>
      <c r="DVL503" s="1"/>
      <c r="DVM503" s="1"/>
      <c r="DVN503" s="1"/>
      <c r="DVO503" s="1"/>
      <c r="DVP503" s="1"/>
      <c r="DVQ503" s="1"/>
      <c r="DVR503" s="1"/>
      <c r="DVS503" s="1"/>
      <c r="DVT503" s="1"/>
      <c r="DVU503" s="1"/>
      <c r="DVV503" s="1"/>
      <c r="DVW503" s="1"/>
      <c r="DVX503" s="1"/>
      <c r="DVY503" s="1"/>
      <c r="DVZ503" s="1"/>
      <c r="DWA503" s="1"/>
      <c r="DWB503" s="1"/>
      <c r="DWC503" s="1"/>
      <c r="DWD503" s="1"/>
      <c r="DWE503" s="1"/>
      <c r="DWF503" s="1"/>
      <c r="DWG503" s="1"/>
      <c r="DWH503" s="1"/>
      <c r="DWI503" s="1"/>
      <c r="DWJ503" s="1"/>
      <c r="DWK503" s="1"/>
      <c r="DWL503" s="1"/>
      <c r="DWM503" s="1"/>
      <c r="DWN503" s="1"/>
      <c r="DWO503" s="1"/>
      <c r="DWP503" s="1"/>
      <c r="DWQ503" s="1"/>
      <c r="DWR503" s="1"/>
      <c r="DWS503" s="1"/>
      <c r="DWT503" s="1"/>
      <c r="DWU503" s="1"/>
      <c r="DWV503" s="1"/>
      <c r="DWW503" s="1"/>
      <c r="DWX503" s="1"/>
      <c r="DWY503" s="1"/>
      <c r="DWZ503" s="1"/>
      <c r="DXA503" s="1"/>
      <c r="DXB503" s="1"/>
      <c r="DXC503" s="1"/>
      <c r="DXD503" s="1"/>
      <c r="DXE503" s="1"/>
      <c r="DXF503" s="1"/>
      <c r="DXG503" s="1"/>
      <c r="DXH503" s="1"/>
      <c r="DXI503" s="1"/>
      <c r="DXJ503" s="1"/>
      <c r="DXK503" s="1"/>
      <c r="DXL503" s="1"/>
      <c r="DXM503" s="1"/>
      <c r="DXN503" s="1"/>
      <c r="DXO503" s="1"/>
      <c r="DXP503" s="1"/>
      <c r="DXQ503" s="1"/>
      <c r="DXR503" s="1"/>
      <c r="DXS503" s="1"/>
      <c r="DXT503" s="1"/>
      <c r="DXU503" s="1"/>
      <c r="DXV503" s="1"/>
      <c r="DXW503" s="1"/>
      <c r="DXX503" s="1"/>
      <c r="DXY503" s="1"/>
      <c r="DXZ503" s="1"/>
      <c r="DYA503" s="1"/>
      <c r="DYB503" s="1"/>
      <c r="DYC503" s="1"/>
      <c r="DYD503" s="1"/>
      <c r="DYE503" s="1"/>
      <c r="DYF503" s="1"/>
      <c r="DYG503" s="1"/>
      <c r="DYH503" s="1"/>
      <c r="DYI503" s="1"/>
      <c r="DYJ503" s="1"/>
      <c r="DYK503" s="1"/>
      <c r="DYL503" s="1"/>
      <c r="DYM503" s="1"/>
      <c r="DYN503" s="1"/>
      <c r="DYO503" s="1"/>
      <c r="DYP503" s="1"/>
      <c r="DYQ503" s="1"/>
      <c r="DYR503" s="1"/>
      <c r="DYS503" s="1"/>
      <c r="DYT503" s="1"/>
      <c r="DYU503" s="1"/>
      <c r="DYV503" s="1"/>
      <c r="DYW503" s="1"/>
      <c r="DYX503" s="1"/>
      <c r="DYY503" s="1"/>
      <c r="DYZ503" s="1"/>
      <c r="DZA503" s="1"/>
      <c r="DZB503" s="1"/>
      <c r="DZC503" s="1"/>
      <c r="DZD503" s="1"/>
      <c r="DZE503" s="1"/>
      <c r="DZF503" s="1"/>
      <c r="DZG503" s="1"/>
      <c r="DZH503" s="1"/>
      <c r="DZI503" s="1"/>
      <c r="DZJ503" s="1"/>
      <c r="DZK503" s="1"/>
      <c r="DZL503" s="1"/>
      <c r="DZM503" s="1"/>
      <c r="DZN503" s="1"/>
      <c r="DZO503" s="1"/>
      <c r="DZP503" s="1"/>
      <c r="DZQ503" s="1"/>
      <c r="DZR503" s="1"/>
      <c r="DZS503" s="1"/>
      <c r="DZT503" s="1"/>
      <c r="DZU503" s="1"/>
      <c r="DZV503" s="1"/>
      <c r="DZW503" s="1"/>
      <c r="DZX503" s="1"/>
      <c r="DZY503" s="1"/>
      <c r="DZZ503" s="1"/>
      <c r="EAA503" s="1"/>
      <c r="EAB503" s="1"/>
      <c r="EAC503" s="1"/>
      <c r="EAD503" s="1"/>
      <c r="EAE503" s="1"/>
      <c r="EAF503" s="1"/>
      <c r="EAG503" s="1"/>
      <c r="EAH503" s="1"/>
      <c r="EAI503" s="1"/>
      <c r="EAJ503" s="1"/>
      <c r="EAK503" s="1"/>
      <c r="EAL503" s="1"/>
      <c r="EAM503" s="1"/>
      <c r="EAN503" s="1"/>
      <c r="EAO503" s="1"/>
      <c r="EAP503" s="1"/>
      <c r="EAQ503" s="1"/>
      <c r="EAR503" s="1"/>
      <c r="EAS503" s="1"/>
      <c r="EAT503" s="1"/>
      <c r="EAU503" s="1"/>
      <c r="EAV503" s="1"/>
      <c r="EAW503" s="1"/>
      <c r="EAX503" s="1"/>
      <c r="EAY503" s="1"/>
      <c r="EAZ503" s="1"/>
      <c r="EBA503" s="1"/>
      <c r="EBB503" s="1"/>
      <c r="EBC503" s="1"/>
      <c r="EBD503" s="1"/>
      <c r="EBE503" s="1"/>
      <c r="EBF503" s="1"/>
      <c r="EBG503" s="1"/>
      <c r="EBH503" s="1"/>
      <c r="EBI503" s="1"/>
      <c r="EBJ503" s="1"/>
      <c r="EBK503" s="1"/>
      <c r="EBL503" s="1"/>
      <c r="EBM503" s="1"/>
      <c r="EBN503" s="1"/>
      <c r="EBO503" s="1"/>
      <c r="EBP503" s="1"/>
      <c r="EBQ503" s="1"/>
      <c r="EBR503" s="1"/>
      <c r="EBS503" s="1"/>
      <c r="EBT503" s="1"/>
      <c r="EBU503" s="1"/>
      <c r="EBV503" s="1"/>
      <c r="EBW503" s="1"/>
      <c r="EBX503" s="1"/>
      <c r="EBY503" s="1"/>
      <c r="EBZ503" s="1"/>
      <c r="ECA503" s="1"/>
      <c r="ECB503" s="1"/>
      <c r="ECC503" s="1"/>
      <c r="ECD503" s="1"/>
      <c r="ECE503" s="1"/>
      <c r="ECF503" s="1"/>
      <c r="ECG503" s="1"/>
      <c r="ECH503" s="1"/>
      <c r="ECI503" s="1"/>
      <c r="ECJ503" s="1"/>
      <c r="ECK503" s="1"/>
      <c r="ECL503" s="1"/>
      <c r="ECM503" s="1"/>
      <c r="ECN503" s="1"/>
      <c r="ECO503" s="1"/>
      <c r="ECP503" s="1"/>
      <c r="ECQ503" s="1"/>
      <c r="ECR503" s="1"/>
      <c r="ECS503" s="1"/>
      <c r="ECT503" s="1"/>
      <c r="ECU503" s="1"/>
      <c r="ECV503" s="1"/>
      <c r="ECW503" s="1"/>
      <c r="ECX503" s="1"/>
      <c r="ECY503" s="1"/>
      <c r="ECZ503" s="1"/>
      <c r="EDA503" s="1"/>
      <c r="EDB503" s="1"/>
      <c r="EDC503" s="1"/>
      <c r="EDD503" s="1"/>
      <c r="EDE503" s="1"/>
      <c r="EDF503" s="1"/>
      <c r="EDG503" s="1"/>
      <c r="EDH503" s="1"/>
      <c r="EDI503" s="1"/>
      <c r="EDJ503" s="1"/>
      <c r="EDK503" s="1"/>
      <c r="EDL503" s="1"/>
      <c r="EDM503" s="1"/>
      <c r="EDN503" s="1"/>
      <c r="EDO503" s="1"/>
      <c r="EDP503" s="1"/>
      <c r="EDQ503" s="1"/>
      <c r="EDR503" s="1"/>
      <c r="EDS503" s="1"/>
      <c r="EDT503" s="1"/>
      <c r="EDU503" s="1"/>
      <c r="EDV503" s="1"/>
      <c r="EDW503" s="1"/>
      <c r="EDX503" s="1"/>
      <c r="EDY503" s="1"/>
      <c r="EDZ503" s="1"/>
      <c r="EEA503" s="1"/>
      <c r="EEB503" s="1"/>
      <c r="EEC503" s="1"/>
      <c r="EED503" s="1"/>
      <c r="EEE503" s="1"/>
      <c r="EEF503" s="1"/>
      <c r="EEG503" s="1"/>
      <c r="EEH503" s="1"/>
      <c r="EEI503" s="1"/>
      <c r="EEJ503" s="1"/>
      <c r="EEK503" s="1"/>
      <c r="EEL503" s="1"/>
      <c r="EEM503" s="1"/>
      <c r="EEN503" s="1"/>
      <c r="EEO503" s="1"/>
      <c r="EEP503" s="1"/>
      <c r="EEQ503" s="1"/>
      <c r="EER503" s="1"/>
      <c r="EES503" s="1"/>
      <c r="EET503" s="1"/>
      <c r="EEU503" s="1"/>
      <c r="EEV503" s="1"/>
      <c r="EEW503" s="1"/>
      <c r="EEX503" s="1"/>
      <c r="EEY503" s="1"/>
      <c r="EEZ503" s="1"/>
      <c r="EFA503" s="1"/>
      <c r="EFB503" s="1"/>
      <c r="EFC503" s="1"/>
      <c r="EFD503" s="1"/>
      <c r="EFE503" s="1"/>
      <c r="EFF503" s="1"/>
      <c r="EFG503" s="1"/>
      <c r="EFH503" s="1"/>
      <c r="EFI503" s="1"/>
      <c r="EFJ503" s="1"/>
      <c r="EFK503" s="1"/>
      <c r="EFL503" s="1"/>
      <c r="EFM503" s="1"/>
      <c r="EFN503" s="1"/>
      <c r="EFO503" s="1"/>
      <c r="EFP503" s="1"/>
      <c r="EFQ503" s="1"/>
      <c r="EFR503" s="1"/>
      <c r="EFS503" s="1"/>
      <c r="EFT503" s="1"/>
      <c r="EFU503" s="1"/>
      <c r="EFV503" s="1"/>
      <c r="EFW503" s="1"/>
      <c r="EFX503" s="1"/>
      <c r="EFY503" s="1"/>
      <c r="EFZ503" s="1"/>
      <c r="EGA503" s="1"/>
      <c r="EGB503" s="1"/>
      <c r="EGC503" s="1"/>
      <c r="EGD503" s="1"/>
      <c r="EGE503" s="1"/>
      <c r="EGF503" s="1"/>
      <c r="EGG503" s="1"/>
      <c r="EGH503" s="1"/>
      <c r="EGI503" s="1"/>
      <c r="EGJ503" s="1"/>
      <c r="EGK503" s="1"/>
      <c r="EGL503" s="1"/>
      <c r="EGM503" s="1"/>
      <c r="EGN503" s="1"/>
      <c r="EGO503" s="1"/>
      <c r="EGP503" s="1"/>
      <c r="EGQ503" s="1"/>
      <c r="EGR503" s="1"/>
      <c r="EGS503" s="1"/>
      <c r="EGT503" s="1"/>
      <c r="EGU503" s="1"/>
      <c r="EGV503" s="1"/>
      <c r="EGW503" s="1"/>
      <c r="EGX503" s="1"/>
      <c r="EGY503" s="1"/>
      <c r="EGZ503" s="1"/>
      <c r="EHA503" s="1"/>
      <c r="EHB503" s="1"/>
      <c r="EHC503" s="1"/>
      <c r="EHD503" s="1"/>
      <c r="EHE503" s="1"/>
      <c r="EHF503" s="1"/>
      <c r="EHG503" s="1"/>
      <c r="EHH503" s="1"/>
      <c r="EHI503" s="1"/>
      <c r="EHJ503" s="1"/>
      <c r="EHK503" s="1"/>
      <c r="EHL503" s="1"/>
      <c r="EHM503" s="1"/>
      <c r="EHN503" s="1"/>
      <c r="EHO503" s="1"/>
      <c r="EHP503" s="1"/>
      <c r="EHQ503" s="1"/>
      <c r="EHR503" s="1"/>
      <c r="EHS503" s="1"/>
      <c r="EHT503" s="1"/>
      <c r="EHU503" s="1"/>
      <c r="EHV503" s="1"/>
      <c r="EHW503" s="1"/>
      <c r="EHX503" s="1"/>
      <c r="EHY503" s="1"/>
      <c r="EHZ503" s="1"/>
      <c r="EIA503" s="1"/>
      <c r="EIB503" s="1"/>
      <c r="EIC503" s="1"/>
      <c r="EID503" s="1"/>
      <c r="EIE503" s="1"/>
      <c r="EIF503" s="1"/>
      <c r="EIG503" s="1"/>
      <c r="EIH503" s="1"/>
      <c r="EII503" s="1"/>
      <c r="EIJ503" s="1"/>
      <c r="EIK503" s="1"/>
      <c r="EIL503" s="1"/>
      <c r="EIM503" s="1"/>
      <c r="EIN503" s="1"/>
      <c r="EIO503" s="1"/>
      <c r="EIP503" s="1"/>
      <c r="EIQ503" s="1"/>
      <c r="EIR503" s="1"/>
      <c r="EIS503" s="1"/>
      <c r="EIT503" s="1"/>
      <c r="EIU503" s="1"/>
      <c r="EIV503" s="1"/>
      <c r="EIW503" s="1"/>
      <c r="EIX503" s="1"/>
      <c r="EIY503" s="1"/>
      <c r="EIZ503" s="1"/>
      <c r="EJA503" s="1"/>
      <c r="EJB503" s="1"/>
      <c r="EJC503" s="1"/>
      <c r="EJD503" s="1"/>
      <c r="EJE503" s="1"/>
      <c r="EJF503" s="1"/>
      <c r="EJG503" s="1"/>
      <c r="EJH503" s="1"/>
      <c r="EJI503" s="1"/>
      <c r="EJJ503" s="1"/>
      <c r="EJK503" s="1"/>
      <c r="EJL503" s="1"/>
      <c r="EJM503" s="1"/>
      <c r="EJN503" s="1"/>
      <c r="EJO503" s="1"/>
      <c r="EJP503" s="1"/>
      <c r="EJQ503" s="1"/>
      <c r="EJR503" s="1"/>
      <c r="EJS503" s="1"/>
      <c r="EJT503" s="1"/>
      <c r="EJU503" s="1"/>
      <c r="EJV503" s="1"/>
      <c r="EJW503" s="1"/>
      <c r="EJX503" s="1"/>
      <c r="EJY503" s="1"/>
      <c r="EJZ503" s="1"/>
      <c r="EKA503" s="1"/>
      <c r="EKB503" s="1"/>
      <c r="EKC503" s="1"/>
      <c r="EKD503" s="1"/>
      <c r="EKE503" s="1"/>
      <c r="EKF503" s="1"/>
      <c r="EKG503" s="1"/>
      <c r="EKH503" s="1"/>
      <c r="EKI503" s="1"/>
      <c r="EKJ503" s="1"/>
      <c r="EKK503" s="1"/>
      <c r="EKL503" s="1"/>
      <c r="EKM503" s="1"/>
      <c r="EKN503" s="1"/>
      <c r="EKO503" s="1"/>
      <c r="EKP503" s="1"/>
      <c r="EKQ503" s="1"/>
      <c r="EKR503" s="1"/>
      <c r="EKS503" s="1"/>
      <c r="EKT503" s="1"/>
      <c r="EKU503" s="1"/>
      <c r="EKV503" s="1"/>
      <c r="EKW503" s="1"/>
      <c r="EKX503" s="1"/>
      <c r="EKY503" s="1"/>
      <c r="EKZ503" s="1"/>
      <c r="ELA503" s="1"/>
      <c r="ELB503" s="1"/>
      <c r="ELC503" s="1"/>
      <c r="ELD503" s="1"/>
      <c r="ELE503" s="1"/>
      <c r="ELF503" s="1"/>
      <c r="ELG503" s="1"/>
      <c r="ELH503" s="1"/>
      <c r="ELI503" s="1"/>
      <c r="ELJ503" s="1"/>
      <c r="ELK503" s="1"/>
      <c r="ELL503" s="1"/>
      <c r="ELM503" s="1"/>
      <c r="ELN503" s="1"/>
      <c r="ELO503" s="1"/>
      <c r="ELP503" s="1"/>
      <c r="ELQ503" s="1"/>
      <c r="ELR503" s="1"/>
      <c r="ELS503" s="1"/>
      <c r="ELT503" s="1"/>
      <c r="ELU503" s="1"/>
      <c r="ELV503" s="1"/>
      <c r="ELW503" s="1"/>
      <c r="ELX503" s="1"/>
      <c r="ELY503" s="1"/>
      <c r="ELZ503" s="1"/>
      <c r="EMA503" s="1"/>
      <c r="EMB503" s="1"/>
      <c r="EMC503" s="1"/>
      <c r="EMD503" s="1"/>
      <c r="EME503" s="1"/>
      <c r="EMF503" s="1"/>
      <c r="EMG503" s="1"/>
      <c r="EMH503" s="1"/>
      <c r="EMI503" s="1"/>
      <c r="EMJ503" s="1"/>
      <c r="EMK503" s="1"/>
      <c r="EML503" s="1"/>
      <c r="EMM503" s="1"/>
      <c r="EMN503" s="1"/>
      <c r="EMO503" s="1"/>
      <c r="EMP503" s="1"/>
      <c r="EMQ503" s="1"/>
      <c r="EMR503" s="1"/>
      <c r="EMS503" s="1"/>
      <c r="EMT503" s="1"/>
      <c r="EMU503" s="1"/>
      <c r="EMV503" s="1"/>
      <c r="EMW503" s="1"/>
      <c r="EMX503" s="1"/>
      <c r="EMY503" s="1"/>
      <c r="EMZ503" s="1"/>
      <c r="ENA503" s="1"/>
      <c r="ENB503" s="1"/>
      <c r="ENC503" s="1"/>
      <c r="END503" s="1"/>
      <c r="ENE503" s="1"/>
      <c r="ENF503" s="1"/>
      <c r="ENG503" s="1"/>
      <c r="ENH503" s="1"/>
      <c r="ENI503" s="1"/>
      <c r="ENJ503" s="1"/>
      <c r="ENK503" s="1"/>
      <c r="ENL503" s="1"/>
      <c r="ENM503" s="1"/>
      <c r="ENN503" s="1"/>
      <c r="ENO503" s="1"/>
      <c r="ENP503" s="1"/>
      <c r="ENQ503" s="1"/>
      <c r="ENR503" s="1"/>
      <c r="ENS503" s="1"/>
      <c r="ENT503" s="1"/>
      <c r="ENU503" s="1"/>
      <c r="ENV503" s="1"/>
      <c r="ENW503" s="1"/>
      <c r="ENX503" s="1"/>
      <c r="ENY503" s="1"/>
      <c r="ENZ503" s="1"/>
      <c r="EOA503" s="1"/>
      <c r="EOB503" s="1"/>
      <c r="EOC503" s="1"/>
      <c r="EOD503" s="1"/>
      <c r="EOE503" s="1"/>
      <c r="EOF503" s="1"/>
      <c r="EOG503" s="1"/>
      <c r="EOH503" s="1"/>
      <c r="EOI503" s="1"/>
      <c r="EOJ503" s="1"/>
      <c r="EOK503" s="1"/>
      <c r="EOL503" s="1"/>
      <c r="EOM503" s="1"/>
      <c r="EON503" s="1"/>
      <c r="EOO503" s="1"/>
      <c r="EOP503" s="1"/>
      <c r="EOQ503" s="1"/>
      <c r="EOR503" s="1"/>
      <c r="EOS503" s="1"/>
      <c r="EOT503" s="1"/>
      <c r="EOU503" s="1"/>
      <c r="EOV503" s="1"/>
      <c r="EOW503" s="1"/>
      <c r="EOX503" s="1"/>
      <c r="EOY503" s="1"/>
      <c r="EOZ503" s="1"/>
      <c r="EPA503" s="1"/>
      <c r="EPB503" s="1"/>
      <c r="EPC503" s="1"/>
      <c r="EPD503" s="1"/>
      <c r="EPE503" s="1"/>
      <c r="EPF503" s="1"/>
      <c r="EPG503" s="1"/>
      <c r="EPH503" s="1"/>
      <c r="EPI503" s="1"/>
      <c r="EPJ503" s="1"/>
      <c r="EPK503" s="1"/>
      <c r="EPL503" s="1"/>
      <c r="EPM503" s="1"/>
      <c r="EPN503" s="1"/>
      <c r="EPO503" s="1"/>
      <c r="EPP503" s="1"/>
      <c r="EPQ503" s="1"/>
      <c r="EPR503" s="1"/>
      <c r="EPS503" s="1"/>
      <c r="EPT503" s="1"/>
      <c r="EPU503" s="1"/>
      <c r="EPV503" s="1"/>
      <c r="EPW503" s="1"/>
      <c r="EPX503" s="1"/>
      <c r="EPY503" s="1"/>
      <c r="EPZ503" s="1"/>
      <c r="EQA503" s="1"/>
      <c r="EQB503" s="1"/>
      <c r="EQC503" s="1"/>
      <c r="EQD503" s="1"/>
      <c r="EQE503" s="1"/>
      <c r="EQF503" s="1"/>
      <c r="EQG503" s="1"/>
      <c r="EQH503" s="1"/>
      <c r="EQI503" s="1"/>
      <c r="EQJ503" s="1"/>
      <c r="EQK503" s="1"/>
      <c r="EQL503" s="1"/>
      <c r="EQM503" s="1"/>
      <c r="EQN503" s="1"/>
      <c r="EQO503" s="1"/>
      <c r="EQP503" s="1"/>
      <c r="EQQ503" s="1"/>
      <c r="EQR503" s="1"/>
      <c r="EQS503" s="1"/>
      <c r="EQT503" s="1"/>
      <c r="EQU503" s="1"/>
      <c r="EQV503" s="1"/>
      <c r="EQW503" s="1"/>
      <c r="EQX503" s="1"/>
      <c r="EQY503" s="1"/>
      <c r="EQZ503" s="1"/>
      <c r="ERA503" s="1"/>
      <c r="ERB503" s="1"/>
      <c r="ERC503" s="1"/>
      <c r="ERD503" s="1"/>
      <c r="ERE503" s="1"/>
      <c r="ERF503" s="1"/>
      <c r="ERG503" s="1"/>
      <c r="ERH503" s="1"/>
      <c r="ERI503" s="1"/>
      <c r="ERJ503" s="1"/>
      <c r="ERK503" s="1"/>
      <c r="ERL503" s="1"/>
      <c r="ERM503" s="1"/>
      <c r="ERN503" s="1"/>
      <c r="ERO503" s="1"/>
      <c r="ERP503" s="1"/>
      <c r="ERQ503" s="1"/>
      <c r="ERR503" s="1"/>
      <c r="ERS503" s="1"/>
      <c r="ERT503" s="1"/>
      <c r="ERU503" s="1"/>
      <c r="ERV503" s="1"/>
      <c r="ERW503" s="1"/>
      <c r="ERX503" s="1"/>
      <c r="ERY503" s="1"/>
      <c r="ERZ503" s="1"/>
      <c r="ESA503" s="1"/>
      <c r="ESB503" s="1"/>
      <c r="ESC503" s="1"/>
      <c r="ESD503" s="1"/>
      <c r="ESE503" s="1"/>
      <c r="ESF503" s="1"/>
      <c r="ESG503" s="1"/>
      <c r="ESH503" s="1"/>
      <c r="ESI503" s="1"/>
      <c r="ESJ503" s="1"/>
      <c r="ESK503" s="1"/>
      <c r="ESL503" s="1"/>
      <c r="ESM503" s="1"/>
      <c r="ESN503" s="1"/>
      <c r="ESO503" s="1"/>
      <c r="ESP503" s="1"/>
      <c r="ESQ503" s="1"/>
      <c r="ESR503" s="1"/>
      <c r="ESS503" s="1"/>
      <c r="EST503" s="1"/>
      <c r="ESU503" s="1"/>
      <c r="ESV503" s="1"/>
      <c r="ESW503" s="1"/>
      <c r="ESX503" s="1"/>
      <c r="ESY503" s="1"/>
      <c r="ESZ503" s="1"/>
      <c r="ETA503" s="1"/>
      <c r="ETB503" s="1"/>
      <c r="ETC503" s="1"/>
      <c r="ETD503" s="1"/>
      <c r="ETE503" s="1"/>
      <c r="ETF503" s="1"/>
      <c r="ETG503" s="1"/>
      <c r="ETH503" s="1"/>
      <c r="ETI503" s="1"/>
      <c r="ETJ503" s="1"/>
      <c r="ETK503" s="1"/>
      <c r="ETL503" s="1"/>
      <c r="ETM503" s="1"/>
      <c r="ETN503" s="1"/>
      <c r="ETO503" s="1"/>
      <c r="ETP503" s="1"/>
      <c r="ETQ503" s="1"/>
      <c r="ETR503" s="1"/>
      <c r="ETS503" s="1"/>
      <c r="ETT503" s="1"/>
      <c r="ETU503" s="1"/>
      <c r="ETV503" s="1"/>
      <c r="ETW503" s="1"/>
      <c r="ETX503" s="1"/>
      <c r="ETY503" s="1"/>
      <c r="ETZ503" s="1"/>
      <c r="EUA503" s="1"/>
      <c r="EUB503" s="1"/>
      <c r="EUC503" s="1"/>
      <c r="EUD503" s="1"/>
      <c r="EUE503" s="1"/>
      <c r="EUF503" s="1"/>
      <c r="EUG503" s="1"/>
      <c r="EUH503" s="1"/>
      <c r="EUI503" s="1"/>
      <c r="EUJ503" s="1"/>
      <c r="EUK503" s="1"/>
      <c r="EUL503" s="1"/>
      <c r="EUM503" s="1"/>
      <c r="EUN503" s="1"/>
      <c r="EUO503" s="1"/>
      <c r="EUP503" s="1"/>
      <c r="EUQ503" s="1"/>
      <c r="EUR503" s="1"/>
      <c r="EUS503" s="1"/>
      <c r="EUT503" s="1"/>
      <c r="EUU503" s="1"/>
      <c r="EUV503" s="1"/>
      <c r="EUW503" s="1"/>
      <c r="EUX503" s="1"/>
      <c r="EUY503" s="1"/>
      <c r="EUZ503" s="1"/>
      <c r="EVA503" s="1"/>
      <c r="EVB503" s="1"/>
      <c r="EVC503" s="1"/>
      <c r="EVD503" s="1"/>
      <c r="EVE503" s="1"/>
      <c r="EVF503" s="1"/>
      <c r="EVG503" s="1"/>
      <c r="EVH503" s="1"/>
      <c r="EVI503" s="1"/>
      <c r="EVJ503" s="1"/>
      <c r="EVK503" s="1"/>
      <c r="EVL503" s="1"/>
      <c r="EVM503" s="1"/>
      <c r="EVN503" s="1"/>
      <c r="EVO503" s="1"/>
      <c r="EVP503" s="1"/>
      <c r="EVQ503" s="1"/>
      <c r="EVR503" s="1"/>
      <c r="EVS503" s="1"/>
      <c r="EVT503" s="1"/>
      <c r="EVU503" s="1"/>
      <c r="EVV503" s="1"/>
      <c r="EVW503" s="1"/>
      <c r="EVX503" s="1"/>
      <c r="EVY503" s="1"/>
      <c r="EVZ503" s="1"/>
      <c r="EWA503" s="1"/>
      <c r="EWB503" s="1"/>
      <c r="EWC503" s="1"/>
      <c r="EWD503" s="1"/>
      <c r="EWE503" s="1"/>
      <c r="EWF503" s="1"/>
      <c r="EWG503" s="1"/>
      <c r="EWH503" s="1"/>
      <c r="EWI503" s="1"/>
      <c r="EWJ503" s="1"/>
      <c r="EWK503" s="1"/>
      <c r="EWL503" s="1"/>
      <c r="EWM503" s="1"/>
      <c r="EWN503" s="1"/>
      <c r="EWO503" s="1"/>
      <c r="EWP503" s="1"/>
      <c r="EWQ503" s="1"/>
      <c r="EWR503" s="1"/>
      <c r="EWS503" s="1"/>
      <c r="EWT503" s="1"/>
      <c r="EWU503" s="1"/>
      <c r="EWV503" s="1"/>
      <c r="EWW503" s="1"/>
      <c r="EWX503" s="1"/>
      <c r="EWY503" s="1"/>
      <c r="EWZ503" s="1"/>
      <c r="EXA503" s="1"/>
      <c r="EXB503" s="1"/>
      <c r="EXC503" s="1"/>
      <c r="EXD503" s="1"/>
      <c r="EXE503" s="1"/>
      <c r="EXF503" s="1"/>
      <c r="EXG503" s="1"/>
      <c r="EXH503" s="1"/>
      <c r="EXI503" s="1"/>
      <c r="EXJ503" s="1"/>
      <c r="EXK503" s="1"/>
      <c r="EXL503" s="1"/>
      <c r="EXM503" s="1"/>
      <c r="EXN503" s="1"/>
      <c r="EXO503" s="1"/>
      <c r="EXP503" s="1"/>
      <c r="EXQ503" s="1"/>
      <c r="EXR503" s="1"/>
      <c r="EXS503" s="1"/>
      <c r="EXT503" s="1"/>
      <c r="EXU503" s="1"/>
      <c r="EXV503" s="1"/>
      <c r="EXW503" s="1"/>
      <c r="EXX503" s="1"/>
      <c r="EXY503" s="1"/>
      <c r="EXZ503" s="1"/>
      <c r="EYA503" s="1"/>
      <c r="EYB503" s="1"/>
      <c r="EYC503" s="1"/>
      <c r="EYD503" s="1"/>
      <c r="EYE503" s="1"/>
      <c r="EYF503" s="1"/>
      <c r="EYG503" s="1"/>
      <c r="EYH503" s="1"/>
      <c r="EYI503" s="1"/>
      <c r="EYJ503" s="1"/>
      <c r="EYK503" s="1"/>
      <c r="EYL503" s="1"/>
      <c r="EYM503" s="1"/>
      <c r="EYN503" s="1"/>
      <c r="EYO503" s="1"/>
      <c r="EYP503" s="1"/>
      <c r="EYQ503" s="1"/>
      <c r="EYR503" s="1"/>
      <c r="EYS503" s="1"/>
      <c r="EYT503" s="1"/>
      <c r="EYU503" s="1"/>
      <c r="EYV503" s="1"/>
      <c r="EYW503" s="1"/>
      <c r="EYX503" s="1"/>
      <c r="EYY503" s="1"/>
      <c r="EYZ503" s="1"/>
      <c r="EZA503" s="1"/>
      <c r="EZB503" s="1"/>
      <c r="EZC503" s="1"/>
      <c r="EZD503" s="1"/>
      <c r="EZE503" s="1"/>
      <c r="EZF503" s="1"/>
      <c r="EZG503" s="1"/>
      <c r="EZH503" s="1"/>
      <c r="EZI503" s="1"/>
      <c r="EZJ503" s="1"/>
      <c r="EZK503" s="1"/>
      <c r="EZL503" s="1"/>
      <c r="EZM503" s="1"/>
      <c r="EZN503" s="1"/>
      <c r="EZO503" s="1"/>
      <c r="EZP503" s="1"/>
      <c r="EZQ503" s="1"/>
      <c r="EZR503" s="1"/>
      <c r="EZS503" s="1"/>
      <c r="EZT503" s="1"/>
      <c r="EZU503" s="1"/>
      <c r="EZV503" s="1"/>
      <c r="EZW503" s="1"/>
      <c r="EZX503" s="1"/>
      <c r="EZY503" s="1"/>
      <c r="EZZ503" s="1"/>
      <c r="FAA503" s="1"/>
      <c r="FAB503" s="1"/>
      <c r="FAC503" s="1"/>
      <c r="FAD503" s="1"/>
      <c r="FAE503" s="1"/>
      <c r="FAF503" s="1"/>
      <c r="FAG503" s="1"/>
      <c r="FAH503" s="1"/>
      <c r="FAI503" s="1"/>
      <c r="FAJ503" s="1"/>
      <c r="FAK503" s="1"/>
      <c r="FAL503" s="1"/>
      <c r="FAM503" s="1"/>
      <c r="FAN503" s="1"/>
      <c r="FAO503" s="1"/>
      <c r="FAP503" s="1"/>
      <c r="FAQ503" s="1"/>
      <c r="FAR503" s="1"/>
      <c r="FAS503" s="1"/>
      <c r="FAT503" s="1"/>
      <c r="FAU503" s="1"/>
      <c r="FAV503" s="1"/>
      <c r="FAW503" s="1"/>
      <c r="FAX503" s="1"/>
      <c r="FAY503" s="1"/>
      <c r="FAZ503" s="1"/>
      <c r="FBA503" s="1"/>
      <c r="FBB503" s="1"/>
      <c r="FBC503" s="1"/>
      <c r="FBD503" s="1"/>
      <c r="FBE503" s="1"/>
      <c r="FBF503" s="1"/>
      <c r="FBG503" s="1"/>
      <c r="FBH503" s="1"/>
      <c r="FBI503" s="1"/>
      <c r="FBJ503" s="1"/>
      <c r="FBK503" s="1"/>
      <c r="FBL503" s="1"/>
      <c r="FBM503" s="1"/>
      <c r="FBN503" s="1"/>
      <c r="FBO503" s="1"/>
      <c r="FBP503" s="1"/>
      <c r="FBQ503" s="1"/>
      <c r="FBR503" s="1"/>
      <c r="FBS503" s="1"/>
      <c r="FBT503" s="1"/>
      <c r="FBU503" s="1"/>
      <c r="FBV503" s="1"/>
      <c r="FBW503" s="1"/>
      <c r="FBX503" s="1"/>
      <c r="FBY503" s="1"/>
      <c r="FBZ503" s="1"/>
      <c r="FCA503" s="1"/>
      <c r="FCB503" s="1"/>
      <c r="FCC503" s="1"/>
      <c r="FCD503" s="1"/>
      <c r="FCE503" s="1"/>
      <c r="FCF503" s="1"/>
      <c r="FCG503" s="1"/>
      <c r="FCH503" s="1"/>
      <c r="FCI503" s="1"/>
      <c r="FCJ503" s="1"/>
      <c r="FCK503" s="1"/>
      <c r="FCL503" s="1"/>
      <c r="FCM503" s="1"/>
      <c r="FCN503" s="1"/>
      <c r="FCO503" s="1"/>
      <c r="FCP503" s="1"/>
      <c r="FCQ503" s="1"/>
      <c r="FCR503" s="1"/>
      <c r="FCS503" s="1"/>
      <c r="FCT503" s="1"/>
      <c r="FCU503" s="1"/>
      <c r="FCV503" s="1"/>
      <c r="FCW503" s="1"/>
      <c r="FCX503" s="1"/>
      <c r="FCY503" s="1"/>
      <c r="FCZ503" s="1"/>
      <c r="FDA503" s="1"/>
      <c r="FDB503" s="1"/>
      <c r="FDC503" s="1"/>
      <c r="FDD503" s="1"/>
      <c r="FDE503" s="1"/>
      <c r="FDF503" s="1"/>
      <c r="FDG503" s="1"/>
      <c r="FDH503" s="1"/>
      <c r="FDI503" s="1"/>
      <c r="FDJ503" s="1"/>
      <c r="FDK503" s="1"/>
      <c r="FDL503" s="1"/>
      <c r="FDM503" s="1"/>
      <c r="FDN503" s="1"/>
      <c r="FDO503" s="1"/>
      <c r="FDP503" s="1"/>
      <c r="FDQ503" s="1"/>
      <c r="FDR503" s="1"/>
      <c r="FDS503" s="1"/>
      <c r="FDT503" s="1"/>
      <c r="FDU503" s="1"/>
      <c r="FDV503" s="1"/>
      <c r="FDW503" s="1"/>
      <c r="FDX503" s="1"/>
      <c r="FDY503" s="1"/>
      <c r="FDZ503" s="1"/>
      <c r="FEA503" s="1"/>
      <c r="FEB503" s="1"/>
      <c r="FEC503" s="1"/>
      <c r="FED503" s="1"/>
      <c r="FEE503" s="1"/>
      <c r="FEF503" s="1"/>
      <c r="FEG503" s="1"/>
      <c r="FEH503" s="1"/>
      <c r="FEI503" s="1"/>
      <c r="FEJ503" s="1"/>
      <c r="FEK503" s="1"/>
      <c r="FEL503" s="1"/>
      <c r="FEM503" s="1"/>
      <c r="FEN503" s="1"/>
      <c r="FEO503" s="1"/>
      <c r="FEP503" s="1"/>
      <c r="FEQ503" s="1"/>
      <c r="FER503" s="1"/>
      <c r="FES503" s="1"/>
      <c r="FET503" s="1"/>
      <c r="FEU503" s="1"/>
      <c r="FEV503" s="1"/>
      <c r="FEW503" s="1"/>
      <c r="FEX503" s="1"/>
      <c r="FEY503" s="1"/>
      <c r="FEZ503" s="1"/>
      <c r="FFA503" s="1"/>
      <c r="FFB503" s="1"/>
      <c r="FFC503" s="1"/>
      <c r="FFD503" s="1"/>
      <c r="FFE503" s="1"/>
      <c r="FFF503" s="1"/>
      <c r="FFG503" s="1"/>
      <c r="FFH503" s="1"/>
      <c r="FFI503" s="1"/>
      <c r="FFJ503" s="1"/>
      <c r="FFK503" s="1"/>
      <c r="FFL503" s="1"/>
      <c r="FFM503" s="1"/>
      <c r="FFN503" s="1"/>
      <c r="FFO503" s="1"/>
      <c r="FFP503" s="1"/>
      <c r="FFQ503" s="1"/>
      <c r="FFR503" s="1"/>
      <c r="FFS503" s="1"/>
      <c r="FFT503" s="1"/>
      <c r="FFU503" s="1"/>
      <c r="FFV503" s="1"/>
      <c r="FFW503" s="1"/>
      <c r="FFX503" s="1"/>
      <c r="FFY503" s="1"/>
      <c r="FFZ503" s="1"/>
      <c r="FGA503" s="1"/>
      <c r="FGB503" s="1"/>
      <c r="FGC503" s="1"/>
      <c r="FGD503" s="1"/>
      <c r="FGE503" s="1"/>
      <c r="FGF503" s="1"/>
      <c r="FGG503" s="1"/>
      <c r="FGH503" s="1"/>
      <c r="FGI503" s="1"/>
      <c r="FGJ503" s="1"/>
      <c r="FGK503" s="1"/>
      <c r="FGL503" s="1"/>
      <c r="FGM503" s="1"/>
      <c r="FGN503" s="1"/>
      <c r="FGO503" s="1"/>
      <c r="FGP503" s="1"/>
      <c r="FGQ503" s="1"/>
      <c r="FGR503" s="1"/>
      <c r="FGS503" s="1"/>
      <c r="FGT503" s="1"/>
      <c r="FGU503" s="1"/>
      <c r="FGV503" s="1"/>
      <c r="FGW503" s="1"/>
      <c r="FGX503" s="1"/>
      <c r="FGY503" s="1"/>
      <c r="FGZ503" s="1"/>
      <c r="FHA503" s="1"/>
      <c r="FHB503" s="1"/>
      <c r="FHC503" s="1"/>
      <c r="FHD503" s="1"/>
      <c r="FHE503" s="1"/>
      <c r="FHF503" s="1"/>
      <c r="FHG503" s="1"/>
      <c r="FHH503" s="1"/>
      <c r="FHI503" s="1"/>
      <c r="FHJ503" s="1"/>
      <c r="FHK503" s="1"/>
      <c r="FHL503" s="1"/>
      <c r="FHM503" s="1"/>
      <c r="FHN503" s="1"/>
      <c r="FHO503" s="1"/>
      <c r="FHP503" s="1"/>
      <c r="FHQ503" s="1"/>
      <c r="FHR503" s="1"/>
      <c r="FHS503" s="1"/>
      <c r="FHT503" s="1"/>
      <c r="FHU503" s="1"/>
      <c r="FHV503" s="1"/>
      <c r="FHW503" s="1"/>
      <c r="FHX503" s="1"/>
      <c r="FHY503" s="1"/>
      <c r="FHZ503" s="1"/>
      <c r="FIA503" s="1"/>
      <c r="FIB503" s="1"/>
      <c r="FIC503" s="1"/>
      <c r="FID503" s="1"/>
      <c r="FIE503" s="1"/>
      <c r="FIF503" s="1"/>
      <c r="FIG503" s="1"/>
      <c r="FIH503" s="1"/>
      <c r="FII503" s="1"/>
      <c r="FIJ503" s="1"/>
      <c r="FIK503" s="1"/>
      <c r="FIL503" s="1"/>
      <c r="FIM503" s="1"/>
      <c r="FIN503" s="1"/>
      <c r="FIO503" s="1"/>
      <c r="FIP503" s="1"/>
      <c r="FIQ503" s="1"/>
      <c r="FIR503" s="1"/>
      <c r="FIS503" s="1"/>
      <c r="FIT503" s="1"/>
      <c r="FIU503" s="1"/>
      <c r="FIV503" s="1"/>
      <c r="FIW503" s="1"/>
      <c r="FIX503" s="1"/>
      <c r="FIY503" s="1"/>
      <c r="FIZ503" s="1"/>
      <c r="FJA503" s="1"/>
      <c r="FJB503" s="1"/>
      <c r="FJC503" s="1"/>
      <c r="FJD503" s="1"/>
      <c r="FJE503" s="1"/>
      <c r="FJF503" s="1"/>
      <c r="FJG503" s="1"/>
      <c r="FJH503" s="1"/>
      <c r="FJI503" s="1"/>
      <c r="FJJ503" s="1"/>
      <c r="FJK503" s="1"/>
      <c r="FJL503" s="1"/>
      <c r="FJM503" s="1"/>
      <c r="FJN503" s="1"/>
      <c r="FJO503" s="1"/>
      <c r="FJP503" s="1"/>
      <c r="FJQ503" s="1"/>
      <c r="FJR503" s="1"/>
      <c r="FJS503" s="1"/>
      <c r="FJT503" s="1"/>
      <c r="FJU503" s="1"/>
      <c r="FJV503" s="1"/>
      <c r="FJW503" s="1"/>
      <c r="FJX503" s="1"/>
      <c r="FJY503" s="1"/>
      <c r="FJZ503" s="1"/>
      <c r="FKA503" s="1"/>
      <c r="FKB503" s="1"/>
      <c r="FKC503" s="1"/>
      <c r="FKD503" s="1"/>
      <c r="FKE503" s="1"/>
      <c r="FKF503" s="1"/>
      <c r="FKG503" s="1"/>
      <c r="FKH503" s="1"/>
      <c r="FKI503" s="1"/>
      <c r="FKJ503" s="1"/>
      <c r="FKK503" s="1"/>
      <c r="FKL503" s="1"/>
      <c r="FKM503" s="1"/>
      <c r="FKN503" s="1"/>
      <c r="FKO503" s="1"/>
      <c r="FKP503" s="1"/>
      <c r="FKQ503" s="1"/>
      <c r="FKR503" s="1"/>
      <c r="FKS503" s="1"/>
      <c r="FKT503" s="1"/>
      <c r="FKU503" s="1"/>
      <c r="FKV503" s="1"/>
      <c r="FKW503" s="1"/>
      <c r="FKX503" s="1"/>
      <c r="FKY503" s="1"/>
      <c r="FKZ503" s="1"/>
      <c r="FLA503" s="1"/>
      <c r="FLB503" s="1"/>
      <c r="FLC503" s="1"/>
      <c r="FLD503" s="1"/>
      <c r="FLE503" s="1"/>
      <c r="FLF503" s="1"/>
      <c r="FLG503" s="1"/>
      <c r="FLH503" s="1"/>
      <c r="FLI503" s="1"/>
      <c r="FLJ503" s="1"/>
      <c r="FLK503" s="1"/>
      <c r="FLL503" s="1"/>
      <c r="FLM503" s="1"/>
      <c r="FLN503" s="1"/>
      <c r="FLO503" s="1"/>
      <c r="FLP503" s="1"/>
      <c r="FLQ503" s="1"/>
      <c r="FLR503" s="1"/>
      <c r="FLS503" s="1"/>
      <c r="FLT503" s="1"/>
      <c r="FLU503" s="1"/>
      <c r="FLV503" s="1"/>
      <c r="FLW503" s="1"/>
      <c r="FLX503" s="1"/>
      <c r="FLY503" s="1"/>
      <c r="FLZ503" s="1"/>
      <c r="FMA503" s="1"/>
      <c r="FMB503" s="1"/>
      <c r="FMC503" s="1"/>
      <c r="FMD503" s="1"/>
      <c r="FME503" s="1"/>
      <c r="FMF503" s="1"/>
      <c r="FMG503" s="1"/>
      <c r="FMH503" s="1"/>
      <c r="FMI503" s="1"/>
      <c r="FMJ503" s="1"/>
      <c r="FMK503" s="1"/>
      <c r="FML503" s="1"/>
      <c r="FMM503" s="1"/>
      <c r="FMN503" s="1"/>
      <c r="FMO503" s="1"/>
      <c r="FMP503" s="1"/>
      <c r="FMQ503" s="1"/>
      <c r="FMR503" s="1"/>
      <c r="FMS503" s="1"/>
      <c r="FMT503" s="1"/>
      <c r="FMU503" s="1"/>
      <c r="FMV503" s="1"/>
      <c r="FMW503" s="1"/>
      <c r="FMX503" s="1"/>
      <c r="FMY503" s="1"/>
      <c r="FMZ503" s="1"/>
      <c r="FNA503" s="1"/>
      <c r="FNB503" s="1"/>
      <c r="FNC503" s="1"/>
      <c r="FND503" s="1"/>
      <c r="FNE503" s="1"/>
      <c r="FNF503" s="1"/>
      <c r="FNG503" s="1"/>
      <c r="FNH503" s="1"/>
      <c r="FNI503" s="1"/>
      <c r="FNJ503" s="1"/>
      <c r="FNK503" s="1"/>
      <c r="FNL503" s="1"/>
      <c r="FNM503" s="1"/>
      <c r="FNN503" s="1"/>
      <c r="FNO503" s="1"/>
      <c r="FNP503" s="1"/>
      <c r="FNQ503" s="1"/>
      <c r="FNR503" s="1"/>
      <c r="FNS503" s="1"/>
      <c r="FNT503" s="1"/>
      <c r="FNU503" s="1"/>
      <c r="FNV503" s="1"/>
      <c r="FNW503" s="1"/>
      <c r="FNX503" s="1"/>
      <c r="FNY503" s="1"/>
      <c r="FNZ503" s="1"/>
      <c r="FOA503" s="1"/>
      <c r="FOB503" s="1"/>
      <c r="FOC503" s="1"/>
      <c r="FOD503" s="1"/>
      <c r="FOE503" s="1"/>
      <c r="FOF503" s="1"/>
      <c r="FOG503" s="1"/>
      <c r="FOH503" s="1"/>
      <c r="FOI503" s="1"/>
      <c r="FOJ503" s="1"/>
      <c r="FOK503" s="1"/>
      <c r="FOL503" s="1"/>
      <c r="FOM503" s="1"/>
      <c r="FON503" s="1"/>
      <c r="FOO503" s="1"/>
      <c r="FOP503" s="1"/>
      <c r="FOQ503" s="1"/>
      <c r="FOR503" s="1"/>
      <c r="FOS503" s="1"/>
      <c r="FOT503" s="1"/>
      <c r="FOU503" s="1"/>
      <c r="FOV503" s="1"/>
      <c r="FOW503" s="1"/>
      <c r="FOX503" s="1"/>
      <c r="FOY503" s="1"/>
      <c r="FOZ503" s="1"/>
      <c r="FPA503" s="1"/>
      <c r="FPB503" s="1"/>
      <c r="FPC503" s="1"/>
      <c r="FPD503" s="1"/>
      <c r="FPE503" s="1"/>
      <c r="FPF503" s="1"/>
      <c r="FPG503" s="1"/>
      <c r="FPH503" s="1"/>
      <c r="FPI503" s="1"/>
      <c r="FPJ503" s="1"/>
      <c r="FPK503" s="1"/>
      <c r="FPL503" s="1"/>
      <c r="FPM503" s="1"/>
      <c r="FPN503" s="1"/>
      <c r="FPO503" s="1"/>
      <c r="FPP503" s="1"/>
      <c r="FPQ503" s="1"/>
      <c r="FPR503" s="1"/>
      <c r="FPS503" s="1"/>
      <c r="FPT503" s="1"/>
      <c r="FPU503" s="1"/>
      <c r="FPV503" s="1"/>
      <c r="FPW503" s="1"/>
      <c r="FPX503" s="1"/>
      <c r="FPY503" s="1"/>
      <c r="FPZ503" s="1"/>
      <c r="FQA503" s="1"/>
      <c r="FQB503" s="1"/>
      <c r="FQC503" s="1"/>
      <c r="FQD503" s="1"/>
      <c r="FQE503" s="1"/>
      <c r="FQF503" s="1"/>
      <c r="FQG503" s="1"/>
      <c r="FQH503" s="1"/>
      <c r="FQI503" s="1"/>
      <c r="FQJ503" s="1"/>
      <c r="FQK503" s="1"/>
      <c r="FQL503" s="1"/>
      <c r="FQM503" s="1"/>
      <c r="FQN503" s="1"/>
      <c r="FQO503" s="1"/>
      <c r="FQP503" s="1"/>
      <c r="FQQ503" s="1"/>
      <c r="FQR503" s="1"/>
      <c r="FQS503" s="1"/>
      <c r="FQT503" s="1"/>
      <c r="FQU503" s="1"/>
      <c r="FQV503" s="1"/>
      <c r="FQW503" s="1"/>
      <c r="FQX503" s="1"/>
      <c r="FQY503" s="1"/>
      <c r="FQZ503" s="1"/>
      <c r="FRA503" s="1"/>
      <c r="FRB503" s="1"/>
      <c r="FRC503" s="1"/>
      <c r="FRD503" s="1"/>
      <c r="FRE503" s="1"/>
      <c r="FRF503" s="1"/>
      <c r="FRG503" s="1"/>
      <c r="FRH503" s="1"/>
      <c r="FRI503" s="1"/>
      <c r="FRJ503" s="1"/>
      <c r="FRK503" s="1"/>
      <c r="FRL503" s="1"/>
      <c r="FRM503" s="1"/>
      <c r="FRN503" s="1"/>
      <c r="FRO503" s="1"/>
      <c r="FRP503" s="1"/>
      <c r="FRQ503" s="1"/>
      <c r="FRR503" s="1"/>
      <c r="FRS503" s="1"/>
      <c r="FRT503" s="1"/>
      <c r="FRU503" s="1"/>
      <c r="FRV503" s="1"/>
      <c r="FRW503" s="1"/>
      <c r="FRX503" s="1"/>
      <c r="FRY503" s="1"/>
      <c r="FRZ503" s="1"/>
      <c r="FSA503" s="1"/>
      <c r="FSB503" s="1"/>
      <c r="FSC503" s="1"/>
      <c r="FSD503" s="1"/>
      <c r="FSE503" s="1"/>
      <c r="FSF503" s="1"/>
      <c r="FSG503" s="1"/>
      <c r="FSH503" s="1"/>
      <c r="FSI503" s="1"/>
      <c r="FSJ503" s="1"/>
      <c r="FSK503" s="1"/>
      <c r="FSL503" s="1"/>
      <c r="FSM503" s="1"/>
      <c r="FSN503" s="1"/>
      <c r="FSO503" s="1"/>
      <c r="FSP503" s="1"/>
      <c r="FSQ503" s="1"/>
      <c r="FSR503" s="1"/>
      <c r="FSS503" s="1"/>
      <c r="FST503" s="1"/>
      <c r="FSU503" s="1"/>
      <c r="FSV503" s="1"/>
      <c r="FSW503" s="1"/>
      <c r="FSX503" s="1"/>
      <c r="FSY503" s="1"/>
      <c r="FSZ503" s="1"/>
      <c r="FTA503" s="1"/>
      <c r="FTB503" s="1"/>
      <c r="FTC503" s="1"/>
      <c r="FTD503" s="1"/>
      <c r="FTE503" s="1"/>
      <c r="FTF503" s="1"/>
      <c r="FTG503" s="1"/>
      <c r="FTH503" s="1"/>
      <c r="FTI503" s="1"/>
      <c r="FTJ503" s="1"/>
      <c r="FTK503" s="1"/>
      <c r="FTL503" s="1"/>
      <c r="FTM503" s="1"/>
      <c r="FTN503" s="1"/>
      <c r="FTO503" s="1"/>
      <c r="FTP503" s="1"/>
      <c r="FTQ503" s="1"/>
      <c r="FTR503" s="1"/>
      <c r="FTS503" s="1"/>
      <c r="FTT503" s="1"/>
      <c r="FTU503" s="1"/>
      <c r="FTV503" s="1"/>
      <c r="FTW503" s="1"/>
      <c r="FTX503" s="1"/>
      <c r="FTY503" s="1"/>
      <c r="FTZ503" s="1"/>
      <c r="FUA503" s="1"/>
      <c r="FUB503" s="1"/>
      <c r="FUC503" s="1"/>
      <c r="FUD503" s="1"/>
      <c r="FUE503" s="1"/>
      <c r="FUF503" s="1"/>
      <c r="FUG503" s="1"/>
      <c r="FUH503" s="1"/>
      <c r="FUI503" s="1"/>
      <c r="FUJ503" s="1"/>
      <c r="FUK503" s="1"/>
      <c r="FUL503" s="1"/>
      <c r="FUM503" s="1"/>
      <c r="FUN503" s="1"/>
      <c r="FUO503" s="1"/>
      <c r="FUP503" s="1"/>
      <c r="FUQ503" s="1"/>
      <c r="FUR503" s="1"/>
      <c r="FUS503" s="1"/>
      <c r="FUT503" s="1"/>
      <c r="FUU503" s="1"/>
      <c r="FUV503" s="1"/>
      <c r="FUW503" s="1"/>
      <c r="FUX503" s="1"/>
      <c r="FUY503" s="1"/>
      <c r="FUZ503" s="1"/>
      <c r="FVA503" s="1"/>
      <c r="FVB503" s="1"/>
      <c r="FVC503" s="1"/>
      <c r="FVD503" s="1"/>
      <c r="FVE503" s="1"/>
      <c r="FVF503" s="1"/>
      <c r="FVG503" s="1"/>
      <c r="FVH503" s="1"/>
      <c r="FVI503" s="1"/>
      <c r="FVJ503" s="1"/>
      <c r="FVK503" s="1"/>
      <c r="FVL503" s="1"/>
      <c r="FVM503" s="1"/>
      <c r="FVN503" s="1"/>
      <c r="FVO503" s="1"/>
      <c r="FVP503" s="1"/>
      <c r="FVQ503" s="1"/>
      <c r="FVR503" s="1"/>
      <c r="FVS503" s="1"/>
      <c r="FVT503" s="1"/>
      <c r="FVU503" s="1"/>
      <c r="FVV503" s="1"/>
      <c r="FVW503" s="1"/>
      <c r="FVX503" s="1"/>
      <c r="FVY503" s="1"/>
      <c r="FVZ503" s="1"/>
      <c r="FWA503" s="1"/>
      <c r="FWB503" s="1"/>
      <c r="FWC503" s="1"/>
      <c r="FWD503" s="1"/>
      <c r="FWE503" s="1"/>
      <c r="FWF503" s="1"/>
      <c r="FWG503" s="1"/>
      <c r="FWH503" s="1"/>
      <c r="FWI503" s="1"/>
      <c r="FWJ503" s="1"/>
      <c r="FWK503" s="1"/>
      <c r="FWL503" s="1"/>
      <c r="FWM503" s="1"/>
      <c r="FWN503" s="1"/>
      <c r="FWO503" s="1"/>
      <c r="FWP503" s="1"/>
      <c r="FWQ503" s="1"/>
      <c r="FWR503" s="1"/>
      <c r="FWS503" s="1"/>
      <c r="FWT503" s="1"/>
      <c r="FWU503" s="1"/>
      <c r="FWV503" s="1"/>
      <c r="FWW503" s="1"/>
      <c r="FWX503" s="1"/>
      <c r="FWY503" s="1"/>
      <c r="FWZ503" s="1"/>
      <c r="FXA503" s="1"/>
      <c r="FXB503" s="1"/>
      <c r="FXC503" s="1"/>
      <c r="FXD503" s="1"/>
      <c r="FXE503" s="1"/>
      <c r="FXF503" s="1"/>
      <c r="FXG503" s="1"/>
      <c r="FXH503" s="1"/>
      <c r="FXI503" s="1"/>
      <c r="FXJ503" s="1"/>
      <c r="FXK503" s="1"/>
      <c r="FXL503" s="1"/>
      <c r="FXM503" s="1"/>
      <c r="FXN503" s="1"/>
      <c r="FXO503" s="1"/>
      <c r="FXP503" s="1"/>
      <c r="FXQ503" s="1"/>
      <c r="FXR503" s="1"/>
      <c r="FXS503" s="1"/>
      <c r="FXT503" s="1"/>
      <c r="FXU503" s="1"/>
      <c r="FXV503" s="1"/>
      <c r="FXW503" s="1"/>
      <c r="FXX503" s="1"/>
      <c r="FXY503" s="1"/>
      <c r="FXZ503" s="1"/>
      <c r="FYA503" s="1"/>
      <c r="FYB503" s="1"/>
      <c r="FYC503" s="1"/>
      <c r="FYD503" s="1"/>
      <c r="FYE503" s="1"/>
      <c r="FYF503" s="1"/>
      <c r="FYG503" s="1"/>
      <c r="FYH503" s="1"/>
      <c r="FYI503" s="1"/>
      <c r="FYJ503" s="1"/>
      <c r="FYK503" s="1"/>
      <c r="FYL503" s="1"/>
      <c r="FYM503" s="1"/>
      <c r="FYN503" s="1"/>
      <c r="FYO503" s="1"/>
      <c r="FYP503" s="1"/>
      <c r="FYQ503" s="1"/>
      <c r="FYR503" s="1"/>
      <c r="FYS503" s="1"/>
      <c r="FYT503" s="1"/>
      <c r="FYU503" s="1"/>
      <c r="FYV503" s="1"/>
      <c r="FYW503" s="1"/>
      <c r="FYX503" s="1"/>
      <c r="FYY503" s="1"/>
      <c r="FYZ503" s="1"/>
      <c r="FZA503" s="1"/>
      <c r="FZB503" s="1"/>
      <c r="FZC503" s="1"/>
      <c r="FZD503" s="1"/>
      <c r="FZE503" s="1"/>
      <c r="FZF503" s="1"/>
      <c r="FZG503" s="1"/>
      <c r="FZH503" s="1"/>
      <c r="FZI503" s="1"/>
      <c r="FZJ503" s="1"/>
      <c r="FZK503" s="1"/>
      <c r="FZL503" s="1"/>
      <c r="FZM503" s="1"/>
      <c r="FZN503" s="1"/>
      <c r="FZO503" s="1"/>
      <c r="FZP503" s="1"/>
      <c r="FZQ503" s="1"/>
      <c r="FZR503" s="1"/>
      <c r="FZS503" s="1"/>
      <c r="FZT503" s="1"/>
      <c r="FZU503" s="1"/>
      <c r="FZV503" s="1"/>
      <c r="FZW503" s="1"/>
      <c r="FZX503" s="1"/>
      <c r="FZY503" s="1"/>
      <c r="FZZ503" s="1"/>
      <c r="GAA503" s="1"/>
      <c r="GAB503" s="1"/>
      <c r="GAC503" s="1"/>
      <c r="GAD503" s="1"/>
      <c r="GAE503" s="1"/>
      <c r="GAF503" s="1"/>
      <c r="GAG503" s="1"/>
      <c r="GAH503" s="1"/>
      <c r="GAI503" s="1"/>
      <c r="GAJ503" s="1"/>
      <c r="GAK503" s="1"/>
      <c r="GAL503" s="1"/>
      <c r="GAM503" s="1"/>
      <c r="GAN503" s="1"/>
      <c r="GAO503" s="1"/>
      <c r="GAP503" s="1"/>
      <c r="GAQ503" s="1"/>
      <c r="GAR503" s="1"/>
      <c r="GAS503" s="1"/>
      <c r="GAT503" s="1"/>
      <c r="GAU503" s="1"/>
      <c r="GAV503" s="1"/>
      <c r="GAW503" s="1"/>
      <c r="GAX503" s="1"/>
      <c r="GAY503" s="1"/>
      <c r="GAZ503" s="1"/>
      <c r="GBA503" s="1"/>
      <c r="GBB503" s="1"/>
      <c r="GBC503" s="1"/>
      <c r="GBD503" s="1"/>
      <c r="GBE503" s="1"/>
      <c r="GBF503" s="1"/>
      <c r="GBG503" s="1"/>
      <c r="GBH503" s="1"/>
      <c r="GBI503" s="1"/>
      <c r="GBJ503" s="1"/>
      <c r="GBK503" s="1"/>
      <c r="GBL503" s="1"/>
      <c r="GBM503" s="1"/>
      <c r="GBN503" s="1"/>
      <c r="GBO503" s="1"/>
      <c r="GBP503" s="1"/>
      <c r="GBQ503" s="1"/>
      <c r="GBR503" s="1"/>
      <c r="GBS503" s="1"/>
      <c r="GBT503" s="1"/>
      <c r="GBU503" s="1"/>
      <c r="GBV503" s="1"/>
      <c r="GBW503" s="1"/>
      <c r="GBX503" s="1"/>
      <c r="GBY503" s="1"/>
      <c r="GBZ503" s="1"/>
      <c r="GCA503" s="1"/>
      <c r="GCB503" s="1"/>
      <c r="GCC503" s="1"/>
      <c r="GCD503" s="1"/>
      <c r="GCE503" s="1"/>
      <c r="GCF503" s="1"/>
      <c r="GCG503" s="1"/>
      <c r="GCH503" s="1"/>
      <c r="GCI503" s="1"/>
      <c r="GCJ503" s="1"/>
      <c r="GCK503" s="1"/>
      <c r="GCL503" s="1"/>
      <c r="GCM503" s="1"/>
      <c r="GCN503" s="1"/>
      <c r="GCO503" s="1"/>
      <c r="GCP503" s="1"/>
      <c r="GCQ503" s="1"/>
      <c r="GCR503" s="1"/>
      <c r="GCS503" s="1"/>
      <c r="GCT503" s="1"/>
      <c r="GCU503" s="1"/>
      <c r="GCV503" s="1"/>
      <c r="GCW503" s="1"/>
      <c r="GCX503" s="1"/>
      <c r="GCY503" s="1"/>
      <c r="GCZ503" s="1"/>
      <c r="GDA503" s="1"/>
      <c r="GDB503" s="1"/>
      <c r="GDC503" s="1"/>
      <c r="GDD503" s="1"/>
      <c r="GDE503" s="1"/>
      <c r="GDF503" s="1"/>
      <c r="GDG503" s="1"/>
      <c r="GDH503" s="1"/>
      <c r="GDI503" s="1"/>
      <c r="GDJ503" s="1"/>
      <c r="GDK503" s="1"/>
      <c r="GDL503" s="1"/>
      <c r="GDM503" s="1"/>
      <c r="GDN503" s="1"/>
      <c r="GDO503" s="1"/>
      <c r="GDP503" s="1"/>
      <c r="GDQ503" s="1"/>
      <c r="GDR503" s="1"/>
      <c r="GDS503" s="1"/>
      <c r="GDT503" s="1"/>
      <c r="GDU503" s="1"/>
      <c r="GDV503" s="1"/>
      <c r="GDW503" s="1"/>
      <c r="GDX503" s="1"/>
      <c r="GDY503" s="1"/>
      <c r="GDZ503" s="1"/>
      <c r="GEA503" s="1"/>
      <c r="GEB503" s="1"/>
      <c r="GEC503" s="1"/>
      <c r="GED503" s="1"/>
      <c r="GEE503" s="1"/>
      <c r="GEF503" s="1"/>
      <c r="GEG503" s="1"/>
      <c r="GEH503" s="1"/>
      <c r="GEI503" s="1"/>
      <c r="GEJ503" s="1"/>
      <c r="GEK503" s="1"/>
      <c r="GEL503" s="1"/>
      <c r="GEM503" s="1"/>
      <c r="GEN503" s="1"/>
      <c r="GEO503" s="1"/>
      <c r="GEP503" s="1"/>
      <c r="GEQ503" s="1"/>
      <c r="GER503" s="1"/>
      <c r="GES503" s="1"/>
      <c r="GET503" s="1"/>
      <c r="GEU503" s="1"/>
      <c r="GEV503" s="1"/>
      <c r="GEW503" s="1"/>
      <c r="GEX503" s="1"/>
      <c r="GEY503" s="1"/>
      <c r="GEZ503" s="1"/>
      <c r="GFA503" s="1"/>
      <c r="GFB503" s="1"/>
      <c r="GFC503" s="1"/>
      <c r="GFD503" s="1"/>
      <c r="GFE503" s="1"/>
      <c r="GFF503" s="1"/>
      <c r="GFG503" s="1"/>
      <c r="GFH503" s="1"/>
      <c r="GFI503" s="1"/>
      <c r="GFJ503" s="1"/>
      <c r="GFK503" s="1"/>
      <c r="GFL503" s="1"/>
      <c r="GFM503" s="1"/>
      <c r="GFN503" s="1"/>
      <c r="GFO503" s="1"/>
      <c r="GFP503" s="1"/>
      <c r="GFQ503" s="1"/>
      <c r="GFR503" s="1"/>
      <c r="GFS503" s="1"/>
      <c r="GFT503" s="1"/>
      <c r="GFU503" s="1"/>
      <c r="GFV503" s="1"/>
      <c r="GFW503" s="1"/>
      <c r="GFX503" s="1"/>
      <c r="GFY503" s="1"/>
      <c r="GFZ503" s="1"/>
      <c r="GGA503" s="1"/>
      <c r="GGB503" s="1"/>
      <c r="GGC503" s="1"/>
      <c r="GGD503" s="1"/>
      <c r="GGE503" s="1"/>
      <c r="GGF503" s="1"/>
      <c r="GGG503" s="1"/>
      <c r="GGH503" s="1"/>
      <c r="GGI503" s="1"/>
      <c r="GGJ503" s="1"/>
      <c r="GGK503" s="1"/>
      <c r="GGL503" s="1"/>
      <c r="GGM503" s="1"/>
      <c r="GGN503" s="1"/>
      <c r="GGO503" s="1"/>
      <c r="GGP503" s="1"/>
      <c r="GGQ503" s="1"/>
      <c r="GGR503" s="1"/>
      <c r="GGS503" s="1"/>
      <c r="GGT503" s="1"/>
      <c r="GGU503" s="1"/>
      <c r="GGV503" s="1"/>
      <c r="GGW503" s="1"/>
      <c r="GGX503" s="1"/>
      <c r="GGY503" s="1"/>
      <c r="GGZ503" s="1"/>
      <c r="GHA503" s="1"/>
      <c r="GHB503" s="1"/>
      <c r="GHC503" s="1"/>
      <c r="GHD503" s="1"/>
      <c r="GHE503" s="1"/>
      <c r="GHF503" s="1"/>
      <c r="GHG503" s="1"/>
      <c r="GHH503" s="1"/>
      <c r="GHI503" s="1"/>
      <c r="GHJ503" s="1"/>
      <c r="GHK503" s="1"/>
      <c r="GHL503" s="1"/>
      <c r="GHM503" s="1"/>
      <c r="GHN503" s="1"/>
      <c r="GHO503" s="1"/>
      <c r="GHP503" s="1"/>
      <c r="GHQ503" s="1"/>
      <c r="GHR503" s="1"/>
      <c r="GHS503" s="1"/>
      <c r="GHT503" s="1"/>
      <c r="GHU503" s="1"/>
      <c r="GHV503" s="1"/>
      <c r="GHW503" s="1"/>
      <c r="GHX503" s="1"/>
      <c r="GHY503" s="1"/>
      <c r="GHZ503" s="1"/>
      <c r="GIA503" s="1"/>
      <c r="GIB503" s="1"/>
      <c r="GIC503" s="1"/>
      <c r="GID503" s="1"/>
      <c r="GIE503" s="1"/>
      <c r="GIF503" s="1"/>
      <c r="GIG503" s="1"/>
      <c r="GIH503" s="1"/>
      <c r="GII503" s="1"/>
      <c r="GIJ503" s="1"/>
      <c r="GIK503" s="1"/>
      <c r="GIL503" s="1"/>
      <c r="GIM503" s="1"/>
      <c r="GIN503" s="1"/>
      <c r="GIO503" s="1"/>
      <c r="GIP503" s="1"/>
      <c r="GIQ503" s="1"/>
      <c r="GIR503" s="1"/>
      <c r="GIS503" s="1"/>
      <c r="GIT503" s="1"/>
      <c r="GIU503" s="1"/>
      <c r="GIV503" s="1"/>
      <c r="GIW503" s="1"/>
      <c r="GIX503" s="1"/>
      <c r="GIY503" s="1"/>
      <c r="GIZ503" s="1"/>
      <c r="GJA503" s="1"/>
      <c r="GJB503" s="1"/>
      <c r="GJC503" s="1"/>
      <c r="GJD503" s="1"/>
      <c r="GJE503" s="1"/>
      <c r="GJF503" s="1"/>
      <c r="GJG503" s="1"/>
      <c r="GJH503" s="1"/>
      <c r="GJI503" s="1"/>
      <c r="GJJ503" s="1"/>
      <c r="GJK503" s="1"/>
      <c r="GJL503" s="1"/>
      <c r="GJM503" s="1"/>
      <c r="GJN503" s="1"/>
      <c r="GJO503" s="1"/>
      <c r="GJP503" s="1"/>
      <c r="GJQ503" s="1"/>
      <c r="GJR503" s="1"/>
      <c r="GJS503" s="1"/>
      <c r="GJT503" s="1"/>
      <c r="GJU503" s="1"/>
      <c r="GJV503" s="1"/>
      <c r="GJW503" s="1"/>
      <c r="GJX503" s="1"/>
      <c r="GJY503" s="1"/>
      <c r="GJZ503" s="1"/>
      <c r="GKA503" s="1"/>
      <c r="GKB503" s="1"/>
      <c r="GKC503" s="1"/>
      <c r="GKD503" s="1"/>
      <c r="GKE503" s="1"/>
      <c r="GKF503" s="1"/>
      <c r="GKG503" s="1"/>
      <c r="GKH503" s="1"/>
      <c r="GKI503" s="1"/>
      <c r="GKJ503" s="1"/>
      <c r="GKK503" s="1"/>
      <c r="GKL503" s="1"/>
      <c r="GKM503" s="1"/>
      <c r="GKN503" s="1"/>
      <c r="GKO503" s="1"/>
      <c r="GKP503" s="1"/>
      <c r="GKQ503" s="1"/>
      <c r="GKR503" s="1"/>
      <c r="GKS503" s="1"/>
      <c r="GKT503" s="1"/>
      <c r="GKU503" s="1"/>
      <c r="GKV503" s="1"/>
      <c r="GKW503" s="1"/>
      <c r="GKX503" s="1"/>
      <c r="GKY503" s="1"/>
      <c r="GKZ503" s="1"/>
      <c r="GLA503" s="1"/>
      <c r="GLB503" s="1"/>
      <c r="GLC503" s="1"/>
      <c r="GLD503" s="1"/>
      <c r="GLE503" s="1"/>
      <c r="GLF503" s="1"/>
      <c r="GLG503" s="1"/>
      <c r="GLH503" s="1"/>
      <c r="GLI503" s="1"/>
      <c r="GLJ503" s="1"/>
      <c r="GLK503" s="1"/>
      <c r="GLL503" s="1"/>
      <c r="GLM503" s="1"/>
      <c r="GLN503" s="1"/>
      <c r="GLO503" s="1"/>
      <c r="GLP503" s="1"/>
      <c r="GLQ503" s="1"/>
      <c r="GLR503" s="1"/>
      <c r="GLS503" s="1"/>
      <c r="GLT503" s="1"/>
      <c r="GLU503" s="1"/>
      <c r="GLV503" s="1"/>
      <c r="GLW503" s="1"/>
      <c r="GLX503" s="1"/>
      <c r="GLY503" s="1"/>
      <c r="GLZ503" s="1"/>
      <c r="GMA503" s="1"/>
      <c r="GMB503" s="1"/>
      <c r="GMC503" s="1"/>
      <c r="GMD503" s="1"/>
      <c r="GME503" s="1"/>
      <c r="GMF503" s="1"/>
      <c r="GMG503" s="1"/>
      <c r="GMH503" s="1"/>
      <c r="GMI503" s="1"/>
      <c r="GMJ503" s="1"/>
      <c r="GMK503" s="1"/>
      <c r="GML503" s="1"/>
      <c r="GMM503" s="1"/>
      <c r="GMN503" s="1"/>
      <c r="GMO503" s="1"/>
      <c r="GMP503" s="1"/>
      <c r="GMQ503" s="1"/>
      <c r="GMR503" s="1"/>
      <c r="GMS503" s="1"/>
      <c r="GMT503" s="1"/>
      <c r="GMU503" s="1"/>
      <c r="GMV503" s="1"/>
      <c r="GMW503" s="1"/>
      <c r="GMX503" s="1"/>
      <c r="GMY503" s="1"/>
      <c r="GMZ503" s="1"/>
      <c r="GNA503" s="1"/>
      <c r="GNB503" s="1"/>
      <c r="GNC503" s="1"/>
      <c r="GND503" s="1"/>
      <c r="GNE503" s="1"/>
      <c r="GNF503" s="1"/>
      <c r="GNG503" s="1"/>
      <c r="GNH503" s="1"/>
      <c r="GNI503" s="1"/>
      <c r="GNJ503" s="1"/>
      <c r="GNK503" s="1"/>
      <c r="GNL503" s="1"/>
      <c r="GNM503" s="1"/>
      <c r="GNN503" s="1"/>
      <c r="GNO503" s="1"/>
      <c r="GNP503" s="1"/>
      <c r="GNQ503" s="1"/>
      <c r="GNR503" s="1"/>
      <c r="GNS503" s="1"/>
      <c r="GNT503" s="1"/>
      <c r="GNU503" s="1"/>
      <c r="GNV503" s="1"/>
      <c r="GNW503" s="1"/>
      <c r="GNX503" s="1"/>
      <c r="GNY503" s="1"/>
      <c r="GNZ503" s="1"/>
      <c r="GOA503" s="1"/>
      <c r="GOB503" s="1"/>
      <c r="GOC503" s="1"/>
      <c r="GOD503" s="1"/>
      <c r="GOE503" s="1"/>
      <c r="GOF503" s="1"/>
      <c r="GOG503" s="1"/>
      <c r="GOH503" s="1"/>
      <c r="GOI503" s="1"/>
      <c r="GOJ503" s="1"/>
      <c r="GOK503" s="1"/>
      <c r="GOL503" s="1"/>
      <c r="GOM503" s="1"/>
      <c r="GON503" s="1"/>
      <c r="GOO503" s="1"/>
      <c r="GOP503" s="1"/>
      <c r="GOQ503" s="1"/>
      <c r="GOR503" s="1"/>
      <c r="GOS503" s="1"/>
      <c r="GOT503" s="1"/>
      <c r="GOU503" s="1"/>
      <c r="GOV503" s="1"/>
      <c r="GOW503" s="1"/>
      <c r="GOX503" s="1"/>
      <c r="GOY503" s="1"/>
      <c r="GOZ503" s="1"/>
      <c r="GPA503" s="1"/>
      <c r="GPB503" s="1"/>
      <c r="GPC503" s="1"/>
      <c r="GPD503" s="1"/>
      <c r="GPE503" s="1"/>
      <c r="GPF503" s="1"/>
      <c r="GPG503" s="1"/>
      <c r="GPH503" s="1"/>
      <c r="GPI503" s="1"/>
      <c r="GPJ503" s="1"/>
      <c r="GPK503" s="1"/>
      <c r="GPL503" s="1"/>
      <c r="GPM503" s="1"/>
      <c r="GPN503" s="1"/>
      <c r="GPO503" s="1"/>
      <c r="GPP503" s="1"/>
      <c r="GPQ503" s="1"/>
      <c r="GPR503" s="1"/>
      <c r="GPS503" s="1"/>
      <c r="GPT503" s="1"/>
      <c r="GPU503" s="1"/>
      <c r="GPV503" s="1"/>
      <c r="GPW503" s="1"/>
      <c r="GPX503" s="1"/>
      <c r="GPY503" s="1"/>
      <c r="GPZ503" s="1"/>
      <c r="GQA503" s="1"/>
      <c r="GQB503" s="1"/>
      <c r="GQC503" s="1"/>
      <c r="GQD503" s="1"/>
      <c r="GQE503" s="1"/>
      <c r="GQF503" s="1"/>
      <c r="GQG503" s="1"/>
      <c r="GQH503" s="1"/>
      <c r="GQI503" s="1"/>
      <c r="GQJ503" s="1"/>
      <c r="GQK503" s="1"/>
      <c r="GQL503" s="1"/>
      <c r="GQM503" s="1"/>
      <c r="GQN503" s="1"/>
      <c r="GQO503" s="1"/>
      <c r="GQP503" s="1"/>
      <c r="GQQ503" s="1"/>
      <c r="GQR503" s="1"/>
      <c r="GQS503" s="1"/>
      <c r="GQT503" s="1"/>
      <c r="GQU503" s="1"/>
      <c r="GQV503" s="1"/>
      <c r="GQW503" s="1"/>
      <c r="GQX503" s="1"/>
      <c r="GQY503" s="1"/>
      <c r="GQZ503" s="1"/>
      <c r="GRA503" s="1"/>
      <c r="GRB503" s="1"/>
      <c r="GRC503" s="1"/>
      <c r="GRD503" s="1"/>
      <c r="GRE503" s="1"/>
      <c r="GRF503" s="1"/>
      <c r="GRG503" s="1"/>
      <c r="GRH503" s="1"/>
      <c r="GRI503" s="1"/>
      <c r="GRJ503" s="1"/>
      <c r="GRK503" s="1"/>
      <c r="GRL503" s="1"/>
      <c r="GRM503" s="1"/>
      <c r="GRN503" s="1"/>
      <c r="GRO503" s="1"/>
      <c r="GRP503" s="1"/>
      <c r="GRQ503" s="1"/>
      <c r="GRR503" s="1"/>
      <c r="GRS503" s="1"/>
      <c r="GRT503" s="1"/>
      <c r="GRU503" s="1"/>
      <c r="GRV503" s="1"/>
      <c r="GRW503" s="1"/>
      <c r="GRX503" s="1"/>
      <c r="GRY503" s="1"/>
      <c r="GRZ503" s="1"/>
      <c r="GSA503" s="1"/>
      <c r="GSB503" s="1"/>
      <c r="GSC503" s="1"/>
      <c r="GSD503" s="1"/>
      <c r="GSE503" s="1"/>
      <c r="GSF503" s="1"/>
      <c r="GSG503" s="1"/>
      <c r="GSH503" s="1"/>
      <c r="GSI503" s="1"/>
      <c r="GSJ503" s="1"/>
      <c r="GSK503" s="1"/>
      <c r="GSL503" s="1"/>
      <c r="GSM503" s="1"/>
      <c r="GSN503" s="1"/>
      <c r="GSO503" s="1"/>
      <c r="GSP503" s="1"/>
      <c r="GSQ503" s="1"/>
      <c r="GSR503" s="1"/>
      <c r="GSS503" s="1"/>
      <c r="GST503" s="1"/>
      <c r="GSU503" s="1"/>
      <c r="GSV503" s="1"/>
      <c r="GSW503" s="1"/>
      <c r="GSX503" s="1"/>
      <c r="GSY503" s="1"/>
      <c r="GSZ503" s="1"/>
      <c r="GTA503" s="1"/>
      <c r="GTB503" s="1"/>
      <c r="GTC503" s="1"/>
      <c r="GTD503" s="1"/>
      <c r="GTE503" s="1"/>
      <c r="GTF503" s="1"/>
      <c r="GTG503" s="1"/>
      <c r="GTH503" s="1"/>
      <c r="GTI503" s="1"/>
      <c r="GTJ503" s="1"/>
      <c r="GTK503" s="1"/>
      <c r="GTL503" s="1"/>
      <c r="GTM503" s="1"/>
      <c r="GTN503" s="1"/>
      <c r="GTO503" s="1"/>
      <c r="GTP503" s="1"/>
      <c r="GTQ503" s="1"/>
      <c r="GTR503" s="1"/>
      <c r="GTS503" s="1"/>
      <c r="GTT503" s="1"/>
      <c r="GTU503" s="1"/>
      <c r="GTV503" s="1"/>
      <c r="GTW503" s="1"/>
      <c r="GTX503" s="1"/>
      <c r="GTY503" s="1"/>
      <c r="GTZ503" s="1"/>
      <c r="GUA503" s="1"/>
      <c r="GUB503" s="1"/>
      <c r="GUC503" s="1"/>
      <c r="GUD503" s="1"/>
      <c r="GUE503" s="1"/>
      <c r="GUF503" s="1"/>
      <c r="GUG503" s="1"/>
      <c r="GUH503" s="1"/>
      <c r="GUI503" s="1"/>
      <c r="GUJ503" s="1"/>
      <c r="GUK503" s="1"/>
      <c r="GUL503" s="1"/>
      <c r="GUM503" s="1"/>
      <c r="GUN503" s="1"/>
      <c r="GUO503" s="1"/>
      <c r="GUP503" s="1"/>
      <c r="GUQ503" s="1"/>
      <c r="GUR503" s="1"/>
      <c r="GUS503" s="1"/>
      <c r="GUT503" s="1"/>
      <c r="GUU503" s="1"/>
      <c r="GUV503" s="1"/>
      <c r="GUW503" s="1"/>
      <c r="GUX503" s="1"/>
      <c r="GUY503" s="1"/>
      <c r="GUZ503" s="1"/>
      <c r="GVA503" s="1"/>
      <c r="GVB503" s="1"/>
      <c r="GVC503" s="1"/>
      <c r="GVD503" s="1"/>
      <c r="GVE503" s="1"/>
      <c r="GVF503" s="1"/>
      <c r="GVG503" s="1"/>
      <c r="GVH503" s="1"/>
      <c r="GVI503" s="1"/>
      <c r="GVJ503" s="1"/>
      <c r="GVK503" s="1"/>
      <c r="GVL503" s="1"/>
      <c r="GVM503" s="1"/>
      <c r="GVN503" s="1"/>
      <c r="GVO503" s="1"/>
      <c r="GVP503" s="1"/>
      <c r="GVQ503" s="1"/>
      <c r="GVR503" s="1"/>
      <c r="GVS503" s="1"/>
      <c r="GVT503" s="1"/>
      <c r="GVU503" s="1"/>
      <c r="GVV503" s="1"/>
      <c r="GVW503" s="1"/>
      <c r="GVX503" s="1"/>
      <c r="GVY503" s="1"/>
      <c r="GVZ503" s="1"/>
      <c r="GWA503" s="1"/>
      <c r="GWB503" s="1"/>
      <c r="GWC503" s="1"/>
      <c r="GWD503" s="1"/>
      <c r="GWE503" s="1"/>
      <c r="GWF503" s="1"/>
      <c r="GWG503" s="1"/>
      <c r="GWH503" s="1"/>
      <c r="GWI503" s="1"/>
      <c r="GWJ503" s="1"/>
      <c r="GWK503" s="1"/>
      <c r="GWL503" s="1"/>
      <c r="GWM503" s="1"/>
      <c r="GWN503" s="1"/>
      <c r="GWO503" s="1"/>
      <c r="GWP503" s="1"/>
      <c r="GWQ503" s="1"/>
      <c r="GWR503" s="1"/>
      <c r="GWS503" s="1"/>
      <c r="GWT503" s="1"/>
      <c r="GWU503" s="1"/>
      <c r="GWV503" s="1"/>
      <c r="GWW503" s="1"/>
      <c r="GWX503" s="1"/>
      <c r="GWY503" s="1"/>
      <c r="GWZ503" s="1"/>
      <c r="GXA503" s="1"/>
      <c r="GXB503" s="1"/>
      <c r="GXC503" s="1"/>
      <c r="GXD503" s="1"/>
      <c r="GXE503" s="1"/>
      <c r="GXF503" s="1"/>
      <c r="GXG503" s="1"/>
      <c r="GXH503" s="1"/>
      <c r="GXI503" s="1"/>
      <c r="GXJ503" s="1"/>
      <c r="GXK503" s="1"/>
      <c r="GXL503" s="1"/>
      <c r="GXM503" s="1"/>
      <c r="GXN503" s="1"/>
      <c r="GXO503" s="1"/>
      <c r="GXP503" s="1"/>
      <c r="GXQ503" s="1"/>
      <c r="GXR503" s="1"/>
      <c r="GXS503" s="1"/>
      <c r="GXT503" s="1"/>
      <c r="GXU503" s="1"/>
      <c r="GXV503" s="1"/>
      <c r="GXW503" s="1"/>
      <c r="GXX503" s="1"/>
      <c r="GXY503" s="1"/>
      <c r="GXZ503" s="1"/>
      <c r="GYA503" s="1"/>
      <c r="GYB503" s="1"/>
      <c r="GYC503" s="1"/>
      <c r="GYD503" s="1"/>
      <c r="GYE503" s="1"/>
      <c r="GYF503" s="1"/>
      <c r="GYG503" s="1"/>
      <c r="GYH503" s="1"/>
      <c r="GYI503" s="1"/>
      <c r="GYJ503" s="1"/>
      <c r="GYK503" s="1"/>
      <c r="GYL503" s="1"/>
      <c r="GYM503" s="1"/>
      <c r="GYN503" s="1"/>
      <c r="GYO503" s="1"/>
      <c r="GYP503" s="1"/>
      <c r="GYQ503" s="1"/>
      <c r="GYR503" s="1"/>
      <c r="GYS503" s="1"/>
      <c r="GYT503" s="1"/>
      <c r="GYU503" s="1"/>
      <c r="GYV503" s="1"/>
      <c r="GYW503" s="1"/>
      <c r="GYX503" s="1"/>
      <c r="GYY503" s="1"/>
      <c r="GYZ503" s="1"/>
      <c r="GZA503" s="1"/>
      <c r="GZB503" s="1"/>
      <c r="GZC503" s="1"/>
      <c r="GZD503" s="1"/>
      <c r="GZE503" s="1"/>
      <c r="GZF503" s="1"/>
      <c r="GZG503" s="1"/>
      <c r="GZH503" s="1"/>
      <c r="GZI503" s="1"/>
      <c r="GZJ503" s="1"/>
      <c r="GZK503" s="1"/>
      <c r="GZL503" s="1"/>
      <c r="GZM503" s="1"/>
      <c r="GZN503" s="1"/>
      <c r="GZO503" s="1"/>
      <c r="GZP503" s="1"/>
      <c r="GZQ503" s="1"/>
      <c r="GZR503" s="1"/>
      <c r="GZS503" s="1"/>
      <c r="GZT503" s="1"/>
      <c r="GZU503" s="1"/>
      <c r="GZV503" s="1"/>
      <c r="GZW503" s="1"/>
      <c r="GZX503" s="1"/>
      <c r="GZY503" s="1"/>
      <c r="GZZ503" s="1"/>
      <c r="HAA503" s="1"/>
      <c r="HAB503" s="1"/>
      <c r="HAC503" s="1"/>
      <c r="HAD503" s="1"/>
      <c r="HAE503" s="1"/>
      <c r="HAF503" s="1"/>
      <c r="HAG503" s="1"/>
      <c r="HAH503" s="1"/>
      <c r="HAI503" s="1"/>
      <c r="HAJ503" s="1"/>
      <c r="HAK503" s="1"/>
      <c r="HAL503" s="1"/>
      <c r="HAM503" s="1"/>
      <c r="HAN503" s="1"/>
      <c r="HAO503" s="1"/>
      <c r="HAP503" s="1"/>
      <c r="HAQ503" s="1"/>
      <c r="HAR503" s="1"/>
      <c r="HAS503" s="1"/>
      <c r="HAT503" s="1"/>
      <c r="HAU503" s="1"/>
      <c r="HAV503" s="1"/>
      <c r="HAW503" s="1"/>
      <c r="HAX503" s="1"/>
      <c r="HAY503" s="1"/>
      <c r="HAZ503" s="1"/>
      <c r="HBA503" s="1"/>
      <c r="HBB503" s="1"/>
      <c r="HBC503" s="1"/>
      <c r="HBD503" s="1"/>
      <c r="HBE503" s="1"/>
      <c r="HBF503" s="1"/>
      <c r="HBG503" s="1"/>
      <c r="HBH503" s="1"/>
      <c r="HBI503" s="1"/>
      <c r="HBJ503" s="1"/>
      <c r="HBK503" s="1"/>
      <c r="HBL503" s="1"/>
      <c r="HBM503" s="1"/>
      <c r="HBN503" s="1"/>
      <c r="HBO503" s="1"/>
      <c r="HBP503" s="1"/>
      <c r="HBQ503" s="1"/>
      <c r="HBR503" s="1"/>
      <c r="HBS503" s="1"/>
      <c r="HBT503" s="1"/>
      <c r="HBU503" s="1"/>
      <c r="HBV503" s="1"/>
      <c r="HBW503" s="1"/>
      <c r="HBX503" s="1"/>
      <c r="HBY503" s="1"/>
      <c r="HBZ503" s="1"/>
      <c r="HCA503" s="1"/>
      <c r="HCB503" s="1"/>
      <c r="HCC503" s="1"/>
      <c r="HCD503" s="1"/>
      <c r="HCE503" s="1"/>
      <c r="HCF503" s="1"/>
      <c r="HCG503" s="1"/>
      <c r="HCH503" s="1"/>
      <c r="HCI503" s="1"/>
      <c r="HCJ503" s="1"/>
      <c r="HCK503" s="1"/>
      <c r="HCL503" s="1"/>
      <c r="HCM503" s="1"/>
      <c r="HCN503" s="1"/>
      <c r="HCO503" s="1"/>
      <c r="HCP503" s="1"/>
      <c r="HCQ503" s="1"/>
      <c r="HCR503" s="1"/>
      <c r="HCS503" s="1"/>
      <c r="HCT503" s="1"/>
      <c r="HCU503" s="1"/>
      <c r="HCV503" s="1"/>
      <c r="HCW503" s="1"/>
      <c r="HCX503" s="1"/>
      <c r="HCY503" s="1"/>
      <c r="HCZ503" s="1"/>
      <c r="HDA503" s="1"/>
      <c r="HDB503" s="1"/>
      <c r="HDC503" s="1"/>
      <c r="HDD503" s="1"/>
      <c r="HDE503" s="1"/>
      <c r="HDF503" s="1"/>
      <c r="HDG503" s="1"/>
      <c r="HDH503" s="1"/>
      <c r="HDI503" s="1"/>
      <c r="HDJ503" s="1"/>
      <c r="HDK503" s="1"/>
      <c r="HDL503" s="1"/>
      <c r="HDM503" s="1"/>
      <c r="HDN503" s="1"/>
      <c r="HDO503" s="1"/>
      <c r="HDP503" s="1"/>
      <c r="HDQ503" s="1"/>
      <c r="HDR503" s="1"/>
      <c r="HDS503" s="1"/>
      <c r="HDT503" s="1"/>
      <c r="HDU503" s="1"/>
      <c r="HDV503" s="1"/>
      <c r="HDW503" s="1"/>
      <c r="HDX503" s="1"/>
      <c r="HDY503" s="1"/>
      <c r="HDZ503" s="1"/>
      <c r="HEA503" s="1"/>
      <c r="HEB503" s="1"/>
      <c r="HEC503" s="1"/>
      <c r="HED503" s="1"/>
      <c r="HEE503" s="1"/>
      <c r="HEF503" s="1"/>
      <c r="HEG503" s="1"/>
      <c r="HEH503" s="1"/>
      <c r="HEI503" s="1"/>
      <c r="HEJ503" s="1"/>
      <c r="HEK503" s="1"/>
      <c r="HEL503" s="1"/>
      <c r="HEM503" s="1"/>
      <c r="HEN503" s="1"/>
      <c r="HEO503" s="1"/>
      <c r="HEP503" s="1"/>
      <c r="HEQ503" s="1"/>
      <c r="HER503" s="1"/>
      <c r="HES503" s="1"/>
      <c r="HET503" s="1"/>
      <c r="HEU503" s="1"/>
      <c r="HEV503" s="1"/>
      <c r="HEW503" s="1"/>
      <c r="HEX503" s="1"/>
      <c r="HEY503" s="1"/>
      <c r="HEZ503" s="1"/>
      <c r="HFA503" s="1"/>
      <c r="HFB503" s="1"/>
      <c r="HFC503" s="1"/>
      <c r="HFD503" s="1"/>
      <c r="HFE503" s="1"/>
      <c r="HFF503" s="1"/>
      <c r="HFG503" s="1"/>
      <c r="HFH503" s="1"/>
      <c r="HFI503" s="1"/>
      <c r="HFJ503" s="1"/>
      <c r="HFK503" s="1"/>
      <c r="HFL503" s="1"/>
      <c r="HFM503" s="1"/>
      <c r="HFN503" s="1"/>
      <c r="HFO503" s="1"/>
      <c r="HFP503" s="1"/>
      <c r="HFQ503" s="1"/>
      <c r="HFR503" s="1"/>
      <c r="HFS503" s="1"/>
      <c r="HFT503" s="1"/>
      <c r="HFU503" s="1"/>
      <c r="HFV503" s="1"/>
      <c r="HFW503" s="1"/>
      <c r="HFX503" s="1"/>
      <c r="HFY503" s="1"/>
      <c r="HFZ503" s="1"/>
      <c r="HGA503" s="1"/>
      <c r="HGB503" s="1"/>
      <c r="HGC503" s="1"/>
      <c r="HGD503" s="1"/>
      <c r="HGE503" s="1"/>
      <c r="HGF503" s="1"/>
      <c r="HGG503" s="1"/>
      <c r="HGH503" s="1"/>
      <c r="HGI503" s="1"/>
      <c r="HGJ503" s="1"/>
      <c r="HGK503" s="1"/>
      <c r="HGL503" s="1"/>
      <c r="HGM503" s="1"/>
      <c r="HGN503" s="1"/>
      <c r="HGO503" s="1"/>
      <c r="HGP503" s="1"/>
      <c r="HGQ503" s="1"/>
      <c r="HGR503" s="1"/>
      <c r="HGS503" s="1"/>
      <c r="HGT503" s="1"/>
      <c r="HGU503" s="1"/>
      <c r="HGV503" s="1"/>
      <c r="HGW503" s="1"/>
      <c r="HGX503" s="1"/>
      <c r="HGY503" s="1"/>
      <c r="HGZ503" s="1"/>
      <c r="HHA503" s="1"/>
      <c r="HHB503" s="1"/>
      <c r="HHC503" s="1"/>
      <c r="HHD503" s="1"/>
      <c r="HHE503" s="1"/>
      <c r="HHF503" s="1"/>
      <c r="HHG503" s="1"/>
      <c r="HHH503" s="1"/>
      <c r="HHI503" s="1"/>
      <c r="HHJ503" s="1"/>
      <c r="HHK503" s="1"/>
      <c r="HHL503" s="1"/>
      <c r="HHM503" s="1"/>
      <c r="HHN503" s="1"/>
      <c r="HHO503" s="1"/>
      <c r="HHP503" s="1"/>
      <c r="HHQ503" s="1"/>
      <c r="HHR503" s="1"/>
      <c r="HHS503" s="1"/>
      <c r="HHT503" s="1"/>
      <c r="HHU503" s="1"/>
      <c r="HHV503" s="1"/>
      <c r="HHW503" s="1"/>
      <c r="HHX503" s="1"/>
      <c r="HHY503" s="1"/>
      <c r="HHZ503" s="1"/>
      <c r="HIA503" s="1"/>
      <c r="HIB503" s="1"/>
      <c r="HIC503" s="1"/>
      <c r="HID503" s="1"/>
      <c r="HIE503" s="1"/>
      <c r="HIF503" s="1"/>
      <c r="HIG503" s="1"/>
      <c r="HIH503" s="1"/>
      <c r="HII503" s="1"/>
      <c r="HIJ503" s="1"/>
      <c r="HIK503" s="1"/>
      <c r="HIL503" s="1"/>
      <c r="HIM503" s="1"/>
      <c r="HIN503" s="1"/>
      <c r="HIO503" s="1"/>
      <c r="HIP503" s="1"/>
      <c r="HIQ503" s="1"/>
      <c r="HIR503" s="1"/>
      <c r="HIS503" s="1"/>
      <c r="HIT503" s="1"/>
      <c r="HIU503" s="1"/>
      <c r="HIV503" s="1"/>
      <c r="HIW503" s="1"/>
      <c r="HIX503" s="1"/>
      <c r="HIY503" s="1"/>
      <c r="HIZ503" s="1"/>
      <c r="HJA503" s="1"/>
      <c r="HJB503" s="1"/>
      <c r="HJC503" s="1"/>
      <c r="HJD503" s="1"/>
      <c r="HJE503" s="1"/>
      <c r="HJF503" s="1"/>
      <c r="HJG503" s="1"/>
      <c r="HJH503" s="1"/>
      <c r="HJI503" s="1"/>
      <c r="HJJ503" s="1"/>
      <c r="HJK503" s="1"/>
      <c r="HJL503" s="1"/>
      <c r="HJM503" s="1"/>
      <c r="HJN503" s="1"/>
      <c r="HJO503" s="1"/>
      <c r="HJP503" s="1"/>
      <c r="HJQ503" s="1"/>
      <c r="HJR503" s="1"/>
      <c r="HJS503" s="1"/>
      <c r="HJT503" s="1"/>
      <c r="HJU503" s="1"/>
      <c r="HJV503" s="1"/>
      <c r="HJW503" s="1"/>
      <c r="HJX503" s="1"/>
      <c r="HJY503" s="1"/>
      <c r="HJZ503" s="1"/>
      <c r="HKA503" s="1"/>
      <c r="HKB503" s="1"/>
      <c r="HKC503" s="1"/>
      <c r="HKD503" s="1"/>
      <c r="HKE503" s="1"/>
      <c r="HKF503" s="1"/>
      <c r="HKG503" s="1"/>
      <c r="HKH503" s="1"/>
      <c r="HKI503" s="1"/>
      <c r="HKJ503" s="1"/>
      <c r="HKK503" s="1"/>
      <c r="HKL503" s="1"/>
      <c r="HKM503" s="1"/>
      <c r="HKN503" s="1"/>
      <c r="HKO503" s="1"/>
      <c r="HKP503" s="1"/>
      <c r="HKQ503" s="1"/>
      <c r="HKR503" s="1"/>
      <c r="HKS503" s="1"/>
      <c r="HKT503" s="1"/>
      <c r="HKU503" s="1"/>
      <c r="HKV503" s="1"/>
      <c r="HKW503" s="1"/>
      <c r="HKX503" s="1"/>
      <c r="HKY503" s="1"/>
      <c r="HKZ503" s="1"/>
      <c r="HLA503" s="1"/>
      <c r="HLB503" s="1"/>
      <c r="HLC503" s="1"/>
      <c r="HLD503" s="1"/>
      <c r="HLE503" s="1"/>
      <c r="HLF503" s="1"/>
      <c r="HLG503" s="1"/>
      <c r="HLH503" s="1"/>
      <c r="HLI503" s="1"/>
      <c r="HLJ503" s="1"/>
      <c r="HLK503" s="1"/>
      <c r="HLL503" s="1"/>
      <c r="HLM503" s="1"/>
      <c r="HLN503" s="1"/>
      <c r="HLO503" s="1"/>
      <c r="HLP503" s="1"/>
      <c r="HLQ503" s="1"/>
      <c r="HLR503" s="1"/>
      <c r="HLS503" s="1"/>
      <c r="HLT503" s="1"/>
      <c r="HLU503" s="1"/>
      <c r="HLV503" s="1"/>
      <c r="HLW503" s="1"/>
      <c r="HLX503" s="1"/>
      <c r="HLY503" s="1"/>
      <c r="HLZ503" s="1"/>
      <c r="HMA503" s="1"/>
      <c r="HMB503" s="1"/>
      <c r="HMC503" s="1"/>
      <c r="HMD503" s="1"/>
      <c r="HME503" s="1"/>
      <c r="HMF503" s="1"/>
      <c r="HMG503" s="1"/>
      <c r="HMH503" s="1"/>
      <c r="HMI503" s="1"/>
      <c r="HMJ503" s="1"/>
      <c r="HMK503" s="1"/>
      <c r="HML503" s="1"/>
      <c r="HMM503" s="1"/>
      <c r="HMN503" s="1"/>
      <c r="HMO503" s="1"/>
      <c r="HMP503" s="1"/>
      <c r="HMQ503" s="1"/>
      <c r="HMR503" s="1"/>
      <c r="HMS503" s="1"/>
      <c r="HMT503" s="1"/>
      <c r="HMU503" s="1"/>
      <c r="HMV503" s="1"/>
      <c r="HMW503" s="1"/>
      <c r="HMX503" s="1"/>
      <c r="HMY503" s="1"/>
      <c r="HMZ503" s="1"/>
      <c r="HNA503" s="1"/>
      <c r="HNB503" s="1"/>
      <c r="HNC503" s="1"/>
      <c r="HND503" s="1"/>
      <c r="HNE503" s="1"/>
      <c r="HNF503" s="1"/>
      <c r="HNG503" s="1"/>
      <c r="HNH503" s="1"/>
      <c r="HNI503" s="1"/>
      <c r="HNJ503" s="1"/>
      <c r="HNK503" s="1"/>
      <c r="HNL503" s="1"/>
      <c r="HNM503" s="1"/>
      <c r="HNN503" s="1"/>
      <c r="HNO503" s="1"/>
      <c r="HNP503" s="1"/>
      <c r="HNQ503" s="1"/>
      <c r="HNR503" s="1"/>
      <c r="HNS503" s="1"/>
      <c r="HNT503" s="1"/>
      <c r="HNU503" s="1"/>
      <c r="HNV503" s="1"/>
      <c r="HNW503" s="1"/>
      <c r="HNX503" s="1"/>
      <c r="HNY503" s="1"/>
      <c r="HNZ503" s="1"/>
      <c r="HOA503" s="1"/>
      <c r="HOB503" s="1"/>
      <c r="HOC503" s="1"/>
      <c r="HOD503" s="1"/>
      <c r="HOE503" s="1"/>
      <c r="HOF503" s="1"/>
      <c r="HOG503" s="1"/>
      <c r="HOH503" s="1"/>
      <c r="HOI503" s="1"/>
      <c r="HOJ503" s="1"/>
      <c r="HOK503" s="1"/>
      <c r="HOL503" s="1"/>
      <c r="HOM503" s="1"/>
      <c r="HON503" s="1"/>
      <c r="HOO503" s="1"/>
      <c r="HOP503" s="1"/>
      <c r="HOQ503" s="1"/>
      <c r="HOR503" s="1"/>
      <c r="HOS503" s="1"/>
      <c r="HOT503" s="1"/>
      <c r="HOU503" s="1"/>
      <c r="HOV503" s="1"/>
      <c r="HOW503" s="1"/>
      <c r="HOX503" s="1"/>
      <c r="HOY503" s="1"/>
      <c r="HOZ503" s="1"/>
      <c r="HPA503" s="1"/>
      <c r="HPB503" s="1"/>
      <c r="HPC503" s="1"/>
      <c r="HPD503" s="1"/>
      <c r="HPE503" s="1"/>
      <c r="HPF503" s="1"/>
      <c r="HPG503" s="1"/>
      <c r="HPH503" s="1"/>
      <c r="HPI503" s="1"/>
      <c r="HPJ503" s="1"/>
      <c r="HPK503" s="1"/>
      <c r="HPL503" s="1"/>
      <c r="HPM503" s="1"/>
      <c r="HPN503" s="1"/>
      <c r="HPO503" s="1"/>
      <c r="HPP503" s="1"/>
      <c r="HPQ503" s="1"/>
      <c r="HPR503" s="1"/>
      <c r="HPS503" s="1"/>
      <c r="HPT503" s="1"/>
      <c r="HPU503" s="1"/>
      <c r="HPV503" s="1"/>
      <c r="HPW503" s="1"/>
      <c r="HPX503" s="1"/>
      <c r="HPY503" s="1"/>
      <c r="HPZ503" s="1"/>
      <c r="HQA503" s="1"/>
      <c r="HQB503" s="1"/>
      <c r="HQC503" s="1"/>
      <c r="HQD503" s="1"/>
      <c r="HQE503" s="1"/>
      <c r="HQF503" s="1"/>
      <c r="HQG503" s="1"/>
      <c r="HQH503" s="1"/>
      <c r="HQI503" s="1"/>
      <c r="HQJ503" s="1"/>
      <c r="HQK503" s="1"/>
      <c r="HQL503" s="1"/>
      <c r="HQM503" s="1"/>
      <c r="HQN503" s="1"/>
      <c r="HQO503" s="1"/>
      <c r="HQP503" s="1"/>
      <c r="HQQ503" s="1"/>
      <c r="HQR503" s="1"/>
      <c r="HQS503" s="1"/>
      <c r="HQT503" s="1"/>
      <c r="HQU503" s="1"/>
      <c r="HQV503" s="1"/>
      <c r="HQW503" s="1"/>
      <c r="HQX503" s="1"/>
      <c r="HQY503" s="1"/>
      <c r="HQZ503" s="1"/>
      <c r="HRA503" s="1"/>
      <c r="HRB503" s="1"/>
      <c r="HRC503" s="1"/>
      <c r="HRD503" s="1"/>
      <c r="HRE503" s="1"/>
      <c r="HRF503" s="1"/>
      <c r="HRG503" s="1"/>
      <c r="HRH503" s="1"/>
      <c r="HRI503" s="1"/>
      <c r="HRJ503" s="1"/>
      <c r="HRK503" s="1"/>
      <c r="HRL503" s="1"/>
      <c r="HRM503" s="1"/>
      <c r="HRN503" s="1"/>
      <c r="HRO503" s="1"/>
      <c r="HRP503" s="1"/>
      <c r="HRQ503" s="1"/>
      <c r="HRR503" s="1"/>
      <c r="HRS503" s="1"/>
      <c r="HRT503" s="1"/>
      <c r="HRU503" s="1"/>
      <c r="HRV503" s="1"/>
      <c r="HRW503" s="1"/>
      <c r="HRX503" s="1"/>
      <c r="HRY503" s="1"/>
      <c r="HRZ503" s="1"/>
      <c r="HSA503" s="1"/>
      <c r="HSB503" s="1"/>
      <c r="HSC503" s="1"/>
      <c r="HSD503" s="1"/>
      <c r="HSE503" s="1"/>
      <c r="HSF503" s="1"/>
      <c r="HSG503" s="1"/>
      <c r="HSH503" s="1"/>
      <c r="HSI503" s="1"/>
      <c r="HSJ503" s="1"/>
      <c r="HSK503" s="1"/>
      <c r="HSL503" s="1"/>
      <c r="HSM503" s="1"/>
      <c r="HSN503" s="1"/>
      <c r="HSO503" s="1"/>
      <c r="HSP503" s="1"/>
      <c r="HSQ503" s="1"/>
      <c r="HSR503" s="1"/>
      <c r="HSS503" s="1"/>
      <c r="HST503" s="1"/>
      <c r="HSU503" s="1"/>
      <c r="HSV503" s="1"/>
      <c r="HSW503" s="1"/>
      <c r="HSX503" s="1"/>
      <c r="HSY503" s="1"/>
      <c r="HSZ503" s="1"/>
      <c r="HTA503" s="1"/>
      <c r="HTB503" s="1"/>
      <c r="HTC503" s="1"/>
      <c r="HTD503" s="1"/>
      <c r="HTE503" s="1"/>
      <c r="HTF503" s="1"/>
      <c r="HTG503" s="1"/>
      <c r="HTH503" s="1"/>
      <c r="HTI503" s="1"/>
      <c r="HTJ503" s="1"/>
      <c r="HTK503" s="1"/>
      <c r="HTL503" s="1"/>
      <c r="HTM503" s="1"/>
      <c r="HTN503" s="1"/>
      <c r="HTO503" s="1"/>
      <c r="HTP503" s="1"/>
      <c r="HTQ503" s="1"/>
      <c r="HTR503" s="1"/>
      <c r="HTS503" s="1"/>
      <c r="HTT503" s="1"/>
      <c r="HTU503" s="1"/>
      <c r="HTV503" s="1"/>
      <c r="HTW503" s="1"/>
      <c r="HTX503" s="1"/>
      <c r="HTY503" s="1"/>
      <c r="HTZ503" s="1"/>
      <c r="HUA503" s="1"/>
      <c r="HUB503" s="1"/>
      <c r="HUC503" s="1"/>
      <c r="HUD503" s="1"/>
      <c r="HUE503" s="1"/>
      <c r="HUF503" s="1"/>
      <c r="HUG503" s="1"/>
      <c r="HUH503" s="1"/>
      <c r="HUI503" s="1"/>
      <c r="HUJ503" s="1"/>
      <c r="HUK503" s="1"/>
      <c r="HUL503" s="1"/>
      <c r="HUM503" s="1"/>
      <c r="HUN503" s="1"/>
      <c r="HUO503" s="1"/>
      <c r="HUP503" s="1"/>
      <c r="HUQ503" s="1"/>
      <c r="HUR503" s="1"/>
      <c r="HUS503" s="1"/>
      <c r="HUT503" s="1"/>
      <c r="HUU503" s="1"/>
      <c r="HUV503" s="1"/>
      <c r="HUW503" s="1"/>
      <c r="HUX503" s="1"/>
      <c r="HUY503" s="1"/>
      <c r="HUZ503" s="1"/>
      <c r="HVA503" s="1"/>
      <c r="HVB503" s="1"/>
      <c r="HVC503" s="1"/>
      <c r="HVD503" s="1"/>
      <c r="HVE503" s="1"/>
      <c r="HVF503" s="1"/>
      <c r="HVG503" s="1"/>
      <c r="HVH503" s="1"/>
      <c r="HVI503" s="1"/>
      <c r="HVJ503" s="1"/>
      <c r="HVK503" s="1"/>
      <c r="HVL503" s="1"/>
      <c r="HVM503" s="1"/>
      <c r="HVN503" s="1"/>
      <c r="HVO503" s="1"/>
      <c r="HVP503" s="1"/>
      <c r="HVQ503" s="1"/>
      <c r="HVR503" s="1"/>
      <c r="HVS503" s="1"/>
      <c r="HVT503" s="1"/>
      <c r="HVU503" s="1"/>
      <c r="HVV503" s="1"/>
      <c r="HVW503" s="1"/>
      <c r="HVX503" s="1"/>
      <c r="HVY503" s="1"/>
      <c r="HVZ503" s="1"/>
      <c r="HWA503" s="1"/>
      <c r="HWB503" s="1"/>
      <c r="HWC503" s="1"/>
      <c r="HWD503" s="1"/>
      <c r="HWE503" s="1"/>
      <c r="HWF503" s="1"/>
      <c r="HWG503" s="1"/>
      <c r="HWH503" s="1"/>
      <c r="HWI503" s="1"/>
      <c r="HWJ503" s="1"/>
      <c r="HWK503" s="1"/>
      <c r="HWL503" s="1"/>
      <c r="HWM503" s="1"/>
      <c r="HWN503" s="1"/>
      <c r="HWO503" s="1"/>
      <c r="HWP503" s="1"/>
      <c r="HWQ503" s="1"/>
      <c r="HWR503" s="1"/>
      <c r="HWS503" s="1"/>
      <c r="HWT503" s="1"/>
      <c r="HWU503" s="1"/>
      <c r="HWV503" s="1"/>
      <c r="HWW503" s="1"/>
      <c r="HWX503" s="1"/>
      <c r="HWY503" s="1"/>
      <c r="HWZ503" s="1"/>
      <c r="HXA503" s="1"/>
      <c r="HXB503" s="1"/>
      <c r="HXC503" s="1"/>
      <c r="HXD503" s="1"/>
      <c r="HXE503" s="1"/>
      <c r="HXF503" s="1"/>
      <c r="HXG503" s="1"/>
      <c r="HXH503" s="1"/>
      <c r="HXI503" s="1"/>
      <c r="HXJ503" s="1"/>
      <c r="HXK503" s="1"/>
      <c r="HXL503" s="1"/>
      <c r="HXM503" s="1"/>
      <c r="HXN503" s="1"/>
      <c r="HXO503" s="1"/>
      <c r="HXP503" s="1"/>
      <c r="HXQ503" s="1"/>
      <c r="HXR503" s="1"/>
      <c r="HXS503" s="1"/>
      <c r="HXT503" s="1"/>
      <c r="HXU503" s="1"/>
      <c r="HXV503" s="1"/>
      <c r="HXW503" s="1"/>
      <c r="HXX503" s="1"/>
      <c r="HXY503" s="1"/>
      <c r="HXZ503" s="1"/>
      <c r="HYA503" s="1"/>
      <c r="HYB503" s="1"/>
      <c r="HYC503" s="1"/>
      <c r="HYD503" s="1"/>
      <c r="HYE503" s="1"/>
      <c r="HYF503" s="1"/>
      <c r="HYG503" s="1"/>
      <c r="HYH503" s="1"/>
      <c r="HYI503" s="1"/>
      <c r="HYJ503" s="1"/>
      <c r="HYK503" s="1"/>
      <c r="HYL503" s="1"/>
      <c r="HYM503" s="1"/>
      <c r="HYN503" s="1"/>
      <c r="HYO503" s="1"/>
      <c r="HYP503" s="1"/>
      <c r="HYQ503" s="1"/>
      <c r="HYR503" s="1"/>
      <c r="HYS503" s="1"/>
      <c r="HYT503" s="1"/>
      <c r="HYU503" s="1"/>
      <c r="HYV503" s="1"/>
      <c r="HYW503" s="1"/>
      <c r="HYX503" s="1"/>
      <c r="HYY503" s="1"/>
      <c r="HYZ503" s="1"/>
      <c r="HZA503" s="1"/>
      <c r="HZB503" s="1"/>
      <c r="HZC503" s="1"/>
      <c r="HZD503" s="1"/>
      <c r="HZE503" s="1"/>
      <c r="HZF503" s="1"/>
      <c r="HZG503" s="1"/>
      <c r="HZH503" s="1"/>
      <c r="HZI503" s="1"/>
      <c r="HZJ503" s="1"/>
      <c r="HZK503" s="1"/>
      <c r="HZL503" s="1"/>
      <c r="HZM503" s="1"/>
      <c r="HZN503" s="1"/>
      <c r="HZO503" s="1"/>
      <c r="HZP503" s="1"/>
      <c r="HZQ503" s="1"/>
      <c r="HZR503" s="1"/>
      <c r="HZS503" s="1"/>
      <c r="HZT503" s="1"/>
      <c r="HZU503" s="1"/>
      <c r="HZV503" s="1"/>
      <c r="HZW503" s="1"/>
      <c r="HZX503" s="1"/>
      <c r="HZY503" s="1"/>
      <c r="HZZ503" s="1"/>
      <c r="IAA503" s="1"/>
      <c r="IAB503" s="1"/>
      <c r="IAC503" s="1"/>
      <c r="IAD503" s="1"/>
      <c r="IAE503" s="1"/>
      <c r="IAF503" s="1"/>
      <c r="IAG503" s="1"/>
      <c r="IAH503" s="1"/>
      <c r="IAI503" s="1"/>
      <c r="IAJ503" s="1"/>
      <c r="IAK503" s="1"/>
      <c r="IAL503" s="1"/>
      <c r="IAM503" s="1"/>
      <c r="IAN503" s="1"/>
      <c r="IAO503" s="1"/>
      <c r="IAP503" s="1"/>
      <c r="IAQ503" s="1"/>
      <c r="IAR503" s="1"/>
      <c r="IAS503" s="1"/>
      <c r="IAT503" s="1"/>
      <c r="IAU503" s="1"/>
      <c r="IAV503" s="1"/>
      <c r="IAW503" s="1"/>
      <c r="IAX503" s="1"/>
      <c r="IAY503" s="1"/>
      <c r="IAZ503" s="1"/>
      <c r="IBA503" s="1"/>
      <c r="IBB503" s="1"/>
      <c r="IBC503" s="1"/>
      <c r="IBD503" s="1"/>
      <c r="IBE503" s="1"/>
      <c r="IBF503" s="1"/>
      <c r="IBG503" s="1"/>
      <c r="IBH503" s="1"/>
      <c r="IBI503" s="1"/>
      <c r="IBJ503" s="1"/>
      <c r="IBK503" s="1"/>
      <c r="IBL503" s="1"/>
      <c r="IBM503" s="1"/>
      <c r="IBN503" s="1"/>
      <c r="IBO503" s="1"/>
      <c r="IBP503" s="1"/>
      <c r="IBQ503" s="1"/>
      <c r="IBR503" s="1"/>
      <c r="IBS503" s="1"/>
      <c r="IBT503" s="1"/>
      <c r="IBU503" s="1"/>
      <c r="IBV503" s="1"/>
      <c r="IBW503" s="1"/>
      <c r="IBX503" s="1"/>
      <c r="IBY503" s="1"/>
      <c r="IBZ503" s="1"/>
      <c r="ICA503" s="1"/>
      <c r="ICB503" s="1"/>
      <c r="ICC503" s="1"/>
      <c r="ICD503" s="1"/>
      <c r="ICE503" s="1"/>
      <c r="ICF503" s="1"/>
      <c r="ICG503" s="1"/>
      <c r="ICH503" s="1"/>
      <c r="ICI503" s="1"/>
      <c r="ICJ503" s="1"/>
      <c r="ICK503" s="1"/>
      <c r="ICL503" s="1"/>
      <c r="ICM503" s="1"/>
      <c r="ICN503" s="1"/>
      <c r="ICO503" s="1"/>
      <c r="ICP503" s="1"/>
      <c r="ICQ503" s="1"/>
      <c r="ICR503" s="1"/>
      <c r="ICS503" s="1"/>
      <c r="ICT503" s="1"/>
      <c r="ICU503" s="1"/>
      <c r="ICV503" s="1"/>
      <c r="ICW503" s="1"/>
      <c r="ICX503" s="1"/>
      <c r="ICY503" s="1"/>
      <c r="ICZ503" s="1"/>
      <c r="IDA503" s="1"/>
      <c r="IDB503" s="1"/>
      <c r="IDC503" s="1"/>
      <c r="IDD503" s="1"/>
      <c r="IDE503" s="1"/>
      <c r="IDF503" s="1"/>
      <c r="IDG503" s="1"/>
      <c r="IDH503" s="1"/>
      <c r="IDI503" s="1"/>
      <c r="IDJ503" s="1"/>
      <c r="IDK503" s="1"/>
      <c r="IDL503" s="1"/>
      <c r="IDM503" s="1"/>
      <c r="IDN503" s="1"/>
      <c r="IDO503" s="1"/>
      <c r="IDP503" s="1"/>
      <c r="IDQ503" s="1"/>
      <c r="IDR503" s="1"/>
      <c r="IDS503" s="1"/>
      <c r="IDT503" s="1"/>
      <c r="IDU503" s="1"/>
      <c r="IDV503" s="1"/>
      <c r="IDW503" s="1"/>
      <c r="IDX503" s="1"/>
      <c r="IDY503" s="1"/>
      <c r="IDZ503" s="1"/>
      <c r="IEA503" s="1"/>
      <c r="IEB503" s="1"/>
      <c r="IEC503" s="1"/>
      <c r="IED503" s="1"/>
      <c r="IEE503" s="1"/>
      <c r="IEF503" s="1"/>
      <c r="IEG503" s="1"/>
      <c r="IEH503" s="1"/>
      <c r="IEI503" s="1"/>
      <c r="IEJ503" s="1"/>
      <c r="IEK503" s="1"/>
      <c r="IEL503" s="1"/>
      <c r="IEM503" s="1"/>
      <c r="IEN503" s="1"/>
      <c r="IEO503" s="1"/>
      <c r="IEP503" s="1"/>
      <c r="IEQ503" s="1"/>
      <c r="IER503" s="1"/>
      <c r="IES503" s="1"/>
      <c r="IET503" s="1"/>
      <c r="IEU503" s="1"/>
      <c r="IEV503" s="1"/>
      <c r="IEW503" s="1"/>
      <c r="IEX503" s="1"/>
      <c r="IEY503" s="1"/>
      <c r="IEZ503" s="1"/>
      <c r="IFA503" s="1"/>
      <c r="IFB503" s="1"/>
      <c r="IFC503" s="1"/>
      <c r="IFD503" s="1"/>
      <c r="IFE503" s="1"/>
      <c r="IFF503" s="1"/>
      <c r="IFG503" s="1"/>
      <c r="IFH503" s="1"/>
      <c r="IFI503" s="1"/>
      <c r="IFJ503" s="1"/>
      <c r="IFK503" s="1"/>
      <c r="IFL503" s="1"/>
      <c r="IFM503" s="1"/>
      <c r="IFN503" s="1"/>
      <c r="IFO503" s="1"/>
      <c r="IFP503" s="1"/>
      <c r="IFQ503" s="1"/>
      <c r="IFR503" s="1"/>
      <c r="IFS503" s="1"/>
      <c r="IFT503" s="1"/>
      <c r="IFU503" s="1"/>
      <c r="IFV503" s="1"/>
      <c r="IFW503" s="1"/>
      <c r="IFX503" s="1"/>
      <c r="IFY503" s="1"/>
      <c r="IFZ503" s="1"/>
      <c r="IGA503" s="1"/>
      <c r="IGB503" s="1"/>
      <c r="IGC503" s="1"/>
      <c r="IGD503" s="1"/>
      <c r="IGE503" s="1"/>
      <c r="IGF503" s="1"/>
      <c r="IGG503" s="1"/>
      <c r="IGH503" s="1"/>
      <c r="IGI503" s="1"/>
      <c r="IGJ503" s="1"/>
      <c r="IGK503" s="1"/>
      <c r="IGL503" s="1"/>
      <c r="IGM503" s="1"/>
      <c r="IGN503" s="1"/>
      <c r="IGO503" s="1"/>
      <c r="IGP503" s="1"/>
      <c r="IGQ503" s="1"/>
      <c r="IGR503" s="1"/>
      <c r="IGS503" s="1"/>
      <c r="IGT503" s="1"/>
      <c r="IGU503" s="1"/>
      <c r="IGV503" s="1"/>
      <c r="IGW503" s="1"/>
      <c r="IGX503" s="1"/>
      <c r="IGY503" s="1"/>
      <c r="IGZ503" s="1"/>
      <c r="IHA503" s="1"/>
      <c r="IHB503" s="1"/>
      <c r="IHC503" s="1"/>
      <c r="IHD503" s="1"/>
      <c r="IHE503" s="1"/>
      <c r="IHF503" s="1"/>
      <c r="IHG503" s="1"/>
      <c r="IHH503" s="1"/>
      <c r="IHI503" s="1"/>
      <c r="IHJ503" s="1"/>
      <c r="IHK503" s="1"/>
      <c r="IHL503" s="1"/>
      <c r="IHM503" s="1"/>
      <c r="IHN503" s="1"/>
      <c r="IHO503" s="1"/>
      <c r="IHP503" s="1"/>
      <c r="IHQ503" s="1"/>
      <c r="IHR503" s="1"/>
      <c r="IHS503" s="1"/>
      <c r="IHT503" s="1"/>
      <c r="IHU503" s="1"/>
      <c r="IHV503" s="1"/>
      <c r="IHW503" s="1"/>
      <c r="IHX503" s="1"/>
      <c r="IHY503" s="1"/>
      <c r="IHZ503" s="1"/>
      <c r="IIA503" s="1"/>
      <c r="IIB503" s="1"/>
      <c r="IIC503" s="1"/>
      <c r="IID503" s="1"/>
      <c r="IIE503" s="1"/>
      <c r="IIF503" s="1"/>
      <c r="IIG503" s="1"/>
      <c r="IIH503" s="1"/>
      <c r="III503" s="1"/>
      <c r="IIJ503" s="1"/>
      <c r="IIK503" s="1"/>
      <c r="IIL503" s="1"/>
      <c r="IIM503" s="1"/>
      <c r="IIN503" s="1"/>
      <c r="IIO503" s="1"/>
      <c r="IIP503" s="1"/>
      <c r="IIQ503" s="1"/>
      <c r="IIR503" s="1"/>
      <c r="IIS503" s="1"/>
      <c r="IIT503" s="1"/>
      <c r="IIU503" s="1"/>
      <c r="IIV503" s="1"/>
      <c r="IIW503" s="1"/>
      <c r="IIX503" s="1"/>
      <c r="IIY503" s="1"/>
      <c r="IIZ503" s="1"/>
      <c r="IJA503" s="1"/>
      <c r="IJB503" s="1"/>
      <c r="IJC503" s="1"/>
      <c r="IJD503" s="1"/>
      <c r="IJE503" s="1"/>
      <c r="IJF503" s="1"/>
      <c r="IJG503" s="1"/>
      <c r="IJH503" s="1"/>
      <c r="IJI503" s="1"/>
      <c r="IJJ503" s="1"/>
      <c r="IJK503" s="1"/>
      <c r="IJL503" s="1"/>
      <c r="IJM503" s="1"/>
      <c r="IJN503" s="1"/>
      <c r="IJO503" s="1"/>
      <c r="IJP503" s="1"/>
      <c r="IJQ503" s="1"/>
      <c r="IJR503" s="1"/>
      <c r="IJS503" s="1"/>
      <c r="IJT503" s="1"/>
      <c r="IJU503" s="1"/>
      <c r="IJV503" s="1"/>
      <c r="IJW503" s="1"/>
      <c r="IJX503" s="1"/>
      <c r="IJY503" s="1"/>
      <c r="IJZ503" s="1"/>
      <c r="IKA503" s="1"/>
      <c r="IKB503" s="1"/>
      <c r="IKC503" s="1"/>
      <c r="IKD503" s="1"/>
      <c r="IKE503" s="1"/>
      <c r="IKF503" s="1"/>
      <c r="IKG503" s="1"/>
      <c r="IKH503" s="1"/>
      <c r="IKI503" s="1"/>
      <c r="IKJ503" s="1"/>
      <c r="IKK503" s="1"/>
      <c r="IKL503" s="1"/>
      <c r="IKM503" s="1"/>
      <c r="IKN503" s="1"/>
      <c r="IKO503" s="1"/>
      <c r="IKP503" s="1"/>
      <c r="IKQ503" s="1"/>
      <c r="IKR503" s="1"/>
      <c r="IKS503" s="1"/>
      <c r="IKT503" s="1"/>
      <c r="IKU503" s="1"/>
      <c r="IKV503" s="1"/>
      <c r="IKW503" s="1"/>
      <c r="IKX503" s="1"/>
      <c r="IKY503" s="1"/>
      <c r="IKZ503" s="1"/>
      <c r="ILA503" s="1"/>
      <c r="ILB503" s="1"/>
      <c r="ILC503" s="1"/>
      <c r="ILD503" s="1"/>
      <c r="ILE503" s="1"/>
      <c r="ILF503" s="1"/>
      <c r="ILG503" s="1"/>
      <c r="ILH503" s="1"/>
      <c r="ILI503" s="1"/>
      <c r="ILJ503" s="1"/>
      <c r="ILK503" s="1"/>
      <c r="ILL503" s="1"/>
      <c r="ILM503" s="1"/>
      <c r="ILN503" s="1"/>
      <c r="ILO503" s="1"/>
      <c r="ILP503" s="1"/>
      <c r="ILQ503" s="1"/>
      <c r="ILR503" s="1"/>
      <c r="ILS503" s="1"/>
      <c r="ILT503" s="1"/>
      <c r="ILU503" s="1"/>
      <c r="ILV503" s="1"/>
      <c r="ILW503" s="1"/>
      <c r="ILX503" s="1"/>
      <c r="ILY503" s="1"/>
      <c r="ILZ503" s="1"/>
      <c r="IMA503" s="1"/>
      <c r="IMB503" s="1"/>
      <c r="IMC503" s="1"/>
      <c r="IMD503" s="1"/>
      <c r="IME503" s="1"/>
      <c r="IMF503" s="1"/>
      <c r="IMG503" s="1"/>
      <c r="IMH503" s="1"/>
      <c r="IMI503" s="1"/>
      <c r="IMJ503" s="1"/>
      <c r="IMK503" s="1"/>
      <c r="IML503" s="1"/>
      <c r="IMM503" s="1"/>
      <c r="IMN503" s="1"/>
      <c r="IMO503" s="1"/>
      <c r="IMP503" s="1"/>
      <c r="IMQ503" s="1"/>
      <c r="IMR503" s="1"/>
      <c r="IMS503" s="1"/>
      <c r="IMT503" s="1"/>
      <c r="IMU503" s="1"/>
      <c r="IMV503" s="1"/>
      <c r="IMW503" s="1"/>
      <c r="IMX503" s="1"/>
      <c r="IMY503" s="1"/>
      <c r="IMZ503" s="1"/>
      <c r="INA503" s="1"/>
      <c r="INB503" s="1"/>
      <c r="INC503" s="1"/>
      <c r="IND503" s="1"/>
      <c r="INE503" s="1"/>
      <c r="INF503" s="1"/>
      <c r="ING503" s="1"/>
      <c r="INH503" s="1"/>
      <c r="INI503" s="1"/>
      <c r="INJ503" s="1"/>
      <c r="INK503" s="1"/>
      <c r="INL503" s="1"/>
      <c r="INM503" s="1"/>
      <c r="INN503" s="1"/>
      <c r="INO503" s="1"/>
      <c r="INP503" s="1"/>
      <c r="INQ503" s="1"/>
      <c r="INR503" s="1"/>
      <c r="INS503" s="1"/>
      <c r="INT503" s="1"/>
      <c r="INU503" s="1"/>
      <c r="INV503" s="1"/>
      <c r="INW503" s="1"/>
      <c r="INX503" s="1"/>
      <c r="INY503" s="1"/>
      <c r="INZ503" s="1"/>
      <c r="IOA503" s="1"/>
      <c r="IOB503" s="1"/>
      <c r="IOC503" s="1"/>
      <c r="IOD503" s="1"/>
      <c r="IOE503" s="1"/>
      <c r="IOF503" s="1"/>
      <c r="IOG503" s="1"/>
      <c r="IOH503" s="1"/>
      <c r="IOI503" s="1"/>
      <c r="IOJ503" s="1"/>
      <c r="IOK503" s="1"/>
      <c r="IOL503" s="1"/>
      <c r="IOM503" s="1"/>
      <c r="ION503" s="1"/>
      <c r="IOO503" s="1"/>
      <c r="IOP503" s="1"/>
      <c r="IOQ503" s="1"/>
      <c r="IOR503" s="1"/>
      <c r="IOS503" s="1"/>
      <c r="IOT503" s="1"/>
      <c r="IOU503" s="1"/>
      <c r="IOV503" s="1"/>
      <c r="IOW503" s="1"/>
      <c r="IOX503" s="1"/>
      <c r="IOY503" s="1"/>
      <c r="IOZ503" s="1"/>
      <c r="IPA503" s="1"/>
      <c r="IPB503" s="1"/>
      <c r="IPC503" s="1"/>
      <c r="IPD503" s="1"/>
      <c r="IPE503" s="1"/>
      <c r="IPF503" s="1"/>
      <c r="IPG503" s="1"/>
      <c r="IPH503" s="1"/>
      <c r="IPI503" s="1"/>
      <c r="IPJ503" s="1"/>
      <c r="IPK503" s="1"/>
      <c r="IPL503" s="1"/>
      <c r="IPM503" s="1"/>
      <c r="IPN503" s="1"/>
      <c r="IPO503" s="1"/>
      <c r="IPP503" s="1"/>
      <c r="IPQ503" s="1"/>
      <c r="IPR503" s="1"/>
      <c r="IPS503" s="1"/>
      <c r="IPT503" s="1"/>
      <c r="IPU503" s="1"/>
      <c r="IPV503" s="1"/>
      <c r="IPW503" s="1"/>
      <c r="IPX503" s="1"/>
      <c r="IPY503" s="1"/>
      <c r="IPZ503" s="1"/>
      <c r="IQA503" s="1"/>
      <c r="IQB503" s="1"/>
      <c r="IQC503" s="1"/>
      <c r="IQD503" s="1"/>
      <c r="IQE503" s="1"/>
      <c r="IQF503" s="1"/>
      <c r="IQG503" s="1"/>
      <c r="IQH503" s="1"/>
      <c r="IQI503" s="1"/>
      <c r="IQJ503" s="1"/>
      <c r="IQK503" s="1"/>
      <c r="IQL503" s="1"/>
      <c r="IQM503" s="1"/>
      <c r="IQN503" s="1"/>
      <c r="IQO503" s="1"/>
      <c r="IQP503" s="1"/>
      <c r="IQQ503" s="1"/>
      <c r="IQR503" s="1"/>
      <c r="IQS503" s="1"/>
      <c r="IQT503" s="1"/>
      <c r="IQU503" s="1"/>
      <c r="IQV503" s="1"/>
      <c r="IQW503" s="1"/>
      <c r="IQX503" s="1"/>
      <c r="IQY503" s="1"/>
      <c r="IQZ503" s="1"/>
      <c r="IRA503" s="1"/>
      <c r="IRB503" s="1"/>
      <c r="IRC503" s="1"/>
      <c r="IRD503" s="1"/>
      <c r="IRE503" s="1"/>
      <c r="IRF503" s="1"/>
      <c r="IRG503" s="1"/>
      <c r="IRH503" s="1"/>
      <c r="IRI503" s="1"/>
      <c r="IRJ503" s="1"/>
      <c r="IRK503" s="1"/>
      <c r="IRL503" s="1"/>
      <c r="IRM503" s="1"/>
      <c r="IRN503" s="1"/>
      <c r="IRO503" s="1"/>
      <c r="IRP503" s="1"/>
      <c r="IRQ503" s="1"/>
      <c r="IRR503" s="1"/>
      <c r="IRS503" s="1"/>
      <c r="IRT503" s="1"/>
      <c r="IRU503" s="1"/>
      <c r="IRV503" s="1"/>
      <c r="IRW503" s="1"/>
      <c r="IRX503" s="1"/>
      <c r="IRY503" s="1"/>
      <c r="IRZ503" s="1"/>
      <c r="ISA503" s="1"/>
      <c r="ISB503" s="1"/>
      <c r="ISC503" s="1"/>
      <c r="ISD503" s="1"/>
      <c r="ISE503" s="1"/>
      <c r="ISF503" s="1"/>
      <c r="ISG503" s="1"/>
      <c r="ISH503" s="1"/>
      <c r="ISI503" s="1"/>
      <c r="ISJ503" s="1"/>
      <c r="ISK503" s="1"/>
      <c r="ISL503" s="1"/>
      <c r="ISM503" s="1"/>
      <c r="ISN503" s="1"/>
      <c r="ISO503" s="1"/>
      <c r="ISP503" s="1"/>
      <c r="ISQ503" s="1"/>
      <c r="ISR503" s="1"/>
      <c r="ISS503" s="1"/>
      <c r="IST503" s="1"/>
      <c r="ISU503" s="1"/>
      <c r="ISV503" s="1"/>
      <c r="ISW503" s="1"/>
      <c r="ISX503" s="1"/>
      <c r="ISY503" s="1"/>
      <c r="ISZ503" s="1"/>
      <c r="ITA503" s="1"/>
      <c r="ITB503" s="1"/>
      <c r="ITC503" s="1"/>
      <c r="ITD503" s="1"/>
      <c r="ITE503" s="1"/>
      <c r="ITF503" s="1"/>
      <c r="ITG503" s="1"/>
      <c r="ITH503" s="1"/>
      <c r="ITI503" s="1"/>
      <c r="ITJ503" s="1"/>
      <c r="ITK503" s="1"/>
      <c r="ITL503" s="1"/>
      <c r="ITM503" s="1"/>
      <c r="ITN503" s="1"/>
      <c r="ITO503" s="1"/>
      <c r="ITP503" s="1"/>
      <c r="ITQ503" s="1"/>
      <c r="ITR503" s="1"/>
      <c r="ITS503" s="1"/>
      <c r="ITT503" s="1"/>
      <c r="ITU503" s="1"/>
      <c r="ITV503" s="1"/>
      <c r="ITW503" s="1"/>
      <c r="ITX503" s="1"/>
      <c r="ITY503" s="1"/>
      <c r="ITZ503" s="1"/>
      <c r="IUA503" s="1"/>
      <c r="IUB503" s="1"/>
      <c r="IUC503" s="1"/>
      <c r="IUD503" s="1"/>
      <c r="IUE503" s="1"/>
      <c r="IUF503" s="1"/>
      <c r="IUG503" s="1"/>
      <c r="IUH503" s="1"/>
      <c r="IUI503" s="1"/>
      <c r="IUJ503" s="1"/>
      <c r="IUK503" s="1"/>
      <c r="IUL503" s="1"/>
      <c r="IUM503" s="1"/>
      <c r="IUN503" s="1"/>
      <c r="IUO503" s="1"/>
      <c r="IUP503" s="1"/>
      <c r="IUQ503" s="1"/>
      <c r="IUR503" s="1"/>
      <c r="IUS503" s="1"/>
      <c r="IUT503" s="1"/>
      <c r="IUU503" s="1"/>
      <c r="IUV503" s="1"/>
      <c r="IUW503" s="1"/>
      <c r="IUX503" s="1"/>
      <c r="IUY503" s="1"/>
      <c r="IUZ503" s="1"/>
      <c r="IVA503" s="1"/>
      <c r="IVB503" s="1"/>
      <c r="IVC503" s="1"/>
      <c r="IVD503" s="1"/>
      <c r="IVE503" s="1"/>
      <c r="IVF503" s="1"/>
      <c r="IVG503" s="1"/>
      <c r="IVH503" s="1"/>
      <c r="IVI503" s="1"/>
      <c r="IVJ503" s="1"/>
      <c r="IVK503" s="1"/>
      <c r="IVL503" s="1"/>
      <c r="IVM503" s="1"/>
      <c r="IVN503" s="1"/>
      <c r="IVO503" s="1"/>
      <c r="IVP503" s="1"/>
      <c r="IVQ503" s="1"/>
      <c r="IVR503" s="1"/>
      <c r="IVS503" s="1"/>
      <c r="IVT503" s="1"/>
      <c r="IVU503" s="1"/>
      <c r="IVV503" s="1"/>
      <c r="IVW503" s="1"/>
      <c r="IVX503" s="1"/>
      <c r="IVY503" s="1"/>
      <c r="IVZ503" s="1"/>
      <c r="IWA503" s="1"/>
      <c r="IWB503" s="1"/>
      <c r="IWC503" s="1"/>
      <c r="IWD503" s="1"/>
      <c r="IWE503" s="1"/>
      <c r="IWF503" s="1"/>
      <c r="IWG503" s="1"/>
      <c r="IWH503" s="1"/>
      <c r="IWI503" s="1"/>
      <c r="IWJ503" s="1"/>
      <c r="IWK503" s="1"/>
      <c r="IWL503" s="1"/>
      <c r="IWM503" s="1"/>
      <c r="IWN503" s="1"/>
      <c r="IWO503" s="1"/>
      <c r="IWP503" s="1"/>
      <c r="IWQ503" s="1"/>
      <c r="IWR503" s="1"/>
      <c r="IWS503" s="1"/>
      <c r="IWT503" s="1"/>
      <c r="IWU503" s="1"/>
      <c r="IWV503" s="1"/>
      <c r="IWW503" s="1"/>
      <c r="IWX503" s="1"/>
      <c r="IWY503" s="1"/>
      <c r="IWZ503" s="1"/>
      <c r="IXA503" s="1"/>
      <c r="IXB503" s="1"/>
      <c r="IXC503" s="1"/>
      <c r="IXD503" s="1"/>
      <c r="IXE503" s="1"/>
      <c r="IXF503" s="1"/>
      <c r="IXG503" s="1"/>
      <c r="IXH503" s="1"/>
      <c r="IXI503" s="1"/>
      <c r="IXJ503" s="1"/>
      <c r="IXK503" s="1"/>
      <c r="IXL503" s="1"/>
      <c r="IXM503" s="1"/>
      <c r="IXN503" s="1"/>
      <c r="IXO503" s="1"/>
      <c r="IXP503" s="1"/>
      <c r="IXQ503" s="1"/>
      <c r="IXR503" s="1"/>
      <c r="IXS503" s="1"/>
      <c r="IXT503" s="1"/>
      <c r="IXU503" s="1"/>
      <c r="IXV503" s="1"/>
      <c r="IXW503" s="1"/>
      <c r="IXX503" s="1"/>
      <c r="IXY503" s="1"/>
      <c r="IXZ503" s="1"/>
      <c r="IYA503" s="1"/>
      <c r="IYB503" s="1"/>
      <c r="IYC503" s="1"/>
      <c r="IYD503" s="1"/>
      <c r="IYE503" s="1"/>
      <c r="IYF503" s="1"/>
      <c r="IYG503" s="1"/>
      <c r="IYH503" s="1"/>
      <c r="IYI503" s="1"/>
      <c r="IYJ503" s="1"/>
      <c r="IYK503" s="1"/>
      <c r="IYL503" s="1"/>
      <c r="IYM503" s="1"/>
      <c r="IYN503" s="1"/>
      <c r="IYO503" s="1"/>
      <c r="IYP503" s="1"/>
      <c r="IYQ503" s="1"/>
      <c r="IYR503" s="1"/>
      <c r="IYS503" s="1"/>
      <c r="IYT503" s="1"/>
      <c r="IYU503" s="1"/>
      <c r="IYV503" s="1"/>
      <c r="IYW503" s="1"/>
      <c r="IYX503" s="1"/>
      <c r="IYY503" s="1"/>
      <c r="IYZ503" s="1"/>
      <c r="IZA503" s="1"/>
      <c r="IZB503" s="1"/>
      <c r="IZC503" s="1"/>
      <c r="IZD503" s="1"/>
      <c r="IZE503" s="1"/>
      <c r="IZF503" s="1"/>
      <c r="IZG503" s="1"/>
      <c r="IZH503" s="1"/>
      <c r="IZI503" s="1"/>
      <c r="IZJ503" s="1"/>
      <c r="IZK503" s="1"/>
      <c r="IZL503" s="1"/>
      <c r="IZM503" s="1"/>
      <c r="IZN503" s="1"/>
      <c r="IZO503" s="1"/>
      <c r="IZP503" s="1"/>
      <c r="IZQ503" s="1"/>
      <c r="IZR503" s="1"/>
      <c r="IZS503" s="1"/>
      <c r="IZT503" s="1"/>
      <c r="IZU503" s="1"/>
      <c r="IZV503" s="1"/>
      <c r="IZW503" s="1"/>
      <c r="IZX503" s="1"/>
      <c r="IZY503" s="1"/>
      <c r="IZZ503" s="1"/>
      <c r="JAA503" s="1"/>
      <c r="JAB503" s="1"/>
      <c r="JAC503" s="1"/>
      <c r="JAD503" s="1"/>
      <c r="JAE503" s="1"/>
      <c r="JAF503" s="1"/>
      <c r="JAG503" s="1"/>
      <c r="JAH503" s="1"/>
      <c r="JAI503" s="1"/>
      <c r="JAJ503" s="1"/>
      <c r="JAK503" s="1"/>
      <c r="JAL503" s="1"/>
      <c r="JAM503" s="1"/>
      <c r="JAN503" s="1"/>
      <c r="JAO503" s="1"/>
      <c r="JAP503" s="1"/>
      <c r="JAQ503" s="1"/>
      <c r="JAR503" s="1"/>
      <c r="JAS503" s="1"/>
      <c r="JAT503" s="1"/>
      <c r="JAU503" s="1"/>
      <c r="JAV503" s="1"/>
      <c r="JAW503" s="1"/>
      <c r="JAX503" s="1"/>
      <c r="JAY503" s="1"/>
      <c r="JAZ503" s="1"/>
      <c r="JBA503" s="1"/>
      <c r="JBB503" s="1"/>
      <c r="JBC503" s="1"/>
      <c r="JBD503" s="1"/>
      <c r="JBE503" s="1"/>
      <c r="JBF503" s="1"/>
      <c r="JBG503" s="1"/>
      <c r="JBH503" s="1"/>
      <c r="JBI503" s="1"/>
      <c r="JBJ503" s="1"/>
      <c r="JBK503" s="1"/>
      <c r="JBL503" s="1"/>
      <c r="JBM503" s="1"/>
      <c r="JBN503" s="1"/>
      <c r="JBO503" s="1"/>
      <c r="JBP503" s="1"/>
      <c r="JBQ503" s="1"/>
      <c r="JBR503" s="1"/>
      <c r="JBS503" s="1"/>
      <c r="JBT503" s="1"/>
      <c r="JBU503" s="1"/>
      <c r="JBV503" s="1"/>
      <c r="JBW503" s="1"/>
      <c r="JBX503" s="1"/>
      <c r="JBY503" s="1"/>
      <c r="JBZ503" s="1"/>
      <c r="JCA503" s="1"/>
      <c r="JCB503" s="1"/>
      <c r="JCC503" s="1"/>
      <c r="JCD503" s="1"/>
      <c r="JCE503" s="1"/>
      <c r="JCF503" s="1"/>
      <c r="JCG503" s="1"/>
      <c r="JCH503" s="1"/>
      <c r="JCI503" s="1"/>
      <c r="JCJ503" s="1"/>
      <c r="JCK503" s="1"/>
      <c r="JCL503" s="1"/>
      <c r="JCM503" s="1"/>
      <c r="JCN503" s="1"/>
      <c r="JCO503" s="1"/>
      <c r="JCP503" s="1"/>
      <c r="JCQ503" s="1"/>
      <c r="JCR503" s="1"/>
      <c r="JCS503" s="1"/>
      <c r="JCT503" s="1"/>
      <c r="JCU503" s="1"/>
      <c r="JCV503" s="1"/>
      <c r="JCW503" s="1"/>
      <c r="JCX503" s="1"/>
      <c r="JCY503" s="1"/>
      <c r="JCZ503" s="1"/>
      <c r="JDA503" s="1"/>
      <c r="JDB503" s="1"/>
      <c r="JDC503" s="1"/>
      <c r="JDD503" s="1"/>
      <c r="JDE503" s="1"/>
      <c r="JDF503" s="1"/>
      <c r="JDG503" s="1"/>
      <c r="JDH503" s="1"/>
      <c r="JDI503" s="1"/>
      <c r="JDJ503" s="1"/>
      <c r="JDK503" s="1"/>
      <c r="JDL503" s="1"/>
      <c r="JDM503" s="1"/>
      <c r="JDN503" s="1"/>
      <c r="JDO503" s="1"/>
      <c r="JDP503" s="1"/>
      <c r="JDQ503" s="1"/>
      <c r="JDR503" s="1"/>
      <c r="JDS503" s="1"/>
      <c r="JDT503" s="1"/>
      <c r="JDU503" s="1"/>
      <c r="JDV503" s="1"/>
      <c r="JDW503" s="1"/>
      <c r="JDX503" s="1"/>
      <c r="JDY503" s="1"/>
      <c r="JDZ503" s="1"/>
      <c r="JEA503" s="1"/>
      <c r="JEB503" s="1"/>
      <c r="JEC503" s="1"/>
      <c r="JED503" s="1"/>
      <c r="JEE503" s="1"/>
      <c r="JEF503" s="1"/>
      <c r="JEG503" s="1"/>
      <c r="JEH503" s="1"/>
      <c r="JEI503" s="1"/>
      <c r="JEJ503" s="1"/>
      <c r="JEK503" s="1"/>
      <c r="JEL503" s="1"/>
      <c r="JEM503" s="1"/>
      <c r="JEN503" s="1"/>
      <c r="JEO503" s="1"/>
      <c r="JEP503" s="1"/>
      <c r="JEQ503" s="1"/>
      <c r="JER503" s="1"/>
      <c r="JES503" s="1"/>
      <c r="JET503" s="1"/>
      <c r="JEU503" s="1"/>
      <c r="JEV503" s="1"/>
      <c r="JEW503" s="1"/>
      <c r="JEX503" s="1"/>
      <c r="JEY503" s="1"/>
      <c r="JEZ503" s="1"/>
      <c r="JFA503" s="1"/>
      <c r="JFB503" s="1"/>
      <c r="JFC503" s="1"/>
      <c r="JFD503" s="1"/>
      <c r="JFE503" s="1"/>
      <c r="JFF503" s="1"/>
      <c r="JFG503" s="1"/>
      <c r="JFH503" s="1"/>
      <c r="JFI503" s="1"/>
      <c r="JFJ503" s="1"/>
      <c r="JFK503" s="1"/>
      <c r="JFL503" s="1"/>
      <c r="JFM503" s="1"/>
      <c r="JFN503" s="1"/>
      <c r="JFO503" s="1"/>
      <c r="JFP503" s="1"/>
      <c r="JFQ503" s="1"/>
      <c r="JFR503" s="1"/>
      <c r="JFS503" s="1"/>
      <c r="JFT503" s="1"/>
      <c r="JFU503" s="1"/>
      <c r="JFV503" s="1"/>
      <c r="JFW503" s="1"/>
      <c r="JFX503" s="1"/>
      <c r="JFY503" s="1"/>
      <c r="JFZ503" s="1"/>
      <c r="JGA503" s="1"/>
      <c r="JGB503" s="1"/>
      <c r="JGC503" s="1"/>
      <c r="JGD503" s="1"/>
      <c r="JGE503" s="1"/>
      <c r="JGF503" s="1"/>
      <c r="JGG503" s="1"/>
      <c r="JGH503" s="1"/>
      <c r="JGI503" s="1"/>
      <c r="JGJ503" s="1"/>
      <c r="JGK503" s="1"/>
      <c r="JGL503" s="1"/>
      <c r="JGM503" s="1"/>
      <c r="JGN503" s="1"/>
      <c r="JGO503" s="1"/>
      <c r="JGP503" s="1"/>
      <c r="JGQ503" s="1"/>
      <c r="JGR503" s="1"/>
      <c r="JGS503" s="1"/>
      <c r="JGT503" s="1"/>
      <c r="JGU503" s="1"/>
      <c r="JGV503" s="1"/>
      <c r="JGW503" s="1"/>
      <c r="JGX503" s="1"/>
      <c r="JGY503" s="1"/>
      <c r="JGZ503" s="1"/>
      <c r="JHA503" s="1"/>
      <c r="JHB503" s="1"/>
      <c r="JHC503" s="1"/>
      <c r="JHD503" s="1"/>
      <c r="JHE503" s="1"/>
      <c r="JHF503" s="1"/>
      <c r="JHG503" s="1"/>
      <c r="JHH503" s="1"/>
      <c r="JHI503" s="1"/>
      <c r="JHJ503" s="1"/>
      <c r="JHK503" s="1"/>
      <c r="JHL503" s="1"/>
      <c r="JHM503" s="1"/>
      <c r="JHN503" s="1"/>
      <c r="JHO503" s="1"/>
      <c r="JHP503" s="1"/>
      <c r="JHQ503" s="1"/>
      <c r="JHR503" s="1"/>
      <c r="JHS503" s="1"/>
      <c r="JHT503" s="1"/>
      <c r="JHU503" s="1"/>
      <c r="JHV503" s="1"/>
      <c r="JHW503" s="1"/>
      <c r="JHX503" s="1"/>
      <c r="JHY503" s="1"/>
      <c r="JHZ503" s="1"/>
      <c r="JIA503" s="1"/>
      <c r="JIB503" s="1"/>
      <c r="JIC503" s="1"/>
      <c r="JID503" s="1"/>
      <c r="JIE503" s="1"/>
      <c r="JIF503" s="1"/>
      <c r="JIG503" s="1"/>
      <c r="JIH503" s="1"/>
      <c r="JII503" s="1"/>
      <c r="JIJ503" s="1"/>
      <c r="JIK503" s="1"/>
      <c r="JIL503" s="1"/>
      <c r="JIM503" s="1"/>
      <c r="JIN503" s="1"/>
      <c r="JIO503" s="1"/>
      <c r="JIP503" s="1"/>
      <c r="JIQ503" s="1"/>
      <c r="JIR503" s="1"/>
      <c r="JIS503" s="1"/>
      <c r="JIT503" s="1"/>
      <c r="JIU503" s="1"/>
      <c r="JIV503" s="1"/>
      <c r="JIW503" s="1"/>
      <c r="JIX503" s="1"/>
      <c r="JIY503" s="1"/>
      <c r="JIZ503" s="1"/>
      <c r="JJA503" s="1"/>
      <c r="JJB503" s="1"/>
      <c r="JJC503" s="1"/>
      <c r="JJD503" s="1"/>
      <c r="JJE503" s="1"/>
      <c r="JJF503" s="1"/>
      <c r="JJG503" s="1"/>
      <c r="JJH503" s="1"/>
      <c r="JJI503" s="1"/>
      <c r="JJJ503" s="1"/>
      <c r="JJK503" s="1"/>
      <c r="JJL503" s="1"/>
      <c r="JJM503" s="1"/>
      <c r="JJN503" s="1"/>
      <c r="JJO503" s="1"/>
      <c r="JJP503" s="1"/>
      <c r="JJQ503" s="1"/>
      <c r="JJR503" s="1"/>
      <c r="JJS503" s="1"/>
      <c r="JJT503" s="1"/>
      <c r="JJU503" s="1"/>
      <c r="JJV503" s="1"/>
      <c r="JJW503" s="1"/>
      <c r="JJX503" s="1"/>
      <c r="JJY503" s="1"/>
      <c r="JJZ503" s="1"/>
      <c r="JKA503" s="1"/>
      <c r="JKB503" s="1"/>
      <c r="JKC503" s="1"/>
      <c r="JKD503" s="1"/>
      <c r="JKE503" s="1"/>
      <c r="JKF503" s="1"/>
      <c r="JKG503" s="1"/>
      <c r="JKH503" s="1"/>
      <c r="JKI503" s="1"/>
      <c r="JKJ503" s="1"/>
      <c r="JKK503" s="1"/>
      <c r="JKL503" s="1"/>
      <c r="JKM503" s="1"/>
      <c r="JKN503" s="1"/>
      <c r="JKO503" s="1"/>
      <c r="JKP503" s="1"/>
      <c r="JKQ503" s="1"/>
      <c r="JKR503" s="1"/>
      <c r="JKS503" s="1"/>
      <c r="JKT503" s="1"/>
      <c r="JKU503" s="1"/>
      <c r="JKV503" s="1"/>
      <c r="JKW503" s="1"/>
      <c r="JKX503" s="1"/>
      <c r="JKY503" s="1"/>
      <c r="JKZ503" s="1"/>
      <c r="JLA503" s="1"/>
      <c r="JLB503" s="1"/>
      <c r="JLC503" s="1"/>
      <c r="JLD503" s="1"/>
      <c r="JLE503" s="1"/>
      <c r="JLF503" s="1"/>
      <c r="JLG503" s="1"/>
      <c r="JLH503" s="1"/>
      <c r="JLI503" s="1"/>
      <c r="JLJ503" s="1"/>
      <c r="JLK503" s="1"/>
      <c r="JLL503" s="1"/>
      <c r="JLM503" s="1"/>
      <c r="JLN503" s="1"/>
      <c r="JLO503" s="1"/>
      <c r="JLP503" s="1"/>
      <c r="JLQ503" s="1"/>
      <c r="JLR503" s="1"/>
      <c r="JLS503" s="1"/>
      <c r="JLT503" s="1"/>
      <c r="JLU503" s="1"/>
      <c r="JLV503" s="1"/>
      <c r="JLW503" s="1"/>
      <c r="JLX503" s="1"/>
      <c r="JLY503" s="1"/>
      <c r="JLZ503" s="1"/>
      <c r="JMA503" s="1"/>
      <c r="JMB503" s="1"/>
      <c r="JMC503" s="1"/>
      <c r="JMD503" s="1"/>
      <c r="JME503" s="1"/>
      <c r="JMF503" s="1"/>
      <c r="JMG503" s="1"/>
      <c r="JMH503" s="1"/>
      <c r="JMI503" s="1"/>
      <c r="JMJ503" s="1"/>
      <c r="JMK503" s="1"/>
      <c r="JML503" s="1"/>
      <c r="JMM503" s="1"/>
      <c r="JMN503" s="1"/>
      <c r="JMO503" s="1"/>
      <c r="JMP503" s="1"/>
      <c r="JMQ503" s="1"/>
      <c r="JMR503" s="1"/>
      <c r="JMS503" s="1"/>
      <c r="JMT503" s="1"/>
      <c r="JMU503" s="1"/>
      <c r="JMV503" s="1"/>
      <c r="JMW503" s="1"/>
      <c r="JMX503" s="1"/>
      <c r="JMY503" s="1"/>
      <c r="JMZ503" s="1"/>
      <c r="JNA503" s="1"/>
      <c r="JNB503" s="1"/>
      <c r="JNC503" s="1"/>
      <c r="JND503" s="1"/>
      <c r="JNE503" s="1"/>
      <c r="JNF503" s="1"/>
      <c r="JNG503" s="1"/>
      <c r="JNH503" s="1"/>
      <c r="JNI503" s="1"/>
      <c r="JNJ503" s="1"/>
      <c r="JNK503" s="1"/>
      <c r="JNL503" s="1"/>
      <c r="JNM503" s="1"/>
      <c r="JNN503" s="1"/>
      <c r="JNO503" s="1"/>
      <c r="JNP503" s="1"/>
      <c r="JNQ503" s="1"/>
      <c r="JNR503" s="1"/>
      <c r="JNS503" s="1"/>
      <c r="JNT503" s="1"/>
      <c r="JNU503" s="1"/>
      <c r="JNV503" s="1"/>
      <c r="JNW503" s="1"/>
      <c r="JNX503" s="1"/>
      <c r="JNY503" s="1"/>
      <c r="JNZ503" s="1"/>
      <c r="JOA503" s="1"/>
      <c r="JOB503" s="1"/>
      <c r="JOC503" s="1"/>
      <c r="JOD503" s="1"/>
      <c r="JOE503" s="1"/>
      <c r="JOF503" s="1"/>
      <c r="JOG503" s="1"/>
      <c r="JOH503" s="1"/>
      <c r="JOI503" s="1"/>
      <c r="JOJ503" s="1"/>
      <c r="JOK503" s="1"/>
      <c r="JOL503" s="1"/>
      <c r="JOM503" s="1"/>
      <c r="JON503" s="1"/>
      <c r="JOO503" s="1"/>
      <c r="JOP503" s="1"/>
      <c r="JOQ503" s="1"/>
      <c r="JOR503" s="1"/>
      <c r="JOS503" s="1"/>
      <c r="JOT503" s="1"/>
      <c r="JOU503" s="1"/>
      <c r="JOV503" s="1"/>
      <c r="JOW503" s="1"/>
      <c r="JOX503" s="1"/>
      <c r="JOY503" s="1"/>
      <c r="JOZ503" s="1"/>
      <c r="JPA503" s="1"/>
      <c r="JPB503" s="1"/>
      <c r="JPC503" s="1"/>
      <c r="JPD503" s="1"/>
      <c r="JPE503" s="1"/>
      <c r="JPF503" s="1"/>
      <c r="JPG503" s="1"/>
      <c r="JPH503" s="1"/>
      <c r="JPI503" s="1"/>
      <c r="JPJ503" s="1"/>
      <c r="JPK503" s="1"/>
      <c r="JPL503" s="1"/>
      <c r="JPM503" s="1"/>
      <c r="JPN503" s="1"/>
      <c r="JPO503" s="1"/>
      <c r="JPP503" s="1"/>
      <c r="JPQ503" s="1"/>
      <c r="JPR503" s="1"/>
      <c r="JPS503" s="1"/>
      <c r="JPT503" s="1"/>
      <c r="JPU503" s="1"/>
      <c r="JPV503" s="1"/>
      <c r="JPW503" s="1"/>
      <c r="JPX503" s="1"/>
      <c r="JPY503" s="1"/>
      <c r="JPZ503" s="1"/>
      <c r="JQA503" s="1"/>
      <c r="JQB503" s="1"/>
      <c r="JQC503" s="1"/>
      <c r="JQD503" s="1"/>
      <c r="JQE503" s="1"/>
      <c r="JQF503" s="1"/>
      <c r="JQG503" s="1"/>
      <c r="JQH503" s="1"/>
      <c r="JQI503" s="1"/>
      <c r="JQJ503" s="1"/>
      <c r="JQK503" s="1"/>
      <c r="JQL503" s="1"/>
      <c r="JQM503" s="1"/>
      <c r="JQN503" s="1"/>
      <c r="JQO503" s="1"/>
      <c r="JQP503" s="1"/>
      <c r="JQQ503" s="1"/>
      <c r="JQR503" s="1"/>
      <c r="JQS503" s="1"/>
      <c r="JQT503" s="1"/>
      <c r="JQU503" s="1"/>
      <c r="JQV503" s="1"/>
      <c r="JQW503" s="1"/>
      <c r="JQX503" s="1"/>
      <c r="JQY503" s="1"/>
      <c r="JQZ503" s="1"/>
      <c r="JRA503" s="1"/>
      <c r="JRB503" s="1"/>
      <c r="JRC503" s="1"/>
      <c r="JRD503" s="1"/>
      <c r="JRE503" s="1"/>
      <c r="JRF503" s="1"/>
      <c r="JRG503" s="1"/>
      <c r="JRH503" s="1"/>
      <c r="JRI503" s="1"/>
      <c r="JRJ503" s="1"/>
      <c r="JRK503" s="1"/>
      <c r="JRL503" s="1"/>
      <c r="JRM503" s="1"/>
      <c r="JRN503" s="1"/>
      <c r="JRO503" s="1"/>
      <c r="JRP503" s="1"/>
      <c r="JRQ503" s="1"/>
      <c r="JRR503" s="1"/>
      <c r="JRS503" s="1"/>
      <c r="JRT503" s="1"/>
      <c r="JRU503" s="1"/>
      <c r="JRV503" s="1"/>
      <c r="JRW503" s="1"/>
      <c r="JRX503" s="1"/>
      <c r="JRY503" s="1"/>
      <c r="JRZ503" s="1"/>
      <c r="JSA503" s="1"/>
      <c r="JSB503" s="1"/>
      <c r="JSC503" s="1"/>
      <c r="JSD503" s="1"/>
      <c r="JSE503" s="1"/>
      <c r="JSF503" s="1"/>
      <c r="JSG503" s="1"/>
      <c r="JSH503" s="1"/>
      <c r="JSI503" s="1"/>
      <c r="JSJ503" s="1"/>
      <c r="JSK503" s="1"/>
      <c r="JSL503" s="1"/>
      <c r="JSM503" s="1"/>
      <c r="JSN503" s="1"/>
      <c r="JSO503" s="1"/>
      <c r="JSP503" s="1"/>
      <c r="JSQ503" s="1"/>
      <c r="JSR503" s="1"/>
      <c r="JSS503" s="1"/>
      <c r="JST503" s="1"/>
      <c r="JSU503" s="1"/>
      <c r="JSV503" s="1"/>
      <c r="JSW503" s="1"/>
      <c r="JSX503" s="1"/>
      <c r="JSY503" s="1"/>
      <c r="JSZ503" s="1"/>
      <c r="JTA503" s="1"/>
      <c r="JTB503" s="1"/>
      <c r="JTC503" s="1"/>
      <c r="JTD503" s="1"/>
      <c r="JTE503" s="1"/>
      <c r="JTF503" s="1"/>
      <c r="JTG503" s="1"/>
      <c r="JTH503" s="1"/>
      <c r="JTI503" s="1"/>
      <c r="JTJ503" s="1"/>
      <c r="JTK503" s="1"/>
      <c r="JTL503" s="1"/>
      <c r="JTM503" s="1"/>
      <c r="JTN503" s="1"/>
      <c r="JTO503" s="1"/>
      <c r="JTP503" s="1"/>
      <c r="JTQ503" s="1"/>
      <c r="JTR503" s="1"/>
      <c r="JTS503" s="1"/>
      <c r="JTT503" s="1"/>
      <c r="JTU503" s="1"/>
      <c r="JTV503" s="1"/>
      <c r="JTW503" s="1"/>
      <c r="JTX503" s="1"/>
      <c r="JTY503" s="1"/>
      <c r="JTZ503" s="1"/>
      <c r="JUA503" s="1"/>
      <c r="JUB503" s="1"/>
      <c r="JUC503" s="1"/>
      <c r="JUD503" s="1"/>
      <c r="JUE503" s="1"/>
      <c r="JUF503" s="1"/>
      <c r="JUG503" s="1"/>
      <c r="JUH503" s="1"/>
      <c r="JUI503" s="1"/>
      <c r="JUJ503" s="1"/>
      <c r="JUK503" s="1"/>
      <c r="JUL503" s="1"/>
      <c r="JUM503" s="1"/>
      <c r="JUN503" s="1"/>
      <c r="JUO503" s="1"/>
      <c r="JUP503" s="1"/>
      <c r="JUQ503" s="1"/>
      <c r="JUR503" s="1"/>
      <c r="JUS503" s="1"/>
      <c r="JUT503" s="1"/>
      <c r="JUU503" s="1"/>
      <c r="JUV503" s="1"/>
      <c r="JUW503" s="1"/>
      <c r="JUX503" s="1"/>
      <c r="JUY503" s="1"/>
      <c r="JUZ503" s="1"/>
      <c r="JVA503" s="1"/>
      <c r="JVB503" s="1"/>
      <c r="JVC503" s="1"/>
      <c r="JVD503" s="1"/>
      <c r="JVE503" s="1"/>
      <c r="JVF503" s="1"/>
      <c r="JVG503" s="1"/>
      <c r="JVH503" s="1"/>
      <c r="JVI503" s="1"/>
      <c r="JVJ503" s="1"/>
      <c r="JVK503" s="1"/>
      <c r="JVL503" s="1"/>
      <c r="JVM503" s="1"/>
      <c r="JVN503" s="1"/>
      <c r="JVO503" s="1"/>
      <c r="JVP503" s="1"/>
      <c r="JVQ503" s="1"/>
      <c r="JVR503" s="1"/>
      <c r="JVS503" s="1"/>
      <c r="JVT503" s="1"/>
      <c r="JVU503" s="1"/>
      <c r="JVV503" s="1"/>
      <c r="JVW503" s="1"/>
      <c r="JVX503" s="1"/>
      <c r="JVY503" s="1"/>
      <c r="JVZ503" s="1"/>
      <c r="JWA503" s="1"/>
      <c r="JWB503" s="1"/>
      <c r="JWC503" s="1"/>
      <c r="JWD503" s="1"/>
      <c r="JWE503" s="1"/>
      <c r="JWF503" s="1"/>
      <c r="JWG503" s="1"/>
      <c r="JWH503" s="1"/>
      <c r="JWI503" s="1"/>
      <c r="JWJ503" s="1"/>
      <c r="JWK503" s="1"/>
      <c r="JWL503" s="1"/>
      <c r="JWM503" s="1"/>
      <c r="JWN503" s="1"/>
      <c r="JWO503" s="1"/>
      <c r="JWP503" s="1"/>
      <c r="JWQ503" s="1"/>
      <c r="JWR503" s="1"/>
      <c r="JWS503" s="1"/>
      <c r="JWT503" s="1"/>
      <c r="JWU503" s="1"/>
      <c r="JWV503" s="1"/>
      <c r="JWW503" s="1"/>
      <c r="JWX503" s="1"/>
      <c r="JWY503" s="1"/>
      <c r="JWZ503" s="1"/>
      <c r="JXA503" s="1"/>
      <c r="JXB503" s="1"/>
      <c r="JXC503" s="1"/>
      <c r="JXD503" s="1"/>
      <c r="JXE503" s="1"/>
      <c r="JXF503" s="1"/>
      <c r="JXG503" s="1"/>
      <c r="JXH503" s="1"/>
      <c r="JXI503" s="1"/>
      <c r="JXJ503" s="1"/>
      <c r="JXK503" s="1"/>
      <c r="JXL503" s="1"/>
      <c r="JXM503" s="1"/>
      <c r="JXN503" s="1"/>
      <c r="JXO503" s="1"/>
      <c r="JXP503" s="1"/>
      <c r="JXQ503" s="1"/>
      <c r="JXR503" s="1"/>
      <c r="JXS503" s="1"/>
      <c r="JXT503" s="1"/>
      <c r="JXU503" s="1"/>
      <c r="JXV503" s="1"/>
      <c r="JXW503" s="1"/>
      <c r="JXX503" s="1"/>
      <c r="JXY503" s="1"/>
      <c r="JXZ503" s="1"/>
      <c r="JYA503" s="1"/>
      <c r="JYB503" s="1"/>
      <c r="JYC503" s="1"/>
      <c r="JYD503" s="1"/>
      <c r="JYE503" s="1"/>
      <c r="JYF503" s="1"/>
      <c r="JYG503" s="1"/>
      <c r="JYH503" s="1"/>
      <c r="JYI503" s="1"/>
      <c r="JYJ503" s="1"/>
      <c r="JYK503" s="1"/>
      <c r="JYL503" s="1"/>
      <c r="JYM503" s="1"/>
      <c r="JYN503" s="1"/>
      <c r="JYO503" s="1"/>
      <c r="JYP503" s="1"/>
      <c r="JYQ503" s="1"/>
      <c r="JYR503" s="1"/>
      <c r="JYS503" s="1"/>
      <c r="JYT503" s="1"/>
      <c r="JYU503" s="1"/>
      <c r="JYV503" s="1"/>
      <c r="JYW503" s="1"/>
      <c r="JYX503" s="1"/>
      <c r="JYY503" s="1"/>
      <c r="JYZ503" s="1"/>
      <c r="JZA503" s="1"/>
      <c r="JZB503" s="1"/>
      <c r="JZC503" s="1"/>
      <c r="JZD503" s="1"/>
      <c r="JZE503" s="1"/>
      <c r="JZF503" s="1"/>
      <c r="JZG503" s="1"/>
      <c r="JZH503" s="1"/>
      <c r="JZI503" s="1"/>
      <c r="JZJ503" s="1"/>
      <c r="JZK503" s="1"/>
      <c r="JZL503" s="1"/>
      <c r="JZM503" s="1"/>
      <c r="JZN503" s="1"/>
      <c r="JZO503" s="1"/>
      <c r="JZP503" s="1"/>
      <c r="JZQ503" s="1"/>
      <c r="JZR503" s="1"/>
      <c r="JZS503" s="1"/>
      <c r="JZT503" s="1"/>
      <c r="JZU503" s="1"/>
      <c r="JZV503" s="1"/>
      <c r="JZW503" s="1"/>
      <c r="JZX503" s="1"/>
      <c r="JZY503" s="1"/>
      <c r="JZZ503" s="1"/>
      <c r="KAA503" s="1"/>
      <c r="KAB503" s="1"/>
      <c r="KAC503" s="1"/>
      <c r="KAD503" s="1"/>
      <c r="KAE503" s="1"/>
      <c r="KAF503" s="1"/>
      <c r="KAG503" s="1"/>
      <c r="KAH503" s="1"/>
      <c r="KAI503" s="1"/>
      <c r="KAJ503" s="1"/>
      <c r="KAK503" s="1"/>
      <c r="KAL503" s="1"/>
      <c r="KAM503" s="1"/>
      <c r="KAN503" s="1"/>
      <c r="KAO503" s="1"/>
      <c r="KAP503" s="1"/>
      <c r="KAQ503" s="1"/>
      <c r="KAR503" s="1"/>
      <c r="KAS503" s="1"/>
      <c r="KAT503" s="1"/>
      <c r="KAU503" s="1"/>
      <c r="KAV503" s="1"/>
      <c r="KAW503" s="1"/>
      <c r="KAX503" s="1"/>
      <c r="KAY503" s="1"/>
      <c r="KAZ503" s="1"/>
      <c r="KBA503" s="1"/>
      <c r="KBB503" s="1"/>
      <c r="KBC503" s="1"/>
      <c r="KBD503" s="1"/>
      <c r="KBE503" s="1"/>
      <c r="KBF503" s="1"/>
      <c r="KBG503" s="1"/>
      <c r="KBH503" s="1"/>
      <c r="KBI503" s="1"/>
      <c r="KBJ503" s="1"/>
      <c r="KBK503" s="1"/>
      <c r="KBL503" s="1"/>
      <c r="KBM503" s="1"/>
      <c r="KBN503" s="1"/>
      <c r="KBO503" s="1"/>
      <c r="KBP503" s="1"/>
      <c r="KBQ503" s="1"/>
      <c r="KBR503" s="1"/>
      <c r="KBS503" s="1"/>
      <c r="KBT503" s="1"/>
      <c r="KBU503" s="1"/>
      <c r="KBV503" s="1"/>
      <c r="KBW503" s="1"/>
      <c r="KBX503" s="1"/>
      <c r="KBY503" s="1"/>
      <c r="KBZ503" s="1"/>
      <c r="KCA503" s="1"/>
      <c r="KCB503" s="1"/>
      <c r="KCC503" s="1"/>
      <c r="KCD503" s="1"/>
      <c r="KCE503" s="1"/>
      <c r="KCF503" s="1"/>
      <c r="KCG503" s="1"/>
      <c r="KCH503" s="1"/>
      <c r="KCI503" s="1"/>
      <c r="KCJ503" s="1"/>
      <c r="KCK503" s="1"/>
      <c r="KCL503" s="1"/>
      <c r="KCM503" s="1"/>
      <c r="KCN503" s="1"/>
      <c r="KCO503" s="1"/>
      <c r="KCP503" s="1"/>
      <c r="KCQ503" s="1"/>
      <c r="KCR503" s="1"/>
      <c r="KCS503" s="1"/>
      <c r="KCT503" s="1"/>
      <c r="KCU503" s="1"/>
      <c r="KCV503" s="1"/>
      <c r="KCW503" s="1"/>
      <c r="KCX503" s="1"/>
      <c r="KCY503" s="1"/>
      <c r="KCZ503" s="1"/>
      <c r="KDA503" s="1"/>
      <c r="KDB503" s="1"/>
      <c r="KDC503" s="1"/>
      <c r="KDD503" s="1"/>
      <c r="KDE503" s="1"/>
      <c r="KDF503" s="1"/>
      <c r="KDG503" s="1"/>
      <c r="KDH503" s="1"/>
      <c r="KDI503" s="1"/>
      <c r="KDJ503" s="1"/>
      <c r="KDK503" s="1"/>
      <c r="KDL503" s="1"/>
      <c r="KDM503" s="1"/>
      <c r="KDN503" s="1"/>
      <c r="KDO503" s="1"/>
      <c r="KDP503" s="1"/>
      <c r="KDQ503" s="1"/>
      <c r="KDR503" s="1"/>
      <c r="KDS503" s="1"/>
      <c r="KDT503" s="1"/>
      <c r="KDU503" s="1"/>
      <c r="KDV503" s="1"/>
      <c r="KDW503" s="1"/>
      <c r="KDX503" s="1"/>
      <c r="KDY503" s="1"/>
      <c r="KDZ503" s="1"/>
      <c r="KEA503" s="1"/>
      <c r="KEB503" s="1"/>
      <c r="KEC503" s="1"/>
      <c r="KED503" s="1"/>
      <c r="KEE503" s="1"/>
      <c r="KEF503" s="1"/>
      <c r="KEG503" s="1"/>
      <c r="KEH503" s="1"/>
      <c r="KEI503" s="1"/>
      <c r="KEJ503" s="1"/>
      <c r="KEK503" s="1"/>
      <c r="KEL503" s="1"/>
      <c r="KEM503" s="1"/>
      <c r="KEN503" s="1"/>
      <c r="KEO503" s="1"/>
      <c r="KEP503" s="1"/>
      <c r="KEQ503" s="1"/>
      <c r="KER503" s="1"/>
      <c r="KES503" s="1"/>
      <c r="KET503" s="1"/>
      <c r="KEU503" s="1"/>
      <c r="KEV503" s="1"/>
      <c r="KEW503" s="1"/>
      <c r="KEX503" s="1"/>
      <c r="KEY503" s="1"/>
      <c r="KEZ503" s="1"/>
      <c r="KFA503" s="1"/>
      <c r="KFB503" s="1"/>
      <c r="KFC503" s="1"/>
      <c r="KFD503" s="1"/>
      <c r="KFE503" s="1"/>
      <c r="KFF503" s="1"/>
      <c r="KFG503" s="1"/>
      <c r="KFH503" s="1"/>
      <c r="KFI503" s="1"/>
      <c r="KFJ503" s="1"/>
      <c r="KFK503" s="1"/>
      <c r="KFL503" s="1"/>
      <c r="KFM503" s="1"/>
      <c r="KFN503" s="1"/>
      <c r="KFO503" s="1"/>
      <c r="KFP503" s="1"/>
      <c r="KFQ503" s="1"/>
      <c r="KFR503" s="1"/>
      <c r="KFS503" s="1"/>
      <c r="KFT503" s="1"/>
      <c r="KFU503" s="1"/>
      <c r="KFV503" s="1"/>
      <c r="KFW503" s="1"/>
      <c r="KFX503" s="1"/>
      <c r="KFY503" s="1"/>
      <c r="KFZ503" s="1"/>
      <c r="KGA503" s="1"/>
      <c r="KGB503" s="1"/>
      <c r="KGC503" s="1"/>
      <c r="KGD503" s="1"/>
      <c r="KGE503" s="1"/>
      <c r="KGF503" s="1"/>
      <c r="KGG503" s="1"/>
      <c r="KGH503" s="1"/>
      <c r="KGI503" s="1"/>
      <c r="KGJ503" s="1"/>
      <c r="KGK503" s="1"/>
      <c r="KGL503" s="1"/>
      <c r="KGM503" s="1"/>
      <c r="KGN503" s="1"/>
      <c r="KGO503" s="1"/>
      <c r="KGP503" s="1"/>
      <c r="KGQ503" s="1"/>
      <c r="KGR503" s="1"/>
      <c r="KGS503" s="1"/>
      <c r="KGT503" s="1"/>
      <c r="KGU503" s="1"/>
      <c r="KGV503" s="1"/>
      <c r="KGW503" s="1"/>
      <c r="KGX503" s="1"/>
      <c r="KGY503" s="1"/>
      <c r="KGZ503" s="1"/>
      <c r="KHA503" s="1"/>
      <c r="KHB503" s="1"/>
      <c r="KHC503" s="1"/>
      <c r="KHD503" s="1"/>
      <c r="KHE503" s="1"/>
      <c r="KHF503" s="1"/>
      <c r="KHG503" s="1"/>
      <c r="KHH503" s="1"/>
      <c r="KHI503" s="1"/>
      <c r="KHJ503" s="1"/>
      <c r="KHK503" s="1"/>
      <c r="KHL503" s="1"/>
      <c r="KHM503" s="1"/>
      <c r="KHN503" s="1"/>
      <c r="KHO503" s="1"/>
      <c r="KHP503" s="1"/>
      <c r="KHQ503" s="1"/>
      <c r="KHR503" s="1"/>
      <c r="KHS503" s="1"/>
      <c r="KHT503" s="1"/>
      <c r="KHU503" s="1"/>
      <c r="KHV503" s="1"/>
      <c r="KHW503" s="1"/>
      <c r="KHX503" s="1"/>
      <c r="KHY503" s="1"/>
      <c r="KHZ503" s="1"/>
      <c r="KIA503" s="1"/>
      <c r="KIB503" s="1"/>
      <c r="KIC503" s="1"/>
      <c r="KID503" s="1"/>
      <c r="KIE503" s="1"/>
      <c r="KIF503" s="1"/>
      <c r="KIG503" s="1"/>
      <c r="KIH503" s="1"/>
      <c r="KII503" s="1"/>
      <c r="KIJ503" s="1"/>
      <c r="KIK503" s="1"/>
      <c r="KIL503" s="1"/>
      <c r="KIM503" s="1"/>
      <c r="KIN503" s="1"/>
      <c r="KIO503" s="1"/>
      <c r="KIP503" s="1"/>
      <c r="KIQ503" s="1"/>
      <c r="KIR503" s="1"/>
      <c r="KIS503" s="1"/>
      <c r="KIT503" s="1"/>
      <c r="KIU503" s="1"/>
      <c r="KIV503" s="1"/>
      <c r="KIW503" s="1"/>
      <c r="KIX503" s="1"/>
      <c r="KIY503" s="1"/>
      <c r="KIZ503" s="1"/>
      <c r="KJA503" s="1"/>
      <c r="KJB503" s="1"/>
      <c r="KJC503" s="1"/>
      <c r="KJD503" s="1"/>
      <c r="KJE503" s="1"/>
      <c r="KJF503" s="1"/>
      <c r="KJG503" s="1"/>
      <c r="KJH503" s="1"/>
      <c r="KJI503" s="1"/>
      <c r="KJJ503" s="1"/>
      <c r="KJK503" s="1"/>
      <c r="KJL503" s="1"/>
      <c r="KJM503" s="1"/>
      <c r="KJN503" s="1"/>
      <c r="KJO503" s="1"/>
      <c r="KJP503" s="1"/>
      <c r="KJQ503" s="1"/>
      <c r="KJR503" s="1"/>
      <c r="KJS503" s="1"/>
      <c r="KJT503" s="1"/>
      <c r="KJU503" s="1"/>
      <c r="KJV503" s="1"/>
      <c r="KJW503" s="1"/>
      <c r="KJX503" s="1"/>
      <c r="KJY503" s="1"/>
      <c r="KJZ503" s="1"/>
      <c r="KKA503" s="1"/>
      <c r="KKB503" s="1"/>
      <c r="KKC503" s="1"/>
      <c r="KKD503" s="1"/>
      <c r="KKE503" s="1"/>
      <c r="KKF503" s="1"/>
      <c r="KKG503" s="1"/>
      <c r="KKH503" s="1"/>
      <c r="KKI503" s="1"/>
      <c r="KKJ503" s="1"/>
      <c r="KKK503" s="1"/>
      <c r="KKL503" s="1"/>
      <c r="KKM503" s="1"/>
      <c r="KKN503" s="1"/>
      <c r="KKO503" s="1"/>
      <c r="KKP503" s="1"/>
      <c r="KKQ503" s="1"/>
      <c r="KKR503" s="1"/>
      <c r="KKS503" s="1"/>
      <c r="KKT503" s="1"/>
      <c r="KKU503" s="1"/>
      <c r="KKV503" s="1"/>
      <c r="KKW503" s="1"/>
      <c r="KKX503" s="1"/>
      <c r="KKY503" s="1"/>
      <c r="KKZ503" s="1"/>
      <c r="KLA503" s="1"/>
      <c r="KLB503" s="1"/>
      <c r="KLC503" s="1"/>
      <c r="KLD503" s="1"/>
      <c r="KLE503" s="1"/>
      <c r="KLF503" s="1"/>
      <c r="KLG503" s="1"/>
      <c r="KLH503" s="1"/>
      <c r="KLI503" s="1"/>
      <c r="KLJ503" s="1"/>
      <c r="KLK503" s="1"/>
      <c r="KLL503" s="1"/>
      <c r="KLM503" s="1"/>
      <c r="KLN503" s="1"/>
      <c r="KLO503" s="1"/>
      <c r="KLP503" s="1"/>
      <c r="KLQ503" s="1"/>
      <c r="KLR503" s="1"/>
      <c r="KLS503" s="1"/>
      <c r="KLT503" s="1"/>
      <c r="KLU503" s="1"/>
      <c r="KLV503" s="1"/>
      <c r="KLW503" s="1"/>
      <c r="KLX503" s="1"/>
      <c r="KLY503" s="1"/>
      <c r="KLZ503" s="1"/>
      <c r="KMA503" s="1"/>
      <c r="KMB503" s="1"/>
      <c r="KMC503" s="1"/>
      <c r="KMD503" s="1"/>
      <c r="KME503" s="1"/>
      <c r="KMF503" s="1"/>
      <c r="KMG503" s="1"/>
      <c r="KMH503" s="1"/>
      <c r="KMI503" s="1"/>
      <c r="KMJ503" s="1"/>
      <c r="KMK503" s="1"/>
      <c r="KML503" s="1"/>
      <c r="KMM503" s="1"/>
      <c r="KMN503" s="1"/>
      <c r="KMO503" s="1"/>
      <c r="KMP503" s="1"/>
      <c r="KMQ503" s="1"/>
      <c r="KMR503" s="1"/>
      <c r="KMS503" s="1"/>
      <c r="KMT503" s="1"/>
      <c r="KMU503" s="1"/>
      <c r="KMV503" s="1"/>
      <c r="KMW503" s="1"/>
      <c r="KMX503" s="1"/>
      <c r="KMY503" s="1"/>
      <c r="KMZ503" s="1"/>
      <c r="KNA503" s="1"/>
      <c r="KNB503" s="1"/>
      <c r="KNC503" s="1"/>
      <c r="KND503" s="1"/>
      <c r="KNE503" s="1"/>
      <c r="KNF503" s="1"/>
      <c r="KNG503" s="1"/>
      <c r="KNH503" s="1"/>
      <c r="KNI503" s="1"/>
      <c r="KNJ503" s="1"/>
      <c r="KNK503" s="1"/>
      <c r="KNL503" s="1"/>
      <c r="KNM503" s="1"/>
      <c r="KNN503" s="1"/>
      <c r="KNO503" s="1"/>
      <c r="KNP503" s="1"/>
      <c r="KNQ503" s="1"/>
      <c r="KNR503" s="1"/>
      <c r="KNS503" s="1"/>
      <c r="KNT503" s="1"/>
      <c r="KNU503" s="1"/>
      <c r="KNV503" s="1"/>
      <c r="KNW503" s="1"/>
      <c r="KNX503" s="1"/>
      <c r="KNY503" s="1"/>
      <c r="KNZ503" s="1"/>
      <c r="KOA503" s="1"/>
      <c r="KOB503" s="1"/>
      <c r="KOC503" s="1"/>
      <c r="KOD503" s="1"/>
      <c r="KOE503" s="1"/>
      <c r="KOF503" s="1"/>
      <c r="KOG503" s="1"/>
      <c r="KOH503" s="1"/>
      <c r="KOI503" s="1"/>
      <c r="KOJ503" s="1"/>
      <c r="KOK503" s="1"/>
      <c r="KOL503" s="1"/>
      <c r="KOM503" s="1"/>
      <c r="KON503" s="1"/>
      <c r="KOO503" s="1"/>
      <c r="KOP503" s="1"/>
      <c r="KOQ503" s="1"/>
      <c r="KOR503" s="1"/>
      <c r="KOS503" s="1"/>
      <c r="KOT503" s="1"/>
      <c r="KOU503" s="1"/>
      <c r="KOV503" s="1"/>
      <c r="KOW503" s="1"/>
      <c r="KOX503" s="1"/>
      <c r="KOY503" s="1"/>
      <c r="KOZ503" s="1"/>
      <c r="KPA503" s="1"/>
      <c r="KPB503" s="1"/>
      <c r="KPC503" s="1"/>
      <c r="KPD503" s="1"/>
      <c r="KPE503" s="1"/>
      <c r="KPF503" s="1"/>
      <c r="KPG503" s="1"/>
      <c r="KPH503" s="1"/>
      <c r="KPI503" s="1"/>
      <c r="KPJ503" s="1"/>
      <c r="KPK503" s="1"/>
      <c r="KPL503" s="1"/>
      <c r="KPM503" s="1"/>
      <c r="KPN503" s="1"/>
      <c r="KPO503" s="1"/>
      <c r="KPP503" s="1"/>
      <c r="KPQ503" s="1"/>
      <c r="KPR503" s="1"/>
      <c r="KPS503" s="1"/>
      <c r="KPT503" s="1"/>
      <c r="KPU503" s="1"/>
      <c r="KPV503" s="1"/>
      <c r="KPW503" s="1"/>
      <c r="KPX503" s="1"/>
      <c r="KPY503" s="1"/>
      <c r="KPZ503" s="1"/>
      <c r="KQA503" s="1"/>
      <c r="KQB503" s="1"/>
      <c r="KQC503" s="1"/>
      <c r="KQD503" s="1"/>
      <c r="KQE503" s="1"/>
      <c r="KQF503" s="1"/>
      <c r="KQG503" s="1"/>
      <c r="KQH503" s="1"/>
      <c r="KQI503" s="1"/>
      <c r="KQJ503" s="1"/>
      <c r="KQK503" s="1"/>
      <c r="KQL503" s="1"/>
      <c r="KQM503" s="1"/>
      <c r="KQN503" s="1"/>
      <c r="KQO503" s="1"/>
      <c r="KQP503" s="1"/>
      <c r="KQQ503" s="1"/>
      <c r="KQR503" s="1"/>
      <c r="KQS503" s="1"/>
      <c r="KQT503" s="1"/>
      <c r="KQU503" s="1"/>
      <c r="KQV503" s="1"/>
      <c r="KQW503" s="1"/>
      <c r="KQX503" s="1"/>
      <c r="KQY503" s="1"/>
      <c r="KQZ503" s="1"/>
      <c r="KRA503" s="1"/>
      <c r="KRB503" s="1"/>
      <c r="KRC503" s="1"/>
      <c r="KRD503" s="1"/>
      <c r="KRE503" s="1"/>
      <c r="KRF503" s="1"/>
      <c r="KRG503" s="1"/>
      <c r="KRH503" s="1"/>
      <c r="KRI503" s="1"/>
      <c r="KRJ503" s="1"/>
      <c r="KRK503" s="1"/>
      <c r="KRL503" s="1"/>
      <c r="KRM503" s="1"/>
      <c r="KRN503" s="1"/>
      <c r="KRO503" s="1"/>
      <c r="KRP503" s="1"/>
      <c r="KRQ503" s="1"/>
      <c r="KRR503" s="1"/>
      <c r="KRS503" s="1"/>
      <c r="KRT503" s="1"/>
      <c r="KRU503" s="1"/>
      <c r="KRV503" s="1"/>
      <c r="KRW503" s="1"/>
      <c r="KRX503" s="1"/>
      <c r="KRY503" s="1"/>
      <c r="KRZ503" s="1"/>
      <c r="KSA503" s="1"/>
      <c r="KSB503" s="1"/>
      <c r="KSC503" s="1"/>
      <c r="KSD503" s="1"/>
      <c r="KSE503" s="1"/>
      <c r="KSF503" s="1"/>
      <c r="KSG503" s="1"/>
      <c r="KSH503" s="1"/>
      <c r="KSI503" s="1"/>
      <c r="KSJ503" s="1"/>
      <c r="KSK503" s="1"/>
      <c r="KSL503" s="1"/>
      <c r="KSM503" s="1"/>
      <c r="KSN503" s="1"/>
      <c r="KSO503" s="1"/>
      <c r="KSP503" s="1"/>
      <c r="KSQ503" s="1"/>
      <c r="KSR503" s="1"/>
      <c r="KSS503" s="1"/>
      <c r="KST503" s="1"/>
      <c r="KSU503" s="1"/>
      <c r="KSV503" s="1"/>
      <c r="KSW503" s="1"/>
      <c r="KSX503" s="1"/>
      <c r="KSY503" s="1"/>
      <c r="KSZ503" s="1"/>
      <c r="KTA503" s="1"/>
      <c r="KTB503" s="1"/>
      <c r="KTC503" s="1"/>
      <c r="KTD503" s="1"/>
      <c r="KTE503" s="1"/>
      <c r="KTF503" s="1"/>
      <c r="KTG503" s="1"/>
      <c r="KTH503" s="1"/>
      <c r="KTI503" s="1"/>
      <c r="KTJ503" s="1"/>
      <c r="KTK503" s="1"/>
      <c r="KTL503" s="1"/>
      <c r="KTM503" s="1"/>
      <c r="KTN503" s="1"/>
      <c r="KTO503" s="1"/>
      <c r="KTP503" s="1"/>
      <c r="KTQ503" s="1"/>
      <c r="KTR503" s="1"/>
      <c r="KTS503" s="1"/>
      <c r="KTT503" s="1"/>
      <c r="KTU503" s="1"/>
      <c r="KTV503" s="1"/>
      <c r="KTW503" s="1"/>
      <c r="KTX503" s="1"/>
      <c r="KTY503" s="1"/>
      <c r="KTZ503" s="1"/>
      <c r="KUA503" s="1"/>
      <c r="KUB503" s="1"/>
      <c r="KUC503" s="1"/>
      <c r="KUD503" s="1"/>
      <c r="KUE503" s="1"/>
      <c r="KUF503" s="1"/>
      <c r="KUG503" s="1"/>
      <c r="KUH503" s="1"/>
      <c r="KUI503" s="1"/>
      <c r="KUJ503" s="1"/>
      <c r="KUK503" s="1"/>
      <c r="KUL503" s="1"/>
      <c r="KUM503" s="1"/>
      <c r="KUN503" s="1"/>
      <c r="KUO503" s="1"/>
      <c r="KUP503" s="1"/>
      <c r="KUQ503" s="1"/>
      <c r="KUR503" s="1"/>
      <c r="KUS503" s="1"/>
      <c r="KUT503" s="1"/>
      <c r="KUU503" s="1"/>
      <c r="KUV503" s="1"/>
      <c r="KUW503" s="1"/>
      <c r="KUX503" s="1"/>
      <c r="KUY503" s="1"/>
      <c r="KUZ503" s="1"/>
      <c r="KVA503" s="1"/>
      <c r="KVB503" s="1"/>
      <c r="KVC503" s="1"/>
      <c r="KVD503" s="1"/>
      <c r="KVE503" s="1"/>
      <c r="KVF503" s="1"/>
      <c r="KVG503" s="1"/>
      <c r="KVH503" s="1"/>
      <c r="KVI503" s="1"/>
      <c r="KVJ503" s="1"/>
      <c r="KVK503" s="1"/>
      <c r="KVL503" s="1"/>
      <c r="KVM503" s="1"/>
      <c r="KVN503" s="1"/>
      <c r="KVO503" s="1"/>
      <c r="KVP503" s="1"/>
      <c r="KVQ503" s="1"/>
      <c r="KVR503" s="1"/>
      <c r="KVS503" s="1"/>
      <c r="KVT503" s="1"/>
      <c r="KVU503" s="1"/>
      <c r="KVV503" s="1"/>
      <c r="KVW503" s="1"/>
      <c r="KVX503" s="1"/>
      <c r="KVY503" s="1"/>
      <c r="KVZ503" s="1"/>
      <c r="KWA503" s="1"/>
      <c r="KWB503" s="1"/>
      <c r="KWC503" s="1"/>
      <c r="KWD503" s="1"/>
      <c r="KWE503" s="1"/>
      <c r="KWF503" s="1"/>
      <c r="KWG503" s="1"/>
      <c r="KWH503" s="1"/>
      <c r="KWI503" s="1"/>
      <c r="KWJ503" s="1"/>
      <c r="KWK503" s="1"/>
      <c r="KWL503" s="1"/>
      <c r="KWM503" s="1"/>
      <c r="KWN503" s="1"/>
      <c r="KWO503" s="1"/>
      <c r="KWP503" s="1"/>
      <c r="KWQ503" s="1"/>
      <c r="KWR503" s="1"/>
      <c r="KWS503" s="1"/>
      <c r="KWT503" s="1"/>
      <c r="KWU503" s="1"/>
      <c r="KWV503" s="1"/>
      <c r="KWW503" s="1"/>
      <c r="KWX503" s="1"/>
      <c r="KWY503" s="1"/>
      <c r="KWZ503" s="1"/>
      <c r="KXA503" s="1"/>
      <c r="KXB503" s="1"/>
      <c r="KXC503" s="1"/>
      <c r="KXD503" s="1"/>
      <c r="KXE503" s="1"/>
      <c r="KXF503" s="1"/>
      <c r="KXG503" s="1"/>
      <c r="KXH503" s="1"/>
      <c r="KXI503" s="1"/>
      <c r="KXJ503" s="1"/>
      <c r="KXK503" s="1"/>
      <c r="KXL503" s="1"/>
      <c r="KXM503" s="1"/>
      <c r="KXN503" s="1"/>
      <c r="KXO503" s="1"/>
      <c r="KXP503" s="1"/>
      <c r="KXQ503" s="1"/>
      <c r="KXR503" s="1"/>
      <c r="KXS503" s="1"/>
      <c r="KXT503" s="1"/>
      <c r="KXU503" s="1"/>
      <c r="KXV503" s="1"/>
      <c r="KXW503" s="1"/>
      <c r="KXX503" s="1"/>
      <c r="KXY503" s="1"/>
      <c r="KXZ503" s="1"/>
      <c r="KYA503" s="1"/>
      <c r="KYB503" s="1"/>
      <c r="KYC503" s="1"/>
      <c r="KYD503" s="1"/>
      <c r="KYE503" s="1"/>
      <c r="KYF503" s="1"/>
      <c r="KYG503" s="1"/>
      <c r="KYH503" s="1"/>
      <c r="KYI503" s="1"/>
      <c r="KYJ503" s="1"/>
      <c r="KYK503" s="1"/>
      <c r="KYL503" s="1"/>
      <c r="KYM503" s="1"/>
      <c r="KYN503" s="1"/>
      <c r="KYO503" s="1"/>
      <c r="KYP503" s="1"/>
      <c r="KYQ503" s="1"/>
      <c r="KYR503" s="1"/>
      <c r="KYS503" s="1"/>
      <c r="KYT503" s="1"/>
      <c r="KYU503" s="1"/>
      <c r="KYV503" s="1"/>
      <c r="KYW503" s="1"/>
      <c r="KYX503" s="1"/>
      <c r="KYY503" s="1"/>
      <c r="KYZ503" s="1"/>
      <c r="KZA503" s="1"/>
      <c r="KZB503" s="1"/>
      <c r="KZC503" s="1"/>
      <c r="KZD503" s="1"/>
      <c r="KZE503" s="1"/>
      <c r="KZF503" s="1"/>
      <c r="KZG503" s="1"/>
      <c r="KZH503" s="1"/>
      <c r="KZI503" s="1"/>
      <c r="KZJ503" s="1"/>
      <c r="KZK503" s="1"/>
      <c r="KZL503" s="1"/>
      <c r="KZM503" s="1"/>
      <c r="KZN503" s="1"/>
      <c r="KZO503" s="1"/>
      <c r="KZP503" s="1"/>
      <c r="KZQ503" s="1"/>
      <c r="KZR503" s="1"/>
      <c r="KZS503" s="1"/>
      <c r="KZT503" s="1"/>
      <c r="KZU503" s="1"/>
      <c r="KZV503" s="1"/>
      <c r="KZW503" s="1"/>
      <c r="KZX503" s="1"/>
      <c r="KZY503" s="1"/>
      <c r="KZZ503" s="1"/>
      <c r="LAA503" s="1"/>
      <c r="LAB503" s="1"/>
      <c r="LAC503" s="1"/>
      <c r="LAD503" s="1"/>
      <c r="LAE503" s="1"/>
      <c r="LAF503" s="1"/>
      <c r="LAG503" s="1"/>
      <c r="LAH503" s="1"/>
      <c r="LAI503" s="1"/>
      <c r="LAJ503" s="1"/>
      <c r="LAK503" s="1"/>
      <c r="LAL503" s="1"/>
      <c r="LAM503" s="1"/>
      <c r="LAN503" s="1"/>
      <c r="LAO503" s="1"/>
      <c r="LAP503" s="1"/>
      <c r="LAQ503" s="1"/>
      <c r="LAR503" s="1"/>
      <c r="LAS503" s="1"/>
      <c r="LAT503" s="1"/>
      <c r="LAU503" s="1"/>
      <c r="LAV503" s="1"/>
      <c r="LAW503" s="1"/>
      <c r="LAX503" s="1"/>
      <c r="LAY503" s="1"/>
      <c r="LAZ503" s="1"/>
      <c r="LBA503" s="1"/>
      <c r="LBB503" s="1"/>
      <c r="LBC503" s="1"/>
      <c r="LBD503" s="1"/>
      <c r="LBE503" s="1"/>
      <c r="LBF503" s="1"/>
      <c r="LBG503" s="1"/>
      <c r="LBH503" s="1"/>
      <c r="LBI503" s="1"/>
      <c r="LBJ503" s="1"/>
      <c r="LBK503" s="1"/>
      <c r="LBL503" s="1"/>
      <c r="LBM503" s="1"/>
      <c r="LBN503" s="1"/>
      <c r="LBO503" s="1"/>
      <c r="LBP503" s="1"/>
      <c r="LBQ503" s="1"/>
      <c r="LBR503" s="1"/>
      <c r="LBS503" s="1"/>
      <c r="LBT503" s="1"/>
      <c r="LBU503" s="1"/>
      <c r="LBV503" s="1"/>
      <c r="LBW503" s="1"/>
      <c r="LBX503" s="1"/>
      <c r="LBY503" s="1"/>
      <c r="LBZ503" s="1"/>
      <c r="LCA503" s="1"/>
      <c r="LCB503" s="1"/>
      <c r="LCC503" s="1"/>
      <c r="LCD503" s="1"/>
      <c r="LCE503" s="1"/>
      <c r="LCF503" s="1"/>
      <c r="LCG503" s="1"/>
      <c r="LCH503" s="1"/>
      <c r="LCI503" s="1"/>
      <c r="LCJ503" s="1"/>
      <c r="LCK503" s="1"/>
      <c r="LCL503" s="1"/>
      <c r="LCM503" s="1"/>
      <c r="LCN503" s="1"/>
      <c r="LCO503" s="1"/>
      <c r="LCP503" s="1"/>
      <c r="LCQ503" s="1"/>
      <c r="LCR503" s="1"/>
      <c r="LCS503" s="1"/>
      <c r="LCT503" s="1"/>
      <c r="LCU503" s="1"/>
      <c r="LCV503" s="1"/>
      <c r="LCW503" s="1"/>
      <c r="LCX503" s="1"/>
      <c r="LCY503" s="1"/>
      <c r="LCZ503" s="1"/>
      <c r="LDA503" s="1"/>
      <c r="LDB503" s="1"/>
      <c r="LDC503" s="1"/>
      <c r="LDD503" s="1"/>
      <c r="LDE503" s="1"/>
      <c r="LDF503" s="1"/>
      <c r="LDG503" s="1"/>
      <c r="LDH503" s="1"/>
      <c r="LDI503" s="1"/>
      <c r="LDJ503" s="1"/>
      <c r="LDK503" s="1"/>
      <c r="LDL503" s="1"/>
      <c r="LDM503" s="1"/>
      <c r="LDN503" s="1"/>
      <c r="LDO503" s="1"/>
      <c r="LDP503" s="1"/>
      <c r="LDQ503" s="1"/>
      <c r="LDR503" s="1"/>
      <c r="LDS503" s="1"/>
      <c r="LDT503" s="1"/>
      <c r="LDU503" s="1"/>
      <c r="LDV503" s="1"/>
      <c r="LDW503" s="1"/>
      <c r="LDX503" s="1"/>
      <c r="LDY503" s="1"/>
      <c r="LDZ503" s="1"/>
      <c r="LEA503" s="1"/>
      <c r="LEB503" s="1"/>
      <c r="LEC503" s="1"/>
      <c r="LED503" s="1"/>
      <c r="LEE503" s="1"/>
      <c r="LEF503" s="1"/>
      <c r="LEG503" s="1"/>
      <c r="LEH503" s="1"/>
      <c r="LEI503" s="1"/>
      <c r="LEJ503" s="1"/>
      <c r="LEK503" s="1"/>
      <c r="LEL503" s="1"/>
      <c r="LEM503" s="1"/>
      <c r="LEN503" s="1"/>
      <c r="LEO503" s="1"/>
      <c r="LEP503" s="1"/>
      <c r="LEQ503" s="1"/>
      <c r="LER503" s="1"/>
      <c r="LES503" s="1"/>
      <c r="LET503" s="1"/>
      <c r="LEU503" s="1"/>
      <c r="LEV503" s="1"/>
      <c r="LEW503" s="1"/>
      <c r="LEX503" s="1"/>
      <c r="LEY503" s="1"/>
      <c r="LEZ503" s="1"/>
      <c r="LFA503" s="1"/>
      <c r="LFB503" s="1"/>
      <c r="LFC503" s="1"/>
      <c r="LFD503" s="1"/>
      <c r="LFE503" s="1"/>
      <c r="LFF503" s="1"/>
      <c r="LFG503" s="1"/>
      <c r="LFH503" s="1"/>
      <c r="LFI503" s="1"/>
      <c r="LFJ503" s="1"/>
      <c r="LFK503" s="1"/>
      <c r="LFL503" s="1"/>
      <c r="LFM503" s="1"/>
      <c r="LFN503" s="1"/>
      <c r="LFO503" s="1"/>
      <c r="LFP503" s="1"/>
      <c r="LFQ503" s="1"/>
      <c r="LFR503" s="1"/>
      <c r="LFS503" s="1"/>
      <c r="LFT503" s="1"/>
      <c r="LFU503" s="1"/>
      <c r="LFV503" s="1"/>
      <c r="LFW503" s="1"/>
      <c r="LFX503" s="1"/>
      <c r="LFY503" s="1"/>
      <c r="LFZ503" s="1"/>
      <c r="LGA503" s="1"/>
      <c r="LGB503" s="1"/>
      <c r="LGC503" s="1"/>
      <c r="LGD503" s="1"/>
      <c r="LGE503" s="1"/>
      <c r="LGF503" s="1"/>
      <c r="LGG503" s="1"/>
      <c r="LGH503" s="1"/>
      <c r="LGI503" s="1"/>
      <c r="LGJ503" s="1"/>
      <c r="LGK503" s="1"/>
      <c r="LGL503" s="1"/>
      <c r="LGM503" s="1"/>
      <c r="LGN503" s="1"/>
      <c r="LGO503" s="1"/>
      <c r="LGP503" s="1"/>
      <c r="LGQ503" s="1"/>
      <c r="LGR503" s="1"/>
      <c r="LGS503" s="1"/>
      <c r="LGT503" s="1"/>
      <c r="LGU503" s="1"/>
      <c r="LGV503" s="1"/>
      <c r="LGW503" s="1"/>
      <c r="LGX503" s="1"/>
      <c r="LGY503" s="1"/>
      <c r="LGZ503" s="1"/>
      <c r="LHA503" s="1"/>
      <c r="LHB503" s="1"/>
      <c r="LHC503" s="1"/>
      <c r="LHD503" s="1"/>
      <c r="LHE503" s="1"/>
      <c r="LHF503" s="1"/>
      <c r="LHG503" s="1"/>
      <c r="LHH503" s="1"/>
      <c r="LHI503" s="1"/>
      <c r="LHJ503" s="1"/>
      <c r="LHK503" s="1"/>
      <c r="LHL503" s="1"/>
      <c r="LHM503" s="1"/>
      <c r="LHN503" s="1"/>
      <c r="LHO503" s="1"/>
      <c r="LHP503" s="1"/>
      <c r="LHQ503" s="1"/>
      <c r="LHR503" s="1"/>
      <c r="LHS503" s="1"/>
      <c r="LHT503" s="1"/>
      <c r="LHU503" s="1"/>
      <c r="LHV503" s="1"/>
      <c r="LHW503" s="1"/>
      <c r="LHX503" s="1"/>
      <c r="LHY503" s="1"/>
      <c r="LHZ503" s="1"/>
      <c r="LIA503" s="1"/>
      <c r="LIB503" s="1"/>
      <c r="LIC503" s="1"/>
      <c r="LID503" s="1"/>
      <c r="LIE503" s="1"/>
      <c r="LIF503" s="1"/>
      <c r="LIG503" s="1"/>
      <c r="LIH503" s="1"/>
      <c r="LII503" s="1"/>
      <c r="LIJ503" s="1"/>
      <c r="LIK503" s="1"/>
      <c r="LIL503" s="1"/>
      <c r="LIM503" s="1"/>
      <c r="LIN503" s="1"/>
      <c r="LIO503" s="1"/>
      <c r="LIP503" s="1"/>
      <c r="LIQ503" s="1"/>
      <c r="LIR503" s="1"/>
      <c r="LIS503" s="1"/>
      <c r="LIT503" s="1"/>
      <c r="LIU503" s="1"/>
      <c r="LIV503" s="1"/>
      <c r="LIW503" s="1"/>
      <c r="LIX503" s="1"/>
      <c r="LIY503" s="1"/>
      <c r="LIZ503" s="1"/>
      <c r="LJA503" s="1"/>
      <c r="LJB503" s="1"/>
      <c r="LJC503" s="1"/>
      <c r="LJD503" s="1"/>
      <c r="LJE503" s="1"/>
      <c r="LJF503" s="1"/>
      <c r="LJG503" s="1"/>
      <c r="LJH503" s="1"/>
      <c r="LJI503" s="1"/>
      <c r="LJJ503" s="1"/>
      <c r="LJK503" s="1"/>
      <c r="LJL503" s="1"/>
      <c r="LJM503" s="1"/>
      <c r="LJN503" s="1"/>
      <c r="LJO503" s="1"/>
      <c r="LJP503" s="1"/>
      <c r="LJQ503" s="1"/>
      <c r="LJR503" s="1"/>
      <c r="LJS503" s="1"/>
      <c r="LJT503" s="1"/>
      <c r="LJU503" s="1"/>
      <c r="LJV503" s="1"/>
      <c r="LJW503" s="1"/>
      <c r="LJX503" s="1"/>
      <c r="LJY503" s="1"/>
      <c r="LJZ503" s="1"/>
      <c r="LKA503" s="1"/>
      <c r="LKB503" s="1"/>
      <c r="LKC503" s="1"/>
      <c r="LKD503" s="1"/>
      <c r="LKE503" s="1"/>
      <c r="LKF503" s="1"/>
      <c r="LKG503" s="1"/>
      <c r="LKH503" s="1"/>
      <c r="LKI503" s="1"/>
      <c r="LKJ503" s="1"/>
      <c r="LKK503" s="1"/>
      <c r="LKL503" s="1"/>
      <c r="LKM503" s="1"/>
      <c r="LKN503" s="1"/>
      <c r="LKO503" s="1"/>
      <c r="LKP503" s="1"/>
      <c r="LKQ503" s="1"/>
      <c r="LKR503" s="1"/>
      <c r="LKS503" s="1"/>
      <c r="LKT503" s="1"/>
      <c r="LKU503" s="1"/>
      <c r="LKV503" s="1"/>
      <c r="LKW503" s="1"/>
      <c r="LKX503" s="1"/>
      <c r="LKY503" s="1"/>
      <c r="LKZ503" s="1"/>
      <c r="LLA503" s="1"/>
      <c r="LLB503" s="1"/>
      <c r="LLC503" s="1"/>
      <c r="LLD503" s="1"/>
      <c r="LLE503" s="1"/>
      <c r="LLF503" s="1"/>
      <c r="LLG503" s="1"/>
      <c r="LLH503" s="1"/>
      <c r="LLI503" s="1"/>
      <c r="LLJ503" s="1"/>
      <c r="LLK503" s="1"/>
      <c r="LLL503" s="1"/>
      <c r="LLM503" s="1"/>
      <c r="LLN503" s="1"/>
      <c r="LLO503" s="1"/>
      <c r="LLP503" s="1"/>
      <c r="LLQ503" s="1"/>
      <c r="LLR503" s="1"/>
      <c r="LLS503" s="1"/>
      <c r="LLT503" s="1"/>
      <c r="LLU503" s="1"/>
      <c r="LLV503" s="1"/>
      <c r="LLW503" s="1"/>
      <c r="LLX503" s="1"/>
      <c r="LLY503" s="1"/>
      <c r="LLZ503" s="1"/>
      <c r="LMA503" s="1"/>
      <c r="LMB503" s="1"/>
      <c r="LMC503" s="1"/>
      <c r="LMD503" s="1"/>
      <c r="LME503" s="1"/>
      <c r="LMF503" s="1"/>
      <c r="LMG503" s="1"/>
      <c r="LMH503" s="1"/>
      <c r="LMI503" s="1"/>
      <c r="LMJ503" s="1"/>
      <c r="LMK503" s="1"/>
      <c r="LML503" s="1"/>
      <c r="LMM503" s="1"/>
      <c r="LMN503" s="1"/>
      <c r="LMO503" s="1"/>
      <c r="LMP503" s="1"/>
      <c r="LMQ503" s="1"/>
      <c r="LMR503" s="1"/>
      <c r="LMS503" s="1"/>
      <c r="LMT503" s="1"/>
      <c r="LMU503" s="1"/>
      <c r="LMV503" s="1"/>
      <c r="LMW503" s="1"/>
      <c r="LMX503" s="1"/>
      <c r="LMY503" s="1"/>
      <c r="LMZ503" s="1"/>
      <c r="LNA503" s="1"/>
      <c r="LNB503" s="1"/>
      <c r="LNC503" s="1"/>
      <c r="LND503" s="1"/>
      <c r="LNE503" s="1"/>
      <c r="LNF503" s="1"/>
      <c r="LNG503" s="1"/>
      <c r="LNH503" s="1"/>
      <c r="LNI503" s="1"/>
      <c r="LNJ503" s="1"/>
      <c r="LNK503" s="1"/>
      <c r="LNL503" s="1"/>
      <c r="LNM503" s="1"/>
      <c r="LNN503" s="1"/>
      <c r="LNO503" s="1"/>
      <c r="LNP503" s="1"/>
      <c r="LNQ503" s="1"/>
      <c r="LNR503" s="1"/>
      <c r="LNS503" s="1"/>
      <c r="LNT503" s="1"/>
      <c r="LNU503" s="1"/>
      <c r="LNV503" s="1"/>
      <c r="LNW503" s="1"/>
      <c r="LNX503" s="1"/>
      <c r="LNY503" s="1"/>
      <c r="LNZ503" s="1"/>
      <c r="LOA503" s="1"/>
      <c r="LOB503" s="1"/>
      <c r="LOC503" s="1"/>
      <c r="LOD503" s="1"/>
      <c r="LOE503" s="1"/>
      <c r="LOF503" s="1"/>
      <c r="LOG503" s="1"/>
      <c r="LOH503" s="1"/>
      <c r="LOI503" s="1"/>
      <c r="LOJ503" s="1"/>
      <c r="LOK503" s="1"/>
      <c r="LOL503" s="1"/>
      <c r="LOM503" s="1"/>
      <c r="LON503" s="1"/>
      <c r="LOO503" s="1"/>
      <c r="LOP503" s="1"/>
      <c r="LOQ503" s="1"/>
      <c r="LOR503" s="1"/>
      <c r="LOS503" s="1"/>
      <c r="LOT503" s="1"/>
      <c r="LOU503" s="1"/>
      <c r="LOV503" s="1"/>
      <c r="LOW503" s="1"/>
      <c r="LOX503" s="1"/>
      <c r="LOY503" s="1"/>
      <c r="LOZ503" s="1"/>
      <c r="LPA503" s="1"/>
      <c r="LPB503" s="1"/>
      <c r="LPC503" s="1"/>
      <c r="LPD503" s="1"/>
      <c r="LPE503" s="1"/>
      <c r="LPF503" s="1"/>
      <c r="LPG503" s="1"/>
      <c r="LPH503" s="1"/>
      <c r="LPI503" s="1"/>
      <c r="LPJ503" s="1"/>
      <c r="LPK503" s="1"/>
      <c r="LPL503" s="1"/>
      <c r="LPM503" s="1"/>
      <c r="LPN503" s="1"/>
      <c r="LPO503" s="1"/>
      <c r="LPP503" s="1"/>
      <c r="LPQ503" s="1"/>
      <c r="LPR503" s="1"/>
      <c r="LPS503" s="1"/>
      <c r="LPT503" s="1"/>
      <c r="LPU503" s="1"/>
      <c r="LPV503" s="1"/>
      <c r="LPW503" s="1"/>
      <c r="LPX503" s="1"/>
      <c r="LPY503" s="1"/>
      <c r="LPZ503" s="1"/>
      <c r="LQA503" s="1"/>
      <c r="LQB503" s="1"/>
      <c r="LQC503" s="1"/>
      <c r="LQD503" s="1"/>
      <c r="LQE503" s="1"/>
      <c r="LQF503" s="1"/>
      <c r="LQG503" s="1"/>
      <c r="LQH503" s="1"/>
      <c r="LQI503" s="1"/>
      <c r="LQJ503" s="1"/>
      <c r="LQK503" s="1"/>
      <c r="LQL503" s="1"/>
      <c r="LQM503" s="1"/>
      <c r="LQN503" s="1"/>
      <c r="LQO503" s="1"/>
      <c r="LQP503" s="1"/>
      <c r="LQQ503" s="1"/>
      <c r="LQR503" s="1"/>
      <c r="LQS503" s="1"/>
      <c r="LQT503" s="1"/>
      <c r="LQU503" s="1"/>
      <c r="LQV503" s="1"/>
      <c r="LQW503" s="1"/>
      <c r="LQX503" s="1"/>
      <c r="LQY503" s="1"/>
      <c r="LQZ503" s="1"/>
      <c r="LRA503" s="1"/>
      <c r="LRB503" s="1"/>
      <c r="LRC503" s="1"/>
      <c r="LRD503" s="1"/>
      <c r="LRE503" s="1"/>
      <c r="LRF503" s="1"/>
      <c r="LRG503" s="1"/>
      <c r="LRH503" s="1"/>
      <c r="LRI503" s="1"/>
      <c r="LRJ503" s="1"/>
      <c r="LRK503" s="1"/>
      <c r="LRL503" s="1"/>
      <c r="LRM503" s="1"/>
      <c r="LRN503" s="1"/>
      <c r="LRO503" s="1"/>
      <c r="LRP503" s="1"/>
      <c r="LRQ503" s="1"/>
      <c r="LRR503" s="1"/>
      <c r="LRS503" s="1"/>
      <c r="LRT503" s="1"/>
      <c r="LRU503" s="1"/>
      <c r="LRV503" s="1"/>
      <c r="LRW503" s="1"/>
      <c r="LRX503" s="1"/>
      <c r="LRY503" s="1"/>
      <c r="LRZ503" s="1"/>
      <c r="LSA503" s="1"/>
      <c r="LSB503" s="1"/>
      <c r="LSC503" s="1"/>
      <c r="LSD503" s="1"/>
      <c r="LSE503" s="1"/>
      <c r="LSF503" s="1"/>
      <c r="LSG503" s="1"/>
      <c r="LSH503" s="1"/>
      <c r="LSI503" s="1"/>
      <c r="LSJ503" s="1"/>
      <c r="LSK503" s="1"/>
      <c r="LSL503" s="1"/>
      <c r="LSM503" s="1"/>
      <c r="LSN503" s="1"/>
      <c r="LSO503" s="1"/>
      <c r="LSP503" s="1"/>
      <c r="LSQ503" s="1"/>
      <c r="LSR503" s="1"/>
      <c r="LSS503" s="1"/>
      <c r="LST503" s="1"/>
      <c r="LSU503" s="1"/>
      <c r="LSV503" s="1"/>
      <c r="LSW503" s="1"/>
      <c r="LSX503" s="1"/>
      <c r="LSY503" s="1"/>
      <c r="LSZ503" s="1"/>
      <c r="LTA503" s="1"/>
      <c r="LTB503" s="1"/>
      <c r="LTC503" s="1"/>
      <c r="LTD503" s="1"/>
      <c r="LTE503" s="1"/>
      <c r="LTF503" s="1"/>
      <c r="LTG503" s="1"/>
      <c r="LTH503" s="1"/>
      <c r="LTI503" s="1"/>
      <c r="LTJ503" s="1"/>
      <c r="LTK503" s="1"/>
      <c r="LTL503" s="1"/>
      <c r="LTM503" s="1"/>
      <c r="LTN503" s="1"/>
      <c r="LTO503" s="1"/>
      <c r="LTP503" s="1"/>
      <c r="LTQ503" s="1"/>
      <c r="LTR503" s="1"/>
      <c r="LTS503" s="1"/>
      <c r="LTT503" s="1"/>
      <c r="LTU503" s="1"/>
      <c r="LTV503" s="1"/>
      <c r="LTW503" s="1"/>
      <c r="LTX503" s="1"/>
      <c r="LTY503" s="1"/>
      <c r="LTZ503" s="1"/>
      <c r="LUA503" s="1"/>
      <c r="LUB503" s="1"/>
      <c r="LUC503" s="1"/>
      <c r="LUD503" s="1"/>
      <c r="LUE503" s="1"/>
      <c r="LUF503" s="1"/>
      <c r="LUG503" s="1"/>
      <c r="LUH503" s="1"/>
      <c r="LUI503" s="1"/>
      <c r="LUJ503" s="1"/>
      <c r="LUK503" s="1"/>
      <c r="LUL503" s="1"/>
      <c r="LUM503" s="1"/>
      <c r="LUN503" s="1"/>
      <c r="LUO503" s="1"/>
      <c r="LUP503" s="1"/>
      <c r="LUQ503" s="1"/>
      <c r="LUR503" s="1"/>
      <c r="LUS503" s="1"/>
      <c r="LUT503" s="1"/>
      <c r="LUU503" s="1"/>
      <c r="LUV503" s="1"/>
      <c r="LUW503" s="1"/>
      <c r="LUX503" s="1"/>
      <c r="LUY503" s="1"/>
      <c r="LUZ503" s="1"/>
      <c r="LVA503" s="1"/>
      <c r="LVB503" s="1"/>
      <c r="LVC503" s="1"/>
      <c r="LVD503" s="1"/>
      <c r="LVE503" s="1"/>
      <c r="LVF503" s="1"/>
      <c r="LVG503" s="1"/>
      <c r="LVH503" s="1"/>
      <c r="LVI503" s="1"/>
      <c r="LVJ503" s="1"/>
      <c r="LVK503" s="1"/>
      <c r="LVL503" s="1"/>
      <c r="LVM503" s="1"/>
      <c r="LVN503" s="1"/>
      <c r="LVO503" s="1"/>
      <c r="LVP503" s="1"/>
      <c r="LVQ503" s="1"/>
      <c r="LVR503" s="1"/>
      <c r="LVS503" s="1"/>
      <c r="LVT503" s="1"/>
      <c r="LVU503" s="1"/>
      <c r="LVV503" s="1"/>
      <c r="LVW503" s="1"/>
      <c r="LVX503" s="1"/>
      <c r="LVY503" s="1"/>
      <c r="LVZ503" s="1"/>
      <c r="LWA503" s="1"/>
      <c r="LWB503" s="1"/>
      <c r="LWC503" s="1"/>
      <c r="LWD503" s="1"/>
      <c r="LWE503" s="1"/>
      <c r="LWF503" s="1"/>
      <c r="LWG503" s="1"/>
      <c r="LWH503" s="1"/>
      <c r="LWI503" s="1"/>
      <c r="LWJ503" s="1"/>
      <c r="LWK503" s="1"/>
      <c r="LWL503" s="1"/>
      <c r="LWM503" s="1"/>
      <c r="LWN503" s="1"/>
      <c r="LWO503" s="1"/>
      <c r="LWP503" s="1"/>
      <c r="LWQ503" s="1"/>
      <c r="LWR503" s="1"/>
      <c r="LWS503" s="1"/>
      <c r="LWT503" s="1"/>
      <c r="LWU503" s="1"/>
      <c r="LWV503" s="1"/>
      <c r="LWW503" s="1"/>
      <c r="LWX503" s="1"/>
      <c r="LWY503" s="1"/>
      <c r="LWZ503" s="1"/>
      <c r="LXA503" s="1"/>
      <c r="LXB503" s="1"/>
      <c r="LXC503" s="1"/>
      <c r="LXD503" s="1"/>
      <c r="LXE503" s="1"/>
      <c r="LXF503" s="1"/>
      <c r="LXG503" s="1"/>
      <c r="LXH503" s="1"/>
      <c r="LXI503" s="1"/>
      <c r="LXJ503" s="1"/>
      <c r="LXK503" s="1"/>
      <c r="LXL503" s="1"/>
      <c r="LXM503" s="1"/>
      <c r="LXN503" s="1"/>
      <c r="LXO503" s="1"/>
      <c r="LXP503" s="1"/>
      <c r="LXQ503" s="1"/>
      <c r="LXR503" s="1"/>
      <c r="LXS503" s="1"/>
      <c r="LXT503" s="1"/>
      <c r="LXU503" s="1"/>
      <c r="LXV503" s="1"/>
      <c r="LXW503" s="1"/>
      <c r="LXX503" s="1"/>
      <c r="LXY503" s="1"/>
      <c r="LXZ503" s="1"/>
      <c r="LYA503" s="1"/>
      <c r="LYB503" s="1"/>
      <c r="LYC503" s="1"/>
      <c r="LYD503" s="1"/>
      <c r="LYE503" s="1"/>
      <c r="LYF503" s="1"/>
      <c r="LYG503" s="1"/>
      <c r="LYH503" s="1"/>
      <c r="LYI503" s="1"/>
      <c r="LYJ503" s="1"/>
      <c r="LYK503" s="1"/>
      <c r="LYL503" s="1"/>
      <c r="LYM503" s="1"/>
      <c r="LYN503" s="1"/>
      <c r="LYO503" s="1"/>
      <c r="LYP503" s="1"/>
      <c r="LYQ503" s="1"/>
      <c r="LYR503" s="1"/>
      <c r="LYS503" s="1"/>
      <c r="LYT503" s="1"/>
      <c r="LYU503" s="1"/>
      <c r="LYV503" s="1"/>
      <c r="LYW503" s="1"/>
      <c r="LYX503" s="1"/>
      <c r="LYY503" s="1"/>
      <c r="LYZ503" s="1"/>
      <c r="LZA503" s="1"/>
      <c r="LZB503" s="1"/>
      <c r="LZC503" s="1"/>
      <c r="LZD503" s="1"/>
      <c r="LZE503" s="1"/>
      <c r="LZF503" s="1"/>
      <c r="LZG503" s="1"/>
      <c r="LZH503" s="1"/>
      <c r="LZI503" s="1"/>
      <c r="LZJ503" s="1"/>
      <c r="LZK503" s="1"/>
      <c r="LZL503" s="1"/>
      <c r="LZM503" s="1"/>
      <c r="LZN503" s="1"/>
      <c r="LZO503" s="1"/>
      <c r="LZP503" s="1"/>
      <c r="LZQ503" s="1"/>
      <c r="LZR503" s="1"/>
      <c r="LZS503" s="1"/>
      <c r="LZT503" s="1"/>
      <c r="LZU503" s="1"/>
      <c r="LZV503" s="1"/>
      <c r="LZW503" s="1"/>
      <c r="LZX503" s="1"/>
      <c r="LZY503" s="1"/>
      <c r="LZZ503" s="1"/>
      <c r="MAA503" s="1"/>
      <c r="MAB503" s="1"/>
      <c r="MAC503" s="1"/>
      <c r="MAD503" s="1"/>
      <c r="MAE503" s="1"/>
      <c r="MAF503" s="1"/>
      <c r="MAG503" s="1"/>
      <c r="MAH503" s="1"/>
      <c r="MAI503" s="1"/>
      <c r="MAJ503" s="1"/>
      <c r="MAK503" s="1"/>
      <c r="MAL503" s="1"/>
      <c r="MAM503" s="1"/>
      <c r="MAN503" s="1"/>
      <c r="MAO503" s="1"/>
      <c r="MAP503" s="1"/>
      <c r="MAQ503" s="1"/>
      <c r="MAR503" s="1"/>
      <c r="MAS503" s="1"/>
      <c r="MAT503" s="1"/>
      <c r="MAU503" s="1"/>
      <c r="MAV503" s="1"/>
      <c r="MAW503" s="1"/>
      <c r="MAX503" s="1"/>
      <c r="MAY503" s="1"/>
      <c r="MAZ503" s="1"/>
      <c r="MBA503" s="1"/>
      <c r="MBB503" s="1"/>
      <c r="MBC503" s="1"/>
      <c r="MBD503" s="1"/>
      <c r="MBE503" s="1"/>
      <c r="MBF503" s="1"/>
      <c r="MBG503" s="1"/>
      <c r="MBH503" s="1"/>
      <c r="MBI503" s="1"/>
      <c r="MBJ503" s="1"/>
      <c r="MBK503" s="1"/>
      <c r="MBL503" s="1"/>
      <c r="MBM503" s="1"/>
      <c r="MBN503" s="1"/>
      <c r="MBO503" s="1"/>
      <c r="MBP503" s="1"/>
      <c r="MBQ503" s="1"/>
      <c r="MBR503" s="1"/>
      <c r="MBS503" s="1"/>
      <c r="MBT503" s="1"/>
      <c r="MBU503" s="1"/>
      <c r="MBV503" s="1"/>
      <c r="MBW503" s="1"/>
      <c r="MBX503" s="1"/>
      <c r="MBY503" s="1"/>
      <c r="MBZ503" s="1"/>
      <c r="MCA503" s="1"/>
      <c r="MCB503" s="1"/>
      <c r="MCC503" s="1"/>
      <c r="MCD503" s="1"/>
      <c r="MCE503" s="1"/>
      <c r="MCF503" s="1"/>
      <c r="MCG503" s="1"/>
      <c r="MCH503" s="1"/>
      <c r="MCI503" s="1"/>
      <c r="MCJ503" s="1"/>
      <c r="MCK503" s="1"/>
      <c r="MCL503" s="1"/>
      <c r="MCM503" s="1"/>
      <c r="MCN503" s="1"/>
      <c r="MCO503" s="1"/>
      <c r="MCP503" s="1"/>
      <c r="MCQ503" s="1"/>
      <c r="MCR503" s="1"/>
      <c r="MCS503" s="1"/>
      <c r="MCT503" s="1"/>
      <c r="MCU503" s="1"/>
      <c r="MCV503" s="1"/>
      <c r="MCW503" s="1"/>
      <c r="MCX503" s="1"/>
      <c r="MCY503" s="1"/>
      <c r="MCZ503" s="1"/>
      <c r="MDA503" s="1"/>
      <c r="MDB503" s="1"/>
      <c r="MDC503" s="1"/>
      <c r="MDD503" s="1"/>
      <c r="MDE503" s="1"/>
      <c r="MDF503" s="1"/>
      <c r="MDG503" s="1"/>
      <c r="MDH503" s="1"/>
      <c r="MDI503" s="1"/>
      <c r="MDJ503" s="1"/>
      <c r="MDK503" s="1"/>
      <c r="MDL503" s="1"/>
      <c r="MDM503" s="1"/>
      <c r="MDN503" s="1"/>
      <c r="MDO503" s="1"/>
      <c r="MDP503" s="1"/>
      <c r="MDQ503" s="1"/>
      <c r="MDR503" s="1"/>
      <c r="MDS503" s="1"/>
      <c r="MDT503" s="1"/>
      <c r="MDU503" s="1"/>
      <c r="MDV503" s="1"/>
      <c r="MDW503" s="1"/>
      <c r="MDX503" s="1"/>
      <c r="MDY503" s="1"/>
      <c r="MDZ503" s="1"/>
      <c r="MEA503" s="1"/>
      <c r="MEB503" s="1"/>
      <c r="MEC503" s="1"/>
      <c r="MED503" s="1"/>
      <c r="MEE503" s="1"/>
      <c r="MEF503" s="1"/>
      <c r="MEG503" s="1"/>
      <c r="MEH503" s="1"/>
      <c r="MEI503" s="1"/>
      <c r="MEJ503" s="1"/>
      <c r="MEK503" s="1"/>
      <c r="MEL503" s="1"/>
      <c r="MEM503" s="1"/>
      <c r="MEN503" s="1"/>
      <c r="MEO503" s="1"/>
      <c r="MEP503" s="1"/>
      <c r="MEQ503" s="1"/>
      <c r="MER503" s="1"/>
      <c r="MES503" s="1"/>
      <c r="MET503" s="1"/>
      <c r="MEU503" s="1"/>
      <c r="MEV503" s="1"/>
      <c r="MEW503" s="1"/>
      <c r="MEX503" s="1"/>
      <c r="MEY503" s="1"/>
      <c r="MEZ503" s="1"/>
      <c r="MFA503" s="1"/>
      <c r="MFB503" s="1"/>
      <c r="MFC503" s="1"/>
      <c r="MFD503" s="1"/>
      <c r="MFE503" s="1"/>
      <c r="MFF503" s="1"/>
      <c r="MFG503" s="1"/>
      <c r="MFH503" s="1"/>
      <c r="MFI503" s="1"/>
      <c r="MFJ503" s="1"/>
      <c r="MFK503" s="1"/>
      <c r="MFL503" s="1"/>
      <c r="MFM503" s="1"/>
      <c r="MFN503" s="1"/>
      <c r="MFO503" s="1"/>
      <c r="MFP503" s="1"/>
      <c r="MFQ503" s="1"/>
      <c r="MFR503" s="1"/>
      <c r="MFS503" s="1"/>
      <c r="MFT503" s="1"/>
      <c r="MFU503" s="1"/>
      <c r="MFV503" s="1"/>
      <c r="MFW503" s="1"/>
      <c r="MFX503" s="1"/>
      <c r="MFY503" s="1"/>
      <c r="MFZ503" s="1"/>
      <c r="MGA503" s="1"/>
      <c r="MGB503" s="1"/>
      <c r="MGC503" s="1"/>
      <c r="MGD503" s="1"/>
      <c r="MGE503" s="1"/>
      <c r="MGF503" s="1"/>
      <c r="MGG503" s="1"/>
      <c r="MGH503" s="1"/>
      <c r="MGI503" s="1"/>
      <c r="MGJ503" s="1"/>
      <c r="MGK503" s="1"/>
      <c r="MGL503" s="1"/>
      <c r="MGM503" s="1"/>
      <c r="MGN503" s="1"/>
      <c r="MGO503" s="1"/>
      <c r="MGP503" s="1"/>
      <c r="MGQ503" s="1"/>
      <c r="MGR503" s="1"/>
      <c r="MGS503" s="1"/>
      <c r="MGT503" s="1"/>
      <c r="MGU503" s="1"/>
      <c r="MGV503" s="1"/>
      <c r="MGW503" s="1"/>
      <c r="MGX503" s="1"/>
      <c r="MGY503" s="1"/>
      <c r="MGZ503" s="1"/>
      <c r="MHA503" s="1"/>
      <c r="MHB503" s="1"/>
      <c r="MHC503" s="1"/>
      <c r="MHD503" s="1"/>
      <c r="MHE503" s="1"/>
      <c r="MHF503" s="1"/>
      <c r="MHG503" s="1"/>
      <c r="MHH503" s="1"/>
      <c r="MHI503" s="1"/>
      <c r="MHJ503" s="1"/>
      <c r="MHK503" s="1"/>
      <c r="MHL503" s="1"/>
      <c r="MHM503" s="1"/>
      <c r="MHN503" s="1"/>
      <c r="MHO503" s="1"/>
      <c r="MHP503" s="1"/>
      <c r="MHQ503" s="1"/>
      <c r="MHR503" s="1"/>
      <c r="MHS503" s="1"/>
      <c r="MHT503" s="1"/>
      <c r="MHU503" s="1"/>
      <c r="MHV503" s="1"/>
      <c r="MHW503" s="1"/>
      <c r="MHX503" s="1"/>
      <c r="MHY503" s="1"/>
      <c r="MHZ503" s="1"/>
      <c r="MIA503" s="1"/>
      <c r="MIB503" s="1"/>
      <c r="MIC503" s="1"/>
      <c r="MID503" s="1"/>
      <c r="MIE503" s="1"/>
      <c r="MIF503" s="1"/>
      <c r="MIG503" s="1"/>
      <c r="MIH503" s="1"/>
      <c r="MII503" s="1"/>
      <c r="MIJ503" s="1"/>
      <c r="MIK503" s="1"/>
      <c r="MIL503" s="1"/>
      <c r="MIM503" s="1"/>
      <c r="MIN503" s="1"/>
      <c r="MIO503" s="1"/>
      <c r="MIP503" s="1"/>
      <c r="MIQ503" s="1"/>
      <c r="MIR503" s="1"/>
      <c r="MIS503" s="1"/>
      <c r="MIT503" s="1"/>
      <c r="MIU503" s="1"/>
      <c r="MIV503" s="1"/>
      <c r="MIW503" s="1"/>
      <c r="MIX503" s="1"/>
      <c r="MIY503" s="1"/>
      <c r="MIZ503" s="1"/>
      <c r="MJA503" s="1"/>
      <c r="MJB503" s="1"/>
      <c r="MJC503" s="1"/>
      <c r="MJD503" s="1"/>
      <c r="MJE503" s="1"/>
      <c r="MJF503" s="1"/>
      <c r="MJG503" s="1"/>
      <c r="MJH503" s="1"/>
      <c r="MJI503" s="1"/>
      <c r="MJJ503" s="1"/>
      <c r="MJK503" s="1"/>
      <c r="MJL503" s="1"/>
      <c r="MJM503" s="1"/>
      <c r="MJN503" s="1"/>
      <c r="MJO503" s="1"/>
      <c r="MJP503" s="1"/>
      <c r="MJQ503" s="1"/>
      <c r="MJR503" s="1"/>
      <c r="MJS503" s="1"/>
      <c r="MJT503" s="1"/>
      <c r="MJU503" s="1"/>
      <c r="MJV503" s="1"/>
      <c r="MJW503" s="1"/>
      <c r="MJX503" s="1"/>
      <c r="MJY503" s="1"/>
      <c r="MJZ503" s="1"/>
      <c r="MKA503" s="1"/>
      <c r="MKB503" s="1"/>
      <c r="MKC503" s="1"/>
      <c r="MKD503" s="1"/>
      <c r="MKE503" s="1"/>
      <c r="MKF503" s="1"/>
      <c r="MKG503" s="1"/>
      <c r="MKH503" s="1"/>
      <c r="MKI503" s="1"/>
      <c r="MKJ503" s="1"/>
      <c r="MKK503" s="1"/>
      <c r="MKL503" s="1"/>
      <c r="MKM503" s="1"/>
      <c r="MKN503" s="1"/>
      <c r="MKO503" s="1"/>
      <c r="MKP503" s="1"/>
      <c r="MKQ503" s="1"/>
      <c r="MKR503" s="1"/>
      <c r="MKS503" s="1"/>
      <c r="MKT503" s="1"/>
      <c r="MKU503" s="1"/>
      <c r="MKV503" s="1"/>
      <c r="MKW503" s="1"/>
      <c r="MKX503" s="1"/>
      <c r="MKY503" s="1"/>
      <c r="MKZ503" s="1"/>
      <c r="MLA503" s="1"/>
      <c r="MLB503" s="1"/>
      <c r="MLC503" s="1"/>
      <c r="MLD503" s="1"/>
      <c r="MLE503" s="1"/>
      <c r="MLF503" s="1"/>
      <c r="MLG503" s="1"/>
      <c r="MLH503" s="1"/>
      <c r="MLI503" s="1"/>
      <c r="MLJ503" s="1"/>
      <c r="MLK503" s="1"/>
      <c r="MLL503" s="1"/>
      <c r="MLM503" s="1"/>
      <c r="MLN503" s="1"/>
      <c r="MLO503" s="1"/>
      <c r="MLP503" s="1"/>
      <c r="MLQ503" s="1"/>
      <c r="MLR503" s="1"/>
      <c r="MLS503" s="1"/>
      <c r="MLT503" s="1"/>
      <c r="MLU503" s="1"/>
      <c r="MLV503" s="1"/>
      <c r="MLW503" s="1"/>
      <c r="MLX503" s="1"/>
      <c r="MLY503" s="1"/>
      <c r="MLZ503" s="1"/>
      <c r="MMA503" s="1"/>
      <c r="MMB503" s="1"/>
      <c r="MMC503" s="1"/>
      <c r="MMD503" s="1"/>
      <c r="MME503" s="1"/>
      <c r="MMF503" s="1"/>
      <c r="MMG503" s="1"/>
      <c r="MMH503" s="1"/>
      <c r="MMI503" s="1"/>
      <c r="MMJ503" s="1"/>
      <c r="MMK503" s="1"/>
      <c r="MML503" s="1"/>
      <c r="MMM503" s="1"/>
      <c r="MMN503" s="1"/>
      <c r="MMO503" s="1"/>
      <c r="MMP503" s="1"/>
      <c r="MMQ503" s="1"/>
      <c r="MMR503" s="1"/>
      <c r="MMS503" s="1"/>
      <c r="MMT503" s="1"/>
      <c r="MMU503" s="1"/>
      <c r="MMV503" s="1"/>
      <c r="MMW503" s="1"/>
      <c r="MMX503" s="1"/>
      <c r="MMY503" s="1"/>
      <c r="MMZ503" s="1"/>
      <c r="MNA503" s="1"/>
      <c r="MNB503" s="1"/>
      <c r="MNC503" s="1"/>
      <c r="MND503" s="1"/>
      <c r="MNE503" s="1"/>
      <c r="MNF503" s="1"/>
      <c r="MNG503" s="1"/>
      <c r="MNH503" s="1"/>
      <c r="MNI503" s="1"/>
      <c r="MNJ503" s="1"/>
      <c r="MNK503" s="1"/>
      <c r="MNL503" s="1"/>
      <c r="MNM503" s="1"/>
      <c r="MNN503" s="1"/>
      <c r="MNO503" s="1"/>
      <c r="MNP503" s="1"/>
      <c r="MNQ503" s="1"/>
      <c r="MNR503" s="1"/>
      <c r="MNS503" s="1"/>
      <c r="MNT503" s="1"/>
      <c r="MNU503" s="1"/>
      <c r="MNV503" s="1"/>
      <c r="MNW503" s="1"/>
      <c r="MNX503" s="1"/>
      <c r="MNY503" s="1"/>
      <c r="MNZ503" s="1"/>
      <c r="MOA503" s="1"/>
      <c r="MOB503" s="1"/>
      <c r="MOC503" s="1"/>
      <c r="MOD503" s="1"/>
      <c r="MOE503" s="1"/>
      <c r="MOF503" s="1"/>
      <c r="MOG503" s="1"/>
      <c r="MOH503" s="1"/>
      <c r="MOI503" s="1"/>
      <c r="MOJ503" s="1"/>
      <c r="MOK503" s="1"/>
      <c r="MOL503" s="1"/>
      <c r="MOM503" s="1"/>
      <c r="MON503" s="1"/>
      <c r="MOO503" s="1"/>
      <c r="MOP503" s="1"/>
      <c r="MOQ503" s="1"/>
      <c r="MOR503" s="1"/>
      <c r="MOS503" s="1"/>
      <c r="MOT503" s="1"/>
      <c r="MOU503" s="1"/>
      <c r="MOV503" s="1"/>
      <c r="MOW503" s="1"/>
      <c r="MOX503" s="1"/>
      <c r="MOY503" s="1"/>
      <c r="MOZ503" s="1"/>
      <c r="MPA503" s="1"/>
      <c r="MPB503" s="1"/>
      <c r="MPC503" s="1"/>
      <c r="MPD503" s="1"/>
      <c r="MPE503" s="1"/>
      <c r="MPF503" s="1"/>
      <c r="MPG503" s="1"/>
      <c r="MPH503" s="1"/>
      <c r="MPI503" s="1"/>
      <c r="MPJ503" s="1"/>
      <c r="MPK503" s="1"/>
      <c r="MPL503" s="1"/>
      <c r="MPM503" s="1"/>
      <c r="MPN503" s="1"/>
      <c r="MPO503" s="1"/>
      <c r="MPP503" s="1"/>
      <c r="MPQ503" s="1"/>
      <c r="MPR503" s="1"/>
      <c r="MPS503" s="1"/>
      <c r="MPT503" s="1"/>
      <c r="MPU503" s="1"/>
      <c r="MPV503" s="1"/>
      <c r="MPW503" s="1"/>
      <c r="MPX503" s="1"/>
      <c r="MPY503" s="1"/>
      <c r="MPZ503" s="1"/>
      <c r="MQA503" s="1"/>
      <c r="MQB503" s="1"/>
      <c r="MQC503" s="1"/>
      <c r="MQD503" s="1"/>
      <c r="MQE503" s="1"/>
      <c r="MQF503" s="1"/>
      <c r="MQG503" s="1"/>
      <c r="MQH503" s="1"/>
      <c r="MQI503" s="1"/>
      <c r="MQJ503" s="1"/>
      <c r="MQK503" s="1"/>
      <c r="MQL503" s="1"/>
      <c r="MQM503" s="1"/>
      <c r="MQN503" s="1"/>
      <c r="MQO503" s="1"/>
      <c r="MQP503" s="1"/>
      <c r="MQQ503" s="1"/>
      <c r="MQR503" s="1"/>
      <c r="MQS503" s="1"/>
      <c r="MQT503" s="1"/>
      <c r="MQU503" s="1"/>
      <c r="MQV503" s="1"/>
      <c r="MQW503" s="1"/>
      <c r="MQX503" s="1"/>
      <c r="MQY503" s="1"/>
      <c r="MQZ503" s="1"/>
      <c r="MRA503" s="1"/>
      <c r="MRB503" s="1"/>
      <c r="MRC503" s="1"/>
      <c r="MRD503" s="1"/>
      <c r="MRE503" s="1"/>
      <c r="MRF503" s="1"/>
      <c r="MRG503" s="1"/>
      <c r="MRH503" s="1"/>
      <c r="MRI503" s="1"/>
      <c r="MRJ503" s="1"/>
      <c r="MRK503" s="1"/>
      <c r="MRL503" s="1"/>
      <c r="MRM503" s="1"/>
      <c r="MRN503" s="1"/>
      <c r="MRO503" s="1"/>
      <c r="MRP503" s="1"/>
      <c r="MRQ503" s="1"/>
      <c r="MRR503" s="1"/>
      <c r="MRS503" s="1"/>
      <c r="MRT503" s="1"/>
      <c r="MRU503" s="1"/>
      <c r="MRV503" s="1"/>
      <c r="MRW503" s="1"/>
      <c r="MRX503" s="1"/>
      <c r="MRY503" s="1"/>
      <c r="MRZ503" s="1"/>
      <c r="MSA503" s="1"/>
      <c r="MSB503" s="1"/>
      <c r="MSC503" s="1"/>
      <c r="MSD503" s="1"/>
      <c r="MSE503" s="1"/>
      <c r="MSF503" s="1"/>
      <c r="MSG503" s="1"/>
      <c r="MSH503" s="1"/>
      <c r="MSI503" s="1"/>
      <c r="MSJ503" s="1"/>
      <c r="MSK503" s="1"/>
      <c r="MSL503" s="1"/>
      <c r="MSM503" s="1"/>
      <c r="MSN503" s="1"/>
      <c r="MSO503" s="1"/>
      <c r="MSP503" s="1"/>
      <c r="MSQ503" s="1"/>
      <c r="MSR503" s="1"/>
      <c r="MSS503" s="1"/>
      <c r="MST503" s="1"/>
      <c r="MSU503" s="1"/>
      <c r="MSV503" s="1"/>
      <c r="MSW503" s="1"/>
      <c r="MSX503" s="1"/>
      <c r="MSY503" s="1"/>
      <c r="MSZ503" s="1"/>
      <c r="MTA503" s="1"/>
      <c r="MTB503" s="1"/>
      <c r="MTC503" s="1"/>
      <c r="MTD503" s="1"/>
      <c r="MTE503" s="1"/>
      <c r="MTF503" s="1"/>
      <c r="MTG503" s="1"/>
      <c r="MTH503" s="1"/>
      <c r="MTI503" s="1"/>
      <c r="MTJ503" s="1"/>
      <c r="MTK503" s="1"/>
      <c r="MTL503" s="1"/>
      <c r="MTM503" s="1"/>
      <c r="MTN503" s="1"/>
      <c r="MTO503" s="1"/>
      <c r="MTP503" s="1"/>
      <c r="MTQ503" s="1"/>
      <c r="MTR503" s="1"/>
      <c r="MTS503" s="1"/>
      <c r="MTT503" s="1"/>
      <c r="MTU503" s="1"/>
      <c r="MTV503" s="1"/>
      <c r="MTW503" s="1"/>
      <c r="MTX503" s="1"/>
      <c r="MTY503" s="1"/>
      <c r="MTZ503" s="1"/>
      <c r="MUA503" s="1"/>
      <c r="MUB503" s="1"/>
      <c r="MUC503" s="1"/>
      <c r="MUD503" s="1"/>
      <c r="MUE503" s="1"/>
      <c r="MUF503" s="1"/>
      <c r="MUG503" s="1"/>
      <c r="MUH503" s="1"/>
      <c r="MUI503" s="1"/>
      <c r="MUJ503" s="1"/>
      <c r="MUK503" s="1"/>
      <c r="MUL503" s="1"/>
      <c r="MUM503" s="1"/>
      <c r="MUN503" s="1"/>
      <c r="MUO503" s="1"/>
      <c r="MUP503" s="1"/>
      <c r="MUQ503" s="1"/>
      <c r="MUR503" s="1"/>
      <c r="MUS503" s="1"/>
      <c r="MUT503" s="1"/>
      <c r="MUU503" s="1"/>
      <c r="MUV503" s="1"/>
      <c r="MUW503" s="1"/>
      <c r="MUX503" s="1"/>
      <c r="MUY503" s="1"/>
      <c r="MUZ503" s="1"/>
      <c r="MVA503" s="1"/>
      <c r="MVB503" s="1"/>
      <c r="MVC503" s="1"/>
      <c r="MVD503" s="1"/>
      <c r="MVE503" s="1"/>
      <c r="MVF503" s="1"/>
      <c r="MVG503" s="1"/>
      <c r="MVH503" s="1"/>
      <c r="MVI503" s="1"/>
      <c r="MVJ503" s="1"/>
      <c r="MVK503" s="1"/>
      <c r="MVL503" s="1"/>
      <c r="MVM503" s="1"/>
      <c r="MVN503" s="1"/>
      <c r="MVO503" s="1"/>
      <c r="MVP503" s="1"/>
      <c r="MVQ503" s="1"/>
      <c r="MVR503" s="1"/>
      <c r="MVS503" s="1"/>
      <c r="MVT503" s="1"/>
      <c r="MVU503" s="1"/>
      <c r="MVV503" s="1"/>
      <c r="MVW503" s="1"/>
      <c r="MVX503" s="1"/>
      <c r="MVY503" s="1"/>
      <c r="MVZ503" s="1"/>
      <c r="MWA503" s="1"/>
      <c r="MWB503" s="1"/>
      <c r="MWC503" s="1"/>
      <c r="MWD503" s="1"/>
      <c r="MWE503" s="1"/>
      <c r="MWF503" s="1"/>
      <c r="MWG503" s="1"/>
      <c r="MWH503" s="1"/>
      <c r="MWI503" s="1"/>
      <c r="MWJ503" s="1"/>
      <c r="MWK503" s="1"/>
      <c r="MWL503" s="1"/>
      <c r="MWM503" s="1"/>
      <c r="MWN503" s="1"/>
      <c r="MWO503" s="1"/>
      <c r="MWP503" s="1"/>
      <c r="MWQ503" s="1"/>
      <c r="MWR503" s="1"/>
      <c r="MWS503" s="1"/>
      <c r="MWT503" s="1"/>
      <c r="MWU503" s="1"/>
      <c r="MWV503" s="1"/>
      <c r="MWW503" s="1"/>
      <c r="MWX503" s="1"/>
      <c r="MWY503" s="1"/>
      <c r="MWZ503" s="1"/>
      <c r="MXA503" s="1"/>
      <c r="MXB503" s="1"/>
      <c r="MXC503" s="1"/>
      <c r="MXD503" s="1"/>
      <c r="MXE503" s="1"/>
      <c r="MXF503" s="1"/>
      <c r="MXG503" s="1"/>
      <c r="MXH503" s="1"/>
      <c r="MXI503" s="1"/>
      <c r="MXJ503" s="1"/>
      <c r="MXK503" s="1"/>
      <c r="MXL503" s="1"/>
      <c r="MXM503" s="1"/>
      <c r="MXN503" s="1"/>
      <c r="MXO503" s="1"/>
      <c r="MXP503" s="1"/>
      <c r="MXQ503" s="1"/>
      <c r="MXR503" s="1"/>
      <c r="MXS503" s="1"/>
      <c r="MXT503" s="1"/>
      <c r="MXU503" s="1"/>
      <c r="MXV503" s="1"/>
      <c r="MXW503" s="1"/>
      <c r="MXX503" s="1"/>
      <c r="MXY503" s="1"/>
      <c r="MXZ503" s="1"/>
      <c r="MYA503" s="1"/>
      <c r="MYB503" s="1"/>
      <c r="MYC503" s="1"/>
      <c r="MYD503" s="1"/>
      <c r="MYE503" s="1"/>
      <c r="MYF503" s="1"/>
      <c r="MYG503" s="1"/>
      <c r="MYH503" s="1"/>
      <c r="MYI503" s="1"/>
      <c r="MYJ503" s="1"/>
      <c r="MYK503" s="1"/>
      <c r="MYL503" s="1"/>
      <c r="MYM503" s="1"/>
      <c r="MYN503" s="1"/>
      <c r="MYO503" s="1"/>
      <c r="MYP503" s="1"/>
      <c r="MYQ503" s="1"/>
      <c r="MYR503" s="1"/>
      <c r="MYS503" s="1"/>
      <c r="MYT503" s="1"/>
      <c r="MYU503" s="1"/>
      <c r="MYV503" s="1"/>
      <c r="MYW503" s="1"/>
      <c r="MYX503" s="1"/>
      <c r="MYY503" s="1"/>
      <c r="MYZ503" s="1"/>
      <c r="MZA503" s="1"/>
      <c r="MZB503" s="1"/>
      <c r="MZC503" s="1"/>
      <c r="MZD503" s="1"/>
      <c r="MZE503" s="1"/>
      <c r="MZF503" s="1"/>
      <c r="MZG503" s="1"/>
      <c r="MZH503" s="1"/>
      <c r="MZI503" s="1"/>
      <c r="MZJ503" s="1"/>
      <c r="MZK503" s="1"/>
      <c r="MZL503" s="1"/>
      <c r="MZM503" s="1"/>
      <c r="MZN503" s="1"/>
      <c r="MZO503" s="1"/>
      <c r="MZP503" s="1"/>
      <c r="MZQ503" s="1"/>
      <c r="MZR503" s="1"/>
      <c r="MZS503" s="1"/>
      <c r="MZT503" s="1"/>
      <c r="MZU503" s="1"/>
      <c r="MZV503" s="1"/>
      <c r="MZW503" s="1"/>
      <c r="MZX503" s="1"/>
      <c r="MZY503" s="1"/>
      <c r="MZZ503" s="1"/>
      <c r="NAA503" s="1"/>
      <c r="NAB503" s="1"/>
      <c r="NAC503" s="1"/>
      <c r="NAD503" s="1"/>
      <c r="NAE503" s="1"/>
      <c r="NAF503" s="1"/>
      <c r="NAG503" s="1"/>
      <c r="NAH503" s="1"/>
      <c r="NAI503" s="1"/>
      <c r="NAJ503" s="1"/>
      <c r="NAK503" s="1"/>
      <c r="NAL503" s="1"/>
      <c r="NAM503" s="1"/>
      <c r="NAN503" s="1"/>
      <c r="NAO503" s="1"/>
      <c r="NAP503" s="1"/>
      <c r="NAQ503" s="1"/>
      <c r="NAR503" s="1"/>
      <c r="NAS503" s="1"/>
      <c r="NAT503" s="1"/>
      <c r="NAU503" s="1"/>
      <c r="NAV503" s="1"/>
      <c r="NAW503" s="1"/>
      <c r="NAX503" s="1"/>
      <c r="NAY503" s="1"/>
      <c r="NAZ503" s="1"/>
      <c r="NBA503" s="1"/>
      <c r="NBB503" s="1"/>
      <c r="NBC503" s="1"/>
      <c r="NBD503" s="1"/>
      <c r="NBE503" s="1"/>
      <c r="NBF503" s="1"/>
      <c r="NBG503" s="1"/>
      <c r="NBH503" s="1"/>
      <c r="NBI503" s="1"/>
      <c r="NBJ503" s="1"/>
      <c r="NBK503" s="1"/>
      <c r="NBL503" s="1"/>
      <c r="NBM503" s="1"/>
      <c r="NBN503" s="1"/>
      <c r="NBO503" s="1"/>
      <c r="NBP503" s="1"/>
      <c r="NBQ503" s="1"/>
      <c r="NBR503" s="1"/>
      <c r="NBS503" s="1"/>
      <c r="NBT503" s="1"/>
      <c r="NBU503" s="1"/>
      <c r="NBV503" s="1"/>
      <c r="NBW503" s="1"/>
      <c r="NBX503" s="1"/>
      <c r="NBY503" s="1"/>
      <c r="NBZ503" s="1"/>
      <c r="NCA503" s="1"/>
      <c r="NCB503" s="1"/>
      <c r="NCC503" s="1"/>
      <c r="NCD503" s="1"/>
      <c r="NCE503" s="1"/>
      <c r="NCF503" s="1"/>
      <c r="NCG503" s="1"/>
      <c r="NCH503" s="1"/>
      <c r="NCI503" s="1"/>
      <c r="NCJ503" s="1"/>
      <c r="NCK503" s="1"/>
      <c r="NCL503" s="1"/>
      <c r="NCM503" s="1"/>
      <c r="NCN503" s="1"/>
      <c r="NCO503" s="1"/>
      <c r="NCP503" s="1"/>
      <c r="NCQ503" s="1"/>
      <c r="NCR503" s="1"/>
      <c r="NCS503" s="1"/>
      <c r="NCT503" s="1"/>
      <c r="NCU503" s="1"/>
      <c r="NCV503" s="1"/>
      <c r="NCW503" s="1"/>
      <c r="NCX503" s="1"/>
      <c r="NCY503" s="1"/>
      <c r="NCZ503" s="1"/>
      <c r="NDA503" s="1"/>
      <c r="NDB503" s="1"/>
      <c r="NDC503" s="1"/>
      <c r="NDD503" s="1"/>
      <c r="NDE503" s="1"/>
      <c r="NDF503" s="1"/>
      <c r="NDG503" s="1"/>
      <c r="NDH503" s="1"/>
      <c r="NDI503" s="1"/>
      <c r="NDJ503" s="1"/>
      <c r="NDK503" s="1"/>
      <c r="NDL503" s="1"/>
      <c r="NDM503" s="1"/>
      <c r="NDN503" s="1"/>
      <c r="NDO503" s="1"/>
      <c r="NDP503" s="1"/>
      <c r="NDQ503" s="1"/>
      <c r="NDR503" s="1"/>
      <c r="NDS503" s="1"/>
      <c r="NDT503" s="1"/>
      <c r="NDU503" s="1"/>
      <c r="NDV503" s="1"/>
      <c r="NDW503" s="1"/>
      <c r="NDX503" s="1"/>
      <c r="NDY503" s="1"/>
      <c r="NDZ503" s="1"/>
      <c r="NEA503" s="1"/>
      <c r="NEB503" s="1"/>
      <c r="NEC503" s="1"/>
      <c r="NED503" s="1"/>
      <c r="NEE503" s="1"/>
      <c r="NEF503" s="1"/>
      <c r="NEG503" s="1"/>
      <c r="NEH503" s="1"/>
      <c r="NEI503" s="1"/>
      <c r="NEJ503" s="1"/>
      <c r="NEK503" s="1"/>
      <c r="NEL503" s="1"/>
      <c r="NEM503" s="1"/>
      <c r="NEN503" s="1"/>
      <c r="NEO503" s="1"/>
      <c r="NEP503" s="1"/>
      <c r="NEQ503" s="1"/>
      <c r="NER503" s="1"/>
      <c r="NES503" s="1"/>
      <c r="NET503" s="1"/>
      <c r="NEU503" s="1"/>
      <c r="NEV503" s="1"/>
      <c r="NEW503" s="1"/>
      <c r="NEX503" s="1"/>
      <c r="NEY503" s="1"/>
      <c r="NEZ503" s="1"/>
      <c r="NFA503" s="1"/>
      <c r="NFB503" s="1"/>
      <c r="NFC503" s="1"/>
      <c r="NFD503" s="1"/>
      <c r="NFE503" s="1"/>
      <c r="NFF503" s="1"/>
      <c r="NFG503" s="1"/>
      <c r="NFH503" s="1"/>
      <c r="NFI503" s="1"/>
      <c r="NFJ503" s="1"/>
      <c r="NFK503" s="1"/>
      <c r="NFL503" s="1"/>
      <c r="NFM503" s="1"/>
      <c r="NFN503" s="1"/>
      <c r="NFO503" s="1"/>
      <c r="NFP503" s="1"/>
      <c r="NFQ503" s="1"/>
      <c r="NFR503" s="1"/>
      <c r="NFS503" s="1"/>
      <c r="NFT503" s="1"/>
      <c r="NFU503" s="1"/>
      <c r="NFV503" s="1"/>
      <c r="NFW503" s="1"/>
      <c r="NFX503" s="1"/>
      <c r="NFY503" s="1"/>
      <c r="NFZ503" s="1"/>
      <c r="NGA503" s="1"/>
      <c r="NGB503" s="1"/>
      <c r="NGC503" s="1"/>
      <c r="NGD503" s="1"/>
      <c r="NGE503" s="1"/>
      <c r="NGF503" s="1"/>
      <c r="NGG503" s="1"/>
      <c r="NGH503" s="1"/>
      <c r="NGI503" s="1"/>
      <c r="NGJ503" s="1"/>
      <c r="NGK503" s="1"/>
      <c r="NGL503" s="1"/>
      <c r="NGM503" s="1"/>
      <c r="NGN503" s="1"/>
      <c r="NGO503" s="1"/>
      <c r="NGP503" s="1"/>
      <c r="NGQ503" s="1"/>
      <c r="NGR503" s="1"/>
      <c r="NGS503" s="1"/>
      <c r="NGT503" s="1"/>
      <c r="NGU503" s="1"/>
      <c r="NGV503" s="1"/>
      <c r="NGW503" s="1"/>
      <c r="NGX503" s="1"/>
      <c r="NGY503" s="1"/>
      <c r="NGZ503" s="1"/>
      <c r="NHA503" s="1"/>
      <c r="NHB503" s="1"/>
      <c r="NHC503" s="1"/>
      <c r="NHD503" s="1"/>
      <c r="NHE503" s="1"/>
      <c r="NHF503" s="1"/>
      <c r="NHG503" s="1"/>
      <c r="NHH503" s="1"/>
      <c r="NHI503" s="1"/>
      <c r="NHJ503" s="1"/>
      <c r="NHK503" s="1"/>
      <c r="NHL503" s="1"/>
      <c r="NHM503" s="1"/>
      <c r="NHN503" s="1"/>
      <c r="NHO503" s="1"/>
      <c r="NHP503" s="1"/>
      <c r="NHQ503" s="1"/>
      <c r="NHR503" s="1"/>
      <c r="NHS503" s="1"/>
      <c r="NHT503" s="1"/>
      <c r="NHU503" s="1"/>
      <c r="NHV503" s="1"/>
      <c r="NHW503" s="1"/>
      <c r="NHX503" s="1"/>
      <c r="NHY503" s="1"/>
      <c r="NHZ503" s="1"/>
      <c r="NIA503" s="1"/>
      <c r="NIB503" s="1"/>
      <c r="NIC503" s="1"/>
      <c r="NID503" s="1"/>
      <c r="NIE503" s="1"/>
      <c r="NIF503" s="1"/>
      <c r="NIG503" s="1"/>
      <c r="NIH503" s="1"/>
      <c r="NII503" s="1"/>
      <c r="NIJ503" s="1"/>
      <c r="NIK503" s="1"/>
      <c r="NIL503" s="1"/>
      <c r="NIM503" s="1"/>
      <c r="NIN503" s="1"/>
      <c r="NIO503" s="1"/>
      <c r="NIP503" s="1"/>
      <c r="NIQ503" s="1"/>
      <c r="NIR503" s="1"/>
      <c r="NIS503" s="1"/>
      <c r="NIT503" s="1"/>
      <c r="NIU503" s="1"/>
      <c r="NIV503" s="1"/>
      <c r="NIW503" s="1"/>
      <c r="NIX503" s="1"/>
      <c r="NIY503" s="1"/>
      <c r="NIZ503" s="1"/>
      <c r="NJA503" s="1"/>
      <c r="NJB503" s="1"/>
      <c r="NJC503" s="1"/>
      <c r="NJD503" s="1"/>
      <c r="NJE503" s="1"/>
      <c r="NJF503" s="1"/>
      <c r="NJG503" s="1"/>
      <c r="NJH503" s="1"/>
      <c r="NJI503" s="1"/>
      <c r="NJJ503" s="1"/>
      <c r="NJK503" s="1"/>
      <c r="NJL503" s="1"/>
      <c r="NJM503" s="1"/>
      <c r="NJN503" s="1"/>
      <c r="NJO503" s="1"/>
      <c r="NJP503" s="1"/>
      <c r="NJQ503" s="1"/>
      <c r="NJR503" s="1"/>
      <c r="NJS503" s="1"/>
      <c r="NJT503" s="1"/>
      <c r="NJU503" s="1"/>
      <c r="NJV503" s="1"/>
      <c r="NJW503" s="1"/>
      <c r="NJX503" s="1"/>
      <c r="NJY503" s="1"/>
      <c r="NJZ503" s="1"/>
      <c r="NKA503" s="1"/>
      <c r="NKB503" s="1"/>
      <c r="NKC503" s="1"/>
      <c r="NKD503" s="1"/>
      <c r="NKE503" s="1"/>
      <c r="NKF503" s="1"/>
      <c r="NKG503" s="1"/>
      <c r="NKH503" s="1"/>
      <c r="NKI503" s="1"/>
      <c r="NKJ503" s="1"/>
      <c r="NKK503" s="1"/>
      <c r="NKL503" s="1"/>
      <c r="NKM503" s="1"/>
      <c r="NKN503" s="1"/>
      <c r="NKO503" s="1"/>
      <c r="NKP503" s="1"/>
      <c r="NKQ503" s="1"/>
      <c r="NKR503" s="1"/>
      <c r="NKS503" s="1"/>
      <c r="NKT503" s="1"/>
      <c r="NKU503" s="1"/>
      <c r="NKV503" s="1"/>
      <c r="NKW503" s="1"/>
      <c r="NKX503" s="1"/>
      <c r="NKY503" s="1"/>
      <c r="NKZ503" s="1"/>
      <c r="NLA503" s="1"/>
      <c r="NLB503" s="1"/>
      <c r="NLC503" s="1"/>
      <c r="NLD503" s="1"/>
      <c r="NLE503" s="1"/>
      <c r="NLF503" s="1"/>
      <c r="NLG503" s="1"/>
      <c r="NLH503" s="1"/>
      <c r="NLI503" s="1"/>
      <c r="NLJ503" s="1"/>
      <c r="NLK503" s="1"/>
      <c r="NLL503" s="1"/>
      <c r="NLM503" s="1"/>
      <c r="NLN503" s="1"/>
      <c r="NLO503" s="1"/>
      <c r="NLP503" s="1"/>
      <c r="NLQ503" s="1"/>
      <c r="NLR503" s="1"/>
      <c r="NLS503" s="1"/>
      <c r="NLT503" s="1"/>
      <c r="NLU503" s="1"/>
      <c r="NLV503" s="1"/>
      <c r="NLW503" s="1"/>
      <c r="NLX503" s="1"/>
      <c r="NLY503" s="1"/>
      <c r="NLZ503" s="1"/>
      <c r="NMA503" s="1"/>
      <c r="NMB503" s="1"/>
      <c r="NMC503" s="1"/>
      <c r="NMD503" s="1"/>
      <c r="NME503" s="1"/>
      <c r="NMF503" s="1"/>
      <c r="NMG503" s="1"/>
      <c r="NMH503" s="1"/>
      <c r="NMI503" s="1"/>
      <c r="NMJ503" s="1"/>
      <c r="NMK503" s="1"/>
      <c r="NML503" s="1"/>
      <c r="NMM503" s="1"/>
      <c r="NMN503" s="1"/>
      <c r="NMO503" s="1"/>
      <c r="NMP503" s="1"/>
      <c r="NMQ503" s="1"/>
      <c r="NMR503" s="1"/>
      <c r="NMS503" s="1"/>
      <c r="NMT503" s="1"/>
      <c r="NMU503" s="1"/>
      <c r="NMV503" s="1"/>
      <c r="NMW503" s="1"/>
      <c r="NMX503" s="1"/>
      <c r="NMY503" s="1"/>
      <c r="NMZ503" s="1"/>
      <c r="NNA503" s="1"/>
      <c r="NNB503" s="1"/>
      <c r="NNC503" s="1"/>
      <c r="NND503" s="1"/>
      <c r="NNE503" s="1"/>
      <c r="NNF503" s="1"/>
      <c r="NNG503" s="1"/>
      <c r="NNH503" s="1"/>
      <c r="NNI503" s="1"/>
      <c r="NNJ503" s="1"/>
      <c r="NNK503" s="1"/>
      <c r="NNL503" s="1"/>
      <c r="NNM503" s="1"/>
      <c r="NNN503" s="1"/>
      <c r="NNO503" s="1"/>
      <c r="NNP503" s="1"/>
      <c r="NNQ503" s="1"/>
      <c r="NNR503" s="1"/>
      <c r="NNS503" s="1"/>
      <c r="NNT503" s="1"/>
      <c r="NNU503" s="1"/>
      <c r="NNV503" s="1"/>
      <c r="NNW503" s="1"/>
      <c r="NNX503" s="1"/>
      <c r="NNY503" s="1"/>
      <c r="NNZ503" s="1"/>
      <c r="NOA503" s="1"/>
      <c r="NOB503" s="1"/>
      <c r="NOC503" s="1"/>
      <c r="NOD503" s="1"/>
      <c r="NOE503" s="1"/>
      <c r="NOF503" s="1"/>
      <c r="NOG503" s="1"/>
      <c r="NOH503" s="1"/>
      <c r="NOI503" s="1"/>
      <c r="NOJ503" s="1"/>
      <c r="NOK503" s="1"/>
      <c r="NOL503" s="1"/>
      <c r="NOM503" s="1"/>
      <c r="NON503" s="1"/>
      <c r="NOO503" s="1"/>
      <c r="NOP503" s="1"/>
      <c r="NOQ503" s="1"/>
      <c r="NOR503" s="1"/>
      <c r="NOS503" s="1"/>
      <c r="NOT503" s="1"/>
      <c r="NOU503" s="1"/>
      <c r="NOV503" s="1"/>
      <c r="NOW503" s="1"/>
      <c r="NOX503" s="1"/>
      <c r="NOY503" s="1"/>
      <c r="NOZ503" s="1"/>
      <c r="NPA503" s="1"/>
      <c r="NPB503" s="1"/>
      <c r="NPC503" s="1"/>
      <c r="NPD503" s="1"/>
      <c r="NPE503" s="1"/>
      <c r="NPF503" s="1"/>
      <c r="NPG503" s="1"/>
      <c r="NPH503" s="1"/>
      <c r="NPI503" s="1"/>
      <c r="NPJ503" s="1"/>
      <c r="NPK503" s="1"/>
      <c r="NPL503" s="1"/>
      <c r="NPM503" s="1"/>
      <c r="NPN503" s="1"/>
      <c r="NPO503" s="1"/>
      <c r="NPP503" s="1"/>
      <c r="NPQ503" s="1"/>
      <c r="NPR503" s="1"/>
      <c r="NPS503" s="1"/>
      <c r="NPT503" s="1"/>
      <c r="NPU503" s="1"/>
      <c r="NPV503" s="1"/>
      <c r="NPW503" s="1"/>
      <c r="NPX503" s="1"/>
      <c r="NPY503" s="1"/>
      <c r="NPZ503" s="1"/>
      <c r="NQA503" s="1"/>
      <c r="NQB503" s="1"/>
      <c r="NQC503" s="1"/>
      <c r="NQD503" s="1"/>
      <c r="NQE503" s="1"/>
      <c r="NQF503" s="1"/>
      <c r="NQG503" s="1"/>
      <c r="NQH503" s="1"/>
      <c r="NQI503" s="1"/>
      <c r="NQJ503" s="1"/>
      <c r="NQK503" s="1"/>
      <c r="NQL503" s="1"/>
      <c r="NQM503" s="1"/>
      <c r="NQN503" s="1"/>
      <c r="NQO503" s="1"/>
      <c r="NQP503" s="1"/>
      <c r="NQQ503" s="1"/>
      <c r="NQR503" s="1"/>
      <c r="NQS503" s="1"/>
      <c r="NQT503" s="1"/>
      <c r="NQU503" s="1"/>
      <c r="NQV503" s="1"/>
      <c r="NQW503" s="1"/>
      <c r="NQX503" s="1"/>
      <c r="NQY503" s="1"/>
      <c r="NQZ503" s="1"/>
      <c r="NRA503" s="1"/>
      <c r="NRB503" s="1"/>
      <c r="NRC503" s="1"/>
      <c r="NRD503" s="1"/>
      <c r="NRE503" s="1"/>
      <c r="NRF503" s="1"/>
      <c r="NRG503" s="1"/>
      <c r="NRH503" s="1"/>
      <c r="NRI503" s="1"/>
      <c r="NRJ503" s="1"/>
      <c r="NRK503" s="1"/>
      <c r="NRL503" s="1"/>
      <c r="NRM503" s="1"/>
      <c r="NRN503" s="1"/>
      <c r="NRO503" s="1"/>
      <c r="NRP503" s="1"/>
      <c r="NRQ503" s="1"/>
      <c r="NRR503" s="1"/>
      <c r="NRS503" s="1"/>
      <c r="NRT503" s="1"/>
      <c r="NRU503" s="1"/>
      <c r="NRV503" s="1"/>
      <c r="NRW503" s="1"/>
      <c r="NRX503" s="1"/>
      <c r="NRY503" s="1"/>
      <c r="NRZ503" s="1"/>
      <c r="NSA503" s="1"/>
      <c r="NSB503" s="1"/>
      <c r="NSC503" s="1"/>
      <c r="NSD503" s="1"/>
      <c r="NSE503" s="1"/>
      <c r="NSF503" s="1"/>
      <c r="NSG503" s="1"/>
      <c r="NSH503" s="1"/>
      <c r="NSI503" s="1"/>
      <c r="NSJ503" s="1"/>
      <c r="NSK503" s="1"/>
      <c r="NSL503" s="1"/>
      <c r="NSM503" s="1"/>
      <c r="NSN503" s="1"/>
      <c r="NSO503" s="1"/>
      <c r="NSP503" s="1"/>
      <c r="NSQ503" s="1"/>
      <c r="NSR503" s="1"/>
      <c r="NSS503" s="1"/>
      <c r="NST503" s="1"/>
      <c r="NSU503" s="1"/>
      <c r="NSV503" s="1"/>
      <c r="NSW503" s="1"/>
      <c r="NSX503" s="1"/>
      <c r="NSY503" s="1"/>
      <c r="NSZ503" s="1"/>
      <c r="NTA503" s="1"/>
      <c r="NTB503" s="1"/>
      <c r="NTC503" s="1"/>
      <c r="NTD503" s="1"/>
      <c r="NTE503" s="1"/>
      <c r="NTF503" s="1"/>
      <c r="NTG503" s="1"/>
      <c r="NTH503" s="1"/>
      <c r="NTI503" s="1"/>
      <c r="NTJ503" s="1"/>
      <c r="NTK503" s="1"/>
      <c r="NTL503" s="1"/>
      <c r="NTM503" s="1"/>
      <c r="NTN503" s="1"/>
      <c r="NTO503" s="1"/>
      <c r="NTP503" s="1"/>
      <c r="NTQ503" s="1"/>
      <c r="NTR503" s="1"/>
      <c r="NTS503" s="1"/>
      <c r="NTT503" s="1"/>
      <c r="NTU503" s="1"/>
      <c r="NTV503" s="1"/>
      <c r="NTW503" s="1"/>
      <c r="NTX503" s="1"/>
      <c r="NTY503" s="1"/>
      <c r="NTZ503" s="1"/>
      <c r="NUA503" s="1"/>
      <c r="NUB503" s="1"/>
      <c r="NUC503" s="1"/>
      <c r="NUD503" s="1"/>
      <c r="NUE503" s="1"/>
      <c r="NUF503" s="1"/>
      <c r="NUG503" s="1"/>
      <c r="NUH503" s="1"/>
      <c r="NUI503" s="1"/>
      <c r="NUJ503" s="1"/>
      <c r="NUK503" s="1"/>
      <c r="NUL503" s="1"/>
      <c r="NUM503" s="1"/>
      <c r="NUN503" s="1"/>
      <c r="NUO503" s="1"/>
      <c r="NUP503" s="1"/>
      <c r="NUQ503" s="1"/>
      <c r="NUR503" s="1"/>
      <c r="NUS503" s="1"/>
      <c r="NUT503" s="1"/>
      <c r="NUU503" s="1"/>
      <c r="NUV503" s="1"/>
      <c r="NUW503" s="1"/>
      <c r="NUX503" s="1"/>
      <c r="NUY503" s="1"/>
      <c r="NUZ503" s="1"/>
      <c r="NVA503" s="1"/>
      <c r="NVB503" s="1"/>
      <c r="NVC503" s="1"/>
      <c r="NVD503" s="1"/>
      <c r="NVE503" s="1"/>
      <c r="NVF503" s="1"/>
      <c r="NVG503" s="1"/>
      <c r="NVH503" s="1"/>
      <c r="NVI503" s="1"/>
      <c r="NVJ503" s="1"/>
      <c r="NVK503" s="1"/>
      <c r="NVL503" s="1"/>
      <c r="NVM503" s="1"/>
      <c r="NVN503" s="1"/>
      <c r="NVO503" s="1"/>
      <c r="NVP503" s="1"/>
      <c r="NVQ503" s="1"/>
      <c r="NVR503" s="1"/>
      <c r="NVS503" s="1"/>
      <c r="NVT503" s="1"/>
      <c r="NVU503" s="1"/>
      <c r="NVV503" s="1"/>
      <c r="NVW503" s="1"/>
      <c r="NVX503" s="1"/>
      <c r="NVY503" s="1"/>
      <c r="NVZ503" s="1"/>
      <c r="NWA503" s="1"/>
      <c r="NWB503" s="1"/>
      <c r="NWC503" s="1"/>
      <c r="NWD503" s="1"/>
      <c r="NWE503" s="1"/>
      <c r="NWF503" s="1"/>
      <c r="NWG503" s="1"/>
      <c r="NWH503" s="1"/>
      <c r="NWI503" s="1"/>
      <c r="NWJ503" s="1"/>
      <c r="NWK503" s="1"/>
      <c r="NWL503" s="1"/>
      <c r="NWM503" s="1"/>
      <c r="NWN503" s="1"/>
      <c r="NWO503" s="1"/>
      <c r="NWP503" s="1"/>
      <c r="NWQ503" s="1"/>
      <c r="NWR503" s="1"/>
      <c r="NWS503" s="1"/>
      <c r="NWT503" s="1"/>
      <c r="NWU503" s="1"/>
      <c r="NWV503" s="1"/>
      <c r="NWW503" s="1"/>
      <c r="NWX503" s="1"/>
      <c r="NWY503" s="1"/>
      <c r="NWZ503" s="1"/>
      <c r="NXA503" s="1"/>
      <c r="NXB503" s="1"/>
      <c r="NXC503" s="1"/>
      <c r="NXD503" s="1"/>
      <c r="NXE503" s="1"/>
      <c r="NXF503" s="1"/>
      <c r="NXG503" s="1"/>
      <c r="NXH503" s="1"/>
      <c r="NXI503" s="1"/>
      <c r="NXJ503" s="1"/>
      <c r="NXK503" s="1"/>
      <c r="NXL503" s="1"/>
      <c r="NXM503" s="1"/>
      <c r="NXN503" s="1"/>
      <c r="NXO503" s="1"/>
      <c r="NXP503" s="1"/>
      <c r="NXQ503" s="1"/>
      <c r="NXR503" s="1"/>
      <c r="NXS503" s="1"/>
      <c r="NXT503" s="1"/>
      <c r="NXU503" s="1"/>
      <c r="NXV503" s="1"/>
      <c r="NXW503" s="1"/>
      <c r="NXX503" s="1"/>
      <c r="NXY503" s="1"/>
      <c r="NXZ503" s="1"/>
      <c r="NYA503" s="1"/>
      <c r="NYB503" s="1"/>
      <c r="NYC503" s="1"/>
      <c r="NYD503" s="1"/>
      <c r="NYE503" s="1"/>
      <c r="NYF503" s="1"/>
      <c r="NYG503" s="1"/>
      <c r="NYH503" s="1"/>
      <c r="NYI503" s="1"/>
      <c r="NYJ503" s="1"/>
      <c r="NYK503" s="1"/>
      <c r="NYL503" s="1"/>
      <c r="NYM503" s="1"/>
      <c r="NYN503" s="1"/>
      <c r="NYO503" s="1"/>
      <c r="NYP503" s="1"/>
      <c r="NYQ503" s="1"/>
      <c r="NYR503" s="1"/>
      <c r="NYS503" s="1"/>
      <c r="NYT503" s="1"/>
      <c r="NYU503" s="1"/>
      <c r="NYV503" s="1"/>
      <c r="NYW503" s="1"/>
      <c r="NYX503" s="1"/>
      <c r="NYY503" s="1"/>
      <c r="NYZ503" s="1"/>
      <c r="NZA503" s="1"/>
      <c r="NZB503" s="1"/>
      <c r="NZC503" s="1"/>
      <c r="NZD503" s="1"/>
      <c r="NZE503" s="1"/>
      <c r="NZF503" s="1"/>
      <c r="NZG503" s="1"/>
      <c r="NZH503" s="1"/>
      <c r="NZI503" s="1"/>
      <c r="NZJ503" s="1"/>
      <c r="NZK503" s="1"/>
      <c r="NZL503" s="1"/>
      <c r="NZM503" s="1"/>
      <c r="NZN503" s="1"/>
      <c r="NZO503" s="1"/>
      <c r="NZP503" s="1"/>
      <c r="NZQ503" s="1"/>
      <c r="NZR503" s="1"/>
      <c r="NZS503" s="1"/>
      <c r="NZT503" s="1"/>
      <c r="NZU503" s="1"/>
      <c r="NZV503" s="1"/>
      <c r="NZW503" s="1"/>
      <c r="NZX503" s="1"/>
      <c r="NZY503" s="1"/>
      <c r="NZZ503" s="1"/>
      <c r="OAA503" s="1"/>
      <c r="OAB503" s="1"/>
      <c r="OAC503" s="1"/>
      <c r="OAD503" s="1"/>
      <c r="OAE503" s="1"/>
      <c r="OAF503" s="1"/>
      <c r="OAG503" s="1"/>
      <c r="OAH503" s="1"/>
      <c r="OAI503" s="1"/>
      <c r="OAJ503" s="1"/>
      <c r="OAK503" s="1"/>
      <c r="OAL503" s="1"/>
      <c r="OAM503" s="1"/>
      <c r="OAN503" s="1"/>
      <c r="OAO503" s="1"/>
      <c r="OAP503" s="1"/>
      <c r="OAQ503" s="1"/>
      <c r="OAR503" s="1"/>
      <c r="OAS503" s="1"/>
      <c r="OAT503" s="1"/>
      <c r="OAU503" s="1"/>
      <c r="OAV503" s="1"/>
      <c r="OAW503" s="1"/>
      <c r="OAX503" s="1"/>
      <c r="OAY503" s="1"/>
      <c r="OAZ503" s="1"/>
      <c r="OBA503" s="1"/>
      <c r="OBB503" s="1"/>
      <c r="OBC503" s="1"/>
      <c r="OBD503" s="1"/>
      <c r="OBE503" s="1"/>
      <c r="OBF503" s="1"/>
      <c r="OBG503" s="1"/>
      <c r="OBH503" s="1"/>
      <c r="OBI503" s="1"/>
      <c r="OBJ503" s="1"/>
      <c r="OBK503" s="1"/>
      <c r="OBL503" s="1"/>
      <c r="OBM503" s="1"/>
      <c r="OBN503" s="1"/>
      <c r="OBO503" s="1"/>
      <c r="OBP503" s="1"/>
      <c r="OBQ503" s="1"/>
      <c r="OBR503" s="1"/>
      <c r="OBS503" s="1"/>
      <c r="OBT503" s="1"/>
      <c r="OBU503" s="1"/>
      <c r="OBV503" s="1"/>
      <c r="OBW503" s="1"/>
      <c r="OBX503" s="1"/>
      <c r="OBY503" s="1"/>
      <c r="OBZ503" s="1"/>
      <c r="OCA503" s="1"/>
      <c r="OCB503" s="1"/>
      <c r="OCC503" s="1"/>
      <c r="OCD503" s="1"/>
      <c r="OCE503" s="1"/>
      <c r="OCF503" s="1"/>
      <c r="OCG503" s="1"/>
      <c r="OCH503" s="1"/>
      <c r="OCI503" s="1"/>
      <c r="OCJ503" s="1"/>
      <c r="OCK503" s="1"/>
      <c r="OCL503" s="1"/>
      <c r="OCM503" s="1"/>
      <c r="OCN503" s="1"/>
      <c r="OCO503" s="1"/>
      <c r="OCP503" s="1"/>
      <c r="OCQ503" s="1"/>
      <c r="OCR503" s="1"/>
      <c r="OCS503" s="1"/>
      <c r="OCT503" s="1"/>
      <c r="OCU503" s="1"/>
      <c r="OCV503" s="1"/>
      <c r="OCW503" s="1"/>
      <c r="OCX503" s="1"/>
      <c r="OCY503" s="1"/>
      <c r="OCZ503" s="1"/>
      <c r="ODA503" s="1"/>
      <c r="ODB503" s="1"/>
      <c r="ODC503" s="1"/>
      <c r="ODD503" s="1"/>
      <c r="ODE503" s="1"/>
      <c r="ODF503" s="1"/>
      <c r="ODG503" s="1"/>
      <c r="ODH503" s="1"/>
      <c r="ODI503" s="1"/>
      <c r="ODJ503" s="1"/>
      <c r="ODK503" s="1"/>
      <c r="ODL503" s="1"/>
      <c r="ODM503" s="1"/>
      <c r="ODN503" s="1"/>
      <c r="ODO503" s="1"/>
      <c r="ODP503" s="1"/>
      <c r="ODQ503" s="1"/>
      <c r="ODR503" s="1"/>
      <c r="ODS503" s="1"/>
      <c r="ODT503" s="1"/>
      <c r="ODU503" s="1"/>
      <c r="ODV503" s="1"/>
      <c r="ODW503" s="1"/>
      <c r="ODX503" s="1"/>
      <c r="ODY503" s="1"/>
      <c r="ODZ503" s="1"/>
      <c r="OEA503" s="1"/>
      <c r="OEB503" s="1"/>
      <c r="OEC503" s="1"/>
      <c r="OED503" s="1"/>
      <c r="OEE503" s="1"/>
      <c r="OEF503" s="1"/>
      <c r="OEG503" s="1"/>
      <c r="OEH503" s="1"/>
      <c r="OEI503" s="1"/>
      <c r="OEJ503" s="1"/>
      <c r="OEK503" s="1"/>
      <c r="OEL503" s="1"/>
      <c r="OEM503" s="1"/>
      <c r="OEN503" s="1"/>
      <c r="OEO503" s="1"/>
      <c r="OEP503" s="1"/>
      <c r="OEQ503" s="1"/>
      <c r="OER503" s="1"/>
      <c r="OES503" s="1"/>
      <c r="OET503" s="1"/>
      <c r="OEU503" s="1"/>
      <c r="OEV503" s="1"/>
      <c r="OEW503" s="1"/>
      <c r="OEX503" s="1"/>
      <c r="OEY503" s="1"/>
      <c r="OEZ503" s="1"/>
      <c r="OFA503" s="1"/>
      <c r="OFB503" s="1"/>
      <c r="OFC503" s="1"/>
      <c r="OFD503" s="1"/>
      <c r="OFE503" s="1"/>
      <c r="OFF503" s="1"/>
      <c r="OFG503" s="1"/>
      <c r="OFH503" s="1"/>
      <c r="OFI503" s="1"/>
      <c r="OFJ503" s="1"/>
      <c r="OFK503" s="1"/>
      <c r="OFL503" s="1"/>
      <c r="OFM503" s="1"/>
      <c r="OFN503" s="1"/>
      <c r="OFO503" s="1"/>
      <c r="OFP503" s="1"/>
      <c r="OFQ503" s="1"/>
      <c r="OFR503" s="1"/>
      <c r="OFS503" s="1"/>
      <c r="OFT503" s="1"/>
      <c r="OFU503" s="1"/>
      <c r="OFV503" s="1"/>
      <c r="OFW503" s="1"/>
      <c r="OFX503" s="1"/>
      <c r="OFY503" s="1"/>
      <c r="OFZ503" s="1"/>
      <c r="OGA503" s="1"/>
      <c r="OGB503" s="1"/>
      <c r="OGC503" s="1"/>
      <c r="OGD503" s="1"/>
      <c r="OGE503" s="1"/>
      <c r="OGF503" s="1"/>
      <c r="OGG503" s="1"/>
      <c r="OGH503" s="1"/>
      <c r="OGI503" s="1"/>
      <c r="OGJ503" s="1"/>
      <c r="OGK503" s="1"/>
      <c r="OGL503" s="1"/>
      <c r="OGM503" s="1"/>
      <c r="OGN503" s="1"/>
      <c r="OGO503" s="1"/>
      <c r="OGP503" s="1"/>
      <c r="OGQ503" s="1"/>
      <c r="OGR503" s="1"/>
      <c r="OGS503" s="1"/>
      <c r="OGT503" s="1"/>
      <c r="OGU503" s="1"/>
      <c r="OGV503" s="1"/>
      <c r="OGW503" s="1"/>
      <c r="OGX503" s="1"/>
      <c r="OGY503" s="1"/>
      <c r="OGZ503" s="1"/>
      <c r="OHA503" s="1"/>
      <c r="OHB503" s="1"/>
      <c r="OHC503" s="1"/>
      <c r="OHD503" s="1"/>
      <c r="OHE503" s="1"/>
      <c r="OHF503" s="1"/>
      <c r="OHG503" s="1"/>
      <c r="OHH503" s="1"/>
      <c r="OHI503" s="1"/>
      <c r="OHJ503" s="1"/>
      <c r="OHK503" s="1"/>
      <c r="OHL503" s="1"/>
      <c r="OHM503" s="1"/>
      <c r="OHN503" s="1"/>
      <c r="OHO503" s="1"/>
      <c r="OHP503" s="1"/>
      <c r="OHQ503" s="1"/>
      <c r="OHR503" s="1"/>
      <c r="OHS503" s="1"/>
      <c r="OHT503" s="1"/>
      <c r="OHU503" s="1"/>
      <c r="OHV503" s="1"/>
      <c r="OHW503" s="1"/>
      <c r="OHX503" s="1"/>
      <c r="OHY503" s="1"/>
      <c r="OHZ503" s="1"/>
      <c r="OIA503" s="1"/>
      <c r="OIB503" s="1"/>
      <c r="OIC503" s="1"/>
      <c r="OID503" s="1"/>
      <c r="OIE503" s="1"/>
      <c r="OIF503" s="1"/>
      <c r="OIG503" s="1"/>
      <c r="OIH503" s="1"/>
      <c r="OII503" s="1"/>
      <c r="OIJ503" s="1"/>
      <c r="OIK503" s="1"/>
      <c r="OIL503" s="1"/>
      <c r="OIM503" s="1"/>
      <c r="OIN503" s="1"/>
      <c r="OIO503" s="1"/>
      <c r="OIP503" s="1"/>
      <c r="OIQ503" s="1"/>
      <c r="OIR503" s="1"/>
      <c r="OIS503" s="1"/>
      <c r="OIT503" s="1"/>
      <c r="OIU503" s="1"/>
      <c r="OIV503" s="1"/>
      <c r="OIW503" s="1"/>
      <c r="OIX503" s="1"/>
      <c r="OIY503" s="1"/>
      <c r="OIZ503" s="1"/>
      <c r="OJA503" s="1"/>
      <c r="OJB503" s="1"/>
      <c r="OJC503" s="1"/>
      <c r="OJD503" s="1"/>
      <c r="OJE503" s="1"/>
      <c r="OJF503" s="1"/>
      <c r="OJG503" s="1"/>
      <c r="OJH503" s="1"/>
      <c r="OJI503" s="1"/>
      <c r="OJJ503" s="1"/>
      <c r="OJK503" s="1"/>
      <c r="OJL503" s="1"/>
      <c r="OJM503" s="1"/>
      <c r="OJN503" s="1"/>
      <c r="OJO503" s="1"/>
      <c r="OJP503" s="1"/>
      <c r="OJQ503" s="1"/>
      <c r="OJR503" s="1"/>
      <c r="OJS503" s="1"/>
      <c r="OJT503" s="1"/>
      <c r="OJU503" s="1"/>
      <c r="OJV503" s="1"/>
      <c r="OJW503" s="1"/>
      <c r="OJX503" s="1"/>
      <c r="OJY503" s="1"/>
      <c r="OJZ503" s="1"/>
      <c r="OKA503" s="1"/>
      <c r="OKB503" s="1"/>
      <c r="OKC503" s="1"/>
      <c r="OKD503" s="1"/>
      <c r="OKE503" s="1"/>
      <c r="OKF503" s="1"/>
      <c r="OKG503" s="1"/>
      <c r="OKH503" s="1"/>
      <c r="OKI503" s="1"/>
      <c r="OKJ503" s="1"/>
      <c r="OKK503" s="1"/>
      <c r="OKL503" s="1"/>
      <c r="OKM503" s="1"/>
      <c r="OKN503" s="1"/>
      <c r="OKO503" s="1"/>
      <c r="OKP503" s="1"/>
      <c r="OKQ503" s="1"/>
      <c r="OKR503" s="1"/>
      <c r="OKS503" s="1"/>
      <c r="OKT503" s="1"/>
      <c r="OKU503" s="1"/>
      <c r="OKV503" s="1"/>
      <c r="OKW503" s="1"/>
      <c r="OKX503" s="1"/>
      <c r="OKY503" s="1"/>
      <c r="OKZ503" s="1"/>
      <c r="OLA503" s="1"/>
      <c r="OLB503" s="1"/>
      <c r="OLC503" s="1"/>
      <c r="OLD503" s="1"/>
      <c r="OLE503" s="1"/>
      <c r="OLF503" s="1"/>
      <c r="OLG503" s="1"/>
      <c r="OLH503" s="1"/>
      <c r="OLI503" s="1"/>
      <c r="OLJ503" s="1"/>
      <c r="OLK503" s="1"/>
      <c r="OLL503" s="1"/>
      <c r="OLM503" s="1"/>
      <c r="OLN503" s="1"/>
      <c r="OLO503" s="1"/>
      <c r="OLP503" s="1"/>
      <c r="OLQ503" s="1"/>
      <c r="OLR503" s="1"/>
      <c r="OLS503" s="1"/>
      <c r="OLT503" s="1"/>
      <c r="OLU503" s="1"/>
      <c r="OLV503" s="1"/>
      <c r="OLW503" s="1"/>
      <c r="OLX503" s="1"/>
      <c r="OLY503" s="1"/>
      <c r="OLZ503" s="1"/>
      <c r="OMA503" s="1"/>
      <c r="OMB503" s="1"/>
      <c r="OMC503" s="1"/>
      <c r="OMD503" s="1"/>
      <c r="OME503" s="1"/>
      <c r="OMF503" s="1"/>
      <c r="OMG503" s="1"/>
      <c r="OMH503" s="1"/>
      <c r="OMI503" s="1"/>
      <c r="OMJ503" s="1"/>
      <c r="OMK503" s="1"/>
      <c r="OML503" s="1"/>
      <c r="OMM503" s="1"/>
      <c r="OMN503" s="1"/>
      <c r="OMO503" s="1"/>
      <c r="OMP503" s="1"/>
      <c r="OMQ503" s="1"/>
      <c r="OMR503" s="1"/>
      <c r="OMS503" s="1"/>
      <c r="OMT503" s="1"/>
      <c r="OMU503" s="1"/>
      <c r="OMV503" s="1"/>
      <c r="OMW503" s="1"/>
      <c r="OMX503" s="1"/>
      <c r="OMY503" s="1"/>
      <c r="OMZ503" s="1"/>
      <c r="ONA503" s="1"/>
      <c r="ONB503" s="1"/>
      <c r="ONC503" s="1"/>
      <c r="OND503" s="1"/>
      <c r="ONE503" s="1"/>
      <c r="ONF503" s="1"/>
      <c r="ONG503" s="1"/>
      <c r="ONH503" s="1"/>
      <c r="ONI503" s="1"/>
      <c r="ONJ503" s="1"/>
      <c r="ONK503" s="1"/>
      <c r="ONL503" s="1"/>
      <c r="ONM503" s="1"/>
      <c r="ONN503" s="1"/>
      <c r="ONO503" s="1"/>
      <c r="ONP503" s="1"/>
      <c r="ONQ503" s="1"/>
      <c r="ONR503" s="1"/>
      <c r="ONS503" s="1"/>
      <c r="ONT503" s="1"/>
      <c r="ONU503" s="1"/>
      <c r="ONV503" s="1"/>
      <c r="ONW503" s="1"/>
      <c r="ONX503" s="1"/>
      <c r="ONY503" s="1"/>
      <c r="ONZ503" s="1"/>
      <c r="OOA503" s="1"/>
      <c r="OOB503" s="1"/>
      <c r="OOC503" s="1"/>
      <c r="OOD503" s="1"/>
      <c r="OOE503" s="1"/>
      <c r="OOF503" s="1"/>
      <c r="OOG503" s="1"/>
      <c r="OOH503" s="1"/>
      <c r="OOI503" s="1"/>
      <c r="OOJ503" s="1"/>
      <c r="OOK503" s="1"/>
      <c r="OOL503" s="1"/>
      <c r="OOM503" s="1"/>
      <c r="OON503" s="1"/>
      <c r="OOO503" s="1"/>
      <c r="OOP503" s="1"/>
      <c r="OOQ503" s="1"/>
      <c r="OOR503" s="1"/>
      <c r="OOS503" s="1"/>
      <c r="OOT503" s="1"/>
      <c r="OOU503" s="1"/>
      <c r="OOV503" s="1"/>
      <c r="OOW503" s="1"/>
      <c r="OOX503" s="1"/>
      <c r="OOY503" s="1"/>
      <c r="OOZ503" s="1"/>
      <c r="OPA503" s="1"/>
      <c r="OPB503" s="1"/>
      <c r="OPC503" s="1"/>
      <c r="OPD503" s="1"/>
      <c r="OPE503" s="1"/>
      <c r="OPF503" s="1"/>
      <c r="OPG503" s="1"/>
      <c r="OPH503" s="1"/>
      <c r="OPI503" s="1"/>
      <c r="OPJ503" s="1"/>
      <c r="OPK503" s="1"/>
      <c r="OPL503" s="1"/>
      <c r="OPM503" s="1"/>
      <c r="OPN503" s="1"/>
      <c r="OPO503" s="1"/>
      <c r="OPP503" s="1"/>
      <c r="OPQ503" s="1"/>
      <c r="OPR503" s="1"/>
      <c r="OPS503" s="1"/>
      <c r="OPT503" s="1"/>
      <c r="OPU503" s="1"/>
      <c r="OPV503" s="1"/>
      <c r="OPW503" s="1"/>
      <c r="OPX503" s="1"/>
      <c r="OPY503" s="1"/>
      <c r="OPZ503" s="1"/>
      <c r="OQA503" s="1"/>
      <c r="OQB503" s="1"/>
      <c r="OQC503" s="1"/>
      <c r="OQD503" s="1"/>
      <c r="OQE503" s="1"/>
      <c r="OQF503" s="1"/>
      <c r="OQG503" s="1"/>
      <c r="OQH503" s="1"/>
      <c r="OQI503" s="1"/>
      <c r="OQJ503" s="1"/>
      <c r="OQK503" s="1"/>
      <c r="OQL503" s="1"/>
      <c r="OQM503" s="1"/>
      <c r="OQN503" s="1"/>
      <c r="OQO503" s="1"/>
      <c r="OQP503" s="1"/>
      <c r="OQQ503" s="1"/>
      <c r="OQR503" s="1"/>
      <c r="OQS503" s="1"/>
      <c r="OQT503" s="1"/>
      <c r="OQU503" s="1"/>
      <c r="OQV503" s="1"/>
      <c r="OQW503" s="1"/>
      <c r="OQX503" s="1"/>
      <c r="OQY503" s="1"/>
      <c r="OQZ503" s="1"/>
      <c r="ORA503" s="1"/>
      <c r="ORB503" s="1"/>
      <c r="ORC503" s="1"/>
      <c r="ORD503" s="1"/>
      <c r="ORE503" s="1"/>
      <c r="ORF503" s="1"/>
      <c r="ORG503" s="1"/>
      <c r="ORH503" s="1"/>
      <c r="ORI503" s="1"/>
      <c r="ORJ503" s="1"/>
      <c r="ORK503" s="1"/>
      <c r="ORL503" s="1"/>
      <c r="ORM503" s="1"/>
      <c r="ORN503" s="1"/>
      <c r="ORO503" s="1"/>
      <c r="ORP503" s="1"/>
      <c r="ORQ503" s="1"/>
      <c r="ORR503" s="1"/>
      <c r="ORS503" s="1"/>
      <c r="ORT503" s="1"/>
      <c r="ORU503" s="1"/>
      <c r="ORV503" s="1"/>
      <c r="ORW503" s="1"/>
      <c r="ORX503" s="1"/>
      <c r="ORY503" s="1"/>
      <c r="ORZ503" s="1"/>
      <c r="OSA503" s="1"/>
      <c r="OSB503" s="1"/>
      <c r="OSC503" s="1"/>
      <c r="OSD503" s="1"/>
      <c r="OSE503" s="1"/>
      <c r="OSF503" s="1"/>
      <c r="OSG503" s="1"/>
      <c r="OSH503" s="1"/>
      <c r="OSI503" s="1"/>
      <c r="OSJ503" s="1"/>
      <c r="OSK503" s="1"/>
      <c r="OSL503" s="1"/>
      <c r="OSM503" s="1"/>
      <c r="OSN503" s="1"/>
      <c r="OSO503" s="1"/>
      <c r="OSP503" s="1"/>
      <c r="OSQ503" s="1"/>
      <c r="OSR503" s="1"/>
      <c r="OSS503" s="1"/>
      <c r="OST503" s="1"/>
      <c r="OSU503" s="1"/>
      <c r="OSV503" s="1"/>
      <c r="OSW503" s="1"/>
      <c r="OSX503" s="1"/>
      <c r="OSY503" s="1"/>
      <c r="OSZ503" s="1"/>
      <c r="OTA503" s="1"/>
      <c r="OTB503" s="1"/>
      <c r="OTC503" s="1"/>
      <c r="OTD503" s="1"/>
      <c r="OTE503" s="1"/>
      <c r="OTF503" s="1"/>
      <c r="OTG503" s="1"/>
      <c r="OTH503" s="1"/>
      <c r="OTI503" s="1"/>
      <c r="OTJ503" s="1"/>
      <c r="OTK503" s="1"/>
      <c r="OTL503" s="1"/>
      <c r="OTM503" s="1"/>
      <c r="OTN503" s="1"/>
      <c r="OTO503" s="1"/>
      <c r="OTP503" s="1"/>
      <c r="OTQ503" s="1"/>
      <c r="OTR503" s="1"/>
      <c r="OTS503" s="1"/>
      <c r="OTT503" s="1"/>
      <c r="OTU503" s="1"/>
      <c r="OTV503" s="1"/>
      <c r="OTW503" s="1"/>
      <c r="OTX503" s="1"/>
      <c r="OTY503" s="1"/>
      <c r="OTZ503" s="1"/>
      <c r="OUA503" s="1"/>
      <c r="OUB503" s="1"/>
      <c r="OUC503" s="1"/>
      <c r="OUD503" s="1"/>
      <c r="OUE503" s="1"/>
      <c r="OUF503" s="1"/>
      <c r="OUG503" s="1"/>
      <c r="OUH503" s="1"/>
      <c r="OUI503" s="1"/>
      <c r="OUJ503" s="1"/>
      <c r="OUK503" s="1"/>
      <c r="OUL503" s="1"/>
      <c r="OUM503" s="1"/>
      <c r="OUN503" s="1"/>
      <c r="OUO503" s="1"/>
      <c r="OUP503" s="1"/>
      <c r="OUQ503" s="1"/>
      <c r="OUR503" s="1"/>
      <c r="OUS503" s="1"/>
      <c r="OUT503" s="1"/>
      <c r="OUU503" s="1"/>
      <c r="OUV503" s="1"/>
      <c r="OUW503" s="1"/>
      <c r="OUX503" s="1"/>
      <c r="OUY503" s="1"/>
      <c r="OUZ503" s="1"/>
      <c r="OVA503" s="1"/>
      <c r="OVB503" s="1"/>
      <c r="OVC503" s="1"/>
      <c r="OVD503" s="1"/>
      <c r="OVE503" s="1"/>
      <c r="OVF503" s="1"/>
      <c r="OVG503" s="1"/>
      <c r="OVH503" s="1"/>
      <c r="OVI503" s="1"/>
      <c r="OVJ503" s="1"/>
      <c r="OVK503" s="1"/>
      <c r="OVL503" s="1"/>
      <c r="OVM503" s="1"/>
      <c r="OVN503" s="1"/>
      <c r="OVO503" s="1"/>
      <c r="OVP503" s="1"/>
      <c r="OVQ503" s="1"/>
      <c r="OVR503" s="1"/>
      <c r="OVS503" s="1"/>
      <c r="OVT503" s="1"/>
      <c r="OVU503" s="1"/>
      <c r="OVV503" s="1"/>
      <c r="OVW503" s="1"/>
      <c r="OVX503" s="1"/>
      <c r="OVY503" s="1"/>
      <c r="OVZ503" s="1"/>
      <c r="OWA503" s="1"/>
      <c r="OWB503" s="1"/>
      <c r="OWC503" s="1"/>
      <c r="OWD503" s="1"/>
      <c r="OWE503" s="1"/>
      <c r="OWF503" s="1"/>
      <c r="OWG503" s="1"/>
      <c r="OWH503" s="1"/>
      <c r="OWI503" s="1"/>
      <c r="OWJ503" s="1"/>
      <c r="OWK503" s="1"/>
      <c r="OWL503" s="1"/>
      <c r="OWM503" s="1"/>
      <c r="OWN503" s="1"/>
      <c r="OWO503" s="1"/>
      <c r="OWP503" s="1"/>
      <c r="OWQ503" s="1"/>
      <c r="OWR503" s="1"/>
      <c r="OWS503" s="1"/>
      <c r="OWT503" s="1"/>
      <c r="OWU503" s="1"/>
      <c r="OWV503" s="1"/>
      <c r="OWW503" s="1"/>
      <c r="OWX503" s="1"/>
      <c r="OWY503" s="1"/>
      <c r="OWZ503" s="1"/>
      <c r="OXA503" s="1"/>
      <c r="OXB503" s="1"/>
      <c r="OXC503" s="1"/>
      <c r="OXD503" s="1"/>
      <c r="OXE503" s="1"/>
      <c r="OXF503" s="1"/>
      <c r="OXG503" s="1"/>
      <c r="OXH503" s="1"/>
      <c r="OXI503" s="1"/>
      <c r="OXJ503" s="1"/>
      <c r="OXK503" s="1"/>
      <c r="OXL503" s="1"/>
      <c r="OXM503" s="1"/>
      <c r="OXN503" s="1"/>
      <c r="OXO503" s="1"/>
      <c r="OXP503" s="1"/>
      <c r="OXQ503" s="1"/>
      <c r="OXR503" s="1"/>
      <c r="OXS503" s="1"/>
      <c r="OXT503" s="1"/>
      <c r="OXU503" s="1"/>
      <c r="OXV503" s="1"/>
      <c r="OXW503" s="1"/>
      <c r="OXX503" s="1"/>
      <c r="OXY503" s="1"/>
      <c r="OXZ503" s="1"/>
      <c r="OYA503" s="1"/>
      <c r="OYB503" s="1"/>
      <c r="OYC503" s="1"/>
      <c r="OYD503" s="1"/>
      <c r="OYE503" s="1"/>
      <c r="OYF503" s="1"/>
      <c r="OYG503" s="1"/>
      <c r="OYH503" s="1"/>
      <c r="OYI503" s="1"/>
      <c r="OYJ503" s="1"/>
      <c r="OYK503" s="1"/>
      <c r="OYL503" s="1"/>
      <c r="OYM503" s="1"/>
      <c r="OYN503" s="1"/>
      <c r="OYO503" s="1"/>
      <c r="OYP503" s="1"/>
      <c r="OYQ503" s="1"/>
      <c r="OYR503" s="1"/>
      <c r="OYS503" s="1"/>
      <c r="OYT503" s="1"/>
      <c r="OYU503" s="1"/>
      <c r="OYV503" s="1"/>
      <c r="OYW503" s="1"/>
      <c r="OYX503" s="1"/>
      <c r="OYY503" s="1"/>
      <c r="OYZ503" s="1"/>
      <c r="OZA503" s="1"/>
      <c r="OZB503" s="1"/>
      <c r="OZC503" s="1"/>
      <c r="OZD503" s="1"/>
      <c r="OZE503" s="1"/>
      <c r="OZF503" s="1"/>
      <c r="OZG503" s="1"/>
      <c r="OZH503" s="1"/>
      <c r="OZI503" s="1"/>
      <c r="OZJ503" s="1"/>
      <c r="OZK503" s="1"/>
      <c r="OZL503" s="1"/>
      <c r="OZM503" s="1"/>
      <c r="OZN503" s="1"/>
      <c r="OZO503" s="1"/>
      <c r="OZP503" s="1"/>
      <c r="OZQ503" s="1"/>
      <c r="OZR503" s="1"/>
      <c r="OZS503" s="1"/>
      <c r="OZT503" s="1"/>
      <c r="OZU503" s="1"/>
      <c r="OZV503" s="1"/>
      <c r="OZW503" s="1"/>
      <c r="OZX503" s="1"/>
      <c r="OZY503" s="1"/>
      <c r="OZZ503" s="1"/>
      <c r="PAA503" s="1"/>
      <c r="PAB503" s="1"/>
      <c r="PAC503" s="1"/>
      <c r="PAD503" s="1"/>
      <c r="PAE503" s="1"/>
      <c r="PAF503" s="1"/>
      <c r="PAG503" s="1"/>
      <c r="PAH503" s="1"/>
      <c r="PAI503" s="1"/>
      <c r="PAJ503" s="1"/>
      <c r="PAK503" s="1"/>
      <c r="PAL503" s="1"/>
      <c r="PAM503" s="1"/>
      <c r="PAN503" s="1"/>
      <c r="PAO503" s="1"/>
      <c r="PAP503" s="1"/>
      <c r="PAQ503" s="1"/>
      <c r="PAR503" s="1"/>
      <c r="PAS503" s="1"/>
      <c r="PAT503" s="1"/>
      <c r="PAU503" s="1"/>
      <c r="PAV503" s="1"/>
      <c r="PAW503" s="1"/>
      <c r="PAX503" s="1"/>
      <c r="PAY503" s="1"/>
      <c r="PAZ503" s="1"/>
      <c r="PBA503" s="1"/>
      <c r="PBB503" s="1"/>
      <c r="PBC503" s="1"/>
      <c r="PBD503" s="1"/>
      <c r="PBE503" s="1"/>
      <c r="PBF503" s="1"/>
      <c r="PBG503" s="1"/>
      <c r="PBH503" s="1"/>
      <c r="PBI503" s="1"/>
      <c r="PBJ503" s="1"/>
      <c r="PBK503" s="1"/>
      <c r="PBL503" s="1"/>
      <c r="PBM503" s="1"/>
      <c r="PBN503" s="1"/>
      <c r="PBO503" s="1"/>
      <c r="PBP503" s="1"/>
      <c r="PBQ503" s="1"/>
      <c r="PBR503" s="1"/>
      <c r="PBS503" s="1"/>
      <c r="PBT503" s="1"/>
      <c r="PBU503" s="1"/>
      <c r="PBV503" s="1"/>
      <c r="PBW503" s="1"/>
      <c r="PBX503" s="1"/>
      <c r="PBY503" s="1"/>
      <c r="PBZ503" s="1"/>
      <c r="PCA503" s="1"/>
      <c r="PCB503" s="1"/>
      <c r="PCC503" s="1"/>
      <c r="PCD503" s="1"/>
      <c r="PCE503" s="1"/>
      <c r="PCF503" s="1"/>
      <c r="PCG503" s="1"/>
      <c r="PCH503" s="1"/>
      <c r="PCI503" s="1"/>
      <c r="PCJ503" s="1"/>
      <c r="PCK503" s="1"/>
      <c r="PCL503" s="1"/>
      <c r="PCM503" s="1"/>
      <c r="PCN503" s="1"/>
      <c r="PCO503" s="1"/>
      <c r="PCP503" s="1"/>
      <c r="PCQ503" s="1"/>
      <c r="PCR503" s="1"/>
      <c r="PCS503" s="1"/>
      <c r="PCT503" s="1"/>
      <c r="PCU503" s="1"/>
      <c r="PCV503" s="1"/>
      <c r="PCW503" s="1"/>
      <c r="PCX503" s="1"/>
      <c r="PCY503" s="1"/>
      <c r="PCZ503" s="1"/>
      <c r="PDA503" s="1"/>
      <c r="PDB503" s="1"/>
      <c r="PDC503" s="1"/>
      <c r="PDD503" s="1"/>
      <c r="PDE503" s="1"/>
      <c r="PDF503" s="1"/>
      <c r="PDG503" s="1"/>
      <c r="PDH503" s="1"/>
      <c r="PDI503" s="1"/>
      <c r="PDJ503" s="1"/>
      <c r="PDK503" s="1"/>
      <c r="PDL503" s="1"/>
      <c r="PDM503" s="1"/>
      <c r="PDN503" s="1"/>
      <c r="PDO503" s="1"/>
      <c r="PDP503" s="1"/>
      <c r="PDQ503" s="1"/>
      <c r="PDR503" s="1"/>
      <c r="PDS503" s="1"/>
      <c r="PDT503" s="1"/>
      <c r="PDU503" s="1"/>
      <c r="PDV503" s="1"/>
      <c r="PDW503" s="1"/>
      <c r="PDX503" s="1"/>
      <c r="PDY503" s="1"/>
      <c r="PDZ503" s="1"/>
      <c r="PEA503" s="1"/>
      <c r="PEB503" s="1"/>
      <c r="PEC503" s="1"/>
      <c r="PED503" s="1"/>
      <c r="PEE503" s="1"/>
      <c r="PEF503" s="1"/>
      <c r="PEG503" s="1"/>
      <c r="PEH503" s="1"/>
      <c r="PEI503" s="1"/>
      <c r="PEJ503" s="1"/>
      <c r="PEK503" s="1"/>
      <c r="PEL503" s="1"/>
      <c r="PEM503" s="1"/>
      <c r="PEN503" s="1"/>
      <c r="PEO503" s="1"/>
      <c r="PEP503" s="1"/>
      <c r="PEQ503" s="1"/>
      <c r="PER503" s="1"/>
      <c r="PES503" s="1"/>
      <c r="PET503" s="1"/>
      <c r="PEU503" s="1"/>
      <c r="PEV503" s="1"/>
      <c r="PEW503" s="1"/>
      <c r="PEX503" s="1"/>
      <c r="PEY503" s="1"/>
      <c r="PEZ503" s="1"/>
      <c r="PFA503" s="1"/>
      <c r="PFB503" s="1"/>
      <c r="PFC503" s="1"/>
      <c r="PFD503" s="1"/>
      <c r="PFE503" s="1"/>
      <c r="PFF503" s="1"/>
      <c r="PFG503" s="1"/>
      <c r="PFH503" s="1"/>
      <c r="PFI503" s="1"/>
      <c r="PFJ503" s="1"/>
      <c r="PFK503" s="1"/>
      <c r="PFL503" s="1"/>
      <c r="PFM503" s="1"/>
      <c r="PFN503" s="1"/>
      <c r="PFO503" s="1"/>
      <c r="PFP503" s="1"/>
      <c r="PFQ503" s="1"/>
      <c r="PFR503" s="1"/>
      <c r="PFS503" s="1"/>
      <c r="PFT503" s="1"/>
      <c r="PFU503" s="1"/>
      <c r="PFV503" s="1"/>
      <c r="PFW503" s="1"/>
      <c r="PFX503" s="1"/>
      <c r="PFY503" s="1"/>
      <c r="PFZ503" s="1"/>
      <c r="PGA503" s="1"/>
      <c r="PGB503" s="1"/>
      <c r="PGC503" s="1"/>
      <c r="PGD503" s="1"/>
      <c r="PGE503" s="1"/>
      <c r="PGF503" s="1"/>
      <c r="PGG503" s="1"/>
      <c r="PGH503" s="1"/>
      <c r="PGI503" s="1"/>
      <c r="PGJ503" s="1"/>
      <c r="PGK503" s="1"/>
      <c r="PGL503" s="1"/>
      <c r="PGM503" s="1"/>
      <c r="PGN503" s="1"/>
      <c r="PGO503" s="1"/>
      <c r="PGP503" s="1"/>
      <c r="PGQ503" s="1"/>
      <c r="PGR503" s="1"/>
      <c r="PGS503" s="1"/>
      <c r="PGT503" s="1"/>
      <c r="PGU503" s="1"/>
      <c r="PGV503" s="1"/>
      <c r="PGW503" s="1"/>
      <c r="PGX503" s="1"/>
      <c r="PGY503" s="1"/>
      <c r="PGZ503" s="1"/>
      <c r="PHA503" s="1"/>
      <c r="PHB503" s="1"/>
      <c r="PHC503" s="1"/>
      <c r="PHD503" s="1"/>
      <c r="PHE503" s="1"/>
      <c r="PHF503" s="1"/>
      <c r="PHG503" s="1"/>
      <c r="PHH503" s="1"/>
      <c r="PHI503" s="1"/>
      <c r="PHJ503" s="1"/>
      <c r="PHK503" s="1"/>
      <c r="PHL503" s="1"/>
      <c r="PHM503" s="1"/>
      <c r="PHN503" s="1"/>
      <c r="PHO503" s="1"/>
      <c r="PHP503" s="1"/>
      <c r="PHQ503" s="1"/>
      <c r="PHR503" s="1"/>
      <c r="PHS503" s="1"/>
      <c r="PHT503" s="1"/>
      <c r="PHU503" s="1"/>
      <c r="PHV503" s="1"/>
      <c r="PHW503" s="1"/>
      <c r="PHX503" s="1"/>
      <c r="PHY503" s="1"/>
      <c r="PHZ503" s="1"/>
      <c r="PIA503" s="1"/>
      <c r="PIB503" s="1"/>
      <c r="PIC503" s="1"/>
      <c r="PID503" s="1"/>
      <c r="PIE503" s="1"/>
      <c r="PIF503" s="1"/>
      <c r="PIG503" s="1"/>
      <c r="PIH503" s="1"/>
      <c r="PII503" s="1"/>
      <c r="PIJ503" s="1"/>
      <c r="PIK503" s="1"/>
      <c r="PIL503" s="1"/>
      <c r="PIM503" s="1"/>
      <c r="PIN503" s="1"/>
      <c r="PIO503" s="1"/>
      <c r="PIP503" s="1"/>
      <c r="PIQ503" s="1"/>
      <c r="PIR503" s="1"/>
      <c r="PIS503" s="1"/>
      <c r="PIT503" s="1"/>
      <c r="PIU503" s="1"/>
      <c r="PIV503" s="1"/>
      <c r="PIW503" s="1"/>
      <c r="PIX503" s="1"/>
      <c r="PIY503" s="1"/>
      <c r="PIZ503" s="1"/>
      <c r="PJA503" s="1"/>
      <c r="PJB503" s="1"/>
      <c r="PJC503" s="1"/>
      <c r="PJD503" s="1"/>
      <c r="PJE503" s="1"/>
      <c r="PJF503" s="1"/>
      <c r="PJG503" s="1"/>
      <c r="PJH503" s="1"/>
      <c r="PJI503" s="1"/>
      <c r="PJJ503" s="1"/>
      <c r="PJK503" s="1"/>
      <c r="PJL503" s="1"/>
      <c r="PJM503" s="1"/>
      <c r="PJN503" s="1"/>
      <c r="PJO503" s="1"/>
      <c r="PJP503" s="1"/>
      <c r="PJQ503" s="1"/>
      <c r="PJR503" s="1"/>
      <c r="PJS503" s="1"/>
      <c r="PJT503" s="1"/>
      <c r="PJU503" s="1"/>
      <c r="PJV503" s="1"/>
      <c r="PJW503" s="1"/>
      <c r="PJX503" s="1"/>
      <c r="PJY503" s="1"/>
      <c r="PJZ503" s="1"/>
      <c r="PKA503" s="1"/>
      <c r="PKB503" s="1"/>
      <c r="PKC503" s="1"/>
      <c r="PKD503" s="1"/>
      <c r="PKE503" s="1"/>
      <c r="PKF503" s="1"/>
      <c r="PKG503" s="1"/>
      <c r="PKH503" s="1"/>
      <c r="PKI503" s="1"/>
      <c r="PKJ503" s="1"/>
      <c r="PKK503" s="1"/>
      <c r="PKL503" s="1"/>
      <c r="PKM503" s="1"/>
      <c r="PKN503" s="1"/>
      <c r="PKO503" s="1"/>
      <c r="PKP503" s="1"/>
      <c r="PKQ503" s="1"/>
      <c r="PKR503" s="1"/>
      <c r="PKS503" s="1"/>
      <c r="PKT503" s="1"/>
      <c r="PKU503" s="1"/>
      <c r="PKV503" s="1"/>
      <c r="PKW503" s="1"/>
      <c r="PKX503" s="1"/>
      <c r="PKY503" s="1"/>
      <c r="PKZ503" s="1"/>
      <c r="PLA503" s="1"/>
      <c r="PLB503" s="1"/>
      <c r="PLC503" s="1"/>
      <c r="PLD503" s="1"/>
      <c r="PLE503" s="1"/>
      <c r="PLF503" s="1"/>
      <c r="PLG503" s="1"/>
      <c r="PLH503" s="1"/>
      <c r="PLI503" s="1"/>
      <c r="PLJ503" s="1"/>
      <c r="PLK503" s="1"/>
      <c r="PLL503" s="1"/>
      <c r="PLM503" s="1"/>
      <c r="PLN503" s="1"/>
      <c r="PLO503" s="1"/>
      <c r="PLP503" s="1"/>
      <c r="PLQ503" s="1"/>
      <c r="PLR503" s="1"/>
      <c r="PLS503" s="1"/>
      <c r="PLT503" s="1"/>
      <c r="PLU503" s="1"/>
      <c r="PLV503" s="1"/>
      <c r="PLW503" s="1"/>
      <c r="PLX503" s="1"/>
      <c r="PLY503" s="1"/>
      <c r="PLZ503" s="1"/>
      <c r="PMA503" s="1"/>
      <c r="PMB503" s="1"/>
      <c r="PMC503" s="1"/>
      <c r="PMD503" s="1"/>
      <c r="PME503" s="1"/>
      <c r="PMF503" s="1"/>
      <c r="PMG503" s="1"/>
      <c r="PMH503" s="1"/>
      <c r="PMI503" s="1"/>
      <c r="PMJ503" s="1"/>
      <c r="PMK503" s="1"/>
      <c r="PML503" s="1"/>
      <c r="PMM503" s="1"/>
      <c r="PMN503" s="1"/>
      <c r="PMO503" s="1"/>
      <c r="PMP503" s="1"/>
      <c r="PMQ503" s="1"/>
      <c r="PMR503" s="1"/>
      <c r="PMS503" s="1"/>
      <c r="PMT503" s="1"/>
      <c r="PMU503" s="1"/>
      <c r="PMV503" s="1"/>
      <c r="PMW503" s="1"/>
      <c r="PMX503" s="1"/>
      <c r="PMY503" s="1"/>
      <c r="PMZ503" s="1"/>
      <c r="PNA503" s="1"/>
      <c r="PNB503" s="1"/>
      <c r="PNC503" s="1"/>
      <c r="PND503" s="1"/>
      <c r="PNE503" s="1"/>
      <c r="PNF503" s="1"/>
      <c r="PNG503" s="1"/>
      <c r="PNH503" s="1"/>
      <c r="PNI503" s="1"/>
      <c r="PNJ503" s="1"/>
      <c r="PNK503" s="1"/>
      <c r="PNL503" s="1"/>
      <c r="PNM503" s="1"/>
      <c r="PNN503" s="1"/>
      <c r="PNO503" s="1"/>
      <c r="PNP503" s="1"/>
      <c r="PNQ503" s="1"/>
      <c r="PNR503" s="1"/>
      <c r="PNS503" s="1"/>
      <c r="PNT503" s="1"/>
      <c r="PNU503" s="1"/>
      <c r="PNV503" s="1"/>
      <c r="PNW503" s="1"/>
      <c r="PNX503" s="1"/>
      <c r="PNY503" s="1"/>
      <c r="PNZ503" s="1"/>
      <c r="POA503" s="1"/>
      <c r="POB503" s="1"/>
      <c r="POC503" s="1"/>
      <c r="POD503" s="1"/>
      <c r="POE503" s="1"/>
      <c r="POF503" s="1"/>
      <c r="POG503" s="1"/>
      <c r="POH503" s="1"/>
      <c r="POI503" s="1"/>
      <c r="POJ503" s="1"/>
      <c r="POK503" s="1"/>
      <c r="POL503" s="1"/>
      <c r="POM503" s="1"/>
      <c r="PON503" s="1"/>
      <c r="POO503" s="1"/>
      <c r="POP503" s="1"/>
      <c r="POQ503" s="1"/>
      <c r="POR503" s="1"/>
      <c r="POS503" s="1"/>
      <c r="POT503" s="1"/>
      <c r="POU503" s="1"/>
      <c r="POV503" s="1"/>
      <c r="POW503" s="1"/>
      <c r="POX503" s="1"/>
      <c r="POY503" s="1"/>
      <c r="POZ503" s="1"/>
      <c r="PPA503" s="1"/>
      <c r="PPB503" s="1"/>
      <c r="PPC503" s="1"/>
      <c r="PPD503" s="1"/>
      <c r="PPE503" s="1"/>
      <c r="PPF503" s="1"/>
      <c r="PPG503" s="1"/>
      <c r="PPH503" s="1"/>
      <c r="PPI503" s="1"/>
      <c r="PPJ503" s="1"/>
      <c r="PPK503" s="1"/>
      <c r="PPL503" s="1"/>
      <c r="PPM503" s="1"/>
      <c r="PPN503" s="1"/>
      <c r="PPO503" s="1"/>
      <c r="PPP503" s="1"/>
      <c r="PPQ503" s="1"/>
      <c r="PPR503" s="1"/>
      <c r="PPS503" s="1"/>
      <c r="PPT503" s="1"/>
      <c r="PPU503" s="1"/>
      <c r="PPV503" s="1"/>
      <c r="PPW503" s="1"/>
      <c r="PPX503" s="1"/>
      <c r="PPY503" s="1"/>
      <c r="PPZ503" s="1"/>
      <c r="PQA503" s="1"/>
      <c r="PQB503" s="1"/>
      <c r="PQC503" s="1"/>
      <c r="PQD503" s="1"/>
      <c r="PQE503" s="1"/>
      <c r="PQF503" s="1"/>
      <c r="PQG503" s="1"/>
      <c r="PQH503" s="1"/>
      <c r="PQI503" s="1"/>
      <c r="PQJ503" s="1"/>
      <c r="PQK503" s="1"/>
      <c r="PQL503" s="1"/>
      <c r="PQM503" s="1"/>
      <c r="PQN503" s="1"/>
      <c r="PQO503" s="1"/>
      <c r="PQP503" s="1"/>
      <c r="PQQ503" s="1"/>
      <c r="PQR503" s="1"/>
      <c r="PQS503" s="1"/>
      <c r="PQT503" s="1"/>
      <c r="PQU503" s="1"/>
      <c r="PQV503" s="1"/>
      <c r="PQW503" s="1"/>
      <c r="PQX503" s="1"/>
      <c r="PQY503" s="1"/>
      <c r="PQZ503" s="1"/>
      <c r="PRA503" s="1"/>
      <c r="PRB503" s="1"/>
      <c r="PRC503" s="1"/>
      <c r="PRD503" s="1"/>
      <c r="PRE503" s="1"/>
      <c r="PRF503" s="1"/>
      <c r="PRG503" s="1"/>
      <c r="PRH503" s="1"/>
      <c r="PRI503" s="1"/>
      <c r="PRJ503" s="1"/>
      <c r="PRK503" s="1"/>
      <c r="PRL503" s="1"/>
      <c r="PRM503" s="1"/>
      <c r="PRN503" s="1"/>
      <c r="PRO503" s="1"/>
      <c r="PRP503" s="1"/>
      <c r="PRQ503" s="1"/>
      <c r="PRR503" s="1"/>
      <c r="PRS503" s="1"/>
      <c r="PRT503" s="1"/>
      <c r="PRU503" s="1"/>
      <c r="PRV503" s="1"/>
      <c r="PRW503" s="1"/>
      <c r="PRX503" s="1"/>
      <c r="PRY503" s="1"/>
      <c r="PRZ503" s="1"/>
      <c r="PSA503" s="1"/>
      <c r="PSB503" s="1"/>
      <c r="PSC503" s="1"/>
      <c r="PSD503" s="1"/>
      <c r="PSE503" s="1"/>
      <c r="PSF503" s="1"/>
      <c r="PSG503" s="1"/>
      <c r="PSH503" s="1"/>
      <c r="PSI503" s="1"/>
      <c r="PSJ503" s="1"/>
      <c r="PSK503" s="1"/>
      <c r="PSL503" s="1"/>
      <c r="PSM503" s="1"/>
      <c r="PSN503" s="1"/>
      <c r="PSO503" s="1"/>
      <c r="PSP503" s="1"/>
      <c r="PSQ503" s="1"/>
      <c r="PSR503" s="1"/>
      <c r="PSS503" s="1"/>
      <c r="PST503" s="1"/>
      <c r="PSU503" s="1"/>
      <c r="PSV503" s="1"/>
      <c r="PSW503" s="1"/>
      <c r="PSX503" s="1"/>
      <c r="PSY503" s="1"/>
      <c r="PSZ503" s="1"/>
      <c r="PTA503" s="1"/>
      <c r="PTB503" s="1"/>
      <c r="PTC503" s="1"/>
      <c r="PTD503" s="1"/>
      <c r="PTE503" s="1"/>
      <c r="PTF503" s="1"/>
      <c r="PTG503" s="1"/>
      <c r="PTH503" s="1"/>
      <c r="PTI503" s="1"/>
      <c r="PTJ503" s="1"/>
      <c r="PTK503" s="1"/>
      <c r="PTL503" s="1"/>
      <c r="PTM503" s="1"/>
      <c r="PTN503" s="1"/>
      <c r="PTO503" s="1"/>
      <c r="PTP503" s="1"/>
      <c r="PTQ503" s="1"/>
      <c r="PTR503" s="1"/>
      <c r="PTS503" s="1"/>
      <c r="PTT503" s="1"/>
      <c r="PTU503" s="1"/>
      <c r="PTV503" s="1"/>
      <c r="PTW503" s="1"/>
      <c r="PTX503" s="1"/>
      <c r="PTY503" s="1"/>
      <c r="PTZ503" s="1"/>
      <c r="PUA503" s="1"/>
      <c r="PUB503" s="1"/>
      <c r="PUC503" s="1"/>
      <c r="PUD503" s="1"/>
      <c r="PUE503" s="1"/>
      <c r="PUF503" s="1"/>
      <c r="PUG503" s="1"/>
      <c r="PUH503" s="1"/>
      <c r="PUI503" s="1"/>
      <c r="PUJ503" s="1"/>
      <c r="PUK503" s="1"/>
      <c r="PUL503" s="1"/>
      <c r="PUM503" s="1"/>
      <c r="PUN503" s="1"/>
      <c r="PUO503" s="1"/>
      <c r="PUP503" s="1"/>
      <c r="PUQ503" s="1"/>
      <c r="PUR503" s="1"/>
      <c r="PUS503" s="1"/>
      <c r="PUT503" s="1"/>
      <c r="PUU503" s="1"/>
      <c r="PUV503" s="1"/>
      <c r="PUW503" s="1"/>
      <c r="PUX503" s="1"/>
      <c r="PUY503" s="1"/>
      <c r="PUZ503" s="1"/>
      <c r="PVA503" s="1"/>
      <c r="PVB503" s="1"/>
      <c r="PVC503" s="1"/>
      <c r="PVD503" s="1"/>
      <c r="PVE503" s="1"/>
      <c r="PVF503" s="1"/>
      <c r="PVG503" s="1"/>
      <c r="PVH503" s="1"/>
      <c r="PVI503" s="1"/>
      <c r="PVJ503" s="1"/>
      <c r="PVK503" s="1"/>
      <c r="PVL503" s="1"/>
      <c r="PVM503" s="1"/>
      <c r="PVN503" s="1"/>
      <c r="PVO503" s="1"/>
      <c r="PVP503" s="1"/>
      <c r="PVQ503" s="1"/>
      <c r="PVR503" s="1"/>
      <c r="PVS503" s="1"/>
      <c r="PVT503" s="1"/>
      <c r="PVU503" s="1"/>
      <c r="PVV503" s="1"/>
      <c r="PVW503" s="1"/>
      <c r="PVX503" s="1"/>
      <c r="PVY503" s="1"/>
      <c r="PVZ503" s="1"/>
      <c r="PWA503" s="1"/>
      <c r="PWB503" s="1"/>
      <c r="PWC503" s="1"/>
      <c r="PWD503" s="1"/>
      <c r="PWE503" s="1"/>
      <c r="PWF503" s="1"/>
      <c r="PWG503" s="1"/>
      <c r="PWH503" s="1"/>
      <c r="PWI503" s="1"/>
      <c r="PWJ503" s="1"/>
      <c r="PWK503" s="1"/>
      <c r="PWL503" s="1"/>
      <c r="PWM503" s="1"/>
      <c r="PWN503" s="1"/>
      <c r="PWO503" s="1"/>
      <c r="PWP503" s="1"/>
      <c r="PWQ503" s="1"/>
      <c r="PWR503" s="1"/>
      <c r="PWS503" s="1"/>
      <c r="PWT503" s="1"/>
      <c r="PWU503" s="1"/>
      <c r="PWV503" s="1"/>
      <c r="PWW503" s="1"/>
      <c r="PWX503" s="1"/>
      <c r="PWY503" s="1"/>
      <c r="PWZ503" s="1"/>
      <c r="PXA503" s="1"/>
      <c r="PXB503" s="1"/>
      <c r="PXC503" s="1"/>
      <c r="PXD503" s="1"/>
      <c r="PXE503" s="1"/>
      <c r="PXF503" s="1"/>
      <c r="PXG503" s="1"/>
      <c r="PXH503" s="1"/>
      <c r="PXI503" s="1"/>
      <c r="PXJ503" s="1"/>
      <c r="PXK503" s="1"/>
      <c r="PXL503" s="1"/>
      <c r="PXM503" s="1"/>
      <c r="PXN503" s="1"/>
      <c r="PXO503" s="1"/>
      <c r="PXP503" s="1"/>
      <c r="PXQ503" s="1"/>
      <c r="PXR503" s="1"/>
      <c r="PXS503" s="1"/>
      <c r="PXT503" s="1"/>
      <c r="PXU503" s="1"/>
      <c r="PXV503" s="1"/>
      <c r="PXW503" s="1"/>
      <c r="PXX503" s="1"/>
      <c r="PXY503" s="1"/>
      <c r="PXZ503" s="1"/>
      <c r="PYA503" s="1"/>
      <c r="PYB503" s="1"/>
      <c r="PYC503" s="1"/>
      <c r="PYD503" s="1"/>
      <c r="PYE503" s="1"/>
      <c r="PYF503" s="1"/>
      <c r="PYG503" s="1"/>
      <c r="PYH503" s="1"/>
      <c r="PYI503" s="1"/>
      <c r="PYJ503" s="1"/>
      <c r="PYK503" s="1"/>
      <c r="PYL503" s="1"/>
      <c r="PYM503" s="1"/>
      <c r="PYN503" s="1"/>
      <c r="PYO503" s="1"/>
      <c r="PYP503" s="1"/>
      <c r="PYQ503" s="1"/>
      <c r="PYR503" s="1"/>
      <c r="PYS503" s="1"/>
      <c r="PYT503" s="1"/>
      <c r="PYU503" s="1"/>
      <c r="PYV503" s="1"/>
      <c r="PYW503" s="1"/>
      <c r="PYX503" s="1"/>
      <c r="PYY503" s="1"/>
      <c r="PYZ503" s="1"/>
      <c r="PZA503" s="1"/>
      <c r="PZB503" s="1"/>
      <c r="PZC503" s="1"/>
      <c r="PZD503" s="1"/>
      <c r="PZE503" s="1"/>
      <c r="PZF503" s="1"/>
      <c r="PZG503" s="1"/>
      <c r="PZH503" s="1"/>
      <c r="PZI503" s="1"/>
      <c r="PZJ503" s="1"/>
      <c r="PZK503" s="1"/>
      <c r="PZL503" s="1"/>
      <c r="PZM503" s="1"/>
      <c r="PZN503" s="1"/>
      <c r="PZO503" s="1"/>
      <c r="PZP503" s="1"/>
      <c r="PZQ503" s="1"/>
      <c r="PZR503" s="1"/>
      <c r="PZS503" s="1"/>
      <c r="PZT503" s="1"/>
      <c r="PZU503" s="1"/>
      <c r="PZV503" s="1"/>
      <c r="PZW503" s="1"/>
      <c r="PZX503" s="1"/>
      <c r="PZY503" s="1"/>
      <c r="PZZ503" s="1"/>
      <c r="QAA503" s="1"/>
      <c r="QAB503" s="1"/>
      <c r="QAC503" s="1"/>
      <c r="QAD503" s="1"/>
      <c r="QAE503" s="1"/>
      <c r="QAF503" s="1"/>
      <c r="QAG503" s="1"/>
      <c r="QAH503" s="1"/>
      <c r="QAI503" s="1"/>
      <c r="QAJ503" s="1"/>
      <c r="QAK503" s="1"/>
      <c r="QAL503" s="1"/>
      <c r="QAM503" s="1"/>
      <c r="QAN503" s="1"/>
      <c r="QAO503" s="1"/>
      <c r="QAP503" s="1"/>
      <c r="QAQ503" s="1"/>
      <c r="QAR503" s="1"/>
      <c r="QAS503" s="1"/>
      <c r="QAT503" s="1"/>
      <c r="QAU503" s="1"/>
      <c r="QAV503" s="1"/>
      <c r="QAW503" s="1"/>
      <c r="QAX503" s="1"/>
      <c r="QAY503" s="1"/>
      <c r="QAZ503" s="1"/>
      <c r="QBA503" s="1"/>
      <c r="QBB503" s="1"/>
      <c r="QBC503" s="1"/>
      <c r="QBD503" s="1"/>
      <c r="QBE503" s="1"/>
      <c r="QBF503" s="1"/>
      <c r="QBG503" s="1"/>
      <c r="QBH503" s="1"/>
      <c r="QBI503" s="1"/>
      <c r="QBJ503" s="1"/>
      <c r="QBK503" s="1"/>
      <c r="QBL503" s="1"/>
      <c r="QBM503" s="1"/>
      <c r="QBN503" s="1"/>
      <c r="QBO503" s="1"/>
      <c r="QBP503" s="1"/>
      <c r="QBQ503" s="1"/>
      <c r="QBR503" s="1"/>
      <c r="QBS503" s="1"/>
      <c r="QBT503" s="1"/>
      <c r="QBU503" s="1"/>
      <c r="QBV503" s="1"/>
      <c r="QBW503" s="1"/>
      <c r="QBX503" s="1"/>
      <c r="QBY503" s="1"/>
      <c r="QBZ503" s="1"/>
      <c r="QCA503" s="1"/>
      <c r="QCB503" s="1"/>
      <c r="QCC503" s="1"/>
      <c r="QCD503" s="1"/>
      <c r="QCE503" s="1"/>
      <c r="QCF503" s="1"/>
      <c r="QCG503" s="1"/>
      <c r="QCH503" s="1"/>
      <c r="QCI503" s="1"/>
      <c r="QCJ503" s="1"/>
      <c r="QCK503" s="1"/>
      <c r="QCL503" s="1"/>
      <c r="QCM503" s="1"/>
      <c r="QCN503" s="1"/>
      <c r="QCO503" s="1"/>
      <c r="QCP503" s="1"/>
      <c r="QCQ503" s="1"/>
      <c r="QCR503" s="1"/>
      <c r="QCS503" s="1"/>
      <c r="QCT503" s="1"/>
      <c r="QCU503" s="1"/>
      <c r="QCV503" s="1"/>
      <c r="QCW503" s="1"/>
      <c r="QCX503" s="1"/>
      <c r="QCY503" s="1"/>
      <c r="QCZ503" s="1"/>
      <c r="QDA503" s="1"/>
      <c r="QDB503" s="1"/>
      <c r="QDC503" s="1"/>
      <c r="QDD503" s="1"/>
      <c r="QDE503" s="1"/>
      <c r="QDF503" s="1"/>
      <c r="QDG503" s="1"/>
      <c r="QDH503" s="1"/>
      <c r="QDI503" s="1"/>
      <c r="QDJ503" s="1"/>
      <c r="QDK503" s="1"/>
      <c r="QDL503" s="1"/>
      <c r="QDM503" s="1"/>
      <c r="QDN503" s="1"/>
      <c r="QDO503" s="1"/>
      <c r="QDP503" s="1"/>
      <c r="QDQ503" s="1"/>
      <c r="QDR503" s="1"/>
      <c r="QDS503" s="1"/>
      <c r="QDT503" s="1"/>
      <c r="QDU503" s="1"/>
      <c r="QDV503" s="1"/>
      <c r="QDW503" s="1"/>
      <c r="QDX503" s="1"/>
      <c r="QDY503" s="1"/>
      <c r="QDZ503" s="1"/>
      <c r="QEA503" s="1"/>
      <c r="QEB503" s="1"/>
      <c r="QEC503" s="1"/>
      <c r="QED503" s="1"/>
      <c r="QEE503" s="1"/>
      <c r="QEF503" s="1"/>
      <c r="QEG503" s="1"/>
      <c r="QEH503" s="1"/>
      <c r="QEI503" s="1"/>
      <c r="QEJ503" s="1"/>
      <c r="QEK503" s="1"/>
      <c r="QEL503" s="1"/>
      <c r="QEM503" s="1"/>
      <c r="QEN503" s="1"/>
      <c r="QEO503" s="1"/>
      <c r="QEP503" s="1"/>
      <c r="QEQ503" s="1"/>
      <c r="QER503" s="1"/>
      <c r="QES503" s="1"/>
      <c r="QET503" s="1"/>
      <c r="QEU503" s="1"/>
      <c r="QEV503" s="1"/>
      <c r="QEW503" s="1"/>
      <c r="QEX503" s="1"/>
      <c r="QEY503" s="1"/>
      <c r="QEZ503" s="1"/>
      <c r="QFA503" s="1"/>
      <c r="QFB503" s="1"/>
      <c r="QFC503" s="1"/>
      <c r="QFD503" s="1"/>
      <c r="QFE503" s="1"/>
      <c r="QFF503" s="1"/>
      <c r="QFG503" s="1"/>
      <c r="QFH503" s="1"/>
      <c r="QFI503" s="1"/>
      <c r="QFJ503" s="1"/>
      <c r="QFK503" s="1"/>
      <c r="QFL503" s="1"/>
      <c r="QFM503" s="1"/>
      <c r="QFN503" s="1"/>
      <c r="QFO503" s="1"/>
      <c r="QFP503" s="1"/>
      <c r="QFQ503" s="1"/>
      <c r="QFR503" s="1"/>
      <c r="QFS503" s="1"/>
      <c r="QFT503" s="1"/>
      <c r="QFU503" s="1"/>
      <c r="QFV503" s="1"/>
      <c r="QFW503" s="1"/>
      <c r="QFX503" s="1"/>
      <c r="QFY503" s="1"/>
      <c r="QFZ503" s="1"/>
      <c r="QGA503" s="1"/>
      <c r="QGB503" s="1"/>
      <c r="QGC503" s="1"/>
      <c r="QGD503" s="1"/>
      <c r="QGE503" s="1"/>
      <c r="QGF503" s="1"/>
      <c r="QGG503" s="1"/>
      <c r="QGH503" s="1"/>
      <c r="QGI503" s="1"/>
      <c r="QGJ503" s="1"/>
      <c r="QGK503" s="1"/>
      <c r="QGL503" s="1"/>
      <c r="QGM503" s="1"/>
      <c r="QGN503" s="1"/>
      <c r="QGO503" s="1"/>
      <c r="QGP503" s="1"/>
      <c r="QGQ503" s="1"/>
      <c r="QGR503" s="1"/>
      <c r="QGS503" s="1"/>
      <c r="QGT503" s="1"/>
      <c r="QGU503" s="1"/>
      <c r="QGV503" s="1"/>
      <c r="QGW503" s="1"/>
      <c r="QGX503" s="1"/>
      <c r="QGY503" s="1"/>
      <c r="QGZ503" s="1"/>
      <c r="QHA503" s="1"/>
      <c r="QHB503" s="1"/>
      <c r="QHC503" s="1"/>
      <c r="QHD503" s="1"/>
      <c r="QHE503" s="1"/>
      <c r="QHF503" s="1"/>
      <c r="QHG503" s="1"/>
      <c r="QHH503" s="1"/>
      <c r="QHI503" s="1"/>
      <c r="QHJ503" s="1"/>
      <c r="QHK503" s="1"/>
      <c r="QHL503" s="1"/>
      <c r="QHM503" s="1"/>
      <c r="QHN503" s="1"/>
      <c r="QHO503" s="1"/>
      <c r="QHP503" s="1"/>
      <c r="QHQ503" s="1"/>
      <c r="QHR503" s="1"/>
      <c r="QHS503" s="1"/>
      <c r="QHT503" s="1"/>
      <c r="QHU503" s="1"/>
      <c r="QHV503" s="1"/>
      <c r="QHW503" s="1"/>
      <c r="QHX503" s="1"/>
      <c r="QHY503" s="1"/>
      <c r="QHZ503" s="1"/>
      <c r="QIA503" s="1"/>
      <c r="QIB503" s="1"/>
      <c r="QIC503" s="1"/>
      <c r="QID503" s="1"/>
      <c r="QIE503" s="1"/>
      <c r="QIF503" s="1"/>
      <c r="QIG503" s="1"/>
      <c r="QIH503" s="1"/>
      <c r="QII503" s="1"/>
      <c r="QIJ503" s="1"/>
      <c r="QIK503" s="1"/>
      <c r="QIL503" s="1"/>
      <c r="QIM503" s="1"/>
      <c r="QIN503" s="1"/>
      <c r="QIO503" s="1"/>
      <c r="QIP503" s="1"/>
      <c r="QIQ503" s="1"/>
      <c r="QIR503" s="1"/>
      <c r="QIS503" s="1"/>
      <c r="QIT503" s="1"/>
      <c r="QIU503" s="1"/>
      <c r="QIV503" s="1"/>
      <c r="QIW503" s="1"/>
      <c r="QIX503" s="1"/>
      <c r="QIY503" s="1"/>
      <c r="QIZ503" s="1"/>
      <c r="QJA503" s="1"/>
      <c r="QJB503" s="1"/>
      <c r="QJC503" s="1"/>
      <c r="QJD503" s="1"/>
      <c r="QJE503" s="1"/>
      <c r="QJF503" s="1"/>
      <c r="QJG503" s="1"/>
      <c r="QJH503" s="1"/>
      <c r="QJI503" s="1"/>
      <c r="QJJ503" s="1"/>
      <c r="QJK503" s="1"/>
      <c r="QJL503" s="1"/>
      <c r="QJM503" s="1"/>
      <c r="QJN503" s="1"/>
      <c r="QJO503" s="1"/>
      <c r="QJP503" s="1"/>
      <c r="QJQ503" s="1"/>
      <c r="QJR503" s="1"/>
      <c r="QJS503" s="1"/>
      <c r="QJT503" s="1"/>
      <c r="QJU503" s="1"/>
      <c r="QJV503" s="1"/>
      <c r="QJW503" s="1"/>
      <c r="QJX503" s="1"/>
      <c r="QJY503" s="1"/>
      <c r="QJZ503" s="1"/>
      <c r="QKA503" s="1"/>
      <c r="QKB503" s="1"/>
      <c r="QKC503" s="1"/>
      <c r="QKD503" s="1"/>
      <c r="QKE503" s="1"/>
      <c r="QKF503" s="1"/>
      <c r="QKG503" s="1"/>
      <c r="QKH503" s="1"/>
      <c r="QKI503" s="1"/>
      <c r="QKJ503" s="1"/>
      <c r="QKK503" s="1"/>
      <c r="QKL503" s="1"/>
      <c r="QKM503" s="1"/>
      <c r="QKN503" s="1"/>
      <c r="QKO503" s="1"/>
      <c r="QKP503" s="1"/>
      <c r="QKQ503" s="1"/>
      <c r="QKR503" s="1"/>
      <c r="QKS503" s="1"/>
      <c r="QKT503" s="1"/>
      <c r="QKU503" s="1"/>
      <c r="QKV503" s="1"/>
      <c r="QKW503" s="1"/>
      <c r="QKX503" s="1"/>
      <c r="QKY503" s="1"/>
      <c r="QKZ503" s="1"/>
      <c r="QLA503" s="1"/>
      <c r="QLB503" s="1"/>
      <c r="QLC503" s="1"/>
      <c r="QLD503" s="1"/>
      <c r="QLE503" s="1"/>
      <c r="QLF503" s="1"/>
      <c r="QLG503" s="1"/>
      <c r="QLH503" s="1"/>
      <c r="QLI503" s="1"/>
      <c r="QLJ503" s="1"/>
      <c r="QLK503" s="1"/>
      <c r="QLL503" s="1"/>
      <c r="QLM503" s="1"/>
      <c r="QLN503" s="1"/>
      <c r="QLO503" s="1"/>
      <c r="QLP503" s="1"/>
      <c r="QLQ503" s="1"/>
      <c r="QLR503" s="1"/>
      <c r="QLS503" s="1"/>
      <c r="QLT503" s="1"/>
      <c r="QLU503" s="1"/>
      <c r="QLV503" s="1"/>
      <c r="QLW503" s="1"/>
      <c r="QLX503" s="1"/>
      <c r="QLY503" s="1"/>
      <c r="QLZ503" s="1"/>
      <c r="QMA503" s="1"/>
      <c r="QMB503" s="1"/>
      <c r="QMC503" s="1"/>
      <c r="QMD503" s="1"/>
      <c r="QME503" s="1"/>
      <c r="QMF503" s="1"/>
      <c r="QMG503" s="1"/>
      <c r="QMH503" s="1"/>
      <c r="QMI503" s="1"/>
      <c r="QMJ503" s="1"/>
      <c r="QMK503" s="1"/>
      <c r="QML503" s="1"/>
      <c r="QMM503" s="1"/>
      <c r="QMN503" s="1"/>
      <c r="QMO503" s="1"/>
      <c r="QMP503" s="1"/>
      <c r="QMQ503" s="1"/>
      <c r="QMR503" s="1"/>
      <c r="QMS503" s="1"/>
      <c r="QMT503" s="1"/>
      <c r="QMU503" s="1"/>
      <c r="QMV503" s="1"/>
      <c r="QMW503" s="1"/>
      <c r="QMX503" s="1"/>
      <c r="QMY503" s="1"/>
      <c r="QMZ503" s="1"/>
      <c r="QNA503" s="1"/>
      <c r="QNB503" s="1"/>
      <c r="QNC503" s="1"/>
      <c r="QND503" s="1"/>
      <c r="QNE503" s="1"/>
      <c r="QNF503" s="1"/>
      <c r="QNG503" s="1"/>
      <c r="QNH503" s="1"/>
      <c r="QNI503" s="1"/>
      <c r="QNJ503" s="1"/>
      <c r="QNK503" s="1"/>
      <c r="QNL503" s="1"/>
      <c r="QNM503" s="1"/>
      <c r="QNN503" s="1"/>
      <c r="QNO503" s="1"/>
      <c r="QNP503" s="1"/>
      <c r="QNQ503" s="1"/>
      <c r="QNR503" s="1"/>
      <c r="QNS503" s="1"/>
      <c r="QNT503" s="1"/>
      <c r="QNU503" s="1"/>
      <c r="QNV503" s="1"/>
      <c r="QNW503" s="1"/>
      <c r="QNX503" s="1"/>
      <c r="QNY503" s="1"/>
      <c r="QNZ503" s="1"/>
      <c r="QOA503" s="1"/>
      <c r="QOB503" s="1"/>
      <c r="QOC503" s="1"/>
      <c r="QOD503" s="1"/>
      <c r="QOE503" s="1"/>
      <c r="QOF503" s="1"/>
      <c r="QOG503" s="1"/>
      <c r="QOH503" s="1"/>
      <c r="QOI503" s="1"/>
      <c r="QOJ503" s="1"/>
      <c r="QOK503" s="1"/>
      <c r="QOL503" s="1"/>
      <c r="QOM503" s="1"/>
      <c r="QON503" s="1"/>
      <c r="QOO503" s="1"/>
      <c r="QOP503" s="1"/>
      <c r="QOQ503" s="1"/>
      <c r="QOR503" s="1"/>
      <c r="QOS503" s="1"/>
      <c r="QOT503" s="1"/>
      <c r="QOU503" s="1"/>
      <c r="QOV503" s="1"/>
      <c r="QOW503" s="1"/>
      <c r="QOX503" s="1"/>
      <c r="QOY503" s="1"/>
      <c r="QOZ503" s="1"/>
      <c r="QPA503" s="1"/>
      <c r="QPB503" s="1"/>
      <c r="QPC503" s="1"/>
      <c r="QPD503" s="1"/>
      <c r="QPE503" s="1"/>
      <c r="QPF503" s="1"/>
      <c r="QPG503" s="1"/>
      <c r="QPH503" s="1"/>
      <c r="QPI503" s="1"/>
      <c r="QPJ503" s="1"/>
      <c r="QPK503" s="1"/>
      <c r="QPL503" s="1"/>
      <c r="QPM503" s="1"/>
      <c r="QPN503" s="1"/>
      <c r="QPO503" s="1"/>
      <c r="QPP503" s="1"/>
      <c r="QPQ503" s="1"/>
      <c r="QPR503" s="1"/>
      <c r="QPS503" s="1"/>
      <c r="QPT503" s="1"/>
      <c r="QPU503" s="1"/>
      <c r="QPV503" s="1"/>
      <c r="QPW503" s="1"/>
      <c r="QPX503" s="1"/>
      <c r="QPY503" s="1"/>
      <c r="QPZ503" s="1"/>
      <c r="QQA503" s="1"/>
      <c r="QQB503" s="1"/>
      <c r="QQC503" s="1"/>
      <c r="QQD503" s="1"/>
      <c r="QQE503" s="1"/>
      <c r="QQF503" s="1"/>
      <c r="QQG503" s="1"/>
      <c r="QQH503" s="1"/>
      <c r="QQI503" s="1"/>
      <c r="QQJ503" s="1"/>
      <c r="QQK503" s="1"/>
      <c r="QQL503" s="1"/>
      <c r="QQM503" s="1"/>
      <c r="QQN503" s="1"/>
      <c r="QQO503" s="1"/>
      <c r="QQP503" s="1"/>
      <c r="QQQ503" s="1"/>
      <c r="QQR503" s="1"/>
      <c r="QQS503" s="1"/>
      <c r="QQT503" s="1"/>
      <c r="QQU503" s="1"/>
      <c r="QQV503" s="1"/>
      <c r="QQW503" s="1"/>
      <c r="QQX503" s="1"/>
      <c r="QQY503" s="1"/>
      <c r="QQZ503" s="1"/>
      <c r="QRA503" s="1"/>
      <c r="QRB503" s="1"/>
      <c r="QRC503" s="1"/>
      <c r="QRD503" s="1"/>
      <c r="QRE503" s="1"/>
      <c r="QRF503" s="1"/>
      <c r="QRG503" s="1"/>
      <c r="QRH503" s="1"/>
      <c r="QRI503" s="1"/>
      <c r="QRJ503" s="1"/>
      <c r="QRK503" s="1"/>
      <c r="QRL503" s="1"/>
      <c r="QRM503" s="1"/>
      <c r="QRN503" s="1"/>
      <c r="QRO503" s="1"/>
      <c r="QRP503" s="1"/>
      <c r="QRQ503" s="1"/>
      <c r="QRR503" s="1"/>
      <c r="QRS503" s="1"/>
      <c r="QRT503" s="1"/>
      <c r="QRU503" s="1"/>
      <c r="QRV503" s="1"/>
      <c r="QRW503" s="1"/>
      <c r="QRX503" s="1"/>
      <c r="QRY503" s="1"/>
      <c r="QRZ503" s="1"/>
      <c r="QSA503" s="1"/>
      <c r="QSB503" s="1"/>
      <c r="QSC503" s="1"/>
      <c r="QSD503" s="1"/>
      <c r="QSE503" s="1"/>
      <c r="QSF503" s="1"/>
      <c r="QSG503" s="1"/>
      <c r="QSH503" s="1"/>
      <c r="QSI503" s="1"/>
      <c r="QSJ503" s="1"/>
      <c r="QSK503" s="1"/>
      <c r="QSL503" s="1"/>
      <c r="QSM503" s="1"/>
      <c r="QSN503" s="1"/>
      <c r="QSO503" s="1"/>
      <c r="QSP503" s="1"/>
      <c r="QSQ503" s="1"/>
      <c r="QSR503" s="1"/>
      <c r="QSS503" s="1"/>
      <c r="QST503" s="1"/>
      <c r="QSU503" s="1"/>
      <c r="QSV503" s="1"/>
      <c r="QSW503" s="1"/>
      <c r="QSX503" s="1"/>
      <c r="QSY503" s="1"/>
      <c r="QSZ503" s="1"/>
      <c r="QTA503" s="1"/>
      <c r="QTB503" s="1"/>
      <c r="QTC503" s="1"/>
      <c r="QTD503" s="1"/>
      <c r="QTE503" s="1"/>
      <c r="QTF503" s="1"/>
      <c r="QTG503" s="1"/>
      <c r="QTH503" s="1"/>
      <c r="QTI503" s="1"/>
      <c r="QTJ503" s="1"/>
      <c r="QTK503" s="1"/>
      <c r="QTL503" s="1"/>
      <c r="QTM503" s="1"/>
      <c r="QTN503" s="1"/>
      <c r="QTO503" s="1"/>
      <c r="QTP503" s="1"/>
      <c r="QTQ503" s="1"/>
      <c r="QTR503" s="1"/>
      <c r="QTS503" s="1"/>
      <c r="QTT503" s="1"/>
      <c r="QTU503" s="1"/>
      <c r="QTV503" s="1"/>
      <c r="QTW503" s="1"/>
      <c r="QTX503" s="1"/>
      <c r="QTY503" s="1"/>
      <c r="QTZ503" s="1"/>
      <c r="QUA503" s="1"/>
      <c r="QUB503" s="1"/>
      <c r="QUC503" s="1"/>
      <c r="QUD503" s="1"/>
      <c r="QUE503" s="1"/>
      <c r="QUF503" s="1"/>
      <c r="QUG503" s="1"/>
      <c r="QUH503" s="1"/>
      <c r="QUI503" s="1"/>
      <c r="QUJ503" s="1"/>
      <c r="QUK503" s="1"/>
      <c r="QUL503" s="1"/>
      <c r="QUM503" s="1"/>
      <c r="QUN503" s="1"/>
      <c r="QUO503" s="1"/>
      <c r="QUP503" s="1"/>
      <c r="QUQ503" s="1"/>
      <c r="QUR503" s="1"/>
      <c r="QUS503" s="1"/>
      <c r="QUT503" s="1"/>
      <c r="QUU503" s="1"/>
      <c r="QUV503" s="1"/>
      <c r="QUW503" s="1"/>
      <c r="QUX503" s="1"/>
      <c r="QUY503" s="1"/>
      <c r="QUZ503" s="1"/>
      <c r="QVA503" s="1"/>
      <c r="QVB503" s="1"/>
      <c r="QVC503" s="1"/>
      <c r="QVD503" s="1"/>
      <c r="QVE503" s="1"/>
      <c r="QVF503" s="1"/>
      <c r="QVG503" s="1"/>
      <c r="QVH503" s="1"/>
      <c r="QVI503" s="1"/>
      <c r="QVJ503" s="1"/>
      <c r="QVK503" s="1"/>
      <c r="QVL503" s="1"/>
      <c r="QVM503" s="1"/>
      <c r="QVN503" s="1"/>
      <c r="QVO503" s="1"/>
      <c r="QVP503" s="1"/>
      <c r="QVQ503" s="1"/>
      <c r="QVR503" s="1"/>
      <c r="QVS503" s="1"/>
      <c r="QVT503" s="1"/>
      <c r="QVU503" s="1"/>
      <c r="QVV503" s="1"/>
      <c r="QVW503" s="1"/>
      <c r="QVX503" s="1"/>
      <c r="QVY503" s="1"/>
      <c r="QVZ503" s="1"/>
      <c r="QWA503" s="1"/>
      <c r="QWB503" s="1"/>
      <c r="QWC503" s="1"/>
      <c r="QWD503" s="1"/>
      <c r="QWE503" s="1"/>
      <c r="QWF503" s="1"/>
      <c r="QWG503" s="1"/>
      <c r="QWH503" s="1"/>
      <c r="QWI503" s="1"/>
      <c r="QWJ503" s="1"/>
      <c r="QWK503" s="1"/>
      <c r="QWL503" s="1"/>
      <c r="QWM503" s="1"/>
      <c r="QWN503" s="1"/>
      <c r="QWO503" s="1"/>
      <c r="QWP503" s="1"/>
      <c r="QWQ503" s="1"/>
      <c r="QWR503" s="1"/>
      <c r="QWS503" s="1"/>
      <c r="QWT503" s="1"/>
      <c r="QWU503" s="1"/>
      <c r="QWV503" s="1"/>
      <c r="QWW503" s="1"/>
      <c r="QWX503" s="1"/>
      <c r="QWY503" s="1"/>
      <c r="QWZ503" s="1"/>
      <c r="QXA503" s="1"/>
      <c r="QXB503" s="1"/>
      <c r="QXC503" s="1"/>
      <c r="QXD503" s="1"/>
      <c r="QXE503" s="1"/>
      <c r="QXF503" s="1"/>
      <c r="QXG503" s="1"/>
      <c r="QXH503" s="1"/>
      <c r="QXI503" s="1"/>
      <c r="QXJ503" s="1"/>
      <c r="QXK503" s="1"/>
      <c r="QXL503" s="1"/>
      <c r="QXM503" s="1"/>
      <c r="QXN503" s="1"/>
      <c r="QXO503" s="1"/>
      <c r="QXP503" s="1"/>
      <c r="QXQ503" s="1"/>
      <c r="QXR503" s="1"/>
      <c r="QXS503" s="1"/>
      <c r="QXT503" s="1"/>
      <c r="QXU503" s="1"/>
      <c r="QXV503" s="1"/>
      <c r="QXW503" s="1"/>
      <c r="QXX503" s="1"/>
      <c r="QXY503" s="1"/>
      <c r="QXZ503" s="1"/>
      <c r="QYA503" s="1"/>
      <c r="QYB503" s="1"/>
      <c r="QYC503" s="1"/>
      <c r="QYD503" s="1"/>
      <c r="QYE503" s="1"/>
      <c r="QYF503" s="1"/>
      <c r="QYG503" s="1"/>
      <c r="QYH503" s="1"/>
      <c r="QYI503" s="1"/>
      <c r="QYJ503" s="1"/>
      <c r="QYK503" s="1"/>
      <c r="QYL503" s="1"/>
      <c r="QYM503" s="1"/>
      <c r="QYN503" s="1"/>
      <c r="QYO503" s="1"/>
      <c r="QYP503" s="1"/>
      <c r="QYQ503" s="1"/>
      <c r="QYR503" s="1"/>
      <c r="QYS503" s="1"/>
      <c r="QYT503" s="1"/>
      <c r="QYU503" s="1"/>
      <c r="QYV503" s="1"/>
      <c r="QYW503" s="1"/>
      <c r="QYX503" s="1"/>
      <c r="QYY503" s="1"/>
      <c r="QYZ503" s="1"/>
      <c r="QZA503" s="1"/>
      <c r="QZB503" s="1"/>
      <c r="QZC503" s="1"/>
      <c r="QZD503" s="1"/>
      <c r="QZE503" s="1"/>
      <c r="QZF503" s="1"/>
      <c r="QZG503" s="1"/>
      <c r="QZH503" s="1"/>
      <c r="QZI503" s="1"/>
      <c r="QZJ503" s="1"/>
      <c r="QZK503" s="1"/>
      <c r="QZL503" s="1"/>
      <c r="QZM503" s="1"/>
      <c r="QZN503" s="1"/>
      <c r="QZO503" s="1"/>
      <c r="QZP503" s="1"/>
      <c r="QZQ503" s="1"/>
      <c r="QZR503" s="1"/>
      <c r="QZS503" s="1"/>
      <c r="QZT503" s="1"/>
      <c r="QZU503" s="1"/>
      <c r="QZV503" s="1"/>
      <c r="QZW503" s="1"/>
      <c r="QZX503" s="1"/>
      <c r="QZY503" s="1"/>
      <c r="QZZ503" s="1"/>
      <c r="RAA503" s="1"/>
      <c r="RAB503" s="1"/>
      <c r="RAC503" s="1"/>
      <c r="RAD503" s="1"/>
      <c r="RAE503" s="1"/>
      <c r="RAF503" s="1"/>
      <c r="RAG503" s="1"/>
      <c r="RAH503" s="1"/>
      <c r="RAI503" s="1"/>
      <c r="RAJ503" s="1"/>
      <c r="RAK503" s="1"/>
      <c r="RAL503" s="1"/>
      <c r="RAM503" s="1"/>
      <c r="RAN503" s="1"/>
      <c r="RAO503" s="1"/>
      <c r="RAP503" s="1"/>
      <c r="RAQ503" s="1"/>
      <c r="RAR503" s="1"/>
      <c r="RAS503" s="1"/>
      <c r="RAT503" s="1"/>
      <c r="RAU503" s="1"/>
      <c r="RAV503" s="1"/>
      <c r="RAW503" s="1"/>
      <c r="RAX503" s="1"/>
      <c r="RAY503" s="1"/>
      <c r="RAZ503" s="1"/>
      <c r="RBA503" s="1"/>
      <c r="RBB503" s="1"/>
      <c r="RBC503" s="1"/>
      <c r="RBD503" s="1"/>
      <c r="RBE503" s="1"/>
      <c r="RBF503" s="1"/>
      <c r="RBG503" s="1"/>
      <c r="RBH503" s="1"/>
      <c r="RBI503" s="1"/>
      <c r="RBJ503" s="1"/>
      <c r="RBK503" s="1"/>
      <c r="RBL503" s="1"/>
      <c r="RBM503" s="1"/>
      <c r="RBN503" s="1"/>
      <c r="RBO503" s="1"/>
      <c r="RBP503" s="1"/>
      <c r="RBQ503" s="1"/>
      <c r="RBR503" s="1"/>
      <c r="RBS503" s="1"/>
      <c r="RBT503" s="1"/>
      <c r="RBU503" s="1"/>
      <c r="RBV503" s="1"/>
      <c r="RBW503" s="1"/>
      <c r="RBX503" s="1"/>
      <c r="RBY503" s="1"/>
      <c r="RBZ503" s="1"/>
      <c r="RCA503" s="1"/>
      <c r="RCB503" s="1"/>
      <c r="RCC503" s="1"/>
      <c r="RCD503" s="1"/>
      <c r="RCE503" s="1"/>
      <c r="RCF503" s="1"/>
      <c r="RCG503" s="1"/>
      <c r="RCH503" s="1"/>
      <c r="RCI503" s="1"/>
      <c r="RCJ503" s="1"/>
      <c r="RCK503" s="1"/>
      <c r="RCL503" s="1"/>
      <c r="RCM503" s="1"/>
      <c r="RCN503" s="1"/>
      <c r="RCO503" s="1"/>
      <c r="RCP503" s="1"/>
      <c r="RCQ503" s="1"/>
      <c r="RCR503" s="1"/>
      <c r="RCS503" s="1"/>
      <c r="RCT503" s="1"/>
      <c r="RCU503" s="1"/>
      <c r="RCV503" s="1"/>
      <c r="RCW503" s="1"/>
      <c r="RCX503" s="1"/>
      <c r="RCY503" s="1"/>
      <c r="RCZ503" s="1"/>
      <c r="RDA503" s="1"/>
      <c r="RDB503" s="1"/>
      <c r="RDC503" s="1"/>
      <c r="RDD503" s="1"/>
      <c r="RDE503" s="1"/>
      <c r="RDF503" s="1"/>
      <c r="RDG503" s="1"/>
      <c r="RDH503" s="1"/>
      <c r="RDI503" s="1"/>
      <c r="RDJ503" s="1"/>
      <c r="RDK503" s="1"/>
      <c r="RDL503" s="1"/>
      <c r="RDM503" s="1"/>
      <c r="RDN503" s="1"/>
      <c r="RDO503" s="1"/>
      <c r="RDP503" s="1"/>
      <c r="RDQ503" s="1"/>
      <c r="RDR503" s="1"/>
      <c r="RDS503" s="1"/>
      <c r="RDT503" s="1"/>
      <c r="RDU503" s="1"/>
      <c r="RDV503" s="1"/>
      <c r="RDW503" s="1"/>
      <c r="RDX503" s="1"/>
      <c r="RDY503" s="1"/>
      <c r="RDZ503" s="1"/>
      <c r="REA503" s="1"/>
      <c r="REB503" s="1"/>
      <c r="REC503" s="1"/>
      <c r="RED503" s="1"/>
      <c r="REE503" s="1"/>
      <c r="REF503" s="1"/>
      <c r="REG503" s="1"/>
      <c r="REH503" s="1"/>
      <c r="REI503" s="1"/>
      <c r="REJ503" s="1"/>
      <c r="REK503" s="1"/>
      <c r="REL503" s="1"/>
      <c r="REM503" s="1"/>
      <c r="REN503" s="1"/>
      <c r="REO503" s="1"/>
      <c r="REP503" s="1"/>
      <c r="REQ503" s="1"/>
      <c r="RER503" s="1"/>
      <c r="RES503" s="1"/>
      <c r="RET503" s="1"/>
      <c r="REU503" s="1"/>
      <c r="REV503" s="1"/>
      <c r="REW503" s="1"/>
      <c r="REX503" s="1"/>
      <c r="REY503" s="1"/>
      <c r="REZ503" s="1"/>
      <c r="RFA503" s="1"/>
      <c r="RFB503" s="1"/>
      <c r="RFC503" s="1"/>
      <c r="RFD503" s="1"/>
      <c r="RFE503" s="1"/>
      <c r="RFF503" s="1"/>
      <c r="RFG503" s="1"/>
      <c r="RFH503" s="1"/>
      <c r="RFI503" s="1"/>
      <c r="RFJ503" s="1"/>
      <c r="RFK503" s="1"/>
      <c r="RFL503" s="1"/>
      <c r="RFM503" s="1"/>
      <c r="RFN503" s="1"/>
      <c r="RFO503" s="1"/>
      <c r="RFP503" s="1"/>
      <c r="RFQ503" s="1"/>
      <c r="RFR503" s="1"/>
      <c r="RFS503" s="1"/>
      <c r="RFT503" s="1"/>
      <c r="RFU503" s="1"/>
      <c r="RFV503" s="1"/>
      <c r="RFW503" s="1"/>
      <c r="RFX503" s="1"/>
      <c r="RFY503" s="1"/>
      <c r="RFZ503" s="1"/>
      <c r="RGA503" s="1"/>
      <c r="RGB503" s="1"/>
      <c r="RGC503" s="1"/>
      <c r="RGD503" s="1"/>
      <c r="RGE503" s="1"/>
      <c r="RGF503" s="1"/>
      <c r="RGG503" s="1"/>
      <c r="RGH503" s="1"/>
      <c r="RGI503" s="1"/>
      <c r="RGJ503" s="1"/>
      <c r="RGK503" s="1"/>
      <c r="RGL503" s="1"/>
      <c r="RGM503" s="1"/>
      <c r="RGN503" s="1"/>
      <c r="RGO503" s="1"/>
      <c r="RGP503" s="1"/>
      <c r="RGQ503" s="1"/>
      <c r="RGR503" s="1"/>
      <c r="RGS503" s="1"/>
      <c r="RGT503" s="1"/>
      <c r="RGU503" s="1"/>
      <c r="RGV503" s="1"/>
      <c r="RGW503" s="1"/>
      <c r="RGX503" s="1"/>
      <c r="RGY503" s="1"/>
      <c r="RGZ503" s="1"/>
      <c r="RHA503" s="1"/>
      <c r="RHB503" s="1"/>
      <c r="RHC503" s="1"/>
      <c r="RHD503" s="1"/>
      <c r="RHE503" s="1"/>
      <c r="RHF503" s="1"/>
      <c r="RHG503" s="1"/>
      <c r="RHH503" s="1"/>
      <c r="RHI503" s="1"/>
      <c r="RHJ503" s="1"/>
      <c r="RHK503" s="1"/>
      <c r="RHL503" s="1"/>
      <c r="RHM503" s="1"/>
      <c r="RHN503" s="1"/>
      <c r="RHO503" s="1"/>
      <c r="RHP503" s="1"/>
      <c r="RHQ503" s="1"/>
      <c r="RHR503" s="1"/>
      <c r="RHS503" s="1"/>
      <c r="RHT503" s="1"/>
      <c r="RHU503" s="1"/>
      <c r="RHV503" s="1"/>
      <c r="RHW503" s="1"/>
      <c r="RHX503" s="1"/>
      <c r="RHY503" s="1"/>
      <c r="RHZ503" s="1"/>
      <c r="RIA503" s="1"/>
      <c r="RIB503" s="1"/>
      <c r="RIC503" s="1"/>
      <c r="RID503" s="1"/>
      <c r="RIE503" s="1"/>
      <c r="RIF503" s="1"/>
      <c r="RIG503" s="1"/>
      <c r="RIH503" s="1"/>
      <c r="RII503" s="1"/>
      <c r="RIJ503" s="1"/>
      <c r="RIK503" s="1"/>
      <c r="RIL503" s="1"/>
      <c r="RIM503" s="1"/>
      <c r="RIN503" s="1"/>
      <c r="RIO503" s="1"/>
      <c r="RIP503" s="1"/>
      <c r="RIQ503" s="1"/>
      <c r="RIR503" s="1"/>
      <c r="RIS503" s="1"/>
      <c r="RIT503" s="1"/>
      <c r="RIU503" s="1"/>
      <c r="RIV503" s="1"/>
      <c r="RIW503" s="1"/>
      <c r="RIX503" s="1"/>
      <c r="RIY503" s="1"/>
      <c r="RIZ503" s="1"/>
      <c r="RJA503" s="1"/>
      <c r="RJB503" s="1"/>
      <c r="RJC503" s="1"/>
      <c r="RJD503" s="1"/>
      <c r="RJE503" s="1"/>
      <c r="RJF503" s="1"/>
      <c r="RJG503" s="1"/>
      <c r="RJH503" s="1"/>
      <c r="RJI503" s="1"/>
      <c r="RJJ503" s="1"/>
      <c r="RJK503" s="1"/>
      <c r="RJL503" s="1"/>
      <c r="RJM503" s="1"/>
      <c r="RJN503" s="1"/>
      <c r="RJO503" s="1"/>
      <c r="RJP503" s="1"/>
      <c r="RJQ503" s="1"/>
      <c r="RJR503" s="1"/>
      <c r="RJS503" s="1"/>
      <c r="RJT503" s="1"/>
      <c r="RJU503" s="1"/>
      <c r="RJV503" s="1"/>
      <c r="RJW503" s="1"/>
      <c r="RJX503" s="1"/>
      <c r="RJY503" s="1"/>
      <c r="RJZ503" s="1"/>
      <c r="RKA503" s="1"/>
      <c r="RKB503" s="1"/>
      <c r="RKC503" s="1"/>
      <c r="RKD503" s="1"/>
      <c r="RKE503" s="1"/>
      <c r="RKF503" s="1"/>
      <c r="RKG503" s="1"/>
      <c r="RKH503" s="1"/>
      <c r="RKI503" s="1"/>
      <c r="RKJ503" s="1"/>
      <c r="RKK503" s="1"/>
      <c r="RKL503" s="1"/>
      <c r="RKM503" s="1"/>
      <c r="RKN503" s="1"/>
      <c r="RKO503" s="1"/>
      <c r="RKP503" s="1"/>
      <c r="RKQ503" s="1"/>
      <c r="RKR503" s="1"/>
      <c r="RKS503" s="1"/>
      <c r="RKT503" s="1"/>
      <c r="RKU503" s="1"/>
      <c r="RKV503" s="1"/>
      <c r="RKW503" s="1"/>
      <c r="RKX503" s="1"/>
      <c r="RKY503" s="1"/>
      <c r="RKZ503" s="1"/>
      <c r="RLA503" s="1"/>
      <c r="RLB503" s="1"/>
      <c r="RLC503" s="1"/>
      <c r="RLD503" s="1"/>
      <c r="RLE503" s="1"/>
      <c r="RLF503" s="1"/>
      <c r="RLG503" s="1"/>
      <c r="RLH503" s="1"/>
      <c r="RLI503" s="1"/>
      <c r="RLJ503" s="1"/>
      <c r="RLK503" s="1"/>
      <c r="RLL503" s="1"/>
      <c r="RLM503" s="1"/>
      <c r="RLN503" s="1"/>
      <c r="RLO503" s="1"/>
      <c r="RLP503" s="1"/>
      <c r="RLQ503" s="1"/>
      <c r="RLR503" s="1"/>
      <c r="RLS503" s="1"/>
      <c r="RLT503" s="1"/>
      <c r="RLU503" s="1"/>
      <c r="RLV503" s="1"/>
      <c r="RLW503" s="1"/>
      <c r="RLX503" s="1"/>
      <c r="RLY503" s="1"/>
      <c r="RLZ503" s="1"/>
      <c r="RMA503" s="1"/>
      <c r="RMB503" s="1"/>
      <c r="RMC503" s="1"/>
      <c r="RMD503" s="1"/>
      <c r="RME503" s="1"/>
      <c r="RMF503" s="1"/>
      <c r="RMG503" s="1"/>
      <c r="RMH503" s="1"/>
      <c r="RMI503" s="1"/>
      <c r="RMJ503" s="1"/>
      <c r="RMK503" s="1"/>
      <c r="RML503" s="1"/>
      <c r="RMM503" s="1"/>
      <c r="RMN503" s="1"/>
      <c r="RMO503" s="1"/>
      <c r="RMP503" s="1"/>
      <c r="RMQ503" s="1"/>
      <c r="RMR503" s="1"/>
      <c r="RMS503" s="1"/>
      <c r="RMT503" s="1"/>
      <c r="RMU503" s="1"/>
      <c r="RMV503" s="1"/>
      <c r="RMW503" s="1"/>
      <c r="RMX503" s="1"/>
      <c r="RMY503" s="1"/>
      <c r="RMZ503" s="1"/>
      <c r="RNA503" s="1"/>
      <c r="RNB503" s="1"/>
      <c r="RNC503" s="1"/>
      <c r="RND503" s="1"/>
      <c r="RNE503" s="1"/>
      <c r="RNF503" s="1"/>
      <c r="RNG503" s="1"/>
      <c r="RNH503" s="1"/>
      <c r="RNI503" s="1"/>
      <c r="RNJ503" s="1"/>
      <c r="RNK503" s="1"/>
      <c r="RNL503" s="1"/>
      <c r="RNM503" s="1"/>
      <c r="RNN503" s="1"/>
      <c r="RNO503" s="1"/>
      <c r="RNP503" s="1"/>
      <c r="RNQ503" s="1"/>
      <c r="RNR503" s="1"/>
      <c r="RNS503" s="1"/>
      <c r="RNT503" s="1"/>
      <c r="RNU503" s="1"/>
      <c r="RNV503" s="1"/>
      <c r="RNW503" s="1"/>
      <c r="RNX503" s="1"/>
      <c r="RNY503" s="1"/>
      <c r="RNZ503" s="1"/>
      <c r="ROA503" s="1"/>
      <c r="ROB503" s="1"/>
      <c r="ROC503" s="1"/>
      <c r="ROD503" s="1"/>
      <c r="ROE503" s="1"/>
      <c r="ROF503" s="1"/>
      <c r="ROG503" s="1"/>
      <c r="ROH503" s="1"/>
      <c r="ROI503" s="1"/>
      <c r="ROJ503" s="1"/>
      <c r="ROK503" s="1"/>
      <c r="ROL503" s="1"/>
      <c r="ROM503" s="1"/>
      <c r="RON503" s="1"/>
      <c r="ROO503" s="1"/>
      <c r="ROP503" s="1"/>
      <c r="ROQ503" s="1"/>
      <c r="ROR503" s="1"/>
      <c r="ROS503" s="1"/>
      <c r="ROT503" s="1"/>
      <c r="ROU503" s="1"/>
      <c r="ROV503" s="1"/>
      <c r="ROW503" s="1"/>
      <c r="ROX503" s="1"/>
      <c r="ROY503" s="1"/>
      <c r="ROZ503" s="1"/>
      <c r="RPA503" s="1"/>
      <c r="RPB503" s="1"/>
      <c r="RPC503" s="1"/>
      <c r="RPD503" s="1"/>
      <c r="RPE503" s="1"/>
      <c r="RPF503" s="1"/>
      <c r="RPG503" s="1"/>
      <c r="RPH503" s="1"/>
      <c r="RPI503" s="1"/>
      <c r="RPJ503" s="1"/>
      <c r="RPK503" s="1"/>
      <c r="RPL503" s="1"/>
      <c r="RPM503" s="1"/>
      <c r="RPN503" s="1"/>
      <c r="RPO503" s="1"/>
      <c r="RPP503" s="1"/>
      <c r="RPQ503" s="1"/>
      <c r="RPR503" s="1"/>
      <c r="RPS503" s="1"/>
      <c r="RPT503" s="1"/>
      <c r="RPU503" s="1"/>
      <c r="RPV503" s="1"/>
      <c r="RPW503" s="1"/>
      <c r="RPX503" s="1"/>
      <c r="RPY503" s="1"/>
      <c r="RPZ503" s="1"/>
      <c r="RQA503" s="1"/>
      <c r="RQB503" s="1"/>
      <c r="RQC503" s="1"/>
      <c r="RQD503" s="1"/>
      <c r="RQE503" s="1"/>
      <c r="RQF503" s="1"/>
      <c r="RQG503" s="1"/>
      <c r="RQH503" s="1"/>
      <c r="RQI503" s="1"/>
      <c r="RQJ503" s="1"/>
      <c r="RQK503" s="1"/>
      <c r="RQL503" s="1"/>
      <c r="RQM503" s="1"/>
      <c r="RQN503" s="1"/>
      <c r="RQO503" s="1"/>
      <c r="RQP503" s="1"/>
      <c r="RQQ503" s="1"/>
      <c r="RQR503" s="1"/>
      <c r="RQS503" s="1"/>
      <c r="RQT503" s="1"/>
      <c r="RQU503" s="1"/>
      <c r="RQV503" s="1"/>
      <c r="RQW503" s="1"/>
      <c r="RQX503" s="1"/>
      <c r="RQY503" s="1"/>
      <c r="RQZ503" s="1"/>
      <c r="RRA503" s="1"/>
      <c r="RRB503" s="1"/>
      <c r="RRC503" s="1"/>
      <c r="RRD503" s="1"/>
      <c r="RRE503" s="1"/>
      <c r="RRF503" s="1"/>
      <c r="RRG503" s="1"/>
      <c r="RRH503" s="1"/>
      <c r="RRI503" s="1"/>
      <c r="RRJ503" s="1"/>
      <c r="RRK503" s="1"/>
      <c r="RRL503" s="1"/>
      <c r="RRM503" s="1"/>
      <c r="RRN503" s="1"/>
      <c r="RRO503" s="1"/>
      <c r="RRP503" s="1"/>
      <c r="RRQ503" s="1"/>
      <c r="RRR503" s="1"/>
      <c r="RRS503" s="1"/>
      <c r="RRT503" s="1"/>
      <c r="RRU503" s="1"/>
      <c r="RRV503" s="1"/>
      <c r="RRW503" s="1"/>
      <c r="RRX503" s="1"/>
      <c r="RRY503" s="1"/>
      <c r="RRZ503" s="1"/>
      <c r="RSA503" s="1"/>
      <c r="RSB503" s="1"/>
      <c r="RSC503" s="1"/>
      <c r="RSD503" s="1"/>
      <c r="RSE503" s="1"/>
      <c r="RSF503" s="1"/>
      <c r="RSG503" s="1"/>
      <c r="RSH503" s="1"/>
      <c r="RSI503" s="1"/>
      <c r="RSJ503" s="1"/>
      <c r="RSK503" s="1"/>
      <c r="RSL503" s="1"/>
      <c r="RSM503" s="1"/>
      <c r="RSN503" s="1"/>
      <c r="RSO503" s="1"/>
      <c r="RSP503" s="1"/>
      <c r="RSQ503" s="1"/>
      <c r="RSR503" s="1"/>
      <c r="RSS503" s="1"/>
      <c r="RST503" s="1"/>
      <c r="RSU503" s="1"/>
      <c r="RSV503" s="1"/>
      <c r="RSW503" s="1"/>
      <c r="RSX503" s="1"/>
      <c r="RSY503" s="1"/>
      <c r="RSZ503" s="1"/>
      <c r="RTA503" s="1"/>
      <c r="RTB503" s="1"/>
      <c r="RTC503" s="1"/>
      <c r="RTD503" s="1"/>
      <c r="RTE503" s="1"/>
      <c r="RTF503" s="1"/>
      <c r="RTG503" s="1"/>
      <c r="RTH503" s="1"/>
      <c r="RTI503" s="1"/>
      <c r="RTJ503" s="1"/>
      <c r="RTK503" s="1"/>
      <c r="RTL503" s="1"/>
      <c r="RTM503" s="1"/>
      <c r="RTN503" s="1"/>
      <c r="RTO503" s="1"/>
      <c r="RTP503" s="1"/>
      <c r="RTQ503" s="1"/>
      <c r="RTR503" s="1"/>
      <c r="RTS503" s="1"/>
      <c r="RTT503" s="1"/>
      <c r="RTU503" s="1"/>
      <c r="RTV503" s="1"/>
      <c r="RTW503" s="1"/>
      <c r="RTX503" s="1"/>
      <c r="RTY503" s="1"/>
      <c r="RTZ503" s="1"/>
      <c r="RUA503" s="1"/>
      <c r="RUB503" s="1"/>
      <c r="RUC503" s="1"/>
      <c r="RUD503" s="1"/>
      <c r="RUE503" s="1"/>
      <c r="RUF503" s="1"/>
      <c r="RUG503" s="1"/>
      <c r="RUH503" s="1"/>
      <c r="RUI503" s="1"/>
      <c r="RUJ503" s="1"/>
      <c r="RUK503" s="1"/>
      <c r="RUL503" s="1"/>
      <c r="RUM503" s="1"/>
      <c r="RUN503" s="1"/>
      <c r="RUO503" s="1"/>
      <c r="RUP503" s="1"/>
      <c r="RUQ503" s="1"/>
      <c r="RUR503" s="1"/>
      <c r="RUS503" s="1"/>
      <c r="RUT503" s="1"/>
      <c r="RUU503" s="1"/>
      <c r="RUV503" s="1"/>
      <c r="RUW503" s="1"/>
      <c r="RUX503" s="1"/>
      <c r="RUY503" s="1"/>
      <c r="RUZ503" s="1"/>
      <c r="RVA503" s="1"/>
      <c r="RVB503" s="1"/>
      <c r="RVC503" s="1"/>
      <c r="RVD503" s="1"/>
      <c r="RVE503" s="1"/>
      <c r="RVF503" s="1"/>
      <c r="RVG503" s="1"/>
      <c r="RVH503" s="1"/>
      <c r="RVI503" s="1"/>
      <c r="RVJ503" s="1"/>
      <c r="RVK503" s="1"/>
      <c r="RVL503" s="1"/>
      <c r="RVM503" s="1"/>
      <c r="RVN503" s="1"/>
      <c r="RVO503" s="1"/>
      <c r="RVP503" s="1"/>
      <c r="RVQ503" s="1"/>
      <c r="RVR503" s="1"/>
      <c r="RVS503" s="1"/>
      <c r="RVT503" s="1"/>
      <c r="RVU503" s="1"/>
      <c r="RVV503" s="1"/>
      <c r="RVW503" s="1"/>
      <c r="RVX503" s="1"/>
      <c r="RVY503" s="1"/>
      <c r="RVZ503" s="1"/>
      <c r="RWA503" s="1"/>
      <c r="RWB503" s="1"/>
      <c r="RWC503" s="1"/>
      <c r="RWD503" s="1"/>
      <c r="RWE503" s="1"/>
      <c r="RWF503" s="1"/>
      <c r="RWG503" s="1"/>
      <c r="RWH503" s="1"/>
      <c r="RWI503" s="1"/>
      <c r="RWJ503" s="1"/>
      <c r="RWK503" s="1"/>
      <c r="RWL503" s="1"/>
      <c r="RWM503" s="1"/>
      <c r="RWN503" s="1"/>
      <c r="RWO503" s="1"/>
      <c r="RWP503" s="1"/>
      <c r="RWQ503" s="1"/>
      <c r="RWR503" s="1"/>
      <c r="RWS503" s="1"/>
      <c r="RWT503" s="1"/>
      <c r="RWU503" s="1"/>
      <c r="RWV503" s="1"/>
      <c r="RWW503" s="1"/>
      <c r="RWX503" s="1"/>
      <c r="RWY503" s="1"/>
      <c r="RWZ503" s="1"/>
      <c r="RXA503" s="1"/>
      <c r="RXB503" s="1"/>
      <c r="RXC503" s="1"/>
      <c r="RXD503" s="1"/>
      <c r="RXE503" s="1"/>
      <c r="RXF503" s="1"/>
      <c r="RXG503" s="1"/>
      <c r="RXH503" s="1"/>
      <c r="RXI503" s="1"/>
      <c r="RXJ503" s="1"/>
      <c r="RXK503" s="1"/>
      <c r="RXL503" s="1"/>
      <c r="RXM503" s="1"/>
      <c r="RXN503" s="1"/>
      <c r="RXO503" s="1"/>
      <c r="RXP503" s="1"/>
      <c r="RXQ503" s="1"/>
      <c r="RXR503" s="1"/>
      <c r="RXS503" s="1"/>
      <c r="RXT503" s="1"/>
      <c r="RXU503" s="1"/>
      <c r="RXV503" s="1"/>
      <c r="RXW503" s="1"/>
      <c r="RXX503" s="1"/>
      <c r="RXY503" s="1"/>
      <c r="RXZ503" s="1"/>
      <c r="RYA503" s="1"/>
      <c r="RYB503" s="1"/>
      <c r="RYC503" s="1"/>
      <c r="RYD503" s="1"/>
      <c r="RYE503" s="1"/>
      <c r="RYF503" s="1"/>
      <c r="RYG503" s="1"/>
      <c r="RYH503" s="1"/>
      <c r="RYI503" s="1"/>
      <c r="RYJ503" s="1"/>
      <c r="RYK503" s="1"/>
      <c r="RYL503" s="1"/>
      <c r="RYM503" s="1"/>
      <c r="RYN503" s="1"/>
      <c r="RYO503" s="1"/>
      <c r="RYP503" s="1"/>
      <c r="RYQ503" s="1"/>
      <c r="RYR503" s="1"/>
      <c r="RYS503" s="1"/>
      <c r="RYT503" s="1"/>
      <c r="RYU503" s="1"/>
      <c r="RYV503" s="1"/>
      <c r="RYW503" s="1"/>
      <c r="RYX503" s="1"/>
      <c r="RYY503" s="1"/>
      <c r="RYZ503" s="1"/>
      <c r="RZA503" s="1"/>
      <c r="RZB503" s="1"/>
      <c r="RZC503" s="1"/>
      <c r="RZD503" s="1"/>
      <c r="RZE503" s="1"/>
      <c r="RZF503" s="1"/>
      <c r="RZG503" s="1"/>
      <c r="RZH503" s="1"/>
      <c r="RZI503" s="1"/>
      <c r="RZJ503" s="1"/>
      <c r="RZK503" s="1"/>
      <c r="RZL503" s="1"/>
      <c r="RZM503" s="1"/>
      <c r="RZN503" s="1"/>
      <c r="RZO503" s="1"/>
      <c r="RZP503" s="1"/>
      <c r="RZQ503" s="1"/>
      <c r="RZR503" s="1"/>
      <c r="RZS503" s="1"/>
      <c r="RZT503" s="1"/>
      <c r="RZU503" s="1"/>
      <c r="RZV503" s="1"/>
      <c r="RZW503" s="1"/>
      <c r="RZX503" s="1"/>
      <c r="RZY503" s="1"/>
      <c r="RZZ503" s="1"/>
      <c r="SAA503" s="1"/>
      <c r="SAB503" s="1"/>
      <c r="SAC503" s="1"/>
      <c r="SAD503" s="1"/>
      <c r="SAE503" s="1"/>
      <c r="SAF503" s="1"/>
      <c r="SAG503" s="1"/>
      <c r="SAH503" s="1"/>
      <c r="SAI503" s="1"/>
      <c r="SAJ503" s="1"/>
      <c r="SAK503" s="1"/>
      <c r="SAL503" s="1"/>
      <c r="SAM503" s="1"/>
      <c r="SAN503" s="1"/>
      <c r="SAO503" s="1"/>
      <c r="SAP503" s="1"/>
      <c r="SAQ503" s="1"/>
      <c r="SAR503" s="1"/>
      <c r="SAS503" s="1"/>
      <c r="SAT503" s="1"/>
      <c r="SAU503" s="1"/>
      <c r="SAV503" s="1"/>
      <c r="SAW503" s="1"/>
      <c r="SAX503" s="1"/>
      <c r="SAY503" s="1"/>
      <c r="SAZ503" s="1"/>
      <c r="SBA503" s="1"/>
      <c r="SBB503" s="1"/>
      <c r="SBC503" s="1"/>
      <c r="SBD503" s="1"/>
      <c r="SBE503" s="1"/>
      <c r="SBF503" s="1"/>
      <c r="SBG503" s="1"/>
      <c r="SBH503" s="1"/>
      <c r="SBI503" s="1"/>
      <c r="SBJ503" s="1"/>
      <c r="SBK503" s="1"/>
      <c r="SBL503" s="1"/>
      <c r="SBM503" s="1"/>
      <c r="SBN503" s="1"/>
      <c r="SBO503" s="1"/>
      <c r="SBP503" s="1"/>
      <c r="SBQ503" s="1"/>
      <c r="SBR503" s="1"/>
      <c r="SBS503" s="1"/>
      <c r="SBT503" s="1"/>
      <c r="SBU503" s="1"/>
      <c r="SBV503" s="1"/>
      <c r="SBW503" s="1"/>
      <c r="SBX503" s="1"/>
      <c r="SBY503" s="1"/>
      <c r="SBZ503" s="1"/>
      <c r="SCA503" s="1"/>
      <c r="SCB503" s="1"/>
      <c r="SCC503" s="1"/>
      <c r="SCD503" s="1"/>
      <c r="SCE503" s="1"/>
      <c r="SCF503" s="1"/>
      <c r="SCG503" s="1"/>
      <c r="SCH503" s="1"/>
      <c r="SCI503" s="1"/>
      <c r="SCJ503" s="1"/>
      <c r="SCK503" s="1"/>
      <c r="SCL503" s="1"/>
      <c r="SCM503" s="1"/>
      <c r="SCN503" s="1"/>
      <c r="SCO503" s="1"/>
      <c r="SCP503" s="1"/>
      <c r="SCQ503" s="1"/>
      <c r="SCR503" s="1"/>
      <c r="SCS503" s="1"/>
      <c r="SCT503" s="1"/>
      <c r="SCU503" s="1"/>
      <c r="SCV503" s="1"/>
      <c r="SCW503" s="1"/>
      <c r="SCX503" s="1"/>
      <c r="SCY503" s="1"/>
      <c r="SCZ503" s="1"/>
      <c r="SDA503" s="1"/>
      <c r="SDB503" s="1"/>
      <c r="SDC503" s="1"/>
      <c r="SDD503" s="1"/>
      <c r="SDE503" s="1"/>
      <c r="SDF503" s="1"/>
      <c r="SDG503" s="1"/>
      <c r="SDH503" s="1"/>
      <c r="SDI503" s="1"/>
      <c r="SDJ503" s="1"/>
      <c r="SDK503" s="1"/>
      <c r="SDL503" s="1"/>
      <c r="SDM503" s="1"/>
      <c r="SDN503" s="1"/>
      <c r="SDO503" s="1"/>
      <c r="SDP503" s="1"/>
      <c r="SDQ503" s="1"/>
      <c r="SDR503" s="1"/>
      <c r="SDS503" s="1"/>
      <c r="SDT503" s="1"/>
      <c r="SDU503" s="1"/>
      <c r="SDV503" s="1"/>
      <c r="SDW503" s="1"/>
      <c r="SDX503" s="1"/>
      <c r="SDY503" s="1"/>
      <c r="SDZ503" s="1"/>
      <c r="SEA503" s="1"/>
      <c r="SEB503" s="1"/>
      <c r="SEC503" s="1"/>
      <c r="SED503" s="1"/>
      <c r="SEE503" s="1"/>
      <c r="SEF503" s="1"/>
      <c r="SEG503" s="1"/>
      <c r="SEH503" s="1"/>
      <c r="SEI503" s="1"/>
      <c r="SEJ503" s="1"/>
      <c r="SEK503" s="1"/>
      <c r="SEL503" s="1"/>
      <c r="SEM503" s="1"/>
      <c r="SEN503" s="1"/>
      <c r="SEO503" s="1"/>
      <c r="SEP503" s="1"/>
      <c r="SEQ503" s="1"/>
      <c r="SER503" s="1"/>
      <c r="SES503" s="1"/>
      <c r="SET503" s="1"/>
      <c r="SEU503" s="1"/>
      <c r="SEV503" s="1"/>
      <c r="SEW503" s="1"/>
      <c r="SEX503" s="1"/>
      <c r="SEY503" s="1"/>
      <c r="SEZ503" s="1"/>
      <c r="SFA503" s="1"/>
      <c r="SFB503" s="1"/>
      <c r="SFC503" s="1"/>
      <c r="SFD503" s="1"/>
      <c r="SFE503" s="1"/>
      <c r="SFF503" s="1"/>
      <c r="SFG503" s="1"/>
      <c r="SFH503" s="1"/>
      <c r="SFI503" s="1"/>
      <c r="SFJ503" s="1"/>
      <c r="SFK503" s="1"/>
      <c r="SFL503" s="1"/>
      <c r="SFM503" s="1"/>
      <c r="SFN503" s="1"/>
      <c r="SFO503" s="1"/>
      <c r="SFP503" s="1"/>
      <c r="SFQ503" s="1"/>
      <c r="SFR503" s="1"/>
      <c r="SFS503" s="1"/>
      <c r="SFT503" s="1"/>
      <c r="SFU503" s="1"/>
      <c r="SFV503" s="1"/>
      <c r="SFW503" s="1"/>
      <c r="SFX503" s="1"/>
      <c r="SFY503" s="1"/>
      <c r="SFZ503" s="1"/>
      <c r="SGA503" s="1"/>
      <c r="SGB503" s="1"/>
      <c r="SGC503" s="1"/>
      <c r="SGD503" s="1"/>
      <c r="SGE503" s="1"/>
      <c r="SGF503" s="1"/>
      <c r="SGG503" s="1"/>
      <c r="SGH503" s="1"/>
      <c r="SGI503" s="1"/>
      <c r="SGJ503" s="1"/>
      <c r="SGK503" s="1"/>
      <c r="SGL503" s="1"/>
      <c r="SGM503" s="1"/>
      <c r="SGN503" s="1"/>
      <c r="SGO503" s="1"/>
      <c r="SGP503" s="1"/>
      <c r="SGQ503" s="1"/>
      <c r="SGR503" s="1"/>
      <c r="SGS503" s="1"/>
      <c r="SGT503" s="1"/>
      <c r="SGU503" s="1"/>
      <c r="SGV503" s="1"/>
      <c r="SGW503" s="1"/>
      <c r="SGX503" s="1"/>
      <c r="SGY503" s="1"/>
      <c r="SGZ503" s="1"/>
      <c r="SHA503" s="1"/>
      <c r="SHB503" s="1"/>
      <c r="SHC503" s="1"/>
      <c r="SHD503" s="1"/>
      <c r="SHE503" s="1"/>
      <c r="SHF503" s="1"/>
      <c r="SHG503" s="1"/>
      <c r="SHH503" s="1"/>
      <c r="SHI503" s="1"/>
      <c r="SHJ503" s="1"/>
      <c r="SHK503" s="1"/>
      <c r="SHL503" s="1"/>
      <c r="SHM503" s="1"/>
      <c r="SHN503" s="1"/>
      <c r="SHO503" s="1"/>
      <c r="SHP503" s="1"/>
      <c r="SHQ503" s="1"/>
      <c r="SHR503" s="1"/>
      <c r="SHS503" s="1"/>
      <c r="SHT503" s="1"/>
      <c r="SHU503" s="1"/>
      <c r="SHV503" s="1"/>
      <c r="SHW503" s="1"/>
      <c r="SHX503" s="1"/>
      <c r="SHY503" s="1"/>
      <c r="SHZ503" s="1"/>
      <c r="SIA503" s="1"/>
      <c r="SIB503" s="1"/>
      <c r="SIC503" s="1"/>
      <c r="SID503" s="1"/>
      <c r="SIE503" s="1"/>
      <c r="SIF503" s="1"/>
      <c r="SIG503" s="1"/>
      <c r="SIH503" s="1"/>
      <c r="SII503" s="1"/>
      <c r="SIJ503" s="1"/>
      <c r="SIK503" s="1"/>
      <c r="SIL503" s="1"/>
      <c r="SIM503" s="1"/>
      <c r="SIN503" s="1"/>
      <c r="SIO503" s="1"/>
      <c r="SIP503" s="1"/>
      <c r="SIQ503" s="1"/>
      <c r="SIR503" s="1"/>
      <c r="SIS503" s="1"/>
      <c r="SIT503" s="1"/>
      <c r="SIU503" s="1"/>
      <c r="SIV503" s="1"/>
      <c r="SIW503" s="1"/>
      <c r="SIX503" s="1"/>
      <c r="SIY503" s="1"/>
      <c r="SIZ503" s="1"/>
      <c r="SJA503" s="1"/>
      <c r="SJB503" s="1"/>
      <c r="SJC503" s="1"/>
      <c r="SJD503" s="1"/>
      <c r="SJE503" s="1"/>
      <c r="SJF503" s="1"/>
      <c r="SJG503" s="1"/>
      <c r="SJH503" s="1"/>
      <c r="SJI503" s="1"/>
      <c r="SJJ503" s="1"/>
      <c r="SJK503" s="1"/>
      <c r="SJL503" s="1"/>
      <c r="SJM503" s="1"/>
      <c r="SJN503" s="1"/>
      <c r="SJO503" s="1"/>
      <c r="SJP503" s="1"/>
      <c r="SJQ503" s="1"/>
      <c r="SJR503" s="1"/>
      <c r="SJS503" s="1"/>
      <c r="SJT503" s="1"/>
      <c r="SJU503" s="1"/>
      <c r="SJV503" s="1"/>
      <c r="SJW503" s="1"/>
      <c r="SJX503" s="1"/>
      <c r="SJY503" s="1"/>
      <c r="SJZ503" s="1"/>
      <c r="SKA503" s="1"/>
      <c r="SKB503" s="1"/>
      <c r="SKC503" s="1"/>
      <c r="SKD503" s="1"/>
      <c r="SKE503" s="1"/>
      <c r="SKF503" s="1"/>
      <c r="SKG503" s="1"/>
      <c r="SKH503" s="1"/>
      <c r="SKI503" s="1"/>
      <c r="SKJ503" s="1"/>
      <c r="SKK503" s="1"/>
      <c r="SKL503" s="1"/>
      <c r="SKM503" s="1"/>
      <c r="SKN503" s="1"/>
      <c r="SKO503" s="1"/>
      <c r="SKP503" s="1"/>
      <c r="SKQ503" s="1"/>
      <c r="SKR503" s="1"/>
      <c r="SKS503" s="1"/>
      <c r="SKT503" s="1"/>
      <c r="SKU503" s="1"/>
      <c r="SKV503" s="1"/>
      <c r="SKW503" s="1"/>
      <c r="SKX503" s="1"/>
      <c r="SKY503" s="1"/>
      <c r="SKZ503" s="1"/>
      <c r="SLA503" s="1"/>
      <c r="SLB503" s="1"/>
      <c r="SLC503" s="1"/>
      <c r="SLD503" s="1"/>
      <c r="SLE503" s="1"/>
      <c r="SLF503" s="1"/>
      <c r="SLG503" s="1"/>
      <c r="SLH503" s="1"/>
      <c r="SLI503" s="1"/>
      <c r="SLJ503" s="1"/>
      <c r="SLK503" s="1"/>
      <c r="SLL503" s="1"/>
      <c r="SLM503" s="1"/>
      <c r="SLN503" s="1"/>
      <c r="SLO503" s="1"/>
      <c r="SLP503" s="1"/>
      <c r="SLQ503" s="1"/>
      <c r="SLR503" s="1"/>
      <c r="SLS503" s="1"/>
      <c r="SLT503" s="1"/>
      <c r="SLU503" s="1"/>
      <c r="SLV503" s="1"/>
      <c r="SLW503" s="1"/>
      <c r="SLX503" s="1"/>
      <c r="SLY503" s="1"/>
      <c r="SLZ503" s="1"/>
      <c r="SMA503" s="1"/>
      <c r="SMB503" s="1"/>
      <c r="SMC503" s="1"/>
      <c r="SMD503" s="1"/>
      <c r="SME503" s="1"/>
      <c r="SMF503" s="1"/>
      <c r="SMG503" s="1"/>
      <c r="SMH503" s="1"/>
      <c r="SMI503" s="1"/>
      <c r="SMJ503" s="1"/>
      <c r="SMK503" s="1"/>
      <c r="SML503" s="1"/>
      <c r="SMM503" s="1"/>
      <c r="SMN503" s="1"/>
      <c r="SMO503" s="1"/>
      <c r="SMP503" s="1"/>
      <c r="SMQ503" s="1"/>
      <c r="SMR503" s="1"/>
      <c r="SMS503" s="1"/>
      <c r="SMT503" s="1"/>
      <c r="SMU503" s="1"/>
      <c r="SMV503" s="1"/>
      <c r="SMW503" s="1"/>
      <c r="SMX503" s="1"/>
      <c r="SMY503" s="1"/>
      <c r="SMZ503" s="1"/>
      <c r="SNA503" s="1"/>
      <c r="SNB503" s="1"/>
      <c r="SNC503" s="1"/>
      <c r="SND503" s="1"/>
      <c r="SNE503" s="1"/>
      <c r="SNF503" s="1"/>
      <c r="SNG503" s="1"/>
      <c r="SNH503" s="1"/>
      <c r="SNI503" s="1"/>
      <c r="SNJ503" s="1"/>
      <c r="SNK503" s="1"/>
      <c r="SNL503" s="1"/>
      <c r="SNM503" s="1"/>
      <c r="SNN503" s="1"/>
      <c r="SNO503" s="1"/>
      <c r="SNP503" s="1"/>
      <c r="SNQ503" s="1"/>
      <c r="SNR503" s="1"/>
      <c r="SNS503" s="1"/>
      <c r="SNT503" s="1"/>
      <c r="SNU503" s="1"/>
      <c r="SNV503" s="1"/>
      <c r="SNW503" s="1"/>
      <c r="SNX503" s="1"/>
      <c r="SNY503" s="1"/>
      <c r="SNZ503" s="1"/>
      <c r="SOA503" s="1"/>
      <c r="SOB503" s="1"/>
      <c r="SOC503" s="1"/>
      <c r="SOD503" s="1"/>
      <c r="SOE503" s="1"/>
      <c r="SOF503" s="1"/>
      <c r="SOG503" s="1"/>
      <c r="SOH503" s="1"/>
      <c r="SOI503" s="1"/>
      <c r="SOJ503" s="1"/>
      <c r="SOK503" s="1"/>
      <c r="SOL503" s="1"/>
      <c r="SOM503" s="1"/>
      <c r="SON503" s="1"/>
      <c r="SOO503" s="1"/>
      <c r="SOP503" s="1"/>
      <c r="SOQ503" s="1"/>
      <c r="SOR503" s="1"/>
      <c r="SOS503" s="1"/>
      <c r="SOT503" s="1"/>
      <c r="SOU503" s="1"/>
      <c r="SOV503" s="1"/>
      <c r="SOW503" s="1"/>
      <c r="SOX503" s="1"/>
      <c r="SOY503" s="1"/>
      <c r="SOZ503" s="1"/>
      <c r="SPA503" s="1"/>
      <c r="SPB503" s="1"/>
      <c r="SPC503" s="1"/>
      <c r="SPD503" s="1"/>
      <c r="SPE503" s="1"/>
      <c r="SPF503" s="1"/>
      <c r="SPG503" s="1"/>
      <c r="SPH503" s="1"/>
      <c r="SPI503" s="1"/>
      <c r="SPJ503" s="1"/>
      <c r="SPK503" s="1"/>
      <c r="SPL503" s="1"/>
      <c r="SPM503" s="1"/>
      <c r="SPN503" s="1"/>
      <c r="SPO503" s="1"/>
      <c r="SPP503" s="1"/>
      <c r="SPQ503" s="1"/>
      <c r="SPR503" s="1"/>
      <c r="SPS503" s="1"/>
      <c r="SPT503" s="1"/>
      <c r="SPU503" s="1"/>
      <c r="SPV503" s="1"/>
      <c r="SPW503" s="1"/>
      <c r="SPX503" s="1"/>
      <c r="SPY503" s="1"/>
      <c r="SPZ503" s="1"/>
      <c r="SQA503" s="1"/>
      <c r="SQB503" s="1"/>
      <c r="SQC503" s="1"/>
      <c r="SQD503" s="1"/>
      <c r="SQE503" s="1"/>
      <c r="SQF503" s="1"/>
      <c r="SQG503" s="1"/>
      <c r="SQH503" s="1"/>
      <c r="SQI503" s="1"/>
      <c r="SQJ503" s="1"/>
      <c r="SQK503" s="1"/>
      <c r="SQL503" s="1"/>
      <c r="SQM503" s="1"/>
      <c r="SQN503" s="1"/>
      <c r="SQO503" s="1"/>
      <c r="SQP503" s="1"/>
      <c r="SQQ503" s="1"/>
      <c r="SQR503" s="1"/>
      <c r="SQS503" s="1"/>
      <c r="SQT503" s="1"/>
      <c r="SQU503" s="1"/>
      <c r="SQV503" s="1"/>
      <c r="SQW503" s="1"/>
      <c r="SQX503" s="1"/>
      <c r="SQY503" s="1"/>
      <c r="SQZ503" s="1"/>
      <c r="SRA503" s="1"/>
      <c r="SRB503" s="1"/>
      <c r="SRC503" s="1"/>
      <c r="SRD503" s="1"/>
      <c r="SRE503" s="1"/>
      <c r="SRF503" s="1"/>
      <c r="SRG503" s="1"/>
      <c r="SRH503" s="1"/>
      <c r="SRI503" s="1"/>
      <c r="SRJ503" s="1"/>
      <c r="SRK503" s="1"/>
      <c r="SRL503" s="1"/>
      <c r="SRM503" s="1"/>
      <c r="SRN503" s="1"/>
      <c r="SRO503" s="1"/>
      <c r="SRP503" s="1"/>
      <c r="SRQ503" s="1"/>
      <c r="SRR503" s="1"/>
      <c r="SRS503" s="1"/>
      <c r="SRT503" s="1"/>
      <c r="SRU503" s="1"/>
      <c r="SRV503" s="1"/>
      <c r="SRW503" s="1"/>
      <c r="SRX503" s="1"/>
      <c r="SRY503" s="1"/>
      <c r="SRZ503" s="1"/>
      <c r="SSA503" s="1"/>
      <c r="SSB503" s="1"/>
      <c r="SSC503" s="1"/>
      <c r="SSD503" s="1"/>
      <c r="SSE503" s="1"/>
      <c r="SSF503" s="1"/>
      <c r="SSG503" s="1"/>
      <c r="SSH503" s="1"/>
      <c r="SSI503" s="1"/>
      <c r="SSJ503" s="1"/>
      <c r="SSK503" s="1"/>
      <c r="SSL503" s="1"/>
      <c r="SSM503" s="1"/>
      <c r="SSN503" s="1"/>
      <c r="SSO503" s="1"/>
      <c r="SSP503" s="1"/>
      <c r="SSQ503" s="1"/>
      <c r="SSR503" s="1"/>
      <c r="SSS503" s="1"/>
      <c r="SST503" s="1"/>
      <c r="SSU503" s="1"/>
      <c r="SSV503" s="1"/>
      <c r="SSW503" s="1"/>
      <c r="SSX503" s="1"/>
      <c r="SSY503" s="1"/>
      <c r="SSZ503" s="1"/>
      <c r="STA503" s="1"/>
      <c r="STB503" s="1"/>
      <c r="STC503" s="1"/>
      <c r="STD503" s="1"/>
      <c r="STE503" s="1"/>
      <c r="STF503" s="1"/>
      <c r="STG503" s="1"/>
      <c r="STH503" s="1"/>
      <c r="STI503" s="1"/>
      <c r="STJ503" s="1"/>
      <c r="STK503" s="1"/>
      <c r="STL503" s="1"/>
      <c r="STM503" s="1"/>
      <c r="STN503" s="1"/>
      <c r="STO503" s="1"/>
      <c r="STP503" s="1"/>
      <c r="STQ503" s="1"/>
      <c r="STR503" s="1"/>
      <c r="STS503" s="1"/>
      <c r="STT503" s="1"/>
      <c r="STU503" s="1"/>
      <c r="STV503" s="1"/>
      <c r="STW503" s="1"/>
      <c r="STX503" s="1"/>
      <c r="STY503" s="1"/>
      <c r="STZ503" s="1"/>
      <c r="SUA503" s="1"/>
      <c r="SUB503" s="1"/>
      <c r="SUC503" s="1"/>
      <c r="SUD503" s="1"/>
      <c r="SUE503" s="1"/>
      <c r="SUF503" s="1"/>
      <c r="SUG503" s="1"/>
      <c r="SUH503" s="1"/>
      <c r="SUI503" s="1"/>
      <c r="SUJ503" s="1"/>
      <c r="SUK503" s="1"/>
      <c r="SUL503" s="1"/>
      <c r="SUM503" s="1"/>
      <c r="SUN503" s="1"/>
      <c r="SUO503" s="1"/>
      <c r="SUP503" s="1"/>
      <c r="SUQ503" s="1"/>
      <c r="SUR503" s="1"/>
      <c r="SUS503" s="1"/>
      <c r="SUT503" s="1"/>
      <c r="SUU503" s="1"/>
      <c r="SUV503" s="1"/>
      <c r="SUW503" s="1"/>
      <c r="SUX503" s="1"/>
      <c r="SUY503" s="1"/>
      <c r="SUZ503" s="1"/>
      <c r="SVA503" s="1"/>
      <c r="SVB503" s="1"/>
      <c r="SVC503" s="1"/>
      <c r="SVD503" s="1"/>
      <c r="SVE503" s="1"/>
      <c r="SVF503" s="1"/>
      <c r="SVG503" s="1"/>
      <c r="SVH503" s="1"/>
      <c r="SVI503" s="1"/>
      <c r="SVJ503" s="1"/>
      <c r="SVK503" s="1"/>
      <c r="SVL503" s="1"/>
      <c r="SVM503" s="1"/>
      <c r="SVN503" s="1"/>
      <c r="SVO503" s="1"/>
      <c r="SVP503" s="1"/>
      <c r="SVQ503" s="1"/>
      <c r="SVR503" s="1"/>
      <c r="SVS503" s="1"/>
      <c r="SVT503" s="1"/>
      <c r="SVU503" s="1"/>
      <c r="SVV503" s="1"/>
      <c r="SVW503" s="1"/>
      <c r="SVX503" s="1"/>
      <c r="SVY503" s="1"/>
      <c r="SVZ503" s="1"/>
      <c r="SWA503" s="1"/>
      <c r="SWB503" s="1"/>
      <c r="SWC503" s="1"/>
      <c r="SWD503" s="1"/>
      <c r="SWE503" s="1"/>
      <c r="SWF503" s="1"/>
      <c r="SWG503" s="1"/>
      <c r="SWH503" s="1"/>
      <c r="SWI503" s="1"/>
      <c r="SWJ503" s="1"/>
      <c r="SWK503" s="1"/>
      <c r="SWL503" s="1"/>
      <c r="SWM503" s="1"/>
      <c r="SWN503" s="1"/>
      <c r="SWO503" s="1"/>
      <c r="SWP503" s="1"/>
      <c r="SWQ503" s="1"/>
      <c r="SWR503" s="1"/>
      <c r="SWS503" s="1"/>
      <c r="SWT503" s="1"/>
      <c r="SWU503" s="1"/>
      <c r="SWV503" s="1"/>
      <c r="SWW503" s="1"/>
      <c r="SWX503" s="1"/>
      <c r="SWY503" s="1"/>
      <c r="SWZ503" s="1"/>
      <c r="SXA503" s="1"/>
      <c r="SXB503" s="1"/>
      <c r="SXC503" s="1"/>
      <c r="SXD503" s="1"/>
      <c r="SXE503" s="1"/>
      <c r="SXF503" s="1"/>
      <c r="SXG503" s="1"/>
      <c r="SXH503" s="1"/>
      <c r="SXI503" s="1"/>
      <c r="SXJ503" s="1"/>
      <c r="SXK503" s="1"/>
      <c r="SXL503" s="1"/>
      <c r="SXM503" s="1"/>
      <c r="SXN503" s="1"/>
      <c r="SXO503" s="1"/>
      <c r="SXP503" s="1"/>
      <c r="SXQ503" s="1"/>
      <c r="SXR503" s="1"/>
      <c r="SXS503" s="1"/>
      <c r="SXT503" s="1"/>
      <c r="SXU503" s="1"/>
      <c r="SXV503" s="1"/>
      <c r="SXW503" s="1"/>
      <c r="SXX503" s="1"/>
      <c r="SXY503" s="1"/>
      <c r="SXZ503" s="1"/>
      <c r="SYA503" s="1"/>
      <c r="SYB503" s="1"/>
      <c r="SYC503" s="1"/>
      <c r="SYD503" s="1"/>
      <c r="SYE503" s="1"/>
      <c r="SYF503" s="1"/>
      <c r="SYG503" s="1"/>
      <c r="SYH503" s="1"/>
      <c r="SYI503" s="1"/>
      <c r="SYJ503" s="1"/>
      <c r="SYK503" s="1"/>
      <c r="SYL503" s="1"/>
      <c r="SYM503" s="1"/>
      <c r="SYN503" s="1"/>
      <c r="SYO503" s="1"/>
      <c r="SYP503" s="1"/>
      <c r="SYQ503" s="1"/>
      <c r="SYR503" s="1"/>
      <c r="SYS503" s="1"/>
      <c r="SYT503" s="1"/>
      <c r="SYU503" s="1"/>
      <c r="SYV503" s="1"/>
      <c r="SYW503" s="1"/>
      <c r="SYX503" s="1"/>
      <c r="SYY503" s="1"/>
      <c r="SYZ503" s="1"/>
      <c r="SZA503" s="1"/>
      <c r="SZB503" s="1"/>
      <c r="SZC503" s="1"/>
      <c r="SZD503" s="1"/>
      <c r="SZE503" s="1"/>
      <c r="SZF503" s="1"/>
      <c r="SZG503" s="1"/>
      <c r="SZH503" s="1"/>
      <c r="SZI503" s="1"/>
      <c r="SZJ503" s="1"/>
      <c r="SZK503" s="1"/>
      <c r="SZL503" s="1"/>
      <c r="SZM503" s="1"/>
      <c r="SZN503" s="1"/>
      <c r="SZO503" s="1"/>
      <c r="SZP503" s="1"/>
      <c r="SZQ503" s="1"/>
      <c r="SZR503" s="1"/>
      <c r="SZS503" s="1"/>
      <c r="SZT503" s="1"/>
      <c r="SZU503" s="1"/>
      <c r="SZV503" s="1"/>
      <c r="SZW503" s="1"/>
      <c r="SZX503" s="1"/>
      <c r="SZY503" s="1"/>
      <c r="SZZ503" s="1"/>
      <c r="TAA503" s="1"/>
      <c r="TAB503" s="1"/>
      <c r="TAC503" s="1"/>
      <c r="TAD503" s="1"/>
      <c r="TAE503" s="1"/>
      <c r="TAF503" s="1"/>
      <c r="TAG503" s="1"/>
      <c r="TAH503" s="1"/>
      <c r="TAI503" s="1"/>
      <c r="TAJ503" s="1"/>
      <c r="TAK503" s="1"/>
      <c r="TAL503" s="1"/>
      <c r="TAM503" s="1"/>
      <c r="TAN503" s="1"/>
      <c r="TAO503" s="1"/>
      <c r="TAP503" s="1"/>
      <c r="TAQ503" s="1"/>
      <c r="TAR503" s="1"/>
      <c r="TAS503" s="1"/>
      <c r="TAT503" s="1"/>
      <c r="TAU503" s="1"/>
      <c r="TAV503" s="1"/>
      <c r="TAW503" s="1"/>
      <c r="TAX503" s="1"/>
      <c r="TAY503" s="1"/>
      <c r="TAZ503" s="1"/>
      <c r="TBA503" s="1"/>
      <c r="TBB503" s="1"/>
      <c r="TBC503" s="1"/>
      <c r="TBD503" s="1"/>
      <c r="TBE503" s="1"/>
      <c r="TBF503" s="1"/>
      <c r="TBG503" s="1"/>
      <c r="TBH503" s="1"/>
      <c r="TBI503" s="1"/>
      <c r="TBJ503" s="1"/>
      <c r="TBK503" s="1"/>
      <c r="TBL503" s="1"/>
      <c r="TBM503" s="1"/>
      <c r="TBN503" s="1"/>
      <c r="TBO503" s="1"/>
      <c r="TBP503" s="1"/>
      <c r="TBQ503" s="1"/>
      <c r="TBR503" s="1"/>
      <c r="TBS503" s="1"/>
      <c r="TBT503" s="1"/>
      <c r="TBU503" s="1"/>
      <c r="TBV503" s="1"/>
      <c r="TBW503" s="1"/>
      <c r="TBX503" s="1"/>
      <c r="TBY503" s="1"/>
      <c r="TBZ503" s="1"/>
      <c r="TCA503" s="1"/>
      <c r="TCB503" s="1"/>
      <c r="TCC503" s="1"/>
      <c r="TCD503" s="1"/>
      <c r="TCE503" s="1"/>
      <c r="TCF503" s="1"/>
      <c r="TCG503" s="1"/>
      <c r="TCH503" s="1"/>
      <c r="TCI503" s="1"/>
      <c r="TCJ503" s="1"/>
      <c r="TCK503" s="1"/>
      <c r="TCL503" s="1"/>
      <c r="TCM503" s="1"/>
      <c r="TCN503" s="1"/>
      <c r="TCO503" s="1"/>
      <c r="TCP503" s="1"/>
      <c r="TCQ503" s="1"/>
      <c r="TCR503" s="1"/>
      <c r="TCS503" s="1"/>
      <c r="TCT503" s="1"/>
      <c r="TCU503" s="1"/>
      <c r="TCV503" s="1"/>
      <c r="TCW503" s="1"/>
      <c r="TCX503" s="1"/>
      <c r="TCY503" s="1"/>
      <c r="TCZ503" s="1"/>
      <c r="TDA503" s="1"/>
      <c r="TDB503" s="1"/>
      <c r="TDC503" s="1"/>
      <c r="TDD503" s="1"/>
      <c r="TDE503" s="1"/>
      <c r="TDF503" s="1"/>
      <c r="TDG503" s="1"/>
      <c r="TDH503" s="1"/>
      <c r="TDI503" s="1"/>
      <c r="TDJ503" s="1"/>
      <c r="TDK503" s="1"/>
      <c r="TDL503" s="1"/>
      <c r="TDM503" s="1"/>
      <c r="TDN503" s="1"/>
      <c r="TDO503" s="1"/>
      <c r="TDP503" s="1"/>
      <c r="TDQ503" s="1"/>
      <c r="TDR503" s="1"/>
      <c r="TDS503" s="1"/>
      <c r="TDT503" s="1"/>
      <c r="TDU503" s="1"/>
      <c r="TDV503" s="1"/>
      <c r="TDW503" s="1"/>
      <c r="TDX503" s="1"/>
      <c r="TDY503" s="1"/>
      <c r="TDZ503" s="1"/>
      <c r="TEA503" s="1"/>
      <c r="TEB503" s="1"/>
      <c r="TEC503" s="1"/>
      <c r="TED503" s="1"/>
      <c r="TEE503" s="1"/>
      <c r="TEF503" s="1"/>
      <c r="TEG503" s="1"/>
      <c r="TEH503" s="1"/>
      <c r="TEI503" s="1"/>
      <c r="TEJ503" s="1"/>
      <c r="TEK503" s="1"/>
      <c r="TEL503" s="1"/>
      <c r="TEM503" s="1"/>
      <c r="TEN503" s="1"/>
      <c r="TEO503" s="1"/>
      <c r="TEP503" s="1"/>
      <c r="TEQ503" s="1"/>
      <c r="TER503" s="1"/>
      <c r="TES503" s="1"/>
      <c r="TET503" s="1"/>
      <c r="TEU503" s="1"/>
      <c r="TEV503" s="1"/>
      <c r="TEW503" s="1"/>
      <c r="TEX503" s="1"/>
      <c r="TEY503" s="1"/>
      <c r="TEZ503" s="1"/>
      <c r="TFA503" s="1"/>
      <c r="TFB503" s="1"/>
      <c r="TFC503" s="1"/>
      <c r="TFD503" s="1"/>
      <c r="TFE503" s="1"/>
      <c r="TFF503" s="1"/>
      <c r="TFG503" s="1"/>
      <c r="TFH503" s="1"/>
      <c r="TFI503" s="1"/>
      <c r="TFJ503" s="1"/>
      <c r="TFK503" s="1"/>
      <c r="TFL503" s="1"/>
      <c r="TFM503" s="1"/>
      <c r="TFN503" s="1"/>
      <c r="TFO503" s="1"/>
      <c r="TFP503" s="1"/>
      <c r="TFQ503" s="1"/>
      <c r="TFR503" s="1"/>
      <c r="TFS503" s="1"/>
      <c r="TFT503" s="1"/>
      <c r="TFU503" s="1"/>
      <c r="TFV503" s="1"/>
      <c r="TFW503" s="1"/>
      <c r="TFX503" s="1"/>
      <c r="TFY503" s="1"/>
      <c r="TFZ503" s="1"/>
      <c r="TGA503" s="1"/>
      <c r="TGB503" s="1"/>
      <c r="TGC503" s="1"/>
      <c r="TGD503" s="1"/>
      <c r="TGE503" s="1"/>
      <c r="TGF503" s="1"/>
      <c r="TGG503" s="1"/>
      <c r="TGH503" s="1"/>
      <c r="TGI503" s="1"/>
      <c r="TGJ503" s="1"/>
      <c r="TGK503" s="1"/>
      <c r="TGL503" s="1"/>
      <c r="TGM503" s="1"/>
      <c r="TGN503" s="1"/>
      <c r="TGO503" s="1"/>
      <c r="TGP503" s="1"/>
      <c r="TGQ503" s="1"/>
      <c r="TGR503" s="1"/>
      <c r="TGS503" s="1"/>
      <c r="TGT503" s="1"/>
      <c r="TGU503" s="1"/>
      <c r="TGV503" s="1"/>
      <c r="TGW503" s="1"/>
      <c r="TGX503" s="1"/>
      <c r="TGY503" s="1"/>
      <c r="TGZ503" s="1"/>
      <c r="THA503" s="1"/>
      <c r="THB503" s="1"/>
      <c r="THC503" s="1"/>
      <c r="THD503" s="1"/>
      <c r="THE503" s="1"/>
      <c r="THF503" s="1"/>
      <c r="THG503" s="1"/>
      <c r="THH503" s="1"/>
      <c r="THI503" s="1"/>
      <c r="THJ503" s="1"/>
      <c r="THK503" s="1"/>
      <c r="THL503" s="1"/>
      <c r="THM503" s="1"/>
      <c r="THN503" s="1"/>
      <c r="THO503" s="1"/>
      <c r="THP503" s="1"/>
      <c r="THQ503" s="1"/>
      <c r="THR503" s="1"/>
      <c r="THS503" s="1"/>
      <c r="THT503" s="1"/>
      <c r="THU503" s="1"/>
      <c r="THV503" s="1"/>
      <c r="THW503" s="1"/>
      <c r="THX503" s="1"/>
      <c r="THY503" s="1"/>
      <c r="THZ503" s="1"/>
      <c r="TIA503" s="1"/>
      <c r="TIB503" s="1"/>
      <c r="TIC503" s="1"/>
      <c r="TID503" s="1"/>
      <c r="TIE503" s="1"/>
      <c r="TIF503" s="1"/>
      <c r="TIG503" s="1"/>
      <c r="TIH503" s="1"/>
      <c r="TII503" s="1"/>
      <c r="TIJ503" s="1"/>
      <c r="TIK503" s="1"/>
      <c r="TIL503" s="1"/>
      <c r="TIM503" s="1"/>
      <c r="TIN503" s="1"/>
      <c r="TIO503" s="1"/>
      <c r="TIP503" s="1"/>
      <c r="TIQ503" s="1"/>
      <c r="TIR503" s="1"/>
      <c r="TIS503" s="1"/>
      <c r="TIT503" s="1"/>
      <c r="TIU503" s="1"/>
      <c r="TIV503" s="1"/>
      <c r="TIW503" s="1"/>
      <c r="TIX503" s="1"/>
      <c r="TIY503" s="1"/>
      <c r="TIZ503" s="1"/>
      <c r="TJA503" s="1"/>
      <c r="TJB503" s="1"/>
      <c r="TJC503" s="1"/>
      <c r="TJD503" s="1"/>
      <c r="TJE503" s="1"/>
      <c r="TJF503" s="1"/>
      <c r="TJG503" s="1"/>
      <c r="TJH503" s="1"/>
      <c r="TJI503" s="1"/>
      <c r="TJJ503" s="1"/>
      <c r="TJK503" s="1"/>
      <c r="TJL503" s="1"/>
      <c r="TJM503" s="1"/>
      <c r="TJN503" s="1"/>
      <c r="TJO503" s="1"/>
      <c r="TJP503" s="1"/>
      <c r="TJQ503" s="1"/>
      <c r="TJR503" s="1"/>
      <c r="TJS503" s="1"/>
      <c r="TJT503" s="1"/>
      <c r="TJU503" s="1"/>
      <c r="TJV503" s="1"/>
      <c r="TJW503" s="1"/>
      <c r="TJX503" s="1"/>
      <c r="TJY503" s="1"/>
      <c r="TJZ503" s="1"/>
      <c r="TKA503" s="1"/>
      <c r="TKB503" s="1"/>
      <c r="TKC503" s="1"/>
      <c r="TKD503" s="1"/>
      <c r="TKE503" s="1"/>
      <c r="TKF503" s="1"/>
      <c r="TKG503" s="1"/>
      <c r="TKH503" s="1"/>
      <c r="TKI503" s="1"/>
      <c r="TKJ503" s="1"/>
      <c r="TKK503" s="1"/>
      <c r="TKL503" s="1"/>
      <c r="TKM503" s="1"/>
      <c r="TKN503" s="1"/>
      <c r="TKO503" s="1"/>
      <c r="TKP503" s="1"/>
      <c r="TKQ503" s="1"/>
      <c r="TKR503" s="1"/>
      <c r="TKS503" s="1"/>
      <c r="TKT503" s="1"/>
      <c r="TKU503" s="1"/>
      <c r="TKV503" s="1"/>
      <c r="TKW503" s="1"/>
      <c r="TKX503" s="1"/>
      <c r="TKY503" s="1"/>
      <c r="TKZ503" s="1"/>
      <c r="TLA503" s="1"/>
      <c r="TLB503" s="1"/>
      <c r="TLC503" s="1"/>
      <c r="TLD503" s="1"/>
      <c r="TLE503" s="1"/>
      <c r="TLF503" s="1"/>
      <c r="TLG503" s="1"/>
      <c r="TLH503" s="1"/>
      <c r="TLI503" s="1"/>
      <c r="TLJ503" s="1"/>
      <c r="TLK503" s="1"/>
      <c r="TLL503" s="1"/>
      <c r="TLM503" s="1"/>
      <c r="TLN503" s="1"/>
      <c r="TLO503" s="1"/>
      <c r="TLP503" s="1"/>
      <c r="TLQ503" s="1"/>
      <c r="TLR503" s="1"/>
      <c r="TLS503" s="1"/>
      <c r="TLT503" s="1"/>
      <c r="TLU503" s="1"/>
      <c r="TLV503" s="1"/>
      <c r="TLW503" s="1"/>
      <c r="TLX503" s="1"/>
      <c r="TLY503" s="1"/>
      <c r="TLZ503" s="1"/>
      <c r="TMA503" s="1"/>
      <c r="TMB503" s="1"/>
      <c r="TMC503" s="1"/>
      <c r="TMD503" s="1"/>
      <c r="TME503" s="1"/>
      <c r="TMF503" s="1"/>
      <c r="TMG503" s="1"/>
      <c r="TMH503" s="1"/>
      <c r="TMI503" s="1"/>
      <c r="TMJ503" s="1"/>
      <c r="TMK503" s="1"/>
      <c r="TML503" s="1"/>
      <c r="TMM503" s="1"/>
      <c r="TMN503" s="1"/>
      <c r="TMO503" s="1"/>
      <c r="TMP503" s="1"/>
      <c r="TMQ503" s="1"/>
      <c r="TMR503" s="1"/>
      <c r="TMS503" s="1"/>
      <c r="TMT503" s="1"/>
      <c r="TMU503" s="1"/>
      <c r="TMV503" s="1"/>
      <c r="TMW503" s="1"/>
      <c r="TMX503" s="1"/>
      <c r="TMY503" s="1"/>
      <c r="TMZ503" s="1"/>
      <c r="TNA503" s="1"/>
      <c r="TNB503" s="1"/>
      <c r="TNC503" s="1"/>
      <c r="TND503" s="1"/>
      <c r="TNE503" s="1"/>
      <c r="TNF503" s="1"/>
      <c r="TNG503" s="1"/>
      <c r="TNH503" s="1"/>
      <c r="TNI503" s="1"/>
      <c r="TNJ503" s="1"/>
      <c r="TNK503" s="1"/>
      <c r="TNL503" s="1"/>
      <c r="TNM503" s="1"/>
      <c r="TNN503" s="1"/>
      <c r="TNO503" s="1"/>
      <c r="TNP503" s="1"/>
      <c r="TNQ503" s="1"/>
      <c r="TNR503" s="1"/>
      <c r="TNS503" s="1"/>
      <c r="TNT503" s="1"/>
      <c r="TNU503" s="1"/>
      <c r="TNV503" s="1"/>
      <c r="TNW503" s="1"/>
      <c r="TNX503" s="1"/>
      <c r="TNY503" s="1"/>
      <c r="TNZ503" s="1"/>
      <c r="TOA503" s="1"/>
      <c r="TOB503" s="1"/>
      <c r="TOC503" s="1"/>
      <c r="TOD503" s="1"/>
      <c r="TOE503" s="1"/>
      <c r="TOF503" s="1"/>
      <c r="TOG503" s="1"/>
      <c r="TOH503" s="1"/>
      <c r="TOI503" s="1"/>
      <c r="TOJ503" s="1"/>
      <c r="TOK503" s="1"/>
      <c r="TOL503" s="1"/>
      <c r="TOM503" s="1"/>
      <c r="TON503" s="1"/>
      <c r="TOO503" s="1"/>
      <c r="TOP503" s="1"/>
      <c r="TOQ503" s="1"/>
      <c r="TOR503" s="1"/>
      <c r="TOS503" s="1"/>
      <c r="TOT503" s="1"/>
      <c r="TOU503" s="1"/>
      <c r="TOV503" s="1"/>
      <c r="TOW503" s="1"/>
      <c r="TOX503" s="1"/>
      <c r="TOY503" s="1"/>
      <c r="TOZ503" s="1"/>
      <c r="TPA503" s="1"/>
      <c r="TPB503" s="1"/>
      <c r="TPC503" s="1"/>
      <c r="TPD503" s="1"/>
      <c r="TPE503" s="1"/>
      <c r="TPF503" s="1"/>
      <c r="TPG503" s="1"/>
      <c r="TPH503" s="1"/>
      <c r="TPI503" s="1"/>
      <c r="TPJ503" s="1"/>
      <c r="TPK503" s="1"/>
      <c r="TPL503" s="1"/>
      <c r="TPM503" s="1"/>
      <c r="TPN503" s="1"/>
      <c r="TPO503" s="1"/>
      <c r="TPP503" s="1"/>
      <c r="TPQ503" s="1"/>
      <c r="TPR503" s="1"/>
      <c r="TPS503" s="1"/>
      <c r="TPT503" s="1"/>
      <c r="TPU503" s="1"/>
      <c r="TPV503" s="1"/>
      <c r="TPW503" s="1"/>
      <c r="TPX503" s="1"/>
      <c r="TPY503" s="1"/>
      <c r="TPZ503" s="1"/>
      <c r="TQA503" s="1"/>
      <c r="TQB503" s="1"/>
      <c r="TQC503" s="1"/>
      <c r="TQD503" s="1"/>
      <c r="TQE503" s="1"/>
      <c r="TQF503" s="1"/>
      <c r="TQG503" s="1"/>
      <c r="TQH503" s="1"/>
      <c r="TQI503" s="1"/>
      <c r="TQJ503" s="1"/>
      <c r="TQK503" s="1"/>
      <c r="TQL503" s="1"/>
      <c r="TQM503" s="1"/>
      <c r="TQN503" s="1"/>
      <c r="TQO503" s="1"/>
      <c r="TQP503" s="1"/>
      <c r="TQQ503" s="1"/>
      <c r="TQR503" s="1"/>
      <c r="TQS503" s="1"/>
      <c r="TQT503" s="1"/>
      <c r="TQU503" s="1"/>
      <c r="TQV503" s="1"/>
      <c r="TQW503" s="1"/>
      <c r="TQX503" s="1"/>
      <c r="TQY503" s="1"/>
      <c r="TQZ503" s="1"/>
      <c r="TRA503" s="1"/>
      <c r="TRB503" s="1"/>
      <c r="TRC503" s="1"/>
      <c r="TRD503" s="1"/>
      <c r="TRE503" s="1"/>
      <c r="TRF503" s="1"/>
      <c r="TRG503" s="1"/>
      <c r="TRH503" s="1"/>
      <c r="TRI503" s="1"/>
      <c r="TRJ503" s="1"/>
      <c r="TRK503" s="1"/>
      <c r="TRL503" s="1"/>
      <c r="TRM503" s="1"/>
      <c r="TRN503" s="1"/>
      <c r="TRO503" s="1"/>
      <c r="TRP503" s="1"/>
      <c r="TRQ503" s="1"/>
      <c r="TRR503" s="1"/>
      <c r="TRS503" s="1"/>
      <c r="TRT503" s="1"/>
      <c r="TRU503" s="1"/>
      <c r="TRV503" s="1"/>
      <c r="TRW503" s="1"/>
      <c r="TRX503" s="1"/>
      <c r="TRY503" s="1"/>
      <c r="TRZ503" s="1"/>
      <c r="TSA503" s="1"/>
      <c r="TSB503" s="1"/>
      <c r="TSC503" s="1"/>
      <c r="TSD503" s="1"/>
      <c r="TSE503" s="1"/>
      <c r="TSF503" s="1"/>
      <c r="TSG503" s="1"/>
      <c r="TSH503" s="1"/>
      <c r="TSI503" s="1"/>
      <c r="TSJ503" s="1"/>
      <c r="TSK503" s="1"/>
      <c r="TSL503" s="1"/>
      <c r="TSM503" s="1"/>
      <c r="TSN503" s="1"/>
      <c r="TSO503" s="1"/>
      <c r="TSP503" s="1"/>
      <c r="TSQ503" s="1"/>
      <c r="TSR503" s="1"/>
      <c r="TSS503" s="1"/>
      <c r="TST503" s="1"/>
      <c r="TSU503" s="1"/>
      <c r="TSV503" s="1"/>
      <c r="TSW503" s="1"/>
      <c r="TSX503" s="1"/>
      <c r="TSY503" s="1"/>
      <c r="TSZ503" s="1"/>
      <c r="TTA503" s="1"/>
      <c r="TTB503" s="1"/>
      <c r="TTC503" s="1"/>
      <c r="TTD503" s="1"/>
      <c r="TTE503" s="1"/>
      <c r="TTF503" s="1"/>
      <c r="TTG503" s="1"/>
      <c r="TTH503" s="1"/>
      <c r="TTI503" s="1"/>
      <c r="TTJ503" s="1"/>
      <c r="TTK503" s="1"/>
      <c r="TTL503" s="1"/>
      <c r="TTM503" s="1"/>
      <c r="TTN503" s="1"/>
      <c r="TTO503" s="1"/>
      <c r="TTP503" s="1"/>
      <c r="TTQ503" s="1"/>
      <c r="TTR503" s="1"/>
      <c r="TTS503" s="1"/>
      <c r="TTT503" s="1"/>
      <c r="TTU503" s="1"/>
      <c r="TTV503" s="1"/>
      <c r="TTW503" s="1"/>
      <c r="TTX503" s="1"/>
      <c r="TTY503" s="1"/>
      <c r="TTZ503" s="1"/>
      <c r="TUA503" s="1"/>
      <c r="TUB503" s="1"/>
      <c r="TUC503" s="1"/>
      <c r="TUD503" s="1"/>
      <c r="TUE503" s="1"/>
      <c r="TUF503" s="1"/>
      <c r="TUG503" s="1"/>
      <c r="TUH503" s="1"/>
      <c r="TUI503" s="1"/>
      <c r="TUJ503" s="1"/>
      <c r="TUK503" s="1"/>
      <c r="TUL503" s="1"/>
      <c r="TUM503" s="1"/>
      <c r="TUN503" s="1"/>
      <c r="TUO503" s="1"/>
      <c r="TUP503" s="1"/>
      <c r="TUQ503" s="1"/>
      <c r="TUR503" s="1"/>
      <c r="TUS503" s="1"/>
      <c r="TUT503" s="1"/>
      <c r="TUU503" s="1"/>
      <c r="TUV503" s="1"/>
      <c r="TUW503" s="1"/>
      <c r="TUX503" s="1"/>
      <c r="TUY503" s="1"/>
      <c r="TUZ503" s="1"/>
      <c r="TVA503" s="1"/>
      <c r="TVB503" s="1"/>
      <c r="TVC503" s="1"/>
      <c r="TVD503" s="1"/>
      <c r="TVE503" s="1"/>
      <c r="TVF503" s="1"/>
      <c r="TVG503" s="1"/>
      <c r="TVH503" s="1"/>
      <c r="TVI503" s="1"/>
      <c r="TVJ503" s="1"/>
      <c r="TVK503" s="1"/>
      <c r="TVL503" s="1"/>
      <c r="TVM503" s="1"/>
      <c r="TVN503" s="1"/>
      <c r="TVO503" s="1"/>
      <c r="TVP503" s="1"/>
      <c r="TVQ503" s="1"/>
      <c r="TVR503" s="1"/>
      <c r="TVS503" s="1"/>
      <c r="TVT503" s="1"/>
      <c r="TVU503" s="1"/>
      <c r="TVV503" s="1"/>
      <c r="TVW503" s="1"/>
      <c r="TVX503" s="1"/>
      <c r="TVY503" s="1"/>
      <c r="TVZ503" s="1"/>
      <c r="TWA503" s="1"/>
      <c r="TWB503" s="1"/>
      <c r="TWC503" s="1"/>
      <c r="TWD503" s="1"/>
      <c r="TWE503" s="1"/>
      <c r="TWF503" s="1"/>
      <c r="TWG503" s="1"/>
      <c r="TWH503" s="1"/>
      <c r="TWI503" s="1"/>
      <c r="TWJ503" s="1"/>
      <c r="TWK503" s="1"/>
      <c r="TWL503" s="1"/>
      <c r="TWM503" s="1"/>
      <c r="TWN503" s="1"/>
      <c r="TWO503" s="1"/>
      <c r="TWP503" s="1"/>
      <c r="TWQ503" s="1"/>
      <c r="TWR503" s="1"/>
      <c r="TWS503" s="1"/>
      <c r="TWT503" s="1"/>
      <c r="TWU503" s="1"/>
      <c r="TWV503" s="1"/>
      <c r="TWW503" s="1"/>
      <c r="TWX503" s="1"/>
      <c r="TWY503" s="1"/>
      <c r="TWZ503" s="1"/>
      <c r="TXA503" s="1"/>
      <c r="TXB503" s="1"/>
      <c r="TXC503" s="1"/>
      <c r="TXD503" s="1"/>
      <c r="TXE503" s="1"/>
      <c r="TXF503" s="1"/>
      <c r="TXG503" s="1"/>
      <c r="TXH503" s="1"/>
      <c r="TXI503" s="1"/>
      <c r="TXJ503" s="1"/>
      <c r="TXK503" s="1"/>
      <c r="TXL503" s="1"/>
      <c r="TXM503" s="1"/>
      <c r="TXN503" s="1"/>
      <c r="TXO503" s="1"/>
      <c r="TXP503" s="1"/>
      <c r="TXQ503" s="1"/>
      <c r="TXR503" s="1"/>
      <c r="TXS503" s="1"/>
      <c r="TXT503" s="1"/>
      <c r="TXU503" s="1"/>
      <c r="TXV503" s="1"/>
      <c r="TXW503" s="1"/>
      <c r="TXX503" s="1"/>
      <c r="TXY503" s="1"/>
      <c r="TXZ503" s="1"/>
      <c r="TYA503" s="1"/>
      <c r="TYB503" s="1"/>
      <c r="TYC503" s="1"/>
      <c r="TYD503" s="1"/>
      <c r="TYE503" s="1"/>
      <c r="TYF503" s="1"/>
      <c r="TYG503" s="1"/>
      <c r="TYH503" s="1"/>
      <c r="TYI503" s="1"/>
      <c r="TYJ503" s="1"/>
      <c r="TYK503" s="1"/>
      <c r="TYL503" s="1"/>
      <c r="TYM503" s="1"/>
      <c r="TYN503" s="1"/>
      <c r="TYO503" s="1"/>
      <c r="TYP503" s="1"/>
      <c r="TYQ503" s="1"/>
      <c r="TYR503" s="1"/>
      <c r="TYS503" s="1"/>
      <c r="TYT503" s="1"/>
      <c r="TYU503" s="1"/>
      <c r="TYV503" s="1"/>
      <c r="TYW503" s="1"/>
      <c r="TYX503" s="1"/>
      <c r="TYY503" s="1"/>
      <c r="TYZ503" s="1"/>
      <c r="TZA503" s="1"/>
      <c r="TZB503" s="1"/>
      <c r="TZC503" s="1"/>
      <c r="TZD503" s="1"/>
      <c r="TZE503" s="1"/>
      <c r="TZF503" s="1"/>
      <c r="TZG503" s="1"/>
      <c r="TZH503" s="1"/>
      <c r="TZI503" s="1"/>
      <c r="TZJ503" s="1"/>
      <c r="TZK503" s="1"/>
      <c r="TZL503" s="1"/>
      <c r="TZM503" s="1"/>
      <c r="TZN503" s="1"/>
      <c r="TZO503" s="1"/>
      <c r="TZP503" s="1"/>
      <c r="TZQ503" s="1"/>
      <c r="TZR503" s="1"/>
      <c r="TZS503" s="1"/>
      <c r="TZT503" s="1"/>
      <c r="TZU503" s="1"/>
      <c r="TZV503" s="1"/>
      <c r="TZW503" s="1"/>
      <c r="TZX503" s="1"/>
      <c r="TZY503" s="1"/>
      <c r="TZZ503" s="1"/>
      <c r="UAA503" s="1"/>
      <c r="UAB503" s="1"/>
      <c r="UAC503" s="1"/>
      <c r="UAD503" s="1"/>
      <c r="UAE503" s="1"/>
      <c r="UAF503" s="1"/>
      <c r="UAG503" s="1"/>
      <c r="UAH503" s="1"/>
      <c r="UAI503" s="1"/>
      <c r="UAJ503" s="1"/>
      <c r="UAK503" s="1"/>
      <c r="UAL503" s="1"/>
      <c r="UAM503" s="1"/>
      <c r="UAN503" s="1"/>
      <c r="UAO503" s="1"/>
      <c r="UAP503" s="1"/>
      <c r="UAQ503" s="1"/>
      <c r="UAR503" s="1"/>
      <c r="UAS503" s="1"/>
      <c r="UAT503" s="1"/>
      <c r="UAU503" s="1"/>
      <c r="UAV503" s="1"/>
      <c r="UAW503" s="1"/>
      <c r="UAX503" s="1"/>
      <c r="UAY503" s="1"/>
      <c r="UAZ503" s="1"/>
      <c r="UBA503" s="1"/>
      <c r="UBB503" s="1"/>
      <c r="UBC503" s="1"/>
      <c r="UBD503" s="1"/>
      <c r="UBE503" s="1"/>
      <c r="UBF503" s="1"/>
      <c r="UBG503" s="1"/>
      <c r="UBH503" s="1"/>
      <c r="UBI503" s="1"/>
      <c r="UBJ503" s="1"/>
      <c r="UBK503" s="1"/>
      <c r="UBL503" s="1"/>
      <c r="UBM503" s="1"/>
      <c r="UBN503" s="1"/>
      <c r="UBO503" s="1"/>
      <c r="UBP503" s="1"/>
      <c r="UBQ503" s="1"/>
      <c r="UBR503" s="1"/>
      <c r="UBS503" s="1"/>
      <c r="UBT503" s="1"/>
      <c r="UBU503" s="1"/>
      <c r="UBV503" s="1"/>
      <c r="UBW503" s="1"/>
      <c r="UBX503" s="1"/>
      <c r="UBY503" s="1"/>
      <c r="UBZ503" s="1"/>
      <c r="UCA503" s="1"/>
      <c r="UCB503" s="1"/>
      <c r="UCC503" s="1"/>
      <c r="UCD503" s="1"/>
      <c r="UCE503" s="1"/>
      <c r="UCF503" s="1"/>
      <c r="UCG503" s="1"/>
      <c r="UCH503" s="1"/>
      <c r="UCI503" s="1"/>
      <c r="UCJ503" s="1"/>
      <c r="UCK503" s="1"/>
      <c r="UCL503" s="1"/>
      <c r="UCM503" s="1"/>
      <c r="UCN503" s="1"/>
      <c r="UCO503" s="1"/>
      <c r="UCP503" s="1"/>
      <c r="UCQ503" s="1"/>
      <c r="UCR503" s="1"/>
      <c r="UCS503" s="1"/>
      <c r="UCT503" s="1"/>
      <c r="UCU503" s="1"/>
      <c r="UCV503" s="1"/>
      <c r="UCW503" s="1"/>
      <c r="UCX503" s="1"/>
      <c r="UCY503" s="1"/>
      <c r="UCZ503" s="1"/>
      <c r="UDA503" s="1"/>
      <c r="UDB503" s="1"/>
      <c r="UDC503" s="1"/>
      <c r="UDD503" s="1"/>
      <c r="UDE503" s="1"/>
      <c r="UDF503" s="1"/>
      <c r="UDG503" s="1"/>
      <c r="UDH503" s="1"/>
      <c r="UDI503" s="1"/>
      <c r="UDJ503" s="1"/>
      <c r="UDK503" s="1"/>
      <c r="UDL503" s="1"/>
      <c r="UDM503" s="1"/>
      <c r="UDN503" s="1"/>
      <c r="UDO503" s="1"/>
      <c r="UDP503" s="1"/>
      <c r="UDQ503" s="1"/>
      <c r="UDR503" s="1"/>
      <c r="UDS503" s="1"/>
      <c r="UDT503" s="1"/>
      <c r="UDU503" s="1"/>
      <c r="UDV503" s="1"/>
      <c r="UDW503" s="1"/>
      <c r="UDX503" s="1"/>
      <c r="UDY503" s="1"/>
      <c r="UDZ503" s="1"/>
      <c r="UEA503" s="1"/>
      <c r="UEB503" s="1"/>
      <c r="UEC503" s="1"/>
      <c r="UED503" s="1"/>
      <c r="UEE503" s="1"/>
      <c r="UEF503" s="1"/>
      <c r="UEG503" s="1"/>
      <c r="UEH503" s="1"/>
      <c r="UEI503" s="1"/>
      <c r="UEJ503" s="1"/>
      <c r="UEK503" s="1"/>
      <c r="UEL503" s="1"/>
      <c r="UEM503" s="1"/>
      <c r="UEN503" s="1"/>
      <c r="UEO503" s="1"/>
      <c r="UEP503" s="1"/>
      <c r="UEQ503" s="1"/>
      <c r="UER503" s="1"/>
      <c r="UES503" s="1"/>
      <c r="UET503" s="1"/>
      <c r="UEU503" s="1"/>
      <c r="UEV503" s="1"/>
      <c r="UEW503" s="1"/>
      <c r="UEX503" s="1"/>
      <c r="UEY503" s="1"/>
      <c r="UEZ503" s="1"/>
      <c r="UFA503" s="1"/>
      <c r="UFB503" s="1"/>
      <c r="UFC503" s="1"/>
      <c r="UFD503" s="1"/>
      <c r="UFE503" s="1"/>
      <c r="UFF503" s="1"/>
      <c r="UFG503" s="1"/>
      <c r="UFH503" s="1"/>
      <c r="UFI503" s="1"/>
      <c r="UFJ503" s="1"/>
      <c r="UFK503" s="1"/>
      <c r="UFL503" s="1"/>
      <c r="UFM503" s="1"/>
      <c r="UFN503" s="1"/>
      <c r="UFO503" s="1"/>
      <c r="UFP503" s="1"/>
      <c r="UFQ503" s="1"/>
      <c r="UFR503" s="1"/>
      <c r="UFS503" s="1"/>
      <c r="UFT503" s="1"/>
      <c r="UFU503" s="1"/>
      <c r="UFV503" s="1"/>
      <c r="UFW503" s="1"/>
      <c r="UFX503" s="1"/>
      <c r="UFY503" s="1"/>
      <c r="UFZ503" s="1"/>
      <c r="UGA503" s="1"/>
      <c r="UGB503" s="1"/>
      <c r="UGC503" s="1"/>
      <c r="UGD503" s="1"/>
      <c r="UGE503" s="1"/>
      <c r="UGF503" s="1"/>
      <c r="UGG503" s="1"/>
      <c r="UGH503" s="1"/>
      <c r="UGI503" s="1"/>
      <c r="UGJ503" s="1"/>
      <c r="UGK503" s="1"/>
      <c r="UGL503" s="1"/>
      <c r="UGM503" s="1"/>
      <c r="UGN503" s="1"/>
      <c r="UGO503" s="1"/>
      <c r="UGP503" s="1"/>
      <c r="UGQ503" s="1"/>
      <c r="UGR503" s="1"/>
      <c r="UGS503" s="1"/>
      <c r="UGT503" s="1"/>
      <c r="UGU503" s="1"/>
      <c r="UGV503" s="1"/>
      <c r="UGW503" s="1"/>
      <c r="UGX503" s="1"/>
      <c r="UGY503" s="1"/>
      <c r="UGZ503" s="1"/>
      <c r="UHA503" s="1"/>
      <c r="UHB503" s="1"/>
      <c r="UHC503" s="1"/>
      <c r="UHD503" s="1"/>
      <c r="UHE503" s="1"/>
      <c r="UHF503" s="1"/>
      <c r="UHG503" s="1"/>
      <c r="UHH503" s="1"/>
      <c r="UHI503" s="1"/>
      <c r="UHJ503" s="1"/>
      <c r="UHK503" s="1"/>
      <c r="UHL503" s="1"/>
      <c r="UHM503" s="1"/>
      <c r="UHN503" s="1"/>
      <c r="UHO503" s="1"/>
      <c r="UHP503" s="1"/>
      <c r="UHQ503" s="1"/>
      <c r="UHR503" s="1"/>
      <c r="UHS503" s="1"/>
      <c r="UHT503" s="1"/>
      <c r="UHU503" s="1"/>
      <c r="UHV503" s="1"/>
      <c r="UHW503" s="1"/>
      <c r="UHX503" s="1"/>
      <c r="UHY503" s="1"/>
      <c r="UHZ503" s="1"/>
      <c r="UIA503" s="1"/>
      <c r="UIB503" s="1"/>
      <c r="UIC503" s="1"/>
      <c r="UID503" s="1"/>
      <c r="UIE503" s="1"/>
      <c r="UIF503" s="1"/>
      <c r="UIG503" s="1"/>
      <c r="UIH503" s="1"/>
      <c r="UII503" s="1"/>
      <c r="UIJ503" s="1"/>
      <c r="UIK503" s="1"/>
      <c r="UIL503" s="1"/>
      <c r="UIM503" s="1"/>
      <c r="UIN503" s="1"/>
      <c r="UIO503" s="1"/>
      <c r="UIP503" s="1"/>
      <c r="UIQ503" s="1"/>
      <c r="UIR503" s="1"/>
      <c r="UIS503" s="1"/>
      <c r="UIT503" s="1"/>
      <c r="UIU503" s="1"/>
      <c r="UIV503" s="1"/>
      <c r="UIW503" s="1"/>
      <c r="UIX503" s="1"/>
      <c r="UIY503" s="1"/>
      <c r="UIZ503" s="1"/>
      <c r="UJA503" s="1"/>
      <c r="UJB503" s="1"/>
      <c r="UJC503" s="1"/>
      <c r="UJD503" s="1"/>
      <c r="UJE503" s="1"/>
      <c r="UJF503" s="1"/>
      <c r="UJG503" s="1"/>
      <c r="UJH503" s="1"/>
      <c r="UJI503" s="1"/>
      <c r="UJJ503" s="1"/>
      <c r="UJK503" s="1"/>
      <c r="UJL503" s="1"/>
      <c r="UJM503" s="1"/>
      <c r="UJN503" s="1"/>
      <c r="UJO503" s="1"/>
      <c r="UJP503" s="1"/>
      <c r="UJQ503" s="1"/>
      <c r="UJR503" s="1"/>
      <c r="UJS503" s="1"/>
      <c r="UJT503" s="1"/>
      <c r="UJU503" s="1"/>
      <c r="UJV503" s="1"/>
      <c r="UJW503" s="1"/>
      <c r="UJX503" s="1"/>
      <c r="UJY503" s="1"/>
      <c r="UJZ503" s="1"/>
      <c r="UKA503" s="1"/>
      <c r="UKB503" s="1"/>
      <c r="UKC503" s="1"/>
      <c r="UKD503" s="1"/>
      <c r="UKE503" s="1"/>
      <c r="UKF503" s="1"/>
      <c r="UKG503" s="1"/>
      <c r="UKH503" s="1"/>
      <c r="UKI503" s="1"/>
      <c r="UKJ503" s="1"/>
      <c r="UKK503" s="1"/>
      <c r="UKL503" s="1"/>
      <c r="UKM503" s="1"/>
      <c r="UKN503" s="1"/>
      <c r="UKO503" s="1"/>
      <c r="UKP503" s="1"/>
      <c r="UKQ503" s="1"/>
      <c r="UKR503" s="1"/>
      <c r="UKS503" s="1"/>
      <c r="UKT503" s="1"/>
      <c r="UKU503" s="1"/>
      <c r="UKV503" s="1"/>
      <c r="UKW503" s="1"/>
      <c r="UKX503" s="1"/>
      <c r="UKY503" s="1"/>
      <c r="UKZ503" s="1"/>
      <c r="ULA503" s="1"/>
      <c r="ULB503" s="1"/>
      <c r="ULC503" s="1"/>
      <c r="ULD503" s="1"/>
      <c r="ULE503" s="1"/>
      <c r="ULF503" s="1"/>
      <c r="ULG503" s="1"/>
      <c r="ULH503" s="1"/>
      <c r="ULI503" s="1"/>
      <c r="ULJ503" s="1"/>
      <c r="ULK503" s="1"/>
      <c r="ULL503" s="1"/>
      <c r="ULM503" s="1"/>
      <c r="ULN503" s="1"/>
      <c r="ULO503" s="1"/>
      <c r="ULP503" s="1"/>
      <c r="ULQ503" s="1"/>
      <c r="ULR503" s="1"/>
      <c r="ULS503" s="1"/>
      <c r="ULT503" s="1"/>
      <c r="ULU503" s="1"/>
      <c r="ULV503" s="1"/>
      <c r="ULW503" s="1"/>
      <c r="ULX503" s="1"/>
      <c r="ULY503" s="1"/>
      <c r="ULZ503" s="1"/>
      <c r="UMA503" s="1"/>
      <c r="UMB503" s="1"/>
      <c r="UMC503" s="1"/>
      <c r="UMD503" s="1"/>
      <c r="UME503" s="1"/>
      <c r="UMF503" s="1"/>
      <c r="UMG503" s="1"/>
      <c r="UMH503" s="1"/>
      <c r="UMI503" s="1"/>
      <c r="UMJ503" s="1"/>
      <c r="UMK503" s="1"/>
      <c r="UML503" s="1"/>
      <c r="UMM503" s="1"/>
      <c r="UMN503" s="1"/>
      <c r="UMO503" s="1"/>
      <c r="UMP503" s="1"/>
      <c r="UMQ503" s="1"/>
      <c r="UMR503" s="1"/>
      <c r="UMS503" s="1"/>
      <c r="UMT503" s="1"/>
      <c r="UMU503" s="1"/>
      <c r="UMV503" s="1"/>
      <c r="UMW503" s="1"/>
      <c r="UMX503" s="1"/>
      <c r="UMY503" s="1"/>
      <c r="UMZ503" s="1"/>
      <c r="UNA503" s="1"/>
      <c r="UNB503" s="1"/>
      <c r="UNC503" s="1"/>
      <c r="UND503" s="1"/>
      <c r="UNE503" s="1"/>
      <c r="UNF503" s="1"/>
      <c r="UNG503" s="1"/>
      <c r="UNH503" s="1"/>
      <c r="UNI503" s="1"/>
      <c r="UNJ503" s="1"/>
      <c r="UNK503" s="1"/>
      <c r="UNL503" s="1"/>
      <c r="UNM503" s="1"/>
      <c r="UNN503" s="1"/>
      <c r="UNO503" s="1"/>
      <c r="UNP503" s="1"/>
      <c r="UNQ503" s="1"/>
      <c r="UNR503" s="1"/>
      <c r="UNS503" s="1"/>
      <c r="UNT503" s="1"/>
      <c r="UNU503" s="1"/>
      <c r="UNV503" s="1"/>
      <c r="UNW503" s="1"/>
      <c r="UNX503" s="1"/>
      <c r="UNY503" s="1"/>
      <c r="UNZ503" s="1"/>
      <c r="UOA503" s="1"/>
      <c r="UOB503" s="1"/>
      <c r="UOC503" s="1"/>
      <c r="UOD503" s="1"/>
      <c r="UOE503" s="1"/>
      <c r="UOF503" s="1"/>
      <c r="UOG503" s="1"/>
      <c r="UOH503" s="1"/>
      <c r="UOI503" s="1"/>
      <c r="UOJ503" s="1"/>
      <c r="UOK503" s="1"/>
      <c r="UOL503" s="1"/>
      <c r="UOM503" s="1"/>
      <c r="UON503" s="1"/>
      <c r="UOO503" s="1"/>
      <c r="UOP503" s="1"/>
      <c r="UOQ503" s="1"/>
      <c r="UOR503" s="1"/>
      <c r="UOS503" s="1"/>
      <c r="UOT503" s="1"/>
      <c r="UOU503" s="1"/>
      <c r="UOV503" s="1"/>
      <c r="UOW503" s="1"/>
      <c r="UOX503" s="1"/>
      <c r="UOY503" s="1"/>
      <c r="UOZ503" s="1"/>
      <c r="UPA503" s="1"/>
      <c r="UPB503" s="1"/>
      <c r="UPC503" s="1"/>
      <c r="UPD503" s="1"/>
      <c r="UPE503" s="1"/>
      <c r="UPF503" s="1"/>
      <c r="UPG503" s="1"/>
      <c r="UPH503" s="1"/>
      <c r="UPI503" s="1"/>
      <c r="UPJ503" s="1"/>
      <c r="UPK503" s="1"/>
      <c r="UPL503" s="1"/>
      <c r="UPM503" s="1"/>
      <c r="UPN503" s="1"/>
      <c r="UPO503" s="1"/>
      <c r="UPP503" s="1"/>
      <c r="UPQ503" s="1"/>
      <c r="UPR503" s="1"/>
      <c r="UPS503" s="1"/>
      <c r="UPT503" s="1"/>
      <c r="UPU503" s="1"/>
      <c r="UPV503" s="1"/>
      <c r="UPW503" s="1"/>
      <c r="UPX503" s="1"/>
      <c r="UPY503" s="1"/>
      <c r="UPZ503" s="1"/>
      <c r="UQA503" s="1"/>
      <c r="UQB503" s="1"/>
      <c r="UQC503" s="1"/>
      <c r="UQD503" s="1"/>
      <c r="UQE503" s="1"/>
      <c r="UQF503" s="1"/>
      <c r="UQG503" s="1"/>
      <c r="UQH503" s="1"/>
      <c r="UQI503" s="1"/>
      <c r="UQJ503" s="1"/>
      <c r="UQK503" s="1"/>
      <c r="UQL503" s="1"/>
      <c r="UQM503" s="1"/>
      <c r="UQN503" s="1"/>
      <c r="UQO503" s="1"/>
      <c r="UQP503" s="1"/>
      <c r="UQQ503" s="1"/>
      <c r="UQR503" s="1"/>
      <c r="UQS503" s="1"/>
      <c r="UQT503" s="1"/>
      <c r="UQU503" s="1"/>
      <c r="UQV503" s="1"/>
      <c r="UQW503" s="1"/>
      <c r="UQX503" s="1"/>
      <c r="UQY503" s="1"/>
      <c r="UQZ503" s="1"/>
      <c r="URA503" s="1"/>
      <c r="URB503" s="1"/>
      <c r="URC503" s="1"/>
      <c r="URD503" s="1"/>
      <c r="URE503" s="1"/>
      <c r="URF503" s="1"/>
      <c r="URG503" s="1"/>
      <c r="URH503" s="1"/>
      <c r="URI503" s="1"/>
      <c r="URJ503" s="1"/>
      <c r="URK503" s="1"/>
      <c r="URL503" s="1"/>
      <c r="URM503" s="1"/>
      <c r="URN503" s="1"/>
      <c r="URO503" s="1"/>
      <c r="URP503" s="1"/>
      <c r="URQ503" s="1"/>
      <c r="URR503" s="1"/>
      <c r="URS503" s="1"/>
      <c r="URT503" s="1"/>
      <c r="URU503" s="1"/>
      <c r="URV503" s="1"/>
      <c r="URW503" s="1"/>
      <c r="URX503" s="1"/>
      <c r="URY503" s="1"/>
      <c r="URZ503" s="1"/>
      <c r="USA503" s="1"/>
      <c r="USB503" s="1"/>
      <c r="USC503" s="1"/>
      <c r="USD503" s="1"/>
      <c r="USE503" s="1"/>
      <c r="USF503" s="1"/>
      <c r="USG503" s="1"/>
      <c r="USH503" s="1"/>
      <c r="USI503" s="1"/>
      <c r="USJ503" s="1"/>
      <c r="USK503" s="1"/>
      <c r="USL503" s="1"/>
      <c r="USM503" s="1"/>
      <c r="USN503" s="1"/>
      <c r="USO503" s="1"/>
      <c r="USP503" s="1"/>
      <c r="USQ503" s="1"/>
      <c r="USR503" s="1"/>
      <c r="USS503" s="1"/>
      <c r="UST503" s="1"/>
      <c r="USU503" s="1"/>
      <c r="USV503" s="1"/>
      <c r="USW503" s="1"/>
      <c r="USX503" s="1"/>
      <c r="USY503" s="1"/>
      <c r="USZ503" s="1"/>
      <c r="UTA503" s="1"/>
      <c r="UTB503" s="1"/>
      <c r="UTC503" s="1"/>
      <c r="UTD503" s="1"/>
      <c r="UTE503" s="1"/>
      <c r="UTF503" s="1"/>
      <c r="UTG503" s="1"/>
      <c r="UTH503" s="1"/>
      <c r="UTI503" s="1"/>
      <c r="UTJ503" s="1"/>
      <c r="UTK503" s="1"/>
      <c r="UTL503" s="1"/>
      <c r="UTM503" s="1"/>
      <c r="UTN503" s="1"/>
      <c r="UTO503" s="1"/>
      <c r="UTP503" s="1"/>
      <c r="UTQ503" s="1"/>
      <c r="UTR503" s="1"/>
      <c r="UTS503" s="1"/>
      <c r="UTT503" s="1"/>
      <c r="UTU503" s="1"/>
      <c r="UTV503" s="1"/>
      <c r="UTW503" s="1"/>
      <c r="UTX503" s="1"/>
      <c r="UTY503" s="1"/>
      <c r="UTZ503" s="1"/>
      <c r="UUA503" s="1"/>
      <c r="UUB503" s="1"/>
      <c r="UUC503" s="1"/>
      <c r="UUD503" s="1"/>
      <c r="UUE503" s="1"/>
      <c r="UUF503" s="1"/>
      <c r="UUG503" s="1"/>
      <c r="UUH503" s="1"/>
      <c r="UUI503" s="1"/>
      <c r="UUJ503" s="1"/>
      <c r="UUK503" s="1"/>
      <c r="UUL503" s="1"/>
      <c r="UUM503" s="1"/>
      <c r="UUN503" s="1"/>
      <c r="UUO503" s="1"/>
      <c r="UUP503" s="1"/>
      <c r="UUQ503" s="1"/>
      <c r="UUR503" s="1"/>
      <c r="UUS503" s="1"/>
      <c r="UUT503" s="1"/>
      <c r="UUU503" s="1"/>
      <c r="UUV503" s="1"/>
      <c r="UUW503" s="1"/>
      <c r="UUX503" s="1"/>
      <c r="UUY503" s="1"/>
      <c r="UUZ503" s="1"/>
      <c r="UVA503" s="1"/>
      <c r="UVB503" s="1"/>
      <c r="UVC503" s="1"/>
      <c r="UVD503" s="1"/>
      <c r="UVE503" s="1"/>
      <c r="UVF503" s="1"/>
      <c r="UVG503" s="1"/>
      <c r="UVH503" s="1"/>
      <c r="UVI503" s="1"/>
      <c r="UVJ503" s="1"/>
      <c r="UVK503" s="1"/>
      <c r="UVL503" s="1"/>
      <c r="UVM503" s="1"/>
      <c r="UVN503" s="1"/>
      <c r="UVO503" s="1"/>
      <c r="UVP503" s="1"/>
      <c r="UVQ503" s="1"/>
      <c r="UVR503" s="1"/>
      <c r="UVS503" s="1"/>
      <c r="UVT503" s="1"/>
      <c r="UVU503" s="1"/>
      <c r="UVV503" s="1"/>
      <c r="UVW503" s="1"/>
      <c r="UVX503" s="1"/>
      <c r="UVY503" s="1"/>
      <c r="UVZ503" s="1"/>
      <c r="UWA503" s="1"/>
      <c r="UWB503" s="1"/>
      <c r="UWC503" s="1"/>
      <c r="UWD503" s="1"/>
      <c r="UWE503" s="1"/>
      <c r="UWF503" s="1"/>
      <c r="UWG503" s="1"/>
      <c r="UWH503" s="1"/>
      <c r="UWI503" s="1"/>
      <c r="UWJ503" s="1"/>
      <c r="UWK503" s="1"/>
      <c r="UWL503" s="1"/>
      <c r="UWM503" s="1"/>
      <c r="UWN503" s="1"/>
      <c r="UWO503" s="1"/>
      <c r="UWP503" s="1"/>
      <c r="UWQ503" s="1"/>
      <c r="UWR503" s="1"/>
      <c r="UWS503" s="1"/>
      <c r="UWT503" s="1"/>
      <c r="UWU503" s="1"/>
      <c r="UWV503" s="1"/>
      <c r="UWW503" s="1"/>
      <c r="UWX503" s="1"/>
      <c r="UWY503" s="1"/>
      <c r="UWZ503" s="1"/>
      <c r="UXA503" s="1"/>
      <c r="UXB503" s="1"/>
      <c r="UXC503" s="1"/>
      <c r="UXD503" s="1"/>
      <c r="UXE503" s="1"/>
      <c r="UXF503" s="1"/>
      <c r="UXG503" s="1"/>
      <c r="UXH503" s="1"/>
      <c r="UXI503" s="1"/>
      <c r="UXJ503" s="1"/>
      <c r="UXK503" s="1"/>
      <c r="UXL503" s="1"/>
      <c r="UXM503" s="1"/>
      <c r="UXN503" s="1"/>
      <c r="UXO503" s="1"/>
      <c r="UXP503" s="1"/>
      <c r="UXQ503" s="1"/>
      <c r="UXR503" s="1"/>
      <c r="UXS503" s="1"/>
      <c r="UXT503" s="1"/>
      <c r="UXU503" s="1"/>
      <c r="UXV503" s="1"/>
      <c r="UXW503" s="1"/>
      <c r="UXX503" s="1"/>
      <c r="UXY503" s="1"/>
      <c r="UXZ503" s="1"/>
      <c r="UYA503" s="1"/>
      <c r="UYB503" s="1"/>
      <c r="UYC503" s="1"/>
      <c r="UYD503" s="1"/>
      <c r="UYE503" s="1"/>
      <c r="UYF503" s="1"/>
      <c r="UYG503" s="1"/>
      <c r="UYH503" s="1"/>
      <c r="UYI503" s="1"/>
      <c r="UYJ503" s="1"/>
      <c r="UYK503" s="1"/>
      <c r="UYL503" s="1"/>
      <c r="UYM503" s="1"/>
      <c r="UYN503" s="1"/>
      <c r="UYO503" s="1"/>
      <c r="UYP503" s="1"/>
      <c r="UYQ503" s="1"/>
      <c r="UYR503" s="1"/>
      <c r="UYS503" s="1"/>
      <c r="UYT503" s="1"/>
      <c r="UYU503" s="1"/>
      <c r="UYV503" s="1"/>
      <c r="UYW503" s="1"/>
      <c r="UYX503" s="1"/>
      <c r="UYY503" s="1"/>
      <c r="UYZ503" s="1"/>
      <c r="UZA503" s="1"/>
      <c r="UZB503" s="1"/>
      <c r="UZC503" s="1"/>
      <c r="UZD503" s="1"/>
      <c r="UZE503" s="1"/>
      <c r="UZF503" s="1"/>
      <c r="UZG503" s="1"/>
      <c r="UZH503" s="1"/>
      <c r="UZI503" s="1"/>
      <c r="UZJ503" s="1"/>
      <c r="UZK503" s="1"/>
      <c r="UZL503" s="1"/>
      <c r="UZM503" s="1"/>
      <c r="UZN503" s="1"/>
      <c r="UZO503" s="1"/>
      <c r="UZP503" s="1"/>
      <c r="UZQ503" s="1"/>
      <c r="UZR503" s="1"/>
      <c r="UZS503" s="1"/>
      <c r="UZT503" s="1"/>
      <c r="UZU503" s="1"/>
      <c r="UZV503" s="1"/>
      <c r="UZW503" s="1"/>
      <c r="UZX503" s="1"/>
      <c r="UZY503" s="1"/>
      <c r="UZZ503" s="1"/>
      <c r="VAA503" s="1"/>
      <c r="VAB503" s="1"/>
      <c r="VAC503" s="1"/>
      <c r="VAD503" s="1"/>
      <c r="VAE503" s="1"/>
      <c r="VAF503" s="1"/>
      <c r="VAG503" s="1"/>
      <c r="VAH503" s="1"/>
      <c r="VAI503" s="1"/>
      <c r="VAJ503" s="1"/>
      <c r="VAK503" s="1"/>
      <c r="VAL503" s="1"/>
      <c r="VAM503" s="1"/>
      <c r="VAN503" s="1"/>
      <c r="VAO503" s="1"/>
      <c r="VAP503" s="1"/>
      <c r="VAQ503" s="1"/>
      <c r="VAR503" s="1"/>
      <c r="VAS503" s="1"/>
      <c r="VAT503" s="1"/>
      <c r="VAU503" s="1"/>
      <c r="VAV503" s="1"/>
      <c r="VAW503" s="1"/>
      <c r="VAX503" s="1"/>
      <c r="VAY503" s="1"/>
      <c r="VAZ503" s="1"/>
      <c r="VBA503" s="1"/>
      <c r="VBB503" s="1"/>
      <c r="VBC503" s="1"/>
      <c r="VBD503" s="1"/>
      <c r="VBE503" s="1"/>
      <c r="VBF503" s="1"/>
      <c r="VBG503" s="1"/>
      <c r="VBH503" s="1"/>
      <c r="VBI503" s="1"/>
      <c r="VBJ503" s="1"/>
      <c r="VBK503" s="1"/>
      <c r="VBL503" s="1"/>
      <c r="VBM503" s="1"/>
      <c r="VBN503" s="1"/>
      <c r="VBO503" s="1"/>
      <c r="VBP503" s="1"/>
      <c r="VBQ503" s="1"/>
      <c r="VBR503" s="1"/>
      <c r="VBS503" s="1"/>
      <c r="VBT503" s="1"/>
      <c r="VBU503" s="1"/>
      <c r="VBV503" s="1"/>
      <c r="VBW503" s="1"/>
      <c r="VBX503" s="1"/>
      <c r="VBY503" s="1"/>
      <c r="VBZ503" s="1"/>
      <c r="VCA503" s="1"/>
      <c r="VCB503" s="1"/>
      <c r="VCC503" s="1"/>
      <c r="VCD503" s="1"/>
      <c r="VCE503" s="1"/>
      <c r="VCF503" s="1"/>
      <c r="VCG503" s="1"/>
      <c r="VCH503" s="1"/>
      <c r="VCI503" s="1"/>
      <c r="VCJ503" s="1"/>
      <c r="VCK503" s="1"/>
      <c r="VCL503" s="1"/>
      <c r="VCM503" s="1"/>
      <c r="VCN503" s="1"/>
      <c r="VCO503" s="1"/>
      <c r="VCP503" s="1"/>
      <c r="VCQ503" s="1"/>
      <c r="VCR503" s="1"/>
      <c r="VCS503" s="1"/>
      <c r="VCT503" s="1"/>
      <c r="VCU503" s="1"/>
      <c r="VCV503" s="1"/>
      <c r="VCW503" s="1"/>
      <c r="VCX503" s="1"/>
      <c r="VCY503" s="1"/>
      <c r="VCZ503" s="1"/>
      <c r="VDA503" s="1"/>
      <c r="VDB503" s="1"/>
      <c r="VDC503" s="1"/>
      <c r="VDD503" s="1"/>
      <c r="VDE503" s="1"/>
      <c r="VDF503" s="1"/>
      <c r="VDG503" s="1"/>
      <c r="VDH503" s="1"/>
      <c r="VDI503" s="1"/>
      <c r="VDJ503" s="1"/>
      <c r="VDK503" s="1"/>
      <c r="VDL503" s="1"/>
      <c r="VDM503" s="1"/>
      <c r="VDN503" s="1"/>
      <c r="VDO503" s="1"/>
      <c r="VDP503" s="1"/>
      <c r="VDQ503" s="1"/>
      <c r="VDR503" s="1"/>
      <c r="VDS503" s="1"/>
      <c r="VDT503" s="1"/>
      <c r="VDU503" s="1"/>
      <c r="VDV503" s="1"/>
      <c r="VDW503" s="1"/>
      <c r="VDX503" s="1"/>
      <c r="VDY503" s="1"/>
      <c r="VDZ503" s="1"/>
      <c r="VEA503" s="1"/>
      <c r="VEB503" s="1"/>
      <c r="VEC503" s="1"/>
      <c r="VED503" s="1"/>
      <c r="VEE503" s="1"/>
      <c r="VEF503" s="1"/>
      <c r="VEG503" s="1"/>
      <c r="VEH503" s="1"/>
      <c r="VEI503" s="1"/>
      <c r="VEJ503" s="1"/>
      <c r="VEK503" s="1"/>
      <c r="VEL503" s="1"/>
      <c r="VEM503" s="1"/>
      <c r="VEN503" s="1"/>
      <c r="VEO503" s="1"/>
      <c r="VEP503" s="1"/>
      <c r="VEQ503" s="1"/>
      <c r="VER503" s="1"/>
      <c r="VES503" s="1"/>
      <c r="VET503" s="1"/>
      <c r="VEU503" s="1"/>
      <c r="VEV503" s="1"/>
      <c r="VEW503" s="1"/>
      <c r="VEX503" s="1"/>
      <c r="VEY503" s="1"/>
      <c r="VEZ503" s="1"/>
      <c r="VFA503" s="1"/>
      <c r="VFB503" s="1"/>
      <c r="VFC503" s="1"/>
      <c r="VFD503" s="1"/>
      <c r="VFE503" s="1"/>
      <c r="VFF503" s="1"/>
      <c r="VFG503" s="1"/>
      <c r="VFH503" s="1"/>
      <c r="VFI503" s="1"/>
      <c r="VFJ503" s="1"/>
      <c r="VFK503" s="1"/>
      <c r="VFL503" s="1"/>
      <c r="VFM503" s="1"/>
      <c r="VFN503" s="1"/>
      <c r="VFO503" s="1"/>
      <c r="VFP503" s="1"/>
      <c r="VFQ503" s="1"/>
      <c r="VFR503" s="1"/>
      <c r="VFS503" s="1"/>
      <c r="VFT503" s="1"/>
      <c r="VFU503" s="1"/>
      <c r="VFV503" s="1"/>
      <c r="VFW503" s="1"/>
      <c r="VFX503" s="1"/>
      <c r="VFY503" s="1"/>
      <c r="VFZ503" s="1"/>
      <c r="VGA503" s="1"/>
      <c r="VGB503" s="1"/>
      <c r="VGC503" s="1"/>
      <c r="VGD503" s="1"/>
      <c r="VGE503" s="1"/>
      <c r="VGF503" s="1"/>
      <c r="VGG503" s="1"/>
      <c r="VGH503" s="1"/>
      <c r="VGI503" s="1"/>
      <c r="VGJ503" s="1"/>
      <c r="VGK503" s="1"/>
      <c r="VGL503" s="1"/>
      <c r="VGM503" s="1"/>
      <c r="VGN503" s="1"/>
      <c r="VGO503" s="1"/>
      <c r="VGP503" s="1"/>
      <c r="VGQ503" s="1"/>
      <c r="VGR503" s="1"/>
      <c r="VGS503" s="1"/>
      <c r="VGT503" s="1"/>
      <c r="VGU503" s="1"/>
      <c r="VGV503" s="1"/>
      <c r="VGW503" s="1"/>
      <c r="VGX503" s="1"/>
      <c r="VGY503" s="1"/>
      <c r="VGZ503" s="1"/>
      <c r="VHA503" s="1"/>
      <c r="VHB503" s="1"/>
      <c r="VHC503" s="1"/>
      <c r="VHD503" s="1"/>
      <c r="VHE503" s="1"/>
      <c r="VHF503" s="1"/>
      <c r="VHG503" s="1"/>
      <c r="VHH503" s="1"/>
      <c r="VHI503" s="1"/>
      <c r="VHJ503" s="1"/>
      <c r="VHK503" s="1"/>
      <c r="VHL503" s="1"/>
      <c r="VHM503" s="1"/>
      <c r="VHN503" s="1"/>
      <c r="VHO503" s="1"/>
      <c r="VHP503" s="1"/>
      <c r="VHQ503" s="1"/>
      <c r="VHR503" s="1"/>
      <c r="VHS503" s="1"/>
      <c r="VHT503" s="1"/>
      <c r="VHU503" s="1"/>
      <c r="VHV503" s="1"/>
      <c r="VHW503" s="1"/>
      <c r="VHX503" s="1"/>
      <c r="VHY503" s="1"/>
      <c r="VHZ503" s="1"/>
      <c r="VIA503" s="1"/>
      <c r="VIB503" s="1"/>
      <c r="VIC503" s="1"/>
      <c r="VID503" s="1"/>
      <c r="VIE503" s="1"/>
      <c r="VIF503" s="1"/>
      <c r="VIG503" s="1"/>
      <c r="VIH503" s="1"/>
      <c r="VII503" s="1"/>
      <c r="VIJ503" s="1"/>
      <c r="VIK503" s="1"/>
      <c r="VIL503" s="1"/>
      <c r="VIM503" s="1"/>
      <c r="VIN503" s="1"/>
      <c r="VIO503" s="1"/>
      <c r="VIP503" s="1"/>
      <c r="VIQ503" s="1"/>
      <c r="VIR503" s="1"/>
      <c r="VIS503" s="1"/>
      <c r="VIT503" s="1"/>
      <c r="VIU503" s="1"/>
      <c r="VIV503" s="1"/>
      <c r="VIW503" s="1"/>
      <c r="VIX503" s="1"/>
      <c r="VIY503" s="1"/>
      <c r="VIZ503" s="1"/>
      <c r="VJA503" s="1"/>
      <c r="VJB503" s="1"/>
      <c r="VJC503" s="1"/>
      <c r="VJD503" s="1"/>
      <c r="VJE503" s="1"/>
      <c r="VJF503" s="1"/>
      <c r="VJG503" s="1"/>
      <c r="VJH503" s="1"/>
      <c r="VJI503" s="1"/>
      <c r="VJJ503" s="1"/>
      <c r="VJK503" s="1"/>
      <c r="VJL503" s="1"/>
      <c r="VJM503" s="1"/>
      <c r="VJN503" s="1"/>
      <c r="VJO503" s="1"/>
      <c r="VJP503" s="1"/>
      <c r="VJQ503" s="1"/>
      <c r="VJR503" s="1"/>
      <c r="VJS503" s="1"/>
      <c r="VJT503" s="1"/>
      <c r="VJU503" s="1"/>
      <c r="VJV503" s="1"/>
      <c r="VJW503" s="1"/>
      <c r="VJX503" s="1"/>
      <c r="VJY503" s="1"/>
      <c r="VJZ503" s="1"/>
      <c r="VKA503" s="1"/>
      <c r="VKB503" s="1"/>
      <c r="VKC503" s="1"/>
      <c r="VKD503" s="1"/>
      <c r="VKE503" s="1"/>
      <c r="VKF503" s="1"/>
      <c r="VKG503" s="1"/>
      <c r="VKH503" s="1"/>
      <c r="VKI503" s="1"/>
      <c r="VKJ503" s="1"/>
      <c r="VKK503" s="1"/>
      <c r="VKL503" s="1"/>
      <c r="VKM503" s="1"/>
      <c r="VKN503" s="1"/>
      <c r="VKO503" s="1"/>
      <c r="VKP503" s="1"/>
      <c r="VKQ503" s="1"/>
      <c r="VKR503" s="1"/>
      <c r="VKS503" s="1"/>
      <c r="VKT503" s="1"/>
      <c r="VKU503" s="1"/>
      <c r="VKV503" s="1"/>
      <c r="VKW503" s="1"/>
      <c r="VKX503" s="1"/>
      <c r="VKY503" s="1"/>
      <c r="VKZ503" s="1"/>
      <c r="VLA503" s="1"/>
      <c r="VLB503" s="1"/>
      <c r="VLC503" s="1"/>
      <c r="VLD503" s="1"/>
      <c r="VLE503" s="1"/>
      <c r="VLF503" s="1"/>
      <c r="VLG503" s="1"/>
      <c r="VLH503" s="1"/>
      <c r="VLI503" s="1"/>
      <c r="VLJ503" s="1"/>
      <c r="VLK503" s="1"/>
      <c r="VLL503" s="1"/>
      <c r="VLM503" s="1"/>
      <c r="VLN503" s="1"/>
      <c r="VLO503" s="1"/>
      <c r="VLP503" s="1"/>
      <c r="VLQ503" s="1"/>
      <c r="VLR503" s="1"/>
      <c r="VLS503" s="1"/>
      <c r="VLT503" s="1"/>
      <c r="VLU503" s="1"/>
      <c r="VLV503" s="1"/>
      <c r="VLW503" s="1"/>
      <c r="VLX503" s="1"/>
      <c r="VLY503" s="1"/>
      <c r="VLZ503" s="1"/>
      <c r="VMA503" s="1"/>
      <c r="VMB503" s="1"/>
      <c r="VMC503" s="1"/>
      <c r="VMD503" s="1"/>
      <c r="VME503" s="1"/>
      <c r="VMF503" s="1"/>
      <c r="VMG503" s="1"/>
      <c r="VMH503" s="1"/>
      <c r="VMI503" s="1"/>
      <c r="VMJ503" s="1"/>
      <c r="VMK503" s="1"/>
      <c r="VML503" s="1"/>
      <c r="VMM503" s="1"/>
      <c r="VMN503" s="1"/>
      <c r="VMO503" s="1"/>
      <c r="VMP503" s="1"/>
      <c r="VMQ503" s="1"/>
      <c r="VMR503" s="1"/>
      <c r="VMS503" s="1"/>
      <c r="VMT503" s="1"/>
      <c r="VMU503" s="1"/>
      <c r="VMV503" s="1"/>
      <c r="VMW503" s="1"/>
      <c r="VMX503" s="1"/>
      <c r="VMY503" s="1"/>
      <c r="VMZ503" s="1"/>
      <c r="VNA503" s="1"/>
      <c r="VNB503" s="1"/>
      <c r="VNC503" s="1"/>
      <c r="VND503" s="1"/>
      <c r="VNE503" s="1"/>
      <c r="VNF503" s="1"/>
      <c r="VNG503" s="1"/>
      <c r="VNH503" s="1"/>
      <c r="VNI503" s="1"/>
      <c r="VNJ503" s="1"/>
      <c r="VNK503" s="1"/>
      <c r="VNL503" s="1"/>
      <c r="VNM503" s="1"/>
      <c r="VNN503" s="1"/>
      <c r="VNO503" s="1"/>
      <c r="VNP503" s="1"/>
      <c r="VNQ503" s="1"/>
      <c r="VNR503" s="1"/>
      <c r="VNS503" s="1"/>
      <c r="VNT503" s="1"/>
      <c r="VNU503" s="1"/>
      <c r="VNV503" s="1"/>
      <c r="VNW503" s="1"/>
      <c r="VNX503" s="1"/>
      <c r="VNY503" s="1"/>
      <c r="VNZ503" s="1"/>
      <c r="VOA503" s="1"/>
      <c r="VOB503" s="1"/>
      <c r="VOC503" s="1"/>
      <c r="VOD503" s="1"/>
      <c r="VOE503" s="1"/>
      <c r="VOF503" s="1"/>
      <c r="VOG503" s="1"/>
      <c r="VOH503" s="1"/>
      <c r="VOI503" s="1"/>
      <c r="VOJ503" s="1"/>
      <c r="VOK503" s="1"/>
      <c r="VOL503" s="1"/>
      <c r="VOM503" s="1"/>
      <c r="VON503" s="1"/>
      <c r="VOO503" s="1"/>
      <c r="VOP503" s="1"/>
      <c r="VOQ503" s="1"/>
      <c r="VOR503" s="1"/>
      <c r="VOS503" s="1"/>
      <c r="VOT503" s="1"/>
      <c r="VOU503" s="1"/>
      <c r="VOV503" s="1"/>
      <c r="VOW503" s="1"/>
      <c r="VOX503" s="1"/>
      <c r="VOY503" s="1"/>
      <c r="VOZ503" s="1"/>
      <c r="VPA503" s="1"/>
      <c r="VPB503" s="1"/>
      <c r="VPC503" s="1"/>
      <c r="VPD503" s="1"/>
      <c r="VPE503" s="1"/>
      <c r="VPF503" s="1"/>
      <c r="VPG503" s="1"/>
      <c r="VPH503" s="1"/>
      <c r="VPI503" s="1"/>
      <c r="VPJ503" s="1"/>
      <c r="VPK503" s="1"/>
      <c r="VPL503" s="1"/>
      <c r="VPM503" s="1"/>
      <c r="VPN503" s="1"/>
      <c r="VPO503" s="1"/>
      <c r="VPP503" s="1"/>
      <c r="VPQ503" s="1"/>
      <c r="VPR503" s="1"/>
      <c r="VPS503" s="1"/>
      <c r="VPT503" s="1"/>
      <c r="VPU503" s="1"/>
      <c r="VPV503" s="1"/>
      <c r="VPW503" s="1"/>
      <c r="VPX503" s="1"/>
      <c r="VPY503" s="1"/>
      <c r="VPZ503" s="1"/>
      <c r="VQA503" s="1"/>
      <c r="VQB503" s="1"/>
      <c r="VQC503" s="1"/>
      <c r="VQD503" s="1"/>
      <c r="VQE503" s="1"/>
      <c r="VQF503" s="1"/>
      <c r="VQG503" s="1"/>
      <c r="VQH503" s="1"/>
      <c r="VQI503" s="1"/>
      <c r="VQJ503" s="1"/>
      <c r="VQK503" s="1"/>
      <c r="VQL503" s="1"/>
      <c r="VQM503" s="1"/>
      <c r="VQN503" s="1"/>
      <c r="VQO503" s="1"/>
      <c r="VQP503" s="1"/>
      <c r="VQQ503" s="1"/>
      <c r="VQR503" s="1"/>
      <c r="VQS503" s="1"/>
      <c r="VQT503" s="1"/>
      <c r="VQU503" s="1"/>
      <c r="VQV503" s="1"/>
      <c r="VQW503" s="1"/>
      <c r="VQX503" s="1"/>
      <c r="VQY503" s="1"/>
      <c r="VQZ503" s="1"/>
      <c r="VRA503" s="1"/>
      <c r="VRB503" s="1"/>
      <c r="VRC503" s="1"/>
      <c r="VRD503" s="1"/>
      <c r="VRE503" s="1"/>
      <c r="VRF503" s="1"/>
      <c r="VRG503" s="1"/>
      <c r="VRH503" s="1"/>
      <c r="VRI503" s="1"/>
      <c r="VRJ503" s="1"/>
      <c r="VRK503" s="1"/>
      <c r="VRL503" s="1"/>
      <c r="VRM503" s="1"/>
      <c r="VRN503" s="1"/>
      <c r="VRO503" s="1"/>
      <c r="VRP503" s="1"/>
      <c r="VRQ503" s="1"/>
      <c r="VRR503" s="1"/>
      <c r="VRS503" s="1"/>
      <c r="VRT503" s="1"/>
      <c r="VRU503" s="1"/>
      <c r="VRV503" s="1"/>
      <c r="VRW503" s="1"/>
      <c r="VRX503" s="1"/>
      <c r="VRY503" s="1"/>
      <c r="VRZ503" s="1"/>
      <c r="VSA503" s="1"/>
      <c r="VSB503" s="1"/>
      <c r="VSC503" s="1"/>
      <c r="VSD503" s="1"/>
      <c r="VSE503" s="1"/>
      <c r="VSF503" s="1"/>
      <c r="VSG503" s="1"/>
      <c r="VSH503" s="1"/>
      <c r="VSI503" s="1"/>
      <c r="VSJ503" s="1"/>
      <c r="VSK503" s="1"/>
      <c r="VSL503" s="1"/>
      <c r="VSM503" s="1"/>
      <c r="VSN503" s="1"/>
      <c r="VSO503" s="1"/>
      <c r="VSP503" s="1"/>
      <c r="VSQ503" s="1"/>
      <c r="VSR503" s="1"/>
      <c r="VSS503" s="1"/>
      <c r="VST503" s="1"/>
      <c r="VSU503" s="1"/>
      <c r="VSV503" s="1"/>
      <c r="VSW503" s="1"/>
      <c r="VSX503" s="1"/>
      <c r="VSY503" s="1"/>
      <c r="VSZ503" s="1"/>
      <c r="VTA503" s="1"/>
      <c r="VTB503" s="1"/>
      <c r="VTC503" s="1"/>
      <c r="VTD503" s="1"/>
      <c r="VTE503" s="1"/>
      <c r="VTF503" s="1"/>
      <c r="VTG503" s="1"/>
      <c r="VTH503" s="1"/>
      <c r="VTI503" s="1"/>
      <c r="VTJ503" s="1"/>
      <c r="VTK503" s="1"/>
      <c r="VTL503" s="1"/>
      <c r="VTM503" s="1"/>
      <c r="VTN503" s="1"/>
      <c r="VTO503" s="1"/>
      <c r="VTP503" s="1"/>
      <c r="VTQ503" s="1"/>
      <c r="VTR503" s="1"/>
      <c r="VTS503" s="1"/>
      <c r="VTT503" s="1"/>
      <c r="VTU503" s="1"/>
      <c r="VTV503" s="1"/>
      <c r="VTW503" s="1"/>
      <c r="VTX503" s="1"/>
      <c r="VTY503" s="1"/>
      <c r="VTZ503" s="1"/>
      <c r="VUA503" s="1"/>
      <c r="VUB503" s="1"/>
      <c r="VUC503" s="1"/>
      <c r="VUD503" s="1"/>
      <c r="VUE503" s="1"/>
      <c r="VUF503" s="1"/>
      <c r="VUG503" s="1"/>
      <c r="VUH503" s="1"/>
      <c r="VUI503" s="1"/>
      <c r="VUJ503" s="1"/>
      <c r="VUK503" s="1"/>
      <c r="VUL503" s="1"/>
      <c r="VUM503" s="1"/>
      <c r="VUN503" s="1"/>
      <c r="VUO503" s="1"/>
      <c r="VUP503" s="1"/>
      <c r="VUQ503" s="1"/>
      <c r="VUR503" s="1"/>
      <c r="VUS503" s="1"/>
      <c r="VUT503" s="1"/>
      <c r="VUU503" s="1"/>
      <c r="VUV503" s="1"/>
      <c r="VUW503" s="1"/>
      <c r="VUX503" s="1"/>
      <c r="VUY503" s="1"/>
      <c r="VUZ503" s="1"/>
      <c r="VVA503" s="1"/>
      <c r="VVB503" s="1"/>
      <c r="VVC503" s="1"/>
      <c r="VVD503" s="1"/>
      <c r="VVE503" s="1"/>
      <c r="VVF503" s="1"/>
      <c r="VVG503" s="1"/>
      <c r="VVH503" s="1"/>
      <c r="VVI503" s="1"/>
      <c r="VVJ503" s="1"/>
      <c r="VVK503" s="1"/>
      <c r="VVL503" s="1"/>
      <c r="VVM503" s="1"/>
      <c r="VVN503" s="1"/>
      <c r="VVO503" s="1"/>
      <c r="VVP503" s="1"/>
      <c r="VVQ503" s="1"/>
      <c r="VVR503" s="1"/>
      <c r="VVS503" s="1"/>
      <c r="VVT503" s="1"/>
      <c r="VVU503" s="1"/>
      <c r="VVV503" s="1"/>
      <c r="VVW503" s="1"/>
      <c r="VVX503" s="1"/>
      <c r="VVY503" s="1"/>
      <c r="VVZ503" s="1"/>
      <c r="VWA503" s="1"/>
      <c r="VWB503" s="1"/>
      <c r="VWC503" s="1"/>
      <c r="VWD503" s="1"/>
      <c r="VWE503" s="1"/>
      <c r="VWF503" s="1"/>
      <c r="VWG503" s="1"/>
      <c r="VWH503" s="1"/>
      <c r="VWI503" s="1"/>
      <c r="VWJ503" s="1"/>
      <c r="VWK503" s="1"/>
      <c r="VWL503" s="1"/>
      <c r="VWM503" s="1"/>
      <c r="VWN503" s="1"/>
      <c r="VWO503" s="1"/>
      <c r="VWP503" s="1"/>
      <c r="VWQ503" s="1"/>
      <c r="VWR503" s="1"/>
      <c r="VWS503" s="1"/>
      <c r="VWT503" s="1"/>
      <c r="VWU503" s="1"/>
      <c r="VWV503" s="1"/>
      <c r="VWW503" s="1"/>
      <c r="VWX503" s="1"/>
      <c r="VWY503" s="1"/>
      <c r="VWZ503" s="1"/>
      <c r="VXA503" s="1"/>
      <c r="VXB503" s="1"/>
      <c r="VXC503" s="1"/>
      <c r="VXD503" s="1"/>
      <c r="VXE503" s="1"/>
      <c r="VXF503" s="1"/>
      <c r="VXG503" s="1"/>
      <c r="VXH503" s="1"/>
      <c r="VXI503" s="1"/>
      <c r="VXJ503" s="1"/>
      <c r="VXK503" s="1"/>
      <c r="VXL503" s="1"/>
      <c r="VXM503" s="1"/>
      <c r="VXN503" s="1"/>
      <c r="VXO503" s="1"/>
      <c r="VXP503" s="1"/>
      <c r="VXQ503" s="1"/>
      <c r="VXR503" s="1"/>
      <c r="VXS503" s="1"/>
      <c r="VXT503" s="1"/>
      <c r="VXU503" s="1"/>
      <c r="VXV503" s="1"/>
      <c r="VXW503" s="1"/>
      <c r="VXX503" s="1"/>
      <c r="VXY503" s="1"/>
      <c r="VXZ503" s="1"/>
      <c r="VYA503" s="1"/>
      <c r="VYB503" s="1"/>
      <c r="VYC503" s="1"/>
      <c r="VYD503" s="1"/>
      <c r="VYE503" s="1"/>
      <c r="VYF503" s="1"/>
      <c r="VYG503" s="1"/>
      <c r="VYH503" s="1"/>
      <c r="VYI503" s="1"/>
      <c r="VYJ503" s="1"/>
      <c r="VYK503" s="1"/>
      <c r="VYL503" s="1"/>
      <c r="VYM503" s="1"/>
      <c r="VYN503" s="1"/>
      <c r="VYO503" s="1"/>
      <c r="VYP503" s="1"/>
      <c r="VYQ503" s="1"/>
      <c r="VYR503" s="1"/>
      <c r="VYS503" s="1"/>
      <c r="VYT503" s="1"/>
      <c r="VYU503" s="1"/>
      <c r="VYV503" s="1"/>
      <c r="VYW503" s="1"/>
      <c r="VYX503" s="1"/>
      <c r="VYY503" s="1"/>
      <c r="VYZ503" s="1"/>
      <c r="VZA503" s="1"/>
      <c r="VZB503" s="1"/>
      <c r="VZC503" s="1"/>
      <c r="VZD503" s="1"/>
      <c r="VZE503" s="1"/>
      <c r="VZF503" s="1"/>
      <c r="VZG503" s="1"/>
      <c r="VZH503" s="1"/>
      <c r="VZI503" s="1"/>
      <c r="VZJ503" s="1"/>
      <c r="VZK503" s="1"/>
      <c r="VZL503" s="1"/>
      <c r="VZM503" s="1"/>
      <c r="VZN503" s="1"/>
      <c r="VZO503" s="1"/>
      <c r="VZP503" s="1"/>
      <c r="VZQ503" s="1"/>
      <c r="VZR503" s="1"/>
      <c r="VZS503" s="1"/>
      <c r="VZT503" s="1"/>
      <c r="VZU503" s="1"/>
      <c r="VZV503" s="1"/>
      <c r="VZW503" s="1"/>
      <c r="VZX503" s="1"/>
      <c r="VZY503" s="1"/>
      <c r="VZZ503" s="1"/>
      <c r="WAA503" s="1"/>
      <c r="WAB503" s="1"/>
      <c r="WAC503" s="1"/>
      <c r="WAD503" s="1"/>
      <c r="WAE503" s="1"/>
      <c r="WAF503" s="1"/>
      <c r="WAG503" s="1"/>
      <c r="WAH503" s="1"/>
      <c r="WAI503" s="1"/>
      <c r="WAJ503" s="1"/>
      <c r="WAK503" s="1"/>
      <c r="WAL503" s="1"/>
      <c r="WAM503" s="1"/>
      <c r="WAN503" s="1"/>
      <c r="WAO503" s="1"/>
      <c r="WAP503" s="1"/>
      <c r="WAQ503" s="1"/>
      <c r="WAR503" s="1"/>
      <c r="WAS503" s="1"/>
      <c r="WAT503" s="1"/>
      <c r="WAU503" s="1"/>
      <c r="WAV503" s="1"/>
      <c r="WAW503" s="1"/>
      <c r="WAX503" s="1"/>
      <c r="WAY503" s="1"/>
      <c r="WAZ503" s="1"/>
      <c r="WBA503" s="1"/>
      <c r="WBB503" s="1"/>
      <c r="WBC503" s="1"/>
      <c r="WBD503" s="1"/>
      <c r="WBE503" s="1"/>
      <c r="WBF503" s="1"/>
      <c r="WBG503" s="1"/>
      <c r="WBH503" s="1"/>
      <c r="WBI503" s="1"/>
      <c r="WBJ503" s="1"/>
      <c r="WBK503" s="1"/>
      <c r="WBL503" s="1"/>
      <c r="WBM503" s="1"/>
      <c r="WBN503" s="1"/>
      <c r="WBO503" s="1"/>
      <c r="WBP503" s="1"/>
      <c r="WBQ503" s="1"/>
      <c r="WBR503" s="1"/>
      <c r="WBS503" s="1"/>
      <c r="WBT503" s="1"/>
      <c r="WBU503" s="1"/>
      <c r="WBV503" s="1"/>
      <c r="WBW503" s="1"/>
      <c r="WBX503" s="1"/>
      <c r="WBY503" s="1"/>
      <c r="WBZ503" s="1"/>
      <c r="WCA503" s="1"/>
      <c r="WCB503" s="1"/>
      <c r="WCC503" s="1"/>
      <c r="WCD503" s="1"/>
      <c r="WCE503" s="1"/>
      <c r="WCF503" s="1"/>
      <c r="WCG503" s="1"/>
      <c r="WCH503" s="1"/>
      <c r="WCI503" s="1"/>
      <c r="WCJ503" s="1"/>
      <c r="WCK503" s="1"/>
      <c r="WCL503" s="1"/>
      <c r="WCM503" s="1"/>
      <c r="WCN503" s="1"/>
      <c r="WCO503" s="1"/>
      <c r="WCP503" s="1"/>
      <c r="WCQ503" s="1"/>
      <c r="WCR503" s="1"/>
      <c r="WCS503" s="1"/>
      <c r="WCT503" s="1"/>
      <c r="WCU503" s="1"/>
      <c r="WCV503" s="1"/>
      <c r="WCW503" s="1"/>
      <c r="WCX503" s="1"/>
      <c r="WCY503" s="1"/>
      <c r="WCZ503" s="1"/>
      <c r="WDA503" s="1"/>
      <c r="WDB503" s="1"/>
      <c r="WDC503" s="1"/>
      <c r="WDD503" s="1"/>
      <c r="WDE503" s="1"/>
      <c r="WDF503" s="1"/>
      <c r="WDG503" s="1"/>
      <c r="WDH503" s="1"/>
      <c r="WDI503" s="1"/>
      <c r="WDJ503" s="1"/>
      <c r="WDK503" s="1"/>
      <c r="WDL503" s="1"/>
      <c r="WDM503" s="1"/>
      <c r="WDN503" s="1"/>
      <c r="WDO503" s="1"/>
      <c r="WDP503" s="1"/>
      <c r="WDQ503" s="1"/>
      <c r="WDR503" s="1"/>
      <c r="WDS503" s="1"/>
      <c r="WDT503" s="1"/>
      <c r="WDU503" s="1"/>
      <c r="WDV503" s="1"/>
      <c r="WDW503" s="1"/>
      <c r="WDX503" s="1"/>
      <c r="WDY503" s="1"/>
      <c r="WDZ503" s="1"/>
      <c r="WEA503" s="1"/>
      <c r="WEB503" s="1"/>
      <c r="WEC503" s="1"/>
      <c r="WED503" s="1"/>
      <c r="WEE503" s="1"/>
      <c r="WEF503" s="1"/>
      <c r="WEG503" s="1"/>
      <c r="WEH503" s="1"/>
      <c r="WEI503" s="1"/>
      <c r="WEJ503" s="1"/>
      <c r="WEK503" s="1"/>
      <c r="WEL503" s="1"/>
      <c r="WEM503" s="1"/>
      <c r="WEN503" s="1"/>
      <c r="WEO503" s="1"/>
      <c r="WEP503" s="1"/>
      <c r="WEQ503" s="1"/>
      <c r="WER503" s="1"/>
      <c r="WES503" s="1"/>
      <c r="WET503" s="1"/>
      <c r="WEU503" s="1"/>
      <c r="WEV503" s="1"/>
      <c r="WEW503" s="1"/>
      <c r="WEX503" s="1"/>
      <c r="WEY503" s="1"/>
      <c r="WEZ503" s="1"/>
      <c r="WFA503" s="1"/>
      <c r="WFB503" s="1"/>
      <c r="WFC503" s="1"/>
      <c r="WFD503" s="1"/>
      <c r="WFE503" s="1"/>
      <c r="WFF503" s="1"/>
      <c r="WFG503" s="1"/>
      <c r="WFH503" s="1"/>
      <c r="WFI503" s="1"/>
      <c r="WFJ503" s="1"/>
      <c r="WFK503" s="1"/>
      <c r="WFL503" s="1"/>
      <c r="WFM503" s="1"/>
      <c r="WFN503" s="1"/>
      <c r="WFO503" s="1"/>
      <c r="WFP503" s="1"/>
      <c r="WFQ503" s="1"/>
      <c r="WFR503" s="1"/>
      <c r="WFS503" s="1"/>
      <c r="WFT503" s="1"/>
      <c r="WFU503" s="1"/>
      <c r="WFV503" s="1"/>
      <c r="WFW503" s="1"/>
      <c r="WFX503" s="1"/>
      <c r="WFY503" s="1"/>
      <c r="WFZ503" s="1"/>
      <c r="WGA503" s="1"/>
      <c r="WGB503" s="1"/>
      <c r="WGC503" s="1"/>
      <c r="WGD503" s="1"/>
      <c r="WGE503" s="1"/>
      <c r="WGF503" s="1"/>
      <c r="WGG503" s="1"/>
      <c r="WGH503" s="1"/>
      <c r="WGI503" s="1"/>
      <c r="WGJ503" s="1"/>
      <c r="WGK503" s="1"/>
      <c r="WGL503" s="1"/>
      <c r="WGM503" s="1"/>
      <c r="WGN503" s="1"/>
      <c r="WGO503" s="1"/>
      <c r="WGP503" s="1"/>
      <c r="WGQ503" s="1"/>
      <c r="WGR503" s="1"/>
      <c r="WGS503" s="1"/>
      <c r="WGT503" s="1"/>
      <c r="WGU503" s="1"/>
      <c r="WGV503" s="1"/>
      <c r="WGW503" s="1"/>
      <c r="WGX503" s="1"/>
      <c r="WGY503" s="1"/>
      <c r="WGZ503" s="1"/>
      <c r="WHA503" s="1"/>
      <c r="WHB503" s="1"/>
      <c r="WHC503" s="1"/>
      <c r="WHD503" s="1"/>
      <c r="WHE503" s="1"/>
      <c r="WHF503" s="1"/>
      <c r="WHG503" s="1"/>
      <c r="WHH503" s="1"/>
      <c r="WHI503" s="1"/>
      <c r="WHJ503" s="1"/>
      <c r="WHK503" s="1"/>
      <c r="WHL503" s="1"/>
      <c r="WHM503" s="1"/>
      <c r="WHN503" s="1"/>
      <c r="WHO503" s="1"/>
      <c r="WHP503" s="1"/>
      <c r="WHQ503" s="1"/>
      <c r="WHR503" s="1"/>
      <c r="WHS503" s="1"/>
      <c r="WHT503" s="1"/>
      <c r="WHU503" s="1"/>
      <c r="WHV503" s="1"/>
      <c r="WHW503" s="1"/>
      <c r="WHX503" s="1"/>
      <c r="WHY503" s="1"/>
      <c r="WHZ503" s="1"/>
      <c r="WIA503" s="1"/>
      <c r="WIB503" s="1"/>
      <c r="WIC503" s="1"/>
      <c r="WID503" s="1"/>
      <c r="WIE503" s="1"/>
      <c r="WIF503" s="1"/>
      <c r="WIG503" s="1"/>
      <c r="WIH503" s="1"/>
      <c r="WII503" s="1"/>
      <c r="WIJ503" s="1"/>
      <c r="WIK503" s="1"/>
      <c r="WIL503" s="1"/>
      <c r="WIM503" s="1"/>
      <c r="WIN503" s="1"/>
      <c r="WIO503" s="1"/>
      <c r="WIP503" s="1"/>
      <c r="WIQ503" s="1"/>
      <c r="WIR503" s="1"/>
      <c r="WIS503" s="1"/>
      <c r="WIT503" s="1"/>
      <c r="WIU503" s="1"/>
      <c r="WIV503" s="1"/>
      <c r="WIW503" s="1"/>
      <c r="WIX503" s="1"/>
      <c r="WIY503" s="1"/>
      <c r="WIZ503" s="1"/>
      <c r="WJA503" s="1"/>
      <c r="WJB503" s="1"/>
      <c r="WJC503" s="1"/>
      <c r="WJD503" s="1"/>
      <c r="WJE503" s="1"/>
      <c r="WJF503" s="1"/>
      <c r="WJG503" s="1"/>
      <c r="WJH503" s="1"/>
      <c r="WJI503" s="1"/>
      <c r="WJJ503" s="1"/>
      <c r="WJK503" s="1"/>
      <c r="WJL503" s="1"/>
      <c r="WJM503" s="1"/>
      <c r="WJN503" s="1"/>
      <c r="WJO503" s="1"/>
      <c r="WJP503" s="1"/>
      <c r="WJQ503" s="1"/>
      <c r="WJR503" s="1"/>
      <c r="WJS503" s="1"/>
      <c r="WJT503" s="1"/>
      <c r="WJU503" s="1"/>
      <c r="WJV503" s="1"/>
      <c r="WJW503" s="1"/>
      <c r="WJX503" s="1"/>
      <c r="WJY503" s="1"/>
      <c r="WJZ503" s="1"/>
      <c r="WKA503" s="1"/>
      <c r="WKB503" s="1"/>
      <c r="WKC503" s="1"/>
      <c r="WKD503" s="1"/>
      <c r="WKE503" s="1"/>
      <c r="WKF503" s="1"/>
      <c r="WKG503" s="1"/>
      <c r="WKH503" s="1"/>
      <c r="WKI503" s="1"/>
      <c r="WKJ503" s="1"/>
      <c r="WKK503" s="1"/>
      <c r="WKL503" s="1"/>
      <c r="WKM503" s="1"/>
      <c r="WKN503" s="1"/>
      <c r="WKO503" s="1"/>
      <c r="WKP503" s="1"/>
      <c r="WKQ503" s="1"/>
      <c r="WKR503" s="1"/>
      <c r="WKS503" s="1"/>
      <c r="WKT503" s="1"/>
      <c r="WKU503" s="1"/>
      <c r="WKV503" s="1"/>
      <c r="WKW503" s="1"/>
      <c r="WKX503" s="1"/>
      <c r="WKY503" s="1"/>
      <c r="WKZ503" s="1"/>
      <c r="WLA503" s="1"/>
      <c r="WLB503" s="1"/>
      <c r="WLC503" s="1"/>
      <c r="WLD503" s="1"/>
      <c r="WLE503" s="1"/>
      <c r="WLF503" s="1"/>
      <c r="WLG503" s="1"/>
      <c r="WLH503" s="1"/>
      <c r="WLI503" s="1"/>
      <c r="WLJ503" s="1"/>
      <c r="WLK503" s="1"/>
      <c r="WLL503" s="1"/>
      <c r="WLM503" s="1"/>
      <c r="WLN503" s="1"/>
      <c r="WLO503" s="1"/>
      <c r="WLP503" s="1"/>
      <c r="WLQ503" s="1"/>
      <c r="WLR503" s="1"/>
      <c r="WLS503" s="1"/>
      <c r="WLT503" s="1"/>
      <c r="WLU503" s="1"/>
      <c r="WLV503" s="1"/>
      <c r="WLW503" s="1"/>
      <c r="WLX503" s="1"/>
      <c r="WLY503" s="1"/>
      <c r="WLZ503" s="1"/>
      <c r="WMA503" s="1"/>
      <c r="WMB503" s="1"/>
      <c r="WMC503" s="1"/>
      <c r="WMD503" s="1"/>
      <c r="WME503" s="1"/>
      <c r="WMF503" s="1"/>
      <c r="WMG503" s="1"/>
      <c r="WMH503" s="1"/>
      <c r="WMI503" s="1"/>
      <c r="WMJ503" s="1"/>
      <c r="WMK503" s="1"/>
      <c r="WML503" s="1"/>
      <c r="WMM503" s="1"/>
      <c r="WMN503" s="1"/>
      <c r="WMO503" s="1"/>
      <c r="WMP503" s="1"/>
      <c r="WMQ503" s="1"/>
      <c r="WMR503" s="1"/>
      <c r="WMS503" s="1"/>
      <c r="WMT503" s="1"/>
      <c r="WMU503" s="1"/>
      <c r="WMV503" s="1"/>
      <c r="WMW503" s="1"/>
      <c r="WMX503" s="1"/>
      <c r="WMY503" s="1"/>
      <c r="WMZ503" s="1"/>
      <c r="WNA503" s="1"/>
      <c r="WNB503" s="1"/>
      <c r="WNC503" s="1"/>
      <c r="WND503" s="1"/>
      <c r="WNE503" s="1"/>
      <c r="WNF503" s="1"/>
      <c r="WNG503" s="1"/>
      <c r="WNH503" s="1"/>
      <c r="WNI503" s="1"/>
      <c r="WNJ503" s="1"/>
      <c r="WNK503" s="1"/>
      <c r="WNL503" s="1"/>
      <c r="WNM503" s="1"/>
      <c r="WNN503" s="1"/>
      <c r="WNO503" s="1"/>
      <c r="WNP503" s="1"/>
      <c r="WNQ503" s="1"/>
      <c r="WNR503" s="1"/>
      <c r="WNS503" s="1"/>
      <c r="WNT503" s="1"/>
      <c r="WNU503" s="1"/>
      <c r="WNV503" s="1"/>
      <c r="WNW503" s="1"/>
      <c r="WNX503" s="1"/>
      <c r="WNY503" s="1"/>
      <c r="WNZ503" s="1"/>
      <c r="WOA503" s="1"/>
      <c r="WOB503" s="1"/>
      <c r="WOC503" s="1"/>
      <c r="WOD503" s="1"/>
      <c r="WOE503" s="1"/>
      <c r="WOF503" s="1"/>
      <c r="WOG503" s="1"/>
      <c r="WOH503" s="1"/>
      <c r="WOI503" s="1"/>
      <c r="WOJ503" s="1"/>
      <c r="WOK503" s="1"/>
      <c r="WOL503" s="1"/>
      <c r="WOM503" s="1"/>
      <c r="WON503" s="1"/>
      <c r="WOO503" s="1"/>
      <c r="WOP503" s="1"/>
      <c r="WOQ503" s="1"/>
      <c r="WOR503" s="1"/>
      <c r="WOS503" s="1"/>
      <c r="WOT503" s="1"/>
      <c r="WOU503" s="1"/>
      <c r="WOV503" s="1"/>
      <c r="WOW503" s="1"/>
      <c r="WOX503" s="1"/>
      <c r="WOY503" s="1"/>
      <c r="WOZ503" s="1"/>
      <c r="WPA503" s="1"/>
      <c r="WPB503" s="1"/>
      <c r="WPC503" s="1"/>
      <c r="WPD503" s="1"/>
      <c r="WPE503" s="1"/>
      <c r="WPF503" s="1"/>
      <c r="WPG503" s="1"/>
      <c r="WPH503" s="1"/>
      <c r="WPI503" s="1"/>
      <c r="WPJ503" s="1"/>
      <c r="WPK503" s="1"/>
      <c r="WPL503" s="1"/>
      <c r="WPM503" s="1"/>
      <c r="WPN503" s="1"/>
      <c r="WPO503" s="1"/>
      <c r="WPP503" s="1"/>
      <c r="WPQ503" s="1"/>
      <c r="WPR503" s="1"/>
      <c r="WPS503" s="1"/>
      <c r="WPT503" s="1"/>
      <c r="WPU503" s="1"/>
      <c r="WPV503" s="1"/>
      <c r="WPW503" s="1"/>
      <c r="WPX503" s="1"/>
      <c r="WPY503" s="1"/>
      <c r="WPZ503" s="1"/>
      <c r="WQA503" s="1"/>
      <c r="WQB503" s="1"/>
      <c r="WQC503" s="1"/>
      <c r="WQD503" s="1"/>
      <c r="WQE503" s="1"/>
      <c r="WQF503" s="1"/>
      <c r="WQG503" s="1"/>
      <c r="WQH503" s="1"/>
      <c r="WQI503" s="1"/>
      <c r="WQJ503" s="1"/>
      <c r="WQK503" s="1"/>
      <c r="WQL503" s="1"/>
      <c r="WQM503" s="1"/>
      <c r="WQN503" s="1"/>
      <c r="WQO503" s="1"/>
      <c r="WQP503" s="1"/>
      <c r="WQQ503" s="1"/>
      <c r="WQR503" s="1"/>
      <c r="WQS503" s="1"/>
      <c r="WQT503" s="1"/>
      <c r="WQU503" s="1"/>
      <c r="WQV503" s="1"/>
      <c r="WQW503" s="1"/>
      <c r="WQX503" s="1"/>
      <c r="WQY503" s="1"/>
      <c r="WQZ503" s="1"/>
      <c r="WRA503" s="1"/>
      <c r="WRB503" s="1"/>
      <c r="WRC503" s="1"/>
      <c r="WRD503" s="1"/>
      <c r="WRE503" s="1"/>
      <c r="WRF503" s="1"/>
      <c r="WRG503" s="1"/>
      <c r="WRH503" s="1"/>
      <c r="WRI503" s="1"/>
      <c r="WRJ503" s="1"/>
      <c r="WRK503" s="1"/>
      <c r="WRL503" s="1"/>
      <c r="WRM503" s="1"/>
      <c r="WRN503" s="1"/>
      <c r="WRO503" s="1"/>
      <c r="WRP503" s="1"/>
      <c r="WRQ503" s="1"/>
      <c r="WRR503" s="1"/>
      <c r="WRS503" s="1"/>
      <c r="WRT503" s="1"/>
      <c r="WRU503" s="1"/>
      <c r="WRV503" s="1"/>
      <c r="WRW503" s="1"/>
      <c r="WRX503" s="1"/>
      <c r="WRY503" s="1"/>
      <c r="WRZ503" s="1"/>
      <c r="WSA503" s="1"/>
      <c r="WSB503" s="1"/>
      <c r="WSC503" s="1"/>
      <c r="WSD503" s="1"/>
      <c r="WSE503" s="1"/>
      <c r="WSF503" s="1"/>
      <c r="WSG503" s="1"/>
      <c r="WSH503" s="1"/>
      <c r="WSI503" s="1"/>
      <c r="WSJ503" s="1"/>
      <c r="WSK503" s="1"/>
      <c r="WSL503" s="1"/>
      <c r="WSM503" s="1"/>
      <c r="WSN503" s="1"/>
      <c r="WSO503" s="1"/>
      <c r="WSP503" s="1"/>
      <c r="WSQ503" s="1"/>
      <c r="WSR503" s="1"/>
      <c r="WSS503" s="1"/>
      <c r="WST503" s="1"/>
      <c r="WSU503" s="1"/>
      <c r="WSV503" s="1"/>
      <c r="WSW503" s="1"/>
      <c r="WSX503" s="1"/>
      <c r="WSY503" s="1"/>
      <c r="WSZ503" s="1"/>
      <c r="WTA503" s="1"/>
      <c r="WTB503" s="1"/>
      <c r="WTC503" s="1"/>
      <c r="WTD503" s="1"/>
      <c r="WTE503" s="1"/>
      <c r="WTF503" s="1"/>
      <c r="WTG503" s="1"/>
      <c r="WTH503" s="1"/>
      <c r="WTI503" s="1"/>
      <c r="WTJ503" s="1"/>
      <c r="WTK503" s="1"/>
      <c r="WTL503" s="1"/>
      <c r="WTM503" s="1"/>
      <c r="WTN503" s="1"/>
      <c r="WTO503" s="1"/>
      <c r="WTP503" s="1"/>
      <c r="WTQ503" s="1"/>
      <c r="WTR503" s="1"/>
      <c r="WTS503" s="1"/>
      <c r="WTT503" s="1"/>
      <c r="WTU503" s="1"/>
      <c r="WTV503" s="1"/>
      <c r="WTW503" s="1"/>
      <c r="WTX503" s="1"/>
      <c r="WTY503" s="1"/>
      <c r="WTZ503" s="1"/>
      <c r="WUA503" s="1"/>
      <c r="WUB503" s="1"/>
      <c r="WUC503" s="1"/>
      <c r="WUD503" s="1"/>
      <c r="WUE503" s="1"/>
      <c r="WUF503" s="1"/>
      <c r="WUG503" s="1"/>
      <c r="WUH503" s="1"/>
      <c r="WUI503" s="1"/>
      <c r="WUJ503" s="1"/>
      <c r="WUK503" s="1"/>
      <c r="WUL503" s="1"/>
      <c r="WUM503" s="1"/>
      <c r="WUN503" s="1"/>
      <c r="WUO503" s="1"/>
      <c r="WUP503" s="1"/>
      <c r="WUQ503" s="1"/>
      <c r="WUR503" s="1"/>
      <c r="WUS503" s="1"/>
      <c r="WUT503" s="1"/>
      <c r="WUU503" s="1"/>
      <c r="WUV503" s="1"/>
      <c r="WUW503" s="1"/>
      <c r="WUX503" s="1"/>
      <c r="WUY503" s="1"/>
      <c r="WUZ503" s="1"/>
      <c r="WVA503" s="1"/>
      <c r="WVB503" s="1"/>
      <c r="WVC503" s="1"/>
      <c r="WVD503" s="1"/>
      <c r="WVE503" s="1"/>
      <c r="WVF503" s="1"/>
      <c r="WVG503" s="1"/>
      <c r="WVH503" s="1"/>
      <c r="WVI503" s="1"/>
      <c r="WVJ503" s="1"/>
      <c r="WVK503" s="1"/>
      <c r="WVL503" s="1"/>
      <c r="WVM503" s="1"/>
      <c r="WVN503" s="1"/>
      <c r="WVO503" s="1"/>
      <c r="WVP503" s="1"/>
      <c r="WVQ503" s="1"/>
      <c r="WVR503" s="1"/>
      <c r="WVS503" s="1"/>
      <c r="WVT503" s="1"/>
      <c r="WVU503" s="1"/>
      <c r="WVV503" s="1"/>
      <c r="WVW503" s="1"/>
      <c r="WVX503" s="1"/>
      <c r="WVY503" s="1"/>
    </row>
    <row r="504" spans="1:16145" s="66" customFormat="1" ht="18" customHeight="1">
      <c r="A504" s="1487"/>
      <c r="B504" s="1487"/>
      <c r="C504" s="1487"/>
      <c r="D504" s="1487"/>
      <c r="E504" s="1487"/>
      <c r="F504" s="3070"/>
      <c r="G504" s="3221"/>
      <c r="H504" s="86"/>
      <c r="I504" s="3093"/>
      <c r="J504" s="3115"/>
      <c r="K504" s="3054"/>
      <c r="L504" s="127"/>
      <c r="M504" s="4"/>
      <c r="N504" s="50"/>
      <c r="O504" s="6"/>
      <c r="P504" s="6"/>
      <c r="Q504" s="6"/>
      <c r="R504" s="14"/>
      <c r="S504" s="5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  <c r="KE504" s="1"/>
      <c r="KF504" s="1"/>
      <c r="KG504" s="1"/>
      <c r="KH504" s="1"/>
      <c r="KI504" s="1"/>
      <c r="KJ504" s="1"/>
      <c r="KK504" s="1"/>
      <c r="KL504" s="1"/>
      <c r="KM504" s="1"/>
      <c r="KN504" s="1"/>
      <c r="KO504" s="1"/>
      <c r="KP504" s="1"/>
      <c r="KQ504" s="1"/>
      <c r="KR504" s="1"/>
      <c r="KS504" s="1"/>
      <c r="KT504" s="1"/>
      <c r="KU504" s="1"/>
      <c r="KV504" s="1"/>
      <c r="KW504" s="1"/>
      <c r="KX504" s="1"/>
      <c r="KY504" s="1"/>
      <c r="KZ504" s="1"/>
      <c r="LA504" s="1"/>
      <c r="LB504" s="1"/>
      <c r="LC504" s="1"/>
      <c r="LD504" s="1"/>
      <c r="LE504" s="1"/>
      <c r="LF504" s="1"/>
      <c r="LG504" s="1"/>
      <c r="LH504" s="1"/>
      <c r="LI504" s="1"/>
      <c r="LJ504" s="1"/>
      <c r="LK504" s="1"/>
      <c r="LL504" s="1"/>
      <c r="LM504" s="1"/>
      <c r="LN504" s="1"/>
      <c r="LO504" s="1"/>
      <c r="LP504" s="1"/>
      <c r="LQ504" s="1"/>
      <c r="LR504" s="1"/>
      <c r="LS504" s="1"/>
      <c r="LT504" s="1"/>
      <c r="LU504" s="1"/>
      <c r="LV504" s="1"/>
      <c r="LW504" s="1"/>
      <c r="LX504" s="1"/>
      <c r="LY504" s="1"/>
      <c r="LZ504" s="1"/>
      <c r="MA504" s="1"/>
      <c r="MB504" s="1"/>
      <c r="MC504" s="1"/>
      <c r="MD504" s="1"/>
      <c r="ME504" s="1"/>
      <c r="MF504" s="1"/>
      <c r="MG504" s="1"/>
      <c r="MH504" s="1"/>
      <c r="MI504" s="1"/>
      <c r="MJ504" s="1"/>
      <c r="MK504" s="1"/>
      <c r="ML504" s="1"/>
      <c r="MM504" s="1"/>
      <c r="MN504" s="1"/>
      <c r="MO504" s="1"/>
      <c r="MP504" s="1"/>
      <c r="MQ504" s="1"/>
      <c r="MR504" s="1"/>
      <c r="MS504" s="1"/>
      <c r="MT504" s="1"/>
      <c r="MU504" s="1"/>
      <c r="MV504" s="1"/>
      <c r="MW504" s="1"/>
      <c r="MX504" s="1"/>
      <c r="MY504" s="1"/>
      <c r="MZ504" s="1"/>
      <c r="NA504" s="1"/>
      <c r="NB504" s="1"/>
      <c r="NC504" s="1"/>
      <c r="ND504" s="1"/>
      <c r="NE504" s="1"/>
      <c r="NF504" s="1"/>
      <c r="NG504" s="1"/>
      <c r="NH504" s="1"/>
      <c r="NI504" s="1"/>
      <c r="NJ504" s="1"/>
      <c r="NK504" s="1"/>
      <c r="NL504" s="1"/>
      <c r="NM504" s="1"/>
      <c r="NN504" s="1"/>
      <c r="NO504" s="1"/>
      <c r="NP504" s="1"/>
      <c r="NQ504" s="1"/>
      <c r="NR504" s="1"/>
      <c r="NS504" s="1"/>
      <c r="NT504" s="1"/>
      <c r="NU504" s="1"/>
      <c r="NV504" s="1"/>
      <c r="NW504" s="1"/>
      <c r="NX504" s="1"/>
      <c r="NY504" s="1"/>
      <c r="NZ504" s="1"/>
      <c r="OA504" s="1"/>
      <c r="OB504" s="1"/>
      <c r="OC504" s="1"/>
      <c r="OD504" s="1"/>
      <c r="OE504" s="1"/>
      <c r="OF504" s="1"/>
      <c r="OG504" s="1"/>
      <c r="OH504" s="1"/>
      <c r="OI504" s="1"/>
      <c r="OJ504" s="1"/>
      <c r="OK504" s="1"/>
      <c r="OL504" s="1"/>
      <c r="OM504" s="1"/>
      <c r="ON504" s="1"/>
      <c r="OO504" s="1"/>
      <c r="OP504" s="1"/>
      <c r="OQ504" s="1"/>
      <c r="OR504" s="1"/>
      <c r="OS504" s="1"/>
      <c r="OT504" s="1"/>
      <c r="OU504" s="1"/>
      <c r="OV504" s="1"/>
      <c r="OW504" s="1"/>
      <c r="OX504" s="1"/>
      <c r="OY504" s="1"/>
      <c r="OZ504" s="1"/>
      <c r="PA504" s="1"/>
      <c r="PB504" s="1"/>
      <c r="PC504" s="1"/>
      <c r="PD504" s="1"/>
      <c r="PE504" s="1"/>
      <c r="PF504" s="1"/>
      <c r="PG504" s="1"/>
      <c r="PH504" s="1"/>
      <c r="PI504" s="1"/>
      <c r="PJ504" s="1"/>
      <c r="PK504" s="1"/>
      <c r="PL504" s="1"/>
      <c r="PM504" s="1"/>
      <c r="PN504" s="1"/>
      <c r="PO504" s="1"/>
      <c r="PP504" s="1"/>
      <c r="PQ504" s="1"/>
      <c r="PR504" s="1"/>
      <c r="PS504" s="1"/>
      <c r="PT504" s="1"/>
      <c r="PU504" s="1"/>
      <c r="PV504" s="1"/>
      <c r="PW504" s="1"/>
      <c r="PX504" s="1"/>
      <c r="PY504" s="1"/>
      <c r="PZ504" s="1"/>
      <c r="QA504" s="1"/>
      <c r="QB504" s="1"/>
      <c r="QC504" s="1"/>
      <c r="QD504" s="1"/>
      <c r="QE504" s="1"/>
      <c r="QF504" s="1"/>
      <c r="QG504" s="1"/>
      <c r="QH504" s="1"/>
      <c r="QI504" s="1"/>
      <c r="QJ504" s="1"/>
      <c r="QK504" s="1"/>
      <c r="QL504" s="1"/>
      <c r="QM504" s="1"/>
      <c r="QN504" s="1"/>
      <c r="QO504" s="1"/>
      <c r="QP504" s="1"/>
      <c r="QQ504" s="1"/>
      <c r="QR504" s="1"/>
      <c r="QS504" s="1"/>
      <c r="QT504" s="1"/>
      <c r="QU504" s="1"/>
      <c r="QV504" s="1"/>
      <c r="QW504" s="1"/>
      <c r="QX504" s="1"/>
      <c r="QY504" s="1"/>
      <c r="QZ504" s="1"/>
      <c r="RA504" s="1"/>
      <c r="RB504" s="1"/>
      <c r="RC504" s="1"/>
      <c r="RD504" s="1"/>
      <c r="RE504" s="1"/>
      <c r="RF504" s="1"/>
      <c r="RG504" s="1"/>
      <c r="RH504" s="1"/>
      <c r="RI504" s="1"/>
      <c r="RJ504" s="1"/>
      <c r="RK504" s="1"/>
      <c r="RL504" s="1"/>
      <c r="RM504" s="1"/>
      <c r="RN504" s="1"/>
      <c r="RO504" s="1"/>
      <c r="RP504" s="1"/>
      <c r="RQ504" s="1"/>
      <c r="RR504" s="1"/>
      <c r="RS504" s="1"/>
      <c r="RT504" s="1"/>
      <c r="RU504" s="1"/>
      <c r="RV504" s="1"/>
      <c r="RW504" s="1"/>
      <c r="RX504" s="1"/>
      <c r="RY504" s="1"/>
      <c r="RZ504" s="1"/>
      <c r="SA504" s="1"/>
      <c r="SB504" s="1"/>
      <c r="SC504" s="1"/>
      <c r="SD504" s="1"/>
      <c r="SE504" s="1"/>
      <c r="SF504" s="1"/>
      <c r="SG504" s="1"/>
      <c r="SH504" s="1"/>
      <c r="SI504" s="1"/>
      <c r="SJ504" s="1"/>
      <c r="SK504" s="1"/>
      <c r="SL504" s="1"/>
      <c r="SM504" s="1"/>
      <c r="SN504" s="1"/>
      <c r="SO504" s="1"/>
      <c r="SP504" s="1"/>
      <c r="SQ504" s="1"/>
      <c r="SR504" s="1"/>
      <c r="SS504" s="1"/>
      <c r="ST504" s="1"/>
      <c r="SU504" s="1"/>
      <c r="SV504" s="1"/>
      <c r="SW504" s="1"/>
      <c r="SX504" s="1"/>
      <c r="SY504" s="1"/>
      <c r="SZ504" s="1"/>
      <c r="TA504" s="1"/>
      <c r="TB504" s="1"/>
      <c r="TC504" s="1"/>
      <c r="TD504" s="1"/>
      <c r="TE504" s="1"/>
      <c r="TF504" s="1"/>
      <c r="TG504" s="1"/>
      <c r="TH504" s="1"/>
      <c r="TI504" s="1"/>
      <c r="TJ504" s="1"/>
      <c r="TK504" s="1"/>
      <c r="TL504" s="1"/>
      <c r="TM504" s="1"/>
      <c r="TN504" s="1"/>
      <c r="TO504" s="1"/>
      <c r="TP504" s="1"/>
      <c r="TQ504" s="1"/>
      <c r="TR504" s="1"/>
      <c r="TS504" s="1"/>
      <c r="TT504" s="1"/>
      <c r="TU504" s="1"/>
      <c r="TV504" s="1"/>
      <c r="TW504" s="1"/>
      <c r="TX504" s="1"/>
      <c r="TY504" s="1"/>
      <c r="TZ504" s="1"/>
      <c r="UA504" s="1"/>
      <c r="UB504" s="1"/>
      <c r="UC504" s="1"/>
      <c r="UD504" s="1"/>
      <c r="UE504" s="1"/>
      <c r="UF504" s="1"/>
      <c r="UG504" s="1"/>
      <c r="UH504" s="1"/>
      <c r="UI504" s="1"/>
      <c r="UJ504" s="1"/>
      <c r="UK504" s="1"/>
      <c r="UL504" s="1"/>
      <c r="UM504" s="1"/>
      <c r="UN504" s="1"/>
      <c r="UO504" s="1"/>
      <c r="UP504" s="1"/>
      <c r="UQ504" s="1"/>
      <c r="UR504" s="1"/>
      <c r="US504" s="1"/>
      <c r="UT504" s="1"/>
      <c r="UU504" s="1"/>
      <c r="UV504" s="1"/>
      <c r="UW504" s="1"/>
      <c r="UX504" s="1"/>
      <c r="UY504" s="1"/>
      <c r="UZ504" s="1"/>
      <c r="VA504" s="1"/>
      <c r="VB504" s="1"/>
      <c r="VC504" s="1"/>
      <c r="VD504" s="1"/>
      <c r="VE504" s="1"/>
      <c r="VF504" s="1"/>
      <c r="VG504" s="1"/>
      <c r="VH504" s="1"/>
      <c r="VI504" s="1"/>
      <c r="VJ504" s="1"/>
      <c r="VK504" s="1"/>
      <c r="VL504" s="1"/>
      <c r="VM504" s="1"/>
      <c r="VN504" s="1"/>
      <c r="VO504" s="1"/>
      <c r="VP504" s="1"/>
      <c r="VQ504" s="1"/>
      <c r="VR504" s="1"/>
      <c r="VS504" s="1"/>
      <c r="VT504" s="1"/>
      <c r="VU504" s="1"/>
      <c r="VV504" s="1"/>
      <c r="VW504" s="1"/>
      <c r="VX504" s="1"/>
      <c r="VY504" s="1"/>
      <c r="VZ504" s="1"/>
      <c r="WA504" s="1"/>
      <c r="WB504" s="1"/>
      <c r="WC504" s="1"/>
      <c r="WD504" s="1"/>
      <c r="WE504" s="1"/>
      <c r="WF504" s="1"/>
      <c r="WG504" s="1"/>
      <c r="WH504" s="1"/>
      <c r="WI504" s="1"/>
      <c r="WJ504" s="1"/>
      <c r="WK504" s="1"/>
      <c r="WL504" s="1"/>
      <c r="WM504" s="1"/>
      <c r="WN504" s="1"/>
      <c r="WO504" s="1"/>
      <c r="WP504" s="1"/>
      <c r="WQ504" s="1"/>
      <c r="WR504" s="1"/>
      <c r="WS504" s="1"/>
      <c r="WT504" s="1"/>
      <c r="WU504" s="1"/>
      <c r="WV504" s="1"/>
      <c r="WW504" s="1"/>
      <c r="WX504" s="1"/>
      <c r="WY504" s="1"/>
      <c r="WZ504" s="1"/>
      <c r="XA504" s="1"/>
      <c r="XB504" s="1"/>
      <c r="XC504" s="1"/>
      <c r="XD504" s="1"/>
      <c r="XE504" s="1"/>
      <c r="XF504" s="1"/>
      <c r="XG504" s="1"/>
      <c r="XH504" s="1"/>
      <c r="XI504" s="1"/>
      <c r="XJ504" s="1"/>
      <c r="XK504" s="1"/>
      <c r="XL504" s="1"/>
      <c r="XM504" s="1"/>
      <c r="XN504" s="1"/>
      <c r="XO504" s="1"/>
      <c r="XP504" s="1"/>
      <c r="XQ504" s="1"/>
      <c r="XR504" s="1"/>
      <c r="XS504" s="1"/>
      <c r="XT504" s="1"/>
      <c r="XU504" s="1"/>
      <c r="XV504" s="1"/>
      <c r="XW504" s="1"/>
      <c r="XX504" s="1"/>
      <c r="XY504" s="1"/>
      <c r="XZ504" s="1"/>
      <c r="YA504" s="1"/>
      <c r="YB504" s="1"/>
      <c r="YC504" s="1"/>
      <c r="YD504" s="1"/>
      <c r="YE504" s="1"/>
      <c r="YF504" s="1"/>
      <c r="YG504" s="1"/>
      <c r="YH504" s="1"/>
      <c r="YI504" s="1"/>
      <c r="YJ504" s="1"/>
      <c r="YK504" s="1"/>
      <c r="YL504" s="1"/>
      <c r="YM504" s="1"/>
      <c r="YN504" s="1"/>
      <c r="YO504" s="1"/>
      <c r="YP504" s="1"/>
      <c r="YQ504" s="1"/>
      <c r="YR504" s="1"/>
      <c r="YS504" s="1"/>
      <c r="YT504" s="1"/>
      <c r="YU504" s="1"/>
      <c r="YV504" s="1"/>
      <c r="YW504" s="1"/>
      <c r="YX504" s="1"/>
      <c r="YY504" s="1"/>
      <c r="YZ504" s="1"/>
      <c r="ZA504" s="1"/>
      <c r="ZB504" s="1"/>
      <c r="ZC504" s="1"/>
      <c r="ZD504" s="1"/>
      <c r="ZE504" s="1"/>
      <c r="ZF504" s="1"/>
      <c r="ZG504" s="1"/>
      <c r="ZH504" s="1"/>
      <c r="ZI504" s="1"/>
      <c r="ZJ504" s="1"/>
      <c r="ZK504" s="1"/>
      <c r="ZL504" s="1"/>
      <c r="ZM504" s="1"/>
      <c r="ZN504" s="1"/>
      <c r="ZO504" s="1"/>
      <c r="ZP504" s="1"/>
      <c r="ZQ504" s="1"/>
      <c r="ZR504" s="1"/>
      <c r="ZS504" s="1"/>
      <c r="ZT504" s="1"/>
      <c r="ZU504" s="1"/>
      <c r="ZV504" s="1"/>
      <c r="ZW504" s="1"/>
      <c r="ZX504" s="1"/>
      <c r="ZY504" s="1"/>
      <c r="ZZ504" s="1"/>
      <c r="AAA504" s="1"/>
      <c r="AAB504" s="1"/>
      <c r="AAC504" s="1"/>
      <c r="AAD504" s="1"/>
      <c r="AAE504" s="1"/>
      <c r="AAF504" s="1"/>
      <c r="AAG504" s="1"/>
      <c r="AAH504" s="1"/>
      <c r="AAI504" s="1"/>
      <c r="AAJ504" s="1"/>
      <c r="AAK504" s="1"/>
      <c r="AAL504" s="1"/>
      <c r="AAM504" s="1"/>
      <c r="AAN504" s="1"/>
      <c r="AAO504" s="1"/>
      <c r="AAP504" s="1"/>
      <c r="AAQ504" s="1"/>
      <c r="AAR504" s="1"/>
      <c r="AAS504" s="1"/>
      <c r="AAT504" s="1"/>
      <c r="AAU504" s="1"/>
      <c r="AAV504" s="1"/>
      <c r="AAW504" s="1"/>
      <c r="AAX504" s="1"/>
      <c r="AAY504" s="1"/>
      <c r="AAZ504" s="1"/>
      <c r="ABA504" s="1"/>
      <c r="ABB504" s="1"/>
      <c r="ABC504" s="1"/>
      <c r="ABD504" s="1"/>
      <c r="ABE504" s="1"/>
      <c r="ABF504" s="1"/>
      <c r="ABG504" s="1"/>
      <c r="ABH504" s="1"/>
      <c r="ABI504" s="1"/>
      <c r="ABJ504" s="1"/>
      <c r="ABK504" s="1"/>
      <c r="ABL504" s="1"/>
      <c r="ABM504" s="1"/>
      <c r="ABN504" s="1"/>
      <c r="ABO504" s="1"/>
      <c r="ABP504" s="1"/>
      <c r="ABQ504" s="1"/>
      <c r="ABR504" s="1"/>
      <c r="ABS504" s="1"/>
      <c r="ABT504" s="1"/>
      <c r="ABU504" s="1"/>
      <c r="ABV504" s="1"/>
      <c r="ABW504" s="1"/>
      <c r="ABX504" s="1"/>
      <c r="ABY504" s="1"/>
      <c r="ABZ504" s="1"/>
      <c r="ACA504" s="1"/>
      <c r="ACB504" s="1"/>
      <c r="ACC504" s="1"/>
      <c r="ACD504" s="1"/>
      <c r="ACE504" s="1"/>
      <c r="ACF504" s="1"/>
      <c r="ACG504" s="1"/>
      <c r="ACH504" s="1"/>
      <c r="ACI504" s="1"/>
      <c r="ACJ504" s="1"/>
      <c r="ACK504" s="1"/>
      <c r="ACL504" s="1"/>
      <c r="ACM504" s="1"/>
      <c r="ACN504" s="1"/>
      <c r="ACO504" s="1"/>
      <c r="ACP504" s="1"/>
      <c r="ACQ504" s="1"/>
      <c r="ACR504" s="1"/>
      <c r="ACS504" s="1"/>
      <c r="ACT504" s="1"/>
      <c r="ACU504" s="1"/>
      <c r="ACV504" s="1"/>
      <c r="ACW504" s="1"/>
      <c r="ACX504" s="1"/>
      <c r="ACY504" s="1"/>
      <c r="ACZ504" s="1"/>
      <c r="ADA504" s="1"/>
      <c r="ADB504" s="1"/>
      <c r="ADC504" s="1"/>
      <c r="ADD504" s="1"/>
      <c r="ADE504" s="1"/>
      <c r="ADF504" s="1"/>
      <c r="ADG504" s="1"/>
      <c r="ADH504" s="1"/>
      <c r="ADI504" s="1"/>
      <c r="ADJ504" s="1"/>
      <c r="ADK504" s="1"/>
      <c r="ADL504" s="1"/>
      <c r="ADM504" s="1"/>
      <c r="ADN504" s="1"/>
      <c r="ADO504" s="1"/>
      <c r="ADP504" s="1"/>
      <c r="ADQ504" s="1"/>
      <c r="ADR504" s="1"/>
      <c r="ADS504" s="1"/>
      <c r="ADT504" s="1"/>
      <c r="ADU504" s="1"/>
      <c r="ADV504" s="1"/>
      <c r="ADW504" s="1"/>
      <c r="ADX504" s="1"/>
      <c r="ADY504" s="1"/>
      <c r="ADZ504" s="1"/>
      <c r="AEA504" s="1"/>
      <c r="AEB504" s="1"/>
      <c r="AEC504" s="1"/>
      <c r="AED504" s="1"/>
      <c r="AEE504" s="1"/>
      <c r="AEF504" s="1"/>
      <c r="AEG504" s="1"/>
      <c r="AEH504" s="1"/>
      <c r="AEI504" s="1"/>
      <c r="AEJ504" s="1"/>
      <c r="AEK504" s="1"/>
      <c r="AEL504" s="1"/>
      <c r="AEM504" s="1"/>
      <c r="AEN504" s="1"/>
      <c r="AEO504" s="1"/>
      <c r="AEP504" s="1"/>
      <c r="AEQ504" s="1"/>
      <c r="AER504" s="1"/>
      <c r="AES504" s="1"/>
      <c r="AET504" s="1"/>
      <c r="AEU504" s="1"/>
      <c r="AEV504" s="1"/>
      <c r="AEW504" s="1"/>
      <c r="AEX504" s="1"/>
      <c r="AEY504" s="1"/>
      <c r="AEZ504" s="1"/>
      <c r="AFA504" s="1"/>
      <c r="AFB504" s="1"/>
      <c r="AFC504" s="1"/>
      <c r="AFD504" s="1"/>
      <c r="AFE504" s="1"/>
      <c r="AFF504" s="1"/>
      <c r="AFG504" s="1"/>
      <c r="AFH504" s="1"/>
      <c r="AFI504" s="1"/>
      <c r="AFJ504" s="1"/>
      <c r="AFK504" s="1"/>
      <c r="AFL504" s="1"/>
      <c r="AFM504" s="1"/>
      <c r="AFN504" s="1"/>
      <c r="AFO504" s="1"/>
      <c r="AFP504" s="1"/>
      <c r="AFQ504" s="1"/>
      <c r="AFR504" s="1"/>
      <c r="AFS504" s="1"/>
      <c r="AFT504" s="1"/>
      <c r="AFU504" s="1"/>
      <c r="AFV504" s="1"/>
      <c r="AFW504" s="1"/>
      <c r="AFX504" s="1"/>
      <c r="AFY504" s="1"/>
      <c r="AFZ504" s="1"/>
      <c r="AGA504" s="1"/>
      <c r="AGB504" s="1"/>
      <c r="AGC504" s="1"/>
      <c r="AGD504" s="1"/>
      <c r="AGE504" s="1"/>
      <c r="AGF504" s="1"/>
      <c r="AGG504" s="1"/>
      <c r="AGH504" s="1"/>
      <c r="AGI504" s="1"/>
      <c r="AGJ504" s="1"/>
      <c r="AGK504" s="1"/>
      <c r="AGL504" s="1"/>
      <c r="AGM504" s="1"/>
      <c r="AGN504" s="1"/>
      <c r="AGO504" s="1"/>
      <c r="AGP504" s="1"/>
      <c r="AGQ504" s="1"/>
      <c r="AGR504" s="1"/>
      <c r="AGS504" s="1"/>
      <c r="AGT504" s="1"/>
      <c r="AGU504" s="1"/>
      <c r="AGV504" s="1"/>
      <c r="AGW504" s="1"/>
      <c r="AGX504" s="1"/>
      <c r="AGY504" s="1"/>
      <c r="AGZ504" s="1"/>
      <c r="AHA504" s="1"/>
      <c r="AHB504" s="1"/>
      <c r="AHC504" s="1"/>
      <c r="AHD504" s="1"/>
      <c r="AHE504" s="1"/>
      <c r="AHF504" s="1"/>
      <c r="AHG504" s="1"/>
      <c r="AHH504" s="1"/>
      <c r="AHI504" s="1"/>
      <c r="AHJ504" s="1"/>
      <c r="AHK504" s="1"/>
      <c r="AHL504" s="1"/>
      <c r="AHM504" s="1"/>
      <c r="AHN504" s="1"/>
      <c r="AHO504" s="1"/>
      <c r="AHP504" s="1"/>
      <c r="AHQ504" s="1"/>
      <c r="AHR504" s="1"/>
      <c r="AHS504" s="1"/>
      <c r="AHT504" s="1"/>
      <c r="AHU504" s="1"/>
      <c r="AHV504" s="1"/>
      <c r="AHW504" s="1"/>
      <c r="AHX504" s="1"/>
      <c r="AHY504" s="1"/>
      <c r="AHZ504" s="1"/>
      <c r="AIA504" s="1"/>
      <c r="AIB504" s="1"/>
      <c r="AIC504" s="1"/>
      <c r="AID504" s="1"/>
      <c r="AIE504" s="1"/>
      <c r="AIF504" s="1"/>
      <c r="AIG504" s="1"/>
      <c r="AIH504" s="1"/>
      <c r="AII504" s="1"/>
      <c r="AIJ504" s="1"/>
      <c r="AIK504" s="1"/>
      <c r="AIL504" s="1"/>
      <c r="AIM504" s="1"/>
      <c r="AIN504" s="1"/>
      <c r="AIO504" s="1"/>
      <c r="AIP504" s="1"/>
      <c r="AIQ504" s="1"/>
      <c r="AIR504" s="1"/>
      <c r="AIS504" s="1"/>
      <c r="AIT504" s="1"/>
      <c r="AIU504" s="1"/>
      <c r="AIV504" s="1"/>
      <c r="AIW504" s="1"/>
      <c r="AIX504" s="1"/>
      <c r="AIY504" s="1"/>
      <c r="AIZ504" s="1"/>
      <c r="AJA504" s="1"/>
      <c r="AJB504" s="1"/>
      <c r="AJC504" s="1"/>
      <c r="AJD504" s="1"/>
      <c r="AJE504" s="1"/>
      <c r="AJF504" s="1"/>
      <c r="AJG504" s="1"/>
      <c r="AJH504" s="1"/>
      <c r="AJI504" s="1"/>
      <c r="AJJ504" s="1"/>
      <c r="AJK504" s="1"/>
      <c r="AJL504" s="1"/>
      <c r="AJM504" s="1"/>
      <c r="AJN504" s="1"/>
      <c r="AJO504" s="1"/>
      <c r="AJP504" s="1"/>
      <c r="AJQ504" s="1"/>
      <c r="AJR504" s="1"/>
      <c r="AJS504" s="1"/>
      <c r="AJT504" s="1"/>
      <c r="AJU504" s="1"/>
      <c r="AJV504" s="1"/>
      <c r="AJW504" s="1"/>
      <c r="AJX504" s="1"/>
      <c r="AJY504" s="1"/>
      <c r="AJZ504" s="1"/>
      <c r="AKA504" s="1"/>
      <c r="AKB504" s="1"/>
      <c r="AKC504" s="1"/>
      <c r="AKD504" s="1"/>
      <c r="AKE504" s="1"/>
      <c r="AKF504" s="1"/>
      <c r="AKG504" s="1"/>
      <c r="AKH504" s="1"/>
      <c r="AKI504" s="1"/>
      <c r="AKJ504" s="1"/>
      <c r="AKK504" s="1"/>
      <c r="AKL504" s="1"/>
      <c r="AKM504" s="1"/>
      <c r="AKN504" s="1"/>
      <c r="AKO504" s="1"/>
      <c r="AKP504" s="1"/>
      <c r="AKQ504" s="1"/>
      <c r="AKR504" s="1"/>
      <c r="AKS504" s="1"/>
      <c r="AKT504" s="1"/>
      <c r="AKU504" s="1"/>
      <c r="AKV504" s="1"/>
      <c r="AKW504" s="1"/>
      <c r="AKX504" s="1"/>
      <c r="AKY504" s="1"/>
      <c r="AKZ504" s="1"/>
      <c r="ALA504" s="1"/>
      <c r="ALB504" s="1"/>
      <c r="ALC504" s="1"/>
      <c r="ALD504" s="1"/>
      <c r="ALE504" s="1"/>
      <c r="ALF504" s="1"/>
      <c r="ALG504" s="1"/>
      <c r="ALH504" s="1"/>
      <c r="ALI504" s="1"/>
      <c r="ALJ504" s="1"/>
      <c r="ALK504" s="1"/>
      <c r="ALL504" s="1"/>
      <c r="ALM504" s="1"/>
      <c r="ALN504" s="1"/>
      <c r="ALO504" s="1"/>
      <c r="ALP504" s="1"/>
      <c r="ALQ504" s="1"/>
      <c r="ALR504" s="1"/>
      <c r="ALS504" s="1"/>
      <c r="ALT504" s="1"/>
      <c r="ALU504" s="1"/>
      <c r="ALV504" s="1"/>
      <c r="ALW504" s="1"/>
      <c r="ALX504" s="1"/>
      <c r="ALY504" s="1"/>
      <c r="ALZ504" s="1"/>
      <c r="AMA504" s="1"/>
      <c r="AMB504" s="1"/>
      <c r="AMC504" s="1"/>
      <c r="AMD504" s="1"/>
      <c r="AME504" s="1"/>
      <c r="AMF504" s="1"/>
      <c r="AMG504" s="1"/>
      <c r="AMH504" s="1"/>
      <c r="AMI504" s="1"/>
      <c r="AMJ504" s="1"/>
      <c r="AMK504" s="1"/>
      <c r="AML504" s="1"/>
      <c r="AMM504" s="1"/>
      <c r="AMN504" s="1"/>
      <c r="AMO504" s="1"/>
      <c r="AMP504" s="1"/>
      <c r="AMQ504" s="1"/>
      <c r="AMR504" s="1"/>
      <c r="AMS504" s="1"/>
      <c r="AMT504" s="1"/>
      <c r="AMU504" s="1"/>
      <c r="AMV504" s="1"/>
      <c r="AMW504" s="1"/>
      <c r="AMX504" s="1"/>
      <c r="AMY504" s="1"/>
      <c r="AMZ504" s="1"/>
      <c r="ANA504" s="1"/>
      <c r="ANB504" s="1"/>
      <c r="ANC504" s="1"/>
      <c r="AND504" s="1"/>
      <c r="ANE504" s="1"/>
      <c r="ANF504" s="1"/>
      <c r="ANG504" s="1"/>
      <c r="ANH504" s="1"/>
      <c r="ANI504" s="1"/>
      <c r="ANJ504" s="1"/>
      <c r="ANK504" s="1"/>
      <c r="ANL504" s="1"/>
      <c r="ANM504" s="1"/>
      <c r="ANN504" s="1"/>
      <c r="ANO504" s="1"/>
      <c r="ANP504" s="1"/>
      <c r="ANQ504" s="1"/>
      <c r="ANR504" s="1"/>
      <c r="ANS504" s="1"/>
      <c r="ANT504" s="1"/>
      <c r="ANU504" s="1"/>
      <c r="ANV504" s="1"/>
      <c r="ANW504" s="1"/>
      <c r="ANX504" s="1"/>
      <c r="ANY504" s="1"/>
      <c r="ANZ504" s="1"/>
      <c r="AOA504" s="1"/>
      <c r="AOB504" s="1"/>
      <c r="AOC504" s="1"/>
      <c r="AOD504" s="1"/>
      <c r="AOE504" s="1"/>
      <c r="AOF504" s="1"/>
      <c r="AOG504" s="1"/>
      <c r="AOH504" s="1"/>
      <c r="AOI504" s="1"/>
      <c r="AOJ504" s="1"/>
      <c r="AOK504" s="1"/>
      <c r="AOL504" s="1"/>
      <c r="AOM504" s="1"/>
      <c r="AON504" s="1"/>
      <c r="AOO504" s="1"/>
      <c r="AOP504" s="1"/>
      <c r="AOQ504" s="1"/>
      <c r="AOR504" s="1"/>
      <c r="AOS504" s="1"/>
      <c r="AOT504" s="1"/>
      <c r="AOU504" s="1"/>
      <c r="AOV504" s="1"/>
      <c r="AOW504" s="1"/>
      <c r="AOX504" s="1"/>
      <c r="AOY504" s="1"/>
      <c r="AOZ504" s="1"/>
      <c r="APA504" s="1"/>
      <c r="APB504" s="1"/>
      <c r="APC504" s="1"/>
      <c r="APD504" s="1"/>
      <c r="APE504" s="1"/>
      <c r="APF504" s="1"/>
      <c r="APG504" s="1"/>
      <c r="APH504" s="1"/>
      <c r="API504" s="1"/>
      <c r="APJ504" s="1"/>
      <c r="APK504" s="1"/>
      <c r="APL504" s="1"/>
      <c r="APM504" s="1"/>
      <c r="APN504" s="1"/>
      <c r="APO504" s="1"/>
      <c r="APP504" s="1"/>
      <c r="APQ504" s="1"/>
      <c r="APR504" s="1"/>
      <c r="APS504" s="1"/>
      <c r="APT504" s="1"/>
      <c r="APU504" s="1"/>
      <c r="APV504" s="1"/>
      <c r="APW504" s="1"/>
      <c r="APX504" s="1"/>
      <c r="APY504" s="1"/>
      <c r="APZ504" s="1"/>
      <c r="AQA504" s="1"/>
      <c r="AQB504" s="1"/>
      <c r="AQC504" s="1"/>
      <c r="AQD504" s="1"/>
      <c r="AQE504" s="1"/>
      <c r="AQF504" s="1"/>
      <c r="AQG504" s="1"/>
      <c r="AQH504" s="1"/>
      <c r="AQI504" s="1"/>
      <c r="AQJ504" s="1"/>
      <c r="AQK504" s="1"/>
      <c r="AQL504" s="1"/>
      <c r="AQM504" s="1"/>
      <c r="AQN504" s="1"/>
      <c r="AQO504" s="1"/>
      <c r="AQP504" s="1"/>
      <c r="AQQ504" s="1"/>
      <c r="AQR504" s="1"/>
      <c r="AQS504" s="1"/>
      <c r="AQT504" s="1"/>
      <c r="AQU504" s="1"/>
      <c r="AQV504" s="1"/>
      <c r="AQW504" s="1"/>
      <c r="AQX504" s="1"/>
      <c r="AQY504" s="1"/>
      <c r="AQZ504" s="1"/>
      <c r="ARA504" s="1"/>
      <c r="ARB504" s="1"/>
      <c r="ARC504" s="1"/>
      <c r="ARD504" s="1"/>
      <c r="ARE504" s="1"/>
      <c r="ARF504" s="1"/>
      <c r="ARG504" s="1"/>
      <c r="ARH504" s="1"/>
      <c r="ARI504" s="1"/>
      <c r="ARJ504" s="1"/>
      <c r="ARK504" s="1"/>
      <c r="ARL504" s="1"/>
      <c r="ARM504" s="1"/>
      <c r="ARN504" s="1"/>
      <c r="ARO504" s="1"/>
      <c r="ARP504" s="1"/>
      <c r="ARQ504" s="1"/>
      <c r="ARR504" s="1"/>
      <c r="ARS504" s="1"/>
      <c r="ART504" s="1"/>
      <c r="ARU504" s="1"/>
      <c r="ARV504" s="1"/>
      <c r="ARW504" s="1"/>
      <c r="ARX504" s="1"/>
      <c r="ARY504" s="1"/>
      <c r="ARZ504" s="1"/>
      <c r="ASA504" s="1"/>
      <c r="ASB504" s="1"/>
      <c r="ASC504" s="1"/>
      <c r="ASD504" s="1"/>
      <c r="ASE504" s="1"/>
      <c r="ASF504" s="1"/>
      <c r="ASG504" s="1"/>
      <c r="ASH504" s="1"/>
      <c r="ASI504" s="1"/>
      <c r="ASJ504" s="1"/>
      <c r="ASK504" s="1"/>
      <c r="ASL504" s="1"/>
      <c r="ASM504" s="1"/>
      <c r="ASN504" s="1"/>
      <c r="ASO504" s="1"/>
      <c r="ASP504" s="1"/>
      <c r="ASQ504" s="1"/>
      <c r="ASR504" s="1"/>
      <c r="ASS504" s="1"/>
      <c r="AST504" s="1"/>
      <c r="ASU504" s="1"/>
      <c r="ASV504" s="1"/>
      <c r="ASW504" s="1"/>
      <c r="ASX504" s="1"/>
      <c r="ASY504" s="1"/>
      <c r="ASZ504" s="1"/>
      <c r="ATA504" s="1"/>
      <c r="ATB504" s="1"/>
      <c r="ATC504" s="1"/>
      <c r="ATD504" s="1"/>
      <c r="ATE504" s="1"/>
      <c r="ATF504" s="1"/>
      <c r="ATG504" s="1"/>
      <c r="ATH504" s="1"/>
      <c r="ATI504" s="1"/>
      <c r="ATJ504" s="1"/>
      <c r="ATK504" s="1"/>
      <c r="ATL504" s="1"/>
      <c r="ATM504" s="1"/>
      <c r="ATN504" s="1"/>
      <c r="ATO504" s="1"/>
      <c r="ATP504" s="1"/>
      <c r="ATQ504" s="1"/>
      <c r="ATR504" s="1"/>
      <c r="ATS504" s="1"/>
      <c r="ATT504" s="1"/>
      <c r="ATU504" s="1"/>
      <c r="ATV504" s="1"/>
      <c r="ATW504" s="1"/>
      <c r="ATX504" s="1"/>
      <c r="ATY504" s="1"/>
      <c r="ATZ504" s="1"/>
      <c r="AUA504" s="1"/>
      <c r="AUB504" s="1"/>
      <c r="AUC504" s="1"/>
      <c r="AUD504" s="1"/>
      <c r="AUE504" s="1"/>
      <c r="AUF504" s="1"/>
      <c r="AUG504" s="1"/>
      <c r="AUH504" s="1"/>
      <c r="AUI504" s="1"/>
      <c r="AUJ504" s="1"/>
      <c r="AUK504" s="1"/>
      <c r="AUL504" s="1"/>
      <c r="AUM504" s="1"/>
      <c r="AUN504" s="1"/>
      <c r="AUO504" s="1"/>
      <c r="AUP504" s="1"/>
      <c r="AUQ504" s="1"/>
      <c r="AUR504" s="1"/>
      <c r="AUS504" s="1"/>
      <c r="AUT504" s="1"/>
      <c r="AUU504" s="1"/>
      <c r="AUV504" s="1"/>
      <c r="AUW504" s="1"/>
      <c r="AUX504" s="1"/>
      <c r="AUY504" s="1"/>
      <c r="AUZ504" s="1"/>
      <c r="AVA504" s="1"/>
      <c r="AVB504" s="1"/>
      <c r="AVC504" s="1"/>
      <c r="AVD504" s="1"/>
      <c r="AVE504" s="1"/>
      <c r="AVF504" s="1"/>
      <c r="AVG504" s="1"/>
      <c r="AVH504" s="1"/>
      <c r="AVI504" s="1"/>
      <c r="AVJ504" s="1"/>
      <c r="AVK504" s="1"/>
      <c r="AVL504" s="1"/>
      <c r="AVM504" s="1"/>
      <c r="AVN504" s="1"/>
      <c r="AVO504" s="1"/>
      <c r="AVP504" s="1"/>
      <c r="AVQ504" s="1"/>
      <c r="AVR504" s="1"/>
      <c r="AVS504" s="1"/>
      <c r="AVT504" s="1"/>
      <c r="AVU504" s="1"/>
      <c r="AVV504" s="1"/>
      <c r="AVW504" s="1"/>
      <c r="AVX504" s="1"/>
      <c r="AVY504" s="1"/>
      <c r="AVZ504" s="1"/>
      <c r="AWA504" s="1"/>
      <c r="AWB504" s="1"/>
      <c r="AWC504" s="1"/>
      <c r="AWD504" s="1"/>
      <c r="AWE504" s="1"/>
      <c r="AWF504" s="1"/>
      <c r="AWG504" s="1"/>
      <c r="AWH504" s="1"/>
      <c r="AWI504" s="1"/>
      <c r="AWJ504" s="1"/>
      <c r="AWK504" s="1"/>
      <c r="AWL504" s="1"/>
      <c r="AWM504" s="1"/>
      <c r="AWN504" s="1"/>
      <c r="AWO504" s="1"/>
      <c r="AWP504" s="1"/>
      <c r="AWQ504" s="1"/>
      <c r="AWR504" s="1"/>
      <c r="AWS504" s="1"/>
      <c r="AWT504" s="1"/>
      <c r="AWU504" s="1"/>
      <c r="AWV504" s="1"/>
      <c r="AWW504" s="1"/>
      <c r="AWX504" s="1"/>
      <c r="AWY504" s="1"/>
      <c r="AWZ504" s="1"/>
      <c r="AXA504" s="1"/>
      <c r="AXB504" s="1"/>
      <c r="AXC504" s="1"/>
      <c r="AXD504" s="1"/>
      <c r="AXE504" s="1"/>
      <c r="AXF504" s="1"/>
      <c r="AXG504" s="1"/>
      <c r="AXH504" s="1"/>
      <c r="AXI504" s="1"/>
      <c r="AXJ504" s="1"/>
      <c r="AXK504" s="1"/>
      <c r="AXL504" s="1"/>
      <c r="AXM504" s="1"/>
      <c r="AXN504" s="1"/>
      <c r="AXO504" s="1"/>
      <c r="AXP504" s="1"/>
      <c r="AXQ504" s="1"/>
      <c r="AXR504" s="1"/>
      <c r="AXS504" s="1"/>
      <c r="AXT504" s="1"/>
      <c r="AXU504" s="1"/>
      <c r="AXV504" s="1"/>
      <c r="AXW504" s="1"/>
      <c r="AXX504" s="1"/>
      <c r="AXY504" s="1"/>
      <c r="AXZ504" s="1"/>
      <c r="AYA504" s="1"/>
      <c r="AYB504" s="1"/>
      <c r="AYC504" s="1"/>
      <c r="AYD504" s="1"/>
      <c r="AYE504" s="1"/>
      <c r="AYF504" s="1"/>
      <c r="AYG504" s="1"/>
      <c r="AYH504" s="1"/>
      <c r="AYI504" s="1"/>
      <c r="AYJ504" s="1"/>
      <c r="AYK504" s="1"/>
      <c r="AYL504" s="1"/>
      <c r="AYM504" s="1"/>
      <c r="AYN504" s="1"/>
      <c r="AYO504" s="1"/>
      <c r="AYP504" s="1"/>
      <c r="AYQ504" s="1"/>
      <c r="AYR504" s="1"/>
      <c r="AYS504" s="1"/>
      <c r="AYT504" s="1"/>
      <c r="AYU504" s="1"/>
      <c r="AYV504" s="1"/>
      <c r="AYW504" s="1"/>
      <c r="AYX504" s="1"/>
      <c r="AYY504" s="1"/>
      <c r="AYZ504" s="1"/>
      <c r="AZA504" s="1"/>
      <c r="AZB504" s="1"/>
      <c r="AZC504" s="1"/>
      <c r="AZD504" s="1"/>
      <c r="AZE504" s="1"/>
      <c r="AZF504" s="1"/>
      <c r="AZG504" s="1"/>
      <c r="AZH504" s="1"/>
      <c r="AZI504" s="1"/>
      <c r="AZJ504" s="1"/>
      <c r="AZK504" s="1"/>
      <c r="AZL504" s="1"/>
      <c r="AZM504" s="1"/>
      <c r="AZN504" s="1"/>
      <c r="AZO504" s="1"/>
      <c r="AZP504" s="1"/>
      <c r="AZQ504" s="1"/>
      <c r="AZR504" s="1"/>
      <c r="AZS504" s="1"/>
      <c r="AZT504" s="1"/>
      <c r="AZU504" s="1"/>
      <c r="AZV504" s="1"/>
      <c r="AZW504" s="1"/>
      <c r="AZX504" s="1"/>
      <c r="AZY504" s="1"/>
      <c r="AZZ504" s="1"/>
      <c r="BAA504" s="1"/>
      <c r="BAB504" s="1"/>
      <c r="BAC504" s="1"/>
      <c r="BAD504" s="1"/>
      <c r="BAE504" s="1"/>
      <c r="BAF504" s="1"/>
      <c r="BAG504" s="1"/>
      <c r="BAH504" s="1"/>
      <c r="BAI504" s="1"/>
      <c r="BAJ504" s="1"/>
      <c r="BAK504" s="1"/>
      <c r="BAL504" s="1"/>
      <c r="BAM504" s="1"/>
      <c r="BAN504" s="1"/>
      <c r="BAO504" s="1"/>
      <c r="BAP504" s="1"/>
      <c r="BAQ504" s="1"/>
      <c r="BAR504" s="1"/>
      <c r="BAS504" s="1"/>
      <c r="BAT504" s="1"/>
      <c r="BAU504" s="1"/>
      <c r="BAV504" s="1"/>
      <c r="BAW504" s="1"/>
      <c r="BAX504" s="1"/>
      <c r="BAY504" s="1"/>
      <c r="BAZ504" s="1"/>
      <c r="BBA504" s="1"/>
      <c r="BBB504" s="1"/>
      <c r="BBC504" s="1"/>
      <c r="BBD504" s="1"/>
      <c r="BBE504" s="1"/>
      <c r="BBF504" s="1"/>
      <c r="BBG504" s="1"/>
      <c r="BBH504" s="1"/>
      <c r="BBI504" s="1"/>
      <c r="BBJ504" s="1"/>
      <c r="BBK504" s="1"/>
      <c r="BBL504" s="1"/>
      <c r="BBM504" s="1"/>
      <c r="BBN504" s="1"/>
      <c r="BBO504" s="1"/>
      <c r="BBP504" s="1"/>
      <c r="BBQ504" s="1"/>
      <c r="BBR504" s="1"/>
      <c r="BBS504" s="1"/>
      <c r="BBT504" s="1"/>
      <c r="BBU504" s="1"/>
      <c r="BBV504" s="1"/>
      <c r="BBW504" s="1"/>
      <c r="BBX504" s="1"/>
      <c r="BBY504" s="1"/>
      <c r="BBZ504" s="1"/>
      <c r="BCA504" s="1"/>
      <c r="BCB504" s="1"/>
      <c r="BCC504" s="1"/>
      <c r="BCD504" s="1"/>
      <c r="BCE504" s="1"/>
      <c r="BCF504" s="1"/>
      <c r="BCG504" s="1"/>
      <c r="BCH504" s="1"/>
      <c r="BCI504" s="1"/>
      <c r="BCJ504" s="1"/>
      <c r="BCK504" s="1"/>
      <c r="BCL504" s="1"/>
      <c r="BCM504" s="1"/>
      <c r="BCN504" s="1"/>
      <c r="BCO504" s="1"/>
      <c r="BCP504" s="1"/>
      <c r="BCQ504" s="1"/>
      <c r="BCR504" s="1"/>
      <c r="BCS504" s="1"/>
      <c r="BCT504" s="1"/>
      <c r="BCU504" s="1"/>
      <c r="BCV504" s="1"/>
      <c r="BCW504" s="1"/>
      <c r="BCX504" s="1"/>
      <c r="BCY504" s="1"/>
      <c r="BCZ504" s="1"/>
      <c r="BDA504" s="1"/>
      <c r="BDB504" s="1"/>
      <c r="BDC504" s="1"/>
      <c r="BDD504" s="1"/>
      <c r="BDE504" s="1"/>
      <c r="BDF504" s="1"/>
      <c r="BDG504" s="1"/>
      <c r="BDH504" s="1"/>
      <c r="BDI504" s="1"/>
      <c r="BDJ504" s="1"/>
      <c r="BDK504" s="1"/>
      <c r="BDL504" s="1"/>
      <c r="BDM504" s="1"/>
      <c r="BDN504" s="1"/>
      <c r="BDO504" s="1"/>
      <c r="BDP504" s="1"/>
      <c r="BDQ504" s="1"/>
      <c r="BDR504" s="1"/>
      <c r="BDS504" s="1"/>
      <c r="BDT504" s="1"/>
      <c r="BDU504" s="1"/>
      <c r="BDV504" s="1"/>
      <c r="BDW504" s="1"/>
      <c r="BDX504" s="1"/>
      <c r="BDY504" s="1"/>
      <c r="BDZ504" s="1"/>
      <c r="BEA504" s="1"/>
      <c r="BEB504" s="1"/>
      <c r="BEC504" s="1"/>
      <c r="BED504" s="1"/>
      <c r="BEE504" s="1"/>
      <c r="BEF504" s="1"/>
      <c r="BEG504" s="1"/>
      <c r="BEH504" s="1"/>
      <c r="BEI504" s="1"/>
      <c r="BEJ504" s="1"/>
      <c r="BEK504" s="1"/>
      <c r="BEL504" s="1"/>
      <c r="BEM504" s="1"/>
      <c r="BEN504" s="1"/>
      <c r="BEO504" s="1"/>
      <c r="BEP504" s="1"/>
      <c r="BEQ504" s="1"/>
      <c r="BER504" s="1"/>
      <c r="BES504" s="1"/>
      <c r="BET504" s="1"/>
      <c r="BEU504" s="1"/>
      <c r="BEV504" s="1"/>
      <c r="BEW504" s="1"/>
      <c r="BEX504" s="1"/>
      <c r="BEY504" s="1"/>
      <c r="BEZ504" s="1"/>
      <c r="BFA504" s="1"/>
      <c r="BFB504" s="1"/>
      <c r="BFC504" s="1"/>
      <c r="BFD504" s="1"/>
      <c r="BFE504" s="1"/>
      <c r="BFF504" s="1"/>
      <c r="BFG504" s="1"/>
      <c r="BFH504" s="1"/>
      <c r="BFI504" s="1"/>
      <c r="BFJ504" s="1"/>
      <c r="BFK504" s="1"/>
      <c r="BFL504" s="1"/>
      <c r="BFM504" s="1"/>
      <c r="BFN504" s="1"/>
      <c r="BFO504" s="1"/>
      <c r="BFP504" s="1"/>
      <c r="BFQ504" s="1"/>
      <c r="BFR504" s="1"/>
      <c r="BFS504" s="1"/>
      <c r="BFT504" s="1"/>
      <c r="BFU504" s="1"/>
      <c r="BFV504" s="1"/>
      <c r="BFW504" s="1"/>
      <c r="BFX504" s="1"/>
      <c r="BFY504" s="1"/>
      <c r="BFZ504" s="1"/>
      <c r="BGA504" s="1"/>
      <c r="BGB504" s="1"/>
      <c r="BGC504" s="1"/>
      <c r="BGD504" s="1"/>
      <c r="BGE504" s="1"/>
      <c r="BGF504" s="1"/>
      <c r="BGG504" s="1"/>
      <c r="BGH504" s="1"/>
      <c r="BGI504" s="1"/>
      <c r="BGJ504" s="1"/>
      <c r="BGK504" s="1"/>
      <c r="BGL504" s="1"/>
      <c r="BGM504" s="1"/>
      <c r="BGN504" s="1"/>
      <c r="BGO504" s="1"/>
      <c r="BGP504" s="1"/>
      <c r="BGQ504" s="1"/>
      <c r="BGR504" s="1"/>
      <c r="BGS504" s="1"/>
      <c r="BGT504" s="1"/>
      <c r="BGU504" s="1"/>
      <c r="BGV504" s="1"/>
      <c r="BGW504" s="1"/>
      <c r="BGX504" s="1"/>
      <c r="BGY504" s="1"/>
      <c r="BGZ504" s="1"/>
      <c r="BHA504" s="1"/>
      <c r="BHB504" s="1"/>
      <c r="BHC504" s="1"/>
      <c r="BHD504" s="1"/>
      <c r="BHE504" s="1"/>
      <c r="BHF504" s="1"/>
      <c r="BHG504" s="1"/>
      <c r="BHH504" s="1"/>
      <c r="BHI504" s="1"/>
      <c r="BHJ504" s="1"/>
      <c r="BHK504" s="1"/>
      <c r="BHL504" s="1"/>
      <c r="BHM504" s="1"/>
      <c r="BHN504" s="1"/>
      <c r="BHO504" s="1"/>
      <c r="BHP504" s="1"/>
      <c r="BHQ504" s="1"/>
      <c r="BHR504" s="1"/>
      <c r="BHS504" s="1"/>
      <c r="BHT504" s="1"/>
      <c r="BHU504" s="1"/>
      <c r="BHV504" s="1"/>
      <c r="BHW504" s="1"/>
      <c r="BHX504" s="1"/>
      <c r="BHY504" s="1"/>
      <c r="BHZ504" s="1"/>
      <c r="BIA504" s="1"/>
      <c r="BIB504" s="1"/>
      <c r="BIC504" s="1"/>
      <c r="BID504" s="1"/>
      <c r="BIE504" s="1"/>
      <c r="BIF504" s="1"/>
      <c r="BIG504" s="1"/>
      <c r="BIH504" s="1"/>
      <c r="BII504" s="1"/>
      <c r="BIJ504" s="1"/>
      <c r="BIK504" s="1"/>
      <c r="BIL504" s="1"/>
      <c r="BIM504" s="1"/>
      <c r="BIN504" s="1"/>
      <c r="BIO504" s="1"/>
      <c r="BIP504" s="1"/>
      <c r="BIQ504" s="1"/>
      <c r="BIR504" s="1"/>
      <c r="BIS504" s="1"/>
      <c r="BIT504" s="1"/>
      <c r="BIU504" s="1"/>
      <c r="BIV504" s="1"/>
      <c r="BIW504" s="1"/>
      <c r="BIX504" s="1"/>
      <c r="BIY504" s="1"/>
      <c r="BIZ504" s="1"/>
      <c r="BJA504" s="1"/>
      <c r="BJB504" s="1"/>
      <c r="BJC504" s="1"/>
      <c r="BJD504" s="1"/>
      <c r="BJE504" s="1"/>
      <c r="BJF504" s="1"/>
      <c r="BJG504" s="1"/>
      <c r="BJH504" s="1"/>
      <c r="BJI504" s="1"/>
      <c r="BJJ504" s="1"/>
      <c r="BJK504" s="1"/>
      <c r="BJL504" s="1"/>
      <c r="BJM504" s="1"/>
      <c r="BJN504" s="1"/>
      <c r="BJO504" s="1"/>
      <c r="BJP504" s="1"/>
      <c r="BJQ504" s="1"/>
      <c r="BJR504" s="1"/>
      <c r="BJS504" s="1"/>
      <c r="BJT504" s="1"/>
      <c r="BJU504" s="1"/>
      <c r="BJV504" s="1"/>
      <c r="BJW504" s="1"/>
      <c r="BJX504" s="1"/>
      <c r="BJY504" s="1"/>
      <c r="BJZ504" s="1"/>
      <c r="BKA504" s="1"/>
      <c r="BKB504" s="1"/>
      <c r="BKC504" s="1"/>
      <c r="BKD504" s="1"/>
      <c r="BKE504" s="1"/>
      <c r="BKF504" s="1"/>
      <c r="BKG504" s="1"/>
      <c r="BKH504" s="1"/>
      <c r="BKI504" s="1"/>
      <c r="BKJ504" s="1"/>
      <c r="BKK504" s="1"/>
      <c r="BKL504" s="1"/>
      <c r="BKM504" s="1"/>
      <c r="BKN504" s="1"/>
      <c r="BKO504" s="1"/>
      <c r="BKP504" s="1"/>
      <c r="BKQ504" s="1"/>
      <c r="BKR504" s="1"/>
      <c r="BKS504" s="1"/>
      <c r="BKT504" s="1"/>
      <c r="BKU504" s="1"/>
      <c r="BKV504" s="1"/>
      <c r="BKW504" s="1"/>
      <c r="BKX504" s="1"/>
      <c r="BKY504" s="1"/>
      <c r="BKZ504" s="1"/>
      <c r="BLA504" s="1"/>
      <c r="BLB504" s="1"/>
      <c r="BLC504" s="1"/>
      <c r="BLD504" s="1"/>
      <c r="BLE504" s="1"/>
      <c r="BLF504" s="1"/>
      <c r="BLG504" s="1"/>
      <c r="BLH504" s="1"/>
      <c r="BLI504" s="1"/>
      <c r="BLJ504" s="1"/>
      <c r="BLK504" s="1"/>
      <c r="BLL504" s="1"/>
      <c r="BLM504" s="1"/>
      <c r="BLN504" s="1"/>
      <c r="BLO504" s="1"/>
      <c r="BLP504" s="1"/>
      <c r="BLQ504" s="1"/>
      <c r="BLR504" s="1"/>
      <c r="BLS504" s="1"/>
      <c r="BLT504" s="1"/>
      <c r="BLU504" s="1"/>
      <c r="BLV504" s="1"/>
      <c r="BLW504" s="1"/>
      <c r="BLX504" s="1"/>
      <c r="BLY504" s="1"/>
      <c r="BLZ504" s="1"/>
      <c r="BMA504" s="1"/>
      <c r="BMB504" s="1"/>
      <c r="BMC504" s="1"/>
      <c r="BMD504" s="1"/>
      <c r="BME504" s="1"/>
      <c r="BMF504" s="1"/>
      <c r="BMG504" s="1"/>
      <c r="BMH504" s="1"/>
      <c r="BMI504" s="1"/>
      <c r="BMJ504" s="1"/>
      <c r="BMK504" s="1"/>
      <c r="BML504" s="1"/>
      <c r="BMM504" s="1"/>
      <c r="BMN504" s="1"/>
      <c r="BMO504" s="1"/>
      <c r="BMP504" s="1"/>
      <c r="BMQ504" s="1"/>
      <c r="BMR504" s="1"/>
      <c r="BMS504" s="1"/>
      <c r="BMT504" s="1"/>
      <c r="BMU504" s="1"/>
      <c r="BMV504" s="1"/>
      <c r="BMW504" s="1"/>
      <c r="BMX504" s="1"/>
      <c r="BMY504" s="1"/>
      <c r="BMZ504" s="1"/>
      <c r="BNA504" s="1"/>
      <c r="BNB504" s="1"/>
      <c r="BNC504" s="1"/>
      <c r="BND504" s="1"/>
      <c r="BNE504" s="1"/>
      <c r="BNF504" s="1"/>
      <c r="BNG504" s="1"/>
      <c r="BNH504" s="1"/>
      <c r="BNI504" s="1"/>
      <c r="BNJ504" s="1"/>
      <c r="BNK504" s="1"/>
      <c r="BNL504" s="1"/>
      <c r="BNM504" s="1"/>
      <c r="BNN504" s="1"/>
      <c r="BNO504" s="1"/>
      <c r="BNP504" s="1"/>
      <c r="BNQ504" s="1"/>
      <c r="BNR504" s="1"/>
      <c r="BNS504" s="1"/>
      <c r="BNT504" s="1"/>
      <c r="BNU504" s="1"/>
      <c r="BNV504" s="1"/>
      <c r="BNW504" s="1"/>
      <c r="BNX504" s="1"/>
      <c r="BNY504" s="1"/>
      <c r="BNZ504" s="1"/>
      <c r="BOA504" s="1"/>
      <c r="BOB504" s="1"/>
      <c r="BOC504" s="1"/>
      <c r="BOD504" s="1"/>
      <c r="BOE504" s="1"/>
      <c r="BOF504" s="1"/>
      <c r="BOG504" s="1"/>
      <c r="BOH504" s="1"/>
      <c r="BOI504" s="1"/>
      <c r="BOJ504" s="1"/>
      <c r="BOK504" s="1"/>
      <c r="BOL504" s="1"/>
      <c r="BOM504" s="1"/>
      <c r="BON504" s="1"/>
      <c r="BOO504" s="1"/>
      <c r="BOP504" s="1"/>
      <c r="BOQ504" s="1"/>
      <c r="BOR504" s="1"/>
      <c r="BOS504" s="1"/>
      <c r="BOT504" s="1"/>
      <c r="BOU504" s="1"/>
      <c r="BOV504" s="1"/>
      <c r="BOW504" s="1"/>
      <c r="BOX504" s="1"/>
      <c r="BOY504" s="1"/>
      <c r="BOZ504" s="1"/>
      <c r="BPA504" s="1"/>
      <c r="BPB504" s="1"/>
      <c r="BPC504" s="1"/>
      <c r="BPD504" s="1"/>
      <c r="BPE504" s="1"/>
      <c r="BPF504" s="1"/>
      <c r="BPG504" s="1"/>
      <c r="BPH504" s="1"/>
      <c r="BPI504" s="1"/>
      <c r="BPJ504" s="1"/>
      <c r="BPK504" s="1"/>
      <c r="BPL504" s="1"/>
      <c r="BPM504" s="1"/>
      <c r="BPN504" s="1"/>
      <c r="BPO504" s="1"/>
      <c r="BPP504" s="1"/>
      <c r="BPQ504" s="1"/>
      <c r="BPR504" s="1"/>
      <c r="BPS504" s="1"/>
      <c r="BPT504" s="1"/>
      <c r="BPU504" s="1"/>
      <c r="BPV504" s="1"/>
      <c r="BPW504" s="1"/>
      <c r="BPX504" s="1"/>
      <c r="BPY504" s="1"/>
      <c r="BPZ504" s="1"/>
      <c r="BQA504" s="1"/>
      <c r="BQB504" s="1"/>
      <c r="BQC504" s="1"/>
      <c r="BQD504" s="1"/>
      <c r="BQE504" s="1"/>
      <c r="BQF504" s="1"/>
      <c r="BQG504" s="1"/>
      <c r="BQH504" s="1"/>
      <c r="BQI504" s="1"/>
      <c r="BQJ504" s="1"/>
      <c r="BQK504" s="1"/>
      <c r="BQL504" s="1"/>
      <c r="BQM504" s="1"/>
      <c r="BQN504" s="1"/>
      <c r="BQO504" s="1"/>
      <c r="BQP504" s="1"/>
      <c r="BQQ504" s="1"/>
      <c r="BQR504" s="1"/>
      <c r="BQS504" s="1"/>
      <c r="BQT504" s="1"/>
      <c r="BQU504" s="1"/>
      <c r="BQV504" s="1"/>
      <c r="BQW504" s="1"/>
      <c r="BQX504" s="1"/>
      <c r="BQY504" s="1"/>
      <c r="BQZ504" s="1"/>
      <c r="BRA504" s="1"/>
      <c r="BRB504" s="1"/>
      <c r="BRC504" s="1"/>
      <c r="BRD504" s="1"/>
      <c r="BRE504" s="1"/>
      <c r="BRF504" s="1"/>
      <c r="BRG504" s="1"/>
      <c r="BRH504" s="1"/>
      <c r="BRI504" s="1"/>
      <c r="BRJ504" s="1"/>
      <c r="BRK504" s="1"/>
      <c r="BRL504" s="1"/>
      <c r="BRM504" s="1"/>
      <c r="BRN504" s="1"/>
      <c r="BRO504" s="1"/>
      <c r="BRP504" s="1"/>
      <c r="BRQ504" s="1"/>
      <c r="BRR504" s="1"/>
      <c r="BRS504" s="1"/>
      <c r="BRT504" s="1"/>
      <c r="BRU504" s="1"/>
      <c r="BRV504" s="1"/>
      <c r="BRW504" s="1"/>
      <c r="BRX504" s="1"/>
      <c r="BRY504" s="1"/>
      <c r="BRZ504" s="1"/>
      <c r="BSA504" s="1"/>
      <c r="BSB504" s="1"/>
      <c r="BSC504" s="1"/>
      <c r="BSD504" s="1"/>
      <c r="BSE504" s="1"/>
      <c r="BSF504" s="1"/>
      <c r="BSG504" s="1"/>
      <c r="BSH504" s="1"/>
      <c r="BSI504" s="1"/>
      <c r="BSJ504" s="1"/>
      <c r="BSK504" s="1"/>
      <c r="BSL504" s="1"/>
      <c r="BSM504" s="1"/>
      <c r="BSN504" s="1"/>
      <c r="BSO504" s="1"/>
      <c r="BSP504" s="1"/>
      <c r="BSQ504" s="1"/>
      <c r="BSR504" s="1"/>
      <c r="BSS504" s="1"/>
      <c r="BST504" s="1"/>
      <c r="BSU504" s="1"/>
      <c r="BSV504" s="1"/>
      <c r="BSW504" s="1"/>
      <c r="BSX504" s="1"/>
      <c r="BSY504" s="1"/>
      <c r="BSZ504" s="1"/>
      <c r="BTA504" s="1"/>
      <c r="BTB504" s="1"/>
      <c r="BTC504" s="1"/>
      <c r="BTD504" s="1"/>
      <c r="BTE504" s="1"/>
      <c r="BTF504" s="1"/>
      <c r="BTG504" s="1"/>
      <c r="BTH504" s="1"/>
      <c r="BTI504" s="1"/>
      <c r="BTJ504" s="1"/>
      <c r="BTK504" s="1"/>
      <c r="BTL504" s="1"/>
      <c r="BTM504" s="1"/>
      <c r="BTN504" s="1"/>
      <c r="BTO504" s="1"/>
      <c r="BTP504" s="1"/>
      <c r="BTQ504" s="1"/>
      <c r="BTR504" s="1"/>
      <c r="BTS504" s="1"/>
      <c r="BTT504" s="1"/>
      <c r="BTU504" s="1"/>
      <c r="BTV504" s="1"/>
      <c r="BTW504" s="1"/>
      <c r="BTX504" s="1"/>
      <c r="BTY504" s="1"/>
      <c r="BTZ504" s="1"/>
      <c r="BUA504" s="1"/>
      <c r="BUB504" s="1"/>
      <c r="BUC504" s="1"/>
      <c r="BUD504" s="1"/>
      <c r="BUE504" s="1"/>
      <c r="BUF504" s="1"/>
      <c r="BUG504" s="1"/>
      <c r="BUH504" s="1"/>
      <c r="BUI504" s="1"/>
      <c r="BUJ504" s="1"/>
      <c r="BUK504" s="1"/>
      <c r="BUL504" s="1"/>
      <c r="BUM504" s="1"/>
      <c r="BUN504" s="1"/>
      <c r="BUO504" s="1"/>
      <c r="BUP504" s="1"/>
      <c r="BUQ504" s="1"/>
      <c r="BUR504" s="1"/>
      <c r="BUS504" s="1"/>
      <c r="BUT504" s="1"/>
      <c r="BUU504" s="1"/>
      <c r="BUV504" s="1"/>
      <c r="BUW504" s="1"/>
      <c r="BUX504" s="1"/>
      <c r="BUY504" s="1"/>
      <c r="BUZ504" s="1"/>
      <c r="BVA504" s="1"/>
      <c r="BVB504" s="1"/>
      <c r="BVC504" s="1"/>
      <c r="BVD504" s="1"/>
      <c r="BVE504" s="1"/>
      <c r="BVF504" s="1"/>
      <c r="BVG504" s="1"/>
      <c r="BVH504" s="1"/>
      <c r="BVI504" s="1"/>
      <c r="BVJ504" s="1"/>
      <c r="BVK504" s="1"/>
      <c r="BVL504" s="1"/>
      <c r="BVM504" s="1"/>
      <c r="BVN504" s="1"/>
      <c r="BVO504" s="1"/>
      <c r="BVP504" s="1"/>
      <c r="BVQ504" s="1"/>
      <c r="BVR504" s="1"/>
      <c r="BVS504" s="1"/>
      <c r="BVT504" s="1"/>
      <c r="BVU504" s="1"/>
      <c r="BVV504" s="1"/>
      <c r="BVW504" s="1"/>
      <c r="BVX504" s="1"/>
      <c r="BVY504" s="1"/>
      <c r="BVZ504" s="1"/>
      <c r="BWA504" s="1"/>
      <c r="BWB504" s="1"/>
      <c r="BWC504" s="1"/>
      <c r="BWD504" s="1"/>
      <c r="BWE504" s="1"/>
      <c r="BWF504" s="1"/>
      <c r="BWG504" s="1"/>
      <c r="BWH504" s="1"/>
      <c r="BWI504" s="1"/>
      <c r="BWJ504" s="1"/>
      <c r="BWK504" s="1"/>
      <c r="BWL504" s="1"/>
      <c r="BWM504" s="1"/>
      <c r="BWN504" s="1"/>
      <c r="BWO504" s="1"/>
      <c r="BWP504" s="1"/>
      <c r="BWQ504" s="1"/>
      <c r="BWR504" s="1"/>
      <c r="BWS504" s="1"/>
      <c r="BWT504" s="1"/>
      <c r="BWU504" s="1"/>
      <c r="BWV504" s="1"/>
      <c r="BWW504" s="1"/>
      <c r="BWX504" s="1"/>
      <c r="BWY504" s="1"/>
      <c r="BWZ504" s="1"/>
      <c r="BXA504" s="1"/>
      <c r="BXB504" s="1"/>
      <c r="BXC504" s="1"/>
      <c r="BXD504" s="1"/>
      <c r="BXE504" s="1"/>
      <c r="BXF504" s="1"/>
      <c r="BXG504" s="1"/>
      <c r="BXH504" s="1"/>
      <c r="BXI504" s="1"/>
      <c r="BXJ504" s="1"/>
      <c r="BXK504" s="1"/>
      <c r="BXL504" s="1"/>
      <c r="BXM504" s="1"/>
      <c r="BXN504" s="1"/>
      <c r="BXO504" s="1"/>
      <c r="BXP504" s="1"/>
      <c r="BXQ504" s="1"/>
      <c r="BXR504" s="1"/>
      <c r="BXS504" s="1"/>
      <c r="BXT504" s="1"/>
      <c r="BXU504" s="1"/>
      <c r="BXV504" s="1"/>
      <c r="BXW504" s="1"/>
      <c r="BXX504" s="1"/>
      <c r="BXY504" s="1"/>
      <c r="BXZ504" s="1"/>
      <c r="BYA504" s="1"/>
      <c r="BYB504" s="1"/>
      <c r="BYC504" s="1"/>
      <c r="BYD504" s="1"/>
      <c r="BYE504" s="1"/>
      <c r="BYF504" s="1"/>
      <c r="BYG504" s="1"/>
      <c r="BYH504" s="1"/>
      <c r="BYI504" s="1"/>
      <c r="BYJ504" s="1"/>
      <c r="BYK504" s="1"/>
      <c r="BYL504" s="1"/>
      <c r="BYM504" s="1"/>
      <c r="BYN504" s="1"/>
      <c r="BYO504" s="1"/>
      <c r="BYP504" s="1"/>
      <c r="BYQ504" s="1"/>
      <c r="BYR504" s="1"/>
      <c r="BYS504" s="1"/>
      <c r="BYT504" s="1"/>
      <c r="BYU504" s="1"/>
      <c r="BYV504" s="1"/>
      <c r="BYW504" s="1"/>
      <c r="BYX504" s="1"/>
      <c r="BYY504" s="1"/>
      <c r="BYZ504" s="1"/>
      <c r="BZA504" s="1"/>
      <c r="BZB504" s="1"/>
      <c r="BZC504" s="1"/>
      <c r="BZD504" s="1"/>
      <c r="BZE504" s="1"/>
      <c r="BZF504" s="1"/>
      <c r="BZG504" s="1"/>
      <c r="BZH504" s="1"/>
      <c r="BZI504" s="1"/>
      <c r="BZJ504" s="1"/>
      <c r="BZK504" s="1"/>
      <c r="BZL504" s="1"/>
      <c r="BZM504" s="1"/>
      <c r="BZN504" s="1"/>
      <c r="BZO504" s="1"/>
      <c r="BZP504" s="1"/>
      <c r="BZQ504" s="1"/>
      <c r="BZR504" s="1"/>
      <c r="BZS504" s="1"/>
      <c r="BZT504" s="1"/>
      <c r="BZU504" s="1"/>
      <c r="BZV504" s="1"/>
      <c r="BZW504" s="1"/>
      <c r="BZX504" s="1"/>
      <c r="BZY504" s="1"/>
      <c r="BZZ504" s="1"/>
      <c r="CAA504" s="1"/>
      <c r="CAB504" s="1"/>
      <c r="CAC504" s="1"/>
      <c r="CAD504" s="1"/>
      <c r="CAE504" s="1"/>
      <c r="CAF504" s="1"/>
      <c r="CAG504" s="1"/>
      <c r="CAH504" s="1"/>
      <c r="CAI504" s="1"/>
      <c r="CAJ504" s="1"/>
      <c r="CAK504" s="1"/>
      <c r="CAL504" s="1"/>
      <c r="CAM504" s="1"/>
      <c r="CAN504" s="1"/>
      <c r="CAO504" s="1"/>
      <c r="CAP504" s="1"/>
      <c r="CAQ504" s="1"/>
      <c r="CAR504" s="1"/>
      <c r="CAS504" s="1"/>
      <c r="CAT504" s="1"/>
      <c r="CAU504" s="1"/>
      <c r="CAV504" s="1"/>
      <c r="CAW504" s="1"/>
      <c r="CAX504" s="1"/>
      <c r="CAY504" s="1"/>
      <c r="CAZ504" s="1"/>
      <c r="CBA504" s="1"/>
      <c r="CBB504" s="1"/>
      <c r="CBC504" s="1"/>
      <c r="CBD504" s="1"/>
      <c r="CBE504" s="1"/>
      <c r="CBF504" s="1"/>
      <c r="CBG504" s="1"/>
      <c r="CBH504" s="1"/>
      <c r="CBI504" s="1"/>
      <c r="CBJ504" s="1"/>
      <c r="CBK504" s="1"/>
      <c r="CBL504" s="1"/>
      <c r="CBM504" s="1"/>
      <c r="CBN504" s="1"/>
      <c r="CBO504" s="1"/>
      <c r="CBP504" s="1"/>
      <c r="CBQ504" s="1"/>
      <c r="CBR504" s="1"/>
      <c r="CBS504" s="1"/>
      <c r="CBT504" s="1"/>
      <c r="CBU504" s="1"/>
      <c r="CBV504" s="1"/>
      <c r="CBW504" s="1"/>
      <c r="CBX504" s="1"/>
      <c r="CBY504" s="1"/>
      <c r="CBZ504" s="1"/>
      <c r="CCA504" s="1"/>
      <c r="CCB504" s="1"/>
      <c r="CCC504" s="1"/>
      <c r="CCD504" s="1"/>
      <c r="CCE504" s="1"/>
      <c r="CCF504" s="1"/>
      <c r="CCG504" s="1"/>
      <c r="CCH504" s="1"/>
      <c r="CCI504" s="1"/>
      <c r="CCJ504" s="1"/>
      <c r="CCK504" s="1"/>
      <c r="CCL504" s="1"/>
      <c r="CCM504" s="1"/>
      <c r="CCN504" s="1"/>
      <c r="CCO504" s="1"/>
      <c r="CCP504" s="1"/>
      <c r="CCQ504" s="1"/>
      <c r="CCR504" s="1"/>
      <c r="CCS504" s="1"/>
      <c r="CCT504" s="1"/>
      <c r="CCU504" s="1"/>
      <c r="CCV504" s="1"/>
      <c r="CCW504" s="1"/>
      <c r="CCX504" s="1"/>
      <c r="CCY504" s="1"/>
      <c r="CCZ504" s="1"/>
      <c r="CDA504" s="1"/>
      <c r="CDB504" s="1"/>
      <c r="CDC504" s="1"/>
      <c r="CDD504" s="1"/>
      <c r="CDE504" s="1"/>
      <c r="CDF504" s="1"/>
      <c r="CDG504" s="1"/>
      <c r="CDH504" s="1"/>
      <c r="CDI504" s="1"/>
      <c r="CDJ504" s="1"/>
      <c r="CDK504" s="1"/>
      <c r="CDL504" s="1"/>
      <c r="CDM504" s="1"/>
      <c r="CDN504" s="1"/>
      <c r="CDO504" s="1"/>
      <c r="CDP504" s="1"/>
      <c r="CDQ504" s="1"/>
      <c r="CDR504" s="1"/>
      <c r="CDS504" s="1"/>
      <c r="CDT504" s="1"/>
      <c r="CDU504" s="1"/>
      <c r="CDV504" s="1"/>
      <c r="CDW504" s="1"/>
      <c r="CDX504" s="1"/>
      <c r="CDY504" s="1"/>
      <c r="CDZ504" s="1"/>
      <c r="CEA504" s="1"/>
      <c r="CEB504" s="1"/>
      <c r="CEC504" s="1"/>
      <c r="CED504" s="1"/>
      <c r="CEE504" s="1"/>
      <c r="CEF504" s="1"/>
      <c r="CEG504" s="1"/>
      <c r="CEH504" s="1"/>
      <c r="CEI504" s="1"/>
      <c r="CEJ504" s="1"/>
      <c r="CEK504" s="1"/>
      <c r="CEL504" s="1"/>
      <c r="CEM504" s="1"/>
      <c r="CEN504" s="1"/>
      <c r="CEO504" s="1"/>
      <c r="CEP504" s="1"/>
      <c r="CEQ504" s="1"/>
      <c r="CER504" s="1"/>
      <c r="CES504" s="1"/>
      <c r="CET504" s="1"/>
      <c r="CEU504" s="1"/>
      <c r="CEV504" s="1"/>
      <c r="CEW504" s="1"/>
      <c r="CEX504" s="1"/>
      <c r="CEY504" s="1"/>
      <c r="CEZ504" s="1"/>
      <c r="CFA504" s="1"/>
      <c r="CFB504" s="1"/>
      <c r="CFC504" s="1"/>
      <c r="CFD504" s="1"/>
      <c r="CFE504" s="1"/>
      <c r="CFF504" s="1"/>
      <c r="CFG504" s="1"/>
      <c r="CFH504" s="1"/>
      <c r="CFI504" s="1"/>
      <c r="CFJ504" s="1"/>
      <c r="CFK504" s="1"/>
      <c r="CFL504" s="1"/>
      <c r="CFM504" s="1"/>
      <c r="CFN504" s="1"/>
      <c r="CFO504" s="1"/>
      <c r="CFP504" s="1"/>
      <c r="CFQ504" s="1"/>
      <c r="CFR504" s="1"/>
      <c r="CFS504" s="1"/>
      <c r="CFT504" s="1"/>
      <c r="CFU504" s="1"/>
      <c r="CFV504" s="1"/>
      <c r="CFW504" s="1"/>
      <c r="CFX504" s="1"/>
      <c r="CFY504" s="1"/>
      <c r="CFZ504" s="1"/>
      <c r="CGA504" s="1"/>
      <c r="CGB504" s="1"/>
      <c r="CGC504" s="1"/>
      <c r="CGD504" s="1"/>
      <c r="CGE504" s="1"/>
      <c r="CGF504" s="1"/>
      <c r="CGG504" s="1"/>
      <c r="CGH504" s="1"/>
      <c r="CGI504" s="1"/>
      <c r="CGJ504" s="1"/>
      <c r="CGK504" s="1"/>
      <c r="CGL504" s="1"/>
      <c r="CGM504" s="1"/>
      <c r="CGN504" s="1"/>
      <c r="CGO504" s="1"/>
      <c r="CGP504" s="1"/>
      <c r="CGQ504" s="1"/>
      <c r="CGR504" s="1"/>
      <c r="CGS504" s="1"/>
      <c r="CGT504" s="1"/>
      <c r="CGU504" s="1"/>
      <c r="CGV504" s="1"/>
      <c r="CGW504" s="1"/>
      <c r="CGX504" s="1"/>
      <c r="CGY504" s="1"/>
      <c r="CGZ504" s="1"/>
      <c r="CHA504" s="1"/>
      <c r="CHB504" s="1"/>
      <c r="CHC504" s="1"/>
      <c r="CHD504" s="1"/>
      <c r="CHE504" s="1"/>
      <c r="CHF504" s="1"/>
      <c r="CHG504" s="1"/>
      <c r="CHH504" s="1"/>
      <c r="CHI504" s="1"/>
      <c r="CHJ504" s="1"/>
      <c r="CHK504" s="1"/>
      <c r="CHL504" s="1"/>
      <c r="CHM504" s="1"/>
      <c r="CHN504" s="1"/>
      <c r="CHO504" s="1"/>
      <c r="CHP504" s="1"/>
      <c r="CHQ504" s="1"/>
      <c r="CHR504" s="1"/>
      <c r="CHS504" s="1"/>
      <c r="CHT504" s="1"/>
      <c r="CHU504" s="1"/>
      <c r="CHV504" s="1"/>
      <c r="CHW504" s="1"/>
      <c r="CHX504" s="1"/>
      <c r="CHY504" s="1"/>
      <c r="CHZ504" s="1"/>
      <c r="CIA504" s="1"/>
      <c r="CIB504" s="1"/>
      <c r="CIC504" s="1"/>
      <c r="CID504" s="1"/>
      <c r="CIE504" s="1"/>
      <c r="CIF504" s="1"/>
      <c r="CIG504" s="1"/>
      <c r="CIH504" s="1"/>
      <c r="CII504" s="1"/>
      <c r="CIJ504" s="1"/>
      <c r="CIK504" s="1"/>
      <c r="CIL504" s="1"/>
      <c r="CIM504" s="1"/>
      <c r="CIN504" s="1"/>
      <c r="CIO504" s="1"/>
      <c r="CIP504" s="1"/>
      <c r="CIQ504" s="1"/>
      <c r="CIR504" s="1"/>
      <c r="CIS504" s="1"/>
      <c r="CIT504" s="1"/>
      <c r="CIU504" s="1"/>
      <c r="CIV504" s="1"/>
      <c r="CIW504" s="1"/>
      <c r="CIX504" s="1"/>
      <c r="CIY504" s="1"/>
      <c r="CIZ504" s="1"/>
      <c r="CJA504" s="1"/>
      <c r="CJB504" s="1"/>
      <c r="CJC504" s="1"/>
      <c r="CJD504" s="1"/>
      <c r="CJE504" s="1"/>
      <c r="CJF504" s="1"/>
      <c r="CJG504" s="1"/>
      <c r="CJH504" s="1"/>
      <c r="CJI504" s="1"/>
      <c r="CJJ504" s="1"/>
      <c r="CJK504" s="1"/>
      <c r="CJL504" s="1"/>
      <c r="CJM504" s="1"/>
      <c r="CJN504" s="1"/>
      <c r="CJO504" s="1"/>
      <c r="CJP504" s="1"/>
      <c r="CJQ504" s="1"/>
      <c r="CJR504" s="1"/>
      <c r="CJS504" s="1"/>
      <c r="CJT504" s="1"/>
      <c r="CJU504" s="1"/>
      <c r="CJV504" s="1"/>
      <c r="CJW504" s="1"/>
      <c r="CJX504" s="1"/>
      <c r="CJY504" s="1"/>
      <c r="CJZ504" s="1"/>
      <c r="CKA504" s="1"/>
      <c r="CKB504" s="1"/>
      <c r="CKC504" s="1"/>
      <c r="CKD504" s="1"/>
      <c r="CKE504" s="1"/>
      <c r="CKF504" s="1"/>
      <c r="CKG504" s="1"/>
      <c r="CKH504" s="1"/>
      <c r="CKI504" s="1"/>
      <c r="CKJ504" s="1"/>
      <c r="CKK504" s="1"/>
      <c r="CKL504" s="1"/>
      <c r="CKM504" s="1"/>
      <c r="CKN504" s="1"/>
      <c r="CKO504" s="1"/>
      <c r="CKP504" s="1"/>
      <c r="CKQ504" s="1"/>
      <c r="CKR504" s="1"/>
      <c r="CKS504" s="1"/>
      <c r="CKT504" s="1"/>
      <c r="CKU504" s="1"/>
      <c r="CKV504" s="1"/>
      <c r="CKW504" s="1"/>
      <c r="CKX504" s="1"/>
      <c r="CKY504" s="1"/>
      <c r="CKZ504" s="1"/>
      <c r="CLA504" s="1"/>
      <c r="CLB504" s="1"/>
      <c r="CLC504" s="1"/>
      <c r="CLD504" s="1"/>
      <c r="CLE504" s="1"/>
      <c r="CLF504" s="1"/>
      <c r="CLG504" s="1"/>
      <c r="CLH504" s="1"/>
      <c r="CLI504" s="1"/>
      <c r="CLJ504" s="1"/>
      <c r="CLK504" s="1"/>
      <c r="CLL504" s="1"/>
      <c r="CLM504" s="1"/>
      <c r="CLN504" s="1"/>
      <c r="CLO504" s="1"/>
      <c r="CLP504" s="1"/>
      <c r="CLQ504" s="1"/>
      <c r="CLR504" s="1"/>
      <c r="CLS504" s="1"/>
      <c r="CLT504" s="1"/>
      <c r="CLU504" s="1"/>
      <c r="CLV504" s="1"/>
      <c r="CLW504" s="1"/>
      <c r="CLX504" s="1"/>
      <c r="CLY504" s="1"/>
      <c r="CLZ504" s="1"/>
      <c r="CMA504" s="1"/>
      <c r="CMB504" s="1"/>
      <c r="CMC504" s="1"/>
      <c r="CMD504" s="1"/>
      <c r="CME504" s="1"/>
      <c r="CMF504" s="1"/>
      <c r="CMG504" s="1"/>
      <c r="CMH504" s="1"/>
      <c r="CMI504" s="1"/>
      <c r="CMJ504" s="1"/>
      <c r="CMK504" s="1"/>
      <c r="CML504" s="1"/>
      <c r="CMM504" s="1"/>
      <c r="CMN504" s="1"/>
      <c r="CMO504" s="1"/>
      <c r="CMP504" s="1"/>
      <c r="CMQ504" s="1"/>
      <c r="CMR504" s="1"/>
      <c r="CMS504" s="1"/>
      <c r="CMT504" s="1"/>
      <c r="CMU504" s="1"/>
      <c r="CMV504" s="1"/>
      <c r="CMW504" s="1"/>
      <c r="CMX504" s="1"/>
      <c r="CMY504" s="1"/>
      <c r="CMZ504" s="1"/>
      <c r="CNA504" s="1"/>
      <c r="CNB504" s="1"/>
      <c r="CNC504" s="1"/>
      <c r="CND504" s="1"/>
      <c r="CNE504" s="1"/>
      <c r="CNF504" s="1"/>
      <c r="CNG504" s="1"/>
      <c r="CNH504" s="1"/>
      <c r="CNI504" s="1"/>
      <c r="CNJ504" s="1"/>
      <c r="CNK504" s="1"/>
      <c r="CNL504" s="1"/>
      <c r="CNM504" s="1"/>
      <c r="CNN504" s="1"/>
      <c r="CNO504" s="1"/>
      <c r="CNP504" s="1"/>
      <c r="CNQ504" s="1"/>
      <c r="CNR504" s="1"/>
      <c r="CNS504" s="1"/>
      <c r="CNT504" s="1"/>
      <c r="CNU504" s="1"/>
      <c r="CNV504" s="1"/>
      <c r="CNW504" s="1"/>
      <c r="CNX504" s="1"/>
      <c r="CNY504" s="1"/>
      <c r="CNZ504" s="1"/>
      <c r="COA504" s="1"/>
      <c r="COB504" s="1"/>
      <c r="COC504" s="1"/>
      <c r="COD504" s="1"/>
      <c r="COE504" s="1"/>
      <c r="COF504" s="1"/>
      <c r="COG504" s="1"/>
      <c r="COH504" s="1"/>
      <c r="COI504" s="1"/>
      <c r="COJ504" s="1"/>
      <c r="COK504" s="1"/>
      <c r="COL504" s="1"/>
      <c r="COM504" s="1"/>
      <c r="CON504" s="1"/>
      <c r="COO504" s="1"/>
      <c r="COP504" s="1"/>
      <c r="COQ504" s="1"/>
      <c r="COR504" s="1"/>
      <c r="COS504" s="1"/>
      <c r="COT504" s="1"/>
      <c r="COU504" s="1"/>
      <c r="COV504" s="1"/>
      <c r="COW504" s="1"/>
      <c r="COX504" s="1"/>
      <c r="COY504" s="1"/>
      <c r="COZ504" s="1"/>
      <c r="CPA504" s="1"/>
      <c r="CPB504" s="1"/>
      <c r="CPC504" s="1"/>
      <c r="CPD504" s="1"/>
      <c r="CPE504" s="1"/>
      <c r="CPF504" s="1"/>
      <c r="CPG504" s="1"/>
      <c r="CPH504" s="1"/>
      <c r="CPI504" s="1"/>
      <c r="CPJ504" s="1"/>
      <c r="CPK504" s="1"/>
      <c r="CPL504" s="1"/>
      <c r="CPM504" s="1"/>
      <c r="CPN504" s="1"/>
      <c r="CPO504" s="1"/>
      <c r="CPP504" s="1"/>
      <c r="CPQ504" s="1"/>
      <c r="CPR504" s="1"/>
      <c r="CPS504" s="1"/>
      <c r="CPT504" s="1"/>
      <c r="CPU504" s="1"/>
      <c r="CPV504" s="1"/>
      <c r="CPW504" s="1"/>
      <c r="CPX504" s="1"/>
      <c r="CPY504" s="1"/>
      <c r="CPZ504" s="1"/>
      <c r="CQA504" s="1"/>
      <c r="CQB504" s="1"/>
      <c r="CQC504" s="1"/>
      <c r="CQD504" s="1"/>
      <c r="CQE504" s="1"/>
      <c r="CQF504" s="1"/>
      <c r="CQG504" s="1"/>
      <c r="CQH504" s="1"/>
      <c r="CQI504" s="1"/>
      <c r="CQJ504" s="1"/>
      <c r="CQK504" s="1"/>
      <c r="CQL504" s="1"/>
      <c r="CQM504" s="1"/>
      <c r="CQN504" s="1"/>
      <c r="CQO504" s="1"/>
      <c r="CQP504" s="1"/>
      <c r="CQQ504" s="1"/>
      <c r="CQR504" s="1"/>
      <c r="CQS504" s="1"/>
      <c r="CQT504" s="1"/>
      <c r="CQU504" s="1"/>
      <c r="CQV504" s="1"/>
      <c r="CQW504" s="1"/>
      <c r="CQX504" s="1"/>
      <c r="CQY504" s="1"/>
      <c r="CQZ504" s="1"/>
      <c r="CRA504" s="1"/>
      <c r="CRB504" s="1"/>
      <c r="CRC504" s="1"/>
      <c r="CRD504" s="1"/>
      <c r="CRE504" s="1"/>
      <c r="CRF504" s="1"/>
      <c r="CRG504" s="1"/>
      <c r="CRH504" s="1"/>
      <c r="CRI504" s="1"/>
      <c r="CRJ504" s="1"/>
      <c r="CRK504" s="1"/>
      <c r="CRL504" s="1"/>
      <c r="CRM504" s="1"/>
      <c r="CRN504" s="1"/>
      <c r="CRO504" s="1"/>
      <c r="CRP504" s="1"/>
      <c r="CRQ504" s="1"/>
      <c r="CRR504" s="1"/>
      <c r="CRS504" s="1"/>
      <c r="CRT504" s="1"/>
      <c r="CRU504" s="1"/>
      <c r="CRV504" s="1"/>
      <c r="CRW504" s="1"/>
      <c r="CRX504" s="1"/>
      <c r="CRY504" s="1"/>
      <c r="CRZ504" s="1"/>
      <c r="CSA504" s="1"/>
      <c r="CSB504" s="1"/>
      <c r="CSC504" s="1"/>
      <c r="CSD504" s="1"/>
      <c r="CSE504" s="1"/>
      <c r="CSF504" s="1"/>
      <c r="CSG504" s="1"/>
      <c r="CSH504" s="1"/>
      <c r="CSI504" s="1"/>
      <c r="CSJ504" s="1"/>
      <c r="CSK504" s="1"/>
      <c r="CSL504" s="1"/>
      <c r="CSM504" s="1"/>
      <c r="CSN504" s="1"/>
      <c r="CSO504" s="1"/>
      <c r="CSP504" s="1"/>
      <c r="CSQ504" s="1"/>
      <c r="CSR504" s="1"/>
      <c r="CSS504" s="1"/>
      <c r="CST504" s="1"/>
      <c r="CSU504" s="1"/>
      <c r="CSV504" s="1"/>
      <c r="CSW504" s="1"/>
      <c r="CSX504" s="1"/>
      <c r="CSY504" s="1"/>
      <c r="CSZ504" s="1"/>
      <c r="CTA504" s="1"/>
      <c r="CTB504" s="1"/>
      <c r="CTC504" s="1"/>
      <c r="CTD504" s="1"/>
      <c r="CTE504" s="1"/>
      <c r="CTF504" s="1"/>
      <c r="CTG504" s="1"/>
      <c r="CTH504" s="1"/>
      <c r="CTI504" s="1"/>
      <c r="CTJ504" s="1"/>
      <c r="CTK504" s="1"/>
      <c r="CTL504" s="1"/>
      <c r="CTM504" s="1"/>
      <c r="CTN504" s="1"/>
      <c r="CTO504" s="1"/>
      <c r="CTP504" s="1"/>
      <c r="CTQ504" s="1"/>
      <c r="CTR504" s="1"/>
      <c r="CTS504" s="1"/>
      <c r="CTT504" s="1"/>
      <c r="CTU504" s="1"/>
      <c r="CTV504" s="1"/>
      <c r="CTW504" s="1"/>
      <c r="CTX504" s="1"/>
      <c r="CTY504" s="1"/>
      <c r="CTZ504" s="1"/>
      <c r="CUA504" s="1"/>
      <c r="CUB504" s="1"/>
      <c r="CUC504" s="1"/>
      <c r="CUD504" s="1"/>
      <c r="CUE504" s="1"/>
      <c r="CUF504" s="1"/>
      <c r="CUG504" s="1"/>
      <c r="CUH504" s="1"/>
      <c r="CUI504" s="1"/>
      <c r="CUJ504" s="1"/>
      <c r="CUK504" s="1"/>
      <c r="CUL504" s="1"/>
      <c r="CUM504" s="1"/>
      <c r="CUN504" s="1"/>
      <c r="CUO504" s="1"/>
      <c r="CUP504" s="1"/>
      <c r="CUQ504" s="1"/>
      <c r="CUR504" s="1"/>
      <c r="CUS504" s="1"/>
      <c r="CUT504" s="1"/>
      <c r="CUU504" s="1"/>
      <c r="CUV504" s="1"/>
      <c r="CUW504" s="1"/>
      <c r="CUX504" s="1"/>
      <c r="CUY504" s="1"/>
      <c r="CUZ504" s="1"/>
      <c r="CVA504" s="1"/>
      <c r="CVB504" s="1"/>
      <c r="CVC504" s="1"/>
      <c r="CVD504" s="1"/>
      <c r="CVE504" s="1"/>
      <c r="CVF504" s="1"/>
      <c r="CVG504" s="1"/>
      <c r="CVH504" s="1"/>
      <c r="CVI504" s="1"/>
      <c r="CVJ504" s="1"/>
      <c r="CVK504" s="1"/>
      <c r="CVL504" s="1"/>
      <c r="CVM504" s="1"/>
      <c r="CVN504" s="1"/>
      <c r="CVO504" s="1"/>
      <c r="CVP504" s="1"/>
      <c r="CVQ504" s="1"/>
      <c r="CVR504" s="1"/>
      <c r="CVS504" s="1"/>
      <c r="CVT504" s="1"/>
      <c r="CVU504" s="1"/>
      <c r="CVV504" s="1"/>
      <c r="CVW504" s="1"/>
      <c r="CVX504" s="1"/>
      <c r="CVY504" s="1"/>
      <c r="CVZ504" s="1"/>
      <c r="CWA504" s="1"/>
      <c r="CWB504" s="1"/>
      <c r="CWC504" s="1"/>
      <c r="CWD504" s="1"/>
      <c r="CWE504" s="1"/>
      <c r="CWF504" s="1"/>
      <c r="CWG504" s="1"/>
      <c r="CWH504" s="1"/>
      <c r="CWI504" s="1"/>
      <c r="CWJ504" s="1"/>
      <c r="CWK504" s="1"/>
      <c r="CWL504" s="1"/>
      <c r="CWM504" s="1"/>
      <c r="CWN504" s="1"/>
      <c r="CWO504" s="1"/>
      <c r="CWP504" s="1"/>
      <c r="CWQ504" s="1"/>
      <c r="CWR504" s="1"/>
      <c r="CWS504" s="1"/>
      <c r="CWT504" s="1"/>
      <c r="CWU504" s="1"/>
      <c r="CWV504" s="1"/>
      <c r="CWW504" s="1"/>
      <c r="CWX504" s="1"/>
      <c r="CWY504" s="1"/>
      <c r="CWZ504" s="1"/>
      <c r="CXA504" s="1"/>
      <c r="CXB504" s="1"/>
      <c r="CXC504" s="1"/>
      <c r="CXD504" s="1"/>
      <c r="CXE504" s="1"/>
      <c r="CXF504" s="1"/>
      <c r="CXG504" s="1"/>
      <c r="CXH504" s="1"/>
      <c r="CXI504" s="1"/>
      <c r="CXJ504" s="1"/>
      <c r="CXK504" s="1"/>
      <c r="CXL504" s="1"/>
      <c r="CXM504" s="1"/>
      <c r="CXN504" s="1"/>
      <c r="CXO504" s="1"/>
      <c r="CXP504" s="1"/>
      <c r="CXQ504" s="1"/>
      <c r="CXR504" s="1"/>
      <c r="CXS504" s="1"/>
      <c r="CXT504" s="1"/>
      <c r="CXU504" s="1"/>
      <c r="CXV504" s="1"/>
      <c r="CXW504" s="1"/>
      <c r="CXX504" s="1"/>
      <c r="CXY504" s="1"/>
      <c r="CXZ504" s="1"/>
      <c r="CYA504" s="1"/>
      <c r="CYB504" s="1"/>
      <c r="CYC504" s="1"/>
      <c r="CYD504" s="1"/>
      <c r="CYE504" s="1"/>
      <c r="CYF504" s="1"/>
      <c r="CYG504" s="1"/>
      <c r="CYH504" s="1"/>
      <c r="CYI504" s="1"/>
      <c r="CYJ504" s="1"/>
      <c r="CYK504" s="1"/>
      <c r="CYL504" s="1"/>
      <c r="CYM504" s="1"/>
      <c r="CYN504" s="1"/>
      <c r="CYO504" s="1"/>
      <c r="CYP504" s="1"/>
      <c r="CYQ504" s="1"/>
      <c r="CYR504" s="1"/>
      <c r="CYS504" s="1"/>
      <c r="CYT504" s="1"/>
      <c r="CYU504" s="1"/>
      <c r="CYV504" s="1"/>
      <c r="CYW504" s="1"/>
      <c r="CYX504" s="1"/>
      <c r="CYY504" s="1"/>
      <c r="CYZ504" s="1"/>
      <c r="CZA504" s="1"/>
      <c r="CZB504" s="1"/>
      <c r="CZC504" s="1"/>
      <c r="CZD504" s="1"/>
      <c r="CZE504" s="1"/>
      <c r="CZF504" s="1"/>
      <c r="CZG504" s="1"/>
      <c r="CZH504" s="1"/>
      <c r="CZI504" s="1"/>
      <c r="CZJ504" s="1"/>
      <c r="CZK504" s="1"/>
      <c r="CZL504" s="1"/>
      <c r="CZM504" s="1"/>
      <c r="CZN504" s="1"/>
      <c r="CZO504" s="1"/>
      <c r="CZP504" s="1"/>
      <c r="CZQ504" s="1"/>
      <c r="CZR504" s="1"/>
      <c r="CZS504" s="1"/>
      <c r="CZT504" s="1"/>
      <c r="CZU504" s="1"/>
      <c r="CZV504" s="1"/>
      <c r="CZW504" s="1"/>
      <c r="CZX504" s="1"/>
      <c r="CZY504" s="1"/>
      <c r="CZZ504" s="1"/>
      <c r="DAA504" s="1"/>
      <c r="DAB504" s="1"/>
      <c r="DAC504" s="1"/>
      <c r="DAD504" s="1"/>
      <c r="DAE504" s="1"/>
      <c r="DAF504" s="1"/>
      <c r="DAG504" s="1"/>
      <c r="DAH504" s="1"/>
      <c r="DAI504" s="1"/>
      <c r="DAJ504" s="1"/>
      <c r="DAK504" s="1"/>
      <c r="DAL504" s="1"/>
      <c r="DAM504" s="1"/>
      <c r="DAN504" s="1"/>
      <c r="DAO504" s="1"/>
      <c r="DAP504" s="1"/>
      <c r="DAQ504" s="1"/>
      <c r="DAR504" s="1"/>
      <c r="DAS504" s="1"/>
      <c r="DAT504" s="1"/>
      <c r="DAU504" s="1"/>
      <c r="DAV504" s="1"/>
      <c r="DAW504" s="1"/>
      <c r="DAX504" s="1"/>
      <c r="DAY504" s="1"/>
      <c r="DAZ504" s="1"/>
      <c r="DBA504" s="1"/>
      <c r="DBB504" s="1"/>
      <c r="DBC504" s="1"/>
      <c r="DBD504" s="1"/>
      <c r="DBE504" s="1"/>
      <c r="DBF504" s="1"/>
      <c r="DBG504" s="1"/>
      <c r="DBH504" s="1"/>
      <c r="DBI504" s="1"/>
      <c r="DBJ504" s="1"/>
      <c r="DBK504" s="1"/>
      <c r="DBL504" s="1"/>
      <c r="DBM504" s="1"/>
      <c r="DBN504" s="1"/>
      <c r="DBO504" s="1"/>
      <c r="DBP504" s="1"/>
      <c r="DBQ504" s="1"/>
      <c r="DBR504" s="1"/>
      <c r="DBS504" s="1"/>
      <c r="DBT504" s="1"/>
      <c r="DBU504" s="1"/>
      <c r="DBV504" s="1"/>
      <c r="DBW504" s="1"/>
      <c r="DBX504" s="1"/>
      <c r="DBY504" s="1"/>
      <c r="DBZ504" s="1"/>
      <c r="DCA504" s="1"/>
      <c r="DCB504" s="1"/>
      <c r="DCC504" s="1"/>
      <c r="DCD504" s="1"/>
      <c r="DCE504" s="1"/>
      <c r="DCF504" s="1"/>
      <c r="DCG504" s="1"/>
      <c r="DCH504" s="1"/>
      <c r="DCI504" s="1"/>
      <c r="DCJ504" s="1"/>
      <c r="DCK504" s="1"/>
      <c r="DCL504" s="1"/>
      <c r="DCM504" s="1"/>
      <c r="DCN504" s="1"/>
      <c r="DCO504" s="1"/>
      <c r="DCP504" s="1"/>
      <c r="DCQ504" s="1"/>
      <c r="DCR504" s="1"/>
      <c r="DCS504" s="1"/>
      <c r="DCT504" s="1"/>
      <c r="DCU504" s="1"/>
      <c r="DCV504" s="1"/>
      <c r="DCW504" s="1"/>
      <c r="DCX504" s="1"/>
      <c r="DCY504" s="1"/>
      <c r="DCZ504" s="1"/>
      <c r="DDA504" s="1"/>
      <c r="DDB504" s="1"/>
      <c r="DDC504" s="1"/>
      <c r="DDD504" s="1"/>
      <c r="DDE504" s="1"/>
      <c r="DDF504" s="1"/>
      <c r="DDG504" s="1"/>
      <c r="DDH504" s="1"/>
      <c r="DDI504" s="1"/>
      <c r="DDJ504" s="1"/>
      <c r="DDK504" s="1"/>
      <c r="DDL504" s="1"/>
      <c r="DDM504" s="1"/>
      <c r="DDN504" s="1"/>
      <c r="DDO504" s="1"/>
      <c r="DDP504" s="1"/>
      <c r="DDQ504" s="1"/>
      <c r="DDR504" s="1"/>
      <c r="DDS504" s="1"/>
      <c r="DDT504" s="1"/>
      <c r="DDU504" s="1"/>
      <c r="DDV504" s="1"/>
      <c r="DDW504" s="1"/>
      <c r="DDX504" s="1"/>
      <c r="DDY504" s="1"/>
      <c r="DDZ504" s="1"/>
      <c r="DEA504" s="1"/>
      <c r="DEB504" s="1"/>
      <c r="DEC504" s="1"/>
      <c r="DED504" s="1"/>
      <c r="DEE504" s="1"/>
      <c r="DEF504" s="1"/>
      <c r="DEG504" s="1"/>
      <c r="DEH504" s="1"/>
      <c r="DEI504" s="1"/>
      <c r="DEJ504" s="1"/>
      <c r="DEK504" s="1"/>
      <c r="DEL504" s="1"/>
      <c r="DEM504" s="1"/>
      <c r="DEN504" s="1"/>
      <c r="DEO504" s="1"/>
      <c r="DEP504" s="1"/>
      <c r="DEQ504" s="1"/>
      <c r="DER504" s="1"/>
      <c r="DES504" s="1"/>
      <c r="DET504" s="1"/>
      <c r="DEU504" s="1"/>
      <c r="DEV504" s="1"/>
      <c r="DEW504" s="1"/>
      <c r="DEX504" s="1"/>
      <c r="DEY504" s="1"/>
      <c r="DEZ504" s="1"/>
      <c r="DFA504" s="1"/>
      <c r="DFB504" s="1"/>
      <c r="DFC504" s="1"/>
      <c r="DFD504" s="1"/>
      <c r="DFE504" s="1"/>
      <c r="DFF504" s="1"/>
      <c r="DFG504" s="1"/>
      <c r="DFH504" s="1"/>
      <c r="DFI504" s="1"/>
      <c r="DFJ504" s="1"/>
      <c r="DFK504" s="1"/>
      <c r="DFL504" s="1"/>
      <c r="DFM504" s="1"/>
      <c r="DFN504" s="1"/>
      <c r="DFO504" s="1"/>
      <c r="DFP504" s="1"/>
      <c r="DFQ504" s="1"/>
      <c r="DFR504" s="1"/>
      <c r="DFS504" s="1"/>
      <c r="DFT504" s="1"/>
      <c r="DFU504" s="1"/>
      <c r="DFV504" s="1"/>
      <c r="DFW504" s="1"/>
      <c r="DFX504" s="1"/>
      <c r="DFY504" s="1"/>
      <c r="DFZ504" s="1"/>
      <c r="DGA504" s="1"/>
      <c r="DGB504" s="1"/>
      <c r="DGC504" s="1"/>
      <c r="DGD504" s="1"/>
      <c r="DGE504" s="1"/>
      <c r="DGF504" s="1"/>
      <c r="DGG504" s="1"/>
      <c r="DGH504" s="1"/>
      <c r="DGI504" s="1"/>
      <c r="DGJ504" s="1"/>
      <c r="DGK504" s="1"/>
      <c r="DGL504" s="1"/>
      <c r="DGM504" s="1"/>
      <c r="DGN504" s="1"/>
      <c r="DGO504" s="1"/>
      <c r="DGP504" s="1"/>
      <c r="DGQ504" s="1"/>
      <c r="DGR504" s="1"/>
      <c r="DGS504" s="1"/>
      <c r="DGT504" s="1"/>
      <c r="DGU504" s="1"/>
      <c r="DGV504" s="1"/>
      <c r="DGW504" s="1"/>
      <c r="DGX504" s="1"/>
      <c r="DGY504" s="1"/>
      <c r="DGZ504" s="1"/>
      <c r="DHA504" s="1"/>
      <c r="DHB504" s="1"/>
      <c r="DHC504" s="1"/>
      <c r="DHD504" s="1"/>
      <c r="DHE504" s="1"/>
      <c r="DHF504" s="1"/>
      <c r="DHG504" s="1"/>
      <c r="DHH504" s="1"/>
      <c r="DHI504" s="1"/>
      <c r="DHJ504" s="1"/>
      <c r="DHK504" s="1"/>
      <c r="DHL504" s="1"/>
      <c r="DHM504" s="1"/>
      <c r="DHN504" s="1"/>
      <c r="DHO504" s="1"/>
      <c r="DHP504" s="1"/>
      <c r="DHQ504" s="1"/>
      <c r="DHR504" s="1"/>
      <c r="DHS504" s="1"/>
      <c r="DHT504" s="1"/>
      <c r="DHU504" s="1"/>
      <c r="DHV504" s="1"/>
      <c r="DHW504" s="1"/>
      <c r="DHX504" s="1"/>
      <c r="DHY504" s="1"/>
      <c r="DHZ504" s="1"/>
      <c r="DIA504" s="1"/>
      <c r="DIB504" s="1"/>
      <c r="DIC504" s="1"/>
      <c r="DID504" s="1"/>
      <c r="DIE504" s="1"/>
      <c r="DIF504" s="1"/>
      <c r="DIG504" s="1"/>
      <c r="DIH504" s="1"/>
      <c r="DII504" s="1"/>
      <c r="DIJ504" s="1"/>
      <c r="DIK504" s="1"/>
      <c r="DIL504" s="1"/>
      <c r="DIM504" s="1"/>
      <c r="DIN504" s="1"/>
      <c r="DIO504" s="1"/>
      <c r="DIP504" s="1"/>
      <c r="DIQ504" s="1"/>
      <c r="DIR504" s="1"/>
      <c r="DIS504" s="1"/>
      <c r="DIT504" s="1"/>
      <c r="DIU504" s="1"/>
      <c r="DIV504" s="1"/>
      <c r="DIW504" s="1"/>
      <c r="DIX504" s="1"/>
      <c r="DIY504" s="1"/>
      <c r="DIZ504" s="1"/>
      <c r="DJA504" s="1"/>
      <c r="DJB504" s="1"/>
      <c r="DJC504" s="1"/>
      <c r="DJD504" s="1"/>
      <c r="DJE504" s="1"/>
      <c r="DJF504" s="1"/>
      <c r="DJG504" s="1"/>
      <c r="DJH504" s="1"/>
      <c r="DJI504" s="1"/>
      <c r="DJJ504" s="1"/>
      <c r="DJK504" s="1"/>
      <c r="DJL504" s="1"/>
      <c r="DJM504" s="1"/>
      <c r="DJN504" s="1"/>
      <c r="DJO504" s="1"/>
      <c r="DJP504" s="1"/>
      <c r="DJQ504" s="1"/>
      <c r="DJR504" s="1"/>
      <c r="DJS504" s="1"/>
      <c r="DJT504" s="1"/>
      <c r="DJU504" s="1"/>
      <c r="DJV504" s="1"/>
      <c r="DJW504" s="1"/>
      <c r="DJX504" s="1"/>
      <c r="DJY504" s="1"/>
      <c r="DJZ504" s="1"/>
      <c r="DKA504" s="1"/>
      <c r="DKB504" s="1"/>
      <c r="DKC504" s="1"/>
      <c r="DKD504" s="1"/>
      <c r="DKE504" s="1"/>
      <c r="DKF504" s="1"/>
      <c r="DKG504" s="1"/>
      <c r="DKH504" s="1"/>
      <c r="DKI504" s="1"/>
      <c r="DKJ504" s="1"/>
      <c r="DKK504" s="1"/>
      <c r="DKL504" s="1"/>
      <c r="DKM504" s="1"/>
      <c r="DKN504" s="1"/>
      <c r="DKO504" s="1"/>
      <c r="DKP504" s="1"/>
      <c r="DKQ504" s="1"/>
      <c r="DKR504" s="1"/>
      <c r="DKS504" s="1"/>
      <c r="DKT504" s="1"/>
      <c r="DKU504" s="1"/>
      <c r="DKV504" s="1"/>
      <c r="DKW504" s="1"/>
      <c r="DKX504" s="1"/>
      <c r="DKY504" s="1"/>
      <c r="DKZ504" s="1"/>
      <c r="DLA504" s="1"/>
      <c r="DLB504" s="1"/>
      <c r="DLC504" s="1"/>
      <c r="DLD504" s="1"/>
      <c r="DLE504" s="1"/>
      <c r="DLF504" s="1"/>
      <c r="DLG504" s="1"/>
      <c r="DLH504" s="1"/>
      <c r="DLI504" s="1"/>
      <c r="DLJ504" s="1"/>
      <c r="DLK504" s="1"/>
      <c r="DLL504" s="1"/>
      <c r="DLM504" s="1"/>
      <c r="DLN504" s="1"/>
      <c r="DLO504" s="1"/>
      <c r="DLP504" s="1"/>
      <c r="DLQ504" s="1"/>
      <c r="DLR504" s="1"/>
      <c r="DLS504" s="1"/>
      <c r="DLT504" s="1"/>
      <c r="DLU504" s="1"/>
      <c r="DLV504" s="1"/>
      <c r="DLW504" s="1"/>
      <c r="DLX504" s="1"/>
      <c r="DLY504" s="1"/>
      <c r="DLZ504" s="1"/>
      <c r="DMA504" s="1"/>
      <c r="DMB504" s="1"/>
      <c r="DMC504" s="1"/>
      <c r="DMD504" s="1"/>
      <c r="DME504" s="1"/>
      <c r="DMF504" s="1"/>
      <c r="DMG504" s="1"/>
      <c r="DMH504" s="1"/>
      <c r="DMI504" s="1"/>
      <c r="DMJ504" s="1"/>
      <c r="DMK504" s="1"/>
      <c r="DML504" s="1"/>
      <c r="DMM504" s="1"/>
      <c r="DMN504" s="1"/>
      <c r="DMO504" s="1"/>
      <c r="DMP504" s="1"/>
      <c r="DMQ504" s="1"/>
      <c r="DMR504" s="1"/>
      <c r="DMS504" s="1"/>
      <c r="DMT504" s="1"/>
      <c r="DMU504" s="1"/>
      <c r="DMV504" s="1"/>
      <c r="DMW504" s="1"/>
      <c r="DMX504" s="1"/>
      <c r="DMY504" s="1"/>
      <c r="DMZ504" s="1"/>
      <c r="DNA504" s="1"/>
      <c r="DNB504" s="1"/>
      <c r="DNC504" s="1"/>
      <c r="DND504" s="1"/>
      <c r="DNE504" s="1"/>
      <c r="DNF504" s="1"/>
      <c r="DNG504" s="1"/>
      <c r="DNH504" s="1"/>
      <c r="DNI504" s="1"/>
      <c r="DNJ504" s="1"/>
      <c r="DNK504" s="1"/>
      <c r="DNL504" s="1"/>
      <c r="DNM504" s="1"/>
      <c r="DNN504" s="1"/>
      <c r="DNO504" s="1"/>
      <c r="DNP504" s="1"/>
      <c r="DNQ504" s="1"/>
      <c r="DNR504" s="1"/>
      <c r="DNS504" s="1"/>
      <c r="DNT504" s="1"/>
      <c r="DNU504" s="1"/>
      <c r="DNV504" s="1"/>
      <c r="DNW504" s="1"/>
      <c r="DNX504" s="1"/>
      <c r="DNY504" s="1"/>
      <c r="DNZ504" s="1"/>
      <c r="DOA504" s="1"/>
      <c r="DOB504" s="1"/>
      <c r="DOC504" s="1"/>
      <c r="DOD504" s="1"/>
      <c r="DOE504" s="1"/>
      <c r="DOF504" s="1"/>
      <c r="DOG504" s="1"/>
      <c r="DOH504" s="1"/>
      <c r="DOI504" s="1"/>
      <c r="DOJ504" s="1"/>
      <c r="DOK504" s="1"/>
      <c r="DOL504" s="1"/>
      <c r="DOM504" s="1"/>
      <c r="DON504" s="1"/>
      <c r="DOO504" s="1"/>
      <c r="DOP504" s="1"/>
      <c r="DOQ504" s="1"/>
      <c r="DOR504" s="1"/>
      <c r="DOS504" s="1"/>
      <c r="DOT504" s="1"/>
      <c r="DOU504" s="1"/>
      <c r="DOV504" s="1"/>
      <c r="DOW504" s="1"/>
      <c r="DOX504" s="1"/>
      <c r="DOY504" s="1"/>
      <c r="DOZ504" s="1"/>
      <c r="DPA504" s="1"/>
      <c r="DPB504" s="1"/>
      <c r="DPC504" s="1"/>
      <c r="DPD504" s="1"/>
      <c r="DPE504" s="1"/>
      <c r="DPF504" s="1"/>
      <c r="DPG504" s="1"/>
      <c r="DPH504" s="1"/>
      <c r="DPI504" s="1"/>
      <c r="DPJ504" s="1"/>
      <c r="DPK504" s="1"/>
      <c r="DPL504" s="1"/>
      <c r="DPM504" s="1"/>
      <c r="DPN504" s="1"/>
      <c r="DPO504" s="1"/>
      <c r="DPP504" s="1"/>
      <c r="DPQ504" s="1"/>
      <c r="DPR504" s="1"/>
      <c r="DPS504" s="1"/>
      <c r="DPT504" s="1"/>
      <c r="DPU504" s="1"/>
      <c r="DPV504" s="1"/>
      <c r="DPW504" s="1"/>
      <c r="DPX504" s="1"/>
      <c r="DPY504" s="1"/>
      <c r="DPZ504" s="1"/>
      <c r="DQA504" s="1"/>
      <c r="DQB504" s="1"/>
      <c r="DQC504" s="1"/>
      <c r="DQD504" s="1"/>
      <c r="DQE504" s="1"/>
      <c r="DQF504" s="1"/>
      <c r="DQG504" s="1"/>
      <c r="DQH504" s="1"/>
      <c r="DQI504" s="1"/>
      <c r="DQJ504" s="1"/>
      <c r="DQK504" s="1"/>
      <c r="DQL504" s="1"/>
      <c r="DQM504" s="1"/>
      <c r="DQN504" s="1"/>
      <c r="DQO504" s="1"/>
      <c r="DQP504" s="1"/>
      <c r="DQQ504" s="1"/>
      <c r="DQR504" s="1"/>
      <c r="DQS504" s="1"/>
      <c r="DQT504" s="1"/>
      <c r="DQU504" s="1"/>
      <c r="DQV504" s="1"/>
      <c r="DQW504" s="1"/>
      <c r="DQX504" s="1"/>
      <c r="DQY504" s="1"/>
      <c r="DQZ504" s="1"/>
      <c r="DRA504" s="1"/>
      <c r="DRB504" s="1"/>
      <c r="DRC504" s="1"/>
      <c r="DRD504" s="1"/>
      <c r="DRE504" s="1"/>
      <c r="DRF504" s="1"/>
      <c r="DRG504" s="1"/>
      <c r="DRH504" s="1"/>
      <c r="DRI504" s="1"/>
      <c r="DRJ504" s="1"/>
      <c r="DRK504" s="1"/>
      <c r="DRL504" s="1"/>
      <c r="DRM504" s="1"/>
      <c r="DRN504" s="1"/>
      <c r="DRO504" s="1"/>
      <c r="DRP504" s="1"/>
      <c r="DRQ504" s="1"/>
      <c r="DRR504" s="1"/>
      <c r="DRS504" s="1"/>
      <c r="DRT504" s="1"/>
      <c r="DRU504" s="1"/>
      <c r="DRV504" s="1"/>
      <c r="DRW504" s="1"/>
      <c r="DRX504" s="1"/>
      <c r="DRY504" s="1"/>
      <c r="DRZ504" s="1"/>
      <c r="DSA504" s="1"/>
      <c r="DSB504" s="1"/>
      <c r="DSC504" s="1"/>
      <c r="DSD504" s="1"/>
      <c r="DSE504" s="1"/>
      <c r="DSF504" s="1"/>
      <c r="DSG504" s="1"/>
      <c r="DSH504" s="1"/>
      <c r="DSI504" s="1"/>
      <c r="DSJ504" s="1"/>
      <c r="DSK504" s="1"/>
      <c r="DSL504" s="1"/>
      <c r="DSM504" s="1"/>
      <c r="DSN504" s="1"/>
      <c r="DSO504" s="1"/>
      <c r="DSP504" s="1"/>
      <c r="DSQ504" s="1"/>
      <c r="DSR504" s="1"/>
      <c r="DSS504" s="1"/>
      <c r="DST504" s="1"/>
      <c r="DSU504" s="1"/>
      <c r="DSV504" s="1"/>
      <c r="DSW504" s="1"/>
      <c r="DSX504" s="1"/>
      <c r="DSY504" s="1"/>
      <c r="DSZ504" s="1"/>
      <c r="DTA504" s="1"/>
      <c r="DTB504" s="1"/>
      <c r="DTC504" s="1"/>
      <c r="DTD504" s="1"/>
      <c r="DTE504" s="1"/>
      <c r="DTF504" s="1"/>
      <c r="DTG504" s="1"/>
      <c r="DTH504" s="1"/>
      <c r="DTI504" s="1"/>
      <c r="DTJ504" s="1"/>
      <c r="DTK504" s="1"/>
      <c r="DTL504" s="1"/>
      <c r="DTM504" s="1"/>
      <c r="DTN504" s="1"/>
      <c r="DTO504" s="1"/>
      <c r="DTP504" s="1"/>
      <c r="DTQ504" s="1"/>
      <c r="DTR504" s="1"/>
      <c r="DTS504" s="1"/>
      <c r="DTT504" s="1"/>
      <c r="DTU504" s="1"/>
      <c r="DTV504" s="1"/>
      <c r="DTW504" s="1"/>
      <c r="DTX504" s="1"/>
      <c r="DTY504" s="1"/>
      <c r="DTZ504" s="1"/>
      <c r="DUA504" s="1"/>
      <c r="DUB504" s="1"/>
      <c r="DUC504" s="1"/>
      <c r="DUD504" s="1"/>
      <c r="DUE504" s="1"/>
      <c r="DUF504" s="1"/>
      <c r="DUG504" s="1"/>
      <c r="DUH504" s="1"/>
      <c r="DUI504" s="1"/>
      <c r="DUJ504" s="1"/>
      <c r="DUK504" s="1"/>
      <c r="DUL504" s="1"/>
      <c r="DUM504" s="1"/>
      <c r="DUN504" s="1"/>
      <c r="DUO504" s="1"/>
      <c r="DUP504" s="1"/>
      <c r="DUQ504" s="1"/>
      <c r="DUR504" s="1"/>
      <c r="DUS504" s="1"/>
      <c r="DUT504" s="1"/>
      <c r="DUU504" s="1"/>
      <c r="DUV504" s="1"/>
      <c r="DUW504" s="1"/>
      <c r="DUX504" s="1"/>
      <c r="DUY504" s="1"/>
      <c r="DUZ504" s="1"/>
      <c r="DVA504" s="1"/>
      <c r="DVB504" s="1"/>
      <c r="DVC504" s="1"/>
      <c r="DVD504" s="1"/>
      <c r="DVE504" s="1"/>
      <c r="DVF504" s="1"/>
      <c r="DVG504" s="1"/>
      <c r="DVH504" s="1"/>
      <c r="DVI504" s="1"/>
      <c r="DVJ504" s="1"/>
      <c r="DVK504" s="1"/>
      <c r="DVL504" s="1"/>
      <c r="DVM504" s="1"/>
      <c r="DVN504" s="1"/>
      <c r="DVO504" s="1"/>
      <c r="DVP504" s="1"/>
      <c r="DVQ504" s="1"/>
      <c r="DVR504" s="1"/>
      <c r="DVS504" s="1"/>
      <c r="DVT504" s="1"/>
      <c r="DVU504" s="1"/>
      <c r="DVV504" s="1"/>
      <c r="DVW504" s="1"/>
      <c r="DVX504" s="1"/>
      <c r="DVY504" s="1"/>
      <c r="DVZ504" s="1"/>
      <c r="DWA504" s="1"/>
      <c r="DWB504" s="1"/>
      <c r="DWC504" s="1"/>
      <c r="DWD504" s="1"/>
      <c r="DWE504" s="1"/>
      <c r="DWF504" s="1"/>
      <c r="DWG504" s="1"/>
      <c r="DWH504" s="1"/>
      <c r="DWI504" s="1"/>
      <c r="DWJ504" s="1"/>
      <c r="DWK504" s="1"/>
      <c r="DWL504" s="1"/>
      <c r="DWM504" s="1"/>
      <c r="DWN504" s="1"/>
      <c r="DWO504" s="1"/>
      <c r="DWP504" s="1"/>
      <c r="DWQ504" s="1"/>
      <c r="DWR504" s="1"/>
      <c r="DWS504" s="1"/>
      <c r="DWT504" s="1"/>
      <c r="DWU504" s="1"/>
      <c r="DWV504" s="1"/>
      <c r="DWW504" s="1"/>
      <c r="DWX504" s="1"/>
      <c r="DWY504" s="1"/>
      <c r="DWZ504" s="1"/>
      <c r="DXA504" s="1"/>
      <c r="DXB504" s="1"/>
      <c r="DXC504" s="1"/>
      <c r="DXD504" s="1"/>
      <c r="DXE504" s="1"/>
      <c r="DXF504" s="1"/>
      <c r="DXG504" s="1"/>
      <c r="DXH504" s="1"/>
      <c r="DXI504" s="1"/>
      <c r="DXJ504" s="1"/>
      <c r="DXK504" s="1"/>
      <c r="DXL504" s="1"/>
      <c r="DXM504" s="1"/>
      <c r="DXN504" s="1"/>
      <c r="DXO504" s="1"/>
      <c r="DXP504" s="1"/>
      <c r="DXQ504" s="1"/>
      <c r="DXR504" s="1"/>
      <c r="DXS504" s="1"/>
      <c r="DXT504" s="1"/>
      <c r="DXU504" s="1"/>
      <c r="DXV504" s="1"/>
      <c r="DXW504" s="1"/>
      <c r="DXX504" s="1"/>
      <c r="DXY504" s="1"/>
      <c r="DXZ504" s="1"/>
      <c r="DYA504" s="1"/>
      <c r="DYB504" s="1"/>
      <c r="DYC504" s="1"/>
      <c r="DYD504" s="1"/>
      <c r="DYE504" s="1"/>
      <c r="DYF504" s="1"/>
      <c r="DYG504" s="1"/>
      <c r="DYH504" s="1"/>
      <c r="DYI504" s="1"/>
      <c r="DYJ504" s="1"/>
      <c r="DYK504" s="1"/>
      <c r="DYL504" s="1"/>
      <c r="DYM504" s="1"/>
      <c r="DYN504" s="1"/>
      <c r="DYO504" s="1"/>
      <c r="DYP504" s="1"/>
      <c r="DYQ504" s="1"/>
      <c r="DYR504" s="1"/>
      <c r="DYS504" s="1"/>
      <c r="DYT504" s="1"/>
      <c r="DYU504" s="1"/>
      <c r="DYV504" s="1"/>
      <c r="DYW504" s="1"/>
      <c r="DYX504" s="1"/>
      <c r="DYY504" s="1"/>
      <c r="DYZ504" s="1"/>
      <c r="DZA504" s="1"/>
      <c r="DZB504" s="1"/>
      <c r="DZC504" s="1"/>
      <c r="DZD504" s="1"/>
      <c r="DZE504" s="1"/>
      <c r="DZF504" s="1"/>
      <c r="DZG504" s="1"/>
      <c r="DZH504" s="1"/>
      <c r="DZI504" s="1"/>
      <c r="DZJ504" s="1"/>
      <c r="DZK504" s="1"/>
      <c r="DZL504" s="1"/>
      <c r="DZM504" s="1"/>
      <c r="DZN504" s="1"/>
      <c r="DZO504" s="1"/>
      <c r="DZP504" s="1"/>
      <c r="DZQ504" s="1"/>
      <c r="DZR504" s="1"/>
      <c r="DZS504" s="1"/>
      <c r="DZT504" s="1"/>
      <c r="DZU504" s="1"/>
      <c r="DZV504" s="1"/>
      <c r="DZW504" s="1"/>
      <c r="DZX504" s="1"/>
      <c r="DZY504" s="1"/>
      <c r="DZZ504" s="1"/>
      <c r="EAA504" s="1"/>
      <c r="EAB504" s="1"/>
      <c r="EAC504" s="1"/>
      <c r="EAD504" s="1"/>
      <c r="EAE504" s="1"/>
      <c r="EAF504" s="1"/>
      <c r="EAG504" s="1"/>
      <c r="EAH504" s="1"/>
      <c r="EAI504" s="1"/>
      <c r="EAJ504" s="1"/>
      <c r="EAK504" s="1"/>
      <c r="EAL504" s="1"/>
      <c r="EAM504" s="1"/>
      <c r="EAN504" s="1"/>
      <c r="EAO504" s="1"/>
      <c r="EAP504" s="1"/>
      <c r="EAQ504" s="1"/>
      <c r="EAR504" s="1"/>
      <c r="EAS504" s="1"/>
      <c r="EAT504" s="1"/>
      <c r="EAU504" s="1"/>
      <c r="EAV504" s="1"/>
      <c r="EAW504" s="1"/>
      <c r="EAX504" s="1"/>
      <c r="EAY504" s="1"/>
      <c r="EAZ504" s="1"/>
      <c r="EBA504" s="1"/>
      <c r="EBB504" s="1"/>
      <c r="EBC504" s="1"/>
      <c r="EBD504" s="1"/>
      <c r="EBE504" s="1"/>
      <c r="EBF504" s="1"/>
      <c r="EBG504" s="1"/>
      <c r="EBH504" s="1"/>
      <c r="EBI504" s="1"/>
      <c r="EBJ504" s="1"/>
      <c r="EBK504" s="1"/>
      <c r="EBL504" s="1"/>
      <c r="EBM504" s="1"/>
      <c r="EBN504" s="1"/>
      <c r="EBO504" s="1"/>
      <c r="EBP504" s="1"/>
      <c r="EBQ504" s="1"/>
      <c r="EBR504" s="1"/>
      <c r="EBS504" s="1"/>
      <c r="EBT504" s="1"/>
      <c r="EBU504" s="1"/>
      <c r="EBV504" s="1"/>
      <c r="EBW504" s="1"/>
      <c r="EBX504" s="1"/>
      <c r="EBY504" s="1"/>
      <c r="EBZ504" s="1"/>
      <c r="ECA504" s="1"/>
      <c r="ECB504" s="1"/>
      <c r="ECC504" s="1"/>
      <c r="ECD504" s="1"/>
      <c r="ECE504" s="1"/>
      <c r="ECF504" s="1"/>
      <c r="ECG504" s="1"/>
      <c r="ECH504" s="1"/>
      <c r="ECI504" s="1"/>
      <c r="ECJ504" s="1"/>
      <c r="ECK504" s="1"/>
      <c r="ECL504" s="1"/>
      <c r="ECM504" s="1"/>
      <c r="ECN504" s="1"/>
      <c r="ECO504" s="1"/>
      <c r="ECP504" s="1"/>
      <c r="ECQ504" s="1"/>
      <c r="ECR504" s="1"/>
      <c r="ECS504" s="1"/>
      <c r="ECT504" s="1"/>
      <c r="ECU504" s="1"/>
      <c r="ECV504" s="1"/>
      <c r="ECW504" s="1"/>
      <c r="ECX504" s="1"/>
      <c r="ECY504" s="1"/>
      <c r="ECZ504" s="1"/>
      <c r="EDA504" s="1"/>
      <c r="EDB504" s="1"/>
      <c r="EDC504" s="1"/>
      <c r="EDD504" s="1"/>
      <c r="EDE504" s="1"/>
      <c r="EDF504" s="1"/>
      <c r="EDG504" s="1"/>
      <c r="EDH504" s="1"/>
      <c r="EDI504" s="1"/>
      <c r="EDJ504" s="1"/>
      <c r="EDK504" s="1"/>
      <c r="EDL504" s="1"/>
      <c r="EDM504" s="1"/>
      <c r="EDN504" s="1"/>
      <c r="EDO504" s="1"/>
      <c r="EDP504" s="1"/>
      <c r="EDQ504" s="1"/>
      <c r="EDR504" s="1"/>
      <c r="EDS504" s="1"/>
      <c r="EDT504" s="1"/>
      <c r="EDU504" s="1"/>
      <c r="EDV504" s="1"/>
      <c r="EDW504" s="1"/>
      <c r="EDX504" s="1"/>
      <c r="EDY504" s="1"/>
      <c r="EDZ504" s="1"/>
      <c r="EEA504" s="1"/>
      <c r="EEB504" s="1"/>
      <c r="EEC504" s="1"/>
      <c r="EED504" s="1"/>
      <c r="EEE504" s="1"/>
      <c r="EEF504" s="1"/>
      <c r="EEG504" s="1"/>
      <c r="EEH504" s="1"/>
      <c r="EEI504" s="1"/>
      <c r="EEJ504" s="1"/>
      <c r="EEK504" s="1"/>
      <c r="EEL504" s="1"/>
      <c r="EEM504" s="1"/>
      <c r="EEN504" s="1"/>
      <c r="EEO504" s="1"/>
      <c r="EEP504" s="1"/>
      <c r="EEQ504" s="1"/>
      <c r="EER504" s="1"/>
      <c r="EES504" s="1"/>
      <c r="EET504" s="1"/>
      <c r="EEU504" s="1"/>
      <c r="EEV504" s="1"/>
      <c r="EEW504" s="1"/>
      <c r="EEX504" s="1"/>
      <c r="EEY504" s="1"/>
      <c r="EEZ504" s="1"/>
      <c r="EFA504" s="1"/>
      <c r="EFB504" s="1"/>
      <c r="EFC504" s="1"/>
      <c r="EFD504" s="1"/>
      <c r="EFE504" s="1"/>
      <c r="EFF504" s="1"/>
      <c r="EFG504" s="1"/>
      <c r="EFH504" s="1"/>
      <c r="EFI504" s="1"/>
      <c r="EFJ504" s="1"/>
      <c r="EFK504" s="1"/>
      <c r="EFL504" s="1"/>
      <c r="EFM504" s="1"/>
      <c r="EFN504" s="1"/>
      <c r="EFO504" s="1"/>
      <c r="EFP504" s="1"/>
      <c r="EFQ504" s="1"/>
      <c r="EFR504" s="1"/>
      <c r="EFS504" s="1"/>
      <c r="EFT504" s="1"/>
      <c r="EFU504" s="1"/>
      <c r="EFV504" s="1"/>
      <c r="EFW504" s="1"/>
      <c r="EFX504" s="1"/>
      <c r="EFY504" s="1"/>
      <c r="EFZ504" s="1"/>
      <c r="EGA504" s="1"/>
      <c r="EGB504" s="1"/>
      <c r="EGC504" s="1"/>
      <c r="EGD504" s="1"/>
      <c r="EGE504" s="1"/>
      <c r="EGF504" s="1"/>
      <c r="EGG504" s="1"/>
      <c r="EGH504" s="1"/>
      <c r="EGI504" s="1"/>
      <c r="EGJ504" s="1"/>
      <c r="EGK504" s="1"/>
      <c r="EGL504" s="1"/>
      <c r="EGM504" s="1"/>
      <c r="EGN504" s="1"/>
      <c r="EGO504" s="1"/>
      <c r="EGP504" s="1"/>
      <c r="EGQ504" s="1"/>
      <c r="EGR504" s="1"/>
      <c r="EGS504" s="1"/>
      <c r="EGT504" s="1"/>
      <c r="EGU504" s="1"/>
      <c r="EGV504" s="1"/>
      <c r="EGW504" s="1"/>
      <c r="EGX504" s="1"/>
      <c r="EGY504" s="1"/>
      <c r="EGZ504" s="1"/>
      <c r="EHA504" s="1"/>
      <c r="EHB504" s="1"/>
      <c r="EHC504" s="1"/>
      <c r="EHD504" s="1"/>
      <c r="EHE504" s="1"/>
      <c r="EHF504" s="1"/>
      <c r="EHG504" s="1"/>
      <c r="EHH504" s="1"/>
      <c r="EHI504" s="1"/>
      <c r="EHJ504" s="1"/>
      <c r="EHK504" s="1"/>
      <c r="EHL504" s="1"/>
      <c r="EHM504" s="1"/>
      <c r="EHN504" s="1"/>
      <c r="EHO504" s="1"/>
      <c r="EHP504" s="1"/>
      <c r="EHQ504" s="1"/>
      <c r="EHR504" s="1"/>
      <c r="EHS504" s="1"/>
      <c r="EHT504" s="1"/>
      <c r="EHU504" s="1"/>
      <c r="EHV504" s="1"/>
      <c r="EHW504" s="1"/>
      <c r="EHX504" s="1"/>
      <c r="EHY504" s="1"/>
      <c r="EHZ504" s="1"/>
      <c r="EIA504" s="1"/>
      <c r="EIB504" s="1"/>
      <c r="EIC504" s="1"/>
      <c r="EID504" s="1"/>
      <c r="EIE504" s="1"/>
      <c r="EIF504" s="1"/>
      <c r="EIG504" s="1"/>
      <c r="EIH504" s="1"/>
      <c r="EII504" s="1"/>
      <c r="EIJ504" s="1"/>
      <c r="EIK504" s="1"/>
      <c r="EIL504" s="1"/>
      <c r="EIM504" s="1"/>
      <c r="EIN504" s="1"/>
      <c r="EIO504" s="1"/>
      <c r="EIP504" s="1"/>
      <c r="EIQ504" s="1"/>
      <c r="EIR504" s="1"/>
      <c r="EIS504" s="1"/>
      <c r="EIT504" s="1"/>
      <c r="EIU504" s="1"/>
      <c r="EIV504" s="1"/>
      <c r="EIW504" s="1"/>
      <c r="EIX504" s="1"/>
      <c r="EIY504" s="1"/>
      <c r="EIZ504" s="1"/>
      <c r="EJA504" s="1"/>
      <c r="EJB504" s="1"/>
      <c r="EJC504" s="1"/>
      <c r="EJD504" s="1"/>
      <c r="EJE504" s="1"/>
      <c r="EJF504" s="1"/>
      <c r="EJG504" s="1"/>
      <c r="EJH504" s="1"/>
      <c r="EJI504" s="1"/>
      <c r="EJJ504" s="1"/>
      <c r="EJK504" s="1"/>
      <c r="EJL504" s="1"/>
      <c r="EJM504" s="1"/>
      <c r="EJN504" s="1"/>
      <c r="EJO504" s="1"/>
      <c r="EJP504" s="1"/>
      <c r="EJQ504" s="1"/>
      <c r="EJR504" s="1"/>
      <c r="EJS504" s="1"/>
      <c r="EJT504" s="1"/>
      <c r="EJU504" s="1"/>
      <c r="EJV504" s="1"/>
      <c r="EJW504" s="1"/>
      <c r="EJX504" s="1"/>
      <c r="EJY504" s="1"/>
      <c r="EJZ504" s="1"/>
      <c r="EKA504" s="1"/>
      <c r="EKB504" s="1"/>
      <c r="EKC504" s="1"/>
      <c r="EKD504" s="1"/>
      <c r="EKE504" s="1"/>
      <c r="EKF504" s="1"/>
      <c r="EKG504" s="1"/>
      <c r="EKH504" s="1"/>
      <c r="EKI504" s="1"/>
      <c r="EKJ504" s="1"/>
      <c r="EKK504" s="1"/>
      <c r="EKL504" s="1"/>
      <c r="EKM504" s="1"/>
      <c r="EKN504" s="1"/>
      <c r="EKO504" s="1"/>
      <c r="EKP504" s="1"/>
      <c r="EKQ504" s="1"/>
      <c r="EKR504" s="1"/>
      <c r="EKS504" s="1"/>
      <c r="EKT504" s="1"/>
      <c r="EKU504" s="1"/>
      <c r="EKV504" s="1"/>
      <c r="EKW504" s="1"/>
      <c r="EKX504" s="1"/>
      <c r="EKY504" s="1"/>
      <c r="EKZ504" s="1"/>
      <c r="ELA504" s="1"/>
      <c r="ELB504" s="1"/>
      <c r="ELC504" s="1"/>
      <c r="ELD504" s="1"/>
      <c r="ELE504" s="1"/>
      <c r="ELF504" s="1"/>
      <c r="ELG504" s="1"/>
      <c r="ELH504" s="1"/>
      <c r="ELI504" s="1"/>
      <c r="ELJ504" s="1"/>
      <c r="ELK504" s="1"/>
      <c r="ELL504" s="1"/>
      <c r="ELM504" s="1"/>
      <c r="ELN504" s="1"/>
      <c r="ELO504" s="1"/>
      <c r="ELP504" s="1"/>
      <c r="ELQ504" s="1"/>
      <c r="ELR504" s="1"/>
      <c r="ELS504" s="1"/>
      <c r="ELT504" s="1"/>
      <c r="ELU504" s="1"/>
      <c r="ELV504" s="1"/>
      <c r="ELW504" s="1"/>
      <c r="ELX504" s="1"/>
      <c r="ELY504" s="1"/>
      <c r="ELZ504" s="1"/>
      <c r="EMA504" s="1"/>
      <c r="EMB504" s="1"/>
      <c r="EMC504" s="1"/>
      <c r="EMD504" s="1"/>
      <c r="EME504" s="1"/>
      <c r="EMF504" s="1"/>
      <c r="EMG504" s="1"/>
      <c r="EMH504" s="1"/>
      <c r="EMI504" s="1"/>
      <c r="EMJ504" s="1"/>
      <c r="EMK504" s="1"/>
      <c r="EML504" s="1"/>
      <c r="EMM504" s="1"/>
      <c r="EMN504" s="1"/>
      <c r="EMO504" s="1"/>
      <c r="EMP504" s="1"/>
      <c r="EMQ504" s="1"/>
      <c r="EMR504" s="1"/>
      <c r="EMS504" s="1"/>
      <c r="EMT504" s="1"/>
      <c r="EMU504" s="1"/>
      <c r="EMV504" s="1"/>
      <c r="EMW504" s="1"/>
      <c r="EMX504" s="1"/>
      <c r="EMY504" s="1"/>
      <c r="EMZ504" s="1"/>
      <c r="ENA504" s="1"/>
      <c r="ENB504" s="1"/>
      <c r="ENC504" s="1"/>
      <c r="END504" s="1"/>
      <c r="ENE504" s="1"/>
      <c r="ENF504" s="1"/>
      <c r="ENG504" s="1"/>
      <c r="ENH504" s="1"/>
      <c r="ENI504" s="1"/>
      <c r="ENJ504" s="1"/>
      <c r="ENK504" s="1"/>
      <c r="ENL504" s="1"/>
      <c r="ENM504" s="1"/>
      <c r="ENN504" s="1"/>
      <c r="ENO504" s="1"/>
      <c r="ENP504" s="1"/>
      <c r="ENQ504" s="1"/>
      <c r="ENR504" s="1"/>
      <c r="ENS504" s="1"/>
      <c r="ENT504" s="1"/>
      <c r="ENU504" s="1"/>
      <c r="ENV504" s="1"/>
      <c r="ENW504" s="1"/>
      <c r="ENX504" s="1"/>
      <c r="ENY504" s="1"/>
      <c r="ENZ504" s="1"/>
      <c r="EOA504" s="1"/>
      <c r="EOB504" s="1"/>
      <c r="EOC504" s="1"/>
      <c r="EOD504" s="1"/>
      <c r="EOE504" s="1"/>
      <c r="EOF504" s="1"/>
      <c r="EOG504" s="1"/>
      <c r="EOH504" s="1"/>
      <c r="EOI504" s="1"/>
      <c r="EOJ504" s="1"/>
      <c r="EOK504" s="1"/>
      <c r="EOL504" s="1"/>
      <c r="EOM504" s="1"/>
      <c r="EON504" s="1"/>
      <c r="EOO504" s="1"/>
      <c r="EOP504" s="1"/>
      <c r="EOQ504" s="1"/>
      <c r="EOR504" s="1"/>
      <c r="EOS504" s="1"/>
      <c r="EOT504" s="1"/>
      <c r="EOU504" s="1"/>
      <c r="EOV504" s="1"/>
      <c r="EOW504" s="1"/>
      <c r="EOX504" s="1"/>
      <c r="EOY504" s="1"/>
      <c r="EOZ504" s="1"/>
      <c r="EPA504" s="1"/>
      <c r="EPB504" s="1"/>
      <c r="EPC504" s="1"/>
      <c r="EPD504" s="1"/>
      <c r="EPE504" s="1"/>
      <c r="EPF504" s="1"/>
      <c r="EPG504" s="1"/>
      <c r="EPH504" s="1"/>
      <c r="EPI504" s="1"/>
      <c r="EPJ504" s="1"/>
      <c r="EPK504" s="1"/>
      <c r="EPL504" s="1"/>
      <c r="EPM504" s="1"/>
      <c r="EPN504" s="1"/>
      <c r="EPO504" s="1"/>
      <c r="EPP504" s="1"/>
      <c r="EPQ504" s="1"/>
      <c r="EPR504" s="1"/>
      <c r="EPS504" s="1"/>
      <c r="EPT504" s="1"/>
      <c r="EPU504" s="1"/>
      <c r="EPV504" s="1"/>
      <c r="EPW504" s="1"/>
      <c r="EPX504" s="1"/>
      <c r="EPY504" s="1"/>
      <c r="EPZ504" s="1"/>
      <c r="EQA504" s="1"/>
      <c r="EQB504" s="1"/>
      <c r="EQC504" s="1"/>
      <c r="EQD504" s="1"/>
      <c r="EQE504" s="1"/>
      <c r="EQF504" s="1"/>
      <c r="EQG504" s="1"/>
      <c r="EQH504" s="1"/>
      <c r="EQI504" s="1"/>
      <c r="EQJ504" s="1"/>
      <c r="EQK504" s="1"/>
      <c r="EQL504" s="1"/>
      <c r="EQM504" s="1"/>
      <c r="EQN504" s="1"/>
      <c r="EQO504" s="1"/>
      <c r="EQP504" s="1"/>
      <c r="EQQ504" s="1"/>
      <c r="EQR504" s="1"/>
      <c r="EQS504" s="1"/>
      <c r="EQT504" s="1"/>
      <c r="EQU504" s="1"/>
      <c r="EQV504" s="1"/>
      <c r="EQW504" s="1"/>
      <c r="EQX504" s="1"/>
      <c r="EQY504" s="1"/>
      <c r="EQZ504" s="1"/>
      <c r="ERA504" s="1"/>
      <c r="ERB504" s="1"/>
      <c r="ERC504" s="1"/>
      <c r="ERD504" s="1"/>
      <c r="ERE504" s="1"/>
      <c r="ERF504" s="1"/>
      <c r="ERG504" s="1"/>
      <c r="ERH504" s="1"/>
      <c r="ERI504" s="1"/>
      <c r="ERJ504" s="1"/>
      <c r="ERK504" s="1"/>
      <c r="ERL504" s="1"/>
      <c r="ERM504" s="1"/>
      <c r="ERN504" s="1"/>
      <c r="ERO504" s="1"/>
      <c r="ERP504" s="1"/>
      <c r="ERQ504" s="1"/>
      <c r="ERR504" s="1"/>
      <c r="ERS504" s="1"/>
      <c r="ERT504" s="1"/>
      <c r="ERU504" s="1"/>
      <c r="ERV504" s="1"/>
      <c r="ERW504" s="1"/>
      <c r="ERX504" s="1"/>
      <c r="ERY504" s="1"/>
      <c r="ERZ504" s="1"/>
      <c r="ESA504" s="1"/>
      <c r="ESB504" s="1"/>
      <c r="ESC504" s="1"/>
      <c r="ESD504" s="1"/>
      <c r="ESE504" s="1"/>
      <c r="ESF504" s="1"/>
      <c r="ESG504" s="1"/>
      <c r="ESH504" s="1"/>
      <c r="ESI504" s="1"/>
      <c r="ESJ504" s="1"/>
      <c r="ESK504" s="1"/>
      <c r="ESL504" s="1"/>
      <c r="ESM504" s="1"/>
      <c r="ESN504" s="1"/>
      <c r="ESO504" s="1"/>
      <c r="ESP504" s="1"/>
      <c r="ESQ504" s="1"/>
      <c r="ESR504" s="1"/>
      <c r="ESS504" s="1"/>
      <c r="EST504" s="1"/>
      <c r="ESU504" s="1"/>
      <c r="ESV504" s="1"/>
      <c r="ESW504" s="1"/>
      <c r="ESX504" s="1"/>
      <c r="ESY504" s="1"/>
      <c r="ESZ504" s="1"/>
      <c r="ETA504" s="1"/>
      <c r="ETB504" s="1"/>
      <c r="ETC504" s="1"/>
      <c r="ETD504" s="1"/>
      <c r="ETE504" s="1"/>
      <c r="ETF504" s="1"/>
      <c r="ETG504" s="1"/>
      <c r="ETH504" s="1"/>
      <c r="ETI504" s="1"/>
      <c r="ETJ504" s="1"/>
      <c r="ETK504" s="1"/>
      <c r="ETL504" s="1"/>
      <c r="ETM504" s="1"/>
      <c r="ETN504" s="1"/>
      <c r="ETO504" s="1"/>
      <c r="ETP504" s="1"/>
      <c r="ETQ504" s="1"/>
      <c r="ETR504" s="1"/>
      <c r="ETS504" s="1"/>
      <c r="ETT504" s="1"/>
      <c r="ETU504" s="1"/>
      <c r="ETV504" s="1"/>
      <c r="ETW504" s="1"/>
      <c r="ETX504" s="1"/>
      <c r="ETY504" s="1"/>
      <c r="ETZ504" s="1"/>
      <c r="EUA504" s="1"/>
      <c r="EUB504" s="1"/>
      <c r="EUC504" s="1"/>
      <c r="EUD504" s="1"/>
      <c r="EUE504" s="1"/>
      <c r="EUF504" s="1"/>
      <c r="EUG504" s="1"/>
      <c r="EUH504" s="1"/>
      <c r="EUI504" s="1"/>
      <c r="EUJ504" s="1"/>
      <c r="EUK504" s="1"/>
      <c r="EUL504" s="1"/>
      <c r="EUM504" s="1"/>
      <c r="EUN504" s="1"/>
      <c r="EUO504" s="1"/>
      <c r="EUP504" s="1"/>
      <c r="EUQ504" s="1"/>
      <c r="EUR504" s="1"/>
      <c r="EUS504" s="1"/>
      <c r="EUT504" s="1"/>
      <c r="EUU504" s="1"/>
      <c r="EUV504" s="1"/>
      <c r="EUW504" s="1"/>
      <c r="EUX504" s="1"/>
      <c r="EUY504" s="1"/>
      <c r="EUZ504" s="1"/>
      <c r="EVA504" s="1"/>
      <c r="EVB504" s="1"/>
      <c r="EVC504" s="1"/>
      <c r="EVD504" s="1"/>
      <c r="EVE504" s="1"/>
      <c r="EVF504" s="1"/>
      <c r="EVG504" s="1"/>
      <c r="EVH504" s="1"/>
      <c r="EVI504" s="1"/>
      <c r="EVJ504" s="1"/>
      <c r="EVK504" s="1"/>
      <c r="EVL504" s="1"/>
      <c r="EVM504" s="1"/>
      <c r="EVN504" s="1"/>
      <c r="EVO504" s="1"/>
      <c r="EVP504" s="1"/>
      <c r="EVQ504" s="1"/>
      <c r="EVR504" s="1"/>
      <c r="EVS504" s="1"/>
      <c r="EVT504" s="1"/>
      <c r="EVU504" s="1"/>
      <c r="EVV504" s="1"/>
      <c r="EVW504" s="1"/>
      <c r="EVX504" s="1"/>
      <c r="EVY504" s="1"/>
      <c r="EVZ504" s="1"/>
      <c r="EWA504" s="1"/>
      <c r="EWB504" s="1"/>
      <c r="EWC504" s="1"/>
      <c r="EWD504" s="1"/>
      <c r="EWE504" s="1"/>
      <c r="EWF504" s="1"/>
      <c r="EWG504" s="1"/>
      <c r="EWH504" s="1"/>
      <c r="EWI504" s="1"/>
      <c r="EWJ504" s="1"/>
      <c r="EWK504" s="1"/>
      <c r="EWL504" s="1"/>
      <c r="EWM504" s="1"/>
      <c r="EWN504" s="1"/>
      <c r="EWO504" s="1"/>
      <c r="EWP504" s="1"/>
      <c r="EWQ504" s="1"/>
      <c r="EWR504" s="1"/>
      <c r="EWS504" s="1"/>
      <c r="EWT504" s="1"/>
      <c r="EWU504" s="1"/>
      <c r="EWV504" s="1"/>
      <c r="EWW504" s="1"/>
      <c r="EWX504" s="1"/>
      <c r="EWY504" s="1"/>
      <c r="EWZ504" s="1"/>
      <c r="EXA504" s="1"/>
      <c r="EXB504" s="1"/>
      <c r="EXC504" s="1"/>
      <c r="EXD504" s="1"/>
      <c r="EXE504" s="1"/>
      <c r="EXF504" s="1"/>
      <c r="EXG504" s="1"/>
      <c r="EXH504" s="1"/>
      <c r="EXI504" s="1"/>
      <c r="EXJ504" s="1"/>
      <c r="EXK504" s="1"/>
      <c r="EXL504" s="1"/>
      <c r="EXM504" s="1"/>
      <c r="EXN504" s="1"/>
      <c r="EXO504" s="1"/>
      <c r="EXP504" s="1"/>
      <c r="EXQ504" s="1"/>
      <c r="EXR504" s="1"/>
      <c r="EXS504" s="1"/>
      <c r="EXT504" s="1"/>
      <c r="EXU504" s="1"/>
      <c r="EXV504" s="1"/>
      <c r="EXW504" s="1"/>
      <c r="EXX504" s="1"/>
      <c r="EXY504" s="1"/>
      <c r="EXZ504" s="1"/>
      <c r="EYA504" s="1"/>
      <c r="EYB504" s="1"/>
      <c r="EYC504" s="1"/>
      <c r="EYD504" s="1"/>
      <c r="EYE504" s="1"/>
      <c r="EYF504" s="1"/>
      <c r="EYG504" s="1"/>
      <c r="EYH504" s="1"/>
      <c r="EYI504" s="1"/>
      <c r="EYJ504" s="1"/>
      <c r="EYK504" s="1"/>
      <c r="EYL504" s="1"/>
      <c r="EYM504" s="1"/>
      <c r="EYN504" s="1"/>
      <c r="EYO504" s="1"/>
      <c r="EYP504" s="1"/>
      <c r="EYQ504" s="1"/>
      <c r="EYR504" s="1"/>
      <c r="EYS504" s="1"/>
      <c r="EYT504" s="1"/>
      <c r="EYU504" s="1"/>
      <c r="EYV504" s="1"/>
      <c r="EYW504" s="1"/>
      <c r="EYX504" s="1"/>
      <c r="EYY504" s="1"/>
      <c r="EYZ504" s="1"/>
      <c r="EZA504" s="1"/>
      <c r="EZB504" s="1"/>
      <c r="EZC504" s="1"/>
      <c r="EZD504" s="1"/>
      <c r="EZE504" s="1"/>
      <c r="EZF504" s="1"/>
      <c r="EZG504" s="1"/>
      <c r="EZH504" s="1"/>
      <c r="EZI504" s="1"/>
      <c r="EZJ504" s="1"/>
      <c r="EZK504" s="1"/>
      <c r="EZL504" s="1"/>
      <c r="EZM504" s="1"/>
      <c r="EZN504" s="1"/>
      <c r="EZO504" s="1"/>
      <c r="EZP504" s="1"/>
      <c r="EZQ504" s="1"/>
      <c r="EZR504" s="1"/>
      <c r="EZS504" s="1"/>
      <c r="EZT504" s="1"/>
      <c r="EZU504" s="1"/>
      <c r="EZV504" s="1"/>
      <c r="EZW504" s="1"/>
      <c r="EZX504" s="1"/>
      <c r="EZY504" s="1"/>
      <c r="EZZ504" s="1"/>
      <c r="FAA504" s="1"/>
      <c r="FAB504" s="1"/>
      <c r="FAC504" s="1"/>
      <c r="FAD504" s="1"/>
      <c r="FAE504" s="1"/>
      <c r="FAF504" s="1"/>
      <c r="FAG504" s="1"/>
      <c r="FAH504" s="1"/>
      <c r="FAI504" s="1"/>
      <c r="FAJ504" s="1"/>
      <c r="FAK504" s="1"/>
      <c r="FAL504" s="1"/>
      <c r="FAM504" s="1"/>
      <c r="FAN504" s="1"/>
      <c r="FAO504" s="1"/>
      <c r="FAP504" s="1"/>
      <c r="FAQ504" s="1"/>
      <c r="FAR504" s="1"/>
      <c r="FAS504" s="1"/>
      <c r="FAT504" s="1"/>
      <c r="FAU504" s="1"/>
      <c r="FAV504" s="1"/>
      <c r="FAW504" s="1"/>
      <c r="FAX504" s="1"/>
      <c r="FAY504" s="1"/>
      <c r="FAZ504" s="1"/>
      <c r="FBA504" s="1"/>
      <c r="FBB504" s="1"/>
      <c r="FBC504" s="1"/>
      <c r="FBD504" s="1"/>
      <c r="FBE504" s="1"/>
      <c r="FBF504" s="1"/>
      <c r="FBG504" s="1"/>
      <c r="FBH504" s="1"/>
      <c r="FBI504" s="1"/>
      <c r="FBJ504" s="1"/>
      <c r="FBK504" s="1"/>
      <c r="FBL504" s="1"/>
      <c r="FBM504" s="1"/>
      <c r="FBN504" s="1"/>
      <c r="FBO504" s="1"/>
      <c r="FBP504" s="1"/>
      <c r="FBQ504" s="1"/>
      <c r="FBR504" s="1"/>
      <c r="FBS504" s="1"/>
      <c r="FBT504" s="1"/>
      <c r="FBU504" s="1"/>
      <c r="FBV504" s="1"/>
      <c r="FBW504" s="1"/>
      <c r="FBX504" s="1"/>
      <c r="FBY504" s="1"/>
      <c r="FBZ504" s="1"/>
      <c r="FCA504" s="1"/>
      <c r="FCB504" s="1"/>
      <c r="FCC504" s="1"/>
      <c r="FCD504" s="1"/>
      <c r="FCE504" s="1"/>
      <c r="FCF504" s="1"/>
      <c r="FCG504" s="1"/>
      <c r="FCH504" s="1"/>
      <c r="FCI504" s="1"/>
      <c r="FCJ504" s="1"/>
      <c r="FCK504" s="1"/>
      <c r="FCL504" s="1"/>
      <c r="FCM504" s="1"/>
      <c r="FCN504" s="1"/>
      <c r="FCO504" s="1"/>
      <c r="FCP504" s="1"/>
      <c r="FCQ504" s="1"/>
      <c r="FCR504" s="1"/>
      <c r="FCS504" s="1"/>
      <c r="FCT504" s="1"/>
      <c r="FCU504" s="1"/>
      <c r="FCV504" s="1"/>
      <c r="FCW504" s="1"/>
      <c r="FCX504" s="1"/>
      <c r="FCY504" s="1"/>
      <c r="FCZ504" s="1"/>
      <c r="FDA504" s="1"/>
      <c r="FDB504" s="1"/>
      <c r="FDC504" s="1"/>
      <c r="FDD504" s="1"/>
      <c r="FDE504" s="1"/>
      <c r="FDF504" s="1"/>
      <c r="FDG504" s="1"/>
      <c r="FDH504" s="1"/>
      <c r="FDI504" s="1"/>
      <c r="FDJ504" s="1"/>
      <c r="FDK504" s="1"/>
      <c r="FDL504" s="1"/>
      <c r="FDM504" s="1"/>
      <c r="FDN504" s="1"/>
      <c r="FDO504" s="1"/>
      <c r="FDP504" s="1"/>
      <c r="FDQ504" s="1"/>
      <c r="FDR504" s="1"/>
      <c r="FDS504" s="1"/>
      <c r="FDT504" s="1"/>
      <c r="FDU504" s="1"/>
      <c r="FDV504" s="1"/>
      <c r="FDW504" s="1"/>
      <c r="FDX504" s="1"/>
      <c r="FDY504" s="1"/>
      <c r="FDZ504" s="1"/>
      <c r="FEA504" s="1"/>
      <c r="FEB504" s="1"/>
      <c r="FEC504" s="1"/>
      <c r="FED504" s="1"/>
      <c r="FEE504" s="1"/>
      <c r="FEF504" s="1"/>
      <c r="FEG504" s="1"/>
      <c r="FEH504" s="1"/>
      <c r="FEI504" s="1"/>
      <c r="FEJ504" s="1"/>
      <c r="FEK504" s="1"/>
      <c r="FEL504" s="1"/>
      <c r="FEM504" s="1"/>
      <c r="FEN504" s="1"/>
      <c r="FEO504" s="1"/>
      <c r="FEP504" s="1"/>
      <c r="FEQ504" s="1"/>
      <c r="FER504" s="1"/>
      <c r="FES504" s="1"/>
      <c r="FET504" s="1"/>
      <c r="FEU504" s="1"/>
      <c r="FEV504" s="1"/>
      <c r="FEW504" s="1"/>
      <c r="FEX504" s="1"/>
      <c r="FEY504" s="1"/>
      <c r="FEZ504" s="1"/>
      <c r="FFA504" s="1"/>
      <c r="FFB504" s="1"/>
      <c r="FFC504" s="1"/>
      <c r="FFD504" s="1"/>
      <c r="FFE504" s="1"/>
      <c r="FFF504" s="1"/>
      <c r="FFG504" s="1"/>
      <c r="FFH504" s="1"/>
      <c r="FFI504" s="1"/>
      <c r="FFJ504" s="1"/>
      <c r="FFK504" s="1"/>
      <c r="FFL504" s="1"/>
      <c r="FFM504" s="1"/>
      <c r="FFN504" s="1"/>
      <c r="FFO504" s="1"/>
      <c r="FFP504" s="1"/>
      <c r="FFQ504" s="1"/>
      <c r="FFR504" s="1"/>
      <c r="FFS504" s="1"/>
      <c r="FFT504" s="1"/>
      <c r="FFU504" s="1"/>
      <c r="FFV504" s="1"/>
      <c r="FFW504" s="1"/>
      <c r="FFX504" s="1"/>
      <c r="FFY504" s="1"/>
      <c r="FFZ504" s="1"/>
      <c r="FGA504" s="1"/>
      <c r="FGB504" s="1"/>
      <c r="FGC504" s="1"/>
      <c r="FGD504" s="1"/>
      <c r="FGE504" s="1"/>
      <c r="FGF504" s="1"/>
      <c r="FGG504" s="1"/>
      <c r="FGH504" s="1"/>
      <c r="FGI504" s="1"/>
      <c r="FGJ504" s="1"/>
      <c r="FGK504" s="1"/>
      <c r="FGL504" s="1"/>
      <c r="FGM504" s="1"/>
      <c r="FGN504" s="1"/>
      <c r="FGO504" s="1"/>
      <c r="FGP504" s="1"/>
      <c r="FGQ504" s="1"/>
      <c r="FGR504" s="1"/>
      <c r="FGS504" s="1"/>
      <c r="FGT504" s="1"/>
      <c r="FGU504" s="1"/>
      <c r="FGV504" s="1"/>
      <c r="FGW504" s="1"/>
      <c r="FGX504" s="1"/>
      <c r="FGY504" s="1"/>
      <c r="FGZ504" s="1"/>
      <c r="FHA504" s="1"/>
      <c r="FHB504" s="1"/>
      <c r="FHC504" s="1"/>
      <c r="FHD504" s="1"/>
      <c r="FHE504" s="1"/>
      <c r="FHF504" s="1"/>
      <c r="FHG504" s="1"/>
      <c r="FHH504" s="1"/>
      <c r="FHI504" s="1"/>
      <c r="FHJ504" s="1"/>
      <c r="FHK504" s="1"/>
      <c r="FHL504" s="1"/>
      <c r="FHM504" s="1"/>
      <c r="FHN504" s="1"/>
      <c r="FHO504" s="1"/>
      <c r="FHP504" s="1"/>
      <c r="FHQ504" s="1"/>
      <c r="FHR504" s="1"/>
      <c r="FHS504" s="1"/>
      <c r="FHT504" s="1"/>
      <c r="FHU504" s="1"/>
      <c r="FHV504" s="1"/>
      <c r="FHW504" s="1"/>
      <c r="FHX504" s="1"/>
      <c r="FHY504" s="1"/>
      <c r="FHZ504" s="1"/>
      <c r="FIA504" s="1"/>
      <c r="FIB504" s="1"/>
      <c r="FIC504" s="1"/>
      <c r="FID504" s="1"/>
      <c r="FIE504" s="1"/>
      <c r="FIF504" s="1"/>
      <c r="FIG504" s="1"/>
      <c r="FIH504" s="1"/>
      <c r="FII504" s="1"/>
      <c r="FIJ504" s="1"/>
      <c r="FIK504" s="1"/>
      <c r="FIL504" s="1"/>
      <c r="FIM504" s="1"/>
      <c r="FIN504" s="1"/>
      <c r="FIO504" s="1"/>
      <c r="FIP504" s="1"/>
      <c r="FIQ504" s="1"/>
      <c r="FIR504" s="1"/>
      <c r="FIS504" s="1"/>
      <c r="FIT504" s="1"/>
      <c r="FIU504" s="1"/>
      <c r="FIV504" s="1"/>
      <c r="FIW504" s="1"/>
      <c r="FIX504" s="1"/>
      <c r="FIY504" s="1"/>
      <c r="FIZ504" s="1"/>
      <c r="FJA504" s="1"/>
      <c r="FJB504" s="1"/>
      <c r="FJC504" s="1"/>
      <c r="FJD504" s="1"/>
      <c r="FJE504" s="1"/>
      <c r="FJF504" s="1"/>
      <c r="FJG504" s="1"/>
      <c r="FJH504" s="1"/>
      <c r="FJI504" s="1"/>
      <c r="FJJ504" s="1"/>
      <c r="FJK504" s="1"/>
      <c r="FJL504" s="1"/>
      <c r="FJM504" s="1"/>
      <c r="FJN504" s="1"/>
      <c r="FJO504" s="1"/>
      <c r="FJP504" s="1"/>
      <c r="FJQ504" s="1"/>
      <c r="FJR504" s="1"/>
      <c r="FJS504" s="1"/>
      <c r="FJT504" s="1"/>
      <c r="FJU504" s="1"/>
      <c r="FJV504" s="1"/>
      <c r="FJW504" s="1"/>
      <c r="FJX504" s="1"/>
      <c r="FJY504" s="1"/>
      <c r="FJZ504" s="1"/>
      <c r="FKA504" s="1"/>
      <c r="FKB504" s="1"/>
      <c r="FKC504" s="1"/>
      <c r="FKD504" s="1"/>
      <c r="FKE504" s="1"/>
      <c r="FKF504" s="1"/>
      <c r="FKG504" s="1"/>
      <c r="FKH504" s="1"/>
      <c r="FKI504" s="1"/>
      <c r="FKJ504" s="1"/>
      <c r="FKK504" s="1"/>
      <c r="FKL504" s="1"/>
      <c r="FKM504" s="1"/>
      <c r="FKN504" s="1"/>
      <c r="FKO504" s="1"/>
      <c r="FKP504" s="1"/>
      <c r="FKQ504" s="1"/>
      <c r="FKR504" s="1"/>
      <c r="FKS504" s="1"/>
      <c r="FKT504" s="1"/>
      <c r="FKU504" s="1"/>
      <c r="FKV504" s="1"/>
      <c r="FKW504" s="1"/>
      <c r="FKX504" s="1"/>
      <c r="FKY504" s="1"/>
      <c r="FKZ504" s="1"/>
      <c r="FLA504" s="1"/>
      <c r="FLB504" s="1"/>
      <c r="FLC504" s="1"/>
      <c r="FLD504" s="1"/>
      <c r="FLE504" s="1"/>
      <c r="FLF504" s="1"/>
      <c r="FLG504" s="1"/>
      <c r="FLH504" s="1"/>
      <c r="FLI504" s="1"/>
      <c r="FLJ504" s="1"/>
      <c r="FLK504" s="1"/>
      <c r="FLL504" s="1"/>
      <c r="FLM504" s="1"/>
      <c r="FLN504" s="1"/>
      <c r="FLO504" s="1"/>
      <c r="FLP504" s="1"/>
      <c r="FLQ504" s="1"/>
      <c r="FLR504" s="1"/>
      <c r="FLS504" s="1"/>
      <c r="FLT504" s="1"/>
      <c r="FLU504" s="1"/>
      <c r="FLV504" s="1"/>
      <c r="FLW504" s="1"/>
      <c r="FLX504" s="1"/>
      <c r="FLY504" s="1"/>
      <c r="FLZ504" s="1"/>
      <c r="FMA504" s="1"/>
      <c r="FMB504" s="1"/>
      <c r="FMC504" s="1"/>
      <c r="FMD504" s="1"/>
      <c r="FME504" s="1"/>
      <c r="FMF504" s="1"/>
      <c r="FMG504" s="1"/>
      <c r="FMH504" s="1"/>
      <c r="FMI504" s="1"/>
      <c r="FMJ504" s="1"/>
      <c r="FMK504" s="1"/>
      <c r="FML504" s="1"/>
      <c r="FMM504" s="1"/>
      <c r="FMN504" s="1"/>
      <c r="FMO504" s="1"/>
      <c r="FMP504" s="1"/>
      <c r="FMQ504" s="1"/>
      <c r="FMR504" s="1"/>
      <c r="FMS504" s="1"/>
      <c r="FMT504" s="1"/>
      <c r="FMU504" s="1"/>
      <c r="FMV504" s="1"/>
      <c r="FMW504" s="1"/>
      <c r="FMX504" s="1"/>
      <c r="FMY504" s="1"/>
      <c r="FMZ504" s="1"/>
      <c r="FNA504" s="1"/>
      <c r="FNB504" s="1"/>
      <c r="FNC504" s="1"/>
      <c r="FND504" s="1"/>
      <c r="FNE504" s="1"/>
      <c r="FNF504" s="1"/>
      <c r="FNG504" s="1"/>
      <c r="FNH504" s="1"/>
      <c r="FNI504" s="1"/>
      <c r="FNJ504" s="1"/>
      <c r="FNK504" s="1"/>
      <c r="FNL504" s="1"/>
      <c r="FNM504" s="1"/>
      <c r="FNN504" s="1"/>
      <c r="FNO504" s="1"/>
      <c r="FNP504" s="1"/>
      <c r="FNQ504" s="1"/>
      <c r="FNR504" s="1"/>
      <c r="FNS504" s="1"/>
      <c r="FNT504" s="1"/>
      <c r="FNU504" s="1"/>
      <c r="FNV504" s="1"/>
      <c r="FNW504" s="1"/>
      <c r="FNX504" s="1"/>
      <c r="FNY504" s="1"/>
      <c r="FNZ504" s="1"/>
      <c r="FOA504" s="1"/>
      <c r="FOB504" s="1"/>
      <c r="FOC504" s="1"/>
      <c r="FOD504" s="1"/>
      <c r="FOE504" s="1"/>
      <c r="FOF504" s="1"/>
      <c r="FOG504" s="1"/>
      <c r="FOH504" s="1"/>
      <c r="FOI504" s="1"/>
      <c r="FOJ504" s="1"/>
      <c r="FOK504" s="1"/>
      <c r="FOL504" s="1"/>
      <c r="FOM504" s="1"/>
      <c r="FON504" s="1"/>
      <c r="FOO504" s="1"/>
      <c r="FOP504" s="1"/>
      <c r="FOQ504" s="1"/>
      <c r="FOR504" s="1"/>
      <c r="FOS504" s="1"/>
      <c r="FOT504" s="1"/>
      <c r="FOU504" s="1"/>
      <c r="FOV504" s="1"/>
      <c r="FOW504" s="1"/>
      <c r="FOX504" s="1"/>
      <c r="FOY504" s="1"/>
      <c r="FOZ504" s="1"/>
      <c r="FPA504" s="1"/>
      <c r="FPB504" s="1"/>
      <c r="FPC504" s="1"/>
      <c r="FPD504" s="1"/>
      <c r="FPE504" s="1"/>
      <c r="FPF504" s="1"/>
      <c r="FPG504" s="1"/>
      <c r="FPH504" s="1"/>
      <c r="FPI504" s="1"/>
      <c r="FPJ504" s="1"/>
      <c r="FPK504" s="1"/>
      <c r="FPL504" s="1"/>
      <c r="FPM504" s="1"/>
      <c r="FPN504" s="1"/>
      <c r="FPO504" s="1"/>
      <c r="FPP504" s="1"/>
      <c r="FPQ504" s="1"/>
      <c r="FPR504" s="1"/>
      <c r="FPS504" s="1"/>
      <c r="FPT504" s="1"/>
      <c r="FPU504" s="1"/>
      <c r="FPV504" s="1"/>
      <c r="FPW504" s="1"/>
      <c r="FPX504" s="1"/>
      <c r="FPY504" s="1"/>
      <c r="FPZ504" s="1"/>
      <c r="FQA504" s="1"/>
      <c r="FQB504" s="1"/>
      <c r="FQC504" s="1"/>
      <c r="FQD504" s="1"/>
      <c r="FQE504" s="1"/>
      <c r="FQF504" s="1"/>
      <c r="FQG504" s="1"/>
      <c r="FQH504" s="1"/>
      <c r="FQI504" s="1"/>
      <c r="FQJ504" s="1"/>
      <c r="FQK504" s="1"/>
      <c r="FQL504" s="1"/>
      <c r="FQM504" s="1"/>
      <c r="FQN504" s="1"/>
      <c r="FQO504" s="1"/>
      <c r="FQP504" s="1"/>
      <c r="FQQ504" s="1"/>
      <c r="FQR504" s="1"/>
      <c r="FQS504" s="1"/>
      <c r="FQT504" s="1"/>
      <c r="FQU504" s="1"/>
      <c r="FQV504" s="1"/>
      <c r="FQW504" s="1"/>
      <c r="FQX504" s="1"/>
      <c r="FQY504" s="1"/>
      <c r="FQZ504" s="1"/>
      <c r="FRA504" s="1"/>
      <c r="FRB504" s="1"/>
      <c r="FRC504" s="1"/>
      <c r="FRD504" s="1"/>
      <c r="FRE504" s="1"/>
      <c r="FRF504" s="1"/>
      <c r="FRG504" s="1"/>
      <c r="FRH504" s="1"/>
      <c r="FRI504" s="1"/>
      <c r="FRJ504" s="1"/>
      <c r="FRK504" s="1"/>
      <c r="FRL504" s="1"/>
      <c r="FRM504" s="1"/>
      <c r="FRN504" s="1"/>
      <c r="FRO504" s="1"/>
      <c r="FRP504" s="1"/>
      <c r="FRQ504" s="1"/>
      <c r="FRR504" s="1"/>
      <c r="FRS504" s="1"/>
      <c r="FRT504" s="1"/>
      <c r="FRU504" s="1"/>
      <c r="FRV504" s="1"/>
      <c r="FRW504" s="1"/>
      <c r="FRX504" s="1"/>
      <c r="FRY504" s="1"/>
      <c r="FRZ504" s="1"/>
      <c r="FSA504" s="1"/>
      <c r="FSB504" s="1"/>
      <c r="FSC504" s="1"/>
      <c r="FSD504" s="1"/>
      <c r="FSE504" s="1"/>
      <c r="FSF504" s="1"/>
      <c r="FSG504" s="1"/>
      <c r="FSH504" s="1"/>
      <c r="FSI504" s="1"/>
      <c r="FSJ504" s="1"/>
      <c r="FSK504" s="1"/>
      <c r="FSL504" s="1"/>
      <c r="FSM504" s="1"/>
      <c r="FSN504" s="1"/>
      <c r="FSO504" s="1"/>
      <c r="FSP504" s="1"/>
      <c r="FSQ504" s="1"/>
      <c r="FSR504" s="1"/>
      <c r="FSS504" s="1"/>
      <c r="FST504" s="1"/>
      <c r="FSU504" s="1"/>
      <c r="FSV504" s="1"/>
      <c r="FSW504" s="1"/>
      <c r="FSX504" s="1"/>
      <c r="FSY504" s="1"/>
      <c r="FSZ504" s="1"/>
      <c r="FTA504" s="1"/>
      <c r="FTB504" s="1"/>
      <c r="FTC504" s="1"/>
      <c r="FTD504" s="1"/>
      <c r="FTE504" s="1"/>
      <c r="FTF504" s="1"/>
      <c r="FTG504" s="1"/>
      <c r="FTH504" s="1"/>
      <c r="FTI504" s="1"/>
      <c r="FTJ504" s="1"/>
      <c r="FTK504" s="1"/>
      <c r="FTL504" s="1"/>
      <c r="FTM504" s="1"/>
      <c r="FTN504" s="1"/>
      <c r="FTO504" s="1"/>
      <c r="FTP504" s="1"/>
      <c r="FTQ504" s="1"/>
      <c r="FTR504" s="1"/>
      <c r="FTS504" s="1"/>
      <c r="FTT504" s="1"/>
      <c r="FTU504" s="1"/>
      <c r="FTV504" s="1"/>
      <c r="FTW504" s="1"/>
      <c r="FTX504" s="1"/>
      <c r="FTY504" s="1"/>
      <c r="FTZ504" s="1"/>
      <c r="FUA504" s="1"/>
      <c r="FUB504" s="1"/>
      <c r="FUC504" s="1"/>
      <c r="FUD504" s="1"/>
      <c r="FUE504" s="1"/>
      <c r="FUF504" s="1"/>
      <c r="FUG504" s="1"/>
      <c r="FUH504" s="1"/>
      <c r="FUI504" s="1"/>
      <c r="FUJ504" s="1"/>
      <c r="FUK504" s="1"/>
      <c r="FUL504" s="1"/>
      <c r="FUM504" s="1"/>
      <c r="FUN504" s="1"/>
      <c r="FUO504" s="1"/>
      <c r="FUP504" s="1"/>
      <c r="FUQ504" s="1"/>
      <c r="FUR504" s="1"/>
      <c r="FUS504" s="1"/>
      <c r="FUT504" s="1"/>
      <c r="FUU504" s="1"/>
      <c r="FUV504" s="1"/>
      <c r="FUW504" s="1"/>
      <c r="FUX504" s="1"/>
      <c r="FUY504" s="1"/>
      <c r="FUZ504" s="1"/>
      <c r="FVA504" s="1"/>
      <c r="FVB504" s="1"/>
      <c r="FVC504" s="1"/>
      <c r="FVD504" s="1"/>
      <c r="FVE504" s="1"/>
      <c r="FVF504" s="1"/>
      <c r="FVG504" s="1"/>
      <c r="FVH504" s="1"/>
      <c r="FVI504" s="1"/>
      <c r="FVJ504" s="1"/>
      <c r="FVK504" s="1"/>
      <c r="FVL504" s="1"/>
      <c r="FVM504" s="1"/>
      <c r="FVN504" s="1"/>
      <c r="FVO504" s="1"/>
      <c r="FVP504" s="1"/>
      <c r="FVQ504" s="1"/>
      <c r="FVR504" s="1"/>
      <c r="FVS504" s="1"/>
      <c r="FVT504" s="1"/>
      <c r="FVU504" s="1"/>
      <c r="FVV504" s="1"/>
      <c r="FVW504" s="1"/>
      <c r="FVX504" s="1"/>
      <c r="FVY504" s="1"/>
      <c r="FVZ504" s="1"/>
      <c r="FWA504" s="1"/>
      <c r="FWB504" s="1"/>
      <c r="FWC504" s="1"/>
      <c r="FWD504" s="1"/>
      <c r="FWE504" s="1"/>
      <c r="FWF504" s="1"/>
      <c r="FWG504" s="1"/>
      <c r="FWH504" s="1"/>
      <c r="FWI504" s="1"/>
      <c r="FWJ504" s="1"/>
      <c r="FWK504" s="1"/>
      <c r="FWL504" s="1"/>
      <c r="FWM504" s="1"/>
      <c r="FWN504" s="1"/>
      <c r="FWO504" s="1"/>
      <c r="FWP504" s="1"/>
      <c r="FWQ504" s="1"/>
      <c r="FWR504" s="1"/>
      <c r="FWS504" s="1"/>
      <c r="FWT504" s="1"/>
      <c r="FWU504" s="1"/>
      <c r="FWV504" s="1"/>
      <c r="FWW504" s="1"/>
      <c r="FWX504" s="1"/>
      <c r="FWY504" s="1"/>
      <c r="FWZ504" s="1"/>
      <c r="FXA504" s="1"/>
      <c r="FXB504" s="1"/>
      <c r="FXC504" s="1"/>
      <c r="FXD504" s="1"/>
      <c r="FXE504" s="1"/>
      <c r="FXF504" s="1"/>
      <c r="FXG504" s="1"/>
      <c r="FXH504" s="1"/>
      <c r="FXI504" s="1"/>
      <c r="FXJ504" s="1"/>
      <c r="FXK504" s="1"/>
      <c r="FXL504" s="1"/>
      <c r="FXM504" s="1"/>
      <c r="FXN504" s="1"/>
      <c r="FXO504" s="1"/>
      <c r="FXP504" s="1"/>
      <c r="FXQ504" s="1"/>
      <c r="FXR504" s="1"/>
      <c r="FXS504" s="1"/>
      <c r="FXT504" s="1"/>
      <c r="FXU504" s="1"/>
      <c r="FXV504" s="1"/>
      <c r="FXW504" s="1"/>
      <c r="FXX504" s="1"/>
      <c r="FXY504" s="1"/>
      <c r="FXZ504" s="1"/>
      <c r="FYA504" s="1"/>
      <c r="FYB504" s="1"/>
      <c r="FYC504" s="1"/>
      <c r="FYD504" s="1"/>
      <c r="FYE504" s="1"/>
      <c r="FYF504" s="1"/>
      <c r="FYG504" s="1"/>
      <c r="FYH504" s="1"/>
      <c r="FYI504" s="1"/>
      <c r="FYJ504" s="1"/>
      <c r="FYK504" s="1"/>
      <c r="FYL504" s="1"/>
      <c r="FYM504" s="1"/>
      <c r="FYN504" s="1"/>
      <c r="FYO504" s="1"/>
      <c r="FYP504" s="1"/>
      <c r="FYQ504" s="1"/>
      <c r="FYR504" s="1"/>
      <c r="FYS504" s="1"/>
      <c r="FYT504" s="1"/>
      <c r="FYU504" s="1"/>
      <c r="FYV504" s="1"/>
      <c r="FYW504" s="1"/>
      <c r="FYX504" s="1"/>
      <c r="FYY504" s="1"/>
      <c r="FYZ504" s="1"/>
      <c r="FZA504" s="1"/>
      <c r="FZB504" s="1"/>
      <c r="FZC504" s="1"/>
      <c r="FZD504" s="1"/>
      <c r="FZE504" s="1"/>
      <c r="FZF504" s="1"/>
      <c r="FZG504" s="1"/>
      <c r="FZH504" s="1"/>
      <c r="FZI504" s="1"/>
      <c r="FZJ504" s="1"/>
      <c r="FZK504" s="1"/>
      <c r="FZL504" s="1"/>
      <c r="FZM504" s="1"/>
      <c r="FZN504" s="1"/>
      <c r="FZO504" s="1"/>
      <c r="FZP504" s="1"/>
      <c r="FZQ504" s="1"/>
      <c r="FZR504" s="1"/>
      <c r="FZS504" s="1"/>
      <c r="FZT504" s="1"/>
      <c r="FZU504" s="1"/>
      <c r="FZV504" s="1"/>
      <c r="FZW504" s="1"/>
      <c r="FZX504" s="1"/>
      <c r="FZY504" s="1"/>
      <c r="FZZ504" s="1"/>
      <c r="GAA504" s="1"/>
      <c r="GAB504" s="1"/>
      <c r="GAC504" s="1"/>
      <c r="GAD504" s="1"/>
      <c r="GAE504" s="1"/>
      <c r="GAF504" s="1"/>
      <c r="GAG504" s="1"/>
      <c r="GAH504" s="1"/>
      <c r="GAI504" s="1"/>
      <c r="GAJ504" s="1"/>
      <c r="GAK504" s="1"/>
      <c r="GAL504" s="1"/>
      <c r="GAM504" s="1"/>
      <c r="GAN504" s="1"/>
      <c r="GAO504" s="1"/>
      <c r="GAP504" s="1"/>
      <c r="GAQ504" s="1"/>
      <c r="GAR504" s="1"/>
      <c r="GAS504" s="1"/>
      <c r="GAT504" s="1"/>
      <c r="GAU504" s="1"/>
      <c r="GAV504" s="1"/>
      <c r="GAW504" s="1"/>
      <c r="GAX504" s="1"/>
      <c r="GAY504" s="1"/>
      <c r="GAZ504" s="1"/>
      <c r="GBA504" s="1"/>
      <c r="GBB504" s="1"/>
      <c r="GBC504" s="1"/>
      <c r="GBD504" s="1"/>
      <c r="GBE504" s="1"/>
      <c r="GBF504" s="1"/>
      <c r="GBG504" s="1"/>
      <c r="GBH504" s="1"/>
      <c r="GBI504" s="1"/>
      <c r="GBJ504" s="1"/>
      <c r="GBK504" s="1"/>
      <c r="GBL504" s="1"/>
      <c r="GBM504" s="1"/>
      <c r="GBN504" s="1"/>
      <c r="GBO504" s="1"/>
      <c r="GBP504" s="1"/>
      <c r="GBQ504" s="1"/>
      <c r="GBR504" s="1"/>
      <c r="GBS504" s="1"/>
      <c r="GBT504" s="1"/>
      <c r="GBU504" s="1"/>
      <c r="GBV504" s="1"/>
      <c r="GBW504" s="1"/>
      <c r="GBX504" s="1"/>
      <c r="GBY504" s="1"/>
      <c r="GBZ504" s="1"/>
      <c r="GCA504" s="1"/>
      <c r="GCB504" s="1"/>
      <c r="GCC504" s="1"/>
      <c r="GCD504" s="1"/>
      <c r="GCE504" s="1"/>
      <c r="GCF504" s="1"/>
      <c r="GCG504" s="1"/>
      <c r="GCH504" s="1"/>
      <c r="GCI504" s="1"/>
      <c r="GCJ504" s="1"/>
      <c r="GCK504" s="1"/>
      <c r="GCL504" s="1"/>
      <c r="GCM504" s="1"/>
      <c r="GCN504" s="1"/>
      <c r="GCO504" s="1"/>
      <c r="GCP504" s="1"/>
      <c r="GCQ504" s="1"/>
      <c r="GCR504" s="1"/>
      <c r="GCS504" s="1"/>
      <c r="GCT504" s="1"/>
      <c r="GCU504" s="1"/>
      <c r="GCV504" s="1"/>
      <c r="GCW504" s="1"/>
      <c r="GCX504" s="1"/>
      <c r="GCY504" s="1"/>
      <c r="GCZ504" s="1"/>
      <c r="GDA504" s="1"/>
      <c r="GDB504" s="1"/>
      <c r="GDC504" s="1"/>
      <c r="GDD504" s="1"/>
      <c r="GDE504" s="1"/>
      <c r="GDF504" s="1"/>
      <c r="GDG504" s="1"/>
      <c r="GDH504" s="1"/>
      <c r="GDI504" s="1"/>
      <c r="GDJ504" s="1"/>
      <c r="GDK504" s="1"/>
      <c r="GDL504" s="1"/>
      <c r="GDM504" s="1"/>
      <c r="GDN504" s="1"/>
      <c r="GDO504" s="1"/>
      <c r="GDP504" s="1"/>
      <c r="GDQ504" s="1"/>
      <c r="GDR504" s="1"/>
      <c r="GDS504" s="1"/>
      <c r="GDT504" s="1"/>
      <c r="GDU504" s="1"/>
      <c r="GDV504" s="1"/>
      <c r="GDW504" s="1"/>
      <c r="GDX504" s="1"/>
      <c r="GDY504" s="1"/>
      <c r="GDZ504" s="1"/>
      <c r="GEA504" s="1"/>
      <c r="GEB504" s="1"/>
      <c r="GEC504" s="1"/>
      <c r="GED504" s="1"/>
      <c r="GEE504" s="1"/>
      <c r="GEF504" s="1"/>
      <c r="GEG504" s="1"/>
      <c r="GEH504" s="1"/>
      <c r="GEI504" s="1"/>
      <c r="GEJ504" s="1"/>
      <c r="GEK504" s="1"/>
      <c r="GEL504" s="1"/>
      <c r="GEM504" s="1"/>
      <c r="GEN504" s="1"/>
      <c r="GEO504" s="1"/>
      <c r="GEP504" s="1"/>
      <c r="GEQ504" s="1"/>
      <c r="GER504" s="1"/>
      <c r="GES504" s="1"/>
      <c r="GET504" s="1"/>
      <c r="GEU504" s="1"/>
      <c r="GEV504" s="1"/>
      <c r="GEW504" s="1"/>
      <c r="GEX504" s="1"/>
      <c r="GEY504" s="1"/>
      <c r="GEZ504" s="1"/>
      <c r="GFA504" s="1"/>
      <c r="GFB504" s="1"/>
      <c r="GFC504" s="1"/>
      <c r="GFD504" s="1"/>
      <c r="GFE504" s="1"/>
      <c r="GFF504" s="1"/>
      <c r="GFG504" s="1"/>
      <c r="GFH504" s="1"/>
      <c r="GFI504" s="1"/>
      <c r="GFJ504" s="1"/>
      <c r="GFK504" s="1"/>
      <c r="GFL504" s="1"/>
      <c r="GFM504" s="1"/>
      <c r="GFN504" s="1"/>
      <c r="GFO504" s="1"/>
      <c r="GFP504" s="1"/>
      <c r="GFQ504" s="1"/>
      <c r="GFR504" s="1"/>
      <c r="GFS504" s="1"/>
      <c r="GFT504" s="1"/>
      <c r="GFU504" s="1"/>
      <c r="GFV504" s="1"/>
      <c r="GFW504" s="1"/>
      <c r="GFX504" s="1"/>
      <c r="GFY504" s="1"/>
      <c r="GFZ504" s="1"/>
      <c r="GGA504" s="1"/>
      <c r="GGB504" s="1"/>
      <c r="GGC504" s="1"/>
      <c r="GGD504" s="1"/>
      <c r="GGE504" s="1"/>
      <c r="GGF504" s="1"/>
      <c r="GGG504" s="1"/>
      <c r="GGH504" s="1"/>
      <c r="GGI504" s="1"/>
      <c r="GGJ504" s="1"/>
      <c r="GGK504" s="1"/>
      <c r="GGL504" s="1"/>
      <c r="GGM504" s="1"/>
      <c r="GGN504" s="1"/>
      <c r="GGO504" s="1"/>
      <c r="GGP504" s="1"/>
      <c r="GGQ504" s="1"/>
      <c r="GGR504" s="1"/>
      <c r="GGS504" s="1"/>
      <c r="GGT504" s="1"/>
      <c r="GGU504" s="1"/>
      <c r="GGV504" s="1"/>
      <c r="GGW504" s="1"/>
      <c r="GGX504" s="1"/>
      <c r="GGY504" s="1"/>
      <c r="GGZ504" s="1"/>
      <c r="GHA504" s="1"/>
      <c r="GHB504" s="1"/>
      <c r="GHC504" s="1"/>
      <c r="GHD504" s="1"/>
      <c r="GHE504" s="1"/>
      <c r="GHF504" s="1"/>
      <c r="GHG504" s="1"/>
      <c r="GHH504" s="1"/>
      <c r="GHI504" s="1"/>
      <c r="GHJ504" s="1"/>
      <c r="GHK504" s="1"/>
      <c r="GHL504" s="1"/>
      <c r="GHM504" s="1"/>
      <c r="GHN504" s="1"/>
      <c r="GHO504" s="1"/>
      <c r="GHP504" s="1"/>
      <c r="GHQ504" s="1"/>
      <c r="GHR504" s="1"/>
      <c r="GHS504" s="1"/>
      <c r="GHT504" s="1"/>
      <c r="GHU504" s="1"/>
      <c r="GHV504" s="1"/>
      <c r="GHW504" s="1"/>
      <c r="GHX504" s="1"/>
      <c r="GHY504" s="1"/>
      <c r="GHZ504" s="1"/>
      <c r="GIA504" s="1"/>
      <c r="GIB504" s="1"/>
      <c r="GIC504" s="1"/>
      <c r="GID504" s="1"/>
      <c r="GIE504" s="1"/>
      <c r="GIF504" s="1"/>
      <c r="GIG504" s="1"/>
      <c r="GIH504" s="1"/>
      <c r="GII504" s="1"/>
      <c r="GIJ504" s="1"/>
      <c r="GIK504" s="1"/>
      <c r="GIL504" s="1"/>
      <c r="GIM504" s="1"/>
      <c r="GIN504" s="1"/>
      <c r="GIO504" s="1"/>
      <c r="GIP504" s="1"/>
      <c r="GIQ504" s="1"/>
      <c r="GIR504" s="1"/>
      <c r="GIS504" s="1"/>
      <c r="GIT504" s="1"/>
      <c r="GIU504" s="1"/>
      <c r="GIV504" s="1"/>
      <c r="GIW504" s="1"/>
      <c r="GIX504" s="1"/>
      <c r="GIY504" s="1"/>
      <c r="GIZ504" s="1"/>
      <c r="GJA504" s="1"/>
      <c r="GJB504" s="1"/>
      <c r="GJC504" s="1"/>
      <c r="GJD504" s="1"/>
      <c r="GJE504" s="1"/>
      <c r="GJF504" s="1"/>
      <c r="GJG504" s="1"/>
      <c r="GJH504" s="1"/>
      <c r="GJI504" s="1"/>
      <c r="GJJ504" s="1"/>
      <c r="GJK504" s="1"/>
      <c r="GJL504" s="1"/>
      <c r="GJM504" s="1"/>
      <c r="GJN504" s="1"/>
      <c r="GJO504" s="1"/>
      <c r="GJP504" s="1"/>
      <c r="GJQ504" s="1"/>
      <c r="GJR504" s="1"/>
      <c r="GJS504" s="1"/>
      <c r="GJT504" s="1"/>
      <c r="GJU504" s="1"/>
      <c r="GJV504" s="1"/>
      <c r="GJW504" s="1"/>
      <c r="GJX504" s="1"/>
      <c r="GJY504" s="1"/>
      <c r="GJZ504" s="1"/>
      <c r="GKA504" s="1"/>
      <c r="GKB504" s="1"/>
      <c r="GKC504" s="1"/>
      <c r="GKD504" s="1"/>
      <c r="GKE504" s="1"/>
      <c r="GKF504" s="1"/>
      <c r="GKG504" s="1"/>
      <c r="GKH504" s="1"/>
      <c r="GKI504" s="1"/>
      <c r="GKJ504" s="1"/>
      <c r="GKK504" s="1"/>
      <c r="GKL504" s="1"/>
      <c r="GKM504" s="1"/>
      <c r="GKN504" s="1"/>
      <c r="GKO504" s="1"/>
      <c r="GKP504" s="1"/>
      <c r="GKQ504" s="1"/>
      <c r="GKR504" s="1"/>
      <c r="GKS504" s="1"/>
      <c r="GKT504" s="1"/>
      <c r="GKU504" s="1"/>
      <c r="GKV504" s="1"/>
      <c r="GKW504" s="1"/>
      <c r="GKX504" s="1"/>
      <c r="GKY504" s="1"/>
      <c r="GKZ504" s="1"/>
      <c r="GLA504" s="1"/>
      <c r="GLB504" s="1"/>
      <c r="GLC504" s="1"/>
      <c r="GLD504" s="1"/>
      <c r="GLE504" s="1"/>
      <c r="GLF504" s="1"/>
      <c r="GLG504" s="1"/>
      <c r="GLH504" s="1"/>
      <c r="GLI504" s="1"/>
      <c r="GLJ504" s="1"/>
      <c r="GLK504" s="1"/>
      <c r="GLL504" s="1"/>
      <c r="GLM504" s="1"/>
      <c r="GLN504" s="1"/>
      <c r="GLO504" s="1"/>
      <c r="GLP504" s="1"/>
      <c r="GLQ504" s="1"/>
      <c r="GLR504" s="1"/>
      <c r="GLS504" s="1"/>
      <c r="GLT504" s="1"/>
      <c r="GLU504" s="1"/>
      <c r="GLV504" s="1"/>
      <c r="GLW504" s="1"/>
      <c r="GLX504" s="1"/>
      <c r="GLY504" s="1"/>
      <c r="GLZ504" s="1"/>
      <c r="GMA504" s="1"/>
      <c r="GMB504" s="1"/>
      <c r="GMC504" s="1"/>
      <c r="GMD504" s="1"/>
      <c r="GME504" s="1"/>
      <c r="GMF504" s="1"/>
      <c r="GMG504" s="1"/>
      <c r="GMH504" s="1"/>
      <c r="GMI504" s="1"/>
      <c r="GMJ504" s="1"/>
      <c r="GMK504" s="1"/>
      <c r="GML504" s="1"/>
      <c r="GMM504" s="1"/>
      <c r="GMN504" s="1"/>
      <c r="GMO504" s="1"/>
      <c r="GMP504" s="1"/>
      <c r="GMQ504" s="1"/>
      <c r="GMR504" s="1"/>
      <c r="GMS504" s="1"/>
      <c r="GMT504" s="1"/>
      <c r="GMU504" s="1"/>
      <c r="GMV504" s="1"/>
      <c r="GMW504" s="1"/>
      <c r="GMX504" s="1"/>
      <c r="GMY504" s="1"/>
      <c r="GMZ504" s="1"/>
      <c r="GNA504" s="1"/>
      <c r="GNB504" s="1"/>
      <c r="GNC504" s="1"/>
      <c r="GND504" s="1"/>
      <c r="GNE504" s="1"/>
      <c r="GNF504" s="1"/>
      <c r="GNG504" s="1"/>
      <c r="GNH504" s="1"/>
      <c r="GNI504" s="1"/>
      <c r="GNJ504" s="1"/>
      <c r="GNK504" s="1"/>
      <c r="GNL504" s="1"/>
      <c r="GNM504" s="1"/>
      <c r="GNN504" s="1"/>
      <c r="GNO504" s="1"/>
      <c r="GNP504" s="1"/>
      <c r="GNQ504" s="1"/>
      <c r="GNR504" s="1"/>
      <c r="GNS504" s="1"/>
      <c r="GNT504" s="1"/>
      <c r="GNU504" s="1"/>
      <c r="GNV504" s="1"/>
      <c r="GNW504" s="1"/>
      <c r="GNX504" s="1"/>
      <c r="GNY504" s="1"/>
      <c r="GNZ504" s="1"/>
      <c r="GOA504" s="1"/>
      <c r="GOB504" s="1"/>
      <c r="GOC504" s="1"/>
      <c r="GOD504" s="1"/>
      <c r="GOE504" s="1"/>
      <c r="GOF504" s="1"/>
      <c r="GOG504" s="1"/>
      <c r="GOH504" s="1"/>
      <c r="GOI504" s="1"/>
      <c r="GOJ504" s="1"/>
      <c r="GOK504" s="1"/>
      <c r="GOL504" s="1"/>
      <c r="GOM504" s="1"/>
      <c r="GON504" s="1"/>
      <c r="GOO504" s="1"/>
      <c r="GOP504" s="1"/>
      <c r="GOQ504" s="1"/>
      <c r="GOR504" s="1"/>
      <c r="GOS504" s="1"/>
      <c r="GOT504" s="1"/>
      <c r="GOU504" s="1"/>
      <c r="GOV504" s="1"/>
      <c r="GOW504" s="1"/>
      <c r="GOX504" s="1"/>
      <c r="GOY504" s="1"/>
      <c r="GOZ504" s="1"/>
      <c r="GPA504" s="1"/>
      <c r="GPB504" s="1"/>
      <c r="GPC504" s="1"/>
      <c r="GPD504" s="1"/>
      <c r="GPE504" s="1"/>
      <c r="GPF504" s="1"/>
      <c r="GPG504" s="1"/>
      <c r="GPH504" s="1"/>
      <c r="GPI504" s="1"/>
      <c r="GPJ504" s="1"/>
      <c r="GPK504" s="1"/>
      <c r="GPL504" s="1"/>
      <c r="GPM504" s="1"/>
      <c r="GPN504" s="1"/>
      <c r="GPO504" s="1"/>
      <c r="GPP504" s="1"/>
      <c r="GPQ504" s="1"/>
      <c r="GPR504" s="1"/>
      <c r="GPS504" s="1"/>
      <c r="GPT504" s="1"/>
      <c r="GPU504" s="1"/>
      <c r="GPV504" s="1"/>
      <c r="GPW504" s="1"/>
      <c r="GPX504" s="1"/>
      <c r="GPY504" s="1"/>
      <c r="GPZ504" s="1"/>
      <c r="GQA504" s="1"/>
      <c r="GQB504" s="1"/>
      <c r="GQC504" s="1"/>
      <c r="GQD504" s="1"/>
      <c r="GQE504" s="1"/>
      <c r="GQF504" s="1"/>
      <c r="GQG504" s="1"/>
      <c r="GQH504" s="1"/>
      <c r="GQI504" s="1"/>
      <c r="GQJ504" s="1"/>
      <c r="GQK504" s="1"/>
      <c r="GQL504" s="1"/>
      <c r="GQM504" s="1"/>
      <c r="GQN504" s="1"/>
      <c r="GQO504" s="1"/>
      <c r="GQP504" s="1"/>
      <c r="GQQ504" s="1"/>
      <c r="GQR504" s="1"/>
      <c r="GQS504" s="1"/>
      <c r="GQT504" s="1"/>
      <c r="GQU504" s="1"/>
      <c r="GQV504" s="1"/>
      <c r="GQW504" s="1"/>
      <c r="GQX504" s="1"/>
      <c r="GQY504" s="1"/>
      <c r="GQZ504" s="1"/>
      <c r="GRA504" s="1"/>
      <c r="GRB504" s="1"/>
      <c r="GRC504" s="1"/>
      <c r="GRD504" s="1"/>
      <c r="GRE504" s="1"/>
      <c r="GRF504" s="1"/>
      <c r="GRG504" s="1"/>
      <c r="GRH504" s="1"/>
      <c r="GRI504" s="1"/>
      <c r="GRJ504" s="1"/>
      <c r="GRK504" s="1"/>
      <c r="GRL504" s="1"/>
      <c r="GRM504" s="1"/>
      <c r="GRN504" s="1"/>
      <c r="GRO504" s="1"/>
      <c r="GRP504" s="1"/>
      <c r="GRQ504" s="1"/>
      <c r="GRR504" s="1"/>
      <c r="GRS504" s="1"/>
      <c r="GRT504" s="1"/>
      <c r="GRU504" s="1"/>
      <c r="GRV504" s="1"/>
      <c r="GRW504" s="1"/>
      <c r="GRX504" s="1"/>
      <c r="GRY504" s="1"/>
      <c r="GRZ504" s="1"/>
      <c r="GSA504" s="1"/>
      <c r="GSB504" s="1"/>
      <c r="GSC504" s="1"/>
      <c r="GSD504" s="1"/>
      <c r="GSE504" s="1"/>
      <c r="GSF504" s="1"/>
      <c r="GSG504" s="1"/>
      <c r="GSH504" s="1"/>
      <c r="GSI504" s="1"/>
      <c r="GSJ504" s="1"/>
      <c r="GSK504" s="1"/>
      <c r="GSL504" s="1"/>
      <c r="GSM504" s="1"/>
      <c r="GSN504" s="1"/>
      <c r="GSO504" s="1"/>
      <c r="GSP504" s="1"/>
      <c r="GSQ504" s="1"/>
      <c r="GSR504" s="1"/>
      <c r="GSS504" s="1"/>
      <c r="GST504" s="1"/>
      <c r="GSU504" s="1"/>
      <c r="GSV504" s="1"/>
      <c r="GSW504" s="1"/>
      <c r="GSX504" s="1"/>
      <c r="GSY504" s="1"/>
      <c r="GSZ504" s="1"/>
      <c r="GTA504" s="1"/>
      <c r="GTB504" s="1"/>
      <c r="GTC504" s="1"/>
      <c r="GTD504" s="1"/>
      <c r="GTE504" s="1"/>
      <c r="GTF504" s="1"/>
      <c r="GTG504" s="1"/>
      <c r="GTH504" s="1"/>
      <c r="GTI504" s="1"/>
      <c r="GTJ504" s="1"/>
      <c r="GTK504" s="1"/>
      <c r="GTL504" s="1"/>
      <c r="GTM504" s="1"/>
      <c r="GTN504" s="1"/>
      <c r="GTO504" s="1"/>
      <c r="GTP504" s="1"/>
      <c r="GTQ504" s="1"/>
      <c r="GTR504" s="1"/>
      <c r="GTS504" s="1"/>
      <c r="GTT504" s="1"/>
      <c r="GTU504" s="1"/>
      <c r="GTV504" s="1"/>
      <c r="GTW504" s="1"/>
      <c r="GTX504" s="1"/>
      <c r="GTY504" s="1"/>
      <c r="GTZ504" s="1"/>
      <c r="GUA504" s="1"/>
      <c r="GUB504" s="1"/>
      <c r="GUC504" s="1"/>
      <c r="GUD504" s="1"/>
      <c r="GUE504" s="1"/>
      <c r="GUF504" s="1"/>
      <c r="GUG504" s="1"/>
      <c r="GUH504" s="1"/>
      <c r="GUI504" s="1"/>
      <c r="GUJ504" s="1"/>
      <c r="GUK504" s="1"/>
      <c r="GUL504" s="1"/>
      <c r="GUM504" s="1"/>
      <c r="GUN504" s="1"/>
      <c r="GUO504" s="1"/>
      <c r="GUP504" s="1"/>
      <c r="GUQ504" s="1"/>
      <c r="GUR504" s="1"/>
      <c r="GUS504" s="1"/>
      <c r="GUT504" s="1"/>
      <c r="GUU504" s="1"/>
      <c r="GUV504" s="1"/>
      <c r="GUW504" s="1"/>
      <c r="GUX504" s="1"/>
      <c r="GUY504" s="1"/>
      <c r="GUZ504" s="1"/>
      <c r="GVA504" s="1"/>
      <c r="GVB504" s="1"/>
      <c r="GVC504" s="1"/>
      <c r="GVD504" s="1"/>
      <c r="GVE504" s="1"/>
      <c r="GVF504" s="1"/>
      <c r="GVG504" s="1"/>
      <c r="GVH504" s="1"/>
      <c r="GVI504" s="1"/>
      <c r="GVJ504" s="1"/>
      <c r="GVK504" s="1"/>
      <c r="GVL504" s="1"/>
      <c r="GVM504" s="1"/>
      <c r="GVN504" s="1"/>
      <c r="GVO504" s="1"/>
      <c r="GVP504" s="1"/>
      <c r="GVQ504" s="1"/>
      <c r="GVR504" s="1"/>
      <c r="GVS504" s="1"/>
      <c r="GVT504" s="1"/>
      <c r="GVU504" s="1"/>
      <c r="GVV504" s="1"/>
      <c r="GVW504" s="1"/>
      <c r="GVX504" s="1"/>
      <c r="GVY504" s="1"/>
      <c r="GVZ504" s="1"/>
      <c r="GWA504" s="1"/>
      <c r="GWB504" s="1"/>
      <c r="GWC504" s="1"/>
      <c r="GWD504" s="1"/>
      <c r="GWE504" s="1"/>
      <c r="GWF504" s="1"/>
      <c r="GWG504" s="1"/>
      <c r="GWH504" s="1"/>
      <c r="GWI504" s="1"/>
      <c r="GWJ504" s="1"/>
      <c r="GWK504" s="1"/>
      <c r="GWL504" s="1"/>
      <c r="GWM504" s="1"/>
      <c r="GWN504" s="1"/>
      <c r="GWO504" s="1"/>
      <c r="GWP504" s="1"/>
      <c r="GWQ504" s="1"/>
      <c r="GWR504" s="1"/>
      <c r="GWS504" s="1"/>
      <c r="GWT504" s="1"/>
      <c r="GWU504" s="1"/>
      <c r="GWV504" s="1"/>
      <c r="GWW504" s="1"/>
      <c r="GWX504" s="1"/>
      <c r="GWY504" s="1"/>
      <c r="GWZ504" s="1"/>
      <c r="GXA504" s="1"/>
      <c r="GXB504" s="1"/>
      <c r="GXC504" s="1"/>
      <c r="GXD504" s="1"/>
      <c r="GXE504" s="1"/>
      <c r="GXF504" s="1"/>
      <c r="GXG504" s="1"/>
      <c r="GXH504" s="1"/>
      <c r="GXI504" s="1"/>
      <c r="GXJ504" s="1"/>
      <c r="GXK504" s="1"/>
      <c r="GXL504" s="1"/>
      <c r="GXM504" s="1"/>
      <c r="GXN504" s="1"/>
      <c r="GXO504" s="1"/>
      <c r="GXP504" s="1"/>
      <c r="GXQ504" s="1"/>
      <c r="GXR504" s="1"/>
      <c r="GXS504" s="1"/>
      <c r="GXT504" s="1"/>
      <c r="GXU504" s="1"/>
      <c r="GXV504" s="1"/>
      <c r="GXW504" s="1"/>
      <c r="GXX504" s="1"/>
      <c r="GXY504" s="1"/>
      <c r="GXZ504" s="1"/>
      <c r="GYA504" s="1"/>
      <c r="GYB504" s="1"/>
      <c r="GYC504" s="1"/>
      <c r="GYD504" s="1"/>
      <c r="GYE504" s="1"/>
      <c r="GYF504" s="1"/>
      <c r="GYG504" s="1"/>
      <c r="GYH504" s="1"/>
      <c r="GYI504" s="1"/>
      <c r="GYJ504" s="1"/>
      <c r="GYK504" s="1"/>
      <c r="GYL504" s="1"/>
      <c r="GYM504" s="1"/>
      <c r="GYN504" s="1"/>
      <c r="GYO504" s="1"/>
      <c r="GYP504" s="1"/>
      <c r="GYQ504" s="1"/>
      <c r="GYR504" s="1"/>
      <c r="GYS504" s="1"/>
      <c r="GYT504" s="1"/>
      <c r="GYU504" s="1"/>
      <c r="GYV504" s="1"/>
      <c r="GYW504" s="1"/>
      <c r="GYX504" s="1"/>
      <c r="GYY504" s="1"/>
      <c r="GYZ504" s="1"/>
      <c r="GZA504" s="1"/>
      <c r="GZB504" s="1"/>
      <c r="GZC504" s="1"/>
      <c r="GZD504" s="1"/>
      <c r="GZE504" s="1"/>
      <c r="GZF504" s="1"/>
      <c r="GZG504" s="1"/>
      <c r="GZH504" s="1"/>
      <c r="GZI504" s="1"/>
      <c r="GZJ504" s="1"/>
      <c r="GZK504" s="1"/>
      <c r="GZL504" s="1"/>
      <c r="GZM504" s="1"/>
      <c r="GZN504" s="1"/>
      <c r="GZO504" s="1"/>
      <c r="GZP504" s="1"/>
      <c r="GZQ504" s="1"/>
      <c r="GZR504" s="1"/>
      <c r="GZS504" s="1"/>
      <c r="GZT504" s="1"/>
      <c r="GZU504" s="1"/>
      <c r="GZV504" s="1"/>
      <c r="GZW504" s="1"/>
      <c r="GZX504" s="1"/>
      <c r="GZY504" s="1"/>
      <c r="GZZ504" s="1"/>
      <c r="HAA504" s="1"/>
      <c r="HAB504" s="1"/>
      <c r="HAC504" s="1"/>
      <c r="HAD504" s="1"/>
      <c r="HAE504" s="1"/>
      <c r="HAF504" s="1"/>
      <c r="HAG504" s="1"/>
      <c r="HAH504" s="1"/>
      <c r="HAI504" s="1"/>
      <c r="HAJ504" s="1"/>
      <c r="HAK504" s="1"/>
      <c r="HAL504" s="1"/>
      <c r="HAM504" s="1"/>
      <c r="HAN504" s="1"/>
      <c r="HAO504" s="1"/>
      <c r="HAP504" s="1"/>
      <c r="HAQ504" s="1"/>
      <c r="HAR504" s="1"/>
      <c r="HAS504" s="1"/>
      <c r="HAT504" s="1"/>
      <c r="HAU504" s="1"/>
      <c r="HAV504" s="1"/>
      <c r="HAW504" s="1"/>
      <c r="HAX504" s="1"/>
      <c r="HAY504" s="1"/>
      <c r="HAZ504" s="1"/>
      <c r="HBA504" s="1"/>
      <c r="HBB504" s="1"/>
      <c r="HBC504" s="1"/>
      <c r="HBD504" s="1"/>
      <c r="HBE504" s="1"/>
      <c r="HBF504" s="1"/>
      <c r="HBG504" s="1"/>
      <c r="HBH504" s="1"/>
      <c r="HBI504" s="1"/>
      <c r="HBJ504" s="1"/>
      <c r="HBK504" s="1"/>
      <c r="HBL504" s="1"/>
      <c r="HBM504" s="1"/>
      <c r="HBN504" s="1"/>
      <c r="HBO504" s="1"/>
      <c r="HBP504" s="1"/>
      <c r="HBQ504" s="1"/>
      <c r="HBR504" s="1"/>
      <c r="HBS504" s="1"/>
      <c r="HBT504" s="1"/>
      <c r="HBU504" s="1"/>
      <c r="HBV504" s="1"/>
      <c r="HBW504" s="1"/>
      <c r="HBX504" s="1"/>
      <c r="HBY504" s="1"/>
      <c r="HBZ504" s="1"/>
      <c r="HCA504" s="1"/>
      <c r="HCB504" s="1"/>
      <c r="HCC504" s="1"/>
      <c r="HCD504" s="1"/>
      <c r="HCE504" s="1"/>
      <c r="HCF504" s="1"/>
      <c r="HCG504" s="1"/>
      <c r="HCH504" s="1"/>
      <c r="HCI504" s="1"/>
      <c r="HCJ504" s="1"/>
      <c r="HCK504" s="1"/>
      <c r="HCL504" s="1"/>
      <c r="HCM504" s="1"/>
      <c r="HCN504" s="1"/>
      <c r="HCO504" s="1"/>
      <c r="HCP504" s="1"/>
      <c r="HCQ504" s="1"/>
      <c r="HCR504" s="1"/>
      <c r="HCS504" s="1"/>
      <c r="HCT504" s="1"/>
      <c r="HCU504" s="1"/>
      <c r="HCV504" s="1"/>
      <c r="HCW504" s="1"/>
      <c r="HCX504" s="1"/>
      <c r="HCY504" s="1"/>
      <c r="HCZ504" s="1"/>
      <c r="HDA504" s="1"/>
      <c r="HDB504" s="1"/>
      <c r="HDC504" s="1"/>
      <c r="HDD504" s="1"/>
      <c r="HDE504" s="1"/>
      <c r="HDF504" s="1"/>
      <c r="HDG504" s="1"/>
      <c r="HDH504" s="1"/>
      <c r="HDI504" s="1"/>
      <c r="HDJ504" s="1"/>
      <c r="HDK504" s="1"/>
      <c r="HDL504" s="1"/>
      <c r="HDM504" s="1"/>
      <c r="HDN504" s="1"/>
      <c r="HDO504" s="1"/>
      <c r="HDP504" s="1"/>
      <c r="HDQ504" s="1"/>
      <c r="HDR504" s="1"/>
      <c r="HDS504" s="1"/>
      <c r="HDT504" s="1"/>
      <c r="HDU504" s="1"/>
      <c r="HDV504" s="1"/>
      <c r="HDW504" s="1"/>
      <c r="HDX504" s="1"/>
      <c r="HDY504" s="1"/>
      <c r="HDZ504" s="1"/>
      <c r="HEA504" s="1"/>
      <c r="HEB504" s="1"/>
      <c r="HEC504" s="1"/>
      <c r="HED504" s="1"/>
      <c r="HEE504" s="1"/>
      <c r="HEF504" s="1"/>
      <c r="HEG504" s="1"/>
      <c r="HEH504" s="1"/>
      <c r="HEI504" s="1"/>
      <c r="HEJ504" s="1"/>
      <c r="HEK504" s="1"/>
      <c r="HEL504" s="1"/>
      <c r="HEM504" s="1"/>
      <c r="HEN504" s="1"/>
      <c r="HEO504" s="1"/>
      <c r="HEP504" s="1"/>
      <c r="HEQ504" s="1"/>
      <c r="HER504" s="1"/>
      <c r="HES504" s="1"/>
      <c r="HET504" s="1"/>
      <c r="HEU504" s="1"/>
      <c r="HEV504" s="1"/>
      <c r="HEW504" s="1"/>
      <c r="HEX504" s="1"/>
      <c r="HEY504" s="1"/>
      <c r="HEZ504" s="1"/>
      <c r="HFA504" s="1"/>
      <c r="HFB504" s="1"/>
      <c r="HFC504" s="1"/>
      <c r="HFD504" s="1"/>
      <c r="HFE504" s="1"/>
      <c r="HFF504" s="1"/>
      <c r="HFG504" s="1"/>
      <c r="HFH504" s="1"/>
      <c r="HFI504" s="1"/>
      <c r="HFJ504" s="1"/>
      <c r="HFK504" s="1"/>
      <c r="HFL504" s="1"/>
      <c r="HFM504" s="1"/>
      <c r="HFN504" s="1"/>
      <c r="HFO504" s="1"/>
      <c r="HFP504" s="1"/>
      <c r="HFQ504" s="1"/>
      <c r="HFR504" s="1"/>
      <c r="HFS504" s="1"/>
      <c r="HFT504" s="1"/>
      <c r="HFU504" s="1"/>
      <c r="HFV504" s="1"/>
      <c r="HFW504" s="1"/>
      <c r="HFX504" s="1"/>
      <c r="HFY504" s="1"/>
      <c r="HFZ504" s="1"/>
      <c r="HGA504" s="1"/>
      <c r="HGB504" s="1"/>
      <c r="HGC504" s="1"/>
      <c r="HGD504" s="1"/>
      <c r="HGE504" s="1"/>
      <c r="HGF504" s="1"/>
      <c r="HGG504" s="1"/>
      <c r="HGH504" s="1"/>
      <c r="HGI504" s="1"/>
      <c r="HGJ504" s="1"/>
      <c r="HGK504" s="1"/>
      <c r="HGL504" s="1"/>
      <c r="HGM504" s="1"/>
      <c r="HGN504" s="1"/>
      <c r="HGO504" s="1"/>
      <c r="HGP504" s="1"/>
      <c r="HGQ504" s="1"/>
      <c r="HGR504" s="1"/>
      <c r="HGS504" s="1"/>
      <c r="HGT504" s="1"/>
      <c r="HGU504" s="1"/>
      <c r="HGV504" s="1"/>
      <c r="HGW504" s="1"/>
      <c r="HGX504" s="1"/>
      <c r="HGY504" s="1"/>
      <c r="HGZ504" s="1"/>
      <c r="HHA504" s="1"/>
      <c r="HHB504" s="1"/>
      <c r="HHC504" s="1"/>
      <c r="HHD504" s="1"/>
      <c r="HHE504" s="1"/>
      <c r="HHF504" s="1"/>
      <c r="HHG504" s="1"/>
      <c r="HHH504" s="1"/>
      <c r="HHI504" s="1"/>
      <c r="HHJ504" s="1"/>
      <c r="HHK504" s="1"/>
      <c r="HHL504" s="1"/>
      <c r="HHM504" s="1"/>
      <c r="HHN504" s="1"/>
      <c r="HHO504" s="1"/>
      <c r="HHP504" s="1"/>
      <c r="HHQ504" s="1"/>
      <c r="HHR504" s="1"/>
      <c r="HHS504" s="1"/>
      <c r="HHT504" s="1"/>
      <c r="HHU504" s="1"/>
      <c r="HHV504" s="1"/>
      <c r="HHW504" s="1"/>
      <c r="HHX504" s="1"/>
      <c r="HHY504" s="1"/>
      <c r="HHZ504" s="1"/>
      <c r="HIA504" s="1"/>
      <c r="HIB504" s="1"/>
      <c r="HIC504" s="1"/>
      <c r="HID504" s="1"/>
      <c r="HIE504" s="1"/>
      <c r="HIF504" s="1"/>
      <c r="HIG504" s="1"/>
      <c r="HIH504" s="1"/>
      <c r="HII504" s="1"/>
      <c r="HIJ504" s="1"/>
      <c r="HIK504" s="1"/>
      <c r="HIL504" s="1"/>
      <c r="HIM504" s="1"/>
      <c r="HIN504" s="1"/>
      <c r="HIO504" s="1"/>
      <c r="HIP504" s="1"/>
      <c r="HIQ504" s="1"/>
      <c r="HIR504" s="1"/>
      <c r="HIS504" s="1"/>
      <c r="HIT504" s="1"/>
      <c r="HIU504" s="1"/>
      <c r="HIV504" s="1"/>
      <c r="HIW504" s="1"/>
      <c r="HIX504" s="1"/>
      <c r="HIY504" s="1"/>
      <c r="HIZ504" s="1"/>
      <c r="HJA504" s="1"/>
      <c r="HJB504" s="1"/>
      <c r="HJC504" s="1"/>
      <c r="HJD504" s="1"/>
      <c r="HJE504" s="1"/>
      <c r="HJF504" s="1"/>
      <c r="HJG504" s="1"/>
      <c r="HJH504" s="1"/>
      <c r="HJI504" s="1"/>
      <c r="HJJ504" s="1"/>
      <c r="HJK504" s="1"/>
      <c r="HJL504" s="1"/>
      <c r="HJM504" s="1"/>
      <c r="HJN504" s="1"/>
      <c r="HJO504" s="1"/>
      <c r="HJP504" s="1"/>
      <c r="HJQ504" s="1"/>
      <c r="HJR504" s="1"/>
      <c r="HJS504" s="1"/>
      <c r="HJT504" s="1"/>
      <c r="HJU504" s="1"/>
      <c r="HJV504" s="1"/>
      <c r="HJW504" s="1"/>
      <c r="HJX504" s="1"/>
      <c r="HJY504" s="1"/>
      <c r="HJZ504" s="1"/>
      <c r="HKA504" s="1"/>
      <c r="HKB504" s="1"/>
      <c r="HKC504" s="1"/>
      <c r="HKD504" s="1"/>
      <c r="HKE504" s="1"/>
      <c r="HKF504" s="1"/>
      <c r="HKG504" s="1"/>
      <c r="HKH504" s="1"/>
      <c r="HKI504" s="1"/>
      <c r="HKJ504" s="1"/>
      <c r="HKK504" s="1"/>
      <c r="HKL504" s="1"/>
      <c r="HKM504" s="1"/>
      <c r="HKN504" s="1"/>
      <c r="HKO504" s="1"/>
      <c r="HKP504" s="1"/>
      <c r="HKQ504" s="1"/>
      <c r="HKR504" s="1"/>
      <c r="HKS504" s="1"/>
      <c r="HKT504" s="1"/>
      <c r="HKU504" s="1"/>
      <c r="HKV504" s="1"/>
      <c r="HKW504" s="1"/>
      <c r="HKX504" s="1"/>
      <c r="HKY504" s="1"/>
      <c r="HKZ504" s="1"/>
      <c r="HLA504" s="1"/>
      <c r="HLB504" s="1"/>
      <c r="HLC504" s="1"/>
      <c r="HLD504" s="1"/>
      <c r="HLE504" s="1"/>
      <c r="HLF504" s="1"/>
      <c r="HLG504" s="1"/>
      <c r="HLH504" s="1"/>
      <c r="HLI504" s="1"/>
      <c r="HLJ504" s="1"/>
      <c r="HLK504" s="1"/>
      <c r="HLL504" s="1"/>
      <c r="HLM504" s="1"/>
      <c r="HLN504" s="1"/>
      <c r="HLO504" s="1"/>
      <c r="HLP504" s="1"/>
      <c r="HLQ504" s="1"/>
      <c r="HLR504" s="1"/>
      <c r="HLS504" s="1"/>
      <c r="HLT504" s="1"/>
      <c r="HLU504" s="1"/>
      <c r="HLV504" s="1"/>
      <c r="HLW504" s="1"/>
      <c r="HLX504" s="1"/>
      <c r="HLY504" s="1"/>
      <c r="HLZ504" s="1"/>
      <c r="HMA504" s="1"/>
      <c r="HMB504" s="1"/>
      <c r="HMC504" s="1"/>
      <c r="HMD504" s="1"/>
      <c r="HME504" s="1"/>
      <c r="HMF504" s="1"/>
      <c r="HMG504" s="1"/>
      <c r="HMH504" s="1"/>
      <c r="HMI504" s="1"/>
      <c r="HMJ504" s="1"/>
      <c r="HMK504" s="1"/>
      <c r="HML504" s="1"/>
      <c r="HMM504" s="1"/>
      <c r="HMN504" s="1"/>
      <c r="HMO504" s="1"/>
      <c r="HMP504" s="1"/>
      <c r="HMQ504" s="1"/>
      <c r="HMR504" s="1"/>
      <c r="HMS504" s="1"/>
      <c r="HMT504" s="1"/>
      <c r="HMU504" s="1"/>
      <c r="HMV504" s="1"/>
      <c r="HMW504" s="1"/>
      <c r="HMX504" s="1"/>
      <c r="HMY504" s="1"/>
      <c r="HMZ504" s="1"/>
      <c r="HNA504" s="1"/>
      <c r="HNB504" s="1"/>
      <c r="HNC504" s="1"/>
      <c r="HND504" s="1"/>
      <c r="HNE504" s="1"/>
      <c r="HNF504" s="1"/>
      <c r="HNG504" s="1"/>
      <c r="HNH504" s="1"/>
      <c r="HNI504" s="1"/>
      <c r="HNJ504" s="1"/>
      <c r="HNK504" s="1"/>
      <c r="HNL504" s="1"/>
      <c r="HNM504" s="1"/>
      <c r="HNN504" s="1"/>
      <c r="HNO504" s="1"/>
      <c r="HNP504" s="1"/>
      <c r="HNQ504" s="1"/>
      <c r="HNR504" s="1"/>
      <c r="HNS504" s="1"/>
      <c r="HNT504" s="1"/>
      <c r="HNU504" s="1"/>
      <c r="HNV504" s="1"/>
      <c r="HNW504" s="1"/>
      <c r="HNX504" s="1"/>
      <c r="HNY504" s="1"/>
      <c r="HNZ504" s="1"/>
      <c r="HOA504" s="1"/>
      <c r="HOB504" s="1"/>
      <c r="HOC504" s="1"/>
      <c r="HOD504" s="1"/>
      <c r="HOE504" s="1"/>
      <c r="HOF504" s="1"/>
      <c r="HOG504" s="1"/>
      <c r="HOH504" s="1"/>
      <c r="HOI504" s="1"/>
      <c r="HOJ504" s="1"/>
      <c r="HOK504" s="1"/>
      <c r="HOL504" s="1"/>
      <c r="HOM504" s="1"/>
      <c r="HON504" s="1"/>
      <c r="HOO504" s="1"/>
      <c r="HOP504" s="1"/>
      <c r="HOQ504" s="1"/>
      <c r="HOR504" s="1"/>
      <c r="HOS504" s="1"/>
      <c r="HOT504" s="1"/>
      <c r="HOU504" s="1"/>
      <c r="HOV504" s="1"/>
      <c r="HOW504" s="1"/>
      <c r="HOX504" s="1"/>
      <c r="HOY504" s="1"/>
      <c r="HOZ504" s="1"/>
      <c r="HPA504" s="1"/>
      <c r="HPB504" s="1"/>
      <c r="HPC504" s="1"/>
      <c r="HPD504" s="1"/>
      <c r="HPE504" s="1"/>
      <c r="HPF504" s="1"/>
      <c r="HPG504" s="1"/>
      <c r="HPH504" s="1"/>
      <c r="HPI504" s="1"/>
      <c r="HPJ504" s="1"/>
      <c r="HPK504" s="1"/>
      <c r="HPL504" s="1"/>
      <c r="HPM504" s="1"/>
      <c r="HPN504" s="1"/>
      <c r="HPO504" s="1"/>
      <c r="HPP504" s="1"/>
      <c r="HPQ504" s="1"/>
      <c r="HPR504" s="1"/>
      <c r="HPS504" s="1"/>
      <c r="HPT504" s="1"/>
      <c r="HPU504" s="1"/>
      <c r="HPV504" s="1"/>
      <c r="HPW504" s="1"/>
      <c r="HPX504" s="1"/>
      <c r="HPY504" s="1"/>
      <c r="HPZ504" s="1"/>
      <c r="HQA504" s="1"/>
      <c r="HQB504" s="1"/>
      <c r="HQC504" s="1"/>
      <c r="HQD504" s="1"/>
      <c r="HQE504" s="1"/>
      <c r="HQF504" s="1"/>
      <c r="HQG504" s="1"/>
      <c r="HQH504" s="1"/>
      <c r="HQI504" s="1"/>
      <c r="HQJ504" s="1"/>
      <c r="HQK504" s="1"/>
      <c r="HQL504" s="1"/>
      <c r="HQM504" s="1"/>
      <c r="HQN504" s="1"/>
      <c r="HQO504" s="1"/>
      <c r="HQP504" s="1"/>
      <c r="HQQ504" s="1"/>
      <c r="HQR504" s="1"/>
      <c r="HQS504" s="1"/>
      <c r="HQT504" s="1"/>
      <c r="HQU504" s="1"/>
      <c r="HQV504" s="1"/>
      <c r="HQW504" s="1"/>
      <c r="HQX504" s="1"/>
      <c r="HQY504" s="1"/>
      <c r="HQZ504" s="1"/>
      <c r="HRA504" s="1"/>
      <c r="HRB504" s="1"/>
      <c r="HRC504" s="1"/>
      <c r="HRD504" s="1"/>
      <c r="HRE504" s="1"/>
      <c r="HRF504" s="1"/>
      <c r="HRG504" s="1"/>
      <c r="HRH504" s="1"/>
      <c r="HRI504" s="1"/>
      <c r="HRJ504" s="1"/>
      <c r="HRK504" s="1"/>
      <c r="HRL504" s="1"/>
      <c r="HRM504" s="1"/>
      <c r="HRN504" s="1"/>
      <c r="HRO504" s="1"/>
      <c r="HRP504" s="1"/>
      <c r="HRQ504" s="1"/>
      <c r="HRR504" s="1"/>
      <c r="HRS504" s="1"/>
      <c r="HRT504" s="1"/>
      <c r="HRU504" s="1"/>
      <c r="HRV504" s="1"/>
      <c r="HRW504" s="1"/>
      <c r="HRX504" s="1"/>
      <c r="HRY504" s="1"/>
      <c r="HRZ504" s="1"/>
      <c r="HSA504" s="1"/>
      <c r="HSB504" s="1"/>
      <c r="HSC504" s="1"/>
      <c r="HSD504" s="1"/>
      <c r="HSE504" s="1"/>
      <c r="HSF504" s="1"/>
      <c r="HSG504" s="1"/>
      <c r="HSH504" s="1"/>
      <c r="HSI504" s="1"/>
      <c r="HSJ504" s="1"/>
      <c r="HSK504" s="1"/>
      <c r="HSL504" s="1"/>
      <c r="HSM504" s="1"/>
      <c r="HSN504" s="1"/>
      <c r="HSO504" s="1"/>
      <c r="HSP504" s="1"/>
      <c r="HSQ504" s="1"/>
      <c r="HSR504" s="1"/>
      <c r="HSS504" s="1"/>
      <c r="HST504" s="1"/>
      <c r="HSU504" s="1"/>
      <c r="HSV504" s="1"/>
      <c r="HSW504" s="1"/>
      <c r="HSX504" s="1"/>
      <c r="HSY504" s="1"/>
      <c r="HSZ504" s="1"/>
      <c r="HTA504" s="1"/>
      <c r="HTB504" s="1"/>
      <c r="HTC504" s="1"/>
      <c r="HTD504" s="1"/>
      <c r="HTE504" s="1"/>
      <c r="HTF504" s="1"/>
      <c r="HTG504" s="1"/>
      <c r="HTH504" s="1"/>
      <c r="HTI504" s="1"/>
      <c r="HTJ504" s="1"/>
      <c r="HTK504" s="1"/>
      <c r="HTL504" s="1"/>
      <c r="HTM504" s="1"/>
      <c r="HTN504" s="1"/>
      <c r="HTO504" s="1"/>
      <c r="HTP504" s="1"/>
      <c r="HTQ504" s="1"/>
      <c r="HTR504" s="1"/>
      <c r="HTS504" s="1"/>
      <c r="HTT504" s="1"/>
      <c r="HTU504" s="1"/>
      <c r="HTV504" s="1"/>
      <c r="HTW504" s="1"/>
      <c r="HTX504" s="1"/>
      <c r="HTY504" s="1"/>
      <c r="HTZ504" s="1"/>
      <c r="HUA504" s="1"/>
      <c r="HUB504" s="1"/>
      <c r="HUC504" s="1"/>
      <c r="HUD504" s="1"/>
      <c r="HUE504" s="1"/>
      <c r="HUF504" s="1"/>
      <c r="HUG504" s="1"/>
      <c r="HUH504" s="1"/>
      <c r="HUI504" s="1"/>
      <c r="HUJ504" s="1"/>
      <c r="HUK504" s="1"/>
      <c r="HUL504" s="1"/>
      <c r="HUM504" s="1"/>
      <c r="HUN504" s="1"/>
      <c r="HUO504" s="1"/>
      <c r="HUP504" s="1"/>
      <c r="HUQ504" s="1"/>
      <c r="HUR504" s="1"/>
      <c r="HUS504" s="1"/>
      <c r="HUT504" s="1"/>
      <c r="HUU504" s="1"/>
      <c r="HUV504" s="1"/>
      <c r="HUW504" s="1"/>
      <c r="HUX504" s="1"/>
      <c r="HUY504" s="1"/>
      <c r="HUZ504" s="1"/>
      <c r="HVA504" s="1"/>
      <c r="HVB504" s="1"/>
      <c r="HVC504" s="1"/>
      <c r="HVD504" s="1"/>
      <c r="HVE504" s="1"/>
      <c r="HVF504" s="1"/>
      <c r="HVG504" s="1"/>
      <c r="HVH504" s="1"/>
      <c r="HVI504" s="1"/>
      <c r="HVJ504" s="1"/>
      <c r="HVK504" s="1"/>
      <c r="HVL504" s="1"/>
      <c r="HVM504" s="1"/>
      <c r="HVN504" s="1"/>
      <c r="HVO504" s="1"/>
      <c r="HVP504" s="1"/>
      <c r="HVQ504" s="1"/>
      <c r="HVR504" s="1"/>
      <c r="HVS504" s="1"/>
      <c r="HVT504" s="1"/>
      <c r="HVU504" s="1"/>
      <c r="HVV504" s="1"/>
      <c r="HVW504" s="1"/>
      <c r="HVX504" s="1"/>
      <c r="HVY504" s="1"/>
      <c r="HVZ504" s="1"/>
      <c r="HWA504" s="1"/>
      <c r="HWB504" s="1"/>
      <c r="HWC504" s="1"/>
      <c r="HWD504" s="1"/>
      <c r="HWE504" s="1"/>
      <c r="HWF504" s="1"/>
      <c r="HWG504" s="1"/>
      <c r="HWH504" s="1"/>
      <c r="HWI504" s="1"/>
      <c r="HWJ504" s="1"/>
      <c r="HWK504" s="1"/>
      <c r="HWL504" s="1"/>
      <c r="HWM504" s="1"/>
      <c r="HWN504" s="1"/>
      <c r="HWO504" s="1"/>
      <c r="HWP504" s="1"/>
      <c r="HWQ504" s="1"/>
      <c r="HWR504" s="1"/>
      <c r="HWS504" s="1"/>
      <c r="HWT504" s="1"/>
      <c r="HWU504" s="1"/>
      <c r="HWV504" s="1"/>
      <c r="HWW504" s="1"/>
      <c r="HWX504" s="1"/>
      <c r="HWY504" s="1"/>
      <c r="HWZ504" s="1"/>
      <c r="HXA504" s="1"/>
      <c r="HXB504" s="1"/>
      <c r="HXC504" s="1"/>
      <c r="HXD504" s="1"/>
      <c r="HXE504" s="1"/>
      <c r="HXF504" s="1"/>
      <c r="HXG504" s="1"/>
      <c r="HXH504" s="1"/>
      <c r="HXI504" s="1"/>
      <c r="HXJ504" s="1"/>
      <c r="HXK504" s="1"/>
      <c r="HXL504" s="1"/>
      <c r="HXM504" s="1"/>
      <c r="HXN504" s="1"/>
      <c r="HXO504" s="1"/>
      <c r="HXP504" s="1"/>
      <c r="HXQ504" s="1"/>
      <c r="HXR504" s="1"/>
      <c r="HXS504" s="1"/>
      <c r="HXT504" s="1"/>
      <c r="HXU504" s="1"/>
      <c r="HXV504" s="1"/>
      <c r="HXW504" s="1"/>
      <c r="HXX504" s="1"/>
      <c r="HXY504" s="1"/>
      <c r="HXZ504" s="1"/>
      <c r="HYA504" s="1"/>
      <c r="HYB504" s="1"/>
      <c r="HYC504" s="1"/>
      <c r="HYD504" s="1"/>
      <c r="HYE504" s="1"/>
      <c r="HYF504" s="1"/>
      <c r="HYG504" s="1"/>
      <c r="HYH504" s="1"/>
      <c r="HYI504" s="1"/>
      <c r="HYJ504" s="1"/>
      <c r="HYK504" s="1"/>
      <c r="HYL504" s="1"/>
      <c r="HYM504" s="1"/>
      <c r="HYN504" s="1"/>
      <c r="HYO504" s="1"/>
      <c r="HYP504" s="1"/>
      <c r="HYQ504" s="1"/>
      <c r="HYR504" s="1"/>
      <c r="HYS504" s="1"/>
      <c r="HYT504" s="1"/>
      <c r="HYU504" s="1"/>
      <c r="HYV504" s="1"/>
      <c r="HYW504" s="1"/>
      <c r="HYX504" s="1"/>
      <c r="HYY504" s="1"/>
      <c r="HYZ504" s="1"/>
      <c r="HZA504" s="1"/>
      <c r="HZB504" s="1"/>
      <c r="HZC504" s="1"/>
      <c r="HZD504" s="1"/>
      <c r="HZE504" s="1"/>
      <c r="HZF504" s="1"/>
      <c r="HZG504" s="1"/>
      <c r="HZH504" s="1"/>
      <c r="HZI504" s="1"/>
      <c r="HZJ504" s="1"/>
      <c r="HZK504" s="1"/>
      <c r="HZL504" s="1"/>
      <c r="HZM504" s="1"/>
      <c r="HZN504" s="1"/>
      <c r="HZO504" s="1"/>
      <c r="HZP504" s="1"/>
      <c r="HZQ504" s="1"/>
      <c r="HZR504" s="1"/>
      <c r="HZS504" s="1"/>
      <c r="HZT504" s="1"/>
      <c r="HZU504" s="1"/>
      <c r="HZV504" s="1"/>
      <c r="HZW504" s="1"/>
      <c r="HZX504" s="1"/>
      <c r="HZY504" s="1"/>
      <c r="HZZ504" s="1"/>
      <c r="IAA504" s="1"/>
      <c r="IAB504" s="1"/>
      <c r="IAC504" s="1"/>
      <c r="IAD504" s="1"/>
      <c r="IAE504" s="1"/>
      <c r="IAF504" s="1"/>
      <c r="IAG504" s="1"/>
      <c r="IAH504" s="1"/>
      <c r="IAI504" s="1"/>
      <c r="IAJ504" s="1"/>
      <c r="IAK504" s="1"/>
      <c r="IAL504" s="1"/>
      <c r="IAM504" s="1"/>
      <c r="IAN504" s="1"/>
      <c r="IAO504" s="1"/>
      <c r="IAP504" s="1"/>
      <c r="IAQ504" s="1"/>
      <c r="IAR504" s="1"/>
      <c r="IAS504" s="1"/>
      <c r="IAT504" s="1"/>
      <c r="IAU504" s="1"/>
      <c r="IAV504" s="1"/>
      <c r="IAW504" s="1"/>
      <c r="IAX504" s="1"/>
      <c r="IAY504" s="1"/>
      <c r="IAZ504" s="1"/>
      <c r="IBA504" s="1"/>
      <c r="IBB504" s="1"/>
      <c r="IBC504" s="1"/>
      <c r="IBD504" s="1"/>
      <c r="IBE504" s="1"/>
      <c r="IBF504" s="1"/>
      <c r="IBG504" s="1"/>
      <c r="IBH504" s="1"/>
      <c r="IBI504" s="1"/>
      <c r="IBJ504" s="1"/>
      <c r="IBK504" s="1"/>
      <c r="IBL504" s="1"/>
      <c r="IBM504" s="1"/>
      <c r="IBN504" s="1"/>
      <c r="IBO504" s="1"/>
      <c r="IBP504" s="1"/>
      <c r="IBQ504" s="1"/>
      <c r="IBR504" s="1"/>
      <c r="IBS504" s="1"/>
      <c r="IBT504" s="1"/>
      <c r="IBU504" s="1"/>
      <c r="IBV504" s="1"/>
      <c r="IBW504" s="1"/>
      <c r="IBX504" s="1"/>
      <c r="IBY504" s="1"/>
      <c r="IBZ504" s="1"/>
      <c r="ICA504" s="1"/>
      <c r="ICB504" s="1"/>
      <c r="ICC504" s="1"/>
      <c r="ICD504" s="1"/>
      <c r="ICE504" s="1"/>
      <c r="ICF504" s="1"/>
      <c r="ICG504" s="1"/>
      <c r="ICH504" s="1"/>
      <c r="ICI504" s="1"/>
      <c r="ICJ504" s="1"/>
      <c r="ICK504" s="1"/>
      <c r="ICL504" s="1"/>
      <c r="ICM504" s="1"/>
      <c r="ICN504" s="1"/>
      <c r="ICO504" s="1"/>
      <c r="ICP504" s="1"/>
      <c r="ICQ504" s="1"/>
      <c r="ICR504" s="1"/>
      <c r="ICS504" s="1"/>
      <c r="ICT504" s="1"/>
      <c r="ICU504" s="1"/>
      <c r="ICV504" s="1"/>
      <c r="ICW504" s="1"/>
      <c r="ICX504" s="1"/>
      <c r="ICY504" s="1"/>
      <c r="ICZ504" s="1"/>
      <c r="IDA504" s="1"/>
      <c r="IDB504" s="1"/>
      <c r="IDC504" s="1"/>
      <c r="IDD504" s="1"/>
      <c r="IDE504" s="1"/>
      <c r="IDF504" s="1"/>
      <c r="IDG504" s="1"/>
      <c r="IDH504" s="1"/>
      <c r="IDI504" s="1"/>
      <c r="IDJ504" s="1"/>
      <c r="IDK504" s="1"/>
      <c r="IDL504" s="1"/>
      <c r="IDM504" s="1"/>
      <c r="IDN504" s="1"/>
      <c r="IDO504" s="1"/>
      <c r="IDP504" s="1"/>
      <c r="IDQ504" s="1"/>
      <c r="IDR504" s="1"/>
      <c r="IDS504" s="1"/>
      <c r="IDT504" s="1"/>
      <c r="IDU504" s="1"/>
      <c r="IDV504" s="1"/>
      <c r="IDW504" s="1"/>
      <c r="IDX504" s="1"/>
      <c r="IDY504" s="1"/>
      <c r="IDZ504" s="1"/>
      <c r="IEA504" s="1"/>
      <c r="IEB504" s="1"/>
      <c r="IEC504" s="1"/>
      <c r="IED504" s="1"/>
      <c r="IEE504" s="1"/>
      <c r="IEF504" s="1"/>
      <c r="IEG504" s="1"/>
      <c r="IEH504" s="1"/>
      <c r="IEI504" s="1"/>
      <c r="IEJ504" s="1"/>
      <c r="IEK504" s="1"/>
      <c r="IEL504" s="1"/>
      <c r="IEM504" s="1"/>
      <c r="IEN504" s="1"/>
      <c r="IEO504" s="1"/>
      <c r="IEP504" s="1"/>
      <c r="IEQ504" s="1"/>
      <c r="IER504" s="1"/>
      <c r="IES504" s="1"/>
      <c r="IET504" s="1"/>
      <c r="IEU504" s="1"/>
      <c r="IEV504" s="1"/>
      <c r="IEW504" s="1"/>
      <c r="IEX504" s="1"/>
      <c r="IEY504" s="1"/>
      <c r="IEZ504" s="1"/>
      <c r="IFA504" s="1"/>
      <c r="IFB504" s="1"/>
      <c r="IFC504" s="1"/>
      <c r="IFD504" s="1"/>
      <c r="IFE504" s="1"/>
      <c r="IFF504" s="1"/>
      <c r="IFG504" s="1"/>
      <c r="IFH504" s="1"/>
      <c r="IFI504" s="1"/>
      <c r="IFJ504" s="1"/>
      <c r="IFK504" s="1"/>
      <c r="IFL504" s="1"/>
      <c r="IFM504" s="1"/>
      <c r="IFN504" s="1"/>
      <c r="IFO504" s="1"/>
      <c r="IFP504" s="1"/>
      <c r="IFQ504" s="1"/>
      <c r="IFR504" s="1"/>
      <c r="IFS504" s="1"/>
      <c r="IFT504" s="1"/>
      <c r="IFU504" s="1"/>
      <c r="IFV504" s="1"/>
      <c r="IFW504" s="1"/>
      <c r="IFX504" s="1"/>
      <c r="IFY504" s="1"/>
      <c r="IFZ504" s="1"/>
      <c r="IGA504" s="1"/>
      <c r="IGB504" s="1"/>
      <c r="IGC504" s="1"/>
      <c r="IGD504" s="1"/>
      <c r="IGE504" s="1"/>
      <c r="IGF504" s="1"/>
      <c r="IGG504" s="1"/>
      <c r="IGH504" s="1"/>
      <c r="IGI504" s="1"/>
      <c r="IGJ504" s="1"/>
      <c r="IGK504" s="1"/>
      <c r="IGL504" s="1"/>
      <c r="IGM504" s="1"/>
      <c r="IGN504" s="1"/>
      <c r="IGO504" s="1"/>
      <c r="IGP504" s="1"/>
      <c r="IGQ504" s="1"/>
      <c r="IGR504" s="1"/>
      <c r="IGS504" s="1"/>
      <c r="IGT504" s="1"/>
      <c r="IGU504" s="1"/>
      <c r="IGV504" s="1"/>
      <c r="IGW504" s="1"/>
      <c r="IGX504" s="1"/>
      <c r="IGY504" s="1"/>
      <c r="IGZ504" s="1"/>
      <c r="IHA504" s="1"/>
      <c r="IHB504" s="1"/>
      <c r="IHC504" s="1"/>
      <c r="IHD504" s="1"/>
      <c r="IHE504" s="1"/>
      <c r="IHF504" s="1"/>
      <c r="IHG504" s="1"/>
      <c r="IHH504" s="1"/>
      <c r="IHI504" s="1"/>
      <c r="IHJ504" s="1"/>
      <c r="IHK504" s="1"/>
      <c r="IHL504" s="1"/>
      <c r="IHM504" s="1"/>
      <c r="IHN504" s="1"/>
      <c r="IHO504" s="1"/>
      <c r="IHP504" s="1"/>
      <c r="IHQ504" s="1"/>
      <c r="IHR504" s="1"/>
      <c r="IHS504" s="1"/>
      <c r="IHT504" s="1"/>
      <c r="IHU504" s="1"/>
      <c r="IHV504" s="1"/>
      <c r="IHW504" s="1"/>
      <c r="IHX504" s="1"/>
      <c r="IHY504" s="1"/>
      <c r="IHZ504" s="1"/>
      <c r="IIA504" s="1"/>
      <c r="IIB504" s="1"/>
      <c r="IIC504" s="1"/>
      <c r="IID504" s="1"/>
      <c r="IIE504" s="1"/>
      <c r="IIF504" s="1"/>
      <c r="IIG504" s="1"/>
      <c r="IIH504" s="1"/>
      <c r="III504" s="1"/>
      <c r="IIJ504" s="1"/>
      <c r="IIK504" s="1"/>
      <c r="IIL504" s="1"/>
      <c r="IIM504" s="1"/>
      <c r="IIN504" s="1"/>
      <c r="IIO504" s="1"/>
      <c r="IIP504" s="1"/>
      <c r="IIQ504" s="1"/>
      <c r="IIR504" s="1"/>
      <c r="IIS504" s="1"/>
      <c r="IIT504" s="1"/>
      <c r="IIU504" s="1"/>
      <c r="IIV504" s="1"/>
      <c r="IIW504" s="1"/>
      <c r="IIX504" s="1"/>
      <c r="IIY504" s="1"/>
      <c r="IIZ504" s="1"/>
      <c r="IJA504" s="1"/>
      <c r="IJB504" s="1"/>
      <c r="IJC504" s="1"/>
      <c r="IJD504" s="1"/>
      <c r="IJE504" s="1"/>
      <c r="IJF504" s="1"/>
      <c r="IJG504" s="1"/>
      <c r="IJH504" s="1"/>
      <c r="IJI504" s="1"/>
      <c r="IJJ504" s="1"/>
      <c r="IJK504" s="1"/>
      <c r="IJL504" s="1"/>
      <c r="IJM504" s="1"/>
      <c r="IJN504" s="1"/>
      <c r="IJO504" s="1"/>
      <c r="IJP504" s="1"/>
      <c r="IJQ504" s="1"/>
      <c r="IJR504" s="1"/>
      <c r="IJS504" s="1"/>
      <c r="IJT504" s="1"/>
      <c r="IJU504" s="1"/>
      <c r="IJV504" s="1"/>
      <c r="IJW504" s="1"/>
      <c r="IJX504" s="1"/>
      <c r="IJY504" s="1"/>
      <c r="IJZ504" s="1"/>
      <c r="IKA504" s="1"/>
      <c r="IKB504" s="1"/>
      <c r="IKC504" s="1"/>
      <c r="IKD504" s="1"/>
      <c r="IKE504" s="1"/>
      <c r="IKF504" s="1"/>
      <c r="IKG504" s="1"/>
      <c r="IKH504" s="1"/>
      <c r="IKI504" s="1"/>
      <c r="IKJ504" s="1"/>
      <c r="IKK504" s="1"/>
      <c r="IKL504" s="1"/>
      <c r="IKM504" s="1"/>
      <c r="IKN504" s="1"/>
      <c r="IKO504" s="1"/>
      <c r="IKP504" s="1"/>
      <c r="IKQ504" s="1"/>
      <c r="IKR504" s="1"/>
      <c r="IKS504" s="1"/>
      <c r="IKT504" s="1"/>
      <c r="IKU504" s="1"/>
      <c r="IKV504" s="1"/>
      <c r="IKW504" s="1"/>
      <c r="IKX504" s="1"/>
      <c r="IKY504" s="1"/>
      <c r="IKZ504" s="1"/>
      <c r="ILA504" s="1"/>
      <c r="ILB504" s="1"/>
      <c r="ILC504" s="1"/>
      <c r="ILD504" s="1"/>
      <c r="ILE504" s="1"/>
      <c r="ILF504" s="1"/>
      <c r="ILG504" s="1"/>
      <c r="ILH504" s="1"/>
      <c r="ILI504" s="1"/>
      <c r="ILJ504" s="1"/>
      <c r="ILK504" s="1"/>
      <c r="ILL504" s="1"/>
      <c r="ILM504" s="1"/>
      <c r="ILN504" s="1"/>
      <c r="ILO504" s="1"/>
      <c r="ILP504" s="1"/>
      <c r="ILQ504" s="1"/>
      <c r="ILR504" s="1"/>
      <c r="ILS504" s="1"/>
      <c r="ILT504" s="1"/>
      <c r="ILU504" s="1"/>
      <c r="ILV504" s="1"/>
      <c r="ILW504" s="1"/>
      <c r="ILX504" s="1"/>
      <c r="ILY504" s="1"/>
      <c r="ILZ504" s="1"/>
      <c r="IMA504" s="1"/>
      <c r="IMB504" s="1"/>
      <c r="IMC504" s="1"/>
      <c r="IMD504" s="1"/>
      <c r="IME504" s="1"/>
      <c r="IMF504" s="1"/>
      <c r="IMG504" s="1"/>
      <c r="IMH504" s="1"/>
      <c r="IMI504" s="1"/>
      <c r="IMJ504" s="1"/>
      <c r="IMK504" s="1"/>
      <c r="IML504" s="1"/>
      <c r="IMM504" s="1"/>
      <c r="IMN504" s="1"/>
      <c r="IMO504" s="1"/>
      <c r="IMP504" s="1"/>
      <c r="IMQ504" s="1"/>
      <c r="IMR504" s="1"/>
      <c r="IMS504" s="1"/>
      <c r="IMT504" s="1"/>
      <c r="IMU504" s="1"/>
      <c r="IMV504" s="1"/>
      <c r="IMW504" s="1"/>
      <c r="IMX504" s="1"/>
      <c r="IMY504" s="1"/>
      <c r="IMZ504" s="1"/>
      <c r="INA504" s="1"/>
      <c r="INB504" s="1"/>
      <c r="INC504" s="1"/>
      <c r="IND504" s="1"/>
      <c r="INE504" s="1"/>
      <c r="INF504" s="1"/>
      <c r="ING504" s="1"/>
      <c r="INH504" s="1"/>
      <c r="INI504" s="1"/>
      <c r="INJ504" s="1"/>
      <c r="INK504" s="1"/>
      <c r="INL504" s="1"/>
      <c r="INM504" s="1"/>
      <c r="INN504" s="1"/>
      <c r="INO504" s="1"/>
      <c r="INP504" s="1"/>
      <c r="INQ504" s="1"/>
      <c r="INR504" s="1"/>
      <c r="INS504" s="1"/>
      <c r="INT504" s="1"/>
      <c r="INU504" s="1"/>
      <c r="INV504" s="1"/>
      <c r="INW504" s="1"/>
      <c r="INX504" s="1"/>
      <c r="INY504" s="1"/>
      <c r="INZ504" s="1"/>
      <c r="IOA504" s="1"/>
      <c r="IOB504" s="1"/>
      <c r="IOC504" s="1"/>
      <c r="IOD504" s="1"/>
      <c r="IOE504" s="1"/>
      <c r="IOF504" s="1"/>
      <c r="IOG504" s="1"/>
      <c r="IOH504" s="1"/>
      <c r="IOI504" s="1"/>
      <c r="IOJ504" s="1"/>
      <c r="IOK504" s="1"/>
      <c r="IOL504" s="1"/>
      <c r="IOM504" s="1"/>
      <c r="ION504" s="1"/>
      <c r="IOO504" s="1"/>
      <c r="IOP504" s="1"/>
      <c r="IOQ504" s="1"/>
      <c r="IOR504" s="1"/>
      <c r="IOS504" s="1"/>
      <c r="IOT504" s="1"/>
      <c r="IOU504" s="1"/>
      <c r="IOV504" s="1"/>
      <c r="IOW504" s="1"/>
      <c r="IOX504" s="1"/>
      <c r="IOY504" s="1"/>
      <c r="IOZ504" s="1"/>
      <c r="IPA504" s="1"/>
      <c r="IPB504" s="1"/>
      <c r="IPC504" s="1"/>
      <c r="IPD504" s="1"/>
      <c r="IPE504" s="1"/>
      <c r="IPF504" s="1"/>
      <c r="IPG504" s="1"/>
      <c r="IPH504" s="1"/>
      <c r="IPI504" s="1"/>
      <c r="IPJ504" s="1"/>
      <c r="IPK504" s="1"/>
      <c r="IPL504" s="1"/>
      <c r="IPM504" s="1"/>
      <c r="IPN504" s="1"/>
      <c r="IPO504" s="1"/>
      <c r="IPP504" s="1"/>
      <c r="IPQ504" s="1"/>
      <c r="IPR504" s="1"/>
      <c r="IPS504" s="1"/>
      <c r="IPT504" s="1"/>
      <c r="IPU504" s="1"/>
      <c r="IPV504" s="1"/>
      <c r="IPW504" s="1"/>
      <c r="IPX504" s="1"/>
      <c r="IPY504" s="1"/>
      <c r="IPZ504" s="1"/>
      <c r="IQA504" s="1"/>
      <c r="IQB504" s="1"/>
      <c r="IQC504" s="1"/>
      <c r="IQD504" s="1"/>
      <c r="IQE504" s="1"/>
      <c r="IQF504" s="1"/>
      <c r="IQG504" s="1"/>
      <c r="IQH504" s="1"/>
      <c r="IQI504" s="1"/>
      <c r="IQJ504" s="1"/>
      <c r="IQK504" s="1"/>
      <c r="IQL504" s="1"/>
      <c r="IQM504" s="1"/>
      <c r="IQN504" s="1"/>
      <c r="IQO504" s="1"/>
      <c r="IQP504" s="1"/>
      <c r="IQQ504" s="1"/>
      <c r="IQR504" s="1"/>
      <c r="IQS504" s="1"/>
      <c r="IQT504" s="1"/>
      <c r="IQU504" s="1"/>
      <c r="IQV504" s="1"/>
      <c r="IQW504" s="1"/>
      <c r="IQX504" s="1"/>
      <c r="IQY504" s="1"/>
      <c r="IQZ504" s="1"/>
      <c r="IRA504" s="1"/>
      <c r="IRB504" s="1"/>
      <c r="IRC504" s="1"/>
      <c r="IRD504" s="1"/>
      <c r="IRE504" s="1"/>
      <c r="IRF504" s="1"/>
      <c r="IRG504" s="1"/>
      <c r="IRH504" s="1"/>
      <c r="IRI504" s="1"/>
      <c r="IRJ504" s="1"/>
      <c r="IRK504" s="1"/>
      <c r="IRL504" s="1"/>
      <c r="IRM504" s="1"/>
      <c r="IRN504" s="1"/>
      <c r="IRO504" s="1"/>
      <c r="IRP504" s="1"/>
      <c r="IRQ504" s="1"/>
      <c r="IRR504" s="1"/>
      <c r="IRS504" s="1"/>
      <c r="IRT504" s="1"/>
      <c r="IRU504" s="1"/>
      <c r="IRV504" s="1"/>
      <c r="IRW504" s="1"/>
      <c r="IRX504" s="1"/>
      <c r="IRY504" s="1"/>
      <c r="IRZ504" s="1"/>
      <c r="ISA504" s="1"/>
      <c r="ISB504" s="1"/>
      <c r="ISC504" s="1"/>
      <c r="ISD504" s="1"/>
      <c r="ISE504" s="1"/>
      <c r="ISF504" s="1"/>
      <c r="ISG504" s="1"/>
      <c r="ISH504" s="1"/>
      <c r="ISI504" s="1"/>
      <c r="ISJ504" s="1"/>
      <c r="ISK504" s="1"/>
      <c r="ISL504" s="1"/>
      <c r="ISM504" s="1"/>
      <c r="ISN504" s="1"/>
      <c r="ISO504" s="1"/>
      <c r="ISP504" s="1"/>
      <c r="ISQ504" s="1"/>
      <c r="ISR504" s="1"/>
      <c r="ISS504" s="1"/>
      <c r="IST504" s="1"/>
      <c r="ISU504" s="1"/>
      <c r="ISV504" s="1"/>
      <c r="ISW504" s="1"/>
      <c r="ISX504" s="1"/>
      <c r="ISY504" s="1"/>
      <c r="ISZ504" s="1"/>
      <c r="ITA504" s="1"/>
      <c r="ITB504" s="1"/>
      <c r="ITC504" s="1"/>
      <c r="ITD504" s="1"/>
      <c r="ITE504" s="1"/>
      <c r="ITF504" s="1"/>
      <c r="ITG504" s="1"/>
      <c r="ITH504" s="1"/>
      <c r="ITI504" s="1"/>
      <c r="ITJ504" s="1"/>
      <c r="ITK504" s="1"/>
      <c r="ITL504" s="1"/>
      <c r="ITM504" s="1"/>
      <c r="ITN504" s="1"/>
      <c r="ITO504" s="1"/>
      <c r="ITP504" s="1"/>
      <c r="ITQ504" s="1"/>
      <c r="ITR504" s="1"/>
      <c r="ITS504" s="1"/>
      <c r="ITT504" s="1"/>
      <c r="ITU504" s="1"/>
      <c r="ITV504" s="1"/>
      <c r="ITW504" s="1"/>
      <c r="ITX504" s="1"/>
      <c r="ITY504" s="1"/>
      <c r="ITZ504" s="1"/>
      <c r="IUA504" s="1"/>
      <c r="IUB504" s="1"/>
      <c r="IUC504" s="1"/>
      <c r="IUD504" s="1"/>
      <c r="IUE504" s="1"/>
      <c r="IUF504" s="1"/>
      <c r="IUG504" s="1"/>
      <c r="IUH504" s="1"/>
      <c r="IUI504" s="1"/>
      <c r="IUJ504" s="1"/>
      <c r="IUK504" s="1"/>
      <c r="IUL504" s="1"/>
      <c r="IUM504" s="1"/>
      <c r="IUN504" s="1"/>
      <c r="IUO504" s="1"/>
      <c r="IUP504" s="1"/>
      <c r="IUQ504" s="1"/>
      <c r="IUR504" s="1"/>
      <c r="IUS504" s="1"/>
      <c r="IUT504" s="1"/>
      <c r="IUU504" s="1"/>
      <c r="IUV504" s="1"/>
      <c r="IUW504" s="1"/>
      <c r="IUX504" s="1"/>
      <c r="IUY504" s="1"/>
      <c r="IUZ504" s="1"/>
      <c r="IVA504" s="1"/>
      <c r="IVB504" s="1"/>
      <c r="IVC504" s="1"/>
      <c r="IVD504" s="1"/>
      <c r="IVE504" s="1"/>
      <c r="IVF504" s="1"/>
      <c r="IVG504" s="1"/>
      <c r="IVH504" s="1"/>
      <c r="IVI504" s="1"/>
      <c r="IVJ504" s="1"/>
      <c r="IVK504" s="1"/>
      <c r="IVL504" s="1"/>
      <c r="IVM504" s="1"/>
      <c r="IVN504" s="1"/>
      <c r="IVO504" s="1"/>
      <c r="IVP504" s="1"/>
      <c r="IVQ504" s="1"/>
      <c r="IVR504" s="1"/>
      <c r="IVS504" s="1"/>
      <c r="IVT504" s="1"/>
      <c r="IVU504" s="1"/>
      <c r="IVV504" s="1"/>
      <c r="IVW504" s="1"/>
      <c r="IVX504" s="1"/>
      <c r="IVY504" s="1"/>
      <c r="IVZ504" s="1"/>
      <c r="IWA504" s="1"/>
      <c r="IWB504" s="1"/>
      <c r="IWC504" s="1"/>
      <c r="IWD504" s="1"/>
      <c r="IWE504" s="1"/>
      <c r="IWF504" s="1"/>
      <c r="IWG504" s="1"/>
      <c r="IWH504" s="1"/>
      <c r="IWI504" s="1"/>
      <c r="IWJ504" s="1"/>
      <c r="IWK504" s="1"/>
      <c r="IWL504" s="1"/>
      <c r="IWM504" s="1"/>
      <c r="IWN504" s="1"/>
      <c r="IWO504" s="1"/>
      <c r="IWP504" s="1"/>
      <c r="IWQ504" s="1"/>
      <c r="IWR504" s="1"/>
      <c r="IWS504" s="1"/>
      <c r="IWT504" s="1"/>
      <c r="IWU504" s="1"/>
      <c r="IWV504" s="1"/>
      <c r="IWW504" s="1"/>
      <c r="IWX504" s="1"/>
      <c r="IWY504" s="1"/>
      <c r="IWZ504" s="1"/>
      <c r="IXA504" s="1"/>
      <c r="IXB504" s="1"/>
      <c r="IXC504" s="1"/>
      <c r="IXD504" s="1"/>
      <c r="IXE504" s="1"/>
      <c r="IXF504" s="1"/>
      <c r="IXG504" s="1"/>
      <c r="IXH504" s="1"/>
      <c r="IXI504" s="1"/>
      <c r="IXJ504" s="1"/>
      <c r="IXK504" s="1"/>
      <c r="IXL504" s="1"/>
      <c r="IXM504" s="1"/>
      <c r="IXN504" s="1"/>
      <c r="IXO504" s="1"/>
      <c r="IXP504" s="1"/>
      <c r="IXQ504" s="1"/>
      <c r="IXR504" s="1"/>
      <c r="IXS504" s="1"/>
      <c r="IXT504" s="1"/>
      <c r="IXU504" s="1"/>
      <c r="IXV504" s="1"/>
      <c r="IXW504" s="1"/>
      <c r="IXX504" s="1"/>
      <c r="IXY504" s="1"/>
      <c r="IXZ504" s="1"/>
      <c r="IYA504" s="1"/>
      <c r="IYB504" s="1"/>
      <c r="IYC504" s="1"/>
      <c r="IYD504" s="1"/>
      <c r="IYE504" s="1"/>
      <c r="IYF504" s="1"/>
      <c r="IYG504" s="1"/>
      <c r="IYH504" s="1"/>
      <c r="IYI504" s="1"/>
      <c r="IYJ504" s="1"/>
      <c r="IYK504" s="1"/>
      <c r="IYL504" s="1"/>
      <c r="IYM504" s="1"/>
      <c r="IYN504" s="1"/>
      <c r="IYO504" s="1"/>
      <c r="IYP504" s="1"/>
      <c r="IYQ504" s="1"/>
      <c r="IYR504" s="1"/>
      <c r="IYS504" s="1"/>
      <c r="IYT504" s="1"/>
      <c r="IYU504" s="1"/>
      <c r="IYV504" s="1"/>
      <c r="IYW504" s="1"/>
      <c r="IYX504" s="1"/>
      <c r="IYY504" s="1"/>
      <c r="IYZ504" s="1"/>
      <c r="IZA504" s="1"/>
      <c r="IZB504" s="1"/>
      <c r="IZC504" s="1"/>
      <c r="IZD504" s="1"/>
      <c r="IZE504" s="1"/>
      <c r="IZF504" s="1"/>
      <c r="IZG504" s="1"/>
      <c r="IZH504" s="1"/>
      <c r="IZI504" s="1"/>
      <c r="IZJ504" s="1"/>
      <c r="IZK504" s="1"/>
      <c r="IZL504" s="1"/>
      <c r="IZM504" s="1"/>
      <c r="IZN504" s="1"/>
      <c r="IZO504" s="1"/>
      <c r="IZP504" s="1"/>
      <c r="IZQ504" s="1"/>
      <c r="IZR504" s="1"/>
      <c r="IZS504" s="1"/>
      <c r="IZT504" s="1"/>
      <c r="IZU504" s="1"/>
      <c r="IZV504" s="1"/>
      <c r="IZW504" s="1"/>
      <c r="IZX504" s="1"/>
      <c r="IZY504" s="1"/>
      <c r="IZZ504" s="1"/>
      <c r="JAA504" s="1"/>
      <c r="JAB504" s="1"/>
      <c r="JAC504" s="1"/>
      <c r="JAD504" s="1"/>
      <c r="JAE504" s="1"/>
      <c r="JAF504" s="1"/>
      <c r="JAG504" s="1"/>
      <c r="JAH504" s="1"/>
      <c r="JAI504" s="1"/>
      <c r="JAJ504" s="1"/>
      <c r="JAK504" s="1"/>
      <c r="JAL504" s="1"/>
      <c r="JAM504" s="1"/>
      <c r="JAN504" s="1"/>
      <c r="JAO504" s="1"/>
      <c r="JAP504" s="1"/>
      <c r="JAQ504" s="1"/>
      <c r="JAR504" s="1"/>
      <c r="JAS504" s="1"/>
      <c r="JAT504" s="1"/>
      <c r="JAU504" s="1"/>
      <c r="JAV504" s="1"/>
      <c r="JAW504" s="1"/>
      <c r="JAX504" s="1"/>
      <c r="JAY504" s="1"/>
      <c r="JAZ504" s="1"/>
      <c r="JBA504" s="1"/>
      <c r="JBB504" s="1"/>
      <c r="JBC504" s="1"/>
      <c r="JBD504" s="1"/>
      <c r="JBE504" s="1"/>
      <c r="JBF504" s="1"/>
      <c r="JBG504" s="1"/>
      <c r="JBH504" s="1"/>
      <c r="JBI504" s="1"/>
      <c r="JBJ504" s="1"/>
      <c r="JBK504" s="1"/>
      <c r="JBL504" s="1"/>
      <c r="JBM504" s="1"/>
      <c r="JBN504" s="1"/>
      <c r="JBO504" s="1"/>
      <c r="JBP504" s="1"/>
      <c r="JBQ504" s="1"/>
      <c r="JBR504" s="1"/>
      <c r="JBS504" s="1"/>
      <c r="JBT504" s="1"/>
      <c r="JBU504" s="1"/>
      <c r="JBV504" s="1"/>
      <c r="JBW504" s="1"/>
      <c r="JBX504" s="1"/>
      <c r="JBY504" s="1"/>
      <c r="JBZ504" s="1"/>
      <c r="JCA504" s="1"/>
      <c r="JCB504" s="1"/>
      <c r="JCC504" s="1"/>
      <c r="JCD504" s="1"/>
      <c r="JCE504" s="1"/>
      <c r="JCF504" s="1"/>
      <c r="JCG504" s="1"/>
      <c r="JCH504" s="1"/>
      <c r="JCI504" s="1"/>
      <c r="JCJ504" s="1"/>
      <c r="JCK504" s="1"/>
      <c r="JCL504" s="1"/>
      <c r="JCM504" s="1"/>
      <c r="JCN504" s="1"/>
      <c r="JCO504" s="1"/>
      <c r="JCP504" s="1"/>
      <c r="JCQ504" s="1"/>
      <c r="JCR504" s="1"/>
      <c r="JCS504" s="1"/>
      <c r="JCT504" s="1"/>
      <c r="JCU504" s="1"/>
      <c r="JCV504" s="1"/>
      <c r="JCW504" s="1"/>
      <c r="JCX504" s="1"/>
      <c r="JCY504" s="1"/>
      <c r="JCZ504" s="1"/>
      <c r="JDA504" s="1"/>
      <c r="JDB504" s="1"/>
      <c r="JDC504" s="1"/>
      <c r="JDD504" s="1"/>
      <c r="JDE504" s="1"/>
      <c r="JDF504" s="1"/>
      <c r="JDG504" s="1"/>
      <c r="JDH504" s="1"/>
      <c r="JDI504" s="1"/>
      <c r="JDJ504" s="1"/>
      <c r="JDK504" s="1"/>
      <c r="JDL504" s="1"/>
      <c r="JDM504" s="1"/>
      <c r="JDN504" s="1"/>
      <c r="JDO504" s="1"/>
      <c r="JDP504" s="1"/>
      <c r="JDQ504" s="1"/>
      <c r="JDR504" s="1"/>
      <c r="JDS504" s="1"/>
      <c r="JDT504" s="1"/>
      <c r="JDU504" s="1"/>
      <c r="JDV504" s="1"/>
      <c r="JDW504" s="1"/>
      <c r="JDX504" s="1"/>
      <c r="JDY504" s="1"/>
      <c r="JDZ504" s="1"/>
      <c r="JEA504" s="1"/>
      <c r="JEB504" s="1"/>
      <c r="JEC504" s="1"/>
      <c r="JED504" s="1"/>
      <c r="JEE504" s="1"/>
      <c r="JEF504" s="1"/>
      <c r="JEG504" s="1"/>
      <c r="JEH504" s="1"/>
      <c r="JEI504" s="1"/>
      <c r="JEJ504" s="1"/>
      <c r="JEK504" s="1"/>
      <c r="JEL504" s="1"/>
      <c r="JEM504" s="1"/>
      <c r="JEN504" s="1"/>
      <c r="JEO504" s="1"/>
      <c r="JEP504" s="1"/>
      <c r="JEQ504" s="1"/>
      <c r="JER504" s="1"/>
      <c r="JES504" s="1"/>
      <c r="JET504" s="1"/>
      <c r="JEU504" s="1"/>
      <c r="JEV504" s="1"/>
      <c r="JEW504" s="1"/>
      <c r="JEX504" s="1"/>
      <c r="JEY504" s="1"/>
      <c r="JEZ504" s="1"/>
      <c r="JFA504" s="1"/>
      <c r="JFB504" s="1"/>
      <c r="JFC504" s="1"/>
      <c r="JFD504" s="1"/>
      <c r="JFE504" s="1"/>
      <c r="JFF504" s="1"/>
      <c r="JFG504" s="1"/>
      <c r="JFH504" s="1"/>
      <c r="JFI504" s="1"/>
      <c r="JFJ504" s="1"/>
      <c r="JFK504" s="1"/>
      <c r="JFL504" s="1"/>
      <c r="JFM504" s="1"/>
      <c r="JFN504" s="1"/>
      <c r="JFO504" s="1"/>
      <c r="JFP504" s="1"/>
      <c r="JFQ504" s="1"/>
      <c r="JFR504" s="1"/>
      <c r="JFS504" s="1"/>
      <c r="JFT504" s="1"/>
      <c r="JFU504" s="1"/>
      <c r="JFV504" s="1"/>
      <c r="JFW504" s="1"/>
      <c r="JFX504" s="1"/>
      <c r="JFY504" s="1"/>
      <c r="JFZ504" s="1"/>
      <c r="JGA504" s="1"/>
      <c r="JGB504" s="1"/>
      <c r="JGC504" s="1"/>
      <c r="JGD504" s="1"/>
      <c r="JGE504" s="1"/>
      <c r="JGF504" s="1"/>
      <c r="JGG504" s="1"/>
      <c r="JGH504" s="1"/>
      <c r="JGI504" s="1"/>
      <c r="JGJ504" s="1"/>
      <c r="JGK504" s="1"/>
      <c r="JGL504" s="1"/>
      <c r="JGM504" s="1"/>
      <c r="JGN504" s="1"/>
      <c r="JGO504" s="1"/>
      <c r="JGP504" s="1"/>
      <c r="JGQ504" s="1"/>
      <c r="JGR504" s="1"/>
      <c r="JGS504" s="1"/>
      <c r="JGT504" s="1"/>
      <c r="JGU504" s="1"/>
      <c r="JGV504" s="1"/>
      <c r="JGW504" s="1"/>
      <c r="JGX504" s="1"/>
      <c r="JGY504" s="1"/>
      <c r="JGZ504" s="1"/>
      <c r="JHA504" s="1"/>
      <c r="JHB504" s="1"/>
      <c r="JHC504" s="1"/>
      <c r="JHD504" s="1"/>
      <c r="JHE504" s="1"/>
      <c r="JHF504" s="1"/>
      <c r="JHG504" s="1"/>
      <c r="JHH504" s="1"/>
      <c r="JHI504" s="1"/>
      <c r="JHJ504" s="1"/>
      <c r="JHK504" s="1"/>
      <c r="JHL504" s="1"/>
      <c r="JHM504" s="1"/>
      <c r="JHN504" s="1"/>
      <c r="JHO504" s="1"/>
      <c r="JHP504" s="1"/>
      <c r="JHQ504" s="1"/>
      <c r="JHR504" s="1"/>
      <c r="JHS504" s="1"/>
      <c r="JHT504" s="1"/>
      <c r="JHU504" s="1"/>
      <c r="JHV504" s="1"/>
      <c r="JHW504" s="1"/>
      <c r="JHX504" s="1"/>
      <c r="JHY504" s="1"/>
      <c r="JHZ504" s="1"/>
      <c r="JIA504" s="1"/>
      <c r="JIB504" s="1"/>
      <c r="JIC504" s="1"/>
      <c r="JID504" s="1"/>
      <c r="JIE504" s="1"/>
      <c r="JIF504" s="1"/>
      <c r="JIG504" s="1"/>
      <c r="JIH504" s="1"/>
      <c r="JII504" s="1"/>
      <c r="JIJ504" s="1"/>
      <c r="JIK504" s="1"/>
      <c r="JIL504" s="1"/>
      <c r="JIM504" s="1"/>
      <c r="JIN504" s="1"/>
      <c r="JIO504" s="1"/>
      <c r="JIP504" s="1"/>
      <c r="JIQ504" s="1"/>
      <c r="JIR504" s="1"/>
      <c r="JIS504" s="1"/>
      <c r="JIT504" s="1"/>
      <c r="JIU504" s="1"/>
      <c r="JIV504" s="1"/>
      <c r="JIW504" s="1"/>
      <c r="JIX504" s="1"/>
      <c r="JIY504" s="1"/>
      <c r="JIZ504" s="1"/>
      <c r="JJA504" s="1"/>
      <c r="JJB504" s="1"/>
      <c r="JJC504" s="1"/>
      <c r="JJD504" s="1"/>
      <c r="JJE504" s="1"/>
      <c r="JJF504" s="1"/>
      <c r="JJG504" s="1"/>
      <c r="JJH504" s="1"/>
      <c r="JJI504" s="1"/>
      <c r="JJJ504" s="1"/>
      <c r="JJK504" s="1"/>
      <c r="JJL504" s="1"/>
      <c r="JJM504" s="1"/>
      <c r="JJN504" s="1"/>
      <c r="JJO504" s="1"/>
      <c r="JJP504" s="1"/>
      <c r="JJQ504" s="1"/>
      <c r="JJR504" s="1"/>
      <c r="JJS504" s="1"/>
      <c r="JJT504" s="1"/>
      <c r="JJU504" s="1"/>
      <c r="JJV504" s="1"/>
      <c r="JJW504" s="1"/>
      <c r="JJX504" s="1"/>
      <c r="JJY504" s="1"/>
      <c r="JJZ504" s="1"/>
      <c r="JKA504" s="1"/>
      <c r="JKB504" s="1"/>
      <c r="JKC504" s="1"/>
      <c r="JKD504" s="1"/>
      <c r="JKE504" s="1"/>
      <c r="JKF504" s="1"/>
      <c r="JKG504" s="1"/>
      <c r="JKH504" s="1"/>
      <c r="JKI504" s="1"/>
      <c r="JKJ504" s="1"/>
      <c r="JKK504" s="1"/>
      <c r="JKL504" s="1"/>
      <c r="JKM504" s="1"/>
      <c r="JKN504" s="1"/>
      <c r="JKO504" s="1"/>
      <c r="JKP504" s="1"/>
      <c r="JKQ504" s="1"/>
      <c r="JKR504" s="1"/>
      <c r="JKS504" s="1"/>
      <c r="JKT504" s="1"/>
      <c r="JKU504" s="1"/>
      <c r="JKV504" s="1"/>
      <c r="JKW504" s="1"/>
      <c r="JKX504" s="1"/>
      <c r="JKY504" s="1"/>
      <c r="JKZ504" s="1"/>
      <c r="JLA504" s="1"/>
      <c r="JLB504" s="1"/>
      <c r="JLC504" s="1"/>
      <c r="JLD504" s="1"/>
      <c r="JLE504" s="1"/>
      <c r="JLF504" s="1"/>
      <c r="JLG504" s="1"/>
      <c r="JLH504" s="1"/>
      <c r="JLI504" s="1"/>
      <c r="JLJ504" s="1"/>
      <c r="JLK504" s="1"/>
      <c r="JLL504" s="1"/>
      <c r="JLM504" s="1"/>
      <c r="JLN504" s="1"/>
      <c r="JLO504" s="1"/>
      <c r="JLP504" s="1"/>
      <c r="JLQ504" s="1"/>
      <c r="JLR504" s="1"/>
      <c r="JLS504" s="1"/>
      <c r="JLT504" s="1"/>
      <c r="JLU504" s="1"/>
      <c r="JLV504" s="1"/>
      <c r="JLW504" s="1"/>
      <c r="JLX504" s="1"/>
      <c r="JLY504" s="1"/>
      <c r="JLZ504" s="1"/>
      <c r="JMA504" s="1"/>
      <c r="JMB504" s="1"/>
      <c r="JMC504" s="1"/>
      <c r="JMD504" s="1"/>
      <c r="JME504" s="1"/>
      <c r="JMF504" s="1"/>
      <c r="JMG504" s="1"/>
      <c r="JMH504" s="1"/>
      <c r="JMI504" s="1"/>
      <c r="JMJ504" s="1"/>
      <c r="JMK504" s="1"/>
      <c r="JML504" s="1"/>
      <c r="JMM504" s="1"/>
      <c r="JMN504" s="1"/>
      <c r="JMO504" s="1"/>
      <c r="JMP504" s="1"/>
      <c r="JMQ504" s="1"/>
      <c r="JMR504" s="1"/>
      <c r="JMS504" s="1"/>
      <c r="JMT504" s="1"/>
      <c r="JMU504" s="1"/>
      <c r="JMV504" s="1"/>
      <c r="JMW504" s="1"/>
      <c r="JMX504" s="1"/>
      <c r="JMY504" s="1"/>
      <c r="JMZ504" s="1"/>
      <c r="JNA504" s="1"/>
      <c r="JNB504" s="1"/>
      <c r="JNC504" s="1"/>
      <c r="JND504" s="1"/>
      <c r="JNE504" s="1"/>
      <c r="JNF504" s="1"/>
      <c r="JNG504" s="1"/>
      <c r="JNH504" s="1"/>
      <c r="JNI504" s="1"/>
      <c r="JNJ504" s="1"/>
      <c r="JNK504" s="1"/>
      <c r="JNL504" s="1"/>
      <c r="JNM504" s="1"/>
      <c r="JNN504" s="1"/>
      <c r="JNO504" s="1"/>
      <c r="JNP504" s="1"/>
      <c r="JNQ504" s="1"/>
      <c r="JNR504" s="1"/>
      <c r="JNS504" s="1"/>
      <c r="JNT504" s="1"/>
      <c r="JNU504" s="1"/>
      <c r="JNV504" s="1"/>
      <c r="JNW504" s="1"/>
      <c r="JNX504" s="1"/>
      <c r="JNY504" s="1"/>
      <c r="JNZ504" s="1"/>
      <c r="JOA504" s="1"/>
      <c r="JOB504" s="1"/>
      <c r="JOC504" s="1"/>
      <c r="JOD504" s="1"/>
      <c r="JOE504" s="1"/>
      <c r="JOF504" s="1"/>
      <c r="JOG504" s="1"/>
      <c r="JOH504" s="1"/>
      <c r="JOI504" s="1"/>
      <c r="JOJ504" s="1"/>
      <c r="JOK504" s="1"/>
      <c r="JOL504" s="1"/>
      <c r="JOM504" s="1"/>
      <c r="JON504" s="1"/>
      <c r="JOO504" s="1"/>
      <c r="JOP504" s="1"/>
      <c r="JOQ504" s="1"/>
      <c r="JOR504" s="1"/>
      <c r="JOS504" s="1"/>
      <c r="JOT504" s="1"/>
      <c r="JOU504" s="1"/>
      <c r="JOV504" s="1"/>
      <c r="JOW504" s="1"/>
      <c r="JOX504" s="1"/>
      <c r="JOY504" s="1"/>
      <c r="JOZ504" s="1"/>
      <c r="JPA504" s="1"/>
      <c r="JPB504" s="1"/>
      <c r="JPC504" s="1"/>
      <c r="JPD504" s="1"/>
      <c r="JPE504" s="1"/>
      <c r="JPF504" s="1"/>
      <c r="JPG504" s="1"/>
      <c r="JPH504" s="1"/>
      <c r="JPI504" s="1"/>
      <c r="JPJ504" s="1"/>
      <c r="JPK504" s="1"/>
      <c r="JPL504" s="1"/>
      <c r="JPM504" s="1"/>
      <c r="JPN504" s="1"/>
      <c r="JPO504" s="1"/>
      <c r="JPP504" s="1"/>
      <c r="JPQ504" s="1"/>
      <c r="JPR504" s="1"/>
      <c r="JPS504" s="1"/>
      <c r="JPT504" s="1"/>
      <c r="JPU504" s="1"/>
      <c r="JPV504" s="1"/>
      <c r="JPW504" s="1"/>
      <c r="JPX504" s="1"/>
      <c r="JPY504" s="1"/>
      <c r="JPZ504" s="1"/>
      <c r="JQA504" s="1"/>
      <c r="JQB504" s="1"/>
      <c r="JQC504" s="1"/>
      <c r="JQD504" s="1"/>
      <c r="JQE504" s="1"/>
      <c r="JQF504" s="1"/>
      <c r="JQG504" s="1"/>
      <c r="JQH504" s="1"/>
      <c r="JQI504" s="1"/>
      <c r="JQJ504" s="1"/>
      <c r="JQK504" s="1"/>
      <c r="JQL504" s="1"/>
      <c r="JQM504" s="1"/>
      <c r="JQN504" s="1"/>
      <c r="JQO504" s="1"/>
      <c r="JQP504" s="1"/>
      <c r="JQQ504" s="1"/>
      <c r="JQR504" s="1"/>
      <c r="JQS504" s="1"/>
      <c r="JQT504" s="1"/>
      <c r="JQU504" s="1"/>
      <c r="JQV504" s="1"/>
      <c r="JQW504" s="1"/>
      <c r="JQX504" s="1"/>
      <c r="JQY504" s="1"/>
      <c r="JQZ504" s="1"/>
      <c r="JRA504" s="1"/>
      <c r="JRB504" s="1"/>
      <c r="JRC504" s="1"/>
      <c r="JRD504" s="1"/>
      <c r="JRE504" s="1"/>
      <c r="JRF504" s="1"/>
      <c r="JRG504" s="1"/>
      <c r="JRH504" s="1"/>
      <c r="JRI504" s="1"/>
      <c r="JRJ504" s="1"/>
      <c r="JRK504" s="1"/>
      <c r="JRL504" s="1"/>
      <c r="JRM504" s="1"/>
      <c r="JRN504" s="1"/>
      <c r="JRO504" s="1"/>
      <c r="JRP504" s="1"/>
      <c r="JRQ504" s="1"/>
      <c r="JRR504" s="1"/>
      <c r="JRS504" s="1"/>
      <c r="JRT504" s="1"/>
      <c r="JRU504" s="1"/>
      <c r="JRV504" s="1"/>
      <c r="JRW504" s="1"/>
      <c r="JRX504" s="1"/>
      <c r="JRY504" s="1"/>
      <c r="JRZ504" s="1"/>
      <c r="JSA504" s="1"/>
      <c r="JSB504" s="1"/>
      <c r="JSC504" s="1"/>
      <c r="JSD504" s="1"/>
      <c r="JSE504" s="1"/>
      <c r="JSF504" s="1"/>
      <c r="JSG504" s="1"/>
      <c r="JSH504" s="1"/>
      <c r="JSI504" s="1"/>
      <c r="JSJ504" s="1"/>
      <c r="JSK504" s="1"/>
      <c r="JSL504" s="1"/>
      <c r="JSM504" s="1"/>
      <c r="JSN504" s="1"/>
      <c r="JSO504" s="1"/>
      <c r="JSP504" s="1"/>
      <c r="JSQ504" s="1"/>
      <c r="JSR504" s="1"/>
      <c r="JSS504" s="1"/>
      <c r="JST504" s="1"/>
      <c r="JSU504" s="1"/>
      <c r="JSV504" s="1"/>
      <c r="JSW504" s="1"/>
      <c r="JSX504" s="1"/>
      <c r="JSY504" s="1"/>
      <c r="JSZ504" s="1"/>
      <c r="JTA504" s="1"/>
      <c r="JTB504" s="1"/>
      <c r="JTC504" s="1"/>
      <c r="JTD504" s="1"/>
      <c r="JTE504" s="1"/>
      <c r="JTF504" s="1"/>
      <c r="JTG504" s="1"/>
      <c r="JTH504" s="1"/>
      <c r="JTI504" s="1"/>
      <c r="JTJ504" s="1"/>
      <c r="JTK504" s="1"/>
      <c r="JTL504" s="1"/>
      <c r="JTM504" s="1"/>
      <c r="JTN504" s="1"/>
      <c r="JTO504" s="1"/>
      <c r="JTP504" s="1"/>
      <c r="JTQ504" s="1"/>
      <c r="JTR504" s="1"/>
      <c r="JTS504" s="1"/>
      <c r="JTT504" s="1"/>
      <c r="JTU504" s="1"/>
      <c r="JTV504" s="1"/>
      <c r="JTW504" s="1"/>
      <c r="JTX504" s="1"/>
      <c r="JTY504" s="1"/>
      <c r="JTZ504" s="1"/>
      <c r="JUA504" s="1"/>
      <c r="JUB504" s="1"/>
      <c r="JUC504" s="1"/>
      <c r="JUD504" s="1"/>
      <c r="JUE504" s="1"/>
      <c r="JUF504" s="1"/>
      <c r="JUG504" s="1"/>
      <c r="JUH504" s="1"/>
      <c r="JUI504" s="1"/>
      <c r="JUJ504" s="1"/>
      <c r="JUK504" s="1"/>
      <c r="JUL504" s="1"/>
      <c r="JUM504" s="1"/>
      <c r="JUN504" s="1"/>
      <c r="JUO504" s="1"/>
      <c r="JUP504" s="1"/>
      <c r="JUQ504" s="1"/>
      <c r="JUR504" s="1"/>
      <c r="JUS504" s="1"/>
      <c r="JUT504" s="1"/>
      <c r="JUU504" s="1"/>
      <c r="JUV504" s="1"/>
      <c r="JUW504" s="1"/>
      <c r="JUX504" s="1"/>
      <c r="JUY504" s="1"/>
      <c r="JUZ504" s="1"/>
      <c r="JVA504" s="1"/>
      <c r="JVB504" s="1"/>
      <c r="JVC504" s="1"/>
      <c r="JVD504" s="1"/>
      <c r="JVE504" s="1"/>
      <c r="JVF504" s="1"/>
      <c r="JVG504" s="1"/>
      <c r="JVH504" s="1"/>
      <c r="JVI504" s="1"/>
      <c r="JVJ504" s="1"/>
      <c r="JVK504" s="1"/>
      <c r="JVL504" s="1"/>
      <c r="JVM504" s="1"/>
      <c r="JVN504" s="1"/>
      <c r="JVO504" s="1"/>
      <c r="JVP504" s="1"/>
      <c r="JVQ504" s="1"/>
      <c r="JVR504" s="1"/>
      <c r="JVS504" s="1"/>
      <c r="JVT504" s="1"/>
      <c r="JVU504" s="1"/>
      <c r="JVV504" s="1"/>
      <c r="JVW504" s="1"/>
      <c r="JVX504" s="1"/>
      <c r="JVY504" s="1"/>
      <c r="JVZ504" s="1"/>
      <c r="JWA504" s="1"/>
      <c r="JWB504" s="1"/>
      <c r="JWC504" s="1"/>
      <c r="JWD504" s="1"/>
      <c r="JWE504" s="1"/>
      <c r="JWF504" s="1"/>
      <c r="JWG504" s="1"/>
      <c r="JWH504" s="1"/>
      <c r="JWI504" s="1"/>
      <c r="JWJ504" s="1"/>
      <c r="JWK504" s="1"/>
      <c r="JWL504" s="1"/>
      <c r="JWM504" s="1"/>
      <c r="JWN504" s="1"/>
      <c r="JWO504" s="1"/>
      <c r="JWP504" s="1"/>
      <c r="JWQ504" s="1"/>
      <c r="JWR504" s="1"/>
      <c r="JWS504" s="1"/>
      <c r="JWT504" s="1"/>
      <c r="JWU504" s="1"/>
      <c r="JWV504" s="1"/>
      <c r="JWW504" s="1"/>
      <c r="JWX504" s="1"/>
      <c r="JWY504" s="1"/>
      <c r="JWZ504" s="1"/>
      <c r="JXA504" s="1"/>
      <c r="JXB504" s="1"/>
      <c r="JXC504" s="1"/>
      <c r="JXD504" s="1"/>
      <c r="JXE504" s="1"/>
      <c r="JXF504" s="1"/>
      <c r="JXG504" s="1"/>
      <c r="JXH504" s="1"/>
      <c r="JXI504" s="1"/>
      <c r="JXJ504" s="1"/>
      <c r="JXK504" s="1"/>
      <c r="JXL504" s="1"/>
      <c r="JXM504" s="1"/>
      <c r="JXN504" s="1"/>
      <c r="JXO504" s="1"/>
      <c r="JXP504" s="1"/>
      <c r="JXQ504" s="1"/>
      <c r="JXR504" s="1"/>
      <c r="JXS504" s="1"/>
      <c r="JXT504" s="1"/>
      <c r="JXU504" s="1"/>
      <c r="JXV504" s="1"/>
      <c r="JXW504" s="1"/>
      <c r="JXX504" s="1"/>
      <c r="JXY504" s="1"/>
      <c r="JXZ504" s="1"/>
      <c r="JYA504" s="1"/>
      <c r="JYB504" s="1"/>
      <c r="JYC504" s="1"/>
      <c r="JYD504" s="1"/>
      <c r="JYE504" s="1"/>
      <c r="JYF504" s="1"/>
      <c r="JYG504" s="1"/>
      <c r="JYH504" s="1"/>
      <c r="JYI504" s="1"/>
      <c r="JYJ504" s="1"/>
      <c r="JYK504" s="1"/>
      <c r="JYL504" s="1"/>
      <c r="JYM504" s="1"/>
      <c r="JYN504" s="1"/>
      <c r="JYO504" s="1"/>
      <c r="JYP504" s="1"/>
      <c r="JYQ504" s="1"/>
      <c r="JYR504" s="1"/>
      <c r="JYS504" s="1"/>
      <c r="JYT504" s="1"/>
      <c r="JYU504" s="1"/>
      <c r="JYV504" s="1"/>
      <c r="JYW504" s="1"/>
      <c r="JYX504" s="1"/>
      <c r="JYY504" s="1"/>
      <c r="JYZ504" s="1"/>
      <c r="JZA504" s="1"/>
      <c r="JZB504" s="1"/>
      <c r="JZC504" s="1"/>
      <c r="JZD504" s="1"/>
      <c r="JZE504" s="1"/>
      <c r="JZF504" s="1"/>
      <c r="JZG504" s="1"/>
      <c r="JZH504" s="1"/>
      <c r="JZI504" s="1"/>
      <c r="JZJ504" s="1"/>
      <c r="JZK504" s="1"/>
      <c r="JZL504" s="1"/>
      <c r="JZM504" s="1"/>
      <c r="JZN504" s="1"/>
      <c r="JZO504" s="1"/>
      <c r="JZP504" s="1"/>
      <c r="JZQ504" s="1"/>
      <c r="JZR504" s="1"/>
      <c r="JZS504" s="1"/>
      <c r="JZT504" s="1"/>
      <c r="JZU504" s="1"/>
      <c r="JZV504" s="1"/>
      <c r="JZW504" s="1"/>
      <c r="JZX504" s="1"/>
      <c r="JZY504" s="1"/>
      <c r="JZZ504" s="1"/>
      <c r="KAA504" s="1"/>
      <c r="KAB504" s="1"/>
      <c r="KAC504" s="1"/>
      <c r="KAD504" s="1"/>
      <c r="KAE504" s="1"/>
      <c r="KAF504" s="1"/>
      <c r="KAG504" s="1"/>
      <c r="KAH504" s="1"/>
      <c r="KAI504" s="1"/>
      <c r="KAJ504" s="1"/>
      <c r="KAK504" s="1"/>
      <c r="KAL504" s="1"/>
      <c r="KAM504" s="1"/>
      <c r="KAN504" s="1"/>
      <c r="KAO504" s="1"/>
      <c r="KAP504" s="1"/>
      <c r="KAQ504" s="1"/>
      <c r="KAR504" s="1"/>
      <c r="KAS504" s="1"/>
      <c r="KAT504" s="1"/>
      <c r="KAU504" s="1"/>
      <c r="KAV504" s="1"/>
      <c r="KAW504" s="1"/>
      <c r="KAX504" s="1"/>
      <c r="KAY504" s="1"/>
      <c r="KAZ504" s="1"/>
      <c r="KBA504" s="1"/>
      <c r="KBB504" s="1"/>
      <c r="KBC504" s="1"/>
      <c r="KBD504" s="1"/>
      <c r="KBE504" s="1"/>
      <c r="KBF504" s="1"/>
      <c r="KBG504" s="1"/>
      <c r="KBH504" s="1"/>
      <c r="KBI504" s="1"/>
      <c r="KBJ504" s="1"/>
      <c r="KBK504" s="1"/>
      <c r="KBL504" s="1"/>
      <c r="KBM504" s="1"/>
      <c r="KBN504" s="1"/>
      <c r="KBO504" s="1"/>
      <c r="KBP504" s="1"/>
      <c r="KBQ504" s="1"/>
      <c r="KBR504" s="1"/>
      <c r="KBS504" s="1"/>
      <c r="KBT504" s="1"/>
      <c r="KBU504" s="1"/>
      <c r="KBV504" s="1"/>
      <c r="KBW504" s="1"/>
      <c r="KBX504" s="1"/>
      <c r="KBY504" s="1"/>
      <c r="KBZ504" s="1"/>
      <c r="KCA504" s="1"/>
      <c r="KCB504" s="1"/>
      <c r="KCC504" s="1"/>
      <c r="KCD504" s="1"/>
      <c r="KCE504" s="1"/>
      <c r="KCF504" s="1"/>
      <c r="KCG504" s="1"/>
      <c r="KCH504" s="1"/>
      <c r="KCI504" s="1"/>
      <c r="KCJ504" s="1"/>
      <c r="KCK504" s="1"/>
      <c r="KCL504" s="1"/>
      <c r="KCM504" s="1"/>
      <c r="KCN504" s="1"/>
      <c r="KCO504" s="1"/>
      <c r="KCP504" s="1"/>
      <c r="KCQ504" s="1"/>
      <c r="KCR504" s="1"/>
      <c r="KCS504" s="1"/>
      <c r="KCT504" s="1"/>
      <c r="KCU504" s="1"/>
      <c r="KCV504" s="1"/>
      <c r="KCW504" s="1"/>
      <c r="KCX504" s="1"/>
      <c r="KCY504" s="1"/>
      <c r="KCZ504" s="1"/>
      <c r="KDA504" s="1"/>
      <c r="KDB504" s="1"/>
      <c r="KDC504" s="1"/>
      <c r="KDD504" s="1"/>
      <c r="KDE504" s="1"/>
      <c r="KDF504" s="1"/>
      <c r="KDG504" s="1"/>
      <c r="KDH504" s="1"/>
      <c r="KDI504" s="1"/>
      <c r="KDJ504" s="1"/>
      <c r="KDK504" s="1"/>
      <c r="KDL504" s="1"/>
      <c r="KDM504" s="1"/>
      <c r="KDN504" s="1"/>
      <c r="KDO504" s="1"/>
      <c r="KDP504" s="1"/>
      <c r="KDQ504" s="1"/>
      <c r="KDR504" s="1"/>
      <c r="KDS504" s="1"/>
      <c r="KDT504" s="1"/>
      <c r="KDU504" s="1"/>
      <c r="KDV504" s="1"/>
      <c r="KDW504" s="1"/>
      <c r="KDX504" s="1"/>
      <c r="KDY504" s="1"/>
      <c r="KDZ504" s="1"/>
      <c r="KEA504" s="1"/>
      <c r="KEB504" s="1"/>
      <c r="KEC504" s="1"/>
      <c r="KED504" s="1"/>
      <c r="KEE504" s="1"/>
      <c r="KEF504" s="1"/>
      <c r="KEG504" s="1"/>
      <c r="KEH504" s="1"/>
      <c r="KEI504" s="1"/>
      <c r="KEJ504" s="1"/>
      <c r="KEK504" s="1"/>
      <c r="KEL504" s="1"/>
      <c r="KEM504" s="1"/>
      <c r="KEN504" s="1"/>
      <c r="KEO504" s="1"/>
      <c r="KEP504" s="1"/>
      <c r="KEQ504" s="1"/>
      <c r="KER504" s="1"/>
      <c r="KES504" s="1"/>
      <c r="KET504" s="1"/>
      <c r="KEU504" s="1"/>
      <c r="KEV504" s="1"/>
      <c r="KEW504" s="1"/>
      <c r="KEX504" s="1"/>
      <c r="KEY504" s="1"/>
      <c r="KEZ504" s="1"/>
      <c r="KFA504" s="1"/>
      <c r="KFB504" s="1"/>
      <c r="KFC504" s="1"/>
      <c r="KFD504" s="1"/>
      <c r="KFE504" s="1"/>
      <c r="KFF504" s="1"/>
      <c r="KFG504" s="1"/>
      <c r="KFH504" s="1"/>
      <c r="KFI504" s="1"/>
      <c r="KFJ504" s="1"/>
      <c r="KFK504" s="1"/>
      <c r="KFL504" s="1"/>
      <c r="KFM504" s="1"/>
      <c r="KFN504" s="1"/>
      <c r="KFO504" s="1"/>
      <c r="KFP504" s="1"/>
      <c r="KFQ504" s="1"/>
      <c r="KFR504" s="1"/>
      <c r="KFS504" s="1"/>
      <c r="KFT504" s="1"/>
      <c r="KFU504" s="1"/>
      <c r="KFV504" s="1"/>
      <c r="KFW504" s="1"/>
      <c r="KFX504" s="1"/>
      <c r="KFY504" s="1"/>
      <c r="KFZ504" s="1"/>
      <c r="KGA504" s="1"/>
      <c r="KGB504" s="1"/>
      <c r="KGC504" s="1"/>
      <c r="KGD504" s="1"/>
      <c r="KGE504" s="1"/>
      <c r="KGF504" s="1"/>
      <c r="KGG504" s="1"/>
      <c r="KGH504" s="1"/>
      <c r="KGI504" s="1"/>
      <c r="KGJ504" s="1"/>
      <c r="KGK504" s="1"/>
      <c r="KGL504" s="1"/>
      <c r="KGM504" s="1"/>
      <c r="KGN504" s="1"/>
      <c r="KGO504" s="1"/>
      <c r="KGP504" s="1"/>
      <c r="KGQ504" s="1"/>
      <c r="KGR504" s="1"/>
      <c r="KGS504" s="1"/>
      <c r="KGT504" s="1"/>
      <c r="KGU504" s="1"/>
      <c r="KGV504" s="1"/>
      <c r="KGW504" s="1"/>
      <c r="KGX504" s="1"/>
      <c r="KGY504" s="1"/>
      <c r="KGZ504" s="1"/>
      <c r="KHA504" s="1"/>
      <c r="KHB504" s="1"/>
      <c r="KHC504" s="1"/>
      <c r="KHD504" s="1"/>
      <c r="KHE504" s="1"/>
      <c r="KHF504" s="1"/>
      <c r="KHG504" s="1"/>
      <c r="KHH504" s="1"/>
      <c r="KHI504" s="1"/>
      <c r="KHJ504" s="1"/>
      <c r="KHK504" s="1"/>
      <c r="KHL504" s="1"/>
      <c r="KHM504" s="1"/>
      <c r="KHN504" s="1"/>
      <c r="KHO504" s="1"/>
      <c r="KHP504" s="1"/>
      <c r="KHQ504" s="1"/>
      <c r="KHR504" s="1"/>
      <c r="KHS504" s="1"/>
      <c r="KHT504" s="1"/>
      <c r="KHU504" s="1"/>
      <c r="KHV504" s="1"/>
      <c r="KHW504" s="1"/>
      <c r="KHX504" s="1"/>
      <c r="KHY504" s="1"/>
      <c r="KHZ504" s="1"/>
      <c r="KIA504" s="1"/>
      <c r="KIB504" s="1"/>
      <c r="KIC504" s="1"/>
      <c r="KID504" s="1"/>
      <c r="KIE504" s="1"/>
      <c r="KIF504" s="1"/>
      <c r="KIG504" s="1"/>
      <c r="KIH504" s="1"/>
      <c r="KII504" s="1"/>
      <c r="KIJ504" s="1"/>
      <c r="KIK504" s="1"/>
      <c r="KIL504" s="1"/>
      <c r="KIM504" s="1"/>
      <c r="KIN504" s="1"/>
      <c r="KIO504" s="1"/>
      <c r="KIP504" s="1"/>
      <c r="KIQ504" s="1"/>
      <c r="KIR504" s="1"/>
      <c r="KIS504" s="1"/>
      <c r="KIT504" s="1"/>
      <c r="KIU504" s="1"/>
      <c r="KIV504" s="1"/>
      <c r="KIW504" s="1"/>
      <c r="KIX504" s="1"/>
      <c r="KIY504" s="1"/>
      <c r="KIZ504" s="1"/>
      <c r="KJA504" s="1"/>
      <c r="KJB504" s="1"/>
      <c r="KJC504" s="1"/>
      <c r="KJD504" s="1"/>
      <c r="KJE504" s="1"/>
      <c r="KJF504" s="1"/>
      <c r="KJG504" s="1"/>
      <c r="KJH504" s="1"/>
      <c r="KJI504" s="1"/>
      <c r="KJJ504" s="1"/>
      <c r="KJK504" s="1"/>
      <c r="KJL504" s="1"/>
      <c r="KJM504" s="1"/>
      <c r="KJN504" s="1"/>
      <c r="KJO504" s="1"/>
      <c r="KJP504" s="1"/>
      <c r="KJQ504" s="1"/>
      <c r="KJR504" s="1"/>
      <c r="KJS504" s="1"/>
      <c r="KJT504" s="1"/>
      <c r="KJU504" s="1"/>
      <c r="KJV504" s="1"/>
      <c r="KJW504" s="1"/>
      <c r="KJX504" s="1"/>
      <c r="KJY504" s="1"/>
      <c r="KJZ504" s="1"/>
      <c r="KKA504" s="1"/>
      <c r="KKB504" s="1"/>
      <c r="KKC504" s="1"/>
      <c r="KKD504" s="1"/>
      <c r="KKE504" s="1"/>
      <c r="KKF504" s="1"/>
      <c r="KKG504" s="1"/>
      <c r="KKH504" s="1"/>
      <c r="KKI504" s="1"/>
      <c r="KKJ504" s="1"/>
      <c r="KKK504" s="1"/>
      <c r="KKL504" s="1"/>
      <c r="KKM504" s="1"/>
      <c r="KKN504" s="1"/>
      <c r="KKO504" s="1"/>
      <c r="KKP504" s="1"/>
      <c r="KKQ504" s="1"/>
      <c r="KKR504" s="1"/>
      <c r="KKS504" s="1"/>
      <c r="KKT504" s="1"/>
      <c r="KKU504" s="1"/>
      <c r="KKV504" s="1"/>
      <c r="KKW504" s="1"/>
      <c r="KKX504" s="1"/>
      <c r="KKY504" s="1"/>
      <c r="KKZ504" s="1"/>
      <c r="KLA504" s="1"/>
      <c r="KLB504" s="1"/>
      <c r="KLC504" s="1"/>
      <c r="KLD504" s="1"/>
      <c r="KLE504" s="1"/>
      <c r="KLF504" s="1"/>
      <c r="KLG504" s="1"/>
      <c r="KLH504" s="1"/>
      <c r="KLI504" s="1"/>
      <c r="KLJ504" s="1"/>
      <c r="KLK504" s="1"/>
      <c r="KLL504" s="1"/>
      <c r="KLM504" s="1"/>
      <c r="KLN504" s="1"/>
      <c r="KLO504" s="1"/>
      <c r="KLP504" s="1"/>
      <c r="KLQ504" s="1"/>
      <c r="KLR504" s="1"/>
      <c r="KLS504" s="1"/>
      <c r="KLT504" s="1"/>
      <c r="KLU504" s="1"/>
      <c r="KLV504" s="1"/>
      <c r="KLW504" s="1"/>
      <c r="KLX504" s="1"/>
      <c r="KLY504" s="1"/>
      <c r="KLZ504" s="1"/>
      <c r="KMA504" s="1"/>
      <c r="KMB504" s="1"/>
      <c r="KMC504" s="1"/>
      <c r="KMD504" s="1"/>
      <c r="KME504" s="1"/>
      <c r="KMF504" s="1"/>
      <c r="KMG504" s="1"/>
      <c r="KMH504" s="1"/>
      <c r="KMI504" s="1"/>
      <c r="KMJ504" s="1"/>
      <c r="KMK504" s="1"/>
      <c r="KML504" s="1"/>
      <c r="KMM504" s="1"/>
      <c r="KMN504" s="1"/>
      <c r="KMO504" s="1"/>
      <c r="KMP504" s="1"/>
      <c r="KMQ504" s="1"/>
      <c r="KMR504" s="1"/>
      <c r="KMS504" s="1"/>
      <c r="KMT504" s="1"/>
      <c r="KMU504" s="1"/>
      <c r="KMV504" s="1"/>
      <c r="KMW504" s="1"/>
      <c r="KMX504" s="1"/>
      <c r="KMY504" s="1"/>
      <c r="KMZ504" s="1"/>
      <c r="KNA504" s="1"/>
      <c r="KNB504" s="1"/>
      <c r="KNC504" s="1"/>
      <c r="KND504" s="1"/>
      <c r="KNE504" s="1"/>
      <c r="KNF504" s="1"/>
      <c r="KNG504" s="1"/>
      <c r="KNH504" s="1"/>
      <c r="KNI504" s="1"/>
      <c r="KNJ504" s="1"/>
      <c r="KNK504" s="1"/>
      <c r="KNL504" s="1"/>
      <c r="KNM504" s="1"/>
      <c r="KNN504" s="1"/>
      <c r="KNO504" s="1"/>
      <c r="KNP504" s="1"/>
      <c r="KNQ504" s="1"/>
      <c r="KNR504" s="1"/>
      <c r="KNS504" s="1"/>
      <c r="KNT504" s="1"/>
      <c r="KNU504" s="1"/>
      <c r="KNV504" s="1"/>
      <c r="KNW504" s="1"/>
      <c r="KNX504" s="1"/>
      <c r="KNY504" s="1"/>
      <c r="KNZ504" s="1"/>
      <c r="KOA504" s="1"/>
      <c r="KOB504" s="1"/>
      <c r="KOC504" s="1"/>
      <c r="KOD504" s="1"/>
      <c r="KOE504" s="1"/>
      <c r="KOF504" s="1"/>
      <c r="KOG504" s="1"/>
      <c r="KOH504" s="1"/>
      <c r="KOI504" s="1"/>
      <c r="KOJ504" s="1"/>
      <c r="KOK504" s="1"/>
      <c r="KOL504" s="1"/>
      <c r="KOM504" s="1"/>
      <c r="KON504" s="1"/>
      <c r="KOO504" s="1"/>
      <c r="KOP504" s="1"/>
      <c r="KOQ504" s="1"/>
      <c r="KOR504" s="1"/>
      <c r="KOS504" s="1"/>
      <c r="KOT504" s="1"/>
      <c r="KOU504" s="1"/>
      <c r="KOV504" s="1"/>
      <c r="KOW504" s="1"/>
      <c r="KOX504" s="1"/>
      <c r="KOY504" s="1"/>
      <c r="KOZ504" s="1"/>
      <c r="KPA504" s="1"/>
      <c r="KPB504" s="1"/>
      <c r="KPC504" s="1"/>
      <c r="KPD504" s="1"/>
      <c r="KPE504" s="1"/>
      <c r="KPF504" s="1"/>
      <c r="KPG504" s="1"/>
      <c r="KPH504" s="1"/>
      <c r="KPI504" s="1"/>
      <c r="KPJ504" s="1"/>
      <c r="KPK504" s="1"/>
      <c r="KPL504" s="1"/>
      <c r="KPM504" s="1"/>
      <c r="KPN504" s="1"/>
      <c r="KPO504" s="1"/>
      <c r="KPP504" s="1"/>
      <c r="KPQ504" s="1"/>
      <c r="KPR504" s="1"/>
      <c r="KPS504" s="1"/>
      <c r="KPT504" s="1"/>
      <c r="KPU504" s="1"/>
      <c r="KPV504" s="1"/>
      <c r="KPW504" s="1"/>
      <c r="KPX504" s="1"/>
      <c r="KPY504" s="1"/>
      <c r="KPZ504" s="1"/>
      <c r="KQA504" s="1"/>
      <c r="KQB504" s="1"/>
      <c r="KQC504" s="1"/>
      <c r="KQD504" s="1"/>
      <c r="KQE504" s="1"/>
      <c r="KQF504" s="1"/>
      <c r="KQG504" s="1"/>
      <c r="KQH504" s="1"/>
      <c r="KQI504" s="1"/>
      <c r="KQJ504" s="1"/>
      <c r="KQK504" s="1"/>
      <c r="KQL504" s="1"/>
      <c r="KQM504" s="1"/>
      <c r="KQN504" s="1"/>
      <c r="KQO504" s="1"/>
      <c r="KQP504" s="1"/>
      <c r="KQQ504" s="1"/>
      <c r="KQR504" s="1"/>
      <c r="KQS504" s="1"/>
      <c r="KQT504" s="1"/>
      <c r="KQU504" s="1"/>
      <c r="KQV504" s="1"/>
      <c r="KQW504" s="1"/>
      <c r="KQX504" s="1"/>
      <c r="KQY504" s="1"/>
      <c r="KQZ504" s="1"/>
      <c r="KRA504" s="1"/>
      <c r="KRB504" s="1"/>
      <c r="KRC504" s="1"/>
      <c r="KRD504" s="1"/>
      <c r="KRE504" s="1"/>
      <c r="KRF504" s="1"/>
      <c r="KRG504" s="1"/>
      <c r="KRH504" s="1"/>
      <c r="KRI504" s="1"/>
      <c r="KRJ504" s="1"/>
      <c r="KRK504" s="1"/>
      <c r="KRL504" s="1"/>
      <c r="KRM504" s="1"/>
      <c r="KRN504" s="1"/>
      <c r="KRO504" s="1"/>
      <c r="KRP504" s="1"/>
      <c r="KRQ504" s="1"/>
      <c r="KRR504" s="1"/>
      <c r="KRS504" s="1"/>
      <c r="KRT504" s="1"/>
      <c r="KRU504" s="1"/>
      <c r="KRV504" s="1"/>
      <c r="KRW504" s="1"/>
      <c r="KRX504" s="1"/>
      <c r="KRY504" s="1"/>
      <c r="KRZ504" s="1"/>
      <c r="KSA504" s="1"/>
      <c r="KSB504" s="1"/>
      <c r="KSC504" s="1"/>
      <c r="KSD504" s="1"/>
      <c r="KSE504" s="1"/>
      <c r="KSF504" s="1"/>
      <c r="KSG504" s="1"/>
      <c r="KSH504" s="1"/>
      <c r="KSI504" s="1"/>
      <c r="KSJ504" s="1"/>
      <c r="KSK504" s="1"/>
      <c r="KSL504" s="1"/>
      <c r="KSM504" s="1"/>
      <c r="KSN504" s="1"/>
      <c r="KSO504" s="1"/>
      <c r="KSP504" s="1"/>
      <c r="KSQ504" s="1"/>
      <c r="KSR504" s="1"/>
      <c r="KSS504" s="1"/>
      <c r="KST504" s="1"/>
      <c r="KSU504" s="1"/>
      <c r="KSV504" s="1"/>
      <c r="KSW504" s="1"/>
      <c r="KSX504" s="1"/>
      <c r="KSY504" s="1"/>
      <c r="KSZ504" s="1"/>
      <c r="KTA504" s="1"/>
      <c r="KTB504" s="1"/>
      <c r="KTC504" s="1"/>
      <c r="KTD504" s="1"/>
      <c r="KTE504" s="1"/>
      <c r="KTF504" s="1"/>
      <c r="KTG504" s="1"/>
      <c r="KTH504" s="1"/>
      <c r="KTI504" s="1"/>
      <c r="KTJ504" s="1"/>
      <c r="KTK504" s="1"/>
      <c r="KTL504" s="1"/>
      <c r="KTM504" s="1"/>
      <c r="KTN504" s="1"/>
      <c r="KTO504" s="1"/>
      <c r="KTP504" s="1"/>
      <c r="KTQ504" s="1"/>
      <c r="KTR504" s="1"/>
      <c r="KTS504" s="1"/>
      <c r="KTT504" s="1"/>
      <c r="KTU504" s="1"/>
      <c r="KTV504" s="1"/>
      <c r="KTW504" s="1"/>
      <c r="KTX504" s="1"/>
      <c r="KTY504" s="1"/>
      <c r="KTZ504" s="1"/>
      <c r="KUA504" s="1"/>
      <c r="KUB504" s="1"/>
      <c r="KUC504" s="1"/>
      <c r="KUD504" s="1"/>
      <c r="KUE504" s="1"/>
      <c r="KUF504" s="1"/>
      <c r="KUG504" s="1"/>
      <c r="KUH504" s="1"/>
      <c r="KUI504" s="1"/>
      <c r="KUJ504" s="1"/>
      <c r="KUK504" s="1"/>
      <c r="KUL504" s="1"/>
      <c r="KUM504" s="1"/>
      <c r="KUN504" s="1"/>
      <c r="KUO504" s="1"/>
      <c r="KUP504" s="1"/>
      <c r="KUQ504" s="1"/>
      <c r="KUR504" s="1"/>
      <c r="KUS504" s="1"/>
      <c r="KUT504" s="1"/>
      <c r="KUU504" s="1"/>
      <c r="KUV504" s="1"/>
      <c r="KUW504" s="1"/>
      <c r="KUX504" s="1"/>
      <c r="KUY504" s="1"/>
      <c r="KUZ504" s="1"/>
      <c r="KVA504" s="1"/>
      <c r="KVB504" s="1"/>
      <c r="KVC504" s="1"/>
      <c r="KVD504" s="1"/>
      <c r="KVE504" s="1"/>
      <c r="KVF504" s="1"/>
      <c r="KVG504" s="1"/>
      <c r="KVH504" s="1"/>
      <c r="KVI504" s="1"/>
      <c r="KVJ504" s="1"/>
      <c r="KVK504" s="1"/>
      <c r="KVL504" s="1"/>
      <c r="KVM504" s="1"/>
      <c r="KVN504" s="1"/>
      <c r="KVO504" s="1"/>
      <c r="KVP504" s="1"/>
      <c r="KVQ504" s="1"/>
      <c r="KVR504" s="1"/>
      <c r="KVS504" s="1"/>
      <c r="KVT504" s="1"/>
      <c r="KVU504" s="1"/>
      <c r="KVV504" s="1"/>
      <c r="KVW504" s="1"/>
      <c r="KVX504" s="1"/>
      <c r="KVY504" s="1"/>
      <c r="KVZ504" s="1"/>
      <c r="KWA504" s="1"/>
      <c r="KWB504" s="1"/>
      <c r="KWC504" s="1"/>
      <c r="KWD504" s="1"/>
      <c r="KWE504" s="1"/>
      <c r="KWF504" s="1"/>
      <c r="KWG504" s="1"/>
      <c r="KWH504" s="1"/>
      <c r="KWI504" s="1"/>
      <c r="KWJ504" s="1"/>
      <c r="KWK504" s="1"/>
      <c r="KWL504" s="1"/>
      <c r="KWM504" s="1"/>
      <c r="KWN504" s="1"/>
      <c r="KWO504" s="1"/>
      <c r="KWP504" s="1"/>
      <c r="KWQ504" s="1"/>
      <c r="KWR504" s="1"/>
      <c r="KWS504" s="1"/>
      <c r="KWT504" s="1"/>
      <c r="KWU504" s="1"/>
      <c r="KWV504" s="1"/>
      <c r="KWW504" s="1"/>
      <c r="KWX504" s="1"/>
      <c r="KWY504" s="1"/>
      <c r="KWZ504" s="1"/>
      <c r="KXA504" s="1"/>
      <c r="KXB504" s="1"/>
      <c r="KXC504" s="1"/>
      <c r="KXD504" s="1"/>
      <c r="KXE504" s="1"/>
      <c r="KXF504" s="1"/>
      <c r="KXG504" s="1"/>
      <c r="KXH504" s="1"/>
      <c r="KXI504" s="1"/>
      <c r="KXJ504" s="1"/>
      <c r="KXK504" s="1"/>
      <c r="KXL504" s="1"/>
      <c r="KXM504" s="1"/>
      <c r="KXN504" s="1"/>
      <c r="KXO504" s="1"/>
      <c r="KXP504" s="1"/>
      <c r="KXQ504" s="1"/>
      <c r="KXR504" s="1"/>
      <c r="KXS504" s="1"/>
      <c r="KXT504" s="1"/>
      <c r="KXU504" s="1"/>
      <c r="KXV504" s="1"/>
      <c r="KXW504" s="1"/>
      <c r="KXX504" s="1"/>
      <c r="KXY504" s="1"/>
      <c r="KXZ504" s="1"/>
      <c r="KYA504" s="1"/>
      <c r="KYB504" s="1"/>
      <c r="KYC504" s="1"/>
      <c r="KYD504" s="1"/>
      <c r="KYE504" s="1"/>
      <c r="KYF504" s="1"/>
      <c r="KYG504" s="1"/>
      <c r="KYH504" s="1"/>
      <c r="KYI504" s="1"/>
      <c r="KYJ504" s="1"/>
      <c r="KYK504" s="1"/>
      <c r="KYL504" s="1"/>
      <c r="KYM504" s="1"/>
      <c r="KYN504" s="1"/>
      <c r="KYO504" s="1"/>
      <c r="KYP504" s="1"/>
      <c r="KYQ504" s="1"/>
      <c r="KYR504" s="1"/>
      <c r="KYS504" s="1"/>
      <c r="KYT504" s="1"/>
      <c r="KYU504" s="1"/>
      <c r="KYV504" s="1"/>
      <c r="KYW504" s="1"/>
      <c r="KYX504" s="1"/>
      <c r="KYY504" s="1"/>
      <c r="KYZ504" s="1"/>
      <c r="KZA504" s="1"/>
      <c r="KZB504" s="1"/>
      <c r="KZC504" s="1"/>
      <c r="KZD504" s="1"/>
      <c r="KZE504" s="1"/>
      <c r="KZF504" s="1"/>
      <c r="KZG504" s="1"/>
      <c r="KZH504" s="1"/>
      <c r="KZI504" s="1"/>
      <c r="KZJ504" s="1"/>
      <c r="KZK504" s="1"/>
      <c r="KZL504" s="1"/>
      <c r="KZM504" s="1"/>
      <c r="KZN504" s="1"/>
      <c r="KZO504" s="1"/>
      <c r="KZP504" s="1"/>
      <c r="KZQ504" s="1"/>
      <c r="KZR504" s="1"/>
      <c r="KZS504" s="1"/>
      <c r="KZT504" s="1"/>
      <c r="KZU504" s="1"/>
      <c r="KZV504" s="1"/>
      <c r="KZW504" s="1"/>
      <c r="KZX504" s="1"/>
      <c r="KZY504" s="1"/>
      <c r="KZZ504" s="1"/>
      <c r="LAA504" s="1"/>
      <c r="LAB504" s="1"/>
      <c r="LAC504" s="1"/>
      <c r="LAD504" s="1"/>
      <c r="LAE504" s="1"/>
      <c r="LAF504" s="1"/>
      <c r="LAG504" s="1"/>
      <c r="LAH504" s="1"/>
      <c r="LAI504" s="1"/>
      <c r="LAJ504" s="1"/>
      <c r="LAK504" s="1"/>
      <c r="LAL504" s="1"/>
      <c r="LAM504" s="1"/>
      <c r="LAN504" s="1"/>
      <c r="LAO504" s="1"/>
      <c r="LAP504" s="1"/>
      <c r="LAQ504" s="1"/>
      <c r="LAR504" s="1"/>
      <c r="LAS504" s="1"/>
      <c r="LAT504" s="1"/>
      <c r="LAU504" s="1"/>
      <c r="LAV504" s="1"/>
      <c r="LAW504" s="1"/>
      <c r="LAX504" s="1"/>
      <c r="LAY504" s="1"/>
      <c r="LAZ504" s="1"/>
      <c r="LBA504" s="1"/>
      <c r="LBB504" s="1"/>
      <c r="LBC504" s="1"/>
      <c r="LBD504" s="1"/>
      <c r="LBE504" s="1"/>
      <c r="LBF504" s="1"/>
      <c r="LBG504" s="1"/>
      <c r="LBH504" s="1"/>
      <c r="LBI504" s="1"/>
      <c r="LBJ504" s="1"/>
      <c r="LBK504" s="1"/>
      <c r="LBL504" s="1"/>
      <c r="LBM504" s="1"/>
      <c r="LBN504" s="1"/>
      <c r="LBO504" s="1"/>
      <c r="LBP504" s="1"/>
      <c r="LBQ504" s="1"/>
      <c r="LBR504" s="1"/>
      <c r="LBS504" s="1"/>
      <c r="LBT504" s="1"/>
      <c r="LBU504" s="1"/>
      <c r="LBV504" s="1"/>
      <c r="LBW504" s="1"/>
      <c r="LBX504" s="1"/>
      <c r="LBY504" s="1"/>
      <c r="LBZ504" s="1"/>
      <c r="LCA504" s="1"/>
      <c r="LCB504" s="1"/>
      <c r="LCC504" s="1"/>
      <c r="LCD504" s="1"/>
      <c r="LCE504" s="1"/>
      <c r="LCF504" s="1"/>
      <c r="LCG504" s="1"/>
      <c r="LCH504" s="1"/>
      <c r="LCI504" s="1"/>
      <c r="LCJ504" s="1"/>
      <c r="LCK504" s="1"/>
      <c r="LCL504" s="1"/>
      <c r="LCM504" s="1"/>
      <c r="LCN504" s="1"/>
      <c r="LCO504" s="1"/>
      <c r="LCP504" s="1"/>
      <c r="LCQ504" s="1"/>
      <c r="LCR504" s="1"/>
      <c r="LCS504" s="1"/>
      <c r="LCT504" s="1"/>
      <c r="LCU504" s="1"/>
      <c r="LCV504" s="1"/>
      <c r="LCW504" s="1"/>
      <c r="LCX504" s="1"/>
      <c r="LCY504" s="1"/>
      <c r="LCZ504" s="1"/>
      <c r="LDA504" s="1"/>
      <c r="LDB504" s="1"/>
      <c r="LDC504" s="1"/>
      <c r="LDD504" s="1"/>
      <c r="LDE504" s="1"/>
      <c r="LDF504" s="1"/>
      <c r="LDG504" s="1"/>
      <c r="LDH504" s="1"/>
      <c r="LDI504" s="1"/>
      <c r="LDJ504" s="1"/>
      <c r="LDK504" s="1"/>
      <c r="LDL504" s="1"/>
      <c r="LDM504" s="1"/>
      <c r="LDN504" s="1"/>
      <c r="LDO504" s="1"/>
      <c r="LDP504" s="1"/>
      <c r="LDQ504" s="1"/>
      <c r="LDR504" s="1"/>
      <c r="LDS504" s="1"/>
      <c r="LDT504" s="1"/>
      <c r="LDU504" s="1"/>
      <c r="LDV504" s="1"/>
      <c r="LDW504" s="1"/>
      <c r="LDX504" s="1"/>
      <c r="LDY504" s="1"/>
      <c r="LDZ504" s="1"/>
      <c r="LEA504" s="1"/>
      <c r="LEB504" s="1"/>
      <c r="LEC504" s="1"/>
      <c r="LED504" s="1"/>
      <c r="LEE504" s="1"/>
      <c r="LEF504" s="1"/>
      <c r="LEG504" s="1"/>
      <c r="LEH504" s="1"/>
      <c r="LEI504" s="1"/>
      <c r="LEJ504" s="1"/>
      <c r="LEK504" s="1"/>
      <c r="LEL504" s="1"/>
      <c r="LEM504" s="1"/>
      <c r="LEN504" s="1"/>
      <c r="LEO504" s="1"/>
      <c r="LEP504" s="1"/>
      <c r="LEQ504" s="1"/>
      <c r="LER504" s="1"/>
      <c r="LES504" s="1"/>
      <c r="LET504" s="1"/>
      <c r="LEU504" s="1"/>
      <c r="LEV504" s="1"/>
      <c r="LEW504" s="1"/>
      <c r="LEX504" s="1"/>
      <c r="LEY504" s="1"/>
      <c r="LEZ504" s="1"/>
      <c r="LFA504" s="1"/>
      <c r="LFB504" s="1"/>
      <c r="LFC504" s="1"/>
      <c r="LFD504" s="1"/>
      <c r="LFE504" s="1"/>
      <c r="LFF504" s="1"/>
      <c r="LFG504" s="1"/>
      <c r="LFH504" s="1"/>
      <c r="LFI504" s="1"/>
      <c r="LFJ504" s="1"/>
      <c r="LFK504" s="1"/>
      <c r="LFL504" s="1"/>
      <c r="LFM504" s="1"/>
      <c r="LFN504" s="1"/>
      <c r="LFO504" s="1"/>
      <c r="LFP504" s="1"/>
      <c r="LFQ504" s="1"/>
      <c r="LFR504" s="1"/>
      <c r="LFS504" s="1"/>
      <c r="LFT504" s="1"/>
      <c r="LFU504" s="1"/>
      <c r="LFV504" s="1"/>
      <c r="LFW504" s="1"/>
      <c r="LFX504" s="1"/>
      <c r="LFY504" s="1"/>
      <c r="LFZ504" s="1"/>
      <c r="LGA504" s="1"/>
      <c r="LGB504" s="1"/>
      <c r="LGC504" s="1"/>
      <c r="LGD504" s="1"/>
      <c r="LGE504" s="1"/>
      <c r="LGF504" s="1"/>
      <c r="LGG504" s="1"/>
      <c r="LGH504" s="1"/>
      <c r="LGI504" s="1"/>
      <c r="LGJ504" s="1"/>
      <c r="LGK504" s="1"/>
      <c r="LGL504" s="1"/>
      <c r="LGM504" s="1"/>
      <c r="LGN504" s="1"/>
      <c r="LGO504" s="1"/>
      <c r="LGP504" s="1"/>
      <c r="LGQ504" s="1"/>
      <c r="LGR504" s="1"/>
      <c r="LGS504" s="1"/>
      <c r="LGT504" s="1"/>
      <c r="LGU504" s="1"/>
      <c r="LGV504" s="1"/>
      <c r="LGW504" s="1"/>
      <c r="LGX504" s="1"/>
      <c r="LGY504" s="1"/>
      <c r="LGZ504" s="1"/>
      <c r="LHA504" s="1"/>
      <c r="LHB504" s="1"/>
      <c r="LHC504" s="1"/>
      <c r="LHD504" s="1"/>
      <c r="LHE504" s="1"/>
      <c r="LHF504" s="1"/>
      <c r="LHG504" s="1"/>
      <c r="LHH504" s="1"/>
      <c r="LHI504" s="1"/>
      <c r="LHJ504" s="1"/>
      <c r="LHK504" s="1"/>
      <c r="LHL504" s="1"/>
      <c r="LHM504" s="1"/>
      <c r="LHN504" s="1"/>
      <c r="LHO504" s="1"/>
      <c r="LHP504" s="1"/>
      <c r="LHQ504" s="1"/>
      <c r="LHR504" s="1"/>
      <c r="LHS504" s="1"/>
      <c r="LHT504" s="1"/>
      <c r="LHU504" s="1"/>
      <c r="LHV504" s="1"/>
      <c r="LHW504" s="1"/>
      <c r="LHX504" s="1"/>
      <c r="LHY504" s="1"/>
      <c r="LHZ504" s="1"/>
      <c r="LIA504" s="1"/>
      <c r="LIB504" s="1"/>
      <c r="LIC504" s="1"/>
      <c r="LID504" s="1"/>
      <c r="LIE504" s="1"/>
      <c r="LIF504" s="1"/>
      <c r="LIG504" s="1"/>
      <c r="LIH504" s="1"/>
      <c r="LII504" s="1"/>
      <c r="LIJ504" s="1"/>
      <c r="LIK504" s="1"/>
      <c r="LIL504" s="1"/>
      <c r="LIM504" s="1"/>
      <c r="LIN504" s="1"/>
      <c r="LIO504" s="1"/>
      <c r="LIP504" s="1"/>
      <c r="LIQ504" s="1"/>
      <c r="LIR504" s="1"/>
      <c r="LIS504" s="1"/>
      <c r="LIT504" s="1"/>
      <c r="LIU504" s="1"/>
      <c r="LIV504" s="1"/>
      <c r="LIW504" s="1"/>
      <c r="LIX504" s="1"/>
      <c r="LIY504" s="1"/>
      <c r="LIZ504" s="1"/>
      <c r="LJA504" s="1"/>
      <c r="LJB504" s="1"/>
      <c r="LJC504" s="1"/>
      <c r="LJD504" s="1"/>
      <c r="LJE504" s="1"/>
      <c r="LJF504" s="1"/>
      <c r="LJG504" s="1"/>
      <c r="LJH504" s="1"/>
      <c r="LJI504" s="1"/>
      <c r="LJJ504" s="1"/>
      <c r="LJK504" s="1"/>
      <c r="LJL504" s="1"/>
      <c r="LJM504" s="1"/>
      <c r="LJN504" s="1"/>
      <c r="LJO504" s="1"/>
      <c r="LJP504" s="1"/>
      <c r="LJQ504" s="1"/>
      <c r="LJR504" s="1"/>
      <c r="LJS504" s="1"/>
      <c r="LJT504" s="1"/>
      <c r="LJU504" s="1"/>
      <c r="LJV504" s="1"/>
      <c r="LJW504" s="1"/>
      <c r="LJX504" s="1"/>
      <c r="LJY504" s="1"/>
      <c r="LJZ504" s="1"/>
      <c r="LKA504" s="1"/>
      <c r="LKB504" s="1"/>
      <c r="LKC504" s="1"/>
      <c r="LKD504" s="1"/>
      <c r="LKE504" s="1"/>
      <c r="LKF504" s="1"/>
      <c r="LKG504" s="1"/>
      <c r="LKH504" s="1"/>
      <c r="LKI504" s="1"/>
      <c r="LKJ504" s="1"/>
      <c r="LKK504" s="1"/>
      <c r="LKL504" s="1"/>
      <c r="LKM504" s="1"/>
      <c r="LKN504" s="1"/>
      <c r="LKO504" s="1"/>
      <c r="LKP504" s="1"/>
      <c r="LKQ504" s="1"/>
      <c r="LKR504" s="1"/>
      <c r="LKS504" s="1"/>
      <c r="LKT504" s="1"/>
      <c r="LKU504" s="1"/>
      <c r="LKV504" s="1"/>
      <c r="LKW504" s="1"/>
      <c r="LKX504" s="1"/>
      <c r="LKY504" s="1"/>
      <c r="LKZ504" s="1"/>
      <c r="LLA504" s="1"/>
      <c r="LLB504" s="1"/>
      <c r="LLC504" s="1"/>
      <c r="LLD504" s="1"/>
      <c r="LLE504" s="1"/>
      <c r="LLF504" s="1"/>
      <c r="LLG504" s="1"/>
      <c r="LLH504" s="1"/>
      <c r="LLI504" s="1"/>
      <c r="LLJ504" s="1"/>
      <c r="LLK504" s="1"/>
      <c r="LLL504" s="1"/>
      <c r="LLM504" s="1"/>
      <c r="LLN504" s="1"/>
      <c r="LLO504" s="1"/>
      <c r="LLP504" s="1"/>
      <c r="LLQ504" s="1"/>
      <c r="LLR504" s="1"/>
      <c r="LLS504" s="1"/>
      <c r="LLT504" s="1"/>
      <c r="LLU504" s="1"/>
      <c r="LLV504" s="1"/>
      <c r="LLW504" s="1"/>
      <c r="LLX504" s="1"/>
      <c r="LLY504" s="1"/>
      <c r="LLZ504" s="1"/>
      <c r="LMA504" s="1"/>
      <c r="LMB504" s="1"/>
      <c r="LMC504" s="1"/>
      <c r="LMD504" s="1"/>
      <c r="LME504" s="1"/>
      <c r="LMF504" s="1"/>
      <c r="LMG504" s="1"/>
      <c r="LMH504" s="1"/>
      <c r="LMI504" s="1"/>
      <c r="LMJ504" s="1"/>
      <c r="LMK504" s="1"/>
      <c r="LML504" s="1"/>
      <c r="LMM504" s="1"/>
      <c r="LMN504" s="1"/>
      <c r="LMO504" s="1"/>
      <c r="LMP504" s="1"/>
      <c r="LMQ504" s="1"/>
      <c r="LMR504" s="1"/>
      <c r="LMS504" s="1"/>
      <c r="LMT504" s="1"/>
      <c r="LMU504" s="1"/>
      <c r="LMV504" s="1"/>
      <c r="LMW504" s="1"/>
      <c r="LMX504" s="1"/>
      <c r="LMY504" s="1"/>
      <c r="LMZ504" s="1"/>
      <c r="LNA504" s="1"/>
      <c r="LNB504" s="1"/>
      <c r="LNC504" s="1"/>
      <c r="LND504" s="1"/>
      <c r="LNE504" s="1"/>
      <c r="LNF504" s="1"/>
      <c r="LNG504" s="1"/>
      <c r="LNH504" s="1"/>
      <c r="LNI504" s="1"/>
      <c r="LNJ504" s="1"/>
      <c r="LNK504" s="1"/>
      <c r="LNL504" s="1"/>
      <c r="LNM504" s="1"/>
      <c r="LNN504" s="1"/>
      <c r="LNO504" s="1"/>
      <c r="LNP504" s="1"/>
      <c r="LNQ504" s="1"/>
      <c r="LNR504" s="1"/>
      <c r="LNS504" s="1"/>
      <c r="LNT504" s="1"/>
      <c r="LNU504" s="1"/>
      <c r="LNV504" s="1"/>
      <c r="LNW504" s="1"/>
      <c r="LNX504" s="1"/>
      <c r="LNY504" s="1"/>
      <c r="LNZ504" s="1"/>
      <c r="LOA504" s="1"/>
      <c r="LOB504" s="1"/>
      <c r="LOC504" s="1"/>
      <c r="LOD504" s="1"/>
      <c r="LOE504" s="1"/>
      <c r="LOF504" s="1"/>
      <c r="LOG504" s="1"/>
      <c r="LOH504" s="1"/>
      <c r="LOI504" s="1"/>
      <c r="LOJ504" s="1"/>
      <c r="LOK504" s="1"/>
      <c r="LOL504" s="1"/>
      <c r="LOM504" s="1"/>
      <c r="LON504" s="1"/>
      <c r="LOO504" s="1"/>
      <c r="LOP504" s="1"/>
      <c r="LOQ504" s="1"/>
      <c r="LOR504" s="1"/>
      <c r="LOS504" s="1"/>
      <c r="LOT504" s="1"/>
      <c r="LOU504" s="1"/>
      <c r="LOV504" s="1"/>
      <c r="LOW504" s="1"/>
      <c r="LOX504" s="1"/>
      <c r="LOY504" s="1"/>
      <c r="LOZ504" s="1"/>
      <c r="LPA504" s="1"/>
      <c r="LPB504" s="1"/>
      <c r="LPC504" s="1"/>
      <c r="LPD504" s="1"/>
      <c r="LPE504" s="1"/>
      <c r="LPF504" s="1"/>
      <c r="LPG504" s="1"/>
      <c r="LPH504" s="1"/>
      <c r="LPI504" s="1"/>
      <c r="LPJ504" s="1"/>
      <c r="LPK504" s="1"/>
      <c r="LPL504" s="1"/>
      <c r="LPM504" s="1"/>
      <c r="LPN504" s="1"/>
      <c r="LPO504" s="1"/>
      <c r="LPP504" s="1"/>
      <c r="LPQ504" s="1"/>
      <c r="LPR504" s="1"/>
      <c r="LPS504" s="1"/>
      <c r="LPT504" s="1"/>
      <c r="LPU504" s="1"/>
      <c r="LPV504" s="1"/>
      <c r="LPW504" s="1"/>
      <c r="LPX504" s="1"/>
      <c r="LPY504" s="1"/>
      <c r="LPZ504" s="1"/>
      <c r="LQA504" s="1"/>
      <c r="LQB504" s="1"/>
      <c r="LQC504" s="1"/>
      <c r="LQD504" s="1"/>
      <c r="LQE504" s="1"/>
      <c r="LQF504" s="1"/>
      <c r="LQG504" s="1"/>
      <c r="LQH504" s="1"/>
      <c r="LQI504" s="1"/>
      <c r="LQJ504" s="1"/>
      <c r="LQK504" s="1"/>
      <c r="LQL504" s="1"/>
      <c r="LQM504" s="1"/>
      <c r="LQN504" s="1"/>
      <c r="LQO504" s="1"/>
      <c r="LQP504" s="1"/>
      <c r="LQQ504" s="1"/>
      <c r="LQR504" s="1"/>
      <c r="LQS504" s="1"/>
      <c r="LQT504" s="1"/>
      <c r="LQU504" s="1"/>
      <c r="LQV504" s="1"/>
      <c r="LQW504" s="1"/>
      <c r="LQX504" s="1"/>
      <c r="LQY504" s="1"/>
      <c r="LQZ504" s="1"/>
      <c r="LRA504" s="1"/>
      <c r="LRB504" s="1"/>
      <c r="LRC504" s="1"/>
      <c r="LRD504" s="1"/>
      <c r="LRE504" s="1"/>
      <c r="LRF504" s="1"/>
      <c r="LRG504" s="1"/>
      <c r="LRH504" s="1"/>
      <c r="LRI504" s="1"/>
      <c r="LRJ504" s="1"/>
      <c r="LRK504" s="1"/>
      <c r="LRL504" s="1"/>
      <c r="LRM504" s="1"/>
      <c r="LRN504" s="1"/>
      <c r="LRO504" s="1"/>
      <c r="LRP504" s="1"/>
      <c r="LRQ504" s="1"/>
      <c r="LRR504" s="1"/>
      <c r="LRS504" s="1"/>
      <c r="LRT504" s="1"/>
      <c r="LRU504" s="1"/>
      <c r="LRV504" s="1"/>
      <c r="LRW504" s="1"/>
      <c r="LRX504" s="1"/>
      <c r="LRY504" s="1"/>
      <c r="LRZ504" s="1"/>
      <c r="LSA504" s="1"/>
      <c r="LSB504" s="1"/>
      <c r="LSC504" s="1"/>
      <c r="LSD504" s="1"/>
      <c r="LSE504" s="1"/>
      <c r="LSF504" s="1"/>
      <c r="LSG504" s="1"/>
      <c r="LSH504" s="1"/>
      <c r="LSI504" s="1"/>
      <c r="LSJ504" s="1"/>
      <c r="LSK504" s="1"/>
      <c r="LSL504" s="1"/>
      <c r="LSM504" s="1"/>
      <c r="LSN504" s="1"/>
      <c r="LSO504" s="1"/>
      <c r="LSP504" s="1"/>
      <c r="LSQ504" s="1"/>
      <c r="LSR504" s="1"/>
      <c r="LSS504" s="1"/>
      <c r="LST504" s="1"/>
      <c r="LSU504" s="1"/>
      <c r="LSV504" s="1"/>
      <c r="LSW504" s="1"/>
      <c r="LSX504" s="1"/>
      <c r="LSY504" s="1"/>
      <c r="LSZ504" s="1"/>
      <c r="LTA504" s="1"/>
      <c r="LTB504" s="1"/>
      <c r="LTC504" s="1"/>
      <c r="LTD504" s="1"/>
      <c r="LTE504" s="1"/>
      <c r="LTF504" s="1"/>
      <c r="LTG504" s="1"/>
      <c r="LTH504" s="1"/>
      <c r="LTI504" s="1"/>
      <c r="LTJ504" s="1"/>
      <c r="LTK504" s="1"/>
      <c r="LTL504" s="1"/>
      <c r="LTM504" s="1"/>
      <c r="LTN504" s="1"/>
      <c r="LTO504" s="1"/>
      <c r="LTP504" s="1"/>
      <c r="LTQ504" s="1"/>
      <c r="LTR504" s="1"/>
      <c r="LTS504" s="1"/>
      <c r="LTT504" s="1"/>
      <c r="LTU504" s="1"/>
      <c r="LTV504" s="1"/>
      <c r="LTW504" s="1"/>
      <c r="LTX504" s="1"/>
      <c r="LTY504" s="1"/>
      <c r="LTZ504" s="1"/>
      <c r="LUA504" s="1"/>
      <c r="LUB504" s="1"/>
      <c r="LUC504" s="1"/>
      <c r="LUD504" s="1"/>
      <c r="LUE504" s="1"/>
      <c r="LUF504" s="1"/>
      <c r="LUG504" s="1"/>
      <c r="LUH504" s="1"/>
      <c r="LUI504" s="1"/>
      <c r="LUJ504" s="1"/>
      <c r="LUK504" s="1"/>
      <c r="LUL504" s="1"/>
      <c r="LUM504" s="1"/>
      <c r="LUN504" s="1"/>
      <c r="LUO504" s="1"/>
      <c r="LUP504" s="1"/>
      <c r="LUQ504" s="1"/>
      <c r="LUR504" s="1"/>
      <c r="LUS504" s="1"/>
      <c r="LUT504" s="1"/>
      <c r="LUU504" s="1"/>
      <c r="LUV504" s="1"/>
      <c r="LUW504" s="1"/>
      <c r="LUX504" s="1"/>
      <c r="LUY504" s="1"/>
      <c r="LUZ504" s="1"/>
      <c r="LVA504" s="1"/>
      <c r="LVB504" s="1"/>
      <c r="LVC504" s="1"/>
      <c r="LVD504" s="1"/>
      <c r="LVE504" s="1"/>
      <c r="LVF504" s="1"/>
      <c r="LVG504" s="1"/>
      <c r="LVH504" s="1"/>
      <c r="LVI504" s="1"/>
      <c r="LVJ504" s="1"/>
      <c r="LVK504" s="1"/>
      <c r="LVL504" s="1"/>
      <c r="LVM504" s="1"/>
      <c r="LVN504" s="1"/>
      <c r="LVO504" s="1"/>
      <c r="LVP504" s="1"/>
      <c r="LVQ504" s="1"/>
      <c r="LVR504" s="1"/>
      <c r="LVS504" s="1"/>
      <c r="LVT504" s="1"/>
      <c r="LVU504" s="1"/>
      <c r="LVV504" s="1"/>
      <c r="LVW504" s="1"/>
      <c r="LVX504" s="1"/>
      <c r="LVY504" s="1"/>
      <c r="LVZ504" s="1"/>
      <c r="LWA504" s="1"/>
      <c r="LWB504" s="1"/>
      <c r="LWC504" s="1"/>
      <c r="LWD504" s="1"/>
      <c r="LWE504" s="1"/>
      <c r="LWF504" s="1"/>
      <c r="LWG504" s="1"/>
      <c r="LWH504" s="1"/>
      <c r="LWI504" s="1"/>
      <c r="LWJ504" s="1"/>
      <c r="LWK504" s="1"/>
      <c r="LWL504" s="1"/>
      <c r="LWM504" s="1"/>
      <c r="LWN504" s="1"/>
      <c r="LWO504" s="1"/>
      <c r="LWP504" s="1"/>
      <c r="LWQ504" s="1"/>
      <c r="LWR504" s="1"/>
      <c r="LWS504" s="1"/>
      <c r="LWT504" s="1"/>
      <c r="LWU504" s="1"/>
      <c r="LWV504" s="1"/>
      <c r="LWW504" s="1"/>
      <c r="LWX504" s="1"/>
      <c r="LWY504" s="1"/>
      <c r="LWZ504" s="1"/>
      <c r="LXA504" s="1"/>
      <c r="LXB504" s="1"/>
      <c r="LXC504" s="1"/>
      <c r="LXD504" s="1"/>
      <c r="LXE504" s="1"/>
      <c r="LXF504" s="1"/>
      <c r="LXG504" s="1"/>
      <c r="LXH504" s="1"/>
      <c r="LXI504" s="1"/>
      <c r="LXJ504" s="1"/>
      <c r="LXK504" s="1"/>
      <c r="LXL504" s="1"/>
      <c r="LXM504" s="1"/>
      <c r="LXN504" s="1"/>
      <c r="LXO504" s="1"/>
      <c r="LXP504" s="1"/>
      <c r="LXQ504" s="1"/>
      <c r="LXR504" s="1"/>
      <c r="LXS504" s="1"/>
      <c r="LXT504" s="1"/>
      <c r="LXU504" s="1"/>
      <c r="LXV504" s="1"/>
      <c r="LXW504" s="1"/>
      <c r="LXX504" s="1"/>
      <c r="LXY504" s="1"/>
      <c r="LXZ504" s="1"/>
      <c r="LYA504" s="1"/>
      <c r="LYB504" s="1"/>
      <c r="LYC504" s="1"/>
      <c r="LYD504" s="1"/>
      <c r="LYE504" s="1"/>
      <c r="LYF504" s="1"/>
      <c r="LYG504" s="1"/>
      <c r="LYH504" s="1"/>
      <c r="LYI504" s="1"/>
      <c r="LYJ504" s="1"/>
      <c r="LYK504" s="1"/>
      <c r="LYL504" s="1"/>
      <c r="LYM504" s="1"/>
      <c r="LYN504" s="1"/>
      <c r="LYO504" s="1"/>
      <c r="LYP504" s="1"/>
      <c r="LYQ504" s="1"/>
      <c r="LYR504" s="1"/>
      <c r="LYS504" s="1"/>
      <c r="LYT504" s="1"/>
      <c r="LYU504" s="1"/>
      <c r="LYV504" s="1"/>
      <c r="LYW504" s="1"/>
      <c r="LYX504" s="1"/>
      <c r="LYY504" s="1"/>
      <c r="LYZ504" s="1"/>
      <c r="LZA504" s="1"/>
      <c r="LZB504" s="1"/>
      <c r="LZC504" s="1"/>
      <c r="LZD504" s="1"/>
      <c r="LZE504" s="1"/>
      <c r="LZF504" s="1"/>
      <c r="LZG504" s="1"/>
      <c r="LZH504" s="1"/>
      <c r="LZI504" s="1"/>
      <c r="LZJ504" s="1"/>
      <c r="LZK504" s="1"/>
      <c r="LZL504" s="1"/>
      <c r="LZM504" s="1"/>
      <c r="LZN504" s="1"/>
      <c r="LZO504" s="1"/>
      <c r="LZP504" s="1"/>
      <c r="LZQ504" s="1"/>
      <c r="LZR504" s="1"/>
      <c r="LZS504" s="1"/>
      <c r="LZT504" s="1"/>
      <c r="LZU504" s="1"/>
      <c r="LZV504" s="1"/>
      <c r="LZW504" s="1"/>
      <c r="LZX504" s="1"/>
      <c r="LZY504" s="1"/>
      <c r="LZZ504" s="1"/>
      <c r="MAA504" s="1"/>
      <c r="MAB504" s="1"/>
      <c r="MAC504" s="1"/>
      <c r="MAD504" s="1"/>
      <c r="MAE504" s="1"/>
      <c r="MAF504" s="1"/>
      <c r="MAG504" s="1"/>
      <c r="MAH504" s="1"/>
      <c r="MAI504" s="1"/>
      <c r="MAJ504" s="1"/>
      <c r="MAK504" s="1"/>
      <c r="MAL504" s="1"/>
      <c r="MAM504" s="1"/>
      <c r="MAN504" s="1"/>
      <c r="MAO504" s="1"/>
      <c r="MAP504" s="1"/>
      <c r="MAQ504" s="1"/>
      <c r="MAR504" s="1"/>
      <c r="MAS504" s="1"/>
      <c r="MAT504" s="1"/>
      <c r="MAU504" s="1"/>
      <c r="MAV504" s="1"/>
      <c r="MAW504" s="1"/>
      <c r="MAX504" s="1"/>
      <c r="MAY504" s="1"/>
      <c r="MAZ504" s="1"/>
      <c r="MBA504" s="1"/>
      <c r="MBB504" s="1"/>
      <c r="MBC504" s="1"/>
      <c r="MBD504" s="1"/>
      <c r="MBE504" s="1"/>
      <c r="MBF504" s="1"/>
      <c r="MBG504" s="1"/>
      <c r="MBH504" s="1"/>
      <c r="MBI504" s="1"/>
      <c r="MBJ504" s="1"/>
      <c r="MBK504" s="1"/>
      <c r="MBL504" s="1"/>
      <c r="MBM504" s="1"/>
      <c r="MBN504" s="1"/>
      <c r="MBO504" s="1"/>
      <c r="MBP504" s="1"/>
      <c r="MBQ504" s="1"/>
      <c r="MBR504" s="1"/>
      <c r="MBS504" s="1"/>
      <c r="MBT504" s="1"/>
      <c r="MBU504" s="1"/>
      <c r="MBV504" s="1"/>
      <c r="MBW504" s="1"/>
      <c r="MBX504" s="1"/>
      <c r="MBY504" s="1"/>
      <c r="MBZ504" s="1"/>
      <c r="MCA504" s="1"/>
      <c r="MCB504" s="1"/>
      <c r="MCC504" s="1"/>
      <c r="MCD504" s="1"/>
      <c r="MCE504" s="1"/>
      <c r="MCF504" s="1"/>
      <c r="MCG504" s="1"/>
      <c r="MCH504" s="1"/>
      <c r="MCI504" s="1"/>
      <c r="MCJ504" s="1"/>
      <c r="MCK504" s="1"/>
      <c r="MCL504" s="1"/>
      <c r="MCM504" s="1"/>
      <c r="MCN504" s="1"/>
      <c r="MCO504" s="1"/>
      <c r="MCP504" s="1"/>
      <c r="MCQ504" s="1"/>
      <c r="MCR504" s="1"/>
      <c r="MCS504" s="1"/>
      <c r="MCT504" s="1"/>
      <c r="MCU504" s="1"/>
      <c r="MCV504" s="1"/>
      <c r="MCW504" s="1"/>
      <c r="MCX504" s="1"/>
      <c r="MCY504" s="1"/>
      <c r="MCZ504" s="1"/>
      <c r="MDA504" s="1"/>
      <c r="MDB504" s="1"/>
      <c r="MDC504" s="1"/>
      <c r="MDD504" s="1"/>
      <c r="MDE504" s="1"/>
      <c r="MDF504" s="1"/>
      <c r="MDG504" s="1"/>
      <c r="MDH504" s="1"/>
      <c r="MDI504" s="1"/>
      <c r="MDJ504" s="1"/>
      <c r="MDK504" s="1"/>
      <c r="MDL504" s="1"/>
      <c r="MDM504" s="1"/>
      <c r="MDN504" s="1"/>
      <c r="MDO504" s="1"/>
      <c r="MDP504" s="1"/>
      <c r="MDQ504" s="1"/>
      <c r="MDR504" s="1"/>
      <c r="MDS504" s="1"/>
      <c r="MDT504" s="1"/>
      <c r="MDU504" s="1"/>
      <c r="MDV504" s="1"/>
      <c r="MDW504" s="1"/>
      <c r="MDX504" s="1"/>
      <c r="MDY504" s="1"/>
      <c r="MDZ504" s="1"/>
      <c r="MEA504" s="1"/>
      <c r="MEB504" s="1"/>
      <c r="MEC504" s="1"/>
      <c r="MED504" s="1"/>
      <c r="MEE504" s="1"/>
      <c r="MEF504" s="1"/>
      <c r="MEG504" s="1"/>
      <c r="MEH504" s="1"/>
      <c r="MEI504" s="1"/>
      <c r="MEJ504" s="1"/>
      <c r="MEK504" s="1"/>
      <c r="MEL504" s="1"/>
      <c r="MEM504" s="1"/>
      <c r="MEN504" s="1"/>
      <c r="MEO504" s="1"/>
      <c r="MEP504" s="1"/>
      <c r="MEQ504" s="1"/>
      <c r="MER504" s="1"/>
      <c r="MES504" s="1"/>
      <c r="MET504" s="1"/>
      <c r="MEU504" s="1"/>
      <c r="MEV504" s="1"/>
      <c r="MEW504" s="1"/>
      <c r="MEX504" s="1"/>
      <c r="MEY504" s="1"/>
      <c r="MEZ504" s="1"/>
      <c r="MFA504" s="1"/>
      <c r="MFB504" s="1"/>
      <c r="MFC504" s="1"/>
      <c r="MFD504" s="1"/>
      <c r="MFE504" s="1"/>
      <c r="MFF504" s="1"/>
      <c r="MFG504" s="1"/>
      <c r="MFH504" s="1"/>
      <c r="MFI504" s="1"/>
      <c r="MFJ504" s="1"/>
      <c r="MFK504" s="1"/>
      <c r="MFL504" s="1"/>
      <c r="MFM504" s="1"/>
      <c r="MFN504" s="1"/>
      <c r="MFO504" s="1"/>
      <c r="MFP504" s="1"/>
      <c r="MFQ504" s="1"/>
      <c r="MFR504" s="1"/>
      <c r="MFS504" s="1"/>
      <c r="MFT504" s="1"/>
      <c r="MFU504" s="1"/>
      <c r="MFV504" s="1"/>
      <c r="MFW504" s="1"/>
      <c r="MFX504" s="1"/>
      <c r="MFY504" s="1"/>
      <c r="MFZ504" s="1"/>
      <c r="MGA504" s="1"/>
      <c r="MGB504" s="1"/>
      <c r="MGC504" s="1"/>
      <c r="MGD504" s="1"/>
      <c r="MGE504" s="1"/>
      <c r="MGF504" s="1"/>
      <c r="MGG504" s="1"/>
      <c r="MGH504" s="1"/>
      <c r="MGI504" s="1"/>
      <c r="MGJ504" s="1"/>
      <c r="MGK504" s="1"/>
      <c r="MGL504" s="1"/>
      <c r="MGM504" s="1"/>
      <c r="MGN504" s="1"/>
      <c r="MGO504" s="1"/>
      <c r="MGP504" s="1"/>
      <c r="MGQ504" s="1"/>
      <c r="MGR504" s="1"/>
      <c r="MGS504" s="1"/>
      <c r="MGT504" s="1"/>
      <c r="MGU504" s="1"/>
      <c r="MGV504" s="1"/>
      <c r="MGW504" s="1"/>
      <c r="MGX504" s="1"/>
      <c r="MGY504" s="1"/>
      <c r="MGZ504" s="1"/>
      <c r="MHA504" s="1"/>
      <c r="MHB504" s="1"/>
      <c r="MHC504" s="1"/>
      <c r="MHD504" s="1"/>
      <c r="MHE504" s="1"/>
      <c r="MHF504" s="1"/>
      <c r="MHG504" s="1"/>
      <c r="MHH504" s="1"/>
      <c r="MHI504" s="1"/>
      <c r="MHJ504" s="1"/>
      <c r="MHK504" s="1"/>
      <c r="MHL504" s="1"/>
      <c r="MHM504" s="1"/>
      <c r="MHN504" s="1"/>
      <c r="MHO504" s="1"/>
      <c r="MHP504" s="1"/>
      <c r="MHQ504" s="1"/>
      <c r="MHR504" s="1"/>
      <c r="MHS504" s="1"/>
      <c r="MHT504" s="1"/>
      <c r="MHU504" s="1"/>
      <c r="MHV504" s="1"/>
      <c r="MHW504" s="1"/>
      <c r="MHX504" s="1"/>
      <c r="MHY504" s="1"/>
      <c r="MHZ504" s="1"/>
      <c r="MIA504" s="1"/>
      <c r="MIB504" s="1"/>
      <c r="MIC504" s="1"/>
      <c r="MID504" s="1"/>
      <c r="MIE504" s="1"/>
      <c r="MIF504" s="1"/>
      <c r="MIG504" s="1"/>
      <c r="MIH504" s="1"/>
      <c r="MII504" s="1"/>
      <c r="MIJ504" s="1"/>
      <c r="MIK504" s="1"/>
      <c r="MIL504" s="1"/>
      <c r="MIM504" s="1"/>
      <c r="MIN504" s="1"/>
      <c r="MIO504" s="1"/>
      <c r="MIP504" s="1"/>
      <c r="MIQ504" s="1"/>
      <c r="MIR504" s="1"/>
      <c r="MIS504" s="1"/>
      <c r="MIT504" s="1"/>
      <c r="MIU504" s="1"/>
      <c r="MIV504" s="1"/>
      <c r="MIW504" s="1"/>
      <c r="MIX504" s="1"/>
      <c r="MIY504" s="1"/>
      <c r="MIZ504" s="1"/>
      <c r="MJA504" s="1"/>
      <c r="MJB504" s="1"/>
      <c r="MJC504" s="1"/>
      <c r="MJD504" s="1"/>
      <c r="MJE504" s="1"/>
      <c r="MJF504" s="1"/>
      <c r="MJG504" s="1"/>
      <c r="MJH504" s="1"/>
      <c r="MJI504" s="1"/>
      <c r="MJJ504" s="1"/>
      <c r="MJK504" s="1"/>
      <c r="MJL504" s="1"/>
      <c r="MJM504" s="1"/>
      <c r="MJN504" s="1"/>
      <c r="MJO504" s="1"/>
      <c r="MJP504" s="1"/>
      <c r="MJQ504" s="1"/>
      <c r="MJR504" s="1"/>
      <c r="MJS504" s="1"/>
      <c r="MJT504" s="1"/>
      <c r="MJU504" s="1"/>
      <c r="MJV504" s="1"/>
      <c r="MJW504" s="1"/>
      <c r="MJX504" s="1"/>
      <c r="MJY504" s="1"/>
      <c r="MJZ504" s="1"/>
      <c r="MKA504" s="1"/>
      <c r="MKB504" s="1"/>
      <c r="MKC504" s="1"/>
      <c r="MKD504" s="1"/>
      <c r="MKE504" s="1"/>
      <c r="MKF504" s="1"/>
      <c r="MKG504" s="1"/>
      <c r="MKH504" s="1"/>
      <c r="MKI504" s="1"/>
      <c r="MKJ504" s="1"/>
      <c r="MKK504" s="1"/>
      <c r="MKL504" s="1"/>
      <c r="MKM504" s="1"/>
      <c r="MKN504" s="1"/>
      <c r="MKO504" s="1"/>
      <c r="MKP504" s="1"/>
      <c r="MKQ504" s="1"/>
      <c r="MKR504" s="1"/>
      <c r="MKS504" s="1"/>
      <c r="MKT504" s="1"/>
      <c r="MKU504" s="1"/>
      <c r="MKV504" s="1"/>
      <c r="MKW504" s="1"/>
      <c r="MKX504" s="1"/>
      <c r="MKY504" s="1"/>
      <c r="MKZ504" s="1"/>
      <c r="MLA504" s="1"/>
      <c r="MLB504" s="1"/>
      <c r="MLC504" s="1"/>
      <c r="MLD504" s="1"/>
      <c r="MLE504" s="1"/>
      <c r="MLF504" s="1"/>
      <c r="MLG504" s="1"/>
      <c r="MLH504" s="1"/>
      <c r="MLI504" s="1"/>
      <c r="MLJ504" s="1"/>
      <c r="MLK504" s="1"/>
      <c r="MLL504" s="1"/>
      <c r="MLM504" s="1"/>
      <c r="MLN504" s="1"/>
      <c r="MLO504" s="1"/>
      <c r="MLP504" s="1"/>
      <c r="MLQ504" s="1"/>
      <c r="MLR504" s="1"/>
      <c r="MLS504" s="1"/>
      <c r="MLT504" s="1"/>
      <c r="MLU504" s="1"/>
      <c r="MLV504" s="1"/>
      <c r="MLW504" s="1"/>
      <c r="MLX504" s="1"/>
      <c r="MLY504" s="1"/>
      <c r="MLZ504" s="1"/>
      <c r="MMA504" s="1"/>
      <c r="MMB504" s="1"/>
      <c r="MMC504" s="1"/>
      <c r="MMD504" s="1"/>
      <c r="MME504" s="1"/>
      <c r="MMF504" s="1"/>
      <c r="MMG504" s="1"/>
      <c r="MMH504" s="1"/>
      <c r="MMI504" s="1"/>
      <c r="MMJ504" s="1"/>
      <c r="MMK504" s="1"/>
      <c r="MML504" s="1"/>
      <c r="MMM504" s="1"/>
      <c r="MMN504" s="1"/>
      <c r="MMO504" s="1"/>
      <c r="MMP504" s="1"/>
      <c r="MMQ504" s="1"/>
      <c r="MMR504" s="1"/>
      <c r="MMS504" s="1"/>
      <c r="MMT504" s="1"/>
      <c r="MMU504" s="1"/>
      <c r="MMV504" s="1"/>
      <c r="MMW504" s="1"/>
      <c r="MMX504" s="1"/>
      <c r="MMY504" s="1"/>
      <c r="MMZ504" s="1"/>
      <c r="MNA504" s="1"/>
      <c r="MNB504" s="1"/>
      <c r="MNC504" s="1"/>
      <c r="MND504" s="1"/>
      <c r="MNE504" s="1"/>
      <c r="MNF504" s="1"/>
      <c r="MNG504" s="1"/>
      <c r="MNH504" s="1"/>
      <c r="MNI504" s="1"/>
      <c r="MNJ504" s="1"/>
      <c r="MNK504" s="1"/>
      <c r="MNL504" s="1"/>
      <c r="MNM504" s="1"/>
      <c r="MNN504" s="1"/>
      <c r="MNO504" s="1"/>
      <c r="MNP504" s="1"/>
      <c r="MNQ504" s="1"/>
      <c r="MNR504" s="1"/>
      <c r="MNS504" s="1"/>
      <c r="MNT504" s="1"/>
      <c r="MNU504" s="1"/>
      <c r="MNV504" s="1"/>
      <c r="MNW504" s="1"/>
      <c r="MNX504" s="1"/>
      <c r="MNY504" s="1"/>
      <c r="MNZ504" s="1"/>
      <c r="MOA504" s="1"/>
      <c r="MOB504" s="1"/>
      <c r="MOC504" s="1"/>
      <c r="MOD504" s="1"/>
      <c r="MOE504" s="1"/>
      <c r="MOF504" s="1"/>
      <c r="MOG504" s="1"/>
      <c r="MOH504" s="1"/>
      <c r="MOI504" s="1"/>
      <c r="MOJ504" s="1"/>
      <c r="MOK504" s="1"/>
      <c r="MOL504" s="1"/>
      <c r="MOM504" s="1"/>
      <c r="MON504" s="1"/>
      <c r="MOO504" s="1"/>
      <c r="MOP504" s="1"/>
      <c r="MOQ504" s="1"/>
      <c r="MOR504" s="1"/>
      <c r="MOS504" s="1"/>
      <c r="MOT504" s="1"/>
      <c r="MOU504" s="1"/>
      <c r="MOV504" s="1"/>
      <c r="MOW504" s="1"/>
      <c r="MOX504" s="1"/>
      <c r="MOY504" s="1"/>
      <c r="MOZ504" s="1"/>
      <c r="MPA504" s="1"/>
      <c r="MPB504" s="1"/>
      <c r="MPC504" s="1"/>
      <c r="MPD504" s="1"/>
      <c r="MPE504" s="1"/>
      <c r="MPF504" s="1"/>
      <c r="MPG504" s="1"/>
      <c r="MPH504" s="1"/>
      <c r="MPI504" s="1"/>
      <c r="MPJ504" s="1"/>
      <c r="MPK504" s="1"/>
      <c r="MPL504" s="1"/>
      <c r="MPM504" s="1"/>
      <c r="MPN504" s="1"/>
      <c r="MPO504" s="1"/>
      <c r="MPP504" s="1"/>
      <c r="MPQ504" s="1"/>
      <c r="MPR504" s="1"/>
      <c r="MPS504" s="1"/>
      <c r="MPT504" s="1"/>
      <c r="MPU504" s="1"/>
      <c r="MPV504" s="1"/>
      <c r="MPW504" s="1"/>
      <c r="MPX504" s="1"/>
      <c r="MPY504" s="1"/>
      <c r="MPZ504" s="1"/>
      <c r="MQA504" s="1"/>
      <c r="MQB504" s="1"/>
      <c r="MQC504" s="1"/>
      <c r="MQD504" s="1"/>
      <c r="MQE504" s="1"/>
      <c r="MQF504" s="1"/>
      <c r="MQG504" s="1"/>
      <c r="MQH504" s="1"/>
      <c r="MQI504" s="1"/>
      <c r="MQJ504" s="1"/>
      <c r="MQK504" s="1"/>
      <c r="MQL504" s="1"/>
      <c r="MQM504" s="1"/>
      <c r="MQN504" s="1"/>
      <c r="MQO504" s="1"/>
      <c r="MQP504" s="1"/>
      <c r="MQQ504" s="1"/>
      <c r="MQR504" s="1"/>
      <c r="MQS504" s="1"/>
      <c r="MQT504" s="1"/>
      <c r="MQU504" s="1"/>
      <c r="MQV504" s="1"/>
      <c r="MQW504" s="1"/>
      <c r="MQX504" s="1"/>
      <c r="MQY504" s="1"/>
      <c r="MQZ504" s="1"/>
      <c r="MRA504" s="1"/>
      <c r="MRB504" s="1"/>
      <c r="MRC504" s="1"/>
      <c r="MRD504" s="1"/>
      <c r="MRE504" s="1"/>
      <c r="MRF504" s="1"/>
      <c r="MRG504" s="1"/>
      <c r="MRH504" s="1"/>
      <c r="MRI504" s="1"/>
      <c r="MRJ504" s="1"/>
      <c r="MRK504" s="1"/>
      <c r="MRL504" s="1"/>
      <c r="MRM504" s="1"/>
      <c r="MRN504" s="1"/>
      <c r="MRO504" s="1"/>
      <c r="MRP504" s="1"/>
      <c r="MRQ504" s="1"/>
      <c r="MRR504" s="1"/>
      <c r="MRS504" s="1"/>
      <c r="MRT504" s="1"/>
      <c r="MRU504" s="1"/>
      <c r="MRV504" s="1"/>
      <c r="MRW504" s="1"/>
      <c r="MRX504" s="1"/>
      <c r="MRY504" s="1"/>
      <c r="MRZ504" s="1"/>
      <c r="MSA504" s="1"/>
      <c r="MSB504" s="1"/>
      <c r="MSC504" s="1"/>
      <c r="MSD504" s="1"/>
      <c r="MSE504" s="1"/>
      <c r="MSF504" s="1"/>
      <c r="MSG504" s="1"/>
      <c r="MSH504" s="1"/>
      <c r="MSI504" s="1"/>
      <c r="MSJ504" s="1"/>
      <c r="MSK504" s="1"/>
      <c r="MSL504" s="1"/>
      <c r="MSM504" s="1"/>
      <c r="MSN504" s="1"/>
      <c r="MSO504" s="1"/>
      <c r="MSP504" s="1"/>
      <c r="MSQ504" s="1"/>
      <c r="MSR504" s="1"/>
      <c r="MSS504" s="1"/>
      <c r="MST504" s="1"/>
      <c r="MSU504" s="1"/>
      <c r="MSV504" s="1"/>
      <c r="MSW504" s="1"/>
      <c r="MSX504" s="1"/>
      <c r="MSY504" s="1"/>
      <c r="MSZ504" s="1"/>
      <c r="MTA504" s="1"/>
      <c r="MTB504" s="1"/>
      <c r="MTC504" s="1"/>
      <c r="MTD504" s="1"/>
      <c r="MTE504" s="1"/>
      <c r="MTF504" s="1"/>
      <c r="MTG504" s="1"/>
      <c r="MTH504" s="1"/>
      <c r="MTI504" s="1"/>
      <c r="MTJ504" s="1"/>
      <c r="MTK504" s="1"/>
      <c r="MTL504" s="1"/>
      <c r="MTM504" s="1"/>
      <c r="MTN504" s="1"/>
      <c r="MTO504" s="1"/>
      <c r="MTP504" s="1"/>
      <c r="MTQ504" s="1"/>
      <c r="MTR504" s="1"/>
      <c r="MTS504" s="1"/>
      <c r="MTT504" s="1"/>
      <c r="MTU504" s="1"/>
      <c r="MTV504" s="1"/>
      <c r="MTW504" s="1"/>
      <c r="MTX504" s="1"/>
      <c r="MTY504" s="1"/>
      <c r="MTZ504" s="1"/>
      <c r="MUA504" s="1"/>
      <c r="MUB504" s="1"/>
      <c r="MUC504" s="1"/>
      <c r="MUD504" s="1"/>
      <c r="MUE504" s="1"/>
      <c r="MUF504" s="1"/>
      <c r="MUG504" s="1"/>
      <c r="MUH504" s="1"/>
      <c r="MUI504" s="1"/>
      <c r="MUJ504" s="1"/>
      <c r="MUK504" s="1"/>
      <c r="MUL504" s="1"/>
      <c r="MUM504" s="1"/>
      <c r="MUN504" s="1"/>
      <c r="MUO504" s="1"/>
      <c r="MUP504" s="1"/>
      <c r="MUQ504" s="1"/>
      <c r="MUR504" s="1"/>
      <c r="MUS504" s="1"/>
      <c r="MUT504" s="1"/>
      <c r="MUU504" s="1"/>
      <c r="MUV504" s="1"/>
      <c r="MUW504" s="1"/>
      <c r="MUX504" s="1"/>
      <c r="MUY504" s="1"/>
      <c r="MUZ504" s="1"/>
      <c r="MVA504" s="1"/>
      <c r="MVB504" s="1"/>
      <c r="MVC504" s="1"/>
      <c r="MVD504" s="1"/>
      <c r="MVE504" s="1"/>
      <c r="MVF504" s="1"/>
      <c r="MVG504" s="1"/>
      <c r="MVH504" s="1"/>
      <c r="MVI504" s="1"/>
      <c r="MVJ504" s="1"/>
      <c r="MVK504" s="1"/>
      <c r="MVL504" s="1"/>
      <c r="MVM504" s="1"/>
      <c r="MVN504" s="1"/>
      <c r="MVO504" s="1"/>
      <c r="MVP504" s="1"/>
      <c r="MVQ504" s="1"/>
      <c r="MVR504" s="1"/>
      <c r="MVS504" s="1"/>
      <c r="MVT504" s="1"/>
      <c r="MVU504" s="1"/>
      <c r="MVV504" s="1"/>
      <c r="MVW504" s="1"/>
      <c r="MVX504" s="1"/>
      <c r="MVY504" s="1"/>
      <c r="MVZ504" s="1"/>
      <c r="MWA504" s="1"/>
      <c r="MWB504" s="1"/>
      <c r="MWC504" s="1"/>
      <c r="MWD504" s="1"/>
      <c r="MWE504" s="1"/>
      <c r="MWF504" s="1"/>
      <c r="MWG504" s="1"/>
      <c r="MWH504" s="1"/>
      <c r="MWI504" s="1"/>
      <c r="MWJ504" s="1"/>
      <c r="MWK504" s="1"/>
      <c r="MWL504" s="1"/>
      <c r="MWM504" s="1"/>
      <c r="MWN504" s="1"/>
      <c r="MWO504" s="1"/>
      <c r="MWP504" s="1"/>
      <c r="MWQ504" s="1"/>
      <c r="MWR504" s="1"/>
      <c r="MWS504" s="1"/>
      <c r="MWT504" s="1"/>
      <c r="MWU504" s="1"/>
      <c r="MWV504" s="1"/>
      <c r="MWW504" s="1"/>
      <c r="MWX504" s="1"/>
      <c r="MWY504" s="1"/>
      <c r="MWZ504" s="1"/>
      <c r="MXA504" s="1"/>
      <c r="MXB504" s="1"/>
      <c r="MXC504" s="1"/>
      <c r="MXD504" s="1"/>
      <c r="MXE504" s="1"/>
      <c r="MXF504" s="1"/>
      <c r="MXG504" s="1"/>
      <c r="MXH504" s="1"/>
      <c r="MXI504" s="1"/>
      <c r="MXJ504" s="1"/>
      <c r="MXK504" s="1"/>
      <c r="MXL504" s="1"/>
      <c r="MXM504" s="1"/>
      <c r="MXN504" s="1"/>
      <c r="MXO504" s="1"/>
      <c r="MXP504" s="1"/>
      <c r="MXQ504" s="1"/>
      <c r="MXR504" s="1"/>
      <c r="MXS504" s="1"/>
      <c r="MXT504" s="1"/>
      <c r="MXU504" s="1"/>
      <c r="MXV504" s="1"/>
      <c r="MXW504" s="1"/>
      <c r="MXX504" s="1"/>
      <c r="MXY504" s="1"/>
      <c r="MXZ504" s="1"/>
      <c r="MYA504" s="1"/>
      <c r="MYB504" s="1"/>
      <c r="MYC504" s="1"/>
      <c r="MYD504" s="1"/>
      <c r="MYE504" s="1"/>
      <c r="MYF504" s="1"/>
      <c r="MYG504" s="1"/>
      <c r="MYH504" s="1"/>
      <c r="MYI504" s="1"/>
      <c r="MYJ504" s="1"/>
      <c r="MYK504" s="1"/>
      <c r="MYL504" s="1"/>
      <c r="MYM504" s="1"/>
      <c r="MYN504" s="1"/>
      <c r="MYO504" s="1"/>
      <c r="MYP504" s="1"/>
      <c r="MYQ504" s="1"/>
      <c r="MYR504" s="1"/>
      <c r="MYS504" s="1"/>
      <c r="MYT504" s="1"/>
      <c r="MYU504" s="1"/>
      <c r="MYV504" s="1"/>
      <c r="MYW504" s="1"/>
      <c r="MYX504" s="1"/>
      <c r="MYY504" s="1"/>
      <c r="MYZ504" s="1"/>
      <c r="MZA504" s="1"/>
      <c r="MZB504" s="1"/>
      <c r="MZC504" s="1"/>
      <c r="MZD504" s="1"/>
      <c r="MZE504" s="1"/>
      <c r="MZF504" s="1"/>
      <c r="MZG504" s="1"/>
      <c r="MZH504" s="1"/>
      <c r="MZI504" s="1"/>
      <c r="MZJ504" s="1"/>
      <c r="MZK504" s="1"/>
      <c r="MZL504" s="1"/>
      <c r="MZM504" s="1"/>
      <c r="MZN504" s="1"/>
      <c r="MZO504" s="1"/>
      <c r="MZP504" s="1"/>
      <c r="MZQ504" s="1"/>
      <c r="MZR504" s="1"/>
      <c r="MZS504" s="1"/>
      <c r="MZT504" s="1"/>
      <c r="MZU504" s="1"/>
      <c r="MZV504" s="1"/>
      <c r="MZW504" s="1"/>
      <c r="MZX504" s="1"/>
      <c r="MZY504" s="1"/>
      <c r="MZZ504" s="1"/>
      <c r="NAA504" s="1"/>
      <c r="NAB504" s="1"/>
      <c r="NAC504" s="1"/>
      <c r="NAD504" s="1"/>
      <c r="NAE504" s="1"/>
      <c r="NAF504" s="1"/>
      <c r="NAG504" s="1"/>
      <c r="NAH504" s="1"/>
      <c r="NAI504" s="1"/>
      <c r="NAJ504" s="1"/>
      <c r="NAK504" s="1"/>
      <c r="NAL504" s="1"/>
      <c r="NAM504" s="1"/>
      <c r="NAN504" s="1"/>
      <c r="NAO504" s="1"/>
      <c r="NAP504" s="1"/>
      <c r="NAQ504" s="1"/>
      <c r="NAR504" s="1"/>
      <c r="NAS504" s="1"/>
      <c r="NAT504" s="1"/>
      <c r="NAU504" s="1"/>
      <c r="NAV504" s="1"/>
      <c r="NAW504" s="1"/>
      <c r="NAX504" s="1"/>
      <c r="NAY504" s="1"/>
      <c r="NAZ504" s="1"/>
      <c r="NBA504" s="1"/>
      <c r="NBB504" s="1"/>
      <c r="NBC504" s="1"/>
      <c r="NBD504" s="1"/>
      <c r="NBE504" s="1"/>
      <c r="NBF504" s="1"/>
      <c r="NBG504" s="1"/>
      <c r="NBH504" s="1"/>
      <c r="NBI504" s="1"/>
      <c r="NBJ504" s="1"/>
      <c r="NBK504" s="1"/>
      <c r="NBL504" s="1"/>
      <c r="NBM504" s="1"/>
      <c r="NBN504" s="1"/>
      <c r="NBO504" s="1"/>
      <c r="NBP504" s="1"/>
      <c r="NBQ504" s="1"/>
      <c r="NBR504" s="1"/>
      <c r="NBS504" s="1"/>
      <c r="NBT504" s="1"/>
      <c r="NBU504" s="1"/>
      <c r="NBV504" s="1"/>
      <c r="NBW504" s="1"/>
      <c r="NBX504" s="1"/>
      <c r="NBY504" s="1"/>
      <c r="NBZ504" s="1"/>
      <c r="NCA504" s="1"/>
      <c r="NCB504" s="1"/>
      <c r="NCC504" s="1"/>
      <c r="NCD504" s="1"/>
      <c r="NCE504" s="1"/>
      <c r="NCF504" s="1"/>
      <c r="NCG504" s="1"/>
      <c r="NCH504" s="1"/>
      <c r="NCI504" s="1"/>
      <c r="NCJ504" s="1"/>
      <c r="NCK504" s="1"/>
      <c r="NCL504" s="1"/>
      <c r="NCM504" s="1"/>
      <c r="NCN504" s="1"/>
      <c r="NCO504" s="1"/>
      <c r="NCP504" s="1"/>
      <c r="NCQ504" s="1"/>
      <c r="NCR504" s="1"/>
      <c r="NCS504" s="1"/>
      <c r="NCT504" s="1"/>
      <c r="NCU504" s="1"/>
      <c r="NCV504" s="1"/>
      <c r="NCW504" s="1"/>
      <c r="NCX504" s="1"/>
      <c r="NCY504" s="1"/>
      <c r="NCZ504" s="1"/>
      <c r="NDA504" s="1"/>
      <c r="NDB504" s="1"/>
      <c r="NDC504" s="1"/>
      <c r="NDD504" s="1"/>
      <c r="NDE504" s="1"/>
      <c r="NDF504" s="1"/>
      <c r="NDG504" s="1"/>
      <c r="NDH504" s="1"/>
      <c r="NDI504" s="1"/>
      <c r="NDJ504" s="1"/>
      <c r="NDK504" s="1"/>
      <c r="NDL504" s="1"/>
      <c r="NDM504" s="1"/>
      <c r="NDN504" s="1"/>
      <c r="NDO504" s="1"/>
      <c r="NDP504" s="1"/>
      <c r="NDQ504" s="1"/>
      <c r="NDR504" s="1"/>
      <c r="NDS504" s="1"/>
      <c r="NDT504" s="1"/>
      <c r="NDU504" s="1"/>
      <c r="NDV504" s="1"/>
      <c r="NDW504" s="1"/>
      <c r="NDX504" s="1"/>
      <c r="NDY504" s="1"/>
      <c r="NDZ504" s="1"/>
      <c r="NEA504" s="1"/>
      <c r="NEB504" s="1"/>
      <c r="NEC504" s="1"/>
      <c r="NED504" s="1"/>
      <c r="NEE504" s="1"/>
      <c r="NEF504" s="1"/>
      <c r="NEG504" s="1"/>
      <c r="NEH504" s="1"/>
      <c r="NEI504" s="1"/>
      <c r="NEJ504" s="1"/>
      <c r="NEK504" s="1"/>
      <c r="NEL504" s="1"/>
      <c r="NEM504" s="1"/>
      <c r="NEN504" s="1"/>
      <c r="NEO504" s="1"/>
      <c r="NEP504" s="1"/>
      <c r="NEQ504" s="1"/>
      <c r="NER504" s="1"/>
      <c r="NES504" s="1"/>
      <c r="NET504" s="1"/>
      <c r="NEU504" s="1"/>
      <c r="NEV504" s="1"/>
      <c r="NEW504" s="1"/>
      <c r="NEX504" s="1"/>
      <c r="NEY504" s="1"/>
      <c r="NEZ504" s="1"/>
      <c r="NFA504" s="1"/>
      <c r="NFB504" s="1"/>
      <c r="NFC504" s="1"/>
      <c r="NFD504" s="1"/>
      <c r="NFE504" s="1"/>
      <c r="NFF504" s="1"/>
      <c r="NFG504" s="1"/>
      <c r="NFH504" s="1"/>
      <c r="NFI504" s="1"/>
      <c r="NFJ504" s="1"/>
      <c r="NFK504" s="1"/>
      <c r="NFL504" s="1"/>
      <c r="NFM504" s="1"/>
      <c r="NFN504" s="1"/>
      <c r="NFO504" s="1"/>
      <c r="NFP504" s="1"/>
      <c r="NFQ504" s="1"/>
      <c r="NFR504" s="1"/>
      <c r="NFS504" s="1"/>
      <c r="NFT504" s="1"/>
      <c r="NFU504" s="1"/>
      <c r="NFV504" s="1"/>
      <c r="NFW504" s="1"/>
      <c r="NFX504" s="1"/>
      <c r="NFY504" s="1"/>
      <c r="NFZ504" s="1"/>
      <c r="NGA504" s="1"/>
      <c r="NGB504" s="1"/>
      <c r="NGC504" s="1"/>
      <c r="NGD504" s="1"/>
      <c r="NGE504" s="1"/>
      <c r="NGF504" s="1"/>
      <c r="NGG504" s="1"/>
      <c r="NGH504" s="1"/>
      <c r="NGI504" s="1"/>
      <c r="NGJ504" s="1"/>
      <c r="NGK504" s="1"/>
      <c r="NGL504" s="1"/>
      <c r="NGM504" s="1"/>
      <c r="NGN504" s="1"/>
      <c r="NGO504" s="1"/>
      <c r="NGP504" s="1"/>
      <c r="NGQ504" s="1"/>
      <c r="NGR504" s="1"/>
      <c r="NGS504" s="1"/>
      <c r="NGT504" s="1"/>
      <c r="NGU504" s="1"/>
      <c r="NGV504" s="1"/>
      <c r="NGW504" s="1"/>
      <c r="NGX504" s="1"/>
      <c r="NGY504" s="1"/>
      <c r="NGZ504" s="1"/>
      <c r="NHA504" s="1"/>
      <c r="NHB504" s="1"/>
      <c r="NHC504" s="1"/>
      <c r="NHD504" s="1"/>
      <c r="NHE504" s="1"/>
      <c r="NHF504" s="1"/>
      <c r="NHG504" s="1"/>
      <c r="NHH504" s="1"/>
      <c r="NHI504" s="1"/>
      <c r="NHJ504" s="1"/>
      <c r="NHK504" s="1"/>
      <c r="NHL504" s="1"/>
      <c r="NHM504" s="1"/>
      <c r="NHN504" s="1"/>
      <c r="NHO504" s="1"/>
      <c r="NHP504" s="1"/>
      <c r="NHQ504" s="1"/>
      <c r="NHR504" s="1"/>
      <c r="NHS504" s="1"/>
      <c r="NHT504" s="1"/>
      <c r="NHU504" s="1"/>
      <c r="NHV504" s="1"/>
      <c r="NHW504" s="1"/>
      <c r="NHX504" s="1"/>
      <c r="NHY504" s="1"/>
      <c r="NHZ504" s="1"/>
      <c r="NIA504" s="1"/>
      <c r="NIB504" s="1"/>
      <c r="NIC504" s="1"/>
      <c r="NID504" s="1"/>
      <c r="NIE504" s="1"/>
      <c r="NIF504" s="1"/>
      <c r="NIG504" s="1"/>
      <c r="NIH504" s="1"/>
      <c r="NII504" s="1"/>
      <c r="NIJ504" s="1"/>
      <c r="NIK504" s="1"/>
      <c r="NIL504" s="1"/>
      <c r="NIM504" s="1"/>
      <c r="NIN504" s="1"/>
      <c r="NIO504" s="1"/>
      <c r="NIP504" s="1"/>
      <c r="NIQ504" s="1"/>
      <c r="NIR504" s="1"/>
      <c r="NIS504" s="1"/>
      <c r="NIT504" s="1"/>
      <c r="NIU504" s="1"/>
      <c r="NIV504" s="1"/>
      <c r="NIW504" s="1"/>
      <c r="NIX504" s="1"/>
      <c r="NIY504" s="1"/>
      <c r="NIZ504" s="1"/>
      <c r="NJA504" s="1"/>
      <c r="NJB504" s="1"/>
      <c r="NJC504" s="1"/>
      <c r="NJD504" s="1"/>
      <c r="NJE504" s="1"/>
      <c r="NJF504" s="1"/>
      <c r="NJG504" s="1"/>
      <c r="NJH504" s="1"/>
      <c r="NJI504" s="1"/>
      <c r="NJJ504" s="1"/>
      <c r="NJK504" s="1"/>
      <c r="NJL504" s="1"/>
      <c r="NJM504" s="1"/>
      <c r="NJN504" s="1"/>
      <c r="NJO504" s="1"/>
      <c r="NJP504" s="1"/>
      <c r="NJQ504" s="1"/>
      <c r="NJR504" s="1"/>
      <c r="NJS504" s="1"/>
      <c r="NJT504" s="1"/>
      <c r="NJU504" s="1"/>
      <c r="NJV504" s="1"/>
      <c r="NJW504" s="1"/>
      <c r="NJX504" s="1"/>
      <c r="NJY504" s="1"/>
      <c r="NJZ504" s="1"/>
      <c r="NKA504" s="1"/>
      <c r="NKB504" s="1"/>
      <c r="NKC504" s="1"/>
      <c r="NKD504" s="1"/>
      <c r="NKE504" s="1"/>
      <c r="NKF504" s="1"/>
      <c r="NKG504" s="1"/>
      <c r="NKH504" s="1"/>
      <c r="NKI504" s="1"/>
      <c r="NKJ504" s="1"/>
      <c r="NKK504" s="1"/>
      <c r="NKL504" s="1"/>
      <c r="NKM504" s="1"/>
      <c r="NKN504" s="1"/>
      <c r="NKO504" s="1"/>
      <c r="NKP504" s="1"/>
      <c r="NKQ504" s="1"/>
      <c r="NKR504" s="1"/>
      <c r="NKS504" s="1"/>
      <c r="NKT504" s="1"/>
      <c r="NKU504" s="1"/>
      <c r="NKV504" s="1"/>
      <c r="NKW504" s="1"/>
      <c r="NKX504" s="1"/>
      <c r="NKY504" s="1"/>
      <c r="NKZ504" s="1"/>
      <c r="NLA504" s="1"/>
      <c r="NLB504" s="1"/>
      <c r="NLC504" s="1"/>
      <c r="NLD504" s="1"/>
      <c r="NLE504" s="1"/>
      <c r="NLF504" s="1"/>
      <c r="NLG504" s="1"/>
      <c r="NLH504" s="1"/>
      <c r="NLI504" s="1"/>
      <c r="NLJ504" s="1"/>
      <c r="NLK504" s="1"/>
      <c r="NLL504" s="1"/>
      <c r="NLM504" s="1"/>
      <c r="NLN504" s="1"/>
      <c r="NLO504" s="1"/>
      <c r="NLP504" s="1"/>
      <c r="NLQ504" s="1"/>
      <c r="NLR504" s="1"/>
      <c r="NLS504" s="1"/>
      <c r="NLT504" s="1"/>
      <c r="NLU504" s="1"/>
      <c r="NLV504" s="1"/>
      <c r="NLW504" s="1"/>
      <c r="NLX504" s="1"/>
      <c r="NLY504" s="1"/>
      <c r="NLZ504" s="1"/>
      <c r="NMA504" s="1"/>
      <c r="NMB504" s="1"/>
      <c r="NMC504" s="1"/>
      <c r="NMD504" s="1"/>
      <c r="NME504" s="1"/>
      <c r="NMF504" s="1"/>
      <c r="NMG504" s="1"/>
      <c r="NMH504" s="1"/>
      <c r="NMI504" s="1"/>
      <c r="NMJ504" s="1"/>
      <c r="NMK504" s="1"/>
      <c r="NML504" s="1"/>
      <c r="NMM504" s="1"/>
      <c r="NMN504" s="1"/>
      <c r="NMO504" s="1"/>
      <c r="NMP504" s="1"/>
      <c r="NMQ504" s="1"/>
      <c r="NMR504" s="1"/>
      <c r="NMS504" s="1"/>
      <c r="NMT504" s="1"/>
      <c r="NMU504" s="1"/>
      <c r="NMV504" s="1"/>
      <c r="NMW504" s="1"/>
      <c r="NMX504" s="1"/>
      <c r="NMY504" s="1"/>
      <c r="NMZ504" s="1"/>
      <c r="NNA504" s="1"/>
      <c r="NNB504" s="1"/>
      <c r="NNC504" s="1"/>
      <c r="NND504" s="1"/>
      <c r="NNE504" s="1"/>
      <c r="NNF504" s="1"/>
      <c r="NNG504" s="1"/>
      <c r="NNH504" s="1"/>
      <c r="NNI504" s="1"/>
      <c r="NNJ504" s="1"/>
      <c r="NNK504" s="1"/>
      <c r="NNL504" s="1"/>
      <c r="NNM504" s="1"/>
      <c r="NNN504" s="1"/>
      <c r="NNO504" s="1"/>
      <c r="NNP504" s="1"/>
      <c r="NNQ504" s="1"/>
      <c r="NNR504" s="1"/>
      <c r="NNS504" s="1"/>
      <c r="NNT504" s="1"/>
      <c r="NNU504" s="1"/>
      <c r="NNV504" s="1"/>
      <c r="NNW504" s="1"/>
      <c r="NNX504" s="1"/>
      <c r="NNY504" s="1"/>
      <c r="NNZ504" s="1"/>
      <c r="NOA504" s="1"/>
      <c r="NOB504" s="1"/>
      <c r="NOC504" s="1"/>
      <c r="NOD504" s="1"/>
      <c r="NOE504" s="1"/>
      <c r="NOF504" s="1"/>
      <c r="NOG504" s="1"/>
      <c r="NOH504" s="1"/>
      <c r="NOI504" s="1"/>
      <c r="NOJ504" s="1"/>
      <c r="NOK504" s="1"/>
      <c r="NOL504" s="1"/>
      <c r="NOM504" s="1"/>
      <c r="NON504" s="1"/>
      <c r="NOO504" s="1"/>
      <c r="NOP504" s="1"/>
      <c r="NOQ504" s="1"/>
      <c r="NOR504" s="1"/>
      <c r="NOS504" s="1"/>
      <c r="NOT504" s="1"/>
      <c r="NOU504" s="1"/>
      <c r="NOV504" s="1"/>
      <c r="NOW504" s="1"/>
      <c r="NOX504" s="1"/>
      <c r="NOY504" s="1"/>
      <c r="NOZ504" s="1"/>
      <c r="NPA504" s="1"/>
      <c r="NPB504" s="1"/>
      <c r="NPC504" s="1"/>
      <c r="NPD504" s="1"/>
      <c r="NPE504" s="1"/>
      <c r="NPF504" s="1"/>
      <c r="NPG504" s="1"/>
      <c r="NPH504" s="1"/>
      <c r="NPI504" s="1"/>
      <c r="NPJ504" s="1"/>
      <c r="NPK504" s="1"/>
      <c r="NPL504" s="1"/>
      <c r="NPM504" s="1"/>
      <c r="NPN504" s="1"/>
      <c r="NPO504" s="1"/>
      <c r="NPP504" s="1"/>
      <c r="NPQ504" s="1"/>
      <c r="NPR504" s="1"/>
      <c r="NPS504" s="1"/>
      <c r="NPT504" s="1"/>
      <c r="NPU504" s="1"/>
      <c r="NPV504" s="1"/>
      <c r="NPW504" s="1"/>
      <c r="NPX504" s="1"/>
      <c r="NPY504" s="1"/>
      <c r="NPZ504" s="1"/>
      <c r="NQA504" s="1"/>
      <c r="NQB504" s="1"/>
      <c r="NQC504" s="1"/>
      <c r="NQD504" s="1"/>
      <c r="NQE504" s="1"/>
      <c r="NQF504" s="1"/>
      <c r="NQG504" s="1"/>
      <c r="NQH504" s="1"/>
      <c r="NQI504" s="1"/>
      <c r="NQJ504" s="1"/>
      <c r="NQK504" s="1"/>
      <c r="NQL504" s="1"/>
      <c r="NQM504" s="1"/>
      <c r="NQN504" s="1"/>
      <c r="NQO504" s="1"/>
      <c r="NQP504" s="1"/>
      <c r="NQQ504" s="1"/>
      <c r="NQR504" s="1"/>
      <c r="NQS504" s="1"/>
      <c r="NQT504" s="1"/>
      <c r="NQU504" s="1"/>
      <c r="NQV504" s="1"/>
      <c r="NQW504" s="1"/>
      <c r="NQX504" s="1"/>
      <c r="NQY504" s="1"/>
      <c r="NQZ504" s="1"/>
      <c r="NRA504" s="1"/>
      <c r="NRB504" s="1"/>
      <c r="NRC504" s="1"/>
      <c r="NRD504" s="1"/>
      <c r="NRE504" s="1"/>
      <c r="NRF504" s="1"/>
      <c r="NRG504" s="1"/>
      <c r="NRH504" s="1"/>
      <c r="NRI504" s="1"/>
      <c r="NRJ504" s="1"/>
      <c r="NRK504" s="1"/>
      <c r="NRL504" s="1"/>
      <c r="NRM504" s="1"/>
      <c r="NRN504" s="1"/>
      <c r="NRO504" s="1"/>
      <c r="NRP504" s="1"/>
      <c r="NRQ504" s="1"/>
      <c r="NRR504" s="1"/>
      <c r="NRS504" s="1"/>
      <c r="NRT504" s="1"/>
      <c r="NRU504" s="1"/>
      <c r="NRV504" s="1"/>
      <c r="NRW504" s="1"/>
      <c r="NRX504" s="1"/>
      <c r="NRY504" s="1"/>
      <c r="NRZ504" s="1"/>
      <c r="NSA504" s="1"/>
      <c r="NSB504" s="1"/>
      <c r="NSC504" s="1"/>
      <c r="NSD504" s="1"/>
      <c r="NSE504" s="1"/>
      <c r="NSF504" s="1"/>
      <c r="NSG504" s="1"/>
      <c r="NSH504" s="1"/>
      <c r="NSI504" s="1"/>
      <c r="NSJ504" s="1"/>
      <c r="NSK504" s="1"/>
      <c r="NSL504" s="1"/>
      <c r="NSM504" s="1"/>
      <c r="NSN504" s="1"/>
      <c r="NSO504" s="1"/>
      <c r="NSP504" s="1"/>
      <c r="NSQ504" s="1"/>
      <c r="NSR504" s="1"/>
      <c r="NSS504" s="1"/>
      <c r="NST504" s="1"/>
      <c r="NSU504" s="1"/>
      <c r="NSV504" s="1"/>
      <c r="NSW504" s="1"/>
      <c r="NSX504" s="1"/>
      <c r="NSY504" s="1"/>
      <c r="NSZ504" s="1"/>
      <c r="NTA504" s="1"/>
      <c r="NTB504" s="1"/>
      <c r="NTC504" s="1"/>
      <c r="NTD504" s="1"/>
      <c r="NTE504" s="1"/>
      <c r="NTF504" s="1"/>
      <c r="NTG504" s="1"/>
      <c r="NTH504" s="1"/>
      <c r="NTI504" s="1"/>
      <c r="NTJ504" s="1"/>
      <c r="NTK504" s="1"/>
      <c r="NTL504" s="1"/>
      <c r="NTM504" s="1"/>
      <c r="NTN504" s="1"/>
      <c r="NTO504" s="1"/>
      <c r="NTP504" s="1"/>
      <c r="NTQ504" s="1"/>
      <c r="NTR504" s="1"/>
      <c r="NTS504" s="1"/>
      <c r="NTT504" s="1"/>
      <c r="NTU504" s="1"/>
      <c r="NTV504" s="1"/>
      <c r="NTW504" s="1"/>
      <c r="NTX504" s="1"/>
      <c r="NTY504" s="1"/>
      <c r="NTZ504" s="1"/>
      <c r="NUA504" s="1"/>
      <c r="NUB504" s="1"/>
      <c r="NUC504" s="1"/>
      <c r="NUD504" s="1"/>
      <c r="NUE504" s="1"/>
      <c r="NUF504" s="1"/>
      <c r="NUG504" s="1"/>
      <c r="NUH504" s="1"/>
      <c r="NUI504" s="1"/>
      <c r="NUJ504" s="1"/>
      <c r="NUK504" s="1"/>
      <c r="NUL504" s="1"/>
      <c r="NUM504" s="1"/>
      <c r="NUN504" s="1"/>
      <c r="NUO504" s="1"/>
      <c r="NUP504" s="1"/>
      <c r="NUQ504" s="1"/>
      <c r="NUR504" s="1"/>
      <c r="NUS504" s="1"/>
      <c r="NUT504" s="1"/>
      <c r="NUU504" s="1"/>
      <c r="NUV504" s="1"/>
      <c r="NUW504" s="1"/>
      <c r="NUX504" s="1"/>
      <c r="NUY504" s="1"/>
      <c r="NUZ504" s="1"/>
      <c r="NVA504" s="1"/>
      <c r="NVB504" s="1"/>
      <c r="NVC504" s="1"/>
      <c r="NVD504" s="1"/>
      <c r="NVE504" s="1"/>
      <c r="NVF504" s="1"/>
      <c r="NVG504" s="1"/>
      <c r="NVH504" s="1"/>
      <c r="NVI504" s="1"/>
      <c r="NVJ504" s="1"/>
      <c r="NVK504" s="1"/>
      <c r="NVL504" s="1"/>
      <c r="NVM504" s="1"/>
      <c r="NVN504" s="1"/>
      <c r="NVO504" s="1"/>
      <c r="NVP504" s="1"/>
      <c r="NVQ504" s="1"/>
      <c r="NVR504" s="1"/>
      <c r="NVS504" s="1"/>
      <c r="NVT504" s="1"/>
      <c r="NVU504" s="1"/>
      <c r="NVV504" s="1"/>
      <c r="NVW504" s="1"/>
      <c r="NVX504" s="1"/>
      <c r="NVY504" s="1"/>
      <c r="NVZ504" s="1"/>
      <c r="NWA504" s="1"/>
      <c r="NWB504" s="1"/>
      <c r="NWC504" s="1"/>
      <c r="NWD504" s="1"/>
      <c r="NWE504" s="1"/>
      <c r="NWF504" s="1"/>
      <c r="NWG504" s="1"/>
      <c r="NWH504" s="1"/>
      <c r="NWI504" s="1"/>
      <c r="NWJ504" s="1"/>
      <c r="NWK504" s="1"/>
      <c r="NWL504" s="1"/>
      <c r="NWM504" s="1"/>
      <c r="NWN504" s="1"/>
      <c r="NWO504" s="1"/>
      <c r="NWP504" s="1"/>
      <c r="NWQ504" s="1"/>
      <c r="NWR504" s="1"/>
      <c r="NWS504" s="1"/>
      <c r="NWT504" s="1"/>
      <c r="NWU504" s="1"/>
      <c r="NWV504" s="1"/>
      <c r="NWW504" s="1"/>
      <c r="NWX504" s="1"/>
      <c r="NWY504" s="1"/>
      <c r="NWZ504" s="1"/>
      <c r="NXA504" s="1"/>
      <c r="NXB504" s="1"/>
      <c r="NXC504" s="1"/>
      <c r="NXD504" s="1"/>
      <c r="NXE504" s="1"/>
      <c r="NXF504" s="1"/>
      <c r="NXG504" s="1"/>
      <c r="NXH504" s="1"/>
      <c r="NXI504" s="1"/>
      <c r="NXJ504" s="1"/>
      <c r="NXK504" s="1"/>
      <c r="NXL504" s="1"/>
      <c r="NXM504" s="1"/>
      <c r="NXN504" s="1"/>
      <c r="NXO504" s="1"/>
      <c r="NXP504" s="1"/>
      <c r="NXQ504" s="1"/>
      <c r="NXR504" s="1"/>
      <c r="NXS504" s="1"/>
      <c r="NXT504" s="1"/>
      <c r="NXU504" s="1"/>
      <c r="NXV504" s="1"/>
      <c r="NXW504" s="1"/>
      <c r="NXX504" s="1"/>
      <c r="NXY504" s="1"/>
      <c r="NXZ504" s="1"/>
      <c r="NYA504" s="1"/>
      <c r="NYB504" s="1"/>
      <c r="NYC504" s="1"/>
      <c r="NYD504" s="1"/>
      <c r="NYE504" s="1"/>
      <c r="NYF504" s="1"/>
      <c r="NYG504" s="1"/>
      <c r="NYH504" s="1"/>
      <c r="NYI504" s="1"/>
      <c r="NYJ504" s="1"/>
      <c r="NYK504" s="1"/>
      <c r="NYL504" s="1"/>
      <c r="NYM504" s="1"/>
      <c r="NYN504" s="1"/>
      <c r="NYO504" s="1"/>
      <c r="NYP504" s="1"/>
      <c r="NYQ504" s="1"/>
      <c r="NYR504" s="1"/>
      <c r="NYS504" s="1"/>
      <c r="NYT504" s="1"/>
      <c r="NYU504" s="1"/>
      <c r="NYV504" s="1"/>
      <c r="NYW504" s="1"/>
      <c r="NYX504" s="1"/>
      <c r="NYY504" s="1"/>
      <c r="NYZ504" s="1"/>
      <c r="NZA504" s="1"/>
      <c r="NZB504" s="1"/>
      <c r="NZC504" s="1"/>
      <c r="NZD504" s="1"/>
      <c r="NZE504" s="1"/>
      <c r="NZF504" s="1"/>
      <c r="NZG504" s="1"/>
      <c r="NZH504" s="1"/>
      <c r="NZI504" s="1"/>
      <c r="NZJ504" s="1"/>
      <c r="NZK504" s="1"/>
      <c r="NZL504" s="1"/>
      <c r="NZM504" s="1"/>
      <c r="NZN504" s="1"/>
      <c r="NZO504" s="1"/>
      <c r="NZP504" s="1"/>
      <c r="NZQ504" s="1"/>
      <c r="NZR504" s="1"/>
      <c r="NZS504" s="1"/>
      <c r="NZT504" s="1"/>
      <c r="NZU504" s="1"/>
      <c r="NZV504" s="1"/>
      <c r="NZW504" s="1"/>
      <c r="NZX504" s="1"/>
      <c r="NZY504" s="1"/>
      <c r="NZZ504" s="1"/>
      <c r="OAA504" s="1"/>
      <c r="OAB504" s="1"/>
      <c r="OAC504" s="1"/>
      <c r="OAD504" s="1"/>
      <c r="OAE504" s="1"/>
      <c r="OAF504" s="1"/>
      <c r="OAG504" s="1"/>
      <c r="OAH504" s="1"/>
      <c r="OAI504" s="1"/>
      <c r="OAJ504" s="1"/>
      <c r="OAK504" s="1"/>
      <c r="OAL504" s="1"/>
      <c r="OAM504" s="1"/>
      <c r="OAN504" s="1"/>
      <c r="OAO504" s="1"/>
      <c r="OAP504" s="1"/>
      <c r="OAQ504" s="1"/>
      <c r="OAR504" s="1"/>
      <c r="OAS504" s="1"/>
      <c r="OAT504" s="1"/>
      <c r="OAU504" s="1"/>
      <c r="OAV504" s="1"/>
      <c r="OAW504" s="1"/>
      <c r="OAX504" s="1"/>
      <c r="OAY504" s="1"/>
      <c r="OAZ504" s="1"/>
      <c r="OBA504" s="1"/>
      <c r="OBB504" s="1"/>
      <c r="OBC504" s="1"/>
      <c r="OBD504" s="1"/>
      <c r="OBE504" s="1"/>
      <c r="OBF504" s="1"/>
      <c r="OBG504" s="1"/>
      <c r="OBH504" s="1"/>
      <c r="OBI504" s="1"/>
      <c r="OBJ504" s="1"/>
      <c r="OBK504" s="1"/>
      <c r="OBL504" s="1"/>
      <c r="OBM504" s="1"/>
      <c r="OBN504" s="1"/>
      <c r="OBO504" s="1"/>
      <c r="OBP504" s="1"/>
      <c r="OBQ504" s="1"/>
      <c r="OBR504" s="1"/>
      <c r="OBS504" s="1"/>
      <c r="OBT504" s="1"/>
      <c r="OBU504" s="1"/>
      <c r="OBV504" s="1"/>
      <c r="OBW504" s="1"/>
      <c r="OBX504" s="1"/>
      <c r="OBY504" s="1"/>
      <c r="OBZ504" s="1"/>
      <c r="OCA504" s="1"/>
      <c r="OCB504" s="1"/>
      <c r="OCC504" s="1"/>
      <c r="OCD504" s="1"/>
      <c r="OCE504" s="1"/>
      <c r="OCF504" s="1"/>
      <c r="OCG504" s="1"/>
      <c r="OCH504" s="1"/>
      <c r="OCI504" s="1"/>
      <c r="OCJ504" s="1"/>
      <c r="OCK504" s="1"/>
      <c r="OCL504" s="1"/>
      <c r="OCM504" s="1"/>
      <c r="OCN504" s="1"/>
      <c r="OCO504" s="1"/>
      <c r="OCP504" s="1"/>
      <c r="OCQ504" s="1"/>
      <c r="OCR504" s="1"/>
      <c r="OCS504" s="1"/>
      <c r="OCT504" s="1"/>
      <c r="OCU504" s="1"/>
      <c r="OCV504" s="1"/>
      <c r="OCW504" s="1"/>
      <c r="OCX504" s="1"/>
      <c r="OCY504" s="1"/>
      <c r="OCZ504" s="1"/>
      <c r="ODA504" s="1"/>
      <c r="ODB504" s="1"/>
      <c r="ODC504" s="1"/>
      <c r="ODD504" s="1"/>
      <c r="ODE504" s="1"/>
      <c r="ODF504" s="1"/>
      <c r="ODG504" s="1"/>
      <c r="ODH504" s="1"/>
      <c r="ODI504" s="1"/>
      <c r="ODJ504" s="1"/>
      <c r="ODK504" s="1"/>
      <c r="ODL504" s="1"/>
      <c r="ODM504" s="1"/>
      <c r="ODN504" s="1"/>
      <c r="ODO504" s="1"/>
      <c r="ODP504" s="1"/>
      <c r="ODQ504" s="1"/>
      <c r="ODR504" s="1"/>
      <c r="ODS504" s="1"/>
      <c r="ODT504" s="1"/>
      <c r="ODU504" s="1"/>
      <c r="ODV504" s="1"/>
      <c r="ODW504" s="1"/>
      <c r="ODX504" s="1"/>
      <c r="ODY504" s="1"/>
      <c r="ODZ504" s="1"/>
      <c r="OEA504" s="1"/>
      <c r="OEB504" s="1"/>
      <c r="OEC504" s="1"/>
      <c r="OED504" s="1"/>
      <c r="OEE504" s="1"/>
      <c r="OEF504" s="1"/>
      <c r="OEG504" s="1"/>
      <c r="OEH504" s="1"/>
      <c r="OEI504" s="1"/>
      <c r="OEJ504" s="1"/>
      <c r="OEK504" s="1"/>
      <c r="OEL504" s="1"/>
      <c r="OEM504" s="1"/>
      <c r="OEN504" s="1"/>
      <c r="OEO504" s="1"/>
      <c r="OEP504" s="1"/>
      <c r="OEQ504" s="1"/>
      <c r="OER504" s="1"/>
      <c r="OES504" s="1"/>
      <c r="OET504" s="1"/>
      <c r="OEU504" s="1"/>
      <c r="OEV504" s="1"/>
      <c r="OEW504" s="1"/>
      <c r="OEX504" s="1"/>
      <c r="OEY504" s="1"/>
      <c r="OEZ504" s="1"/>
      <c r="OFA504" s="1"/>
      <c r="OFB504" s="1"/>
      <c r="OFC504" s="1"/>
      <c r="OFD504" s="1"/>
      <c r="OFE504" s="1"/>
      <c r="OFF504" s="1"/>
      <c r="OFG504" s="1"/>
      <c r="OFH504" s="1"/>
      <c r="OFI504" s="1"/>
      <c r="OFJ504" s="1"/>
      <c r="OFK504" s="1"/>
      <c r="OFL504" s="1"/>
      <c r="OFM504" s="1"/>
      <c r="OFN504" s="1"/>
      <c r="OFO504" s="1"/>
      <c r="OFP504" s="1"/>
      <c r="OFQ504" s="1"/>
      <c r="OFR504" s="1"/>
      <c r="OFS504" s="1"/>
      <c r="OFT504" s="1"/>
      <c r="OFU504" s="1"/>
      <c r="OFV504" s="1"/>
      <c r="OFW504" s="1"/>
      <c r="OFX504" s="1"/>
      <c r="OFY504" s="1"/>
      <c r="OFZ504" s="1"/>
      <c r="OGA504" s="1"/>
      <c r="OGB504" s="1"/>
      <c r="OGC504" s="1"/>
      <c r="OGD504" s="1"/>
      <c r="OGE504" s="1"/>
      <c r="OGF504" s="1"/>
      <c r="OGG504" s="1"/>
      <c r="OGH504" s="1"/>
      <c r="OGI504" s="1"/>
      <c r="OGJ504" s="1"/>
      <c r="OGK504" s="1"/>
      <c r="OGL504" s="1"/>
      <c r="OGM504" s="1"/>
      <c r="OGN504" s="1"/>
      <c r="OGO504" s="1"/>
      <c r="OGP504" s="1"/>
      <c r="OGQ504" s="1"/>
      <c r="OGR504" s="1"/>
      <c r="OGS504" s="1"/>
      <c r="OGT504" s="1"/>
      <c r="OGU504" s="1"/>
      <c r="OGV504" s="1"/>
      <c r="OGW504" s="1"/>
      <c r="OGX504" s="1"/>
      <c r="OGY504" s="1"/>
      <c r="OGZ504" s="1"/>
      <c r="OHA504" s="1"/>
      <c r="OHB504" s="1"/>
      <c r="OHC504" s="1"/>
      <c r="OHD504" s="1"/>
      <c r="OHE504" s="1"/>
      <c r="OHF504" s="1"/>
      <c r="OHG504" s="1"/>
      <c r="OHH504" s="1"/>
      <c r="OHI504" s="1"/>
      <c r="OHJ504" s="1"/>
      <c r="OHK504" s="1"/>
      <c r="OHL504" s="1"/>
      <c r="OHM504" s="1"/>
      <c r="OHN504" s="1"/>
      <c r="OHO504" s="1"/>
      <c r="OHP504" s="1"/>
      <c r="OHQ504" s="1"/>
      <c r="OHR504" s="1"/>
      <c r="OHS504" s="1"/>
      <c r="OHT504" s="1"/>
      <c r="OHU504" s="1"/>
      <c r="OHV504" s="1"/>
      <c r="OHW504" s="1"/>
      <c r="OHX504" s="1"/>
      <c r="OHY504" s="1"/>
      <c r="OHZ504" s="1"/>
      <c r="OIA504" s="1"/>
      <c r="OIB504" s="1"/>
      <c r="OIC504" s="1"/>
      <c r="OID504" s="1"/>
      <c r="OIE504" s="1"/>
      <c r="OIF504" s="1"/>
      <c r="OIG504" s="1"/>
      <c r="OIH504" s="1"/>
      <c r="OII504" s="1"/>
      <c r="OIJ504" s="1"/>
      <c r="OIK504" s="1"/>
      <c r="OIL504" s="1"/>
      <c r="OIM504" s="1"/>
      <c r="OIN504" s="1"/>
      <c r="OIO504" s="1"/>
      <c r="OIP504" s="1"/>
      <c r="OIQ504" s="1"/>
      <c r="OIR504" s="1"/>
      <c r="OIS504" s="1"/>
      <c r="OIT504" s="1"/>
      <c r="OIU504" s="1"/>
      <c r="OIV504" s="1"/>
      <c r="OIW504" s="1"/>
      <c r="OIX504" s="1"/>
      <c r="OIY504" s="1"/>
      <c r="OIZ504" s="1"/>
      <c r="OJA504" s="1"/>
      <c r="OJB504" s="1"/>
      <c r="OJC504" s="1"/>
      <c r="OJD504" s="1"/>
      <c r="OJE504" s="1"/>
      <c r="OJF504" s="1"/>
      <c r="OJG504" s="1"/>
      <c r="OJH504" s="1"/>
      <c r="OJI504" s="1"/>
      <c r="OJJ504" s="1"/>
      <c r="OJK504" s="1"/>
      <c r="OJL504" s="1"/>
      <c r="OJM504" s="1"/>
      <c r="OJN504" s="1"/>
      <c r="OJO504" s="1"/>
      <c r="OJP504" s="1"/>
      <c r="OJQ504" s="1"/>
      <c r="OJR504" s="1"/>
      <c r="OJS504" s="1"/>
      <c r="OJT504" s="1"/>
      <c r="OJU504" s="1"/>
      <c r="OJV504" s="1"/>
      <c r="OJW504" s="1"/>
      <c r="OJX504" s="1"/>
      <c r="OJY504" s="1"/>
      <c r="OJZ504" s="1"/>
      <c r="OKA504" s="1"/>
      <c r="OKB504" s="1"/>
      <c r="OKC504" s="1"/>
      <c r="OKD504" s="1"/>
      <c r="OKE504" s="1"/>
      <c r="OKF504" s="1"/>
      <c r="OKG504" s="1"/>
      <c r="OKH504" s="1"/>
      <c r="OKI504" s="1"/>
      <c r="OKJ504" s="1"/>
      <c r="OKK504" s="1"/>
      <c r="OKL504" s="1"/>
      <c r="OKM504" s="1"/>
      <c r="OKN504" s="1"/>
      <c r="OKO504" s="1"/>
      <c r="OKP504" s="1"/>
      <c r="OKQ504" s="1"/>
      <c r="OKR504" s="1"/>
      <c r="OKS504" s="1"/>
      <c r="OKT504" s="1"/>
      <c r="OKU504" s="1"/>
      <c r="OKV504" s="1"/>
      <c r="OKW504" s="1"/>
      <c r="OKX504" s="1"/>
      <c r="OKY504" s="1"/>
      <c r="OKZ504" s="1"/>
      <c r="OLA504" s="1"/>
      <c r="OLB504" s="1"/>
      <c r="OLC504" s="1"/>
      <c r="OLD504" s="1"/>
      <c r="OLE504" s="1"/>
      <c r="OLF504" s="1"/>
      <c r="OLG504" s="1"/>
      <c r="OLH504" s="1"/>
      <c r="OLI504" s="1"/>
      <c r="OLJ504" s="1"/>
      <c r="OLK504" s="1"/>
      <c r="OLL504" s="1"/>
      <c r="OLM504" s="1"/>
      <c r="OLN504" s="1"/>
      <c r="OLO504" s="1"/>
      <c r="OLP504" s="1"/>
      <c r="OLQ504" s="1"/>
      <c r="OLR504" s="1"/>
      <c r="OLS504" s="1"/>
      <c r="OLT504" s="1"/>
      <c r="OLU504" s="1"/>
      <c r="OLV504" s="1"/>
      <c r="OLW504" s="1"/>
      <c r="OLX504" s="1"/>
      <c r="OLY504" s="1"/>
      <c r="OLZ504" s="1"/>
      <c r="OMA504" s="1"/>
      <c r="OMB504" s="1"/>
      <c r="OMC504" s="1"/>
      <c r="OMD504" s="1"/>
      <c r="OME504" s="1"/>
      <c r="OMF504" s="1"/>
      <c r="OMG504" s="1"/>
      <c r="OMH504" s="1"/>
      <c r="OMI504" s="1"/>
      <c r="OMJ504" s="1"/>
      <c r="OMK504" s="1"/>
      <c r="OML504" s="1"/>
      <c r="OMM504" s="1"/>
      <c r="OMN504" s="1"/>
      <c r="OMO504" s="1"/>
      <c r="OMP504" s="1"/>
      <c r="OMQ504" s="1"/>
      <c r="OMR504" s="1"/>
      <c r="OMS504" s="1"/>
      <c r="OMT504" s="1"/>
      <c r="OMU504" s="1"/>
      <c r="OMV504" s="1"/>
      <c r="OMW504" s="1"/>
      <c r="OMX504" s="1"/>
      <c r="OMY504" s="1"/>
      <c r="OMZ504" s="1"/>
      <c r="ONA504" s="1"/>
      <c r="ONB504" s="1"/>
      <c r="ONC504" s="1"/>
      <c r="OND504" s="1"/>
      <c r="ONE504" s="1"/>
      <c r="ONF504" s="1"/>
      <c r="ONG504" s="1"/>
      <c r="ONH504" s="1"/>
      <c r="ONI504" s="1"/>
      <c r="ONJ504" s="1"/>
      <c r="ONK504" s="1"/>
      <c r="ONL504" s="1"/>
      <c r="ONM504" s="1"/>
      <c r="ONN504" s="1"/>
      <c r="ONO504" s="1"/>
      <c r="ONP504" s="1"/>
      <c r="ONQ504" s="1"/>
      <c r="ONR504" s="1"/>
      <c r="ONS504" s="1"/>
      <c r="ONT504" s="1"/>
      <c r="ONU504" s="1"/>
      <c r="ONV504" s="1"/>
      <c r="ONW504" s="1"/>
      <c r="ONX504" s="1"/>
      <c r="ONY504" s="1"/>
      <c r="ONZ504" s="1"/>
      <c r="OOA504" s="1"/>
      <c r="OOB504" s="1"/>
      <c r="OOC504" s="1"/>
      <c r="OOD504" s="1"/>
      <c r="OOE504" s="1"/>
      <c r="OOF504" s="1"/>
      <c r="OOG504" s="1"/>
      <c r="OOH504" s="1"/>
      <c r="OOI504" s="1"/>
      <c r="OOJ504" s="1"/>
      <c r="OOK504" s="1"/>
      <c r="OOL504" s="1"/>
      <c r="OOM504" s="1"/>
      <c r="OON504" s="1"/>
      <c r="OOO504" s="1"/>
      <c r="OOP504" s="1"/>
      <c r="OOQ504" s="1"/>
      <c r="OOR504" s="1"/>
      <c r="OOS504" s="1"/>
      <c r="OOT504" s="1"/>
      <c r="OOU504" s="1"/>
      <c r="OOV504" s="1"/>
      <c r="OOW504" s="1"/>
      <c r="OOX504" s="1"/>
      <c r="OOY504" s="1"/>
      <c r="OOZ504" s="1"/>
      <c r="OPA504" s="1"/>
      <c r="OPB504" s="1"/>
      <c r="OPC504" s="1"/>
      <c r="OPD504" s="1"/>
      <c r="OPE504" s="1"/>
      <c r="OPF504" s="1"/>
      <c r="OPG504" s="1"/>
      <c r="OPH504" s="1"/>
      <c r="OPI504" s="1"/>
      <c r="OPJ504" s="1"/>
      <c r="OPK504" s="1"/>
      <c r="OPL504" s="1"/>
      <c r="OPM504" s="1"/>
      <c r="OPN504" s="1"/>
      <c r="OPO504" s="1"/>
      <c r="OPP504" s="1"/>
      <c r="OPQ504" s="1"/>
      <c r="OPR504" s="1"/>
      <c r="OPS504" s="1"/>
      <c r="OPT504" s="1"/>
      <c r="OPU504" s="1"/>
      <c r="OPV504" s="1"/>
      <c r="OPW504" s="1"/>
      <c r="OPX504" s="1"/>
      <c r="OPY504" s="1"/>
      <c r="OPZ504" s="1"/>
      <c r="OQA504" s="1"/>
      <c r="OQB504" s="1"/>
      <c r="OQC504" s="1"/>
      <c r="OQD504" s="1"/>
      <c r="OQE504" s="1"/>
      <c r="OQF504" s="1"/>
      <c r="OQG504" s="1"/>
      <c r="OQH504" s="1"/>
      <c r="OQI504" s="1"/>
      <c r="OQJ504" s="1"/>
      <c r="OQK504" s="1"/>
      <c r="OQL504" s="1"/>
      <c r="OQM504" s="1"/>
      <c r="OQN504" s="1"/>
      <c r="OQO504" s="1"/>
      <c r="OQP504" s="1"/>
      <c r="OQQ504" s="1"/>
      <c r="OQR504" s="1"/>
      <c r="OQS504" s="1"/>
      <c r="OQT504" s="1"/>
      <c r="OQU504" s="1"/>
      <c r="OQV504" s="1"/>
      <c r="OQW504" s="1"/>
      <c r="OQX504" s="1"/>
      <c r="OQY504" s="1"/>
      <c r="OQZ504" s="1"/>
      <c r="ORA504" s="1"/>
      <c r="ORB504" s="1"/>
      <c r="ORC504" s="1"/>
      <c r="ORD504" s="1"/>
      <c r="ORE504" s="1"/>
      <c r="ORF504" s="1"/>
      <c r="ORG504" s="1"/>
      <c r="ORH504" s="1"/>
      <c r="ORI504" s="1"/>
      <c r="ORJ504" s="1"/>
      <c r="ORK504" s="1"/>
      <c r="ORL504" s="1"/>
      <c r="ORM504" s="1"/>
      <c r="ORN504" s="1"/>
      <c r="ORO504" s="1"/>
      <c r="ORP504" s="1"/>
      <c r="ORQ504" s="1"/>
      <c r="ORR504" s="1"/>
      <c r="ORS504" s="1"/>
      <c r="ORT504" s="1"/>
      <c r="ORU504" s="1"/>
      <c r="ORV504" s="1"/>
      <c r="ORW504" s="1"/>
      <c r="ORX504" s="1"/>
      <c r="ORY504" s="1"/>
      <c r="ORZ504" s="1"/>
      <c r="OSA504" s="1"/>
      <c r="OSB504" s="1"/>
      <c r="OSC504" s="1"/>
      <c r="OSD504" s="1"/>
      <c r="OSE504" s="1"/>
      <c r="OSF504" s="1"/>
      <c r="OSG504" s="1"/>
      <c r="OSH504" s="1"/>
      <c r="OSI504" s="1"/>
      <c r="OSJ504" s="1"/>
      <c r="OSK504" s="1"/>
      <c r="OSL504" s="1"/>
      <c r="OSM504" s="1"/>
      <c r="OSN504" s="1"/>
      <c r="OSO504" s="1"/>
      <c r="OSP504" s="1"/>
      <c r="OSQ504" s="1"/>
      <c r="OSR504" s="1"/>
      <c r="OSS504" s="1"/>
      <c r="OST504" s="1"/>
      <c r="OSU504" s="1"/>
      <c r="OSV504" s="1"/>
      <c r="OSW504" s="1"/>
      <c r="OSX504" s="1"/>
      <c r="OSY504" s="1"/>
      <c r="OSZ504" s="1"/>
      <c r="OTA504" s="1"/>
      <c r="OTB504" s="1"/>
      <c r="OTC504" s="1"/>
      <c r="OTD504" s="1"/>
      <c r="OTE504" s="1"/>
      <c r="OTF504" s="1"/>
      <c r="OTG504" s="1"/>
      <c r="OTH504" s="1"/>
      <c r="OTI504" s="1"/>
      <c r="OTJ504" s="1"/>
      <c r="OTK504" s="1"/>
      <c r="OTL504" s="1"/>
      <c r="OTM504" s="1"/>
      <c r="OTN504" s="1"/>
      <c r="OTO504" s="1"/>
      <c r="OTP504" s="1"/>
      <c r="OTQ504" s="1"/>
      <c r="OTR504" s="1"/>
      <c r="OTS504" s="1"/>
      <c r="OTT504" s="1"/>
      <c r="OTU504" s="1"/>
      <c r="OTV504" s="1"/>
      <c r="OTW504" s="1"/>
      <c r="OTX504" s="1"/>
      <c r="OTY504" s="1"/>
      <c r="OTZ504" s="1"/>
      <c r="OUA504" s="1"/>
      <c r="OUB504" s="1"/>
      <c r="OUC504" s="1"/>
      <c r="OUD504" s="1"/>
      <c r="OUE504" s="1"/>
      <c r="OUF504" s="1"/>
      <c r="OUG504" s="1"/>
      <c r="OUH504" s="1"/>
      <c r="OUI504" s="1"/>
      <c r="OUJ504" s="1"/>
      <c r="OUK504" s="1"/>
      <c r="OUL504" s="1"/>
      <c r="OUM504" s="1"/>
      <c r="OUN504" s="1"/>
      <c r="OUO504" s="1"/>
      <c r="OUP504" s="1"/>
      <c r="OUQ504" s="1"/>
      <c r="OUR504" s="1"/>
      <c r="OUS504" s="1"/>
      <c r="OUT504" s="1"/>
      <c r="OUU504" s="1"/>
      <c r="OUV504" s="1"/>
      <c r="OUW504" s="1"/>
      <c r="OUX504" s="1"/>
      <c r="OUY504" s="1"/>
      <c r="OUZ504" s="1"/>
      <c r="OVA504" s="1"/>
      <c r="OVB504" s="1"/>
      <c r="OVC504" s="1"/>
      <c r="OVD504" s="1"/>
      <c r="OVE504" s="1"/>
      <c r="OVF504" s="1"/>
      <c r="OVG504" s="1"/>
      <c r="OVH504" s="1"/>
      <c r="OVI504" s="1"/>
      <c r="OVJ504" s="1"/>
      <c r="OVK504" s="1"/>
      <c r="OVL504" s="1"/>
      <c r="OVM504" s="1"/>
      <c r="OVN504" s="1"/>
      <c r="OVO504" s="1"/>
      <c r="OVP504" s="1"/>
      <c r="OVQ504" s="1"/>
      <c r="OVR504" s="1"/>
      <c r="OVS504" s="1"/>
      <c r="OVT504" s="1"/>
      <c r="OVU504" s="1"/>
      <c r="OVV504" s="1"/>
      <c r="OVW504" s="1"/>
      <c r="OVX504" s="1"/>
      <c r="OVY504" s="1"/>
      <c r="OVZ504" s="1"/>
      <c r="OWA504" s="1"/>
      <c r="OWB504" s="1"/>
      <c r="OWC504" s="1"/>
      <c r="OWD504" s="1"/>
      <c r="OWE504" s="1"/>
      <c r="OWF504" s="1"/>
      <c r="OWG504" s="1"/>
      <c r="OWH504" s="1"/>
      <c r="OWI504" s="1"/>
      <c r="OWJ504" s="1"/>
      <c r="OWK504" s="1"/>
      <c r="OWL504" s="1"/>
      <c r="OWM504" s="1"/>
      <c r="OWN504" s="1"/>
      <c r="OWO504" s="1"/>
      <c r="OWP504" s="1"/>
      <c r="OWQ504" s="1"/>
      <c r="OWR504" s="1"/>
      <c r="OWS504" s="1"/>
      <c r="OWT504" s="1"/>
      <c r="OWU504" s="1"/>
      <c r="OWV504" s="1"/>
      <c r="OWW504" s="1"/>
      <c r="OWX504" s="1"/>
      <c r="OWY504" s="1"/>
      <c r="OWZ504" s="1"/>
      <c r="OXA504" s="1"/>
      <c r="OXB504" s="1"/>
      <c r="OXC504" s="1"/>
      <c r="OXD504" s="1"/>
      <c r="OXE504" s="1"/>
      <c r="OXF504" s="1"/>
      <c r="OXG504" s="1"/>
      <c r="OXH504" s="1"/>
      <c r="OXI504" s="1"/>
      <c r="OXJ504" s="1"/>
      <c r="OXK504" s="1"/>
      <c r="OXL504" s="1"/>
      <c r="OXM504" s="1"/>
      <c r="OXN504" s="1"/>
      <c r="OXO504" s="1"/>
      <c r="OXP504" s="1"/>
      <c r="OXQ504" s="1"/>
      <c r="OXR504" s="1"/>
      <c r="OXS504" s="1"/>
      <c r="OXT504" s="1"/>
      <c r="OXU504" s="1"/>
      <c r="OXV504" s="1"/>
      <c r="OXW504" s="1"/>
      <c r="OXX504" s="1"/>
      <c r="OXY504" s="1"/>
      <c r="OXZ504" s="1"/>
      <c r="OYA504" s="1"/>
      <c r="OYB504" s="1"/>
      <c r="OYC504" s="1"/>
      <c r="OYD504" s="1"/>
      <c r="OYE504" s="1"/>
      <c r="OYF504" s="1"/>
      <c r="OYG504" s="1"/>
      <c r="OYH504" s="1"/>
      <c r="OYI504" s="1"/>
      <c r="OYJ504" s="1"/>
      <c r="OYK504" s="1"/>
      <c r="OYL504" s="1"/>
      <c r="OYM504" s="1"/>
      <c r="OYN504" s="1"/>
      <c r="OYO504" s="1"/>
      <c r="OYP504" s="1"/>
      <c r="OYQ504" s="1"/>
      <c r="OYR504" s="1"/>
      <c r="OYS504" s="1"/>
      <c r="OYT504" s="1"/>
      <c r="OYU504" s="1"/>
      <c r="OYV504" s="1"/>
      <c r="OYW504" s="1"/>
      <c r="OYX504" s="1"/>
      <c r="OYY504" s="1"/>
      <c r="OYZ504" s="1"/>
      <c r="OZA504" s="1"/>
      <c r="OZB504" s="1"/>
      <c r="OZC504" s="1"/>
      <c r="OZD504" s="1"/>
      <c r="OZE504" s="1"/>
      <c r="OZF504" s="1"/>
      <c r="OZG504" s="1"/>
      <c r="OZH504" s="1"/>
      <c r="OZI504" s="1"/>
      <c r="OZJ504" s="1"/>
      <c r="OZK504" s="1"/>
      <c r="OZL504" s="1"/>
      <c r="OZM504" s="1"/>
      <c r="OZN504" s="1"/>
      <c r="OZO504" s="1"/>
      <c r="OZP504" s="1"/>
      <c r="OZQ504" s="1"/>
      <c r="OZR504" s="1"/>
      <c r="OZS504" s="1"/>
      <c r="OZT504" s="1"/>
      <c r="OZU504" s="1"/>
      <c r="OZV504" s="1"/>
      <c r="OZW504" s="1"/>
      <c r="OZX504" s="1"/>
      <c r="OZY504" s="1"/>
      <c r="OZZ504" s="1"/>
      <c r="PAA504" s="1"/>
      <c r="PAB504" s="1"/>
      <c r="PAC504" s="1"/>
      <c r="PAD504" s="1"/>
      <c r="PAE504" s="1"/>
      <c r="PAF504" s="1"/>
      <c r="PAG504" s="1"/>
      <c r="PAH504" s="1"/>
      <c r="PAI504" s="1"/>
      <c r="PAJ504" s="1"/>
      <c r="PAK504" s="1"/>
      <c r="PAL504" s="1"/>
      <c r="PAM504" s="1"/>
      <c r="PAN504" s="1"/>
      <c r="PAO504" s="1"/>
      <c r="PAP504" s="1"/>
      <c r="PAQ504" s="1"/>
      <c r="PAR504" s="1"/>
      <c r="PAS504" s="1"/>
      <c r="PAT504" s="1"/>
      <c r="PAU504" s="1"/>
      <c r="PAV504" s="1"/>
      <c r="PAW504" s="1"/>
      <c r="PAX504" s="1"/>
      <c r="PAY504" s="1"/>
      <c r="PAZ504" s="1"/>
      <c r="PBA504" s="1"/>
      <c r="PBB504" s="1"/>
      <c r="PBC504" s="1"/>
      <c r="PBD504" s="1"/>
      <c r="PBE504" s="1"/>
      <c r="PBF504" s="1"/>
      <c r="PBG504" s="1"/>
      <c r="PBH504" s="1"/>
      <c r="PBI504" s="1"/>
      <c r="PBJ504" s="1"/>
      <c r="PBK504" s="1"/>
      <c r="PBL504" s="1"/>
      <c r="PBM504" s="1"/>
      <c r="PBN504" s="1"/>
      <c r="PBO504" s="1"/>
      <c r="PBP504" s="1"/>
      <c r="PBQ504" s="1"/>
      <c r="PBR504" s="1"/>
      <c r="PBS504" s="1"/>
      <c r="PBT504" s="1"/>
      <c r="PBU504" s="1"/>
      <c r="PBV504" s="1"/>
      <c r="PBW504" s="1"/>
      <c r="PBX504" s="1"/>
      <c r="PBY504" s="1"/>
      <c r="PBZ504" s="1"/>
      <c r="PCA504" s="1"/>
      <c r="PCB504" s="1"/>
      <c r="PCC504" s="1"/>
      <c r="PCD504" s="1"/>
      <c r="PCE504" s="1"/>
      <c r="PCF504" s="1"/>
      <c r="PCG504" s="1"/>
      <c r="PCH504" s="1"/>
      <c r="PCI504" s="1"/>
      <c r="PCJ504" s="1"/>
      <c r="PCK504" s="1"/>
      <c r="PCL504" s="1"/>
      <c r="PCM504" s="1"/>
      <c r="PCN504" s="1"/>
      <c r="PCO504" s="1"/>
      <c r="PCP504" s="1"/>
      <c r="PCQ504" s="1"/>
      <c r="PCR504" s="1"/>
      <c r="PCS504" s="1"/>
      <c r="PCT504" s="1"/>
      <c r="PCU504" s="1"/>
      <c r="PCV504" s="1"/>
      <c r="PCW504" s="1"/>
      <c r="PCX504" s="1"/>
      <c r="PCY504" s="1"/>
      <c r="PCZ504" s="1"/>
      <c r="PDA504" s="1"/>
      <c r="PDB504" s="1"/>
      <c r="PDC504" s="1"/>
      <c r="PDD504" s="1"/>
      <c r="PDE504" s="1"/>
      <c r="PDF504" s="1"/>
      <c r="PDG504" s="1"/>
      <c r="PDH504" s="1"/>
      <c r="PDI504" s="1"/>
      <c r="PDJ504" s="1"/>
      <c r="PDK504" s="1"/>
      <c r="PDL504" s="1"/>
      <c r="PDM504" s="1"/>
      <c r="PDN504" s="1"/>
      <c r="PDO504" s="1"/>
      <c r="PDP504" s="1"/>
      <c r="PDQ504" s="1"/>
      <c r="PDR504" s="1"/>
      <c r="PDS504" s="1"/>
      <c r="PDT504" s="1"/>
      <c r="PDU504" s="1"/>
      <c r="PDV504" s="1"/>
      <c r="PDW504" s="1"/>
      <c r="PDX504" s="1"/>
      <c r="PDY504" s="1"/>
      <c r="PDZ504" s="1"/>
      <c r="PEA504" s="1"/>
      <c r="PEB504" s="1"/>
      <c r="PEC504" s="1"/>
      <c r="PED504" s="1"/>
      <c r="PEE504" s="1"/>
      <c r="PEF504" s="1"/>
      <c r="PEG504" s="1"/>
      <c r="PEH504" s="1"/>
      <c r="PEI504" s="1"/>
      <c r="PEJ504" s="1"/>
      <c r="PEK504" s="1"/>
      <c r="PEL504" s="1"/>
      <c r="PEM504" s="1"/>
      <c r="PEN504" s="1"/>
      <c r="PEO504" s="1"/>
      <c r="PEP504" s="1"/>
      <c r="PEQ504" s="1"/>
      <c r="PER504" s="1"/>
      <c r="PES504" s="1"/>
      <c r="PET504" s="1"/>
      <c r="PEU504" s="1"/>
      <c r="PEV504" s="1"/>
      <c r="PEW504" s="1"/>
      <c r="PEX504" s="1"/>
      <c r="PEY504" s="1"/>
      <c r="PEZ504" s="1"/>
      <c r="PFA504" s="1"/>
      <c r="PFB504" s="1"/>
      <c r="PFC504" s="1"/>
      <c r="PFD504" s="1"/>
      <c r="PFE504" s="1"/>
      <c r="PFF504" s="1"/>
      <c r="PFG504" s="1"/>
      <c r="PFH504" s="1"/>
      <c r="PFI504" s="1"/>
      <c r="PFJ504" s="1"/>
      <c r="PFK504" s="1"/>
      <c r="PFL504" s="1"/>
      <c r="PFM504" s="1"/>
      <c r="PFN504" s="1"/>
      <c r="PFO504" s="1"/>
      <c r="PFP504" s="1"/>
      <c r="PFQ504" s="1"/>
      <c r="PFR504" s="1"/>
      <c r="PFS504" s="1"/>
      <c r="PFT504" s="1"/>
      <c r="PFU504" s="1"/>
      <c r="PFV504" s="1"/>
      <c r="PFW504" s="1"/>
      <c r="PFX504" s="1"/>
      <c r="PFY504" s="1"/>
      <c r="PFZ504" s="1"/>
      <c r="PGA504" s="1"/>
      <c r="PGB504" s="1"/>
      <c r="PGC504" s="1"/>
      <c r="PGD504" s="1"/>
      <c r="PGE504" s="1"/>
      <c r="PGF504" s="1"/>
      <c r="PGG504" s="1"/>
      <c r="PGH504" s="1"/>
      <c r="PGI504" s="1"/>
      <c r="PGJ504" s="1"/>
      <c r="PGK504" s="1"/>
      <c r="PGL504" s="1"/>
      <c r="PGM504" s="1"/>
      <c r="PGN504" s="1"/>
      <c r="PGO504" s="1"/>
      <c r="PGP504" s="1"/>
      <c r="PGQ504" s="1"/>
      <c r="PGR504" s="1"/>
      <c r="PGS504" s="1"/>
      <c r="PGT504" s="1"/>
      <c r="PGU504" s="1"/>
      <c r="PGV504" s="1"/>
      <c r="PGW504" s="1"/>
      <c r="PGX504" s="1"/>
      <c r="PGY504" s="1"/>
      <c r="PGZ504" s="1"/>
      <c r="PHA504" s="1"/>
      <c r="PHB504" s="1"/>
      <c r="PHC504" s="1"/>
      <c r="PHD504" s="1"/>
      <c r="PHE504" s="1"/>
      <c r="PHF504" s="1"/>
      <c r="PHG504" s="1"/>
      <c r="PHH504" s="1"/>
      <c r="PHI504" s="1"/>
      <c r="PHJ504" s="1"/>
      <c r="PHK504" s="1"/>
      <c r="PHL504" s="1"/>
      <c r="PHM504" s="1"/>
      <c r="PHN504" s="1"/>
      <c r="PHO504" s="1"/>
      <c r="PHP504" s="1"/>
      <c r="PHQ504" s="1"/>
      <c r="PHR504" s="1"/>
      <c r="PHS504" s="1"/>
      <c r="PHT504" s="1"/>
      <c r="PHU504" s="1"/>
      <c r="PHV504" s="1"/>
      <c r="PHW504" s="1"/>
      <c r="PHX504" s="1"/>
      <c r="PHY504" s="1"/>
      <c r="PHZ504" s="1"/>
      <c r="PIA504" s="1"/>
      <c r="PIB504" s="1"/>
      <c r="PIC504" s="1"/>
      <c r="PID504" s="1"/>
      <c r="PIE504" s="1"/>
      <c r="PIF504" s="1"/>
      <c r="PIG504" s="1"/>
      <c r="PIH504" s="1"/>
      <c r="PII504" s="1"/>
      <c r="PIJ504" s="1"/>
      <c r="PIK504" s="1"/>
      <c r="PIL504" s="1"/>
      <c r="PIM504" s="1"/>
      <c r="PIN504" s="1"/>
      <c r="PIO504" s="1"/>
      <c r="PIP504" s="1"/>
      <c r="PIQ504" s="1"/>
      <c r="PIR504" s="1"/>
      <c r="PIS504" s="1"/>
      <c r="PIT504" s="1"/>
      <c r="PIU504" s="1"/>
      <c r="PIV504" s="1"/>
      <c r="PIW504" s="1"/>
      <c r="PIX504" s="1"/>
      <c r="PIY504" s="1"/>
      <c r="PIZ504" s="1"/>
      <c r="PJA504" s="1"/>
      <c r="PJB504" s="1"/>
      <c r="PJC504" s="1"/>
      <c r="PJD504" s="1"/>
      <c r="PJE504" s="1"/>
      <c r="PJF504" s="1"/>
      <c r="PJG504" s="1"/>
      <c r="PJH504" s="1"/>
      <c r="PJI504" s="1"/>
      <c r="PJJ504" s="1"/>
      <c r="PJK504" s="1"/>
      <c r="PJL504" s="1"/>
      <c r="PJM504" s="1"/>
      <c r="PJN504" s="1"/>
      <c r="PJO504" s="1"/>
      <c r="PJP504" s="1"/>
      <c r="PJQ504" s="1"/>
      <c r="PJR504" s="1"/>
      <c r="PJS504" s="1"/>
      <c r="PJT504" s="1"/>
      <c r="PJU504" s="1"/>
      <c r="PJV504" s="1"/>
      <c r="PJW504" s="1"/>
      <c r="PJX504" s="1"/>
      <c r="PJY504" s="1"/>
      <c r="PJZ504" s="1"/>
      <c r="PKA504" s="1"/>
      <c r="PKB504" s="1"/>
      <c r="PKC504" s="1"/>
      <c r="PKD504" s="1"/>
      <c r="PKE504" s="1"/>
      <c r="PKF504" s="1"/>
      <c r="PKG504" s="1"/>
      <c r="PKH504" s="1"/>
      <c r="PKI504" s="1"/>
      <c r="PKJ504" s="1"/>
      <c r="PKK504" s="1"/>
      <c r="PKL504" s="1"/>
      <c r="PKM504" s="1"/>
      <c r="PKN504" s="1"/>
      <c r="PKO504" s="1"/>
      <c r="PKP504" s="1"/>
      <c r="PKQ504" s="1"/>
      <c r="PKR504" s="1"/>
      <c r="PKS504" s="1"/>
      <c r="PKT504" s="1"/>
      <c r="PKU504" s="1"/>
      <c r="PKV504" s="1"/>
      <c r="PKW504" s="1"/>
      <c r="PKX504" s="1"/>
      <c r="PKY504" s="1"/>
      <c r="PKZ504" s="1"/>
      <c r="PLA504" s="1"/>
      <c r="PLB504" s="1"/>
      <c r="PLC504" s="1"/>
      <c r="PLD504" s="1"/>
      <c r="PLE504" s="1"/>
      <c r="PLF504" s="1"/>
      <c r="PLG504" s="1"/>
      <c r="PLH504" s="1"/>
      <c r="PLI504" s="1"/>
      <c r="PLJ504" s="1"/>
      <c r="PLK504" s="1"/>
      <c r="PLL504" s="1"/>
      <c r="PLM504" s="1"/>
      <c r="PLN504" s="1"/>
      <c r="PLO504" s="1"/>
      <c r="PLP504" s="1"/>
      <c r="PLQ504" s="1"/>
      <c r="PLR504" s="1"/>
      <c r="PLS504" s="1"/>
      <c r="PLT504" s="1"/>
      <c r="PLU504" s="1"/>
      <c r="PLV504" s="1"/>
      <c r="PLW504" s="1"/>
      <c r="PLX504" s="1"/>
      <c r="PLY504" s="1"/>
      <c r="PLZ504" s="1"/>
      <c r="PMA504" s="1"/>
      <c r="PMB504" s="1"/>
      <c r="PMC504" s="1"/>
      <c r="PMD504" s="1"/>
      <c r="PME504" s="1"/>
      <c r="PMF504" s="1"/>
      <c r="PMG504" s="1"/>
      <c r="PMH504" s="1"/>
      <c r="PMI504" s="1"/>
      <c r="PMJ504" s="1"/>
      <c r="PMK504" s="1"/>
      <c r="PML504" s="1"/>
      <c r="PMM504" s="1"/>
      <c r="PMN504" s="1"/>
      <c r="PMO504" s="1"/>
      <c r="PMP504" s="1"/>
      <c r="PMQ504" s="1"/>
      <c r="PMR504" s="1"/>
      <c r="PMS504" s="1"/>
      <c r="PMT504" s="1"/>
      <c r="PMU504" s="1"/>
      <c r="PMV504" s="1"/>
      <c r="PMW504" s="1"/>
      <c r="PMX504" s="1"/>
      <c r="PMY504" s="1"/>
      <c r="PMZ504" s="1"/>
      <c r="PNA504" s="1"/>
      <c r="PNB504" s="1"/>
      <c r="PNC504" s="1"/>
      <c r="PND504" s="1"/>
      <c r="PNE504" s="1"/>
      <c r="PNF504" s="1"/>
      <c r="PNG504" s="1"/>
      <c r="PNH504" s="1"/>
      <c r="PNI504" s="1"/>
      <c r="PNJ504" s="1"/>
      <c r="PNK504" s="1"/>
      <c r="PNL504" s="1"/>
      <c r="PNM504" s="1"/>
      <c r="PNN504" s="1"/>
      <c r="PNO504" s="1"/>
      <c r="PNP504" s="1"/>
      <c r="PNQ504" s="1"/>
      <c r="PNR504" s="1"/>
      <c r="PNS504" s="1"/>
      <c r="PNT504" s="1"/>
      <c r="PNU504" s="1"/>
      <c r="PNV504" s="1"/>
      <c r="PNW504" s="1"/>
      <c r="PNX504" s="1"/>
      <c r="PNY504" s="1"/>
      <c r="PNZ504" s="1"/>
      <c r="POA504" s="1"/>
      <c r="POB504" s="1"/>
      <c r="POC504" s="1"/>
      <c r="POD504" s="1"/>
      <c r="POE504" s="1"/>
      <c r="POF504" s="1"/>
      <c r="POG504" s="1"/>
      <c r="POH504" s="1"/>
      <c r="POI504" s="1"/>
      <c r="POJ504" s="1"/>
      <c r="POK504" s="1"/>
      <c r="POL504" s="1"/>
      <c r="POM504" s="1"/>
      <c r="PON504" s="1"/>
      <c r="POO504" s="1"/>
      <c r="POP504" s="1"/>
      <c r="POQ504" s="1"/>
      <c r="POR504" s="1"/>
      <c r="POS504" s="1"/>
      <c r="POT504" s="1"/>
      <c r="POU504" s="1"/>
      <c r="POV504" s="1"/>
      <c r="POW504" s="1"/>
      <c r="POX504" s="1"/>
      <c r="POY504" s="1"/>
      <c r="POZ504" s="1"/>
      <c r="PPA504" s="1"/>
      <c r="PPB504" s="1"/>
      <c r="PPC504" s="1"/>
      <c r="PPD504" s="1"/>
      <c r="PPE504" s="1"/>
      <c r="PPF504" s="1"/>
      <c r="PPG504" s="1"/>
      <c r="PPH504" s="1"/>
      <c r="PPI504" s="1"/>
      <c r="PPJ504" s="1"/>
      <c r="PPK504" s="1"/>
      <c r="PPL504" s="1"/>
      <c r="PPM504" s="1"/>
      <c r="PPN504" s="1"/>
      <c r="PPO504" s="1"/>
      <c r="PPP504" s="1"/>
      <c r="PPQ504" s="1"/>
      <c r="PPR504" s="1"/>
      <c r="PPS504" s="1"/>
      <c r="PPT504" s="1"/>
      <c r="PPU504" s="1"/>
      <c r="PPV504" s="1"/>
      <c r="PPW504" s="1"/>
      <c r="PPX504" s="1"/>
      <c r="PPY504" s="1"/>
      <c r="PPZ504" s="1"/>
      <c r="PQA504" s="1"/>
      <c r="PQB504" s="1"/>
      <c r="PQC504" s="1"/>
      <c r="PQD504" s="1"/>
      <c r="PQE504" s="1"/>
      <c r="PQF504" s="1"/>
      <c r="PQG504" s="1"/>
      <c r="PQH504" s="1"/>
      <c r="PQI504" s="1"/>
      <c r="PQJ504" s="1"/>
      <c r="PQK504" s="1"/>
      <c r="PQL504" s="1"/>
      <c r="PQM504" s="1"/>
      <c r="PQN504" s="1"/>
      <c r="PQO504" s="1"/>
      <c r="PQP504" s="1"/>
      <c r="PQQ504" s="1"/>
      <c r="PQR504" s="1"/>
      <c r="PQS504" s="1"/>
      <c r="PQT504" s="1"/>
      <c r="PQU504" s="1"/>
      <c r="PQV504" s="1"/>
      <c r="PQW504" s="1"/>
      <c r="PQX504" s="1"/>
      <c r="PQY504" s="1"/>
      <c r="PQZ504" s="1"/>
      <c r="PRA504" s="1"/>
      <c r="PRB504" s="1"/>
      <c r="PRC504" s="1"/>
      <c r="PRD504" s="1"/>
      <c r="PRE504" s="1"/>
      <c r="PRF504" s="1"/>
      <c r="PRG504" s="1"/>
      <c r="PRH504" s="1"/>
      <c r="PRI504" s="1"/>
      <c r="PRJ504" s="1"/>
      <c r="PRK504" s="1"/>
      <c r="PRL504" s="1"/>
      <c r="PRM504" s="1"/>
      <c r="PRN504" s="1"/>
      <c r="PRO504" s="1"/>
      <c r="PRP504" s="1"/>
      <c r="PRQ504" s="1"/>
      <c r="PRR504" s="1"/>
      <c r="PRS504" s="1"/>
      <c r="PRT504" s="1"/>
      <c r="PRU504" s="1"/>
      <c r="PRV504" s="1"/>
      <c r="PRW504" s="1"/>
      <c r="PRX504" s="1"/>
      <c r="PRY504" s="1"/>
      <c r="PRZ504" s="1"/>
      <c r="PSA504" s="1"/>
      <c r="PSB504" s="1"/>
      <c r="PSC504" s="1"/>
      <c r="PSD504" s="1"/>
      <c r="PSE504" s="1"/>
      <c r="PSF504" s="1"/>
      <c r="PSG504" s="1"/>
      <c r="PSH504" s="1"/>
      <c r="PSI504" s="1"/>
      <c r="PSJ504" s="1"/>
      <c r="PSK504" s="1"/>
      <c r="PSL504" s="1"/>
      <c r="PSM504" s="1"/>
      <c r="PSN504" s="1"/>
      <c r="PSO504" s="1"/>
      <c r="PSP504" s="1"/>
      <c r="PSQ504" s="1"/>
      <c r="PSR504" s="1"/>
      <c r="PSS504" s="1"/>
      <c r="PST504" s="1"/>
      <c r="PSU504" s="1"/>
      <c r="PSV504" s="1"/>
      <c r="PSW504" s="1"/>
      <c r="PSX504" s="1"/>
      <c r="PSY504" s="1"/>
      <c r="PSZ504" s="1"/>
      <c r="PTA504" s="1"/>
      <c r="PTB504" s="1"/>
      <c r="PTC504" s="1"/>
      <c r="PTD504" s="1"/>
      <c r="PTE504" s="1"/>
      <c r="PTF504" s="1"/>
      <c r="PTG504" s="1"/>
      <c r="PTH504" s="1"/>
      <c r="PTI504" s="1"/>
      <c r="PTJ504" s="1"/>
      <c r="PTK504" s="1"/>
      <c r="PTL504" s="1"/>
      <c r="PTM504" s="1"/>
      <c r="PTN504" s="1"/>
      <c r="PTO504" s="1"/>
      <c r="PTP504" s="1"/>
      <c r="PTQ504" s="1"/>
      <c r="PTR504" s="1"/>
      <c r="PTS504" s="1"/>
      <c r="PTT504" s="1"/>
      <c r="PTU504" s="1"/>
      <c r="PTV504" s="1"/>
      <c r="PTW504" s="1"/>
      <c r="PTX504" s="1"/>
      <c r="PTY504" s="1"/>
      <c r="PTZ504" s="1"/>
      <c r="PUA504" s="1"/>
      <c r="PUB504" s="1"/>
      <c r="PUC504" s="1"/>
      <c r="PUD504" s="1"/>
      <c r="PUE504" s="1"/>
      <c r="PUF504" s="1"/>
      <c r="PUG504" s="1"/>
      <c r="PUH504" s="1"/>
      <c r="PUI504" s="1"/>
      <c r="PUJ504" s="1"/>
      <c r="PUK504" s="1"/>
      <c r="PUL504" s="1"/>
      <c r="PUM504" s="1"/>
      <c r="PUN504" s="1"/>
      <c r="PUO504" s="1"/>
      <c r="PUP504" s="1"/>
      <c r="PUQ504" s="1"/>
      <c r="PUR504" s="1"/>
      <c r="PUS504" s="1"/>
      <c r="PUT504" s="1"/>
      <c r="PUU504" s="1"/>
      <c r="PUV504" s="1"/>
      <c r="PUW504" s="1"/>
      <c r="PUX504" s="1"/>
      <c r="PUY504" s="1"/>
      <c r="PUZ504" s="1"/>
      <c r="PVA504" s="1"/>
      <c r="PVB504" s="1"/>
      <c r="PVC504" s="1"/>
      <c r="PVD504" s="1"/>
      <c r="PVE504" s="1"/>
      <c r="PVF504" s="1"/>
      <c r="PVG504" s="1"/>
      <c r="PVH504" s="1"/>
      <c r="PVI504" s="1"/>
      <c r="PVJ504" s="1"/>
      <c r="PVK504" s="1"/>
      <c r="PVL504" s="1"/>
      <c r="PVM504" s="1"/>
      <c r="PVN504" s="1"/>
      <c r="PVO504" s="1"/>
      <c r="PVP504" s="1"/>
      <c r="PVQ504" s="1"/>
      <c r="PVR504" s="1"/>
      <c r="PVS504" s="1"/>
      <c r="PVT504" s="1"/>
      <c r="PVU504" s="1"/>
      <c r="PVV504" s="1"/>
      <c r="PVW504" s="1"/>
      <c r="PVX504" s="1"/>
      <c r="PVY504" s="1"/>
      <c r="PVZ504" s="1"/>
      <c r="PWA504" s="1"/>
      <c r="PWB504" s="1"/>
      <c r="PWC504" s="1"/>
      <c r="PWD504" s="1"/>
      <c r="PWE504" s="1"/>
      <c r="PWF504" s="1"/>
      <c r="PWG504" s="1"/>
      <c r="PWH504" s="1"/>
      <c r="PWI504" s="1"/>
      <c r="PWJ504" s="1"/>
      <c r="PWK504" s="1"/>
      <c r="PWL504" s="1"/>
      <c r="PWM504" s="1"/>
      <c r="PWN504" s="1"/>
      <c r="PWO504" s="1"/>
      <c r="PWP504" s="1"/>
      <c r="PWQ504" s="1"/>
      <c r="PWR504" s="1"/>
      <c r="PWS504" s="1"/>
      <c r="PWT504" s="1"/>
      <c r="PWU504" s="1"/>
      <c r="PWV504" s="1"/>
      <c r="PWW504" s="1"/>
      <c r="PWX504" s="1"/>
      <c r="PWY504" s="1"/>
      <c r="PWZ504" s="1"/>
      <c r="PXA504" s="1"/>
      <c r="PXB504" s="1"/>
      <c r="PXC504" s="1"/>
      <c r="PXD504" s="1"/>
      <c r="PXE504" s="1"/>
      <c r="PXF504" s="1"/>
      <c r="PXG504" s="1"/>
      <c r="PXH504" s="1"/>
      <c r="PXI504" s="1"/>
      <c r="PXJ504" s="1"/>
      <c r="PXK504" s="1"/>
      <c r="PXL504" s="1"/>
      <c r="PXM504" s="1"/>
      <c r="PXN504" s="1"/>
      <c r="PXO504" s="1"/>
      <c r="PXP504" s="1"/>
      <c r="PXQ504" s="1"/>
      <c r="PXR504" s="1"/>
      <c r="PXS504" s="1"/>
      <c r="PXT504" s="1"/>
      <c r="PXU504" s="1"/>
      <c r="PXV504" s="1"/>
      <c r="PXW504" s="1"/>
      <c r="PXX504" s="1"/>
      <c r="PXY504" s="1"/>
      <c r="PXZ504" s="1"/>
      <c r="PYA504" s="1"/>
      <c r="PYB504" s="1"/>
      <c r="PYC504" s="1"/>
      <c r="PYD504" s="1"/>
      <c r="PYE504" s="1"/>
      <c r="PYF504" s="1"/>
      <c r="PYG504" s="1"/>
      <c r="PYH504" s="1"/>
      <c r="PYI504" s="1"/>
      <c r="PYJ504" s="1"/>
      <c r="PYK504" s="1"/>
      <c r="PYL504" s="1"/>
      <c r="PYM504" s="1"/>
      <c r="PYN504" s="1"/>
      <c r="PYO504" s="1"/>
      <c r="PYP504" s="1"/>
      <c r="PYQ504" s="1"/>
      <c r="PYR504" s="1"/>
      <c r="PYS504" s="1"/>
      <c r="PYT504" s="1"/>
      <c r="PYU504" s="1"/>
      <c r="PYV504" s="1"/>
      <c r="PYW504" s="1"/>
      <c r="PYX504" s="1"/>
      <c r="PYY504" s="1"/>
      <c r="PYZ504" s="1"/>
      <c r="PZA504" s="1"/>
      <c r="PZB504" s="1"/>
      <c r="PZC504" s="1"/>
      <c r="PZD504" s="1"/>
      <c r="PZE504" s="1"/>
      <c r="PZF504" s="1"/>
      <c r="PZG504" s="1"/>
      <c r="PZH504" s="1"/>
      <c r="PZI504" s="1"/>
      <c r="PZJ504" s="1"/>
      <c r="PZK504" s="1"/>
      <c r="PZL504" s="1"/>
      <c r="PZM504" s="1"/>
      <c r="PZN504" s="1"/>
      <c r="PZO504" s="1"/>
      <c r="PZP504" s="1"/>
      <c r="PZQ504" s="1"/>
      <c r="PZR504" s="1"/>
      <c r="PZS504" s="1"/>
      <c r="PZT504" s="1"/>
      <c r="PZU504" s="1"/>
      <c r="PZV504" s="1"/>
      <c r="PZW504" s="1"/>
      <c r="PZX504" s="1"/>
      <c r="PZY504" s="1"/>
      <c r="PZZ504" s="1"/>
      <c r="QAA504" s="1"/>
      <c r="QAB504" s="1"/>
      <c r="QAC504" s="1"/>
      <c r="QAD504" s="1"/>
      <c r="QAE504" s="1"/>
      <c r="QAF504" s="1"/>
      <c r="QAG504" s="1"/>
      <c r="QAH504" s="1"/>
      <c r="QAI504" s="1"/>
      <c r="QAJ504" s="1"/>
      <c r="QAK504" s="1"/>
      <c r="QAL504" s="1"/>
      <c r="QAM504" s="1"/>
      <c r="QAN504" s="1"/>
      <c r="QAO504" s="1"/>
      <c r="QAP504" s="1"/>
      <c r="QAQ504" s="1"/>
      <c r="QAR504" s="1"/>
      <c r="QAS504" s="1"/>
      <c r="QAT504" s="1"/>
      <c r="QAU504" s="1"/>
      <c r="QAV504" s="1"/>
      <c r="QAW504" s="1"/>
      <c r="QAX504" s="1"/>
      <c r="QAY504" s="1"/>
      <c r="QAZ504" s="1"/>
      <c r="QBA504" s="1"/>
      <c r="QBB504" s="1"/>
      <c r="QBC504" s="1"/>
      <c r="QBD504" s="1"/>
      <c r="QBE504" s="1"/>
      <c r="QBF504" s="1"/>
      <c r="QBG504" s="1"/>
      <c r="QBH504" s="1"/>
      <c r="QBI504" s="1"/>
      <c r="QBJ504" s="1"/>
      <c r="QBK504" s="1"/>
      <c r="QBL504" s="1"/>
      <c r="QBM504" s="1"/>
      <c r="QBN504" s="1"/>
      <c r="QBO504" s="1"/>
      <c r="QBP504" s="1"/>
      <c r="QBQ504" s="1"/>
      <c r="QBR504" s="1"/>
      <c r="QBS504" s="1"/>
      <c r="QBT504" s="1"/>
      <c r="QBU504" s="1"/>
      <c r="QBV504" s="1"/>
      <c r="QBW504" s="1"/>
      <c r="QBX504" s="1"/>
      <c r="QBY504" s="1"/>
      <c r="QBZ504" s="1"/>
      <c r="QCA504" s="1"/>
      <c r="QCB504" s="1"/>
      <c r="QCC504" s="1"/>
      <c r="QCD504" s="1"/>
      <c r="QCE504" s="1"/>
      <c r="QCF504" s="1"/>
      <c r="QCG504" s="1"/>
      <c r="QCH504" s="1"/>
      <c r="QCI504" s="1"/>
      <c r="QCJ504" s="1"/>
      <c r="QCK504" s="1"/>
      <c r="QCL504" s="1"/>
      <c r="QCM504" s="1"/>
      <c r="QCN504" s="1"/>
      <c r="QCO504" s="1"/>
      <c r="QCP504" s="1"/>
      <c r="QCQ504" s="1"/>
      <c r="QCR504" s="1"/>
      <c r="QCS504" s="1"/>
      <c r="QCT504" s="1"/>
      <c r="QCU504" s="1"/>
      <c r="QCV504" s="1"/>
      <c r="QCW504" s="1"/>
      <c r="QCX504" s="1"/>
      <c r="QCY504" s="1"/>
      <c r="QCZ504" s="1"/>
      <c r="QDA504" s="1"/>
      <c r="QDB504" s="1"/>
      <c r="QDC504" s="1"/>
      <c r="QDD504" s="1"/>
      <c r="QDE504" s="1"/>
      <c r="QDF504" s="1"/>
      <c r="QDG504" s="1"/>
      <c r="QDH504" s="1"/>
      <c r="QDI504" s="1"/>
      <c r="QDJ504" s="1"/>
      <c r="QDK504" s="1"/>
      <c r="QDL504" s="1"/>
      <c r="QDM504" s="1"/>
      <c r="QDN504" s="1"/>
      <c r="QDO504" s="1"/>
      <c r="QDP504" s="1"/>
      <c r="QDQ504" s="1"/>
      <c r="QDR504" s="1"/>
      <c r="QDS504" s="1"/>
      <c r="QDT504" s="1"/>
      <c r="QDU504" s="1"/>
      <c r="QDV504" s="1"/>
      <c r="QDW504" s="1"/>
      <c r="QDX504" s="1"/>
      <c r="QDY504" s="1"/>
      <c r="QDZ504" s="1"/>
      <c r="QEA504" s="1"/>
      <c r="QEB504" s="1"/>
      <c r="QEC504" s="1"/>
      <c r="QED504" s="1"/>
      <c r="QEE504" s="1"/>
      <c r="QEF504" s="1"/>
      <c r="QEG504" s="1"/>
      <c r="QEH504" s="1"/>
      <c r="QEI504" s="1"/>
      <c r="QEJ504" s="1"/>
      <c r="QEK504" s="1"/>
      <c r="QEL504" s="1"/>
      <c r="QEM504" s="1"/>
      <c r="QEN504" s="1"/>
      <c r="QEO504" s="1"/>
      <c r="QEP504" s="1"/>
      <c r="QEQ504" s="1"/>
      <c r="QER504" s="1"/>
      <c r="QES504" s="1"/>
      <c r="QET504" s="1"/>
      <c r="QEU504" s="1"/>
      <c r="QEV504" s="1"/>
      <c r="QEW504" s="1"/>
      <c r="QEX504" s="1"/>
      <c r="QEY504" s="1"/>
      <c r="QEZ504" s="1"/>
      <c r="QFA504" s="1"/>
      <c r="QFB504" s="1"/>
      <c r="QFC504" s="1"/>
      <c r="QFD504" s="1"/>
      <c r="QFE504" s="1"/>
      <c r="QFF504" s="1"/>
      <c r="QFG504" s="1"/>
      <c r="QFH504" s="1"/>
      <c r="QFI504" s="1"/>
      <c r="QFJ504" s="1"/>
      <c r="QFK504" s="1"/>
      <c r="QFL504" s="1"/>
      <c r="QFM504" s="1"/>
      <c r="QFN504" s="1"/>
      <c r="QFO504" s="1"/>
      <c r="QFP504" s="1"/>
      <c r="QFQ504" s="1"/>
      <c r="QFR504" s="1"/>
      <c r="QFS504" s="1"/>
      <c r="QFT504" s="1"/>
      <c r="QFU504" s="1"/>
      <c r="QFV504" s="1"/>
      <c r="QFW504" s="1"/>
      <c r="QFX504" s="1"/>
      <c r="QFY504" s="1"/>
      <c r="QFZ504" s="1"/>
      <c r="QGA504" s="1"/>
      <c r="QGB504" s="1"/>
      <c r="QGC504" s="1"/>
      <c r="QGD504" s="1"/>
      <c r="QGE504" s="1"/>
      <c r="QGF504" s="1"/>
      <c r="QGG504" s="1"/>
      <c r="QGH504" s="1"/>
      <c r="QGI504" s="1"/>
      <c r="QGJ504" s="1"/>
      <c r="QGK504" s="1"/>
      <c r="QGL504" s="1"/>
      <c r="QGM504" s="1"/>
      <c r="QGN504" s="1"/>
      <c r="QGO504" s="1"/>
      <c r="QGP504" s="1"/>
      <c r="QGQ504" s="1"/>
      <c r="QGR504" s="1"/>
      <c r="QGS504" s="1"/>
      <c r="QGT504" s="1"/>
      <c r="QGU504" s="1"/>
      <c r="QGV504" s="1"/>
      <c r="QGW504" s="1"/>
      <c r="QGX504" s="1"/>
      <c r="QGY504" s="1"/>
      <c r="QGZ504" s="1"/>
      <c r="QHA504" s="1"/>
      <c r="QHB504" s="1"/>
      <c r="QHC504" s="1"/>
      <c r="QHD504" s="1"/>
      <c r="QHE504" s="1"/>
      <c r="QHF504" s="1"/>
      <c r="QHG504" s="1"/>
      <c r="QHH504" s="1"/>
      <c r="QHI504" s="1"/>
      <c r="QHJ504" s="1"/>
      <c r="QHK504" s="1"/>
      <c r="QHL504" s="1"/>
      <c r="QHM504" s="1"/>
      <c r="QHN504" s="1"/>
      <c r="QHO504" s="1"/>
      <c r="QHP504" s="1"/>
      <c r="QHQ504" s="1"/>
      <c r="QHR504" s="1"/>
      <c r="QHS504" s="1"/>
      <c r="QHT504" s="1"/>
      <c r="QHU504" s="1"/>
      <c r="QHV504" s="1"/>
      <c r="QHW504" s="1"/>
      <c r="QHX504" s="1"/>
      <c r="QHY504" s="1"/>
      <c r="QHZ504" s="1"/>
      <c r="QIA504" s="1"/>
      <c r="QIB504" s="1"/>
      <c r="QIC504" s="1"/>
      <c r="QID504" s="1"/>
      <c r="QIE504" s="1"/>
      <c r="QIF504" s="1"/>
      <c r="QIG504" s="1"/>
      <c r="QIH504" s="1"/>
      <c r="QII504" s="1"/>
      <c r="QIJ504" s="1"/>
      <c r="QIK504" s="1"/>
      <c r="QIL504" s="1"/>
      <c r="QIM504" s="1"/>
      <c r="QIN504" s="1"/>
      <c r="QIO504" s="1"/>
      <c r="QIP504" s="1"/>
      <c r="QIQ504" s="1"/>
      <c r="QIR504" s="1"/>
      <c r="QIS504" s="1"/>
      <c r="QIT504" s="1"/>
      <c r="QIU504" s="1"/>
      <c r="QIV504" s="1"/>
      <c r="QIW504" s="1"/>
      <c r="QIX504" s="1"/>
      <c r="QIY504" s="1"/>
      <c r="QIZ504" s="1"/>
      <c r="QJA504" s="1"/>
      <c r="QJB504" s="1"/>
      <c r="QJC504" s="1"/>
      <c r="QJD504" s="1"/>
      <c r="QJE504" s="1"/>
      <c r="QJF504" s="1"/>
      <c r="QJG504" s="1"/>
      <c r="QJH504" s="1"/>
      <c r="QJI504" s="1"/>
      <c r="QJJ504" s="1"/>
      <c r="QJK504" s="1"/>
      <c r="QJL504" s="1"/>
      <c r="QJM504" s="1"/>
      <c r="QJN504" s="1"/>
      <c r="QJO504" s="1"/>
      <c r="QJP504" s="1"/>
      <c r="QJQ504" s="1"/>
      <c r="QJR504" s="1"/>
      <c r="QJS504" s="1"/>
      <c r="QJT504" s="1"/>
      <c r="QJU504" s="1"/>
      <c r="QJV504" s="1"/>
      <c r="QJW504" s="1"/>
      <c r="QJX504" s="1"/>
      <c r="QJY504" s="1"/>
      <c r="QJZ504" s="1"/>
      <c r="QKA504" s="1"/>
      <c r="QKB504" s="1"/>
      <c r="QKC504" s="1"/>
      <c r="QKD504" s="1"/>
      <c r="QKE504" s="1"/>
      <c r="QKF504" s="1"/>
      <c r="QKG504" s="1"/>
      <c r="QKH504" s="1"/>
      <c r="QKI504" s="1"/>
      <c r="QKJ504" s="1"/>
      <c r="QKK504" s="1"/>
      <c r="QKL504" s="1"/>
      <c r="QKM504" s="1"/>
      <c r="QKN504" s="1"/>
      <c r="QKO504" s="1"/>
      <c r="QKP504" s="1"/>
      <c r="QKQ504" s="1"/>
      <c r="QKR504" s="1"/>
      <c r="QKS504" s="1"/>
      <c r="QKT504" s="1"/>
      <c r="QKU504" s="1"/>
      <c r="QKV504" s="1"/>
      <c r="QKW504" s="1"/>
      <c r="QKX504" s="1"/>
      <c r="QKY504" s="1"/>
      <c r="QKZ504" s="1"/>
      <c r="QLA504" s="1"/>
      <c r="QLB504" s="1"/>
      <c r="QLC504" s="1"/>
      <c r="QLD504" s="1"/>
      <c r="QLE504" s="1"/>
      <c r="QLF504" s="1"/>
      <c r="QLG504" s="1"/>
      <c r="QLH504" s="1"/>
      <c r="QLI504" s="1"/>
      <c r="QLJ504" s="1"/>
      <c r="QLK504" s="1"/>
      <c r="QLL504" s="1"/>
      <c r="QLM504" s="1"/>
      <c r="QLN504" s="1"/>
      <c r="QLO504" s="1"/>
      <c r="QLP504" s="1"/>
      <c r="QLQ504" s="1"/>
      <c r="QLR504" s="1"/>
      <c r="QLS504" s="1"/>
      <c r="QLT504" s="1"/>
      <c r="QLU504" s="1"/>
      <c r="QLV504" s="1"/>
      <c r="QLW504" s="1"/>
      <c r="QLX504" s="1"/>
      <c r="QLY504" s="1"/>
      <c r="QLZ504" s="1"/>
      <c r="QMA504" s="1"/>
      <c r="QMB504" s="1"/>
      <c r="QMC504" s="1"/>
      <c r="QMD504" s="1"/>
      <c r="QME504" s="1"/>
      <c r="QMF504" s="1"/>
      <c r="QMG504" s="1"/>
      <c r="QMH504" s="1"/>
      <c r="QMI504" s="1"/>
      <c r="QMJ504" s="1"/>
      <c r="QMK504" s="1"/>
      <c r="QML504" s="1"/>
      <c r="QMM504" s="1"/>
      <c r="QMN504" s="1"/>
      <c r="QMO504" s="1"/>
      <c r="QMP504" s="1"/>
      <c r="QMQ504" s="1"/>
      <c r="QMR504" s="1"/>
      <c r="QMS504" s="1"/>
      <c r="QMT504" s="1"/>
      <c r="QMU504" s="1"/>
      <c r="QMV504" s="1"/>
      <c r="QMW504" s="1"/>
      <c r="QMX504" s="1"/>
      <c r="QMY504" s="1"/>
      <c r="QMZ504" s="1"/>
      <c r="QNA504" s="1"/>
      <c r="QNB504" s="1"/>
      <c r="QNC504" s="1"/>
      <c r="QND504" s="1"/>
      <c r="QNE504" s="1"/>
      <c r="QNF504" s="1"/>
      <c r="QNG504" s="1"/>
      <c r="QNH504" s="1"/>
      <c r="QNI504" s="1"/>
      <c r="QNJ504" s="1"/>
      <c r="QNK504" s="1"/>
      <c r="QNL504" s="1"/>
      <c r="QNM504" s="1"/>
      <c r="QNN504" s="1"/>
      <c r="QNO504" s="1"/>
      <c r="QNP504" s="1"/>
      <c r="QNQ504" s="1"/>
      <c r="QNR504" s="1"/>
      <c r="QNS504" s="1"/>
      <c r="QNT504" s="1"/>
      <c r="QNU504" s="1"/>
      <c r="QNV504" s="1"/>
      <c r="QNW504" s="1"/>
      <c r="QNX504" s="1"/>
      <c r="QNY504" s="1"/>
      <c r="QNZ504" s="1"/>
      <c r="QOA504" s="1"/>
      <c r="QOB504" s="1"/>
      <c r="QOC504" s="1"/>
      <c r="QOD504" s="1"/>
      <c r="QOE504" s="1"/>
      <c r="QOF504" s="1"/>
      <c r="QOG504" s="1"/>
      <c r="QOH504" s="1"/>
      <c r="QOI504" s="1"/>
      <c r="QOJ504" s="1"/>
      <c r="QOK504" s="1"/>
      <c r="QOL504" s="1"/>
      <c r="QOM504" s="1"/>
      <c r="QON504" s="1"/>
      <c r="QOO504" s="1"/>
      <c r="QOP504" s="1"/>
      <c r="QOQ504" s="1"/>
      <c r="QOR504" s="1"/>
      <c r="QOS504" s="1"/>
      <c r="QOT504" s="1"/>
      <c r="QOU504" s="1"/>
      <c r="QOV504" s="1"/>
      <c r="QOW504" s="1"/>
      <c r="QOX504" s="1"/>
      <c r="QOY504" s="1"/>
      <c r="QOZ504" s="1"/>
      <c r="QPA504" s="1"/>
      <c r="QPB504" s="1"/>
      <c r="QPC504" s="1"/>
      <c r="QPD504" s="1"/>
      <c r="QPE504" s="1"/>
      <c r="QPF504" s="1"/>
      <c r="QPG504" s="1"/>
      <c r="QPH504" s="1"/>
      <c r="QPI504" s="1"/>
      <c r="QPJ504" s="1"/>
      <c r="QPK504" s="1"/>
      <c r="QPL504" s="1"/>
      <c r="QPM504" s="1"/>
      <c r="QPN504" s="1"/>
      <c r="QPO504" s="1"/>
      <c r="QPP504" s="1"/>
      <c r="QPQ504" s="1"/>
      <c r="QPR504" s="1"/>
      <c r="QPS504" s="1"/>
      <c r="QPT504" s="1"/>
      <c r="QPU504" s="1"/>
      <c r="QPV504" s="1"/>
      <c r="QPW504" s="1"/>
      <c r="QPX504" s="1"/>
      <c r="QPY504" s="1"/>
      <c r="QPZ504" s="1"/>
      <c r="QQA504" s="1"/>
      <c r="QQB504" s="1"/>
      <c r="QQC504" s="1"/>
      <c r="QQD504" s="1"/>
      <c r="QQE504" s="1"/>
      <c r="QQF504" s="1"/>
      <c r="QQG504" s="1"/>
      <c r="QQH504" s="1"/>
      <c r="QQI504" s="1"/>
      <c r="QQJ504" s="1"/>
      <c r="QQK504" s="1"/>
      <c r="QQL504" s="1"/>
      <c r="QQM504" s="1"/>
      <c r="QQN504" s="1"/>
      <c r="QQO504" s="1"/>
      <c r="QQP504" s="1"/>
      <c r="QQQ504" s="1"/>
      <c r="QQR504" s="1"/>
      <c r="QQS504" s="1"/>
      <c r="QQT504" s="1"/>
      <c r="QQU504" s="1"/>
      <c r="QQV504" s="1"/>
      <c r="QQW504" s="1"/>
      <c r="QQX504" s="1"/>
      <c r="QQY504" s="1"/>
      <c r="QQZ504" s="1"/>
      <c r="QRA504" s="1"/>
      <c r="QRB504" s="1"/>
      <c r="QRC504" s="1"/>
      <c r="QRD504" s="1"/>
      <c r="QRE504" s="1"/>
      <c r="QRF504" s="1"/>
      <c r="QRG504" s="1"/>
      <c r="QRH504" s="1"/>
      <c r="QRI504" s="1"/>
      <c r="QRJ504" s="1"/>
      <c r="QRK504" s="1"/>
      <c r="QRL504" s="1"/>
      <c r="QRM504" s="1"/>
      <c r="QRN504" s="1"/>
      <c r="QRO504" s="1"/>
      <c r="QRP504" s="1"/>
      <c r="QRQ504" s="1"/>
      <c r="QRR504" s="1"/>
      <c r="QRS504" s="1"/>
      <c r="QRT504" s="1"/>
      <c r="QRU504" s="1"/>
      <c r="QRV504" s="1"/>
      <c r="QRW504" s="1"/>
      <c r="QRX504" s="1"/>
      <c r="QRY504" s="1"/>
      <c r="QRZ504" s="1"/>
      <c r="QSA504" s="1"/>
      <c r="QSB504" s="1"/>
      <c r="QSC504" s="1"/>
      <c r="QSD504" s="1"/>
      <c r="QSE504" s="1"/>
      <c r="QSF504" s="1"/>
      <c r="QSG504" s="1"/>
      <c r="QSH504" s="1"/>
      <c r="QSI504" s="1"/>
      <c r="QSJ504" s="1"/>
      <c r="QSK504" s="1"/>
      <c r="QSL504" s="1"/>
      <c r="QSM504" s="1"/>
      <c r="QSN504" s="1"/>
      <c r="QSO504" s="1"/>
      <c r="QSP504" s="1"/>
      <c r="QSQ504" s="1"/>
      <c r="QSR504" s="1"/>
      <c r="QSS504" s="1"/>
      <c r="QST504" s="1"/>
      <c r="QSU504" s="1"/>
      <c r="QSV504" s="1"/>
      <c r="QSW504" s="1"/>
      <c r="QSX504" s="1"/>
      <c r="QSY504" s="1"/>
      <c r="QSZ504" s="1"/>
      <c r="QTA504" s="1"/>
      <c r="QTB504" s="1"/>
      <c r="QTC504" s="1"/>
      <c r="QTD504" s="1"/>
      <c r="QTE504" s="1"/>
      <c r="QTF504" s="1"/>
      <c r="QTG504" s="1"/>
      <c r="QTH504" s="1"/>
      <c r="QTI504" s="1"/>
      <c r="QTJ504" s="1"/>
      <c r="QTK504" s="1"/>
      <c r="QTL504" s="1"/>
      <c r="QTM504" s="1"/>
      <c r="QTN504" s="1"/>
      <c r="QTO504" s="1"/>
      <c r="QTP504" s="1"/>
      <c r="QTQ504" s="1"/>
      <c r="QTR504" s="1"/>
      <c r="QTS504" s="1"/>
      <c r="QTT504" s="1"/>
      <c r="QTU504" s="1"/>
      <c r="QTV504" s="1"/>
      <c r="QTW504" s="1"/>
      <c r="QTX504" s="1"/>
      <c r="QTY504" s="1"/>
      <c r="QTZ504" s="1"/>
      <c r="QUA504" s="1"/>
      <c r="QUB504" s="1"/>
      <c r="QUC504" s="1"/>
      <c r="QUD504" s="1"/>
      <c r="QUE504" s="1"/>
      <c r="QUF504" s="1"/>
      <c r="QUG504" s="1"/>
      <c r="QUH504" s="1"/>
      <c r="QUI504" s="1"/>
      <c r="QUJ504" s="1"/>
      <c r="QUK504" s="1"/>
      <c r="QUL504" s="1"/>
      <c r="QUM504" s="1"/>
      <c r="QUN504" s="1"/>
      <c r="QUO504" s="1"/>
      <c r="QUP504" s="1"/>
      <c r="QUQ504" s="1"/>
      <c r="QUR504" s="1"/>
      <c r="QUS504" s="1"/>
      <c r="QUT504" s="1"/>
      <c r="QUU504" s="1"/>
      <c r="QUV504" s="1"/>
      <c r="QUW504" s="1"/>
      <c r="QUX504" s="1"/>
      <c r="QUY504" s="1"/>
      <c r="QUZ504" s="1"/>
      <c r="QVA504" s="1"/>
      <c r="QVB504" s="1"/>
      <c r="QVC504" s="1"/>
      <c r="QVD504" s="1"/>
      <c r="QVE504" s="1"/>
      <c r="QVF504" s="1"/>
      <c r="QVG504" s="1"/>
      <c r="QVH504" s="1"/>
      <c r="QVI504" s="1"/>
      <c r="QVJ504" s="1"/>
      <c r="QVK504" s="1"/>
      <c r="QVL504" s="1"/>
      <c r="QVM504" s="1"/>
      <c r="QVN504" s="1"/>
      <c r="QVO504" s="1"/>
      <c r="QVP504" s="1"/>
      <c r="QVQ504" s="1"/>
      <c r="QVR504" s="1"/>
      <c r="QVS504" s="1"/>
      <c r="QVT504" s="1"/>
      <c r="QVU504" s="1"/>
      <c r="QVV504" s="1"/>
      <c r="QVW504" s="1"/>
      <c r="QVX504" s="1"/>
      <c r="QVY504" s="1"/>
      <c r="QVZ504" s="1"/>
      <c r="QWA504" s="1"/>
      <c r="QWB504" s="1"/>
      <c r="QWC504" s="1"/>
      <c r="QWD504" s="1"/>
      <c r="QWE504" s="1"/>
      <c r="QWF504" s="1"/>
      <c r="QWG504" s="1"/>
      <c r="QWH504" s="1"/>
      <c r="QWI504" s="1"/>
      <c r="QWJ504" s="1"/>
      <c r="QWK504" s="1"/>
      <c r="QWL504" s="1"/>
      <c r="QWM504" s="1"/>
      <c r="QWN504" s="1"/>
      <c r="QWO504" s="1"/>
      <c r="QWP504" s="1"/>
      <c r="QWQ504" s="1"/>
      <c r="QWR504" s="1"/>
      <c r="QWS504" s="1"/>
      <c r="QWT504" s="1"/>
      <c r="QWU504" s="1"/>
      <c r="QWV504" s="1"/>
      <c r="QWW504" s="1"/>
      <c r="QWX504" s="1"/>
      <c r="QWY504" s="1"/>
      <c r="QWZ504" s="1"/>
      <c r="QXA504" s="1"/>
      <c r="QXB504" s="1"/>
      <c r="QXC504" s="1"/>
      <c r="QXD504" s="1"/>
      <c r="QXE504" s="1"/>
      <c r="QXF504" s="1"/>
      <c r="QXG504" s="1"/>
      <c r="QXH504" s="1"/>
      <c r="QXI504" s="1"/>
      <c r="QXJ504" s="1"/>
      <c r="QXK504" s="1"/>
      <c r="QXL504" s="1"/>
      <c r="QXM504" s="1"/>
      <c r="QXN504" s="1"/>
      <c r="QXO504" s="1"/>
      <c r="QXP504" s="1"/>
      <c r="QXQ504" s="1"/>
      <c r="QXR504" s="1"/>
      <c r="QXS504" s="1"/>
      <c r="QXT504" s="1"/>
      <c r="QXU504" s="1"/>
      <c r="QXV504" s="1"/>
      <c r="QXW504" s="1"/>
      <c r="QXX504" s="1"/>
      <c r="QXY504" s="1"/>
      <c r="QXZ504" s="1"/>
      <c r="QYA504" s="1"/>
      <c r="QYB504" s="1"/>
      <c r="QYC504" s="1"/>
      <c r="QYD504" s="1"/>
      <c r="QYE504" s="1"/>
      <c r="QYF504" s="1"/>
      <c r="QYG504" s="1"/>
      <c r="QYH504" s="1"/>
      <c r="QYI504" s="1"/>
      <c r="QYJ504" s="1"/>
      <c r="QYK504" s="1"/>
      <c r="QYL504" s="1"/>
      <c r="QYM504" s="1"/>
      <c r="QYN504" s="1"/>
      <c r="QYO504" s="1"/>
      <c r="QYP504" s="1"/>
      <c r="QYQ504" s="1"/>
      <c r="QYR504" s="1"/>
      <c r="QYS504" s="1"/>
      <c r="QYT504" s="1"/>
      <c r="QYU504" s="1"/>
      <c r="QYV504" s="1"/>
      <c r="QYW504" s="1"/>
      <c r="QYX504" s="1"/>
      <c r="QYY504" s="1"/>
      <c r="QYZ504" s="1"/>
      <c r="QZA504" s="1"/>
      <c r="QZB504" s="1"/>
      <c r="QZC504" s="1"/>
      <c r="QZD504" s="1"/>
      <c r="QZE504" s="1"/>
      <c r="QZF504" s="1"/>
      <c r="QZG504" s="1"/>
      <c r="QZH504" s="1"/>
      <c r="QZI504" s="1"/>
      <c r="QZJ504" s="1"/>
      <c r="QZK504" s="1"/>
      <c r="QZL504" s="1"/>
      <c r="QZM504" s="1"/>
      <c r="QZN504" s="1"/>
      <c r="QZO504" s="1"/>
      <c r="QZP504" s="1"/>
      <c r="QZQ504" s="1"/>
      <c r="QZR504" s="1"/>
      <c r="QZS504" s="1"/>
      <c r="QZT504" s="1"/>
      <c r="QZU504" s="1"/>
      <c r="QZV504" s="1"/>
      <c r="QZW504" s="1"/>
      <c r="QZX504" s="1"/>
      <c r="QZY504" s="1"/>
      <c r="QZZ504" s="1"/>
      <c r="RAA504" s="1"/>
      <c r="RAB504" s="1"/>
      <c r="RAC504" s="1"/>
      <c r="RAD504" s="1"/>
      <c r="RAE504" s="1"/>
      <c r="RAF504" s="1"/>
      <c r="RAG504" s="1"/>
      <c r="RAH504" s="1"/>
      <c r="RAI504" s="1"/>
      <c r="RAJ504" s="1"/>
      <c r="RAK504" s="1"/>
      <c r="RAL504" s="1"/>
      <c r="RAM504" s="1"/>
      <c r="RAN504" s="1"/>
      <c r="RAO504" s="1"/>
      <c r="RAP504" s="1"/>
      <c r="RAQ504" s="1"/>
      <c r="RAR504" s="1"/>
      <c r="RAS504" s="1"/>
      <c r="RAT504" s="1"/>
      <c r="RAU504" s="1"/>
      <c r="RAV504" s="1"/>
      <c r="RAW504" s="1"/>
      <c r="RAX504" s="1"/>
      <c r="RAY504" s="1"/>
      <c r="RAZ504" s="1"/>
      <c r="RBA504" s="1"/>
      <c r="RBB504" s="1"/>
      <c r="RBC504" s="1"/>
      <c r="RBD504" s="1"/>
      <c r="RBE504" s="1"/>
      <c r="RBF504" s="1"/>
      <c r="RBG504" s="1"/>
      <c r="RBH504" s="1"/>
      <c r="RBI504" s="1"/>
      <c r="RBJ504" s="1"/>
      <c r="RBK504" s="1"/>
      <c r="RBL504" s="1"/>
      <c r="RBM504" s="1"/>
      <c r="RBN504" s="1"/>
      <c r="RBO504" s="1"/>
      <c r="RBP504" s="1"/>
      <c r="RBQ504" s="1"/>
      <c r="RBR504" s="1"/>
      <c r="RBS504" s="1"/>
      <c r="RBT504" s="1"/>
      <c r="RBU504" s="1"/>
      <c r="RBV504" s="1"/>
      <c r="RBW504" s="1"/>
      <c r="RBX504" s="1"/>
      <c r="RBY504" s="1"/>
      <c r="RBZ504" s="1"/>
      <c r="RCA504" s="1"/>
      <c r="RCB504" s="1"/>
      <c r="RCC504" s="1"/>
      <c r="RCD504" s="1"/>
      <c r="RCE504" s="1"/>
      <c r="RCF504" s="1"/>
      <c r="RCG504" s="1"/>
      <c r="RCH504" s="1"/>
      <c r="RCI504" s="1"/>
      <c r="RCJ504" s="1"/>
      <c r="RCK504" s="1"/>
      <c r="RCL504" s="1"/>
      <c r="RCM504" s="1"/>
      <c r="RCN504" s="1"/>
      <c r="RCO504" s="1"/>
      <c r="RCP504" s="1"/>
      <c r="RCQ504" s="1"/>
      <c r="RCR504" s="1"/>
      <c r="RCS504" s="1"/>
      <c r="RCT504" s="1"/>
      <c r="RCU504" s="1"/>
      <c r="RCV504" s="1"/>
      <c r="RCW504" s="1"/>
      <c r="RCX504" s="1"/>
      <c r="RCY504" s="1"/>
      <c r="RCZ504" s="1"/>
      <c r="RDA504" s="1"/>
      <c r="RDB504" s="1"/>
      <c r="RDC504" s="1"/>
      <c r="RDD504" s="1"/>
      <c r="RDE504" s="1"/>
      <c r="RDF504" s="1"/>
      <c r="RDG504" s="1"/>
      <c r="RDH504" s="1"/>
      <c r="RDI504" s="1"/>
      <c r="RDJ504" s="1"/>
      <c r="RDK504" s="1"/>
      <c r="RDL504" s="1"/>
      <c r="RDM504" s="1"/>
      <c r="RDN504" s="1"/>
      <c r="RDO504" s="1"/>
      <c r="RDP504" s="1"/>
      <c r="RDQ504" s="1"/>
      <c r="RDR504" s="1"/>
      <c r="RDS504" s="1"/>
      <c r="RDT504" s="1"/>
      <c r="RDU504" s="1"/>
      <c r="RDV504" s="1"/>
      <c r="RDW504" s="1"/>
      <c r="RDX504" s="1"/>
      <c r="RDY504" s="1"/>
      <c r="RDZ504" s="1"/>
      <c r="REA504" s="1"/>
      <c r="REB504" s="1"/>
      <c r="REC504" s="1"/>
      <c r="RED504" s="1"/>
      <c r="REE504" s="1"/>
      <c r="REF504" s="1"/>
      <c r="REG504" s="1"/>
      <c r="REH504" s="1"/>
      <c r="REI504" s="1"/>
      <c r="REJ504" s="1"/>
      <c r="REK504" s="1"/>
      <c r="REL504" s="1"/>
      <c r="REM504" s="1"/>
      <c r="REN504" s="1"/>
      <c r="REO504" s="1"/>
      <c r="REP504" s="1"/>
      <c r="REQ504" s="1"/>
      <c r="RER504" s="1"/>
      <c r="RES504" s="1"/>
      <c r="RET504" s="1"/>
      <c r="REU504" s="1"/>
      <c r="REV504" s="1"/>
      <c r="REW504" s="1"/>
      <c r="REX504" s="1"/>
      <c r="REY504" s="1"/>
      <c r="REZ504" s="1"/>
      <c r="RFA504" s="1"/>
      <c r="RFB504" s="1"/>
      <c r="RFC504" s="1"/>
      <c r="RFD504" s="1"/>
      <c r="RFE504" s="1"/>
      <c r="RFF504" s="1"/>
      <c r="RFG504" s="1"/>
      <c r="RFH504" s="1"/>
      <c r="RFI504" s="1"/>
      <c r="RFJ504" s="1"/>
      <c r="RFK504" s="1"/>
      <c r="RFL504" s="1"/>
      <c r="RFM504" s="1"/>
      <c r="RFN504" s="1"/>
      <c r="RFO504" s="1"/>
      <c r="RFP504" s="1"/>
      <c r="RFQ504" s="1"/>
      <c r="RFR504" s="1"/>
      <c r="RFS504" s="1"/>
      <c r="RFT504" s="1"/>
      <c r="RFU504" s="1"/>
      <c r="RFV504" s="1"/>
      <c r="RFW504" s="1"/>
      <c r="RFX504" s="1"/>
      <c r="RFY504" s="1"/>
      <c r="RFZ504" s="1"/>
      <c r="RGA504" s="1"/>
      <c r="RGB504" s="1"/>
      <c r="RGC504" s="1"/>
      <c r="RGD504" s="1"/>
      <c r="RGE504" s="1"/>
      <c r="RGF504" s="1"/>
      <c r="RGG504" s="1"/>
      <c r="RGH504" s="1"/>
      <c r="RGI504" s="1"/>
      <c r="RGJ504" s="1"/>
      <c r="RGK504" s="1"/>
      <c r="RGL504" s="1"/>
      <c r="RGM504" s="1"/>
      <c r="RGN504" s="1"/>
      <c r="RGO504" s="1"/>
      <c r="RGP504" s="1"/>
      <c r="RGQ504" s="1"/>
      <c r="RGR504" s="1"/>
      <c r="RGS504" s="1"/>
      <c r="RGT504" s="1"/>
      <c r="RGU504" s="1"/>
      <c r="RGV504" s="1"/>
      <c r="RGW504" s="1"/>
      <c r="RGX504" s="1"/>
      <c r="RGY504" s="1"/>
      <c r="RGZ504" s="1"/>
      <c r="RHA504" s="1"/>
      <c r="RHB504" s="1"/>
      <c r="RHC504" s="1"/>
      <c r="RHD504" s="1"/>
      <c r="RHE504" s="1"/>
      <c r="RHF504" s="1"/>
      <c r="RHG504" s="1"/>
      <c r="RHH504" s="1"/>
      <c r="RHI504" s="1"/>
      <c r="RHJ504" s="1"/>
      <c r="RHK504" s="1"/>
      <c r="RHL504" s="1"/>
      <c r="RHM504" s="1"/>
      <c r="RHN504" s="1"/>
      <c r="RHO504" s="1"/>
      <c r="RHP504" s="1"/>
      <c r="RHQ504" s="1"/>
      <c r="RHR504" s="1"/>
      <c r="RHS504" s="1"/>
      <c r="RHT504" s="1"/>
      <c r="RHU504" s="1"/>
      <c r="RHV504" s="1"/>
      <c r="RHW504" s="1"/>
      <c r="RHX504" s="1"/>
      <c r="RHY504" s="1"/>
      <c r="RHZ504" s="1"/>
      <c r="RIA504" s="1"/>
      <c r="RIB504" s="1"/>
      <c r="RIC504" s="1"/>
      <c r="RID504" s="1"/>
      <c r="RIE504" s="1"/>
      <c r="RIF504" s="1"/>
      <c r="RIG504" s="1"/>
      <c r="RIH504" s="1"/>
      <c r="RII504" s="1"/>
      <c r="RIJ504" s="1"/>
      <c r="RIK504" s="1"/>
      <c r="RIL504" s="1"/>
      <c r="RIM504" s="1"/>
      <c r="RIN504" s="1"/>
      <c r="RIO504" s="1"/>
      <c r="RIP504" s="1"/>
      <c r="RIQ504" s="1"/>
      <c r="RIR504" s="1"/>
      <c r="RIS504" s="1"/>
      <c r="RIT504" s="1"/>
      <c r="RIU504" s="1"/>
      <c r="RIV504" s="1"/>
      <c r="RIW504" s="1"/>
      <c r="RIX504" s="1"/>
      <c r="RIY504" s="1"/>
      <c r="RIZ504" s="1"/>
      <c r="RJA504" s="1"/>
      <c r="RJB504" s="1"/>
      <c r="RJC504" s="1"/>
      <c r="RJD504" s="1"/>
      <c r="RJE504" s="1"/>
      <c r="RJF504" s="1"/>
      <c r="RJG504" s="1"/>
      <c r="RJH504" s="1"/>
      <c r="RJI504" s="1"/>
      <c r="RJJ504" s="1"/>
      <c r="RJK504" s="1"/>
      <c r="RJL504" s="1"/>
      <c r="RJM504" s="1"/>
      <c r="RJN504" s="1"/>
      <c r="RJO504" s="1"/>
      <c r="RJP504" s="1"/>
      <c r="RJQ504" s="1"/>
      <c r="RJR504" s="1"/>
      <c r="RJS504" s="1"/>
      <c r="RJT504" s="1"/>
      <c r="RJU504" s="1"/>
      <c r="RJV504" s="1"/>
      <c r="RJW504" s="1"/>
      <c r="RJX504" s="1"/>
      <c r="RJY504" s="1"/>
      <c r="RJZ504" s="1"/>
      <c r="RKA504" s="1"/>
      <c r="RKB504" s="1"/>
      <c r="RKC504" s="1"/>
      <c r="RKD504" s="1"/>
      <c r="RKE504" s="1"/>
      <c r="RKF504" s="1"/>
      <c r="RKG504" s="1"/>
      <c r="RKH504" s="1"/>
      <c r="RKI504" s="1"/>
      <c r="RKJ504" s="1"/>
      <c r="RKK504" s="1"/>
      <c r="RKL504" s="1"/>
      <c r="RKM504" s="1"/>
      <c r="RKN504" s="1"/>
      <c r="RKO504" s="1"/>
      <c r="RKP504" s="1"/>
      <c r="RKQ504" s="1"/>
      <c r="RKR504" s="1"/>
      <c r="RKS504" s="1"/>
      <c r="RKT504" s="1"/>
      <c r="RKU504" s="1"/>
      <c r="RKV504" s="1"/>
      <c r="RKW504" s="1"/>
      <c r="RKX504" s="1"/>
      <c r="RKY504" s="1"/>
      <c r="RKZ504" s="1"/>
      <c r="RLA504" s="1"/>
      <c r="RLB504" s="1"/>
      <c r="RLC504" s="1"/>
      <c r="RLD504" s="1"/>
      <c r="RLE504" s="1"/>
      <c r="RLF504" s="1"/>
      <c r="RLG504" s="1"/>
      <c r="RLH504" s="1"/>
      <c r="RLI504" s="1"/>
      <c r="RLJ504" s="1"/>
      <c r="RLK504" s="1"/>
      <c r="RLL504" s="1"/>
      <c r="RLM504" s="1"/>
      <c r="RLN504" s="1"/>
      <c r="RLO504" s="1"/>
      <c r="RLP504" s="1"/>
      <c r="RLQ504" s="1"/>
      <c r="RLR504" s="1"/>
      <c r="RLS504" s="1"/>
      <c r="RLT504" s="1"/>
      <c r="RLU504" s="1"/>
      <c r="RLV504" s="1"/>
      <c r="RLW504" s="1"/>
      <c r="RLX504" s="1"/>
      <c r="RLY504" s="1"/>
      <c r="RLZ504" s="1"/>
      <c r="RMA504" s="1"/>
      <c r="RMB504" s="1"/>
      <c r="RMC504" s="1"/>
      <c r="RMD504" s="1"/>
      <c r="RME504" s="1"/>
      <c r="RMF504" s="1"/>
      <c r="RMG504" s="1"/>
      <c r="RMH504" s="1"/>
      <c r="RMI504" s="1"/>
      <c r="RMJ504" s="1"/>
      <c r="RMK504" s="1"/>
      <c r="RML504" s="1"/>
      <c r="RMM504" s="1"/>
      <c r="RMN504" s="1"/>
      <c r="RMO504" s="1"/>
      <c r="RMP504" s="1"/>
      <c r="RMQ504" s="1"/>
      <c r="RMR504" s="1"/>
      <c r="RMS504" s="1"/>
      <c r="RMT504" s="1"/>
      <c r="RMU504" s="1"/>
      <c r="RMV504" s="1"/>
      <c r="RMW504" s="1"/>
      <c r="RMX504" s="1"/>
      <c r="RMY504" s="1"/>
      <c r="RMZ504" s="1"/>
      <c r="RNA504" s="1"/>
      <c r="RNB504" s="1"/>
      <c r="RNC504" s="1"/>
      <c r="RND504" s="1"/>
      <c r="RNE504" s="1"/>
      <c r="RNF504" s="1"/>
      <c r="RNG504" s="1"/>
      <c r="RNH504" s="1"/>
      <c r="RNI504" s="1"/>
      <c r="RNJ504" s="1"/>
      <c r="RNK504" s="1"/>
      <c r="RNL504" s="1"/>
      <c r="RNM504" s="1"/>
      <c r="RNN504" s="1"/>
      <c r="RNO504" s="1"/>
      <c r="RNP504" s="1"/>
      <c r="RNQ504" s="1"/>
      <c r="RNR504" s="1"/>
      <c r="RNS504" s="1"/>
      <c r="RNT504" s="1"/>
      <c r="RNU504" s="1"/>
      <c r="RNV504" s="1"/>
      <c r="RNW504" s="1"/>
      <c r="RNX504" s="1"/>
      <c r="RNY504" s="1"/>
      <c r="RNZ504" s="1"/>
      <c r="ROA504" s="1"/>
      <c r="ROB504" s="1"/>
      <c r="ROC504" s="1"/>
      <c r="ROD504" s="1"/>
      <c r="ROE504" s="1"/>
      <c r="ROF504" s="1"/>
      <c r="ROG504" s="1"/>
      <c r="ROH504" s="1"/>
      <c r="ROI504" s="1"/>
      <c r="ROJ504" s="1"/>
      <c r="ROK504" s="1"/>
      <c r="ROL504" s="1"/>
      <c r="ROM504" s="1"/>
      <c r="RON504" s="1"/>
      <c r="ROO504" s="1"/>
      <c r="ROP504" s="1"/>
      <c r="ROQ504" s="1"/>
      <c r="ROR504" s="1"/>
      <c r="ROS504" s="1"/>
      <c r="ROT504" s="1"/>
      <c r="ROU504" s="1"/>
      <c r="ROV504" s="1"/>
      <c r="ROW504" s="1"/>
      <c r="ROX504" s="1"/>
      <c r="ROY504" s="1"/>
      <c r="ROZ504" s="1"/>
      <c r="RPA504" s="1"/>
      <c r="RPB504" s="1"/>
      <c r="RPC504" s="1"/>
      <c r="RPD504" s="1"/>
      <c r="RPE504" s="1"/>
      <c r="RPF504" s="1"/>
      <c r="RPG504" s="1"/>
      <c r="RPH504" s="1"/>
      <c r="RPI504" s="1"/>
      <c r="RPJ504" s="1"/>
      <c r="RPK504" s="1"/>
      <c r="RPL504" s="1"/>
      <c r="RPM504" s="1"/>
      <c r="RPN504" s="1"/>
      <c r="RPO504" s="1"/>
      <c r="RPP504" s="1"/>
      <c r="RPQ504" s="1"/>
      <c r="RPR504" s="1"/>
      <c r="RPS504" s="1"/>
      <c r="RPT504" s="1"/>
      <c r="RPU504" s="1"/>
      <c r="RPV504" s="1"/>
      <c r="RPW504" s="1"/>
      <c r="RPX504" s="1"/>
      <c r="RPY504" s="1"/>
      <c r="RPZ504" s="1"/>
      <c r="RQA504" s="1"/>
      <c r="RQB504" s="1"/>
      <c r="RQC504" s="1"/>
      <c r="RQD504" s="1"/>
      <c r="RQE504" s="1"/>
      <c r="RQF504" s="1"/>
      <c r="RQG504" s="1"/>
      <c r="RQH504" s="1"/>
      <c r="RQI504" s="1"/>
      <c r="RQJ504" s="1"/>
      <c r="RQK504" s="1"/>
      <c r="RQL504" s="1"/>
      <c r="RQM504" s="1"/>
      <c r="RQN504" s="1"/>
      <c r="RQO504" s="1"/>
      <c r="RQP504" s="1"/>
      <c r="RQQ504" s="1"/>
      <c r="RQR504" s="1"/>
      <c r="RQS504" s="1"/>
      <c r="RQT504" s="1"/>
      <c r="RQU504" s="1"/>
      <c r="RQV504" s="1"/>
      <c r="RQW504" s="1"/>
      <c r="RQX504" s="1"/>
      <c r="RQY504" s="1"/>
      <c r="RQZ504" s="1"/>
      <c r="RRA504" s="1"/>
      <c r="RRB504" s="1"/>
      <c r="RRC504" s="1"/>
      <c r="RRD504" s="1"/>
      <c r="RRE504" s="1"/>
      <c r="RRF504" s="1"/>
      <c r="RRG504" s="1"/>
      <c r="RRH504" s="1"/>
      <c r="RRI504" s="1"/>
      <c r="RRJ504" s="1"/>
      <c r="RRK504" s="1"/>
      <c r="RRL504" s="1"/>
      <c r="RRM504" s="1"/>
      <c r="RRN504" s="1"/>
      <c r="RRO504" s="1"/>
      <c r="RRP504" s="1"/>
      <c r="RRQ504" s="1"/>
      <c r="RRR504" s="1"/>
      <c r="RRS504" s="1"/>
      <c r="RRT504" s="1"/>
      <c r="RRU504" s="1"/>
      <c r="RRV504" s="1"/>
      <c r="RRW504" s="1"/>
      <c r="RRX504" s="1"/>
      <c r="RRY504" s="1"/>
      <c r="RRZ504" s="1"/>
      <c r="RSA504" s="1"/>
      <c r="RSB504" s="1"/>
      <c r="RSC504" s="1"/>
      <c r="RSD504" s="1"/>
      <c r="RSE504" s="1"/>
      <c r="RSF504" s="1"/>
      <c r="RSG504" s="1"/>
      <c r="RSH504" s="1"/>
      <c r="RSI504" s="1"/>
      <c r="RSJ504" s="1"/>
      <c r="RSK504" s="1"/>
      <c r="RSL504" s="1"/>
      <c r="RSM504" s="1"/>
      <c r="RSN504" s="1"/>
      <c r="RSO504" s="1"/>
      <c r="RSP504" s="1"/>
      <c r="RSQ504" s="1"/>
      <c r="RSR504" s="1"/>
      <c r="RSS504" s="1"/>
      <c r="RST504" s="1"/>
      <c r="RSU504" s="1"/>
      <c r="RSV504" s="1"/>
      <c r="RSW504" s="1"/>
      <c r="RSX504" s="1"/>
      <c r="RSY504" s="1"/>
      <c r="RSZ504" s="1"/>
      <c r="RTA504" s="1"/>
      <c r="RTB504" s="1"/>
      <c r="RTC504" s="1"/>
      <c r="RTD504" s="1"/>
      <c r="RTE504" s="1"/>
      <c r="RTF504" s="1"/>
      <c r="RTG504" s="1"/>
      <c r="RTH504" s="1"/>
      <c r="RTI504" s="1"/>
      <c r="RTJ504" s="1"/>
      <c r="RTK504" s="1"/>
      <c r="RTL504" s="1"/>
      <c r="RTM504" s="1"/>
      <c r="RTN504" s="1"/>
      <c r="RTO504" s="1"/>
      <c r="RTP504" s="1"/>
      <c r="RTQ504" s="1"/>
      <c r="RTR504" s="1"/>
      <c r="RTS504" s="1"/>
      <c r="RTT504" s="1"/>
      <c r="RTU504" s="1"/>
      <c r="RTV504" s="1"/>
      <c r="RTW504" s="1"/>
      <c r="RTX504" s="1"/>
      <c r="RTY504" s="1"/>
      <c r="RTZ504" s="1"/>
      <c r="RUA504" s="1"/>
      <c r="RUB504" s="1"/>
      <c r="RUC504" s="1"/>
      <c r="RUD504" s="1"/>
      <c r="RUE504" s="1"/>
      <c r="RUF504" s="1"/>
      <c r="RUG504" s="1"/>
      <c r="RUH504" s="1"/>
      <c r="RUI504" s="1"/>
      <c r="RUJ504" s="1"/>
      <c r="RUK504" s="1"/>
      <c r="RUL504" s="1"/>
      <c r="RUM504" s="1"/>
      <c r="RUN504" s="1"/>
      <c r="RUO504" s="1"/>
      <c r="RUP504" s="1"/>
      <c r="RUQ504" s="1"/>
      <c r="RUR504" s="1"/>
      <c r="RUS504" s="1"/>
      <c r="RUT504" s="1"/>
      <c r="RUU504" s="1"/>
      <c r="RUV504" s="1"/>
      <c r="RUW504" s="1"/>
      <c r="RUX504" s="1"/>
      <c r="RUY504" s="1"/>
      <c r="RUZ504" s="1"/>
      <c r="RVA504" s="1"/>
      <c r="RVB504" s="1"/>
      <c r="RVC504" s="1"/>
      <c r="RVD504" s="1"/>
      <c r="RVE504" s="1"/>
      <c r="RVF504" s="1"/>
      <c r="RVG504" s="1"/>
      <c r="RVH504" s="1"/>
      <c r="RVI504" s="1"/>
      <c r="RVJ504" s="1"/>
      <c r="RVK504" s="1"/>
      <c r="RVL504" s="1"/>
      <c r="RVM504" s="1"/>
      <c r="RVN504" s="1"/>
      <c r="RVO504" s="1"/>
      <c r="RVP504" s="1"/>
      <c r="RVQ504" s="1"/>
      <c r="RVR504" s="1"/>
      <c r="RVS504" s="1"/>
      <c r="RVT504" s="1"/>
      <c r="RVU504" s="1"/>
      <c r="RVV504" s="1"/>
      <c r="RVW504" s="1"/>
      <c r="RVX504" s="1"/>
      <c r="RVY504" s="1"/>
      <c r="RVZ504" s="1"/>
      <c r="RWA504" s="1"/>
      <c r="RWB504" s="1"/>
      <c r="RWC504" s="1"/>
      <c r="RWD504" s="1"/>
      <c r="RWE504" s="1"/>
      <c r="RWF504" s="1"/>
      <c r="RWG504" s="1"/>
      <c r="RWH504" s="1"/>
      <c r="RWI504" s="1"/>
      <c r="RWJ504" s="1"/>
      <c r="RWK504" s="1"/>
      <c r="RWL504" s="1"/>
      <c r="RWM504" s="1"/>
      <c r="RWN504" s="1"/>
      <c r="RWO504" s="1"/>
      <c r="RWP504" s="1"/>
      <c r="RWQ504" s="1"/>
      <c r="RWR504" s="1"/>
      <c r="RWS504" s="1"/>
      <c r="RWT504" s="1"/>
      <c r="RWU504" s="1"/>
      <c r="RWV504" s="1"/>
      <c r="RWW504" s="1"/>
      <c r="RWX504" s="1"/>
      <c r="RWY504" s="1"/>
      <c r="RWZ504" s="1"/>
      <c r="RXA504" s="1"/>
      <c r="RXB504" s="1"/>
      <c r="RXC504" s="1"/>
      <c r="RXD504" s="1"/>
      <c r="RXE504" s="1"/>
      <c r="RXF504" s="1"/>
      <c r="RXG504" s="1"/>
      <c r="RXH504" s="1"/>
      <c r="RXI504" s="1"/>
      <c r="RXJ504" s="1"/>
      <c r="RXK504" s="1"/>
      <c r="RXL504" s="1"/>
      <c r="RXM504" s="1"/>
      <c r="RXN504" s="1"/>
      <c r="RXO504" s="1"/>
      <c r="RXP504" s="1"/>
      <c r="RXQ504" s="1"/>
      <c r="RXR504" s="1"/>
      <c r="RXS504" s="1"/>
      <c r="RXT504" s="1"/>
      <c r="RXU504" s="1"/>
      <c r="RXV504" s="1"/>
      <c r="RXW504" s="1"/>
      <c r="RXX504" s="1"/>
      <c r="RXY504" s="1"/>
      <c r="RXZ504" s="1"/>
      <c r="RYA504" s="1"/>
      <c r="RYB504" s="1"/>
      <c r="RYC504" s="1"/>
      <c r="RYD504" s="1"/>
      <c r="RYE504" s="1"/>
      <c r="RYF504" s="1"/>
      <c r="RYG504" s="1"/>
      <c r="RYH504" s="1"/>
      <c r="RYI504" s="1"/>
      <c r="RYJ504" s="1"/>
      <c r="RYK504" s="1"/>
      <c r="RYL504" s="1"/>
      <c r="RYM504" s="1"/>
      <c r="RYN504" s="1"/>
      <c r="RYO504" s="1"/>
      <c r="RYP504" s="1"/>
      <c r="RYQ504" s="1"/>
      <c r="RYR504" s="1"/>
      <c r="RYS504" s="1"/>
      <c r="RYT504" s="1"/>
      <c r="RYU504" s="1"/>
      <c r="RYV504" s="1"/>
      <c r="RYW504" s="1"/>
      <c r="RYX504" s="1"/>
      <c r="RYY504" s="1"/>
      <c r="RYZ504" s="1"/>
      <c r="RZA504" s="1"/>
      <c r="RZB504" s="1"/>
      <c r="RZC504" s="1"/>
      <c r="RZD504" s="1"/>
      <c r="RZE504" s="1"/>
      <c r="RZF504" s="1"/>
      <c r="RZG504" s="1"/>
      <c r="RZH504" s="1"/>
      <c r="RZI504" s="1"/>
      <c r="RZJ504" s="1"/>
      <c r="RZK504" s="1"/>
      <c r="RZL504" s="1"/>
      <c r="RZM504" s="1"/>
      <c r="RZN504" s="1"/>
      <c r="RZO504" s="1"/>
      <c r="RZP504" s="1"/>
      <c r="RZQ504" s="1"/>
      <c r="RZR504" s="1"/>
      <c r="RZS504" s="1"/>
      <c r="RZT504" s="1"/>
      <c r="RZU504" s="1"/>
      <c r="RZV504" s="1"/>
      <c r="RZW504" s="1"/>
      <c r="RZX504" s="1"/>
      <c r="RZY504" s="1"/>
      <c r="RZZ504" s="1"/>
      <c r="SAA504" s="1"/>
      <c r="SAB504" s="1"/>
      <c r="SAC504" s="1"/>
      <c r="SAD504" s="1"/>
      <c r="SAE504" s="1"/>
      <c r="SAF504" s="1"/>
      <c r="SAG504" s="1"/>
      <c r="SAH504" s="1"/>
      <c r="SAI504" s="1"/>
      <c r="SAJ504" s="1"/>
      <c r="SAK504" s="1"/>
      <c r="SAL504" s="1"/>
      <c r="SAM504" s="1"/>
      <c r="SAN504" s="1"/>
      <c r="SAO504" s="1"/>
      <c r="SAP504" s="1"/>
      <c r="SAQ504" s="1"/>
      <c r="SAR504" s="1"/>
      <c r="SAS504" s="1"/>
      <c r="SAT504" s="1"/>
      <c r="SAU504" s="1"/>
      <c r="SAV504" s="1"/>
      <c r="SAW504" s="1"/>
      <c r="SAX504" s="1"/>
      <c r="SAY504" s="1"/>
      <c r="SAZ504" s="1"/>
      <c r="SBA504" s="1"/>
      <c r="SBB504" s="1"/>
      <c r="SBC504" s="1"/>
      <c r="SBD504" s="1"/>
      <c r="SBE504" s="1"/>
      <c r="SBF504" s="1"/>
      <c r="SBG504" s="1"/>
      <c r="SBH504" s="1"/>
      <c r="SBI504" s="1"/>
      <c r="SBJ504" s="1"/>
      <c r="SBK504" s="1"/>
      <c r="SBL504" s="1"/>
      <c r="SBM504" s="1"/>
      <c r="SBN504" s="1"/>
      <c r="SBO504" s="1"/>
      <c r="SBP504" s="1"/>
      <c r="SBQ504" s="1"/>
      <c r="SBR504" s="1"/>
      <c r="SBS504" s="1"/>
      <c r="SBT504" s="1"/>
      <c r="SBU504" s="1"/>
      <c r="SBV504" s="1"/>
      <c r="SBW504" s="1"/>
      <c r="SBX504" s="1"/>
      <c r="SBY504" s="1"/>
      <c r="SBZ504" s="1"/>
      <c r="SCA504" s="1"/>
      <c r="SCB504" s="1"/>
      <c r="SCC504" s="1"/>
      <c r="SCD504" s="1"/>
      <c r="SCE504" s="1"/>
      <c r="SCF504" s="1"/>
      <c r="SCG504" s="1"/>
      <c r="SCH504" s="1"/>
      <c r="SCI504" s="1"/>
      <c r="SCJ504" s="1"/>
      <c r="SCK504" s="1"/>
      <c r="SCL504" s="1"/>
      <c r="SCM504" s="1"/>
      <c r="SCN504" s="1"/>
      <c r="SCO504" s="1"/>
      <c r="SCP504" s="1"/>
      <c r="SCQ504" s="1"/>
      <c r="SCR504" s="1"/>
      <c r="SCS504" s="1"/>
      <c r="SCT504" s="1"/>
      <c r="SCU504" s="1"/>
      <c r="SCV504" s="1"/>
      <c r="SCW504" s="1"/>
      <c r="SCX504" s="1"/>
      <c r="SCY504" s="1"/>
      <c r="SCZ504" s="1"/>
      <c r="SDA504" s="1"/>
      <c r="SDB504" s="1"/>
      <c r="SDC504" s="1"/>
      <c r="SDD504" s="1"/>
      <c r="SDE504" s="1"/>
      <c r="SDF504" s="1"/>
      <c r="SDG504" s="1"/>
      <c r="SDH504" s="1"/>
      <c r="SDI504" s="1"/>
      <c r="SDJ504" s="1"/>
      <c r="SDK504" s="1"/>
      <c r="SDL504" s="1"/>
      <c r="SDM504" s="1"/>
      <c r="SDN504" s="1"/>
      <c r="SDO504" s="1"/>
      <c r="SDP504" s="1"/>
      <c r="SDQ504" s="1"/>
      <c r="SDR504" s="1"/>
      <c r="SDS504" s="1"/>
      <c r="SDT504" s="1"/>
      <c r="SDU504" s="1"/>
      <c r="SDV504" s="1"/>
      <c r="SDW504" s="1"/>
      <c r="SDX504" s="1"/>
      <c r="SDY504" s="1"/>
      <c r="SDZ504" s="1"/>
      <c r="SEA504" s="1"/>
      <c r="SEB504" s="1"/>
      <c r="SEC504" s="1"/>
      <c r="SED504" s="1"/>
      <c r="SEE504" s="1"/>
      <c r="SEF504" s="1"/>
      <c r="SEG504" s="1"/>
      <c r="SEH504" s="1"/>
      <c r="SEI504" s="1"/>
      <c r="SEJ504" s="1"/>
      <c r="SEK504" s="1"/>
      <c r="SEL504" s="1"/>
      <c r="SEM504" s="1"/>
      <c r="SEN504" s="1"/>
      <c r="SEO504" s="1"/>
      <c r="SEP504" s="1"/>
      <c r="SEQ504" s="1"/>
      <c r="SER504" s="1"/>
      <c r="SES504" s="1"/>
      <c r="SET504" s="1"/>
      <c r="SEU504" s="1"/>
      <c r="SEV504" s="1"/>
      <c r="SEW504" s="1"/>
      <c r="SEX504" s="1"/>
      <c r="SEY504" s="1"/>
      <c r="SEZ504" s="1"/>
      <c r="SFA504" s="1"/>
      <c r="SFB504" s="1"/>
      <c r="SFC504" s="1"/>
      <c r="SFD504" s="1"/>
      <c r="SFE504" s="1"/>
      <c r="SFF504" s="1"/>
      <c r="SFG504" s="1"/>
      <c r="SFH504" s="1"/>
      <c r="SFI504" s="1"/>
      <c r="SFJ504" s="1"/>
      <c r="SFK504" s="1"/>
      <c r="SFL504" s="1"/>
      <c r="SFM504" s="1"/>
      <c r="SFN504" s="1"/>
      <c r="SFO504" s="1"/>
      <c r="SFP504" s="1"/>
      <c r="SFQ504" s="1"/>
      <c r="SFR504" s="1"/>
      <c r="SFS504" s="1"/>
      <c r="SFT504" s="1"/>
      <c r="SFU504" s="1"/>
      <c r="SFV504" s="1"/>
      <c r="SFW504" s="1"/>
      <c r="SFX504" s="1"/>
      <c r="SFY504" s="1"/>
      <c r="SFZ504" s="1"/>
      <c r="SGA504" s="1"/>
      <c r="SGB504" s="1"/>
      <c r="SGC504" s="1"/>
      <c r="SGD504" s="1"/>
      <c r="SGE504" s="1"/>
      <c r="SGF504" s="1"/>
      <c r="SGG504" s="1"/>
      <c r="SGH504" s="1"/>
      <c r="SGI504" s="1"/>
      <c r="SGJ504" s="1"/>
      <c r="SGK504" s="1"/>
      <c r="SGL504" s="1"/>
      <c r="SGM504" s="1"/>
      <c r="SGN504" s="1"/>
      <c r="SGO504" s="1"/>
      <c r="SGP504" s="1"/>
      <c r="SGQ504" s="1"/>
      <c r="SGR504" s="1"/>
      <c r="SGS504" s="1"/>
      <c r="SGT504" s="1"/>
      <c r="SGU504" s="1"/>
      <c r="SGV504" s="1"/>
      <c r="SGW504" s="1"/>
      <c r="SGX504" s="1"/>
      <c r="SGY504" s="1"/>
      <c r="SGZ504" s="1"/>
      <c r="SHA504" s="1"/>
      <c r="SHB504" s="1"/>
      <c r="SHC504" s="1"/>
      <c r="SHD504" s="1"/>
      <c r="SHE504" s="1"/>
      <c r="SHF504" s="1"/>
      <c r="SHG504" s="1"/>
      <c r="SHH504" s="1"/>
      <c r="SHI504" s="1"/>
      <c r="SHJ504" s="1"/>
      <c r="SHK504" s="1"/>
      <c r="SHL504" s="1"/>
      <c r="SHM504" s="1"/>
      <c r="SHN504" s="1"/>
      <c r="SHO504" s="1"/>
      <c r="SHP504" s="1"/>
      <c r="SHQ504" s="1"/>
      <c r="SHR504" s="1"/>
      <c r="SHS504" s="1"/>
      <c r="SHT504" s="1"/>
      <c r="SHU504" s="1"/>
      <c r="SHV504" s="1"/>
      <c r="SHW504" s="1"/>
      <c r="SHX504" s="1"/>
      <c r="SHY504" s="1"/>
      <c r="SHZ504" s="1"/>
      <c r="SIA504" s="1"/>
      <c r="SIB504" s="1"/>
      <c r="SIC504" s="1"/>
      <c r="SID504" s="1"/>
      <c r="SIE504" s="1"/>
      <c r="SIF504" s="1"/>
      <c r="SIG504" s="1"/>
      <c r="SIH504" s="1"/>
      <c r="SII504" s="1"/>
      <c r="SIJ504" s="1"/>
      <c r="SIK504" s="1"/>
      <c r="SIL504" s="1"/>
      <c r="SIM504" s="1"/>
      <c r="SIN504" s="1"/>
      <c r="SIO504" s="1"/>
      <c r="SIP504" s="1"/>
      <c r="SIQ504" s="1"/>
      <c r="SIR504" s="1"/>
      <c r="SIS504" s="1"/>
      <c r="SIT504" s="1"/>
      <c r="SIU504" s="1"/>
      <c r="SIV504" s="1"/>
      <c r="SIW504" s="1"/>
      <c r="SIX504" s="1"/>
      <c r="SIY504" s="1"/>
      <c r="SIZ504" s="1"/>
      <c r="SJA504" s="1"/>
      <c r="SJB504" s="1"/>
      <c r="SJC504" s="1"/>
      <c r="SJD504" s="1"/>
      <c r="SJE504" s="1"/>
      <c r="SJF504" s="1"/>
      <c r="SJG504" s="1"/>
      <c r="SJH504" s="1"/>
      <c r="SJI504" s="1"/>
      <c r="SJJ504" s="1"/>
      <c r="SJK504" s="1"/>
      <c r="SJL504" s="1"/>
      <c r="SJM504" s="1"/>
      <c r="SJN504" s="1"/>
      <c r="SJO504" s="1"/>
      <c r="SJP504" s="1"/>
      <c r="SJQ504" s="1"/>
      <c r="SJR504" s="1"/>
      <c r="SJS504" s="1"/>
      <c r="SJT504" s="1"/>
      <c r="SJU504" s="1"/>
      <c r="SJV504" s="1"/>
      <c r="SJW504" s="1"/>
      <c r="SJX504" s="1"/>
      <c r="SJY504" s="1"/>
      <c r="SJZ504" s="1"/>
      <c r="SKA504" s="1"/>
      <c r="SKB504" s="1"/>
      <c r="SKC504" s="1"/>
      <c r="SKD504" s="1"/>
      <c r="SKE504" s="1"/>
      <c r="SKF504" s="1"/>
      <c r="SKG504" s="1"/>
      <c r="SKH504" s="1"/>
      <c r="SKI504" s="1"/>
      <c r="SKJ504" s="1"/>
      <c r="SKK504" s="1"/>
      <c r="SKL504" s="1"/>
      <c r="SKM504" s="1"/>
      <c r="SKN504" s="1"/>
      <c r="SKO504" s="1"/>
      <c r="SKP504" s="1"/>
      <c r="SKQ504" s="1"/>
      <c r="SKR504" s="1"/>
      <c r="SKS504" s="1"/>
      <c r="SKT504" s="1"/>
      <c r="SKU504" s="1"/>
      <c r="SKV504" s="1"/>
      <c r="SKW504" s="1"/>
      <c r="SKX504" s="1"/>
      <c r="SKY504" s="1"/>
      <c r="SKZ504" s="1"/>
      <c r="SLA504" s="1"/>
      <c r="SLB504" s="1"/>
      <c r="SLC504" s="1"/>
      <c r="SLD504" s="1"/>
      <c r="SLE504" s="1"/>
      <c r="SLF504" s="1"/>
      <c r="SLG504" s="1"/>
      <c r="SLH504" s="1"/>
      <c r="SLI504" s="1"/>
      <c r="SLJ504" s="1"/>
      <c r="SLK504" s="1"/>
      <c r="SLL504" s="1"/>
      <c r="SLM504" s="1"/>
      <c r="SLN504" s="1"/>
      <c r="SLO504" s="1"/>
      <c r="SLP504" s="1"/>
      <c r="SLQ504" s="1"/>
      <c r="SLR504" s="1"/>
      <c r="SLS504" s="1"/>
      <c r="SLT504" s="1"/>
      <c r="SLU504" s="1"/>
      <c r="SLV504" s="1"/>
      <c r="SLW504" s="1"/>
      <c r="SLX504" s="1"/>
      <c r="SLY504" s="1"/>
      <c r="SLZ504" s="1"/>
      <c r="SMA504" s="1"/>
      <c r="SMB504" s="1"/>
      <c r="SMC504" s="1"/>
      <c r="SMD504" s="1"/>
      <c r="SME504" s="1"/>
      <c r="SMF504" s="1"/>
      <c r="SMG504" s="1"/>
      <c r="SMH504" s="1"/>
      <c r="SMI504" s="1"/>
      <c r="SMJ504" s="1"/>
      <c r="SMK504" s="1"/>
      <c r="SML504" s="1"/>
      <c r="SMM504" s="1"/>
      <c r="SMN504" s="1"/>
      <c r="SMO504" s="1"/>
      <c r="SMP504" s="1"/>
      <c r="SMQ504" s="1"/>
      <c r="SMR504" s="1"/>
      <c r="SMS504" s="1"/>
      <c r="SMT504" s="1"/>
      <c r="SMU504" s="1"/>
      <c r="SMV504" s="1"/>
      <c r="SMW504" s="1"/>
      <c r="SMX504" s="1"/>
      <c r="SMY504" s="1"/>
      <c r="SMZ504" s="1"/>
      <c r="SNA504" s="1"/>
      <c r="SNB504" s="1"/>
      <c r="SNC504" s="1"/>
      <c r="SND504" s="1"/>
      <c r="SNE504" s="1"/>
      <c r="SNF504" s="1"/>
      <c r="SNG504" s="1"/>
      <c r="SNH504" s="1"/>
      <c r="SNI504" s="1"/>
      <c r="SNJ504" s="1"/>
      <c r="SNK504" s="1"/>
      <c r="SNL504" s="1"/>
      <c r="SNM504" s="1"/>
      <c r="SNN504" s="1"/>
      <c r="SNO504" s="1"/>
      <c r="SNP504" s="1"/>
      <c r="SNQ504" s="1"/>
      <c r="SNR504" s="1"/>
      <c r="SNS504" s="1"/>
      <c r="SNT504" s="1"/>
      <c r="SNU504" s="1"/>
      <c r="SNV504" s="1"/>
      <c r="SNW504" s="1"/>
      <c r="SNX504" s="1"/>
      <c r="SNY504" s="1"/>
      <c r="SNZ504" s="1"/>
      <c r="SOA504" s="1"/>
      <c r="SOB504" s="1"/>
      <c r="SOC504" s="1"/>
      <c r="SOD504" s="1"/>
      <c r="SOE504" s="1"/>
      <c r="SOF504" s="1"/>
      <c r="SOG504" s="1"/>
      <c r="SOH504" s="1"/>
      <c r="SOI504" s="1"/>
      <c r="SOJ504" s="1"/>
      <c r="SOK504" s="1"/>
      <c r="SOL504" s="1"/>
      <c r="SOM504" s="1"/>
      <c r="SON504" s="1"/>
      <c r="SOO504" s="1"/>
      <c r="SOP504" s="1"/>
      <c r="SOQ504" s="1"/>
      <c r="SOR504" s="1"/>
      <c r="SOS504" s="1"/>
      <c r="SOT504" s="1"/>
      <c r="SOU504" s="1"/>
      <c r="SOV504" s="1"/>
      <c r="SOW504" s="1"/>
      <c r="SOX504" s="1"/>
      <c r="SOY504" s="1"/>
      <c r="SOZ504" s="1"/>
      <c r="SPA504" s="1"/>
      <c r="SPB504" s="1"/>
      <c r="SPC504" s="1"/>
      <c r="SPD504" s="1"/>
      <c r="SPE504" s="1"/>
      <c r="SPF504" s="1"/>
      <c r="SPG504" s="1"/>
      <c r="SPH504" s="1"/>
      <c r="SPI504" s="1"/>
      <c r="SPJ504" s="1"/>
      <c r="SPK504" s="1"/>
      <c r="SPL504" s="1"/>
      <c r="SPM504" s="1"/>
      <c r="SPN504" s="1"/>
      <c r="SPO504" s="1"/>
      <c r="SPP504" s="1"/>
      <c r="SPQ504" s="1"/>
      <c r="SPR504" s="1"/>
      <c r="SPS504" s="1"/>
      <c r="SPT504" s="1"/>
      <c r="SPU504" s="1"/>
      <c r="SPV504" s="1"/>
      <c r="SPW504" s="1"/>
      <c r="SPX504" s="1"/>
      <c r="SPY504" s="1"/>
      <c r="SPZ504" s="1"/>
      <c r="SQA504" s="1"/>
      <c r="SQB504" s="1"/>
      <c r="SQC504" s="1"/>
      <c r="SQD504" s="1"/>
      <c r="SQE504" s="1"/>
      <c r="SQF504" s="1"/>
      <c r="SQG504" s="1"/>
      <c r="SQH504" s="1"/>
      <c r="SQI504" s="1"/>
      <c r="SQJ504" s="1"/>
      <c r="SQK504" s="1"/>
      <c r="SQL504" s="1"/>
      <c r="SQM504" s="1"/>
      <c r="SQN504" s="1"/>
      <c r="SQO504" s="1"/>
      <c r="SQP504" s="1"/>
      <c r="SQQ504" s="1"/>
      <c r="SQR504" s="1"/>
      <c r="SQS504" s="1"/>
      <c r="SQT504" s="1"/>
      <c r="SQU504" s="1"/>
      <c r="SQV504" s="1"/>
      <c r="SQW504" s="1"/>
      <c r="SQX504" s="1"/>
      <c r="SQY504" s="1"/>
      <c r="SQZ504" s="1"/>
      <c r="SRA504" s="1"/>
      <c r="SRB504" s="1"/>
      <c r="SRC504" s="1"/>
      <c r="SRD504" s="1"/>
      <c r="SRE504" s="1"/>
      <c r="SRF504" s="1"/>
      <c r="SRG504" s="1"/>
      <c r="SRH504" s="1"/>
      <c r="SRI504" s="1"/>
      <c r="SRJ504" s="1"/>
      <c r="SRK504" s="1"/>
      <c r="SRL504" s="1"/>
      <c r="SRM504" s="1"/>
      <c r="SRN504" s="1"/>
      <c r="SRO504" s="1"/>
      <c r="SRP504" s="1"/>
      <c r="SRQ504" s="1"/>
      <c r="SRR504" s="1"/>
      <c r="SRS504" s="1"/>
      <c r="SRT504" s="1"/>
      <c r="SRU504" s="1"/>
      <c r="SRV504" s="1"/>
      <c r="SRW504" s="1"/>
      <c r="SRX504" s="1"/>
      <c r="SRY504" s="1"/>
      <c r="SRZ504" s="1"/>
      <c r="SSA504" s="1"/>
      <c r="SSB504" s="1"/>
      <c r="SSC504" s="1"/>
      <c r="SSD504" s="1"/>
      <c r="SSE504" s="1"/>
      <c r="SSF504" s="1"/>
      <c r="SSG504" s="1"/>
      <c r="SSH504" s="1"/>
      <c r="SSI504" s="1"/>
      <c r="SSJ504" s="1"/>
      <c r="SSK504" s="1"/>
      <c r="SSL504" s="1"/>
      <c r="SSM504" s="1"/>
      <c r="SSN504" s="1"/>
      <c r="SSO504" s="1"/>
      <c r="SSP504" s="1"/>
      <c r="SSQ504" s="1"/>
      <c r="SSR504" s="1"/>
      <c r="SSS504" s="1"/>
      <c r="SST504" s="1"/>
      <c r="SSU504" s="1"/>
      <c r="SSV504" s="1"/>
      <c r="SSW504" s="1"/>
      <c r="SSX504" s="1"/>
      <c r="SSY504" s="1"/>
      <c r="SSZ504" s="1"/>
      <c r="STA504" s="1"/>
      <c r="STB504" s="1"/>
      <c r="STC504" s="1"/>
      <c r="STD504" s="1"/>
      <c r="STE504" s="1"/>
      <c r="STF504" s="1"/>
      <c r="STG504" s="1"/>
      <c r="STH504" s="1"/>
      <c r="STI504" s="1"/>
      <c r="STJ504" s="1"/>
      <c r="STK504" s="1"/>
      <c r="STL504" s="1"/>
      <c r="STM504" s="1"/>
      <c r="STN504" s="1"/>
      <c r="STO504" s="1"/>
      <c r="STP504" s="1"/>
      <c r="STQ504" s="1"/>
      <c r="STR504" s="1"/>
      <c r="STS504" s="1"/>
      <c r="STT504" s="1"/>
      <c r="STU504" s="1"/>
      <c r="STV504" s="1"/>
      <c r="STW504" s="1"/>
      <c r="STX504" s="1"/>
      <c r="STY504" s="1"/>
      <c r="STZ504" s="1"/>
      <c r="SUA504" s="1"/>
      <c r="SUB504" s="1"/>
      <c r="SUC504" s="1"/>
      <c r="SUD504" s="1"/>
      <c r="SUE504" s="1"/>
      <c r="SUF504" s="1"/>
      <c r="SUG504" s="1"/>
      <c r="SUH504" s="1"/>
      <c r="SUI504" s="1"/>
      <c r="SUJ504" s="1"/>
      <c r="SUK504" s="1"/>
      <c r="SUL504" s="1"/>
      <c r="SUM504" s="1"/>
      <c r="SUN504" s="1"/>
      <c r="SUO504" s="1"/>
      <c r="SUP504" s="1"/>
      <c r="SUQ504" s="1"/>
      <c r="SUR504" s="1"/>
      <c r="SUS504" s="1"/>
      <c r="SUT504" s="1"/>
      <c r="SUU504" s="1"/>
      <c r="SUV504" s="1"/>
      <c r="SUW504" s="1"/>
      <c r="SUX504" s="1"/>
      <c r="SUY504" s="1"/>
      <c r="SUZ504" s="1"/>
      <c r="SVA504" s="1"/>
      <c r="SVB504" s="1"/>
      <c r="SVC504" s="1"/>
      <c r="SVD504" s="1"/>
      <c r="SVE504" s="1"/>
      <c r="SVF504" s="1"/>
      <c r="SVG504" s="1"/>
      <c r="SVH504" s="1"/>
      <c r="SVI504" s="1"/>
      <c r="SVJ504" s="1"/>
      <c r="SVK504" s="1"/>
      <c r="SVL504" s="1"/>
      <c r="SVM504" s="1"/>
      <c r="SVN504" s="1"/>
      <c r="SVO504" s="1"/>
      <c r="SVP504" s="1"/>
      <c r="SVQ504" s="1"/>
      <c r="SVR504" s="1"/>
      <c r="SVS504" s="1"/>
      <c r="SVT504" s="1"/>
      <c r="SVU504" s="1"/>
      <c r="SVV504" s="1"/>
      <c r="SVW504" s="1"/>
      <c r="SVX504" s="1"/>
      <c r="SVY504" s="1"/>
      <c r="SVZ504" s="1"/>
      <c r="SWA504" s="1"/>
      <c r="SWB504" s="1"/>
      <c r="SWC504" s="1"/>
      <c r="SWD504" s="1"/>
      <c r="SWE504" s="1"/>
      <c r="SWF504" s="1"/>
      <c r="SWG504" s="1"/>
      <c r="SWH504" s="1"/>
      <c r="SWI504" s="1"/>
      <c r="SWJ504" s="1"/>
      <c r="SWK504" s="1"/>
      <c r="SWL504" s="1"/>
      <c r="SWM504" s="1"/>
      <c r="SWN504" s="1"/>
      <c r="SWO504" s="1"/>
      <c r="SWP504" s="1"/>
      <c r="SWQ504" s="1"/>
      <c r="SWR504" s="1"/>
      <c r="SWS504" s="1"/>
      <c r="SWT504" s="1"/>
      <c r="SWU504" s="1"/>
      <c r="SWV504" s="1"/>
      <c r="SWW504" s="1"/>
      <c r="SWX504" s="1"/>
      <c r="SWY504" s="1"/>
      <c r="SWZ504" s="1"/>
      <c r="SXA504" s="1"/>
      <c r="SXB504" s="1"/>
      <c r="SXC504" s="1"/>
      <c r="SXD504" s="1"/>
      <c r="SXE504" s="1"/>
      <c r="SXF504" s="1"/>
      <c r="SXG504" s="1"/>
      <c r="SXH504" s="1"/>
      <c r="SXI504" s="1"/>
      <c r="SXJ504" s="1"/>
      <c r="SXK504" s="1"/>
      <c r="SXL504" s="1"/>
      <c r="SXM504" s="1"/>
      <c r="SXN504" s="1"/>
      <c r="SXO504" s="1"/>
      <c r="SXP504" s="1"/>
      <c r="SXQ504" s="1"/>
      <c r="SXR504" s="1"/>
      <c r="SXS504" s="1"/>
      <c r="SXT504" s="1"/>
      <c r="SXU504" s="1"/>
      <c r="SXV504" s="1"/>
      <c r="SXW504" s="1"/>
      <c r="SXX504" s="1"/>
      <c r="SXY504" s="1"/>
      <c r="SXZ504" s="1"/>
      <c r="SYA504" s="1"/>
      <c r="SYB504" s="1"/>
      <c r="SYC504" s="1"/>
      <c r="SYD504" s="1"/>
      <c r="SYE504" s="1"/>
      <c r="SYF504" s="1"/>
      <c r="SYG504" s="1"/>
      <c r="SYH504" s="1"/>
      <c r="SYI504" s="1"/>
      <c r="SYJ504" s="1"/>
      <c r="SYK504" s="1"/>
      <c r="SYL504" s="1"/>
      <c r="SYM504" s="1"/>
      <c r="SYN504" s="1"/>
      <c r="SYO504" s="1"/>
      <c r="SYP504" s="1"/>
      <c r="SYQ504" s="1"/>
      <c r="SYR504" s="1"/>
      <c r="SYS504" s="1"/>
      <c r="SYT504" s="1"/>
      <c r="SYU504" s="1"/>
      <c r="SYV504" s="1"/>
      <c r="SYW504" s="1"/>
      <c r="SYX504" s="1"/>
      <c r="SYY504" s="1"/>
      <c r="SYZ504" s="1"/>
      <c r="SZA504" s="1"/>
      <c r="SZB504" s="1"/>
      <c r="SZC504" s="1"/>
      <c r="SZD504" s="1"/>
      <c r="SZE504" s="1"/>
      <c r="SZF504" s="1"/>
      <c r="SZG504" s="1"/>
      <c r="SZH504" s="1"/>
      <c r="SZI504" s="1"/>
      <c r="SZJ504" s="1"/>
      <c r="SZK504" s="1"/>
      <c r="SZL504" s="1"/>
      <c r="SZM504" s="1"/>
      <c r="SZN504" s="1"/>
      <c r="SZO504" s="1"/>
      <c r="SZP504" s="1"/>
      <c r="SZQ504" s="1"/>
      <c r="SZR504" s="1"/>
      <c r="SZS504" s="1"/>
      <c r="SZT504" s="1"/>
      <c r="SZU504" s="1"/>
      <c r="SZV504" s="1"/>
      <c r="SZW504" s="1"/>
      <c r="SZX504" s="1"/>
      <c r="SZY504" s="1"/>
      <c r="SZZ504" s="1"/>
      <c r="TAA504" s="1"/>
      <c r="TAB504" s="1"/>
      <c r="TAC504" s="1"/>
      <c r="TAD504" s="1"/>
      <c r="TAE504" s="1"/>
      <c r="TAF504" s="1"/>
      <c r="TAG504" s="1"/>
      <c r="TAH504" s="1"/>
      <c r="TAI504" s="1"/>
      <c r="TAJ504" s="1"/>
      <c r="TAK504" s="1"/>
      <c r="TAL504" s="1"/>
      <c r="TAM504" s="1"/>
      <c r="TAN504" s="1"/>
      <c r="TAO504" s="1"/>
      <c r="TAP504" s="1"/>
      <c r="TAQ504" s="1"/>
      <c r="TAR504" s="1"/>
      <c r="TAS504" s="1"/>
      <c r="TAT504" s="1"/>
      <c r="TAU504" s="1"/>
      <c r="TAV504" s="1"/>
      <c r="TAW504" s="1"/>
      <c r="TAX504" s="1"/>
      <c r="TAY504" s="1"/>
      <c r="TAZ504" s="1"/>
      <c r="TBA504" s="1"/>
      <c r="TBB504" s="1"/>
      <c r="TBC504" s="1"/>
      <c r="TBD504" s="1"/>
      <c r="TBE504" s="1"/>
      <c r="TBF504" s="1"/>
      <c r="TBG504" s="1"/>
      <c r="TBH504" s="1"/>
      <c r="TBI504" s="1"/>
      <c r="TBJ504" s="1"/>
      <c r="TBK504" s="1"/>
      <c r="TBL504" s="1"/>
      <c r="TBM504" s="1"/>
      <c r="TBN504" s="1"/>
      <c r="TBO504" s="1"/>
      <c r="TBP504" s="1"/>
      <c r="TBQ504" s="1"/>
      <c r="TBR504" s="1"/>
      <c r="TBS504" s="1"/>
      <c r="TBT504" s="1"/>
      <c r="TBU504" s="1"/>
      <c r="TBV504" s="1"/>
      <c r="TBW504" s="1"/>
      <c r="TBX504" s="1"/>
      <c r="TBY504" s="1"/>
      <c r="TBZ504" s="1"/>
      <c r="TCA504" s="1"/>
      <c r="TCB504" s="1"/>
      <c r="TCC504" s="1"/>
      <c r="TCD504" s="1"/>
      <c r="TCE504" s="1"/>
      <c r="TCF504" s="1"/>
      <c r="TCG504" s="1"/>
      <c r="TCH504" s="1"/>
      <c r="TCI504" s="1"/>
      <c r="TCJ504" s="1"/>
      <c r="TCK504" s="1"/>
      <c r="TCL504" s="1"/>
      <c r="TCM504" s="1"/>
      <c r="TCN504" s="1"/>
      <c r="TCO504" s="1"/>
      <c r="TCP504" s="1"/>
      <c r="TCQ504" s="1"/>
      <c r="TCR504" s="1"/>
      <c r="TCS504" s="1"/>
      <c r="TCT504" s="1"/>
      <c r="TCU504" s="1"/>
      <c r="TCV504" s="1"/>
      <c r="TCW504" s="1"/>
      <c r="TCX504" s="1"/>
      <c r="TCY504" s="1"/>
      <c r="TCZ504" s="1"/>
      <c r="TDA504" s="1"/>
      <c r="TDB504" s="1"/>
      <c r="TDC504" s="1"/>
      <c r="TDD504" s="1"/>
      <c r="TDE504" s="1"/>
      <c r="TDF504" s="1"/>
      <c r="TDG504" s="1"/>
      <c r="TDH504" s="1"/>
      <c r="TDI504" s="1"/>
      <c r="TDJ504" s="1"/>
      <c r="TDK504" s="1"/>
      <c r="TDL504" s="1"/>
      <c r="TDM504" s="1"/>
      <c r="TDN504" s="1"/>
      <c r="TDO504" s="1"/>
      <c r="TDP504" s="1"/>
      <c r="TDQ504" s="1"/>
      <c r="TDR504" s="1"/>
      <c r="TDS504" s="1"/>
      <c r="TDT504" s="1"/>
      <c r="TDU504" s="1"/>
      <c r="TDV504" s="1"/>
      <c r="TDW504" s="1"/>
      <c r="TDX504" s="1"/>
      <c r="TDY504" s="1"/>
      <c r="TDZ504" s="1"/>
      <c r="TEA504" s="1"/>
      <c r="TEB504" s="1"/>
      <c r="TEC504" s="1"/>
      <c r="TED504" s="1"/>
      <c r="TEE504" s="1"/>
      <c r="TEF504" s="1"/>
      <c r="TEG504" s="1"/>
      <c r="TEH504" s="1"/>
      <c r="TEI504" s="1"/>
      <c r="TEJ504" s="1"/>
      <c r="TEK504" s="1"/>
      <c r="TEL504" s="1"/>
      <c r="TEM504" s="1"/>
      <c r="TEN504" s="1"/>
      <c r="TEO504" s="1"/>
      <c r="TEP504" s="1"/>
      <c r="TEQ504" s="1"/>
      <c r="TER504" s="1"/>
      <c r="TES504" s="1"/>
      <c r="TET504" s="1"/>
      <c r="TEU504" s="1"/>
      <c r="TEV504" s="1"/>
      <c r="TEW504" s="1"/>
      <c r="TEX504" s="1"/>
      <c r="TEY504" s="1"/>
      <c r="TEZ504" s="1"/>
      <c r="TFA504" s="1"/>
      <c r="TFB504" s="1"/>
      <c r="TFC504" s="1"/>
      <c r="TFD504" s="1"/>
      <c r="TFE504" s="1"/>
      <c r="TFF504" s="1"/>
      <c r="TFG504" s="1"/>
      <c r="TFH504" s="1"/>
      <c r="TFI504" s="1"/>
      <c r="TFJ504" s="1"/>
      <c r="TFK504" s="1"/>
      <c r="TFL504" s="1"/>
      <c r="TFM504" s="1"/>
      <c r="TFN504" s="1"/>
      <c r="TFO504" s="1"/>
      <c r="TFP504" s="1"/>
      <c r="TFQ504" s="1"/>
      <c r="TFR504" s="1"/>
      <c r="TFS504" s="1"/>
      <c r="TFT504" s="1"/>
      <c r="TFU504" s="1"/>
      <c r="TFV504" s="1"/>
      <c r="TFW504" s="1"/>
      <c r="TFX504" s="1"/>
      <c r="TFY504" s="1"/>
      <c r="TFZ504" s="1"/>
      <c r="TGA504" s="1"/>
      <c r="TGB504" s="1"/>
      <c r="TGC504" s="1"/>
      <c r="TGD504" s="1"/>
      <c r="TGE504" s="1"/>
      <c r="TGF504" s="1"/>
      <c r="TGG504" s="1"/>
      <c r="TGH504" s="1"/>
      <c r="TGI504" s="1"/>
      <c r="TGJ504" s="1"/>
      <c r="TGK504" s="1"/>
      <c r="TGL504" s="1"/>
      <c r="TGM504" s="1"/>
      <c r="TGN504" s="1"/>
      <c r="TGO504" s="1"/>
      <c r="TGP504" s="1"/>
      <c r="TGQ504" s="1"/>
      <c r="TGR504" s="1"/>
      <c r="TGS504" s="1"/>
      <c r="TGT504" s="1"/>
      <c r="TGU504" s="1"/>
      <c r="TGV504" s="1"/>
      <c r="TGW504" s="1"/>
      <c r="TGX504" s="1"/>
      <c r="TGY504" s="1"/>
      <c r="TGZ504" s="1"/>
      <c r="THA504" s="1"/>
      <c r="THB504" s="1"/>
      <c r="THC504" s="1"/>
      <c r="THD504" s="1"/>
      <c r="THE504" s="1"/>
      <c r="THF504" s="1"/>
      <c r="THG504" s="1"/>
      <c r="THH504" s="1"/>
      <c r="THI504" s="1"/>
      <c r="THJ504" s="1"/>
      <c r="THK504" s="1"/>
      <c r="THL504" s="1"/>
      <c r="THM504" s="1"/>
      <c r="THN504" s="1"/>
      <c r="THO504" s="1"/>
      <c r="THP504" s="1"/>
      <c r="THQ504" s="1"/>
      <c r="THR504" s="1"/>
      <c r="THS504" s="1"/>
      <c r="THT504" s="1"/>
      <c r="THU504" s="1"/>
      <c r="THV504" s="1"/>
      <c r="THW504" s="1"/>
      <c r="THX504" s="1"/>
      <c r="THY504" s="1"/>
      <c r="THZ504" s="1"/>
      <c r="TIA504" s="1"/>
      <c r="TIB504" s="1"/>
      <c r="TIC504" s="1"/>
      <c r="TID504" s="1"/>
      <c r="TIE504" s="1"/>
      <c r="TIF504" s="1"/>
      <c r="TIG504" s="1"/>
      <c r="TIH504" s="1"/>
      <c r="TII504" s="1"/>
      <c r="TIJ504" s="1"/>
      <c r="TIK504" s="1"/>
      <c r="TIL504" s="1"/>
      <c r="TIM504" s="1"/>
      <c r="TIN504" s="1"/>
      <c r="TIO504" s="1"/>
      <c r="TIP504" s="1"/>
      <c r="TIQ504" s="1"/>
      <c r="TIR504" s="1"/>
      <c r="TIS504" s="1"/>
      <c r="TIT504" s="1"/>
      <c r="TIU504" s="1"/>
      <c r="TIV504" s="1"/>
      <c r="TIW504" s="1"/>
      <c r="TIX504" s="1"/>
      <c r="TIY504" s="1"/>
      <c r="TIZ504" s="1"/>
      <c r="TJA504" s="1"/>
      <c r="TJB504" s="1"/>
      <c r="TJC504" s="1"/>
      <c r="TJD504" s="1"/>
      <c r="TJE504" s="1"/>
      <c r="TJF504" s="1"/>
      <c r="TJG504" s="1"/>
      <c r="TJH504" s="1"/>
      <c r="TJI504" s="1"/>
      <c r="TJJ504" s="1"/>
      <c r="TJK504" s="1"/>
      <c r="TJL504" s="1"/>
      <c r="TJM504" s="1"/>
      <c r="TJN504" s="1"/>
      <c r="TJO504" s="1"/>
      <c r="TJP504" s="1"/>
      <c r="TJQ504" s="1"/>
      <c r="TJR504" s="1"/>
      <c r="TJS504" s="1"/>
      <c r="TJT504" s="1"/>
      <c r="TJU504" s="1"/>
      <c r="TJV504" s="1"/>
      <c r="TJW504" s="1"/>
      <c r="TJX504" s="1"/>
      <c r="TJY504" s="1"/>
      <c r="TJZ504" s="1"/>
      <c r="TKA504" s="1"/>
      <c r="TKB504" s="1"/>
      <c r="TKC504" s="1"/>
      <c r="TKD504" s="1"/>
      <c r="TKE504" s="1"/>
      <c r="TKF504" s="1"/>
      <c r="TKG504" s="1"/>
      <c r="TKH504" s="1"/>
      <c r="TKI504" s="1"/>
      <c r="TKJ504" s="1"/>
      <c r="TKK504" s="1"/>
      <c r="TKL504" s="1"/>
      <c r="TKM504" s="1"/>
      <c r="TKN504" s="1"/>
      <c r="TKO504" s="1"/>
      <c r="TKP504" s="1"/>
      <c r="TKQ504" s="1"/>
      <c r="TKR504" s="1"/>
      <c r="TKS504" s="1"/>
      <c r="TKT504" s="1"/>
      <c r="TKU504" s="1"/>
      <c r="TKV504" s="1"/>
      <c r="TKW504" s="1"/>
      <c r="TKX504" s="1"/>
      <c r="TKY504" s="1"/>
      <c r="TKZ504" s="1"/>
      <c r="TLA504" s="1"/>
      <c r="TLB504" s="1"/>
      <c r="TLC504" s="1"/>
      <c r="TLD504" s="1"/>
      <c r="TLE504" s="1"/>
      <c r="TLF504" s="1"/>
      <c r="TLG504" s="1"/>
      <c r="TLH504" s="1"/>
      <c r="TLI504" s="1"/>
      <c r="TLJ504" s="1"/>
      <c r="TLK504" s="1"/>
      <c r="TLL504" s="1"/>
      <c r="TLM504" s="1"/>
      <c r="TLN504" s="1"/>
      <c r="TLO504" s="1"/>
      <c r="TLP504" s="1"/>
      <c r="TLQ504" s="1"/>
      <c r="TLR504" s="1"/>
      <c r="TLS504" s="1"/>
      <c r="TLT504" s="1"/>
      <c r="TLU504" s="1"/>
      <c r="TLV504" s="1"/>
      <c r="TLW504" s="1"/>
      <c r="TLX504" s="1"/>
      <c r="TLY504" s="1"/>
      <c r="TLZ504" s="1"/>
      <c r="TMA504" s="1"/>
      <c r="TMB504" s="1"/>
      <c r="TMC504" s="1"/>
      <c r="TMD504" s="1"/>
      <c r="TME504" s="1"/>
      <c r="TMF504" s="1"/>
      <c r="TMG504" s="1"/>
      <c r="TMH504" s="1"/>
      <c r="TMI504" s="1"/>
      <c r="TMJ504" s="1"/>
      <c r="TMK504" s="1"/>
      <c r="TML504" s="1"/>
      <c r="TMM504" s="1"/>
      <c r="TMN504" s="1"/>
      <c r="TMO504" s="1"/>
      <c r="TMP504" s="1"/>
      <c r="TMQ504" s="1"/>
      <c r="TMR504" s="1"/>
      <c r="TMS504" s="1"/>
      <c r="TMT504" s="1"/>
      <c r="TMU504" s="1"/>
      <c r="TMV504" s="1"/>
      <c r="TMW504" s="1"/>
      <c r="TMX504" s="1"/>
      <c r="TMY504" s="1"/>
      <c r="TMZ504" s="1"/>
      <c r="TNA504" s="1"/>
      <c r="TNB504" s="1"/>
      <c r="TNC504" s="1"/>
      <c r="TND504" s="1"/>
      <c r="TNE504" s="1"/>
      <c r="TNF504" s="1"/>
      <c r="TNG504" s="1"/>
      <c r="TNH504" s="1"/>
      <c r="TNI504" s="1"/>
      <c r="TNJ504" s="1"/>
      <c r="TNK504" s="1"/>
      <c r="TNL504" s="1"/>
      <c r="TNM504" s="1"/>
      <c r="TNN504" s="1"/>
      <c r="TNO504" s="1"/>
      <c r="TNP504" s="1"/>
      <c r="TNQ504" s="1"/>
      <c r="TNR504" s="1"/>
      <c r="TNS504" s="1"/>
      <c r="TNT504" s="1"/>
      <c r="TNU504" s="1"/>
      <c r="TNV504" s="1"/>
      <c r="TNW504" s="1"/>
      <c r="TNX504" s="1"/>
      <c r="TNY504" s="1"/>
      <c r="TNZ504" s="1"/>
      <c r="TOA504" s="1"/>
      <c r="TOB504" s="1"/>
      <c r="TOC504" s="1"/>
      <c r="TOD504" s="1"/>
      <c r="TOE504" s="1"/>
      <c r="TOF504" s="1"/>
      <c r="TOG504" s="1"/>
      <c r="TOH504" s="1"/>
      <c r="TOI504" s="1"/>
      <c r="TOJ504" s="1"/>
      <c r="TOK504" s="1"/>
      <c r="TOL504" s="1"/>
      <c r="TOM504" s="1"/>
      <c r="TON504" s="1"/>
      <c r="TOO504" s="1"/>
      <c r="TOP504" s="1"/>
      <c r="TOQ504" s="1"/>
      <c r="TOR504" s="1"/>
      <c r="TOS504" s="1"/>
      <c r="TOT504" s="1"/>
      <c r="TOU504" s="1"/>
      <c r="TOV504" s="1"/>
      <c r="TOW504" s="1"/>
      <c r="TOX504" s="1"/>
      <c r="TOY504" s="1"/>
      <c r="TOZ504" s="1"/>
      <c r="TPA504" s="1"/>
      <c r="TPB504" s="1"/>
      <c r="TPC504" s="1"/>
      <c r="TPD504" s="1"/>
      <c r="TPE504" s="1"/>
      <c r="TPF504" s="1"/>
      <c r="TPG504" s="1"/>
      <c r="TPH504" s="1"/>
      <c r="TPI504" s="1"/>
      <c r="TPJ504" s="1"/>
      <c r="TPK504" s="1"/>
      <c r="TPL504" s="1"/>
      <c r="TPM504" s="1"/>
      <c r="TPN504" s="1"/>
      <c r="TPO504" s="1"/>
      <c r="TPP504" s="1"/>
      <c r="TPQ504" s="1"/>
      <c r="TPR504" s="1"/>
      <c r="TPS504" s="1"/>
      <c r="TPT504" s="1"/>
      <c r="TPU504" s="1"/>
      <c r="TPV504" s="1"/>
      <c r="TPW504" s="1"/>
      <c r="TPX504" s="1"/>
      <c r="TPY504" s="1"/>
      <c r="TPZ504" s="1"/>
      <c r="TQA504" s="1"/>
      <c r="TQB504" s="1"/>
      <c r="TQC504" s="1"/>
      <c r="TQD504" s="1"/>
      <c r="TQE504" s="1"/>
      <c r="TQF504" s="1"/>
      <c r="TQG504" s="1"/>
      <c r="TQH504" s="1"/>
      <c r="TQI504" s="1"/>
      <c r="TQJ504" s="1"/>
      <c r="TQK504" s="1"/>
      <c r="TQL504" s="1"/>
      <c r="TQM504" s="1"/>
      <c r="TQN504" s="1"/>
      <c r="TQO504" s="1"/>
      <c r="TQP504" s="1"/>
      <c r="TQQ504" s="1"/>
      <c r="TQR504" s="1"/>
      <c r="TQS504" s="1"/>
      <c r="TQT504" s="1"/>
      <c r="TQU504" s="1"/>
      <c r="TQV504" s="1"/>
      <c r="TQW504" s="1"/>
      <c r="TQX504" s="1"/>
      <c r="TQY504" s="1"/>
      <c r="TQZ504" s="1"/>
      <c r="TRA504" s="1"/>
      <c r="TRB504" s="1"/>
      <c r="TRC504" s="1"/>
      <c r="TRD504" s="1"/>
      <c r="TRE504" s="1"/>
      <c r="TRF504" s="1"/>
      <c r="TRG504" s="1"/>
      <c r="TRH504" s="1"/>
      <c r="TRI504" s="1"/>
      <c r="TRJ504" s="1"/>
      <c r="TRK504" s="1"/>
      <c r="TRL504" s="1"/>
      <c r="TRM504" s="1"/>
      <c r="TRN504" s="1"/>
      <c r="TRO504" s="1"/>
      <c r="TRP504" s="1"/>
      <c r="TRQ504" s="1"/>
      <c r="TRR504" s="1"/>
      <c r="TRS504" s="1"/>
      <c r="TRT504" s="1"/>
      <c r="TRU504" s="1"/>
      <c r="TRV504" s="1"/>
      <c r="TRW504" s="1"/>
      <c r="TRX504" s="1"/>
      <c r="TRY504" s="1"/>
      <c r="TRZ504" s="1"/>
      <c r="TSA504" s="1"/>
      <c r="TSB504" s="1"/>
      <c r="TSC504" s="1"/>
      <c r="TSD504" s="1"/>
      <c r="TSE504" s="1"/>
      <c r="TSF504" s="1"/>
      <c r="TSG504" s="1"/>
      <c r="TSH504" s="1"/>
      <c r="TSI504" s="1"/>
      <c r="TSJ504" s="1"/>
      <c r="TSK504" s="1"/>
      <c r="TSL504" s="1"/>
      <c r="TSM504" s="1"/>
      <c r="TSN504" s="1"/>
      <c r="TSO504" s="1"/>
      <c r="TSP504" s="1"/>
      <c r="TSQ504" s="1"/>
      <c r="TSR504" s="1"/>
      <c r="TSS504" s="1"/>
      <c r="TST504" s="1"/>
      <c r="TSU504" s="1"/>
      <c r="TSV504" s="1"/>
      <c r="TSW504" s="1"/>
      <c r="TSX504" s="1"/>
      <c r="TSY504" s="1"/>
      <c r="TSZ504" s="1"/>
      <c r="TTA504" s="1"/>
      <c r="TTB504" s="1"/>
      <c r="TTC504" s="1"/>
      <c r="TTD504" s="1"/>
      <c r="TTE504" s="1"/>
      <c r="TTF504" s="1"/>
      <c r="TTG504" s="1"/>
      <c r="TTH504" s="1"/>
      <c r="TTI504" s="1"/>
      <c r="TTJ504" s="1"/>
      <c r="TTK504" s="1"/>
      <c r="TTL504" s="1"/>
      <c r="TTM504" s="1"/>
      <c r="TTN504" s="1"/>
      <c r="TTO504" s="1"/>
      <c r="TTP504" s="1"/>
      <c r="TTQ504" s="1"/>
      <c r="TTR504" s="1"/>
      <c r="TTS504" s="1"/>
      <c r="TTT504" s="1"/>
      <c r="TTU504" s="1"/>
      <c r="TTV504" s="1"/>
      <c r="TTW504" s="1"/>
      <c r="TTX504" s="1"/>
      <c r="TTY504" s="1"/>
      <c r="TTZ504" s="1"/>
      <c r="TUA504" s="1"/>
      <c r="TUB504" s="1"/>
      <c r="TUC504" s="1"/>
      <c r="TUD504" s="1"/>
      <c r="TUE504" s="1"/>
      <c r="TUF504" s="1"/>
      <c r="TUG504" s="1"/>
      <c r="TUH504" s="1"/>
      <c r="TUI504" s="1"/>
      <c r="TUJ504" s="1"/>
      <c r="TUK504" s="1"/>
      <c r="TUL504" s="1"/>
      <c r="TUM504" s="1"/>
      <c r="TUN504" s="1"/>
      <c r="TUO504" s="1"/>
      <c r="TUP504" s="1"/>
      <c r="TUQ504" s="1"/>
      <c r="TUR504" s="1"/>
      <c r="TUS504" s="1"/>
      <c r="TUT504" s="1"/>
      <c r="TUU504" s="1"/>
      <c r="TUV504" s="1"/>
      <c r="TUW504" s="1"/>
      <c r="TUX504" s="1"/>
      <c r="TUY504" s="1"/>
      <c r="TUZ504" s="1"/>
      <c r="TVA504" s="1"/>
      <c r="TVB504" s="1"/>
      <c r="TVC504" s="1"/>
      <c r="TVD504" s="1"/>
      <c r="TVE504" s="1"/>
      <c r="TVF504" s="1"/>
      <c r="TVG504" s="1"/>
      <c r="TVH504" s="1"/>
      <c r="TVI504" s="1"/>
      <c r="TVJ504" s="1"/>
      <c r="TVK504" s="1"/>
      <c r="TVL504" s="1"/>
      <c r="TVM504" s="1"/>
      <c r="TVN504" s="1"/>
      <c r="TVO504" s="1"/>
      <c r="TVP504" s="1"/>
      <c r="TVQ504" s="1"/>
      <c r="TVR504" s="1"/>
      <c r="TVS504" s="1"/>
      <c r="TVT504" s="1"/>
      <c r="TVU504" s="1"/>
      <c r="TVV504" s="1"/>
      <c r="TVW504" s="1"/>
      <c r="TVX504" s="1"/>
      <c r="TVY504" s="1"/>
      <c r="TVZ504" s="1"/>
      <c r="TWA504" s="1"/>
      <c r="TWB504" s="1"/>
      <c r="TWC504" s="1"/>
      <c r="TWD504" s="1"/>
      <c r="TWE504" s="1"/>
      <c r="TWF504" s="1"/>
      <c r="TWG504" s="1"/>
      <c r="TWH504" s="1"/>
      <c r="TWI504" s="1"/>
      <c r="TWJ504" s="1"/>
      <c r="TWK504" s="1"/>
      <c r="TWL504" s="1"/>
      <c r="TWM504" s="1"/>
      <c r="TWN504" s="1"/>
      <c r="TWO504" s="1"/>
      <c r="TWP504" s="1"/>
      <c r="TWQ504" s="1"/>
      <c r="TWR504" s="1"/>
      <c r="TWS504" s="1"/>
      <c r="TWT504" s="1"/>
      <c r="TWU504" s="1"/>
      <c r="TWV504" s="1"/>
      <c r="TWW504" s="1"/>
      <c r="TWX504" s="1"/>
      <c r="TWY504" s="1"/>
      <c r="TWZ504" s="1"/>
      <c r="TXA504" s="1"/>
      <c r="TXB504" s="1"/>
      <c r="TXC504" s="1"/>
      <c r="TXD504" s="1"/>
      <c r="TXE504" s="1"/>
      <c r="TXF504" s="1"/>
      <c r="TXG504" s="1"/>
      <c r="TXH504" s="1"/>
      <c r="TXI504" s="1"/>
      <c r="TXJ504" s="1"/>
      <c r="TXK504" s="1"/>
      <c r="TXL504" s="1"/>
      <c r="TXM504" s="1"/>
      <c r="TXN504" s="1"/>
      <c r="TXO504" s="1"/>
      <c r="TXP504" s="1"/>
      <c r="TXQ504" s="1"/>
      <c r="TXR504" s="1"/>
      <c r="TXS504" s="1"/>
      <c r="TXT504" s="1"/>
      <c r="TXU504" s="1"/>
      <c r="TXV504" s="1"/>
      <c r="TXW504" s="1"/>
      <c r="TXX504" s="1"/>
      <c r="TXY504" s="1"/>
      <c r="TXZ504" s="1"/>
      <c r="TYA504" s="1"/>
      <c r="TYB504" s="1"/>
      <c r="TYC504" s="1"/>
      <c r="TYD504" s="1"/>
      <c r="TYE504" s="1"/>
      <c r="TYF504" s="1"/>
      <c r="TYG504" s="1"/>
      <c r="TYH504" s="1"/>
      <c r="TYI504" s="1"/>
      <c r="TYJ504" s="1"/>
      <c r="TYK504" s="1"/>
      <c r="TYL504" s="1"/>
      <c r="TYM504" s="1"/>
      <c r="TYN504" s="1"/>
      <c r="TYO504" s="1"/>
      <c r="TYP504" s="1"/>
      <c r="TYQ504" s="1"/>
      <c r="TYR504" s="1"/>
      <c r="TYS504" s="1"/>
      <c r="TYT504" s="1"/>
      <c r="TYU504" s="1"/>
      <c r="TYV504" s="1"/>
      <c r="TYW504" s="1"/>
      <c r="TYX504" s="1"/>
      <c r="TYY504" s="1"/>
      <c r="TYZ504" s="1"/>
      <c r="TZA504" s="1"/>
      <c r="TZB504" s="1"/>
      <c r="TZC504" s="1"/>
      <c r="TZD504" s="1"/>
      <c r="TZE504" s="1"/>
      <c r="TZF504" s="1"/>
      <c r="TZG504" s="1"/>
      <c r="TZH504" s="1"/>
      <c r="TZI504" s="1"/>
      <c r="TZJ504" s="1"/>
      <c r="TZK504" s="1"/>
      <c r="TZL504" s="1"/>
      <c r="TZM504" s="1"/>
      <c r="TZN504" s="1"/>
      <c r="TZO504" s="1"/>
      <c r="TZP504" s="1"/>
      <c r="TZQ504" s="1"/>
      <c r="TZR504" s="1"/>
      <c r="TZS504" s="1"/>
      <c r="TZT504" s="1"/>
      <c r="TZU504" s="1"/>
      <c r="TZV504" s="1"/>
      <c r="TZW504" s="1"/>
      <c r="TZX504" s="1"/>
      <c r="TZY504" s="1"/>
      <c r="TZZ504" s="1"/>
      <c r="UAA504" s="1"/>
      <c r="UAB504" s="1"/>
      <c r="UAC504" s="1"/>
      <c r="UAD504" s="1"/>
      <c r="UAE504" s="1"/>
      <c r="UAF504" s="1"/>
      <c r="UAG504" s="1"/>
      <c r="UAH504" s="1"/>
      <c r="UAI504" s="1"/>
      <c r="UAJ504" s="1"/>
      <c r="UAK504" s="1"/>
      <c r="UAL504" s="1"/>
      <c r="UAM504" s="1"/>
      <c r="UAN504" s="1"/>
      <c r="UAO504" s="1"/>
      <c r="UAP504" s="1"/>
      <c r="UAQ504" s="1"/>
      <c r="UAR504" s="1"/>
      <c r="UAS504" s="1"/>
      <c r="UAT504" s="1"/>
      <c r="UAU504" s="1"/>
      <c r="UAV504" s="1"/>
      <c r="UAW504" s="1"/>
      <c r="UAX504" s="1"/>
      <c r="UAY504" s="1"/>
      <c r="UAZ504" s="1"/>
      <c r="UBA504" s="1"/>
      <c r="UBB504" s="1"/>
      <c r="UBC504" s="1"/>
      <c r="UBD504" s="1"/>
      <c r="UBE504" s="1"/>
      <c r="UBF504" s="1"/>
      <c r="UBG504" s="1"/>
      <c r="UBH504" s="1"/>
      <c r="UBI504" s="1"/>
      <c r="UBJ504" s="1"/>
      <c r="UBK504" s="1"/>
      <c r="UBL504" s="1"/>
      <c r="UBM504" s="1"/>
      <c r="UBN504" s="1"/>
      <c r="UBO504" s="1"/>
      <c r="UBP504" s="1"/>
      <c r="UBQ504" s="1"/>
      <c r="UBR504" s="1"/>
      <c r="UBS504" s="1"/>
      <c r="UBT504" s="1"/>
      <c r="UBU504" s="1"/>
      <c r="UBV504" s="1"/>
      <c r="UBW504" s="1"/>
      <c r="UBX504" s="1"/>
      <c r="UBY504" s="1"/>
      <c r="UBZ504" s="1"/>
      <c r="UCA504" s="1"/>
      <c r="UCB504" s="1"/>
      <c r="UCC504" s="1"/>
      <c r="UCD504" s="1"/>
      <c r="UCE504" s="1"/>
      <c r="UCF504" s="1"/>
      <c r="UCG504" s="1"/>
      <c r="UCH504" s="1"/>
      <c r="UCI504" s="1"/>
      <c r="UCJ504" s="1"/>
      <c r="UCK504" s="1"/>
      <c r="UCL504" s="1"/>
      <c r="UCM504" s="1"/>
      <c r="UCN504" s="1"/>
      <c r="UCO504" s="1"/>
      <c r="UCP504" s="1"/>
      <c r="UCQ504" s="1"/>
      <c r="UCR504" s="1"/>
      <c r="UCS504" s="1"/>
      <c r="UCT504" s="1"/>
      <c r="UCU504" s="1"/>
      <c r="UCV504" s="1"/>
      <c r="UCW504" s="1"/>
      <c r="UCX504" s="1"/>
      <c r="UCY504" s="1"/>
      <c r="UCZ504" s="1"/>
      <c r="UDA504" s="1"/>
      <c r="UDB504" s="1"/>
      <c r="UDC504" s="1"/>
      <c r="UDD504" s="1"/>
      <c r="UDE504" s="1"/>
      <c r="UDF504" s="1"/>
      <c r="UDG504" s="1"/>
      <c r="UDH504" s="1"/>
      <c r="UDI504" s="1"/>
      <c r="UDJ504" s="1"/>
      <c r="UDK504" s="1"/>
      <c r="UDL504" s="1"/>
      <c r="UDM504" s="1"/>
      <c r="UDN504" s="1"/>
      <c r="UDO504" s="1"/>
      <c r="UDP504" s="1"/>
      <c r="UDQ504" s="1"/>
      <c r="UDR504" s="1"/>
      <c r="UDS504" s="1"/>
      <c r="UDT504" s="1"/>
      <c r="UDU504" s="1"/>
      <c r="UDV504" s="1"/>
      <c r="UDW504" s="1"/>
      <c r="UDX504" s="1"/>
      <c r="UDY504" s="1"/>
      <c r="UDZ504" s="1"/>
      <c r="UEA504" s="1"/>
      <c r="UEB504" s="1"/>
      <c r="UEC504" s="1"/>
      <c r="UED504" s="1"/>
      <c r="UEE504" s="1"/>
      <c r="UEF504" s="1"/>
      <c r="UEG504" s="1"/>
      <c r="UEH504" s="1"/>
      <c r="UEI504" s="1"/>
      <c r="UEJ504" s="1"/>
      <c r="UEK504" s="1"/>
      <c r="UEL504" s="1"/>
      <c r="UEM504" s="1"/>
      <c r="UEN504" s="1"/>
      <c r="UEO504" s="1"/>
      <c r="UEP504" s="1"/>
      <c r="UEQ504" s="1"/>
      <c r="UER504" s="1"/>
      <c r="UES504" s="1"/>
      <c r="UET504" s="1"/>
      <c r="UEU504" s="1"/>
      <c r="UEV504" s="1"/>
      <c r="UEW504" s="1"/>
      <c r="UEX504" s="1"/>
      <c r="UEY504" s="1"/>
      <c r="UEZ504" s="1"/>
      <c r="UFA504" s="1"/>
      <c r="UFB504" s="1"/>
      <c r="UFC504" s="1"/>
      <c r="UFD504" s="1"/>
      <c r="UFE504" s="1"/>
      <c r="UFF504" s="1"/>
      <c r="UFG504" s="1"/>
      <c r="UFH504" s="1"/>
      <c r="UFI504" s="1"/>
      <c r="UFJ504" s="1"/>
      <c r="UFK504" s="1"/>
      <c r="UFL504" s="1"/>
      <c r="UFM504" s="1"/>
      <c r="UFN504" s="1"/>
      <c r="UFO504" s="1"/>
      <c r="UFP504" s="1"/>
      <c r="UFQ504" s="1"/>
      <c r="UFR504" s="1"/>
      <c r="UFS504" s="1"/>
      <c r="UFT504" s="1"/>
      <c r="UFU504" s="1"/>
      <c r="UFV504" s="1"/>
      <c r="UFW504" s="1"/>
      <c r="UFX504" s="1"/>
      <c r="UFY504" s="1"/>
      <c r="UFZ504" s="1"/>
      <c r="UGA504" s="1"/>
      <c r="UGB504" s="1"/>
      <c r="UGC504" s="1"/>
      <c r="UGD504" s="1"/>
      <c r="UGE504" s="1"/>
      <c r="UGF504" s="1"/>
      <c r="UGG504" s="1"/>
      <c r="UGH504" s="1"/>
      <c r="UGI504" s="1"/>
      <c r="UGJ504" s="1"/>
      <c r="UGK504" s="1"/>
      <c r="UGL504" s="1"/>
      <c r="UGM504" s="1"/>
      <c r="UGN504" s="1"/>
      <c r="UGO504" s="1"/>
      <c r="UGP504" s="1"/>
      <c r="UGQ504" s="1"/>
      <c r="UGR504" s="1"/>
      <c r="UGS504" s="1"/>
      <c r="UGT504" s="1"/>
      <c r="UGU504" s="1"/>
      <c r="UGV504" s="1"/>
      <c r="UGW504" s="1"/>
      <c r="UGX504" s="1"/>
      <c r="UGY504" s="1"/>
      <c r="UGZ504" s="1"/>
      <c r="UHA504" s="1"/>
      <c r="UHB504" s="1"/>
      <c r="UHC504" s="1"/>
      <c r="UHD504" s="1"/>
      <c r="UHE504" s="1"/>
      <c r="UHF504" s="1"/>
      <c r="UHG504" s="1"/>
      <c r="UHH504" s="1"/>
      <c r="UHI504" s="1"/>
      <c r="UHJ504" s="1"/>
      <c r="UHK504" s="1"/>
      <c r="UHL504" s="1"/>
      <c r="UHM504" s="1"/>
      <c r="UHN504" s="1"/>
      <c r="UHO504" s="1"/>
      <c r="UHP504" s="1"/>
      <c r="UHQ504" s="1"/>
      <c r="UHR504" s="1"/>
      <c r="UHS504" s="1"/>
      <c r="UHT504" s="1"/>
      <c r="UHU504" s="1"/>
      <c r="UHV504" s="1"/>
      <c r="UHW504" s="1"/>
      <c r="UHX504" s="1"/>
      <c r="UHY504" s="1"/>
      <c r="UHZ504" s="1"/>
      <c r="UIA504" s="1"/>
      <c r="UIB504" s="1"/>
      <c r="UIC504" s="1"/>
      <c r="UID504" s="1"/>
      <c r="UIE504" s="1"/>
      <c r="UIF504" s="1"/>
      <c r="UIG504" s="1"/>
      <c r="UIH504" s="1"/>
      <c r="UII504" s="1"/>
      <c r="UIJ504" s="1"/>
      <c r="UIK504" s="1"/>
      <c r="UIL504" s="1"/>
      <c r="UIM504" s="1"/>
      <c r="UIN504" s="1"/>
      <c r="UIO504" s="1"/>
      <c r="UIP504" s="1"/>
      <c r="UIQ504" s="1"/>
      <c r="UIR504" s="1"/>
      <c r="UIS504" s="1"/>
      <c r="UIT504" s="1"/>
      <c r="UIU504" s="1"/>
      <c r="UIV504" s="1"/>
      <c r="UIW504" s="1"/>
      <c r="UIX504" s="1"/>
      <c r="UIY504" s="1"/>
      <c r="UIZ504" s="1"/>
      <c r="UJA504" s="1"/>
      <c r="UJB504" s="1"/>
      <c r="UJC504" s="1"/>
      <c r="UJD504" s="1"/>
      <c r="UJE504" s="1"/>
      <c r="UJF504" s="1"/>
      <c r="UJG504" s="1"/>
      <c r="UJH504" s="1"/>
      <c r="UJI504" s="1"/>
      <c r="UJJ504" s="1"/>
      <c r="UJK504" s="1"/>
      <c r="UJL504" s="1"/>
      <c r="UJM504" s="1"/>
      <c r="UJN504" s="1"/>
      <c r="UJO504" s="1"/>
      <c r="UJP504" s="1"/>
      <c r="UJQ504" s="1"/>
      <c r="UJR504" s="1"/>
      <c r="UJS504" s="1"/>
      <c r="UJT504" s="1"/>
      <c r="UJU504" s="1"/>
      <c r="UJV504" s="1"/>
      <c r="UJW504" s="1"/>
      <c r="UJX504" s="1"/>
      <c r="UJY504" s="1"/>
      <c r="UJZ504" s="1"/>
      <c r="UKA504" s="1"/>
      <c r="UKB504" s="1"/>
      <c r="UKC504" s="1"/>
      <c r="UKD504" s="1"/>
      <c r="UKE504" s="1"/>
      <c r="UKF504" s="1"/>
      <c r="UKG504" s="1"/>
      <c r="UKH504" s="1"/>
      <c r="UKI504" s="1"/>
      <c r="UKJ504" s="1"/>
      <c r="UKK504" s="1"/>
      <c r="UKL504" s="1"/>
      <c r="UKM504" s="1"/>
      <c r="UKN504" s="1"/>
      <c r="UKO504" s="1"/>
      <c r="UKP504" s="1"/>
      <c r="UKQ504" s="1"/>
      <c r="UKR504" s="1"/>
      <c r="UKS504" s="1"/>
      <c r="UKT504" s="1"/>
      <c r="UKU504" s="1"/>
      <c r="UKV504" s="1"/>
      <c r="UKW504" s="1"/>
      <c r="UKX504" s="1"/>
      <c r="UKY504" s="1"/>
      <c r="UKZ504" s="1"/>
      <c r="ULA504" s="1"/>
      <c r="ULB504" s="1"/>
      <c r="ULC504" s="1"/>
      <c r="ULD504" s="1"/>
      <c r="ULE504" s="1"/>
      <c r="ULF504" s="1"/>
      <c r="ULG504" s="1"/>
      <c r="ULH504" s="1"/>
      <c r="ULI504" s="1"/>
      <c r="ULJ504" s="1"/>
      <c r="ULK504" s="1"/>
      <c r="ULL504" s="1"/>
      <c r="ULM504" s="1"/>
      <c r="ULN504" s="1"/>
      <c r="ULO504" s="1"/>
      <c r="ULP504" s="1"/>
      <c r="ULQ504" s="1"/>
      <c r="ULR504" s="1"/>
      <c r="ULS504" s="1"/>
      <c r="ULT504" s="1"/>
      <c r="ULU504" s="1"/>
      <c r="ULV504" s="1"/>
      <c r="ULW504" s="1"/>
      <c r="ULX504" s="1"/>
      <c r="ULY504" s="1"/>
      <c r="ULZ504" s="1"/>
      <c r="UMA504" s="1"/>
      <c r="UMB504" s="1"/>
      <c r="UMC504" s="1"/>
      <c r="UMD504" s="1"/>
      <c r="UME504" s="1"/>
      <c r="UMF504" s="1"/>
      <c r="UMG504" s="1"/>
      <c r="UMH504" s="1"/>
      <c r="UMI504" s="1"/>
      <c r="UMJ504" s="1"/>
      <c r="UMK504" s="1"/>
      <c r="UML504" s="1"/>
      <c r="UMM504" s="1"/>
      <c r="UMN504" s="1"/>
      <c r="UMO504" s="1"/>
      <c r="UMP504" s="1"/>
      <c r="UMQ504" s="1"/>
      <c r="UMR504" s="1"/>
      <c r="UMS504" s="1"/>
      <c r="UMT504" s="1"/>
      <c r="UMU504" s="1"/>
      <c r="UMV504" s="1"/>
      <c r="UMW504" s="1"/>
      <c r="UMX504" s="1"/>
      <c r="UMY504" s="1"/>
      <c r="UMZ504" s="1"/>
      <c r="UNA504" s="1"/>
      <c r="UNB504" s="1"/>
      <c r="UNC504" s="1"/>
      <c r="UND504" s="1"/>
      <c r="UNE504" s="1"/>
      <c r="UNF504" s="1"/>
      <c r="UNG504" s="1"/>
      <c r="UNH504" s="1"/>
      <c r="UNI504" s="1"/>
      <c r="UNJ504" s="1"/>
      <c r="UNK504" s="1"/>
      <c r="UNL504" s="1"/>
      <c r="UNM504" s="1"/>
      <c r="UNN504" s="1"/>
      <c r="UNO504" s="1"/>
      <c r="UNP504" s="1"/>
      <c r="UNQ504" s="1"/>
      <c r="UNR504" s="1"/>
      <c r="UNS504" s="1"/>
      <c r="UNT504" s="1"/>
      <c r="UNU504" s="1"/>
      <c r="UNV504" s="1"/>
      <c r="UNW504" s="1"/>
      <c r="UNX504" s="1"/>
      <c r="UNY504" s="1"/>
      <c r="UNZ504" s="1"/>
      <c r="UOA504" s="1"/>
      <c r="UOB504" s="1"/>
      <c r="UOC504" s="1"/>
      <c r="UOD504" s="1"/>
      <c r="UOE504" s="1"/>
      <c r="UOF504" s="1"/>
      <c r="UOG504" s="1"/>
      <c r="UOH504" s="1"/>
      <c r="UOI504" s="1"/>
      <c r="UOJ504" s="1"/>
      <c r="UOK504" s="1"/>
      <c r="UOL504" s="1"/>
      <c r="UOM504" s="1"/>
      <c r="UON504" s="1"/>
      <c r="UOO504" s="1"/>
      <c r="UOP504" s="1"/>
      <c r="UOQ504" s="1"/>
      <c r="UOR504" s="1"/>
      <c r="UOS504" s="1"/>
      <c r="UOT504" s="1"/>
      <c r="UOU504" s="1"/>
      <c r="UOV504" s="1"/>
      <c r="UOW504" s="1"/>
      <c r="UOX504" s="1"/>
      <c r="UOY504" s="1"/>
      <c r="UOZ504" s="1"/>
      <c r="UPA504" s="1"/>
      <c r="UPB504" s="1"/>
      <c r="UPC504" s="1"/>
      <c r="UPD504" s="1"/>
      <c r="UPE504" s="1"/>
      <c r="UPF504" s="1"/>
      <c r="UPG504" s="1"/>
      <c r="UPH504" s="1"/>
      <c r="UPI504" s="1"/>
      <c r="UPJ504" s="1"/>
      <c r="UPK504" s="1"/>
      <c r="UPL504" s="1"/>
      <c r="UPM504" s="1"/>
      <c r="UPN504" s="1"/>
      <c r="UPO504" s="1"/>
      <c r="UPP504" s="1"/>
      <c r="UPQ504" s="1"/>
      <c r="UPR504" s="1"/>
      <c r="UPS504" s="1"/>
      <c r="UPT504" s="1"/>
      <c r="UPU504" s="1"/>
      <c r="UPV504" s="1"/>
      <c r="UPW504" s="1"/>
      <c r="UPX504" s="1"/>
      <c r="UPY504" s="1"/>
      <c r="UPZ504" s="1"/>
      <c r="UQA504" s="1"/>
      <c r="UQB504" s="1"/>
      <c r="UQC504" s="1"/>
      <c r="UQD504" s="1"/>
      <c r="UQE504" s="1"/>
      <c r="UQF504" s="1"/>
      <c r="UQG504" s="1"/>
      <c r="UQH504" s="1"/>
      <c r="UQI504" s="1"/>
      <c r="UQJ504" s="1"/>
      <c r="UQK504" s="1"/>
      <c r="UQL504" s="1"/>
      <c r="UQM504" s="1"/>
      <c r="UQN504" s="1"/>
      <c r="UQO504" s="1"/>
      <c r="UQP504" s="1"/>
      <c r="UQQ504" s="1"/>
      <c r="UQR504" s="1"/>
      <c r="UQS504" s="1"/>
      <c r="UQT504" s="1"/>
      <c r="UQU504" s="1"/>
      <c r="UQV504" s="1"/>
      <c r="UQW504" s="1"/>
      <c r="UQX504" s="1"/>
      <c r="UQY504" s="1"/>
      <c r="UQZ504" s="1"/>
      <c r="URA504" s="1"/>
      <c r="URB504" s="1"/>
      <c r="URC504" s="1"/>
      <c r="URD504" s="1"/>
      <c r="URE504" s="1"/>
      <c r="URF504" s="1"/>
      <c r="URG504" s="1"/>
      <c r="URH504" s="1"/>
      <c r="URI504" s="1"/>
      <c r="URJ504" s="1"/>
      <c r="URK504" s="1"/>
      <c r="URL504" s="1"/>
      <c r="URM504" s="1"/>
      <c r="URN504" s="1"/>
      <c r="URO504" s="1"/>
      <c r="URP504" s="1"/>
      <c r="URQ504" s="1"/>
      <c r="URR504" s="1"/>
      <c r="URS504" s="1"/>
      <c r="URT504" s="1"/>
      <c r="URU504" s="1"/>
      <c r="URV504" s="1"/>
      <c r="URW504" s="1"/>
      <c r="URX504" s="1"/>
      <c r="URY504" s="1"/>
      <c r="URZ504" s="1"/>
      <c r="USA504" s="1"/>
      <c r="USB504" s="1"/>
      <c r="USC504" s="1"/>
      <c r="USD504" s="1"/>
      <c r="USE504" s="1"/>
      <c r="USF504" s="1"/>
      <c r="USG504" s="1"/>
      <c r="USH504" s="1"/>
      <c r="USI504" s="1"/>
      <c r="USJ504" s="1"/>
      <c r="USK504" s="1"/>
      <c r="USL504" s="1"/>
      <c r="USM504" s="1"/>
      <c r="USN504" s="1"/>
      <c r="USO504" s="1"/>
      <c r="USP504" s="1"/>
      <c r="USQ504" s="1"/>
      <c r="USR504" s="1"/>
      <c r="USS504" s="1"/>
      <c r="UST504" s="1"/>
      <c r="USU504" s="1"/>
      <c r="USV504" s="1"/>
      <c r="USW504" s="1"/>
      <c r="USX504" s="1"/>
      <c r="USY504" s="1"/>
      <c r="USZ504" s="1"/>
      <c r="UTA504" s="1"/>
      <c r="UTB504" s="1"/>
      <c r="UTC504" s="1"/>
      <c r="UTD504" s="1"/>
      <c r="UTE504" s="1"/>
      <c r="UTF504" s="1"/>
      <c r="UTG504" s="1"/>
      <c r="UTH504" s="1"/>
      <c r="UTI504" s="1"/>
      <c r="UTJ504" s="1"/>
      <c r="UTK504" s="1"/>
      <c r="UTL504" s="1"/>
      <c r="UTM504" s="1"/>
      <c r="UTN504" s="1"/>
      <c r="UTO504" s="1"/>
      <c r="UTP504" s="1"/>
      <c r="UTQ504" s="1"/>
      <c r="UTR504" s="1"/>
      <c r="UTS504" s="1"/>
      <c r="UTT504" s="1"/>
      <c r="UTU504" s="1"/>
      <c r="UTV504" s="1"/>
      <c r="UTW504" s="1"/>
      <c r="UTX504" s="1"/>
      <c r="UTY504" s="1"/>
      <c r="UTZ504" s="1"/>
      <c r="UUA504" s="1"/>
      <c r="UUB504" s="1"/>
      <c r="UUC504" s="1"/>
      <c r="UUD504" s="1"/>
      <c r="UUE504" s="1"/>
      <c r="UUF504" s="1"/>
      <c r="UUG504" s="1"/>
      <c r="UUH504" s="1"/>
      <c r="UUI504" s="1"/>
      <c r="UUJ504" s="1"/>
      <c r="UUK504" s="1"/>
      <c r="UUL504" s="1"/>
      <c r="UUM504" s="1"/>
      <c r="UUN504" s="1"/>
      <c r="UUO504" s="1"/>
      <c r="UUP504" s="1"/>
      <c r="UUQ504" s="1"/>
      <c r="UUR504" s="1"/>
      <c r="UUS504" s="1"/>
      <c r="UUT504" s="1"/>
      <c r="UUU504" s="1"/>
      <c r="UUV504" s="1"/>
      <c r="UUW504" s="1"/>
      <c r="UUX504" s="1"/>
      <c r="UUY504" s="1"/>
      <c r="UUZ504" s="1"/>
      <c r="UVA504" s="1"/>
      <c r="UVB504" s="1"/>
      <c r="UVC504" s="1"/>
      <c r="UVD504" s="1"/>
      <c r="UVE504" s="1"/>
      <c r="UVF504" s="1"/>
      <c r="UVG504" s="1"/>
      <c r="UVH504" s="1"/>
      <c r="UVI504" s="1"/>
      <c r="UVJ504" s="1"/>
      <c r="UVK504" s="1"/>
      <c r="UVL504" s="1"/>
      <c r="UVM504" s="1"/>
      <c r="UVN504" s="1"/>
      <c r="UVO504" s="1"/>
      <c r="UVP504" s="1"/>
      <c r="UVQ504" s="1"/>
      <c r="UVR504" s="1"/>
      <c r="UVS504" s="1"/>
      <c r="UVT504" s="1"/>
      <c r="UVU504" s="1"/>
      <c r="UVV504" s="1"/>
      <c r="UVW504" s="1"/>
      <c r="UVX504" s="1"/>
      <c r="UVY504" s="1"/>
      <c r="UVZ504" s="1"/>
      <c r="UWA504" s="1"/>
      <c r="UWB504" s="1"/>
      <c r="UWC504" s="1"/>
      <c r="UWD504" s="1"/>
      <c r="UWE504" s="1"/>
      <c r="UWF504" s="1"/>
      <c r="UWG504" s="1"/>
      <c r="UWH504" s="1"/>
      <c r="UWI504" s="1"/>
      <c r="UWJ504" s="1"/>
      <c r="UWK504" s="1"/>
      <c r="UWL504" s="1"/>
      <c r="UWM504" s="1"/>
      <c r="UWN504" s="1"/>
      <c r="UWO504" s="1"/>
      <c r="UWP504" s="1"/>
      <c r="UWQ504" s="1"/>
      <c r="UWR504" s="1"/>
      <c r="UWS504" s="1"/>
      <c r="UWT504" s="1"/>
      <c r="UWU504" s="1"/>
      <c r="UWV504" s="1"/>
      <c r="UWW504" s="1"/>
      <c r="UWX504" s="1"/>
      <c r="UWY504" s="1"/>
      <c r="UWZ504" s="1"/>
      <c r="UXA504" s="1"/>
      <c r="UXB504" s="1"/>
      <c r="UXC504" s="1"/>
      <c r="UXD504" s="1"/>
      <c r="UXE504" s="1"/>
      <c r="UXF504" s="1"/>
      <c r="UXG504" s="1"/>
      <c r="UXH504" s="1"/>
      <c r="UXI504" s="1"/>
      <c r="UXJ504" s="1"/>
      <c r="UXK504" s="1"/>
      <c r="UXL504" s="1"/>
      <c r="UXM504" s="1"/>
      <c r="UXN504" s="1"/>
      <c r="UXO504" s="1"/>
      <c r="UXP504" s="1"/>
      <c r="UXQ504" s="1"/>
      <c r="UXR504" s="1"/>
      <c r="UXS504" s="1"/>
      <c r="UXT504" s="1"/>
      <c r="UXU504" s="1"/>
      <c r="UXV504" s="1"/>
      <c r="UXW504" s="1"/>
      <c r="UXX504" s="1"/>
      <c r="UXY504" s="1"/>
      <c r="UXZ504" s="1"/>
      <c r="UYA504" s="1"/>
      <c r="UYB504" s="1"/>
      <c r="UYC504" s="1"/>
      <c r="UYD504" s="1"/>
      <c r="UYE504" s="1"/>
      <c r="UYF504" s="1"/>
      <c r="UYG504" s="1"/>
      <c r="UYH504" s="1"/>
      <c r="UYI504" s="1"/>
      <c r="UYJ504" s="1"/>
      <c r="UYK504" s="1"/>
      <c r="UYL504" s="1"/>
      <c r="UYM504" s="1"/>
      <c r="UYN504" s="1"/>
      <c r="UYO504" s="1"/>
      <c r="UYP504" s="1"/>
      <c r="UYQ504" s="1"/>
      <c r="UYR504" s="1"/>
      <c r="UYS504" s="1"/>
      <c r="UYT504" s="1"/>
      <c r="UYU504" s="1"/>
      <c r="UYV504" s="1"/>
      <c r="UYW504" s="1"/>
      <c r="UYX504" s="1"/>
      <c r="UYY504" s="1"/>
      <c r="UYZ504" s="1"/>
      <c r="UZA504" s="1"/>
      <c r="UZB504" s="1"/>
      <c r="UZC504" s="1"/>
      <c r="UZD504" s="1"/>
      <c r="UZE504" s="1"/>
      <c r="UZF504" s="1"/>
      <c r="UZG504" s="1"/>
      <c r="UZH504" s="1"/>
      <c r="UZI504" s="1"/>
      <c r="UZJ504" s="1"/>
      <c r="UZK504" s="1"/>
      <c r="UZL504" s="1"/>
      <c r="UZM504" s="1"/>
      <c r="UZN504" s="1"/>
      <c r="UZO504" s="1"/>
      <c r="UZP504" s="1"/>
      <c r="UZQ504" s="1"/>
      <c r="UZR504" s="1"/>
      <c r="UZS504" s="1"/>
      <c r="UZT504" s="1"/>
      <c r="UZU504" s="1"/>
      <c r="UZV504" s="1"/>
      <c r="UZW504" s="1"/>
      <c r="UZX504" s="1"/>
      <c r="UZY504" s="1"/>
      <c r="UZZ504" s="1"/>
      <c r="VAA504" s="1"/>
      <c r="VAB504" s="1"/>
      <c r="VAC504" s="1"/>
      <c r="VAD504" s="1"/>
      <c r="VAE504" s="1"/>
      <c r="VAF504" s="1"/>
      <c r="VAG504" s="1"/>
      <c r="VAH504" s="1"/>
      <c r="VAI504" s="1"/>
      <c r="VAJ504" s="1"/>
      <c r="VAK504" s="1"/>
      <c r="VAL504" s="1"/>
      <c r="VAM504" s="1"/>
      <c r="VAN504" s="1"/>
      <c r="VAO504" s="1"/>
      <c r="VAP504" s="1"/>
      <c r="VAQ504" s="1"/>
      <c r="VAR504" s="1"/>
      <c r="VAS504" s="1"/>
      <c r="VAT504" s="1"/>
      <c r="VAU504" s="1"/>
      <c r="VAV504" s="1"/>
      <c r="VAW504" s="1"/>
      <c r="VAX504" s="1"/>
      <c r="VAY504" s="1"/>
      <c r="VAZ504" s="1"/>
      <c r="VBA504" s="1"/>
      <c r="VBB504" s="1"/>
      <c r="VBC504" s="1"/>
      <c r="VBD504" s="1"/>
      <c r="VBE504" s="1"/>
      <c r="VBF504" s="1"/>
      <c r="VBG504" s="1"/>
      <c r="VBH504" s="1"/>
      <c r="VBI504" s="1"/>
      <c r="VBJ504" s="1"/>
      <c r="VBK504" s="1"/>
      <c r="VBL504" s="1"/>
      <c r="VBM504" s="1"/>
      <c r="VBN504" s="1"/>
      <c r="VBO504" s="1"/>
      <c r="VBP504" s="1"/>
      <c r="VBQ504" s="1"/>
      <c r="VBR504" s="1"/>
      <c r="VBS504" s="1"/>
      <c r="VBT504" s="1"/>
      <c r="VBU504" s="1"/>
      <c r="VBV504" s="1"/>
      <c r="VBW504" s="1"/>
      <c r="VBX504" s="1"/>
      <c r="VBY504" s="1"/>
      <c r="VBZ504" s="1"/>
      <c r="VCA504" s="1"/>
      <c r="VCB504" s="1"/>
      <c r="VCC504" s="1"/>
      <c r="VCD504" s="1"/>
      <c r="VCE504" s="1"/>
      <c r="VCF504" s="1"/>
      <c r="VCG504" s="1"/>
      <c r="VCH504" s="1"/>
      <c r="VCI504" s="1"/>
      <c r="VCJ504" s="1"/>
      <c r="VCK504" s="1"/>
      <c r="VCL504" s="1"/>
      <c r="VCM504" s="1"/>
      <c r="VCN504" s="1"/>
      <c r="VCO504" s="1"/>
      <c r="VCP504" s="1"/>
      <c r="VCQ504" s="1"/>
      <c r="VCR504" s="1"/>
      <c r="VCS504" s="1"/>
      <c r="VCT504" s="1"/>
      <c r="VCU504" s="1"/>
      <c r="VCV504" s="1"/>
      <c r="VCW504" s="1"/>
      <c r="VCX504" s="1"/>
      <c r="VCY504" s="1"/>
      <c r="VCZ504" s="1"/>
      <c r="VDA504" s="1"/>
      <c r="VDB504" s="1"/>
      <c r="VDC504" s="1"/>
      <c r="VDD504" s="1"/>
      <c r="VDE504" s="1"/>
      <c r="VDF504" s="1"/>
      <c r="VDG504" s="1"/>
      <c r="VDH504" s="1"/>
      <c r="VDI504" s="1"/>
      <c r="VDJ504" s="1"/>
      <c r="VDK504" s="1"/>
      <c r="VDL504" s="1"/>
      <c r="VDM504" s="1"/>
      <c r="VDN504" s="1"/>
      <c r="VDO504" s="1"/>
      <c r="VDP504" s="1"/>
      <c r="VDQ504" s="1"/>
      <c r="VDR504" s="1"/>
      <c r="VDS504" s="1"/>
      <c r="VDT504" s="1"/>
      <c r="VDU504" s="1"/>
      <c r="VDV504" s="1"/>
      <c r="VDW504" s="1"/>
      <c r="VDX504" s="1"/>
      <c r="VDY504" s="1"/>
      <c r="VDZ504" s="1"/>
      <c r="VEA504" s="1"/>
      <c r="VEB504" s="1"/>
      <c r="VEC504" s="1"/>
      <c r="VED504" s="1"/>
      <c r="VEE504" s="1"/>
      <c r="VEF504" s="1"/>
      <c r="VEG504" s="1"/>
      <c r="VEH504" s="1"/>
      <c r="VEI504" s="1"/>
      <c r="VEJ504" s="1"/>
      <c r="VEK504" s="1"/>
      <c r="VEL504" s="1"/>
      <c r="VEM504" s="1"/>
      <c r="VEN504" s="1"/>
      <c r="VEO504" s="1"/>
      <c r="VEP504" s="1"/>
      <c r="VEQ504" s="1"/>
      <c r="VER504" s="1"/>
      <c r="VES504" s="1"/>
      <c r="VET504" s="1"/>
      <c r="VEU504" s="1"/>
      <c r="VEV504" s="1"/>
      <c r="VEW504" s="1"/>
      <c r="VEX504" s="1"/>
      <c r="VEY504" s="1"/>
      <c r="VEZ504" s="1"/>
      <c r="VFA504" s="1"/>
      <c r="VFB504" s="1"/>
      <c r="VFC504" s="1"/>
      <c r="VFD504" s="1"/>
      <c r="VFE504" s="1"/>
      <c r="VFF504" s="1"/>
      <c r="VFG504" s="1"/>
      <c r="VFH504" s="1"/>
      <c r="VFI504" s="1"/>
      <c r="VFJ504" s="1"/>
      <c r="VFK504" s="1"/>
      <c r="VFL504" s="1"/>
      <c r="VFM504" s="1"/>
      <c r="VFN504" s="1"/>
      <c r="VFO504" s="1"/>
      <c r="VFP504" s="1"/>
      <c r="VFQ504" s="1"/>
      <c r="VFR504" s="1"/>
      <c r="VFS504" s="1"/>
      <c r="VFT504" s="1"/>
      <c r="VFU504" s="1"/>
      <c r="VFV504" s="1"/>
      <c r="VFW504" s="1"/>
      <c r="VFX504" s="1"/>
      <c r="VFY504" s="1"/>
      <c r="VFZ504" s="1"/>
      <c r="VGA504" s="1"/>
      <c r="VGB504" s="1"/>
      <c r="VGC504" s="1"/>
      <c r="VGD504" s="1"/>
      <c r="VGE504" s="1"/>
      <c r="VGF504" s="1"/>
      <c r="VGG504" s="1"/>
      <c r="VGH504" s="1"/>
      <c r="VGI504" s="1"/>
      <c r="VGJ504" s="1"/>
      <c r="VGK504" s="1"/>
      <c r="VGL504" s="1"/>
      <c r="VGM504" s="1"/>
      <c r="VGN504" s="1"/>
      <c r="VGO504" s="1"/>
      <c r="VGP504" s="1"/>
      <c r="VGQ504" s="1"/>
      <c r="VGR504" s="1"/>
      <c r="VGS504" s="1"/>
      <c r="VGT504" s="1"/>
      <c r="VGU504" s="1"/>
      <c r="VGV504" s="1"/>
      <c r="VGW504" s="1"/>
      <c r="VGX504" s="1"/>
      <c r="VGY504" s="1"/>
      <c r="VGZ504" s="1"/>
      <c r="VHA504" s="1"/>
      <c r="VHB504" s="1"/>
      <c r="VHC504" s="1"/>
      <c r="VHD504" s="1"/>
      <c r="VHE504" s="1"/>
      <c r="VHF504" s="1"/>
      <c r="VHG504" s="1"/>
      <c r="VHH504" s="1"/>
      <c r="VHI504" s="1"/>
      <c r="VHJ504" s="1"/>
      <c r="VHK504" s="1"/>
      <c r="VHL504" s="1"/>
      <c r="VHM504" s="1"/>
      <c r="VHN504" s="1"/>
      <c r="VHO504" s="1"/>
      <c r="VHP504" s="1"/>
      <c r="VHQ504" s="1"/>
      <c r="VHR504" s="1"/>
      <c r="VHS504" s="1"/>
      <c r="VHT504" s="1"/>
      <c r="VHU504" s="1"/>
      <c r="VHV504" s="1"/>
      <c r="VHW504" s="1"/>
      <c r="VHX504" s="1"/>
      <c r="VHY504" s="1"/>
      <c r="VHZ504" s="1"/>
      <c r="VIA504" s="1"/>
      <c r="VIB504" s="1"/>
      <c r="VIC504" s="1"/>
      <c r="VID504" s="1"/>
      <c r="VIE504" s="1"/>
      <c r="VIF504" s="1"/>
      <c r="VIG504" s="1"/>
      <c r="VIH504" s="1"/>
      <c r="VII504" s="1"/>
      <c r="VIJ504" s="1"/>
      <c r="VIK504" s="1"/>
      <c r="VIL504" s="1"/>
      <c r="VIM504" s="1"/>
      <c r="VIN504" s="1"/>
      <c r="VIO504" s="1"/>
      <c r="VIP504" s="1"/>
      <c r="VIQ504" s="1"/>
      <c r="VIR504" s="1"/>
      <c r="VIS504" s="1"/>
      <c r="VIT504" s="1"/>
      <c r="VIU504" s="1"/>
      <c r="VIV504" s="1"/>
      <c r="VIW504" s="1"/>
      <c r="VIX504" s="1"/>
      <c r="VIY504" s="1"/>
      <c r="VIZ504" s="1"/>
      <c r="VJA504" s="1"/>
      <c r="VJB504" s="1"/>
      <c r="VJC504" s="1"/>
      <c r="VJD504" s="1"/>
      <c r="VJE504" s="1"/>
      <c r="VJF504" s="1"/>
      <c r="VJG504" s="1"/>
      <c r="VJH504" s="1"/>
      <c r="VJI504" s="1"/>
      <c r="VJJ504" s="1"/>
      <c r="VJK504" s="1"/>
      <c r="VJL504" s="1"/>
      <c r="VJM504" s="1"/>
      <c r="VJN504" s="1"/>
      <c r="VJO504" s="1"/>
      <c r="VJP504" s="1"/>
      <c r="VJQ504" s="1"/>
      <c r="VJR504" s="1"/>
      <c r="VJS504" s="1"/>
      <c r="VJT504" s="1"/>
      <c r="VJU504" s="1"/>
      <c r="VJV504" s="1"/>
      <c r="VJW504" s="1"/>
      <c r="VJX504" s="1"/>
      <c r="VJY504" s="1"/>
      <c r="VJZ504" s="1"/>
      <c r="VKA504" s="1"/>
      <c r="VKB504" s="1"/>
      <c r="VKC504" s="1"/>
      <c r="VKD504" s="1"/>
      <c r="VKE504" s="1"/>
      <c r="VKF504" s="1"/>
      <c r="VKG504" s="1"/>
      <c r="VKH504" s="1"/>
      <c r="VKI504" s="1"/>
      <c r="VKJ504" s="1"/>
      <c r="VKK504" s="1"/>
      <c r="VKL504" s="1"/>
      <c r="VKM504" s="1"/>
      <c r="VKN504" s="1"/>
      <c r="VKO504" s="1"/>
      <c r="VKP504" s="1"/>
      <c r="VKQ504" s="1"/>
      <c r="VKR504" s="1"/>
      <c r="VKS504" s="1"/>
      <c r="VKT504" s="1"/>
      <c r="VKU504" s="1"/>
      <c r="VKV504" s="1"/>
      <c r="VKW504" s="1"/>
      <c r="VKX504" s="1"/>
      <c r="VKY504" s="1"/>
      <c r="VKZ504" s="1"/>
      <c r="VLA504" s="1"/>
      <c r="VLB504" s="1"/>
      <c r="VLC504" s="1"/>
      <c r="VLD504" s="1"/>
      <c r="VLE504" s="1"/>
      <c r="VLF504" s="1"/>
      <c r="VLG504" s="1"/>
      <c r="VLH504" s="1"/>
      <c r="VLI504" s="1"/>
      <c r="VLJ504" s="1"/>
      <c r="VLK504" s="1"/>
      <c r="VLL504" s="1"/>
      <c r="VLM504" s="1"/>
      <c r="VLN504" s="1"/>
      <c r="VLO504" s="1"/>
      <c r="VLP504" s="1"/>
      <c r="VLQ504" s="1"/>
      <c r="VLR504" s="1"/>
      <c r="VLS504" s="1"/>
      <c r="VLT504" s="1"/>
      <c r="VLU504" s="1"/>
      <c r="VLV504" s="1"/>
      <c r="VLW504" s="1"/>
      <c r="VLX504" s="1"/>
      <c r="VLY504" s="1"/>
      <c r="VLZ504" s="1"/>
      <c r="VMA504" s="1"/>
      <c r="VMB504" s="1"/>
      <c r="VMC504" s="1"/>
      <c r="VMD504" s="1"/>
      <c r="VME504" s="1"/>
      <c r="VMF504" s="1"/>
      <c r="VMG504" s="1"/>
      <c r="VMH504" s="1"/>
      <c r="VMI504" s="1"/>
      <c r="VMJ504" s="1"/>
      <c r="VMK504" s="1"/>
      <c r="VML504" s="1"/>
      <c r="VMM504" s="1"/>
      <c r="VMN504" s="1"/>
      <c r="VMO504" s="1"/>
      <c r="VMP504" s="1"/>
      <c r="VMQ504" s="1"/>
      <c r="VMR504" s="1"/>
      <c r="VMS504" s="1"/>
      <c r="VMT504" s="1"/>
      <c r="VMU504" s="1"/>
      <c r="VMV504" s="1"/>
      <c r="VMW504" s="1"/>
      <c r="VMX504" s="1"/>
      <c r="VMY504" s="1"/>
      <c r="VMZ504" s="1"/>
      <c r="VNA504" s="1"/>
      <c r="VNB504" s="1"/>
      <c r="VNC504" s="1"/>
      <c r="VND504" s="1"/>
      <c r="VNE504" s="1"/>
      <c r="VNF504" s="1"/>
      <c r="VNG504" s="1"/>
      <c r="VNH504" s="1"/>
      <c r="VNI504" s="1"/>
      <c r="VNJ504" s="1"/>
      <c r="VNK504" s="1"/>
      <c r="VNL504" s="1"/>
      <c r="VNM504" s="1"/>
      <c r="VNN504" s="1"/>
      <c r="VNO504" s="1"/>
      <c r="VNP504" s="1"/>
      <c r="VNQ504" s="1"/>
      <c r="VNR504" s="1"/>
      <c r="VNS504" s="1"/>
      <c r="VNT504" s="1"/>
      <c r="VNU504" s="1"/>
      <c r="VNV504" s="1"/>
      <c r="VNW504" s="1"/>
      <c r="VNX504" s="1"/>
      <c r="VNY504" s="1"/>
      <c r="VNZ504" s="1"/>
      <c r="VOA504" s="1"/>
      <c r="VOB504" s="1"/>
      <c r="VOC504" s="1"/>
      <c r="VOD504" s="1"/>
      <c r="VOE504" s="1"/>
      <c r="VOF504" s="1"/>
      <c r="VOG504" s="1"/>
      <c r="VOH504" s="1"/>
      <c r="VOI504" s="1"/>
      <c r="VOJ504" s="1"/>
      <c r="VOK504" s="1"/>
      <c r="VOL504" s="1"/>
      <c r="VOM504" s="1"/>
      <c r="VON504" s="1"/>
      <c r="VOO504" s="1"/>
      <c r="VOP504" s="1"/>
      <c r="VOQ504" s="1"/>
      <c r="VOR504" s="1"/>
      <c r="VOS504" s="1"/>
      <c r="VOT504" s="1"/>
      <c r="VOU504" s="1"/>
      <c r="VOV504" s="1"/>
      <c r="VOW504" s="1"/>
      <c r="VOX504" s="1"/>
      <c r="VOY504" s="1"/>
      <c r="VOZ504" s="1"/>
      <c r="VPA504" s="1"/>
      <c r="VPB504" s="1"/>
      <c r="VPC504" s="1"/>
      <c r="VPD504" s="1"/>
      <c r="VPE504" s="1"/>
      <c r="VPF504" s="1"/>
      <c r="VPG504" s="1"/>
      <c r="VPH504" s="1"/>
      <c r="VPI504" s="1"/>
      <c r="VPJ504" s="1"/>
      <c r="VPK504" s="1"/>
      <c r="VPL504" s="1"/>
      <c r="VPM504" s="1"/>
      <c r="VPN504" s="1"/>
      <c r="VPO504" s="1"/>
      <c r="VPP504" s="1"/>
      <c r="VPQ504" s="1"/>
      <c r="VPR504" s="1"/>
      <c r="VPS504" s="1"/>
      <c r="VPT504" s="1"/>
      <c r="VPU504" s="1"/>
      <c r="VPV504" s="1"/>
      <c r="VPW504" s="1"/>
      <c r="VPX504" s="1"/>
      <c r="VPY504" s="1"/>
      <c r="VPZ504" s="1"/>
      <c r="VQA504" s="1"/>
      <c r="VQB504" s="1"/>
      <c r="VQC504" s="1"/>
      <c r="VQD504" s="1"/>
      <c r="VQE504" s="1"/>
      <c r="VQF504" s="1"/>
      <c r="VQG504" s="1"/>
      <c r="VQH504" s="1"/>
      <c r="VQI504" s="1"/>
      <c r="VQJ504" s="1"/>
      <c r="VQK504" s="1"/>
      <c r="VQL504" s="1"/>
      <c r="VQM504" s="1"/>
      <c r="VQN504" s="1"/>
      <c r="VQO504" s="1"/>
      <c r="VQP504" s="1"/>
      <c r="VQQ504" s="1"/>
      <c r="VQR504" s="1"/>
      <c r="VQS504" s="1"/>
      <c r="VQT504" s="1"/>
      <c r="VQU504" s="1"/>
      <c r="VQV504" s="1"/>
      <c r="VQW504" s="1"/>
      <c r="VQX504" s="1"/>
      <c r="VQY504" s="1"/>
      <c r="VQZ504" s="1"/>
      <c r="VRA504" s="1"/>
      <c r="VRB504" s="1"/>
      <c r="VRC504" s="1"/>
      <c r="VRD504" s="1"/>
      <c r="VRE504" s="1"/>
      <c r="VRF504" s="1"/>
      <c r="VRG504" s="1"/>
      <c r="VRH504" s="1"/>
      <c r="VRI504" s="1"/>
      <c r="VRJ504" s="1"/>
      <c r="VRK504" s="1"/>
      <c r="VRL504" s="1"/>
      <c r="VRM504" s="1"/>
      <c r="VRN504" s="1"/>
      <c r="VRO504" s="1"/>
      <c r="VRP504" s="1"/>
      <c r="VRQ504" s="1"/>
      <c r="VRR504" s="1"/>
      <c r="VRS504" s="1"/>
      <c r="VRT504" s="1"/>
      <c r="VRU504" s="1"/>
      <c r="VRV504" s="1"/>
      <c r="VRW504" s="1"/>
      <c r="VRX504" s="1"/>
      <c r="VRY504" s="1"/>
      <c r="VRZ504" s="1"/>
      <c r="VSA504" s="1"/>
      <c r="VSB504" s="1"/>
      <c r="VSC504" s="1"/>
      <c r="VSD504" s="1"/>
      <c r="VSE504" s="1"/>
      <c r="VSF504" s="1"/>
      <c r="VSG504" s="1"/>
      <c r="VSH504" s="1"/>
      <c r="VSI504" s="1"/>
      <c r="VSJ504" s="1"/>
      <c r="VSK504" s="1"/>
      <c r="VSL504" s="1"/>
      <c r="VSM504" s="1"/>
      <c r="VSN504" s="1"/>
      <c r="VSO504" s="1"/>
      <c r="VSP504" s="1"/>
      <c r="VSQ504" s="1"/>
      <c r="VSR504" s="1"/>
      <c r="VSS504" s="1"/>
      <c r="VST504" s="1"/>
      <c r="VSU504" s="1"/>
      <c r="VSV504" s="1"/>
      <c r="VSW504" s="1"/>
      <c r="VSX504" s="1"/>
      <c r="VSY504" s="1"/>
      <c r="VSZ504" s="1"/>
      <c r="VTA504" s="1"/>
      <c r="VTB504" s="1"/>
      <c r="VTC504" s="1"/>
      <c r="VTD504" s="1"/>
      <c r="VTE504" s="1"/>
      <c r="VTF504" s="1"/>
      <c r="VTG504" s="1"/>
      <c r="VTH504" s="1"/>
      <c r="VTI504" s="1"/>
      <c r="VTJ504" s="1"/>
      <c r="VTK504" s="1"/>
      <c r="VTL504" s="1"/>
      <c r="VTM504" s="1"/>
      <c r="VTN504" s="1"/>
      <c r="VTO504" s="1"/>
      <c r="VTP504" s="1"/>
      <c r="VTQ504" s="1"/>
      <c r="VTR504" s="1"/>
      <c r="VTS504" s="1"/>
      <c r="VTT504" s="1"/>
      <c r="VTU504" s="1"/>
      <c r="VTV504" s="1"/>
      <c r="VTW504" s="1"/>
      <c r="VTX504" s="1"/>
      <c r="VTY504" s="1"/>
      <c r="VTZ504" s="1"/>
      <c r="VUA504" s="1"/>
      <c r="VUB504" s="1"/>
      <c r="VUC504" s="1"/>
      <c r="VUD504" s="1"/>
      <c r="VUE504" s="1"/>
      <c r="VUF504" s="1"/>
      <c r="VUG504" s="1"/>
      <c r="VUH504" s="1"/>
      <c r="VUI504" s="1"/>
      <c r="VUJ504" s="1"/>
      <c r="VUK504" s="1"/>
      <c r="VUL504" s="1"/>
      <c r="VUM504" s="1"/>
      <c r="VUN504" s="1"/>
      <c r="VUO504" s="1"/>
      <c r="VUP504" s="1"/>
      <c r="VUQ504" s="1"/>
      <c r="VUR504" s="1"/>
      <c r="VUS504" s="1"/>
      <c r="VUT504" s="1"/>
      <c r="VUU504" s="1"/>
      <c r="VUV504" s="1"/>
      <c r="VUW504" s="1"/>
      <c r="VUX504" s="1"/>
      <c r="VUY504" s="1"/>
      <c r="VUZ504" s="1"/>
      <c r="VVA504" s="1"/>
      <c r="VVB504" s="1"/>
      <c r="VVC504" s="1"/>
      <c r="VVD504" s="1"/>
      <c r="VVE504" s="1"/>
      <c r="VVF504" s="1"/>
      <c r="VVG504" s="1"/>
      <c r="VVH504" s="1"/>
      <c r="VVI504" s="1"/>
      <c r="VVJ504" s="1"/>
      <c r="VVK504" s="1"/>
      <c r="VVL504" s="1"/>
      <c r="VVM504" s="1"/>
      <c r="VVN504" s="1"/>
      <c r="VVO504" s="1"/>
      <c r="VVP504" s="1"/>
      <c r="VVQ504" s="1"/>
      <c r="VVR504" s="1"/>
      <c r="VVS504" s="1"/>
      <c r="VVT504" s="1"/>
      <c r="VVU504" s="1"/>
      <c r="VVV504" s="1"/>
      <c r="VVW504" s="1"/>
      <c r="VVX504" s="1"/>
      <c r="VVY504" s="1"/>
      <c r="VVZ504" s="1"/>
      <c r="VWA504" s="1"/>
      <c r="VWB504" s="1"/>
      <c r="VWC504" s="1"/>
      <c r="VWD504" s="1"/>
      <c r="VWE504" s="1"/>
      <c r="VWF504" s="1"/>
      <c r="VWG504" s="1"/>
      <c r="VWH504" s="1"/>
      <c r="VWI504" s="1"/>
      <c r="VWJ504" s="1"/>
      <c r="VWK504" s="1"/>
      <c r="VWL504" s="1"/>
      <c r="VWM504" s="1"/>
      <c r="VWN504" s="1"/>
      <c r="VWO504" s="1"/>
      <c r="VWP504" s="1"/>
      <c r="VWQ504" s="1"/>
      <c r="VWR504" s="1"/>
      <c r="VWS504" s="1"/>
      <c r="VWT504" s="1"/>
      <c r="VWU504" s="1"/>
      <c r="VWV504" s="1"/>
      <c r="VWW504" s="1"/>
      <c r="VWX504" s="1"/>
      <c r="VWY504" s="1"/>
      <c r="VWZ504" s="1"/>
      <c r="VXA504" s="1"/>
      <c r="VXB504" s="1"/>
      <c r="VXC504" s="1"/>
      <c r="VXD504" s="1"/>
      <c r="VXE504" s="1"/>
      <c r="VXF504" s="1"/>
      <c r="VXG504" s="1"/>
      <c r="VXH504" s="1"/>
      <c r="VXI504" s="1"/>
      <c r="VXJ504" s="1"/>
      <c r="VXK504" s="1"/>
      <c r="VXL504" s="1"/>
      <c r="VXM504" s="1"/>
      <c r="VXN504" s="1"/>
      <c r="VXO504" s="1"/>
      <c r="VXP504" s="1"/>
      <c r="VXQ504" s="1"/>
      <c r="VXR504" s="1"/>
      <c r="VXS504" s="1"/>
      <c r="VXT504" s="1"/>
      <c r="VXU504" s="1"/>
      <c r="VXV504" s="1"/>
      <c r="VXW504" s="1"/>
      <c r="VXX504" s="1"/>
      <c r="VXY504" s="1"/>
      <c r="VXZ504" s="1"/>
      <c r="VYA504" s="1"/>
      <c r="VYB504" s="1"/>
      <c r="VYC504" s="1"/>
      <c r="VYD504" s="1"/>
      <c r="VYE504" s="1"/>
      <c r="VYF504" s="1"/>
      <c r="VYG504" s="1"/>
      <c r="VYH504" s="1"/>
      <c r="VYI504" s="1"/>
      <c r="VYJ504" s="1"/>
      <c r="VYK504" s="1"/>
      <c r="VYL504" s="1"/>
      <c r="VYM504" s="1"/>
      <c r="VYN504" s="1"/>
      <c r="VYO504" s="1"/>
      <c r="VYP504" s="1"/>
      <c r="VYQ504" s="1"/>
      <c r="VYR504" s="1"/>
      <c r="VYS504" s="1"/>
      <c r="VYT504" s="1"/>
      <c r="VYU504" s="1"/>
      <c r="VYV504" s="1"/>
      <c r="VYW504" s="1"/>
      <c r="VYX504" s="1"/>
      <c r="VYY504" s="1"/>
      <c r="VYZ504" s="1"/>
      <c r="VZA504" s="1"/>
      <c r="VZB504" s="1"/>
      <c r="VZC504" s="1"/>
      <c r="VZD504" s="1"/>
      <c r="VZE504" s="1"/>
      <c r="VZF504" s="1"/>
      <c r="VZG504" s="1"/>
      <c r="VZH504" s="1"/>
      <c r="VZI504" s="1"/>
      <c r="VZJ504" s="1"/>
      <c r="VZK504" s="1"/>
      <c r="VZL504" s="1"/>
      <c r="VZM504" s="1"/>
      <c r="VZN504" s="1"/>
      <c r="VZO504" s="1"/>
      <c r="VZP504" s="1"/>
      <c r="VZQ504" s="1"/>
      <c r="VZR504" s="1"/>
      <c r="VZS504" s="1"/>
      <c r="VZT504" s="1"/>
      <c r="VZU504" s="1"/>
      <c r="VZV504" s="1"/>
      <c r="VZW504" s="1"/>
      <c r="VZX504" s="1"/>
      <c r="VZY504" s="1"/>
      <c r="VZZ504" s="1"/>
      <c r="WAA504" s="1"/>
      <c r="WAB504" s="1"/>
      <c r="WAC504" s="1"/>
      <c r="WAD504" s="1"/>
      <c r="WAE504" s="1"/>
      <c r="WAF504" s="1"/>
      <c r="WAG504" s="1"/>
      <c r="WAH504" s="1"/>
      <c r="WAI504" s="1"/>
      <c r="WAJ504" s="1"/>
      <c r="WAK504" s="1"/>
      <c r="WAL504" s="1"/>
      <c r="WAM504" s="1"/>
      <c r="WAN504" s="1"/>
      <c r="WAO504" s="1"/>
      <c r="WAP504" s="1"/>
      <c r="WAQ504" s="1"/>
      <c r="WAR504" s="1"/>
      <c r="WAS504" s="1"/>
      <c r="WAT504" s="1"/>
      <c r="WAU504" s="1"/>
      <c r="WAV504" s="1"/>
      <c r="WAW504" s="1"/>
      <c r="WAX504" s="1"/>
      <c r="WAY504" s="1"/>
      <c r="WAZ504" s="1"/>
      <c r="WBA504" s="1"/>
      <c r="WBB504" s="1"/>
      <c r="WBC504" s="1"/>
      <c r="WBD504" s="1"/>
      <c r="WBE504" s="1"/>
      <c r="WBF504" s="1"/>
      <c r="WBG504" s="1"/>
      <c r="WBH504" s="1"/>
      <c r="WBI504" s="1"/>
      <c r="WBJ504" s="1"/>
      <c r="WBK504" s="1"/>
      <c r="WBL504" s="1"/>
      <c r="WBM504" s="1"/>
      <c r="WBN504" s="1"/>
      <c r="WBO504" s="1"/>
      <c r="WBP504" s="1"/>
      <c r="WBQ504" s="1"/>
      <c r="WBR504" s="1"/>
      <c r="WBS504" s="1"/>
      <c r="WBT504" s="1"/>
      <c r="WBU504" s="1"/>
      <c r="WBV504" s="1"/>
      <c r="WBW504" s="1"/>
      <c r="WBX504" s="1"/>
      <c r="WBY504" s="1"/>
      <c r="WBZ504" s="1"/>
      <c r="WCA504" s="1"/>
      <c r="WCB504" s="1"/>
      <c r="WCC504" s="1"/>
      <c r="WCD504" s="1"/>
      <c r="WCE504" s="1"/>
      <c r="WCF504" s="1"/>
      <c r="WCG504" s="1"/>
      <c r="WCH504" s="1"/>
      <c r="WCI504" s="1"/>
      <c r="WCJ504" s="1"/>
      <c r="WCK504" s="1"/>
      <c r="WCL504" s="1"/>
      <c r="WCM504" s="1"/>
      <c r="WCN504" s="1"/>
      <c r="WCO504" s="1"/>
      <c r="WCP504" s="1"/>
      <c r="WCQ504" s="1"/>
      <c r="WCR504" s="1"/>
      <c r="WCS504" s="1"/>
      <c r="WCT504" s="1"/>
      <c r="WCU504" s="1"/>
      <c r="WCV504" s="1"/>
      <c r="WCW504" s="1"/>
      <c r="WCX504" s="1"/>
      <c r="WCY504" s="1"/>
      <c r="WCZ504" s="1"/>
      <c r="WDA504" s="1"/>
      <c r="WDB504" s="1"/>
      <c r="WDC504" s="1"/>
      <c r="WDD504" s="1"/>
      <c r="WDE504" s="1"/>
      <c r="WDF504" s="1"/>
      <c r="WDG504" s="1"/>
      <c r="WDH504" s="1"/>
      <c r="WDI504" s="1"/>
      <c r="WDJ504" s="1"/>
      <c r="WDK504" s="1"/>
      <c r="WDL504" s="1"/>
      <c r="WDM504" s="1"/>
      <c r="WDN504" s="1"/>
      <c r="WDO504" s="1"/>
      <c r="WDP504" s="1"/>
      <c r="WDQ504" s="1"/>
      <c r="WDR504" s="1"/>
      <c r="WDS504" s="1"/>
      <c r="WDT504" s="1"/>
      <c r="WDU504" s="1"/>
      <c r="WDV504" s="1"/>
      <c r="WDW504" s="1"/>
      <c r="WDX504" s="1"/>
      <c r="WDY504" s="1"/>
      <c r="WDZ504" s="1"/>
      <c r="WEA504" s="1"/>
      <c r="WEB504" s="1"/>
      <c r="WEC504" s="1"/>
      <c r="WED504" s="1"/>
      <c r="WEE504" s="1"/>
      <c r="WEF504" s="1"/>
      <c r="WEG504" s="1"/>
      <c r="WEH504" s="1"/>
      <c r="WEI504" s="1"/>
      <c r="WEJ504" s="1"/>
      <c r="WEK504" s="1"/>
      <c r="WEL504" s="1"/>
      <c r="WEM504" s="1"/>
      <c r="WEN504" s="1"/>
      <c r="WEO504" s="1"/>
      <c r="WEP504" s="1"/>
      <c r="WEQ504" s="1"/>
      <c r="WER504" s="1"/>
      <c r="WES504" s="1"/>
      <c r="WET504" s="1"/>
      <c r="WEU504" s="1"/>
      <c r="WEV504" s="1"/>
      <c r="WEW504" s="1"/>
      <c r="WEX504" s="1"/>
      <c r="WEY504" s="1"/>
      <c r="WEZ504" s="1"/>
      <c r="WFA504" s="1"/>
      <c r="WFB504" s="1"/>
      <c r="WFC504" s="1"/>
      <c r="WFD504" s="1"/>
      <c r="WFE504" s="1"/>
      <c r="WFF504" s="1"/>
      <c r="WFG504" s="1"/>
      <c r="WFH504" s="1"/>
      <c r="WFI504" s="1"/>
      <c r="WFJ504" s="1"/>
      <c r="WFK504" s="1"/>
      <c r="WFL504" s="1"/>
      <c r="WFM504" s="1"/>
      <c r="WFN504" s="1"/>
      <c r="WFO504" s="1"/>
      <c r="WFP504" s="1"/>
      <c r="WFQ504" s="1"/>
      <c r="WFR504" s="1"/>
      <c r="WFS504" s="1"/>
      <c r="WFT504" s="1"/>
      <c r="WFU504" s="1"/>
      <c r="WFV504" s="1"/>
      <c r="WFW504" s="1"/>
      <c r="WFX504" s="1"/>
      <c r="WFY504" s="1"/>
      <c r="WFZ504" s="1"/>
      <c r="WGA504" s="1"/>
      <c r="WGB504" s="1"/>
      <c r="WGC504" s="1"/>
      <c r="WGD504" s="1"/>
      <c r="WGE504" s="1"/>
      <c r="WGF504" s="1"/>
      <c r="WGG504" s="1"/>
      <c r="WGH504" s="1"/>
      <c r="WGI504" s="1"/>
      <c r="WGJ504" s="1"/>
      <c r="WGK504" s="1"/>
      <c r="WGL504" s="1"/>
      <c r="WGM504" s="1"/>
      <c r="WGN504" s="1"/>
      <c r="WGO504" s="1"/>
      <c r="WGP504" s="1"/>
      <c r="WGQ504" s="1"/>
      <c r="WGR504" s="1"/>
      <c r="WGS504" s="1"/>
      <c r="WGT504" s="1"/>
      <c r="WGU504" s="1"/>
      <c r="WGV504" s="1"/>
      <c r="WGW504" s="1"/>
      <c r="WGX504" s="1"/>
      <c r="WGY504" s="1"/>
      <c r="WGZ504" s="1"/>
      <c r="WHA504" s="1"/>
      <c r="WHB504" s="1"/>
      <c r="WHC504" s="1"/>
      <c r="WHD504" s="1"/>
      <c r="WHE504" s="1"/>
      <c r="WHF504" s="1"/>
      <c r="WHG504" s="1"/>
      <c r="WHH504" s="1"/>
      <c r="WHI504" s="1"/>
      <c r="WHJ504" s="1"/>
      <c r="WHK504" s="1"/>
      <c r="WHL504" s="1"/>
      <c r="WHM504" s="1"/>
      <c r="WHN504" s="1"/>
      <c r="WHO504" s="1"/>
      <c r="WHP504" s="1"/>
      <c r="WHQ504" s="1"/>
      <c r="WHR504" s="1"/>
      <c r="WHS504" s="1"/>
      <c r="WHT504" s="1"/>
      <c r="WHU504" s="1"/>
      <c r="WHV504" s="1"/>
      <c r="WHW504" s="1"/>
      <c r="WHX504" s="1"/>
      <c r="WHY504" s="1"/>
      <c r="WHZ504" s="1"/>
      <c r="WIA504" s="1"/>
      <c r="WIB504" s="1"/>
      <c r="WIC504" s="1"/>
      <c r="WID504" s="1"/>
      <c r="WIE504" s="1"/>
      <c r="WIF504" s="1"/>
      <c r="WIG504" s="1"/>
      <c r="WIH504" s="1"/>
      <c r="WII504" s="1"/>
      <c r="WIJ504" s="1"/>
      <c r="WIK504" s="1"/>
      <c r="WIL504" s="1"/>
      <c r="WIM504" s="1"/>
      <c r="WIN504" s="1"/>
      <c r="WIO504" s="1"/>
      <c r="WIP504" s="1"/>
      <c r="WIQ504" s="1"/>
      <c r="WIR504" s="1"/>
      <c r="WIS504" s="1"/>
      <c r="WIT504" s="1"/>
      <c r="WIU504" s="1"/>
      <c r="WIV504" s="1"/>
      <c r="WIW504" s="1"/>
      <c r="WIX504" s="1"/>
      <c r="WIY504" s="1"/>
      <c r="WIZ504" s="1"/>
      <c r="WJA504" s="1"/>
      <c r="WJB504" s="1"/>
      <c r="WJC504" s="1"/>
      <c r="WJD504" s="1"/>
      <c r="WJE504" s="1"/>
      <c r="WJF504" s="1"/>
      <c r="WJG504" s="1"/>
      <c r="WJH504" s="1"/>
      <c r="WJI504" s="1"/>
      <c r="WJJ504" s="1"/>
      <c r="WJK504" s="1"/>
      <c r="WJL504" s="1"/>
      <c r="WJM504" s="1"/>
      <c r="WJN504" s="1"/>
      <c r="WJO504" s="1"/>
      <c r="WJP504" s="1"/>
      <c r="WJQ504" s="1"/>
      <c r="WJR504" s="1"/>
      <c r="WJS504" s="1"/>
      <c r="WJT504" s="1"/>
      <c r="WJU504" s="1"/>
      <c r="WJV504" s="1"/>
      <c r="WJW504" s="1"/>
      <c r="WJX504" s="1"/>
      <c r="WJY504" s="1"/>
      <c r="WJZ504" s="1"/>
      <c r="WKA504" s="1"/>
      <c r="WKB504" s="1"/>
      <c r="WKC504" s="1"/>
      <c r="WKD504" s="1"/>
      <c r="WKE504" s="1"/>
      <c r="WKF504" s="1"/>
      <c r="WKG504" s="1"/>
      <c r="WKH504" s="1"/>
      <c r="WKI504" s="1"/>
      <c r="WKJ504" s="1"/>
      <c r="WKK504" s="1"/>
      <c r="WKL504" s="1"/>
      <c r="WKM504" s="1"/>
      <c r="WKN504" s="1"/>
      <c r="WKO504" s="1"/>
      <c r="WKP504" s="1"/>
      <c r="WKQ504" s="1"/>
      <c r="WKR504" s="1"/>
      <c r="WKS504" s="1"/>
      <c r="WKT504" s="1"/>
      <c r="WKU504" s="1"/>
      <c r="WKV504" s="1"/>
      <c r="WKW504" s="1"/>
      <c r="WKX504" s="1"/>
      <c r="WKY504" s="1"/>
      <c r="WKZ504" s="1"/>
      <c r="WLA504" s="1"/>
      <c r="WLB504" s="1"/>
      <c r="WLC504" s="1"/>
      <c r="WLD504" s="1"/>
      <c r="WLE504" s="1"/>
      <c r="WLF504" s="1"/>
      <c r="WLG504" s="1"/>
      <c r="WLH504" s="1"/>
      <c r="WLI504" s="1"/>
      <c r="WLJ504" s="1"/>
      <c r="WLK504" s="1"/>
      <c r="WLL504" s="1"/>
      <c r="WLM504" s="1"/>
      <c r="WLN504" s="1"/>
      <c r="WLO504" s="1"/>
      <c r="WLP504" s="1"/>
      <c r="WLQ504" s="1"/>
      <c r="WLR504" s="1"/>
      <c r="WLS504" s="1"/>
      <c r="WLT504" s="1"/>
      <c r="WLU504" s="1"/>
      <c r="WLV504" s="1"/>
      <c r="WLW504" s="1"/>
      <c r="WLX504" s="1"/>
      <c r="WLY504" s="1"/>
      <c r="WLZ504" s="1"/>
      <c r="WMA504" s="1"/>
      <c r="WMB504" s="1"/>
      <c r="WMC504" s="1"/>
      <c r="WMD504" s="1"/>
      <c r="WME504" s="1"/>
      <c r="WMF504" s="1"/>
      <c r="WMG504" s="1"/>
      <c r="WMH504" s="1"/>
      <c r="WMI504" s="1"/>
      <c r="WMJ504" s="1"/>
      <c r="WMK504" s="1"/>
      <c r="WML504" s="1"/>
      <c r="WMM504" s="1"/>
      <c r="WMN504" s="1"/>
      <c r="WMO504" s="1"/>
      <c r="WMP504" s="1"/>
      <c r="WMQ504" s="1"/>
      <c r="WMR504" s="1"/>
      <c r="WMS504" s="1"/>
      <c r="WMT504" s="1"/>
      <c r="WMU504" s="1"/>
      <c r="WMV504" s="1"/>
      <c r="WMW504" s="1"/>
      <c r="WMX504" s="1"/>
      <c r="WMY504" s="1"/>
      <c r="WMZ504" s="1"/>
      <c r="WNA504" s="1"/>
      <c r="WNB504" s="1"/>
      <c r="WNC504" s="1"/>
      <c r="WND504" s="1"/>
      <c r="WNE504" s="1"/>
      <c r="WNF504" s="1"/>
      <c r="WNG504" s="1"/>
      <c r="WNH504" s="1"/>
      <c r="WNI504" s="1"/>
      <c r="WNJ504" s="1"/>
      <c r="WNK504" s="1"/>
      <c r="WNL504" s="1"/>
      <c r="WNM504" s="1"/>
      <c r="WNN504" s="1"/>
      <c r="WNO504" s="1"/>
      <c r="WNP504" s="1"/>
      <c r="WNQ504" s="1"/>
      <c r="WNR504" s="1"/>
      <c r="WNS504" s="1"/>
      <c r="WNT504" s="1"/>
      <c r="WNU504" s="1"/>
      <c r="WNV504" s="1"/>
      <c r="WNW504" s="1"/>
      <c r="WNX504" s="1"/>
      <c r="WNY504" s="1"/>
      <c r="WNZ504" s="1"/>
      <c r="WOA504" s="1"/>
      <c r="WOB504" s="1"/>
      <c r="WOC504" s="1"/>
      <c r="WOD504" s="1"/>
      <c r="WOE504" s="1"/>
      <c r="WOF504" s="1"/>
      <c r="WOG504" s="1"/>
      <c r="WOH504" s="1"/>
      <c r="WOI504" s="1"/>
      <c r="WOJ504" s="1"/>
      <c r="WOK504" s="1"/>
      <c r="WOL504" s="1"/>
      <c r="WOM504" s="1"/>
      <c r="WON504" s="1"/>
      <c r="WOO504" s="1"/>
      <c r="WOP504" s="1"/>
      <c r="WOQ504" s="1"/>
      <c r="WOR504" s="1"/>
      <c r="WOS504" s="1"/>
      <c r="WOT504" s="1"/>
      <c r="WOU504" s="1"/>
      <c r="WOV504" s="1"/>
      <c r="WOW504" s="1"/>
      <c r="WOX504" s="1"/>
      <c r="WOY504" s="1"/>
      <c r="WOZ504" s="1"/>
      <c r="WPA504" s="1"/>
      <c r="WPB504" s="1"/>
      <c r="WPC504" s="1"/>
      <c r="WPD504" s="1"/>
      <c r="WPE504" s="1"/>
      <c r="WPF504" s="1"/>
      <c r="WPG504" s="1"/>
      <c r="WPH504" s="1"/>
      <c r="WPI504" s="1"/>
      <c r="WPJ504" s="1"/>
      <c r="WPK504" s="1"/>
      <c r="WPL504" s="1"/>
      <c r="WPM504" s="1"/>
      <c r="WPN504" s="1"/>
      <c r="WPO504" s="1"/>
      <c r="WPP504" s="1"/>
      <c r="WPQ504" s="1"/>
      <c r="WPR504" s="1"/>
      <c r="WPS504" s="1"/>
      <c r="WPT504" s="1"/>
      <c r="WPU504" s="1"/>
      <c r="WPV504" s="1"/>
      <c r="WPW504" s="1"/>
      <c r="WPX504" s="1"/>
      <c r="WPY504" s="1"/>
      <c r="WPZ504" s="1"/>
      <c r="WQA504" s="1"/>
      <c r="WQB504" s="1"/>
      <c r="WQC504" s="1"/>
      <c r="WQD504" s="1"/>
      <c r="WQE504" s="1"/>
      <c r="WQF504" s="1"/>
      <c r="WQG504" s="1"/>
      <c r="WQH504" s="1"/>
      <c r="WQI504" s="1"/>
      <c r="WQJ504" s="1"/>
      <c r="WQK504" s="1"/>
      <c r="WQL504" s="1"/>
      <c r="WQM504" s="1"/>
      <c r="WQN504" s="1"/>
      <c r="WQO504" s="1"/>
      <c r="WQP504" s="1"/>
      <c r="WQQ504" s="1"/>
      <c r="WQR504" s="1"/>
      <c r="WQS504" s="1"/>
      <c r="WQT504" s="1"/>
      <c r="WQU504" s="1"/>
      <c r="WQV504" s="1"/>
      <c r="WQW504" s="1"/>
      <c r="WQX504" s="1"/>
      <c r="WQY504" s="1"/>
      <c r="WQZ504" s="1"/>
      <c r="WRA504" s="1"/>
      <c r="WRB504" s="1"/>
      <c r="WRC504" s="1"/>
      <c r="WRD504" s="1"/>
      <c r="WRE504" s="1"/>
      <c r="WRF504" s="1"/>
      <c r="WRG504" s="1"/>
      <c r="WRH504" s="1"/>
      <c r="WRI504" s="1"/>
      <c r="WRJ504" s="1"/>
      <c r="WRK504" s="1"/>
      <c r="WRL504" s="1"/>
      <c r="WRM504" s="1"/>
      <c r="WRN504" s="1"/>
      <c r="WRO504" s="1"/>
      <c r="WRP504" s="1"/>
      <c r="WRQ504" s="1"/>
      <c r="WRR504" s="1"/>
      <c r="WRS504" s="1"/>
      <c r="WRT504" s="1"/>
      <c r="WRU504" s="1"/>
      <c r="WRV504" s="1"/>
      <c r="WRW504" s="1"/>
      <c r="WRX504" s="1"/>
      <c r="WRY504" s="1"/>
      <c r="WRZ504" s="1"/>
      <c r="WSA504" s="1"/>
      <c r="WSB504" s="1"/>
      <c r="WSC504" s="1"/>
      <c r="WSD504" s="1"/>
      <c r="WSE504" s="1"/>
      <c r="WSF504" s="1"/>
      <c r="WSG504" s="1"/>
      <c r="WSH504" s="1"/>
      <c r="WSI504" s="1"/>
      <c r="WSJ504" s="1"/>
      <c r="WSK504" s="1"/>
      <c r="WSL504" s="1"/>
      <c r="WSM504" s="1"/>
      <c r="WSN504" s="1"/>
      <c r="WSO504" s="1"/>
      <c r="WSP504" s="1"/>
      <c r="WSQ504" s="1"/>
      <c r="WSR504" s="1"/>
      <c r="WSS504" s="1"/>
      <c r="WST504" s="1"/>
      <c r="WSU504" s="1"/>
      <c r="WSV504" s="1"/>
      <c r="WSW504" s="1"/>
      <c r="WSX504" s="1"/>
      <c r="WSY504" s="1"/>
      <c r="WSZ504" s="1"/>
      <c r="WTA504" s="1"/>
      <c r="WTB504" s="1"/>
      <c r="WTC504" s="1"/>
      <c r="WTD504" s="1"/>
      <c r="WTE504" s="1"/>
      <c r="WTF504" s="1"/>
      <c r="WTG504" s="1"/>
      <c r="WTH504" s="1"/>
      <c r="WTI504" s="1"/>
      <c r="WTJ504" s="1"/>
      <c r="WTK504" s="1"/>
      <c r="WTL504" s="1"/>
      <c r="WTM504" s="1"/>
      <c r="WTN504" s="1"/>
      <c r="WTO504" s="1"/>
      <c r="WTP504" s="1"/>
      <c r="WTQ504" s="1"/>
      <c r="WTR504" s="1"/>
      <c r="WTS504" s="1"/>
      <c r="WTT504" s="1"/>
      <c r="WTU504" s="1"/>
      <c r="WTV504" s="1"/>
      <c r="WTW504" s="1"/>
      <c r="WTX504" s="1"/>
      <c r="WTY504" s="1"/>
      <c r="WTZ504" s="1"/>
      <c r="WUA504" s="1"/>
      <c r="WUB504" s="1"/>
      <c r="WUC504" s="1"/>
      <c r="WUD504" s="1"/>
      <c r="WUE504" s="1"/>
      <c r="WUF504" s="1"/>
      <c r="WUG504" s="1"/>
      <c r="WUH504" s="1"/>
      <c r="WUI504" s="1"/>
      <c r="WUJ504" s="1"/>
      <c r="WUK504" s="1"/>
      <c r="WUL504" s="1"/>
      <c r="WUM504" s="1"/>
      <c r="WUN504" s="1"/>
      <c r="WUO504" s="1"/>
      <c r="WUP504" s="1"/>
      <c r="WUQ504" s="1"/>
      <c r="WUR504" s="1"/>
      <c r="WUS504" s="1"/>
      <c r="WUT504" s="1"/>
      <c r="WUU504" s="1"/>
      <c r="WUV504" s="1"/>
      <c r="WUW504" s="1"/>
      <c r="WUX504" s="1"/>
      <c r="WUY504" s="1"/>
      <c r="WUZ504" s="1"/>
      <c r="WVA504" s="1"/>
      <c r="WVB504" s="1"/>
      <c r="WVC504" s="1"/>
      <c r="WVD504" s="1"/>
      <c r="WVE504" s="1"/>
      <c r="WVF504" s="1"/>
      <c r="WVG504" s="1"/>
      <c r="WVH504" s="1"/>
      <c r="WVI504" s="1"/>
      <c r="WVJ504" s="1"/>
      <c r="WVK504" s="1"/>
      <c r="WVL504" s="1"/>
      <c r="WVM504" s="1"/>
      <c r="WVN504" s="1"/>
      <c r="WVO504" s="1"/>
      <c r="WVP504" s="1"/>
      <c r="WVQ504" s="1"/>
      <c r="WVR504" s="1"/>
      <c r="WVS504" s="1"/>
      <c r="WVT504" s="1"/>
      <c r="WVU504" s="1"/>
      <c r="WVV504" s="1"/>
      <c r="WVW504" s="1"/>
      <c r="WVX504" s="1"/>
      <c r="WVY504" s="1"/>
    </row>
    <row r="505" spans="1:16145" s="66" customFormat="1" ht="18" customHeight="1">
      <c r="A505" s="1487"/>
      <c r="B505" s="1487"/>
      <c r="C505" s="1487"/>
      <c r="D505" s="1487"/>
      <c r="E505" s="1487"/>
      <c r="F505" s="3070"/>
      <c r="G505" s="3221"/>
      <c r="H505" s="86"/>
      <c r="I505" s="3093"/>
      <c r="J505" s="3115"/>
      <c r="K505" s="3054"/>
      <c r="L505" s="127"/>
      <c r="M505" s="4"/>
      <c r="N505" s="50"/>
      <c r="O505" s="6"/>
      <c r="P505" s="6"/>
      <c r="Q505" s="6"/>
      <c r="R505" s="14"/>
      <c r="S505" s="5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  <c r="LZ505" s="1"/>
      <c r="MA505" s="1"/>
      <c r="MB505" s="1"/>
      <c r="MC505" s="1"/>
      <c r="MD505" s="1"/>
      <c r="ME505" s="1"/>
      <c r="MF505" s="1"/>
      <c r="MG505" s="1"/>
      <c r="MH505" s="1"/>
      <c r="MI505" s="1"/>
      <c r="MJ505" s="1"/>
      <c r="MK505" s="1"/>
      <c r="ML505" s="1"/>
      <c r="MM505" s="1"/>
      <c r="MN505" s="1"/>
      <c r="MO505" s="1"/>
      <c r="MP505" s="1"/>
      <c r="MQ505" s="1"/>
      <c r="MR505" s="1"/>
      <c r="MS505" s="1"/>
      <c r="MT505" s="1"/>
      <c r="MU505" s="1"/>
      <c r="MV505" s="1"/>
      <c r="MW505" s="1"/>
      <c r="MX505" s="1"/>
      <c r="MY505" s="1"/>
      <c r="MZ505" s="1"/>
      <c r="NA505" s="1"/>
      <c r="NB505" s="1"/>
      <c r="NC505" s="1"/>
      <c r="ND505" s="1"/>
      <c r="NE505" s="1"/>
      <c r="NF505" s="1"/>
      <c r="NG505" s="1"/>
      <c r="NH505" s="1"/>
      <c r="NI505" s="1"/>
      <c r="NJ505" s="1"/>
      <c r="NK505" s="1"/>
      <c r="NL505" s="1"/>
      <c r="NM505" s="1"/>
      <c r="NN505" s="1"/>
      <c r="NO505" s="1"/>
      <c r="NP505" s="1"/>
      <c r="NQ505" s="1"/>
      <c r="NR505" s="1"/>
      <c r="NS505" s="1"/>
      <c r="NT505" s="1"/>
      <c r="NU505" s="1"/>
      <c r="NV505" s="1"/>
      <c r="NW505" s="1"/>
      <c r="NX505" s="1"/>
      <c r="NY505" s="1"/>
      <c r="NZ505" s="1"/>
      <c r="OA505" s="1"/>
      <c r="OB505" s="1"/>
      <c r="OC505" s="1"/>
      <c r="OD505" s="1"/>
      <c r="OE505" s="1"/>
      <c r="OF505" s="1"/>
      <c r="OG505" s="1"/>
      <c r="OH505" s="1"/>
      <c r="OI505" s="1"/>
      <c r="OJ505" s="1"/>
      <c r="OK505" s="1"/>
      <c r="OL505" s="1"/>
      <c r="OM505" s="1"/>
      <c r="ON505" s="1"/>
      <c r="OO505" s="1"/>
      <c r="OP505" s="1"/>
      <c r="OQ505" s="1"/>
      <c r="OR505" s="1"/>
      <c r="OS505" s="1"/>
      <c r="OT505" s="1"/>
      <c r="OU505" s="1"/>
      <c r="OV505" s="1"/>
      <c r="OW505" s="1"/>
      <c r="OX505" s="1"/>
      <c r="OY505" s="1"/>
      <c r="OZ505" s="1"/>
      <c r="PA505" s="1"/>
      <c r="PB505" s="1"/>
      <c r="PC505" s="1"/>
      <c r="PD505" s="1"/>
      <c r="PE505" s="1"/>
      <c r="PF505" s="1"/>
      <c r="PG505" s="1"/>
      <c r="PH505" s="1"/>
      <c r="PI505" s="1"/>
      <c r="PJ505" s="1"/>
      <c r="PK505" s="1"/>
      <c r="PL505" s="1"/>
      <c r="PM505" s="1"/>
      <c r="PN505" s="1"/>
      <c r="PO505" s="1"/>
      <c r="PP505" s="1"/>
      <c r="PQ505" s="1"/>
      <c r="PR505" s="1"/>
      <c r="PS505" s="1"/>
      <c r="PT505" s="1"/>
      <c r="PU505" s="1"/>
      <c r="PV505" s="1"/>
      <c r="PW505" s="1"/>
      <c r="PX505" s="1"/>
      <c r="PY505" s="1"/>
      <c r="PZ505" s="1"/>
      <c r="QA505" s="1"/>
      <c r="QB505" s="1"/>
      <c r="QC505" s="1"/>
      <c r="QD505" s="1"/>
      <c r="QE505" s="1"/>
      <c r="QF505" s="1"/>
      <c r="QG505" s="1"/>
      <c r="QH505" s="1"/>
      <c r="QI505" s="1"/>
      <c r="QJ505" s="1"/>
      <c r="QK505" s="1"/>
      <c r="QL505" s="1"/>
      <c r="QM505" s="1"/>
      <c r="QN505" s="1"/>
      <c r="QO505" s="1"/>
      <c r="QP505" s="1"/>
      <c r="QQ505" s="1"/>
      <c r="QR505" s="1"/>
      <c r="QS505" s="1"/>
      <c r="QT505" s="1"/>
      <c r="QU505" s="1"/>
      <c r="QV505" s="1"/>
      <c r="QW505" s="1"/>
      <c r="QX505" s="1"/>
      <c r="QY505" s="1"/>
      <c r="QZ505" s="1"/>
      <c r="RA505" s="1"/>
      <c r="RB505" s="1"/>
      <c r="RC505" s="1"/>
      <c r="RD505" s="1"/>
      <c r="RE505" s="1"/>
      <c r="RF505" s="1"/>
      <c r="RG505" s="1"/>
      <c r="RH505" s="1"/>
      <c r="RI505" s="1"/>
      <c r="RJ505" s="1"/>
      <c r="RK505" s="1"/>
      <c r="RL505" s="1"/>
      <c r="RM505" s="1"/>
      <c r="RN505" s="1"/>
      <c r="RO505" s="1"/>
      <c r="RP505" s="1"/>
      <c r="RQ505" s="1"/>
      <c r="RR505" s="1"/>
      <c r="RS505" s="1"/>
      <c r="RT505" s="1"/>
      <c r="RU505" s="1"/>
      <c r="RV505" s="1"/>
      <c r="RW505" s="1"/>
      <c r="RX505" s="1"/>
      <c r="RY505" s="1"/>
      <c r="RZ505" s="1"/>
      <c r="SA505" s="1"/>
      <c r="SB505" s="1"/>
      <c r="SC505" s="1"/>
      <c r="SD505" s="1"/>
      <c r="SE505" s="1"/>
      <c r="SF505" s="1"/>
      <c r="SG505" s="1"/>
      <c r="SH505" s="1"/>
      <c r="SI505" s="1"/>
      <c r="SJ505" s="1"/>
      <c r="SK505" s="1"/>
      <c r="SL505" s="1"/>
      <c r="SM505" s="1"/>
      <c r="SN505" s="1"/>
      <c r="SO505" s="1"/>
      <c r="SP505" s="1"/>
      <c r="SQ505" s="1"/>
      <c r="SR505" s="1"/>
      <c r="SS505" s="1"/>
      <c r="ST505" s="1"/>
      <c r="SU505" s="1"/>
      <c r="SV505" s="1"/>
      <c r="SW505" s="1"/>
      <c r="SX505" s="1"/>
      <c r="SY505" s="1"/>
      <c r="SZ505" s="1"/>
      <c r="TA505" s="1"/>
      <c r="TB505" s="1"/>
      <c r="TC505" s="1"/>
      <c r="TD505" s="1"/>
      <c r="TE505" s="1"/>
      <c r="TF505" s="1"/>
      <c r="TG505" s="1"/>
      <c r="TH505" s="1"/>
      <c r="TI505" s="1"/>
      <c r="TJ505" s="1"/>
      <c r="TK505" s="1"/>
      <c r="TL505" s="1"/>
      <c r="TM505" s="1"/>
      <c r="TN505" s="1"/>
      <c r="TO505" s="1"/>
      <c r="TP505" s="1"/>
      <c r="TQ505" s="1"/>
      <c r="TR505" s="1"/>
      <c r="TS505" s="1"/>
      <c r="TT505" s="1"/>
      <c r="TU505" s="1"/>
      <c r="TV505" s="1"/>
      <c r="TW505" s="1"/>
      <c r="TX505" s="1"/>
      <c r="TY505" s="1"/>
      <c r="TZ505" s="1"/>
      <c r="UA505" s="1"/>
      <c r="UB505" s="1"/>
      <c r="UC505" s="1"/>
      <c r="UD505" s="1"/>
      <c r="UE505" s="1"/>
      <c r="UF505" s="1"/>
      <c r="UG505" s="1"/>
      <c r="UH505" s="1"/>
      <c r="UI505" s="1"/>
      <c r="UJ505" s="1"/>
      <c r="UK505" s="1"/>
      <c r="UL505" s="1"/>
      <c r="UM505" s="1"/>
      <c r="UN505" s="1"/>
      <c r="UO505" s="1"/>
      <c r="UP505" s="1"/>
      <c r="UQ505" s="1"/>
      <c r="UR505" s="1"/>
      <c r="US505" s="1"/>
      <c r="UT505" s="1"/>
      <c r="UU505" s="1"/>
      <c r="UV505" s="1"/>
      <c r="UW505" s="1"/>
      <c r="UX505" s="1"/>
      <c r="UY505" s="1"/>
      <c r="UZ505" s="1"/>
      <c r="VA505" s="1"/>
      <c r="VB505" s="1"/>
      <c r="VC505" s="1"/>
      <c r="VD505" s="1"/>
      <c r="VE505" s="1"/>
      <c r="VF505" s="1"/>
      <c r="VG505" s="1"/>
      <c r="VH505" s="1"/>
      <c r="VI505" s="1"/>
      <c r="VJ505" s="1"/>
      <c r="VK505" s="1"/>
      <c r="VL505" s="1"/>
      <c r="VM505" s="1"/>
      <c r="VN505" s="1"/>
      <c r="VO505" s="1"/>
      <c r="VP505" s="1"/>
      <c r="VQ505" s="1"/>
      <c r="VR505" s="1"/>
      <c r="VS505" s="1"/>
      <c r="VT505" s="1"/>
      <c r="VU505" s="1"/>
      <c r="VV505" s="1"/>
      <c r="VW505" s="1"/>
      <c r="VX505" s="1"/>
      <c r="VY505" s="1"/>
      <c r="VZ505" s="1"/>
      <c r="WA505" s="1"/>
      <c r="WB505" s="1"/>
      <c r="WC505" s="1"/>
      <c r="WD505" s="1"/>
      <c r="WE505" s="1"/>
      <c r="WF505" s="1"/>
      <c r="WG505" s="1"/>
      <c r="WH505" s="1"/>
      <c r="WI505" s="1"/>
      <c r="WJ505" s="1"/>
      <c r="WK505" s="1"/>
      <c r="WL505" s="1"/>
      <c r="WM505" s="1"/>
      <c r="WN505" s="1"/>
      <c r="WO505" s="1"/>
      <c r="WP505" s="1"/>
      <c r="WQ505" s="1"/>
      <c r="WR505" s="1"/>
      <c r="WS505" s="1"/>
      <c r="WT505" s="1"/>
      <c r="WU505" s="1"/>
      <c r="WV505" s="1"/>
      <c r="WW505" s="1"/>
      <c r="WX505" s="1"/>
      <c r="WY505" s="1"/>
      <c r="WZ505" s="1"/>
      <c r="XA505" s="1"/>
      <c r="XB505" s="1"/>
      <c r="XC505" s="1"/>
      <c r="XD505" s="1"/>
      <c r="XE505" s="1"/>
      <c r="XF505" s="1"/>
      <c r="XG505" s="1"/>
      <c r="XH505" s="1"/>
      <c r="XI505" s="1"/>
      <c r="XJ505" s="1"/>
      <c r="XK505" s="1"/>
      <c r="XL505" s="1"/>
      <c r="XM505" s="1"/>
      <c r="XN505" s="1"/>
      <c r="XO505" s="1"/>
      <c r="XP505" s="1"/>
      <c r="XQ505" s="1"/>
      <c r="XR505" s="1"/>
      <c r="XS505" s="1"/>
      <c r="XT505" s="1"/>
      <c r="XU505" s="1"/>
      <c r="XV505" s="1"/>
      <c r="XW505" s="1"/>
      <c r="XX505" s="1"/>
      <c r="XY505" s="1"/>
      <c r="XZ505" s="1"/>
      <c r="YA505" s="1"/>
      <c r="YB505" s="1"/>
      <c r="YC505" s="1"/>
      <c r="YD505" s="1"/>
      <c r="YE505" s="1"/>
      <c r="YF505" s="1"/>
      <c r="YG505" s="1"/>
      <c r="YH505" s="1"/>
      <c r="YI505" s="1"/>
      <c r="YJ505" s="1"/>
      <c r="YK505" s="1"/>
      <c r="YL505" s="1"/>
      <c r="YM505" s="1"/>
      <c r="YN505" s="1"/>
      <c r="YO505" s="1"/>
      <c r="YP505" s="1"/>
      <c r="YQ505" s="1"/>
      <c r="YR505" s="1"/>
      <c r="YS505" s="1"/>
      <c r="YT505" s="1"/>
      <c r="YU505" s="1"/>
      <c r="YV505" s="1"/>
      <c r="YW505" s="1"/>
      <c r="YX505" s="1"/>
      <c r="YY505" s="1"/>
      <c r="YZ505" s="1"/>
      <c r="ZA505" s="1"/>
      <c r="ZB505" s="1"/>
      <c r="ZC505" s="1"/>
      <c r="ZD505" s="1"/>
      <c r="ZE505" s="1"/>
      <c r="ZF505" s="1"/>
      <c r="ZG505" s="1"/>
      <c r="ZH505" s="1"/>
      <c r="ZI505" s="1"/>
      <c r="ZJ505" s="1"/>
      <c r="ZK505" s="1"/>
      <c r="ZL505" s="1"/>
      <c r="ZM505" s="1"/>
      <c r="ZN505" s="1"/>
      <c r="ZO505" s="1"/>
      <c r="ZP505" s="1"/>
      <c r="ZQ505" s="1"/>
      <c r="ZR505" s="1"/>
      <c r="ZS505" s="1"/>
      <c r="ZT505" s="1"/>
      <c r="ZU505" s="1"/>
      <c r="ZV505" s="1"/>
      <c r="ZW505" s="1"/>
      <c r="ZX505" s="1"/>
      <c r="ZY505" s="1"/>
      <c r="ZZ505" s="1"/>
      <c r="AAA505" s="1"/>
      <c r="AAB505" s="1"/>
      <c r="AAC505" s="1"/>
      <c r="AAD505" s="1"/>
      <c r="AAE505" s="1"/>
      <c r="AAF505" s="1"/>
      <c r="AAG505" s="1"/>
      <c r="AAH505" s="1"/>
      <c r="AAI505" s="1"/>
      <c r="AAJ505" s="1"/>
      <c r="AAK505" s="1"/>
      <c r="AAL505" s="1"/>
      <c r="AAM505" s="1"/>
      <c r="AAN505" s="1"/>
      <c r="AAO505" s="1"/>
      <c r="AAP505" s="1"/>
      <c r="AAQ505" s="1"/>
      <c r="AAR505" s="1"/>
      <c r="AAS505" s="1"/>
      <c r="AAT505" s="1"/>
      <c r="AAU505" s="1"/>
      <c r="AAV505" s="1"/>
      <c r="AAW505" s="1"/>
      <c r="AAX505" s="1"/>
      <c r="AAY505" s="1"/>
      <c r="AAZ505" s="1"/>
      <c r="ABA505" s="1"/>
      <c r="ABB505" s="1"/>
      <c r="ABC505" s="1"/>
      <c r="ABD505" s="1"/>
      <c r="ABE505" s="1"/>
      <c r="ABF505" s="1"/>
      <c r="ABG505" s="1"/>
      <c r="ABH505" s="1"/>
      <c r="ABI505" s="1"/>
      <c r="ABJ505" s="1"/>
      <c r="ABK505" s="1"/>
      <c r="ABL505" s="1"/>
      <c r="ABM505" s="1"/>
      <c r="ABN505" s="1"/>
      <c r="ABO505" s="1"/>
      <c r="ABP505" s="1"/>
      <c r="ABQ505" s="1"/>
      <c r="ABR505" s="1"/>
      <c r="ABS505" s="1"/>
      <c r="ABT505" s="1"/>
      <c r="ABU505" s="1"/>
      <c r="ABV505" s="1"/>
      <c r="ABW505" s="1"/>
      <c r="ABX505" s="1"/>
      <c r="ABY505" s="1"/>
      <c r="ABZ505" s="1"/>
      <c r="ACA505" s="1"/>
      <c r="ACB505" s="1"/>
      <c r="ACC505" s="1"/>
      <c r="ACD505" s="1"/>
      <c r="ACE505" s="1"/>
      <c r="ACF505" s="1"/>
      <c r="ACG505" s="1"/>
      <c r="ACH505" s="1"/>
      <c r="ACI505" s="1"/>
      <c r="ACJ505" s="1"/>
      <c r="ACK505" s="1"/>
      <c r="ACL505" s="1"/>
      <c r="ACM505" s="1"/>
      <c r="ACN505" s="1"/>
      <c r="ACO505" s="1"/>
      <c r="ACP505" s="1"/>
      <c r="ACQ505" s="1"/>
      <c r="ACR505" s="1"/>
      <c r="ACS505" s="1"/>
      <c r="ACT505" s="1"/>
      <c r="ACU505" s="1"/>
      <c r="ACV505" s="1"/>
      <c r="ACW505" s="1"/>
      <c r="ACX505" s="1"/>
      <c r="ACY505" s="1"/>
      <c r="ACZ505" s="1"/>
      <c r="ADA505" s="1"/>
      <c r="ADB505" s="1"/>
      <c r="ADC505" s="1"/>
      <c r="ADD505" s="1"/>
      <c r="ADE505" s="1"/>
      <c r="ADF505" s="1"/>
      <c r="ADG505" s="1"/>
      <c r="ADH505" s="1"/>
      <c r="ADI505" s="1"/>
      <c r="ADJ505" s="1"/>
      <c r="ADK505" s="1"/>
      <c r="ADL505" s="1"/>
      <c r="ADM505" s="1"/>
      <c r="ADN505" s="1"/>
      <c r="ADO505" s="1"/>
      <c r="ADP505" s="1"/>
      <c r="ADQ505" s="1"/>
      <c r="ADR505" s="1"/>
      <c r="ADS505" s="1"/>
      <c r="ADT505" s="1"/>
      <c r="ADU505" s="1"/>
      <c r="ADV505" s="1"/>
      <c r="ADW505" s="1"/>
      <c r="ADX505" s="1"/>
      <c r="ADY505" s="1"/>
      <c r="ADZ505" s="1"/>
      <c r="AEA505" s="1"/>
      <c r="AEB505" s="1"/>
      <c r="AEC505" s="1"/>
      <c r="AED505" s="1"/>
      <c r="AEE505" s="1"/>
      <c r="AEF505" s="1"/>
      <c r="AEG505" s="1"/>
      <c r="AEH505" s="1"/>
      <c r="AEI505" s="1"/>
      <c r="AEJ505" s="1"/>
      <c r="AEK505" s="1"/>
      <c r="AEL505" s="1"/>
      <c r="AEM505" s="1"/>
      <c r="AEN505" s="1"/>
      <c r="AEO505" s="1"/>
      <c r="AEP505" s="1"/>
      <c r="AEQ505" s="1"/>
      <c r="AER505" s="1"/>
      <c r="AES505" s="1"/>
      <c r="AET505" s="1"/>
      <c r="AEU505" s="1"/>
      <c r="AEV505" s="1"/>
      <c r="AEW505" s="1"/>
      <c r="AEX505" s="1"/>
      <c r="AEY505" s="1"/>
      <c r="AEZ505" s="1"/>
      <c r="AFA505" s="1"/>
      <c r="AFB505" s="1"/>
      <c r="AFC505" s="1"/>
      <c r="AFD505" s="1"/>
      <c r="AFE505" s="1"/>
      <c r="AFF505" s="1"/>
      <c r="AFG505" s="1"/>
      <c r="AFH505" s="1"/>
      <c r="AFI505" s="1"/>
      <c r="AFJ505" s="1"/>
      <c r="AFK505" s="1"/>
      <c r="AFL505" s="1"/>
      <c r="AFM505" s="1"/>
      <c r="AFN505" s="1"/>
      <c r="AFO505" s="1"/>
      <c r="AFP505" s="1"/>
      <c r="AFQ505" s="1"/>
      <c r="AFR505" s="1"/>
      <c r="AFS505" s="1"/>
      <c r="AFT505" s="1"/>
      <c r="AFU505" s="1"/>
      <c r="AFV505" s="1"/>
      <c r="AFW505" s="1"/>
      <c r="AFX505" s="1"/>
      <c r="AFY505" s="1"/>
      <c r="AFZ505" s="1"/>
      <c r="AGA505" s="1"/>
      <c r="AGB505" s="1"/>
      <c r="AGC505" s="1"/>
      <c r="AGD505" s="1"/>
      <c r="AGE505" s="1"/>
      <c r="AGF505" s="1"/>
      <c r="AGG505" s="1"/>
      <c r="AGH505" s="1"/>
      <c r="AGI505" s="1"/>
      <c r="AGJ505" s="1"/>
      <c r="AGK505" s="1"/>
      <c r="AGL505" s="1"/>
      <c r="AGM505" s="1"/>
      <c r="AGN505" s="1"/>
      <c r="AGO505" s="1"/>
      <c r="AGP505" s="1"/>
      <c r="AGQ505" s="1"/>
      <c r="AGR505" s="1"/>
      <c r="AGS505" s="1"/>
      <c r="AGT505" s="1"/>
      <c r="AGU505" s="1"/>
      <c r="AGV505" s="1"/>
      <c r="AGW505" s="1"/>
      <c r="AGX505" s="1"/>
      <c r="AGY505" s="1"/>
      <c r="AGZ505" s="1"/>
      <c r="AHA505" s="1"/>
      <c r="AHB505" s="1"/>
      <c r="AHC505" s="1"/>
      <c r="AHD505" s="1"/>
      <c r="AHE505" s="1"/>
      <c r="AHF505" s="1"/>
      <c r="AHG505" s="1"/>
      <c r="AHH505" s="1"/>
      <c r="AHI505" s="1"/>
      <c r="AHJ505" s="1"/>
      <c r="AHK505" s="1"/>
      <c r="AHL505" s="1"/>
      <c r="AHM505" s="1"/>
      <c r="AHN505" s="1"/>
      <c r="AHO505" s="1"/>
      <c r="AHP505" s="1"/>
      <c r="AHQ505" s="1"/>
      <c r="AHR505" s="1"/>
      <c r="AHS505" s="1"/>
      <c r="AHT505" s="1"/>
      <c r="AHU505" s="1"/>
      <c r="AHV505" s="1"/>
      <c r="AHW505" s="1"/>
      <c r="AHX505" s="1"/>
      <c r="AHY505" s="1"/>
      <c r="AHZ505" s="1"/>
      <c r="AIA505" s="1"/>
      <c r="AIB505" s="1"/>
      <c r="AIC505" s="1"/>
      <c r="AID505" s="1"/>
      <c r="AIE505" s="1"/>
      <c r="AIF505" s="1"/>
      <c r="AIG505" s="1"/>
      <c r="AIH505" s="1"/>
      <c r="AII505" s="1"/>
      <c r="AIJ505" s="1"/>
      <c r="AIK505" s="1"/>
      <c r="AIL505" s="1"/>
      <c r="AIM505" s="1"/>
      <c r="AIN505" s="1"/>
      <c r="AIO505" s="1"/>
      <c r="AIP505" s="1"/>
      <c r="AIQ505" s="1"/>
      <c r="AIR505" s="1"/>
      <c r="AIS505" s="1"/>
      <c r="AIT505" s="1"/>
      <c r="AIU505" s="1"/>
      <c r="AIV505" s="1"/>
      <c r="AIW505" s="1"/>
      <c r="AIX505" s="1"/>
      <c r="AIY505" s="1"/>
      <c r="AIZ505" s="1"/>
      <c r="AJA505" s="1"/>
      <c r="AJB505" s="1"/>
      <c r="AJC505" s="1"/>
      <c r="AJD505" s="1"/>
      <c r="AJE505" s="1"/>
      <c r="AJF505" s="1"/>
      <c r="AJG505" s="1"/>
      <c r="AJH505" s="1"/>
      <c r="AJI505" s="1"/>
      <c r="AJJ505" s="1"/>
      <c r="AJK505" s="1"/>
      <c r="AJL505" s="1"/>
      <c r="AJM505" s="1"/>
      <c r="AJN505" s="1"/>
      <c r="AJO505" s="1"/>
      <c r="AJP505" s="1"/>
      <c r="AJQ505" s="1"/>
      <c r="AJR505" s="1"/>
      <c r="AJS505" s="1"/>
      <c r="AJT505" s="1"/>
      <c r="AJU505" s="1"/>
      <c r="AJV505" s="1"/>
      <c r="AJW505" s="1"/>
      <c r="AJX505" s="1"/>
      <c r="AJY505" s="1"/>
      <c r="AJZ505" s="1"/>
      <c r="AKA505" s="1"/>
      <c r="AKB505" s="1"/>
      <c r="AKC505" s="1"/>
      <c r="AKD505" s="1"/>
      <c r="AKE505" s="1"/>
      <c r="AKF505" s="1"/>
      <c r="AKG505" s="1"/>
      <c r="AKH505" s="1"/>
      <c r="AKI505" s="1"/>
      <c r="AKJ505" s="1"/>
      <c r="AKK505" s="1"/>
      <c r="AKL505" s="1"/>
      <c r="AKM505" s="1"/>
      <c r="AKN505" s="1"/>
      <c r="AKO505" s="1"/>
      <c r="AKP505" s="1"/>
      <c r="AKQ505" s="1"/>
      <c r="AKR505" s="1"/>
      <c r="AKS505" s="1"/>
      <c r="AKT505" s="1"/>
      <c r="AKU505" s="1"/>
      <c r="AKV505" s="1"/>
      <c r="AKW505" s="1"/>
      <c r="AKX505" s="1"/>
      <c r="AKY505" s="1"/>
      <c r="AKZ505" s="1"/>
      <c r="ALA505" s="1"/>
      <c r="ALB505" s="1"/>
      <c r="ALC505" s="1"/>
      <c r="ALD505" s="1"/>
      <c r="ALE505" s="1"/>
      <c r="ALF505" s="1"/>
      <c r="ALG505" s="1"/>
      <c r="ALH505" s="1"/>
      <c r="ALI505" s="1"/>
      <c r="ALJ505" s="1"/>
      <c r="ALK505" s="1"/>
      <c r="ALL505" s="1"/>
      <c r="ALM505" s="1"/>
      <c r="ALN505" s="1"/>
      <c r="ALO505" s="1"/>
      <c r="ALP505" s="1"/>
      <c r="ALQ505" s="1"/>
      <c r="ALR505" s="1"/>
      <c r="ALS505" s="1"/>
      <c r="ALT505" s="1"/>
      <c r="ALU505" s="1"/>
      <c r="ALV505" s="1"/>
      <c r="ALW505" s="1"/>
      <c r="ALX505" s="1"/>
      <c r="ALY505" s="1"/>
      <c r="ALZ505" s="1"/>
      <c r="AMA505" s="1"/>
      <c r="AMB505" s="1"/>
      <c r="AMC505" s="1"/>
      <c r="AMD505" s="1"/>
      <c r="AME505" s="1"/>
      <c r="AMF505" s="1"/>
      <c r="AMG505" s="1"/>
      <c r="AMH505" s="1"/>
      <c r="AMI505" s="1"/>
      <c r="AMJ505" s="1"/>
      <c r="AMK505" s="1"/>
      <c r="AML505" s="1"/>
      <c r="AMM505" s="1"/>
      <c r="AMN505" s="1"/>
      <c r="AMO505" s="1"/>
      <c r="AMP505" s="1"/>
      <c r="AMQ505" s="1"/>
      <c r="AMR505" s="1"/>
      <c r="AMS505" s="1"/>
      <c r="AMT505" s="1"/>
      <c r="AMU505" s="1"/>
      <c r="AMV505" s="1"/>
      <c r="AMW505" s="1"/>
      <c r="AMX505" s="1"/>
      <c r="AMY505" s="1"/>
      <c r="AMZ505" s="1"/>
      <c r="ANA505" s="1"/>
      <c r="ANB505" s="1"/>
      <c r="ANC505" s="1"/>
      <c r="AND505" s="1"/>
      <c r="ANE505" s="1"/>
      <c r="ANF505" s="1"/>
      <c r="ANG505" s="1"/>
      <c r="ANH505" s="1"/>
      <c r="ANI505" s="1"/>
      <c r="ANJ505" s="1"/>
      <c r="ANK505" s="1"/>
      <c r="ANL505" s="1"/>
      <c r="ANM505" s="1"/>
      <c r="ANN505" s="1"/>
      <c r="ANO505" s="1"/>
      <c r="ANP505" s="1"/>
      <c r="ANQ505" s="1"/>
      <c r="ANR505" s="1"/>
      <c r="ANS505" s="1"/>
      <c r="ANT505" s="1"/>
      <c r="ANU505" s="1"/>
      <c r="ANV505" s="1"/>
      <c r="ANW505" s="1"/>
      <c r="ANX505" s="1"/>
      <c r="ANY505" s="1"/>
      <c r="ANZ505" s="1"/>
      <c r="AOA505" s="1"/>
      <c r="AOB505" s="1"/>
      <c r="AOC505" s="1"/>
      <c r="AOD505" s="1"/>
      <c r="AOE505" s="1"/>
      <c r="AOF505" s="1"/>
      <c r="AOG505" s="1"/>
      <c r="AOH505" s="1"/>
      <c r="AOI505" s="1"/>
      <c r="AOJ505" s="1"/>
      <c r="AOK505" s="1"/>
      <c r="AOL505" s="1"/>
      <c r="AOM505" s="1"/>
      <c r="AON505" s="1"/>
      <c r="AOO505" s="1"/>
      <c r="AOP505" s="1"/>
      <c r="AOQ505" s="1"/>
      <c r="AOR505" s="1"/>
      <c r="AOS505" s="1"/>
      <c r="AOT505" s="1"/>
      <c r="AOU505" s="1"/>
      <c r="AOV505" s="1"/>
      <c r="AOW505" s="1"/>
      <c r="AOX505" s="1"/>
      <c r="AOY505" s="1"/>
      <c r="AOZ505" s="1"/>
      <c r="APA505" s="1"/>
      <c r="APB505" s="1"/>
      <c r="APC505" s="1"/>
      <c r="APD505" s="1"/>
      <c r="APE505" s="1"/>
      <c r="APF505" s="1"/>
      <c r="APG505" s="1"/>
      <c r="APH505" s="1"/>
      <c r="API505" s="1"/>
      <c r="APJ505" s="1"/>
      <c r="APK505" s="1"/>
      <c r="APL505" s="1"/>
      <c r="APM505" s="1"/>
      <c r="APN505" s="1"/>
      <c r="APO505" s="1"/>
      <c r="APP505" s="1"/>
      <c r="APQ505" s="1"/>
      <c r="APR505" s="1"/>
      <c r="APS505" s="1"/>
      <c r="APT505" s="1"/>
      <c r="APU505" s="1"/>
      <c r="APV505" s="1"/>
      <c r="APW505" s="1"/>
      <c r="APX505" s="1"/>
      <c r="APY505" s="1"/>
      <c r="APZ505" s="1"/>
      <c r="AQA505" s="1"/>
      <c r="AQB505" s="1"/>
      <c r="AQC505" s="1"/>
      <c r="AQD505" s="1"/>
      <c r="AQE505" s="1"/>
      <c r="AQF505" s="1"/>
      <c r="AQG505" s="1"/>
      <c r="AQH505" s="1"/>
      <c r="AQI505" s="1"/>
      <c r="AQJ505" s="1"/>
      <c r="AQK505" s="1"/>
      <c r="AQL505" s="1"/>
      <c r="AQM505" s="1"/>
      <c r="AQN505" s="1"/>
      <c r="AQO505" s="1"/>
      <c r="AQP505" s="1"/>
      <c r="AQQ505" s="1"/>
      <c r="AQR505" s="1"/>
      <c r="AQS505" s="1"/>
      <c r="AQT505" s="1"/>
      <c r="AQU505" s="1"/>
      <c r="AQV505" s="1"/>
      <c r="AQW505" s="1"/>
      <c r="AQX505" s="1"/>
      <c r="AQY505" s="1"/>
      <c r="AQZ505" s="1"/>
      <c r="ARA505" s="1"/>
      <c r="ARB505" s="1"/>
      <c r="ARC505" s="1"/>
      <c r="ARD505" s="1"/>
      <c r="ARE505" s="1"/>
      <c r="ARF505" s="1"/>
      <c r="ARG505" s="1"/>
      <c r="ARH505" s="1"/>
      <c r="ARI505" s="1"/>
      <c r="ARJ505" s="1"/>
      <c r="ARK505" s="1"/>
      <c r="ARL505" s="1"/>
      <c r="ARM505" s="1"/>
      <c r="ARN505" s="1"/>
      <c r="ARO505" s="1"/>
      <c r="ARP505" s="1"/>
      <c r="ARQ505" s="1"/>
      <c r="ARR505" s="1"/>
      <c r="ARS505" s="1"/>
      <c r="ART505" s="1"/>
      <c r="ARU505" s="1"/>
      <c r="ARV505" s="1"/>
      <c r="ARW505" s="1"/>
      <c r="ARX505" s="1"/>
      <c r="ARY505" s="1"/>
      <c r="ARZ505" s="1"/>
      <c r="ASA505" s="1"/>
      <c r="ASB505" s="1"/>
      <c r="ASC505" s="1"/>
      <c r="ASD505" s="1"/>
      <c r="ASE505" s="1"/>
      <c r="ASF505" s="1"/>
      <c r="ASG505" s="1"/>
      <c r="ASH505" s="1"/>
      <c r="ASI505" s="1"/>
      <c r="ASJ505" s="1"/>
      <c r="ASK505" s="1"/>
      <c r="ASL505" s="1"/>
      <c r="ASM505" s="1"/>
      <c r="ASN505" s="1"/>
      <c r="ASO505" s="1"/>
      <c r="ASP505" s="1"/>
      <c r="ASQ505" s="1"/>
      <c r="ASR505" s="1"/>
      <c r="ASS505" s="1"/>
      <c r="AST505" s="1"/>
      <c r="ASU505" s="1"/>
      <c r="ASV505" s="1"/>
      <c r="ASW505" s="1"/>
      <c r="ASX505" s="1"/>
      <c r="ASY505" s="1"/>
      <c r="ASZ505" s="1"/>
      <c r="ATA505" s="1"/>
      <c r="ATB505" s="1"/>
      <c r="ATC505" s="1"/>
      <c r="ATD505" s="1"/>
      <c r="ATE505" s="1"/>
      <c r="ATF505" s="1"/>
      <c r="ATG505" s="1"/>
      <c r="ATH505" s="1"/>
      <c r="ATI505" s="1"/>
      <c r="ATJ505" s="1"/>
      <c r="ATK505" s="1"/>
      <c r="ATL505" s="1"/>
      <c r="ATM505" s="1"/>
      <c r="ATN505" s="1"/>
      <c r="ATO505" s="1"/>
      <c r="ATP505" s="1"/>
      <c r="ATQ505" s="1"/>
      <c r="ATR505" s="1"/>
      <c r="ATS505" s="1"/>
      <c r="ATT505" s="1"/>
      <c r="ATU505" s="1"/>
      <c r="ATV505" s="1"/>
      <c r="ATW505" s="1"/>
      <c r="ATX505" s="1"/>
      <c r="ATY505" s="1"/>
      <c r="ATZ505" s="1"/>
      <c r="AUA505" s="1"/>
      <c r="AUB505" s="1"/>
      <c r="AUC505" s="1"/>
      <c r="AUD505" s="1"/>
      <c r="AUE505" s="1"/>
      <c r="AUF505" s="1"/>
      <c r="AUG505" s="1"/>
      <c r="AUH505" s="1"/>
      <c r="AUI505" s="1"/>
      <c r="AUJ505" s="1"/>
      <c r="AUK505" s="1"/>
      <c r="AUL505" s="1"/>
      <c r="AUM505" s="1"/>
      <c r="AUN505" s="1"/>
      <c r="AUO505" s="1"/>
      <c r="AUP505" s="1"/>
      <c r="AUQ505" s="1"/>
      <c r="AUR505" s="1"/>
      <c r="AUS505" s="1"/>
      <c r="AUT505" s="1"/>
      <c r="AUU505" s="1"/>
      <c r="AUV505" s="1"/>
      <c r="AUW505" s="1"/>
      <c r="AUX505" s="1"/>
      <c r="AUY505" s="1"/>
      <c r="AUZ505" s="1"/>
      <c r="AVA505" s="1"/>
      <c r="AVB505" s="1"/>
      <c r="AVC505" s="1"/>
      <c r="AVD505" s="1"/>
      <c r="AVE505" s="1"/>
      <c r="AVF505" s="1"/>
      <c r="AVG505" s="1"/>
      <c r="AVH505" s="1"/>
      <c r="AVI505" s="1"/>
      <c r="AVJ505" s="1"/>
      <c r="AVK505" s="1"/>
      <c r="AVL505" s="1"/>
      <c r="AVM505" s="1"/>
      <c r="AVN505" s="1"/>
      <c r="AVO505" s="1"/>
      <c r="AVP505" s="1"/>
      <c r="AVQ505" s="1"/>
      <c r="AVR505" s="1"/>
      <c r="AVS505" s="1"/>
      <c r="AVT505" s="1"/>
      <c r="AVU505" s="1"/>
      <c r="AVV505" s="1"/>
      <c r="AVW505" s="1"/>
      <c r="AVX505" s="1"/>
      <c r="AVY505" s="1"/>
      <c r="AVZ505" s="1"/>
      <c r="AWA505" s="1"/>
      <c r="AWB505" s="1"/>
      <c r="AWC505" s="1"/>
      <c r="AWD505" s="1"/>
      <c r="AWE505" s="1"/>
      <c r="AWF505" s="1"/>
      <c r="AWG505" s="1"/>
      <c r="AWH505" s="1"/>
      <c r="AWI505" s="1"/>
      <c r="AWJ505" s="1"/>
      <c r="AWK505" s="1"/>
      <c r="AWL505" s="1"/>
      <c r="AWM505" s="1"/>
      <c r="AWN505" s="1"/>
      <c r="AWO505" s="1"/>
      <c r="AWP505" s="1"/>
      <c r="AWQ505" s="1"/>
      <c r="AWR505" s="1"/>
      <c r="AWS505" s="1"/>
      <c r="AWT505" s="1"/>
      <c r="AWU505" s="1"/>
      <c r="AWV505" s="1"/>
      <c r="AWW505" s="1"/>
      <c r="AWX505" s="1"/>
      <c r="AWY505" s="1"/>
      <c r="AWZ505" s="1"/>
      <c r="AXA505" s="1"/>
      <c r="AXB505" s="1"/>
      <c r="AXC505" s="1"/>
      <c r="AXD505" s="1"/>
      <c r="AXE505" s="1"/>
      <c r="AXF505" s="1"/>
      <c r="AXG505" s="1"/>
      <c r="AXH505" s="1"/>
      <c r="AXI505" s="1"/>
      <c r="AXJ505" s="1"/>
      <c r="AXK505" s="1"/>
      <c r="AXL505" s="1"/>
      <c r="AXM505" s="1"/>
      <c r="AXN505" s="1"/>
      <c r="AXO505" s="1"/>
      <c r="AXP505" s="1"/>
      <c r="AXQ505" s="1"/>
      <c r="AXR505" s="1"/>
      <c r="AXS505" s="1"/>
      <c r="AXT505" s="1"/>
      <c r="AXU505" s="1"/>
      <c r="AXV505" s="1"/>
      <c r="AXW505" s="1"/>
      <c r="AXX505" s="1"/>
      <c r="AXY505" s="1"/>
      <c r="AXZ505" s="1"/>
      <c r="AYA505" s="1"/>
      <c r="AYB505" s="1"/>
      <c r="AYC505" s="1"/>
      <c r="AYD505" s="1"/>
      <c r="AYE505" s="1"/>
      <c r="AYF505" s="1"/>
      <c r="AYG505" s="1"/>
      <c r="AYH505" s="1"/>
      <c r="AYI505" s="1"/>
      <c r="AYJ505" s="1"/>
      <c r="AYK505" s="1"/>
      <c r="AYL505" s="1"/>
      <c r="AYM505" s="1"/>
      <c r="AYN505" s="1"/>
      <c r="AYO505" s="1"/>
      <c r="AYP505" s="1"/>
      <c r="AYQ505" s="1"/>
      <c r="AYR505" s="1"/>
      <c r="AYS505" s="1"/>
      <c r="AYT505" s="1"/>
      <c r="AYU505" s="1"/>
      <c r="AYV505" s="1"/>
      <c r="AYW505" s="1"/>
      <c r="AYX505" s="1"/>
      <c r="AYY505" s="1"/>
      <c r="AYZ505" s="1"/>
      <c r="AZA505" s="1"/>
      <c r="AZB505" s="1"/>
      <c r="AZC505" s="1"/>
      <c r="AZD505" s="1"/>
      <c r="AZE505" s="1"/>
      <c r="AZF505" s="1"/>
      <c r="AZG505" s="1"/>
      <c r="AZH505" s="1"/>
      <c r="AZI505" s="1"/>
      <c r="AZJ505" s="1"/>
      <c r="AZK505" s="1"/>
      <c r="AZL505" s="1"/>
      <c r="AZM505" s="1"/>
      <c r="AZN505" s="1"/>
      <c r="AZO505" s="1"/>
      <c r="AZP505" s="1"/>
      <c r="AZQ505" s="1"/>
      <c r="AZR505" s="1"/>
      <c r="AZS505" s="1"/>
      <c r="AZT505" s="1"/>
      <c r="AZU505" s="1"/>
      <c r="AZV505" s="1"/>
      <c r="AZW505" s="1"/>
      <c r="AZX505" s="1"/>
      <c r="AZY505" s="1"/>
      <c r="AZZ505" s="1"/>
      <c r="BAA505" s="1"/>
      <c r="BAB505" s="1"/>
      <c r="BAC505" s="1"/>
      <c r="BAD505" s="1"/>
      <c r="BAE505" s="1"/>
      <c r="BAF505" s="1"/>
      <c r="BAG505" s="1"/>
      <c r="BAH505" s="1"/>
      <c r="BAI505" s="1"/>
      <c r="BAJ505" s="1"/>
      <c r="BAK505" s="1"/>
      <c r="BAL505" s="1"/>
      <c r="BAM505" s="1"/>
      <c r="BAN505" s="1"/>
      <c r="BAO505" s="1"/>
      <c r="BAP505" s="1"/>
      <c r="BAQ505" s="1"/>
      <c r="BAR505" s="1"/>
      <c r="BAS505" s="1"/>
      <c r="BAT505" s="1"/>
      <c r="BAU505" s="1"/>
      <c r="BAV505" s="1"/>
      <c r="BAW505" s="1"/>
      <c r="BAX505" s="1"/>
      <c r="BAY505" s="1"/>
      <c r="BAZ505" s="1"/>
      <c r="BBA505" s="1"/>
      <c r="BBB505" s="1"/>
      <c r="BBC505" s="1"/>
      <c r="BBD505" s="1"/>
      <c r="BBE505" s="1"/>
      <c r="BBF505" s="1"/>
      <c r="BBG505" s="1"/>
      <c r="BBH505" s="1"/>
      <c r="BBI505" s="1"/>
      <c r="BBJ505" s="1"/>
      <c r="BBK505" s="1"/>
      <c r="BBL505" s="1"/>
      <c r="BBM505" s="1"/>
      <c r="BBN505" s="1"/>
      <c r="BBO505" s="1"/>
      <c r="BBP505" s="1"/>
      <c r="BBQ505" s="1"/>
      <c r="BBR505" s="1"/>
      <c r="BBS505" s="1"/>
      <c r="BBT505" s="1"/>
      <c r="BBU505" s="1"/>
      <c r="BBV505" s="1"/>
      <c r="BBW505" s="1"/>
      <c r="BBX505" s="1"/>
      <c r="BBY505" s="1"/>
      <c r="BBZ505" s="1"/>
      <c r="BCA505" s="1"/>
      <c r="BCB505" s="1"/>
      <c r="BCC505" s="1"/>
      <c r="BCD505" s="1"/>
      <c r="BCE505" s="1"/>
      <c r="BCF505" s="1"/>
      <c r="BCG505" s="1"/>
      <c r="BCH505" s="1"/>
      <c r="BCI505" s="1"/>
      <c r="BCJ505" s="1"/>
      <c r="BCK505" s="1"/>
      <c r="BCL505" s="1"/>
      <c r="BCM505" s="1"/>
      <c r="BCN505" s="1"/>
      <c r="BCO505" s="1"/>
      <c r="BCP505" s="1"/>
      <c r="BCQ505" s="1"/>
      <c r="BCR505" s="1"/>
      <c r="BCS505" s="1"/>
      <c r="BCT505" s="1"/>
      <c r="BCU505" s="1"/>
      <c r="BCV505" s="1"/>
      <c r="BCW505" s="1"/>
      <c r="BCX505" s="1"/>
      <c r="BCY505" s="1"/>
      <c r="BCZ505" s="1"/>
      <c r="BDA505" s="1"/>
      <c r="BDB505" s="1"/>
      <c r="BDC505" s="1"/>
      <c r="BDD505" s="1"/>
      <c r="BDE505" s="1"/>
      <c r="BDF505" s="1"/>
      <c r="BDG505" s="1"/>
      <c r="BDH505" s="1"/>
      <c r="BDI505" s="1"/>
      <c r="BDJ505" s="1"/>
      <c r="BDK505" s="1"/>
      <c r="BDL505" s="1"/>
      <c r="BDM505" s="1"/>
      <c r="BDN505" s="1"/>
      <c r="BDO505" s="1"/>
      <c r="BDP505" s="1"/>
      <c r="BDQ505" s="1"/>
      <c r="BDR505" s="1"/>
      <c r="BDS505" s="1"/>
      <c r="BDT505" s="1"/>
      <c r="BDU505" s="1"/>
      <c r="BDV505" s="1"/>
      <c r="BDW505" s="1"/>
      <c r="BDX505" s="1"/>
      <c r="BDY505" s="1"/>
      <c r="BDZ505" s="1"/>
      <c r="BEA505" s="1"/>
      <c r="BEB505" s="1"/>
      <c r="BEC505" s="1"/>
      <c r="BED505" s="1"/>
      <c r="BEE505" s="1"/>
      <c r="BEF505" s="1"/>
      <c r="BEG505" s="1"/>
      <c r="BEH505" s="1"/>
      <c r="BEI505" s="1"/>
      <c r="BEJ505" s="1"/>
      <c r="BEK505" s="1"/>
      <c r="BEL505" s="1"/>
      <c r="BEM505" s="1"/>
      <c r="BEN505" s="1"/>
      <c r="BEO505" s="1"/>
      <c r="BEP505" s="1"/>
      <c r="BEQ505" s="1"/>
      <c r="BER505" s="1"/>
      <c r="BES505" s="1"/>
      <c r="BET505" s="1"/>
      <c r="BEU505" s="1"/>
      <c r="BEV505" s="1"/>
      <c r="BEW505" s="1"/>
      <c r="BEX505" s="1"/>
      <c r="BEY505" s="1"/>
      <c r="BEZ505" s="1"/>
      <c r="BFA505" s="1"/>
      <c r="BFB505" s="1"/>
      <c r="BFC505" s="1"/>
      <c r="BFD505" s="1"/>
      <c r="BFE505" s="1"/>
      <c r="BFF505" s="1"/>
      <c r="BFG505" s="1"/>
      <c r="BFH505" s="1"/>
      <c r="BFI505" s="1"/>
      <c r="BFJ505" s="1"/>
      <c r="BFK505" s="1"/>
      <c r="BFL505" s="1"/>
      <c r="BFM505" s="1"/>
      <c r="BFN505" s="1"/>
      <c r="BFO505" s="1"/>
      <c r="BFP505" s="1"/>
      <c r="BFQ505" s="1"/>
      <c r="BFR505" s="1"/>
      <c r="BFS505" s="1"/>
      <c r="BFT505" s="1"/>
      <c r="BFU505" s="1"/>
      <c r="BFV505" s="1"/>
      <c r="BFW505" s="1"/>
      <c r="BFX505" s="1"/>
      <c r="BFY505" s="1"/>
      <c r="BFZ505" s="1"/>
      <c r="BGA505" s="1"/>
      <c r="BGB505" s="1"/>
      <c r="BGC505" s="1"/>
      <c r="BGD505" s="1"/>
      <c r="BGE505" s="1"/>
      <c r="BGF505" s="1"/>
      <c r="BGG505" s="1"/>
      <c r="BGH505" s="1"/>
      <c r="BGI505" s="1"/>
      <c r="BGJ505" s="1"/>
      <c r="BGK505" s="1"/>
      <c r="BGL505" s="1"/>
      <c r="BGM505" s="1"/>
      <c r="BGN505" s="1"/>
      <c r="BGO505" s="1"/>
      <c r="BGP505" s="1"/>
      <c r="BGQ505" s="1"/>
      <c r="BGR505" s="1"/>
      <c r="BGS505" s="1"/>
      <c r="BGT505" s="1"/>
      <c r="BGU505" s="1"/>
      <c r="BGV505" s="1"/>
      <c r="BGW505" s="1"/>
      <c r="BGX505" s="1"/>
      <c r="BGY505" s="1"/>
      <c r="BGZ505" s="1"/>
      <c r="BHA505" s="1"/>
      <c r="BHB505" s="1"/>
      <c r="BHC505" s="1"/>
      <c r="BHD505" s="1"/>
      <c r="BHE505" s="1"/>
      <c r="BHF505" s="1"/>
      <c r="BHG505" s="1"/>
      <c r="BHH505" s="1"/>
      <c r="BHI505" s="1"/>
      <c r="BHJ505" s="1"/>
      <c r="BHK505" s="1"/>
      <c r="BHL505" s="1"/>
      <c r="BHM505" s="1"/>
      <c r="BHN505" s="1"/>
      <c r="BHO505" s="1"/>
      <c r="BHP505" s="1"/>
      <c r="BHQ505" s="1"/>
      <c r="BHR505" s="1"/>
      <c r="BHS505" s="1"/>
      <c r="BHT505" s="1"/>
      <c r="BHU505" s="1"/>
      <c r="BHV505" s="1"/>
      <c r="BHW505" s="1"/>
      <c r="BHX505" s="1"/>
      <c r="BHY505" s="1"/>
      <c r="BHZ505" s="1"/>
      <c r="BIA505" s="1"/>
      <c r="BIB505" s="1"/>
      <c r="BIC505" s="1"/>
      <c r="BID505" s="1"/>
      <c r="BIE505" s="1"/>
      <c r="BIF505" s="1"/>
      <c r="BIG505" s="1"/>
      <c r="BIH505" s="1"/>
      <c r="BII505" s="1"/>
      <c r="BIJ505" s="1"/>
      <c r="BIK505" s="1"/>
      <c r="BIL505" s="1"/>
      <c r="BIM505" s="1"/>
      <c r="BIN505" s="1"/>
      <c r="BIO505" s="1"/>
      <c r="BIP505" s="1"/>
      <c r="BIQ505" s="1"/>
      <c r="BIR505" s="1"/>
      <c r="BIS505" s="1"/>
      <c r="BIT505" s="1"/>
      <c r="BIU505" s="1"/>
      <c r="BIV505" s="1"/>
      <c r="BIW505" s="1"/>
      <c r="BIX505" s="1"/>
      <c r="BIY505" s="1"/>
      <c r="BIZ505" s="1"/>
      <c r="BJA505" s="1"/>
      <c r="BJB505" s="1"/>
      <c r="BJC505" s="1"/>
      <c r="BJD505" s="1"/>
      <c r="BJE505" s="1"/>
      <c r="BJF505" s="1"/>
      <c r="BJG505" s="1"/>
      <c r="BJH505" s="1"/>
      <c r="BJI505" s="1"/>
      <c r="BJJ505" s="1"/>
      <c r="BJK505" s="1"/>
      <c r="BJL505" s="1"/>
      <c r="BJM505" s="1"/>
      <c r="BJN505" s="1"/>
      <c r="BJO505" s="1"/>
      <c r="BJP505" s="1"/>
      <c r="BJQ505" s="1"/>
      <c r="BJR505" s="1"/>
      <c r="BJS505" s="1"/>
      <c r="BJT505" s="1"/>
      <c r="BJU505" s="1"/>
      <c r="BJV505" s="1"/>
      <c r="BJW505" s="1"/>
      <c r="BJX505" s="1"/>
      <c r="BJY505" s="1"/>
      <c r="BJZ505" s="1"/>
      <c r="BKA505" s="1"/>
      <c r="BKB505" s="1"/>
      <c r="BKC505" s="1"/>
      <c r="BKD505" s="1"/>
      <c r="BKE505" s="1"/>
      <c r="BKF505" s="1"/>
      <c r="BKG505" s="1"/>
      <c r="BKH505" s="1"/>
      <c r="BKI505" s="1"/>
      <c r="BKJ505" s="1"/>
      <c r="BKK505" s="1"/>
      <c r="BKL505" s="1"/>
      <c r="BKM505" s="1"/>
      <c r="BKN505" s="1"/>
      <c r="BKO505" s="1"/>
      <c r="BKP505" s="1"/>
      <c r="BKQ505" s="1"/>
      <c r="BKR505" s="1"/>
      <c r="BKS505" s="1"/>
      <c r="BKT505" s="1"/>
      <c r="BKU505" s="1"/>
      <c r="BKV505" s="1"/>
      <c r="BKW505" s="1"/>
      <c r="BKX505" s="1"/>
      <c r="BKY505" s="1"/>
      <c r="BKZ505" s="1"/>
      <c r="BLA505" s="1"/>
      <c r="BLB505" s="1"/>
      <c r="BLC505" s="1"/>
      <c r="BLD505" s="1"/>
      <c r="BLE505" s="1"/>
      <c r="BLF505" s="1"/>
      <c r="BLG505" s="1"/>
      <c r="BLH505" s="1"/>
      <c r="BLI505" s="1"/>
      <c r="BLJ505" s="1"/>
      <c r="BLK505" s="1"/>
      <c r="BLL505" s="1"/>
      <c r="BLM505" s="1"/>
      <c r="BLN505" s="1"/>
      <c r="BLO505" s="1"/>
      <c r="BLP505" s="1"/>
      <c r="BLQ505" s="1"/>
      <c r="BLR505" s="1"/>
      <c r="BLS505" s="1"/>
      <c r="BLT505" s="1"/>
      <c r="BLU505" s="1"/>
      <c r="BLV505" s="1"/>
      <c r="BLW505" s="1"/>
      <c r="BLX505" s="1"/>
      <c r="BLY505" s="1"/>
      <c r="BLZ505" s="1"/>
      <c r="BMA505" s="1"/>
      <c r="BMB505" s="1"/>
      <c r="BMC505" s="1"/>
      <c r="BMD505" s="1"/>
      <c r="BME505" s="1"/>
      <c r="BMF505" s="1"/>
      <c r="BMG505" s="1"/>
      <c r="BMH505" s="1"/>
      <c r="BMI505" s="1"/>
      <c r="BMJ505" s="1"/>
      <c r="BMK505" s="1"/>
      <c r="BML505" s="1"/>
      <c r="BMM505" s="1"/>
      <c r="BMN505" s="1"/>
      <c r="BMO505" s="1"/>
      <c r="BMP505" s="1"/>
      <c r="BMQ505" s="1"/>
      <c r="BMR505" s="1"/>
      <c r="BMS505" s="1"/>
      <c r="BMT505" s="1"/>
      <c r="BMU505" s="1"/>
      <c r="BMV505" s="1"/>
      <c r="BMW505" s="1"/>
      <c r="BMX505" s="1"/>
      <c r="BMY505" s="1"/>
      <c r="BMZ505" s="1"/>
      <c r="BNA505" s="1"/>
      <c r="BNB505" s="1"/>
      <c r="BNC505" s="1"/>
      <c r="BND505" s="1"/>
      <c r="BNE505" s="1"/>
      <c r="BNF505" s="1"/>
      <c r="BNG505" s="1"/>
      <c r="BNH505" s="1"/>
      <c r="BNI505" s="1"/>
      <c r="BNJ505" s="1"/>
      <c r="BNK505" s="1"/>
      <c r="BNL505" s="1"/>
      <c r="BNM505" s="1"/>
      <c r="BNN505" s="1"/>
      <c r="BNO505" s="1"/>
      <c r="BNP505" s="1"/>
      <c r="BNQ505" s="1"/>
      <c r="BNR505" s="1"/>
      <c r="BNS505" s="1"/>
      <c r="BNT505" s="1"/>
      <c r="BNU505" s="1"/>
      <c r="BNV505" s="1"/>
      <c r="BNW505" s="1"/>
      <c r="BNX505" s="1"/>
      <c r="BNY505" s="1"/>
      <c r="BNZ505" s="1"/>
      <c r="BOA505" s="1"/>
      <c r="BOB505" s="1"/>
      <c r="BOC505" s="1"/>
      <c r="BOD505" s="1"/>
      <c r="BOE505" s="1"/>
      <c r="BOF505" s="1"/>
      <c r="BOG505" s="1"/>
      <c r="BOH505" s="1"/>
      <c r="BOI505" s="1"/>
      <c r="BOJ505" s="1"/>
      <c r="BOK505" s="1"/>
      <c r="BOL505" s="1"/>
      <c r="BOM505" s="1"/>
      <c r="BON505" s="1"/>
      <c r="BOO505" s="1"/>
      <c r="BOP505" s="1"/>
      <c r="BOQ505" s="1"/>
      <c r="BOR505" s="1"/>
      <c r="BOS505" s="1"/>
      <c r="BOT505" s="1"/>
      <c r="BOU505" s="1"/>
      <c r="BOV505" s="1"/>
      <c r="BOW505" s="1"/>
      <c r="BOX505" s="1"/>
      <c r="BOY505" s="1"/>
      <c r="BOZ505" s="1"/>
      <c r="BPA505" s="1"/>
      <c r="BPB505" s="1"/>
      <c r="BPC505" s="1"/>
      <c r="BPD505" s="1"/>
      <c r="BPE505" s="1"/>
      <c r="BPF505" s="1"/>
      <c r="BPG505" s="1"/>
      <c r="BPH505" s="1"/>
      <c r="BPI505" s="1"/>
      <c r="BPJ505" s="1"/>
      <c r="BPK505" s="1"/>
      <c r="BPL505" s="1"/>
      <c r="BPM505" s="1"/>
      <c r="BPN505" s="1"/>
      <c r="BPO505" s="1"/>
      <c r="BPP505" s="1"/>
      <c r="BPQ505" s="1"/>
      <c r="BPR505" s="1"/>
      <c r="BPS505" s="1"/>
      <c r="BPT505" s="1"/>
      <c r="BPU505" s="1"/>
      <c r="BPV505" s="1"/>
      <c r="BPW505" s="1"/>
      <c r="BPX505" s="1"/>
      <c r="BPY505" s="1"/>
      <c r="BPZ505" s="1"/>
      <c r="BQA505" s="1"/>
      <c r="BQB505" s="1"/>
      <c r="BQC505" s="1"/>
      <c r="BQD505" s="1"/>
      <c r="BQE505" s="1"/>
      <c r="BQF505" s="1"/>
      <c r="BQG505" s="1"/>
      <c r="BQH505" s="1"/>
      <c r="BQI505" s="1"/>
      <c r="BQJ505" s="1"/>
      <c r="BQK505" s="1"/>
      <c r="BQL505" s="1"/>
      <c r="BQM505" s="1"/>
      <c r="BQN505" s="1"/>
      <c r="BQO505" s="1"/>
      <c r="BQP505" s="1"/>
      <c r="BQQ505" s="1"/>
      <c r="BQR505" s="1"/>
      <c r="BQS505" s="1"/>
      <c r="BQT505" s="1"/>
      <c r="BQU505" s="1"/>
      <c r="BQV505" s="1"/>
      <c r="BQW505" s="1"/>
      <c r="BQX505" s="1"/>
      <c r="BQY505" s="1"/>
      <c r="BQZ505" s="1"/>
      <c r="BRA505" s="1"/>
      <c r="BRB505" s="1"/>
      <c r="BRC505" s="1"/>
      <c r="BRD505" s="1"/>
      <c r="BRE505" s="1"/>
      <c r="BRF505" s="1"/>
      <c r="BRG505" s="1"/>
      <c r="BRH505" s="1"/>
      <c r="BRI505" s="1"/>
      <c r="BRJ505" s="1"/>
      <c r="BRK505" s="1"/>
      <c r="BRL505" s="1"/>
      <c r="BRM505" s="1"/>
      <c r="BRN505" s="1"/>
      <c r="BRO505" s="1"/>
      <c r="BRP505" s="1"/>
      <c r="BRQ505" s="1"/>
      <c r="BRR505" s="1"/>
      <c r="BRS505" s="1"/>
      <c r="BRT505" s="1"/>
      <c r="BRU505" s="1"/>
      <c r="BRV505" s="1"/>
      <c r="BRW505" s="1"/>
      <c r="BRX505" s="1"/>
      <c r="BRY505" s="1"/>
      <c r="BRZ505" s="1"/>
      <c r="BSA505" s="1"/>
      <c r="BSB505" s="1"/>
      <c r="BSC505" s="1"/>
      <c r="BSD505" s="1"/>
      <c r="BSE505" s="1"/>
      <c r="BSF505" s="1"/>
      <c r="BSG505" s="1"/>
      <c r="BSH505" s="1"/>
      <c r="BSI505" s="1"/>
      <c r="BSJ505" s="1"/>
      <c r="BSK505" s="1"/>
      <c r="BSL505" s="1"/>
      <c r="BSM505" s="1"/>
      <c r="BSN505" s="1"/>
      <c r="BSO505" s="1"/>
      <c r="BSP505" s="1"/>
      <c r="BSQ505" s="1"/>
      <c r="BSR505" s="1"/>
      <c r="BSS505" s="1"/>
      <c r="BST505" s="1"/>
      <c r="BSU505" s="1"/>
      <c r="BSV505" s="1"/>
      <c r="BSW505" s="1"/>
      <c r="BSX505" s="1"/>
      <c r="BSY505" s="1"/>
      <c r="BSZ505" s="1"/>
      <c r="BTA505" s="1"/>
      <c r="BTB505" s="1"/>
      <c r="BTC505" s="1"/>
      <c r="BTD505" s="1"/>
      <c r="BTE505" s="1"/>
      <c r="BTF505" s="1"/>
      <c r="BTG505" s="1"/>
      <c r="BTH505" s="1"/>
      <c r="BTI505" s="1"/>
      <c r="BTJ505" s="1"/>
      <c r="BTK505" s="1"/>
      <c r="BTL505" s="1"/>
      <c r="BTM505" s="1"/>
      <c r="BTN505" s="1"/>
      <c r="BTO505" s="1"/>
      <c r="BTP505" s="1"/>
      <c r="BTQ505" s="1"/>
      <c r="BTR505" s="1"/>
      <c r="BTS505" s="1"/>
      <c r="BTT505" s="1"/>
      <c r="BTU505" s="1"/>
      <c r="BTV505" s="1"/>
      <c r="BTW505" s="1"/>
      <c r="BTX505" s="1"/>
      <c r="BTY505" s="1"/>
      <c r="BTZ505" s="1"/>
      <c r="BUA505" s="1"/>
      <c r="BUB505" s="1"/>
      <c r="BUC505" s="1"/>
      <c r="BUD505" s="1"/>
      <c r="BUE505" s="1"/>
      <c r="BUF505" s="1"/>
      <c r="BUG505" s="1"/>
      <c r="BUH505" s="1"/>
      <c r="BUI505" s="1"/>
      <c r="BUJ505" s="1"/>
      <c r="BUK505" s="1"/>
      <c r="BUL505" s="1"/>
      <c r="BUM505" s="1"/>
      <c r="BUN505" s="1"/>
      <c r="BUO505" s="1"/>
      <c r="BUP505" s="1"/>
      <c r="BUQ505" s="1"/>
      <c r="BUR505" s="1"/>
      <c r="BUS505" s="1"/>
      <c r="BUT505" s="1"/>
      <c r="BUU505" s="1"/>
      <c r="BUV505" s="1"/>
      <c r="BUW505" s="1"/>
      <c r="BUX505" s="1"/>
      <c r="BUY505" s="1"/>
      <c r="BUZ505" s="1"/>
      <c r="BVA505" s="1"/>
      <c r="BVB505" s="1"/>
      <c r="BVC505" s="1"/>
      <c r="BVD505" s="1"/>
      <c r="BVE505" s="1"/>
      <c r="BVF505" s="1"/>
      <c r="BVG505" s="1"/>
      <c r="BVH505" s="1"/>
      <c r="BVI505" s="1"/>
      <c r="BVJ505" s="1"/>
      <c r="BVK505" s="1"/>
      <c r="BVL505" s="1"/>
      <c r="BVM505" s="1"/>
      <c r="BVN505" s="1"/>
      <c r="BVO505" s="1"/>
      <c r="BVP505" s="1"/>
      <c r="BVQ505" s="1"/>
      <c r="BVR505" s="1"/>
      <c r="BVS505" s="1"/>
      <c r="BVT505" s="1"/>
      <c r="BVU505" s="1"/>
      <c r="BVV505" s="1"/>
      <c r="BVW505" s="1"/>
      <c r="BVX505" s="1"/>
      <c r="BVY505" s="1"/>
      <c r="BVZ505" s="1"/>
      <c r="BWA505" s="1"/>
      <c r="BWB505" s="1"/>
      <c r="BWC505" s="1"/>
      <c r="BWD505" s="1"/>
      <c r="BWE505" s="1"/>
      <c r="BWF505" s="1"/>
      <c r="BWG505" s="1"/>
      <c r="BWH505" s="1"/>
      <c r="BWI505" s="1"/>
      <c r="BWJ505" s="1"/>
      <c r="BWK505" s="1"/>
      <c r="BWL505" s="1"/>
      <c r="BWM505" s="1"/>
      <c r="BWN505" s="1"/>
      <c r="BWO505" s="1"/>
      <c r="BWP505" s="1"/>
      <c r="BWQ505" s="1"/>
      <c r="BWR505" s="1"/>
      <c r="BWS505" s="1"/>
      <c r="BWT505" s="1"/>
      <c r="BWU505" s="1"/>
      <c r="BWV505" s="1"/>
      <c r="BWW505" s="1"/>
      <c r="BWX505" s="1"/>
      <c r="BWY505" s="1"/>
      <c r="BWZ505" s="1"/>
      <c r="BXA505" s="1"/>
      <c r="BXB505" s="1"/>
      <c r="BXC505" s="1"/>
      <c r="BXD505" s="1"/>
      <c r="BXE505" s="1"/>
      <c r="BXF505" s="1"/>
      <c r="BXG505" s="1"/>
      <c r="BXH505" s="1"/>
      <c r="BXI505" s="1"/>
      <c r="BXJ505" s="1"/>
      <c r="BXK505" s="1"/>
      <c r="BXL505" s="1"/>
      <c r="BXM505" s="1"/>
      <c r="BXN505" s="1"/>
      <c r="BXO505" s="1"/>
      <c r="BXP505" s="1"/>
      <c r="BXQ505" s="1"/>
      <c r="BXR505" s="1"/>
      <c r="BXS505" s="1"/>
      <c r="BXT505" s="1"/>
      <c r="BXU505" s="1"/>
      <c r="BXV505" s="1"/>
      <c r="BXW505" s="1"/>
      <c r="BXX505" s="1"/>
      <c r="BXY505" s="1"/>
      <c r="BXZ505" s="1"/>
      <c r="BYA505" s="1"/>
      <c r="BYB505" s="1"/>
      <c r="BYC505" s="1"/>
      <c r="BYD505" s="1"/>
      <c r="BYE505" s="1"/>
      <c r="BYF505" s="1"/>
      <c r="BYG505" s="1"/>
      <c r="BYH505" s="1"/>
      <c r="BYI505" s="1"/>
      <c r="BYJ505" s="1"/>
      <c r="BYK505" s="1"/>
      <c r="BYL505" s="1"/>
      <c r="BYM505" s="1"/>
      <c r="BYN505" s="1"/>
      <c r="BYO505" s="1"/>
      <c r="BYP505" s="1"/>
      <c r="BYQ505" s="1"/>
      <c r="BYR505" s="1"/>
      <c r="BYS505" s="1"/>
      <c r="BYT505" s="1"/>
      <c r="BYU505" s="1"/>
      <c r="BYV505" s="1"/>
      <c r="BYW505" s="1"/>
      <c r="BYX505" s="1"/>
      <c r="BYY505" s="1"/>
      <c r="BYZ505" s="1"/>
      <c r="BZA505" s="1"/>
      <c r="BZB505" s="1"/>
      <c r="BZC505" s="1"/>
      <c r="BZD505" s="1"/>
      <c r="BZE505" s="1"/>
      <c r="BZF505" s="1"/>
      <c r="BZG505" s="1"/>
      <c r="BZH505" s="1"/>
      <c r="BZI505" s="1"/>
      <c r="BZJ505" s="1"/>
      <c r="BZK505" s="1"/>
      <c r="BZL505" s="1"/>
      <c r="BZM505" s="1"/>
      <c r="BZN505" s="1"/>
      <c r="BZO505" s="1"/>
      <c r="BZP505" s="1"/>
      <c r="BZQ505" s="1"/>
      <c r="BZR505" s="1"/>
      <c r="BZS505" s="1"/>
      <c r="BZT505" s="1"/>
      <c r="BZU505" s="1"/>
      <c r="BZV505" s="1"/>
      <c r="BZW505" s="1"/>
      <c r="BZX505" s="1"/>
      <c r="BZY505" s="1"/>
      <c r="BZZ505" s="1"/>
      <c r="CAA505" s="1"/>
      <c r="CAB505" s="1"/>
      <c r="CAC505" s="1"/>
      <c r="CAD505" s="1"/>
      <c r="CAE505" s="1"/>
      <c r="CAF505" s="1"/>
      <c r="CAG505" s="1"/>
      <c r="CAH505" s="1"/>
      <c r="CAI505" s="1"/>
      <c r="CAJ505" s="1"/>
      <c r="CAK505" s="1"/>
      <c r="CAL505" s="1"/>
      <c r="CAM505" s="1"/>
      <c r="CAN505" s="1"/>
      <c r="CAO505" s="1"/>
      <c r="CAP505" s="1"/>
      <c r="CAQ505" s="1"/>
      <c r="CAR505" s="1"/>
      <c r="CAS505" s="1"/>
      <c r="CAT505" s="1"/>
      <c r="CAU505" s="1"/>
      <c r="CAV505" s="1"/>
      <c r="CAW505" s="1"/>
      <c r="CAX505" s="1"/>
      <c r="CAY505" s="1"/>
      <c r="CAZ505" s="1"/>
      <c r="CBA505" s="1"/>
      <c r="CBB505" s="1"/>
      <c r="CBC505" s="1"/>
      <c r="CBD505" s="1"/>
      <c r="CBE505" s="1"/>
      <c r="CBF505" s="1"/>
      <c r="CBG505" s="1"/>
      <c r="CBH505" s="1"/>
      <c r="CBI505" s="1"/>
      <c r="CBJ505" s="1"/>
      <c r="CBK505" s="1"/>
      <c r="CBL505" s="1"/>
      <c r="CBM505" s="1"/>
      <c r="CBN505" s="1"/>
      <c r="CBO505" s="1"/>
      <c r="CBP505" s="1"/>
      <c r="CBQ505" s="1"/>
      <c r="CBR505" s="1"/>
      <c r="CBS505" s="1"/>
      <c r="CBT505" s="1"/>
      <c r="CBU505" s="1"/>
      <c r="CBV505" s="1"/>
      <c r="CBW505" s="1"/>
      <c r="CBX505" s="1"/>
      <c r="CBY505" s="1"/>
      <c r="CBZ505" s="1"/>
      <c r="CCA505" s="1"/>
      <c r="CCB505" s="1"/>
      <c r="CCC505" s="1"/>
      <c r="CCD505" s="1"/>
      <c r="CCE505" s="1"/>
      <c r="CCF505" s="1"/>
      <c r="CCG505" s="1"/>
      <c r="CCH505" s="1"/>
      <c r="CCI505" s="1"/>
      <c r="CCJ505" s="1"/>
      <c r="CCK505" s="1"/>
      <c r="CCL505" s="1"/>
      <c r="CCM505" s="1"/>
      <c r="CCN505" s="1"/>
      <c r="CCO505" s="1"/>
      <c r="CCP505" s="1"/>
      <c r="CCQ505" s="1"/>
      <c r="CCR505" s="1"/>
      <c r="CCS505" s="1"/>
      <c r="CCT505" s="1"/>
      <c r="CCU505" s="1"/>
      <c r="CCV505" s="1"/>
      <c r="CCW505" s="1"/>
      <c r="CCX505" s="1"/>
      <c r="CCY505" s="1"/>
      <c r="CCZ505" s="1"/>
      <c r="CDA505" s="1"/>
      <c r="CDB505" s="1"/>
      <c r="CDC505" s="1"/>
      <c r="CDD505" s="1"/>
      <c r="CDE505" s="1"/>
      <c r="CDF505" s="1"/>
      <c r="CDG505" s="1"/>
      <c r="CDH505" s="1"/>
      <c r="CDI505" s="1"/>
      <c r="CDJ505" s="1"/>
      <c r="CDK505" s="1"/>
      <c r="CDL505" s="1"/>
      <c r="CDM505" s="1"/>
      <c r="CDN505" s="1"/>
      <c r="CDO505" s="1"/>
      <c r="CDP505" s="1"/>
      <c r="CDQ505" s="1"/>
      <c r="CDR505" s="1"/>
      <c r="CDS505" s="1"/>
      <c r="CDT505" s="1"/>
      <c r="CDU505" s="1"/>
      <c r="CDV505" s="1"/>
      <c r="CDW505" s="1"/>
      <c r="CDX505" s="1"/>
      <c r="CDY505" s="1"/>
      <c r="CDZ505" s="1"/>
      <c r="CEA505" s="1"/>
      <c r="CEB505" s="1"/>
      <c r="CEC505" s="1"/>
      <c r="CED505" s="1"/>
      <c r="CEE505" s="1"/>
      <c r="CEF505" s="1"/>
      <c r="CEG505" s="1"/>
      <c r="CEH505" s="1"/>
      <c r="CEI505" s="1"/>
      <c r="CEJ505" s="1"/>
      <c r="CEK505" s="1"/>
      <c r="CEL505" s="1"/>
      <c r="CEM505" s="1"/>
      <c r="CEN505" s="1"/>
      <c r="CEO505" s="1"/>
      <c r="CEP505" s="1"/>
      <c r="CEQ505" s="1"/>
      <c r="CER505" s="1"/>
      <c r="CES505" s="1"/>
      <c r="CET505" s="1"/>
      <c r="CEU505" s="1"/>
      <c r="CEV505" s="1"/>
      <c r="CEW505" s="1"/>
      <c r="CEX505" s="1"/>
      <c r="CEY505" s="1"/>
      <c r="CEZ505" s="1"/>
      <c r="CFA505" s="1"/>
      <c r="CFB505" s="1"/>
      <c r="CFC505" s="1"/>
      <c r="CFD505" s="1"/>
      <c r="CFE505" s="1"/>
      <c r="CFF505" s="1"/>
      <c r="CFG505" s="1"/>
      <c r="CFH505" s="1"/>
      <c r="CFI505" s="1"/>
      <c r="CFJ505" s="1"/>
      <c r="CFK505" s="1"/>
      <c r="CFL505" s="1"/>
      <c r="CFM505" s="1"/>
      <c r="CFN505" s="1"/>
      <c r="CFO505" s="1"/>
      <c r="CFP505" s="1"/>
      <c r="CFQ505" s="1"/>
      <c r="CFR505" s="1"/>
      <c r="CFS505" s="1"/>
      <c r="CFT505" s="1"/>
      <c r="CFU505" s="1"/>
      <c r="CFV505" s="1"/>
      <c r="CFW505" s="1"/>
      <c r="CFX505" s="1"/>
      <c r="CFY505" s="1"/>
      <c r="CFZ505" s="1"/>
      <c r="CGA505" s="1"/>
      <c r="CGB505" s="1"/>
      <c r="CGC505" s="1"/>
      <c r="CGD505" s="1"/>
      <c r="CGE505" s="1"/>
      <c r="CGF505" s="1"/>
      <c r="CGG505" s="1"/>
      <c r="CGH505" s="1"/>
      <c r="CGI505" s="1"/>
      <c r="CGJ505" s="1"/>
      <c r="CGK505" s="1"/>
      <c r="CGL505" s="1"/>
      <c r="CGM505" s="1"/>
      <c r="CGN505" s="1"/>
      <c r="CGO505" s="1"/>
      <c r="CGP505" s="1"/>
      <c r="CGQ505" s="1"/>
      <c r="CGR505" s="1"/>
      <c r="CGS505" s="1"/>
      <c r="CGT505" s="1"/>
      <c r="CGU505" s="1"/>
      <c r="CGV505" s="1"/>
      <c r="CGW505" s="1"/>
      <c r="CGX505" s="1"/>
      <c r="CGY505" s="1"/>
      <c r="CGZ505" s="1"/>
      <c r="CHA505" s="1"/>
      <c r="CHB505" s="1"/>
      <c r="CHC505" s="1"/>
      <c r="CHD505" s="1"/>
      <c r="CHE505" s="1"/>
      <c r="CHF505" s="1"/>
      <c r="CHG505" s="1"/>
      <c r="CHH505" s="1"/>
      <c r="CHI505" s="1"/>
      <c r="CHJ505" s="1"/>
      <c r="CHK505" s="1"/>
      <c r="CHL505" s="1"/>
      <c r="CHM505" s="1"/>
      <c r="CHN505" s="1"/>
      <c r="CHO505" s="1"/>
      <c r="CHP505" s="1"/>
      <c r="CHQ505" s="1"/>
      <c r="CHR505" s="1"/>
      <c r="CHS505" s="1"/>
      <c r="CHT505" s="1"/>
      <c r="CHU505" s="1"/>
      <c r="CHV505" s="1"/>
      <c r="CHW505" s="1"/>
      <c r="CHX505" s="1"/>
      <c r="CHY505" s="1"/>
      <c r="CHZ505" s="1"/>
      <c r="CIA505" s="1"/>
      <c r="CIB505" s="1"/>
      <c r="CIC505" s="1"/>
      <c r="CID505" s="1"/>
      <c r="CIE505" s="1"/>
      <c r="CIF505" s="1"/>
      <c r="CIG505" s="1"/>
      <c r="CIH505" s="1"/>
      <c r="CII505" s="1"/>
      <c r="CIJ505" s="1"/>
      <c r="CIK505" s="1"/>
      <c r="CIL505" s="1"/>
      <c r="CIM505" s="1"/>
      <c r="CIN505" s="1"/>
      <c r="CIO505" s="1"/>
      <c r="CIP505" s="1"/>
      <c r="CIQ505" s="1"/>
      <c r="CIR505" s="1"/>
      <c r="CIS505" s="1"/>
      <c r="CIT505" s="1"/>
      <c r="CIU505" s="1"/>
      <c r="CIV505" s="1"/>
      <c r="CIW505" s="1"/>
      <c r="CIX505" s="1"/>
      <c r="CIY505" s="1"/>
      <c r="CIZ505" s="1"/>
      <c r="CJA505" s="1"/>
      <c r="CJB505" s="1"/>
      <c r="CJC505" s="1"/>
      <c r="CJD505" s="1"/>
      <c r="CJE505" s="1"/>
      <c r="CJF505" s="1"/>
      <c r="CJG505" s="1"/>
      <c r="CJH505" s="1"/>
      <c r="CJI505" s="1"/>
      <c r="CJJ505" s="1"/>
      <c r="CJK505" s="1"/>
      <c r="CJL505" s="1"/>
      <c r="CJM505" s="1"/>
      <c r="CJN505" s="1"/>
      <c r="CJO505" s="1"/>
      <c r="CJP505" s="1"/>
      <c r="CJQ505" s="1"/>
      <c r="CJR505" s="1"/>
      <c r="CJS505" s="1"/>
      <c r="CJT505" s="1"/>
      <c r="CJU505" s="1"/>
      <c r="CJV505" s="1"/>
      <c r="CJW505" s="1"/>
      <c r="CJX505" s="1"/>
      <c r="CJY505" s="1"/>
      <c r="CJZ505" s="1"/>
      <c r="CKA505" s="1"/>
      <c r="CKB505" s="1"/>
      <c r="CKC505" s="1"/>
      <c r="CKD505" s="1"/>
      <c r="CKE505" s="1"/>
      <c r="CKF505" s="1"/>
      <c r="CKG505" s="1"/>
      <c r="CKH505" s="1"/>
      <c r="CKI505" s="1"/>
      <c r="CKJ505" s="1"/>
      <c r="CKK505" s="1"/>
      <c r="CKL505" s="1"/>
      <c r="CKM505" s="1"/>
      <c r="CKN505" s="1"/>
      <c r="CKO505" s="1"/>
      <c r="CKP505" s="1"/>
      <c r="CKQ505" s="1"/>
      <c r="CKR505" s="1"/>
      <c r="CKS505" s="1"/>
      <c r="CKT505" s="1"/>
      <c r="CKU505" s="1"/>
      <c r="CKV505" s="1"/>
      <c r="CKW505" s="1"/>
      <c r="CKX505" s="1"/>
      <c r="CKY505" s="1"/>
      <c r="CKZ505" s="1"/>
      <c r="CLA505" s="1"/>
      <c r="CLB505" s="1"/>
      <c r="CLC505" s="1"/>
      <c r="CLD505" s="1"/>
      <c r="CLE505" s="1"/>
      <c r="CLF505" s="1"/>
      <c r="CLG505" s="1"/>
      <c r="CLH505" s="1"/>
      <c r="CLI505" s="1"/>
      <c r="CLJ505" s="1"/>
      <c r="CLK505" s="1"/>
      <c r="CLL505" s="1"/>
      <c r="CLM505" s="1"/>
      <c r="CLN505" s="1"/>
      <c r="CLO505" s="1"/>
      <c r="CLP505" s="1"/>
      <c r="CLQ505" s="1"/>
      <c r="CLR505" s="1"/>
      <c r="CLS505" s="1"/>
      <c r="CLT505" s="1"/>
      <c r="CLU505" s="1"/>
      <c r="CLV505" s="1"/>
      <c r="CLW505" s="1"/>
      <c r="CLX505" s="1"/>
      <c r="CLY505" s="1"/>
      <c r="CLZ505" s="1"/>
      <c r="CMA505" s="1"/>
      <c r="CMB505" s="1"/>
      <c r="CMC505" s="1"/>
      <c r="CMD505" s="1"/>
      <c r="CME505" s="1"/>
      <c r="CMF505" s="1"/>
      <c r="CMG505" s="1"/>
      <c r="CMH505" s="1"/>
      <c r="CMI505" s="1"/>
      <c r="CMJ505" s="1"/>
      <c r="CMK505" s="1"/>
      <c r="CML505" s="1"/>
      <c r="CMM505" s="1"/>
      <c r="CMN505" s="1"/>
      <c r="CMO505" s="1"/>
      <c r="CMP505" s="1"/>
      <c r="CMQ505" s="1"/>
      <c r="CMR505" s="1"/>
      <c r="CMS505" s="1"/>
      <c r="CMT505" s="1"/>
      <c r="CMU505" s="1"/>
      <c r="CMV505" s="1"/>
      <c r="CMW505" s="1"/>
      <c r="CMX505" s="1"/>
      <c r="CMY505" s="1"/>
      <c r="CMZ505" s="1"/>
      <c r="CNA505" s="1"/>
      <c r="CNB505" s="1"/>
      <c r="CNC505" s="1"/>
      <c r="CND505" s="1"/>
      <c r="CNE505" s="1"/>
      <c r="CNF505" s="1"/>
      <c r="CNG505" s="1"/>
      <c r="CNH505" s="1"/>
      <c r="CNI505" s="1"/>
      <c r="CNJ505" s="1"/>
      <c r="CNK505" s="1"/>
      <c r="CNL505" s="1"/>
      <c r="CNM505" s="1"/>
      <c r="CNN505" s="1"/>
      <c r="CNO505" s="1"/>
      <c r="CNP505" s="1"/>
      <c r="CNQ505" s="1"/>
      <c r="CNR505" s="1"/>
      <c r="CNS505" s="1"/>
      <c r="CNT505" s="1"/>
      <c r="CNU505" s="1"/>
      <c r="CNV505" s="1"/>
      <c r="CNW505" s="1"/>
      <c r="CNX505" s="1"/>
      <c r="CNY505" s="1"/>
      <c r="CNZ505" s="1"/>
      <c r="COA505" s="1"/>
      <c r="COB505" s="1"/>
      <c r="COC505" s="1"/>
      <c r="COD505" s="1"/>
      <c r="COE505" s="1"/>
      <c r="COF505" s="1"/>
      <c r="COG505" s="1"/>
      <c r="COH505" s="1"/>
      <c r="COI505" s="1"/>
      <c r="COJ505" s="1"/>
      <c r="COK505" s="1"/>
      <c r="COL505" s="1"/>
      <c r="COM505" s="1"/>
      <c r="CON505" s="1"/>
      <c r="COO505" s="1"/>
      <c r="COP505" s="1"/>
      <c r="COQ505" s="1"/>
      <c r="COR505" s="1"/>
      <c r="COS505" s="1"/>
      <c r="COT505" s="1"/>
      <c r="COU505" s="1"/>
      <c r="COV505" s="1"/>
      <c r="COW505" s="1"/>
      <c r="COX505" s="1"/>
      <c r="COY505" s="1"/>
      <c r="COZ505" s="1"/>
      <c r="CPA505" s="1"/>
      <c r="CPB505" s="1"/>
      <c r="CPC505" s="1"/>
      <c r="CPD505" s="1"/>
      <c r="CPE505" s="1"/>
      <c r="CPF505" s="1"/>
      <c r="CPG505" s="1"/>
      <c r="CPH505" s="1"/>
      <c r="CPI505" s="1"/>
      <c r="CPJ505" s="1"/>
      <c r="CPK505" s="1"/>
      <c r="CPL505" s="1"/>
      <c r="CPM505" s="1"/>
      <c r="CPN505" s="1"/>
      <c r="CPO505" s="1"/>
      <c r="CPP505" s="1"/>
      <c r="CPQ505" s="1"/>
      <c r="CPR505" s="1"/>
      <c r="CPS505" s="1"/>
      <c r="CPT505" s="1"/>
      <c r="CPU505" s="1"/>
      <c r="CPV505" s="1"/>
      <c r="CPW505" s="1"/>
      <c r="CPX505" s="1"/>
      <c r="CPY505" s="1"/>
      <c r="CPZ505" s="1"/>
      <c r="CQA505" s="1"/>
      <c r="CQB505" s="1"/>
      <c r="CQC505" s="1"/>
      <c r="CQD505" s="1"/>
      <c r="CQE505" s="1"/>
      <c r="CQF505" s="1"/>
      <c r="CQG505" s="1"/>
      <c r="CQH505" s="1"/>
      <c r="CQI505" s="1"/>
      <c r="CQJ505" s="1"/>
      <c r="CQK505" s="1"/>
      <c r="CQL505" s="1"/>
      <c r="CQM505" s="1"/>
      <c r="CQN505" s="1"/>
      <c r="CQO505" s="1"/>
      <c r="CQP505" s="1"/>
      <c r="CQQ505" s="1"/>
      <c r="CQR505" s="1"/>
      <c r="CQS505" s="1"/>
      <c r="CQT505" s="1"/>
      <c r="CQU505" s="1"/>
      <c r="CQV505" s="1"/>
      <c r="CQW505" s="1"/>
      <c r="CQX505" s="1"/>
      <c r="CQY505" s="1"/>
      <c r="CQZ505" s="1"/>
      <c r="CRA505" s="1"/>
      <c r="CRB505" s="1"/>
      <c r="CRC505" s="1"/>
      <c r="CRD505" s="1"/>
      <c r="CRE505" s="1"/>
      <c r="CRF505" s="1"/>
      <c r="CRG505" s="1"/>
      <c r="CRH505" s="1"/>
      <c r="CRI505" s="1"/>
      <c r="CRJ505" s="1"/>
      <c r="CRK505" s="1"/>
      <c r="CRL505" s="1"/>
      <c r="CRM505" s="1"/>
      <c r="CRN505" s="1"/>
      <c r="CRO505" s="1"/>
      <c r="CRP505" s="1"/>
      <c r="CRQ505" s="1"/>
      <c r="CRR505" s="1"/>
      <c r="CRS505" s="1"/>
      <c r="CRT505" s="1"/>
      <c r="CRU505" s="1"/>
      <c r="CRV505" s="1"/>
      <c r="CRW505" s="1"/>
      <c r="CRX505" s="1"/>
      <c r="CRY505" s="1"/>
      <c r="CRZ505" s="1"/>
      <c r="CSA505" s="1"/>
      <c r="CSB505" s="1"/>
      <c r="CSC505" s="1"/>
      <c r="CSD505" s="1"/>
      <c r="CSE505" s="1"/>
      <c r="CSF505" s="1"/>
      <c r="CSG505" s="1"/>
      <c r="CSH505" s="1"/>
      <c r="CSI505" s="1"/>
      <c r="CSJ505" s="1"/>
      <c r="CSK505" s="1"/>
      <c r="CSL505" s="1"/>
      <c r="CSM505" s="1"/>
      <c r="CSN505" s="1"/>
      <c r="CSO505" s="1"/>
      <c r="CSP505" s="1"/>
      <c r="CSQ505" s="1"/>
      <c r="CSR505" s="1"/>
      <c r="CSS505" s="1"/>
      <c r="CST505" s="1"/>
      <c r="CSU505" s="1"/>
      <c r="CSV505" s="1"/>
      <c r="CSW505" s="1"/>
      <c r="CSX505" s="1"/>
      <c r="CSY505" s="1"/>
      <c r="CSZ505" s="1"/>
      <c r="CTA505" s="1"/>
      <c r="CTB505" s="1"/>
      <c r="CTC505" s="1"/>
      <c r="CTD505" s="1"/>
      <c r="CTE505" s="1"/>
      <c r="CTF505" s="1"/>
      <c r="CTG505" s="1"/>
      <c r="CTH505" s="1"/>
      <c r="CTI505" s="1"/>
      <c r="CTJ505" s="1"/>
      <c r="CTK505" s="1"/>
      <c r="CTL505" s="1"/>
      <c r="CTM505" s="1"/>
      <c r="CTN505" s="1"/>
      <c r="CTO505" s="1"/>
      <c r="CTP505" s="1"/>
      <c r="CTQ505" s="1"/>
      <c r="CTR505" s="1"/>
      <c r="CTS505" s="1"/>
      <c r="CTT505" s="1"/>
      <c r="CTU505" s="1"/>
      <c r="CTV505" s="1"/>
      <c r="CTW505" s="1"/>
      <c r="CTX505" s="1"/>
      <c r="CTY505" s="1"/>
      <c r="CTZ505" s="1"/>
      <c r="CUA505" s="1"/>
      <c r="CUB505" s="1"/>
      <c r="CUC505" s="1"/>
      <c r="CUD505" s="1"/>
      <c r="CUE505" s="1"/>
      <c r="CUF505" s="1"/>
      <c r="CUG505" s="1"/>
      <c r="CUH505" s="1"/>
      <c r="CUI505" s="1"/>
      <c r="CUJ505" s="1"/>
      <c r="CUK505" s="1"/>
      <c r="CUL505" s="1"/>
      <c r="CUM505" s="1"/>
      <c r="CUN505" s="1"/>
      <c r="CUO505" s="1"/>
      <c r="CUP505" s="1"/>
      <c r="CUQ505" s="1"/>
      <c r="CUR505" s="1"/>
      <c r="CUS505" s="1"/>
      <c r="CUT505" s="1"/>
      <c r="CUU505" s="1"/>
      <c r="CUV505" s="1"/>
      <c r="CUW505" s="1"/>
      <c r="CUX505" s="1"/>
      <c r="CUY505" s="1"/>
      <c r="CUZ505" s="1"/>
      <c r="CVA505" s="1"/>
      <c r="CVB505" s="1"/>
      <c r="CVC505" s="1"/>
      <c r="CVD505" s="1"/>
      <c r="CVE505" s="1"/>
      <c r="CVF505" s="1"/>
      <c r="CVG505" s="1"/>
      <c r="CVH505" s="1"/>
      <c r="CVI505" s="1"/>
      <c r="CVJ505" s="1"/>
      <c r="CVK505" s="1"/>
      <c r="CVL505" s="1"/>
      <c r="CVM505" s="1"/>
      <c r="CVN505" s="1"/>
      <c r="CVO505" s="1"/>
      <c r="CVP505" s="1"/>
      <c r="CVQ505" s="1"/>
      <c r="CVR505" s="1"/>
      <c r="CVS505" s="1"/>
      <c r="CVT505" s="1"/>
      <c r="CVU505" s="1"/>
      <c r="CVV505" s="1"/>
      <c r="CVW505" s="1"/>
      <c r="CVX505" s="1"/>
      <c r="CVY505" s="1"/>
      <c r="CVZ505" s="1"/>
      <c r="CWA505" s="1"/>
      <c r="CWB505" s="1"/>
      <c r="CWC505" s="1"/>
      <c r="CWD505" s="1"/>
      <c r="CWE505" s="1"/>
      <c r="CWF505" s="1"/>
      <c r="CWG505" s="1"/>
      <c r="CWH505" s="1"/>
      <c r="CWI505" s="1"/>
      <c r="CWJ505" s="1"/>
      <c r="CWK505" s="1"/>
      <c r="CWL505" s="1"/>
      <c r="CWM505" s="1"/>
      <c r="CWN505" s="1"/>
      <c r="CWO505" s="1"/>
      <c r="CWP505" s="1"/>
      <c r="CWQ505" s="1"/>
      <c r="CWR505" s="1"/>
      <c r="CWS505" s="1"/>
      <c r="CWT505" s="1"/>
      <c r="CWU505" s="1"/>
      <c r="CWV505" s="1"/>
      <c r="CWW505" s="1"/>
      <c r="CWX505" s="1"/>
      <c r="CWY505" s="1"/>
      <c r="CWZ505" s="1"/>
      <c r="CXA505" s="1"/>
      <c r="CXB505" s="1"/>
      <c r="CXC505" s="1"/>
      <c r="CXD505" s="1"/>
      <c r="CXE505" s="1"/>
      <c r="CXF505" s="1"/>
      <c r="CXG505" s="1"/>
      <c r="CXH505" s="1"/>
      <c r="CXI505" s="1"/>
      <c r="CXJ505" s="1"/>
      <c r="CXK505" s="1"/>
      <c r="CXL505" s="1"/>
      <c r="CXM505" s="1"/>
      <c r="CXN505" s="1"/>
      <c r="CXO505" s="1"/>
      <c r="CXP505" s="1"/>
      <c r="CXQ505" s="1"/>
      <c r="CXR505" s="1"/>
      <c r="CXS505" s="1"/>
      <c r="CXT505" s="1"/>
      <c r="CXU505" s="1"/>
      <c r="CXV505" s="1"/>
      <c r="CXW505" s="1"/>
      <c r="CXX505" s="1"/>
      <c r="CXY505" s="1"/>
      <c r="CXZ505" s="1"/>
      <c r="CYA505" s="1"/>
      <c r="CYB505" s="1"/>
      <c r="CYC505" s="1"/>
      <c r="CYD505" s="1"/>
      <c r="CYE505" s="1"/>
      <c r="CYF505" s="1"/>
      <c r="CYG505" s="1"/>
      <c r="CYH505" s="1"/>
      <c r="CYI505" s="1"/>
      <c r="CYJ505" s="1"/>
      <c r="CYK505" s="1"/>
      <c r="CYL505" s="1"/>
      <c r="CYM505" s="1"/>
      <c r="CYN505" s="1"/>
      <c r="CYO505" s="1"/>
      <c r="CYP505" s="1"/>
      <c r="CYQ505" s="1"/>
      <c r="CYR505" s="1"/>
      <c r="CYS505" s="1"/>
      <c r="CYT505" s="1"/>
      <c r="CYU505" s="1"/>
      <c r="CYV505" s="1"/>
      <c r="CYW505" s="1"/>
      <c r="CYX505" s="1"/>
      <c r="CYY505" s="1"/>
      <c r="CYZ505" s="1"/>
      <c r="CZA505" s="1"/>
      <c r="CZB505" s="1"/>
      <c r="CZC505" s="1"/>
      <c r="CZD505" s="1"/>
      <c r="CZE505" s="1"/>
      <c r="CZF505" s="1"/>
      <c r="CZG505" s="1"/>
      <c r="CZH505" s="1"/>
      <c r="CZI505" s="1"/>
      <c r="CZJ505" s="1"/>
      <c r="CZK505" s="1"/>
      <c r="CZL505" s="1"/>
      <c r="CZM505" s="1"/>
      <c r="CZN505" s="1"/>
      <c r="CZO505" s="1"/>
      <c r="CZP505" s="1"/>
      <c r="CZQ505" s="1"/>
      <c r="CZR505" s="1"/>
      <c r="CZS505" s="1"/>
      <c r="CZT505" s="1"/>
      <c r="CZU505" s="1"/>
      <c r="CZV505" s="1"/>
      <c r="CZW505" s="1"/>
      <c r="CZX505" s="1"/>
      <c r="CZY505" s="1"/>
      <c r="CZZ505" s="1"/>
      <c r="DAA505" s="1"/>
      <c r="DAB505" s="1"/>
      <c r="DAC505" s="1"/>
      <c r="DAD505" s="1"/>
      <c r="DAE505" s="1"/>
      <c r="DAF505" s="1"/>
      <c r="DAG505" s="1"/>
      <c r="DAH505" s="1"/>
      <c r="DAI505" s="1"/>
      <c r="DAJ505" s="1"/>
      <c r="DAK505" s="1"/>
      <c r="DAL505" s="1"/>
      <c r="DAM505" s="1"/>
      <c r="DAN505" s="1"/>
      <c r="DAO505" s="1"/>
      <c r="DAP505" s="1"/>
      <c r="DAQ505" s="1"/>
      <c r="DAR505" s="1"/>
      <c r="DAS505" s="1"/>
      <c r="DAT505" s="1"/>
      <c r="DAU505" s="1"/>
      <c r="DAV505" s="1"/>
      <c r="DAW505" s="1"/>
      <c r="DAX505" s="1"/>
      <c r="DAY505" s="1"/>
      <c r="DAZ505" s="1"/>
      <c r="DBA505" s="1"/>
      <c r="DBB505" s="1"/>
      <c r="DBC505" s="1"/>
      <c r="DBD505" s="1"/>
      <c r="DBE505" s="1"/>
      <c r="DBF505" s="1"/>
      <c r="DBG505" s="1"/>
      <c r="DBH505" s="1"/>
      <c r="DBI505" s="1"/>
      <c r="DBJ505" s="1"/>
      <c r="DBK505" s="1"/>
      <c r="DBL505" s="1"/>
      <c r="DBM505" s="1"/>
      <c r="DBN505" s="1"/>
      <c r="DBO505" s="1"/>
      <c r="DBP505" s="1"/>
      <c r="DBQ505" s="1"/>
      <c r="DBR505" s="1"/>
      <c r="DBS505" s="1"/>
      <c r="DBT505" s="1"/>
      <c r="DBU505" s="1"/>
      <c r="DBV505" s="1"/>
      <c r="DBW505" s="1"/>
      <c r="DBX505" s="1"/>
      <c r="DBY505" s="1"/>
      <c r="DBZ505" s="1"/>
      <c r="DCA505" s="1"/>
      <c r="DCB505" s="1"/>
      <c r="DCC505" s="1"/>
      <c r="DCD505" s="1"/>
      <c r="DCE505" s="1"/>
      <c r="DCF505" s="1"/>
      <c r="DCG505" s="1"/>
      <c r="DCH505" s="1"/>
      <c r="DCI505" s="1"/>
      <c r="DCJ505" s="1"/>
      <c r="DCK505" s="1"/>
      <c r="DCL505" s="1"/>
      <c r="DCM505" s="1"/>
      <c r="DCN505" s="1"/>
      <c r="DCO505" s="1"/>
      <c r="DCP505" s="1"/>
      <c r="DCQ505" s="1"/>
      <c r="DCR505" s="1"/>
      <c r="DCS505" s="1"/>
      <c r="DCT505" s="1"/>
      <c r="DCU505" s="1"/>
      <c r="DCV505" s="1"/>
      <c r="DCW505" s="1"/>
      <c r="DCX505" s="1"/>
      <c r="DCY505" s="1"/>
      <c r="DCZ505" s="1"/>
      <c r="DDA505" s="1"/>
      <c r="DDB505" s="1"/>
      <c r="DDC505" s="1"/>
      <c r="DDD505" s="1"/>
      <c r="DDE505" s="1"/>
      <c r="DDF505" s="1"/>
      <c r="DDG505" s="1"/>
      <c r="DDH505" s="1"/>
      <c r="DDI505" s="1"/>
      <c r="DDJ505" s="1"/>
      <c r="DDK505" s="1"/>
      <c r="DDL505" s="1"/>
      <c r="DDM505" s="1"/>
      <c r="DDN505" s="1"/>
      <c r="DDO505" s="1"/>
      <c r="DDP505" s="1"/>
      <c r="DDQ505" s="1"/>
      <c r="DDR505" s="1"/>
      <c r="DDS505" s="1"/>
      <c r="DDT505" s="1"/>
      <c r="DDU505" s="1"/>
      <c r="DDV505" s="1"/>
      <c r="DDW505" s="1"/>
      <c r="DDX505" s="1"/>
      <c r="DDY505" s="1"/>
      <c r="DDZ505" s="1"/>
      <c r="DEA505" s="1"/>
      <c r="DEB505" s="1"/>
      <c r="DEC505" s="1"/>
      <c r="DED505" s="1"/>
      <c r="DEE505" s="1"/>
      <c r="DEF505" s="1"/>
      <c r="DEG505" s="1"/>
      <c r="DEH505" s="1"/>
      <c r="DEI505" s="1"/>
      <c r="DEJ505" s="1"/>
      <c r="DEK505" s="1"/>
      <c r="DEL505" s="1"/>
      <c r="DEM505" s="1"/>
      <c r="DEN505" s="1"/>
      <c r="DEO505" s="1"/>
      <c r="DEP505" s="1"/>
      <c r="DEQ505" s="1"/>
      <c r="DER505" s="1"/>
      <c r="DES505" s="1"/>
      <c r="DET505" s="1"/>
      <c r="DEU505" s="1"/>
      <c r="DEV505" s="1"/>
      <c r="DEW505" s="1"/>
      <c r="DEX505" s="1"/>
      <c r="DEY505" s="1"/>
      <c r="DEZ505" s="1"/>
      <c r="DFA505" s="1"/>
      <c r="DFB505" s="1"/>
      <c r="DFC505" s="1"/>
      <c r="DFD505" s="1"/>
      <c r="DFE505" s="1"/>
      <c r="DFF505" s="1"/>
      <c r="DFG505" s="1"/>
      <c r="DFH505" s="1"/>
      <c r="DFI505" s="1"/>
      <c r="DFJ505" s="1"/>
      <c r="DFK505" s="1"/>
      <c r="DFL505" s="1"/>
      <c r="DFM505" s="1"/>
      <c r="DFN505" s="1"/>
      <c r="DFO505" s="1"/>
      <c r="DFP505" s="1"/>
      <c r="DFQ505" s="1"/>
      <c r="DFR505" s="1"/>
      <c r="DFS505" s="1"/>
      <c r="DFT505" s="1"/>
      <c r="DFU505" s="1"/>
      <c r="DFV505" s="1"/>
      <c r="DFW505" s="1"/>
      <c r="DFX505" s="1"/>
      <c r="DFY505" s="1"/>
      <c r="DFZ505" s="1"/>
      <c r="DGA505" s="1"/>
      <c r="DGB505" s="1"/>
      <c r="DGC505" s="1"/>
      <c r="DGD505" s="1"/>
      <c r="DGE505" s="1"/>
      <c r="DGF505" s="1"/>
      <c r="DGG505" s="1"/>
      <c r="DGH505" s="1"/>
      <c r="DGI505" s="1"/>
      <c r="DGJ505" s="1"/>
      <c r="DGK505" s="1"/>
      <c r="DGL505" s="1"/>
      <c r="DGM505" s="1"/>
      <c r="DGN505" s="1"/>
      <c r="DGO505" s="1"/>
      <c r="DGP505" s="1"/>
      <c r="DGQ505" s="1"/>
      <c r="DGR505" s="1"/>
      <c r="DGS505" s="1"/>
      <c r="DGT505" s="1"/>
      <c r="DGU505" s="1"/>
      <c r="DGV505" s="1"/>
      <c r="DGW505" s="1"/>
      <c r="DGX505" s="1"/>
      <c r="DGY505" s="1"/>
      <c r="DGZ505" s="1"/>
      <c r="DHA505" s="1"/>
      <c r="DHB505" s="1"/>
      <c r="DHC505" s="1"/>
      <c r="DHD505" s="1"/>
      <c r="DHE505" s="1"/>
      <c r="DHF505" s="1"/>
      <c r="DHG505" s="1"/>
      <c r="DHH505" s="1"/>
      <c r="DHI505" s="1"/>
      <c r="DHJ505" s="1"/>
      <c r="DHK505" s="1"/>
      <c r="DHL505" s="1"/>
      <c r="DHM505" s="1"/>
      <c r="DHN505" s="1"/>
      <c r="DHO505" s="1"/>
      <c r="DHP505" s="1"/>
      <c r="DHQ505" s="1"/>
      <c r="DHR505" s="1"/>
      <c r="DHS505" s="1"/>
      <c r="DHT505" s="1"/>
      <c r="DHU505" s="1"/>
      <c r="DHV505" s="1"/>
      <c r="DHW505" s="1"/>
      <c r="DHX505" s="1"/>
      <c r="DHY505" s="1"/>
      <c r="DHZ505" s="1"/>
      <c r="DIA505" s="1"/>
      <c r="DIB505" s="1"/>
      <c r="DIC505" s="1"/>
      <c r="DID505" s="1"/>
      <c r="DIE505" s="1"/>
      <c r="DIF505" s="1"/>
      <c r="DIG505" s="1"/>
      <c r="DIH505" s="1"/>
      <c r="DII505" s="1"/>
      <c r="DIJ505" s="1"/>
      <c r="DIK505" s="1"/>
      <c r="DIL505" s="1"/>
      <c r="DIM505" s="1"/>
      <c r="DIN505" s="1"/>
      <c r="DIO505" s="1"/>
      <c r="DIP505" s="1"/>
      <c r="DIQ505" s="1"/>
      <c r="DIR505" s="1"/>
      <c r="DIS505" s="1"/>
      <c r="DIT505" s="1"/>
      <c r="DIU505" s="1"/>
      <c r="DIV505" s="1"/>
      <c r="DIW505" s="1"/>
      <c r="DIX505" s="1"/>
      <c r="DIY505" s="1"/>
      <c r="DIZ505" s="1"/>
      <c r="DJA505" s="1"/>
      <c r="DJB505" s="1"/>
      <c r="DJC505" s="1"/>
      <c r="DJD505" s="1"/>
      <c r="DJE505" s="1"/>
      <c r="DJF505" s="1"/>
      <c r="DJG505" s="1"/>
      <c r="DJH505" s="1"/>
      <c r="DJI505" s="1"/>
      <c r="DJJ505" s="1"/>
      <c r="DJK505" s="1"/>
      <c r="DJL505" s="1"/>
      <c r="DJM505" s="1"/>
      <c r="DJN505" s="1"/>
      <c r="DJO505" s="1"/>
      <c r="DJP505" s="1"/>
      <c r="DJQ505" s="1"/>
      <c r="DJR505" s="1"/>
      <c r="DJS505" s="1"/>
      <c r="DJT505" s="1"/>
      <c r="DJU505" s="1"/>
      <c r="DJV505" s="1"/>
      <c r="DJW505" s="1"/>
      <c r="DJX505" s="1"/>
      <c r="DJY505" s="1"/>
      <c r="DJZ505" s="1"/>
      <c r="DKA505" s="1"/>
      <c r="DKB505" s="1"/>
      <c r="DKC505" s="1"/>
      <c r="DKD505" s="1"/>
      <c r="DKE505" s="1"/>
      <c r="DKF505" s="1"/>
      <c r="DKG505" s="1"/>
      <c r="DKH505" s="1"/>
      <c r="DKI505" s="1"/>
      <c r="DKJ505" s="1"/>
      <c r="DKK505" s="1"/>
      <c r="DKL505" s="1"/>
      <c r="DKM505" s="1"/>
      <c r="DKN505" s="1"/>
      <c r="DKO505" s="1"/>
      <c r="DKP505" s="1"/>
      <c r="DKQ505" s="1"/>
      <c r="DKR505" s="1"/>
      <c r="DKS505" s="1"/>
      <c r="DKT505" s="1"/>
      <c r="DKU505" s="1"/>
      <c r="DKV505" s="1"/>
      <c r="DKW505" s="1"/>
      <c r="DKX505" s="1"/>
      <c r="DKY505" s="1"/>
      <c r="DKZ505" s="1"/>
      <c r="DLA505" s="1"/>
      <c r="DLB505" s="1"/>
      <c r="DLC505" s="1"/>
      <c r="DLD505" s="1"/>
      <c r="DLE505" s="1"/>
      <c r="DLF505" s="1"/>
      <c r="DLG505" s="1"/>
      <c r="DLH505" s="1"/>
      <c r="DLI505" s="1"/>
      <c r="DLJ505" s="1"/>
      <c r="DLK505" s="1"/>
      <c r="DLL505" s="1"/>
      <c r="DLM505" s="1"/>
      <c r="DLN505" s="1"/>
      <c r="DLO505" s="1"/>
      <c r="DLP505" s="1"/>
      <c r="DLQ505" s="1"/>
      <c r="DLR505" s="1"/>
      <c r="DLS505" s="1"/>
      <c r="DLT505" s="1"/>
      <c r="DLU505" s="1"/>
      <c r="DLV505" s="1"/>
      <c r="DLW505" s="1"/>
      <c r="DLX505" s="1"/>
      <c r="DLY505" s="1"/>
      <c r="DLZ505" s="1"/>
      <c r="DMA505" s="1"/>
      <c r="DMB505" s="1"/>
      <c r="DMC505" s="1"/>
      <c r="DMD505" s="1"/>
      <c r="DME505" s="1"/>
      <c r="DMF505" s="1"/>
      <c r="DMG505" s="1"/>
      <c r="DMH505" s="1"/>
      <c r="DMI505" s="1"/>
      <c r="DMJ505" s="1"/>
      <c r="DMK505" s="1"/>
      <c r="DML505" s="1"/>
      <c r="DMM505" s="1"/>
      <c r="DMN505" s="1"/>
      <c r="DMO505" s="1"/>
      <c r="DMP505" s="1"/>
      <c r="DMQ505" s="1"/>
      <c r="DMR505" s="1"/>
      <c r="DMS505" s="1"/>
      <c r="DMT505" s="1"/>
      <c r="DMU505" s="1"/>
      <c r="DMV505" s="1"/>
      <c r="DMW505" s="1"/>
      <c r="DMX505" s="1"/>
      <c r="DMY505" s="1"/>
      <c r="DMZ505" s="1"/>
      <c r="DNA505" s="1"/>
      <c r="DNB505" s="1"/>
      <c r="DNC505" s="1"/>
      <c r="DND505" s="1"/>
      <c r="DNE505" s="1"/>
      <c r="DNF505" s="1"/>
      <c r="DNG505" s="1"/>
      <c r="DNH505" s="1"/>
      <c r="DNI505" s="1"/>
      <c r="DNJ505" s="1"/>
      <c r="DNK505" s="1"/>
      <c r="DNL505" s="1"/>
      <c r="DNM505" s="1"/>
      <c r="DNN505" s="1"/>
      <c r="DNO505" s="1"/>
      <c r="DNP505" s="1"/>
      <c r="DNQ505" s="1"/>
      <c r="DNR505" s="1"/>
      <c r="DNS505" s="1"/>
      <c r="DNT505" s="1"/>
      <c r="DNU505" s="1"/>
      <c r="DNV505" s="1"/>
      <c r="DNW505" s="1"/>
      <c r="DNX505" s="1"/>
      <c r="DNY505" s="1"/>
      <c r="DNZ505" s="1"/>
      <c r="DOA505" s="1"/>
      <c r="DOB505" s="1"/>
      <c r="DOC505" s="1"/>
      <c r="DOD505" s="1"/>
      <c r="DOE505" s="1"/>
      <c r="DOF505" s="1"/>
      <c r="DOG505" s="1"/>
      <c r="DOH505" s="1"/>
      <c r="DOI505" s="1"/>
      <c r="DOJ505" s="1"/>
      <c r="DOK505" s="1"/>
      <c r="DOL505" s="1"/>
      <c r="DOM505" s="1"/>
      <c r="DON505" s="1"/>
      <c r="DOO505" s="1"/>
      <c r="DOP505" s="1"/>
      <c r="DOQ505" s="1"/>
      <c r="DOR505" s="1"/>
      <c r="DOS505" s="1"/>
      <c r="DOT505" s="1"/>
      <c r="DOU505" s="1"/>
      <c r="DOV505" s="1"/>
      <c r="DOW505" s="1"/>
      <c r="DOX505" s="1"/>
      <c r="DOY505" s="1"/>
      <c r="DOZ505" s="1"/>
      <c r="DPA505" s="1"/>
      <c r="DPB505" s="1"/>
      <c r="DPC505" s="1"/>
      <c r="DPD505" s="1"/>
      <c r="DPE505" s="1"/>
      <c r="DPF505" s="1"/>
      <c r="DPG505" s="1"/>
      <c r="DPH505" s="1"/>
      <c r="DPI505" s="1"/>
      <c r="DPJ505" s="1"/>
      <c r="DPK505" s="1"/>
      <c r="DPL505" s="1"/>
      <c r="DPM505" s="1"/>
      <c r="DPN505" s="1"/>
      <c r="DPO505" s="1"/>
      <c r="DPP505" s="1"/>
      <c r="DPQ505" s="1"/>
      <c r="DPR505" s="1"/>
      <c r="DPS505" s="1"/>
      <c r="DPT505" s="1"/>
      <c r="DPU505" s="1"/>
      <c r="DPV505" s="1"/>
      <c r="DPW505" s="1"/>
      <c r="DPX505" s="1"/>
      <c r="DPY505" s="1"/>
      <c r="DPZ505" s="1"/>
      <c r="DQA505" s="1"/>
      <c r="DQB505" s="1"/>
      <c r="DQC505" s="1"/>
      <c r="DQD505" s="1"/>
      <c r="DQE505" s="1"/>
      <c r="DQF505" s="1"/>
      <c r="DQG505" s="1"/>
      <c r="DQH505" s="1"/>
      <c r="DQI505" s="1"/>
      <c r="DQJ505" s="1"/>
      <c r="DQK505" s="1"/>
      <c r="DQL505" s="1"/>
      <c r="DQM505" s="1"/>
      <c r="DQN505" s="1"/>
      <c r="DQO505" s="1"/>
      <c r="DQP505" s="1"/>
      <c r="DQQ505" s="1"/>
      <c r="DQR505" s="1"/>
      <c r="DQS505" s="1"/>
      <c r="DQT505" s="1"/>
      <c r="DQU505" s="1"/>
      <c r="DQV505" s="1"/>
      <c r="DQW505" s="1"/>
      <c r="DQX505" s="1"/>
      <c r="DQY505" s="1"/>
      <c r="DQZ505" s="1"/>
      <c r="DRA505" s="1"/>
      <c r="DRB505" s="1"/>
      <c r="DRC505" s="1"/>
      <c r="DRD505" s="1"/>
      <c r="DRE505" s="1"/>
      <c r="DRF505" s="1"/>
      <c r="DRG505" s="1"/>
      <c r="DRH505" s="1"/>
      <c r="DRI505" s="1"/>
      <c r="DRJ505" s="1"/>
      <c r="DRK505" s="1"/>
      <c r="DRL505" s="1"/>
      <c r="DRM505" s="1"/>
      <c r="DRN505" s="1"/>
      <c r="DRO505" s="1"/>
      <c r="DRP505" s="1"/>
      <c r="DRQ505" s="1"/>
      <c r="DRR505" s="1"/>
      <c r="DRS505" s="1"/>
      <c r="DRT505" s="1"/>
      <c r="DRU505" s="1"/>
      <c r="DRV505" s="1"/>
      <c r="DRW505" s="1"/>
      <c r="DRX505" s="1"/>
      <c r="DRY505" s="1"/>
      <c r="DRZ505" s="1"/>
      <c r="DSA505" s="1"/>
      <c r="DSB505" s="1"/>
      <c r="DSC505" s="1"/>
      <c r="DSD505" s="1"/>
      <c r="DSE505" s="1"/>
      <c r="DSF505" s="1"/>
      <c r="DSG505" s="1"/>
      <c r="DSH505" s="1"/>
      <c r="DSI505" s="1"/>
      <c r="DSJ505" s="1"/>
      <c r="DSK505" s="1"/>
      <c r="DSL505" s="1"/>
      <c r="DSM505" s="1"/>
      <c r="DSN505" s="1"/>
      <c r="DSO505" s="1"/>
      <c r="DSP505" s="1"/>
      <c r="DSQ505" s="1"/>
      <c r="DSR505" s="1"/>
      <c r="DSS505" s="1"/>
      <c r="DST505" s="1"/>
      <c r="DSU505" s="1"/>
      <c r="DSV505" s="1"/>
      <c r="DSW505" s="1"/>
      <c r="DSX505" s="1"/>
      <c r="DSY505" s="1"/>
      <c r="DSZ505" s="1"/>
      <c r="DTA505" s="1"/>
      <c r="DTB505" s="1"/>
      <c r="DTC505" s="1"/>
      <c r="DTD505" s="1"/>
      <c r="DTE505" s="1"/>
      <c r="DTF505" s="1"/>
      <c r="DTG505" s="1"/>
      <c r="DTH505" s="1"/>
      <c r="DTI505" s="1"/>
      <c r="DTJ505" s="1"/>
      <c r="DTK505" s="1"/>
      <c r="DTL505" s="1"/>
      <c r="DTM505" s="1"/>
      <c r="DTN505" s="1"/>
      <c r="DTO505" s="1"/>
      <c r="DTP505" s="1"/>
      <c r="DTQ505" s="1"/>
      <c r="DTR505" s="1"/>
      <c r="DTS505" s="1"/>
      <c r="DTT505" s="1"/>
      <c r="DTU505" s="1"/>
      <c r="DTV505" s="1"/>
      <c r="DTW505" s="1"/>
      <c r="DTX505" s="1"/>
      <c r="DTY505" s="1"/>
      <c r="DTZ505" s="1"/>
      <c r="DUA505" s="1"/>
      <c r="DUB505" s="1"/>
      <c r="DUC505" s="1"/>
      <c r="DUD505" s="1"/>
      <c r="DUE505" s="1"/>
      <c r="DUF505" s="1"/>
      <c r="DUG505" s="1"/>
      <c r="DUH505" s="1"/>
      <c r="DUI505" s="1"/>
      <c r="DUJ505" s="1"/>
      <c r="DUK505" s="1"/>
      <c r="DUL505" s="1"/>
      <c r="DUM505" s="1"/>
      <c r="DUN505" s="1"/>
      <c r="DUO505" s="1"/>
      <c r="DUP505" s="1"/>
      <c r="DUQ505" s="1"/>
      <c r="DUR505" s="1"/>
      <c r="DUS505" s="1"/>
      <c r="DUT505" s="1"/>
      <c r="DUU505" s="1"/>
      <c r="DUV505" s="1"/>
      <c r="DUW505" s="1"/>
      <c r="DUX505" s="1"/>
      <c r="DUY505" s="1"/>
      <c r="DUZ505" s="1"/>
      <c r="DVA505" s="1"/>
      <c r="DVB505" s="1"/>
      <c r="DVC505" s="1"/>
      <c r="DVD505" s="1"/>
      <c r="DVE505" s="1"/>
      <c r="DVF505" s="1"/>
      <c r="DVG505" s="1"/>
      <c r="DVH505" s="1"/>
      <c r="DVI505" s="1"/>
      <c r="DVJ505" s="1"/>
      <c r="DVK505" s="1"/>
      <c r="DVL505" s="1"/>
      <c r="DVM505" s="1"/>
      <c r="DVN505" s="1"/>
      <c r="DVO505" s="1"/>
      <c r="DVP505" s="1"/>
      <c r="DVQ505" s="1"/>
      <c r="DVR505" s="1"/>
      <c r="DVS505" s="1"/>
      <c r="DVT505" s="1"/>
      <c r="DVU505" s="1"/>
      <c r="DVV505" s="1"/>
      <c r="DVW505" s="1"/>
      <c r="DVX505" s="1"/>
      <c r="DVY505" s="1"/>
      <c r="DVZ505" s="1"/>
      <c r="DWA505" s="1"/>
      <c r="DWB505" s="1"/>
      <c r="DWC505" s="1"/>
      <c r="DWD505" s="1"/>
      <c r="DWE505" s="1"/>
      <c r="DWF505" s="1"/>
      <c r="DWG505" s="1"/>
      <c r="DWH505" s="1"/>
      <c r="DWI505" s="1"/>
      <c r="DWJ505" s="1"/>
      <c r="DWK505" s="1"/>
      <c r="DWL505" s="1"/>
      <c r="DWM505" s="1"/>
      <c r="DWN505" s="1"/>
      <c r="DWO505" s="1"/>
      <c r="DWP505" s="1"/>
      <c r="DWQ505" s="1"/>
      <c r="DWR505" s="1"/>
      <c r="DWS505" s="1"/>
      <c r="DWT505" s="1"/>
      <c r="DWU505" s="1"/>
      <c r="DWV505" s="1"/>
      <c r="DWW505" s="1"/>
      <c r="DWX505" s="1"/>
      <c r="DWY505" s="1"/>
      <c r="DWZ505" s="1"/>
      <c r="DXA505" s="1"/>
      <c r="DXB505" s="1"/>
      <c r="DXC505" s="1"/>
      <c r="DXD505" s="1"/>
      <c r="DXE505" s="1"/>
      <c r="DXF505" s="1"/>
      <c r="DXG505" s="1"/>
      <c r="DXH505" s="1"/>
      <c r="DXI505" s="1"/>
      <c r="DXJ505" s="1"/>
      <c r="DXK505" s="1"/>
      <c r="DXL505" s="1"/>
      <c r="DXM505" s="1"/>
      <c r="DXN505" s="1"/>
      <c r="DXO505" s="1"/>
      <c r="DXP505" s="1"/>
      <c r="DXQ505" s="1"/>
      <c r="DXR505" s="1"/>
      <c r="DXS505" s="1"/>
      <c r="DXT505" s="1"/>
      <c r="DXU505" s="1"/>
      <c r="DXV505" s="1"/>
      <c r="DXW505" s="1"/>
      <c r="DXX505" s="1"/>
      <c r="DXY505" s="1"/>
      <c r="DXZ505" s="1"/>
      <c r="DYA505" s="1"/>
      <c r="DYB505" s="1"/>
      <c r="DYC505" s="1"/>
      <c r="DYD505" s="1"/>
      <c r="DYE505" s="1"/>
      <c r="DYF505" s="1"/>
      <c r="DYG505" s="1"/>
      <c r="DYH505" s="1"/>
      <c r="DYI505" s="1"/>
      <c r="DYJ505" s="1"/>
      <c r="DYK505" s="1"/>
      <c r="DYL505" s="1"/>
      <c r="DYM505" s="1"/>
      <c r="DYN505" s="1"/>
      <c r="DYO505" s="1"/>
      <c r="DYP505" s="1"/>
      <c r="DYQ505" s="1"/>
      <c r="DYR505" s="1"/>
      <c r="DYS505" s="1"/>
      <c r="DYT505" s="1"/>
      <c r="DYU505" s="1"/>
      <c r="DYV505" s="1"/>
      <c r="DYW505" s="1"/>
      <c r="DYX505" s="1"/>
      <c r="DYY505" s="1"/>
      <c r="DYZ505" s="1"/>
      <c r="DZA505" s="1"/>
      <c r="DZB505" s="1"/>
      <c r="DZC505" s="1"/>
      <c r="DZD505" s="1"/>
      <c r="DZE505" s="1"/>
      <c r="DZF505" s="1"/>
      <c r="DZG505" s="1"/>
      <c r="DZH505" s="1"/>
      <c r="DZI505" s="1"/>
      <c r="DZJ505" s="1"/>
      <c r="DZK505" s="1"/>
      <c r="DZL505" s="1"/>
      <c r="DZM505" s="1"/>
      <c r="DZN505" s="1"/>
      <c r="DZO505" s="1"/>
      <c r="DZP505" s="1"/>
      <c r="DZQ505" s="1"/>
      <c r="DZR505" s="1"/>
      <c r="DZS505" s="1"/>
      <c r="DZT505" s="1"/>
      <c r="DZU505" s="1"/>
      <c r="DZV505" s="1"/>
      <c r="DZW505" s="1"/>
      <c r="DZX505" s="1"/>
      <c r="DZY505" s="1"/>
      <c r="DZZ505" s="1"/>
      <c r="EAA505" s="1"/>
      <c r="EAB505" s="1"/>
      <c r="EAC505" s="1"/>
      <c r="EAD505" s="1"/>
      <c r="EAE505" s="1"/>
      <c r="EAF505" s="1"/>
      <c r="EAG505" s="1"/>
      <c r="EAH505" s="1"/>
      <c r="EAI505" s="1"/>
      <c r="EAJ505" s="1"/>
      <c r="EAK505" s="1"/>
      <c r="EAL505" s="1"/>
      <c r="EAM505" s="1"/>
      <c r="EAN505" s="1"/>
      <c r="EAO505" s="1"/>
      <c r="EAP505" s="1"/>
      <c r="EAQ505" s="1"/>
      <c r="EAR505" s="1"/>
      <c r="EAS505" s="1"/>
      <c r="EAT505" s="1"/>
      <c r="EAU505" s="1"/>
      <c r="EAV505" s="1"/>
      <c r="EAW505" s="1"/>
      <c r="EAX505" s="1"/>
      <c r="EAY505" s="1"/>
      <c r="EAZ505" s="1"/>
      <c r="EBA505" s="1"/>
      <c r="EBB505" s="1"/>
      <c r="EBC505" s="1"/>
      <c r="EBD505" s="1"/>
      <c r="EBE505" s="1"/>
      <c r="EBF505" s="1"/>
      <c r="EBG505" s="1"/>
      <c r="EBH505" s="1"/>
      <c r="EBI505" s="1"/>
      <c r="EBJ505" s="1"/>
      <c r="EBK505" s="1"/>
      <c r="EBL505" s="1"/>
      <c r="EBM505" s="1"/>
      <c r="EBN505" s="1"/>
      <c r="EBO505" s="1"/>
      <c r="EBP505" s="1"/>
      <c r="EBQ505" s="1"/>
      <c r="EBR505" s="1"/>
      <c r="EBS505" s="1"/>
      <c r="EBT505" s="1"/>
      <c r="EBU505" s="1"/>
      <c r="EBV505" s="1"/>
      <c r="EBW505" s="1"/>
      <c r="EBX505" s="1"/>
      <c r="EBY505" s="1"/>
      <c r="EBZ505" s="1"/>
      <c r="ECA505" s="1"/>
      <c r="ECB505" s="1"/>
      <c r="ECC505" s="1"/>
      <c r="ECD505" s="1"/>
      <c r="ECE505" s="1"/>
      <c r="ECF505" s="1"/>
      <c r="ECG505" s="1"/>
      <c r="ECH505" s="1"/>
      <c r="ECI505" s="1"/>
      <c r="ECJ505" s="1"/>
      <c r="ECK505" s="1"/>
      <c r="ECL505" s="1"/>
      <c r="ECM505" s="1"/>
      <c r="ECN505" s="1"/>
      <c r="ECO505" s="1"/>
      <c r="ECP505" s="1"/>
      <c r="ECQ505" s="1"/>
      <c r="ECR505" s="1"/>
      <c r="ECS505" s="1"/>
      <c r="ECT505" s="1"/>
      <c r="ECU505" s="1"/>
      <c r="ECV505" s="1"/>
      <c r="ECW505" s="1"/>
      <c r="ECX505" s="1"/>
      <c r="ECY505" s="1"/>
      <c r="ECZ505" s="1"/>
      <c r="EDA505" s="1"/>
      <c r="EDB505" s="1"/>
      <c r="EDC505" s="1"/>
      <c r="EDD505" s="1"/>
      <c r="EDE505" s="1"/>
      <c r="EDF505" s="1"/>
      <c r="EDG505" s="1"/>
      <c r="EDH505" s="1"/>
      <c r="EDI505" s="1"/>
      <c r="EDJ505" s="1"/>
      <c r="EDK505" s="1"/>
      <c r="EDL505" s="1"/>
      <c r="EDM505" s="1"/>
      <c r="EDN505" s="1"/>
      <c r="EDO505" s="1"/>
      <c r="EDP505" s="1"/>
      <c r="EDQ505" s="1"/>
      <c r="EDR505" s="1"/>
      <c r="EDS505" s="1"/>
      <c r="EDT505" s="1"/>
      <c r="EDU505" s="1"/>
      <c r="EDV505" s="1"/>
      <c r="EDW505" s="1"/>
      <c r="EDX505" s="1"/>
      <c r="EDY505" s="1"/>
      <c r="EDZ505" s="1"/>
      <c r="EEA505" s="1"/>
      <c r="EEB505" s="1"/>
      <c r="EEC505" s="1"/>
      <c r="EED505" s="1"/>
      <c r="EEE505" s="1"/>
      <c r="EEF505" s="1"/>
      <c r="EEG505" s="1"/>
      <c r="EEH505" s="1"/>
      <c r="EEI505" s="1"/>
      <c r="EEJ505" s="1"/>
      <c r="EEK505" s="1"/>
      <c r="EEL505" s="1"/>
      <c r="EEM505" s="1"/>
      <c r="EEN505" s="1"/>
      <c r="EEO505" s="1"/>
      <c r="EEP505" s="1"/>
      <c r="EEQ505" s="1"/>
      <c r="EER505" s="1"/>
      <c r="EES505" s="1"/>
      <c r="EET505" s="1"/>
      <c r="EEU505" s="1"/>
      <c r="EEV505" s="1"/>
      <c r="EEW505" s="1"/>
      <c r="EEX505" s="1"/>
      <c r="EEY505" s="1"/>
      <c r="EEZ505" s="1"/>
      <c r="EFA505" s="1"/>
      <c r="EFB505" s="1"/>
      <c r="EFC505" s="1"/>
      <c r="EFD505" s="1"/>
      <c r="EFE505" s="1"/>
      <c r="EFF505" s="1"/>
      <c r="EFG505" s="1"/>
      <c r="EFH505" s="1"/>
      <c r="EFI505" s="1"/>
      <c r="EFJ505" s="1"/>
      <c r="EFK505" s="1"/>
      <c r="EFL505" s="1"/>
      <c r="EFM505" s="1"/>
      <c r="EFN505" s="1"/>
      <c r="EFO505" s="1"/>
      <c r="EFP505" s="1"/>
      <c r="EFQ505" s="1"/>
      <c r="EFR505" s="1"/>
      <c r="EFS505" s="1"/>
      <c r="EFT505" s="1"/>
      <c r="EFU505" s="1"/>
      <c r="EFV505" s="1"/>
      <c r="EFW505" s="1"/>
      <c r="EFX505" s="1"/>
      <c r="EFY505" s="1"/>
      <c r="EFZ505" s="1"/>
      <c r="EGA505" s="1"/>
      <c r="EGB505" s="1"/>
      <c r="EGC505" s="1"/>
      <c r="EGD505" s="1"/>
      <c r="EGE505" s="1"/>
      <c r="EGF505" s="1"/>
      <c r="EGG505" s="1"/>
      <c r="EGH505" s="1"/>
      <c r="EGI505" s="1"/>
      <c r="EGJ505" s="1"/>
      <c r="EGK505" s="1"/>
      <c r="EGL505" s="1"/>
      <c r="EGM505" s="1"/>
      <c r="EGN505" s="1"/>
      <c r="EGO505" s="1"/>
      <c r="EGP505" s="1"/>
      <c r="EGQ505" s="1"/>
      <c r="EGR505" s="1"/>
      <c r="EGS505" s="1"/>
      <c r="EGT505" s="1"/>
      <c r="EGU505" s="1"/>
      <c r="EGV505" s="1"/>
      <c r="EGW505" s="1"/>
      <c r="EGX505" s="1"/>
      <c r="EGY505" s="1"/>
      <c r="EGZ505" s="1"/>
      <c r="EHA505" s="1"/>
      <c r="EHB505" s="1"/>
      <c r="EHC505" s="1"/>
      <c r="EHD505" s="1"/>
      <c r="EHE505" s="1"/>
      <c r="EHF505" s="1"/>
      <c r="EHG505" s="1"/>
      <c r="EHH505" s="1"/>
      <c r="EHI505" s="1"/>
      <c r="EHJ505" s="1"/>
      <c r="EHK505" s="1"/>
      <c r="EHL505" s="1"/>
      <c r="EHM505" s="1"/>
      <c r="EHN505" s="1"/>
      <c r="EHO505" s="1"/>
      <c r="EHP505" s="1"/>
      <c r="EHQ505" s="1"/>
      <c r="EHR505" s="1"/>
      <c r="EHS505" s="1"/>
      <c r="EHT505" s="1"/>
      <c r="EHU505" s="1"/>
      <c r="EHV505" s="1"/>
      <c r="EHW505" s="1"/>
      <c r="EHX505" s="1"/>
      <c r="EHY505" s="1"/>
      <c r="EHZ505" s="1"/>
      <c r="EIA505" s="1"/>
      <c r="EIB505" s="1"/>
      <c r="EIC505" s="1"/>
      <c r="EID505" s="1"/>
      <c r="EIE505" s="1"/>
      <c r="EIF505" s="1"/>
      <c r="EIG505" s="1"/>
      <c r="EIH505" s="1"/>
      <c r="EII505" s="1"/>
      <c r="EIJ505" s="1"/>
      <c r="EIK505" s="1"/>
      <c r="EIL505" s="1"/>
      <c r="EIM505" s="1"/>
      <c r="EIN505" s="1"/>
      <c r="EIO505" s="1"/>
      <c r="EIP505" s="1"/>
      <c r="EIQ505" s="1"/>
      <c r="EIR505" s="1"/>
      <c r="EIS505" s="1"/>
      <c r="EIT505" s="1"/>
      <c r="EIU505" s="1"/>
      <c r="EIV505" s="1"/>
      <c r="EIW505" s="1"/>
      <c r="EIX505" s="1"/>
      <c r="EIY505" s="1"/>
      <c r="EIZ505" s="1"/>
      <c r="EJA505" s="1"/>
      <c r="EJB505" s="1"/>
      <c r="EJC505" s="1"/>
      <c r="EJD505" s="1"/>
      <c r="EJE505" s="1"/>
      <c r="EJF505" s="1"/>
      <c r="EJG505" s="1"/>
      <c r="EJH505" s="1"/>
      <c r="EJI505" s="1"/>
      <c r="EJJ505" s="1"/>
      <c r="EJK505" s="1"/>
      <c r="EJL505" s="1"/>
      <c r="EJM505" s="1"/>
      <c r="EJN505" s="1"/>
      <c r="EJO505" s="1"/>
      <c r="EJP505" s="1"/>
      <c r="EJQ505" s="1"/>
      <c r="EJR505" s="1"/>
      <c r="EJS505" s="1"/>
      <c r="EJT505" s="1"/>
      <c r="EJU505" s="1"/>
      <c r="EJV505" s="1"/>
      <c r="EJW505" s="1"/>
      <c r="EJX505" s="1"/>
      <c r="EJY505" s="1"/>
      <c r="EJZ505" s="1"/>
      <c r="EKA505" s="1"/>
      <c r="EKB505" s="1"/>
      <c r="EKC505" s="1"/>
      <c r="EKD505" s="1"/>
      <c r="EKE505" s="1"/>
      <c r="EKF505" s="1"/>
      <c r="EKG505" s="1"/>
      <c r="EKH505" s="1"/>
      <c r="EKI505" s="1"/>
      <c r="EKJ505" s="1"/>
      <c r="EKK505" s="1"/>
      <c r="EKL505" s="1"/>
      <c r="EKM505" s="1"/>
      <c r="EKN505" s="1"/>
      <c r="EKO505" s="1"/>
      <c r="EKP505" s="1"/>
      <c r="EKQ505" s="1"/>
      <c r="EKR505" s="1"/>
      <c r="EKS505" s="1"/>
      <c r="EKT505" s="1"/>
      <c r="EKU505" s="1"/>
      <c r="EKV505" s="1"/>
      <c r="EKW505" s="1"/>
      <c r="EKX505" s="1"/>
      <c r="EKY505" s="1"/>
      <c r="EKZ505" s="1"/>
      <c r="ELA505" s="1"/>
      <c r="ELB505" s="1"/>
      <c r="ELC505" s="1"/>
      <c r="ELD505" s="1"/>
      <c r="ELE505" s="1"/>
      <c r="ELF505" s="1"/>
      <c r="ELG505" s="1"/>
      <c r="ELH505" s="1"/>
      <c r="ELI505" s="1"/>
      <c r="ELJ505" s="1"/>
      <c r="ELK505" s="1"/>
      <c r="ELL505" s="1"/>
      <c r="ELM505" s="1"/>
      <c r="ELN505" s="1"/>
      <c r="ELO505" s="1"/>
      <c r="ELP505" s="1"/>
      <c r="ELQ505" s="1"/>
      <c r="ELR505" s="1"/>
      <c r="ELS505" s="1"/>
      <c r="ELT505" s="1"/>
      <c r="ELU505" s="1"/>
      <c r="ELV505" s="1"/>
      <c r="ELW505" s="1"/>
      <c r="ELX505" s="1"/>
      <c r="ELY505" s="1"/>
      <c r="ELZ505" s="1"/>
      <c r="EMA505" s="1"/>
      <c r="EMB505" s="1"/>
      <c r="EMC505" s="1"/>
      <c r="EMD505" s="1"/>
      <c r="EME505" s="1"/>
      <c r="EMF505" s="1"/>
      <c r="EMG505" s="1"/>
      <c r="EMH505" s="1"/>
      <c r="EMI505" s="1"/>
      <c r="EMJ505" s="1"/>
      <c r="EMK505" s="1"/>
      <c r="EML505" s="1"/>
      <c r="EMM505" s="1"/>
      <c r="EMN505" s="1"/>
      <c r="EMO505" s="1"/>
      <c r="EMP505" s="1"/>
      <c r="EMQ505" s="1"/>
      <c r="EMR505" s="1"/>
      <c r="EMS505" s="1"/>
      <c r="EMT505" s="1"/>
      <c r="EMU505" s="1"/>
      <c r="EMV505" s="1"/>
      <c r="EMW505" s="1"/>
      <c r="EMX505" s="1"/>
      <c r="EMY505" s="1"/>
      <c r="EMZ505" s="1"/>
      <c r="ENA505" s="1"/>
      <c r="ENB505" s="1"/>
      <c r="ENC505" s="1"/>
      <c r="END505" s="1"/>
      <c r="ENE505" s="1"/>
      <c r="ENF505" s="1"/>
      <c r="ENG505" s="1"/>
      <c r="ENH505" s="1"/>
      <c r="ENI505" s="1"/>
      <c r="ENJ505" s="1"/>
      <c r="ENK505" s="1"/>
      <c r="ENL505" s="1"/>
      <c r="ENM505" s="1"/>
      <c r="ENN505" s="1"/>
      <c r="ENO505" s="1"/>
      <c r="ENP505" s="1"/>
      <c r="ENQ505" s="1"/>
      <c r="ENR505" s="1"/>
      <c r="ENS505" s="1"/>
      <c r="ENT505" s="1"/>
      <c r="ENU505" s="1"/>
      <c r="ENV505" s="1"/>
      <c r="ENW505" s="1"/>
      <c r="ENX505" s="1"/>
      <c r="ENY505" s="1"/>
      <c r="ENZ505" s="1"/>
      <c r="EOA505" s="1"/>
      <c r="EOB505" s="1"/>
      <c r="EOC505" s="1"/>
      <c r="EOD505" s="1"/>
      <c r="EOE505" s="1"/>
      <c r="EOF505" s="1"/>
      <c r="EOG505" s="1"/>
      <c r="EOH505" s="1"/>
      <c r="EOI505" s="1"/>
      <c r="EOJ505" s="1"/>
      <c r="EOK505" s="1"/>
      <c r="EOL505" s="1"/>
      <c r="EOM505" s="1"/>
      <c r="EON505" s="1"/>
      <c r="EOO505" s="1"/>
      <c r="EOP505" s="1"/>
      <c r="EOQ505" s="1"/>
      <c r="EOR505" s="1"/>
      <c r="EOS505" s="1"/>
      <c r="EOT505" s="1"/>
      <c r="EOU505" s="1"/>
      <c r="EOV505" s="1"/>
      <c r="EOW505" s="1"/>
      <c r="EOX505" s="1"/>
      <c r="EOY505" s="1"/>
      <c r="EOZ505" s="1"/>
      <c r="EPA505" s="1"/>
      <c r="EPB505" s="1"/>
      <c r="EPC505" s="1"/>
      <c r="EPD505" s="1"/>
      <c r="EPE505" s="1"/>
      <c r="EPF505" s="1"/>
      <c r="EPG505" s="1"/>
      <c r="EPH505" s="1"/>
      <c r="EPI505" s="1"/>
      <c r="EPJ505" s="1"/>
      <c r="EPK505" s="1"/>
      <c r="EPL505" s="1"/>
      <c r="EPM505" s="1"/>
      <c r="EPN505" s="1"/>
      <c r="EPO505" s="1"/>
      <c r="EPP505" s="1"/>
      <c r="EPQ505" s="1"/>
      <c r="EPR505" s="1"/>
      <c r="EPS505" s="1"/>
      <c r="EPT505" s="1"/>
      <c r="EPU505" s="1"/>
      <c r="EPV505" s="1"/>
      <c r="EPW505" s="1"/>
      <c r="EPX505" s="1"/>
      <c r="EPY505" s="1"/>
      <c r="EPZ505" s="1"/>
      <c r="EQA505" s="1"/>
      <c r="EQB505" s="1"/>
      <c r="EQC505" s="1"/>
      <c r="EQD505" s="1"/>
      <c r="EQE505" s="1"/>
      <c r="EQF505" s="1"/>
      <c r="EQG505" s="1"/>
      <c r="EQH505" s="1"/>
      <c r="EQI505" s="1"/>
      <c r="EQJ505" s="1"/>
      <c r="EQK505" s="1"/>
      <c r="EQL505" s="1"/>
      <c r="EQM505" s="1"/>
      <c r="EQN505" s="1"/>
      <c r="EQO505" s="1"/>
      <c r="EQP505" s="1"/>
      <c r="EQQ505" s="1"/>
      <c r="EQR505" s="1"/>
      <c r="EQS505" s="1"/>
      <c r="EQT505" s="1"/>
      <c r="EQU505" s="1"/>
      <c r="EQV505" s="1"/>
      <c r="EQW505" s="1"/>
      <c r="EQX505" s="1"/>
      <c r="EQY505" s="1"/>
      <c r="EQZ505" s="1"/>
      <c r="ERA505" s="1"/>
      <c r="ERB505" s="1"/>
      <c r="ERC505" s="1"/>
      <c r="ERD505" s="1"/>
      <c r="ERE505" s="1"/>
      <c r="ERF505" s="1"/>
      <c r="ERG505" s="1"/>
      <c r="ERH505" s="1"/>
      <c r="ERI505" s="1"/>
      <c r="ERJ505" s="1"/>
      <c r="ERK505" s="1"/>
      <c r="ERL505" s="1"/>
      <c r="ERM505" s="1"/>
      <c r="ERN505" s="1"/>
      <c r="ERO505" s="1"/>
      <c r="ERP505" s="1"/>
      <c r="ERQ505" s="1"/>
      <c r="ERR505" s="1"/>
      <c r="ERS505" s="1"/>
      <c r="ERT505" s="1"/>
      <c r="ERU505" s="1"/>
      <c r="ERV505" s="1"/>
      <c r="ERW505" s="1"/>
      <c r="ERX505" s="1"/>
      <c r="ERY505" s="1"/>
      <c r="ERZ505" s="1"/>
      <c r="ESA505" s="1"/>
      <c r="ESB505" s="1"/>
      <c r="ESC505" s="1"/>
      <c r="ESD505" s="1"/>
      <c r="ESE505" s="1"/>
      <c r="ESF505" s="1"/>
      <c r="ESG505" s="1"/>
      <c r="ESH505" s="1"/>
      <c r="ESI505" s="1"/>
      <c r="ESJ505" s="1"/>
      <c r="ESK505" s="1"/>
      <c r="ESL505" s="1"/>
      <c r="ESM505" s="1"/>
      <c r="ESN505" s="1"/>
      <c r="ESO505" s="1"/>
      <c r="ESP505" s="1"/>
      <c r="ESQ505" s="1"/>
      <c r="ESR505" s="1"/>
      <c r="ESS505" s="1"/>
      <c r="EST505" s="1"/>
      <c r="ESU505" s="1"/>
      <c r="ESV505" s="1"/>
      <c r="ESW505" s="1"/>
      <c r="ESX505" s="1"/>
      <c r="ESY505" s="1"/>
      <c r="ESZ505" s="1"/>
      <c r="ETA505" s="1"/>
      <c r="ETB505" s="1"/>
      <c r="ETC505" s="1"/>
      <c r="ETD505" s="1"/>
      <c r="ETE505" s="1"/>
      <c r="ETF505" s="1"/>
      <c r="ETG505" s="1"/>
      <c r="ETH505" s="1"/>
      <c r="ETI505" s="1"/>
      <c r="ETJ505" s="1"/>
      <c r="ETK505" s="1"/>
      <c r="ETL505" s="1"/>
      <c r="ETM505" s="1"/>
      <c r="ETN505" s="1"/>
      <c r="ETO505" s="1"/>
      <c r="ETP505" s="1"/>
      <c r="ETQ505" s="1"/>
      <c r="ETR505" s="1"/>
      <c r="ETS505" s="1"/>
      <c r="ETT505" s="1"/>
      <c r="ETU505" s="1"/>
      <c r="ETV505" s="1"/>
      <c r="ETW505" s="1"/>
      <c r="ETX505" s="1"/>
      <c r="ETY505" s="1"/>
      <c r="ETZ505" s="1"/>
      <c r="EUA505" s="1"/>
      <c r="EUB505" s="1"/>
      <c r="EUC505" s="1"/>
      <c r="EUD505" s="1"/>
      <c r="EUE505" s="1"/>
      <c r="EUF505" s="1"/>
      <c r="EUG505" s="1"/>
      <c r="EUH505" s="1"/>
      <c r="EUI505" s="1"/>
      <c r="EUJ505" s="1"/>
      <c r="EUK505" s="1"/>
      <c r="EUL505" s="1"/>
      <c r="EUM505" s="1"/>
      <c r="EUN505" s="1"/>
      <c r="EUO505" s="1"/>
      <c r="EUP505" s="1"/>
      <c r="EUQ505" s="1"/>
      <c r="EUR505" s="1"/>
      <c r="EUS505" s="1"/>
      <c r="EUT505" s="1"/>
      <c r="EUU505" s="1"/>
      <c r="EUV505" s="1"/>
      <c r="EUW505" s="1"/>
      <c r="EUX505" s="1"/>
      <c r="EUY505" s="1"/>
      <c r="EUZ505" s="1"/>
      <c r="EVA505" s="1"/>
      <c r="EVB505" s="1"/>
      <c r="EVC505" s="1"/>
      <c r="EVD505" s="1"/>
      <c r="EVE505" s="1"/>
      <c r="EVF505" s="1"/>
      <c r="EVG505" s="1"/>
      <c r="EVH505" s="1"/>
      <c r="EVI505" s="1"/>
      <c r="EVJ505" s="1"/>
      <c r="EVK505" s="1"/>
      <c r="EVL505" s="1"/>
      <c r="EVM505" s="1"/>
      <c r="EVN505" s="1"/>
      <c r="EVO505" s="1"/>
      <c r="EVP505" s="1"/>
      <c r="EVQ505" s="1"/>
      <c r="EVR505" s="1"/>
      <c r="EVS505" s="1"/>
      <c r="EVT505" s="1"/>
      <c r="EVU505" s="1"/>
      <c r="EVV505" s="1"/>
      <c r="EVW505" s="1"/>
      <c r="EVX505" s="1"/>
      <c r="EVY505" s="1"/>
      <c r="EVZ505" s="1"/>
      <c r="EWA505" s="1"/>
      <c r="EWB505" s="1"/>
      <c r="EWC505" s="1"/>
      <c r="EWD505" s="1"/>
      <c r="EWE505" s="1"/>
      <c r="EWF505" s="1"/>
      <c r="EWG505" s="1"/>
      <c r="EWH505" s="1"/>
      <c r="EWI505" s="1"/>
      <c r="EWJ505" s="1"/>
      <c r="EWK505" s="1"/>
      <c r="EWL505" s="1"/>
      <c r="EWM505" s="1"/>
      <c r="EWN505" s="1"/>
      <c r="EWO505" s="1"/>
      <c r="EWP505" s="1"/>
      <c r="EWQ505" s="1"/>
      <c r="EWR505" s="1"/>
      <c r="EWS505" s="1"/>
      <c r="EWT505" s="1"/>
      <c r="EWU505" s="1"/>
      <c r="EWV505" s="1"/>
      <c r="EWW505" s="1"/>
      <c r="EWX505" s="1"/>
      <c r="EWY505" s="1"/>
      <c r="EWZ505" s="1"/>
      <c r="EXA505" s="1"/>
      <c r="EXB505" s="1"/>
      <c r="EXC505" s="1"/>
      <c r="EXD505" s="1"/>
      <c r="EXE505" s="1"/>
      <c r="EXF505" s="1"/>
      <c r="EXG505" s="1"/>
      <c r="EXH505" s="1"/>
      <c r="EXI505" s="1"/>
      <c r="EXJ505" s="1"/>
      <c r="EXK505" s="1"/>
      <c r="EXL505" s="1"/>
      <c r="EXM505" s="1"/>
      <c r="EXN505" s="1"/>
      <c r="EXO505" s="1"/>
      <c r="EXP505" s="1"/>
      <c r="EXQ505" s="1"/>
      <c r="EXR505" s="1"/>
      <c r="EXS505" s="1"/>
      <c r="EXT505" s="1"/>
      <c r="EXU505" s="1"/>
      <c r="EXV505" s="1"/>
      <c r="EXW505" s="1"/>
      <c r="EXX505" s="1"/>
      <c r="EXY505" s="1"/>
      <c r="EXZ505" s="1"/>
      <c r="EYA505" s="1"/>
      <c r="EYB505" s="1"/>
      <c r="EYC505" s="1"/>
      <c r="EYD505" s="1"/>
      <c r="EYE505" s="1"/>
      <c r="EYF505" s="1"/>
      <c r="EYG505" s="1"/>
      <c r="EYH505" s="1"/>
      <c r="EYI505" s="1"/>
      <c r="EYJ505" s="1"/>
      <c r="EYK505" s="1"/>
      <c r="EYL505" s="1"/>
      <c r="EYM505" s="1"/>
      <c r="EYN505" s="1"/>
      <c r="EYO505" s="1"/>
      <c r="EYP505" s="1"/>
      <c r="EYQ505" s="1"/>
      <c r="EYR505" s="1"/>
      <c r="EYS505" s="1"/>
      <c r="EYT505" s="1"/>
      <c r="EYU505" s="1"/>
      <c r="EYV505" s="1"/>
      <c r="EYW505" s="1"/>
      <c r="EYX505" s="1"/>
      <c r="EYY505" s="1"/>
      <c r="EYZ505" s="1"/>
      <c r="EZA505" s="1"/>
      <c r="EZB505" s="1"/>
      <c r="EZC505" s="1"/>
      <c r="EZD505" s="1"/>
      <c r="EZE505" s="1"/>
      <c r="EZF505" s="1"/>
      <c r="EZG505" s="1"/>
      <c r="EZH505" s="1"/>
      <c r="EZI505" s="1"/>
      <c r="EZJ505" s="1"/>
      <c r="EZK505" s="1"/>
      <c r="EZL505" s="1"/>
      <c r="EZM505" s="1"/>
      <c r="EZN505" s="1"/>
      <c r="EZO505" s="1"/>
      <c r="EZP505" s="1"/>
      <c r="EZQ505" s="1"/>
      <c r="EZR505" s="1"/>
      <c r="EZS505" s="1"/>
      <c r="EZT505" s="1"/>
      <c r="EZU505" s="1"/>
      <c r="EZV505" s="1"/>
      <c r="EZW505" s="1"/>
      <c r="EZX505" s="1"/>
      <c r="EZY505" s="1"/>
      <c r="EZZ505" s="1"/>
      <c r="FAA505" s="1"/>
      <c r="FAB505" s="1"/>
      <c r="FAC505" s="1"/>
      <c r="FAD505" s="1"/>
      <c r="FAE505" s="1"/>
      <c r="FAF505" s="1"/>
      <c r="FAG505" s="1"/>
      <c r="FAH505" s="1"/>
      <c r="FAI505" s="1"/>
      <c r="FAJ505" s="1"/>
      <c r="FAK505" s="1"/>
      <c r="FAL505" s="1"/>
      <c r="FAM505" s="1"/>
      <c r="FAN505" s="1"/>
      <c r="FAO505" s="1"/>
      <c r="FAP505" s="1"/>
      <c r="FAQ505" s="1"/>
      <c r="FAR505" s="1"/>
      <c r="FAS505" s="1"/>
      <c r="FAT505" s="1"/>
      <c r="FAU505" s="1"/>
      <c r="FAV505" s="1"/>
      <c r="FAW505" s="1"/>
      <c r="FAX505" s="1"/>
      <c r="FAY505" s="1"/>
      <c r="FAZ505" s="1"/>
      <c r="FBA505" s="1"/>
      <c r="FBB505" s="1"/>
      <c r="FBC505" s="1"/>
      <c r="FBD505" s="1"/>
      <c r="FBE505" s="1"/>
      <c r="FBF505" s="1"/>
      <c r="FBG505" s="1"/>
      <c r="FBH505" s="1"/>
      <c r="FBI505" s="1"/>
      <c r="FBJ505" s="1"/>
      <c r="FBK505" s="1"/>
      <c r="FBL505" s="1"/>
      <c r="FBM505" s="1"/>
      <c r="FBN505" s="1"/>
      <c r="FBO505" s="1"/>
      <c r="FBP505" s="1"/>
      <c r="FBQ505" s="1"/>
      <c r="FBR505" s="1"/>
      <c r="FBS505" s="1"/>
      <c r="FBT505" s="1"/>
      <c r="FBU505" s="1"/>
      <c r="FBV505" s="1"/>
      <c r="FBW505" s="1"/>
      <c r="FBX505" s="1"/>
      <c r="FBY505" s="1"/>
      <c r="FBZ505" s="1"/>
      <c r="FCA505" s="1"/>
      <c r="FCB505" s="1"/>
      <c r="FCC505" s="1"/>
      <c r="FCD505" s="1"/>
      <c r="FCE505" s="1"/>
      <c r="FCF505" s="1"/>
      <c r="FCG505" s="1"/>
      <c r="FCH505" s="1"/>
      <c r="FCI505" s="1"/>
      <c r="FCJ505" s="1"/>
      <c r="FCK505" s="1"/>
      <c r="FCL505" s="1"/>
      <c r="FCM505" s="1"/>
      <c r="FCN505" s="1"/>
      <c r="FCO505" s="1"/>
      <c r="FCP505" s="1"/>
      <c r="FCQ505" s="1"/>
      <c r="FCR505" s="1"/>
      <c r="FCS505" s="1"/>
      <c r="FCT505" s="1"/>
      <c r="FCU505" s="1"/>
      <c r="FCV505" s="1"/>
      <c r="FCW505" s="1"/>
      <c r="FCX505" s="1"/>
      <c r="FCY505" s="1"/>
      <c r="FCZ505" s="1"/>
      <c r="FDA505" s="1"/>
      <c r="FDB505" s="1"/>
      <c r="FDC505" s="1"/>
      <c r="FDD505" s="1"/>
      <c r="FDE505" s="1"/>
      <c r="FDF505" s="1"/>
      <c r="FDG505" s="1"/>
      <c r="FDH505" s="1"/>
      <c r="FDI505" s="1"/>
      <c r="FDJ505" s="1"/>
      <c r="FDK505" s="1"/>
      <c r="FDL505" s="1"/>
      <c r="FDM505" s="1"/>
      <c r="FDN505" s="1"/>
      <c r="FDO505" s="1"/>
      <c r="FDP505" s="1"/>
      <c r="FDQ505" s="1"/>
      <c r="FDR505" s="1"/>
      <c r="FDS505" s="1"/>
      <c r="FDT505" s="1"/>
      <c r="FDU505" s="1"/>
      <c r="FDV505" s="1"/>
      <c r="FDW505" s="1"/>
      <c r="FDX505" s="1"/>
      <c r="FDY505" s="1"/>
      <c r="FDZ505" s="1"/>
      <c r="FEA505" s="1"/>
      <c r="FEB505" s="1"/>
      <c r="FEC505" s="1"/>
      <c r="FED505" s="1"/>
      <c r="FEE505" s="1"/>
      <c r="FEF505" s="1"/>
      <c r="FEG505" s="1"/>
      <c r="FEH505" s="1"/>
      <c r="FEI505" s="1"/>
      <c r="FEJ505" s="1"/>
      <c r="FEK505" s="1"/>
      <c r="FEL505" s="1"/>
      <c r="FEM505" s="1"/>
      <c r="FEN505" s="1"/>
      <c r="FEO505" s="1"/>
      <c r="FEP505" s="1"/>
      <c r="FEQ505" s="1"/>
      <c r="FER505" s="1"/>
      <c r="FES505" s="1"/>
      <c r="FET505" s="1"/>
      <c r="FEU505" s="1"/>
      <c r="FEV505" s="1"/>
      <c r="FEW505" s="1"/>
      <c r="FEX505" s="1"/>
      <c r="FEY505" s="1"/>
      <c r="FEZ505" s="1"/>
      <c r="FFA505" s="1"/>
      <c r="FFB505" s="1"/>
      <c r="FFC505" s="1"/>
      <c r="FFD505" s="1"/>
      <c r="FFE505" s="1"/>
      <c r="FFF505" s="1"/>
      <c r="FFG505" s="1"/>
      <c r="FFH505" s="1"/>
      <c r="FFI505" s="1"/>
      <c r="FFJ505" s="1"/>
      <c r="FFK505" s="1"/>
      <c r="FFL505" s="1"/>
      <c r="FFM505" s="1"/>
      <c r="FFN505" s="1"/>
      <c r="FFO505" s="1"/>
      <c r="FFP505" s="1"/>
      <c r="FFQ505" s="1"/>
      <c r="FFR505" s="1"/>
      <c r="FFS505" s="1"/>
      <c r="FFT505" s="1"/>
      <c r="FFU505" s="1"/>
      <c r="FFV505" s="1"/>
      <c r="FFW505" s="1"/>
      <c r="FFX505" s="1"/>
      <c r="FFY505" s="1"/>
      <c r="FFZ505" s="1"/>
      <c r="FGA505" s="1"/>
      <c r="FGB505" s="1"/>
      <c r="FGC505" s="1"/>
      <c r="FGD505" s="1"/>
      <c r="FGE505" s="1"/>
      <c r="FGF505" s="1"/>
      <c r="FGG505" s="1"/>
      <c r="FGH505" s="1"/>
      <c r="FGI505" s="1"/>
      <c r="FGJ505" s="1"/>
      <c r="FGK505" s="1"/>
      <c r="FGL505" s="1"/>
      <c r="FGM505" s="1"/>
      <c r="FGN505" s="1"/>
      <c r="FGO505" s="1"/>
      <c r="FGP505" s="1"/>
      <c r="FGQ505" s="1"/>
      <c r="FGR505" s="1"/>
      <c r="FGS505" s="1"/>
      <c r="FGT505" s="1"/>
      <c r="FGU505" s="1"/>
      <c r="FGV505" s="1"/>
      <c r="FGW505" s="1"/>
      <c r="FGX505" s="1"/>
      <c r="FGY505" s="1"/>
      <c r="FGZ505" s="1"/>
      <c r="FHA505" s="1"/>
      <c r="FHB505" s="1"/>
      <c r="FHC505" s="1"/>
      <c r="FHD505" s="1"/>
      <c r="FHE505" s="1"/>
      <c r="FHF505" s="1"/>
      <c r="FHG505" s="1"/>
      <c r="FHH505" s="1"/>
      <c r="FHI505" s="1"/>
      <c r="FHJ505" s="1"/>
      <c r="FHK505" s="1"/>
      <c r="FHL505" s="1"/>
      <c r="FHM505" s="1"/>
      <c r="FHN505" s="1"/>
      <c r="FHO505" s="1"/>
      <c r="FHP505" s="1"/>
      <c r="FHQ505" s="1"/>
      <c r="FHR505" s="1"/>
      <c r="FHS505" s="1"/>
      <c r="FHT505" s="1"/>
      <c r="FHU505" s="1"/>
      <c r="FHV505" s="1"/>
      <c r="FHW505" s="1"/>
      <c r="FHX505" s="1"/>
      <c r="FHY505" s="1"/>
      <c r="FHZ505" s="1"/>
      <c r="FIA505" s="1"/>
      <c r="FIB505" s="1"/>
      <c r="FIC505" s="1"/>
      <c r="FID505" s="1"/>
      <c r="FIE505" s="1"/>
      <c r="FIF505" s="1"/>
      <c r="FIG505" s="1"/>
      <c r="FIH505" s="1"/>
      <c r="FII505" s="1"/>
      <c r="FIJ505" s="1"/>
      <c r="FIK505" s="1"/>
      <c r="FIL505" s="1"/>
      <c r="FIM505" s="1"/>
      <c r="FIN505" s="1"/>
      <c r="FIO505" s="1"/>
      <c r="FIP505" s="1"/>
      <c r="FIQ505" s="1"/>
      <c r="FIR505" s="1"/>
      <c r="FIS505" s="1"/>
      <c r="FIT505" s="1"/>
      <c r="FIU505" s="1"/>
      <c r="FIV505" s="1"/>
      <c r="FIW505" s="1"/>
      <c r="FIX505" s="1"/>
      <c r="FIY505" s="1"/>
      <c r="FIZ505" s="1"/>
      <c r="FJA505" s="1"/>
      <c r="FJB505" s="1"/>
      <c r="FJC505" s="1"/>
      <c r="FJD505" s="1"/>
      <c r="FJE505" s="1"/>
      <c r="FJF505" s="1"/>
      <c r="FJG505" s="1"/>
      <c r="FJH505" s="1"/>
      <c r="FJI505" s="1"/>
      <c r="FJJ505" s="1"/>
      <c r="FJK505" s="1"/>
      <c r="FJL505" s="1"/>
      <c r="FJM505" s="1"/>
      <c r="FJN505" s="1"/>
      <c r="FJO505" s="1"/>
      <c r="FJP505" s="1"/>
      <c r="FJQ505" s="1"/>
      <c r="FJR505" s="1"/>
      <c r="FJS505" s="1"/>
      <c r="FJT505" s="1"/>
      <c r="FJU505" s="1"/>
      <c r="FJV505" s="1"/>
      <c r="FJW505" s="1"/>
      <c r="FJX505" s="1"/>
      <c r="FJY505" s="1"/>
      <c r="FJZ505" s="1"/>
      <c r="FKA505" s="1"/>
      <c r="FKB505" s="1"/>
      <c r="FKC505" s="1"/>
      <c r="FKD505" s="1"/>
      <c r="FKE505" s="1"/>
      <c r="FKF505" s="1"/>
      <c r="FKG505" s="1"/>
      <c r="FKH505" s="1"/>
      <c r="FKI505" s="1"/>
      <c r="FKJ505" s="1"/>
      <c r="FKK505" s="1"/>
      <c r="FKL505" s="1"/>
      <c r="FKM505" s="1"/>
      <c r="FKN505" s="1"/>
      <c r="FKO505" s="1"/>
      <c r="FKP505" s="1"/>
      <c r="FKQ505" s="1"/>
      <c r="FKR505" s="1"/>
      <c r="FKS505" s="1"/>
      <c r="FKT505" s="1"/>
      <c r="FKU505" s="1"/>
      <c r="FKV505" s="1"/>
      <c r="FKW505" s="1"/>
      <c r="FKX505" s="1"/>
      <c r="FKY505" s="1"/>
      <c r="FKZ505" s="1"/>
      <c r="FLA505" s="1"/>
      <c r="FLB505" s="1"/>
      <c r="FLC505" s="1"/>
      <c r="FLD505" s="1"/>
      <c r="FLE505" s="1"/>
      <c r="FLF505" s="1"/>
      <c r="FLG505" s="1"/>
      <c r="FLH505" s="1"/>
      <c r="FLI505" s="1"/>
      <c r="FLJ505" s="1"/>
      <c r="FLK505" s="1"/>
      <c r="FLL505" s="1"/>
      <c r="FLM505" s="1"/>
      <c r="FLN505" s="1"/>
      <c r="FLO505" s="1"/>
      <c r="FLP505" s="1"/>
      <c r="FLQ505" s="1"/>
      <c r="FLR505" s="1"/>
      <c r="FLS505" s="1"/>
      <c r="FLT505" s="1"/>
      <c r="FLU505" s="1"/>
      <c r="FLV505" s="1"/>
      <c r="FLW505" s="1"/>
      <c r="FLX505" s="1"/>
      <c r="FLY505" s="1"/>
      <c r="FLZ505" s="1"/>
      <c r="FMA505" s="1"/>
      <c r="FMB505" s="1"/>
      <c r="FMC505" s="1"/>
      <c r="FMD505" s="1"/>
      <c r="FME505" s="1"/>
      <c r="FMF505" s="1"/>
      <c r="FMG505" s="1"/>
      <c r="FMH505" s="1"/>
      <c r="FMI505" s="1"/>
      <c r="FMJ505" s="1"/>
      <c r="FMK505" s="1"/>
      <c r="FML505" s="1"/>
      <c r="FMM505" s="1"/>
      <c r="FMN505" s="1"/>
      <c r="FMO505" s="1"/>
      <c r="FMP505" s="1"/>
      <c r="FMQ505" s="1"/>
      <c r="FMR505" s="1"/>
      <c r="FMS505" s="1"/>
      <c r="FMT505" s="1"/>
      <c r="FMU505" s="1"/>
      <c r="FMV505" s="1"/>
      <c r="FMW505" s="1"/>
      <c r="FMX505" s="1"/>
      <c r="FMY505" s="1"/>
      <c r="FMZ505" s="1"/>
      <c r="FNA505" s="1"/>
      <c r="FNB505" s="1"/>
      <c r="FNC505" s="1"/>
      <c r="FND505" s="1"/>
      <c r="FNE505" s="1"/>
      <c r="FNF505" s="1"/>
      <c r="FNG505" s="1"/>
      <c r="FNH505" s="1"/>
      <c r="FNI505" s="1"/>
      <c r="FNJ505" s="1"/>
      <c r="FNK505" s="1"/>
      <c r="FNL505" s="1"/>
      <c r="FNM505" s="1"/>
      <c r="FNN505" s="1"/>
      <c r="FNO505" s="1"/>
      <c r="FNP505" s="1"/>
      <c r="FNQ505" s="1"/>
      <c r="FNR505" s="1"/>
      <c r="FNS505" s="1"/>
      <c r="FNT505" s="1"/>
      <c r="FNU505" s="1"/>
      <c r="FNV505" s="1"/>
      <c r="FNW505" s="1"/>
      <c r="FNX505" s="1"/>
      <c r="FNY505" s="1"/>
      <c r="FNZ505" s="1"/>
      <c r="FOA505" s="1"/>
      <c r="FOB505" s="1"/>
      <c r="FOC505" s="1"/>
      <c r="FOD505" s="1"/>
      <c r="FOE505" s="1"/>
      <c r="FOF505" s="1"/>
      <c r="FOG505" s="1"/>
      <c r="FOH505" s="1"/>
      <c r="FOI505" s="1"/>
      <c r="FOJ505" s="1"/>
      <c r="FOK505" s="1"/>
      <c r="FOL505" s="1"/>
      <c r="FOM505" s="1"/>
      <c r="FON505" s="1"/>
      <c r="FOO505" s="1"/>
      <c r="FOP505" s="1"/>
      <c r="FOQ505" s="1"/>
      <c r="FOR505" s="1"/>
      <c r="FOS505" s="1"/>
      <c r="FOT505" s="1"/>
      <c r="FOU505" s="1"/>
      <c r="FOV505" s="1"/>
      <c r="FOW505" s="1"/>
      <c r="FOX505" s="1"/>
      <c r="FOY505" s="1"/>
      <c r="FOZ505" s="1"/>
      <c r="FPA505" s="1"/>
      <c r="FPB505" s="1"/>
      <c r="FPC505" s="1"/>
      <c r="FPD505" s="1"/>
      <c r="FPE505" s="1"/>
      <c r="FPF505" s="1"/>
      <c r="FPG505" s="1"/>
      <c r="FPH505" s="1"/>
      <c r="FPI505" s="1"/>
      <c r="FPJ505" s="1"/>
      <c r="FPK505" s="1"/>
      <c r="FPL505" s="1"/>
      <c r="FPM505" s="1"/>
      <c r="FPN505" s="1"/>
      <c r="FPO505" s="1"/>
      <c r="FPP505" s="1"/>
      <c r="FPQ505" s="1"/>
      <c r="FPR505" s="1"/>
      <c r="FPS505" s="1"/>
      <c r="FPT505" s="1"/>
      <c r="FPU505" s="1"/>
      <c r="FPV505" s="1"/>
      <c r="FPW505" s="1"/>
      <c r="FPX505" s="1"/>
      <c r="FPY505" s="1"/>
      <c r="FPZ505" s="1"/>
      <c r="FQA505" s="1"/>
      <c r="FQB505" s="1"/>
      <c r="FQC505" s="1"/>
      <c r="FQD505" s="1"/>
      <c r="FQE505" s="1"/>
      <c r="FQF505" s="1"/>
      <c r="FQG505" s="1"/>
      <c r="FQH505" s="1"/>
      <c r="FQI505" s="1"/>
      <c r="FQJ505" s="1"/>
      <c r="FQK505" s="1"/>
      <c r="FQL505" s="1"/>
      <c r="FQM505" s="1"/>
      <c r="FQN505" s="1"/>
      <c r="FQO505" s="1"/>
      <c r="FQP505" s="1"/>
      <c r="FQQ505" s="1"/>
      <c r="FQR505" s="1"/>
      <c r="FQS505" s="1"/>
      <c r="FQT505" s="1"/>
      <c r="FQU505" s="1"/>
      <c r="FQV505" s="1"/>
      <c r="FQW505" s="1"/>
      <c r="FQX505" s="1"/>
      <c r="FQY505" s="1"/>
      <c r="FQZ505" s="1"/>
      <c r="FRA505" s="1"/>
      <c r="FRB505" s="1"/>
      <c r="FRC505" s="1"/>
      <c r="FRD505" s="1"/>
      <c r="FRE505" s="1"/>
      <c r="FRF505" s="1"/>
      <c r="FRG505" s="1"/>
      <c r="FRH505" s="1"/>
      <c r="FRI505" s="1"/>
      <c r="FRJ505" s="1"/>
      <c r="FRK505" s="1"/>
      <c r="FRL505" s="1"/>
      <c r="FRM505" s="1"/>
      <c r="FRN505" s="1"/>
      <c r="FRO505" s="1"/>
      <c r="FRP505" s="1"/>
      <c r="FRQ505" s="1"/>
      <c r="FRR505" s="1"/>
      <c r="FRS505" s="1"/>
      <c r="FRT505" s="1"/>
      <c r="FRU505" s="1"/>
      <c r="FRV505" s="1"/>
      <c r="FRW505" s="1"/>
      <c r="FRX505" s="1"/>
      <c r="FRY505" s="1"/>
      <c r="FRZ505" s="1"/>
      <c r="FSA505" s="1"/>
      <c r="FSB505" s="1"/>
      <c r="FSC505" s="1"/>
      <c r="FSD505" s="1"/>
      <c r="FSE505" s="1"/>
      <c r="FSF505" s="1"/>
      <c r="FSG505" s="1"/>
      <c r="FSH505" s="1"/>
      <c r="FSI505" s="1"/>
      <c r="FSJ505" s="1"/>
      <c r="FSK505" s="1"/>
      <c r="FSL505" s="1"/>
      <c r="FSM505" s="1"/>
      <c r="FSN505" s="1"/>
      <c r="FSO505" s="1"/>
      <c r="FSP505" s="1"/>
      <c r="FSQ505" s="1"/>
      <c r="FSR505" s="1"/>
      <c r="FSS505" s="1"/>
      <c r="FST505" s="1"/>
      <c r="FSU505" s="1"/>
      <c r="FSV505" s="1"/>
      <c r="FSW505" s="1"/>
      <c r="FSX505" s="1"/>
      <c r="FSY505" s="1"/>
      <c r="FSZ505" s="1"/>
      <c r="FTA505" s="1"/>
      <c r="FTB505" s="1"/>
      <c r="FTC505" s="1"/>
      <c r="FTD505" s="1"/>
      <c r="FTE505" s="1"/>
      <c r="FTF505" s="1"/>
      <c r="FTG505" s="1"/>
      <c r="FTH505" s="1"/>
      <c r="FTI505" s="1"/>
      <c r="FTJ505" s="1"/>
      <c r="FTK505" s="1"/>
      <c r="FTL505" s="1"/>
      <c r="FTM505" s="1"/>
      <c r="FTN505" s="1"/>
      <c r="FTO505" s="1"/>
      <c r="FTP505" s="1"/>
      <c r="FTQ505" s="1"/>
      <c r="FTR505" s="1"/>
      <c r="FTS505" s="1"/>
      <c r="FTT505" s="1"/>
      <c r="FTU505" s="1"/>
      <c r="FTV505" s="1"/>
      <c r="FTW505" s="1"/>
      <c r="FTX505" s="1"/>
      <c r="FTY505" s="1"/>
      <c r="FTZ505" s="1"/>
      <c r="FUA505" s="1"/>
      <c r="FUB505" s="1"/>
      <c r="FUC505" s="1"/>
      <c r="FUD505" s="1"/>
      <c r="FUE505" s="1"/>
      <c r="FUF505" s="1"/>
      <c r="FUG505" s="1"/>
      <c r="FUH505" s="1"/>
      <c r="FUI505" s="1"/>
      <c r="FUJ505" s="1"/>
      <c r="FUK505" s="1"/>
      <c r="FUL505" s="1"/>
      <c r="FUM505" s="1"/>
      <c r="FUN505" s="1"/>
      <c r="FUO505" s="1"/>
      <c r="FUP505" s="1"/>
      <c r="FUQ505" s="1"/>
      <c r="FUR505" s="1"/>
      <c r="FUS505" s="1"/>
      <c r="FUT505" s="1"/>
      <c r="FUU505" s="1"/>
      <c r="FUV505" s="1"/>
      <c r="FUW505" s="1"/>
      <c r="FUX505" s="1"/>
      <c r="FUY505" s="1"/>
      <c r="FUZ505" s="1"/>
      <c r="FVA505" s="1"/>
      <c r="FVB505" s="1"/>
      <c r="FVC505" s="1"/>
      <c r="FVD505" s="1"/>
      <c r="FVE505" s="1"/>
      <c r="FVF505" s="1"/>
      <c r="FVG505" s="1"/>
      <c r="FVH505" s="1"/>
      <c r="FVI505" s="1"/>
      <c r="FVJ505" s="1"/>
      <c r="FVK505" s="1"/>
      <c r="FVL505" s="1"/>
      <c r="FVM505" s="1"/>
      <c r="FVN505" s="1"/>
      <c r="FVO505" s="1"/>
      <c r="FVP505" s="1"/>
      <c r="FVQ505" s="1"/>
      <c r="FVR505" s="1"/>
      <c r="FVS505" s="1"/>
      <c r="FVT505" s="1"/>
      <c r="FVU505" s="1"/>
      <c r="FVV505" s="1"/>
      <c r="FVW505" s="1"/>
      <c r="FVX505" s="1"/>
      <c r="FVY505" s="1"/>
      <c r="FVZ505" s="1"/>
      <c r="FWA505" s="1"/>
      <c r="FWB505" s="1"/>
      <c r="FWC505" s="1"/>
      <c r="FWD505" s="1"/>
      <c r="FWE505" s="1"/>
      <c r="FWF505" s="1"/>
      <c r="FWG505" s="1"/>
      <c r="FWH505" s="1"/>
      <c r="FWI505" s="1"/>
      <c r="FWJ505" s="1"/>
      <c r="FWK505" s="1"/>
      <c r="FWL505" s="1"/>
      <c r="FWM505" s="1"/>
      <c r="FWN505" s="1"/>
      <c r="FWO505" s="1"/>
      <c r="FWP505" s="1"/>
      <c r="FWQ505" s="1"/>
      <c r="FWR505" s="1"/>
      <c r="FWS505" s="1"/>
      <c r="FWT505" s="1"/>
      <c r="FWU505" s="1"/>
      <c r="FWV505" s="1"/>
      <c r="FWW505" s="1"/>
      <c r="FWX505" s="1"/>
      <c r="FWY505" s="1"/>
      <c r="FWZ505" s="1"/>
      <c r="FXA505" s="1"/>
      <c r="FXB505" s="1"/>
      <c r="FXC505" s="1"/>
      <c r="FXD505" s="1"/>
      <c r="FXE505" s="1"/>
      <c r="FXF505" s="1"/>
      <c r="FXG505" s="1"/>
      <c r="FXH505" s="1"/>
      <c r="FXI505" s="1"/>
      <c r="FXJ505" s="1"/>
      <c r="FXK505" s="1"/>
      <c r="FXL505" s="1"/>
      <c r="FXM505" s="1"/>
      <c r="FXN505" s="1"/>
      <c r="FXO505" s="1"/>
      <c r="FXP505" s="1"/>
      <c r="FXQ505" s="1"/>
      <c r="FXR505" s="1"/>
      <c r="FXS505" s="1"/>
      <c r="FXT505" s="1"/>
      <c r="FXU505" s="1"/>
      <c r="FXV505" s="1"/>
      <c r="FXW505" s="1"/>
      <c r="FXX505" s="1"/>
      <c r="FXY505" s="1"/>
      <c r="FXZ505" s="1"/>
      <c r="FYA505" s="1"/>
      <c r="FYB505" s="1"/>
      <c r="FYC505" s="1"/>
      <c r="FYD505" s="1"/>
      <c r="FYE505" s="1"/>
      <c r="FYF505" s="1"/>
      <c r="FYG505" s="1"/>
      <c r="FYH505" s="1"/>
      <c r="FYI505" s="1"/>
      <c r="FYJ505" s="1"/>
      <c r="FYK505" s="1"/>
      <c r="FYL505" s="1"/>
      <c r="FYM505" s="1"/>
      <c r="FYN505" s="1"/>
      <c r="FYO505" s="1"/>
      <c r="FYP505" s="1"/>
      <c r="FYQ505" s="1"/>
      <c r="FYR505" s="1"/>
      <c r="FYS505" s="1"/>
      <c r="FYT505" s="1"/>
      <c r="FYU505" s="1"/>
      <c r="FYV505" s="1"/>
      <c r="FYW505" s="1"/>
      <c r="FYX505" s="1"/>
      <c r="FYY505" s="1"/>
      <c r="FYZ505" s="1"/>
      <c r="FZA505" s="1"/>
      <c r="FZB505" s="1"/>
      <c r="FZC505" s="1"/>
      <c r="FZD505" s="1"/>
      <c r="FZE505" s="1"/>
      <c r="FZF505" s="1"/>
      <c r="FZG505" s="1"/>
      <c r="FZH505" s="1"/>
      <c r="FZI505" s="1"/>
      <c r="FZJ505" s="1"/>
      <c r="FZK505" s="1"/>
      <c r="FZL505" s="1"/>
      <c r="FZM505" s="1"/>
      <c r="FZN505" s="1"/>
      <c r="FZO505" s="1"/>
      <c r="FZP505" s="1"/>
      <c r="FZQ505" s="1"/>
      <c r="FZR505" s="1"/>
      <c r="FZS505" s="1"/>
      <c r="FZT505" s="1"/>
      <c r="FZU505" s="1"/>
      <c r="FZV505" s="1"/>
      <c r="FZW505" s="1"/>
      <c r="FZX505" s="1"/>
      <c r="FZY505" s="1"/>
      <c r="FZZ505" s="1"/>
      <c r="GAA505" s="1"/>
      <c r="GAB505" s="1"/>
      <c r="GAC505" s="1"/>
      <c r="GAD505" s="1"/>
      <c r="GAE505" s="1"/>
      <c r="GAF505" s="1"/>
      <c r="GAG505" s="1"/>
      <c r="GAH505" s="1"/>
      <c r="GAI505" s="1"/>
      <c r="GAJ505" s="1"/>
      <c r="GAK505" s="1"/>
      <c r="GAL505" s="1"/>
      <c r="GAM505" s="1"/>
      <c r="GAN505" s="1"/>
      <c r="GAO505" s="1"/>
      <c r="GAP505" s="1"/>
      <c r="GAQ505" s="1"/>
      <c r="GAR505" s="1"/>
      <c r="GAS505" s="1"/>
      <c r="GAT505" s="1"/>
      <c r="GAU505" s="1"/>
      <c r="GAV505" s="1"/>
      <c r="GAW505" s="1"/>
      <c r="GAX505" s="1"/>
      <c r="GAY505" s="1"/>
      <c r="GAZ505" s="1"/>
      <c r="GBA505" s="1"/>
      <c r="GBB505" s="1"/>
      <c r="GBC505" s="1"/>
      <c r="GBD505" s="1"/>
      <c r="GBE505" s="1"/>
      <c r="GBF505" s="1"/>
      <c r="GBG505" s="1"/>
      <c r="GBH505" s="1"/>
      <c r="GBI505" s="1"/>
      <c r="GBJ505" s="1"/>
      <c r="GBK505" s="1"/>
      <c r="GBL505" s="1"/>
      <c r="GBM505" s="1"/>
      <c r="GBN505" s="1"/>
      <c r="GBO505" s="1"/>
      <c r="GBP505" s="1"/>
      <c r="GBQ505" s="1"/>
      <c r="GBR505" s="1"/>
      <c r="GBS505" s="1"/>
      <c r="GBT505" s="1"/>
      <c r="GBU505" s="1"/>
      <c r="GBV505" s="1"/>
      <c r="GBW505" s="1"/>
      <c r="GBX505" s="1"/>
      <c r="GBY505" s="1"/>
      <c r="GBZ505" s="1"/>
      <c r="GCA505" s="1"/>
      <c r="GCB505" s="1"/>
      <c r="GCC505" s="1"/>
      <c r="GCD505" s="1"/>
      <c r="GCE505" s="1"/>
      <c r="GCF505" s="1"/>
      <c r="GCG505" s="1"/>
      <c r="GCH505" s="1"/>
      <c r="GCI505" s="1"/>
      <c r="GCJ505" s="1"/>
      <c r="GCK505" s="1"/>
      <c r="GCL505" s="1"/>
      <c r="GCM505" s="1"/>
      <c r="GCN505" s="1"/>
      <c r="GCO505" s="1"/>
      <c r="GCP505" s="1"/>
      <c r="GCQ505" s="1"/>
      <c r="GCR505" s="1"/>
      <c r="GCS505" s="1"/>
      <c r="GCT505" s="1"/>
      <c r="GCU505" s="1"/>
      <c r="GCV505" s="1"/>
      <c r="GCW505" s="1"/>
      <c r="GCX505" s="1"/>
      <c r="GCY505" s="1"/>
      <c r="GCZ505" s="1"/>
      <c r="GDA505" s="1"/>
      <c r="GDB505" s="1"/>
      <c r="GDC505" s="1"/>
      <c r="GDD505" s="1"/>
      <c r="GDE505" s="1"/>
      <c r="GDF505" s="1"/>
      <c r="GDG505" s="1"/>
      <c r="GDH505" s="1"/>
      <c r="GDI505" s="1"/>
      <c r="GDJ505" s="1"/>
      <c r="GDK505" s="1"/>
      <c r="GDL505" s="1"/>
      <c r="GDM505" s="1"/>
      <c r="GDN505" s="1"/>
      <c r="GDO505" s="1"/>
      <c r="GDP505" s="1"/>
      <c r="GDQ505" s="1"/>
      <c r="GDR505" s="1"/>
      <c r="GDS505" s="1"/>
      <c r="GDT505" s="1"/>
      <c r="GDU505" s="1"/>
      <c r="GDV505" s="1"/>
      <c r="GDW505" s="1"/>
      <c r="GDX505" s="1"/>
      <c r="GDY505" s="1"/>
      <c r="GDZ505" s="1"/>
      <c r="GEA505" s="1"/>
      <c r="GEB505" s="1"/>
      <c r="GEC505" s="1"/>
      <c r="GED505" s="1"/>
      <c r="GEE505" s="1"/>
      <c r="GEF505" s="1"/>
      <c r="GEG505" s="1"/>
      <c r="GEH505" s="1"/>
      <c r="GEI505" s="1"/>
      <c r="GEJ505" s="1"/>
      <c r="GEK505" s="1"/>
      <c r="GEL505" s="1"/>
      <c r="GEM505" s="1"/>
      <c r="GEN505" s="1"/>
      <c r="GEO505" s="1"/>
      <c r="GEP505" s="1"/>
      <c r="GEQ505" s="1"/>
      <c r="GER505" s="1"/>
      <c r="GES505" s="1"/>
      <c r="GET505" s="1"/>
      <c r="GEU505" s="1"/>
      <c r="GEV505" s="1"/>
      <c r="GEW505" s="1"/>
      <c r="GEX505" s="1"/>
      <c r="GEY505" s="1"/>
      <c r="GEZ505" s="1"/>
      <c r="GFA505" s="1"/>
      <c r="GFB505" s="1"/>
      <c r="GFC505" s="1"/>
      <c r="GFD505" s="1"/>
      <c r="GFE505" s="1"/>
      <c r="GFF505" s="1"/>
      <c r="GFG505" s="1"/>
      <c r="GFH505" s="1"/>
      <c r="GFI505" s="1"/>
      <c r="GFJ505" s="1"/>
      <c r="GFK505" s="1"/>
      <c r="GFL505" s="1"/>
      <c r="GFM505" s="1"/>
      <c r="GFN505" s="1"/>
      <c r="GFO505" s="1"/>
      <c r="GFP505" s="1"/>
      <c r="GFQ505" s="1"/>
      <c r="GFR505" s="1"/>
      <c r="GFS505" s="1"/>
      <c r="GFT505" s="1"/>
      <c r="GFU505" s="1"/>
      <c r="GFV505" s="1"/>
      <c r="GFW505" s="1"/>
      <c r="GFX505" s="1"/>
      <c r="GFY505" s="1"/>
      <c r="GFZ505" s="1"/>
      <c r="GGA505" s="1"/>
      <c r="GGB505" s="1"/>
      <c r="GGC505" s="1"/>
      <c r="GGD505" s="1"/>
      <c r="GGE505" s="1"/>
      <c r="GGF505" s="1"/>
      <c r="GGG505" s="1"/>
      <c r="GGH505" s="1"/>
      <c r="GGI505" s="1"/>
      <c r="GGJ505" s="1"/>
      <c r="GGK505" s="1"/>
      <c r="GGL505" s="1"/>
      <c r="GGM505" s="1"/>
      <c r="GGN505" s="1"/>
      <c r="GGO505" s="1"/>
      <c r="GGP505" s="1"/>
      <c r="GGQ505" s="1"/>
      <c r="GGR505" s="1"/>
      <c r="GGS505" s="1"/>
      <c r="GGT505" s="1"/>
      <c r="GGU505" s="1"/>
      <c r="GGV505" s="1"/>
      <c r="GGW505" s="1"/>
      <c r="GGX505" s="1"/>
      <c r="GGY505" s="1"/>
      <c r="GGZ505" s="1"/>
      <c r="GHA505" s="1"/>
      <c r="GHB505" s="1"/>
      <c r="GHC505" s="1"/>
      <c r="GHD505" s="1"/>
      <c r="GHE505" s="1"/>
      <c r="GHF505" s="1"/>
      <c r="GHG505" s="1"/>
      <c r="GHH505" s="1"/>
      <c r="GHI505" s="1"/>
      <c r="GHJ505" s="1"/>
      <c r="GHK505" s="1"/>
      <c r="GHL505" s="1"/>
      <c r="GHM505" s="1"/>
      <c r="GHN505" s="1"/>
      <c r="GHO505" s="1"/>
      <c r="GHP505" s="1"/>
      <c r="GHQ505" s="1"/>
      <c r="GHR505" s="1"/>
      <c r="GHS505" s="1"/>
      <c r="GHT505" s="1"/>
      <c r="GHU505" s="1"/>
      <c r="GHV505" s="1"/>
      <c r="GHW505" s="1"/>
      <c r="GHX505" s="1"/>
      <c r="GHY505" s="1"/>
      <c r="GHZ505" s="1"/>
      <c r="GIA505" s="1"/>
      <c r="GIB505" s="1"/>
      <c r="GIC505" s="1"/>
      <c r="GID505" s="1"/>
      <c r="GIE505" s="1"/>
      <c r="GIF505" s="1"/>
      <c r="GIG505" s="1"/>
      <c r="GIH505" s="1"/>
      <c r="GII505" s="1"/>
      <c r="GIJ505" s="1"/>
      <c r="GIK505" s="1"/>
      <c r="GIL505" s="1"/>
      <c r="GIM505" s="1"/>
      <c r="GIN505" s="1"/>
      <c r="GIO505" s="1"/>
      <c r="GIP505" s="1"/>
      <c r="GIQ505" s="1"/>
      <c r="GIR505" s="1"/>
      <c r="GIS505" s="1"/>
      <c r="GIT505" s="1"/>
      <c r="GIU505" s="1"/>
      <c r="GIV505" s="1"/>
      <c r="GIW505" s="1"/>
      <c r="GIX505" s="1"/>
      <c r="GIY505" s="1"/>
      <c r="GIZ505" s="1"/>
      <c r="GJA505" s="1"/>
      <c r="GJB505" s="1"/>
      <c r="GJC505" s="1"/>
      <c r="GJD505" s="1"/>
      <c r="GJE505" s="1"/>
      <c r="GJF505" s="1"/>
      <c r="GJG505" s="1"/>
      <c r="GJH505" s="1"/>
      <c r="GJI505" s="1"/>
      <c r="GJJ505" s="1"/>
      <c r="GJK505" s="1"/>
      <c r="GJL505" s="1"/>
      <c r="GJM505" s="1"/>
      <c r="GJN505" s="1"/>
      <c r="GJO505" s="1"/>
      <c r="GJP505" s="1"/>
      <c r="GJQ505" s="1"/>
      <c r="GJR505" s="1"/>
      <c r="GJS505" s="1"/>
      <c r="GJT505" s="1"/>
      <c r="GJU505" s="1"/>
      <c r="GJV505" s="1"/>
      <c r="GJW505" s="1"/>
      <c r="GJX505" s="1"/>
      <c r="GJY505" s="1"/>
      <c r="GJZ505" s="1"/>
      <c r="GKA505" s="1"/>
      <c r="GKB505" s="1"/>
      <c r="GKC505" s="1"/>
      <c r="GKD505" s="1"/>
      <c r="GKE505" s="1"/>
      <c r="GKF505" s="1"/>
      <c r="GKG505" s="1"/>
      <c r="GKH505" s="1"/>
      <c r="GKI505" s="1"/>
      <c r="GKJ505" s="1"/>
      <c r="GKK505" s="1"/>
      <c r="GKL505" s="1"/>
      <c r="GKM505" s="1"/>
      <c r="GKN505" s="1"/>
      <c r="GKO505" s="1"/>
      <c r="GKP505" s="1"/>
      <c r="GKQ505" s="1"/>
      <c r="GKR505" s="1"/>
      <c r="GKS505" s="1"/>
      <c r="GKT505" s="1"/>
      <c r="GKU505" s="1"/>
      <c r="GKV505" s="1"/>
      <c r="GKW505" s="1"/>
      <c r="GKX505" s="1"/>
      <c r="GKY505" s="1"/>
      <c r="GKZ505" s="1"/>
      <c r="GLA505" s="1"/>
      <c r="GLB505" s="1"/>
      <c r="GLC505" s="1"/>
      <c r="GLD505" s="1"/>
      <c r="GLE505" s="1"/>
      <c r="GLF505" s="1"/>
      <c r="GLG505" s="1"/>
      <c r="GLH505" s="1"/>
      <c r="GLI505" s="1"/>
      <c r="GLJ505" s="1"/>
      <c r="GLK505" s="1"/>
      <c r="GLL505" s="1"/>
      <c r="GLM505" s="1"/>
      <c r="GLN505" s="1"/>
      <c r="GLO505" s="1"/>
      <c r="GLP505" s="1"/>
      <c r="GLQ505" s="1"/>
      <c r="GLR505" s="1"/>
      <c r="GLS505" s="1"/>
      <c r="GLT505" s="1"/>
      <c r="GLU505" s="1"/>
      <c r="GLV505" s="1"/>
      <c r="GLW505" s="1"/>
      <c r="GLX505" s="1"/>
      <c r="GLY505" s="1"/>
      <c r="GLZ505" s="1"/>
      <c r="GMA505" s="1"/>
      <c r="GMB505" s="1"/>
      <c r="GMC505" s="1"/>
      <c r="GMD505" s="1"/>
      <c r="GME505" s="1"/>
      <c r="GMF505" s="1"/>
      <c r="GMG505" s="1"/>
      <c r="GMH505" s="1"/>
      <c r="GMI505" s="1"/>
      <c r="GMJ505" s="1"/>
      <c r="GMK505" s="1"/>
      <c r="GML505" s="1"/>
      <c r="GMM505" s="1"/>
      <c r="GMN505" s="1"/>
      <c r="GMO505" s="1"/>
      <c r="GMP505" s="1"/>
      <c r="GMQ505" s="1"/>
      <c r="GMR505" s="1"/>
      <c r="GMS505" s="1"/>
      <c r="GMT505" s="1"/>
      <c r="GMU505" s="1"/>
      <c r="GMV505" s="1"/>
      <c r="GMW505" s="1"/>
      <c r="GMX505" s="1"/>
      <c r="GMY505" s="1"/>
      <c r="GMZ505" s="1"/>
      <c r="GNA505" s="1"/>
      <c r="GNB505" s="1"/>
      <c r="GNC505" s="1"/>
      <c r="GND505" s="1"/>
      <c r="GNE505" s="1"/>
      <c r="GNF505" s="1"/>
      <c r="GNG505" s="1"/>
      <c r="GNH505" s="1"/>
      <c r="GNI505" s="1"/>
      <c r="GNJ505" s="1"/>
      <c r="GNK505" s="1"/>
      <c r="GNL505" s="1"/>
      <c r="GNM505" s="1"/>
      <c r="GNN505" s="1"/>
      <c r="GNO505" s="1"/>
      <c r="GNP505" s="1"/>
      <c r="GNQ505" s="1"/>
      <c r="GNR505" s="1"/>
      <c r="GNS505" s="1"/>
      <c r="GNT505" s="1"/>
      <c r="GNU505" s="1"/>
      <c r="GNV505" s="1"/>
      <c r="GNW505" s="1"/>
      <c r="GNX505" s="1"/>
      <c r="GNY505" s="1"/>
      <c r="GNZ505" s="1"/>
      <c r="GOA505" s="1"/>
      <c r="GOB505" s="1"/>
      <c r="GOC505" s="1"/>
      <c r="GOD505" s="1"/>
      <c r="GOE505" s="1"/>
      <c r="GOF505" s="1"/>
      <c r="GOG505" s="1"/>
      <c r="GOH505" s="1"/>
      <c r="GOI505" s="1"/>
      <c r="GOJ505" s="1"/>
      <c r="GOK505" s="1"/>
      <c r="GOL505" s="1"/>
      <c r="GOM505" s="1"/>
      <c r="GON505" s="1"/>
      <c r="GOO505" s="1"/>
      <c r="GOP505" s="1"/>
      <c r="GOQ505" s="1"/>
      <c r="GOR505" s="1"/>
      <c r="GOS505" s="1"/>
      <c r="GOT505" s="1"/>
      <c r="GOU505" s="1"/>
      <c r="GOV505" s="1"/>
      <c r="GOW505" s="1"/>
      <c r="GOX505" s="1"/>
      <c r="GOY505" s="1"/>
      <c r="GOZ505" s="1"/>
      <c r="GPA505" s="1"/>
      <c r="GPB505" s="1"/>
      <c r="GPC505" s="1"/>
      <c r="GPD505" s="1"/>
      <c r="GPE505" s="1"/>
      <c r="GPF505" s="1"/>
      <c r="GPG505" s="1"/>
      <c r="GPH505" s="1"/>
      <c r="GPI505" s="1"/>
      <c r="GPJ505" s="1"/>
      <c r="GPK505" s="1"/>
      <c r="GPL505" s="1"/>
      <c r="GPM505" s="1"/>
      <c r="GPN505" s="1"/>
      <c r="GPO505" s="1"/>
      <c r="GPP505" s="1"/>
      <c r="GPQ505" s="1"/>
      <c r="GPR505" s="1"/>
      <c r="GPS505" s="1"/>
      <c r="GPT505" s="1"/>
      <c r="GPU505" s="1"/>
      <c r="GPV505" s="1"/>
      <c r="GPW505" s="1"/>
      <c r="GPX505" s="1"/>
      <c r="GPY505" s="1"/>
      <c r="GPZ505" s="1"/>
      <c r="GQA505" s="1"/>
      <c r="GQB505" s="1"/>
      <c r="GQC505" s="1"/>
      <c r="GQD505" s="1"/>
      <c r="GQE505" s="1"/>
      <c r="GQF505" s="1"/>
      <c r="GQG505" s="1"/>
      <c r="GQH505" s="1"/>
      <c r="GQI505" s="1"/>
      <c r="GQJ505" s="1"/>
      <c r="GQK505" s="1"/>
      <c r="GQL505" s="1"/>
      <c r="GQM505" s="1"/>
      <c r="GQN505" s="1"/>
      <c r="GQO505" s="1"/>
      <c r="GQP505" s="1"/>
      <c r="GQQ505" s="1"/>
      <c r="GQR505" s="1"/>
      <c r="GQS505" s="1"/>
      <c r="GQT505" s="1"/>
      <c r="GQU505" s="1"/>
      <c r="GQV505" s="1"/>
      <c r="GQW505" s="1"/>
      <c r="GQX505" s="1"/>
      <c r="GQY505" s="1"/>
      <c r="GQZ505" s="1"/>
      <c r="GRA505" s="1"/>
      <c r="GRB505" s="1"/>
      <c r="GRC505" s="1"/>
      <c r="GRD505" s="1"/>
      <c r="GRE505" s="1"/>
      <c r="GRF505" s="1"/>
      <c r="GRG505" s="1"/>
      <c r="GRH505" s="1"/>
      <c r="GRI505" s="1"/>
      <c r="GRJ505" s="1"/>
      <c r="GRK505" s="1"/>
      <c r="GRL505" s="1"/>
      <c r="GRM505" s="1"/>
      <c r="GRN505" s="1"/>
      <c r="GRO505" s="1"/>
      <c r="GRP505" s="1"/>
      <c r="GRQ505" s="1"/>
      <c r="GRR505" s="1"/>
      <c r="GRS505" s="1"/>
      <c r="GRT505" s="1"/>
      <c r="GRU505" s="1"/>
      <c r="GRV505" s="1"/>
      <c r="GRW505" s="1"/>
      <c r="GRX505" s="1"/>
      <c r="GRY505" s="1"/>
      <c r="GRZ505" s="1"/>
      <c r="GSA505" s="1"/>
      <c r="GSB505" s="1"/>
      <c r="GSC505" s="1"/>
      <c r="GSD505" s="1"/>
      <c r="GSE505" s="1"/>
      <c r="GSF505" s="1"/>
      <c r="GSG505" s="1"/>
      <c r="GSH505" s="1"/>
      <c r="GSI505" s="1"/>
      <c r="GSJ505" s="1"/>
      <c r="GSK505" s="1"/>
      <c r="GSL505" s="1"/>
      <c r="GSM505" s="1"/>
      <c r="GSN505" s="1"/>
      <c r="GSO505" s="1"/>
      <c r="GSP505" s="1"/>
      <c r="GSQ505" s="1"/>
      <c r="GSR505" s="1"/>
      <c r="GSS505" s="1"/>
      <c r="GST505" s="1"/>
      <c r="GSU505" s="1"/>
      <c r="GSV505" s="1"/>
      <c r="GSW505" s="1"/>
      <c r="GSX505" s="1"/>
      <c r="GSY505" s="1"/>
      <c r="GSZ505" s="1"/>
      <c r="GTA505" s="1"/>
      <c r="GTB505" s="1"/>
      <c r="GTC505" s="1"/>
      <c r="GTD505" s="1"/>
      <c r="GTE505" s="1"/>
      <c r="GTF505" s="1"/>
      <c r="GTG505" s="1"/>
      <c r="GTH505" s="1"/>
      <c r="GTI505" s="1"/>
      <c r="GTJ505" s="1"/>
      <c r="GTK505" s="1"/>
      <c r="GTL505" s="1"/>
      <c r="GTM505" s="1"/>
      <c r="GTN505" s="1"/>
      <c r="GTO505" s="1"/>
      <c r="GTP505" s="1"/>
      <c r="GTQ505" s="1"/>
      <c r="GTR505" s="1"/>
      <c r="GTS505" s="1"/>
      <c r="GTT505" s="1"/>
      <c r="GTU505" s="1"/>
      <c r="GTV505" s="1"/>
      <c r="GTW505" s="1"/>
      <c r="GTX505" s="1"/>
      <c r="GTY505" s="1"/>
      <c r="GTZ505" s="1"/>
      <c r="GUA505" s="1"/>
      <c r="GUB505" s="1"/>
      <c r="GUC505" s="1"/>
      <c r="GUD505" s="1"/>
      <c r="GUE505" s="1"/>
      <c r="GUF505" s="1"/>
      <c r="GUG505" s="1"/>
      <c r="GUH505" s="1"/>
      <c r="GUI505" s="1"/>
      <c r="GUJ505" s="1"/>
      <c r="GUK505" s="1"/>
      <c r="GUL505" s="1"/>
      <c r="GUM505" s="1"/>
      <c r="GUN505" s="1"/>
      <c r="GUO505" s="1"/>
      <c r="GUP505" s="1"/>
      <c r="GUQ505" s="1"/>
      <c r="GUR505" s="1"/>
      <c r="GUS505" s="1"/>
      <c r="GUT505" s="1"/>
      <c r="GUU505" s="1"/>
      <c r="GUV505" s="1"/>
      <c r="GUW505" s="1"/>
      <c r="GUX505" s="1"/>
      <c r="GUY505" s="1"/>
      <c r="GUZ505" s="1"/>
      <c r="GVA505" s="1"/>
      <c r="GVB505" s="1"/>
      <c r="GVC505" s="1"/>
      <c r="GVD505" s="1"/>
      <c r="GVE505" s="1"/>
      <c r="GVF505" s="1"/>
      <c r="GVG505" s="1"/>
      <c r="GVH505" s="1"/>
      <c r="GVI505" s="1"/>
      <c r="GVJ505" s="1"/>
      <c r="GVK505" s="1"/>
      <c r="GVL505" s="1"/>
      <c r="GVM505" s="1"/>
      <c r="GVN505" s="1"/>
      <c r="GVO505" s="1"/>
      <c r="GVP505" s="1"/>
      <c r="GVQ505" s="1"/>
      <c r="GVR505" s="1"/>
      <c r="GVS505" s="1"/>
      <c r="GVT505" s="1"/>
      <c r="GVU505" s="1"/>
      <c r="GVV505" s="1"/>
      <c r="GVW505" s="1"/>
      <c r="GVX505" s="1"/>
      <c r="GVY505" s="1"/>
      <c r="GVZ505" s="1"/>
      <c r="GWA505" s="1"/>
      <c r="GWB505" s="1"/>
      <c r="GWC505" s="1"/>
      <c r="GWD505" s="1"/>
      <c r="GWE505" s="1"/>
      <c r="GWF505" s="1"/>
      <c r="GWG505" s="1"/>
      <c r="GWH505" s="1"/>
      <c r="GWI505" s="1"/>
      <c r="GWJ505" s="1"/>
      <c r="GWK505" s="1"/>
      <c r="GWL505" s="1"/>
      <c r="GWM505" s="1"/>
      <c r="GWN505" s="1"/>
      <c r="GWO505" s="1"/>
      <c r="GWP505" s="1"/>
      <c r="GWQ505" s="1"/>
      <c r="GWR505" s="1"/>
      <c r="GWS505" s="1"/>
      <c r="GWT505" s="1"/>
      <c r="GWU505" s="1"/>
      <c r="GWV505" s="1"/>
      <c r="GWW505" s="1"/>
      <c r="GWX505" s="1"/>
      <c r="GWY505" s="1"/>
      <c r="GWZ505" s="1"/>
      <c r="GXA505" s="1"/>
      <c r="GXB505" s="1"/>
      <c r="GXC505" s="1"/>
      <c r="GXD505" s="1"/>
      <c r="GXE505" s="1"/>
      <c r="GXF505" s="1"/>
      <c r="GXG505" s="1"/>
      <c r="GXH505" s="1"/>
      <c r="GXI505" s="1"/>
      <c r="GXJ505" s="1"/>
      <c r="GXK505" s="1"/>
      <c r="GXL505" s="1"/>
      <c r="GXM505" s="1"/>
      <c r="GXN505" s="1"/>
      <c r="GXO505" s="1"/>
      <c r="GXP505" s="1"/>
      <c r="GXQ505" s="1"/>
      <c r="GXR505" s="1"/>
      <c r="GXS505" s="1"/>
      <c r="GXT505" s="1"/>
      <c r="GXU505" s="1"/>
      <c r="GXV505" s="1"/>
      <c r="GXW505" s="1"/>
      <c r="GXX505" s="1"/>
      <c r="GXY505" s="1"/>
      <c r="GXZ505" s="1"/>
      <c r="GYA505" s="1"/>
      <c r="GYB505" s="1"/>
      <c r="GYC505" s="1"/>
      <c r="GYD505" s="1"/>
      <c r="GYE505" s="1"/>
      <c r="GYF505" s="1"/>
      <c r="GYG505" s="1"/>
      <c r="GYH505" s="1"/>
      <c r="GYI505" s="1"/>
      <c r="GYJ505" s="1"/>
      <c r="GYK505" s="1"/>
      <c r="GYL505" s="1"/>
      <c r="GYM505" s="1"/>
      <c r="GYN505" s="1"/>
      <c r="GYO505" s="1"/>
      <c r="GYP505" s="1"/>
      <c r="GYQ505" s="1"/>
      <c r="GYR505" s="1"/>
      <c r="GYS505" s="1"/>
      <c r="GYT505" s="1"/>
      <c r="GYU505" s="1"/>
      <c r="GYV505" s="1"/>
      <c r="GYW505" s="1"/>
      <c r="GYX505" s="1"/>
      <c r="GYY505" s="1"/>
      <c r="GYZ505" s="1"/>
      <c r="GZA505" s="1"/>
      <c r="GZB505" s="1"/>
      <c r="GZC505" s="1"/>
      <c r="GZD505" s="1"/>
      <c r="GZE505" s="1"/>
      <c r="GZF505" s="1"/>
      <c r="GZG505" s="1"/>
      <c r="GZH505" s="1"/>
      <c r="GZI505" s="1"/>
      <c r="GZJ505" s="1"/>
      <c r="GZK505" s="1"/>
      <c r="GZL505" s="1"/>
      <c r="GZM505" s="1"/>
      <c r="GZN505" s="1"/>
      <c r="GZO505" s="1"/>
      <c r="GZP505" s="1"/>
      <c r="GZQ505" s="1"/>
      <c r="GZR505" s="1"/>
      <c r="GZS505" s="1"/>
      <c r="GZT505" s="1"/>
      <c r="GZU505" s="1"/>
      <c r="GZV505" s="1"/>
      <c r="GZW505" s="1"/>
      <c r="GZX505" s="1"/>
      <c r="GZY505" s="1"/>
      <c r="GZZ505" s="1"/>
      <c r="HAA505" s="1"/>
      <c r="HAB505" s="1"/>
      <c r="HAC505" s="1"/>
      <c r="HAD505" s="1"/>
      <c r="HAE505" s="1"/>
      <c r="HAF505" s="1"/>
      <c r="HAG505" s="1"/>
      <c r="HAH505" s="1"/>
      <c r="HAI505" s="1"/>
      <c r="HAJ505" s="1"/>
      <c r="HAK505" s="1"/>
      <c r="HAL505" s="1"/>
      <c r="HAM505" s="1"/>
      <c r="HAN505" s="1"/>
      <c r="HAO505" s="1"/>
      <c r="HAP505" s="1"/>
      <c r="HAQ505" s="1"/>
      <c r="HAR505" s="1"/>
      <c r="HAS505" s="1"/>
      <c r="HAT505" s="1"/>
      <c r="HAU505" s="1"/>
      <c r="HAV505" s="1"/>
      <c r="HAW505" s="1"/>
      <c r="HAX505" s="1"/>
      <c r="HAY505" s="1"/>
      <c r="HAZ505" s="1"/>
      <c r="HBA505" s="1"/>
      <c r="HBB505" s="1"/>
      <c r="HBC505" s="1"/>
      <c r="HBD505" s="1"/>
      <c r="HBE505" s="1"/>
      <c r="HBF505" s="1"/>
      <c r="HBG505" s="1"/>
      <c r="HBH505" s="1"/>
      <c r="HBI505" s="1"/>
      <c r="HBJ505" s="1"/>
      <c r="HBK505" s="1"/>
      <c r="HBL505" s="1"/>
      <c r="HBM505" s="1"/>
      <c r="HBN505" s="1"/>
      <c r="HBO505" s="1"/>
      <c r="HBP505" s="1"/>
      <c r="HBQ505" s="1"/>
      <c r="HBR505" s="1"/>
      <c r="HBS505" s="1"/>
      <c r="HBT505" s="1"/>
      <c r="HBU505" s="1"/>
      <c r="HBV505" s="1"/>
      <c r="HBW505" s="1"/>
      <c r="HBX505" s="1"/>
      <c r="HBY505" s="1"/>
      <c r="HBZ505" s="1"/>
      <c r="HCA505" s="1"/>
      <c r="HCB505" s="1"/>
      <c r="HCC505" s="1"/>
      <c r="HCD505" s="1"/>
      <c r="HCE505" s="1"/>
      <c r="HCF505" s="1"/>
      <c r="HCG505" s="1"/>
      <c r="HCH505" s="1"/>
      <c r="HCI505" s="1"/>
      <c r="HCJ505" s="1"/>
      <c r="HCK505" s="1"/>
      <c r="HCL505" s="1"/>
      <c r="HCM505" s="1"/>
      <c r="HCN505" s="1"/>
      <c r="HCO505" s="1"/>
      <c r="HCP505" s="1"/>
      <c r="HCQ505" s="1"/>
      <c r="HCR505" s="1"/>
      <c r="HCS505" s="1"/>
      <c r="HCT505" s="1"/>
      <c r="HCU505" s="1"/>
      <c r="HCV505" s="1"/>
      <c r="HCW505" s="1"/>
      <c r="HCX505" s="1"/>
      <c r="HCY505" s="1"/>
      <c r="HCZ505" s="1"/>
      <c r="HDA505" s="1"/>
      <c r="HDB505" s="1"/>
      <c r="HDC505" s="1"/>
      <c r="HDD505" s="1"/>
      <c r="HDE505" s="1"/>
      <c r="HDF505" s="1"/>
      <c r="HDG505" s="1"/>
      <c r="HDH505" s="1"/>
      <c r="HDI505" s="1"/>
      <c r="HDJ505" s="1"/>
      <c r="HDK505" s="1"/>
      <c r="HDL505" s="1"/>
      <c r="HDM505" s="1"/>
      <c r="HDN505" s="1"/>
      <c r="HDO505" s="1"/>
      <c r="HDP505" s="1"/>
      <c r="HDQ505" s="1"/>
      <c r="HDR505" s="1"/>
      <c r="HDS505" s="1"/>
      <c r="HDT505" s="1"/>
      <c r="HDU505" s="1"/>
      <c r="HDV505" s="1"/>
      <c r="HDW505" s="1"/>
      <c r="HDX505" s="1"/>
      <c r="HDY505" s="1"/>
      <c r="HDZ505" s="1"/>
      <c r="HEA505" s="1"/>
      <c r="HEB505" s="1"/>
      <c r="HEC505" s="1"/>
      <c r="HED505" s="1"/>
      <c r="HEE505" s="1"/>
      <c r="HEF505" s="1"/>
      <c r="HEG505" s="1"/>
      <c r="HEH505" s="1"/>
      <c r="HEI505" s="1"/>
      <c r="HEJ505" s="1"/>
      <c r="HEK505" s="1"/>
      <c r="HEL505" s="1"/>
      <c r="HEM505" s="1"/>
      <c r="HEN505" s="1"/>
      <c r="HEO505" s="1"/>
      <c r="HEP505" s="1"/>
      <c r="HEQ505" s="1"/>
      <c r="HER505" s="1"/>
      <c r="HES505" s="1"/>
      <c r="HET505" s="1"/>
      <c r="HEU505" s="1"/>
      <c r="HEV505" s="1"/>
      <c r="HEW505" s="1"/>
      <c r="HEX505" s="1"/>
      <c r="HEY505" s="1"/>
      <c r="HEZ505" s="1"/>
      <c r="HFA505" s="1"/>
      <c r="HFB505" s="1"/>
      <c r="HFC505" s="1"/>
      <c r="HFD505" s="1"/>
      <c r="HFE505" s="1"/>
      <c r="HFF505" s="1"/>
      <c r="HFG505" s="1"/>
      <c r="HFH505" s="1"/>
      <c r="HFI505" s="1"/>
      <c r="HFJ505" s="1"/>
      <c r="HFK505" s="1"/>
      <c r="HFL505" s="1"/>
      <c r="HFM505" s="1"/>
      <c r="HFN505" s="1"/>
      <c r="HFO505" s="1"/>
      <c r="HFP505" s="1"/>
      <c r="HFQ505" s="1"/>
      <c r="HFR505" s="1"/>
      <c r="HFS505" s="1"/>
      <c r="HFT505" s="1"/>
      <c r="HFU505" s="1"/>
      <c r="HFV505" s="1"/>
      <c r="HFW505" s="1"/>
      <c r="HFX505" s="1"/>
      <c r="HFY505" s="1"/>
      <c r="HFZ505" s="1"/>
      <c r="HGA505" s="1"/>
      <c r="HGB505" s="1"/>
      <c r="HGC505" s="1"/>
      <c r="HGD505" s="1"/>
      <c r="HGE505" s="1"/>
      <c r="HGF505" s="1"/>
      <c r="HGG505" s="1"/>
      <c r="HGH505" s="1"/>
      <c r="HGI505" s="1"/>
      <c r="HGJ505" s="1"/>
      <c r="HGK505" s="1"/>
      <c r="HGL505" s="1"/>
      <c r="HGM505" s="1"/>
      <c r="HGN505" s="1"/>
      <c r="HGO505" s="1"/>
      <c r="HGP505" s="1"/>
      <c r="HGQ505" s="1"/>
      <c r="HGR505" s="1"/>
      <c r="HGS505" s="1"/>
      <c r="HGT505" s="1"/>
      <c r="HGU505" s="1"/>
      <c r="HGV505" s="1"/>
      <c r="HGW505" s="1"/>
      <c r="HGX505" s="1"/>
      <c r="HGY505" s="1"/>
      <c r="HGZ505" s="1"/>
      <c r="HHA505" s="1"/>
      <c r="HHB505" s="1"/>
      <c r="HHC505" s="1"/>
      <c r="HHD505" s="1"/>
      <c r="HHE505" s="1"/>
      <c r="HHF505" s="1"/>
      <c r="HHG505" s="1"/>
      <c r="HHH505" s="1"/>
      <c r="HHI505" s="1"/>
      <c r="HHJ505" s="1"/>
      <c r="HHK505" s="1"/>
      <c r="HHL505" s="1"/>
      <c r="HHM505" s="1"/>
      <c r="HHN505" s="1"/>
      <c r="HHO505" s="1"/>
      <c r="HHP505" s="1"/>
      <c r="HHQ505" s="1"/>
      <c r="HHR505" s="1"/>
      <c r="HHS505" s="1"/>
      <c r="HHT505" s="1"/>
      <c r="HHU505" s="1"/>
      <c r="HHV505" s="1"/>
      <c r="HHW505" s="1"/>
      <c r="HHX505" s="1"/>
      <c r="HHY505" s="1"/>
      <c r="HHZ505" s="1"/>
      <c r="HIA505" s="1"/>
      <c r="HIB505" s="1"/>
      <c r="HIC505" s="1"/>
      <c r="HID505" s="1"/>
      <c r="HIE505" s="1"/>
      <c r="HIF505" s="1"/>
      <c r="HIG505" s="1"/>
      <c r="HIH505" s="1"/>
      <c r="HII505" s="1"/>
      <c r="HIJ505" s="1"/>
      <c r="HIK505" s="1"/>
      <c r="HIL505" s="1"/>
      <c r="HIM505" s="1"/>
      <c r="HIN505" s="1"/>
      <c r="HIO505" s="1"/>
      <c r="HIP505" s="1"/>
      <c r="HIQ505" s="1"/>
      <c r="HIR505" s="1"/>
      <c r="HIS505" s="1"/>
      <c r="HIT505" s="1"/>
      <c r="HIU505" s="1"/>
      <c r="HIV505" s="1"/>
      <c r="HIW505" s="1"/>
      <c r="HIX505" s="1"/>
      <c r="HIY505" s="1"/>
      <c r="HIZ505" s="1"/>
      <c r="HJA505" s="1"/>
      <c r="HJB505" s="1"/>
      <c r="HJC505" s="1"/>
      <c r="HJD505" s="1"/>
      <c r="HJE505" s="1"/>
      <c r="HJF505" s="1"/>
      <c r="HJG505" s="1"/>
      <c r="HJH505" s="1"/>
      <c r="HJI505" s="1"/>
      <c r="HJJ505" s="1"/>
      <c r="HJK505" s="1"/>
      <c r="HJL505" s="1"/>
      <c r="HJM505" s="1"/>
      <c r="HJN505" s="1"/>
      <c r="HJO505" s="1"/>
      <c r="HJP505" s="1"/>
      <c r="HJQ505" s="1"/>
      <c r="HJR505" s="1"/>
      <c r="HJS505" s="1"/>
      <c r="HJT505" s="1"/>
      <c r="HJU505" s="1"/>
      <c r="HJV505" s="1"/>
      <c r="HJW505" s="1"/>
      <c r="HJX505" s="1"/>
      <c r="HJY505" s="1"/>
      <c r="HJZ505" s="1"/>
      <c r="HKA505" s="1"/>
      <c r="HKB505" s="1"/>
      <c r="HKC505" s="1"/>
      <c r="HKD505" s="1"/>
      <c r="HKE505" s="1"/>
      <c r="HKF505" s="1"/>
      <c r="HKG505" s="1"/>
      <c r="HKH505" s="1"/>
      <c r="HKI505" s="1"/>
      <c r="HKJ505" s="1"/>
      <c r="HKK505" s="1"/>
      <c r="HKL505" s="1"/>
      <c r="HKM505" s="1"/>
      <c r="HKN505" s="1"/>
      <c r="HKO505" s="1"/>
      <c r="HKP505" s="1"/>
      <c r="HKQ505" s="1"/>
      <c r="HKR505" s="1"/>
      <c r="HKS505" s="1"/>
      <c r="HKT505" s="1"/>
      <c r="HKU505" s="1"/>
      <c r="HKV505" s="1"/>
      <c r="HKW505" s="1"/>
      <c r="HKX505" s="1"/>
      <c r="HKY505" s="1"/>
      <c r="HKZ505" s="1"/>
      <c r="HLA505" s="1"/>
      <c r="HLB505" s="1"/>
      <c r="HLC505" s="1"/>
      <c r="HLD505" s="1"/>
      <c r="HLE505" s="1"/>
      <c r="HLF505" s="1"/>
      <c r="HLG505" s="1"/>
      <c r="HLH505" s="1"/>
      <c r="HLI505" s="1"/>
      <c r="HLJ505" s="1"/>
      <c r="HLK505" s="1"/>
      <c r="HLL505" s="1"/>
      <c r="HLM505" s="1"/>
      <c r="HLN505" s="1"/>
      <c r="HLO505" s="1"/>
      <c r="HLP505" s="1"/>
      <c r="HLQ505" s="1"/>
      <c r="HLR505" s="1"/>
      <c r="HLS505" s="1"/>
      <c r="HLT505" s="1"/>
      <c r="HLU505" s="1"/>
      <c r="HLV505" s="1"/>
      <c r="HLW505" s="1"/>
      <c r="HLX505" s="1"/>
      <c r="HLY505" s="1"/>
      <c r="HLZ505" s="1"/>
      <c r="HMA505" s="1"/>
      <c r="HMB505" s="1"/>
      <c r="HMC505" s="1"/>
      <c r="HMD505" s="1"/>
      <c r="HME505" s="1"/>
      <c r="HMF505" s="1"/>
      <c r="HMG505" s="1"/>
      <c r="HMH505" s="1"/>
      <c r="HMI505" s="1"/>
      <c r="HMJ505" s="1"/>
      <c r="HMK505" s="1"/>
      <c r="HML505" s="1"/>
      <c r="HMM505" s="1"/>
      <c r="HMN505" s="1"/>
      <c r="HMO505" s="1"/>
      <c r="HMP505" s="1"/>
      <c r="HMQ505" s="1"/>
      <c r="HMR505" s="1"/>
      <c r="HMS505" s="1"/>
      <c r="HMT505" s="1"/>
      <c r="HMU505" s="1"/>
      <c r="HMV505" s="1"/>
      <c r="HMW505" s="1"/>
      <c r="HMX505" s="1"/>
      <c r="HMY505" s="1"/>
      <c r="HMZ505" s="1"/>
      <c r="HNA505" s="1"/>
      <c r="HNB505" s="1"/>
      <c r="HNC505" s="1"/>
      <c r="HND505" s="1"/>
      <c r="HNE505" s="1"/>
      <c r="HNF505" s="1"/>
      <c r="HNG505" s="1"/>
      <c r="HNH505" s="1"/>
      <c r="HNI505" s="1"/>
      <c r="HNJ505" s="1"/>
      <c r="HNK505" s="1"/>
      <c r="HNL505" s="1"/>
      <c r="HNM505" s="1"/>
      <c r="HNN505" s="1"/>
      <c r="HNO505" s="1"/>
      <c r="HNP505" s="1"/>
      <c r="HNQ505" s="1"/>
      <c r="HNR505" s="1"/>
      <c r="HNS505" s="1"/>
      <c r="HNT505" s="1"/>
      <c r="HNU505" s="1"/>
      <c r="HNV505" s="1"/>
      <c r="HNW505" s="1"/>
      <c r="HNX505" s="1"/>
      <c r="HNY505" s="1"/>
      <c r="HNZ505" s="1"/>
      <c r="HOA505" s="1"/>
      <c r="HOB505" s="1"/>
      <c r="HOC505" s="1"/>
      <c r="HOD505" s="1"/>
      <c r="HOE505" s="1"/>
      <c r="HOF505" s="1"/>
      <c r="HOG505" s="1"/>
      <c r="HOH505" s="1"/>
      <c r="HOI505" s="1"/>
      <c r="HOJ505" s="1"/>
      <c r="HOK505" s="1"/>
      <c r="HOL505" s="1"/>
      <c r="HOM505" s="1"/>
      <c r="HON505" s="1"/>
      <c r="HOO505" s="1"/>
      <c r="HOP505" s="1"/>
      <c r="HOQ505" s="1"/>
      <c r="HOR505" s="1"/>
      <c r="HOS505" s="1"/>
      <c r="HOT505" s="1"/>
      <c r="HOU505" s="1"/>
      <c r="HOV505" s="1"/>
      <c r="HOW505" s="1"/>
      <c r="HOX505" s="1"/>
      <c r="HOY505" s="1"/>
      <c r="HOZ505" s="1"/>
      <c r="HPA505" s="1"/>
      <c r="HPB505" s="1"/>
      <c r="HPC505" s="1"/>
      <c r="HPD505" s="1"/>
      <c r="HPE505" s="1"/>
      <c r="HPF505" s="1"/>
      <c r="HPG505" s="1"/>
      <c r="HPH505" s="1"/>
      <c r="HPI505" s="1"/>
      <c r="HPJ505" s="1"/>
      <c r="HPK505" s="1"/>
      <c r="HPL505" s="1"/>
      <c r="HPM505" s="1"/>
      <c r="HPN505" s="1"/>
      <c r="HPO505" s="1"/>
      <c r="HPP505" s="1"/>
      <c r="HPQ505" s="1"/>
      <c r="HPR505" s="1"/>
      <c r="HPS505" s="1"/>
      <c r="HPT505" s="1"/>
      <c r="HPU505" s="1"/>
      <c r="HPV505" s="1"/>
      <c r="HPW505" s="1"/>
      <c r="HPX505" s="1"/>
      <c r="HPY505" s="1"/>
      <c r="HPZ505" s="1"/>
      <c r="HQA505" s="1"/>
      <c r="HQB505" s="1"/>
      <c r="HQC505" s="1"/>
      <c r="HQD505" s="1"/>
      <c r="HQE505" s="1"/>
      <c r="HQF505" s="1"/>
      <c r="HQG505" s="1"/>
      <c r="HQH505" s="1"/>
      <c r="HQI505" s="1"/>
      <c r="HQJ505" s="1"/>
      <c r="HQK505" s="1"/>
      <c r="HQL505" s="1"/>
      <c r="HQM505" s="1"/>
      <c r="HQN505" s="1"/>
      <c r="HQO505" s="1"/>
      <c r="HQP505" s="1"/>
      <c r="HQQ505" s="1"/>
      <c r="HQR505" s="1"/>
      <c r="HQS505" s="1"/>
      <c r="HQT505" s="1"/>
      <c r="HQU505" s="1"/>
      <c r="HQV505" s="1"/>
      <c r="HQW505" s="1"/>
      <c r="HQX505" s="1"/>
      <c r="HQY505" s="1"/>
      <c r="HQZ505" s="1"/>
      <c r="HRA505" s="1"/>
      <c r="HRB505" s="1"/>
      <c r="HRC505" s="1"/>
      <c r="HRD505" s="1"/>
      <c r="HRE505" s="1"/>
      <c r="HRF505" s="1"/>
      <c r="HRG505" s="1"/>
      <c r="HRH505" s="1"/>
      <c r="HRI505" s="1"/>
      <c r="HRJ505" s="1"/>
      <c r="HRK505" s="1"/>
      <c r="HRL505" s="1"/>
      <c r="HRM505" s="1"/>
      <c r="HRN505" s="1"/>
      <c r="HRO505" s="1"/>
      <c r="HRP505" s="1"/>
      <c r="HRQ505" s="1"/>
      <c r="HRR505" s="1"/>
      <c r="HRS505" s="1"/>
      <c r="HRT505" s="1"/>
      <c r="HRU505" s="1"/>
      <c r="HRV505" s="1"/>
      <c r="HRW505" s="1"/>
      <c r="HRX505" s="1"/>
      <c r="HRY505" s="1"/>
      <c r="HRZ505" s="1"/>
      <c r="HSA505" s="1"/>
      <c r="HSB505" s="1"/>
      <c r="HSC505" s="1"/>
      <c r="HSD505" s="1"/>
      <c r="HSE505" s="1"/>
      <c r="HSF505" s="1"/>
      <c r="HSG505" s="1"/>
      <c r="HSH505" s="1"/>
      <c r="HSI505" s="1"/>
      <c r="HSJ505" s="1"/>
      <c r="HSK505" s="1"/>
      <c r="HSL505" s="1"/>
      <c r="HSM505" s="1"/>
      <c r="HSN505" s="1"/>
      <c r="HSO505" s="1"/>
      <c r="HSP505" s="1"/>
      <c r="HSQ505" s="1"/>
      <c r="HSR505" s="1"/>
      <c r="HSS505" s="1"/>
      <c r="HST505" s="1"/>
      <c r="HSU505" s="1"/>
      <c r="HSV505" s="1"/>
      <c r="HSW505" s="1"/>
      <c r="HSX505" s="1"/>
      <c r="HSY505" s="1"/>
      <c r="HSZ505" s="1"/>
      <c r="HTA505" s="1"/>
      <c r="HTB505" s="1"/>
      <c r="HTC505" s="1"/>
      <c r="HTD505" s="1"/>
      <c r="HTE505" s="1"/>
      <c r="HTF505" s="1"/>
      <c r="HTG505" s="1"/>
      <c r="HTH505" s="1"/>
      <c r="HTI505" s="1"/>
      <c r="HTJ505" s="1"/>
      <c r="HTK505" s="1"/>
      <c r="HTL505" s="1"/>
      <c r="HTM505" s="1"/>
      <c r="HTN505" s="1"/>
      <c r="HTO505" s="1"/>
      <c r="HTP505" s="1"/>
      <c r="HTQ505" s="1"/>
      <c r="HTR505" s="1"/>
      <c r="HTS505" s="1"/>
      <c r="HTT505" s="1"/>
      <c r="HTU505" s="1"/>
      <c r="HTV505" s="1"/>
      <c r="HTW505" s="1"/>
      <c r="HTX505" s="1"/>
      <c r="HTY505" s="1"/>
      <c r="HTZ505" s="1"/>
      <c r="HUA505" s="1"/>
      <c r="HUB505" s="1"/>
      <c r="HUC505" s="1"/>
      <c r="HUD505" s="1"/>
      <c r="HUE505" s="1"/>
      <c r="HUF505" s="1"/>
      <c r="HUG505" s="1"/>
      <c r="HUH505" s="1"/>
      <c r="HUI505" s="1"/>
      <c r="HUJ505" s="1"/>
      <c r="HUK505" s="1"/>
      <c r="HUL505" s="1"/>
      <c r="HUM505" s="1"/>
      <c r="HUN505" s="1"/>
      <c r="HUO505" s="1"/>
      <c r="HUP505" s="1"/>
      <c r="HUQ505" s="1"/>
      <c r="HUR505" s="1"/>
      <c r="HUS505" s="1"/>
      <c r="HUT505" s="1"/>
      <c r="HUU505" s="1"/>
      <c r="HUV505" s="1"/>
      <c r="HUW505" s="1"/>
      <c r="HUX505" s="1"/>
      <c r="HUY505" s="1"/>
      <c r="HUZ505" s="1"/>
      <c r="HVA505" s="1"/>
      <c r="HVB505" s="1"/>
      <c r="HVC505" s="1"/>
      <c r="HVD505" s="1"/>
      <c r="HVE505" s="1"/>
      <c r="HVF505" s="1"/>
      <c r="HVG505" s="1"/>
      <c r="HVH505" s="1"/>
      <c r="HVI505" s="1"/>
      <c r="HVJ505" s="1"/>
      <c r="HVK505" s="1"/>
      <c r="HVL505" s="1"/>
      <c r="HVM505" s="1"/>
      <c r="HVN505" s="1"/>
      <c r="HVO505" s="1"/>
      <c r="HVP505" s="1"/>
      <c r="HVQ505" s="1"/>
      <c r="HVR505" s="1"/>
      <c r="HVS505" s="1"/>
      <c r="HVT505" s="1"/>
      <c r="HVU505" s="1"/>
      <c r="HVV505" s="1"/>
      <c r="HVW505" s="1"/>
      <c r="HVX505" s="1"/>
      <c r="HVY505" s="1"/>
      <c r="HVZ505" s="1"/>
      <c r="HWA505" s="1"/>
      <c r="HWB505" s="1"/>
      <c r="HWC505" s="1"/>
      <c r="HWD505" s="1"/>
      <c r="HWE505" s="1"/>
      <c r="HWF505" s="1"/>
      <c r="HWG505" s="1"/>
      <c r="HWH505" s="1"/>
      <c r="HWI505" s="1"/>
      <c r="HWJ505" s="1"/>
      <c r="HWK505" s="1"/>
      <c r="HWL505" s="1"/>
      <c r="HWM505" s="1"/>
      <c r="HWN505" s="1"/>
      <c r="HWO505" s="1"/>
      <c r="HWP505" s="1"/>
      <c r="HWQ505" s="1"/>
      <c r="HWR505" s="1"/>
      <c r="HWS505" s="1"/>
      <c r="HWT505" s="1"/>
      <c r="HWU505" s="1"/>
      <c r="HWV505" s="1"/>
      <c r="HWW505" s="1"/>
      <c r="HWX505" s="1"/>
      <c r="HWY505" s="1"/>
      <c r="HWZ505" s="1"/>
      <c r="HXA505" s="1"/>
      <c r="HXB505" s="1"/>
      <c r="HXC505" s="1"/>
      <c r="HXD505" s="1"/>
      <c r="HXE505" s="1"/>
      <c r="HXF505" s="1"/>
      <c r="HXG505" s="1"/>
      <c r="HXH505" s="1"/>
      <c r="HXI505" s="1"/>
      <c r="HXJ505" s="1"/>
      <c r="HXK505" s="1"/>
      <c r="HXL505" s="1"/>
      <c r="HXM505" s="1"/>
      <c r="HXN505" s="1"/>
      <c r="HXO505" s="1"/>
      <c r="HXP505" s="1"/>
      <c r="HXQ505" s="1"/>
      <c r="HXR505" s="1"/>
      <c r="HXS505" s="1"/>
      <c r="HXT505" s="1"/>
      <c r="HXU505" s="1"/>
      <c r="HXV505" s="1"/>
      <c r="HXW505" s="1"/>
      <c r="HXX505" s="1"/>
      <c r="HXY505" s="1"/>
      <c r="HXZ505" s="1"/>
      <c r="HYA505" s="1"/>
      <c r="HYB505" s="1"/>
      <c r="HYC505" s="1"/>
      <c r="HYD505" s="1"/>
      <c r="HYE505" s="1"/>
      <c r="HYF505" s="1"/>
      <c r="HYG505" s="1"/>
      <c r="HYH505" s="1"/>
      <c r="HYI505" s="1"/>
      <c r="HYJ505" s="1"/>
      <c r="HYK505" s="1"/>
      <c r="HYL505" s="1"/>
      <c r="HYM505" s="1"/>
      <c r="HYN505" s="1"/>
      <c r="HYO505" s="1"/>
      <c r="HYP505" s="1"/>
      <c r="HYQ505" s="1"/>
      <c r="HYR505" s="1"/>
      <c r="HYS505" s="1"/>
      <c r="HYT505" s="1"/>
      <c r="HYU505" s="1"/>
      <c r="HYV505" s="1"/>
      <c r="HYW505" s="1"/>
      <c r="HYX505" s="1"/>
      <c r="HYY505" s="1"/>
      <c r="HYZ505" s="1"/>
      <c r="HZA505" s="1"/>
      <c r="HZB505" s="1"/>
      <c r="HZC505" s="1"/>
      <c r="HZD505" s="1"/>
      <c r="HZE505" s="1"/>
      <c r="HZF505" s="1"/>
      <c r="HZG505" s="1"/>
      <c r="HZH505" s="1"/>
      <c r="HZI505" s="1"/>
      <c r="HZJ505" s="1"/>
      <c r="HZK505" s="1"/>
      <c r="HZL505" s="1"/>
      <c r="HZM505" s="1"/>
      <c r="HZN505" s="1"/>
      <c r="HZO505" s="1"/>
      <c r="HZP505" s="1"/>
      <c r="HZQ505" s="1"/>
      <c r="HZR505" s="1"/>
      <c r="HZS505" s="1"/>
      <c r="HZT505" s="1"/>
      <c r="HZU505" s="1"/>
      <c r="HZV505" s="1"/>
      <c r="HZW505" s="1"/>
      <c r="HZX505" s="1"/>
      <c r="HZY505" s="1"/>
      <c r="HZZ505" s="1"/>
      <c r="IAA505" s="1"/>
      <c r="IAB505" s="1"/>
      <c r="IAC505" s="1"/>
      <c r="IAD505" s="1"/>
      <c r="IAE505" s="1"/>
      <c r="IAF505" s="1"/>
      <c r="IAG505" s="1"/>
      <c r="IAH505" s="1"/>
      <c r="IAI505" s="1"/>
      <c r="IAJ505" s="1"/>
      <c r="IAK505" s="1"/>
      <c r="IAL505" s="1"/>
      <c r="IAM505" s="1"/>
      <c r="IAN505" s="1"/>
      <c r="IAO505" s="1"/>
      <c r="IAP505" s="1"/>
      <c r="IAQ505" s="1"/>
      <c r="IAR505" s="1"/>
      <c r="IAS505" s="1"/>
      <c r="IAT505" s="1"/>
      <c r="IAU505" s="1"/>
      <c r="IAV505" s="1"/>
      <c r="IAW505" s="1"/>
      <c r="IAX505" s="1"/>
      <c r="IAY505" s="1"/>
      <c r="IAZ505" s="1"/>
      <c r="IBA505" s="1"/>
      <c r="IBB505" s="1"/>
      <c r="IBC505" s="1"/>
      <c r="IBD505" s="1"/>
      <c r="IBE505" s="1"/>
      <c r="IBF505" s="1"/>
      <c r="IBG505" s="1"/>
      <c r="IBH505" s="1"/>
      <c r="IBI505" s="1"/>
      <c r="IBJ505" s="1"/>
      <c r="IBK505" s="1"/>
      <c r="IBL505" s="1"/>
      <c r="IBM505" s="1"/>
      <c r="IBN505" s="1"/>
      <c r="IBO505" s="1"/>
      <c r="IBP505" s="1"/>
      <c r="IBQ505" s="1"/>
      <c r="IBR505" s="1"/>
      <c r="IBS505" s="1"/>
      <c r="IBT505" s="1"/>
      <c r="IBU505" s="1"/>
      <c r="IBV505" s="1"/>
      <c r="IBW505" s="1"/>
      <c r="IBX505" s="1"/>
      <c r="IBY505" s="1"/>
      <c r="IBZ505" s="1"/>
      <c r="ICA505" s="1"/>
      <c r="ICB505" s="1"/>
      <c r="ICC505" s="1"/>
      <c r="ICD505" s="1"/>
      <c r="ICE505" s="1"/>
      <c r="ICF505" s="1"/>
      <c r="ICG505" s="1"/>
      <c r="ICH505" s="1"/>
      <c r="ICI505" s="1"/>
      <c r="ICJ505" s="1"/>
      <c r="ICK505" s="1"/>
      <c r="ICL505" s="1"/>
      <c r="ICM505" s="1"/>
      <c r="ICN505" s="1"/>
      <c r="ICO505" s="1"/>
      <c r="ICP505" s="1"/>
      <c r="ICQ505" s="1"/>
      <c r="ICR505" s="1"/>
      <c r="ICS505" s="1"/>
      <c r="ICT505" s="1"/>
      <c r="ICU505" s="1"/>
      <c r="ICV505" s="1"/>
      <c r="ICW505" s="1"/>
      <c r="ICX505" s="1"/>
      <c r="ICY505" s="1"/>
      <c r="ICZ505" s="1"/>
      <c r="IDA505" s="1"/>
      <c r="IDB505" s="1"/>
      <c r="IDC505" s="1"/>
      <c r="IDD505" s="1"/>
      <c r="IDE505" s="1"/>
      <c r="IDF505" s="1"/>
      <c r="IDG505" s="1"/>
      <c r="IDH505" s="1"/>
      <c r="IDI505" s="1"/>
      <c r="IDJ505" s="1"/>
      <c r="IDK505" s="1"/>
      <c r="IDL505" s="1"/>
      <c r="IDM505" s="1"/>
      <c r="IDN505" s="1"/>
      <c r="IDO505" s="1"/>
      <c r="IDP505" s="1"/>
      <c r="IDQ505" s="1"/>
      <c r="IDR505" s="1"/>
      <c r="IDS505" s="1"/>
      <c r="IDT505" s="1"/>
      <c r="IDU505" s="1"/>
      <c r="IDV505" s="1"/>
      <c r="IDW505" s="1"/>
      <c r="IDX505" s="1"/>
      <c r="IDY505" s="1"/>
      <c r="IDZ505" s="1"/>
      <c r="IEA505" s="1"/>
      <c r="IEB505" s="1"/>
      <c r="IEC505" s="1"/>
      <c r="IED505" s="1"/>
      <c r="IEE505" s="1"/>
      <c r="IEF505" s="1"/>
      <c r="IEG505" s="1"/>
      <c r="IEH505" s="1"/>
      <c r="IEI505" s="1"/>
      <c r="IEJ505" s="1"/>
      <c r="IEK505" s="1"/>
      <c r="IEL505" s="1"/>
      <c r="IEM505" s="1"/>
      <c r="IEN505" s="1"/>
      <c r="IEO505" s="1"/>
      <c r="IEP505" s="1"/>
      <c r="IEQ505" s="1"/>
      <c r="IER505" s="1"/>
      <c r="IES505" s="1"/>
      <c r="IET505" s="1"/>
      <c r="IEU505" s="1"/>
      <c r="IEV505" s="1"/>
      <c r="IEW505" s="1"/>
      <c r="IEX505" s="1"/>
      <c r="IEY505" s="1"/>
      <c r="IEZ505" s="1"/>
      <c r="IFA505" s="1"/>
      <c r="IFB505" s="1"/>
      <c r="IFC505" s="1"/>
      <c r="IFD505" s="1"/>
      <c r="IFE505" s="1"/>
      <c r="IFF505" s="1"/>
      <c r="IFG505" s="1"/>
      <c r="IFH505" s="1"/>
      <c r="IFI505" s="1"/>
      <c r="IFJ505" s="1"/>
      <c r="IFK505" s="1"/>
      <c r="IFL505" s="1"/>
      <c r="IFM505" s="1"/>
      <c r="IFN505" s="1"/>
      <c r="IFO505" s="1"/>
      <c r="IFP505" s="1"/>
      <c r="IFQ505" s="1"/>
      <c r="IFR505" s="1"/>
      <c r="IFS505" s="1"/>
      <c r="IFT505" s="1"/>
      <c r="IFU505" s="1"/>
      <c r="IFV505" s="1"/>
      <c r="IFW505" s="1"/>
      <c r="IFX505" s="1"/>
      <c r="IFY505" s="1"/>
      <c r="IFZ505" s="1"/>
      <c r="IGA505" s="1"/>
      <c r="IGB505" s="1"/>
      <c r="IGC505" s="1"/>
      <c r="IGD505" s="1"/>
      <c r="IGE505" s="1"/>
      <c r="IGF505" s="1"/>
      <c r="IGG505" s="1"/>
      <c r="IGH505" s="1"/>
      <c r="IGI505" s="1"/>
      <c r="IGJ505" s="1"/>
      <c r="IGK505" s="1"/>
      <c r="IGL505" s="1"/>
      <c r="IGM505" s="1"/>
      <c r="IGN505" s="1"/>
      <c r="IGO505" s="1"/>
      <c r="IGP505" s="1"/>
      <c r="IGQ505" s="1"/>
      <c r="IGR505" s="1"/>
      <c r="IGS505" s="1"/>
      <c r="IGT505" s="1"/>
      <c r="IGU505" s="1"/>
      <c r="IGV505" s="1"/>
      <c r="IGW505" s="1"/>
      <c r="IGX505" s="1"/>
      <c r="IGY505" s="1"/>
      <c r="IGZ505" s="1"/>
      <c r="IHA505" s="1"/>
      <c r="IHB505" s="1"/>
      <c r="IHC505" s="1"/>
      <c r="IHD505" s="1"/>
      <c r="IHE505" s="1"/>
      <c r="IHF505" s="1"/>
      <c r="IHG505" s="1"/>
      <c r="IHH505" s="1"/>
      <c r="IHI505" s="1"/>
      <c r="IHJ505" s="1"/>
      <c r="IHK505" s="1"/>
      <c r="IHL505" s="1"/>
      <c r="IHM505" s="1"/>
      <c r="IHN505" s="1"/>
      <c r="IHO505" s="1"/>
      <c r="IHP505" s="1"/>
      <c r="IHQ505" s="1"/>
      <c r="IHR505" s="1"/>
      <c r="IHS505" s="1"/>
      <c r="IHT505" s="1"/>
      <c r="IHU505" s="1"/>
      <c r="IHV505" s="1"/>
      <c r="IHW505" s="1"/>
      <c r="IHX505" s="1"/>
      <c r="IHY505" s="1"/>
      <c r="IHZ505" s="1"/>
      <c r="IIA505" s="1"/>
      <c r="IIB505" s="1"/>
      <c r="IIC505" s="1"/>
      <c r="IID505" s="1"/>
      <c r="IIE505" s="1"/>
      <c r="IIF505" s="1"/>
      <c r="IIG505" s="1"/>
      <c r="IIH505" s="1"/>
      <c r="III505" s="1"/>
      <c r="IIJ505" s="1"/>
      <c r="IIK505" s="1"/>
      <c r="IIL505" s="1"/>
      <c r="IIM505" s="1"/>
      <c r="IIN505" s="1"/>
      <c r="IIO505" s="1"/>
      <c r="IIP505" s="1"/>
      <c r="IIQ505" s="1"/>
      <c r="IIR505" s="1"/>
      <c r="IIS505" s="1"/>
      <c r="IIT505" s="1"/>
      <c r="IIU505" s="1"/>
      <c r="IIV505" s="1"/>
      <c r="IIW505" s="1"/>
      <c r="IIX505" s="1"/>
      <c r="IIY505" s="1"/>
      <c r="IIZ505" s="1"/>
      <c r="IJA505" s="1"/>
      <c r="IJB505" s="1"/>
      <c r="IJC505" s="1"/>
      <c r="IJD505" s="1"/>
      <c r="IJE505" s="1"/>
      <c r="IJF505" s="1"/>
      <c r="IJG505" s="1"/>
      <c r="IJH505" s="1"/>
      <c r="IJI505" s="1"/>
      <c r="IJJ505" s="1"/>
      <c r="IJK505" s="1"/>
      <c r="IJL505" s="1"/>
      <c r="IJM505" s="1"/>
      <c r="IJN505" s="1"/>
      <c r="IJO505" s="1"/>
      <c r="IJP505" s="1"/>
      <c r="IJQ505" s="1"/>
      <c r="IJR505" s="1"/>
      <c r="IJS505" s="1"/>
      <c r="IJT505" s="1"/>
      <c r="IJU505" s="1"/>
      <c r="IJV505" s="1"/>
      <c r="IJW505" s="1"/>
      <c r="IJX505" s="1"/>
      <c r="IJY505" s="1"/>
      <c r="IJZ505" s="1"/>
      <c r="IKA505" s="1"/>
      <c r="IKB505" s="1"/>
      <c r="IKC505" s="1"/>
      <c r="IKD505" s="1"/>
      <c r="IKE505" s="1"/>
      <c r="IKF505" s="1"/>
      <c r="IKG505" s="1"/>
      <c r="IKH505" s="1"/>
      <c r="IKI505" s="1"/>
      <c r="IKJ505" s="1"/>
      <c r="IKK505" s="1"/>
      <c r="IKL505" s="1"/>
      <c r="IKM505" s="1"/>
      <c r="IKN505" s="1"/>
      <c r="IKO505" s="1"/>
      <c r="IKP505" s="1"/>
      <c r="IKQ505" s="1"/>
      <c r="IKR505" s="1"/>
      <c r="IKS505" s="1"/>
      <c r="IKT505" s="1"/>
      <c r="IKU505" s="1"/>
      <c r="IKV505" s="1"/>
      <c r="IKW505" s="1"/>
      <c r="IKX505" s="1"/>
      <c r="IKY505" s="1"/>
      <c r="IKZ505" s="1"/>
      <c r="ILA505" s="1"/>
      <c r="ILB505" s="1"/>
      <c r="ILC505" s="1"/>
      <c r="ILD505" s="1"/>
      <c r="ILE505" s="1"/>
      <c r="ILF505" s="1"/>
      <c r="ILG505" s="1"/>
      <c r="ILH505" s="1"/>
      <c r="ILI505" s="1"/>
      <c r="ILJ505" s="1"/>
      <c r="ILK505" s="1"/>
      <c r="ILL505" s="1"/>
      <c r="ILM505" s="1"/>
      <c r="ILN505" s="1"/>
      <c r="ILO505" s="1"/>
      <c r="ILP505" s="1"/>
      <c r="ILQ505" s="1"/>
      <c r="ILR505" s="1"/>
      <c r="ILS505" s="1"/>
      <c r="ILT505" s="1"/>
      <c r="ILU505" s="1"/>
      <c r="ILV505" s="1"/>
      <c r="ILW505" s="1"/>
      <c r="ILX505" s="1"/>
      <c r="ILY505" s="1"/>
      <c r="ILZ505" s="1"/>
      <c r="IMA505" s="1"/>
      <c r="IMB505" s="1"/>
      <c r="IMC505" s="1"/>
      <c r="IMD505" s="1"/>
      <c r="IME505" s="1"/>
      <c r="IMF505" s="1"/>
      <c r="IMG505" s="1"/>
      <c r="IMH505" s="1"/>
      <c r="IMI505" s="1"/>
      <c r="IMJ505" s="1"/>
      <c r="IMK505" s="1"/>
      <c r="IML505" s="1"/>
      <c r="IMM505" s="1"/>
      <c r="IMN505" s="1"/>
      <c r="IMO505" s="1"/>
      <c r="IMP505" s="1"/>
      <c r="IMQ505" s="1"/>
      <c r="IMR505" s="1"/>
      <c r="IMS505" s="1"/>
      <c r="IMT505" s="1"/>
      <c r="IMU505" s="1"/>
      <c r="IMV505" s="1"/>
      <c r="IMW505" s="1"/>
      <c r="IMX505" s="1"/>
      <c r="IMY505" s="1"/>
      <c r="IMZ505" s="1"/>
      <c r="INA505" s="1"/>
      <c r="INB505" s="1"/>
      <c r="INC505" s="1"/>
      <c r="IND505" s="1"/>
      <c r="INE505" s="1"/>
      <c r="INF505" s="1"/>
      <c r="ING505" s="1"/>
      <c r="INH505" s="1"/>
      <c r="INI505" s="1"/>
      <c r="INJ505" s="1"/>
      <c r="INK505" s="1"/>
      <c r="INL505" s="1"/>
      <c r="INM505" s="1"/>
      <c r="INN505" s="1"/>
      <c r="INO505" s="1"/>
      <c r="INP505" s="1"/>
      <c r="INQ505" s="1"/>
      <c r="INR505" s="1"/>
      <c r="INS505" s="1"/>
      <c r="INT505" s="1"/>
      <c r="INU505" s="1"/>
      <c r="INV505" s="1"/>
      <c r="INW505" s="1"/>
      <c r="INX505" s="1"/>
      <c r="INY505" s="1"/>
      <c r="INZ505" s="1"/>
      <c r="IOA505" s="1"/>
      <c r="IOB505" s="1"/>
      <c r="IOC505" s="1"/>
      <c r="IOD505" s="1"/>
      <c r="IOE505" s="1"/>
      <c r="IOF505" s="1"/>
      <c r="IOG505" s="1"/>
      <c r="IOH505" s="1"/>
      <c r="IOI505" s="1"/>
      <c r="IOJ505" s="1"/>
      <c r="IOK505" s="1"/>
      <c r="IOL505" s="1"/>
      <c r="IOM505" s="1"/>
      <c r="ION505" s="1"/>
      <c r="IOO505" s="1"/>
      <c r="IOP505" s="1"/>
      <c r="IOQ505" s="1"/>
      <c r="IOR505" s="1"/>
      <c r="IOS505" s="1"/>
      <c r="IOT505" s="1"/>
      <c r="IOU505" s="1"/>
      <c r="IOV505" s="1"/>
      <c r="IOW505" s="1"/>
      <c r="IOX505" s="1"/>
      <c r="IOY505" s="1"/>
      <c r="IOZ505" s="1"/>
      <c r="IPA505" s="1"/>
      <c r="IPB505" s="1"/>
      <c r="IPC505" s="1"/>
      <c r="IPD505" s="1"/>
      <c r="IPE505" s="1"/>
      <c r="IPF505" s="1"/>
      <c r="IPG505" s="1"/>
      <c r="IPH505" s="1"/>
      <c r="IPI505" s="1"/>
      <c r="IPJ505" s="1"/>
      <c r="IPK505" s="1"/>
      <c r="IPL505" s="1"/>
      <c r="IPM505" s="1"/>
      <c r="IPN505" s="1"/>
      <c r="IPO505" s="1"/>
      <c r="IPP505" s="1"/>
      <c r="IPQ505" s="1"/>
      <c r="IPR505" s="1"/>
      <c r="IPS505" s="1"/>
      <c r="IPT505" s="1"/>
      <c r="IPU505" s="1"/>
      <c r="IPV505" s="1"/>
      <c r="IPW505" s="1"/>
      <c r="IPX505" s="1"/>
      <c r="IPY505" s="1"/>
      <c r="IPZ505" s="1"/>
      <c r="IQA505" s="1"/>
      <c r="IQB505" s="1"/>
      <c r="IQC505" s="1"/>
      <c r="IQD505" s="1"/>
      <c r="IQE505" s="1"/>
      <c r="IQF505" s="1"/>
      <c r="IQG505" s="1"/>
      <c r="IQH505" s="1"/>
      <c r="IQI505" s="1"/>
      <c r="IQJ505" s="1"/>
      <c r="IQK505" s="1"/>
      <c r="IQL505" s="1"/>
      <c r="IQM505" s="1"/>
      <c r="IQN505" s="1"/>
      <c r="IQO505" s="1"/>
      <c r="IQP505" s="1"/>
      <c r="IQQ505" s="1"/>
      <c r="IQR505" s="1"/>
      <c r="IQS505" s="1"/>
      <c r="IQT505" s="1"/>
      <c r="IQU505" s="1"/>
      <c r="IQV505" s="1"/>
      <c r="IQW505" s="1"/>
      <c r="IQX505" s="1"/>
      <c r="IQY505" s="1"/>
      <c r="IQZ505" s="1"/>
      <c r="IRA505" s="1"/>
      <c r="IRB505" s="1"/>
      <c r="IRC505" s="1"/>
      <c r="IRD505" s="1"/>
      <c r="IRE505" s="1"/>
      <c r="IRF505" s="1"/>
      <c r="IRG505" s="1"/>
      <c r="IRH505" s="1"/>
      <c r="IRI505" s="1"/>
      <c r="IRJ505" s="1"/>
      <c r="IRK505" s="1"/>
      <c r="IRL505" s="1"/>
      <c r="IRM505" s="1"/>
      <c r="IRN505" s="1"/>
      <c r="IRO505" s="1"/>
      <c r="IRP505" s="1"/>
      <c r="IRQ505" s="1"/>
      <c r="IRR505" s="1"/>
      <c r="IRS505" s="1"/>
      <c r="IRT505" s="1"/>
      <c r="IRU505" s="1"/>
      <c r="IRV505" s="1"/>
      <c r="IRW505" s="1"/>
      <c r="IRX505" s="1"/>
      <c r="IRY505" s="1"/>
      <c r="IRZ505" s="1"/>
      <c r="ISA505" s="1"/>
      <c r="ISB505" s="1"/>
      <c r="ISC505" s="1"/>
      <c r="ISD505" s="1"/>
      <c r="ISE505" s="1"/>
      <c r="ISF505" s="1"/>
      <c r="ISG505" s="1"/>
      <c r="ISH505" s="1"/>
      <c r="ISI505" s="1"/>
      <c r="ISJ505" s="1"/>
      <c r="ISK505" s="1"/>
      <c r="ISL505" s="1"/>
      <c r="ISM505" s="1"/>
      <c r="ISN505" s="1"/>
      <c r="ISO505" s="1"/>
      <c r="ISP505" s="1"/>
      <c r="ISQ505" s="1"/>
      <c r="ISR505" s="1"/>
      <c r="ISS505" s="1"/>
      <c r="IST505" s="1"/>
      <c r="ISU505" s="1"/>
      <c r="ISV505" s="1"/>
      <c r="ISW505" s="1"/>
      <c r="ISX505" s="1"/>
      <c r="ISY505" s="1"/>
      <c r="ISZ505" s="1"/>
      <c r="ITA505" s="1"/>
      <c r="ITB505" s="1"/>
      <c r="ITC505" s="1"/>
      <c r="ITD505" s="1"/>
      <c r="ITE505" s="1"/>
      <c r="ITF505" s="1"/>
      <c r="ITG505" s="1"/>
      <c r="ITH505" s="1"/>
      <c r="ITI505" s="1"/>
      <c r="ITJ505" s="1"/>
      <c r="ITK505" s="1"/>
      <c r="ITL505" s="1"/>
      <c r="ITM505" s="1"/>
      <c r="ITN505" s="1"/>
      <c r="ITO505" s="1"/>
      <c r="ITP505" s="1"/>
      <c r="ITQ505" s="1"/>
      <c r="ITR505" s="1"/>
      <c r="ITS505" s="1"/>
      <c r="ITT505" s="1"/>
      <c r="ITU505" s="1"/>
      <c r="ITV505" s="1"/>
      <c r="ITW505" s="1"/>
      <c r="ITX505" s="1"/>
      <c r="ITY505" s="1"/>
      <c r="ITZ505" s="1"/>
      <c r="IUA505" s="1"/>
      <c r="IUB505" s="1"/>
      <c r="IUC505" s="1"/>
      <c r="IUD505" s="1"/>
      <c r="IUE505" s="1"/>
      <c r="IUF505" s="1"/>
      <c r="IUG505" s="1"/>
      <c r="IUH505" s="1"/>
      <c r="IUI505" s="1"/>
      <c r="IUJ505" s="1"/>
      <c r="IUK505" s="1"/>
      <c r="IUL505" s="1"/>
      <c r="IUM505" s="1"/>
      <c r="IUN505" s="1"/>
      <c r="IUO505" s="1"/>
      <c r="IUP505" s="1"/>
      <c r="IUQ505" s="1"/>
      <c r="IUR505" s="1"/>
      <c r="IUS505" s="1"/>
      <c r="IUT505" s="1"/>
      <c r="IUU505" s="1"/>
      <c r="IUV505" s="1"/>
      <c r="IUW505" s="1"/>
      <c r="IUX505" s="1"/>
      <c r="IUY505" s="1"/>
      <c r="IUZ505" s="1"/>
      <c r="IVA505" s="1"/>
      <c r="IVB505" s="1"/>
      <c r="IVC505" s="1"/>
      <c r="IVD505" s="1"/>
      <c r="IVE505" s="1"/>
      <c r="IVF505" s="1"/>
      <c r="IVG505" s="1"/>
      <c r="IVH505" s="1"/>
      <c r="IVI505" s="1"/>
      <c r="IVJ505" s="1"/>
      <c r="IVK505" s="1"/>
      <c r="IVL505" s="1"/>
      <c r="IVM505" s="1"/>
      <c r="IVN505" s="1"/>
      <c r="IVO505" s="1"/>
      <c r="IVP505" s="1"/>
      <c r="IVQ505" s="1"/>
      <c r="IVR505" s="1"/>
      <c r="IVS505" s="1"/>
      <c r="IVT505" s="1"/>
      <c r="IVU505" s="1"/>
      <c r="IVV505" s="1"/>
      <c r="IVW505" s="1"/>
      <c r="IVX505" s="1"/>
      <c r="IVY505" s="1"/>
      <c r="IVZ505" s="1"/>
      <c r="IWA505" s="1"/>
      <c r="IWB505" s="1"/>
      <c r="IWC505" s="1"/>
      <c r="IWD505" s="1"/>
      <c r="IWE505" s="1"/>
      <c r="IWF505" s="1"/>
      <c r="IWG505" s="1"/>
      <c r="IWH505" s="1"/>
      <c r="IWI505" s="1"/>
      <c r="IWJ505" s="1"/>
      <c r="IWK505" s="1"/>
      <c r="IWL505" s="1"/>
      <c r="IWM505" s="1"/>
      <c r="IWN505" s="1"/>
      <c r="IWO505" s="1"/>
      <c r="IWP505" s="1"/>
      <c r="IWQ505" s="1"/>
      <c r="IWR505" s="1"/>
      <c r="IWS505" s="1"/>
      <c r="IWT505" s="1"/>
      <c r="IWU505" s="1"/>
      <c r="IWV505" s="1"/>
      <c r="IWW505" s="1"/>
      <c r="IWX505" s="1"/>
      <c r="IWY505" s="1"/>
      <c r="IWZ505" s="1"/>
      <c r="IXA505" s="1"/>
      <c r="IXB505" s="1"/>
      <c r="IXC505" s="1"/>
      <c r="IXD505" s="1"/>
      <c r="IXE505" s="1"/>
      <c r="IXF505" s="1"/>
      <c r="IXG505" s="1"/>
      <c r="IXH505" s="1"/>
      <c r="IXI505" s="1"/>
      <c r="IXJ505" s="1"/>
      <c r="IXK505" s="1"/>
      <c r="IXL505" s="1"/>
      <c r="IXM505" s="1"/>
      <c r="IXN505" s="1"/>
      <c r="IXO505" s="1"/>
      <c r="IXP505" s="1"/>
      <c r="IXQ505" s="1"/>
      <c r="IXR505" s="1"/>
      <c r="IXS505" s="1"/>
      <c r="IXT505" s="1"/>
      <c r="IXU505" s="1"/>
      <c r="IXV505" s="1"/>
      <c r="IXW505" s="1"/>
      <c r="IXX505" s="1"/>
      <c r="IXY505" s="1"/>
      <c r="IXZ505" s="1"/>
      <c r="IYA505" s="1"/>
      <c r="IYB505" s="1"/>
      <c r="IYC505" s="1"/>
      <c r="IYD505" s="1"/>
      <c r="IYE505" s="1"/>
      <c r="IYF505" s="1"/>
      <c r="IYG505" s="1"/>
      <c r="IYH505" s="1"/>
      <c r="IYI505" s="1"/>
      <c r="IYJ505" s="1"/>
      <c r="IYK505" s="1"/>
      <c r="IYL505" s="1"/>
      <c r="IYM505" s="1"/>
      <c r="IYN505" s="1"/>
      <c r="IYO505" s="1"/>
      <c r="IYP505" s="1"/>
      <c r="IYQ505" s="1"/>
      <c r="IYR505" s="1"/>
      <c r="IYS505" s="1"/>
      <c r="IYT505" s="1"/>
      <c r="IYU505" s="1"/>
      <c r="IYV505" s="1"/>
      <c r="IYW505" s="1"/>
      <c r="IYX505" s="1"/>
      <c r="IYY505" s="1"/>
      <c r="IYZ505" s="1"/>
      <c r="IZA505" s="1"/>
      <c r="IZB505" s="1"/>
      <c r="IZC505" s="1"/>
      <c r="IZD505" s="1"/>
      <c r="IZE505" s="1"/>
      <c r="IZF505" s="1"/>
      <c r="IZG505" s="1"/>
      <c r="IZH505" s="1"/>
      <c r="IZI505" s="1"/>
      <c r="IZJ505" s="1"/>
      <c r="IZK505" s="1"/>
      <c r="IZL505" s="1"/>
      <c r="IZM505" s="1"/>
      <c r="IZN505" s="1"/>
      <c r="IZO505" s="1"/>
      <c r="IZP505" s="1"/>
      <c r="IZQ505" s="1"/>
      <c r="IZR505" s="1"/>
      <c r="IZS505" s="1"/>
      <c r="IZT505" s="1"/>
      <c r="IZU505" s="1"/>
      <c r="IZV505" s="1"/>
      <c r="IZW505" s="1"/>
      <c r="IZX505" s="1"/>
      <c r="IZY505" s="1"/>
      <c r="IZZ505" s="1"/>
      <c r="JAA505" s="1"/>
      <c r="JAB505" s="1"/>
      <c r="JAC505" s="1"/>
      <c r="JAD505" s="1"/>
      <c r="JAE505" s="1"/>
      <c r="JAF505" s="1"/>
      <c r="JAG505" s="1"/>
      <c r="JAH505" s="1"/>
      <c r="JAI505" s="1"/>
      <c r="JAJ505" s="1"/>
      <c r="JAK505" s="1"/>
      <c r="JAL505" s="1"/>
      <c r="JAM505" s="1"/>
      <c r="JAN505" s="1"/>
      <c r="JAO505" s="1"/>
      <c r="JAP505" s="1"/>
      <c r="JAQ505" s="1"/>
      <c r="JAR505" s="1"/>
      <c r="JAS505" s="1"/>
      <c r="JAT505" s="1"/>
      <c r="JAU505" s="1"/>
      <c r="JAV505" s="1"/>
      <c r="JAW505" s="1"/>
      <c r="JAX505" s="1"/>
      <c r="JAY505" s="1"/>
      <c r="JAZ505" s="1"/>
      <c r="JBA505" s="1"/>
      <c r="JBB505" s="1"/>
      <c r="JBC505" s="1"/>
      <c r="JBD505" s="1"/>
      <c r="JBE505" s="1"/>
      <c r="JBF505" s="1"/>
      <c r="JBG505" s="1"/>
      <c r="JBH505" s="1"/>
      <c r="JBI505" s="1"/>
      <c r="JBJ505" s="1"/>
      <c r="JBK505" s="1"/>
      <c r="JBL505" s="1"/>
      <c r="JBM505" s="1"/>
      <c r="JBN505" s="1"/>
      <c r="JBO505" s="1"/>
      <c r="JBP505" s="1"/>
      <c r="JBQ505" s="1"/>
      <c r="JBR505" s="1"/>
      <c r="JBS505" s="1"/>
      <c r="JBT505" s="1"/>
      <c r="JBU505" s="1"/>
      <c r="JBV505" s="1"/>
      <c r="JBW505" s="1"/>
      <c r="JBX505" s="1"/>
      <c r="JBY505" s="1"/>
      <c r="JBZ505" s="1"/>
      <c r="JCA505" s="1"/>
      <c r="JCB505" s="1"/>
      <c r="JCC505" s="1"/>
      <c r="JCD505" s="1"/>
      <c r="JCE505" s="1"/>
      <c r="JCF505" s="1"/>
      <c r="JCG505" s="1"/>
      <c r="JCH505" s="1"/>
      <c r="JCI505" s="1"/>
      <c r="JCJ505" s="1"/>
      <c r="JCK505" s="1"/>
      <c r="JCL505" s="1"/>
      <c r="JCM505" s="1"/>
      <c r="JCN505" s="1"/>
      <c r="JCO505" s="1"/>
      <c r="JCP505" s="1"/>
      <c r="JCQ505" s="1"/>
      <c r="JCR505" s="1"/>
      <c r="JCS505" s="1"/>
      <c r="JCT505" s="1"/>
      <c r="JCU505" s="1"/>
      <c r="JCV505" s="1"/>
      <c r="JCW505" s="1"/>
      <c r="JCX505" s="1"/>
      <c r="JCY505" s="1"/>
      <c r="JCZ505" s="1"/>
      <c r="JDA505" s="1"/>
      <c r="JDB505" s="1"/>
      <c r="JDC505" s="1"/>
      <c r="JDD505" s="1"/>
      <c r="JDE505" s="1"/>
      <c r="JDF505" s="1"/>
      <c r="JDG505" s="1"/>
      <c r="JDH505" s="1"/>
      <c r="JDI505" s="1"/>
      <c r="JDJ505" s="1"/>
      <c r="JDK505" s="1"/>
      <c r="JDL505" s="1"/>
      <c r="JDM505" s="1"/>
      <c r="JDN505" s="1"/>
      <c r="JDO505" s="1"/>
      <c r="JDP505" s="1"/>
      <c r="JDQ505" s="1"/>
      <c r="JDR505" s="1"/>
      <c r="JDS505" s="1"/>
      <c r="JDT505" s="1"/>
      <c r="JDU505" s="1"/>
      <c r="JDV505" s="1"/>
      <c r="JDW505" s="1"/>
      <c r="JDX505" s="1"/>
      <c r="JDY505" s="1"/>
      <c r="JDZ505" s="1"/>
      <c r="JEA505" s="1"/>
      <c r="JEB505" s="1"/>
      <c r="JEC505" s="1"/>
      <c r="JED505" s="1"/>
      <c r="JEE505" s="1"/>
      <c r="JEF505" s="1"/>
      <c r="JEG505" s="1"/>
      <c r="JEH505" s="1"/>
      <c r="JEI505" s="1"/>
      <c r="JEJ505" s="1"/>
      <c r="JEK505" s="1"/>
      <c r="JEL505" s="1"/>
      <c r="JEM505" s="1"/>
      <c r="JEN505" s="1"/>
      <c r="JEO505" s="1"/>
      <c r="JEP505" s="1"/>
      <c r="JEQ505" s="1"/>
      <c r="JER505" s="1"/>
      <c r="JES505" s="1"/>
      <c r="JET505" s="1"/>
      <c r="JEU505" s="1"/>
      <c r="JEV505" s="1"/>
      <c r="JEW505" s="1"/>
      <c r="JEX505" s="1"/>
      <c r="JEY505" s="1"/>
      <c r="JEZ505" s="1"/>
      <c r="JFA505" s="1"/>
      <c r="JFB505" s="1"/>
      <c r="JFC505" s="1"/>
      <c r="JFD505" s="1"/>
      <c r="JFE505" s="1"/>
      <c r="JFF505" s="1"/>
      <c r="JFG505" s="1"/>
      <c r="JFH505" s="1"/>
      <c r="JFI505" s="1"/>
      <c r="JFJ505" s="1"/>
      <c r="JFK505" s="1"/>
      <c r="JFL505" s="1"/>
      <c r="JFM505" s="1"/>
      <c r="JFN505" s="1"/>
      <c r="JFO505" s="1"/>
      <c r="JFP505" s="1"/>
      <c r="JFQ505" s="1"/>
      <c r="JFR505" s="1"/>
      <c r="JFS505" s="1"/>
      <c r="JFT505" s="1"/>
      <c r="JFU505" s="1"/>
      <c r="JFV505" s="1"/>
      <c r="JFW505" s="1"/>
      <c r="JFX505" s="1"/>
      <c r="JFY505" s="1"/>
      <c r="JFZ505" s="1"/>
      <c r="JGA505" s="1"/>
      <c r="JGB505" s="1"/>
      <c r="JGC505" s="1"/>
      <c r="JGD505" s="1"/>
      <c r="JGE505" s="1"/>
      <c r="JGF505" s="1"/>
      <c r="JGG505" s="1"/>
      <c r="JGH505" s="1"/>
      <c r="JGI505" s="1"/>
      <c r="JGJ505" s="1"/>
      <c r="JGK505" s="1"/>
      <c r="JGL505" s="1"/>
      <c r="JGM505" s="1"/>
      <c r="JGN505" s="1"/>
      <c r="JGO505" s="1"/>
      <c r="JGP505" s="1"/>
      <c r="JGQ505" s="1"/>
      <c r="JGR505" s="1"/>
      <c r="JGS505" s="1"/>
      <c r="JGT505" s="1"/>
      <c r="JGU505" s="1"/>
      <c r="JGV505" s="1"/>
      <c r="JGW505" s="1"/>
      <c r="JGX505" s="1"/>
      <c r="JGY505" s="1"/>
      <c r="JGZ505" s="1"/>
      <c r="JHA505" s="1"/>
      <c r="JHB505" s="1"/>
      <c r="JHC505" s="1"/>
      <c r="JHD505" s="1"/>
      <c r="JHE505" s="1"/>
      <c r="JHF505" s="1"/>
      <c r="JHG505" s="1"/>
      <c r="JHH505" s="1"/>
      <c r="JHI505" s="1"/>
      <c r="JHJ505" s="1"/>
      <c r="JHK505" s="1"/>
      <c r="JHL505" s="1"/>
      <c r="JHM505" s="1"/>
      <c r="JHN505" s="1"/>
      <c r="JHO505" s="1"/>
      <c r="JHP505" s="1"/>
      <c r="JHQ505" s="1"/>
      <c r="JHR505" s="1"/>
      <c r="JHS505" s="1"/>
      <c r="JHT505" s="1"/>
      <c r="JHU505" s="1"/>
      <c r="JHV505" s="1"/>
      <c r="JHW505" s="1"/>
      <c r="JHX505" s="1"/>
      <c r="JHY505" s="1"/>
      <c r="JHZ505" s="1"/>
      <c r="JIA505" s="1"/>
      <c r="JIB505" s="1"/>
      <c r="JIC505" s="1"/>
      <c r="JID505" s="1"/>
      <c r="JIE505" s="1"/>
      <c r="JIF505" s="1"/>
      <c r="JIG505" s="1"/>
      <c r="JIH505" s="1"/>
      <c r="JII505" s="1"/>
      <c r="JIJ505" s="1"/>
      <c r="JIK505" s="1"/>
      <c r="JIL505" s="1"/>
      <c r="JIM505" s="1"/>
      <c r="JIN505" s="1"/>
      <c r="JIO505" s="1"/>
      <c r="JIP505" s="1"/>
      <c r="JIQ505" s="1"/>
      <c r="JIR505" s="1"/>
      <c r="JIS505" s="1"/>
      <c r="JIT505" s="1"/>
      <c r="JIU505" s="1"/>
      <c r="JIV505" s="1"/>
      <c r="JIW505" s="1"/>
      <c r="JIX505" s="1"/>
      <c r="JIY505" s="1"/>
      <c r="JIZ505" s="1"/>
      <c r="JJA505" s="1"/>
      <c r="JJB505" s="1"/>
      <c r="JJC505" s="1"/>
      <c r="JJD505" s="1"/>
      <c r="JJE505" s="1"/>
      <c r="JJF505" s="1"/>
      <c r="JJG505" s="1"/>
      <c r="JJH505" s="1"/>
      <c r="JJI505" s="1"/>
      <c r="JJJ505" s="1"/>
      <c r="JJK505" s="1"/>
      <c r="JJL505" s="1"/>
      <c r="JJM505" s="1"/>
      <c r="JJN505" s="1"/>
      <c r="JJO505" s="1"/>
      <c r="JJP505" s="1"/>
      <c r="JJQ505" s="1"/>
      <c r="JJR505" s="1"/>
      <c r="JJS505" s="1"/>
      <c r="JJT505" s="1"/>
      <c r="JJU505" s="1"/>
      <c r="JJV505" s="1"/>
      <c r="JJW505" s="1"/>
      <c r="JJX505" s="1"/>
      <c r="JJY505" s="1"/>
      <c r="JJZ505" s="1"/>
      <c r="JKA505" s="1"/>
      <c r="JKB505" s="1"/>
      <c r="JKC505" s="1"/>
      <c r="JKD505" s="1"/>
      <c r="JKE505" s="1"/>
      <c r="JKF505" s="1"/>
      <c r="JKG505" s="1"/>
      <c r="JKH505" s="1"/>
      <c r="JKI505" s="1"/>
      <c r="JKJ505" s="1"/>
      <c r="JKK505" s="1"/>
      <c r="JKL505" s="1"/>
      <c r="JKM505" s="1"/>
      <c r="JKN505" s="1"/>
      <c r="JKO505" s="1"/>
      <c r="JKP505" s="1"/>
      <c r="JKQ505" s="1"/>
      <c r="JKR505" s="1"/>
      <c r="JKS505" s="1"/>
      <c r="JKT505" s="1"/>
      <c r="JKU505" s="1"/>
      <c r="JKV505" s="1"/>
      <c r="JKW505" s="1"/>
      <c r="JKX505" s="1"/>
      <c r="JKY505" s="1"/>
      <c r="JKZ505" s="1"/>
      <c r="JLA505" s="1"/>
      <c r="JLB505" s="1"/>
      <c r="JLC505" s="1"/>
      <c r="JLD505" s="1"/>
      <c r="JLE505" s="1"/>
      <c r="JLF505" s="1"/>
      <c r="JLG505" s="1"/>
      <c r="JLH505" s="1"/>
      <c r="JLI505" s="1"/>
      <c r="JLJ505" s="1"/>
      <c r="JLK505" s="1"/>
      <c r="JLL505" s="1"/>
      <c r="JLM505" s="1"/>
      <c r="JLN505" s="1"/>
      <c r="JLO505" s="1"/>
      <c r="JLP505" s="1"/>
      <c r="JLQ505" s="1"/>
      <c r="JLR505" s="1"/>
      <c r="JLS505" s="1"/>
      <c r="JLT505" s="1"/>
      <c r="JLU505" s="1"/>
      <c r="JLV505" s="1"/>
      <c r="JLW505" s="1"/>
      <c r="JLX505" s="1"/>
      <c r="JLY505" s="1"/>
      <c r="JLZ505" s="1"/>
      <c r="JMA505" s="1"/>
      <c r="JMB505" s="1"/>
      <c r="JMC505" s="1"/>
      <c r="JMD505" s="1"/>
      <c r="JME505" s="1"/>
      <c r="JMF505" s="1"/>
      <c r="JMG505" s="1"/>
      <c r="JMH505" s="1"/>
      <c r="JMI505" s="1"/>
      <c r="JMJ505" s="1"/>
      <c r="JMK505" s="1"/>
      <c r="JML505" s="1"/>
      <c r="JMM505" s="1"/>
      <c r="JMN505" s="1"/>
      <c r="JMO505" s="1"/>
      <c r="JMP505" s="1"/>
      <c r="JMQ505" s="1"/>
      <c r="JMR505" s="1"/>
      <c r="JMS505" s="1"/>
      <c r="JMT505" s="1"/>
      <c r="JMU505" s="1"/>
      <c r="JMV505" s="1"/>
      <c r="JMW505" s="1"/>
      <c r="JMX505" s="1"/>
      <c r="JMY505" s="1"/>
      <c r="JMZ505" s="1"/>
      <c r="JNA505" s="1"/>
      <c r="JNB505" s="1"/>
      <c r="JNC505" s="1"/>
      <c r="JND505" s="1"/>
      <c r="JNE505" s="1"/>
      <c r="JNF505" s="1"/>
      <c r="JNG505" s="1"/>
      <c r="JNH505" s="1"/>
      <c r="JNI505" s="1"/>
      <c r="JNJ505" s="1"/>
      <c r="JNK505" s="1"/>
      <c r="JNL505" s="1"/>
      <c r="JNM505" s="1"/>
      <c r="JNN505" s="1"/>
      <c r="JNO505" s="1"/>
      <c r="JNP505" s="1"/>
      <c r="JNQ505" s="1"/>
      <c r="JNR505" s="1"/>
      <c r="JNS505" s="1"/>
      <c r="JNT505" s="1"/>
      <c r="JNU505" s="1"/>
      <c r="JNV505" s="1"/>
      <c r="JNW505" s="1"/>
      <c r="JNX505" s="1"/>
      <c r="JNY505" s="1"/>
      <c r="JNZ505" s="1"/>
      <c r="JOA505" s="1"/>
      <c r="JOB505" s="1"/>
      <c r="JOC505" s="1"/>
      <c r="JOD505" s="1"/>
      <c r="JOE505" s="1"/>
      <c r="JOF505" s="1"/>
      <c r="JOG505" s="1"/>
      <c r="JOH505" s="1"/>
      <c r="JOI505" s="1"/>
      <c r="JOJ505" s="1"/>
      <c r="JOK505" s="1"/>
      <c r="JOL505" s="1"/>
      <c r="JOM505" s="1"/>
      <c r="JON505" s="1"/>
      <c r="JOO505" s="1"/>
      <c r="JOP505" s="1"/>
      <c r="JOQ505" s="1"/>
      <c r="JOR505" s="1"/>
      <c r="JOS505" s="1"/>
      <c r="JOT505" s="1"/>
      <c r="JOU505" s="1"/>
      <c r="JOV505" s="1"/>
      <c r="JOW505" s="1"/>
      <c r="JOX505" s="1"/>
      <c r="JOY505" s="1"/>
      <c r="JOZ505" s="1"/>
      <c r="JPA505" s="1"/>
      <c r="JPB505" s="1"/>
      <c r="JPC505" s="1"/>
      <c r="JPD505" s="1"/>
      <c r="JPE505" s="1"/>
      <c r="JPF505" s="1"/>
      <c r="JPG505" s="1"/>
      <c r="JPH505" s="1"/>
      <c r="JPI505" s="1"/>
      <c r="JPJ505" s="1"/>
      <c r="JPK505" s="1"/>
      <c r="JPL505" s="1"/>
      <c r="JPM505" s="1"/>
      <c r="JPN505" s="1"/>
      <c r="JPO505" s="1"/>
      <c r="JPP505" s="1"/>
      <c r="JPQ505" s="1"/>
      <c r="JPR505" s="1"/>
      <c r="JPS505" s="1"/>
      <c r="JPT505" s="1"/>
      <c r="JPU505" s="1"/>
      <c r="JPV505" s="1"/>
      <c r="JPW505" s="1"/>
      <c r="JPX505" s="1"/>
      <c r="JPY505" s="1"/>
      <c r="JPZ505" s="1"/>
      <c r="JQA505" s="1"/>
      <c r="JQB505" s="1"/>
      <c r="JQC505" s="1"/>
      <c r="JQD505" s="1"/>
      <c r="JQE505" s="1"/>
      <c r="JQF505" s="1"/>
      <c r="JQG505" s="1"/>
      <c r="JQH505" s="1"/>
      <c r="JQI505" s="1"/>
      <c r="JQJ505" s="1"/>
      <c r="JQK505" s="1"/>
      <c r="JQL505" s="1"/>
      <c r="JQM505" s="1"/>
      <c r="JQN505" s="1"/>
      <c r="JQO505" s="1"/>
      <c r="JQP505" s="1"/>
      <c r="JQQ505" s="1"/>
      <c r="JQR505" s="1"/>
      <c r="JQS505" s="1"/>
      <c r="JQT505" s="1"/>
      <c r="JQU505" s="1"/>
      <c r="JQV505" s="1"/>
      <c r="JQW505" s="1"/>
      <c r="JQX505" s="1"/>
      <c r="JQY505" s="1"/>
      <c r="JQZ505" s="1"/>
      <c r="JRA505" s="1"/>
      <c r="JRB505" s="1"/>
      <c r="JRC505" s="1"/>
      <c r="JRD505" s="1"/>
      <c r="JRE505" s="1"/>
      <c r="JRF505" s="1"/>
      <c r="JRG505" s="1"/>
      <c r="JRH505" s="1"/>
      <c r="JRI505" s="1"/>
      <c r="JRJ505" s="1"/>
      <c r="JRK505" s="1"/>
      <c r="JRL505" s="1"/>
      <c r="JRM505" s="1"/>
      <c r="JRN505" s="1"/>
      <c r="JRO505" s="1"/>
      <c r="JRP505" s="1"/>
      <c r="JRQ505" s="1"/>
      <c r="JRR505" s="1"/>
      <c r="JRS505" s="1"/>
      <c r="JRT505" s="1"/>
      <c r="JRU505" s="1"/>
      <c r="JRV505" s="1"/>
      <c r="JRW505" s="1"/>
      <c r="JRX505" s="1"/>
      <c r="JRY505" s="1"/>
      <c r="JRZ505" s="1"/>
      <c r="JSA505" s="1"/>
      <c r="JSB505" s="1"/>
      <c r="JSC505" s="1"/>
      <c r="JSD505" s="1"/>
      <c r="JSE505" s="1"/>
      <c r="JSF505" s="1"/>
      <c r="JSG505" s="1"/>
      <c r="JSH505" s="1"/>
      <c r="JSI505" s="1"/>
      <c r="JSJ505" s="1"/>
      <c r="JSK505" s="1"/>
      <c r="JSL505" s="1"/>
      <c r="JSM505" s="1"/>
      <c r="JSN505" s="1"/>
      <c r="JSO505" s="1"/>
      <c r="JSP505" s="1"/>
      <c r="JSQ505" s="1"/>
      <c r="JSR505" s="1"/>
      <c r="JSS505" s="1"/>
      <c r="JST505" s="1"/>
      <c r="JSU505" s="1"/>
      <c r="JSV505" s="1"/>
      <c r="JSW505" s="1"/>
      <c r="JSX505" s="1"/>
      <c r="JSY505" s="1"/>
      <c r="JSZ505" s="1"/>
      <c r="JTA505" s="1"/>
      <c r="JTB505" s="1"/>
      <c r="JTC505" s="1"/>
      <c r="JTD505" s="1"/>
      <c r="JTE505" s="1"/>
      <c r="JTF505" s="1"/>
      <c r="JTG505" s="1"/>
      <c r="JTH505" s="1"/>
      <c r="JTI505" s="1"/>
      <c r="JTJ505" s="1"/>
      <c r="JTK505" s="1"/>
      <c r="JTL505" s="1"/>
      <c r="JTM505" s="1"/>
      <c r="JTN505" s="1"/>
      <c r="JTO505" s="1"/>
      <c r="JTP505" s="1"/>
      <c r="JTQ505" s="1"/>
      <c r="JTR505" s="1"/>
      <c r="JTS505" s="1"/>
      <c r="JTT505" s="1"/>
      <c r="JTU505" s="1"/>
      <c r="JTV505" s="1"/>
      <c r="JTW505" s="1"/>
      <c r="JTX505" s="1"/>
      <c r="JTY505" s="1"/>
      <c r="JTZ505" s="1"/>
      <c r="JUA505" s="1"/>
      <c r="JUB505" s="1"/>
      <c r="JUC505" s="1"/>
      <c r="JUD505" s="1"/>
      <c r="JUE505" s="1"/>
      <c r="JUF505" s="1"/>
      <c r="JUG505" s="1"/>
      <c r="JUH505" s="1"/>
      <c r="JUI505" s="1"/>
      <c r="JUJ505" s="1"/>
      <c r="JUK505" s="1"/>
      <c r="JUL505" s="1"/>
      <c r="JUM505" s="1"/>
      <c r="JUN505" s="1"/>
      <c r="JUO505" s="1"/>
      <c r="JUP505" s="1"/>
      <c r="JUQ505" s="1"/>
      <c r="JUR505" s="1"/>
      <c r="JUS505" s="1"/>
      <c r="JUT505" s="1"/>
      <c r="JUU505" s="1"/>
      <c r="JUV505" s="1"/>
      <c r="JUW505" s="1"/>
      <c r="JUX505" s="1"/>
      <c r="JUY505" s="1"/>
      <c r="JUZ505" s="1"/>
      <c r="JVA505" s="1"/>
      <c r="JVB505" s="1"/>
      <c r="JVC505" s="1"/>
      <c r="JVD505" s="1"/>
      <c r="JVE505" s="1"/>
      <c r="JVF505" s="1"/>
      <c r="JVG505" s="1"/>
      <c r="JVH505" s="1"/>
      <c r="JVI505" s="1"/>
      <c r="JVJ505" s="1"/>
      <c r="JVK505" s="1"/>
      <c r="JVL505" s="1"/>
      <c r="JVM505" s="1"/>
      <c r="JVN505" s="1"/>
      <c r="JVO505" s="1"/>
      <c r="JVP505" s="1"/>
      <c r="JVQ505" s="1"/>
      <c r="JVR505" s="1"/>
      <c r="JVS505" s="1"/>
      <c r="JVT505" s="1"/>
      <c r="JVU505" s="1"/>
      <c r="JVV505" s="1"/>
      <c r="JVW505" s="1"/>
      <c r="JVX505" s="1"/>
      <c r="JVY505" s="1"/>
      <c r="JVZ505" s="1"/>
      <c r="JWA505" s="1"/>
      <c r="JWB505" s="1"/>
      <c r="JWC505" s="1"/>
      <c r="JWD505" s="1"/>
      <c r="JWE505" s="1"/>
      <c r="JWF505" s="1"/>
      <c r="JWG505" s="1"/>
      <c r="JWH505" s="1"/>
      <c r="JWI505" s="1"/>
      <c r="JWJ505" s="1"/>
      <c r="JWK505" s="1"/>
      <c r="JWL505" s="1"/>
      <c r="JWM505" s="1"/>
      <c r="JWN505" s="1"/>
      <c r="JWO505" s="1"/>
      <c r="JWP505" s="1"/>
      <c r="JWQ505" s="1"/>
      <c r="JWR505" s="1"/>
      <c r="JWS505" s="1"/>
      <c r="JWT505" s="1"/>
      <c r="JWU505" s="1"/>
      <c r="JWV505" s="1"/>
      <c r="JWW505" s="1"/>
      <c r="JWX505" s="1"/>
      <c r="JWY505" s="1"/>
      <c r="JWZ505" s="1"/>
      <c r="JXA505" s="1"/>
      <c r="JXB505" s="1"/>
      <c r="JXC505" s="1"/>
      <c r="JXD505" s="1"/>
      <c r="JXE505" s="1"/>
      <c r="JXF505" s="1"/>
      <c r="JXG505" s="1"/>
      <c r="JXH505" s="1"/>
      <c r="JXI505" s="1"/>
      <c r="JXJ505" s="1"/>
      <c r="JXK505" s="1"/>
      <c r="JXL505" s="1"/>
      <c r="JXM505" s="1"/>
      <c r="JXN505" s="1"/>
      <c r="JXO505" s="1"/>
      <c r="JXP505" s="1"/>
      <c r="JXQ505" s="1"/>
      <c r="JXR505" s="1"/>
      <c r="JXS505" s="1"/>
      <c r="JXT505" s="1"/>
      <c r="JXU505" s="1"/>
      <c r="JXV505" s="1"/>
      <c r="JXW505" s="1"/>
      <c r="JXX505" s="1"/>
      <c r="JXY505" s="1"/>
      <c r="JXZ505" s="1"/>
      <c r="JYA505" s="1"/>
      <c r="JYB505" s="1"/>
      <c r="JYC505" s="1"/>
      <c r="JYD505" s="1"/>
      <c r="JYE505" s="1"/>
      <c r="JYF505" s="1"/>
      <c r="JYG505" s="1"/>
      <c r="JYH505" s="1"/>
      <c r="JYI505" s="1"/>
      <c r="JYJ505" s="1"/>
      <c r="JYK505" s="1"/>
      <c r="JYL505" s="1"/>
      <c r="JYM505" s="1"/>
      <c r="JYN505" s="1"/>
      <c r="JYO505" s="1"/>
      <c r="JYP505" s="1"/>
      <c r="JYQ505" s="1"/>
      <c r="JYR505" s="1"/>
      <c r="JYS505" s="1"/>
      <c r="JYT505" s="1"/>
      <c r="JYU505" s="1"/>
      <c r="JYV505" s="1"/>
      <c r="JYW505" s="1"/>
      <c r="JYX505" s="1"/>
      <c r="JYY505" s="1"/>
      <c r="JYZ505" s="1"/>
      <c r="JZA505" s="1"/>
      <c r="JZB505" s="1"/>
      <c r="JZC505" s="1"/>
      <c r="JZD505" s="1"/>
      <c r="JZE505" s="1"/>
      <c r="JZF505" s="1"/>
      <c r="JZG505" s="1"/>
      <c r="JZH505" s="1"/>
      <c r="JZI505" s="1"/>
      <c r="JZJ505" s="1"/>
      <c r="JZK505" s="1"/>
      <c r="JZL505" s="1"/>
      <c r="JZM505" s="1"/>
      <c r="JZN505" s="1"/>
      <c r="JZO505" s="1"/>
      <c r="JZP505" s="1"/>
      <c r="JZQ505" s="1"/>
      <c r="JZR505" s="1"/>
      <c r="JZS505" s="1"/>
      <c r="JZT505" s="1"/>
      <c r="JZU505" s="1"/>
      <c r="JZV505" s="1"/>
      <c r="JZW505" s="1"/>
      <c r="JZX505" s="1"/>
      <c r="JZY505" s="1"/>
      <c r="JZZ505" s="1"/>
      <c r="KAA505" s="1"/>
      <c r="KAB505" s="1"/>
      <c r="KAC505" s="1"/>
      <c r="KAD505" s="1"/>
      <c r="KAE505" s="1"/>
      <c r="KAF505" s="1"/>
      <c r="KAG505" s="1"/>
      <c r="KAH505" s="1"/>
      <c r="KAI505" s="1"/>
      <c r="KAJ505" s="1"/>
      <c r="KAK505" s="1"/>
      <c r="KAL505" s="1"/>
      <c r="KAM505" s="1"/>
      <c r="KAN505" s="1"/>
      <c r="KAO505" s="1"/>
      <c r="KAP505" s="1"/>
      <c r="KAQ505" s="1"/>
      <c r="KAR505" s="1"/>
      <c r="KAS505" s="1"/>
      <c r="KAT505" s="1"/>
      <c r="KAU505" s="1"/>
      <c r="KAV505" s="1"/>
      <c r="KAW505" s="1"/>
      <c r="KAX505" s="1"/>
      <c r="KAY505" s="1"/>
      <c r="KAZ505" s="1"/>
      <c r="KBA505" s="1"/>
      <c r="KBB505" s="1"/>
      <c r="KBC505" s="1"/>
      <c r="KBD505" s="1"/>
      <c r="KBE505" s="1"/>
      <c r="KBF505" s="1"/>
      <c r="KBG505" s="1"/>
      <c r="KBH505" s="1"/>
      <c r="KBI505" s="1"/>
      <c r="KBJ505" s="1"/>
      <c r="KBK505" s="1"/>
      <c r="KBL505" s="1"/>
      <c r="KBM505" s="1"/>
      <c r="KBN505" s="1"/>
      <c r="KBO505" s="1"/>
      <c r="KBP505" s="1"/>
      <c r="KBQ505" s="1"/>
      <c r="KBR505" s="1"/>
      <c r="KBS505" s="1"/>
      <c r="KBT505" s="1"/>
      <c r="KBU505" s="1"/>
      <c r="KBV505" s="1"/>
      <c r="KBW505" s="1"/>
      <c r="KBX505" s="1"/>
      <c r="KBY505" s="1"/>
      <c r="KBZ505" s="1"/>
      <c r="KCA505" s="1"/>
      <c r="KCB505" s="1"/>
      <c r="KCC505" s="1"/>
      <c r="KCD505" s="1"/>
      <c r="KCE505" s="1"/>
      <c r="KCF505" s="1"/>
      <c r="KCG505" s="1"/>
      <c r="KCH505" s="1"/>
      <c r="KCI505" s="1"/>
      <c r="KCJ505" s="1"/>
      <c r="KCK505" s="1"/>
      <c r="KCL505" s="1"/>
      <c r="KCM505" s="1"/>
      <c r="KCN505" s="1"/>
      <c r="KCO505" s="1"/>
      <c r="KCP505" s="1"/>
      <c r="KCQ505" s="1"/>
      <c r="KCR505" s="1"/>
      <c r="KCS505" s="1"/>
      <c r="KCT505" s="1"/>
      <c r="KCU505" s="1"/>
      <c r="KCV505" s="1"/>
      <c r="KCW505" s="1"/>
      <c r="KCX505" s="1"/>
      <c r="KCY505" s="1"/>
      <c r="KCZ505" s="1"/>
      <c r="KDA505" s="1"/>
      <c r="KDB505" s="1"/>
      <c r="KDC505" s="1"/>
      <c r="KDD505" s="1"/>
      <c r="KDE505" s="1"/>
      <c r="KDF505" s="1"/>
      <c r="KDG505" s="1"/>
      <c r="KDH505" s="1"/>
      <c r="KDI505" s="1"/>
      <c r="KDJ505" s="1"/>
      <c r="KDK505" s="1"/>
      <c r="KDL505" s="1"/>
      <c r="KDM505" s="1"/>
      <c r="KDN505" s="1"/>
      <c r="KDO505" s="1"/>
      <c r="KDP505" s="1"/>
      <c r="KDQ505" s="1"/>
      <c r="KDR505" s="1"/>
      <c r="KDS505" s="1"/>
      <c r="KDT505" s="1"/>
      <c r="KDU505" s="1"/>
      <c r="KDV505" s="1"/>
      <c r="KDW505" s="1"/>
      <c r="KDX505" s="1"/>
      <c r="KDY505" s="1"/>
      <c r="KDZ505" s="1"/>
      <c r="KEA505" s="1"/>
      <c r="KEB505" s="1"/>
      <c r="KEC505" s="1"/>
      <c r="KED505" s="1"/>
      <c r="KEE505" s="1"/>
      <c r="KEF505" s="1"/>
      <c r="KEG505" s="1"/>
      <c r="KEH505" s="1"/>
      <c r="KEI505" s="1"/>
      <c r="KEJ505" s="1"/>
      <c r="KEK505" s="1"/>
      <c r="KEL505" s="1"/>
      <c r="KEM505" s="1"/>
      <c r="KEN505" s="1"/>
      <c r="KEO505" s="1"/>
      <c r="KEP505" s="1"/>
      <c r="KEQ505" s="1"/>
      <c r="KER505" s="1"/>
      <c r="KES505" s="1"/>
      <c r="KET505" s="1"/>
      <c r="KEU505" s="1"/>
      <c r="KEV505" s="1"/>
      <c r="KEW505" s="1"/>
      <c r="KEX505" s="1"/>
      <c r="KEY505" s="1"/>
      <c r="KEZ505" s="1"/>
      <c r="KFA505" s="1"/>
      <c r="KFB505" s="1"/>
      <c r="KFC505" s="1"/>
      <c r="KFD505" s="1"/>
      <c r="KFE505" s="1"/>
      <c r="KFF505" s="1"/>
      <c r="KFG505" s="1"/>
      <c r="KFH505" s="1"/>
      <c r="KFI505" s="1"/>
      <c r="KFJ505" s="1"/>
      <c r="KFK505" s="1"/>
      <c r="KFL505" s="1"/>
      <c r="KFM505" s="1"/>
      <c r="KFN505" s="1"/>
      <c r="KFO505" s="1"/>
      <c r="KFP505" s="1"/>
      <c r="KFQ505" s="1"/>
      <c r="KFR505" s="1"/>
      <c r="KFS505" s="1"/>
      <c r="KFT505" s="1"/>
      <c r="KFU505" s="1"/>
      <c r="KFV505" s="1"/>
      <c r="KFW505" s="1"/>
      <c r="KFX505" s="1"/>
      <c r="KFY505" s="1"/>
      <c r="KFZ505" s="1"/>
      <c r="KGA505" s="1"/>
      <c r="KGB505" s="1"/>
      <c r="KGC505" s="1"/>
      <c r="KGD505" s="1"/>
      <c r="KGE505" s="1"/>
      <c r="KGF505" s="1"/>
      <c r="KGG505" s="1"/>
      <c r="KGH505" s="1"/>
      <c r="KGI505" s="1"/>
      <c r="KGJ505" s="1"/>
      <c r="KGK505" s="1"/>
      <c r="KGL505" s="1"/>
      <c r="KGM505" s="1"/>
      <c r="KGN505" s="1"/>
      <c r="KGO505" s="1"/>
      <c r="KGP505" s="1"/>
      <c r="KGQ505" s="1"/>
      <c r="KGR505" s="1"/>
      <c r="KGS505" s="1"/>
      <c r="KGT505" s="1"/>
      <c r="KGU505" s="1"/>
      <c r="KGV505" s="1"/>
      <c r="KGW505" s="1"/>
      <c r="KGX505" s="1"/>
      <c r="KGY505" s="1"/>
      <c r="KGZ505" s="1"/>
      <c r="KHA505" s="1"/>
      <c r="KHB505" s="1"/>
      <c r="KHC505" s="1"/>
      <c r="KHD505" s="1"/>
      <c r="KHE505" s="1"/>
      <c r="KHF505" s="1"/>
      <c r="KHG505" s="1"/>
      <c r="KHH505" s="1"/>
      <c r="KHI505" s="1"/>
      <c r="KHJ505" s="1"/>
      <c r="KHK505" s="1"/>
      <c r="KHL505" s="1"/>
      <c r="KHM505" s="1"/>
      <c r="KHN505" s="1"/>
      <c r="KHO505" s="1"/>
      <c r="KHP505" s="1"/>
      <c r="KHQ505" s="1"/>
      <c r="KHR505" s="1"/>
      <c r="KHS505" s="1"/>
      <c r="KHT505" s="1"/>
      <c r="KHU505" s="1"/>
      <c r="KHV505" s="1"/>
      <c r="KHW505" s="1"/>
      <c r="KHX505" s="1"/>
      <c r="KHY505" s="1"/>
      <c r="KHZ505" s="1"/>
      <c r="KIA505" s="1"/>
      <c r="KIB505" s="1"/>
      <c r="KIC505" s="1"/>
      <c r="KID505" s="1"/>
      <c r="KIE505" s="1"/>
      <c r="KIF505" s="1"/>
      <c r="KIG505" s="1"/>
      <c r="KIH505" s="1"/>
      <c r="KII505" s="1"/>
      <c r="KIJ505" s="1"/>
      <c r="KIK505" s="1"/>
      <c r="KIL505" s="1"/>
      <c r="KIM505" s="1"/>
      <c r="KIN505" s="1"/>
      <c r="KIO505" s="1"/>
      <c r="KIP505" s="1"/>
      <c r="KIQ505" s="1"/>
      <c r="KIR505" s="1"/>
      <c r="KIS505" s="1"/>
      <c r="KIT505" s="1"/>
      <c r="KIU505" s="1"/>
      <c r="KIV505" s="1"/>
      <c r="KIW505" s="1"/>
      <c r="KIX505" s="1"/>
      <c r="KIY505" s="1"/>
      <c r="KIZ505" s="1"/>
      <c r="KJA505" s="1"/>
      <c r="KJB505" s="1"/>
      <c r="KJC505" s="1"/>
      <c r="KJD505" s="1"/>
      <c r="KJE505" s="1"/>
      <c r="KJF505" s="1"/>
      <c r="KJG505" s="1"/>
      <c r="KJH505" s="1"/>
      <c r="KJI505" s="1"/>
      <c r="KJJ505" s="1"/>
      <c r="KJK505" s="1"/>
      <c r="KJL505" s="1"/>
      <c r="KJM505" s="1"/>
      <c r="KJN505" s="1"/>
      <c r="KJO505" s="1"/>
      <c r="KJP505" s="1"/>
      <c r="KJQ505" s="1"/>
      <c r="KJR505" s="1"/>
      <c r="KJS505" s="1"/>
      <c r="KJT505" s="1"/>
      <c r="KJU505" s="1"/>
      <c r="KJV505" s="1"/>
      <c r="KJW505" s="1"/>
      <c r="KJX505" s="1"/>
      <c r="KJY505" s="1"/>
      <c r="KJZ505" s="1"/>
      <c r="KKA505" s="1"/>
      <c r="KKB505" s="1"/>
      <c r="KKC505" s="1"/>
      <c r="KKD505" s="1"/>
      <c r="KKE505" s="1"/>
      <c r="KKF505" s="1"/>
      <c r="KKG505" s="1"/>
      <c r="KKH505" s="1"/>
      <c r="KKI505" s="1"/>
      <c r="KKJ505" s="1"/>
      <c r="KKK505" s="1"/>
      <c r="KKL505" s="1"/>
      <c r="KKM505" s="1"/>
      <c r="KKN505" s="1"/>
      <c r="KKO505" s="1"/>
      <c r="KKP505" s="1"/>
      <c r="KKQ505" s="1"/>
      <c r="KKR505" s="1"/>
      <c r="KKS505" s="1"/>
      <c r="KKT505" s="1"/>
      <c r="KKU505" s="1"/>
      <c r="KKV505" s="1"/>
      <c r="KKW505" s="1"/>
      <c r="KKX505" s="1"/>
      <c r="KKY505" s="1"/>
      <c r="KKZ505" s="1"/>
      <c r="KLA505" s="1"/>
      <c r="KLB505" s="1"/>
      <c r="KLC505" s="1"/>
      <c r="KLD505" s="1"/>
      <c r="KLE505" s="1"/>
      <c r="KLF505" s="1"/>
      <c r="KLG505" s="1"/>
      <c r="KLH505" s="1"/>
      <c r="KLI505" s="1"/>
      <c r="KLJ505" s="1"/>
      <c r="KLK505" s="1"/>
      <c r="KLL505" s="1"/>
      <c r="KLM505" s="1"/>
      <c r="KLN505" s="1"/>
      <c r="KLO505" s="1"/>
      <c r="KLP505" s="1"/>
      <c r="KLQ505" s="1"/>
      <c r="KLR505" s="1"/>
      <c r="KLS505" s="1"/>
      <c r="KLT505" s="1"/>
      <c r="KLU505" s="1"/>
      <c r="KLV505" s="1"/>
      <c r="KLW505" s="1"/>
      <c r="KLX505" s="1"/>
      <c r="KLY505" s="1"/>
      <c r="KLZ505" s="1"/>
      <c r="KMA505" s="1"/>
      <c r="KMB505" s="1"/>
      <c r="KMC505" s="1"/>
      <c r="KMD505" s="1"/>
      <c r="KME505" s="1"/>
      <c r="KMF505" s="1"/>
      <c r="KMG505" s="1"/>
      <c r="KMH505" s="1"/>
      <c r="KMI505" s="1"/>
      <c r="KMJ505" s="1"/>
      <c r="KMK505" s="1"/>
      <c r="KML505" s="1"/>
      <c r="KMM505" s="1"/>
      <c r="KMN505" s="1"/>
      <c r="KMO505" s="1"/>
      <c r="KMP505" s="1"/>
      <c r="KMQ505" s="1"/>
      <c r="KMR505" s="1"/>
      <c r="KMS505" s="1"/>
      <c r="KMT505" s="1"/>
      <c r="KMU505" s="1"/>
      <c r="KMV505" s="1"/>
      <c r="KMW505" s="1"/>
      <c r="KMX505" s="1"/>
      <c r="KMY505" s="1"/>
      <c r="KMZ505" s="1"/>
      <c r="KNA505" s="1"/>
      <c r="KNB505" s="1"/>
      <c r="KNC505" s="1"/>
      <c r="KND505" s="1"/>
      <c r="KNE505" s="1"/>
      <c r="KNF505" s="1"/>
      <c r="KNG505" s="1"/>
      <c r="KNH505" s="1"/>
      <c r="KNI505" s="1"/>
      <c r="KNJ505" s="1"/>
      <c r="KNK505" s="1"/>
      <c r="KNL505" s="1"/>
      <c r="KNM505" s="1"/>
      <c r="KNN505" s="1"/>
      <c r="KNO505" s="1"/>
      <c r="KNP505" s="1"/>
      <c r="KNQ505" s="1"/>
      <c r="KNR505" s="1"/>
      <c r="KNS505" s="1"/>
      <c r="KNT505" s="1"/>
      <c r="KNU505" s="1"/>
      <c r="KNV505" s="1"/>
      <c r="KNW505" s="1"/>
      <c r="KNX505" s="1"/>
      <c r="KNY505" s="1"/>
      <c r="KNZ505" s="1"/>
      <c r="KOA505" s="1"/>
      <c r="KOB505" s="1"/>
      <c r="KOC505" s="1"/>
      <c r="KOD505" s="1"/>
      <c r="KOE505" s="1"/>
      <c r="KOF505" s="1"/>
      <c r="KOG505" s="1"/>
      <c r="KOH505" s="1"/>
      <c r="KOI505" s="1"/>
      <c r="KOJ505" s="1"/>
      <c r="KOK505" s="1"/>
      <c r="KOL505" s="1"/>
      <c r="KOM505" s="1"/>
      <c r="KON505" s="1"/>
      <c r="KOO505" s="1"/>
      <c r="KOP505" s="1"/>
      <c r="KOQ505" s="1"/>
      <c r="KOR505" s="1"/>
      <c r="KOS505" s="1"/>
      <c r="KOT505" s="1"/>
      <c r="KOU505" s="1"/>
      <c r="KOV505" s="1"/>
      <c r="KOW505" s="1"/>
      <c r="KOX505" s="1"/>
      <c r="KOY505" s="1"/>
      <c r="KOZ505" s="1"/>
      <c r="KPA505" s="1"/>
      <c r="KPB505" s="1"/>
      <c r="KPC505" s="1"/>
      <c r="KPD505" s="1"/>
      <c r="KPE505" s="1"/>
      <c r="KPF505" s="1"/>
      <c r="KPG505" s="1"/>
      <c r="KPH505" s="1"/>
      <c r="KPI505" s="1"/>
      <c r="KPJ505" s="1"/>
      <c r="KPK505" s="1"/>
      <c r="KPL505" s="1"/>
      <c r="KPM505" s="1"/>
      <c r="KPN505" s="1"/>
      <c r="KPO505" s="1"/>
      <c r="KPP505" s="1"/>
      <c r="KPQ505" s="1"/>
      <c r="KPR505" s="1"/>
      <c r="KPS505" s="1"/>
      <c r="KPT505" s="1"/>
      <c r="KPU505" s="1"/>
      <c r="KPV505" s="1"/>
      <c r="KPW505" s="1"/>
      <c r="KPX505" s="1"/>
      <c r="KPY505" s="1"/>
      <c r="KPZ505" s="1"/>
      <c r="KQA505" s="1"/>
      <c r="KQB505" s="1"/>
      <c r="KQC505" s="1"/>
      <c r="KQD505" s="1"/>
      <c r="KQE505" s="1"/>
      <c r="KQF505" s="1"/>
      <c r="KQG505" s="1"/>
      <c r="KQH505" s="1"/>
      <c r="KQI505" s="1"/>
      <c r="KQJ505" s="1"/>
      <c r="KQK505" s="1"/>
      <c r="KQL505" s="1"/>
      <c r="KQM505" s="1"/>
      <c r="KQN505" s="1"/>
      <c r="KQO505" s="1"/>
      <c r="KQP505" s="1"/>
      <c r="KQQ505" s="1"/>
      <c r="KQR505" s="1"/>
      <c r="KQS505" s="1"/>
      <c r="KQT505" s="1"/>
      <c r="KQU505" s="1"/>
      <c r="KQV505" s="1"/>
      <c r="KQW505" s="1"/>
      <c r="KQX505" s="1"/>
      <c r="KQY505" s="1"/>
      <c r="KQZ505" s="1"/>
      <c r="KRA505" s="1"/>
      <c r="KRB505" s="1"/>
      <c r="KRC505" s="1"/>
      <c r="KRD505" s="1"/>
      <c r="KRE505" s="1"/>
      <c r="KRF505" s="1"/>
      <c r="KRG505" s="1"/>
      <c r="KRH505" s="1"/>
      <c r="KRI505" s="1"/>
      <c r="KRJ505" s="1"/>
      <c r="KRK505" s="1"/>
      <c r="KRL505" s="1"/>
      <c r="KRM505" s="1"/>
      <c r="KRN505" s="1"/>
      <c r="KRO505" s="1"/>
      <c r="KRP505" s="1"/>
      <c r="KRQ505" s="1"/>
      <c r="KRR505" s="1"/>
      <c r="KRS505" s="1"/>
      <c r="KRT505" s="1"/>
      <c r="KRU505" s="1"/>
      <c r="KRV505" s="1"/>
      <c r="KRW505" s="1"/>
      <c r="KRX505" s="1"/>
      <c r="KRY505" s="1"/>
      <c r="KRZ505" s="1"/>
      <c r="KSA505" s="1"/>
      <c r="KSB505" s="1"/>
      <c r="KSC505" s="1"/>
      <c r="KSD505" s="1"/>
      <c r="KSE505" s="1"/>
      <c r="KSF505" s="1"/>
      <c r="KSG505" s="1"/>
      <c r="KSH505" s="1"/>
      <c r="KSI505" s="1"/>
      <c r="KSJ505" s="1"/>
      <c r="KSK505" s="1"/>
      <c r="KSL505" s="1"/>
      <c r="KSM505" s="1"/>
      <c r="KSN505" s="1"/>
      <c r="KSO505" s="1"/>
      <c r="KSP505" s="1"/>
      <c r="KSQ505" s="1"/>
      <c r="KSR505" s="1"/>
      <c r="KSS505" s="1"/>
      <c r="KST505" s="1"/>
      <c r="KSU505" s="1"/>
      <c r="KSV505" s="1"/>
      <c r="KSW505" s="1"/>
      <c r="KSX505" s="1"/>
      <c r="KSY505" s="1"/>
      <c r="KSZ505" s="1"/>
      <c r="KTA505" s="1"/>
      <c r="KTB505" s="1"/>
      <c r="KTC505" s="1"/>
      <c r="KTD505" s="1"/>
      <c r="KTE505" s="1"/>
      <c r="KTF505" s="1"/>
      <c r="KTG505" s="1"/>
      <c r="KTH505" s="1"/>
      <c r="KTI505" s="1"/>
      <c r="KTJ505" s="1"/>
      <c r="KTK505" s="1"/>
      <c r="KTL505" s="1"/>
      <c r="KTM505" s="1"/>
      <c r="KTN505" s="1"/>
      <c r="KTO505" s="1"/>
      <c r="KTP505" s="1"/>
      <c r="KTQ505" s="1"/>
      <c r="KTR505" s="1"/>
      <c r="KTS505" s="1"/>
      <c r="KTT505" s="1"/>
      <c r="KTU505" s="1"/>
      <c r="KTV505" s="1"/>
      <c r="KTW505" s="1"/>
      <c r="KTX505" s="1"/>
      <c r="KTY505" s="1"/>
      <c r="KTZ505" s="1"/>
      <c r="KUA505" s="1"/>
      <c r="KUB505" s="1"/>
      <c r="KUC505" s="1"/>
      <c r="KUD505" s="1"/>
      <c r="KUE505" s="1"/>
      <c r="KUF505" s="1"/>
      <c r="KUG505" s="1"/>
      <c r="KUH505" s="1"/>
      <c r="KUI505" s="1"/>
      <c r="KUJ505" s="1"/>
      <c r="KUK505" s="1"/>
      <c r="KUL505" s="1"/>
      <c r="KUM505" s="1"/>
      <c r="KUN505" s="1"/>
      <c r="KUO505" s="1"/>
      <c r="KUP505" s="1"/>
      <c r="KUQ505" s="1"/>
      <c r="KUR505" s="1"/>
      <c r="KUS505" s="1"/>
      <c r="KUT505" s="1"/>
      <c r="KUU505" s="1"/>
      <c r="KUV505" s="1"/>
      <c r="KUW505" s="1"/>
      <c r="KUX505" s="1"/>
      <c r="KUY505" s="1"/>
      <c r="KUZ505" s="1"/>
      <c r="KVA505" s="1"/>
      <c r="KVB505" s="1"/>
      <c r="KVC505" s="1"/>
      <c r="KVD505" s="1"/>
      <c r="KVE505" s="1"/>
      <c r="KVF505" s="1"/>
      <c r="KVG505" s="1"/>
      <c r="KVH505" s="1"/>
      <c r="KVI505" s="1"/>
      <c r="KVJ505" s="1"/>
      <c r="KVK505" s="1"/>
      <c r="KVL505" s="1"/>
      <c r="KVM505" s="1"/>
      <c r="KVN505" s="1"/>
      <c r="KVO505" s="1"/>
      <c r="KVP505" s="1"/>
      <c r="KVQ505" s="1"/>
      <c r="KVR505" s="1"/>
      <c r="KVS505" s="1"/>
      <c r="KVT505" s="1"/>
      <c r="KVU505" s="1"/>
      <c r="KVV505" s="1"/>
      <c r="KVW505" s="1"/>
      <c r="KVX505" s="1"/>
      <c r="KVY505" s="1"/>
      <c r="KVZ505" s="1"/>
      <c r="KWA505" s="1"/>
      <c r="KWB505" s="1"/>
      <c r="KWC505" s="1"/>
      <c r="KWD505" s="1"/>
      <c r="KWE505" s="1"/>
      <c r="KWF505" s="1"/>
      <c r="KWG505" s="1"/>
      <c r="KWH505" s="1"/>
      <c r="KWI505" s="1"/>
      <c r="KWJ505" s="1"/>
      <c r="KWK505" s="1"/>
      <c r="KWL505" s="1"/>
      <c r="KWM505" s="1"/>
      <c r="KWN505" s="1"/>
      <c r="KWO505" s="1"/>
      <c r="KWP505" s="1"/>
      <c r="KWQ505" s="1"/>
      <c r="KWR505" s="1"/>
      <c r="KWS505" s="1"/>
      <c r="KWT505" s="1"/>
      <c r="KWU505" s="1"/>
      <c r="KWV505" s="1"/>
      <c r="KWW505" s="1"/>
      <c r="KWX505" s="1"/>
      <c r="KWY505" s="1"/>
      <c r="KWZ505" s="1"/>
      <c r="KXA505" s="1"/>
      <c r="KXB505" s="1"/>
      <c r="KXC505" s="1"/>
      <c r="KXD505" s="1"/>
      <c r="KXE505" s="1"/>
      <c r="KXF505" s="1"/>
      <c r="KXG505" s="1"/>
      <c r="KXH505" s="1"/>
      <c r="KXI505" s="1"/>
      <c r="KXJ505" s="1"/>
      <c r="KXK505" s="1"/>
      <c r="KXL505" s="1"/>
      <c r="KXM505" s="1"/>
      <c r="KXN505" s="1"/>
      <c r="KXO505" s="1"/>
      <c r="KXP505" s="1"/>
      <c r="KXQ505" s="1"/>
      <c r="KXR505" s="1"/>
      <c r="KXS505" s="1"/>
      <c r="KXT505" s="1"/>
      <c r="KXU505" s="1"/>
      <c r="KXV505" s="1"/>
      <c r="KXW505" s="1"/>
      <c r="KXX505" s="1"/>
      <c r="KXY505" s="1"/>
      <c r="KXZ505" s="1"/>
      <c r="KYA505" s="1"/>
      <c r="KYB505" s="1"/>
      <c r="KYC505" s="1"/>
      <c r="KYD505" s="1"/>
      <c r="KYE505" s="1"/>
      <c r="KYF505" s="1"/>
      <c r="KYG505" s="1"/>
      <c r="KYH505" s="1"/>
      <c r="KYI505" s="1"/>
      <c r="KYJ505" s="1"/>
      <c r="KYK505" s="1"/>
      <c r="KYL505" s="1"/>
      <c r="KYM505" s="1"/>
      <c r="KYN505" s="1"/>
      <c r="KYO505" s="1"/>
      <c r="KYP505" s="1"/>
      <c r="KYQ505" s="1"/>
      <c r="KYR505" s="1"/>
      <c r="KYS505" s="1"/>
      <c r="KYT505" s="1"/>
      <c r="KYU505" s="1"/>
      <c r="KYV505" s="1"/>
      <c r="KYW505" s="1"/>
      <c r="KYX505" s="1"/>
      <c r="KYY505" s="1"/>
      <c r="KYZ505" s="1"/>
      <c r="KZA505" s="1"/>
      <c r="KZB505" s="1"/>
      <c r="KZC505" s="1"/>
      <c r="KZD505" s="1"/>
      <c r="KZE505" s="1"/>
      <c r="KZF505" s="1"/>
      <c r="KZG505" s="1"/>
      <c r="KZH505" s="1"/>
      <c r="KZI505" s="1"/>
      <c r="KZJ505" s="1"/>
      <c r="KZK505" s="1"/>
      <c r="KZL505" s="1"/>
      <c r="KZM505" s="1"/>
      <c r="KZN505" s="1"/>
      <c r="KZO505" s="1"/>
      <c r="KZP505" s="1"/>
      <c r="KZQ505" s="1"/>
      <c r="KZR505" s="1"/>
      <c r="KZS505" s="1"/>
      <c r="KZT505" s="1"/>
      <c r="KZU505" s="1"/>
      <c r="KZV505" s="1"/>
      <c r="KZW505" s="1"/>
      <c r="KZX505" s="1"/>
      <c r="KZY505" s="1"/>
      <c r="KZZ505" s="1"/>
      <c r="LAA505" s="1"/>
      <c r="LAB505" s="1"/>
      <c r="LAC505" s="1"/>
      <c r="LAD505" s="1"/>
      <c r="LAE505" s="1"/>
      <c r="LAF505" s="1"/>
      <c r="LAG505" s="1"/>
      <c r="LAH505" s="1"/>
      <c r="LAI505" s="1"/>
      <c r="LAJ505" s="1"/>
      <c r="LAK505" s="1"/>
      <c r="LAL505" s="1"/>
      <c r="LAM505" s="1"/>
      <c r="LAN505" s="1"/>
      <c r="LAO505" s="1"/>
      <c r="LAP505" s="1"/>
      <c r="LAQ505" s="1"/>
      <c r="LAR505" s="1"/>
      <c r="LAS505" s="1"/>
      <c r="LAT505" s="1"/>
      <c r="LAU505" s="1"/>
      <c r="LAV505" s="1"/>
      <c r="LAW505" s="1"/>
      <c r="LAX505" s="1"/>
      <c r="LAY505" s="1"/>
      <c r="LAZ505" s="1"/>
      <c r="LBA505" s="1"/>
      <c r="LBB505" s="1"/>
      <c r="LBC505" s="1"/>
      <c r="LBD505" s="1"/>
      <c r="LBE505" s="1"/>
      <c r="LBF505" s="1"/>
      <c r="LBG505" s="1"/>
      <c r="LBH505" s="1"/>
      <c r="LBI505" s="1"/>
      <c r="LBJ505" s="1"/>
      <c r="LBK505" s="1"/>
      <c r="LBL505" s="1"/>
      <c r="LBM505" s="1"/>
      <c r="LBN505" s="1"/>
      <c r="LBO505" s="1"/>
      <c r="LBP505" s="1"/>
      <c r="LBQ505" s="1"/>
      <c r="LBR505" s="1"/>
      <c r="LBS505" s="1"/>
      <c r="LBT505" s="1"/>
      <c r="LBU505" s="1"/>
      <c r="LBV505" s="1"/>
      <c r="LBW505" s="1"/>
      <c r="LBX505" s="1"/>
      <c r="LBY505" s="1"/>
      <c r="LBZ505" s="1"/>
      <c r="LCA505" s="1"/>
      <c r="LCB505" s="1"/>
      <c r="LCC505" s="1"/>
      <c r="LCD505" s="1"/>
      <c r="LCE505" s="1"/>
      <c r="LCF505" s="1"/>
      <c r="LCG505" s="1"/>
      <c r="LCH505" s="1"/>
      <c r="LCI505" s="1"/>
      <c r="LCJ505" s="1"/>
      <c r="LCK505" s="1"/>
      <c r="LCL505" s="1"/>
      <c r="LCM505" s="1"/>
      <c r="LCN505" s="1"/>
      <c r="LCO505" s="1"/>
      <c r="LCP505" s="1"/>
      <c r="LCQ505" s="1"/>
      <c r="LCR505" s="1"/>
      <c r="LCS505" s="1"/>
      <c r="LCT505" s="1"/>
      <c r="LCU505" s="1"/>
      <c r="LCV505" s="1"/>
      <c r="LCW505" s="1"/>
      <c r="LCX505" s="1"/>
      <c r="LCY505" s="1"/>
      <c r="LCZ505" s="1"/>
      <c r="LDA505" s="1"/>
      <c r="LDB505" s="1"/>
      <c r="LDC505" s="1"/>
      <c r="LDD505" s="1"/>
      <c r="LDE505" s="1"/>
      <c r="LDF505" s="1"/>
      <c r="LDG505" s="1"/>
      <c r="LDH505" s="1"/>
      <c r="LDI505" s="1"/>
      <c r="LDJ505" s="1"/>
      <c r="LDK505" s="1"/>
      <c r="LDL505" s="1"/>
      <c r="LDM505" s="1"/>
      <c r="LDN505" s="1"/>
      <c r="LDO505" s="1"/>
      <c r="LDP505" s="1"/>
      <c r="LDQ505" s="1"/>
      <c r="LDR505" s="1"/>
      <c r="LDS505" s="1"/>
      <c r="LDT505" s="1"/>
      <c r="LDU505" s="1"/>
      <c r="LDV505" s="1"/>
      <c r="LDW505" s="1"/>
      <c r="LDX505" s="1"/>
      <c r="LDY505" s="1"/>
      <c r="LDZ505" s="1"/>
      <c r="LEA505" s="1"/>
      <c r="LEB505" s="1"/>
      <c r="LEC505" s="1"/>
      <c r="LED505" s="1"/>
      <c r="LEE505" s="1"/>
      <c r="LEF505" s="1"/>
      <c r="LEG505" s="1"/>
      <c r="LEH505" s="1"/>
      <c r="LEI505" s="1"/>
      <c r="LEJ505" s="1"/>
      <c r="LEK505" s="1"/>
      <c r="LEL505" s="1"/>
      <c r="LEM505" s="1"/>
      <c r="LEN505" s="1"/>
      <c r="LEO505" s="1"/>
      <c r="LEP505" s="1"/>
      <c r="LEQ505" s="1"/>
      <c r="LER505" s="1"/>
      <c r="LES505" s="1"/>
      <c r="LET505" s="1"/>
      <c r="LEU505" s="1"/>
      <c r="LEV505" s="1"/>
      <c r="LEW505" s="1"/>
      <c r="LEX505" s="1"/>
      <c r="LEY505" s="1"/>
      <c r="LEZ505" s="1"/>
      <c r="LFA505" s="1"/>
      <c r="LFB505" s="1"/>
      <c r="LFC505" s="1"/>
      <c r="LFD505" s="1"/>
      <c r="LFE505" s="1"/>
      <c r="LFF505" s="1"/>
      <c r="LFG505" s="1"/>
      <c r="LFH505" s="1"/>
      <c r="LFI505" s="1"/>
      <c r="LFJ505" s="1"/>
      <c r="LFK505" s="1"/>
      <c r="LFL505" s="1"/>
      <c r="LFM505" s="1"/>
      <c r="LFN505" s="1"/>
      <c r="LFO505" s="1"/>
      <c r="LFP505" s="1"/>
      <c r="LFQ505" s="1"/>
      <c r="LFR505" s="1"/>
      <c r="LFS505" s="1"/>
      <c r="LFT505" s="1"/>
      <c r="LFU505" s="1"/>
      <c r="LFV505" s="1"/>
      <c r="LFW505" s="1"/>
      <c r="LFX505" s="1"/>
      <c r="LFY505" s="1"/>
      <c r="LFZ505" s="1"/>
      <c r="LGA505" s="1"/>
      <c r="LGB505" s="1"/>
      <c r="LGC505" s="1"/>
      <c r="LGD505" s="1"/>
      <c r="LGE505" s="1"/>
      <c r="LGF505" s="1"/>
      <c r="LGG505" s="1"/>
      <c r="LGH505" s="1"/>
      <c r="LGI505" s="1"/>
      <c r="LGJ505" s="1"/>
      <c r="LGK505" s="1"/>
      <c r="LGL505" s="1"/>
      <c r="LGM505" s="1"/>
      <c r="LGN505" s="1"/>
      <c r="LGO505" s="1"/>
      <c r="LGP505" s="1"/>
      <c r="LGQ505" s="1"/>
      <c r="LGR505" s="1"/>
      <c r="LGS505" s="1"/>
      <c r="LGT505" s="1"/>
      <c r="LGU505" s="1"/>
      <c r="LGV505" s="1"/>
      <c r="LGW505" s="1"/>
      <c r="LGX505" s="1"/>
      <c r="LGY505" s="1"/>
      <c r="LGZ505" s="1"/>
      <c r="LHA505" s="1"/>
      <c r="LHB505" s="1"/>
      <c r="LHC505" s="1"/>
      <c r="LHD505" s="1"/>
      <c r="LHE505" s="1"/>
      <c r="LHF505" s="1"/>
      <c r="LHG505" s="1"/>
      <c r="LHH505" s="1"/>
      <c r="LHI505" s="1"/>
      <c r="LHJ505" s="1"/>
      <c r="LHK505" s="1"/>
      <c r="LHL505" s="1"/>
      <c r="LHM505" s="1"/>
      <c r="LHN505" s="1"/>
      <c r="LHO505" s="1"/>
      <c r="LHP505" s="1"/>
      <c r="LHQ505" s="1"/>
      <c r="LHR505" s="1"/>
      <c r="LHS505" s="1"/>
      <c r="LHT505" s="1"/>
      <c r="LHU505" s="1"/>
      <c r="LHV505" s="1"/>
      <c r="LHW505" s="1"/>
      <c r="LHX505" s="1"/>
      <c r="LHY505" s="1"/>
      <c r="LHZ505" s="1"/>
      <c r="LIA505" s="1"/>
      <c r="LIB505" s="1"/>
      <c r="LIC505" s="1"/>
      <c r="LID505" s="1"/>
      <c r="LIE505" s="1"/>
      <c r="LIF505" s="1"/>
      <c r="LIG505" s="1"/>
      <c r="LIH505" s="1"/>
      <c r="LII505" s="1"/>
      <c r="LIJ505" s="1"/>
      <c r="LIK505" s="1"/>
      <c r="LIL505" s="1"/>
      <c r="LIM505" s="1"/>
      <c r="LIN505" s="1"/>
      <c r="LIO505" s="1"/>
      <c r="LIP505" s="1"/>
      <c r="LIQ505" s="1"/>
      <c r="LIR505" s="1"/>
      <c r="LIS505" s="1"/>
      <c r="LIT505" s="1"/>
      <c r="LIU505" s="1"/>
      <c r="LIV505" s="1"/>
      <c r="LIW505" s="1"/>
      <c r="LIX505" s="1"/>
      <c r="LIY505" s="1"/>
      <c r="LIZ505" s="1"/>
      <c r="LJA505" s="1"/>
      <c r="LJB505" s="1"/>
      <c r="LJC505" s="1"/>
      <c r="LJD505" s="1"/>
      <c r="LJE505" s="1"/>
      <c r="LJF505" s="1"/>
      <c r="LJG505" s="1"/>
      <c r="LJH505" s="1"/>
      <c r="LJI505" s="1"/>
      <c r="LJJ505" s="1"/>
      <c r="LJK505" s="1"/>
      <c r="LJL505" s="1"/>
      <c r="LJM505" s="1"/>
      <c r="LJN505" s="1"/>
      <c r="LJO505" s="1"/>
      <c r="LJP505" s="1"/>
      <c r="LJQ505" s="1"/>
      <c r="LJR505" s="1"/>
      <c r="LJS505" s="1"/>
      <c r="LJT505" s="1"/>
      <c r="LJU505" s="1"/>
      <c r="LJV505" s="1"/>
      <c r="LJW505" s="1"/>
      <c r="LJX505" s="1"/>
      <c r="LJY505" s="1"/>
      <c r="LJZ505" s="1"/>
      <c r="LKA505" s="1"/>
      <c r="LKB505" s="1"/>
      <c r="LKC505" s="1"/>
      <c r="LKD505" s="1"/>
      <c r="LKE505" s="1"/>
      <c r="LKF505" s="1"/>
      <c r="LKG505" s="1"/>
      <c r="LKH505" s="1"/>
      <c r="LKI505" s="1"/>
      <c r="LKJ505" s="1"/>
      <c r="LKK505" s="1"/>
      <c r="LKL505" s="1"/>
      <c r="LKM505" s="1"/>
      <c r="LKN505" s="1"/>
      <c r="LKO505" s="1"/>
      <c r="LKP505" s="1"/>
      <c r="LKQ505" s="1"/>
      <c r="LKR505" s="1"/>
      <c r="LKS505" s="1"/>
      <c r="LKT505" s="1"/>
      <c r="LKU505" s="1"/>
      <c r="LKV505" s="1"/>
      <c r="LKW505" s="1"/>
      <c r="LKX505" s="1"/>
      <c r="LKY505" s="1"/>
      <c r="LKZ505" s="1"/>
      <c r="LLA505" s="1"/>
      <c r="LLB505" s="1"/>
      <c r="LLC505" s="1"/>
      <c r="LLD505" s="1"/>
      <c r="LLE505" s="1"/>
      <c r="LLF505" s="1"/>
      <c r="LLG505" s="1"/>
      <c r="LLH505" s="1"/>
      <c r="LLI505" s="1"/>
      <c r="LLJ505" s="1"/>
      <c r="LLK505" s="1"/>
      <c r="LLL505" s="1"/>
      <c r="LLM505" s="1"/>
      <c r="LLN505" s="1"/>
      <c r="LLO505" s="1"/>
      <c r="LLP505" s="1"/>
      <c r="LLQ505" s="1"/>
      <c r="LLR505" s="1"/>
      <c r="LLS505" s="1"/>
      <c r="LLT505" s="1"/>
      <c r="LLU505" s="1"/>
      <c r="LLV505" s="1"/>
      <c r="LLW505" s="1"/>
      <c r="LLX505" s="1"/>
      <c r="LLY505" s="1"/>
      <c r="LLZ505" s="1"/>
      <c r="LMA505" s="1"/>
      <c r="LMB505" s="1"/>
      <c r="LMC505" s="1"/>
      <c r="LMD505" s="1"/>
      <c r="LME505" s="1"/>
      <c r="LMF505" s="1"/>
      <c r="LMG505" s="1"/>
      <c r="LMH505" s="1"/>
      <c r="LMI505" s="1"/>
      <c r="LMJ505" s="1"/>
      <c r="LMK505" s="1"/>
      <c r="LML505" s="1"/>
      <c r="LMM505" s="1"/>
      <c r="LMN505" s="1"/>
      <c r="LMO505" s="1"/>
      <c r="LMP505" s="1"/>
      <c r="LMQ505" s="1"/>
      <c r="LMR505" s="1"/>
      <c r="LMS505" s="1"/>
      <c r="LMT505" s="1"/>
      <c r="LMU505" s="1"/>
      <c r="LMV505" s="1"/>
      <c r="LMW505" s="1"/>
      <c r="LMX505" s="1"/>
      <c r="LMY505" s="1"/>
      <c r="LMZ505" s="1"/>
      <c r="LNA505" s="1"/>
      <c r="LNB505" s="1"/>
      <c r="LNC505" s="1"/>
      <c r="LND505" s="1"/>
      <c r="LNE505" s="1"/>
      <c r="LNF505" s="1"/>
      <c r="LNG505" s="1"/>
      <c r="LNH505" s="1"/>
      <c r="LNI505" s="1"/>
      <c r="LNJ505" s="1"/>
      <c r="LNK505" s="1"/>
      <c r="LNL505" s="1"/>
      <c r="LNM505" s="1"/>
      <c r="LNN505" s="1"/>
      <c r="LNO505" s="1"/>
      <c r="LNP505" s="1"/>
      <c r="LNQ505" s="1"/>
      <c r="LNR505" s="1"/>
      <c r="LNS505" s="1"/>
      <c r="LNT505" s="1"/>
      <c r="LNU505" s="1"/>
      <c r="LNV505" s="1"/>
      <c r="LNW505" s="1"/>
      <c r="LNX505" s="1"/>
      <c r="LNY505" s="1"/>
      <c r="LNZ505" s="1"/>
      <c r="LOA505" s="1"/>
      <c r="LOB505" s="1"/>
      <c r="LOC505" s="1"/>
      <c r="LOD505" s="1"/>
      <c r="LOE505" s="1"/>
      <c r="LOF505" s="1"/>
      <c r="LOG505" s="1"/>
      <c r="LOH505" s="1"/>
      <c r="LOI505" s="1"/>
      <c r="LOJ505" s="1"/>
      <c r="LOK505" s="1"/>
      <c r="LOL505" s="1"/>
      <c r="LOM505" s="1"/>
      <c r="LON505" s="1"/>
      <c r="LOO505" s="1"/>
      <c r="LOP505" s="1"/>
      <c r="LOQ505" s="1"/>
      <c r="LOR505" s="1"/>
      <c r="LOS505" s="1"/>
      <c r="LOT505" s="1"/>
      <c r="LOU505" s="1"/>
      <c r="LOV505" s="1"/>
      <c r="LOW505" s="1"/>
      <c r="LOX505" s="1"/>
      <c r="LOY505" s="1"/>
      <c r="LOZ505" s="1"/>
      <c r="LPA505" s="1"/>
      <c r="LPB505" s="1"/>
      <c r="LPC505" s="1"/>
      <c r="LPD505" s="1"/>
      <c r="LPE505" s="1"/>
      <c r="LPF505" s="1"/>
      <c r="LPG505" s="1"/>
      <c r="LPH505" s="1"/>
      <c r="LPI505" s="1"/>
      <c r="LPJ505" s="1"/>
      <c r="LPK505" s="1"/>
      <c r="LPL505" s="1"/>
      <c r="LPM505" s="1"/>
      <c r="LPN505" s="1"/>
      <c r="LPO505" s="1"/>
      <c r="LPP505" s="1"/>
      <c r="LPQ505" s="1"/>
      <c r="LPR505" s="1"/>
      <c r="LPS505" s="1"/>
      <c r="LPT505" s="1"/>
      <c r="LPU505" s="1"/>
      <c r="LPV505" s="1"/>
      <c r="LPW505" s="1"/>
      <c r="LPX505" s="1"/>
      <c r="LPY505" s="1"/>
      <c r="LPZ505" s="1"/>
      <c r="LQA505" s="1"/>
      <c r="LQB505" s="1"/>
      <c r="LQC505" s="1"/>
      <c r="LQD505" s="1"/>
      <c r="LQE505" s="1"/>
      <c r="LQF505" s="1"/>
      <c r="LQG505" s="1"/>
      <c r="LQH505" s="1"/>
      <c r="LQI505" s="1"/>
      <c r="LQJ505" s="1"/>
      <c r="LQK505" s="1"/>
      <c r="LQL505" s="1"/>
      <c r="LQM505" s="1"/>
      <c r="LQN505" s="1"/>
      <c r="LQO505" s="1"/>
      <c r="LQP505" s="1"/>
      <c r="LQQ505" s="1"/>
      <c r="LQR505" s="1"/>
      <c r="LQS505" s="1"/>
      <c r="LQT505" s="1"/>
      <c r="LQU505" s="1"/>
      <c r="LQV505" s="1"/>
      <c r="LQW505" s="1"/>
      <c r="LQX505" s="1"/>
      <c r="LQY505" s="1"/>
      <c r="LQZ505" s="1"/>
      <c r="LRA505" s="1"/>
      <c r="LRB505" s="1"/>
      <c r="LRC505" s="1"/>
      <c r="LRD505" s="1"/>
      <c r="LRE505" s="1"/>
      <c r="LRF505" s="1"/>
      <c r="LRG505" s="1"/>
      <c r="LRH505" s="1"/>
      <c r="LRI505" s="1"/>
      <c r="LRJ505" s="1"/>
      <c r="LRK505" s="1"/>
      <c r="LRL505" s="1"/>
      <c r="LRM505" s="1"/>
      <c r="LRN505" s="1"/>
      <c r="LRO505" s="1"/>
      <c r="LRP505" s="1"/>
      <c r="LRQ505" s="1"/>
      <c r="LRR505" s="1"/>
      <c r="LRS505" s="1"/>
      <c r="LRT505" s="1"/>
      <c r="LRU505" s="1"/>
      <c r="LRV505" s="1"/>
      <c r="LRW505" s="1"/>
      <c r="LRX505" s="1"/>
      <c r="LRY505" s="1"/>
      <c r="LRZ505" s="1"/>
      <c r="LSA505" s="1"/>
      <c r="LSB505" s="1"/>
      <c r="LSC505" s="1"/>
      <c r="LSD505" s="1"/>
      <c r="LSE505" s="1"/>
      <c r="LSF505" s="1"/>
      <c r="LSG505" s="1"/>
      <c r="LSH505" s="1"/>
      <c r="LSI505" s="1"/>
      <c r="LSJ505" s="1"/>
      <c r="LSK505" s="1"/>
      <c r="LSL505" s="1"/>
      <c r="LSM505" s="1"/>
      <c r="LSN505" s="1"/>
      <c r="LSO505" s="1"/>
      <c r="LSP505" s="1"/>
      <c r="LSQ505" s="1"/>
      <c r="LSR505" s="1"/>
      <c r="LSS505" s="1"/>
      <c r="LST505" s="1"/>
      <c r="LSU505" s="1"/>
      <c r="LSV505" s="1"/>
      <c r="LSW505" s="1"/>
      <c r="LSX505" s="1"/>
      <c r="LSY505" s="1"/>
      <c r="LSZ505" s="1"/>
      <c r="LTA505" s="1"/>
      <c r="LTB505" s="1"/>
      <c r="LTC505" s="1"/>
      <c r="LTD505" s="1"/>
      <c r="LTE505" s="1"/>
      <c r="LTF505" s="1"/>
      <c r="LTG505" s="1"/>
      <c r="LTH505" s="1"/>
      <c r="LTI505" s="1"/>
      <c r="LTJ505" s="1"/>
      <c r="LTK505" s="1"/>
      <c r="LTL505" s="1"/>
      <c r="LTM505" s="1"/>
      <c r="LTN505" s="1"/>
      <c r="LTO505" s="1"/>
      <c r="LTP505" s="1"/>
      <c r="LTQ505" s="1"/>
      <c r="LTR505" s="1"/>
      <c r="LTS505" s="1"/>
      <c r="LTT505" s="1"/>
      <c r="LTU505" s="1"/>
      <c r="LTV505" s="1"/>
      <c r="LTW505" s="1"/>
      <c r="LTX505" s="1"/>
      <c r="LTY505" s="1"/>
      <c r="LTZ505" s="1"/>
      <c r="LUA505" s="1"/>
      <c r="LUB505" s="1"/>
      <c r="LUC505" s="1"/>
      <c r="LUD505" s="1"/>
      <c r="LUE505" s="1"/>
      <c r="LUF505" s="1"/>
      <c r="LUG505" s="1"/>
      <c r="LUH505" s="1"/>
      <c r="LUI505" s="1"/>
      <c r="LUJ505" s="1"/>
      <c r="LUK505" s="1"/>
      <c r="LUL505" s="1"/>
      <c r="LUM505" s="1"/>
      <c r="LUN505" s="1"/>
      <c r="LUO505" s="1"/>
      <c r="LUP505" s="1"/>
      <c r="LUQ505" s="1"/>
      <c r="LUR505" s="1"/>
      <c r="LUS505" s="1"/>
      <c r="LUT505" s="1"/>
      <c r="LUU505" s="1"/>
      <c r="LUV505" s="1"/>
      <c r="LUW505" s="1"/>
      <c r="LUX505" s="1"/>
      <c r="LUY505" s="1"/>
      <c r="LUZ505" s="1"/>
      <c r="LVA505" s="1"/>
      <c r="LVB505" s="1"/>
      <c r="LVC505" s="1"/>
      <c r="LVD505" s="1"/>
      <c r="LVE505" s="1"/>
      <c r="LVF505" s="1"/>
      <c r="LVG505" s="1"/>
      <c r="LVH505" s="1"/>
      <c r="LVI505" s="1"/>
      <c r="LVJ505" s="1"/>
      <c r="LVK505" s="1"/>
      <c r="LVL505" s="1"/>
      <c r="LVM505" s="1"/>
      <c r="LVN505" s="1"/>
      <c r="LVO505" s="1"/>
      <c r="LVP505" s="1"/>
      <c r="LVQ505" s="1"/>
      <c r="LVR505" s="1"/>
      <c r="LVS505" s="1"/>
      <c r="LVT505" s="1"/>
      <c r="LVU505" s="1"/>
      <c r="LVV505" s="1"/>
      <c r="LVW505" s="1"/>
      <c r="LVX505" s="1"/>
      <c r="LVY505" s="1"/>
      <c r="LVZ505" s="1"/>
      <c r="LWA505" s="1"/>
      <c r="LWB505" s="1"/>
      <c r="LWC505" s="1"/>
      <c r="LWD505" s="1"/>
      <c r="LWE505" s="1"/>
      <c r="LWF505" s="1"/>
      <c r="LWG505" s="1"/>
      <c r="LWH505" s="1"/>
      <c r="LWI505" s="1"/>
      <c r="LWJ505" s="1"/>
      <c r="LWK505" s="1"/>
      <c r="LWL505" s="1"/>
      <c r="LWM505" s="1"/>
      <c r="LWN505" s="1"/>
      <c r="LWO505" s="1"/>
      <c r="LWP505" s="1"/>
      <c r="LWQ505" s="1"/>
      <c r="LWR505" s="1"/>
      <c r="LWS505" s="1"/>
      <c r="LWT505" s="1"/>
      <c r="LWU505" s="1"/>
      <c r="LWV505" s="1"/>
      <c r="LWW505" s="1"/>
      <c r="LWX505" s="1"/>
      <c r="LWY505" s="1"/>
      <c r="LWZ505" s="1"/>
      <c r="LXA505" s="1"/>
      <c r="LXB505" s="1"/>
      <c r="LXC505" s="1"/>
      <c r="LXD505" s="1"/>
      <c r="LXE505" s="1"/>
      <c r="LXF505" s="1"/>
      <c r="LXG505" s="1"/>
      <c r="LXH505" s="1"/>
      <c r="LXI505" s="1"/>
      <c r="LXJ505" s="1"/>
      <c r="LXK505" s="1"/>
      <c r="LXL505" s="1"/>
      <c r="LXM505" s="1"/>
      <c r="LXN505" s="1"/>
      <c r="LXO505" s="1"/>
      <c r="LXP505" s="1"/>
      <c r="LXQ505" s="1"/>
      <c r="LXR505" s="1"/>
      <c r="LXS505" s="1"/>
      <c r="LXT505" s="1"/>
      <c r="LXU505" s="1"/>
      <c r="LXV505" s="1"/>
      <c r="LXW505" s="1"/>
      <c r="LXX505" s="1"/>
      <c r="LXY505" s="1"/>
      <c r="LXZ505" s="1"/>
      <c r="LYA505" s="1"/>
      <c r="LYB505" s="1"/>
      <c r="LYC505" s="1"/>
      <c r="LYD505" s="1"/>
      <c r="LYE505" s="1"/>
      <c r="LYF505" s="1"/>
      <c r="LYG505" s="1"/>
      <c r="LYH505" s="1"/>
      <c r="LYI505" s="1"/>
      <c r="LYJ505" s="1"/>
      <c r="LYK505" s="1"/>
      <c r="LYL505" s="1"/>
      <c r="LYM505" s="1"/>
      <c r="LYN505" s="1"/>
      <c r="LYO505" s="1"/>
      <c r="LYP505" s="1"/>
      <c r="LYQ505" s="1"/>
      <c r="LYR505" s="1"/>
      <c r="LYS505" s="1"/>
      <c r="LYT505" s="1"/>
      <c r="LYU505" s="1"/>
      <c r="LYV505" s="1"/>
      <c r="LYW505" s="1"/>
      <c r="LYX505" s="1"/>
      <c r="LYY505" s="1"/>
      <c r="LYZ505" s="1"/>
      <c r="LZA505" s="1"/>
      <c r="LZB505" s="1"/>
      <c r="LZC505" s="1"/>
      <c r="LZD505" s="1"/>
      <c r="LZE505" s="1"/>
      <c r="LZF505" s="1"/>
      <c r="LZG505" s="1"/>
      <c r="LZH505" s="1"/>
      <c r="LZI505" s="1"/>
      <c r="LZJ505" s="1"/>
      <c r="LZK505" s="1"/>
      <c r="LZL505" s="1"/>
      <c r="LZM505" s="1"/>
      <c r="LZN505" s="1"/>
      <c r="LZO505" s="1"/>
      <c r="LZP505" s="1"/>
      <c r="LZQ505" s="1"/>
      <c r="LZR505" s="1"/>
      <c r="LZS505" s="1"/>
      <c r="LZT505" s="1"/>
      <c r="LZU505" s="1"/>
      <c r="LZV505" s="1"/>
      <c r="LZW505" s="1"/>
      <c r="LZX505" s="1"/>
      <c r="LZY505" s="1"/>
      <c r="LZZ505" s="1"/>
      <c r="MAA505" s="1"/>
      <c r="MAB505" s="1"/>
      <c r="MAC505" s="1"/>
      <c r="MAD505" s="1"/>
      <c r="MAE505" s="1"/>
      <c r="MAF505" s="1"/>
      <c r="MAG505" s="1"/>
      <c r="MAH505" s="1"/>
      <c r="MAI505" s="1"/>
      <c r="MAJ505" s="1"/>
      <c r="MAK505" s="1"/>
      <c r="MAL505" s="1"/>
      <c r="MAM505" s="1"/>
      <c r="MAN505" s="1"/>
      <c r="MAO505" s="1"/>
      <c r="MAP505" s="1"/>
      <c r="MAQ505" s="1"/>
      <c r="MAR505" s="1"/>
      <c r="MAS505" s="1"/>
      <c r="MAT505" s="1"/>
      <c r="MAU505" s="1"/>
      <c r="MAV505" s="1"/>
      <c r="MAW505" s="1"/>
      <c r="MAX505" s="1"/>
      <c r="MAY505" s="1"/>
      <c r="MAZ505" s="1"/>
      <c r="MBA505" s="1"/>
      <c r="MBB505" s="1"/>
      <c r="MBC505" s="1"/>
      <c r="MBD505" s="1"/>
      <c r="MBE505" s="1"/>
      <c r="MBF505" s="1"/>
      <c r="MBG505" s="1"/>
      <c r="MBH505" s="1"/>
      <c r="MBI505" s="1"/>
      <c r="MBJ505" s="1"/>
      <c r="MBK505" s="1"/>
      <c r="MBL505" s="1"/>
      <c r="MBM505" s="1"/>
      <c r="MBN505" s="1"/>
      <c r="MBO505" s="1"/>
      <c r="MBP505" s="1"/>
      <c r="MBQ505" s="1"/>
      <c r="MBR505" s="1"/>
      <c r="MBS505" s="1"/>
      <c r="MBT505" s="1"/>
      <c r="MBU505" s="1"/>
      <c r="MBV505" s="1"/>
      <c r="MBW505" s="1"/>
      <c r="MBX505" s="1"/>
      <c r="MBY505" s="1"/>
      <c r="MBZ505" s="1"/>
      <c r="MCA505" s="1"/>
      <c r="MCB505" s="1"/>
      <c r="MCC505" s="1"/>
      <c r="MCD505" s="1"/>
      <c r="MCE505" s="1"/>
      <c r="MCF505" s="1"/>
      <c r="MCG505" s="1"/>
      <c r="MCH505" s="1"/>
      <c r="MCI505" s="1"/>
      <c r="MCJ505" s="1"/>
      <c r="MCK505" s="1"/>
      <c r="MCL505" s="1"/>
      <c r="MCM505" s="1"/>
      <c r="MCN505" s="1"/>
      <c r="MCO505" s="1"/>
      <c r="MCP505" s="1"/>
      <c r="MCQ505" s="1"/>
      <c r="MCR505" s="1"/>
      <c r="MCS505" s="1"/>
      <c r="MCT505" s="1"/>
      <c r="MCU505" s="1"/>
      <c r="MCV505" s="1"/>
      <c r="MCW505" s="1"/>
      <c r="MCX505" s="1"/>
      <c r="MCY505" s="1"/>
      <c r="MCZ505" s="1"/>
      <c r="MDA505" s="1"/>
      <c r="MDB505" s="1"/>
      <c r="MDC505" s="1"/>
      <c r="MDD505" s="1"/>
      <c r="MDE505" s="1"/>
      <c r="MDF505" s="1"/>
      <c r="MDG505" s="1"/>
      <c r="MDH505" s="1"/>
      <c r="MDI505" s="1"/>
      <c r="MDJ505" s="1"/>
      <c r="MDK505" s="1"/>
      <c r="MDL505" s="1"/>
      <c r="MDM505" s="1"/>
      <c r="MDN505" s="1"/>
      <c r="MDO505" s="1"/>
      <c r="MDP505" s="1"/>
      <c r="MDQ505" s="1"/>
      <c r="MDR505" s="1"/>
      <c r="MDS505" s="1"/>
      <c r="MDT505" s="1"/>
      <c r="MDU505" s="1"/>
      <c r="MDV505" s="1"/>
      <c r="MDW505" s="1"/>
      <c r="MDX505" s="1"/>
      <c r="MDY505" s="1"/>
      <c r="MDZ505" s="1"/>
      <c r="MEA505" s="1"/>
      <c r="MEB505" s="1"/>
      <c r="MEC505" s="1"/>
      <c r="MED505" s="1"/>
      <c r="MEE505" s="1"/>
      <c r="MEF505" s="1"/>
      <c r="MEG505" s="1"/>
      <c r="MEH505" s="1"/>
      <c r="MEI505" s="1"/>
      <c r="MEJ505" s="1"/>
      <c r="MEK505" s="1"/>
      <c r="MEL505" s="1"/>
      <c r="MEM505" s="1"/>
      <c r="MEN505" s="1"/>
      <c r="MEO505" s="1"/>
      <c r="MEP505" s="1"/>
      <c r="MEQ505" s="1"/>
      <c r="MER505" s="1"/>
      <c r="MES505" s="1"/>
      <c r="MET505" s="1"/>
      <c r="MEU505" s="1"/>
      <c r="MEV505" s="1"/>
      <c r="MEW505" s="1"/>
      <c r="MEX505" s="1"/>
      <c r="MEY505" s="1"/>
      <c r="MEZ505" s="1"/>
      <c r="MFA505" s="1"/>
      <c r="MFB505" s="1"/>
      <c r="MFC505" s="1"/>
      <c r="MFD505" s="1"/>
      <c r="MFE505" s="1"/>
      <c r="MFF505" s="1"/>
      <c r="MFG505" s="1"/>
      <c r="MFH505" s="1"/>
      <c r="MFI505" s="1"/>
      <c r="MFJ505" s="1"/>
      <c r="MFK505" s="1"/>
      <c r="MFL505" s="1"/>
      <c r="MFM505" s="1"/>
      <c r="MFN505" s="1"/>
      <c r="MFO505" s="1"/>
      <c r="MFP505" s="1"/>
      <c r="MFQ505" s="1"/>
      <c r="MFR505" s="1"/>
      <c r="MFS505" s="1"/>
      <c r="MFT505" s="1"/>
      <c r="MFU505" s="1"/>
      <c r="MFV505" s="1"/>
      <c r="MFW505" s="1"/>
      <c r="MFX505" s="1"/>
      <c r="MFY505" s="1"/>
      <c r="MFZ505" s="1"/>
      <c r="MGA505" s="1"/>
      <c r="MGB505" s="1"/>
      <c r="MGC505" s="1"/>
      <c r="MGD505" s="1"/>
      <c r="MGE505" s="1"/>
      <c r="MGF505" s="1"/>
      <c r="MGG505" s="1"/>
      <c r="MGH505" s="1"/>
      <c r="MGI505" s="1"/>
      <c r="MGJ505" s="1"/>
      <c r="MGK505" s="1"/>
      <c r="MGL505" s="1"/>
      <c r="MGM505" s="1"/>
      <c r="MGN505" s="1"/>
      <c r="MGO505" s="1"/>
      <c r="MGP505" s="1"/>
      <c r="MGQ505" s="1"/>
      <c r="MGR505" s="1"/>
      <c r="MGS505" s="1"/>
      <c r="MGT505" s="1"/>
      <c r="MGU505" s="1"/>
      <c r="MGV505" s="1"/>
      <c r="MGW505" s="1"/>
      <c r="MGX505" s="1"/>
      <c r="MGY505" s="1"/>
      <c r="MGZ505" s="1"/>
      <c r="MHA505" s="1"/>
      <c r="MHB505" s="1"/>
      <c r="MHC505" s="1"/>
      <c r="MHD505" s="1"/>
      <c r="MHE505" s="1"/>
      <c r="MHF505" s="1"/>
      <c r="MHG505" s="1"/>
      <c r="MHH505" s="1"/>
      <c r="MHI505" s="1"/>
      <c r="MHJ505" s="1"/>
      <c r="MHK505" s="1"/>
      <c r="MHL505" s="1"/>
      <c r="MHM505" s="1"/>
      <c r="MHN505" s="1"/>
      <c r="MHO505" s="1"/>
      <c r="MHP505" s="1"/>
      <c r="MHQ505" s="1"/>
      <c r="MHR505" s="1"/>
      <c r="MHS505" s="1"/>
      <c r="MHT505" s="1"/>
      <c r="MHU505" s="1"/>
      <c r="MHV505" s="1"/>
      <c r="MHW505" s="1"/>
      <c r="MHX505" s="1"/>
      <c r="MHY505" s="1"/>
      <c r="MHZ505" s="1"/>
      <c r="MIA505" s="1"/>
      <c r="MIB505" s="1"/>
      <c r="MIC505" s="1"/>
      <c r="MID505" s="1"/>
      <c r="MIE505" s="1"/>
      <c r="MIF505" s="1"/>
      <c r="MIG505" s="1"/>
      <c r="MIH505" s="1"/>
      <c r="MII505" s="1"/>
      <c r="MIJ505" s="1"/>
      <c r="MIK505" s="1"/>
      <c r="MIL505" s="1"/>
      <c r="MIM505" s="1"/>
      <c r="MIN505" s="1"/>
      <c r="MIO505" s="1"/>
      <c r="MIP505" s="1"/>
      <c r="MIQ505" s="1"/>
      <c r="MIR505" s="1"/>
      <c r="MIS505" s="1"/>
      <c r="MIT505" s="1"/>
      <c r="MIU505" s="1"/>
      <c r="MIV505" s="1"/>
      <c r="MIW505" s="1"/>
      <c r="MIX505" s="1"/>
      <c r="MIY505" s="1"/>
      <c r="MIZ505" s="1"/>
      <c r="MJA505" s="1"/>
      <c r="MJB505" s="1"/>
      <c r="MJC505" s="1"/>
      <c r="MJD505" s="1"/>
      <c r="MJE505" s="1"/>
      <c r="MJF505" s="1"/>
      <c r="MJG505" s="1"/>
      <c r="MJH505" s="1"/>
      <c r="MJI505" s="1"/>
      <c r="MJJ505" s="1"/>
      <c r="MJK505" s="1"/>
      <c r="MJL505" s="1"/>
      <c r="MJM505" s="1"/>
      <c r="MJN505" s="1"/>
      <c r="MJO505" s="1"/>
      <c r="MJP505" s="1"/>
      <c r="MJQ505" s="1"/>
      <c r="MJR505" s="1"/>
      <c r="MJS505" s="1"/>
      <c r="MJT505" s="1"/>
      <c r="MJU505" s="1"/>
      <c r="MJV505" s="1"/>
      <c r="MJW505" s="1"/>
      <c r="MJX505" s="1"/>
      <c r="MJY505" s="1"/>
      <c r="MJZ505" s="1"/>
      <c r="MKA505" s="1"/>
      <c r="MKB505" s="1"/>
      <c r="MKC505" s="1"/>
      <c r="MKD505" s="1"/>
      <c r="MKE505" s="1"/>
      <c r="MKF505" s="1"/>
      <c r="MKG505" s="1"/>
      <c r="MKH505" s="1"/>
      <c r="MKI505" s="1"/>
      <c r="MKJ505" s="1"/>
      <c r="MKK505" s="1"/>
      <c r="MKL505" s="1"/>
      <c r="MKM505" s="1"/>
      <c r="MKN505" s="1"/>
      <c r="MKO505" s="1"/>
      <c r="MKP505" s="1"/>
      <c r="MKQ505" s="1"/>
      <c r="MKR505" s="1"/>
      <c r="MKS505" s="1"/>
      <c r="MKT505" s="1"/>
      <c r="MKU505" s="1"/>
      <c r="MKV505" s="1"/>
      <c r="MKW505" s="1"/>
      <c r="MKX505" s="1"/>
      <c r="MKY505" s="1"/>
      <c r="MKZ505" s="1"/>
      <c r="MLA505" s="1"/>
      <c r="MLB505" s="1"/>
      <c r="MLC505" s="1"/>
      <c r="MLD505" s="1"/>
      <c r="MLE505" s="1"/>
      <c r="MLF505" s="1"/>
      <c r="MLG505" s="1"/>
      <c r="MLH505" s="1"/>
      <c r="MLI505" s="1"/>
      <c r="MLJ505" s="1"/>
      <c r="MLK505" s="1"/>
      <c r="MLL505" s="1"/>
      <c r="MLM505" s="1"/>
      <c r="MLN505" s="1"/>
      <c r="MLO505" s="1"/>
      <c r="MLP505" s="1"/>
      <c r="MLQ505" s="1"/>
      <c r="MLR505" s="1"/>
      <c r="MLS505" s="1"/>
      <c r="MLT505" s="1"/>
      <c r="MLU505" s="1"/>
      <c r="MLV505" s="1"/>
      <c r="MLW505" s="1"/>
      <c r="MLX505" s="1"/>
      <c r="MLY505" s="1"/>
      <c r="MLZ505" s="1"/>
      <c r="MMA505" s="1"/>
      <c r="MMB505" s="1"/>
      <c r="MMC505" s="1"/>
      <c r="MMD505" s="1"/>
      <c r="MME505" s="1"/>
      <c r="MMF505" s="1"/>
      <c r="MMG505" s="1"/>
      <c r="MMH505" s="1"/>
      <c r="MMI505" s="1"/>
      <c r="MMJ505" s="1"/>
      <c r="MMK505" s="1"/>
      <c r="MML505" s="1"/>
      <c r="MMM505" s="1"/>
      <c r="MMN505" s="1"/>
      <c r="MMO505" s="1"/>
      <c r="MMP505" s="1"/>
      <c r="MMQ505" s="1"/>
      <c r="MMR505" s="1"/>
      <c r="MMS505" s="1"/>
      <c r="MMT505" s="1"/>
      <c r="MMU505" s="1"/>
      <c r="MMV505" s="1"/>
      <c r="MMW505" s="1"/>
      <c r="MMX505" s="1"/>
      <c r="MMY505" s="1"/>
      <c r="MMZ505" s="1"/>
      <c r="MNA505" s="1"/>
      <c r="MNB505" s="1"/>
      <c r="MNC505" s="1"/>
      <c r="MND505" s="1"/>
      <c r="MNE505" s="1"/>
      <c r="MNF505" s="1"/>
      <c r="MNG505" s="1"/>
      <c r="MNH505" s="1"/>
      <c r="MNI505" s="1"/>
      <c r="MNJ505" s="1"/>
      <c r="MNK505" s="1"/>
      <c r="MNL505" s="1"/>
      <c r="MNM505" s="1"/>
      <c r="MNN505" s="1"/>
      <c r="MNO505" s="1"/>
      <c r="MNP505" s="1"/>
      <c r="MNQ505" s="1"/>
      <c r="MNR505" s="1"/>
      <c r="MNS505" s="1"/>
      <c r="MNT505" s="1"/>
      <c r="MNU505" s="1"/>
      <c r="MNV505" s="1"/>
      <c r="MNW505" s="1"/>
      <c r="MNX505" s="1"/>
      <c r="MNY505" s="1"/>
      <c r="MNZ505" s="1"/>
      <c r="MOA505" s="1"/>
      <c r="MOB505" s="1"/>
      <c r="MOC505" s="1"/>
      <c r="MOD505" s="1"/>
      <c r="MOE505" s="1"/>
      <c r="MOF505" s="1"/>
      <c r="MOG505" s="1"/>
      <c r="MOH505" s="1"/>
      <c r="MOI505" s="1"/>
      <c r="MOJ505" s="1"/>
      <c r="MOK505" s="1"/>
      <c r="MOL505" s="1"/>
      <c r="MOM505" s="1"/>
      <c r="MON505" s="1"/>
      <c r="MOO505" s="1"/>
      <c r="MOP505" s="1"/>
      <c r="MOQ505" s="1"/>
      <c r="MOR505" s="1"/>
      <c r="MOS505" s="1"/>
      <c r="MOT505" s="1"/>
      <c r="MOU505" s="1"/>
      <c r="MOV505" s="1"/>
      <c r="MOW505" s="1"/>
      <c r="MOX505" s="1"/>
      <c r="MOY505" s="1"/>
      <c r="MOZ505" s="1"/>
      <c r="MPA505" s="1"/>
      <c r="MPB505" s="1"/>
      <c r="MPC505" s="1"/>
      <c r="MPD505" s="1"/>
      <c r="MPE505" s="1"/>
      <c r="MPF505" s="1"/>
      <c r="MPG505" s="1"/>
      <c r="MPH505" s="1"/>
      <c r="MPI505" s="1"/>
      <c r="MPJ505" s="1"/>
      <c r="MPK505" s="1"/>
      <c r="MPL505" s="1"/>
      <c r="MPM505" s="1"/>
      <c r="MPN505" s="1"/>
      <c r="MPO505" s="1"/>
      <c r="MPP505" s="1"/>
      <c r="MPQ505" s="1"/>
      <c r="MPR505" s="1"/>
      <c r="MPS505" s="1"/>
      <c r="MPT505" s="1"/>
      <c r="MPU505" s="1"/>
      <c r="MPV505" s="1"/>
      <c r="MPW505" s="1"/>
      <c r="MPX505" s="1"/>
      <c r="MPY505" s="1"/>
      <c r="MPZ505" s="1"/>
      <c r="MQA505" s="1"/>
      <c r="MQB505" s="1"/>
      <c r="MQC505" s="1"/>
      <c r="MQD505" s="1"/>
      <c r="MQE505" s="1"/>
      <c r="MQF505" s="1"/>
      <c r="MQG505" s="1"/>
      <c r="MQH505" s="1"/>
      <c r="MQI505" s="1"/>
      <c r="MQJ505" s="1"/>
      <c r="MQK505" s="1"/>
      <c r="MQL505" s="1"/>
      <c r="MQM505" s="1"/>
      <c r="MQN505" s="1"/>
      <c r="MQO505" s="1"/>
      <c r="MQP505" s="1"/>
      <c r="MQQ505" s="1"/>
      <c r="MQR505" s="1"/>
      <c r="MQS505" s="1"/>
      <c r="MQT505" s="1"/>
      <c r="MQU505" s="1"/>
      <c r="MQV505" s="1"/>
      <c r="MQW505" s="1"/>
      <c r="MQX505" s="1"/>
      <c r="MQY505" s="1"/>
      <c r="MQZ505" s="1"/>
      <c r="MRA505" s="1"/>
      <c r="MRB505" s="1"/>
      <c r="MRC505" s="1"/>
      <c r="MRD505" s="1"/>
      <c r="MRE505" s="1"/>
      <c r="MRF505" s="1"/>
      <c r="MRG505" s="1"/>
      <c r="MRH505" s="1"/>
      <c r="MRI505" s="1"/>
      <c r="MRJ505" s="1"/>
      <c r="MRK505" s="1"/>
      <c r="MRL505" s="1"/>
      <c r="MRM505" s="1"/>
      <c r="MRN505" s="1"/>
      <c r="MRO505" s="1"/>
      <c r="MRP505" s="1"/>
      <c r="MRQ505" s="1"/>
      <c r="MRR505" s="1"/>
      <c r="MRS505" s="1"/>
      <c r="MRT505" s="1"/>
      <c r="MRU505" s="1"/>
      <c r="MRV505" s="1"/>
      <c r="MRW505" s="1"/>
      <c r="MRX505" s="1"/>
      <c r="MRY505" s="1"/>
      <c r="MRZ505" s="1"/>
      <c r="MSA505" s="1"/>
      <c r="MSB505" s="1"/>
      <c r="MSC505" s="1"/>
      <c r="MSD505" s="1"/>
      <c r="MSE505" s="1"/>
      <c r="MSF505" s="1"/>
      <c r="MSG505" s="1"/>
      <c r="MSH505" s="1"/>
      <c r="MSI505" s="1"/>
      <c r="MSJ505" s="1"/>
      <c r="MSK505" s="1"/>
      <c r="MSL505" s="1"/>
      <c r="MSM505" s="1"/>
      <c r="MSN505" s="1"/>
      <c r="MSO505" s="1"/>
      <c r="MSP505" s="1"/>
      <c r="MSQ505" s="1"/>
      <c r="MSR505" s="1"/>
      <c r="MSS505" s="1"/>
      <c r="MST505" s="1"/>
      <c r="MSU505" s="1"/>
      <c r="MSV505" s="1"/>
      <c r="MSW505" s="1"/>
      <c r="MSX505" s="1"/>
      <c r="MSY505" s="1"/>
      <c r="MSZ505" s="1"/>
      <c r="MTA505" s="1"/>
      <c r="MTB505" s="1"/>
      <c r="MTC505" s="1"/>
      <c r="MTD505" s="1"/>
      <c r="MTE505" s="1"/>
      <c r="MTF505" s="1"/>
      <c r="MTG505" s="1"/>
      <c r="MTH505" s="1"/>
      <c r="MTI505" s="1"/>
      <c r="MTJ505" s="1"/>
      <c r="MTK505" s="1"/>
      <c r="MTL505" s="1"/>
      <c r="MTM505" s="1"/>
      <c r="MTN505" s="1"/>
      <c r="MTO505" s="1"/>
      <c r="MTP505" s="1"/>
      <c r="MTQ505" s="1"/>
      <c r="MTR505" s="1"/>
      <c r="MTS505" s="1"/>
      <c r="MTT505" s="1"/>
      <c r="MTU505" s="1"/>
      <c r="MTV505" s="1"/>
      <c r="MTW505" s="1"/>
      <c r="MTX505" s="1"/>
      <c r="MTY505" s="1"/>
      <c r="MTZ505" s="1"/>
      <c r="MUA505" s="1"/>
      <c r="MUB505" s="1"/>
      <c r="MUC505" s="1"/>
      <c r="MUD505" s="1"/>
      <c r="MUE505" s="1"/>
      <c r="MUF505" s="1"/>
      <c r="MUG505" s="1"/>
      <c r="MUH505" s="1"/>
      <c r="MUI505" s="1"/>
      <c r="MUJ505" s="1"/>
      <c r="MUK505" s="1"/>
      <c r="MUL505" s="1"/>
      <c r="MUM505" s="1"/>
      <c r="MUN505" s="1"/>
      <c r="MUO505" s="1"/>
      <c r="MUP505" s="1"/>
      <c r="MUQ505" s="1"/>
      <c r="MUR505" s="1"/>
      <c r="MUS505" s="1"/>
      <c r="MUT505" s="1"/>
      <c r="MUU505" s="1"/>
      <c r="MUV505" s="1"/>
      <c r="MUW505" s="1"/>
      <c r="MUX505" s="1"/>
      <c r="MUY505" s="1"/>
      <c r="MUZ505" s="1"/>
      <c r="MVA505" s="1"/>
      <c r="MVB505" s="1"/>
      <c r="MVC505" s="1"/>
      <c r="MVD505" s="1"/>
      <c r="MVE505" s="1"/>
      <c r="MVF505" s="1"/>
      <c r="MVG505" s="1"/>
      <c r="MVH505" s="1"/>
      <c r="MVI505" s="1"/>
      <c r="MVJ505" s="1"/>
      <c r="MVK505" s="1"/>
      <c r="MVL505" s="1"/>
      <c r="MVM505" s="1"/>
      <c r="MVN505" s="1"/>
      <c r="MVO505" s="1"/>
      <c r="MVP505" s="1"/>
      <c r="MVQ505" s="1"/>
      <c r="MVR505" s="1"/>
      <c r="MVS505" s="1"/>
      <c r="MVT505" s="1"/>
      <c r="MVU505" s="1"/>
      <c r="MVV505" s="1"/>
      <c r="MVW505" s="1"/>
      <c r="MVX505" s="1"/>
      <c r="MVY505" s="1"/>
      <c r="MVZ505" s="1"/>
      <c r="MWA505" s="1"/>
      <c r="MWB505" s="1"/>
      <c r="MWC505" s="1"/>
      <c r="MWD505" s="1"/>
      <c r="MWE505" s="1"/>
      <c r="MWF505" s="1"/>
      <c r="MWG505" s="1"/>
      <c r="MWH505" s="1"/>
      <c r="MWI505" s="1"/>
      <c r="MWJ505" s="1"/>
      <c r="MWK505" s="1"/>
      <c r="MWL505" s="1"/>
      <c r="MWM505" s="1"/>
      <c r="MWN505" s="1"/>
      <c r="MWO505" s="1"/>
      <c r="MWP505" s="1"/>
      <c r="MWQ505" s="1"/>
      <c r="MWR505" s="1"/>
      <c r="MWS505" s="1"/>
      <c r="MWT505" s="1"/>
      <c r="MWU505" s="1"/>
      <c r="MWV505" s="1"/>
      <c r="MWW505" s="1"/>
      <c r="MWX505" s="1"/>
      <c r="MWY505" s="1"/>
      <c r="MWZ505" s="1"/>
      <c r="MXA505" s="1"/>
      <c r="MXB505" s="1"/>
      <c r="MXC505" s="1"/>
      <c r="MXD505" s="1"/>
      <c r="MXE505" s="1"/>
      <c r="MXF505" s="1"/>
      <c r="MXG505" s="1"/>
      <c r="MXH505" s="1"/>
      <c r="MXI505" s="1"/>
      <c r="MXJ505" s="1"/>
      <c r="MXK505" s="1"/>
      <c r="MXL505" s="1"/>
      <c r="MXM505" s="1"/>
      <c r="MXN505" s="1"/>
      <c r="MXO505" s="1"/>
      <c r="MXP505" s="1"/>
      <c r="MXQ505" s="1"/>
      <c r="MXR505" s="1"/>
      <c r="MXS505" s="1"/>
      <c r="MXT505" s="1"/>
      <c r="MXU505" s="1"/>
      <c r="MXV505" s="1"/>
      <c r="MXW505" s="1"/>
      <c r="MXX505" s="1"/>
      <c r="MXY505" s="1"/>
      <c r="MXZ505" s="1"/>
      <c r="MYA505" s="1"/>
      <c r="MYB505" s="1"/>
      <c r="MYC505" s="1"/>
      <c r="MYD505" s="1"/>
      <c r="MYE505" s="1"/>
      <c r="MYF505" s="1"/>
      <c r="MYG505" s="1"/>
      <c r="MYH505" s="1"/>
      <c r="MYI505" s="1"/>
      <c r="MYJ505" s="1"/>
      <c r="MYK505" s="1"/>
      <c r="MYL505" s="1"/>
      <c r="MYM505" s="1"/>
      <c r="MYN505" s="1"/>
      <c r="MYO505" s="1"/>
      <c r="MYP505" s="1"/>
      <c r="MYQ505" s="1"/>
      <c r="MYR505" s="1"/>
      <c r="MYS505" s="1"/>
      <c r="MYT505" s="1"/>
      <c r="MYU505" s="1"/>
      <c r="MYV505" s="1"/>
      <c r="MYW505" s="1"/>
      <c r="MYX505" s="1"/>
      <c r="MYY505" s="1"/>
      <c r="MYZ505" s="1"/>
      <c r="MZA505" s="1"/>
      <c r="MZB505" s="1"/>
      <c r="MZC505" s="1"/>
      <c r="MZD505" s="1"/>
      <c r="MZE505" s="1"/>
      <c r="MZF505" s="1"/>
      <c r="MZG505" s="1"/>
      <c r="MZH505" s="1"/>
      <c r="MZI505" s="1"/>
      <c r="MZJ505" s="1"/>
      <c r="MZK505" s="1"/>
      <c r="MZL505" s="1"/>
      <c r="MZM505" s="1"/>
      <c r="MZN505" s="1"/>
      <c r="MZO505" s="1"/>
      <c r="MZP505" s="1"/>
      <c r="MZQ505" s="1"/>
      <c r="MZR505" s="1"/>
      <c r="MZS505" s="1"/>
      <c r="MZT505" s="1"/>
      <c r="MZU505" s="1"/>
      <c r="MZV505" s="1"/>
      <c r="MZW505" s="1"/>
      <c r="MZX505" s="1"/>
      <c r="MZY505" s="1"/>
      <c r="MZZ505" s="1"/>
      <c r="NAA505" s="1"/>
      <c r="NAB505" s="1"/>
      <c r="NAC505" s="1"/>
      <c r="NAD505" s="1"/>
      <c r="NAE505" s="1"/>
      <c r="NAF505" s="1"/>
      <c r="NAG505" s="1"/>
      <c r="NAH505" s="1"/>
      <c r="NAI505" s="1"/>
      <c r="NAJ505" s="1"/>
      <c r="NAK505" s="1"/>
      <c r="NAL505" s="1"/>
      <c r="NAM505" s="1"/>
      <c r="NAN505" s="1"/>
      <c r="NAO505" s="1"/>
      <c r="NAP505" s="1"/>
      <c r="NAQ505" s="1"/>
      <c r="NAR505" s="1"/>
      <c r="NAS505" s="1"/>
      <c r="NAT505" s="1"/>
      <c r="NAU505" s="1"/>
      <c r="NAV505" s="1"/>
      <c r="NAW505" s="1"/>
      <c r="NAX505" s="1"/>
      <c r="NAY505" s="1"/>
      <c r="NAZ505" s="1"/>
      <c r="NBA505" s="1"/>
      <c r="NBB505" s="1"/>
      <c r="NBC505" s="1"/>
      <c r="NBD505" s="1"/>
      <c r="NBE505" s="1"/>
      <c r="NBF505" s="1"/>
      <c r="NBG505" s="1"/>
      <c r="NBH505" s="1"/>
      <c r="NBI505" s="1"/>
      <c r="NBJ505" s="1"/>
      <c r="NBK505" s="1"/>
      <c r="NBL505" s="1"/>
      <c r="NBM505" s="1"/>
      <c r="NBN505" s="1"/>
      <c r="NBO505" s="1"/>
      <c r="NBP505" s="1"/>
      <c r="NBQ505" s="1"/>
      <c r="NBR505" s="1"/>
      <c r="NBS505" s="1"/>
      <c r="NBT505" s="1"/>
      <c r="NBU505" s="1"/>
      <c r="NBV505" s="1"/>
      <c r="NBW505" s="1"/>
      <c r="NBX505" s="1"/>
      <c r="NBY505" s="1"/>
      <c r="NBZ505" s="1"/>
      <c r="NCA505" s="1"/>
      <c r="NCB505" s="1"/>
      <c r="NCC505" s="1"/>
      <c r="NCD505" s="1"/>
      <c r="NCE505" s="1"/>
      <c r="NCF505" s="1"/>
      <c r="NCG505" s="1"/>
      <c r="NCH505" s="1"/>
      <c r="NCI505" s="1"/>
      <c r="NCJ505" s="1"/>
      <c r="NCK505" s="1"/>
      <c r="NCL505" s="1"/>
      <c r="NCM505" s="1"/>
      <c r="NCN505" s="1"/>
      <c r="NCO505" s="1"/>
      <c r="NCP505" s="1"/>
      <c r="NCQ505" s="1"/>
      <c r="NCR505" s="1"/>
      <c r="NCS505" s="1"/>
      <c r="NCT505" s="1"/>
      <c r="NCU505" s="1"/>
      <c r="NCV505" s="1"/>
      <c r="NCW505" s="1"/>
      <c r="NCX505" s="1"/>
      <c r="NCY505" s="1"/>
      <c r="NCZ505" s="1"/>
      <c r="NDA505" s="1"/>
      <c r="NDB505" s="1"/>
      <c r="NDC505" s="1"/>
      <c r="NDD505" s="1"/>
      <c r="NDE505" s="1"/>
      <c r="NDF505" s="1"/>
      <c r="NDG505" s="1"/>
      <c r="NDH505" s="1"/>
      <c r="NDI505" s="1"/>
      <c r="NDJ505" s="1"/>
      <c r="NDK505" s="1"/>
      <c r="NDL505" s="1"/>
      <c r="NDM505" s="1"/>
      <c r="NDN505" s="1"/>
      <c r="NDO505" s="1"/>
      <c r="NDP505" s="1"/>
      <c r="NDQ505" s="1"/>
      <c r="NDR505" s="1"/>
      <c r="NDS505" s="1"/>
      <c r="NDT505" s="1"/>
      <c r="NDU505" s="1"/>
      <c r="NDV505" s="1"/>
      <c r="NDW505" s="1"/>
      <c r="NDX505" s="1"/>
      <c r="NDY505" s="1"/>
      <c r="NDZ505" s="1"/>
      <c r="NEA505" s="1"/>
      <c r="NEB505" s="1"/>
      <c r="NEC505" s="1"/>
      <c r="NED505" s="1"/>
      <c r="NEE505" s="1"/>
      <c r="NEF505" s="1"/>
      <c r="NEG505" s="1"/>
      <c r="NEH505" s="1"/>
      <c r="NEI505" s="1"/>
      <c r="NEJ505" s="1"/>
      <c r="NEK505" s="1"/>
      <c r="NEL505" s="1"/>
      <c r="NEM505" s="1"/>
      <c r="NEN505" s="1"/>
      <c r="NEO505" s="1"/>
      <c r="NEP505" s="1"/>
      <c r="NEQ505" s="1"/>
      <c r="NER505" s="1"/>
      <c r="NES505" s="1"/>
      <c r="NET505" s="1"/>
      <c r="NEU505" s="1"/>
      <c r="NEV505" s="1"/>
      <c r="NEW505" s="1"/>
      <c r="NEX505" s="1"/>
      <c r="NEY505" s="1"/>
      <c r="NEZ505" s="1"/>
      <c r="NFA505" s="1"/>
      <c r="NFB505" s="1"/>
      <c r="NFC505" s="1"/>
      <c r="NFD505" s="1"/>
      <c r="NFE505" s="1"/>
      <c r="NFF505" s="1"/>
      <c r="NFG505" s="1"/>
      <c r="NFH505" s="1"/>
      <c r="NFI505" s="1"/>
      <c r="NFJ505" s="1"/>
      <c r="NFK505" s="1"/>
      <c r="NFL505" s="1"/>
      <c r="NFM505" s="1"/>
      <c r="NFN505" s="1"/>
      <c r="NFO505" s="1"/>
      <c r="NFP505" s="1"/>
      <c r="NFQ505" s="1"/>
      <c r="NFR505" s="1"/>
      <c r="NFS505" s="1"/>
      <c r="NFT505" s="1"/>
      <c r="NFU505" s="1"/>
      <c r="NFV505" s="1"/>
      <c r="NFW505" s="1"/>
      <c r="NFX505" s="1"/>
      <c r="NFY505" s="1"/>
      <c r="NFZ505" s="1"/>
      <c r="NGA505" s="1"/>
      <c r="NGB505" s="1"/>
      <c r="NGC505" s="1"/>
      <c r="NGD505" s="1"/>
      <c r="NGE505" s="1"/>
      <c r="NGF505" s="1"/>
      <c r="NGG505" s="1"/>
      <c r="NGH505" s="1"/>
      <c r="NGI505" s="1"/>
      <c r="NGJ505" s="1"/>
      <c r="NGK505" s="1"/>
      <c r="NGL505" s="1"/>
      <c r="NGM505" s="1"/>
      <c r="NGN505" s="1"/>
      <c r="NGO505" s="1"/>
      <c r="NGP505" s="1"/>
      <c r="NGQ505" s="1"/>
      <c r="NGR505" s="1"/>
      <c r="NGS505" s="1"/>
      <c r="NGT505" s="1"/>
      <c r="NGU505" s="1"/>
      <c r="NGV505" s="1"/>
      <c r="NGW505" s="1"/>
      <c r="NGX505" s="1"/>
      <c r="NGY505" s="1"/>
      <c r="NGZ505" s="1"/>
      <c r="NHA505" s="1"/>
      <c r="NHB505" s="1"/>
      <c r="NHC505" s="1"/>
      <c r="NHD505" s="1"/>
      <c r="NHE505" s="1"/>
      <c r="NHF505" s="1"/>
      <c r="NHG505" s="1"/>
      <c r="NHH505" s="1"/>
      <c r="NHI505" s="1"/>
      <c r="NHJ505" s="1"/>
      <c r="NHK505" s="1"/>
      <c r="NHL505" s="1"/>
      <c r="NHM505" s="1"/>
      <c r="NHN505" s="1"/>
      <c r="NHO505" s="1"/>
      <c r="NHP505" s="1"/>
      <c r="NHQ505" s="1"/>
      <c r="NHR505" s="1"/>
      <c r="NHS505" s="1"/>
      <c r="NHT505" s="1"/>
      <c r="NHU505" s="1"/>
      <c r="NHV505" s="1"/>
      <c r="NHW505" s="1"/>
      <c r="NHX505" s="1"/>
      <c r="NHY505" s="1"/>
      <c r="NHZ505" s="1"/>
      <c r="NIA505" s="1"/>
      <c r="NIB505" s="1"/>
      <c r="NIC505" s="1"/>
      <c r="NID505" s="1"/>
      <c r="NIE505" s="1"/>
      <c r="NIF505" s="1"/>
      <c r="NIG505" s="1"/>
      <c r="NIH505" s="1"/>
      <c r="NII505" s="1"/>
      <c r="NIJ505" s="1"/>
      <c r="NIK505" s="1"/>
      <c r="NIL505" s="1"/>
      <c r="NIM505" s="1"/>
      <c r="NIN505" s="1"/>
      <c r="NIO505" s="1"/>
      <c r="NIP505" s="1"/>
      <c r="NIQ505" s="1"/>
      <c r="NIR505" s="1"/>
      <c r="NIS505" s="1"/>
      <c r="NIT505" s="1"/>
      <c r="NIU505" s="1"/>
      <c r="NIV505" s="1"/>
      <c r="NIW505" s="1"/>
      <c r="NIX505" s="1"/>
      <c r="NIY505" s="1"/>
      <c r="NIZ505" s="1"/>
      <c r="NJA505" s="1"/>
      <c r="NJB505" s="1"/>
      <c r="NJC505" s="1"/>
      <c r="NJD505" s="1"/>
      <c r="NJE505" s="1"/>
      <c r="NJF505" s="1"/>
      <c r="NJG505" s="1"/>
      <c r="NJH505" s="1"/>
      <c r="NJI505" s="1"/>
      <c r="NJJ505" s="1"/>
      <c r="NJK505" s="1"/>
      <c r="NJL505" s="1"/>
      <c r="NJM505" s="1"/>
      <c r="NJN505" s="1"/>
      <c r="NJO505" s="1"/>
      <c r="NJP505" s="1"/>
      <c r="NJQ505" s="1"/>
      <c r="NJR505" s="1"/>
      <c r="NJS505" s="1"/>
      <c r="NJT505" s="1"/>
      <c r="NJU505" s="1"/>
      <c r="NJV505" s="1"/>
      <c r="NJW505" s="1"/>
      <c r="NJX505" s="1"/>
      <c r="NJY505" s="1"/>
      <c r="NJZ505" s="1"/>
      <c r="NKA505" s="1"/>
      <c r="NKB505" s="1"/>
      <c r="NKC505" s="1"/>
      <c r="NKD505" s="1"/>
      <c r="NKE505" s="1"/>
      <c r="NKF505" s="1"/>
      <c r="NKG505" s="1"/>
      <c r="NKH505" s="1"/>
      <c r="NKI505" s="1"/>
      <c r="NKJ505" s="1"/>
      <c r="NKK505" s="1"/>
      <c r="NKL505" s="1"/>
      <c r="NKM505" s="1"/>
      <c r="NKN505" s="1"/>
      <c r="NKO505" s="1"/>
      <c r="NKP505" s="1"/>
      <c r="NKQ505" s="1"/>
      <c r="NKR505" s="1"/>
      <c r="NKS505" s="1"/>
      <c r="NKT505" s="1"/>
      <c r="NKU505" s="1"/>
      <c r="NKV505" s="1"/>
      <c r="NKW505" s="1"/>
      <c r="NKX505" s="1"/>
      <c r="NKY505" s="1"/>
      <c r="NKZ505" s="1"/>
      <c r="NLA505" s="1"/>
      <c r="NLB505" s="1"/>
      <c r="NLC505" s="1"/>
      <c r="NLD505" s="1"/>
      <c r="NLE505" s="1"/>
      <c r="NLF505" s="1"/>
      <c r="NLG505" s="1"/>
      <c r="NLH505" s="1"/>
      <c r="NLI505" s="1"/>
      <c r="NLJ505" s="1"/>
      <c r="NLK505" s="1"/>
      <c r="NLL505" s="1"/>
      <c r="NLM505" s="1"/>
      <c r="NLN505" s="1"/>
      <c r="NLO505" s="1"/>
      <c r="NLP505" s="1"/>
      <c r="NLQ505" s="1"/>
      <c r="NLR505" s="1"/>
      <c r="NLS505" s="1"/>
      <c r="NLT505" s="1"/>
      <c r="NLU505" s="1"/>
      <c r="NLV505" s="1"/>
      <c r="NLW505" s="1"/>
      <c r="NLX505" s="1"/>
      <c r="NLY505" s="1"/>
      <c r="NLZ505" s="1"/>
      <c r="NMA505" s="1"/>
      <c r="NMB505" s="1"/>
      <c r="NMC505" s="1"/>
      <c r="NMD505" s="1"/>
      <c r="NME505" s="1"/>
      <c r="NMF505" s="1"/>
      <c r="NMG505" s="1"/>
      <c r="NMH505" s="1"/>
      <c r="NMI505" s="1"/>
      <c r="NMJ505" s="1"/>
      <c r="NMK505" s="1"/>
      <c r="NML505" s="1"/>
      <c r="NMM505" s="1"/>
      <c r="NMN505" s="1"/>
      <c r="NMO505" s="1"/>
      <c r="NMP505" s="1"/>
      <c r="NMQ505" s="1"/>
      <c r="NMR505" s="1"/>
      <c r="NMS505" s="1"/>
      <c r="NMT505" s="1"/>
      <c r="NMU505" s="1"/>
      <c r="NMV505" s="1"/>
      <c r="NMW505" s="1"/>
      <c r="NMX505" s="1"/>
      <c r="NMY505" s="1"/>
      <c r="NMZ505" s="1"/>
      <c r="NNA505" s="1"/>
      <c r="NNB505" s="1"/>
      <c r="NNC505" s="1"/>
      <c r="NND505" s="1"/>
      <c r="NNE505" s="1"/>
      <c r="NNF505" s="1"/>
      <c r="NNG505" s="1"/>
      <c r="NNH505" s="1"/>
      <c r="NNI505" s="1"/>
      <c r="NNJ505" s="1"/>
      <c r="NNK505" s="1"/>
      <c r="NNL505" s="1"/>
      <c r="NNM505" s="1"/>
      <c r="NNN505" s="1"/>
      <c r="NNO505" s="1"/>
      <c r="NNP505" s="1"/>
      <c r="NNQ505" s="1"/>
      <c r="NNR505" s="1"/>
      <c r="NNS505" s="1"/>
      <c r="NNT505" s="1"/>
      <c r="NNU505" s="1"/>
      <c r="NNV505" s="1"/>
      <c r="NNW505" s="1"/>
      <c r="NNX505" s="1"/>
      <c r="NNY505" s="1"/>
      <c r="NNZ505" s="1"/>
      <c r="NOA505" s="1"/>
      <c r="NOB505" s="1"/>
      <c r="NOC505" s="1"/>
      <c r="NOD505" s="1"/>
      <c r="NOE505" s="1"/>
      <c r="NOF505" s="1"/>
      <c r="NOG505" s="1"/>
      <c r="NOH505" s="1"/>
      <c r="NOI505" s="1"/>
      <c r="NOJ505" s="1"/>
      <c r="NOK505" s="1"/>
      <c r="NOL505" s="1"/>
      <c r="NOM505" s="1"/>
      <c r="NON505" s="1"/>
      <c r="NOO505" s="1"/>
      <c r="NOP505" s="1"/>
      <c r="NOQ505" s="1"/>
      <c r="NOR505" s="1"/>
      <c r="NOS505" s="1"/>
      <c r="NOT505" s="1"/>
      <c r="NOU505" s="1"/>
      <c r="NOV505" s="1"/>
      <c r="NOW505" s="1"/>
      <c r="NOX505" s="1"/>
      <c r="NOY505" s="1"/>
      <c r="NOZ505" s="1"/>
      <c r="NPA505" s="1"/>
      <c r="NPB505" s="1"/>
      <c r="NPC505" s="1"/>
      <c r="NPD505" s="1"/>
      <c r="NPE505" s="1"/>
      <c r="NPF505" s="1"/>
      <c r="NPG505" s="1"/>
      <c r="NPH505" s="1"/>
      <c r="NPI505" s="1"/>
      <c r="NPJ505" s="1"/>
      <c r="NPK505" s="1"/>
      <c r="NPL505" s="1"/>
      <c r="NPM505" s="1"/>
      <c r="NPN505" s="1"/>
      <c r="NPO505" s="1"/>
      <c r="NPP505" s="1"/>
      <c r="NPQ505" s="1"/>
      <c r="NPR505" s="1"/>
      <c r="NPS505" s="1"/>
      <c r="NPT505" s="1"/>
      <c r="NPU505" s="1"/>
      <c r="NPV505" s="1"/>
      <c r="NPW505" s="1"/>
      <c r="NPX505" s="1"/>
      <c r="NPY505" s="1"/>
      <c r="NPZ505" s="1"/>
      <c r="NQA505" s="1"/>
      <c r="NQB505" s="1"/>
      <c r="NQC505" s="1"/>
      <c r="NQD505" s="1"/>
      <c r="NQE505" s="1"/>
      <c r="NQF505" s="1"/>
      <c r="NQG505" s="1"/>
      <c r="NQH505" s="1"/>
      <c r="NQI505" s="1"/>
      <c r="NQJ505" s="1"/>
      <c r="NQK505" s="1"/>
      <c r="NQL505" s="1"/>
      <c r="NQM505" s="1"/>
      <c r="NQN505" s="1"/>
      <c r="NQO505" s="1"/>
      <c r="NQP505" s="1"/>
      <c r="NQQ505" s="1"/>
      <c r="NQR505" s="1"/>
      <c r="NQS505" s="1"/>
      <c r="NQT505" s="1"/>
      <c r="NQU505" s="1"/>
      <c r="NQV505" s="1"/>
      <c r="NQW505" s="1"/>
      <c r="NQX505" s="1"/>
      <c r="NQY505" s="1"/>
      <c r="NQZ505" s="1"/>
      <c r="NRA505" s="1"/>
      <c r="NRB505" s="1"/>
      <c r="NRC505" s="1"/>
      <c r="NRD505" s="1"/>
      <c r="NRE505" s="1"/>
      <c r="NRF505" s="1"/>
      <c r="NRG505" s="1"/>
      <c r="NRH505" s="1"/>
      <c r="NRI505" s="1"/>
      <c r="NRJ505" s="1"/>
      <c r="NRK505" s="1"/>
      <c r="NRL505" s="1"/>
      <c r="NRM505" s="1"/>
      <c r="NRN505" s="1"/>
      <c r="NRO505" s="1"/>
      <c r="NRP505" s="1"/>
      <c r="NRQ505" s="1"/>
      <c r="NRR505" s="1"/>
      <c r="NRS505" s="1"/>
      <c r="NRT505" s="1"/>
      <c r="NRU505" s="1"/>
      <c r="NRV505" s="1"/>
      <c r="NRW505" s="1"/>
      <c r="NRX505" s="1"/>
      <c r="NRY505" s="1"/>
      <c r="NRZ505" s="1"/>
      <c r="NSA505" s="1"/>
      <c r="NSB505" s="1"/>
      <c r="NSC505" s="1"/>
      <c r="NSD505" s="1"/>
      <c r="NSE505" s="1"/>
      <c r="NSF505" s="1"/>
      <c r="NSG505" s="1"/>
      <c r="NSH505" s="1"/>
      <c r="NSI505" s="1"/>
      <c r="NSJ505" s="1"/>
      <c r="NSK505" s="1"/>
      <c r="NSL505" s="1"/>
      <c r="NSM505" s="1"/>
      <c r="NSN505" s="1"/>
      <c r="NSO505" s="1"/>
      <c r="NSP505" s="1"/>
      <c r="NSQ505" s="1"/>
      <c r="NSR505" s="1"/>
      <c r="NSS505" s="1"/>
      <c r="NST505" s="1"/>
      <c r="NSU505" s="1"/>
      <c r="NSV505" s="1"/>
      <c r="NSW505" s="1"/>
      <c r="NSX505" s="1"/>
      <c r="NSY505" s="1"/>
      <c r="NSZ505" s="1"/>
      <c r="NTA505" s="1"/>
      <c r="NTB505" s="1"/>
      <c r="NTC505" s="1"/>
      <c r="NTD505" s="1"/>
      <c r="NTE505" s="1"/>
      <c r="NTF505" s="1"/>
      <c r="NTG505" s="1"/>
      <c r="NTH505" s="1"/>
      <c r="NTI505" s="1"/>
      <c r="NTJ505" s="1"/>
      <c r="NTK505" s="1"/>
      <c r="NTL505" s="1"/>
      <c r="NTM505" s="1"/>
      <c r="NTN505" s="1"/>
      <c r="NTO505" s="1"/>
      <c r="NTP505" s="1"/>
      <c r="NTQ505" s="1"/>
      <c r="NTR505" s="1"/>
      <c r="NTS505" s="1"/>
      <c r="NTT505" s="1"/>
      <c r="NTU505" s="1"/>
      <c r="NTV505" s="1"/>
      <c r="NTW505" s="1"/>
      <c r="NTX505" s="1"/>
      <c r="NTY505" s="1"/>
      <c r="NTZ505" s="1"/>
      <c r="NUA505" s="1"/>
      <c r="NUB505" s="1"/>
      <c r="NUC505" s="1"/>
      <c r="NUD505" s="1"/>
      <c r="NUE505" s="1"/>
      <c r="NUF505" s="1"/>
      <c r="NUG505" s="1"/>
      <c r="NUH505" s="1"/>
      <c r="NUI505" s="1"/>
      <c r="NUJ505" s="1"/>
      <c r="NUK505" s="1"/>
      <c r="NUL505" s="1"/>
      <c r="NUM505" s="1"/>
      <c r="NUN505" s="1"/>
      <c r="NUO505" s="1"/>
      <c r="NUP505" s="1"/>
      <c r="NUQ505" s="1"/>
      <c r="NUR505" s="1"/>
      <c r="NUS505" s="1"/>
      <c r="NUT505" s="1"/>
      <c r="NUU505" s="1"/>
      <c r="NUV505" s="1"/>
      <c r="NUW505" s="1"/>
      <c r="NUX505" s="1"/>
      <c r="NUY505" s="1"/>
      <c r="NUZ505" s="1"/>
      <c r="NVA505" s="1"/>
      <c r="NVB505" s="1"/>
      <c r="NVC505" s="1"/>
      <c r="NVD505" s="1"/>
      <c r="NVE505" s="1"/>
      <c r="NVF505" s="1"/>
      <c r="NVG505" s="1"/>
      <c r="NVH505" s="1"/>
      <c r="NVI505" s="1"/>
      <c r="NVJ505" s="1"/>
      <c r="NVK505" s="1"/>
      <c r="NVL505" s="1"/>
      <c r="NVM505" s="1"/>
      <c r="NVN505" s="1"/>
      <c r="NVO505" s="1"/>
      <c r="NVP505" s="1"/>
      <c r="NVQ505" s="1"/>
      <c r="NVR505" s="1"/>
      <c r="NVS505" s="1"/>
      <c r="NVT505" s="1"/>
      <c r="NVU505" s="1"/>
      <c r="NVV505" s="1"/>
      <c r="NVW505" s="1"/>
      <c r="NVX505" s="1"/>
      <c r="NVY505" s="1"/>
      <c r="NVZ505" s="1"/>
      <c r="NWA505" s="1"/>
      <c r="NWB505" s="1"/>
      <c r="NWC505" s="1"/>
      <c r="NWD505" s="1"/>
      <c r="NWE505" s="1"/>
      <c r="NWF505" s="1"/>
      <c r="NWG505" s="1"/>
      <c r="NWH505" s="1"/>
      <c r="NWI505" s="1"/>
      <c r="NWJ505" s="1"/>
      <c r="NWK505" s="1"/>
      <c r="NWL505" s="1"/>
      <c r="NWM505" s="1"/>
      <c r="NWN505" s="1"/>
      <c r="NWO505" s="1"/>
      <c r="NWP505" s="1"/>
      <c r="NWQ505" s="1"/>
      <c r="NWR505" s="1"/>
      <c r="NWS505" s="1"/>
      <c r="NWT505" s="1"/>
      <c r="NWU505" s="1"/>
      <c r="NWV505" s="1"/>
      <c r="NWW505" s="1"/>
      <c r="NWX505" s="1"/>
      <c r="NWY505" s="1"/>
      <c r="NWZ505" s="1"/>
      <c r="NXA505" s="1"/>
      <c r="NXB505" s="1"/>
      <c r="NXC505" s="1"/>
      <c r="NXD505" s="1"/>
      <c r="NXE505" s="1"/>
      <c r="NXF505" s="1"/>
      <c r="NXG505" s="1"/>
      <c r="NXH505" s="1"/>
      <c r="NXI505" s="1"/>
      <c r="NXJ505" s="1"/>
      <c r="NXK505" s="1"/>
      <c r="NXL505" s="1"/>
      <c r="NXM505" s="1"/>
      <c r="NXN505" s="1"/>
      <c r="NXO505" s="1"/>
      <c r="NXP505" s="1"/>
      <c r="NXQ505" s="1"/>
      <c r="NXR505" s="1"/>
      <c r="NXS505" s="1"/>
      <c r="NXT505" s="1"/>
      <c r="NXU505" s="1"/>
      <c r="NXV505" s="1"/>
      <c r="NXW505" s="1"/>
      <c r="NXX505" s="1"/>
      <c r="NXY505" s="1"/>
      <c r="NXZ505" s="1"/>
      <c r="NYA505" s="1"/>
      <c r="NYB505" s="1"/>
      <c r="NYC505" s="1"/>
      <c r="NYD505" s="1"/>
      <c r="NYE505" s="1"/>
      <c r="NYF505" s="1"/>
      <c r="NYG505" s="1"/>
      <c r="NYH505" s="1"/>
      <c r="NYI505" s="1"/>
      <c r="NYJ505" s="1"/>
      <c r="NYK505" s="1"/>
      <c r="NYL505" s="1"/>
      <c r="NYM505" s="1"/>
      <c r="NYN505" s="1"/>
      <c r="NYO505" s="1"/>
      <c r="NYP505" s="1"/>
      <c r="NYQ505" s="1"/>
      <c r="NYR505" s="1"/>
      <c r="NYS505" s="1"/>
      <c r="NYT505" s="1"/>
      <c r="NYU505" s="1"/>
      <c r="NYV505" s="1"/>
      <c r="NYW505" s="1"/>
      <c r="NYX505" s="1"/>
      <c r="NYY505" s="1"/>
      <c r="NYZ505" s="1"/>
      <c r="NZA505" s="1"/>
      <c r="NZB505" s="1"/>
      <c r="NZC505" s="1"/>
      <c r="NZD505" s="1"/>
      <c r="NZE505" s="1"/>
      <c r="NZF505" s="1"/>
      <c r="NZG505" s="1"/>
      <c r="NZH505" s="1"/>
      <c r="NZI505" s="1"/>
      <c r="NZJ505" s="1"/>
      <c r="NZK505" s="1"/>
      <c r="NZL505" s="1"/>
      <c r="NZM505" s="1"/>
      <c r="NZN505" s="1"/>
      <c r="NZO505" s="1"/>
      <c r="NZP505" s="1"/>
      <c r="NZQ505" s="1"/>
      <c r="NZR505" s="1"/>
      <c r="NZS505" s="1"/>
      <c r="NZT505" s="1"/>
      <c r="NZU505" s="1"/>
      <c r="NZV505" s="1"/>
      <c r="NZW505" s="1"/>
      <c r="NZX505" s="1"/>
      <c r="NZY505" s="1"/>
      <c r="NZZ505" s="1"/>
      <c r="OAA505" s="1"/>
      <c r="OAB505" s="1"/>
      <c r="OAC505" s="1"/>
      <c r="OAD505" s="1"/>
      <c r="OAE505" s="1"/>
      <c r="OAF505" s="1"/>
      <c r="OAG505" s="1"/>
      <c r="OAH505" s="1"/>
      <c r="OAI505" s="1"/>
      <c r="OAJ505" s="1"/>
      <c r="OAK505" s="1"/>
      <c r="OAL505" s="1"/>
      <c r="OAM505" s="1"/>
      <c r="OAN505" s="1"/>
      <c r="OAO505" s="1"/>
      <c r="OAP505" s="1"/>
      <c r="OAQ505" s="1"/>
      <c r="OAR505" s="1"/>
      <c r="OAS505" s="1"/>
      <c r="OAT505" s="1"/>
      <c r="OAU505" s="1"/>
      <c r="OAV505" s="1"/>
      <c r="OAW505" s="1"/>
      <c r="OAX505" s="1"/>
      <c r="OAY505" s="1"/>
      <c r="OAZ505" s="1"/>
      <c r="OBA505" s="1"/>
      <c r="OBB505" s="1"/>
      <c r="OBC505" s="1"/>
      <c r="OBD505" s="1"/>
      <c r="OBE505" s="1"/>
      <c r="OBF505" s="1"/>
      <c r="OBG505" s="1"/>
      <c r="OBH505" s="1"/>
      <c r="OBI505" s="1"/>
      <c r="OBJ505" s="1"/>
      <c r="OBK505" s="1"/>
      <c r="OBL505" s="1"/>
      <c r="OBM505" s="1"/>
      <c r="OBN505" s="1"/>
      <c r="OBO505" s="1"/>
      <c r="OBP505" s="1"/>
      <c r="OBQ505" s="1"/>
      <c r="OBR505" s="1"/>
      <c r="OBS505" s="1"/>
      <c r="OBT505" s="1"/>
      <c r="OBU505" s="1"/>
      <c r="OBV505" s="1"/>
      <c r="OBW505" s="1"/>
      <c r="OBX505" s="1"/>
      <c r="OBY505" s="1"/>
      <c r="OBZ505" s="1"/>
      <c r="OCA505" s="1"/>
      <c r="OCB505" s="1"/>
      <c r="OCC505" s="1"/>
      <c r="OCD505" s="1"/>
      <c r="OCE505" s="1"/>
      <c r="OCF505" s="1"/>
      <c r="OCG505" s="1"/>
      <c r="OCH505" s="1"/>
      <c r="OCI505" s="1"/>
      <c r="OCJ505" s="1"/>
      <c r="OCK505" s="1"/>
      <c r="OCL505" s="1"/>
      <c r="OCM505" s="1"/>
      <c r="OCN505" s="1"/>
      <c r="OCO505" s="1"/>
      <c r="OCP505" s="1"/>
      <c r="OCQ505" s="1"/>
      <c r="OCR505" s="1"/>
      <c r="OCS505" s="1"/>
      <c r="OCT505" s="1"/>
      <c r="OCU505" s="1"/>
      <c r="OCV505" s="1"/>
      <c r="OCW505" s="1"/>
      <c r="OCX505" s="1"/>
      <c r="OCY505" s="1"/>
      <c r="OCZ505" s="1"/>
      <c r="ODA505" s="1"/>
      <c r="ODB505" s="1"/>
      <c r="ODC505" s="1"/>
      <c r="ODD505" s="1"/>
      <c r="ODE505" s="1"/>
      <c r="ODF505" s="1"/>
      <c r="ODG505" s="1"/>
      <c r="ODH505" s="1"/>
      <c r="ODI505" s="1"/>
      <c r="ODJ505" s="1"/>
      <c r="ODK505" s="1"/>
      <c r="ODL505" s="1"/>
      <c r="ODM505" s="1"/>
      <c r="ODN505" s="1"/>
      <c r="ODO505" s="1"/>
      <c r="ODP505" s="1"/>
      <c r="ODQ505" s="1"/>
      <c r="ODR505" s="1"/>
      <c r="ODS505" s="1"/>
      <c r="ODT505" s="1"/>
      <c r="ODU505" s="1"/>
      <c r="ODV505" s="1"/>
      <c r="ODW505" s="1"/>
      <c r="ODX505" s="1"/>
      <c r="ODY505" s="1"/>
      <c r="ODZ505" s="1"/>
      <c r="OEA505" s="1"/>
      <c r="OEB505" s="1"/>
      <c r="OEC505" s="1"/>
      <c r="OED505" s="1"/>
      <c r="OEE505" s="1"/>
      <c r="OEF505" s="1"/>
      <c r="OEG505" s="1"/>
      <c r="OEH505" s="1"/>
      <c r="OEI505" s="1"/>
      <c r="OEJ505" s="1"/>
      <c r="OEK505" s="1"/>
      <c r="OEL505" s="1"/>
      <c r="OEM505" s="1"/>
      <c r="OEN505" s="1"/>
      <c r="OEO505" s="1"/>
      <c r="OEP505" s="1"/>
      <c r="OEQ505" s="1"/>
      <c r="OER505" s="1"/>
      <c r="OES505" s="1"/>
      <c r="OET505" s="1"/>
      <c r="OEU505" s="1"/>
      <c r="OEV505" s="1"/>
      <c r="OEW505" s="1"/>
      <c r="OEX505" s="1"/>
      <c r="OEY505" s="1"/>
      <c r="OEZ505" s="1"/>
      <c r="OFA505" s="1"/>
      <c r="OFB505" s="1"/>
      <c r="OFC505" s="1"/>
      <c r="OFD505" s="1"/>
      <c r="OFE505" s="1"/>
      <c r="OFF505" s="1"/>
      <c r="OFG505" s="1"/>
      <c r="OFH505" s="1"/>
      <c r="OFI505" s="1"/>
      <c r="OFJ505" s="1"/>
      <c r="OFK505" s="1"/>
      <c r="OFL505" s="1"/>
      <c r="OFM505" s="1"/>
      <c r="OFN505" s="1"/>
      <c r="OFO505" s="1"/>
      <c r="OFP505" s="1"/>
      <c r="OFQ505" s="1"/>
      <c r="OFR505" s="1"/>
      <c r="OFS505" s="1"/>
      <c r="OFT505" s="1"/>
      <c r="OFU505" s="1"/>
      <c r="OFV505" s="1"/>
      <c r="OFW505" s="1"/>
      <c r="OFX505" s="1"/>
      <c r="OFY505" s="1"/>
      <c r="OFZ505" s="1"/>
      <c r="OGA505" s="1"/>
      <c r="OGB505" s="1"/>
      <c r="OGC505" s="1"/>
      <c r="OGD505" s="1"/>
      <c r="OGE505" s="1"/>
      <c r="OGF505" s="1"/>
      <c r="OGG505" s="1"/>
      <c r="OGH505" s="1"/>
      <c r="OGI505" s="1"/>
      <c r="OGJ505" s="1"/>
      <c r="OGK505" s="1"/>
      <c r="OGL505" s="1"/>
      <c r="OGM505" s="1"/>
      <c r="OGN505" s="1"/>
      <c r="OGO505" s="1"/>
      <c r="OGP505" s="1"/>
      <c r="OGQ505" s="1"/>
      <c r="OGR505" s="1"/>
      <c r="OGS505" s="1"/>
      <c r="OGT505" s="1"/>
      <c r="OGU505" s="1"/>
      <c r="OGV505" s="1"/>
      <c r="OGW505" s="1"/>
      <c r="OGX505" s="1"/>
      <c r="OGY505" s="1"/>
      <c r="OGZ505" s="1"/>
      <c r="OHA505" s="1"/>
      <c r="OHB505" s="1"/>
      <c r="OHC505" s="1"/>
      <c r="OHD505" s="1"/>
      <c r="OHE505" s="1"/>
      <c r="OHF505" s="1"/>
      <c r="OHG505" s="1"/>
      <c r="OHH505" s="1"/>
      <c r="OHI505" s="1"/>
      <c r="OHJ505" s="1"/>
      <c r="OHK505" s="1"/>
      <c r="OHL505" s="1"/>
      <c r="OHM505" s="1"/>
      <c r="OHN505" s="1"/>
      <c r="OHO505" s="1"/>
      <c r="OHP505" s="1"/>
      <c r="OHQ505" s="1"/>
      <c r="OHR505" s="1"/>
      <c r="OHS505" s="1"/>
      <c r="OHT505" s="1"/>
      <c r="OHU505" s="1"/>
      <c r="OHV505" s="1"/>
      <c r="OHW505" s="1"/>
      <c r="OHX505" s="1"/>
      <c r="OHY505" s="1"/>
      <c r="OHZ505" s="1"/>
      <c r="OIA505" s="1"/>
      <c r="OIB505" s="1"/>
      <c r="OIC505" s="1"/>
      <c r="OID505" s="1"/>
      <c r="OIE505" s="1"/>
      <c r="OIF505" s="1"/>
      <c r="OIG505" s="1"/>
      <c r="OIH505" s="1"/>
      <c r="OII505" s="1"/>
      <c r="OIJ505" s="1"/>
      <c r="OIK505" s="1"/>
      <c r="OIL505" s="1"/>
      <c r="OIM505" s="1"/>
      <c r="OIN505" s="1"/>
      <c r="OIO505" s="1"/>
      <c r="OIP505" s="1"/>
      <c r="OIQ505" s="1"/>
      <c r="OIR505" s="1"/>
      <c r="OIS505" s="1"/>
      <c r="OIT505" s="1"/>
      <c r="OIU505" s="1"/>
      <c r="OIV505" s="1"/>
      <c r="OIW505" s="1"/>
      <c r="OIX505" s="1"/>
      <c r="OIY505" s="1"/>
      <c r="OIZ505" s="1"/>
      <c r="OJA505" s="1"/>
      <c r="OJB505" s="1"/>
      <c r="OJC505" s="1"/>
      <c r="OJD505" s="1"/>
      <c r="OJE505" s="1"/>
      <c r="OJF505" s="1"/>
      <c r="OJG505" s="1"/>
      <c r="OJH505" s="1"/>
      <c r="OJI505" s="1"/>
      <c r="OJJ505" s="1"/>
      <c r="OJK505" s="1"/>
      <c r="OJL505" s="1"/>
      <c r="OJM505" s="1"/>
      <c r="OJN505" s="1"/>
      <c r="OJO505" s="1"/>
      <c r="OJP505" s="1"/>
      <c r="OJQ505" s="1"/>
      <c r="OJR505" s="1"/>
      <c r="OJS505" s="1"/>
      <c r="OJT505" s="1"/>
      <c r="OJU505" s="1"/>
      <c r="OJV505" s="1"/>
      <c r="OJW505" s="1"/>
      <c r="OJX505" s="1"/>
      <c r="OJY505" s="1"/>
      <c r="OJZ505" s="1"/>
      <c r="OKA505" s="1"/>
      <c r="OKB505" s="1"/>
      <c r="OKC505" s="1"/>
      <c r="OKD505" s="1"/>
      <c r="OKE505" s="1"/>
      <c r="OKF505" s="1"/>
      <c r="OKG505" s="1"/>
      <c r="OKH505" s="1"/>
      <c r="OKI505" s="1"/>
      <c r="OKJ505" s="1"/>
      <c r="OKK505" s="1"/>
      <c r="OKL505" s="1"/>
      <c r="OKM505" s="1"/>
      <c r="OKN505" s="1"/>
      <c r="OKO505" s="1"/>
      <c r="OKP505" s="1"/>
      <c r="OKQ505" s="1"/>
      <c r="OKR505" s="1"/>
      <c r="OKS505" s="1"/>
      <c r="OKT505" s="1"/>
      <c r="OKU505" s="1"/>
      <c r="OKV505" s="1"/>
      <c r="OKW505" s="1"/>
      <c r="OKX505" s="1"/>
      <c r="OKY505" s="1"/>
      <c r="OKZ505" s="1"/>
      <c r="OLA505" s="1"/>
      <c r="OLB505" s="1"/>
      <c r="OLC505" s="1"/>
      <c r="OLD505" s="1"/>
      <c r="OLE505" s="1"/>
      <c r="OLF505" s="1"/>
      <c r="OLG505" s="1"/>
      <c r="OLH505" s="1"/>
      <c r="OLI505" s="1"/>
      <c r="OLJ505" s="1"/>
      <c r="OLK505" s="1"/>
      <c r="OLL505" s="1"/>
      <c r="OLM505" s="1"/>
      <c r="OLN505" s="1"/>
      <c r="OLO505" s="1"/>
      <c r="OLP505" s="1"/>
      <c r="OLQ505" s="1"/>
      <c r="OLR505" s="1"/>
      <c r="OLS505" s="1"/>
      <c r="OLT505" s="1"/>
      <c r="OLU505" s="1"/>
      <c r="OLV505" s="1"/>
      <c r="OLW505" s="1"/>
      <c r="OLX505" s="1"/>
      <c r="OLY505" s="1"/>
      <c r="OLZ505" s="1"/>
      <c r="OMA505" s="1"/>
      <c r="OMB505" s="1"/>
      <c r="OMC505" s="1"/>
      <c r="OMD505" s="1"/>
      <c r="OME505" s="1"/>
      <c r="OMF505" s="1"/>
      <c r="OMG505" s="1"/>
      <c r="OMH505" s="1"/>
      <c r="OMI505" s="1"/>
      <c r="OMJ505" s="1"/>
      <c r="OMK505" s="1"/>
      <c r="OML505" s="1"/>
      <c r="OMM505" s="1"/>
      <c r="OMN505" s="1"/>
      <c r="OMO505" s="1"/>
      <c r="OMP505" s="1"/>
      <c r="OMQ505" s="1"/>
      <c r="OMR505" s="1"/>
      <c r="OMS505" s="1"/>
      <c r="OMT505" s="1"/>
      <c r="OMU505" s="1"/>
      <c r="OMV505" s="1"/>
      <c r="OMW505" s="1"/>
      <c r="OMX505" s="1"/>
      <c r="OMY505" s="1"/>
      <c r="OMZ505" s="1"/>
      <c r="ONA505" s="1"/>
      <c r="ONB505" s="1"/>
      <c r="ONC505" s="1"/>
      <c r="OND505" s="1"/>
      <c r="ONE505" s="1"/>
      <c r="ONF505" s="1"/>
      <c r="ONG505" s="1"/>
      <c r="ONH505" s="1"/>
      <c r="ONI505" s="1"/>
      <c r="ONJ505" s="1"/>
      <c r="ONK505" s="1"/>
      <c r="ONL505" s="1"/>
      <c r="ONM505" s="1"/>
      <c r="ONN505" s="1"/>
      <c r="ONO505" s="1"/>
      <c r="ONP505" s="1"/>
      <c r="ONQ505" s="1"/>
      <c r="ONR505" s="1"/>
      <c r="ONS505" s="1"/>
      <c r="ONT505" s="1"/>
      <c r="ONU505" s="1"/>
      <c r="ONV505" s="1"/>
      <c r="ONW505" s="1"/>
      <c r="ONX505" s="1"/>
      <c r="ONY505" s="1"/>
      <c r="ONZ505" s="1"/>
      <c r="OOA505" s="1"/>
      <c r="OOB505" s="1"/>
      <c r="OOC505" s="1"/>
      <c r="OOD505" s="1"/>
      <c r="OOE505" s="1"/>
      <c r="OOF505" s="1"/>
      <c r="OOG505" s="1"/>
      <c r="OOH505" s="1"/>
      <c r="OOI505" s="1"/>
      <c r="OOJ505" s="1"/>
      <c r="OOK505" s="1"/>
      <c r="OOL505" s="1"/>
      <c r="OOM505" s="1"/>
      <c r="OON505" s="1"/>
      <c r="OOO505" s="1"/>
      <c r="OOP505" s="1"/>
      <c r="OOQ505" s="1"/>
      <c r="OOR505" s="1"/>
      <c r="OOS505" s="1"/>
      <c r="OOT505" s="1"/>
      <c r="OOU505" s="1"/>
      <c r="OOV505" s="1"/>
      <c r="OOW505" s="1"/>
      <c r="OOX505" s="1"/>
      <c r="OOY505" s="1"/>
      <c r="OOZ505" s="1"/>
      <c r="OPA505" s="1"/>
      <c r="OPB505" s="1"/>
      <c r="OPC505" s="1"/>
      <c r="OPD505" s="1"/>
      <c r="OPE505" s="1"/>
      <c r="OPF505" s="1"/>
      <c r="OPG505" s="1"/>
      <c r="OPH505" s="1"/>
      <c r="OPI505" s="1"/>
      <c r="OPJ505" s="1"/>
      <c r="OPK505" s="1"/>
      <c r="OPL505" s="1"/>
      <c r="OPM505" s="1"/>
      <c r="OPN505" s="1"/>
      <c r="OPO505" s="1"/>
      <c r="OPP505" s="1"/>
      <c r="OPQ505" s="1"/>
      <c r="OPR505" s="1"/>
      <c r="OPS505" s="1"/>
      <c r="OPT505" s="1"/>
      <c r="OPU505" s="1"/>
      <c r="OPV505" s="1"/>
      <c r="OPW505" s="1"/>
      <c r="OPX505" s="1"/>
      <c r="OPY505" s="1"/>
      <c r="OPZ505" s="1"/>
      <c r="OQA505" s="1"/>
      <c r="OQB505" s="1"/>
      <c r="OQC505" s="1"/>
      <c r="OQD505" s="1"/>
      <c r="OQE505" s="1"/>
      <c r="OQF505" s="1"/>
      <c r="OQG505" s="1"/>
      <c r="OQH505" s="1"/>
      <c r="OQI505" s="1"/>
      <c r="OQJ505" s="1"/>
      <c r="OQK505" s="1"/>
      <c r="OQL505" s="1"/>
      <c r="OQM505" s="1"/>
      <c r="OQN505" s="1"/>
      <c r="OQO505" s="1"/>
      <c r="OQP505" s="1"/>
      <c r="OQQ505" s="1"/>
      <c r="OQR505" s="1"/>
      <c r="OQS505" s="1"/>
      <c r="OQT505" s="1"/>
      <c r="OQU505" s="1"/>
      <c r="OQV505" s="1"/>
      <c r="OQW505" s="1"/>
      <c r="OQX505" s="1"/>
      <c r="OQY505" s="1"/>
      <c r="OQZ505" s="1"/>
      <c r="ORA505" s="1"/>
      <c r="ORB505" s="1"/>
      <c r="ORC505" s="1"/>
      <c r="ORD505" s="1"/>
      <c r="ORE505" s="1"/>
      <c r="ORF505" s="1"/>
      <c r="ORG505" s="1"/>
      <c r="ORH505" s="1"/>
      <c r="ORI505" s="1"/>
      <c r="ORJ505" s="1"/>
      <c r="ORK505" s="1"/>
      <c r="ORL505" s="1"/>
      <c r="ORM505" s="1"/>
      <c r="ORN505" s="1"/>
      <c r="ORO505" s="1"/>
      <c r="ORP505" s="1"/>
      <c r="ORQ505" s="1"/>
      <c r="ORR505" s="1"/>
      <c r="ORS505" s="1"/>
      <c r="ORT505" s="1"/>
      <c r="ORU505" s="1"/>
      <c r="ORV505" s="1"/>
      <c r="ORW505" s="1"/>
      <c r="ORX505" s="1"/>
      <c r="ORY505" s="1"/>
      <c r="ORZ505" s="1"/>
      <c r="OSA505" s="1"/>
      <c r="OSB505" s="1"/>
      <c r="OSC505" s="1"/>
      <c r="OSD505" s="1"/>
      <c r="OSE505" s="1"/>
      <c r="OSF505" s="1"/>
      <c r="OSG505" s="1"/>
      <c r="OSH505" s="1"/>
      <c r="OSI505" s="1"/>
      <c r="OSJ505" s="1"/>
      <c r="OSK505" s="1"/>
      <c r="OSL505" s="1"/>
      <c r="OSM505" s="1"/>
      <c r="OSN505" s="1"/>
      <c r="OSO505" s="1"/>
      <c r="OSP505" s="1"/>
      <c r="OSQ505" s="1"/>
      <c r="OSR505" s="1"/>
      <c r="OSS505" s="1"/>
      <c r="OST505" s="1"/>
      <c r="OSU505" s="1"/>
      <c r="OSV505" s="1"/>
      <c r="OSW505" s="1"/>
      <c r="OSX505" s="1"/>
      <c r="OSY505" s="1"/>
      <c r="OSZ505" s="1"/>
      <c r="OTA505" s="1"/>
      <c r="OTB505" s="1"/>
      <c r="OTC505" s="1"/>
      <c r="OTD505" s="1"/>
      <c r="OTE505" s="1"/>
      <c r="OTF505" s="1"/>
      <c r="OTG505" s="1"/>
      <c r="OTH505" s="1"/>
      <c r="OTI505" s="1"/>
      <c r="OTJ505" s="1"/>
      <c r="OTK505" s="1"/>
      <c r="OTL505" s="1"/>
      <c r="OTM505" s="1"/>
      <c r="OTN505" s="1"/>
      <c r="OTO505" s="1"/>
      <c r="OTP505" s="1"/>
      <c r="OTQ505" s="1"/>
      <c r="OTR505" s="1"/>
      <c r="OTS505" s="1"/>
      <c r="OTT505" s="1"/>
      <c r="OTU505" s="1"/>
      <c r="OTV505" s="1"/>
      <c r="OTW505" s="1"/>
      <c r="OTX505" s="1"/>
      <c r="OTY505" s="1"/>
      <c r="OTZ505" s="1"/>
      <c r="OUA505" s="1"/>
      <c r="OUB505" s="1"/>
      <c r="OUC505" s="1"/>
      <c r="OUD505" s="1"/>
      <c r="OUE505" s="1"/>
      <c r="OUF505" s="1"/>
      <c r="OUG505" s="1"/>
      <c r="OUH505" s="1"/>
      <c r="OUI505" s="1"/>
      <c r="OUJ505" s="1"/>
      <c r="OUK505" s="1"/>
      <c r="OUL505" s="1"/>
      <c r="OUM505" s="1"/>
      <c r="OUN505" s="1"/>
      <c r="OUO505" s="1"/>
      <c r="OUP505" s="1"/>
      <c r="OUQ505" s="1"/>
      <c r="OUR505" s="1"/>
      <c r="OUS505" s="1"/>
      <c r="OUT505" s="1"/>
      <c r="OUU505" s="1"/>
      <c r="OUV505" s="1"/>
      <c r="OUW505" s="1"/>
      <c r="OUX505" s="1"/>
      <c r="OUY505" s="1"/>
      <c r="OUZ505" s="1"/>
      <c r="OVA505" s="1"/>
      <c r="OVB505" s="1"/>
      <c r="OVC505" s="1"/>
      <c r="OVD505" s="1"/>
      <c r="OVE505" s="1"/>
      <c r="OVF505" s="1"/>
      <c r="OVG505" s="1"/>
      <c r="OVH505" s="1"/>
      <c r="OVI505" s="1"/>
      <c r="OVJ505" s="1"/>
      <c r="OVK505" s="1"/>
      <c r="OVL505" s="1"/>
      <c r="OVM505" s="1"/>
      <c r="OVN505" s="1"/>
      <c r="OVO505" s="1"/>
      <c r="OVP505" s="1"/>
      <c r="OVQ505" s="1"/>
      <c r="OVR505" s="1"/>
      <c r="OVS505" s="1"/>
      <c r="OVT505" s="1"/>
      <c r="OVU505" s="1"/>
      <c r="OVV505" s="1"/>
      <c r="OVW505" s="1"/>
      <c r="OVX505" s="1"/>
      <c r="OVY505" s="1"/>
      <c r="OVZ505" s="1"/>
      <c r="OWA505" s="1"/>
      <c r="OWB505" s="1"/>
      <c r="OWC505" s="1"/>
      <c r="OWD505" s="1"/>
      <c r="OWE505" s="1"/>
      <c r="OWF505" s="1"/>
      <c r="OWG505" s="1"/>
      <c r="OWH505" s="1"/>
      <c r="OWI505" s="1"/>
      <c r="OWJ505" s="1"/>
      <c r="OWK505" s="1"/>
      <c r="OWL505" s="1"/>
      <c r="OWM505" s="1"/>
      <c r="OWN505" s="1"/>
      <c r="OWO505" s="1"/>
      <c r="OWP505" s="1"/>
      <c r="OWQ505" s="1"/>
      <c r="OWR505" s="1"/>
      <c r="OWS505" s="1"/>
      <c r="OWT505" s="1"/>
      <c r="OWU505" s="1"/>
      <c r="OWV505" s="1"/>
      <c r="OWW505" s="1"/>
      <c r="OWX505" s="1"/>
      <c r="OWY505" s="1"/>
      <c r="OWZ505" s="1"/>
      <c r="OXA505" s="1"/>
      <c r="OXB505" s="1"/>
      <c r="OXC505" s="1"/>
      <c r="OXD505" s="1"/>
      <c r="OXE505" s="1"/>
      <c r="OXF505" s="1"/>
      <c r="OXG505" s="1"/>
      <c r="OXH505" s="1"/>
      <c r="OXI505" s="1"/>
      <c r="OXJ505" s="1"/>
      <c r="OXK505" s="1"/>
      <c r="OXL505" s="1"/>
      <c r="OXM505" s="1"/>
      <c r="OXN505" s="1"/>
      <c r="OXO505" s="1"/>
      <c r="OXP505" s="1"/>
      <c r="OXQ505" s="1"/>
      <c r="OXR505" s="1"/>
      <c r="OXS505" s="1"/>
      <c r="OXT505" s="1"/>
      <c r="OXU505" s="1"/>
      <c r="OXV505" s="1"/>
      <c r="OXW505" s="1"/>
      <c r="OXX505" s="1"/>
      <c r="OXY505" s="1"/>
      <c r="OXZ505" s="1"/>
      <c r="OYA505" s="1"/>
      <c r="OYB505" s="1"/>
      <c r="OYC505" s="1"/>
      <c r="OYD505" s="1"/>
      <c r="OYE505" s="1"/>
      <c r="OYF505" s="1"/>
      <c r="OYG505" s="1"/>
      <c r="OYH505" s="1"/>
      <c r="OYI505" s="1"/>
      <c r="OYJ505" s="1"/>
      <c r="OYK505" s="1"/>
      <c r="OYL505" s="1"/>
      <c r="OYM505" s="1"/>
      <c r="OYN505" s="1"/>
      <c r="OYO505" s="1"/>
      <c r="OYP505" s="1"/>
      <c r="OYQ505" s="1"/>
      <c r="OYR505" s="1"/>
      <c r="OYS505" s="1"/>
      <c r="OYT505" s="1"/>
      <c r="OYU505" s="1"/>
      <c r="OYV505" s="1"/>
      <c r="OYW505" s="1"/>
      <c r="OYX505" s="1"/>
      <c r="OYY505" s="1"/>
      <c r="OYZ505" s="1"/>
      <c r="OZA505" s="1"/>
      <c r="OZB505" s="1"/>
      <c r="OZC505" s="1"/>
      <c r="OZD505" s="1"/>
      <c r="OZE505" s="1"/>
      <c r="OZF505" s="1"/>
      <c r="OZG505" s="1"/>
      <c r="OZH505" s="1"/>
      <c r="OZI505" s="1"/>
      <c r="OZJ505" s="1"/>
      <c r="OZK505" s="1"/>
      <c r="OZL505" s="1"/>
      <c r="OZM505" s="1"/>
      <c r="OZN505" s="1"/>
      <c r="OZO505" s="1"/>
      <c r="OZP505" s="1"/>
      <c r="OZQ505" s="1"/>
      <c r="OZR505" s="1"/>
      <c r="OZS505" s="1"/>
      <c r="OZT505" s="1"/>
      <c r="OZU505" s="1"/>
      <c r="OZV505" s="1"/>
      <c r="OZW505" s="1"/>
      <c r="OZX505" s="1"/>
      <c r="OZY505" s="1"/>
      <c r="OZZ505" s="1"/>
      <c r="PAA505" s="1"/>
      <c r="PAB505" s="1"/>
      <c r="PAC505" s="1"/>
      <c r="PAD505" s="1"/>
      <c r="PAE505" s="1"/>
      <c r="PAF505" s="1"/>
      <c r="PAG505" s="1"/>
      <c r="PAH505" s="1"/>
      <c r="PAI505" s="1"/>
      <c r="PAJ505" s="1"/>
      <c r="PAK505" s="1"/>
      <c r="PAL505" s="1"/>
      <c r="PAM505" s="1"/>
      <c r="PAN505" s="1"/>
      <c r="PAO505" s="1"/>
      <c r="PAP505" s="1"/>
      <c r="PAQ505" s="1"/>
      <c r="PAR505" s="1"/>
      <c r="PAS505" s="1"/>
      <c r="PAT505" s="1"/>
      <c r="PAU505" s="1"/>
      <c r="PAV505" s="1"/>
      <c r="PAW505" s="1"/>
      <c r="PAX505" s="1"/>
      <c r="PAY505" s="1"/>
      <c r="PAZ505" s="1"/>
      <c r="PBA505" s="1"/>
      <c r="PBB505" s="1"/>
      <c r="PBC505" s="1"/>
      <c r="PBD505" s="1"/>
      <c r="PBE505" s="1"/>
      <c r="PBF505" s="1"/>
      <c r="PBG505" s="1"/>
      <c r="PBH505" s="1"/>
      <c r="PBI505" s="1"/>
      <c r="PBJ505" s="1"/>
      <c r="PBK505" s="1"/>
      <c r="PBL505" s="1"/>
      <c r="PBM505" s="1"/>
      <c r="PBN505" s="1"/>
      <c r="PBO505" s="1"/>
      <c r="PBP505" s="1"/>
      <c r="PBQ505" s="1"/>
      <c r="PBR505" s="1"/>
      <c r="PBS505" s="1"/>
      <c r="PBT505" s="1"/>
      <c r="PBU505" s="1"/>
      <c r="PBV505" s="1"/>
      <c r="PBW505" s="1"/>
      <c r="PBX505" s="1"/>
      <c r="PBY505" s="1"/>
      <c r="PBZ505" s="1"/>
      <c r="PCA505" s="1"/>
      <c r="PCB505" s="1"/>
      <c r="PCC505" s="1"/>
      <c r="PCD505" s="1"/>
      <c r="PCE505" s="1"/>
      <c r="PCF505" s="1"/>
      <c r="PCG505" s="1"/>
      <c r="PCH505" s="1"/>
      <c r="PCI505" s="1"/>
      <c r="PCJ505" s="1"/>
      <c r="PCK505" s="1"/>
      <c r="PCL505" s="1"/>
      <c r="PCM505" s="1"/>
      <c r="PCN505" s="1"/>
      <c r="PCO505" s="1"/>
      <c r="PCP505" s="1"/>
      <c r="PCQ505" s="1"/>
      <c r="PCR505" s="1"/>
      <c r="PCS505" s="1"/>
      <c r="PCT505" s="1"/>
      <c r="PCU505" s="1"/>
      <c r="PCV505" s="1"/>
      <c r="PCW505" s="1"/>
      <c r="PCX505" s="1"/>
      <c r="PCY505" s="1"/>
      <c r="PCZ505" s="1"/>
      <c r="PDA505" s="1"/>
      <c r="PDB505" s="1"/>
      <c r="PDC505" s="1"/>
      <c r="PDD505" s="1"/>
      <c r="PDE505" s="1"/>
      <c r="PDF505" s="1"/>
      <c r="PDG505" s="1"/>
      <c r="PDH505" s="1"/>
      <c r="PDI505" s="1"/>
      <c r="PDJ505" s="1"/>
      <c r="PDK505" s="1"/>
      <c r="PDL505" s="1"/>
      <c r="PDM505" s="1"/>
      <c r="PDN505" s="1"/>
      <c r="PDO505" s="1"/>
      <c r="PDP505" s="1"/>
      <c r="PDQ505" s="1"/>
      <c r="PDR505" s="1"/>
      <c r="PDS505" s="1"/>
      <c r="PDT505" s="1"/>
      <c r="PDU505" s="1"/>
      <c r="PDV505" s="1"/>
      <c r="PDW505" s="1"/>
      <c r="PDX505" s="1"/>
      <c r="PDY505" s="1"/>
      <c r="PDZ505" s="1"/>
      <c r="PEA505" s="1"/>
      <c r="PEB505" s="1"/>
      <c r="PEC505" s="1"/>
      <c r="PED505" s="1"/>
      <c r="PEE505" s="1"/>
      <c r="PEF505" s="1"/>
      <c r="PEG505" s="1"/>
      <c r="PEH505" s="1"/>
      <c r="PEI505" s="1"/>
      <c r="PEJ505" s="1"/>
      <c r="PEK505" s="1"/>
      <c r="PEL505" s="1"/>
      <c r="PEM505" s="1"/>
      <c r="PEN505" s="1"/>
      <c r="PEO505" s="1"/>
      <c r="PEP505" s="1"/>
      <c r="PEQ505" s="1"/>
      <c r="PER505" s="1"/>
      <c r="PES505" s="1"/>
      <c r="PET505" s="1"/>
      <c r="PEU505" s="1"/>
      <c r="PEV505" s="1"/>
      <c r="PEW505" s="1"/>
      <c r="PEX505" s="1"/>
      <c r="PEY505" s="1"/>
      <c r="PEZ505" s="1"/>
      <c r="PFA505" s="1"/>
      <c r="PFB505" s="1"/>
      <c r="PFC505" s="1"/>
      <c r="PFD505" s="1"/>
      <c r="PFE505" s="1"/>
      <c r="PFF505" s="1"/>
      <c r="PFG505" s="1"/>
      <c r="PFH505" s="1"/>
      <c r="PFI505" s="1"/>
      <c r="PFJ505" s="1"/>
      <c r="PFK505" s="1"/>
      <c r="PFL505" s="1"/>
      <c r="PFM505" s="1"/>
      <c r="PFN505" s="1"/>
      <c r="PFO505" s="1"/>
      <c r="PFP505" s="1"/>
      <c r="PFQ505" s="1"/>
      <c r="PFR505" s="1"/>
      <c r="PFS505" s="1"/>
      <c r="PFT505" s="1"/>
      <c r="PFU505" s="1"/>
      <c r="PFV505" s="1"/>
      <c r="PFW505" s="1"/>
      <c r="PFX505" s="1"/>
      <c r="PFY505" s="1"/>
      <c r="PFZ505" s="1"/>
      <c r="PGA505" s="1"/>
      <c r="PGB505" s="1"/>
      <c r="PGC505" s="1"/>
      <c r="PGD505" s="1"/>
      <c r="PGE505" s="1"/>
      <c r="PGF505" s="1"/>
      <c r="PGG505" s="1"/>
      <c r="PGH505" s="1"/>
      <c r="PGI505" s="1"/>
      <c r="PGJ505" s="1"/>
      <c r="PGK505" s="1"/>
      <c r="PGL505" s="1"/>
      <c r="PGM505" s="1"/>
      <c r="PGN505" s="1"/>
      <c r="PGO505" s="1"/>
      <c r="PGP505" s="1"/>
      <c r="PGQ505" s="1"/>
      <c r="PGR505" s="1"/>
      <c r="PGS505" s="1"/>
      <c r="PGT505" s="1"/>
      <c r="PGU505" s="1"/>
      <c r="PGV505" s="1"/>
      <c r="PGW505" s="1"/>
      <c r="PGX505" s="1"/>
      <c r="PGY505" s="1"/>
      <c r="PGZ505" s="1"/>
      <c r="PHA505" s="1"/>
      <c r="PHB505" s="1"/>
      <c r="PHC505" s="1"/>
      <c r="PHD505" s="1"/>
      <c r="PHE505" s="1"/>
      <c r="PHF505" s="1"/>
      <c r="PHG505" s="1"/>
      <c r="PHH505" s="1"/>
      <c r="PHI505" s="1"/>
      <c r="PHJ505" s="1"/>
      <c r="PHK505" s="1"/>
      <c r="PHL505" s="1"/>
      <c r="PHM505" s="1"/>
      <c r="PHN505" s="1"/>
      <c r="PHO505" s="1"/>
      <c r="PHP505" s="1"/>
      <c r="PHQ505" s="1"/>
      <c r="PHR505" s="1"/>
      <c r="PHS505" s="1"/>
      <c r="PHT505" s="1"/>
      <c r="PHU505" s="1"/>
      <c r="PHV505" s="1"/>
      <c r="PHW505" s="1"/>
      <c r="PHX505" s="1"/>
      <c r="PHY505" s="1"/>
      <c r="PHZ505" s="1"/>
      <c r="PIA505" s="1"/>
      <c r="PIB505" s="1"/>
      <c r="PIC505" s="1"/>
      <c r="PID505" s="1"/>
      <c r="PIE505" s="1"/>
      <c r="PIF505" s="1"/>
      <c r="PIG505" s="1"/>
      <c r="PIH505" s="1"/>
      <c r="PII505" s="1"/>
      <c r="PIJ505" s="1"/>
      <c r="PIK505" s="1"/>
      <c r="PIL505" s="1"/>
      <c r="PIM505" s="1"/>
      <c r="PIN505" s="1"/>
      <c r="PIO505" s="1"/>
      <c r="PIP505" s="1"/>
      <c r="PIQ505" s="1"/>
      <c r="PIR505" s="1"/>
      <c r="PIS505" s="1"/>
      <c r="PIT505" s="1"/>
      <c r="PIU505" s="1"/>
      <c r="PIV505" s="1"/>
      <c r="PIW505" s="1"/>
      <c r="PIX505" s="1"/>
      <c r="PIY505" s="1"/>
      <c r="PIZ505" s="1"/>
      <c r="PJA505" s="1"/>
      <c r="PJB505" s="1"/>
      <c r="PJC505" s="1"/>
      <c r="PJD505" s="1"/>
      <c r="PJE505" s="1"/>
      <c r="PJF505" s="1"/>
      <c r="PJG505" s="1"/>
      <c r="PJH505" s="1"/>
      <c r="PJI505" s="1"/>
      <c r="PJJ505" s="1"/>
      <c r="PJK505" s="1"/>
      <c r="PJL505" s="1"/>
      <c r="PJM505" s="1"/>
      <c r="PJN505" s="1"/>
      <c r="PJO505" s="1"/>
      <c r="PJP505" s="1"/>
      <c r="PJQ505" s="1"/>
      <c r="PJR505" s="1"/>
      <c r="PJS505" s="1"/>
      <c r="PJT505" s="1"/>
      <c r="PJU505" s="1"/>
      <c r="PJV505" s="1"/>
      <c r="PJW505" s="1"/>
      <c r="PJX505" s="1"/>
      <c r="PJY505" s="1"/>
      <c r="PJZ505" s="1"/>
      <c r="PKA505" s="1"/>
      <c r="PKB505" s="1"/>
      <c r="PKC505" s="1"/>
      <c r="PKD505" s="1"/>
      <c r="PKE505" s="1"/>
      <c r="PKF505" s="1"/>
      <c r="PKG505" s="1"/>
      <c r="PKH505" s="1"/>
      <c r="PKI505" s="1"/>
      <c r="PKJ505" s="1"/>
      <c r="PKK505" s="1"/>
      <c r="PKL505" s="1"/>
      <c r="PKM505" s="1"/>
      <c r="PKN505" s="1"/>
      <c r="PKO505" s="1"/>
      <c r="PKP505" s="1"/>
      <c r="PKQ505" s="1"/>
      <c r="PKR505" s="1"/>
      <c r="PKS505" s="1"/>
      <c r="PKT505" s="1"/>
      <c r="PKU505" s="1"/>
      <c r="PKV505" s="1"/>
      <c r="PKW505" s="1"/>
      <c r="PKX505" s="1"/>
      <c r="PKY505" s="1"/>
      <c r="PKZ505" s="1"/>
      <c r="PLA505" s="1"/>
      <c r="PLB505" s="1"/>
      <c r="PLC505" s="1"/>
      <c r="PLD505" s="1"/>
      <c r="PLE505" s="1"/>
      <c r="PLF505" s="1"/>
      <c r="PLG505" s="1"/>
      <c r="PLH505" s="1"/>
      <c r="PLI505" s="1"/>
      <c r="PLJ505" s="1"/>
      <c r="PLK505" s="1"/>
      <c r="PLL505" s="1"/>
      <c r="PLM505" s="1"/>
      <c r="PLN505" s="1"/>
      <c r="PLO505" s="1"/>
      <c r="PLP505" s="1"/>
      <c r="PLQ505" s="1"/>
      <c r="PLR505" s="1"/>
      <c r="PLS505" s="1"/>
      <c r="PLT505" s="1"/>
      <c r="PLU505" s="1"/>
      <c r="PLV505" s="1"/>
      <c r="PLW505" s="1"/>
      <c r="PLX505" s="1"/>
      <c r="PLY505" s="1"/>
      <c r="PLZ505" s="1"/>
      <c r="PMA505" s="1"/>
      <c r="PMB505" s="1"/>
      <c r="PMC505" s="1"/>
      <c r="PMD505" s="1"/>
      <c r="PME505" s="1"/>
      <c r="PMF505" s="1"/>
      <c r="PMG505" s="1"/>
      <c r="PMH505" s="1"/>
      <c r="PMI505" s="1"/>
      <c r="PMJ505" s="1"/>
      <c r="PMK505" s="1"/>
      <c r="PML505" s="1"/>
      <c r="PMM505" s="1"/>
      <c r="PMN505" s="1"/>
      <c r="PMO505" s="1"/>
      <c r="PMP505" s="1"/>
      <c r="PMQ505" s="1"/>
      <c r="PMR505" s="1"/>
      <c r="PMS505" s="1"/>
      <c r="PMT505" s="1"/>
      <c r="PMU505" s="1"/>
      <c r="PMV505" s="1"/>
      <c r="PMW505" s="1"/>
      <c r="PMX505" s="1"/>
      <c r="PMY505" s="1"/>
      <c r="PMZ505" s="1"/>
      <c r="PNA505" s="1"/>
      <c r="PNB505" s="1"/>
      <c r="PNC505" s="1"/>
      <c r="PND505" s="1"/>
      <c r="PNE505" s="1"/>
      <c r="PNF505" s="1"/>
      <c r="PNG505" s="1"/>
      <c r="PNH505" s="1"/>
      <c r="PNI505" s="1"/>
      <c r="PNJ505" s="1"/>
      <c r="PNK505" s="1"/>
      <c r="PNL505" s="1"/>
      <c r="PNM505" s="1"/>
      <c r="PNN505" s="1"/>
      <c r="PNO505" s="1"/>
      <c r="PNP505" s="1"/>
      <c r="PNQ505" s="1"/>
      <c r="PNR505" s="1"/>
      <c r="PNS505" s="1"/>
      <c r="PNT505" s="1"/>
      <c r="PNU505" s="1"/>
      <c r="PNV505" s="1"/>
      <c r="PNW505" s="1"/>
      <c r="PNX505" s="1"/>
      <c r="PNY505" s="1"/>
      <c r="PNZ505" s="1"/>
      <c r="POA505" s="1"/>
      <c r="POB505" s="1"/>
      <c r="POC505" s="1"/>
      <c r="POD505" s="1"/>
      <c r="POE505" s="1"/>
      <c r="POF505" s="1"/>
      <c r="POG505" s="1"/>
      <c r="POH505" s="1"/>
      <c r="POI505" s="1"/>
      <c r="POJ505" s="1"/>
      <c r="POK505" s="1"/>
      <c r="POL505" s="1"/>
      <c r="POM505" s="1"/>
      <c r="PON505" s="1"/>
      <c r="POO505" s="1"/>
      <c r="POP505" s="1"/>
      <c r="POQ505" s="1"/>
      <c r="POR505" s="1"/>
      <c r="POS505" s="1"/>
      <c r="POT505" s="1"/>
      <c r="POU505" s="1"/>
      <c r="POV505" s="1"/>
      <c r="POW505" s="1"/>
      <c r="POX505" s="1"/>
      <c r="POY505" s="1"/>
      <c r="POZ505" s="1"/>
      <c r="PPA505" s="1"/>
      <c r="PPB505" s="1"/>
      <c r="PPC505" s="1"/>
      <c r="PPD505" s="1"/>
      <c r="PPE505" s="1"/>
      <c r="PPF505" s="1"/>
      <c r="PPG505" s="1"/>
      <c r="PPH505" s="1"/>
      <c r="PPI505" s="1"/>
      <c r="PPJ505" s="1"/>
      <c r="PPK505" s="1"/>
      <c r="PPL505" s="1"/>
      <c r="PPM505" s="1"/>
      <c r="PPN505" s="1"/>
      <c r="PPO505" s="1"/>
      <c r="PPP505" s="1"/>
      <c r="PPQ505" s="1"/>
      <c r="PPR505" s="1"/>
      <c r="PPS505" s="1"/>
      <c r="PPT505" s="1"/>
      <c r="PPU505" s="1"/>
      <c r="PPV505" s="1"/>
      <c r="PPW505" s="1"/>
      <c r="PPX505" s="1"/>
      <c r="PPY505" s="1"/>
      <c r="PPZ505" s="1"/>
      <c r="PQA505" s="1"/>
      <c r="PQB505" s="1"/>
      <c r="PQC505" s="1"/>
      <c r="PQD505" s="1"/>
      <c r="PQE505" s="1"/>
      <c r="PQF505" s="1"/>
      <c r="PQG505" s="1"/>
      <c r="PQH505" s="1"/>
      <c r="PQI505" s="1"/>
      <c r="PQJ505" s="1"/>
      <c r="PQK505" s="1"/>
      <c r="PQL505" s="1"/>
      <c r="PQM505" s="1"/>
      <c r="PQN505" s="1"/>
      <c r="PQO505" s="1"/>
      <c r="PQP505" s="1"/>
      <c r="PQQ505" s="1"/>
      <c r="PQR505" s="1"/>
      <c r="PQS505" s="1"/>
      <c r="PQT505" s="1"/>
      <c r="PQU505" s="1"/>
      <c r="PQV505" s="1"/>
      <c r="PQW505" s="1"/>
      <c r="PQX505" s="1"/>
      <c r="PQY505" s="1"/>
      <c r="PQZ505" s="1"/>
      <c r="PRA505" s="1"/>
      <c r="PRB505" s="1"/>
      <c r="PRC505" s="1"/>
      <c r="PRD505" s="1"/>
      <c r="PRE505" s="1"/>
      <c r="PRF505" s="1"/>
      <c r="PRG505" s="1"/>
      <c r="PRH505" s="1"/>
      <c r="PRI505" s="1"/>
      <c r="PRJ505" s="1"/>
      <c r="PRK505" s="1"/>
      <c r="PRL505" s="1"/>
      <c r="PRM505" s="1"/>
      <c r="PRN505" s="1"/>
      <c r="PRO505" s="1"/>
      <c r="PRP505" s="1"/>
      <c r="PRQ505" s="1"/>
      <c r="PRR505" s="1"/>
      <c r="PRS505" s="1"/>
      <c r="PRT505" s="1"/>
      <c r="PRU505" s="1"/>
      <c r="PRV505" s="1"/>
      <c r="PRW505" s="1"/>
      <c r="PRX505" s="1"/>
      <c r="PRY505" s="1"/>
      <c r="PRZ505" s="1"/>
      <c r="PSA505" s="1"/>
      <c r="PSB505" s="1"/>
      <c r="PSC505" s="1"/>
      <c r="PSD505" s="1"/>
      <c r="PSE505" s="1"/>
      <c r="PSF505" s="1"/>
      <c r="PSG505" s="1"/>
      <c r="PSH505" s="1"/>
      <c r="PSI505" s="1"/>
      <c r="PSJ505" s="1"/>
      <c r="PSK505" s="1"/>
      <c r="PSL505" s="1"/>
      <c r="PSM505" s="1"/>
      <c r="PSN505" s="1"/>
      <c r="PSO505" s="1"/>
      <c r="PSP505" s="1"/>
      <c r="PSQ505" s="1"/>
      <c r="PSR505" s="1"/>
      <c r="PSS505" s="1"/>
      <c r="PST505" s="1"/>
      <c r="PSU505" s="1"/>
      <c r="PSV505" s="1"/>
      <c r="PSW505" s="1"/>
      <c r="PSX505" s="1"/>
      <c r="PSY505" s="1"/>
      <c r="PSZ505" s="1"/>
      <c r="PTA505" s="1"/>
      <c r="PTB505" s="1"/>
      <c r="PTC505" s="1"/>
      <c r="PTD505" s="1"/>
      <c r="PTE505" s="1"/>
      <c r="PTF505" s="1"/>
      <c r="PTG505" s="1"/>
      <c r="PTH505" s="1"/>
      <c r="PTI505" s="1"/>
      <c r="PTJ505" s="1"/>
      <c r="PTK505" s="1"/>
      <c r="PTL505" s="1"/>
      <c r="PTM505" s="1"/>
      <c r="PTN505" s="1"/>
      <c r="PTO505" s="1"/>
      <c r="PTP505" s="1"/>
      <c r="PTQ505" s="1"/>
      <c r="PTR505" s="1"/>
      <c r="PTS505" s="1"/>
      <c r="PTT505" s="1"/>
      <c r="PTU505" s="1"/>
      <c r="PTV505" s="1"/>
      <c r="PTW505" s="1"/>
      <c r="PTX505" s="1"/>
      <c r="PTY505" s="1"/>
      <c r="PTZ505" s="1"/>
      <c r="PUA505" s="1"/>
      <c r="PUB505" s="1"/>
      <c r="PUC505" s="1"/>
      <c r="PUD505" s="1"/>
      <c r="PUE505" s="1"/>
      <c r="PUF505" s="1"/>
      <c r="PUG505" s="1"/>
      <c r="PUH505" s="1"/>
      <c r="PUI505" s="1"/>
      <c r="PUJ505" s="1"/>
      <c r="PUK505" s="1"/>
      <c r="PUL505" s="1"/>
      <c r="PUM505" s="1"/>
      <c r="PUN505" s="1"/>
      <c r="PUO505" s="1"/>
      <c r="PUP505" s="1"/>
      <c r="PUQ505" s="1"/>
      <c r="PUR505" s="1"/>
      <c r="PUS505" s="1"/>
      <c r="PUT505" s="1"/>
      <c r="PUU505" s="1"/>
      <c r="PUV505" s="1"/>
      <c r="PUW505" s="1"/>
      <c r="PUX505" s="1"/>
      <c r="PUY505" s="1"/>
      <c r="PUZ505" s="1"/>
      <c r="PVA505" s="1"/>
      <c r="PVB505" s="1"/>
      <c r="PVC505" s="1"/>
      <c r="PVD505" s="1"/>
      <c r="PVE505" s="1"/>
      <c r="PVF505" s="1"/>
      <c r="PVG505" s="1"/>
      <c r="PVH505" s="1"/>
      <c r="PVI505" s="1"/>
      <c r="PVJ505" s="1"/>
      <c r="PVK505" s="1"/>
      <c r="PVL505" s="1"/>
      <c r="PVM505" s="1"/>
      <c r="PVN505" s="1"/>
      <c r="PVO505" s="1"/>
      <c r="PVP505" s="1"/>
      <c r="PVQ505" s="1"/>
      <c r="PVR505" s="1"/>
      <c r="PVS505" s="1"/>
      <c r="PVT505" s="1"/>
      <c r="PVU505" s="1"/>
      <c r="PVV505" s="1"/>
      <c r="PVW505" s="1"/>
      <c r="PVX505" s="1"/>
      <c r="PVY505" s="1"/>
      <c r="PVZ505" s="1"/>
      <c r="PWA505" s="1"/>
      <c r="PWB505" s="1"/>
      <c r="PWC505" s="1"/>
      <c r="PWD505" s="1"/>
      <c r="PWE505" s="1"/>
      <c r="PWF505" s="1"/>
      <c r="PWG505" s="1"/>
      <c r="PWH505" s="1"/>
      <c r="PWI505" s="1"/>
      <c r="PWJ505" s="1"/>
      <c r="PWK505" s="1"/>
      <c r="PWL505" s="1"/>
      <c r="PWM505" s="1"/>
      <c r="PWN505" s="1"/>
      <c r="PWO505" s="1"/>
      <c r="PWP505" s="1"/>
      <c r="PWQ505" s="1"/>
      <c r="PWR505" s="1"/>
      <c r="PWS505" s="1"/>
      <c r="PWT505" s="1"/>
      <c r="PWU505" s="1"/>
      <c r="PWV505" s="1"/>
      <c r="PWW505" s="1"/>
      <c r="PWX505" s="1"/>
      <c r="PWY505" s="1"/>
      <c r="PWZ505" s="1"/>
      <c r="PXA505" s="1"/>
      <c r="PXB505" s="1"/>
      <c r="PXC505" s="1"/>
      <c r="PXD505" s="1"/>
      <c r="PXE505" s="1"/>
      <c r="PXF505" s="1"/>
      <c r="PXG505" s="1"/>
      <c r="PXH505" s="1"/>
      <c r="PXI505" s="1"/>
      <c r="PXJ505" s="1"/>
      <c r="PXK505" s="1"/>
      <c r="PXL505" s="1"/>
      <c r="PXM505" s="1"/>
      <c r="PXN505" s="1"/>
      <c r="PXO505" s="1"/>
      <c r="PXP505" s="1"/>
      <c r="PXQ505" s="1"/>
      <c r="PXR505" s="1"/>
      <c r="PXS505" s="1"/>
      <c r="PXT505" s="1"/>
      <c r="PXU505" s="1"/>
      <c r="PXV505" s="1"/>
      <c r="PXW505" s="1"/>
      <c r="PXX505" s="1"/>
      <c r="PXY505" s="1"/>
      <c r="PXZ505" s="1"/>
      <c r="PYA505" s="1"/>
      <c r="PYB505" s="1"/>
      <c r="PYC505" s="1"/>
      <c r="PYD505" s="1"/>
      <c r="PYE505" s="1"/>
      <c r="PYF505" s="1"/>
      <c r="PYG505" s="1"/>
      <c r="PYH505" s="1"/>
      <c r="PYI505" s="1"/>
      <c r="PYJ505" s="1"/>
      <c r="PYK505" s="1"/>
      <c r="PYL505" s="1"/>
      <c r="PYM505" s="1"/>
      <c r="PYN505" s="1"/>
      <c r="PYO505" s="1"/>
      <c r="PYP505" s="1"/>
      <c r="PYQ505" s="1"/>
      <c r="PYR505" s="1"/>
      <c r="PYS505" s="1"/>
      <c r="PYT505" s="1"/>
      <c r="PYU505" s="1"/>
      <c r="PYV505" s="1"/>
      <c r="PYW505" s="1"/>
      <c r="PYX505" s="1"/>
      <c r="PYY505" s="1"/>
      <c r="PYZ505" s="1"/>
      <c r="PZA505" s="1"/>
      <c r="PZB505" s="1"/>
      <c r="PZC505" s="1"/>
      <c r="PZD505" s="1"/>
      <c r="PZE505" s="1"/>
      <c r="PZF505" s="1"/>
      <c r="PZG505" s="1"/>
      <c r="PZH505" s="1"/>
      <c r="PZI505" s="1"/>
      <c r="PZJ505" s="1"/>
      <c r="PZK505" s="1"/>
      <c r="PZL505" s="1"/>
      <c r="PZM505" s="1"/>
      <c r="PZN505" s="1"/>
      <c r="PZO505" s="1"/>
      <c r="PZP505" s="1"/>
      <c r="PZQ505" s="1"/>
      <c r="PZR505" s="1"/>
      <c r="PZS505" s="1"/>
      <c r="PZT505" s="1"/>
      <c r="PZU505" s="1"/>
      <c r="PZV505" s="1"/>
      <c r="PZW505" s="1"/>
      <c r="PZX505" s="1"/>
      <c r="PZY505" s="1"/>
      <c r="PZZ505" s="1"/>
      <c r="QAA505" s="1"/>
      <c r="QAB505" s="1"/>
      <c r="QAC505" s="1"/>
      <c r="QAD505" s="1"/>
      <c r="QAE505" s="1"/>
      <c r="QAF505" s="1"/>
      <c r="QAG505" s="1"/>
      <c r="QAH505" s="1"/>
      <c r="QAI505" s="1"/>
      <c r="QAJ505" s="1"/>
      <c r="QAK505" s="1"/>
      <c r="QAL505" s="1"/>
      <c r="QAM505" s="1"/>
      <c r="QAN505" s="1"/>
      <c r="QAO505" s="1"/>
      <c r="QAP505" s="1"/>
      <c r="QAQ505" s="1"/>
      <c r="QAR505" s="1"/>
      <c r="QAS505" s="1"/>
      <c r="QAT505" s="1"/>
      <c r="QAU505" s="1"/>
      <c r="QAV505" s="1"/>
      <c r="QAW505" s="1"/>
      <c r="QAX505" s="1"/>
      <c r="QAY505" s="1"/>
      <c r="QAZ505" s="1"/>
      <c r="QBA505" s="1"/>
      <c r="QBB505" s="1"/>
      <c r="QBC505" s="1"/>
      <c r="QBD505" s="1"/>
      <c r="QBE505" s="1"/>
      <c r="QBF505" s="1"/>
      <c r="QBG505" s="1"/>
      <c r="QBH505" s="1"/>
      <c r="QBI505" s="1"/>
      <c r="QBJ505" s="1"/>
      <c r="QBK505" s="1"/>
      <c r="QBL505" s="1"/>
      <c r="QBM505" s="1"/>
      <c r="QBN505" s="1"/>
      <c r="QBO505" s="1"/>
      <c r="QBP505" s="1"/>
      <c r="QBQ505" s="1"/>
      <c r="QBR505" s="1"/>
      <c r="QBS505" s="1"/>
      <c r="QBT505" s="1"/>
      <c r="QBU505" s="1"/>
      <c r="QBV505" s="1"/>
      <c r="QBW505" s="1"/>
      <c r="QBX505" s="1"/>
      <c r="QBY505" s="1"/>
      <c r="QBZ505" s="1"/>
      <c r="QCA505" s="1"/>
      <c r="QCB505" s="1"/>
      <c r="QCC505" s="1"/>
      <c r="QCD505" s="1"/>
      <c r="QCE505" s="1"/>
      <c r="QCF505" s="1"/>
      <c r="QCG505" s="1"/>
      <c r="QCH505" s="1"/>
      <c r="QCI505" s="1"/>
      <c r="QCJ505" s="1"/>
      <c r="QCK505" s="1"/>
      <c r="QCL505" s="1"/>
      <c r="QCM505" s="1"/>
      <c r="QCN505" s="1"/>
      <c r="QCO505" s="1"/>
      <c r="QCP505" s="1"/>
      <c r="QCQ505" s="1"/>
      <c r="QCR505" s="1"/>
      <c r="QCS505" s="1"/>
      <c r="QCT505" s="1"/>
      <c r="QCU505" s="1"/>
      <c r="QCV505" s="1"/>
      <c r="QCW505" s="1"/>
      <c r="QCX505" s="1"/>
      <c r="QCY505" s="1"/>
      <c r="QCZ505" s="1"/>
      <c r="QDA505" s="1"/>
      <c r="QDB505" s="1"/>
      <c r="QDC505" s="1"/>
      <c r="QDD505" s="1"/>
      <c r="QDE505" s="1"/>
      <c r="QDF505" s="1"/>
      <c r="QDG505" s="1"/>
      <c r="QDH505" s="1"/>
      <c r="QDI505" s="1"/>
      <c r="QDJ505" s="1"/>
      <c r="QDK505" s="1"/>
      <c r="QDL505" s="1"/>
      <c r="QDM505" s="1"/>
      <c r="QDN505" s="1"/>
      <c r="QDO505" s="1"/>
      <c r="QDP505" s="1"/>
      <c r="QDQ505" s="1"/>
      <c r="QDR505" s="1"/>
      <c r="QDS505" s="1"/>
      <c r="QDT505" s="1"/>
      <c r="QDU505" s="1"/>
      <c r="QDV505" s="1"/>
      <c r="QDW505" s="1"/>
      <c r="QDX505" s="1"/>
      <c r="QDY505" s="1"/>
      <c r="QDZ505" s="1"/>
      <c r="QEA505" s="1"/>
      <c r="QEB505" s="1"/>
      <c r="QEC505" s="1"/>
      <c r="QED505" s="1"/>
      <c r="QEE505" s="1"/>
      <c r="QEF505" s="1"/>
      <c r="QEG505" s="1"/>
      <c r="QEH505" s="1"/>
      <c r="QEI505" s="1"/>
      <c r="QEJ505" s="1"/>
      <c r="QEK505" s="1"/>
      <c r="QEL505" s="1"/>
      <c r="QEM505" s="1"/>
      <c r="QEN505" s="1"/>
      <c r="QEO505" s="1"/>
      <c r="QEP505" s="1"/>
      <c r="QEQ505" s="1"/>
      <c r="QER505" s="1"/>
      <c r="QES505" s="1"/>
      <c r="QET505" s="1"/>
      <c r="QEU505" s="1"/>
      <c r="QEV505" s="1"/>
      <c r="QEW505" s="1"/>
      <c r="QEX505" s="1"/>
      <c r="QEY505" s="1"/>
      <c r="QEZ505" s="1"/>
      <c r="QFA505" s="1"/>
      <c r="QFB505" s="1"/>
      <c r="QFC505" s="1"/>
      <c r="QFD505" s="1"/>
      <c r="QFE505" s="1"/>
      <c r="QFF505" s="1"/>
      <c r="QFG505" s="1"/>
      <c r="QFH505" s="1"/>
      <c r="QFI505" s="1"/>
      <c r="QFJ505" s="1"/>
      <c r="QFK505" s="1"/>
      <c r="QFL505" s="1"/>
      <c r="QFM505" s="1"/>
      <c r="QFN505" s="1"/>
      <c r="QFO505" s="1"/>
      <c r="QFP505" s="1"/>
      <c r="QFQ505" s="1"/>
      <c r="QFR505" s="1"/>
      <c r="QFS505" s="1"/>
      <c r="QFT505" s="1"/>
      <c r="QFU505" s="1"/>
      <c r="QFV505" s="1"/>
      <c r="QFW505" s="1"/>
      <c r="QFX505" s="1"/>
      <c r="QFY505" s="1"/>
      <c r="QFZ505" s="1"/>
      <c r="QGA505" s="1"/>
      <c r="QGB505" s="1"/>
      <c r="QGC505" s="1"/>
      <c r="QGD505" s="1"/>
      <c r="QGE505" s="1"/>
      <c r="QGF505" s="1"/>
      <c r="QGG505" s="1"/>
      <c r="QGH505" s="1"/>
      <c r="QGI505" s="1"/>
      <c r="QGJ505" s="1"/>
      <c r="QGK505" s="1"/>
      <c r="QGL505" s="1"/>
      <c r="QGM505" s="1"/>
      <c r="QGN505" s="1"/>
      <c r="QGO505" s="1"/>
      <c r="QGP505" s="1"/>
      <c r="QGQ505" s="1"/>
      <c r="QGR505" s="1"/>
      <c r="QGS505" s="1"/>
      <c r="QGT505" s="1"/>
      <c r="QGU505" s="1"/>
      <c r="QGV505" s="1"/>
      <c r="QGW505" s="1"/>
      <c r="QGX505" s="1"/>
      <c r="QGY505" s="1"/>
      <c r="QGZ505" s="1"/>
      <c r="QHA505" s="1"/>
      <c r="QHB505" s="1"/>
      <c r="QHC505" s="1"/>
      <c r="QHD505" s="1"/>
      <c r="QHE505" s="1"/>
      <c r="QHF505" s="1"/>
      <c r="QHG505" s="1"/>
      <c r="QHH505" s="1"/>
      <c r="QHI505" s="1"/>
      <c r="QHJ505" s="1"/>
      <c r="QHK505" s="1"/>
      <c r="QHL505" s="1"/>
      <c r="QHM505" s="1"/>
      <c r="QHN505" s="1"/>
      <c r="QHO505" s="1"/>
      <c r="QHP505" s="1"/>
      <c r="QHQ505" s="1"/>
      <c r="QHR505" s="1"/>
      <c r="QHS505" s="1"/>
      <c r="QHT505" s="1"/>
      <c r="QHU505" s="1"/>
      <c r="QHV505" s="1"/>
      <c r="QHW505" s="1"/>
      <c r="QHX505" s="1"/>
      <c r="QHY505" s="1"/>
      <c r="QHZ505" s="1"/>
      <c r="QIA505" s="1"/>
      <c r="QIB505" s="1"/>
      <c r="QIC505" s="1"/>
      <c r="QID505" s="1"/>
      <c r="QIE505" s="1"/>
      <c r="QIF505" s="1"/>
      <c r="QIG505" s="1"/>
      <c r="QIH505" s="1"/>
      <c r="QII505" s="1"/>
      <c r="QIJ505" s="1"/>
      <c r="QIK505" s="1"/>
      <c r="QIL505" s="1"/>
      <c r="QIM505" s="1"/>
      <c r="QIN505" s="1"/>
      <c r="QIO505" s="1"/>
      <c r="QIP505" s="1"/>
      <c r="QIQ505" s="1"/>
      <c r="QIR505" s="1"/>
      <c r="QIS505" s="1"/>
      <c r="QIT505" s="1"/>
      <c r="QIU505" s="1"/>
      <c r="QIV505" s="1"/>
      <c r="QIW505" s="1"/>
      <c r="QIX505" s="1"/>
      <c r="QIY505" s="1"/>
      <c r="QIZ505" s="1"/>
      <c r="QJA505" s="1"/>
      <c r="QJB505" s="1"/>
      <c r="QJC505" s="1"/>
      <c r="QJD505" s="1"/>
      <c r="QJE505" s="1"/>
      <c r="QJF505" s="1"/>
      <c r="QJG505" s="1"/>
      <c r="QJH505" s="1"/>
      <c r="QJI505" s="1"/>
      <c r="QJJ505" s="1"/>
      <c r="QJK505" s="1"/>
      <c r="QJL505" s="1"/>
      <c r="QJM505" s="1"/>
      <c r="QJN505" s="1"/>
      <c r="QJO505" s="1"/>
      <c r="QJP505" s="1"/>
      <c r="QJQ505" s="1"/>
      <c r="QJR505" s="1"/>
      <c r="QJS505" s="1"/>
      <c r="QJT505" s="1"/>
      <c r="QJU505" s="1"/>
      <c r="QJV505" s="1"/>
      <c r="QJW505" s="1"/>
      <c r="QJX505" s="1"/>
      <c r="QJY505" s="1"/>
      <c r="QJZ505" s="1"/>
      <c r="QKA505" s="1"/>
      <c r="QKB505" s="1"/>
      <c r="QKC505" s="1"/>
      <c r="QKD505" s="1"/>
      <c r="QKE505" s="1"/>
      <c r="QKF505" s="1"/>
      <c r="QKG505" s="1"/>
      <c r="QKH505" s="1"/>
      <c r="QKI505" s="1"/>
      <c r="QKJ505" s="1"/>
      <c r="QKK505" s="1"/>
      <c r="QKL505" s="1"/>
      <c r="QKM505" s="1"/>
      <c r="QKN505" s="1"/>
      <c r="QKO505" s="1"/>
      <c r="QKP505" s="1"/>
      <c r="QKQ505" s="1"/>
      <c r="QKR505" s="1"/>
      <c r="QKS505" s="1"/>
      <c r="QKT505" s="1"/>
      <c r="QKU505" s="1"/>
      <c r="QKV505" s="1"/>
      <c r="QKW505" s="1"/>
      <c r="QKX505" s="1"/>
      <c r="QKY505" s="1"/>
      <c r="QKZ505" s="1"/>
      <c r="QLA505" s="1"/>
      <c r="QLB505" s="1"/>
      <c r="QLC505" s="1"/>
      <c r="QLD505" s="1"/>
      <c r="QLE505" s="1"/>
      <c r="QLF505" s="1"/>
      <c r="QLG505" s="1"/>
      <c r="QLH505" s="1"/>
      <c r="QLI505" s="1"/>
      <c r="QLJ505" s="1"/>
      <c r="QLK505" s="1"/>
      <c r="QLL505" s="1"/>
      <c r="QLM505" s="1"/>
      <c r="QLN505" s="1"/>
      <c r="QLO505" s="1"/>
      <c r="QLP505" s="1"/>
      <c r="QLQ505" s="1"/>
      <c r="QLR505" s="1"/>
      <c r="QLS505" s="1"/>
      <c r="QLT505" s="1"/>
      <c r="QLU505" s="1"/>
      <c r="QLV505" s="1"/>
      <c r="QLW505" s="1"/>
      <c r="QLX505" s="1"/>
      <c r="QLY505" s="1"/>
      <c r="QLZ505" s="1"/>
      <c r="QMA505" s="1"/>
      <c r="QMB505" s="1"/>
      <c r="QMC505" s="1"/>
      <c r="QMD505" s="1"/>
      <c r="QME505" s="1"/>
      <c r="QMF505" s="1"/>
      <c r="QMG505" s="1"/>
      <c r="QMH505" s="1"/>
      <c r="QMI505" s="1"/>
      <c r="QMJ505" s="1"/>
      <c r="QMK505" s="1"/>
      <c r="QML505" s="1"/>
      <c r="QMM505" s="1"/>
      <c r="QMN505" s="1"/>
      <c r="QMO505" s="1"/>
      <c r="QMP505" s="1"/>
      <c r="QMQ505" s="1"/>
      <c r="QMR505" s="1"/>
      <c r="QMS505" s="1"/>
      <c r="QMT505" s="1"/>
      <c r="QMU505" s="1"/>
      <c r="QMV505" s="1"/>
      <c r="QMW505" s="1"/>
      <c r="QMX505" s="1"/>
      <c r="QMY505" s="1"/>
      <c r="QMZ505" s="1"/>
      <c r="QNA505" s="1"/>
      <c r="QNB505" s="1"/>
      <c r="QNC505" s="1"/>
      <c r="QND505" s="1"/>
      <c r="QNE505" s="1"/>
      <c r="QNF505" s="1"/>
      <c r="QNG505" s="1"/>
      <c r="QNH505" s="1"/>
      <c r="QNI505" s="1"/>
      <c r="QNJ505" s="1"/>
      <c r="QNK505" s="1"/>
      <c r="QNL505" s="1"/>
      <c r="QNM505" s="1"/>
      <c r="QNN505" s="1"/>
      <c r="QNO505" s="1"/>
      <c r="QNP505" s="1"/>
      <c r="QNQ505" s="1"/>
      <c r="QNR505" s="1"/>
      <c r="QNS505" s="1"/>
      <c r="QNT505" s="1"/>
      <c r="QNU505" s="1"/>
      <c r="QNV505" s="1"/>
      <c r="QNW505" s="1"/>
      <c r="QNX505" s="1"/>
      <c r="QNY505" s="1"/>
      <c r="QNZ505" s="1"/>
      <c r="QOA505" s="1"/>
      <c r="QOB505" s="1"/>
      <c r="QOC505" s="1"/>
      <c r="QOD505" s="1"/>
      <c r="QOE505" s="1"/>
      <c r="QOF505" s="1"/>
      <c r="QOG505" s="1"/>
      <c r="QOH505" s="1"/>
      <c r="QOI505" s="1"/>
      <c r="QOJ505" s="1"/>
      <c r="QOK505" s="1"/>
      <c r="QOL505" s="1"/>
      <c r="QOM505" s="1"/>
      <c r="QON505" s="1"/>
      <c r="QOO505" s="1"/>
      <c r="QOP505" s="1"/>
      <c r="QOQ505" s="1"/>
      <c r="QOR505" s="1"/>
      <c r="QOS505" s="1"/>
      <c r="QOT505" s="1"/>
      <c r="QOU505" s="1"/>
      <c r="QOV505" s="1"/>
      <c r="QOW505" s="1"/>
      <c r="QOX505" s="1"/>
      <c r="QOY505" s="1"/>
      <c r="QOZ505" s="1"/>
      <c r="QPA505" s="1"/>
      <c r="QPB505" s="1"/>
      <c r="QPC505" s="1"/>
      <c r="QPD505" s="1"/>
      <c r="QPE505" s="1"/>
      <c r="QPF505" s="1"/>
      <c r="QPG505" s="1"/>
      <c r="QPH505" s="1"/>
      <c r="QPI505" s="1"/>
      <c r="QPJ505" s="1"/>
      <c r="QPK505" s="1"/>
      <c r="QPL505" s="1"/>
      <c r="QPM505" s="1"/>
      <c r="QPN505" s="1"/>
      <c r="QPO505" s="1"/>
      <c r="QPP505" s="1"/>
      <c r="QPQ505" s="1"/>
      <c r="QPR505" s="1"/>
      <c r="QPS505" s="1"/>
      <c r="QPT505" s="1"/>
      <c r="QPU505" s="1"/>
      <c r="QPV505" s="1"/>
      <c r="QPW505" s="1"/>
      <c r="QPX505" s="1"/>
      <c r="QPY505" s="1"/>
      <c r="QPZ505" s="1"/>
      <c r="QQA505" s="1"/>
      <c r="QQB505" s="1"/>
      <c r="QQC505" s="1"/>
      <c r="QQD505" s="1"/>
      <c r="QQE505" s="1"/>
      <c r="QQF505" s="1"/>
      <c r="QQG505" s="1"/>
      <c r="QQH505" s="1"/>
      <c r="QQI505" s="1"/>
      <c r="QQJ505" s="1"/>
      <c r="QQK505" s="1"/>
      <c r="QQL505" s="1"/>
      <c r="QQM505" s="1"/>
      <c r="QQN505" s="1"/>
      <c r="QQO505" s="1"/>
      <c r="QQP505" s="1"/>
      <c r="QQQ505" s="1"/>
      <c r="QQR505" s="1"/>
      <c r="QQS505" s="1"/>
      <c r="QQT505" s="1"/>
      <c r="QQU505" s="1"/>
      <c r="QQV505" s="1"/>
      <c r="QQW505" s="1"/>
      <c r="QQX505" s="1"/>
      <c r="QQY505" s="1"/>
      <c r="QQZ505" s="1"/>
      <c r="QRA505" s="1"/>
      <c r="QRB505" s="1"/>
      <c r="QRC505" s="1"/>
      <c r="QRD505" s="1"/>
      <c r="QRE505" s="1"/>
      <c r="QRF505" s="1"/>
      <c r="QRG505" s="1"/>
      <c r="QRH505" s="1"/>
      <c r="QRI505" s="1"/>
      <c r="QRJ505" s="1"/>
      <c r="QRK505" s="1"/>
      <c r="QRL505" s="1"/>
      <c r="QRM505" s="1"/>
      <c r="QRN505" s="1"/>
      <c r="QRO505" s="1"/>
      <c r="QRP505" s="1"/>
      <c r="QRQ505" s="1"/>
      <c r="QRR505" s="1"/>
      <c r="QRS505" s="1"/>
      <c r="QRT505" s="1"/>
      <c r="QRU505" s="1"/>
      <c r="QRV505" s="1"/>
      <c r="QRW505" s="1"/>
      <c r="QRX505" s="1"/>
      <c r="QRY505" s="1"/>
      <c r="QRZ505" s="1"/>
      <c r="QSA505" s="1"/>
      <c r="QSB505" s="1"/>
      <c r="QSC505" s="1"/>
      <c r="QSD505" s="1"/>
      <c r="QSE505" s="1"/>
      <c r="QSF505" s="1"/>
      <c r="QSG505" s="1"/>
      <c r="QSH505" s="1"/>
      <c r="QSI505" s="1"/>
      <c r="QSJ505" s="1"/>
      <c r="QSK505" s="1"/>
      <c r="QSL505" s="1"/>
      <c r="QSM505" s="1"/>
      <c r="QSN505" s="1"/>
      <c r="QSO505" s="1"/>
      <c r="QSP505" s="1"/>
      <c r="QSQ505" s="1"/>
      <c r="QSR505" s="1"/>
      <c r="QSS505" s="1"/>
      <c r="QST505" s="1"/>
      <c r="QSU505" s="1"/>
      <c r="QSV505" s="1"/>
      <c r="QSW505" s="1"/>
      <c r="QSX505" s="1"/>
      <c r="QSY505" s="1"/>
      <c r="QSZ505" s="1"/>
      <c r="QTA505" s="1"/>
      <c r="QTB505" s="1"/>
      <c r="QTC505" s="1"/>
      <c r="QTD505" s="1"/>
      <c r="QTE505" s="1"/>
      <c r="QTF505" s="1"/>
      <c r="QTG505" s="1"/>
      <c r="QTH505" s="1"/>
      <c r="QTI505" s="1"/>
      <c r="QTJ505" s="1"/>
      <c r="QTK505" s="1"/>
      <c r="QTL505" s="1"/>
      <c r="QTM505" s="1"/>
      <c r="QTN505" s="1"/>
      <c r="QTO505" s="1"/>
      <c r="QTP505" s="1"/>
      <c r="QTQ505" s="1"/>
      <c r="QTR505" s="1"/>
      <c r="QTS505" s="1"/>
      <c r="QTT505" s="1"/>
      <c r="QTU505" s="1"/>
      <c r="QTV505" s="1"/>
      <c r="QTW505" s="1"/>
      <c r="QTX505" s="1"/>
      <c r="QTY505" s="1"/>
      <c r="QTZ505" s="1"/>
      <c r="QUA505" s="1"/>
      <c r="QUB505" s="1"/>
      <c r="QUC505" s="1"/>
      <c r="QUD505" s="1"/>
      <c r="QUE505" s="1"/>
      <c r="QUF505" s="1"/>
      <c r="QUG505" s="1"/>
      <c r="QUH505" s="1"/>
      <c r="QUI505" s="1"/>
      <c r="QUJ505" s="1"/>
      <c r="QUK505" s="1"/>
      <c r="QUL505" s="1"/>
      <c r="QUM505" s="1"/>
      <c r="QUN505" s="1"/>
      <c r="QUO505" s="1"/>
      <c r="QUP505" s="1"/>
      <c r="QUQ505" s="1"/>
      <c r="QUR505" s="1"/>
      <c r="QUS505" s="1"/>
      <c r="QUT505" s="1"/>
      <c r="QUU505" s="1"/>
      <c r="QUV505" s="1"/>
      <c r="QUW505" s="1"/>
      <c r="QUX505" s="1"/>
      <c r="QUY505" s="1"/>
      <c r="QUZ505" s="1"/>
      <c r="QVA505" s="1"/>
      <c r="QVB505" s="1"/>
      <c r="QVC505" s="1"/>
      <c r="QVD505" s="1"/>
      <c r="QVE505" s="1"/>
      <c r="QVF505" s="1"/>
      <c r="QVG505" s="1"/>
      <c r="QVH505" s="1"/>
      <c r="QVI505" s="1"/>
      <c r="QVJ505" s="1"/>
      <c r="QVK505" s="1"/>
      <c r="QVL505" s="1"/>
      <c r="QVM505" s="1"/>
      <c r="QVN505" s="1"/>
      <c r="QVO505" s="1"/>
      <c r="QVP505" s="1"/>
      <c r="QVQ505" s="1"/>
      <c r="QVR505" s="1"/>
      <c r="QVS505" s="1"/>
      <c r="QVT505" s="1"/>
      <c r="QVU505" s="1"/>
      <c r="QVV505" s="1"/>
      <c r="QVW505" s="1"/>
      <c r="QVX505" s="1"/>
      <c r="QVY505" s="1"/>
      <c r="QVZ505" s="1"/>
      <c r="QWA505" s="1"/>
      <c r="QWB505" s="1"/>
      <c r="QWC505" s="1"/>
      <c r="QWD505" s="1"/>
      <c r="QWE505" s="1"/>
      <c r="QWF505" s="1"/>
      <c r="QWG505" s="1"/>
      <c r="QWH505" s="1"/>
      <c r="QWI505" s="1"/>
      <c r="QWJ505" s="1"/>
      <c r="QWK505" s="1"/>
      <c r="QWL505" s="1"/>
      <c r="QWM505" s="1"/>
      <c r="QWN505" s="1"/>
      <c r="QWO505" s="1"/>
      <c r="QWP505" s="1"/>
      <c r="QWQ505" s="1"/>
      <c r="QWR505" s="1"/>
      <c r="QWS505" s="1"/>
      <c r="QWT505" s="1"/>
      <c r="QWU505" s="1"/>
      <c r="QWV505" s="1"/>
      <c r="QWW505" s="1"/>
      <c r="QWX505" s="1"/>
      <c r="QWY505" s="1"/>
      <c r="QWZ505" s="1"/>
      <c r="QXA505" s="1"/>
      <c r="QXB505" s="1"/>
      <c r="QXC505" s="1"/>
      <c r="QXD505" s="1"/>
      <c r="QXE505" s="1"/>
      <c r="QXF505" s="1"/>
      <c r="QXG505" s="1"/>
      <c r="QXH505" s="1"/>
      <c r="QXI505" s="1"/>
      <c r="QXJ505" s="1"/>
      <c r="QXK505" s="1"/>
      <c r="QXL505" s="1"/>
      <c r="QXM505" s="1"/>
      <c r="QXN505" s="1"/>
      <c r="QXO505" s="1"/>
      <c r="QXP505" s="1"/>
      <c r="QXQ505" s="1"/>
      <c r="QXR505" s="1"/>
      <c r="QXS505" s="1"/>
      <c r="QXT505" s="1"/>
      <c r="QXU505" s="1"/>
      <c r="QXV505" s="1"/>
      <c r="QXW505" s="1"/>
      <c r="QXX505" s="1"/>
      <c r="QXY505" s="1"/>
      <c r="QXZ505" s="1"/>
      <c r="QYA505" s="1"/>
      <c r="QYB505" s="1"/>
      <c r="QYC505" s="1"/>
      <c r="QYD505" s="1"/>
      <c r="QYE505" s="1"/>
      <c r="QYF505" s="1"/>
      <c r="QYG505" s="1"/>
      <c r="QYH505" s="1"/>
      <c r="QYI505" s="1"/>
      <c r="QYJ505" s="1"/>
      <c r="QYK505" s="1"/>
      <c r="QYL505" s="1"/>
      <c r="QYM505" s="1"/>
      <c r="QYN505" s="1"/>
      <c r="QYO505" s="1"/>
      <c r="QYP505" s="1"/>
      <c r="QYQ505" s="1"/>
      <c r="QYR505" s="1"/>
      <c r="QYS505" s="1"/>
      <c r="QYT505" s="1"/>
      <c r="QYU505" s="1"/>
      <c r="QYV505" s="1"/>
      <c r="QYW505" s="1"/>
      <c r="QYX505" s="1"/>
      <c r="QYY505" s="1"/>
      <c r="QYZ505" s="1"/>
      <c r="QZA505" s="1"/>
      <c r="QZB505" s="1"/>
      <c r="QZC505" s="1"/>
      <c r="QZD505" s="1"/>
      <c r="QZE505" s="1"/>
      <c r="QZF505" s="1"/>
      <c r="QZG505" s="1"/>
      <c r="QZH505" s="1"/>
      <c r="QZI505" s="1"/>
      <c r="QZJ505" s="1"/>
      <c r="QZK505" s="1"/>
      <c r="QZL505" s="1"/>
      <c r="QZM505" s="1"/>
      <c r="QZN505" s="1"/>
      <c r="QZO505" s="1"/>
      <c r="QZP505" s="1"/>
      <c r="QZQ505" s="1"/>
      <c r="QZR505" s="1"/>
      <c r="QZS505" s="1"/>
      <c r="QZT505" s="1"/>
      <c r="QZU505" s="1"/>
      <c r="QZV505" s="1"/>
      <c r="QZW505" s="1"/>
      <c r="QZX505" s="1"/>
      <c r="QZY505" s="1"/>
      <c r="QZZ505" s="1"/>
      <c r="RAA505" s="1"/>
      <c r="RAB505" s="1"/>
      <c r="RAC505" s="1"/>
      <c r="RAD505" s="1"/>
      <c r="RAE505" s="1"/>
      <c r="RAF505" s="1"/>
      <c r="RAG505" s="1"/>
      <c r="RAH505" s="1"/>
      <c r="RAI505" s="1"/>
      <c r="RAJ505" s="1"/>
      <c r="RAK505" s="1"/>
      <c r="RAL505" s="1"/>
      <c r="RAM505" s="1"/>
      <c r="RAN505" s="1"/>
      <c r="RAO505" s="1"/>
      <c r="RAP505" s="1"/>
      <c r="RAQ505" s="1"/>
      <c r="RAR505" s="1"/>
      <c r="RAS505" s="1"/>
      <c r="RAT505" s="1"/>
      <c r="RAU505" s="1"/>
      <c r="RAV505" s="1"/>
      <c r="RAW505" s="1"/>
      <c r="RAX505" s="1"/>
      <c r="RAY505" s="1"/>
      <c r="RAZ505" s="1"/>
      <c r="RBA505" s="1"/>
      <c r="RBB505" s="1"/>
      <c r="RBC505" s="1"/>
      <c r="RBD505" s="1"/>
      <c r="RBE505" s="1"/>
      <c r="RBF505" s="1"/>
      <c r="RBG505" s="1"/>
      <c r="RBH505" s="1"/>
      <c r="RBI505" s="1"/>
      <c r="RBJ505" s="1"/>
      <c r="RBK505" s="1"/>
      <c r="RBL505" s="1"/>
      <c r="RBM505" s="1"/>
      <c r="RBN505" s="1"/>
      <c r="RBO505" s="1"/>
      <c r="RBP505" s="1"/>
      <c r="RBQ505" s="1"/>
      <c r="RBR505" s="1"/>
      <c r="RBS505" s="1"/>
      <c r="RBT505" s="1"/>
      <c r="RBU505" s="1"/>
      <c r="RBV505" s="1"/>
      <c r="RBW505" s="1"/>
      <c r="RBX505" s="1"/>
      <c r="RBY505" s="1"/>
      <c r="RBZ505" s="1"/>
      <c r="RCA505" s="1"/>
      <c r="RCB505" s="1"/>
      <c r="RCC505" s="1"/>
      <c r="RCD505" s="1"/>
      <c r="RCE505" s="1"/>
      <c r="RCF505" s="1"/>
      <c r="RCG505" s="1"/>
      <c r="RCH505" s="1"/>
      <c r="RCI505" s="1"/>
      <c r="RCJ505" s="1"/>
      <c r="RCK505" s="1"/>
      <c r="RCL505" s="1"/>
      <c r="RCM505" s="1"/>
      <c r="RCN505" s="1"/>
      <c r="RCO505" s="1"/>
      <c r="RCP505" s="1"/>
      <c r="RCQ505" s="1"/>
      <c r="RCR505" s="1"/>
      <c r="RCS505" s="1"/>
      <c r="RCT505" s="1"/>
      <c r="RCU505" s="1"/>
      <c r="RCV505" s="1"/>
      <c r="RCW505" s="1"/>
      <c r="RCX505" s="1"/>
      <c r="RCY505" s="1"/>
      <c r="RCZ505" s="1"/>
      <c r="RDA505" s="1"/>
      <c r="RDB505" s="1"/>
      <c r="RDC505" s="1"/>
      <c r="RDD505" s="1"/>
      <c r="RDE505" s="1"/>
      <c r="RDF505" s="1"/>
      <c r="RDG505" s="1"/>
      <c r="RDH505" s="1"/>
      <c r="RDI505" s="1"/>
      <c r="RDJ505" s="1"/>
      <c r="RDK505" s="1"/>
      <c r="RDL505" s="1"/>
      <c r="RDM505" s="1"/>
      <c r="RDN505" s="1"/>
      <c r="RDO505" s="1"/>
      <c r="RDP505" s="1"/>
      <c r="RDQ505" s="1"/>
      <c r="RDR505" s="1"/>
      <c r="RDS505" s="1"/>
      <c r="RDT505" s="1"/>
      <c r="RDU505" s="1"/>
      <c r="RDV505" s="1"/>
      <c r="RDW505" s="1"/>
      <c r="RDX505" s="1"/>
      <c r="RDY505" s="1"/>
      <c r="RDZ505" s="1"/>
      <c r="REA505" s="1"/>
      <c r="REB505" s="1"/>
      <c r="REC505" s="1"/>
      <c r="RED505" s="1"/>
      <c r="REE505" s="1"/>
      <c r="REF505" s="1"/>
      <c r="REG505" s="1"/>
      <c r="REH505" s="1"/>
      <c r="REI505" s="1"/>
      <c r="REJ505" s="1"/>
      <c r="REK505" s="1"/>
      <c r="REL505" s="1"/>
      <c r="REM505" s="1"/>
      <c r="REN505" s="1"/>
      <c r="REO505" s="1"/>
      <c r="REP505" s="1"/>
      <c r="REQ505" s="1"/>
      <c r="RER505" s="1"/>
      <c r="RES505" s="1"/>
      <c r="RET505" s="1"/>
      <c r="REU505" s="1"/>
      <c r="REV505" s="1"/>
      <c r="REW505" s="1"/>
      <c r="REX505" s="1"/>
      <c r="REY505" s="1"/>
      <c r="REZ505" s="1"/>
      <c r="RFA505" s="1"/>
      <c r="RFB505" s="1"/>
      <c r="RFC505" s="1"/>
      <c r="RFD505" s="1"/>
      <c r="RFE505" s="1"/>
      <c r="RFF505" s="1"/>
      <c r="RFG505" s="1"/>
      <c r="RFH505" s="1"/>
      <c r="RFI505" s="1"/>
      <c r="RFJ505" s="1"/>
      <c r="RFK505" s="1"/>
      <c r="RFL505" s="1"/>
      <c r="RFM505" s="1"/>
      <c r="RFN505" s="1"/>
      <c r="RFO505" s="1"/>
      <c r="RFP505" s="1"/>
      <c r="RFQ505" s="1"/>
      <c r="RFR505" s="1"/>
      <c r="RFS505" s="1"/>
      <c r="RFT505" s="1"/>
      <c r="RFU505" s="1"/>
      <c r="RFV505" s="1"/>
      <c r="RFW505" s="1"/>
      <c r="RFX505" s="1"/>
      <c r="RFY505" s="1"/>
      <c r="RFZ505" s="1"/>
      <c r="RGA505" s="1"/>
      <c r="RGB505" s="1"/>
      <c r="RGC505" s="1"/>
      <c r="RGD505" s="1"/>
      <c r="RGE505" s="1"/>
      <c r="RGF505" s="1"/>
      <c r="RGG505" s="1"/>
      <c r="RGH505" s="1"/>
      <c r="RGI505" s="1"/>
      <c r="RGJ505" s="1"/>
      <c r="RGK505" s="1"/>
      <c r="RGL505" s="1"/>
      <c r="RGM505" s="1"/>
      <c r="RGN505" s="1"/>
      <c r="RGO505" s="1"/>
      <c r="RGP505" s="1"/>
      <c r="RGQ505" s="1"/>
      <c r="RGR505" s="1"/>
      <c r="RGS505" s="1"/>
      <c r="RGT505" s="1"/>
      <c r="RGU505" s="1"/>
      <c r="RGV505" s="1"/>
      <c r="RGW505" s="1"/>
      <c r="RGX505" s="1"/>
      <c r="RGY505" s="1"/>
      <c r="RGZ505" s="1"/>
      <c r="RHA505" s="1"/>
      <c r="RHB505" s="1"/>
      <c r="RHC505" s="1"/>
      <c r="RHD505" s="1"/>
      <c r="RHE505" s="1"/>
      <c r="RHF505" s="1"/>
      <c r="RHG505" s="1"/>
      <c r="RHH505" s="1"/>
      <c r="RHI505" s="1"/>
      <c r="RHJ505" s="1"/>
      <c r="RHK505" s="1"/>
      <c r="RHL505" s="1"/>
      <c r="RHM505" s="1"/>
      <c r="RHN505" s="1"/>
      <c r="RHO505" s="1"/>
      <c r="RHP505" s="1"/>
      <c r="RHQ505" s="1"/>
      <c r="RHR505" s="1"/>
      <c r="RHS505" s="1"/>
      <c r="RHT505" s="1"/>
      <c r="RHU505" s="1"/>
      <c r="RHV505" s="1"/>
      <c r="RHW505" s="1"/>
      <c r="RHX505" s="1"/>
      <c r="RHY505" s="1"/>
      <c r="RHZ505" s="1"/>
      <c r="RIA505" s="1"/>
      <c r="RIB505" s="1"/>
      <c r="RIC505" s="1"/>
      <c r="RID505" s="1"/>
      <c r="RIE505" s="1"/>
      <c r="RIF505" s="1"/>
      <c r="RIG505" s="1"/>
      <c r="RIH505" s="1"/>
      <c r="RII505" s="1"/>
      <c r="RIJ505" s="1"/>
      <c r="RIK505" s="1"/>
      <c r="RIL505" s="1"/>
      <c r="RIM505" s="1"/>
      <c r="RIN505" s="1"/>
      <c r="RIO505" s="1"/>
      <c r="RIP505" s="1"/>
      <c r="RIQ505" s="1"/>
      <c r="RIR505" s="1"/>
      <c r="RIS505" s="1"/>
      <c r="RIT505" s="1"/>
      <c r="RIU505" s="1"/>
      <c r="RIV505" s="1"/>
      <c r="RIW505" s="1"/>
      <c r="RIX505" s="1"/>
      <c r="RIY505" s="1"/>
      <c r="RIZ505" s="1"/>
      <c r="RJA505" s="1"/>
      <c r="RJB505" s="1"/>
      <c r="RJC505" s="1"/>
      <c r="RJD505" s="1"/>
      <c r="RJE505" s="1"/>
      <c r="RJF505" s="1"/>
      <c r="RJG505" s="1"/>
      <c r="RJH505" s="1"/>
      <c r="RJI505" s="1"/>
      <c r="RJJ505" s="1"/>
      <c r="RJK505" s="1"/>
      <c r="RJL505" s="1"/>
      <c r="RJM505" s="1"/>
      <c r="RJN505" s="1"/>
      <c r="RJO505" s="1"/>
      <c r="RJP505" s="1"/>
      <c r="RJQ505" s="1"/>
      <c r="RJR505" s="1"/>
      <c r="RJS505" s="1"/>
      <c r="RJT505" s="1"/>
      <c r="RJU505" s="1"/>
      <c r="RJV505" s="1"/>
      <c r="RJW505" s="1"/>
      <c r="RJX505" s="1"/>
      <c r="RJY505" s="1"/>
      <c r="RJZ505" s="1"/>
      <c r="RKA505" s="1"/>
      <c r="RKB505" s="1"/>
      <c r="RKC505" s="1"/>
      <c r="RKD505" s="1"/>
      <c r="RKE505" s="1"/>
      <c r="RKF505" s="1"/>
      <c r="RKG505" s="1"/>
      <c r="RKH505" s="1"/>
      <c r="RKI505" s="1"/>
      <c r="RKJ505" s="1"/>
      <c r="RKK505" s="1"/>
      <c r="RKL505" s="1"/>
      <c r="RKM505" s="1"/>
      <c r="RKN505" s="1"/>
      <c r="RKO505" s="1"/>
      <c r="RKP505" s="1"/>
      <c r="RKQ505" s="1"/>
      <c r="RKR505" s="1"/>
      <c r="RKS505" s="1"/>
      <c r="RKT505" s="1"/>
      <c r="RKU505" s="1"/>
      <c r="RKV505" s="1"/>
      <c r="RKW505" s="1"/>
      <c r="RKX505" s="1"/>
      <c r="RKY505" s="1"/>
      <c r="RKZ505" s="1"/>
      <c r="RLA505" s="1"/>
      <c r="RLB505" s="1"/>
      <c r="RLC505" s="1"/>
      <c r="RLD505" s="1"/>
      <c r="RLE505" s="1"/>
      <c r="RLF505" s="1"/>
      <c r="RLG505" s="1"/>
      <c r="RLH505" s="1"/>
      <c r="RLI505" s="1"/>
      <c r="RLJ505" s="1"/>
      <c r="RLK505" s="1"/>
      <c r="RLL505" s="1"/>
      <c r="RLM505" s="1"/>
      <c r="RLN505" s="1"/>
      <c r="RLO505" s="1"/>
      <c r="RLP505" s="1"/>
      <c r="RLQ505" s="1"/>
      <c r="RLR505" s="1"/>
      <c r="RLS505" s="1"/>
      <c r="RLT505" s="1"/>
      <c r="RLU505" s="1"/>
      <c r="RLV505" s="1"/>
      <c r="RLW505" s="1"/>
      <c r="RLX505" s="1"/>
      <c r="RLY505" s="1"/>
      <c r="RLZ505" s="1"/>
      <c r="RMA505" s="1"/>
      <c r="RMB505" s="1"/>
      <c r="RMC505" s="1"/>
      <c r="RMD505" s="1"/>
      <c r="RME505" s="1"/>
      <c r="RMF505" s="1"/>
      <c r="RMG505" s="1"/>
      <c r="RMH505" s="1"/>
      <c r="RMI505" s="1"/>
      <c r="RMJ505" s="1"/>
      <c r="RMK505" s="1"/>
      <c r="RML505" s="1"/>
      <c r="RMM505" s="1"/>
      <c r="RMN505" s="1"/>
      <c r="RMO505" s="1"/>
      <c r="RMP505" s="1"/>
      <c r="RMQ505" s="1"/>
      <c r="RMR505" s="1"/>
      <c r="RMS505" s="1"/>
      <c r="RMT505" s="1"/>
      <c r="RMU505" s="1"/>
      <c r="RMV505" s="1"/>
      <c r="RMW505" s="1"/>
      <c r="RMX505" s="1"/>
      <c r="RMY505" s="1"/>
      <c r="RMZ505" s="1"/>
      <c r="RNA505" s="1"/>
      <c r="RNB505" s="1"/>
      <c r="RNC505" s="1"/>
      <c r="RND505" s="1"/>
      <c r="RNE505" s="1"/>
      <c r="RNF505" s="1"/>
      <c r="RNG505" s="1"/>
      <c r="RNH505" s="1"/>
      <c r="RNI505" s="1"/>
      <c r="RNJ505" s="1"/>
      <c r="RNK505" s="1"/>
      <c r="RNL505" s="1"/>
      <c r="RNM505" s="1"/>
      <c r="RNN505" s="1"/>
      <c r="RNO505" s="1"/>
      <c r="RNP505" s="1"/>
      <c r="RNQ505" s="1"/>
      <c r="RNR505" s="1"/>
      <c r="RNS505" s="1"/>
      <c r="RNT505" s="1"/>
      <c r="RNU505" s="1"/>
      <c r="RNV505" s="1"/>
      <c r="RNW505" s="1"/>
      <c r="RNX505" s="1"/>
      <c r="RNY505" s="1"/>
      <c r="RNZ505" s="1"/>
      <c r="ROA505" s="1"/>
      <c r="ROB505" s="1"/>
      <c r="ROC505" s="1"/>
      <c r="ROD505" s="1"/>
      <c r="ROE505" s="1"/>
      <c r="ROF505" s="1"/>
      <c r="ROG505" s="1"/>
      <c r="ROH505" s="1"/>
      <c r="ROI505" s="1"/>
      <c r="ROJ505" s="1"/>
      <c r="ROK505" s="1"/>
      <c r="ROL505" s="1"/>
      <c r="ROM505" s="1"/>
      <c r="RON505" s="1"/>
      <c r="ROO505" s="1"/>
      <c r="ROP505" s="1"/>
      <c r="ROQ505" s="1"/>
      <c r="ROR505" s="1"/>
      <c r="ROS505" s="1"/>
      <c r="ROT505" s="1"/>
      <c r="ROU505" s="1"/>
      <c r="ROV505" s="1"/>
      <c r="ROW505" s="1"/>
      <c r="ROX505" s="1"/>
      <c r="ROY505" s="1"/>
      <c r="ROZ505" s="1"/>
      <c r="RPA505" s="1"/>
      <c r="RPB505" s="1"/>
      <c r="RPC505" s="1"/>
      <c r="RPD505" s="1"/>
      <c r="RPE505" s="1"/>
      <c r="RPF505" s="1"/>
      <c r="RPG505" s="1"/>
      <c r="RPH505" s="1"/>
      <c r="RPI505" s="1"/>
      <c r="RPJ505" s="1"/>
      <c r="RPK505" s="1"/>
      <c r="RPL505" s="1"/>
      <c r="RPM505" s="1"/>
      <c r="RPN505" s="1"/>
      <c r="RPO505" s="1"/>
      <c r="RPP505" s="1"/>
      <c r="RPQ505" s="1"/>
      <c r="RPR505" s="1"/>
      <c r="RPS505" s="1"/>
      <c r="RPT505" s="1"/>
      <c r="RPU505" s="1"/>
      <c r="RPV505" s="1"/>
      <c r="RPW505" s="1"/>
      <c r="RPX505" s="1"/>
      <c r="RPY505" s="1"/>
      <c r="RPZ505" s="1"/>
      <c r="RQA505" s="1"/>
      <c r="RQB505" s="1"/>
      <c r="RQC505" s="1"/>
      <c r="RQD505" s="1"/>
      <c r="RQE505" s="1"/>
      <c r="RQF505" s="1"/>
      <c r="RQG505" s="1"/>
      <c r="RQH505" s="1"/>
      <c r="RQI505" s="1"/>
      <c r="RQJ505" s="1"/>
      <c r="RQK505" s="1"/>
      <c r="RQL505" s="1"/>
      <c r="RQM505" s="1"/>
      <c r="RQN505" s="1"/>
      <c r="RQO505" s="1"/>
      <c r="RQP505" s="1"/>
      <c r="RQQ505" s="1"/>
      <c r="RQR505" s="1"/>
      <c r="RQS505" s="1"/>
      <c r="RQT505" s="1"/>
      <c r="RQU505" s="1"/>
      <c r="RQV505" s="1"/>
      <c r="RQW505" s="1"/>
      <c r="RQX505" s="1"/>
      <c r="RQY505" s="1"/>
      <c r="RQZ505" s="1"/>
      <c r="RRA505" s="1"/>
      <c r="RRB505" s="1"/>
      <c r="RRC505" s="1"/>
      <c r="RRD505" s="1"/>
      <c r="RRE505" s="1"/>
      <c r="RRF505" s="1"/>
      <c r="RRG505" s="1"/>
      <c r="RRH505" s="1"/>
      <c r="RRI505" s="1"/>
      <c r="RRJ505" s="1"/>
      <c r="RRK505" s="1"/>
      <c r="RRL505" s="1"/>
      <c r="RRM505" s="1"/>
      <c r="RRN505" s="1"/>
      <c r="RRO505" s="1"/>
      <c r="RRP505" s="1"/>
      <c r="RRQ505" s="1"/>
      <c r="RRR505" s="1"/>
      <c r="RRS505" s="1"/>
      <c r="RRT505" s="1"/>
      <c r="RRU505" s="1"/>
      <c r="RRV505" s="1"/>
      <c r="RRW505" s="1"/>
      <c r="RRX505" s="1"/>
      <c r="RRY505" s="1"/>
      <c r="RRZ505" s="1"/>
      <c r="RSA505" s="1"/>
      <c r="RSB505" s="1"/>
      <c r="RSC505" s="1"/>
      <c r="RSD505" s="1"/>
      <c r="RSE505" s="1"/>
      <c r="RSF505" s="1"/>
      <c r="RSG505" s="1"/>
      <c r="RSH505" s="1"/>
      <c r="RSI505" s="1"/>
      <c r="RSJ505" s="1"/>
      <c r="RSK505" s="1"/>
      <c r="RSL505" s="1"/>
      <c r="RSM505" s="1"/>
      <c r="RSN505" s="1"/>
      <c r="RSO505" s="1"/>
      <c r="RSP505" s="1"/>
      <c r="RSQ505" s="1"/>
      <c r="RSR505" s="1"/>
      <c r="RSS505" s="1"/>
      <c r="RST505" s="1"/>
      <c r="RSU505" s="1"/>
      <c r="RSV505" s="1"/>
      <c r="RSW505" s="1"/>
      <c r="RSX505" s="1"/>
      <c r="RSY505" s="1"/>
      <c r="RSZ505" s="1"/>
      <c r="RTA505" s="1"/>
      <c r="RTB505" s="1"/>
      <c r="RTC505" s="1"/>
      <c r="RTD505" s="1"/>
      <c r="RTE505" s="1"/>
      <c r="RTF505" s="1"/>
      <c r="RTG505" s="1"/>
      <c r="RTH505" s="1"/>
      <c r="RTI505" s="1"/>
      <c r="RTJ505" s="1"/>
      <c r="RTK505" s="1"/>
      <c r="RTL505" s="1"/>
      <c r="RTM505" s="1"/>
      <c r="RTN505" s="1"/>
      <c r="RTO505" s="1"/>
      <c r="RTP505" s="1"/>
      <c r="RTQ505" s="1"/>
      <c r="RTR505" s="1"/>
      <c r="RTS505" s="1"/>
      <c r="RTT505" s="1"/>
      <c r="RTU505" s="1"/>
      <c r="RTV505" s="1"/>
      <c r="RTW505" s="1"/>
      <c r="RTX505" s="1"/>
      <c r="RTY505" s="1"/>
      <c r="RTZ505" s="1"/>
      <c r="RUA505" s="1"/>
      <c r="RUB505" s="1"/>
      <c r="RUC505" s="1"/>
      <c r="RUD505" s="1"/>
      <c r="RUE505" s="1"/>
      <c r="RUF505" s="1"/>
      <c r="RUG505" s="1"/>
      <c r="RUH505" s="1"/>
      <c r="RUI505" s="1"/>
      <c r="RUJ505" s="1"/>
      <c r="RUK505" s="1"/>
      <c r="RUL505" s="1"/>
      <c r="RUM505" s="1"/>
      <c r="RUN505" s="1"/>
      <c r="RUO505" s="1"/>
      <c r="RUP505" s="1"/>
      <c r="RUQ505" s="1"/>
      <c r="RUR505" s="1"/>
      <c r="RUS505" s="1"/>
      <c r="RUT505" s="1"/>
      <c r="RUU505" s="1"/>
      <c r="RUV505" s="1"/>
      <c r="RUW505" s="1"/>
      <c r="RUX505" s="1"/>
      <c r="RUY505" s="1"/>
      <c r="RUZ505" s="1"/>
      <c r="RVA505" s="1"/>
      <c r="RVB505" s="1"/>
      <c r="RVC505" s="1"/>
      <c r="RVD505" s="1"/>
      <c r="RVE505" s="1"/>
      <c r="RVF505" s="1"/>
      <c r="RVG505" s="1"/>
      <c r="RVH505" s="1"/>
      <c r="RVI505" s="1"/>
      <c r="RVJ505" s="1"/>
      <c r="RVK505" s="1"/>
      <c r="RVL505" s="1"/>
      <c r="RVM505" s="1"/>
      <c r="RVN505" s="1"/>
      <c r="RVO505" s="1"/>
      <c r="RVP505" s="1"/>
      <c r="RVQ505" s="1"/>
      <c r="RVR505" s="1"/>
      <c r="RVS505" s="1"/>
      <c r="RVT505" s="1"/>
      <c r="RVU505" s="1"/>
      <c r="RVV505" s="1"/>
      <c r="RVW505" s="1"/>
      <c r="RVX505" s="1"/>
      <c r="RVY505" s="1"/>
      <c r="RVZ505" s="1"/>
      <c r="RWA505" s="1"/>
      <c r="RWB505" s="1"/>
      <c r="RWC505" s="1"/>
      <c r="RWD505" s="1"/>
      <c r="RWE505" s="1"/>
      <c r="RWF505" s="1"/>
      <c r="RWG505" s="1"/>
      <c r="RWH505" s="1"/>
      <c r="RWI505" s="1"/>
      <c r="RWJ505" s="1"/>
      <c r="RWK505" s="1"/>
      <c r="RWL505" s="1"/>
      <c r="RWM505" s="1"/>
      <c r="RWN505" s="1"/>
      <c r="RWO505" s="1"/>
      <c r="RWP505" s="1"/>
      <c r="RWQ505" s="1"/>
      <c r="RWR505" s="1"/>
      <c r="RWS505" s="1"/>
      <c r="RWT505" s="1"/>
      <c r="RWU505" s="1"/>
      <c r="RWV505" s="1"/>
      <c r="RWW505" s="1"/>
      <c r="RWX505" s="1"/>
      <c r="RWY505" s="1"/>
      <c r="RWZ505" s="1"/>
      <c r="RXA505" s="1"/>
      <c r="RXB505" s="1"/>
      <c r="RXC505" s="1"/>
      <c r="RXD505" s="1"/>
      <c r="RXE505" s="1"/>
      <c r="RXF505" s="1"/>
      <c r="RXG505" s="1"/>
      <c r="RXH505" s="1"/>
      <c r="RXI505" s="1"/>
      <c r="RXJ505" s="1"/>
      <c r="RXK505" s="1"/>
      <c r="RXL505" s="1"/>
      <c r="RXM505" s="1"/>
      <c r="RXN505" s="1"/>
      <c r="RXO505" s="1"/>
      <c r="RXP505" s="1"/>
      <c r="RXQ505" s="1"/>
      <c r="RXR505" s="1"/>
      <c r="RXS505" s="1"/>
      <c r="RXT505" s="1"/>
      <c r="RXU505" s="1"/>
      <c r="RXV505" s="1"/>
      <c r="RXW505" s="1"/>
      <c r="RXX505" s="1"/>
      <c r="RXY505" s="1"/>
      <c r="RXZ505" s="1"/>
      <c r="RYA505" s="1"/>
      <c r="RYB505" s="1"/>
      <c r="RYC505" s="1"/>
      <c r="RYD505" s="1"/>
      <c r="RYE505" s="1"/>
      <c r="RYF505" s="1"/>
      <c r="RYG505" s="1"/>
      <c r="RYH505" s="1"/>
      <c r="RYI505" s="1"/>
      <c r="RYJ505" s="1"/>
      <c r="RYK505" s="1"/>
      <c r="RYL505" s="1"/>
      <c r="RYM505" s="1"/>
      <c r="RYN505" s="1"/>
      <c r="RYO505" s="1"/>
      <c r="RYP505" s="1"/>
      <c r="RYQ505" s="1"/>
      <c r="RYR505" s="1"/>
      <c r="RYS505" s="1"/>
      <c r="RYT505" s="1"/>
      <c r="RYU505" s="1"/>
      <c r="RYV505" s="1"/>
      <c r="RYW505" s="1"/>
      <c r="RYX505" s="1"/>
      <c r="RYY505" s="1"/>
      <c r="RYZ505" s="1"/>
      <c r="RZA505" s="1"/>
      <c r="RZB505" s="1"/>
      <c r="RZC505" s="1"/>
      <c r="RZD505" s="1"/>
      <c r="RZE505" s="1"/>
      <c r="RZF505" s="1"/>
      <c r="RZG505" s="1"/>
      <c r="RZH505" s="1"/>
      <c r="RZI505" s="1"/>
      <c r="RZJ505" s="1"/>
      <c r="RZK505" s="1"/>
      <c r="RZL505" s="1"/>
      <c r="RZM505" s="1"/>
      <c r="RZN505" s="1"/>
      <c r="RZO505" s="1"/>
      <c r="RZP505" s="1"/>
      <c r="RZQ505" s="1"/>
      <c r="RZR505" s="1"/>
      <c r="RZS505" s="1"/>
      <c r="RZT505" s="1"/>
      <c r="RZU505" s="1"/>
      <c r="RZV505" s="1"/>
      <c r="RZW505" s="1"/>
      <c r="RZX505" s="1"/>
      <c r="RZY505" s="1"/>
      <c r="RZZ505" s="1"/>
      <c r="SAA505" s="1"/>
      <c r="SAB505" s="1"/>
      <c r="SAC505" s="1"/>
      <c r="SAD505" s="1"/>
      <c r="SAE505" s="1"/>
      <c r="SAF505" s="1"/>
      <c r="SAG505" s="1"/>
      <c r="SAH505" s="1"/>
      <c r="SAI505" s="1"/>
      <c r="SAJ505" s="1"/>
      <c r="SAK505" s="1"/>
      <c r="SAL505" s="1"/>
      <c r="SAM505" s="1"/>
      <c r="SAN505" s="1"/>
      <c r="SAO505" s="1"/>
      <c r="SAP505" s="1"/>
      <c r="SAQ505" s="1"/>
      <c r="SAR505" s="1"/>
      <c r="SAS505" s="1"/>
      <c r="SAT505" s="1"/>
      <c r="SAU505" s="1"/>
      <c r="SAV505" s="1"/>
      <c r="SAW505" s="1"/>
      <c r="SAX505" s="1"/>
      <c r="SAY505" s="1"/>
      <c r="SAZ505" s="1"/>
      <c r="SBA505" s="1"/>
      <c r="SBB505" s="1"/>
      <c r="SBC505" s="1"/>
      <c r="SBD505" s="1"/>
      <c r="SBE505" s="1"/>
      <c r="SBF505" s="1"/>
      <c r="SBG505" s="1"/>
      <c r="SBH505" s="1"/>
      <c r="SBI505" s="1"/>
      <c r="SBJ505" s="1"/>
      <c r="SBK505" s="1"/>
      <c r="SBL505" s="1"/>
      <c r="SBM505" s="1"/>
      <c r="SBN505" s="1"/>
      <c r="SBO505" s="1"/>
      <c r="SBP505" s="1"/>
      <c r="SBQ505" s="1"/>
      <c r="SBR505" s="1"/>
      <c r="SBS505" s="1"/>
      <c r="SBT505" s="1"/>
      <c r="SBU505" s="1"/>
      <c r="SBV505" s="1"/>
      <c r="SBW505" s="1"/>
      <c r="SBX505" s="1"/>
      <c r="SBY505" s="1"/>
      <c r="SBZ505" s="1"/>
      <c r="SCA505" s="1"/>
      <c r="SCB505" s="1"/>
      <c r="SCC505" s="1"/>
      <c r="SCD505" s="1"/>
      <c r="SCE505" s="1"/>
      <c r="SCF505" s="1"/>
      <c r="SCG505" s="1"/>
      <c r="SCH505" s="1"/>
      <c r="SCI505" s="1"/>
      <c r="SCJ505" s="1"/>
      <c r="SCK505" s="1"/>
      <c r="SCL505" s="1"/>
      <c r="SCM505" s="1"/>
      <c r="SCN505" s="1"/>
      <c r="SCO505" s="1"/>
      <c r="SCP505" s="1"/>
      <c r="SCQ505" s="1"/>
      <c r="SCR505" s="1"/>
      <c r="SCS505" s="1"/>
      <c r="SCT505" s="1"/>
      <c r="SCU505" s="1"/>
      <c r="SCV505" s="1"/>
      <c r="SCW505" s="1"/>
      <c r="SCX505" s="1"/>
      <c r="SCY505" s="1"/>
      <c r="SCZ505" s="1"/>
      <c r="SDA505" s="1"/>
      <c r="SDB505" s="1"/>
      <c r="SDC505" s="1"/>
      <c r="SDD505" s="1"/>
      <c r="SDE505" s="1"/>
      <c r="SDF505" s="1"/>
      <c r="SDG505" s="1"/>
      <c r="SDH505" s="1"/>
      <c r="SDI505" s="1"/>
      <c r="SDJ505" s="1"/>
      <c r="SDK505" s="1"/>
      <c r="SDL505" s="1"/>
      <c r="SDM505" s="1"/>
      <c r="SDN505" s="1"/>
      <c r="SDO505" s="1"/>
      <c r="SDP505" s="1"/>
      <c r="SDQ505" s="1"/>
      <c r="SDR505" s="1"/>
      <c r="SDS505" s="1"/>
      <c r="SDT505" s="1"/>
      <c r="SDU505" s="1"/>
      <c r="SDV505" s="1"/>
      <c r="SDW505" s="1"/>
      <c r="SDX505" s="1"/>
      <c r="SDY505" s="1"/>
      <c r="SDZ505" s="1"/>
      <c r="SEA505" s="1"/>
      <c r="SEB505" s="1"/>
      <c r="SEC505" s="1"/>
      <c r="SED505" s="1"/>
      <c r="SEE505" s="1"/>
      <c r="SEF505" s="1"/>
      <c r="SEG505" s="1"/>
      <c r="SEH505" s="1"/>
      <c r="SEI505" s="1"/>
      <c r="SEJ505" s="1"/>
      <c r="SEK505" s="1"/>
      <c r="SEL505" s="1"/>
      <c r="SEM505" s="1"/>
      <c r="SEN505" s="1"/>
      <c r="SEO505" s="1"/>
      <c r="SEP505" s="1"/>
      <c r="SEQ505" s="1"/>
      <c r="SER505" s="1"/>
      <c r="SES505" s="1"/>
      <c r="SET505" s="1"/>
      <c r="SEU505" s="1"/>
      <c r="SEV505" s="1"/>
      <c r="SEW505" s="1"/>
      <c r="SEX505" s="1"/>
      <c r="SEY505" s="1"/>
      <c r="SEZ505" s="1"/>
      <c r="SFA505" s="1"/>
      <c r="SFB505" s="1"/>
      <c r="SFC505" s="1"/>
      <c r="SFD505" s="1"/>
      <c r="SFE505" s="1"/>
      <c r="SFF505" s="1"/>
      <c r="SFG505" s="1"/>
      <c r="SFH505" s="1"/>
      <c r="SFI505" s="1"/>
      <c r="SFJ505" s="1"/>
      <c r="SFK505" s="1"/>
      <c r="SFL505" s="1"/>
      <c r="SFM505" s="1"/>
      <c r="SFN505" s="1"/>
      <c r="SFO505" s="1"/>
      <c r="SFP505" s="1"/>
      <c r="SFQ505" s="1"/>
      <c r="SFR505" s="1"/>
      <c r="SFS505" s="1"/>
      <c r="SFT505" s="1"/>
      <c r="SFU505" s="1"/>
      <c r="SFV505" s="1"/>
      <c r="SFW505" s="1"/>
      <c r="SFX505" s="1"/>
      <c r="SFY505" s="1"/>
      <c r="SFZ505" s="1"/>
      <c r="SGA505" s="1"/>
      <c r="SGB505" s="1"/>
      <c r="SGC505" s="1"/>
      <c r="SGD505" s="1"/>
      <c r="SGE505" s="1"/>
      <c r="SGF505" s="1"/>
      <c r="SGG505" s="1"/>
      <c r="SGH505" s="1"/>
      <c r="SGI505" s="1"/>
      <c r="SGJ505" s="1"/>
      <c r="SGK505" s="1"/>
      <c r="SGL505" s="1"/>
      <c r="SGM505" s="1"/>
      <c r="SGN505" s="1"/>
      <c r="SGO505" s="1"/>
      <c r="SGP505" s="1"/>
      <c r="SGQ505" s="1"/>
      <c r="SGR505" s="1"/>
      <c r="SGS505" s="1"/>
      <c r="SGT505" s="1"/>
      <c r="SGU505" s="1"/>
      <c r="SGV505" s="1"/>
      <c r="SGW505" s="1"/>
      <c r="SGX505" s="1"/>
      <c r="SGY505" s="1"/>
      <c r="SGZ505" s="1"/>
      <c r="SHA505" s="1"/>
      <c r="SHB505" s="1"/>
      <c r="SHC505" s="1"/>
      <c r="SHD505" s="1"/>
      <c r="SHE505" s="1"/>
      <c r="SHF505" s="1"/>
      <c r="SHG505" s="1"/>
      <c r="SHH505" s="1"/>
      <c r="SHI505" s="1"/>
      <c r="SHJ505" s="1"/>
      <c r="SHK505" s="1"/>
      <c r="SHL505" s="1"/>
      <c r="SHM505" s="1"/>
      <c r="SHN505" s="1"/>
      <c r="SHO505" s="1"/>
      <c r="SHP505" s="1"/>
      <c r="SHQ505" s="1"/>
      <c r="SHR505" s="1"/>
      <c r="SHS505" s="1"/>
      <c r="SHT505" s="1"/>
      <c r="SHU505" s="1"/>
      <c r="SHV505" s="1"/>
      <c r="SHW505" s="1"/>
      <c r="SHX505" s="1"/>
      <c r="SHY505" s="1"/>
      <c r="SHZ505" s="1"/>
      <c r="SIA505" s="1"/>
      <c r="SIB505" s="1"/>
      <c r="SIC505" s="1"/>
      <c r="SID505" s="1"/>
      <c r="SIE505" s="1"/>
      <c r="SIF505" s="1"/>
      <c r="SIG505" s="1"/>
      <c r="SIH505" s="1"/>
      <c r="SII505" s="1"/>
      <c r="SIJ505" s="1"/>
      <c r="SIK505" s="1"/>
      <c r="SIL505" s="1"/>
      <c r="SIM505" s="1"/>
      <c r="SIN505" s="1"/>
      <c r="SIO505" s="1"/>
      <c r="SIP505" s="1"/>
      <c r="SIQ505" s="1"/>
      <c r="SIR505" s="1"/>
      <c r="SIS505" s="1"/>
      <c r="SIT505" s="1"/>
      <c r="SIU505" s="1"/>
      <c r="SIV505" s="1"/>
      <c r="SIW505" s="1"/>
      <c r="SIX505" s="1"/>
      <c r="SIY505" s="1"/>
      <c r="SIZ505" s="1"/>
      <c r="SJA505" s="1"/>
      <c r="SJB505" s="1"/>
      <c r="SJC505" s="1"/>
      <c r="SJD505" s="1"/>
      <c r="SJE505" s="1"/>
      <c r="SJF505" s="1"/>
      <c r="SJG505" s="1"/>
      <c r="SJH505" s="1"/>
      <c r="SJI505" s="1"/>
      <c r="SJJ505" s="1"/>
      <c r="SJK505" s="1"/>
      <c r="SJL505" s="1"/>
      <c r="SJM505" s="1"/>
      <c r="SJN505" s="1"/>
      <c r="SJO505" s="1"/>
      <c r="SJP505" s="1"/>
      <c r="SJQ505" s="1"/>
      <c r="SJR505" s="1"/>
      <c r="SJS505" s="1"/>
      <c r="SJT505" s="1"/>
      <c r="SJU505" s="1"/>
      <c r="SJV505" s="1"/>
      <c r="SJW505" s="1"/>
      <c r="SJX505" s="1"/>
      <c r="SJY505" s="1"/>
      <c r="SJZ505" s="1"/>
      <c r="SKA505" s="1"/>
      <c r="SKB505" s="1"/>
      <c r="SKC505" s="1"/>
      <c r="SKD505" s="1"/>
      <c r="SKE505" s="1"/>
      <c r="SKF505" s="1"/>
      <c r="SKG505" s="1"/>
      <c r="SKH505" s="1"/>
      <c r="SKI505" s="1"/>
      <c r="SKJ505" s="1"/>
      <c r="SKK505" s="1"/>
      <c r="SKL505" s="1"/>
      <c r="SKM505" s="1"/>
      <c r="SKN505" s="1"/>
      <c r="SKO505" s="1"/>
      <c r="SKP505" s="1"/>
      <c r="SKQ505" s="1"/>
      <c r="SKR505" s="1"/>
      <c r="SKS505" s="1"/>
      <c r="SKT505" s="1"/>
      <c r="SKU505" s="1"/>
      <c r="SKV505" s="1"/>
      <c r="SKW505" s="1"/>
      <c r="SKX505" s="1"/>
      <c r="SKY505" s="1"/>
      <c r="SKZ505" s="1"/>
      <c r="SLA505" s="1"/>
      <c r="SLB505" s="1"/>
      <c r="SLC505" s="1"/>
      <c r="SLD505" s="1"/>
      <c r="SLE505" s="1"/>
      <c r="SLF505" s="1"/>
      <c r="SLG505" s="1"/>
      <c r="SLH505" s="1"/>
      <c r="SLI505" s="1"/>
      <c r="SLJ505" s="1"/>
      <c r="SLK505" s="1"/>
      <c r="SLL505" s="1"/>
      <c r="SLM505" s="1"/>
      <c r="SLN505" s="1"/>
      <c r="SLO505" s="1"/>
      <c r="SLP505" s="1"/>
      <c r="SLQ505" s="1"/>
      <c r="SLR505" s="1"/>
      <c r="SLS505" s="1"/>
      <c r="SLT505" s="1"/>
      <c r="SLU505" s="1"/>
      <c r="SLV505" s="1"/>
      <c r="SLW505" s="1"/>
      <c r="SLX505" s="1"/>
      <c r="SLY505" s="1"/>
      <c r="SLZ505" s="1"/>
      <c r="SMA505" s="1"/>
      <c r="SMB505" s="1"/>
      <c r="SMC505" s="1"/>
      <c r="SMD505" s="1"/>
      <c r="SME505" s="1"/>
      <c r="SMF505" s="1"/>
      <c r="SMG505" s="1"/>
      <c r="SMH505" s="1"/>
      <c r="SMI505" s="1"/>
      <c r="SMJ505" s="1"/>
      <c r="SMK505" s="1"/>
      <c r="SML505" s="1"/>
      <c r="SMM505" s="1"/>
      <c r="SMN505" s="1"/>
      <c r="SMO505" s="1"/>
      <c r="SMP505" s="1"/>
      <c r="SMQ505" s="1"/>
      <c r="SMR505" s="1"/>
      <c r="SMS505" s="1"/>
      <c r="SMT505" s="1"/>
      <c r="SMU505" s="1"/>
      <c r="SMV505" s="1"/>
      <c r="SMW505" s="1"/>
      <c r="SMX505" s="1"/>
      <c r="SMY505" s="1"/>
      <c r="SMZ505" s="1"/>
      <c r="SNA505" s="1"/>
      <c r="SNB505" s="1"/>
      <c r="SNC505" s="1"/>
      <c r="SND505" s="1"/>
      <c r="SNE505" s="1"/>
      <c r="SNF505" s="1"/>
      <c r="SNG505" s="1"/>
      <c r="SNH505" s="1"/>
      <c r="SNI505" s="1"/>
      <c r="SNJ505" s="1"/>
      <c r="SNK505" s="1"/>
      <c r="SNL505" s="1"/>
      <c r="SNM505" s="1"/>
      <c r="SNN505" s="1"/>
      <c r="SNO505" s="1"/>
      <c r="SNP505" s="1"/>
      <c r="SNQ505" s="1"/>
      <c r="SNR505" s="1"/>
      <c r="SNS505" s="1"/>
      <c r="SNT505" s="1"/>
      <c r="SNU505" s="1"/>
      <c r="SNV505" s="1"/>
      <c r="SNW505" s="1"/>
      <c r="SNX505" s="1"/>
      <c r="SNY505" s="1"/>
      <c r="SNZ505" s="1"/>
      <c r="SOA505" s="1"/>
      <c r="SOB505" s="1"/>
      <c r="SOC505" s="1"/>
      <c r="SOD505" s="1"/>
      <c r="SOE505" s="1"/>
      <c r="SOF505" s="1"/>
      <c r="SOG505" s="1"/>
      <c r="SOH505" s="1"/>
      <c r="SOI505" s="1"/>
      <c r="SOJ505" s="1"/>
      <c r="SOK505" s="1"/>
      <c r="SOL505" s="1"/>
      <c r="SOM505" s="1"/>
      <c r="SON505" s="1"/>
      <c r="SOO505" s="1"/>
      <c r="SOP505" s="1"/>
      <c r="SOQ505" s="1"/>
      <c r="SOR505" s="1"/>
      <c r="SOS505" s="1"/>
      <c r="SOT505" s="1"/>
      <c r="SOU505" s="1"/>
      <c r="SOV505" s="1"/>
      <c r="SOW505" s="1"/>
      <c r="SOX505" s="1"/>
      <c r="SOY505" s="1"/>
      <c r="SOZ505" s="1"/>
      <c r="SPA505" s="1"/>
      <c r="SPB505" s="1"/>
      <c r="SPC505" s="1"/>
      <c r="SPD505" s="1"/>
      <c r="SPE505" s="1"/>
      <c r="SPF505" s="1"/>
      <c r="SPG505" s="1"/>
      <c r="SPH505" s="1"/>
      <c r="SPI505" s="1"/>
      <c r="SPJ505" s="1"/>
      <c r="SPK505" s="1"/>
      <c r="SPL505" s="1"/>
      <c r="SPM505" s="1"/>
      <c r="SPN505" s="1"/>
      <c r="SPO505" s="1"/>
      <c r="SPP505" s="1"/>
      <c r="SPQ505" s="1"/>
      <c r="SPR505" s="1"/>
      <c r="SPS505" s="1"/>
      <c r="SPT505" s="1"/>
      <c r="SPU505" s="1"/>
      <c r="SPV505" s="1"/>
      <c r="SPW505" s="1"/>
      <c r="SPX505" s="1"/>
      <c r="SPY505" s="1"/>
      <c r="SPZ505" s="1"/>
      <c r="SQA505" s="1"/>
      <c r="SQB505" s="1"/>
      <c r="SQC505" s="1"/>
      <c r="SQD505" s="1"/>
      <c r="SQE505" s="1"/>
      <c r="SQF505" s="1"/>
      <c r="SQG505" s="1"/>
      <c r="SQH505" s="1"/>
      <c r="SQI505" s="1"/>
      <c r="SQJ505" s="1"/>
      <c r="SQK505" s="1"/>
      <c r="SQL505" s="1"/>
      <c r="SQM505" s="1"/>
      <c r="SQN505" s="1"/>
      <c r="SQO505" s="1"/>
      <c r="SQP505" s="1"/>
      <c r="SQQ505" s="1"/>
      <c r="SQR505" s="1"/>
      <c r="SQS505" s="1"/>
      <c r="SQT505" s="1"/>
      <c r="SQU505" s="1"/>
      <c r="SQV505" s="1"/>
      <c r="SQW505" s="1"/>
      <c r="SQX505" s="1"/>
      <c r="SQY505" s="1"/>
      <c r="SQZ505" s="1"/>
      <c r="SRA505" s="1"/>
      <c r="SRB505" s="1"/>
      <c r="SRC505" s="1"/>
      <c r="SRD505" s="1"/>
      <c r="SRE505" s="1"/>
      <c r="SRF505" s="1"/>
      <c r="SRG505" s="1"/>
      <c r="SRH505" s="1"/>
      <c r="SRI505" s="1"/>
      <c r="SRJ505" s="1"/>
      <c r="SRK505" s="1"/>
      <c r="SRL505" s="1"/>
      <c r="SRM505" s="1"/>
      <c r="SRN505" s="1"/>
      <c r="SRO505" s="1"/>
      <c r="SRP505" s="1"/>
      <c r="SRQ505" s="1"/>
      <c r="SRR505" s="1"/>
      <c r="SRS505" s="1"/>
      <c r="SRT505" s="1"/>
      <c r="SRU505" s="1"/>
      <c r="SRV505" s="1"/>
      <c r="SRW505" s="1"/>
      <c r="SRX505" s="1"/>
      <c r="SRY505" s="1"/>
      <c r="SRZ505" s="1"/>
      <c r="SSA505" s="1"/>
      <c r="SSB505" s="1"/>
      <c r="SSC505" s="1"/>
      <c r="SSD505" s="1"/>
      <c r="SSE505" s="1"/>
      <c r="SSF505" s="1"/>
      <c r="SSG505" s="1"/>
      <c r="SSH505" s="1"/>
      <c r="SSI505" s="1"/>
      <c r="SSJ505" s="1"/>
      <c r="SSK505" s="1"/>
      <c r="SSL505" s="1"/>
      <c r="SSM505" s="1"/>
      <c r="SSN505" s="1"/>
      <c r="SSO505" s="1"/>
      <c r="SSP505" s="1"/>
      <c r="SSQ505" s="1"/>
      <c r="SSR505" s="1"/>
      <c r="SSS505" s="1"/>
      <c r="SST505" s="1"/>
      <c r="SSU505" s="1"/>
      <c r="SSV505" s="1"/>
      <c r="SSW505" s="1"/>
      <c r="SSX505" s="1"/>
      <c r="SSY505" s="1"/>
      <c r="SSZ505" s="1"/>
      <c r="STA505" s="1"/>
      <c r="STB505" s="1"/>
      <c r="STC505" s="1"/>
      <c r="STD505" s="1"/>
      <c r="STE505" s="1"/>
      <c r="STF505" s="1"/>
      <c r="STG505" s="1"/>
      <c r="STH505" s="1"/>
      <c r="STI505" s="1"/>
      <c r="STJ505" s="1"/>
      <c r="STK505" s="1"/>
      <c r="STL505" s="1"/>
      <c r="STM505" s="1"/>
      <c r="STN505" s="1"/>
      <c r="STO505" s="1"/>
      <c r="STP505" s="1"/>
      <c r="STQ505" s="1"/>
      <c r="STR505" s="1"/>
      <c r="STS505" s="1"/>
      <c r="STT505" s="1"/>
      <c r="STU505" s="1"/>
      <c r="STV505" s="1"/>
      <c r="STW505" s="1"/>
      <c r="STX505" s="1"/>
      <c r="STY505" s="1"/>
      <c r="STZ505" s="1"/>
      <c r="SUA505" s="1"/>
      <c r="SUB505" s="1"/>
      <c r="SUC505" s="1"/>
      <c r="SUD505" s="1"/>
      <c r="SUE505" s="1"/>
      <c r="SUF505" s="1"/>
      <c r="SUG505" s="1"/>
      <c r="SUH505" s="1"/>
      <c r="SUI505" s="1"/>
      <c r="SUJ505" s="1"/>
      <c r="SUK505" s="1"/>
      <c r="SUL505" s="1"/>
      <c r="SUM505" s="1"/>
      <c r="SUN505" s="1"/>
      <c r="SUO505" s="1"/>
      <c r="SUP505" s="1"/>
      <c r="SUQ505" s="1"/>
      <c r="SUR505" s="1"/>
      <c r="SUS505" s="1"/>
      <c r="SUT505" s="1"/>
      <c r="SUU505" s="1"/>
      <c r="SUV505" s="1"/>
      <c r="SUW505" s="1"/>
      <c r="SUX505" s="1"/>
      <c r="SUY505" s="1"/>
      <c r="SUZ505" s="1"/>
      <c r="SVA505" s="1"/>
      <c r="SVB505" s="1"/>
      <c r="SVC505" s="1"/>
      <c r="SVD505" s="1"/>
      <c r="SVE505" s="1"/>
      <c r="SVF505" s="1"/>
      <c r="SVG505" s="1"/>
      <c r="SVH505" s="1"/>
      <c r="SVI505" s="1"/>
      <c r="SVJ505" s="1"/>
      <c r="SVK505" s="1"/>
      <c r="SVL505" s="1"/>
      <c r="SVM505" s="1"/>
      <c r="SVN505" s="1"/>
      <c r="SVO505" s="1"/>
      <c r="SVP505" s="1"/>
      <c r="SVQ505" s="1"/>
      <c r="SVR505" s="1"/>
      <c r="SVS505" s="1"/>
      <c r="SVT505" s="1"/>
      <c r="SVU505" s="1"/>
      <c r="SVV505" s="1"/>
      <c r="SVW505" s="1"/>
      <c r="SVX505" s="1"/>
      <c r="SVY505" s="1"/>
      <c r="SVZ505" s="1"/>
      <c r="SWA505" s="1"/>
      <c r="SWB505" s="1"/>
      <c r="SWC505" s="1"/>
      <c r="SWD505" s="1"/>
      <c r="SWE505" s="1"/>
      <c r="SWF505" s="1"/>
      <c r="SWG505" s="1"/>
      <c r="SWH505" s="1"/>
      <c r="SWI505" s="1"/>
      <c r="SWJ505" s="1"/>
      <c r="SWK505" s="1"/>
      <c r="SWL505" s="1"/>
      <c r="SWM505" s="1"/>
      <c r="SWN505" s="1"/>
      <c r="SWO505" s="1"/>
      <c r="SWP505" s="1"/>
      <c r="SWQ505" s="1"/>
      <c r="SWR505" s="1"/>
      <c r="SWS505" s="1"/>
      <c r="SWT505" s="1"/>
      <c r="SWU505" s="1"/>
      <c r="SWV505" s="1"/>
      <c r="SWW505" s="1"/>
      <c r="SWX505" s="1"/>
      <c r="SWY505" s="1"/>
      <c r="SWZ505" s="1"/>
      <c r="SXA505" s="1"/>
      <c r="SXB505" s="1"/>
      <c r="SXC505" s="1"/>
      <c r="SXD505" s="1"/>
      <c r="SXE505" s="1"/>
      <c r="SXF505" s="1"/>
      <c r="SXG505" s="1"/>
      <c r="SXH505" s="1"/>
      <c r="SXI505" s="1"/>
      <c r="SXJ505" s="1"/>
      <c r="SXK505" s="1"/>
      <c r="SXL505" s="1"/>
      <c r="SXM505" s="1"/>
      <c r="SXN505" s="1"/>
      <c r="SXO505" s="1"/>
      <c r="SXP505" s="1"/>
      <c r="SXQ505" s="1"/>
      <c r="SXR505" s="1"/>
      <c r="SXS505" s="1"/>
      <c r="SXT505" s="1"/>
      <c r="SXU505" s="1"/>
      <c r="SXV505" s="1"/>
      <c r="SXW505" s="1"/>
      <c r="SXX505" s="1"/>
      <c r="SXY505" s="1"/>
      <c r="SXZ505" s="1"/>
      <c r="SYA505" s="1"/>
      <c r="SYB505" s="1"/>
      <c r="SYC505" s="1"/>
      <c r="SYD505" s="1"/>
      <c r="SYE505" s="1"/>
      <c r="SYF505" s="1"/>
      <c r="SYG505" s="1"/>
      <c r="SYH505" s="1"/>
      <c r="SYI505" s="1"/>
      <c r="SYJ505" s="1"/>
      <c r="SYK505" s="1"/>
      <c r="SYL505" s="1"/>
      <c r="SYM505" s="1"/>
      <c r="SYN505" s="1"/>
      <c r="SYO505" s="1"/>
      <c r="SYP505" s="1"/>
      <c r="SYQ505" s="1"/>
      <c r="SYR505" s="1"/>
      <c r="SYS505" s="1"/>
      <c r="SYT505" s="1"/>
      <c r="SYU505" s="1"/>
      <c r="SYV505" s="1"/>
      <c r="SYW505" s="1"/>
      <c r="SYX505" s="1"/>
      <c r="SYY505" s="1"/>
      <c r="SYZ505" s="1"/>
      <c r="SZA505" s="1"/>
      <c r="SZB505" s="1"/>
      <c r="SZC505" s="1"/>
      <c r="SZD505" s="1"/>
      <c r="SZE505" s="1"/>
      <c r="SZF505" s="1"/>
      <c r="SZG505" s="1"/>
      <c r="SZH505" s="1"/>
      <c r="SZI505" s="1"/>
      <c r="SZJ505" s="1"/>
      <c r="SZK505" s="1"/>
      <c r="SZL505" s="1"/>
      <c r="SZM505" s="1"/>
      <c r="SZN505" s="1"/>
      <c r="SZO505" s="1"/>
      <c r="SZP505" s="1"/>
      <c r="SZQ505" s="1"/>
      <c r="SZR505" s="1"/>
      <c r="SZS505" s="1"/>
      <c r="SZT505" s="1"/>
      <c r="SZU505" s="1"/>
      <c r="SZV505" s="1"/>
      <c r="SZW505" s="1"/>
      <c r="SZX505" s="1"/>
      <c r="SZY505" s="1"/>
      <c r="SZZ505" s="1"/>
      <c r="TAA505" s="1"/>
      <c r="TAB505" s="1"/>
      <c r="TAC505" s="1"/>
      <c r="TAD505" s="1"/>
      <c r="TAE505" s="1"/>
      <c r="TAF505" s="1"/>
      <c r="TAG505" s="1"/>
      <c r="TAH505" s="1"/>
      <c r="TAI505" s="1"/>
      <c r="TAJ505" s="1"/>
      <c r="TAK505" s="1"/>
      <c r="TAL505" s="1"/>
      <c r="TAM505" s="1"/>
      <c r="TAN505" s="1"/>
      <c r="TAO505" s="1"/>
      <c r="TAP505" s="1"/>
      <c r="TAQ505" s="1"/>
      <c r="TAR505" s="1"/>
      <c r="TAS505" s="1"/>
      <c r="TAT505" s="1"/>
      <c r="TAU505" s="1"/>
      <c r="TAV505" s="1"/>
      <c r="TAW505" s="1"/>
      <c r="TAX505" s="1"/>
      <c r="TAY505" s="1"/>
      <c r="TAZ505" s="1"/>
      <c r="TBA505" s="1"/>
      <c r="TBB505" s="1"/>
      <c r="TBC505" s="1"/>
      <c r="TBD505" s="1"/>
      <c r="TBE505" s="1"/>
      <c r="TBF505" s="1"/>
      <c r="TBG505" s="1"/>
      <c r="TBH505" s="1"/>
      <c r="TBI505" s="1"/>
      <c r="TBJ505" s="1"/>
      <c r="TBK505" s="1"/>
      <c r="TBL505" s="1"/>
      <c r="TBM505" s="1"/>
      <c r="TBN505" s="1"/>
      <c r="TBO505" s="1"/>
      <c r="TBP505" s="1"/>
      <c r="TBQ505" s="1"/>
      <c r="TBR505" s="1"/>
      <c r="TBS505" s="1"/>
      <c r="TBT505" s="1"/>
      <c r="TBU505" s="1"/>
      <c r="TBV505" s="1"/>
      <c r="TBW505" s="1"/>
      <c r="TBX505" s="1"/>
      <c r="TBY505" s="1"/>
      <c r="TBZ505" s="1"/>
      <c r="TCA505" s="1"/>
      <c r="TCB505" s="1"/>
      <c r="TCC505" s="1"/>
      <c r="TCD505" s="1"/>
      <c r="TCE505" s="1"/>
      <c r="TCF505" s="1"/>
      <c r="TCG505" s="1"/>
      <c r="TCH505" s="1"/>
      <c r="TCI505" s="1"/>
      <c r="TCJ505" s="1"/>
      <c r="TCK505" s="1"/>
      <c r="TCL505" s="1"/>
      <c r="TCM505" s="1"/>
      <c r="TCN505" s="1"/>
      <c r="TCO505" s="1"/>
      <c r="TCP505" s="1"/>
      <c r="TCQ505" s="1"/>
      <c r="TCR505" s="1"/>
      <c r="TCS505" s="1"/>
      <c r="TCT505" s="1"/>
      <c r="TCU505" s="1"/>
      <c r="TCV505" s="1"/>
      <c r="TCW505" s="1"/>
      <c r="TCX505" s="1"/>
      <c r="TCY505" s="1"/>
      <c r="TCZ505" s="1"/>
      <c r="TDA505" s="1"/>
      <c r="TDB505" s="1"/>
      <c r="TDC505" s="1"/>
      <c r="TDD505" s="1"/>
      <c r="TDE505" s="1"/>
      <c r="TDF505" s="1"/>
      <c r="TDG505" s="1"/>
      <c r="TDH505" s="1"/>
      <c r="TDI505" s="1"/>
      <c r="TDJ505" s="1"/>
      <c r="TDK505" s="1"/>
      <c r="TDL505" s="1"/>
      <c r="TDM505" s="1"/>
      <c r="TDN505" s="1"/>
      <c r="TDO505" s="1"/>
      <c r="TDP505" s="1"/>
      <c r="TDQ505" s="1"/>
      <c r="TDR505" s="1"/>
      <c r="TDS505" s="1"/>
      <c r="TDT505" s="1"/>
      <c r="TDU505" s="1"/>
      <c r="TDV505" s="1"/>
      <c r="TDW505" s="1"/>
      <c r="TDX505" s="1"/>
      <c r="TDY505" s="1"/>
      <c r="TDZ505" s="1"/>
      <c r="TEA505" s="1"/>
      <c r="TEB505" s="1"/>
      <c r="TEC505" s="1"/>
      <c r="TED505" s="1"/>
      <c r="TEE505" s="1"/>
      <c r="TEF505" s="1"/>
      <c r="TEG505" s="1"/>
      <c r="TEH505" s="1"/>
      <c r="TEI505" s="1"/>
      <c r="TEJ505" s="1"/>
      <c r="TEK505" s="1"/>
      <c r="TEL505" s="1"/>
      <c r="TEM505" s="1"/>
      <c r="TEN505" s="1"/>
      <c r="TEO505" s="1"/>
      <c r="TEP505" s="1"/>
      <c r="TEQ505" s="1"/>
      <c r="TER505" s="1"/>
      <c r="TES505" s="1"/>
      <c r="TET505" s="1"/>
      <c r="TEU505" s="1"/>
      <c r="TEV505" s="1"/>
      <c r="TEW505" s="1"/>
      <c r="TEX505" s="1"/>
      <c r="TEY505" s="1"/>
      <c r="TEZ505" s="1"/>
      <c r="TFA505" s="1"/>
      <c r="TFB505" s="1"/>
      <c r="TFC505" s="1"/>
      <c r="TFD505" s="1"/>
      <c r="TFE505" s="1"/>
      <c r="TFF505" s="1"/>
      <c r="TFG505" s="1"/>
      <c r="TFH505" s="1"/>
      <c r="TFI505" s="1"/>
      <c r="TFJ505" s="1"/>
      <c r="TFK505" s="1"/>
      <c r="TFL505" s="1"/>
      <c r="TFM505" s="1"/>
      <c r="TFN505" s="1"/>
      <c r="TFO505" s="1"/>
      <c r="TFP505" s="1"/>
      <c r="TFQ505" s="1"/>
      <c r="TFR505" s="1"/>
      <c r="TFS505" s="1"/>
      <c r="TFT505" s="1"/>
      <c r="TFU505" s="1"/>
      <c r="TFV505" s="1"/>
      <c r="TFW505" s="1"/>
      <c r="TFX505" s="1"/>
      <c r="TFY505" s="1"/>
      <c r="TFZ505" s="1"/>
      <c r="TGA505" s="1"/>
      <c r="TGB505" s="1"/>
      <c r="TGC505" s="1"/>
      <c r="TGD505" s="1"/>
      <c r="TGE505" s="1"/>
      <c r="TGF505" s="1"/>
      <c r="TGG505" s="1"/>
      <c r="TGH505" s="1"/>
      <c r="TGI505" s="1"/>
      <c r="TGJ505" s="1"/>
      <c r="TGK505" s="1"/>
      <c r="TGL505" s="1"/>
      <c r="TGM505" s="1"/>
      <c r="TGN505" s="1"/>
      <c r="TGO505" s="1"/>
      <c r="TGP505" s="1"/>
      <c r="TGQ505" s="1"/>
      <c r="TGR505" s="1"/>
      <c r="TGS505" s="1"/>
      <c r="TGT505" s="1"/>
      <c r="TGU505" s="1"/>
      <c r="TGV505" s="1"/>
      <c r="TGW505" s="1"/>
      <c r="TGX505" s="1"/>
      <c r="TGY505" s="1"/>
      <c r="TGZ505" s="1"/>
      <c r="THA505" s="1"/>
      <c r="THB505" s="1"/>
      <c r="THC505" s="1"/>
      <c r="THD505" s="1"/>
      <c r="THE505" s="1"/>
      <c r="THF505" s="1"/>
      <c r="THG505" s="1"/>
      <c r="THH505" s="1"/>
      <c r="THI505" s="1"/>
      <c r="THJ505" s="1"/>
      <c r="THK505" s="1"/>
      <c r="THL505" s="1"/>
      <c r="THM505" s="1"/>
      <c r="THN505" s="1"/>
      <c r="THO505" s="1"/>
      <c r="THP505" s="1"/>
      <c r="THQ505" s="1"/>
      <c r="THR505" s="1"/>
      <c r="THS505" s="1"/>
      <c r="THT505" s="1"/>
      <c r="THU505" s="1"/>
      <c r="THV505" s="1"/>
      <c r="THW505" s="1"/>
      <c r="THX505" s="1"/>
      <c r="THY505" s="1"/>
      <c r="THZ505" s="1"/>
      <c r="TIA505" s="1"/>
      <c r="TIB505" s="1"/>
      <c r="TIC505" s="1"/>
      <c r="TID505" s="1"/>
      <c r="TIE505" s="1"/>
      <c r="TIF505" s="1"/>
      <c r="TIG505" s="1"/>
      <c r="TIH505" s="1"/>
      <c r="TII505" s="1"/>
      <c r="TIJ505" s="1"/>
      <c r="TIK505" s="1"/>
      <c r="TIL505" s="1"/>
      <c r="TIM505" s="1"/>
      <c r="TIN505" s="1"/>
      <c r="TIO505" s="1"/>
      <c r="TIP505" s="1"/>
      <c r="TIQ505" s="1"/>
      <c r="TIR505" s="1"/>
      <c r="TIS505" s="1"/>
      <c r="TIT505" s="1"/>
      <c r="TIU505" s="1"/>
      <c r="TIV505" s="1"/>
      <c r="TIW505" s="1"/>
      <c r="TIX505" s="1"/>
      <c r="TIY505" s="1"/>
      <c r="TIZ505" s="1"/>
      <c r="TJA505" s="1"/>
      <c r="TJB505" s="1"/>
      <c r="TJC505" s="1"/>
      <c r="TJD505" s="1"/>
      <c r="TJE505" s="1"/>
      <c r="TJF505" s="1"/>
      <c r="TJG505" s="1"/>
      <c r="TJH505" s="1"/>
      <c r="TJI505" s="1"/>
      <c r="TJJ505" s="1"/>
      <c r="TJK505" s="1"/>
      <c r="TJL505" s="1"/>
      <c r="TJM505" s="1"/>
      <c r="TJN505" s="1"/>
      <c r="TJO505" s="1"/>
      <c r="TJP505" s="1"/>
      <c r="TJQ505" s="1"/>
      <c r="TJR505" s="1"/>
      <c r="TJS505" s="1"/>
      <c r="TJT505" s="1"/>
      <c r="TJU505" s="1"/>
      <c r="TJV505" s="1"/>
      <c r="TJW505" s="1"/>
      <c r="TJX505" s="1"/>
      <c r="TJY505" s="1"/>
      <c r="TJZ505" s="1"/>
      <c r="TKA505" s="1"/>
      <c r="TKB505" s="1"/>
      <c r="TKC505" s="1"/>
      <c r="TKD505" s="1"/>
      <c r="TKE505" s="1"/>
      <c r="TKF505" s="1"/>
      <c r="TKG505" s="1"/>
      <c r="TKH505" s="1"/>
      <c r="TKI505" s="1"/>
      <c r="TKJ505" s="1"/>
      <c r="TKK505" s="1"/>
      <c r="TKL505" s="1"/>
      <c r="TKM505" s="1"/>
      <c r="TKN505" s="1"/>
      <c r="TKO505" s="1"/>
      <c r="TKP505" s="1"/>
      <c r="TKQ505" s="1"/>
      <c r="TKR505" s="1"/>
      <c r="TKS505" s="1"/>
      <c r="TKT505" s="1"/>
      <c r="TKU505" s="1"/>
      <c r="TKV505" s="1"/>
      <c r="TKW505" s="1"/>
      <c r="TKX505" s="1"/>
      <c r="TKY505" s="1"/>
      <c r="TKZ505" s="1"/>
      <c r="TLA505" s="1"/>
      <c r="TLB505" s="1"/>
      <c r="TLC505" s="1"/>
      <c r="TLD505" s="1"/>
      <c r="TLE505" s="1"/>
      <c r="TLF505" s="1"/>
      <c r="TLG505" s="1"/>
      <c r="TLH505" s="1"/>
      <c r="TLI505" s="1"/>
      <c r="TLJ505" s="1"/>
      <c r="TLK505" s="1"/>
      <c r="TLL505" s="1"/>
      <c r="TLM505" s="1"/>
      <c r="TLN505" s="1"/>
      <c r="TLO505" s="1"/>
      <c r="TLP505" s="1"/>
      <c r="TLQ505" s="1"/>
      <c r="TLR505" s="1"/>
      <c r="TLS505" s="1"/>
      <c r="TLT505" s="1"/>
      <c r="TLU505" s="1"/>
      <c r="TLV505" s="1"/>
      <c r="TLW505" s="1"/>
      <c r="TLX505" s="1"/>
      <c r="TLY505" s="1"/>
      <c r="TLZ505" s="1"/>
      <c r="TMA505" s="1"/>
      <c r="TMB505" s="1"/>
      <c r="TMC505" s="1"/>
      <c r="TMD505" s="1"/>
      <c r="TME505" s="1"/>
      <c r="TMF505" s="1"/>
      <c r="TMG505" s="1"/>
      <c r="TMH505" s="1"/>
      <c r="TMI505" s="1"/>
      <c r="TMJ505" s="1"/>
      <c r="TMK505" s="1"/>
      <c r="TML505" s="1"/>
      <c r="TMM505" s="1"/>
      <c r="TMN505" s="1"/>
      <c r="TMO505" s="1"/>
      <c r="TMP505" s="1"/>
      <c r="TMQ505" s="1"/>
      <c r="TMR505" s="1"/>
      <c r="TMS505" s="1"/>
      <c r="TMT505" s="1"/>
      <c r="TMU505" s="1"/>
      <c r="TMV505" s="1"/>
      <c r="TMW505" s="1"/>
      <c r="TMX505" s="1"/>
      <c r="TMY505" s="1"/>
      <c r="TMZ505" s="1"/>
      <c r="TNA505" s="1"/>
      <c r="TNB505" s="1"/>
      <c r="TNC505" s="1"/>
      <c r="TND505" s="1"/>
      <c r="TNE505" s="1"/>
      <c r="TNF505" s="1"/>
      <c r="TNG505" s="1"/>
      <c r="TNH505" s="1"/>
      <c r="TNI505" s="1"/>
      <c r="TNJ505" s="1"/>
      <c r="TNK505" s="1"/>
      <c r="TNL505" s="1"/>
      <c r="TNM505" s="1"/>
      <c r="TNN505" s="1"/>
      <c r="TNO505" s="1"/>
      <c r="TNP505" s="1"/>
      <c r="TNQ505" s="1"/>
      <c r="TNR505" s="1"/>
      <c r="TNS505" s="1"/>
      <c r="TNT505" s="1"/>
      <c r="TNU505" s="1"/>
      <c r="TNV505" s="1"/>
      <c r="TNW505" s="1"/>
      <c r="TNX505" s="1"/>
      <c r="TNY505" s="1"/>
      <c r="TNZ505" s="1"/>
      <c r="TOA505" s="1"/>
      <c r="TOB505" s="1"/>
      <c r="TOC505" s="1"/>
      <c r="TOD505" s="1"/>
      <c r="TOE505" s="1"/>
      <c r="TOF505" s="1"/>
      <c r="TOG505" s="1"/>
      <c r="TOH505" s="1"/>
      <c r="TOI505" s="1"/>
      <c r="TOJ505" s="1"/>
      <c r="TOK505" s="1"/>
      <c r="TOL505" s="1"/>
      <c r="TOM505" s="1"/>
      <c r="TON505" s="1"/>
      <c r="TOO505" s="1"/>
      <c r="TOP505" s="1"/>
      <c r="TOQ505" s="1"/>
      <c r="TOR505" s="1"/>
      <c r="TOS505" s="1"/>
      <c r="TOT505" s="1"/>
      <c r="TOU505" s="1"/>
      <c r="TOV505" s="1"/>
      <c r="TOW505" s="1"/>
      <c r="TOX505" s="1"/>
      <c r="TOY505" s="1"/>
      <c r="TOZ505" s="1"/>
      <c r="TPA505" s="1"/>
      <c r="TPB505" s="1"/>
      <c r="TPC505" s="1"/>
      <c r="TPD505" s="1"/>
      <c r="TPE505" s="1"/>
      <c r="TPF505" s="1"/>
      <c r="TPG505" s="1"/>
      <c r="TPH505" s="1"/>
      <c r="TPI505" s="1"/>
      <c r="TPJ505" s="1"/>
      <c r="TPK505" s="1"/>
      <c r="TPL505" s="1"/>
      <c r="TPM505" s="1"/>
      <c r="TPN505" s="1"/>
      <c r="TPO505" s="1"/>
      <c r="TPP505" s="1"/>
      <c r="TPQ505" s="1"/>
      <c r="TPR505" s="1"/>
      <c r="TPS505" s="1"/>
      <c r="TPT505" s="1"/>
      <c r="TPU505" s="1"/>
      <c r="TPV505" s="1"/>
      <c r="TPW505" s="1"/>
      <c r="TPX505" s="1"/>
      <c r="TPY505" s="1"/>
      <c r="TPZ505" s="1"/>
      <c r="TQA505" s="1"/>
      <c r="TQB505" s="1"/>
      <c r="TQC505" s="1"/>
      <c r="TQD505" s="1"/>
      <c r="TQE505" s="1"/>
      <c r="TQF505" s="1"/>
      <c r="TQG505" s="1"/>
      <c r="TQH505" s="1"/>
      <c r="TQI505" s="1"/>
      <c r="TQJ505" s="1"/>
      <c r="TQK505" s="1"/>
      <c r="TQL505" s="1"/>
      <c r="TQM505" s="1"/>
      <c r="TQN505" s="1"/>
      <c r="TQO505" s="1"/>
      <c r="TQP505" s="1"/>
      <c r="TQQ505" s="1"/>
      <c r="TQR505" s="1"/>
      <c r="TQS505" s="1"/>
      <c r="TQT505" s="1"/>
      <c r="TQU505" s="1"/>
      <c r="TQV505" s="1"/>
      <c r="TQW505" s="1"/>
      <c r="TQX505" s="1"/>
      <c r="TQY505" s="1"/>
      <c r="TQZ505" s="1"/>
      <c r="TRA505" s="1"/>
      <c r="TRB505" s="1"/>
      <c r="TRC505" s="1"/>
      <c r="TRD505" s="1"/>
      <c r="TRE505" s="1"/>
      <c r="TRF505" s="1"/>
      <c r="TRG505" s="1"/>
      <c r="TRH505" s="1"/>
      <c r="TRI505" s="1"/>
      <c r="TRJ505" s="1"/>
      <c r="TRK505" s="1"/>
      <c r="TRL505" s="1"/>
      <c r="TRM505" s="1"/>
      <c r="TRN505" s="1"/>
      <c r="TRO505" s="1"/>
      <c r="TRP505" s="1"/>
      <c r="TRQ505" s="1"/>
      <c r="TRR505" s="1"/>
      <c r="TRS505" s="1"/>
      <c r="TRT505" s="1"/>
      <c r="TRU505" s="1"/>
      <c r="TRV505" s="1"/>
      <c r="TRW505" s="1"/>
      <c r="TRX505" s="1"/>
      <c r="TRY505" s="1"/>
      <c r="TRZ505" s="1"/>
      <c r="TSA505" s="1"/>
      <c r="TSB505" s="1"/>
      <c r="TSC505" s="1"/>
      <c r="TSD505" s="1"/>
      <c r="TSE505" s="1"/>
      <c r="TSF505" s="1"/>
      <c r="TSG505" s="1"/>
      <c r="TSH505" s="1"/>
      <c r="TSI505" s="1"/>
      <c r="TSJ505" s="1"/>
      <c r="TSK505" s="1"/>
      <c r="TSL505" s="1"/>
      <c r="TSM505" s="1"/>
      <c r="TSN505" s="1"/>
      <c r="TSO505" s="1"/>
      <c r="TSP505" s="1"/>
      <c r="TSQ505" s="1"/>
      <c r="TSR505" s="1"/>
      <c r="TSS505" s="1"/>
      <c r="TST505" s="1"/>
      <c r="TSU505" s="1"/>
      <c r="TSV505" s="1"/>
      <c r="TSW505" s="1"/>
      <c r="TSX505" s="1"/>
      <c r="TSY505" s="1"/>
      <c r="TSZ505" s="1"/>
      <c r="TTA505" s="1"/>
      <c r="TTB505" s="1"/>
      <c r="TTC505" s="1"/>
      <c r="TTD505" s="1"/>
      <c r="TTE505" s="1"/>
      <c r="TTF505" s="1"/>
      <c r="TTG505" s="1"/>
      <c r="TTH505" s="1"/>
      <c r="TTI505" s="1"/>
      <c r="TTJ505" s="1"/>
      <c r="TTK505" s="1"/>
      <c r="TTL505" s="1"/>
      <c r="TTM505" s="1"/>
      <c r="TTN505" s="1"/>
      <c r="TTO505" s="1"/>
      <c r="TTP505" s="1"/>
      <c r="TTQ505" s="1"/>
      <c r="TTR505" s="1"/>
      <c r="TTS505" s="1"/>
      <c r="TTT505" s="1"/>
      <c r="TTU505" s="1"/>
      <c r="TTV505" s="1"/>
      <c r="TTW505" s="1"/>
      <c r="TTX505" s="1"/>
      <c r="TTY505" s="1"/>
      <c r="TTZ505" s="1"/>
      <c r="TUA505" s="1"/>
      <c r="TUB505" s="1"/>
      <c r="TUC505" s="1"/>
      <c r="TUD505" s="1"/>
      <c r="TUE505" s="1"/>
      <c r="TUF505" s="1"/>
      <c r="TUG505" s="1"/>
      <c r="TUH505" s="1"/>
      <c r="TUI505" s="1"/>
      <c r="TUJ505" s="1"/>
      <c r="TUK505" s="1"/>
      <c r="TUL505" s="1"/>
      <c r="TUM505" s="1"/>
      <c r="TUN505" s="1"/>
      <c r="TUO505" s="1"/>
      <c r="TUP505" s="1"/>
      <c r="TUQ505" s="1"/>
      <c r="TUR505" s="1"/>
      <c r="TUS505" s="1"/>
      <c r="TUT505" s="1"/>
      <c r="TUU505" s="1"/>
      <c r="TUV505" s="1"/>
      <c r="TUW505" s="1"/>
      <c r="TUX505" s="1"/>
      <c r="TUY505" s="1"/>
      <c r="TUZ505" s="1"/>
      <c r="TVA505" s="1"/>
      <c r="TVB505" s="1"/>
      <c r="TVC505" s="1"/>
      <c r="TVD505" s="1"/>
      <c r="TVE505" s="1"/>
      <c r="TVF505" s="1"/>
      <c r="TVG505" s="1"/>
      <c r="TVH505" s="1"/>
      <c r="TVI505" s="1"/>
      <c r="TVJ505" s="1"/>
      <c r="TVK505" s="1"/>
      <c r="TVL505" s="1"/>
      <c r="TVM505" s="1"/>
      <c r="TVN505" s="1"/>
      <c r="TVO505" s="1"/>
      <c r="TVP505" s="1"/>
      <c r="TVQ505" s="1"/>
      <c r="TVR505" s="1"/>
      <c r="TVS505" s="1"/>
      <c r="TVT505" s="1"/>
      <c r="TVU505" s="1"/>
      <c r="TVV505" s="1"/>
      <c r="TVW505" s="1"/>
      <c r="TVX505" s="1"/>
      <c r="TVY505" s="1"/>
      <c r="TVZ505" s="1"/>
      <c r="TWA505" s="1"/>
      <c r="TWB505" s="1"/>
      <c r="TWC505" s="1"/>
      <c r="TWD505" s="1"/>
      <c r="TWE505" s="1"/>
      <c r="TWF505" s="1"/>
      <c r="TWG505" s="1"/>
      <c r="TWH505" s="1"/>
      <c r="TWI505" s="1"/>
      <c r="TWJ505" s="1"/>
      <c r="TWK505" s="1"/>
      <c r="TWL505" s="1"/>
      <c r="TWM505" s="1"/>
      <c r="TWN505" s="1"/>
      <c r="TWO505" s="1"/>
      <c r="TWP505" s="1"/>
      <c r="TWQ505" s="1"/>
      <c r="TWR505" s="1"/>
      <c r="TWS505" s="1"/>
      <c r="TWT505" s="1"/>
      <c r="TWU505" s="1"/>
      <c r="TWV505" s="1"/>
      <c r="TWW505" s="1"/>
      <c r="TWX505" s="1"/>
      <c r="TWY505" s="1"/>
      <c r="TWZ505" s="1"/>
      <c r="TXA505" s="1"/>
      <c r="TXB505" s="1"/>
      <c r="TXC505" s="1"/>
      <c r="TXD505" s="1"/>
      <c r="TXE505" s="1"/>
      <c r="TXF505" s="1"/>
      <c r="TXG505" s="1"/>
      <c r="TXH505" s="1"/>
      <c r="TXI505" s="1"/>
      <c r="TXJ505" s="1"/>
      <c r="TXK505" s="1"/>
      <c r="TXL505" s="1"/>
      <c r="TXM505" s="1"/>
      <c r="TXN505" s="1"/>
      <c r="TXO505" s="1"/>
      <c r="TXP505" s="1"/>
      <c r="TXQ505" s="1"/>
      <c r="TXR505" s="1"/>
      <c r="TXS505" s="1"/>
      <c r="TXT505" s="1"/>
      <c r="TXU505" s="1"/>
      <c r="TXV505" s="1"/>
      <c r="TXW505" s="1"/>
      <c r="TXX505" s="1"/>
      <c r="TXY505" s="1"/>
      <c r="TXZ505" s="1"/>
      <c r="TYA505" s="1"/>
      <c r="TYB505" s="1"/>
      <c r="TYC505" s="1"/>
      <c r="TYD505" s="1"/>
      <c r="TYE505" s="1"/>
      <c r="TYF505" s="1"/>
      <c r="TYG505" s="1"/>
      <c r="TYH505" s="1"/>
      <c r="TYI505" s="1"/>
      <c r="TYJ505" s="1"/>
      <c r="TYK505" s="1"/>
      <c r="TYL505" s="1"/>
      <c r="TYM505" s="1"/>
      <c r="TYN505" s="1"/>
      <c r="TYO505" s="1"/>
      <c r="TYP505" s="1"/>
      <c r="TYQ505" s="1"/>
      <c r="TYR505" s="1"/>
      <c r="TYS505" s="1"/>
      <c r="TYT505" s="1"/>
      <c r="TYU505" s="1"/>
      <c r="TYV505" s="1"/>
      <c r="TYW505" s="1"/>
      <c r="TYX505" s="1"/>
      <c r="TYY505" s="1"/>
      <c r="TYZ505" s="1"/>
      <c r="TZA505" s="1"/>
      <c r="TZB505" s="1"/>
      <c r="TZC505" s="1"/>
      <c r="TZD505" s="1"/>
      <c r="TZE505" s="1"/>
      <c r="TZF505" s="1"/>
      <c r="TZG505" s="1"/>
      <c r="TZH505" s="1"/>
      <c r="TZI505" s="1"/>
      <c r="TZJ505" s="1"/>
      <c r="TZK505" s="1"/>
      <c r="TZL505" s="1"/>
      <c r="TZM505" s="1"/>
      <c r="TZN505" s="1"/>
      <c r="TZO505" s="1"/>
      <c r="TZP505" s="1"/>
      <c r="TZQ505" s="1"/>
      <c r="TZR505" s="1"/>
      <c r="TZS505" s="1"/>
      <c r="TZT505" s="1"/>
      <c r="TZU505" s="1"/>
      <c r="TZV505" s="1"/>
      <c r="TZW505" s="1"/>
      <c r="TZX505" s="1"/>
      <c r="TZY505" s="1"/>
      <c r="TZZ505" s="1"/>
      <c r="UAA505" s="1"/>
      <c r="UAB505" s="1"/>
      <c r="UAC505" s="1"/>
      <c r="UAD505" s="1"/>
      <c r="UAE505" s="1"/>
      <c r="UAF505" s="1"/>
      <c r="UAG505" s="1"/>
      <c r="UAH505" s="1"/>
      <c r="UAI505" s="1"/>
      <c r="UAJ505" s="1"/>
      <c r="UAK505" s="1"/>
      <c r="UAL505" s="1"/>
      <c r="UAM505" s="1"/>
      <c r="UAN505" s="1"/>
      <c r="UAO505" s="1"/>
      <c r="UAP505" s="1"/>
      <c r="UAQ505" s="1"/>
      <c r="UAR505" s="1"/>
      <c r="UAS505" s="1"/>
      <c r="UAT505" s="1"/>
      <c r="UAU505" s="1"/>
      <c r="UAV505" s="1"/>
      <c r="UAW505" s="1"/>
      <c r="UAX505" s="1"/>
      <c r="UAY505" s="1"/>
      <c r="UAZ505" s="1"/>
      <c r="UBA505" s="1"/>
      <c r="UBB505" s="1"/>
      <c r="UBC505" s="1"/>
      <c r="UBD505" s="1"/>
      <c r="UBE505" s="1"/>
      <c r="UBF505" s="1"/>
      <c r="UBG505" s="1"/>
      <c r="UBH505" s="1"/>
      <c r="UBI505" s="1"/>
      <c r="UBJ505" s="1"/>
      <c r="UBK505" s="1"/>
      <c r="UBL505" s="1"/>
      <c r="UBM505" s="1"/>
      <c r="UBN505" s="1"/>
      <c r="UBO505" s="1"/>
      <c r="UBP505" s="1"/>
      <c r="UBQ505" s="1"/>
      <c r="UBR505" s="1"/>
      <c r="UBS505" s="1"/>
      <c r="UBT505" s="1"/>
      <c r="UBU505" s="1"/>
      <c r="UBV505" s="1"/>
      <c r="UBW505" s="1"/>
      <c r="UBX505" s="1"/>
      <c r="UBY505" s="1"/>
      <c r="UBZ505" s="1"/>
      <c r="UCA505" s="1"/>
      <c r="UCB505" s="1"/>
      <c r="UCC505" s="1"/>
      <c r="UCD505" s="1"/>
      <c r="UCE505" s="1"/>
      <c r="UCF505" s="1"/>
      <c r="UCG505" s="1"/>
      <c r="UCH505" s="1"/>
      <c r="UCI505" s="1"/>
      <c r="UCJ505" s="1"/>
      <c r="UCK505" s="1"/>
      <c r="UCL505" s="1"/>
      <c r="UCM505" s="1"/>
      <c r="UCN505" s="1"/>
      <c r="UCO505" s="1"/>
      <c r="UCP505" s="1"/>
      <c r="UCQ505" s="1"/>
      <c r="UCR505" s="1"/>
      <c r="UCS505" s="1"/>
      <c r="UCT505" s="1"/>
      <c r="UCU505" s="1"/>
      <c r="UCV505" s="1"/>
      <c r="UCW505" s="1"/>
      <c r="UCX505" s="1"/>
      <c r="UCY505" s="1"/>
      <c r="UCZ505" s="1"/>
      <c r="UDA505" s="1"/>
      <c r="UDB505" s="1"/>
      <c r="UDC505" s="1"/>
      <c r="UDD505" s="1"/>
      <c r="UDE505" s="1"/>
      <c r="UDF505" s="1"/>
      <c r="UDG505" s="1"/>
      <c r="UDH505" s="1"/>
      <c r="UDI505" s="1"/>
      <c r="UDJ505" s="1"/>
      <c r="UDK505" s="1"/>
      <c r="UDL505" s="1"/>
      <c r="UDM505" s="1"/>
      <c r="UDN505" s="1"/>
      <c r="UDO505" s="1"/>
      <c r="UDP505" s="1"/>
      <c r="UDQ505" s="1"/>
      <c r="UDR505" s="1"/>
      <c r="UDS505" s="1"/>
      <c r="UDT505" s="1"/>
      <c r="UDU505" s="1"/>
      <c r="UDV505" s="1"/>
      <c r="UDW505" s="1"/>
      <c r="UDX505" s="1"/>
      <c r="UDY505" s="1"/>
      <c r="UDZ505" s="1"/>
      <c r="UEA505" s="1"/>
      <c r="UEB505" s="1"/>
      <c r="UEC505" s="1"/>
      <c r="UED505" s="1"/>
      <c r="UEE505" s="1"/>
      <c r="UEF505" s="1"/>
      <c r="UEG505" s="1"/>
      <c r="UEH505" s="1"/>
      <c r="UEI505" s="1"/>
      <c r="UEJ505" s="1"/>
      <c r="UEK505" s="1"/>
      <c r="UEL505" s="1"/>
      <c r="UEM505" s="1"/>
      <c r="UEN505" s="1"/>
      <c r="UEO505" s="1"/>
      <c r="UEP505" s="1"/>
      <c r="UEQ505" s="1"/>
      <c r="UER505" s="1"/>
      <c r="UES505" s="1"/>
      <c r="UET505" s="1"/>
      <c r="UEU505" s="1"/>
      <c r="UEV505" s="1"/>
      <c r="UEW505" s="1"/>
      <c r="UEX505" s="1"/>
      <c r="UEY505" s="1"/>
      <c r="UEZ505" s="1"/>
      <c r="UFA505" s="1"/>
      <c r="UFB505" s="1"/>
      <c r="UFC505" s="1"/>
      <c r="UFD505" s="1"/>
      <c r="UFE505" s="1"/>
      <c r="UFF505" s="1"/>
      <c r="UFG505" s="1"/>
      <c r="UFH505" s="1"/>
      <c r="UFI505" s="1"/>
      <c r="UFJ505" s="1"/>
      <c r="UFK505" s="1"/>
      <c r="UFL505" s="1"/>
      <c r="UFM505" s="1"/>
      <c r="UFN505" s="1"/>
      <c r="UFO505" s="1"/>
      <c r="UFP505" s="1"/>
      <c r="UFQ505" s="1"/>
      <c r="UFR505" s="1"/>
      <c r="UFS505" s="1"/>
      <c r="UFT505" s="1"/>
      <c r="UFU505" s="1"/>
      <c r="UFV505" s="1"/>
      <c r="UFW505" s="1"/>
      <c r="UFX505" s="1"/>
      <c r="UFY505" s="1"/>
      <c r="UFZ505" s="1"/>
      <c r="UGA505" s="1"/>
      <c r="UGB505" s="1"/>
      <c r="UGC505" s="1"/>
      <c r="UGD505" s="1"/>
      <c r="UGE505" s="1"/>
      <c r="UGF505" s="1"/>
      <c r="UGG505" s="1"/>
      <c r="UGH505" s="1"/>
      <c r="UGI505" s="1"/>
      <c r="UGJ505" s="1"/>
      <c r="UGK505" s="1"/>
      <c r="UGL505" s="1"/>
      <c r="UGM505" s="1"/>
      <c r="UGN505" s="1"/>
      <c r="UGO505" s="1"/>
      <c r="UGP505" s="1"/>
      <c r="UGQ505" s="1"/>
      <c r="UGR505" s="1"/>
      <c r="UGS505" s="1"/>
      <c r="UGT505" s="1"/>
      <c r="UGU505" s="1"/>
      <c r="UGV505" s="1"/>
      <c r="UGW505" s="1"/>
      <c r="UGX505" s="1"/>
      <c r="UGY505" s="1"/>
      <c r="UGZ505" s="1"/>
      <c r="UHA505" s="1"/>
      <c r="UHB505" s="1"/>
      <c r="UHC505" s="1"/>
      <c r="UHD505" s="1"/>
      <c r="UHE505" s="1"/>
      <c r="UHF505" s="1"/>
      <c r="UHG505" s="1"/>
      <c r="UHH505" s="1"/>
      <c r="UHI505" s="1"/>
      <c r="UHJ505" s="1"/>
      <c r="UHK505" s="1"/>
      <c r="UHL505" s="1"/>
      <c r="UHM505" s="1"/>
      <c r="UHN505" s="1"/>
      <c r="UHO505" s="1"/>
      <c r="UHP505" s="1"/>
      <c r="UHQ505" s="1"/>
      <c r="UHR505" s="1"/>
      <c r="UHS505" s="1"/>
      <c r="UHT505" s="1"/>
      <c r="UHU505" s="1"/>
      <c r="UHV505" s="1"/>
      <c r="UHW505" s="1"/>
      <c r="UHX505" s="1"/>
      <c r="UHY505" s="1"/>
      <c r="UHZ505" s="1"/>
      <c r="UIA505" s="1"/>
      <c r="UIB505" s="1"/>
      <c r="UIC505" s="1"/>
      <c r="UID505" s="1"/>
      <c r="UIE505" s="1"/>
      <c r="UIF505" s="1"/>
      <c r="UIG505" s="1"/>
      <c r="UIH505" s="1"/>
      <c r="UII505" s="1"/>
      <c r="UIJ505" s="1"/>
      <c r="UIK505" s="1"/>
      <c r="UIL505" s="1"/>
      <c r="UIM505" s="1"/>
      <c r="UIN505" s="1"/>
      <c r="UIO505" s="1"/>
      <c r="UIP505" s="1"/>
      <c r="UIQ505" s="1"/>
      <c r="UIR505" s="1"/>
      <c r="UIS505" s="1"/>
      <c r="UIT505" s="1"/>
      <c r="UIU505" s="1"/>
      <c r="UIV505" s="1"/>
      <c r="UIW505" s="1"/>
      <c r="UIX505" s="1"/>
      <c r="UIY505" s="1"/>
      <c r="UIZ505" s="1"/>
      <c r="UJA505" s="1"/>
      <c r="UJB505" s="1"/>
      <c r="UJC505" s="1"/>
      <c r="UJD505" s="1"/>
      <c r="UJE505" s="1"/>
      <c r="UJF505" s="1"/>
      <c r="UJG505" s="1"/>
      <c r="UJH505" s="1"/>
      <c r="UJI505" s="1"/>
      <c r="UJJ505" s="1"/>
      <c r="UJK505" s="1"/>
      <c r="UJL505" s="1"/>
      <c r="UJM505" s="1"/>
      <c r="UJN505" s="1"/>
      <c r="UJO505" s="1"/>
      <c r="UJP505" s="1"/>
      <c r="UJQ505" s="1"/>
      <c r="UJR505" s="1"/>
      <c r="UJS505" s="1"/>
      <c r="UJT505" s="1"/>
      <c r="UJU505" s="1"/>
      <c r="UJV505" s="1"/>
      <c r="UJW505" s="1"/>
      <c r="UJX505" s="1"/>
      <c r="UJY505" s="1"/>
      <c r="UJZ505" s="1"/>
      <c r="UKA505" s="1"/>
      <c r="UKB505" s="1"/>
      <c r="UKC505" s="1"/>
      <c r="UKD505" s="1"/>
      <c r="UKE505" s="1"/>
      <c r="UKF505" s="1"/>
      <c r="UKG505" s="1"/>
      <c r="UKH505" s="1"/>
      <c r="UKI505" s="1"/>
      <c r="UKJ505" s="1"/>
      <c r="UKK505" s="1"/>
      <c r="UKL505" s="1"/>
      <c r="UKM505" s="1"/>
      <c r="UKN505" s="1"/>
      <c r="UKO505" s="1"/>
      <c r="UKP505" s="1"/>
      <c r="UKQ505" s="1"/>
      <c r="UKR505" s="1"/>
      <c r="UKS505" s="1"/>
      <c r="UKT505" s="1"/>
      <c r="UKU505" s="1"/>
      <c r="UKV505" s="1"/>
      <c r="UKW505" s="1"/>
      <c r="UKX505" s="1"/>
      <c r="UKY505" s="1"/>
      <c r="UKZ505" s="1"/>
      <c r="ULA505" s="1"/>
      <c r="ULB505" s="1"/>
      <c r="ULC505" s="1"/>
      <c r="ULD505" s="1"/>
      <c r="ULE505" s="1"/>
      <c r="ULF505" s="1"/>
      <c r="ULG505" s="1"/>
      <c r="ULH505" s="1"/>
      <c r="ULI505" s="1"/>
      <c r="ULJ505" s="1"/>
      <c r="ULK505" s="1"/>
      <c r="ULL505" s="1"/>
      <c r="ULM505" s="1"/>
      <c r="ULN505" s="1"/>
      <c r="ULO505" s="1"/>
      <c r="ULP505" s="1"/>
      <c r="ULQ505" s="1"/>
      <c r="ULR505" s="1"/>
      <c r="ULS505" s="1"/>
      <c r="ULT505" s="1"/>
      <c r="ULU505" s="1"/>
      <c r="ULV505" s="1"/>
      <c r="ULW505" s="1"/>
      <c r="ULX505" s="1"/>
      <c r="ULY505" s="1"/>
      <c r="ULZ505" s="1"/>
      <c r="UMA505" s="1"/>
      <c r="UMB505" s="1"/>
      <c r="UMC505" s="1"/>
      <c r="UMD505" s="1"/>
      <c r="UME505" s="1"/>
      <c r="UMF505" s="1"/>
      <c r="UMG505" s="1"/>
      <c r="UMH505" s="1"/>
      <c r="UMI505" s="1"/>
      <c r="UMJ505" s="1"/>
      <c r="UMK505" s="1"/>
      <c r="UML505" s="1"/>
      <c r="UMM505" s="1"/>
      <c r="UMN505" s="1"/>
      <c r="UMO505" s="1"/>
      <c r="UMP505" s="1"/>
      <c r="UMQ505" s="1"/>
      <c r="UMR505" s="1"/>
      <c r="UMS505" s="1"/>
      <c r="UMT505" s="1"/>
      <c r="UMU505" s="1"/>
      <c r="UMV505" s="1"/>
      <c r="UMW505" s="1"/>
      <c r="UMX505" s="1"/>
      <c r="UMY505" s="1"/>
      <c r="UMZ505" s="1"/>
      <c r="UNA505" s="1"/>
      <c r="UNB505" s="1"/>
      <c r="UNC505" s="1"/>
      <c r="UND505" s="1"/>
      <c r="UNE505" s="1"/>
      <c r="UNF505" s="1"/>
      <c r="UNG505" s="1"/>
      <c r="UNH505" s="1"/>
      <c r="UNI505" s="1"/>
      <c r="UNJ505" s="1"/>
      <c r="UNK505" s="1"/>
      <c r="UNL505" s="1"/>
      <c r="UNM505" s="1"/>
      <c r="UNN505" s="1"/>
      <c r="UNO505" s="1"/>
      <c r="UNP505" s="1"/>
      <c r="UNQ505" s="1"/>
      <c r="UNR505" s="1"/>
      <c r="UNS505" s="1"/>
      <c r="UNT505" s="1"/>
      <c r="UNU505" s="1"/>
      <c r="UNV505" s="1"/>
      <c r="UNW505" s="1"/>
      <c r="UNX505" s="1"/>
      <c r="UNY505" s="1"/>
      <c r="UNZ505" s="1"/>
      <c r="UOA505" s="1"/>
      <c r="UOB505" s="1"/>
      <c r="UOC505" s="1"/>
      <c r="UOD505" s="1"/>
      <c r="UOE505" s="1"/>
      <c r="UOF505" s="1"/>
      <c r="UOG505" s="1"/>
      <c r="UOH505" s="1"/>
      <c r="UOI505" s="1"/>
      <c r="UOJ505" s="1"/>
      <c r="UOK505" s="1"/>
      <c r="UOL505" s="1"/>
      <c r="UOM505" s="1"/>
      <c r="UON505" s="1"/>
      <c r="UOO505" s="1"/>
      <c r="UOP505" s="1"/>
      <c r="UOQ505" s="1"/>
      <c r="UOR505" s="1"/>
      <c r="UOS505" s="1"/>
      <c r="UOT505" s="1"/>
      <c r="UOU505" s="1"/>
      <c r="UOV505" s="1"/>
      <c r="UOW505" s="1"/>
      <c r="UOX505" s="1"/>
      <c r="UOY505" s="1"/>
      <c r="UOZ505" s="1"/>
      <c r="UPA505" s="1"/>
      <c r="UPB505" s="1"/>
      <c r="UPC505" s="1"/>
      <c r="UPD505" s="1"/>
      <c r="UPE505" s="1"/>
      <c r="UPF505" s="1"/>
      <c r="UPG505" s="1"/>
      <c r="UPH505" s="1"/>
      <c r="UPI505" s="1"/>
      <c r="UPJ505" s="1"/>
      <c r="UPK505" s="1"/>
      <c r="UPL505" s="1"/>
      <c r="UPM505" s="1"/>
      <c r="UPN505" s="1"/>
      <c r="UPO505" s="1"/>
      <c r="UPP505" s="1"/>
      <c r="UPQ505" s="1"/>
      <c r="UPR505" s="1"/>
      <c r="UPS505" s="1"/>
      <c r="UPT505" s="1"/>
      <c r="UPU505" s="1"/>
      <c r="UPV505" s="1"/>
      <c r="UPW505" s="1"/>
      <c r="UPX505" s="1"/>
      <c r="UPY505" s="1"/>
      <c r="UPZ505" s="1"/>
      <c r="UQA505" s="1"/>
      <c r="UQB505" s="1"/>
      <c r="UQC505" s="1"/>
      <c r="UQD505" s="1"/>
      <c r="UQE505" s="1"/>
      <c r="UQF505" s="1"/>
      <c r="UQG505" s="1"/>
      <c r="UQH505" s="1"/>
      <c r="UQI505" s="1"/>
      <c r="UQJ505" s="1"/>
      <c r="UQK505" s="1"/>
      <c r="UQL505" s="1"/>
      <c r="UQM505" s="1"/>
      <c r="UQN505" s="1"/>
      <c r="UQO505" s="1"/>
      <c r="UQP505" s="1"/>
      <c r="UQQ505" s="1"/>
      <c r="UQR505" s="1"/>
      <c r="UQS505" s="1"/>
      <c r="UQT505" s="1"/>
      <c r="UQU505" s="1"/>
      <c r="UQV505" s="1"/>
      <c r="UQW505" s="1"/>
      <c r="UQX505" s="1"/>
      <c r="UQY505" s="1"/>
      <c r="UQZ505" s="1"/>
      <c r="URA505" s="1"/>
      <c r="URB505" s="1"/>
      <c r="URC505" s="1"/>
      <c r="URD505" s="1"/>
      <c r="URE505" s="1"/>
      <c r="URF505" s="1"/>
      <c r="URG505" s="1"/>
      <c r="URH505" s="1"/>
      <c r="URI505" s="1"/>
      <c r="URJ505" s="1"/>
      <c r="URK505" s="1"/>
      <c r="URL505" s="1"/>
      <c r="URM505" s="1"/>
      <c r="URN505" s="1"/>
      <c r="URO505" s="1"/>
      <c r="URP505" s="1"/>
      <c r="URQ505" s="1"/>
      <c r="URR505" s="1"/>
      <c r="URS505" s="1"/>
      <c r="URT505" s="1"/>
      <c r="URU505" s="1"/>
      <c r="URV505" s="1"/>
      <c r="URW505" s="1"/>
      <c r="URX505" s="1"/>
      <c r="URY505" s="1"/>
      <c r="URZ505" s="1"/>
      <c r="USA505" s="1"/>
      <c r="USB505" s="1"/>
      <c r="USC505" s="1"/>
      <c r="USD505" s="1"/>
      <c r="USE505" s="1"/>
      <c r="USF505" s="1"/>
      <c r="USG505" s="1"/>
      <c r="USH505" s="1"/>
      <c r="USI505" s="1"/>
      <c r="USJ505" s="1"/>
      <c r="USK505" s="1"/>
      <c r="USL505" s="1"/>
      <c r="USM505" s="1"/>
      <c r="USN505" s="1"/>
      <c r="USO505" s="1"/>
      <c r="USP505" s="1"/>
      <c r="USQ505" s="1"/>
      <c r="USR505" s="1"/>
      <c r="USS505" s="1"/>
      <c r="UST505" s="1"/>
      <c r="USU505" s="1"/>
      <c r="USV505" s="1"/>
      <c r="USW505" s="1"/>
      <c r="USX505" s="1"/>
      <c r="USY505" s="1"/>
      <c r="USZ505" s="1"/>
      <c r="UTA505" s="1"/>
      <c r="UTB505" s="1"/>
      <c r="UTC505" s="1"/>
      <c r="UTD505" s="1"/>
      <c r="UTE505" s="1"/>
      <c r="UTF505" s="1"/>
      <c r="UTG505" s="1"/>
      <c r="UTH505" s="1"/>
      <c r="UTI505" s="1"/>
      <c r="UTJ505" s="1"/>
      <c r="UTK505" s="1"/>
      <c r="UTL505" s="1"/>
      <c r="UTM505" s="1"/>
      <c r="UTN505" s="1"/>
      <c r="UTO505" s="1"/>
      <c r="UTP505" s="1"/>
      <c r="UTQ505" s="1"/>
      <c r="UTR505" s="1"/>
      <c r="UTS505" s="1"/>
      <c r="UTT505" s="1"/>
      <c r="UTU505" s="1"/>
      <c r="UTV505" s="1"/>
      <c r="UTW505" s="1"/>
      <c r="UTX505" s="1"/>
      <c r="UTY505" s="1"/>
      <c r="UTZ505" s="1"/>
      <c r="UUA505" s="1"/>
      <c r="UUB505" s="1"/>
      <c r="UUC505" s="1"/>
      <c r="UUD505" s="1"/>
      <c r="UUE505" s="1"/>
      <c r="UUF505" s="1"/>
      <c r="UUG505" s="1"/>
      <c r="UUH505" s="1"/>
      <c r="UUI505" s="1"/>
      <c r="UUJ505" s="1"/>
      <c r="UUK505" s="1"/>
      <c r="UUL505" s="1"/>
      <c r="UUM505" s="1"/>
      <c r="UUN505" s="1"/>
      <c r="UUO505" s="1"/>
      <c r="UUP505" s="1"/>
      <c r="UUQ505" s="1"/>
      <c r="UUR505" s="1"/>
      <c r="UUS505" s="1"/>
      <c r="UUT505" s="1"/>
      <c r="UUU505" s="1"/>
      <c r="UUV505" s="1"/>
      <c r="UUW505" s="1"/>
      <c r="UUX505" s="1"/>
      <c r="UUY505" s="1"/>
      <c r="UUZ505" s="1"/>
      <c r="UVA505" s="1"/>
      <c r="UVB505" s="1"/>
      <c r="UVC505" s="1"/>
      <c r="UVD505" s="1"/>
      <c r="UVE505" s="1"/>
      <c r="UVF505" s="1"/>
      <c r="UVG505" s="1"/>
      <c r="UVH505" s="1"/>
      <c r="UVI505" s="1"/>
      <c r="UVJ505" s="1"/>
      <c r="UVK505" s="1"/>
      <c r="UVL505" s="1"/>
      <c r="UVM505" s="1"/>
      <c r="UVN505" s="1"/>
      <c r="UVO505" s="1"/>
      <c r="UVP505" s="1"/>
      <c r="UVQ505" s="1"/>
      <c r="UVR505" s="1"/>
      <c r="UVS505" s="1"/>
      <c r="UVT505" s="1"/>
      <c r="UVU505" s="1"/>
      <c r="UVV505" s="1"/>
      <c r="UVW505" s="1"/>
      <c r="UVX505" s="1"/>
      <c r="UVY505" s="1"/>
      <c r="UVZ505" s="1"/>
      <c r="UWA505" s="1"/>
      <c r="UWB505" s="1"/>
      <c r="UWC505" s="1"/>
      <c r="UWD505" s="1"/>
      <c r="UWE505" s="1"/>
      <c r="UWF505" s="1"/>
      <c r="UWG505" s="1"/>
      <c r="UWH505" s="1"/>
      <c r="UWI505" s="1"/>
      <c r="UWJ505" s="1"/>
      <c r="UWK505" s="1"/>
      <c r="UWL505" s="1"/>
      <c r="UWM505" s="1"/>
      <c r="UWN505" s="1"/>
      <c r="UWO505" s="1"/>
      <c r="UWP505" s="1"/>
      <c r="UWQ505" s="1"/>
      <c r="UWR505" s="1"/>
      <c r="UWS505" s="1"/>
      <c r="UWT505" s="1"/>
      <c r="UWU505" s="1"/>
      <c r="UWV505" s="1"/>
      <c r="UWW505" s="1"/>
      <c r="UWX505" s="1"/>
      <c r="UWY505" s="1"/>
      <c r="UWZ505" s="1"/>
      <c r="UXA505" s="1"/>
      <c r="UXB505" s="1"/>
      <c r="UXC505" s="1"/>
      <c r="UXD505" s="1"/>
      <c r="UXE505" s="1"/>
      <c r="UXF505" s="1"/>
      <c r="UXG505" s="1"/>
      <c r="UXH505" s="1"/>
      <c r="UXI505" s="1"/>
      <c r="UXJ505" s="1"/>
      <c r="UXK505" s="1"/>
      <c r="UXL505" s="1"/>
      <c r="UXM505" s="1"/>
      <c r="UXN505" s="1"/>
      <c r="UXO505" s="1"/>
      <c r="UXP505" s="1"/>
      <c r="UXQ505" s="1"/>
      <c r="UXR505" s="1"/>
      <c r="UXS505" s="1"/>
      <c r="UXT505" s="1"/>
      <c r="UXU505" s="1"/>
      <c r="UXV505" s="1"/>
      <c r="UXW505" s="1"/>
      <c r="UXX505" s="1"/>
      <c r="UXY505" s="1"/>
      <c r="UXZ505" s="1"/>
      <c r="UYA505" s="1"/>
      <c r="UYB505" s="1"/>
      <c r="UYC505" s="1"/>
      <c r="UYD505" s="1"/>
      <c r="UYE505" s="1"/>
      <c r="UYF505" s="1"/>
      <c r="UYG505" s="1"/>
      <c r="UYH505" s="1"/>
      <c r="UYI505" s="1"/>
      <c r="UYJ505" s="1"/>
      <c r="UYK505" s="1"/>
      <c r="UYL505" s="1"/>
      <c r="UYM505" s="1"/>
      <c r="UYN505" s="1"/>
      <c r="UYO505" s="1"/>
      <c r="UYP505" s="1"/>
      <c r="UYQ505" s="1"/>
      <c r="UYR505" s="1"/>
      <c r="UYS505" s="1"/>
      <c r="UYT505" s="1"/>
      <c r="UYU505" s="1"/>
      <c r="UYV505" s="1"/>
      <c r="UYW505" s="1"/>
      <c r="UYX505" s="1"/>
      <c r="UYY505" s="1"/>
      <c r="UYZ505" s="1"/>
      <c r="UZA505" s="1"/>
      <c r="UZB505" s="1"/>
      <c r="UZC505" s="1"/>
      <c r="UZD505" s="1"/>
      <c r="UZE505" s="1"/>
      <c r="UZF505" s="1"/>
      <c r="UZG505" s="1"/>
      <c r="UZH505" s="1"/>
      <c r="UZI505" s="1"/>
      <c r="UZJ505" s="1"/>
      <c r="UZK505" s="1"/>
      <c r="UZL505" s="1"/>
      <c r="UZM505" s="1"/>
      <c r="UZN505" s="1"/>
      <c r="UZO505" s="1"/>
      <c r="UZP505" s="1"/>
      <c r="UZQ505" s="1"/>
      <c r="UZR505" s="1"/>
      <c r="UZS505" s="1"/>
      <c r="UZT505" s="1"/>
      <c r="UZU505" s="1"/>
      <c r="UZV505" s="1"/>
      <c r="UZW505" s="1"/>
      <c r="UZX505" s="1"/>
      <c r="UZY505" s="1"/>
      <c r="UZZ505" s="1"/>
      <c r="VAA505" s="1"/>
      <c r="VAB505" s="1"/>
      <c r="VAC505" s="1"/>
      <c r="VAD505" s="1"/>
      <c r="VAE505" s="1"/>
      <c r="VAF505" s="1"/>
      <c r="VAG505" s="1"/>
      <c r="VAH505" s="1"/>
      <c r="VAI505" s="1"/>
      <c r="VAJ505" s="1"/>
      <c r="VAK505" s="1"/>
      <c r="VAL505" s="1"/>
      <c r="VAM505" s="1"/>
      <c r="VAN505" s="1"/>
      <c r="VAO505" s="1"/>
      <c r="VAP505" s="1"/>
      <c r="VAQ505" s="1"/>
      <c r="VAR505" s="1"/>
      <c r="VAS505" s="1"/>
      <c r="VAT505" s="1"/>
      <c r="VAU505" s="1"/>
      <c r="VAV505" s="1"/>
      <c r="VAW505" s="1"/>
      <c r="VAX505" s="1"/>
      <c r="VAY505" s="1"/>
      <c r="VAZ505" s="1"/>
      <c r="VBA505" s="1"/>
      <c r="VBB505" s="1"/>
      <c r="VBC505" s="1"/>
      <c r="VBD505" s="1"/>
      <c r="VBE505" s="1"/>
      <c r="VBF505" s="1"/>
      <c r="VBG505" s="1"/>
      <c r="VBH505" s="1"/>
      <c r="VBI505" s="1"/>
      <c r="VBJ505" s="1"/>
      <c r="VBK505" s="1"/>
      <c r="VBL505" s="1"/>
      <c r="VBM505" s="1"/>
      <c r="VBN505" s="1"/>
      <c r="VBO505" s="1"/>
      <c r="VBP505" s="1"/>
      <c r="VBQ505" s="1"/>
      <c r="VBR505" s="1"/>
      <c r="VBS505" s="1"/>
      <c r="VBT505" s="1"/>
      <c r="VBU505" s="1"/>
      <c r="VBV505" s="1"/>
      <c r="VBW505" s="1"/>
      <c r="VBX505" s="1"/>
      <c r="VBY505" s="1"/>
      <c r="VBZ505" s="1"/>
      <c r="VCA505" s="1"/>
      <c r="VCB505" s="1"/>
      <c r="VCC505" s="1"/>
      <c r="VCD505" s="1"/>
      <c r="VCE505" s="1"/>
      <c r="VCF505" s="1"/>
      <c r="VCG505" s="1"/>
      <c r="VCH505" s="1"/>
      <c r="VCI505" s="1"/>
      <c r="VCJ505" s="1"/>
      <c r="VCK505" s="1"/>
      <c r="VCL505" s="1"/>
      <c r="VCM505" s="1"/>
      <c r="VCN505" s="1"/>
      <c r="VCO505" s="1"/>
      <c r="VCP505" s="1"/>
      <c r="VCQ505" s="1"/>
      <c r="VCR505" s="1"/>
      <c r="VCS505" s="1"/>
      <c r="VCT505" s="1"/>
      <c r="VCU505" s="1"/>
      <c r="VCV505" s="1"/>
      <c r="VCW505" s="1"/>
      <c r="VCX505" s="1"/>
      <c r="VCY505" s="1"/>
      <c r="VCZ505" s="1"/>
      <c r="VDA505" s="1"/>
      <c r="VDB505" s="1"/>
      <c r="VDC505" s="1"/>
      <c r="VDD505" s="1"/>
      <c r="VDE505" s="1"/>
      <c r="VDF505" s="1"/>
      <c r="VDG505" s="1"/>
      <c r="VDH505" s="1"/>
      <c r="VDI505" s="1"/>
      <c r="VDJ505" s="1"/>
      <c r="VDK505" s="1"/>
      <c r="VDL505" s="1"/>
      <c r="VDM505" s="1"/>
      <c r="VDN505" s="1"/>
      <c r="VDO505" s="1"/>
      <c r="VDP505" s="1"/>
      <c r="VDQ505" s="1"/>
      <c r="VDR505" s="1"/>
      <c r="VDS505" s="1"/>
      <c r="VDT505" s="1"/>
      <c r="VDU505" s="1"/>
      <c r="VDV505" s="1"/>
      <c r="VDW505" s="1"/>
      <c r="VDX505" s="1"/>
      <c r="VDY505" s="1"/>
      <c r="VDZ505" s="1"/>
      <c r="VEA505" s="1"/>
      <c r="VEB505" s="1"/>
      <c r="VEC505" s="1"/>
      <c r="VED505" s="1"/>
      <c r="VEE505" s="1"/>
      <c r="VEF505" s="1"/>
      <c r="VEG505" s="1"/>
      <c r="VEH505" s="1"/>
      <c r="VEI505" s="1"/>
      <c r="VEJ505" s="1"/>
      <c r="VEK505" s="1"/>
      <c r="VEL505" s="1"/>
      <c r="VEM505" s="1"/>
      <c r="VEN505" s="1"/>
      <c r="VEO505" s="1"/>
      <c r="VEP505" s="1"/>
      <c r="VEQ505" s="1"/>
      <c r="VER505" s="1"/>
      <c r="VES505" s="1"/>
      <c r="VET505" s="1"/>
      <c r="VEU505" s="1"/>
      <c r="VEV505" s="1"/>
      <c r="VEW505" s="1"/>
      <c r="VEX505" s="1"/>
      <c r="VEY505" s="1"/>
      <c r="VEZ505" s="1"/>
      <c r="VFA505" s="1"/>
      <c r="VFB505" s="1"/>
      <c r="VFC505" s="1"/>
      <c r="VFD505" s="1"/>
      <c r="VFE505" s="1"/>
      <c r="VFF505" s="1"/>
      <c r="VFG505" s="1"/>
      <c r="VFH505" s="1"/>
      <c r="VFI505" s="1"/>
      <c r="VFJ505" s="1"/>
      <c r="VFK505" s="1"/>
      <c r="VFL505" s="1"/>
      <c r="VFM505" s="1"/>
      <c r="VFN505" s="1"/>
      <c r="VFO505" s="1"/>
      <c r="VFP505" s="1"/>
      <c r="VFQ505" s="1"/>
      <c r="VFR505" s="1"/>
      <c r="VFS505" s="1"/>
      <c r="VFT505" s="1"/>
      <c r="VFU505" s="1"/>
      <c r="VFV505" s="1"/>
      <c r="VFW505" s="1"/>
      <c r="VFX505" s="1"/>
      <c r="VFY505" s="1"/>
      <c r="VFZ505" s="1"/>
      <c r="VGA505" s="1"/>
      <c r="VGB505" s="1"/>
      <c r="VGC505" s="1"/>
      <c r="VGD505" s="1"/>
      <c r="VGE505" s="1"/>
      <c r="VGF505" s="1"/>
      <c r="VGG505" s="1"/>
      <c r="VGH505" s="1"/>
      <c r="VGI505" s="1"/>
      <c r="VGJ505" s="1"/>
      <c r="VGK505" s="1"/>
      <c r="VGL505" s="1"/>
      <c r="VGM505" s="1"/>
      <c r="VGN505" s="1"/>
      <c r="VGO505" s="1"/>
      <c r="VGP505" s="1"/>
      <c r="VGQ505" s="1"/>
      <c r="VGR505" s="1"/>
      <c r="VGS505" s="1"/>
      <c r="VGT505" s="1"/>
      <c r="VGU505" s="1"/>
      <c r="VGV505" s="1"/>
      <c r="VGW505" s="1"/>
      <c r="VGX505" s="1"/>
      <c r="VGY505" s="1"/>
      <c r="VGZ505" s="1"/>
      <c r="VHA505" s="1"/>
      <c r="VHB505" s="1"/>
      <c r="VHC505" s="1"/>
      <c r="VHD505" s="1"/>
      <c r="VHE505" s="1"/>
      <c r="VHF505" s="1"/>
      <c r="VHG505" s="1"/>
      <c r="VHH505" s="1"/>
      <c r="VHI505" s="1"/>
      <c r="VHJ505" s="1"/>
      <c r="VHK505" s="1"/>
      <c r="VHL505" s="1"/>
      <c r="VHM505" s="1"/>
      <c r="VHN505" s="1"/>
      <c r="VHO505" s="1"/>
      <c r="VHP505" s="1"/>
      <c r="VHQ505" s="1"/>
      <c r="VHR505" s="1"/>
      <c r="VHS505" s="1"/>
      <c r="VHT505" s="1"/>
      <c r="VHU505" s="1"/>
      <c r="VHV505" s="1"/>
      <c r="VHW505" s="1"/>
      <c r="VHX505" s="1"/>
      <c r="VHY505" s="1"/>
      <c r="VHZ505" s="1"/>
      <c r="VIA505" s="1"/>
      <c r="VIB505" s="1"/>
      <c r="VIC505" s="1"/>
      <c r="VID505" s="1"/>
      <c r="VIE505" s="1"/>
      <c r="VIF505" s="1"/>
      <c r="VIG505" s="1"/>
      <c r="VIH505" s="1"/>
      <c r="VII505" s="1"/>
      <c r="VIJ505" s="1"/>
      <c r="VIK505" s="1"/>
      <c r="VIL505" s="1"/>
      <c r="VIM505" s="1"/>
      <c r="VIN505" s="1"/>
      <c r="VIO505" s="1"/>
      <c r="VIP505" s="1"/>
      <c r="VIQ505" s="1"/>
      <c r="VIR505" s="1"/>
      <c r="VIS505" s="1"/>
      <c r="VIT505" s="1"/>
      <c r="VIU505" s="1"/>
      <c r="VIV505" s="1"/>
      <c r="VIW505" s="1"/>
      <c r="VIX505" s="1"/>
      <c r="VIY505" s="1"/>
      <c r="VIZ505" s="1"/>
      <c r="VJA505" s="1"/>
      <c r="VJB505" s="1"/>
      <c r="VJC505" s="1"/>
      <c r="VJD505" s="1"/>
      <c r="VJE505" s="1"/>
      <c r="VJF505" s="1"/>
      <c r="VJG505" s="1"/>
      <c r="VJH505" s="1"/>
      <c r="VJI505" s="1"/>
      <c r="VJJ505" s="1"/>
      <c r="VJK505" s="1"/>
      <c r="VJL505" s="1"/>
      <c r="VJM505" s="1"/>
      <c r="VJN505" s="1"/>
      <c r="VJO505" s="1"/>
      <c r="VJP505" s="1"/>
      <c r="VJQ505" s="1"/>
      <c r="VJR505" s="1"/>
      <c r="VJS505" s="1"/>
      <c r="VJT505" s="1"/>
      <c r="VJU505" s="1"/>
      <c r="VJV505" s="1"/>
      <c r="VJW505" s="1"/>
      <c r="VJX505" s="1"/>
      <c r="VJY505" s="1"/>
      <c r="VJZ505" s="1"/>
      <c r="VKA505" s="1"/>
      <c r="VKB505" s="1"/>
      <c r="VKC505" s="1"/>
      <c r="VKD505" s="1"/>
      <c r="VKE505" s="1"/>
      <c r="VKF505" s="1"/>
      <c r="VKG505" s="1"/>
      <c r="VKH505" s="1"/>
      <c r="VKI505" s="1"/>
      <c r="VKJ505" s="1"/>
      <c r="VKK505" s="1"/>
      <c r="VKL505" s="1"/>
      <c r="VKM505" s="1"/>
      <c r="VKN505" s="1"/>
      <c r="VKO505" s="1"/>
      <c r="VKP505" s="1"/>
      <c r="VKQ505" s="1"/>
      <c r="VKR505" s="1"/>
      <c r="VKS505" s="1"/>
      <c r="VKT505" s="1"/>
      <c r="VKU505" s="1"/>
      <c r="VKV505" s="1"/>
      <c r="VKW505" s="1"/>
      <c r="VKX505" s="1"/>
      <c r="VKY505" s="1"/>
      <c r="VKZ505" s="1"/>
      <c r="VLA505" s="1"/>
      <c r="VLB505" s="1"/>
      <c r="VLC505" s="1"/>
      <c r="VLD505" s="1"/>
      <c r="VLE505" s="1"/>
      <c r="VLF505" s="1"/>
      <c r="VLG505" s="1"/>
      <c r="VLH505" s="1"/>
      <c r="VLI505" s="1"/>
      <c r="VLJ505" s="1"/>
      <c r="VLK505" s="1"/>
      <c r="VLL505" s="1"/>
      <c r="VLM505" s="1"/>
      <c r="VLN505" s="1"/>
      <c r="VLO505" s="1"/>
      <c r="VLP505" s="1"/>
      <c r="VLQ505" s="1"/>
      <c r="VLR505" s="1"/>
      <c r="VLS505" s="1"/>
      <c r="VLT505" s="1"/>
      <c r="VLU505" s="1"/>
      <c r="VLV505" s="1"/>
      <c r="VLW505" s="1"/>
      <c r="VLX505" s="1"/>
      <c r="VLY505" s="1"/>
      <c r="VLZ505" s="1"/>
      <c r="VMA505" s="1"/>
      <c r="VMB505" s="1"/>
      <c r="VMC505" s="1"/>
      <c r="VMD505" s="1"/>
      <c r="VME505" s="1"/>
      <c r="VMF505" s="1"/>
      <c r="VMG505" s="1"/>
      <c r="VMH505" s="1"/>
      <c r="VMI505" s="1"/>
      <c r="VMJ505" s="1"/>
      <c r="VMK505" s="1"/>
      <c r="VML505" s="1"/>
      <c r="VMM505" s="1"/>
      <c r="VMN505" s="1"/>
      <c r="VMO505" s="1"/>
      <c r="VMP505" s="1"/>
      <c r="VMQ505" s="1"/>
      <c r="VMR505" s="1"/>
      <c r="VMS505" s="1"/>
      <c r="VMT505" s="1"/>
      <c r="VMU505" s="1"/>
      <c r="VMV505" s="1"/>
      <c r="VMW505" s="1"/>
      <c r="VMX505" s="1"/>
      <c r="VMY505" s="1"/>
      <c r="VMZ505" s="1"/>
      <c r="VNA505" s="1"/>
      <c r="VNB505" s="1"/>
      <c r="VNC505" s="1"/>
      <c r="VND505" s="1"/>
      <c r="VNE505" s="1"/>
      <c r="VNF505" s="1"/>
      <c r="VNG505" s="1"/>
      <c r="VNH505" s="1"/>
      <c r="VNI505" s="1"/>
      <c r="VNJ505" s="1"/>
      <c r="VNK505" s="1"/>
      <c r="VNL505" s="1"/>
      <c r="VNM505" s="1"/>
      <c r="VNN505" s="1"/>
      <c r="VNO505" s="1"/>
      <c r="VNP505" s="1"/>
      <c r="VNQ505" s="1"/>
      <c r="VNR505" s="1"/>
      <c r="VNS505" s="1"/>
      <c r="VNT505" s="1"/>
      <c r="VNU505" s="1"/>
      <c r="VNV505" s="1"/>
      <c r="VNW505" s="1"/>
      <c r="VNX505" s="1"/>
      <c r="VNY505" s="1"/>
      <c r="VNZ505" s="1"/>
      <c r="VOA505" s="1"/>
      <c r="VOB505" s="1"/>
      <c r="VOC505" s="1"/>
      <c r="VOD505" s="1"/>
      <c r="VOE505" s="1"/>
      <c r="VOF505" s="1"/>
      <c r="VOG505" s="1"/>
      <c r="VOH505" s="1"/>
      <c r="VOI505" s="1"/>
      <c r="VOJ505" s="1"/>
      <c r="VOK505" s="1"/>
      <c r="VOL505" s="1"/>
      <c r="VOM505" s="1"/>
      <c r="VON505" s="1"/>
      <c r="VOO505" s="1"/>
      <c r="VOP505" s="1"/>
      <c r="VOQ505" s="1"/>
      <c r="VOR505" s="1"/>
      <c r="VOS505" s="1"/>
      <c r="VOT505" s="1"/>
      <c r="VOU505" s="1"/>
      <c r="VOV505" s="1"/>
      <c r="VOW505" s="1"/>
      <c r="VOX505" s="1"/>
      <c r="VOY505" s="1"/>
      <c r="VOZ505" s="1"/>
      <c r="VPA505" s="1"/>
      <c r="VPB505" s="1"/>
      <c r="VPC505" s="1"/>
      <c r="VPD505" s="1"/>
      <c r="VPE505" s="1"/>
      <c r="VPF505" s="1"/>
      <c r="VPG505" s="1"/>
      <c r="VPH505" s="1"/>
      <c r="VPI505" s="1"/>
      <c r="VPJ505" s="1"/>
      <c r="VPK505" s="1"/>
      <c r="VPL505" s="1"/>
      <c r="VPM505" s="1"/>
      <c r="VPN505" s="1"/>
      <c r="VPO505" s="1"/>
      <c r="VPP505" s="1"/>
      <c r="VPQ505" s="1"/>
      <c r="VPR505" s="1"/>
      <c r="VPS505" s="1"/>
      <c r="VPT505" s="1"/>
      <c r="VPU505" s="1"/>
      <c r="VPV505" s="1"/>
      <c r="VPW505" s="1"/>
      <c r="VPX505" s="1"/>
      <c r="VPY505" s="1"/>
      <c r="VPZ505" s="1"/>
      <c r="VQA505" s="1"/>
      <c r="VQB505" s="1"/>
      <c r="VQC505" s="1"/>
      <c r="VQD505" s="1"/>
      <c r="VQE505" s="1"/>
      <c r="VQF505" s="1"/>
      <c r="VQG505" s="1"/>
      <c r="VQH505" s="1"/>
      <c r="VQI505" s="1"/>
      <c r="VQJ505" s="1"/>
      <c r="VQK505" s="1"/>
      <c r="VQL505" s="1"/>
      <c r="VQM505" s="1"/>
      <c r="VQN505" s="1"/>
      <c r="VQO505" s="1"/>
      <c r="VQP505" s="1"/>
      <c r="VQQ505" s="1"/>
      <c r="VQR505" s="1"/>
      <c r="VQS505" s="1"/>
      <c r="VQT505" s="1"/>
      <c r="VQU505" s="1"/>
      <c r="VQV505" s="1"/>
      <c r="VQW505" s="1"/>
      <c r="VQX505" s="1"/>
      <c r="VQY505" s="1"/>
      <c r="VQZ505" s="1"/>
      <c r="VRA505" s="1"/>
      <c r="VRB505" s="1"/>
      <c r="VRC505" s="1"/>
      <c r="VRD505" s="1"/>
      <c r="VRE505" s="1"/>
      <c r="VRF505" s="1"/>
      <c r="VRG505" s="1"/>
      <c r="VRH505" s="1"/>
      <c r="VRI505" s="1"/>
      <c r="VRJ505" s="1"/>
      <c r="VRK505" s="1"/>
      <c r="VRL505" s="1"/>
      <c r="VRM505" s="1"/>
      <c r="VRN505" s="1"/>
      <c r="VRO505" s="1"/>
      <c r="VRP505" s="1"/>
      <c r="VRQ505" s="1"/>
      <c r="VRR505" s="1"/>
      <c r="VRS505" s="1"/>
      <c r="VRT505" s="1"/>
      <c r="VRU505" s="1"/>
      <c r="VRV505" s="1"/>
      <c r="VRW505" s="1"/>
      <c r="VRX505" s="1"/>
      <c r="VRY505" s="1"/>
      <c r="VRZ505" s="1"/>
      <c r="VSA505" s="1"/>
      <c r="VSB505" s="1"/>
      <c r="VSC505" s="1"/>
      <c r="VSD505" s="1"/>
      <c r="VSE505" s="1"/>
      <c r="VSF505" s="1"/>
      <c r="VSG505" s="1"/>
      <c r="VSH505" s="1"/>
      <c r="VSI505" s="1"/>
      <c r="VSJ505" s="1"/>
      <c r="VSK505" s="1"/>
      <c r="VSL505" s="1"/>
      <c r="VSM505" s="1"/>
      <c r="VSN505" s="1"/>
      <c r="VSO505" s="1"/>
      <c r="VSP505" s="1"/>
      <c r="VSQ505" s="1"/>
      <c r="VSR505" s="1"/>
      <c r="VSS505" s="1"/>
      <c r="VST505" s="1"/>
      <c r="VSU505" s="1"/>
      <c r="VSV505" s="1"/>
      <c r="VSW505" s="1"/>
      <c r="VSX505" s="1"/>
      <c r="VSY505" s="1"/>
      <c r="VSZ505" s="1"/>
      <c r="VTA505" s="1"/>
      <c r="VTB505" s="1"/>
      <c r="VTC505" s="1"/>
      <c r="VTD505" s="1"/>
      <c r="VTE505" s="1"/>
      <c r="VTF505" s="1"/>
      <c r="VTG505" s="1"/>
      <c r="VTH505" s="1"/>
      <c r="VTI505" s="1"/>
      <c r="VTJ505" s="1"/>
      <c r="VTK505" s="1"/>
      <c r="VTL505" s="1"/>
      <c r="VTM505" s="1"/>
      <c r="VTN505" s="1"/>
      <c r="VTO505" s="1"/>
      <c r="VTP505" s="1"/>
      <c r="VTQ505" s="1"/>
      <c r="VTR505" s="1"/>
      <c r="VTS505" s="1"/>
      <c r="VTT505" s="1"/>
      <c r="VTU505" s="1"/>
      <c r="VTV505" s="1"/>
      <c r="VTW505" s="1"/>
      <c r="VTX505" s="1"/>
      <c r="VTY505" s="1"/>
      <c r="VTZ505" s="1"/>
      <c r="VUA505" s="1"/>
      <c r="VUB505" s="1"/>
      <c r="VUC505" s="1"/>
      <c r="VUD505" s="1"/>
      <c r="VUE505" s="1"/>
      <c r="VUF505" s="1"/>
      <c r="VUG505" s="1"/>
      <c r="VUH505" s="1"/>
      <c r="VUI505" s="1"/>
      <c r="VUJ505" s="1"/>
      <c r="VUK505" s="1"/>
      <c r="VUL505" s="1"/>
      <c r="VUM505" s="1"/>
      <c r="VUN505" s="1"/>
      <c r="VUO505" s="1"/>
      <c r="VUP505" s="1"/>
      <c r="VUQ505" s="1"/>
      <c r="VUR505" s="1"/>
      <c r="VUS505" s="1"/>
      <c r="VUT505" s="1"/>
      <c r="VUU505" s="1"/>
      <c r="VUV505" s="1"/>
      <c r="VUW505" s="1"/>
      <c r="VUX505" s="1"/>
      <c r="VUY505" s="1"/>
      <c r="VUZ505" s="1"/>
      <c r="VVA505" s="1"/>
      <c r="VVB505" s="1"/>
      <c r="VVC505" s="1"/>
      <c r="VVD505" s="1"/>
      <c r="VVE505" s="1"/>
      <c r="VVF505" s="1"/>
      <c r="VVG505" s="1"/>
      <c r="VVH505" s="1"/>
      <c r="VVI505" s="1"/>
      <c r="VVJ505" s="1"/>
      <c r="VVK505" s="1"/>
      <c r="VVL505" s="1"/>
      <c r="VVM505" s="1"/>
      <c r="VVN505" s="1"/>
      <c r="VVO505" s="1"/>
      <c r="VVP505" s="1"/>
      <c r="VVQ505" s="1"/>
      <c r="VVR505" s="1"/>
      <c r="VVS505" s="1"/>
      <c r="VVT505" s="1"/>
      <c r="VVU505" s="1"/>
      <c r="VVV505" s="1"/>
      <c r="VVW505" s="1"/>
      <c r="VVX505" s="1"/>
      <c r="VVY505" s="1"/>
      <c r="VVZ505" s="1"/>
      <c r="VWA505" s="1"/>
      <c r="VWB505" s="1"/>
      <c r="VWC505" s="1"/>
      <c r="VWD505" s="1"/>
      <c r="VWE505" s="1"/>
      <c r="VWF505" s="1"/>
      <c r="VWG505" s="1"/>
      <c r="VWH505" s="1"/>
      <c r="VWI505" s="1"/>
      <c r="VWJ505" s="1"/>
      <c r="VWK505" s="1"/>
      <c r="VWL505" s="1"/>
      <c r="VWM505" s="1"/>
      <c r="VWN505" s="1"/>
      <c r="VWO505" s="1"/>
      <c r="VWP505" s="1"/>
      <c r="VWQ505" s="1"/>
      <c r="VWR505" s="1"/>
      <c r="VWS505" s="1"/>
      <c r="VWT505" s="1"/>
      <c r="VWU505" s="1"/>
      <c r="VWV505" s="1"/>
      <c r="VWW505" s="1"/>
      <c r="VWX505" s="1"/>
      <c r="VWY505" s="1"/>
      <c r="VWZ505" s="1"/>
      <c r="VXA505" s="1"/>
      <c r="VXB505" s="1"/>
      <c r="VXC505" s="1"/>
      <c r="VXD505" s="1"/>
      <c r="VXE505" s="1"/>
      <c r="VXF505" s="1"/>
      <c r="VXG505" s="1"/>
      <c r="VXH505" s="1"/>
      <c r="VXI505" s="1"/>
      <c r="VXJ505" s="1"/>
      <c r="VXK505" s="1"/>
      <c r="VXL505" s="1"/>
      <c r="VXM505" s="1"/>
      <c r="VXN505" s="1"/>
      <c r="VXO505" s="1"/>
      <c r="VXP505" s="1"/>
      <c r="VXQ505" s="1"/>
      <c r="VXR505" s="1"/>
      <c r="VXS505" s="1"/>
      <c r="VXT505" s="1"/>
      <c r="VXU505" s="1"/>
      <c r="VXV505" s="1"/>
      <c r="VXW505" s="1"/>
      <c r="VXX505" s="1"/>
      <c r="VXY505" s="1"/>
      <c r="VXZ505" s="1"/>
      <c r="VYA505" s="1"/>
      <c r="VYB505" s="1"/>
      <c r="VYC505" s="1"/>
      <c r="VYD505" s="1"/>
      <c r="VYE505" s="1"/>
      <c r="VYF505" s="1"/>
      <c r="VYG505" s="1"/>
      <c r="VYH505" s="1"/>
      <c r="VYI505" s="1"/>
      <c r="VYJ505" s="1"/>
      <c r="VYK505" s="1"/>
      <c r="VYL505" s="1"/>
      <c r="VYM505" s="1"/>
      <c r="VYN505" s="1"/>
      <c r="VYO505" s="1"/>
      <c r="VYP505" s="1"/>
      <c r="VYQ505" s="1"/>
      <c r="VYR505" s="1"/>
      <c r="VYS505" s="1"/>
      <c r="VYT505" s="1"/>
      <c r="VYU505" s="1"/>
      <c r="VYV505" s="1"/>
      <c r="VYW505" s="1"/>
      <c r="VYX505" s="1"/>
      <c r="VYY505" s="1"/>
      <c r="VYZ505" s="1"/>
      <c r="VZA505" s="1"/>
      <c r="VZB505" s="1"/>
      <c r="VZC505" s="1"/>
      <c r="VZD505" s="1"/>
      <c r="VZE505" s="1"/>
      <c r="VZF505" s="1"/>
      <c r="VZG505" s="1"/>
      <c r="VZH505" s="1"/>
      <c r="VZI505" s="1"/>
      <c r="VZJ505" s="1"/>
      <c r="VZK505" s="1"/>
      <c r="VZL505" s="1"/>
      <c r="VZM505" s="1"/>
      <c r="VZN505" s="1"/>
      <c r="VZO505" s="1"/>
      <c r="VZP505" s="1"/>
      <c r="VZQ505" s="1"/>
      <c r="VZR505" s="1"/>
      <c r="VZS505" s="1"/>
      <c r="VZT505" s="1"/>
      <c r="VZU505" s="1"/>
      <c r="VZV505" s="1"/>
      <c r="VZW505" s="1"/>
      <c r="VZX505" s="1"/>
      <c r="VZY505" s="1"/>
      <c r="VZZ505" s="1"/>
      <c r="WAA505" s="1"/>
      <c r="WAB505" s="1"/>
      <c r="WAC505" s="1"/>
      <c r="WAD505" s="1"/>
      <c r="WAE505" s="1"/>
      <c r="WAF505" s="1"/>
      <c r="WAG505" s="1"/>
      <c r="WAH505" s="1"/>
      <c r="WAI505" s="1"/>
      <c r="WAJ505" s="1"/>
      <c r="WAK505" s="1"/>
      <c r="WAL505" s="1"/>
      <c r="WAM505" s="1"/>
      <c r="WAN505" s="1"/>
      <c r="WAO505" s="1"/>
      <c r="WAP505" s="1"/>
      <c r="WAQ505" s="1"/>
      <c r="WAR505" s="1"/>
      <c r="WAS505" s="1"/>
      <c r="WAT505" s="1"/>
      <c r="WAU505" s="1"/>
      <c r="WAV505" s="1"/>
      <c r="WAW505" s="1"/>
      <c r="WAX505" s="1"/>
      <c r="WAY505" s="1"/>
      <c r="WAZ505" s="1"/>
      <c r="WBA505" s="1"/>
      <c r="WBB505" s="1"/>
      <c r="WBC505" s="1"/>
      <c r="WBD505" s="1"/>
      <c r="WBE505" s="1"/>
      <c r="WBF505" s="1"/>
      <c r="WBG505" s="1"/>
      <c r="WBH505" s="1"/>
      <c r="WBI505" s="1"/>
      <c r="WBJ505" s="1"/>
      <c r="WBK505" s="1"/>
      <c r="WBL505" s="1"/>
      <c r="WBM505" s="1"/>
      <c r="WBN505" s="1"/>
      <c r="WBO505" s="1"/>
      <c r="WBP505" s="1"/>
      <c r="WBQ505" s="1"/>
      <c r="WBR505" s="1"/>
      <c r="WBS505" s="1"/>
      <c r="WBT505" s="1"/>
      <c r="WBU505" s="1"/>
      <c r="WBV505" s="1"/>
      <c r="WBW505" s="1"/>
      <c r="WBX505" s="1"/>
      <c r="WBY505" s="1"/>
      <c r="WBZ505" s="1"/>
      <c r="WCA505" s="1"/>
      <c r="WCB505" s="1"/>
      <c r="WCC505" s="1"/>
      <c r="WCD505" s="1"/>
      <c r="WCE505" s="1"/>
      <c r="WCF505" s="1"/>
      <c r="WCG505" s="1"/>
      <c r="WCH505" s="1"/>
      <c r="WCI505" s="1"/>
      <c r="WCJ505" s="1"/>
      <c r="WCK505" s="1"/>
      <c r="WCL505" s="1"/>
      <c r="WCM505" s="1"/>
      <c r="WCN505" s="1"/>
      <c r="WCO505" s="1"/>
      <c r="WCP505" s="1"/>
      <c r="WCQ505" s="1"/>
      <c r="WCR505" s="1"/>
      <c r="WCS505" s="1"/>
      <c r="WCT505" s="1"/>
      <c r="WCU505" s="1"/>
      <c r="WCV505" s="1"/>
      <c r="WCW505" s="1"/>
      <c r="WCX505" s="1"/>
      <c r="WCY505" s="1"/>
      <c r="WCZ505" s="1"/>
      <c r="WDA505" s="1"/>
      <c r="WDB505" s="1"/>
      <c r="WDC505" s="1"/>
      <c r="WDD505" s="1"/>
      <c r="WDE505" s="1"/>
      <c r="WDF505" s="1"/>
      <c r="WDG505" s="1"/>
      <c r="WDH505" s="1"/>
      <c r="WDI505" s="1"/>
      <c r="WDJ505" s="1"/>
      <c r="WDK505" s="1"/>
      <c r="WDL505" s="1"/>
      <c r="WDM505" s="1"/>
      <c r="WDN505" s="1"/>
      <c r="WDO505" s="1"/>
      <c r="WDP505" s="1"/>
      <c r="WDQ505" s="1"/>
      <c r="WDR505" s="1"/>
      <c r="WDS505" s="1"/>
      <c r="WDT505" s="1"/>
      <c r="WDU505" s="1"/>
      <c r="WDV505" s="1"/>
      <c r="WDW505" s="1"/>
      <c r="WDX505" s="1"/>
      <c r="WDY505" s="1"/>
      <c r="WDZ505" s="1"/>
      <c r="WEA505" s="1"/>
      <c r="WEB505" s="1"/>
      <c r="WEC505" s="1"/>
      <c r="WED505" s="1"/>
      <c r="WEE505" s="1"/>
      <c r="WEF505" s="1"/>
      <c r="WEG505" s="1"/>
      <c r="WEH505" s="1"/>
      <c r="WEI505" s="1"/>
      <c r="WEJ505" s="1"/>
      <c r="WEK505" s="1"/>
      <c r="WEL505" s="1"/>
      <c r="WEM505" s="1"/>
      <c r="WEN505" s="1"/>
      <c r="WEO505" s="1"/>
      <c r="WEP505" s="1"/>
      <c r="WEQ505" s="1"/>
      <c r="WER505" s="1"/>
      <c r="WES505" s="1"/>
      <c r="WET505" s="1"/>
      <c r="WEU505" s="1"/>
      <c r="WEV505" s="1"/>
      <c r="WEW505" s="1"/>
      <c r="WEX505" s="1"/>
      <c r="WEY505" s="1"/>
      <c r="WEZ505" s="1"/>
      <c r="WFA505" s="1"/>
      <c r="WFB505" s="1"/>
      <c r="WFC505" s="1"/>
      <c r="WFD505" s="1"/>
      <c r="WFE505" s="1"/>
      <c r="WFF505" s="1"/>
      <c r="WFG505" s="1"/>
      <c r="WFH505" s="1"/>
      <c r="WFI505" s="1"/>
      <c r="WFJ505" s="1"/>
      <c r="WFK505" s="1"/>
      <c r="WFL505" s="1"/>
      <c r="WFM505" s="1"/>
      <c r="WFN505" s="1"/>
      <c r="WFO505" s="1"/>
      <c r="WFP505" s="1"/>
      <c r="WFQ505" s="1"/>
      <c r="WFR505" s="1"/>
      <c r="WFS505" s="1"/>
      <c r="WFT505" s="1"/>
      <c r="WFU505" s="1"/>
      <c r="WFV505" s="1"/>
      <c r="WFW505" s="1"/>
      <c r="WFX505" s="1"/>
      <c r="WFY505" s="1"/>
      <c r="WFZ505" s="1"/>
      <c r="WGA505" s="1"/>
      <c r="WGB505" s="1"/>
      <c r="WGC505" s="1"/>
      <c r="WGD505" s="1"/>
      <c r="WGE505" s="1"/>
      <c r="WGF505" s="1"/>
      <c r="WGG505" s="1"/>
      <c r="WGH505" s="1"/>
      <c r="WGI505" s="1"/>
      <c r="WGJ505" s="1"/>
      <c r="WGK505" s="1"/>
      <c r="WGL505" s="1"/>
      <c r="WGM505" s="1"/>
      <c r="WGN505" s="1"/>
      <c r="WGO505" s="1"/>
      <c r="WGP505" s="1"/>
      <c r="WGQ505" s="1"/>
      <c r="WGR505" s="1"/>
      <c r="WGS505" s="1"/>
      <c r="WGT505" s="1"/>
      <c r="WGU505" s="1"/>
      <c r="WGV505" s="1"/>
      <c r="WGW505" s="1"/>
      <c r="WGX505" s="1"/>
      <c r="WGY505" s="1"/>
      <c r="WGZ505" s="1"/>
      <c r="WHA505" s="1"/>
      <c r="WHB505" s="1"/>
      <c r="WHC505" s="1"/>
      <c r="WHD505" s="1"/>
      <c r="WHE505" s="1"/>
      <c r="WHF505" s="1"/>
      <c r="WHG505" s="1"/>
      <c r="WHH505" s="1"/>
      <c r="WHI505" s="1"/>
      <c r="WHJ505" s="1"/>
      <c r="WHK505" s="1"/>
      <c r="WHL505" s="1"/>
      <c r="WHM505" s="1"/>
      <c r="WHN505" s="1"/>
      <c r="WHO505" s="1"/>
      <c r="WHP505" s="1"/>
      <c r="WHQ505" s="1"/>
      <c r="WHR505" s="1"/>
      <c r="WHS505" s="1"/>
      <c r="WHT505" s="1"/>
      <c r="WHU505" s="1"/>
      <c r="WHV505" s="1"/>
      <c r="WHW505" s="1"/>
      <c r="WHX505" s="1"/>
      <c r="WHY505" s="1"/>
      <c r="WHZ505" s="1"/>
      <c r="WIA505" s="1"/>
      <c r="WIB505" s="1"/>
      <c r="WIC505" s="1"/>
      <c r="WID505" s="1"/>
      <c r="WIE505" s="1"/>
      <c r="WIF505" s="1"/>
      <c r="WIG505" s="1"/>
      <c r="WIH505" s="1"/>
      <c r="WII505" s="1"/>
      <c r="WIJ505" s="1"/>
      <c r="WIK505" s="1"/>
      <c r="WIL505" s="1"/>
      <c r="WIM505" s="1"/>
      <c r="WIN505" s="1"/>
      <c r="WIO505" s="1"/>
      <c r="WIP505" s="1"/>
      <c r="WIQ505" s="1"/>
      <c r="WIR505" s="1"/>
      <c r="WIS505" s="1"/>
      <c r="WIT505" s="1"/>
      <c r="WIU505" s="1"/>
      <c r="WIV505" s="1"/>
      <c r="WIW505" s="1"/>
      <c r="WIX505" s="1"/>
      <c r="WIY505" s="1"/>
      <c r="WIZ505" s="1"/>
      <c r="WJA505" s="1"/>
      <c r="WJB505" s="1"/>
      <c r="WJC505" s="1"/>
      <c r="WJD505" s="1"/>
      <c r="WJE505" s="1"/>
      <c r="WJF505" s="1"/>
      <c r="WJG505" s="1"/>
      <c r="WJH505" s="1"/>
      <c r="WJI505" s="1"/>
      <c r="WJJ505" s="1"/>
      <c r="WJK505" s="1"/>
      <c r="WJL505" s="1"/>
      <c r="WJM505" s="1"/>
      <c r="WJN505" s="1"/>
      <c r="WJO505" s="1"/>
      <c r="WJP505" s="1"/>
      <c r="WJQ505" s="1"/>
      <c r="WJR505" s="1"/>
      <c r="WJS505" s="1"/>
      <c r="WJT505" s="1"/>
      <c r="WJU505" s="1"/>
      <c r="WJV505" s="1"/>
      <c r="WJW505" s="1"/>
      <c r="WJX505" s="1"/>
      <c r="WJY505" s="1"/>
      <c r="WJZ505" s="1"/>
      <c r="WKA505" s="1"/>
      <c r="WKB505" s="1"/>
      <c r="WKC505" s="1"/>
      <c r="WKD505" s="1"/>
      <c r="WKE505" s="1"/>
      <c r="WKF505" s="1"/>
      <c r="WKG505" s="1"/>
      <c r="WKH505" s="1"/>
      <c r="WKI505" s="1"/>
      <c r="WKJ505" s="1"/>
      <c r="WKK505" s="1"/>
      <c r="WKL505" s="1"/>
      <c r="WKM505" s="1"/>
      <c r="WKN505" s="1"/>
      <c r="WKO505" s="1"/>
      <c r="WKP505" s="1"/>
      <c r="WKQ505" s="1"/>
      <c r="WKR505" s="1"/>
      <c r="WKS505" s="1"/>
      <c r="WKT505" s="1"/>
      <c r="WKU505" s="1"/>
      <c r="WKV505" s="1"/>
      <c r="WKW505" s="1"/>
      <c r="WKX505" s="1"/>
      <c r="WKY505" s="1"/>
      <c r="WKZ505" s="1"/>
      <c r="WLA505" s="1"/>
      <c r="WLB505" s="1"/>
      <c r="WLC505" s="1"/>
      <c r="WLD505" s="1"/>
      <c r="WLE505" s="1"/>
      <c r="WLF505" s="1"/>
      <c r="WLG505" s="1"/>
      <c r="WLH505" s="1"/>
      <c r="WLI505" s="1"/>
      <c r="WLJ505" s="1"/>
      <c r="WLK505" s="1"/>
      <c r="WLL505" s="1"/>
      <c r="WLM505" s="1"/>
      <c r="WLN505" s="1"/>
      <c r="WLO505" s="1"/>
      <c r="WLP505" s="1"/>
      <c r="WLQ505" s="1"/>
      <c r="WLR505" s="1"/>
      <c r="WLS505" s="1"/>
      <c r="WLT505" s="1"/>
      <c r="WLU505" s="1"/>
      <c r="WLV505" s="1"/>
      <c r="WLW505" s="1"/>
      <c r="WLX505" s="1"/>
      <c r="WLY505" s="1"/>
      <c r="WLZ505" s="1"/>
      <c r="WMA505" s="1"/>
      <c r="WMB505" s="1"/>
      <c r="WMC505" s="1"/>
      <c r="WMD505" s="1"/>
      <c r="WME505" s="1"/>
      <c r="WMF505" s="1"/>
      <c r="WMG505" s="1"/>
      <c r="WMH505" s="1"/>
      <c r="WMI505" s="1"/>
      <c r="WMJ505" s="1"/>
      <c r="WMK505" s="1"/>
      <c r="WML505" s="1"/>
      <c r="WMM505" s="1"/>
      <c r="WMN505" s="1"/>
      <c r="WMO505" s="1"/>
      <c r="WMP505" s="1"/>
      <c r="WMQ505" s="1"/>
      <c r="WMR505" s="1"/>
      <c r="WMS505" s="1"/>
      <c r="WMT505" s="1"/>
      <c r="WMU505" s="1"/>
      <c r="WMV505" s="1"/>
      <c r="WMW505" s="1"/>
      <c r="WMX505" s="1"/>
      <c r="WMY505" s="1"/>
      <c r="WMZ505" s="1"/>
      <c r="WNA505" s="1"/>
      <c r="WNB505" s="1"/>
      <c r="WNC505" s="1"/>
      <c r="WND505" s="1"/>
      <c r="WNE505" s="1"/>
      <c r="WNF505" s="1"/>
      <c r="WNG505" s="1"/>
      <c r="WNH505" s="1"/>
      <c r="WNI505" s="1"/>
      <c r="WNJ505" s="1"/>
      <c r="WNK505" s="1"/>
      <c r="WNL505" s="1"/>
      <c r="WNM505" s="1"/>
      <c r="WNN505" s="1"/>
      <c r="WNO505" s="1"/>
      <c r="WNP505" s="1"/>
      <c r="WNQ505" s="1"/>
      <c r="WNR505" s="1"/>
      <c r="WNS505" s="1"/>
      <c r="WNT505" s="1"/>
      <c r="WNU505" s="1"/>
      <c r="WNV505" s="1"/>
      <c r="WNW505" s="1"/>
      <c r="WNX505" s="1"/>
      <c r="WNY505" s="1"/>
      <c r="WNZ505" s="1"/>
      <c r="WOA505" s="1"/>
      <c r="WOB505" s="1"/>
      <c r="WOC505" s="1"/>
      <c r="WOD505" s="1"/>
      <c r="WOE505" s="1"/>
      <c r="WOF505" s="1"/>
      <c r="WOG505" s="1"/>
      <c r="WOH505" s="1"/>
      <c r="WOI505" s="1"/>
      <c r="WOJ505" s="1"/>
      <c r="WOK505" s="1"/>
      <c r="WOL505" s="1"/>
      <c r="WOM505" s="1"/>
      <c r="WON505" s="1"/>
      <c r="WOO505" s="1"/>
      <c r="WOP505" s="1"/>
      <c r="WOQ505" s="1"/>
      <c r="WOR505" s="1"/>
      <c r="WOS505" s="1"/>
      <c r="WOT505" s="1"/>
      <c r="WOU505" s="1"/>
      <c r="WOV505" s="1"/>
      <c r="WOW505" s="1"/>
      <c r="WOX505" s="1"/>
      <c r="WOY505" s="1"/>
      <c r="WOZ505" s="1"/>
      <c r="WPA505" s="1"/>
      <c r="WPB505" s="1"/>
      <c r="WPC505" s="1"/>
      <c r="WPD505" s="1"/>
      <c r="WPE505" s="1"/>
      <c r="WPF505" s="1"/>
      <c r="WPG505" s="1"/>
      <c r="WPH505" s="1"/>
      <c r="WPI505" s="1"/>
      <c r="WPJ505" s="1"/>
      <c r="WPK505" s="1"/>
      <c r="WPL505" s="1"/>
      <c r="WPM505" s="1"/>
      <c r="WPN505" s="1"/>
      <c r="WPO505" s="1"/>
      <c r="WPP505" s="1"/>
      <c r="WPQ505" s="1"/>
      <c r="WPR505" s="1"/>
      <c r="WPS505" s="1"/>
      <c r="WPT505" s="1"/>
      <c r="WPU505" s="1"/>
      <c r="WPV505" s="1"/>
      <c r="WPW505" s="1"/>
      <c r="WPX505" s="1"/>
      <c r="WPY505" s="1"/>
      <c r="WPZ505" s="1"/>
      <c r="WQA505" s="1"/>
      <c r="WQB505" s="1"/>
      <c r="WQC505" s="1"/>
      <c r="WQD505" s="1"/>
      <c r="WQE505" s="1"/>
      <c r="WQF505" s="1"/>
      <c r="WQG505" s="1"/>
      <c r="WQH505" s="1"/>
      <c r="WQI505" s="1"/>
      <c r="WQJ505" s="1"/>
      <c r="WQK505" s="1"/>
      <c r="WQL505" s="1"/>
      <c r="WQM505" s="1"/>
      <c r="WQN505" s="1"/>
      <c r="WQO505" s="1"/>
      <c r="WQP505" s="1"/>
      <c r="WQQ505" s="1"/>
      <c r="WQR505" s="1"/>
      <c r="WQS505" s="1"/>
      <c r="WQT505" s="1"/>
      <c r="WQU505" s="1"/>
      <c r="WQV505" s="1"/>
      <c r="WQW505" s="1"/>
      <c r="WQX505" s="1"/>
      <c r="WQY505" s="1"/>
      <c r="WQZ505" s="1"/>
      <c r="WRA505" s="1"/>
      <c r="WRB505" s="1"/>
      <c r="WRC505" s="1"/>
      <c r="WRD505" s="1"/>
      <c r="WRE505" s="1"/>
      <c r="WRF505" s="1"/>
      <c r="WRG505" s="1"/>
      <c r="WRH505" s="1"/>
      <c r="WRI505" s="1"/>
      <c r="WRJ505" s="1"/>
      <c r="WRK505" s="1"/>
      <c r="WRL505" s="1"/>
      <c r="WRM505" s="1"/>
      <c r="WRN505" s="1"/>
      <c r="WRO505" s="1"/>
      <c r="WRP505" s="1"/>
      <c r="WRQ505" s="1"/>
      <c r="WRR505" s="1"/>
      <c r="WRS505" s="1"/>
      <c r="WRT505" s="1"/>
      <c r="WRU505" s="1"/>
      <c r="WRV505" s="1"/>
      <c r="WRW505" s="1"/>
      <c r="WRX505" s="1"/>
      <c r="WRY505" s="1"/>
      <c r="WRZ505" s="1"/>
      <c r="WSA505" s="1"/>
      <c r="WSB505" s="1"/>
      <c r="WSC505" s="1"/>
      <c r="WSD505" s="1"/>
      <c r="WSE505" s="1"/>
      <c r="WSF505" s="1"/>
      <c r="WSG505" s="1"/>
      <c r="WSH505" s="1"/>
      <c r="WSI505" s="1"/>
      <c r="WSJ505" s="1"/>
      <c r="WSK505" s="1"/>
      <c r="WSL505" s="1"/>
      <c r="WSM505" s="1"/>
      <c r="WSN505" s="1"/>
      <c r="WSO505" s="1"/>
      <c r="WSP505" s="1"/>
      <c r="WSQ505" s="1"/>
      <c r="WSR505" s="1"/>
      <c r="WSS505" s="1"/>
      <c r="WST505" s="1"/>
      <c r="WSU505" s="1"/>
      <c r="WSV505" s="1"/>
      <c r="WSW505" s="1"/>
      <c r="WSX505" s="1"/>
      <c r="WSY505" s="1"/>
      <c r="WSZ505" s="1"/>
      <c r="WTA505" s="1"/>
      <c r="WTB505" s="1"/>
      <c r="WTC505" s="1"/>
      <c r="WTD505" s="1"/>
      <c r="WTE505" s="1"/>
      <c r="WTF505" s="1"/>
      <c r="WTG505" s="1"/>
      <c r="WTH505" s="1"/>
      <c r="WTI505" s="1"/>
      <c r="WTJ505" s="1"/>
      <c r="WTK505" s="1"/>
      <c r="WTL505" s="1"/>
      <c r="WTM505" s="1"/>
      <c r="WTN505" s="1"/>
      <c r="WTO505" s="1"/>
      <c r="WTP505" s="1"/>
      <c r="WTQ505" s="1"/>
      <c r="WTR505" s="1"/>
      <c r="WTS505" s="1"/>
      <c r="WTT505" s="1"/>
      <c r="WTU505" s="1"/>
      <c r="WTV505" s="1"/>
      <c r="WTW505" s="1"/>
      <c r="WTX505" s="1"/>
      <c r="WTY505" s="1"/>
      <c r="WTZ505" s="1"/>
      <c r="WUA505" s="1"/>
      <c r="WUB505" s="1"/>
      <c r="WUC505" s="1"/>
      <c r="WUD505" s="1"/>
      <c r="WUE505" s="1"/>
      <c r="WUF505" s="1"/>
      <c r="WUG505" s="1"/>
      <c r="WUH505" s="1"/>
      <c r="WUI505" s="1"/>
      <c r="WUJ505" s="1"/>
      <c r="WUK505" s="1"/>
      <c r="WUL505" s="1"/>
      <c r="WUM505" s="1"/>
      <c r="WUN505" s="1"/>
      <c r="WUO505" s="1"/>
      <c r="WUP505" s="1"/>
      <c r="WUQ505" s="1"/>
      <c r="WUR505" s="1"/>
      <c r="WUS505" s="1"/>
      <c r="WUT505" s="1"/>
      <c r="WUU505" s="1"/>
      <c r="WUV505" s="1"/>
      <c r="WUW505" s="1"/>
      <c r="WUX505" s="1"/>
      <c r="WUY505" s="1"/>
      <c r="WUZ505" s="1"/>
      <c r="WVA505" s="1"/>
      <c r="WVB505" s="1"/>
      <c r="WVC505" s="1"/>
      <c r="WVD505" s="1"/>
      <c r="WVE505" s="1"/>
      <c r="WVF505" s="1"/>
      <c r="WVG505" s="1"/>
      <c r="WVH505" s="1"/>
      <c r="WVI505" s="1"/>
      <c r="WVJ505" s="1"/>
      <c r="WVK505" s="1"/>
      <c r="WVL505" s="1"/>
      <c r="WVM505" s="1"/>
      <c r="WVN505" s="1"/>
      <c r="WVO505" s="1"/>
      <c r="WVP505" s="1"/>
      <c r="WVQ505" s="1"/>
      <c r="WVR505" s="1"/>
      <c r="WVS505" s="1"/>
      <c r="WVT505" s="1"/>
      <c r="WVU505" s="1"/>
      <c r="WVV505" s="1"/>
      <c r="WVW505" s="1"/>
      <c r="WVX505" s="1"/>
      <c r="WVY505" s="1"/>
    </row>
    <row r="506" spans="1:16145" ht="18" customHeight="1">
      <c r="A506" s="5"/>
      <c r="B506" s="5"/>
      <c r="C506" s="5"/>
      <c r="D506" s="5"/>
      <c r="E506" s="5"/>
      <c r="F506" s="3071"/>
      <c r="G506" s="3071"/>
      <c r="H506" s="21"/>
      <c r="K506" s="3071"/>
    </row>
    <row r="507" spans="1:16145" ht="18" customHeight="1">
      <c r="A507" s="5"/>
      <c r="B507" s="5"/>
      <c r="C507" s="5"/>
      <c r="D507" s="5"/>
      <c r="E507" s="5"/>
      <c r="F507" s="3071"/>
      <c r="G507" s="3071"/>
      <c r="H507" s="21"/>
      <c r="K507" s="3071"/>
    </row>
    <row r="508" spans="1:16145" s="1478" customFormat="1" ht="18" customHeight="1">
      <c r="A508" s="5"/>
      <c r="B508" s="5"/>
      <c r="C508" s="5"/>
      <c r="D508" s="5"/>
      <c r="E508" s="5"/>
      <c r="F508" s="3071"/>
      <c r="G508" s="3071"/>
      <c r="H508" s="21"/>
      <c r="I508" s="3088"/>
      <c r="J508" s="3200"/>
      <c r="K508" s="3071"/>
      <c r="L508" s="127"/>
      <c r="M508" s="4"/>
      <c r="N508" s="81"/>
      <c r="O508" s="1479"/>
      <c r="P508" s="1479"/>
      <c r="Q508" s="1479"/>
      <c r="R508" s="1480"/>
      <c r="S508" s="1477"/>
    </row>
    <row r="509" spans="1:16145" ht="18" customHeight="1">
      <c r="A509" s="5"/>
      <c r="B509" s="5"/>
      <c r="C509" s="5"/>
      <c r="D509" s="5"/>
      <c r="E509" s="5"/>
      <c r="F509" s="3071"/>
      <c r="G509" s="3071"/>
      <c r="H509" s="21"/>
      <c r="K509" s="3071"/>
    </row>
    <row r="510" spans="1:16145" ht="18" customHeight="1">
      <c r="A510" s="5"/>
      <c r="B510" s="5"/>
      <c r="C510" s="5"/>
      <c r="D510" s="5"/>
      <c r="E510" s="5"/>
      <c r="F510" s="3071"/>
      <c r="G510" s="3071"/>
      <c r="H510" s="21"/>
      <c r="K510" s="3071"/>
    </row>
    <row r="511" spans="1:16145" ht="18" customHeight="1">
      <c r="A511" s="5"/>
      <c r="B511" s="5"/>
      <c r="C511" s="5"/>
      <c r="D511" s="5"/>
      <c r="E511" s="5"/>
      <c r="F511" s="3071"/>
      <c r="G511" s="3071"/>
      <c r="H511" s="21"/>
      <c r="K511" s="3071"/>
    </row>
    <row r="512" spans="1:16145" ht="18" customHeight="1">
      <c r="A512" s="5"/>
      <c r="B512" s="5"/>
      <c r="C512" s="5"/>
      <c r="D512" s="5"/>
      <c r="E512" s="5"/>
      <c r="F512" s="3071"/>
      <c r="G512" s="3071"/>
      <c r="H512" s="21"/>
      <c r="K512" s="3071"/>
    </row>
    <row r="513" spans="1:19" ht="18" customHeight="1">
      <c r="A513" s="5"/>
      <c r="B513" s="5"/>
      <c r="C513" s="5"/>
      <c r="D513" s="5"/>
      <c r="E513" s="5"/>
      <c r="F513" s="3071"/>
      <c r="G513" s="3071"/>
      <c r="H513" s="21"/>
      <c r="K513" s="3071"/>
    </row>
    <row r="514" spans="1:19" ht="18" customHeight="1">
      <c r="A514" s="5"/>
      <c r="B514" s="5"/>
      <c r="C514" s="5"/>
      <c r="D514" s="5"/>
      <c r="E514" s="5"/>
      <c r="F514" s="3071"/>
      <c r="G514" s="3071"/>
      <c r="H514" s="21"/>
      <c r="K514" s="3071"/>
    </row>
    <row r="515" spans="1:19" ht="18" customHeight="1">
      <c r="A515" s="5"/>
      <c r="B515" s="5"/>
      <c r="C515" s="5"/>
      <c r="D515" s="5"/>
      <c r="E515" s="5"/>
      <c r="F515" s="3071"/>
      <c r="G515" s="3071"/>
      <c r="H515" s="21"/>
      <c r="K515" s="3071"/>
    </row>
    <row r="516" spans="1:19" ht="18" customHeight="1">
      <c r="A516" s="5"/>
      <c r="B516" s="5"/>
      <c r="C516" s="5"/>
      <c r="D516" s="5"/>
      <c r="E516" s="5"/>
      <c r="F516" s="3071"/>
      <c r="G516" s="3071"/>
      <c r="H516" s="21"/>
      <c r="K516" s="3071"/>
    </row>
    <row r="517" spans="1:19" ht="18" customHeight="1">
      <c r="A517" s="5"/>
      <c r="B517" s="5"/>
      <c r="C517" s="5"/>
      <c r="D517" s="5"/>
      <c r="E517" s="5"/>
      <c r="F517" s="3071"/>
      <c r="G517" s="3071"/>
      <c r="H517" s="21"/>
      <c r="K517" s="3071"/>
    </row>
    <row r="518" spans="1:19" ht="18" customHeight="1">
      <c r="A518" s="5"/>
      <c r="B518" s="5"/>
      <c r="C518" s="5"/>
      <c r="D518" s="5"/>
      <c r="E518" s="5"/>
      <c r="F518" s="3071"/>
      <c r="G518" s="3071"/>
      <c r="H518" s="21"/>
      <c r="K518" s="3071"/>
    </row>
    <row r="519" spans="1:19" ht="18" customHeight="1">
      <c r="A519" s="5"/>
      <c r="B519" s="5"/>
      <c r="C519" s="5"/>
      <c r="D519" s="5"/>
      <c r="E519" s="5"/>
      <c r="F519" s="3071"/>
      <c r="G519" s="3071"/>
      <c r="H519" s="21"/>
      <c r="K519" s="3071"/>
    </row>
    <row r="520" spans="1:19" ht="18" customHeight="1">
      <c r="A520" s="5"/>
      <c r="B520" s="5"/>
      <c r="C520" s="5"/>
      <c r="D520" s="5"/>
      <c r="E520" s="5"/>
      <c r="F520" s="3071"/>
      <c r="G520" s="3071"/>
      <c r="H520" s="21"/>
      <c r="K520" s="3071"/>
    </row>
    <row r="521" spans="1:19" ht="18" customHeight="1">
      <c r="A521" s="5"/>
      <c r="B521" s="5"/>
      <c r="C521" s="5"/>
      <c r="D521" s="5"/>
      <c r="E521" s="5"/>
      <c r="F521" s="3071"/>
      <c r="G521" s="3071"/>
      <c r="H521" s="21"/>
      <c r="K521" s="3071"/>
    </row>
    <row r="522" spans="1:19" ht="18" customHeight="1">
      <c r="A522" s="5"/>
      <c r="B522" s="5"/>
      <c r="C522" s="5"/>
      <c r="D522" s="5"/>
      <c r="E522" s="5"/>
      <c r="F522" s="3071"/>
      <c r="G522" s="3071"/>
      <c r="H522" s="21"/>
      <c r="K522" s="3071"/>
      <c r="L522" s="134"/>
      <c r="M522" s="1"/>
      <c r="N522" s="1"/>
      <c r="O522" s="1"/>
      <c r="P522" s="1"/>
      <c r="Q522" s="1"/>
      <c r="R522" s="1"/>
      <c r="S522" s="1"/>
    </row>
    <row r="523" spans="1:19" ht="18" customHeight="1">
      <c r="A523" s="5"/>
      <c r="B523" s="5"/>
      <c r="C523" s="5"/>
      <c r="D523" s="5"/>
      <c r="E523" s="5"/>
      <c r="F523" s="3071"/>
      <c r="G523" s="3071"/>
      <c r="H523" s="21"/>
      <c r="K523" s="3071"/>
      <c r="L523" s="134"/>
      <c r="M523" s="1"/>
      <c r="N523" s="1"/>
      <c r="O523" s="1"/>
      <c r="P523" s="1"/>
      <c r="Q523" s="1"/>
      <c r="R523" s="1"/>
      <c r="S523" s="1"/>
    </row>
    <row r="524" spans="1:19" ht="18" customHeight="1">
      <c r="A524" s="5"/>
      <c r="B524" s="5"/>
      <c r="C524" s="5"/>
      <c r="D524" s="5"/>
      <c r="E524" s="5"/>
      <c r="F524" s="3071"/>
      <c r="G524" s="3071"/>
      <c r="H524" s="21"/>
      <c r="K524" s="3071"/>
      <c r="L524" s="134"/>
      <c r="M524" s="1"/>
      <c r="N524" s="1"/>
      <c r="O524" s="1"/>
      <c r="P524" s="1"/>
      <c r="Q524" s="1"/>
      <c r="R524" s="1"/>
      <c r="S524" s="1"/>
    </row>
  </sheetData>
  <sheetProtection selectLockedCells="1" selectUnlockedCells="1"/>
  <mergeCells count="34">
    <mergeCell ref="A5:E5"/>
    <mergeCell ref="A6:E6"/>
    <mergeCell ref="B7:E7"/>
    <mergeCell ref="C8:E8"/>
    <mergeCell ref="J2:K2"/>
    <mergeCell ref="A3:E3"/>
    <mergeCell ref="F3:F4"/>
    <mergeCell ref="G3:G4"/>
    <mergeCell ref="H3:H4"/>
    <mergeCell ref="I3:K4"/>
    <mergeCell ref="A4:C4"/>
    <mergeCell ref="L8:S8"/>
    <mergeCell ref="D456:E456"/>
    <mergeCell ref="D10:E10"/>
    <mergeCell ref="D198:E198"/>
    <mergeCell ref="D200:E200"/>
    <mergeCell ref="D206:E206"/>
    <mergeCell ref="D419:E419"/>
    <mergeCell ref="D424:E424"/>
    <mergeCell ref="D428:E428"/>
    <mergeCell ref="D434:E434"/>
    <mergeCell ref="D440:E440"/>
    <mergeCell ref="C447:E447"/>
    <mergeCell ref="D448:E448"/>
    <mergeCell ref="C9:E9"/>
    <mergeCell ref="I9:K9"/>
    <mergeCell ref="C488:E488"/>
    <mergeCell ref="D489:E489"/>
    <mergeCell ref="D470:E470"/>
    <mergeCell ref="D479:E479"/>
    <mergeCell ref="D482:E483"/>
    <mergeCell ref="D485:E485"/>
    <mergeCell ref="A486:E486"/>
    <mergeCell ref="B487:E487"/>
  </mergeCells>
  <phoneticPr fontId="15" type="noConversion"/>
  <conditionalFormatting sqref="G209 H459:H463 H452:H454">
    <cfRule type="containsText" dxfId="365" priority="313" operator="containsText" text="허하나로">
      <formula>NOT(ISERROR(SEARCH("허하나로",G209)))</formula>
    </cfRule>
    <cfRule type="containsText" dxfId="364" priority="314" operator="containsText" text="한별">
      <formula>NOT(ISERROR(SEARCH("한별",G209)))</formula>
    </cfRule>
    <cfRule type="containsText" dxfId="363" priority="315" operator="containsText" text="정홍조">
      <formula>NOT(ISERROR(SEARCH("정홍조",G209)))</formula>
    </cfRule>
    <cfRule type="containsText" dxfId="362" priority="316" operator="containsText" text="김지윤">
      <formula>NOT(ISERROR(SEARCH("김지윤",G209)))</formula>
    </cfRule>
    <cfRule type="containsText" dxfId="361" priority="317" operator="containsText" text="전준영">
      <formula>NOT(ISERROR(SEARCH("전준영",G209)))</formula>
    </cfRule>
    <cfRule type="containsText" dxfId="360" priority="318" operator="containsText" text="차재성">
      <formula>NOT(ISERROR(SEARCH("차재성",G209)))</formula>
    </cfRule>
  </conditionalFormatting>
  <conditionalFormatting sqref="G221">
    <cfRule type="containsText" dxfId="359" priority="307" operator="containsText" text="허하나로">
      <formula>NOT(ISERROR(SEARCH("허하나로",G221)))</formula>
    </cfRule>
    <cfRule type="containsText" dxfId="358" priority="308" operator="containsText" text="한별">
      <formula>NOT(ISERROR(SEARCH("한별",G221)))</formula>
    </cfRule>
    <cfRule type="containsText" dxfId="357" priority="309" operator="containsText" text="정홍조">
      <formula>NOT(ISERROR(SEARCH("정홍조",G221)))</formula>
    </cfRule>
    <cfRule type="containsText" dxfId="356" priority="310" operator="containsText" text="김지윤">
      <formula>NOT(ISERROR(SEARCH("김지윤",G221)))</formula>
    </cfRule>
    <cfRule type="containsText" dxfId="355" priority="311" operator="containsText" text="전준영">
      <formula>NOT(ISERROR(SEARCH("전준영",G221)))</formula>
    </cfRule>
    <cfRule type="containsText" dxfId="354" priority="312" operator="containsText" text="차재성">
      <formula>NOT(ISERROR(SEARCH("차재성",G221)))</formula>
    </cfRule>
  </conditionalFormatting>
  <conditionalFormatting sqref="G222">
    <cfRule type="containsText" dxfId="353" priority="301" operator="containsText" text="허하나로">
      <formula>NOT(ISERROR(SEARCH("허하나로",G222)))</formula>
    </cfRule>
    <cfRule type="containsText" dxfId="352" priority="302" operator="containsText" text="한별">
      <formula>NOT(ISERROR(SEARCH("한별",G222)))</formula>
    </cfRule>
    <cfRule type="containsText" dxfId="351" priority="303" operator="containsText" text="정홍조">
      <formula>NOT(ISERROR(SEARCH("정홍조",G222)))</formula>
    </cfRule>
    <cfRule type="containsText" dxfId="350" priority="304" operator="containsText" text="김지윤">
      <formula>NOT(ISERROR(SEARCH("김지윤",G222)))</formula>
    </cfRule>
    <cfRule type="containsText" dxfId="349" priority="305" operator="containsText" text="전준영">
      <formula>NOT(ISERROR(SEARCH("전준영",G222)))</formula>
    </cfRule>
    <cfRule type="containsText" dxfId="348" priority="306" operator="containsText" text="차재성">
      <formula>NOT(ISERROR(SEARCH("차재성",G222)))</formula>
    </cfRule>
  </conditionalFormatting>
  <conditionalFormatting sqref="G223">
    <cfRule type="containsText" dxfId="347" priority="295" operator="containsText" text="허하나로">
      <formula>NOT(ISERROR(SEARCH("허하나로",G223)))</formula>
    </cfRule>
    <cfRule type="containsText" dxfId="346" priority="296" operator="containsText" text="한별">
      <formula>NOT(ISERROR(SEARCH("한별",G223)))</formula>
    </cfRule>
    <cfRule type="containsText" dxfId="345" priority="297" operator="containsText" text="정홍조">
      <formula>NOT(ISERROR(SEARCH("정홍조",G223)))</formula>
    </cfRule>
    <cfRule type="containsText" dxfId="344" priority="298" operator="containsText" text="김지윤">
      <formula>NOT(ISERROR(SEARCH("김지윤",G223)))</formula>
    </cfRule>
    <cfRule type="containsText" dxfId="343" priority="299" operator="containsText" text="전준영">
      <formula>NOT(ISERROR(SEARCH("전준영",G223)))</formula>
    </cfRule>
    <cfRule type="containsText" dxfId="342" priority="300" operator="containsText" text="차재성">
      <formula>NOT(ISERROR(SEARCH("차재성",G223)))</formula>
    </cfRule>
  </conditionalFormatting>
  <conditionalFormatting sqref="G294">
    <cfRule type="containsText" dxfId="341" priority="289" operator="containsText" text="허하나로">
      <formula>NOT(ISERROR(SEARCH("허하나로",G294)))</formula>
    </cfRule>
    <cfRule type="containsText" dxfId="340" priority="290" operator="containsText" text="한별">
      <formula>NOT(ISERROR(SEARCH("한별",G294)))</formula>
    </cfRule>
    <cfRule type="containsText" dxfId="339" priority="291" operator="containsText" text="정홍조">
      <formula>NOT(ISERROR(SEARCH("정홍조",G294)))</formula>
    </cfRule>
    <cfRule type="containsText" dxfId="338" priority="292" operator="containsText" text="김지윤">
      <formula>NOT(ISERROR(SEARCH("김지윤",G294)))</formula>
    </cfRule>
    <cfRule type="containsText" dxfId="337" priority="293" operator="containsText" text="전준영">
      <formula>NOT(ISERROR(SEARCH("전준영",G294)))</formula>
    </cfRule>
    <cfRule type="containsText" dxfId="336" priority="294" operator="containsText" text="차재성">
      <formula>NOT(ISERROR(SEARCH("차재성",G294)))</formula>
    </cfRule>
  </conditionalFormatting>
  <conditionalFormatting sqref="G360">
    <cfRule type="containsText" dxfId="335" priority="283" operator="containsText" text="허하나로">
      <formula>NOT(ISERROR(SEARCH("허하나로",G360)))</formula>
    </cfRule>
    <cfRule type="containsText" dxfId="334" priority="284" operator="containsText" text="한별">
      <formula>NOT(ISERROR(SEARCH("한별",G360)))</formula>
    </cfRule>
    <cfRule type="containsText" dxfId="333" priority="285" operator="containsText" text="정홍조">
      <formula>NOT(ISERROR(SEARCH("정홍조",G360)))</formula>
    </cfRule>
    <cfRule type="containsText" dxfId="332" priority="286" operator="containsText" text="김지윤">
      <formula>NOT(ISERROR(SEARCH("김지윤",G360)))</formula>
    </cfRule>
    <cfRule type="containsText" dxfId="331" priority="287" operator="containsText" text="전준영">
      <formula>NOT(ISERROR(SEARCH("전준영",G360)))</formula>
    </cfRule>
    <cfRule type="containsText" dxfId="330" priority="288" operator="containsText" text="차재성">
      <formula>NOT(ISERROR(SEARCH("차재성",G360)))</formula>
    </cfRule>
  </conditionalFormatting>
  <conditionalFormatting sqref="G361">
    <cfRule type="containsText" dxfId="329" priority="277" operator="containsText" text="허하나로">
      <formula>NOT(ISERROR(SEARCH("허하나로",G361)))</formula>
    </cfRule>
    <cfRule type="containsText" dxfId="328" priority="278" operator="containsText" text="한별">
      <formula>NOT(ISERROR(SEARCH("한별",G361)))</formula>
    </cfRule>
    <cfRule type="containsText" dxfId="327" priority="279" operator="containsText" text="정홍조">
      <formula>NOT(ISERROR(SEARCH("정홍조",G361)))</formula>
    </cfRule>
    <cfRule type="containsText" dxfId="326" priority="280" operator="containsText" text="김지윤">
      <formula>NOT(ISERROR(SEARCH("김지윤",G361)))</formula>
    </cfRule>
    <cfRule type="containsText" dxfId="325" priority="281" operator="containsText" text="전준영">
      <formula>NOT(ISERROR(SEARCH("전준영",G361)))</formula>
    </cfRule>
    <cfRule type="containsText" dxfId="324" priority="282" operator="containsText" text="차재성">
      <formula>NOT(ISERROR(SEARCH("차재성",G361)))</formula>
    </cfRule>
  </conditionalFormatting>
  <conditionalFormatting sqref="G381">
    <cfRule type="containsText" dxfId="323" priority="271" operator="containsText" text="허하나로">
      <formula>NOT(ISERROR(SEARCH("허하나로",G381)))</formula>
    </cfRule>
    <cfRule type="containsText" dxfId="322" priority="272" operator="containsText" text="한별">
      <formula>NOT(ISERROR(SEARCH("한별",G381)))</formula>
    </cfRule>
    <cfRule type="containsText" dxfId="321" priority="273" operator="containsText" text="정홍조">
      <formula>NOT(ISERROR(SEARCH("정홍조",G381)))</formula>
    </cfRule>
    <cfRule type="containsText" dxfId="320" priority="274" operator="containsText" text="김지윤">
      <formula>NOT(ISERROR(SEARCH("김지윤",G381)))</formula>
    </cfRule>
    <cfRule type="containsText" dxfId="319" priority="275" operator="containsText" text="전준영">
      <formula>NOT(ISERROR(SEARCH("전준영",G381)))</formula>
    </cfRule>
    <cfRule type="containsText" dxfId="318" priority="276" operator="containsText" text="차재성">
      <formula>NOT(ISERROR(SEARCH("차재성",G381)))</formula>
    </cfRule>
  </conditionalFormatting>
  <conditionalFormatting sqref="G382">
    <cfRule type="containsText" dxfId="317" priority="265" operator="containsText" text="허하나로">
      <formula>NOT(ISERROR(SEARCH("허하나로",G382)))</formula>
    </cfRule>
    <cfRule type="containsText" dxfId="316" priority="266" operator="containsText" text="한별">
      <formula>NOT(ISERROR(SEARCH("한별",G382)))</formula>
    </cfRule>
    <cfRule type="containsText" dxfId="315" priority="267" operator="containsText" text="정홍조">
      <formula>NOT(ISERROR(SEARCH("정홍조",G382)))</formula>
    </cfRule>
    <cfRule type="containsText" dxfId="314" priority="268" operator="containsText" text="김지윤">
      <formula>NOT(ISERROR(SEARCH("김지윤",G382)))</formula>
    </cfRule>
    <cfRule type="containsText" dxfId="313" priority="269" operator="containsText" text="전준영">
      <formula>NOT(ISERROR(SEARCH("전준영",G382)))</formula>
    </cfRule>
    <cfRule type="containsText" dxfId="312" priority="270" operator="containsText" text="차재성">
      <formula>NOT(ISERROR(SEARCH("차재성",G382)))</formula>
    </cfRule>
  </conditionalFormatting>
  <conditionalFormatting sqref="G388:G405">
    <cfRule type="containsText" dxfId="311" priority="259" operator="containsText" text="허하나로">
      <formula>NOT(ISERROR(SEARCH("허하나로",G388)))</formula>
    </cfRule>
    <cfRule type="containsText" dxfId="310" priority="260" operator="containsText" text="한별">
      <formula>NOT(ISERROR(SEARCH("한별",G388)))</formula>
    </cfRule>
    <cfRule type="containsText" dxfId="309" priority="261" operator="containsText" text="정홍조">
      <formula>NOT(ISERROR(SEARCH("정홍조",G388)))</formula>
    </cfRule>
    <cfRule type="containsText" dxfId="308" priority="262" operator="containsText" text="김지윤">
      <formula>NOT(ISERROR(SEARCH("김지윤",G388)))</formula>
    </cfRule>
    <cfRule type="containsText" dxfId="307" priority="263" operator="containsText" text="전준영">
      <formula>NOT(ISERROR(SEARCH("전준영",G388)))</formula>
    </cfRule>
    <cfRule type="containsText" dxfId="306" priority="264" operator="containsText" text="차재성">
      <formula>NOT(ISERROR(SEARCH("차재성",G388)))</formula>
    </cfRule>
  </conditionalFormatting>
  <conditionalFormatting sqref="G421">
    <cfRule type="containsText" dxfId="305" priority="253" operator="containsText" text="허하나로">
      <formula>NOT(ISERROR(SEARCH("허하나로",G421)))</formula>
    </cfRule>
    <cfRule type="containsText" dxfId="304" priority="254" operator="containsText" text="한별">
      <formula>NOT(ISERROR(SEARCH("한별",G421)))</formula>
    </cfRule>
    <cfRule type="containsText" dxfId="303" priority="255" operator="containsText" text="정홍조">
      <formula>NOT(ISERROR(SEARCH("정홍조",G421)))</formula>
    </cfRule>
    <cfRule type="containsText" dxfId="302" priority="256" operator="containsText" text="김지윤">
      <formula>NOT(ISERROR(SEARCH("김지윤",G421)))</formula>
    </cfRule>
    <cfRule type="containsText" dxfId="301" priority="257" operator="containsText" text="전준영">
      <formula>NOT(ISERROR(SEARCH("전준영",G421)))</formula>
    </cfRule>
    <cfRule type="containsText" dxfId="300" priority="258" operator="containsText" text="차재성">
      <formula>NOT(ISERROR(SEARCH("차재성",G421)))</formula>
    </cfRule>
  </conditionalFormatting>
  <conditionalFormatting sqref="G422">
    <cfRule type="containsText" dxfId="299" priority="247" operator="containsText" text="허하나로">
      <formula>NOT(ISERROR(SEARCH("허하나로",G422)))</formula>
    </cfRule>
    <cfRule type="containsText" dxfId="298" priority="248" operator="containsText" text="한별">
      <formula>NOT(ISERROR(SEARCH("한별",G422)))</formula>
    </cfRule>
    <cfRule type="containsText" dxfId="297" priority="249" operator="containsText" text="정홍조">
      <formula>NOT(ISERROR(SEARCH("정홍조",G422)))</formula>
    </cfRule>
    <cfRule type="containsText" dxfId="296" priority="250" operator="containsText" text="김지윤">
      <formula>NOT(ISERROR(SEARCH("김지윤",G422)))</formula>
    </cfRule>
    <cfRule type="containsText" dxfId="295" priority="251" operator="containsText" text="전준영">
      <formula>NOT(ISERROR(SEARCH("전준영",G422)))</formula>
    </cfRule>
    <cfRule type="containsText" dxfId="294" priority="252" operator="containsText" text="차재성">
      <formula>NOT(ISERROR(SEARCH("차재성",G422)))</formula>
    </cfRule>
  </conditionalFormatting>
  <conditionalFormatting sqref="G291">
    <cfRule type="containsText" dxfId="293" priority="241" operator="containsText" text="허하나로">
      <formula>NOT(ISERROR(SEARCH("허하나로",G291)))</formula>
    </cfRule>
    <cfRule type="containsText" dxfId="292" priority="242" operator="containsText" text="한별">
      <formula>NOT(ISERROR(SEARCH("한별",G291)))</formula>
    </cfRule>
    <cfRule type="containsText" dxfId="291" priority="243" operator="containsText" text="정홍조">
      <formula>NOT(ISERROR(SEARCH("정홍조",G291)))</formula>
    </cfRule>
    <cfRule type="containsText" dxfId="290" priority="244" operator="containsText" text="김지윤">
      <formula>NOT(ISERROR(SEARCH("김지윤",G291)))</formula>
    </cfRule>
    <cfRule type="containsText" dxfId="289" priority="245" operator="containsText" text="전준영">
      <formula>NOT(ISERROR(SEARCH("전준영",G291)))</formula>
    </cfRule>
    <cfRule type="containsText" dxfId="288" priority="246" operator="containsText" text="차재성">
      <formula>NOT(ISERROR(SEARCH("차재성",G291)))</formula>
    </cfRule>
  </conditionalFormatting>
  <conditionalFormatting sqref="G292">
    <cfRule type="containsText" dxfId="287" priority="235" operator="containsText" text="허하나로">
      <formula>NOT(ISERROR(SEARCH("허하나로",G292)))</formula>
    </cfRule>
    <cfRule type="containsText" dxfId="286" priority="236" operator="containsText" text="한별">
      <formula>NOT(ISERROR(SEARCH("한별",G292)))</formula>
    </cfRule>
    <cfRule type="containsText" dxfId="285" priority="237" operator="containsText" text="정홍조">
      <formula>NOT(ISERROR(SEARCH("정홍조",G292)))</formula>
    </cfRule>
    <cfRule type="containsText" dxfId="284" priority="238" operator="containsText" text="김지윤">
      <formula>NOT(ISERROR(SEARCH("김지윤",G292)))</formula>
    </cfRule>
    <cfRule type="containsText" dxfId="283" priority="239" operator="containsText" text="전준영">
      <formula>NOT(ISERROR(SEARCH("전준영",G292)))</formula>
    </cfRule>
    <cfRule type="containsText" dxfId="282" priority="240" operator="containsText" text="차재성">
      <formula>NOT(ISERROR(SEARCH("차재성",G292)))</formula>
    </cfRule>
  </conditionalFormatting>
  <conditionalFormatting sqref="G288:G289">
    <cfRule type="containsText" dxfId="281" priority="229" operator="containsText" text="허하나로">
      <formula>NOT(ISERROR(SEARCH("허하나로",G288)))</formula>
    </cfRule>
    <cfRule type="containsText" dxfId="280" priority="230" operator="containsText" text="한별">
      <formula>NOT(ISERROR(SEARCH("한별",G288)))</formula>
    </cfRule>
    <cfRule type="containsText" dxfId="279" priority="231" operator="containsText" text="정홍조">
      <formula>NOT(ISERROR(SEARCH("정홍조",G288)))</formula>
    </cfRule>
    <cfRule type="containsText" dxfId="278" priority="232" operator="containsText" text="김지윤">
      <formula>NOT(ISERROR(SEARCH("김지윤",G288)))</formula>
    </cfRule>
    <cfRule type="containsText" dxfId="277" priority="233" operator="containsText" text="전준영">
      <formula>NOT(ISERROR(SEARCH("전준영",G288)))</formula>
    </cfRule>
    <cfRule type="containsText" dxfId="276" priority="234" operator="containsText" text="차재성">
      <formula>NOT(ISERROR(SEARCH("차재성",G288)))</formula>
    </cfRule>
  </conditionalFormatting>
  <conditionalFormatting sqref="G214:G220">
    <cfRule type="containsText" dxfId="275" priority="223" operator="containsText" text="허하나로">
      <formula>NOT(ISERROR(SEARCH("허하나로",G214)))</formula>
    </cfRule>
    <cfRule type="containsText" dxfId="274" priority="224" operator="containsText" text="한별">
      <formula>NOT(ISERROR(SEARCH("한별",G214)))</formula>
    </cfRule>
    <cfRule type="containsText" dxfId="273" priority="225" operator="containsText" text="정홍조">
      <formula>NOT(ISERROR(SEARCH("정홍조",G214)))</formula>
    </cfRule>
    <cfRule type="containsText" dxfId="272" priority="226" operator="containsText" text="김지윤">
      <formula>NOT(ISERROR(SEARCH("김지윤",G214)))</formula>
    </cfRule>
    <cfRule type="containsText" dxfId="271" priority="227" operator="containsText" text="전준영">
      <formula>NOT(ISERROR(SEARCH("전준영",G214)))</formula>
    </cfRule>
    <cfRule type="containsText" dxfId="270" priority="228" operator="containsText" text="차재성">
      <formula>NOT(ISERROR(SEARCH("차재성",G214)))</formula>
    </cfRule>
  </conditionalFormatting>
  <conditionalFormatting sqref="G417">
    <cfRule type="containsText" dxfId="269" priority="217" operator="containsText" text="허하나로">
      <formula>NOT(ISERROR(SEARCH("허하나로",G417)))</formula>
    </cfRule>
    <cfRule type="containsText" dxfId="268" priority="218" operator="containsText" text="한별">
      <formula>NOT(ISERROR(SEARCH("한별",G417)))</formula>
    </cfRule>
    <cfRule type="containsText" dxfId="267" priority="219" operator="containsText" text="정홍조">
      <formula>NOT(ISERROR(SEARCH("정홍조",G417)))</formula>
    </cfRule>
    <cfRule type="containsText" dxfId="266" priority="220" operator="containsText" text="김지윤">
      <formula>NOT(ISERROR(SEARCH("김지윤",G417)))</formula>
    </cfRule>
    <cfRule type="containsText" dxfId="265" priority="221" operator="containsText" text="전준영">
      <formula>NOT(ISERROR(SEARCH("전준영",G417)))</formula>
    </cfRule>
    <cfRule type="containsText" dxfId="264" priority="222" operator="containsText" text="차재성">
      <formula>NOT(ISERROR(SEARCH("차재성",G417)))</formula>
    </cfRule>
  </conditionalFormatting>
  <conditionalFormatting sqref="G418">
    <cfRule type="containsText" dxfId="263" priority="211" operator="containsText" text="허하나로">
      <formula>NOT(ISERROR(SEARCH("허하나로",G418)))</formula>
    </cfRule>
    <cfRule type="containsText" dxfId="262" priority="212" operator="containsText" text="한별">
      <formula>NOT(ISERROR(SEARCH("한별",G418)))</formula>
    </cfRule>
    <cfRule type="containsText" dxfId="261" priority="213" operator="containsText" text="정홍조">
      <formula>NOT(ISERROR(SEARCH("정홍조",G418)))</formula>
    </cfRule>
    <cfRule type="containsText" dxfId="260" priority="214" operator="containsText" text="김지윤">
      <formula>NOT(ISERROR(SEARCH("김지윤",G418)))</formula>
    </cfRule>
    <cfRule type="containsText" dxfId="259" priority="215" operator="containsText" text="전준영">
      <formula>NOT(ISERROR(SEARCH("전준영",G418)))</formula>
    </cfRule>
    <cfRule type="containsText" dxfId="258" priority="216" operator="containsText" text="차재성">
      <formula>NOT(ISERROR(SEARCH("차재성",G418)))</formula>
    </cfRule>
  </conditionalFormatting>
  <conditionalFormatting sqref="H159">
    <cfRule type="containsText" dxfId="257" priority="205" operator="containsText" text="허하나로">
      <formula>NOT(ISERROR(SEARCH("허하나로",H159)))</formula>
    </cfRule>
    <cfRule type="containsText" dxfId="256" priority="206" operator="containsText" text="한별">
      <formula>NOT(ISERROR(SEARCH("한별",H159)))</formula>
    </cfRule>
    <cfRule type="containsText" dxfId="255" priority="207" operator="containsText" text="정홍조">
      <formula>NOT(ISERROR(SEARCH("정홍조",H159)))</formula>
    </cfRule>
    <cfRule type="containsText" dxfId="254" priority="208" operator="containsText" text="김지윤">
      <formula>NOT(ISERROR(SEARCH("김지윤",H159)))</formula>
    </cfRule>
    <cfRule type="containsText" dxfId="253" priority="209" operator="containsText" text="전준영">
      <formula>NOT(ISERROR(SEARCH("전준영",H159)))</formula>
    </cfRule>
    <cfRule type="containsText" dxfId="252" priority="210" operator="containsText" text="차재성">
      <formula>NOT(ISERROR(SEARCH("차재성",H159)))</formula>
    </cfRule>
  </conditionalFormatting>
  <conditionalFormatting sqref="H260:H268">
    <cfRule type="containsText" dxfId="251" priority="199" operator="containsText" text="허하나로">
      <formula>NOT(ISERROR(SEARCH("허하나로",H260)))</formula>
    </cfRule>
    <cfRule type="containsText" dxfId="250" priority="200" operator="containsText" text="한별">
      <formula>NOT(ISERROR(SEARCH("한별",H260)))</formula>
    </cfRule>
    <cfRule type="containsText" dxfId="249" priority="201" operator="containsText" text="정홍조">
      <formula>NOT(ISERROR(SEARCH("정홍조",H260)))</formula>
    </cfRule>
    <cfRule type="containsText" dxfId="248" priority="202" operator="containsText" text="김지윤">
      <formula>NOT(ISERROR(SEARCH("김지윤",H260)))</formula>
    </cfRule>
    <cfRule type="containsText" dxfId="247" priority="203" operator="containsText" text="전준영">
      <formula>NOT(ISERROR(SEARCH("전준영",H260)))</formula>
    </cfRule>
    <cfRule type="containsText" dxfId="246" priority="204" operator="containsText" text="차재성">
      <formula>NOT(ISERROR(SEARCH("차재성",H260)))</formula>
    </cfRule>
  </conditionalFormatting>
  <conditionalFormatting sqref="H282">
    <cfRule type="containsText" dxfId="245" priority="193" operator="containsText" text="허하나로">
      <formula>NOT(ISERROR(SEARCH("허하나로",H282)))</formula>
    </cfRule>
    <cfRule type="containsText" dxfId="244" priority="194" operator="containsText" text="한별">
      <formula>NOT(ISERROR(SEARCH("한별",H282)))</formula>
    </cfRule>
    <cfRule type="containsText" dxfId="243" priority="195" operator="containsText" text="정홍조">
      <formula>NOT(ISERROR(SEARCH("정홍조",H282)))</formula>
    </cfRule>
    <cfRule type="containsText" dxfId="242" priority="196" operator="containsText" text="김지윤">
      <formula>NOT(ISERROR(SEARCH("김지윤",H282)))</formula>
    </cfRule>
    <cfRule type="containsText" dxfId="241" priority="197" operator="containsText" text="전준영">
      <formula>NOT(ISERROR(SEARCH("전준영",H282)))</formula>
    </cfRule>
    <cfRule type="containsText" dxfId="240" priority="198" operator="containsText" text="차재성">
      <formula>NOT(ISERROR(SEARCH("차재성",H282)))</formula>
    </cfRule>
  </conditionalFormatting>
  <conditionalFormatting sqref="H283:H284">
    <cfRule type="containsText" dxfId="239" priority="187" operator="containsText" text="허하나로">
      <formula>NOT(ISERROR(SEARCH("허하나로",H283)))</formula>
    </cfRule>
    <cfRule type="containsText" dxfId="238" priority="188" operator="containsText" text="한별">
      <formula>NOT(ISERROR(SEARCH("한별",H283)))</formula>
    </cfRule>
    <cfRule type="containsText" dxfId="237" priority="189" operator="containsText" text="정홍조">
      <formula>NOT(ISERROR(SEARCH("정홍조",H283)))</formula>
    </cfRule>
    <cfRule type="containsText" dxfId="236" priority="190" operator="containsText" text="김지윤">
      <formula>NOT(ISERROR(SEARCH("김지윤",H283)))</formula>
    </cfRule>
    <cfRule type="containsText" dxfId="235" priority="191" operator="containsText" text="전준영">
      <formula>NOT(ISERROR(SEARCH("전준영",H283)))</formula>
    </cfRule>
    <cfRule type="containsText" dxfId="234" priority="192" operator="containsText" text="차재성">
      <formula>NOT(ISERROR(SEARCH("차재성",H283)))</formula>
    </cfRule>
  </conditionalFormatting>
  <conditionalFormatting sqref="H324:H339">
    <cfRule type="containsText" dxfId="233" priority="181" operator="containsText" text="허하나로">
      <formula>NOT(ISERROR(SEARCH("허하나로",H324)))</formula>
    </cfRule>
    <cfRule type="containsText" dxfId="232" priority="182" operator="containsText" text="한별">
      <formula>NOT(ISERROR(SEARCH("한별",H324)))</formula>
    </cfRule>
    <cfRule type="containsText" dxfId="231" priority="183" operator="containsText" text="정홍조">
      <formula>NOT(ISERROR(SEARCH("정홍조",H324)))</formula>
    </cfRule>
    <cfRule type="containsText" dxfId="230" priority="184" operator="containsText" text="김지윤">
      <formula>NOT(ISERROR(SEARCH("김지윤",H324)))</formula>
    </cfRule>
    <cfRule type="containsText" dxfId="229" priority="185" operator="containsText" text="전준영">
      <formula>NOT(ISERROR(SEARCH("전준영",H324)))</formula>
    </cfRule>
    <cfRule type="containsText" dxfId="228" priority="186" operator="containsText" text="차재성">
      <formula>NOT(ISERROR(SEARCH("차재성",H324)))</formula>
    </cfRule>
  </conditionalFormatting>
  <conditionalFormatting sqref="H356:H362">
    <cfRule type="containsText" dxfId="227" priority="175" operator="containsText" text="허하나로">
      <formula>NOT(ISERROR(SEARCH("허하나로",H356)))</formula>
    </cfRule>
    <cfRule type="containsText" dxfId="226" priority="176" operator="containsText" text="한별">
      <formula>NOT(ISERROR(SEARCH("한별",H356)))</formula>
    </cfRule>
    <cfRule type="containsText" dxfId="225" priority="177" operator="containsText" text="정홍조">
      <formula>NOT(ISERROR(SEARCH("정홍조",H356)))</formula>
    </cfRule>
    <cfRule type="containsText" dxfId="224" priority="178" operator="containsText" text="김지윤">
      <formula>NOT(ISERROR(SEARCH("김지윤",H356)))</formula>
    </cfRule>
    <cfRule type="containsText" dxfId="223" priority="179" operator="containsText" text="전준영">
      <formula>NOT(ISERROR(SEARCH("전준영",H356)))</formula>
    </cfRule>
    <cfRule type="containsText" dxfId="222" priority="180" operator="containsText" text="차재성">
      <formula>NOT(ISERROR(SEARCH("차재성",H356)))</formula>
    </cfRule>
  </conditionalFormatting>
  <conditionalFormatting sqref="H364:H370">
    <cfRule type="containsText" dxfId="221" priority="169" operator="containsText" text="허하나로">
      <formula>NOT(ISERROR(SEARCH("허하나로",H364)))</formula>
    </cfRule>
    <cfRule type="containsText" dxfId="220" priority="170" operator="containsText" text="한별">
      <formula>NOT(ISERROR(SEARCH("한별",H364)))</formula>
    </cfRule>
    <cfRule type="containsText" dxfId="219" priority="171" operator="containsText" text="정홍조">
      <formula>NOT(ISERROR(SEARCH("정홍조",H364)))</formula>
    </cfRule>
    <cfRule type="containsText" dxfId="218" priority="172" operator="containsText" text="김지윤">
      <formula>NOT(ISERROR(SEARCH("김지윤",H364)))</formula>
    </cfRule>
    <cfRule type="containsText" dxfId="217" priority="173" operator="containsText" text="전준영">
      <formula>NOT(ISERROR(SEARCH("전준영",H364)))</formula>
    </cfRule>
    <cfRule type="containsText" dxfId="216" priority="174" operator="containsText" text="차재성">
      <formula>NOT(ISERROR(SEARCH("차재성",H364)))</formula>
    </cfRule>
  </conditionalFormatting>
  <conditionalFormatting sqref="H374:H376 H378">
    <cfRule type="containsText" dxfId="215" priority="163" operator="containsText" text="허하나로">
      <formula>NOT(ISERROR(SEARCH("허하나로",H374)))</formula>
    </cfRule>
    <cfRule type="containsText" dxfId="214" priority="164" operator="containsText" text="한별">
      <formula>NOT(ISERROR(SEARCH("한별",H374)))</formula>
    </cfRule>
    <cfRule type="containsText" dxfId="213" priority="165" operator="containsText" text="정홍조">
      <formula>NOT(ISERROR(SEARCH("정홍조",H374)))</formula>
    </cfRule>
    <cfRule type="containsText" dxfId="212" priority="166" operator="containsText" text="김지윤">
      <formula>NOT(ISERROR(SEARCH("김지윤",H374)))</formula>
    </cfRule>
    <cfRule type="containsText" dxfId="211" priority="167" operator="containsText" text="전준영">
      <formula>NOT(ISERROR(SEARCH("전준영",H374)))</formula>
    </cfRule>
    <cfRule type="containsText" dxfId="210" priority="168" operator="containsText" text="차재성">
      <formula>NOT(ISERROR(SEARCH("차재성",H374)))</formula>
    </cfRule>
  </conditionalFormatting>
  <conditionalFormatting sqref="H380:H388">
    <cfRule type="containsText" dxfId="209" priority="157" operator="containsText" text="허하나로">
      <formula>NOT(ISERROR(SEARCH("허하나로",H380)))</formula>
    </cfRule>
    <cfRule type="containsText" dxfId="208" priority="158" operator="containsText" text="한별">
      <formula>NOT(ISERROR(SEARCH("한별",H380)))</formula>
    </cfRule>
    <cfRule type="containsText" dxfId="207" priority="159" operator="containsText" text="정홍조">
      <formula>NOT(ISERROR(SEARCH("정홍조",H380)))</formula>
    </cfRule>
    <cfRule type="containsText" dxfId="206" priority="160" operator="containsText" text="김지윤">
      <formula>NOT(ISERROR(SEARCH("김지윤",H380)))</formula>
    </cfRule>
    <cfRule type="containsText" dxfId="205" priority="161" operator="containsText" text="전준영">
      <formula>NOT(ISERROR(SEARCH("전준영",H380)))</formula>
    </cfRule>
    <cfRule type="containsText" dxfId="204" priority="162" operator="containsText" text="차재성">
      <formula>NOT(ISERROR(SEARCH("차재성",H380)))</formula>
    </cfRule>
  </conditionalFormatting>
  <conditionalFormatting sqref="H389:H405">
    <cfRule type="containsText" dxfId="203" priority="151" operator="containsText" text="허하나로">
      <formula>NOT(ISERROR(SEARCH("허하나로",H389)))</formula>
    </cfRule>
    <cfRule type="containsText" dxfId="202" priority="152" operator="containsText" text="한별">
      <formula>NOT(ISERROR(SEARCH("한별",H389)))</formula>
    </cfRule>
    <cfRule type="containsText" dxfId="201" priority="153" operator="containsText" text="정홍조">
      <formula>NOT(ISERROR(SEARCH("정홍조",H389)))</formula>
    </cfRule>
    <cfRule type="containsText" dxfId="200" priority="154" operator="containsText" text="김지윤">
      <formula>NOT(ISERROR(SEARCH("김지윤",H389)))</formula>
    </cfRule>
    <cfRule type="containsText" dxfId="199" priority="155" operator="containsText" text="전준영">
      <formula>NOT(ISERROR(SEARCH("전준영",H389)))</formula>
    </cfRule>
    <cfRule type="containsText" dxfId="198" priority="156" operator="containsText" text="차재성">
      <formula>NOT(ISERROR(SEARCH("차재성",H389)))</formula>
    </cfRule>
  </conditionalFormatting>
  <conditionalFormatting sqref="H407:H415">
    <cfRule type="containsText" dxfId="197" priority="145" operator="containsText" text="허하나로">
      <formula>NOT(ISERROR(SEARCH("허하나로",H407)))</formula>
    </cfRule>
    <cfRule type="containsText" dxfId="196" priority="146" operator="containsText" text="한별">
      <formula>NOT(ISERROR(SEARCH("한별",H407)))</formula>
    </cfRule>
    <cfRule type="containsText" dxfId="195" priority="147" operator="containsText" text="정홍조">
      <formula>NOT(ISERROR(SEARCH("정홍조",H407)))</formula>
    </cfRule>
    <cfRule type="containsText" dxfId="194" priority="148" operator="containsText" text="김지윤">
      <formula>NOT(ISERROR(SEARCH("김지윤",H407)))</formula>
    </cfRule>
    <cfRule type="containsText" dxfId="193" priority="149" operator="containsText" text="전준영">
      <formula>NOT(ISERROR(SEARCH("전준영",H407)))</formula>
    </cfRule>
    <cfRule type="containsText" dxfId="192" priority="150" operator="containsText" text="차재성">
      <formula>NOT(ISERROR(SEARCH("차재성",H407)))</formula>
    </cfRule>
  </conditionalFormatting>
  <conditionalFormatting sqref="H417:H418">
    <cfRule type="containsText" dxfId="191" priority="139" operator="containsText" text="허하나로">
      <formula>NOT(ISERROR(SEARCH("허하나로",H417)))</formula>
    </cfRule>
    <cfRule type="containsText" dxfId="190" priority="140" operator="containsText" text="한별">
      <formula>NOT(ISERROR(SEARCH("한별",H417)))</formula>
    </cfRule>
    <cfRule type="containsText" dxfId="189" priority="141" operator="containsText" text="정홍조">
      <formula>NOT(ISERROR(SEARCH("정홍조",H417)))</formula>
    </cfRule>
    <cfRule type="containsText" dxfId="188" priority="142" operator="containsText" text="김지윤">
      <formula>NOT(ISERROR(SEARCH("김지윤",H417)))</formula>
    </cfRule>
    <cfRule type="containsText" dxfId="187" priority="143" operator="containsText" text="전준영">
      <formula>NOT(ISERROR(SEARCH("전준영",H417)))</formula>
    </cfRule>
    <cfRule type="containsText" dxfId="186" priority="144" operator="containsText" text="차재성">
      <formula>NOT(ISERROR(SEARCH("차재성",H417)))</formula>
    </cfRule>
  </conditionalFormatting>
  <conditionalFormatting sqref="H421:H422">
    <cfRule type="containsText" dxfId="185" priority="133" operator="containsText" text="허하나로">
      <formula>NOT(ISERROR(SEARCH("허하나로",H421)))</formula>
    </cfRule>
    <cfRule type="containsText" dxfId="184" priority="134" operator="containsText" text="한별">
      <formula>NOT(ISERROR(SEARCH("한별",H421)))</formula>
    </cfRule>
    <cfRule type="containsText" dxfId="183" priority="135" operator="containsText" text="정홍조">
      <formula>NOT(ISERROR(SEARCH("정홍조",H421)))</formula>
    </cfRule>
    <cfRule type="containsText" dxfId="182" priority="136" operator="containsText" text="김지윤">
      <formula>NOT(ISERROR(SEARCH("김지윤",H421)))</formula>
    </cfRule>
    <cfRule type="containsText" dxfId="181" priority="137" operator="containsText" text="전준영">
      <formula>NOT(ISERROR(SEARCH("전준영",H421)))</formula>
    </cfRule>
    <cfRule type="containsText" dxfId="180" priority="138" operator="containsText" text="차재성">
      <formula>NOT(ISERROR(SEARCH("차재성",H421)))</formula>
    </cfRule>
  </conditionalFormatting>
  <conditionalFormatting sqref="H431">
    <cfRule type="containsText" dxfId="179" priority="127" operator="containsText" text="허하나로">
      <formula>NOT(ISERROR(SEARCH("허하나로",H431)))</formula>
    </cfRule>
    <cfRule type="containsText" dxfId="178" priority="128" operator="containsText" text="한별">
      <formula>NOT(ISERROR(SEARCH("한별",H431)))</formula>
    </cfRule>
    <cfRule type="containsText" dxfId="177" priority="129" operator="containsText" text="정홍조">
      <formula>NOT(ISERROR(SEARCH("정홍조",H431)))</formula>
    </cfRule>
    <cfRule type="containsText" dxfId="176" priority="130" operator="containsText" text="김지윤">
      <formula>NOT(ISERROR(SEARCH("김지윤",H431)))</formula>
    </cfRule>
    <cfRule type="containsText" dxfId="175" priority="131" operator="containsText" text="전준영">
      <formula>NOT(ISERROR(SEARCH("전준영",H431)))</formula>
    </cfRule>
    <cfRule type="containsText" dxfId="174" priority="132" operator="containsText" text="차재성">
      <formula>NOT(ISERROR(SEARCH("차재성",H431)))</formula>
    </cfRule>
  </conditionalFormatting>
  <conditionalFormatting sqref="H433">
    <cfRule type="containsText" dxfId="173" priority="121" operator="containsText" text="허하나로">
      <formula>NOT(ISERROR(SEARCH("허하나로",H433)))</formula>
    </cfRule>
    <cfRule type="containsText" dxfId="172" priority="122" operator="containsText" text="한별">
      <formula>NOT(ISERROR(SEARCH("한별",H433)))</formula>
    </cfRule>
    <cfRule type="containsText" dxfId="171" priority="123" operator="containsText" text="정홍조">
      <formula>NOT(ISERROR(SEARCH("정홍조",H433)))</formula>
    </cfRule>
    <cfRule type="containsText" dxfId="170" priority="124" operator="containsText" text="김지윤">
      <formula>NOT(ISERROR(SEARCH("김지윤",H433)))</formula>
    </cfRule>
    <cfRule type="containsText" dxfId="169" priority="125" operator="containsText" text="전준영">
      <formula>NOT(ISERROR(SEARCH("전준영",H433)))</formula>
    </cfRule>
    <cfRule type="containsText" dxfId="168" priority="126" operator="containsText" text="차재성">
      <formula>NOT(ISERROR(SEARCH("차재성",H433)))</formula>
    </cfRule>
  </conditionalFormatting>
  <conditionalFormatting sqref="H446">
    <cfRule type="containsText" dxfId="167" priority="115" operator="containsText" text="허하나로">
      <formula>NOT(ISERROR(SEARCH("허하나로",H446)))</formula>
    </cfRule>
    <cfRule type="containsText" dxfId="166" priority="116" operator="containsText" text="한별">
      <formula>NOT(ISERROR(SEARCH("한별",H446)))</formula>
    </cfRule>
    <cfRule type="containsText" dxfId="165" priority="117" operator="containsText" text="정홍조">
      <formula>NOT(ISERROR(SEARCH("정홍조",H446)))</formula>
    </cfRule>
    <cfRule type="containsText" dxfId="164" priority="118" operator="containsText" text="김지윤">
      <formula>NOT(ISERROR(SEARCH("김지윤",H446)))</formula>
    </cfRule>
    <cfRule type="containsText" dxfId="163" priority="119" operator="containsText" text="전준영">
      <formula>NOT(ISERROR(SEARCH("전준영",H446)))</formula>
    </cfRule>
    <cfRule type="containsText" dxfId="162" priority="120" operator="containsText" text="차재성">
      <formula>NOT(ISERROR(SEARCH("차재성",H446)))</formula>
    </cfRule>
  </conditionalFormatting>
  <conditionalFormatting sqref="H445">
    <cfRule type="containsText" dxfId="161" priority="109" operator="containsText" text="허하나로">
      <formula>NOT(ISERROR(SEARCH("허하나로",H445)))</formula>
    </cfRule>
    <cfRule type="containsText" dxfId="160" priority="110" operator="containsText" text="한별">
      <formula>NOT(ISERROR(SEARCH("한별",H445)))</formula>
    </cfRule>
    <cfRule type="containsText" dxfId="159" priority="111" operator="containsText" text="정홍조">
      <formula>NOT(ISERROR(SEARCH("정홍조",H445)))</formula>
    </cfRule>
    <cfRule type="containsText" dxfId="158" priority="112" operator="containsText" text="김지윤">
      <formula>NOT(ISERROR(SEARCH("김지윤",H445)))</formula>
    </cfRule>
    <cfRule type="containsText" dxfId="157" priority="113" operator="containsText" text="전준영">
      <formula>NOT(ISERROR(SEARCH("전준영",H445)))</formula>
    </cfRule>
    <cfRule type="containsText" dxfId="156" priority="114" operator="containsText" text="차재성">
      <formula>NOT(ISERROR(SEARCH("차재성",H445)))</formula>
    </cfRule>
  </conditionalFormatting>
  <conditionalFormatting sqref="H444">
    <cfRule type="containsText" dxfId="155" priority="103" operator="containsText" text="허하나로">
      <formula>NOT(ISERROR(SEARCH("허하나로",H444)))</formula>
    </cfRule>
    <cfRule type="containsText" dxfId="154" priority="104" operator="containsText" text="한별">
      <formula>NOT(ISERROR(SEARCH("한별",H444)))</formula>
    </cfRule>
    <cfRule type="containsText" dxfId="153" priority="105" operator="containsText" text="정홍조">
      <formula>NOT(ISERROR(SEARCH("정홍조",H444)))</formula>
    </cfRule>
    <cfRule type="containsText" dxfId="152" priority="106" operator="containsText" text="김지윤">
      <formula>NOT(ISERROR(SEARCH("김지윤",H444)))</formula>
    </cfRule>
    <cfRule type="containsText" dxfId="151" priority="107" operator="containsText" text="전준영">
      <formula>NOT(ISERROR(SEARCH("전준영",H444)))</formula>
    </cfRule>
    <cfRule type="containsText" dxfId="150" priority="108" operator="containsText" text="차재성">
      <formula>NOT(ISERROR(SEARCH("차재성",H444)))</formula>
    </cfRule>
  </conditionalFormatting>
  <conditionalFormatting sqref="H436:H439">
    <cfRule type="containsText" dxfId="149" priority="97" operator="containsText" text="허하나로">
      <formula>NOT(ISERROR(SEARCH("허하나로",H436)))</formula>
    </cfRule>
    <cfRule type="containsText" dxfId="148" priority="98" operator="containsText" text="한별">
      <formula>NOT(ISERROR(SEARCH("한별",H436)))</formula>
    </cfRule>
    <cfRule type="containsText" dxfId="147" priority="99" operator="containsText" text="정홍조">
      <formula>NOT(ISERROR(SEARCH("정홍조",H436)))</formula>
    </cfRule>
    <cfRule type="containsText" dxfId="146" priority="100" operator="containsText" text="김지윤">
      <formula>NOT(ISERROR(SEARCH("김지윤",H436)))</formula>
    </cfRule>
    <cfRule type="containsText" dxfId="145" priority="101" operator="containsText" text="전준영">
      <formula>NOT(ISERROR(SEARCH("전준영",H436)))</formula>
    </cfRule>
    <cfRule type="containsText" dxfId="144" priority="102" operator="containsText" text="차재성">
      <formula>NOT(ISERROR(SEARCH("차재성",H436)))</formula>
    </cfRule>
  </conditionalFormatting>
  <conditionalFormatting sqref="H442">
    <cfRule type="containsText" dxfId="143" priority="91" operator="containsText" text="허하나로">
      <formula>NOT(ISERROR(SEARCH("허하나로",H442)))</formula>
    </cfRule>
    <cfRule type="containsText" dxfId="142" priority="92" operator="containsText" text="한별">
      <formula>NOT(ISERROR(SEARCH("한별",H442)))</formula>
    </cfRule>
    <cfRule type="containsText" dxfId="141" priority="93" operator="containsText" text="정홍조">
      <formula>NOT(ISERROR(SEARCH("정홍조",H442)))</formula>
    </cfRule>
    <cfRule type="containsText" dxfId="140" priority="94" operator="containsText" text="김지윤">
      <formula>NOT(ISERROR(SEARCH("김지윤",H442)))</formula>
    </cfRule>
    <cfRule type="containsText" dxfId="139" priority="95" operator="containsText" text="전준영">
      <formula>NOT(ISERROR(SEARCH("전준영",H442)))</formula>
    </cfRule>
    <cfRule type="containsText" dxfId="138" priority="96" operator="containsText" text="차재성">
      <formula>NOT(ISERROR(SEARCH("차재성",H442)))</formula>
    </cfRule>
  </conditionalFormatting>
  <conditionalFormatting sqref="H458">
    <cfRule type="containsText" dxfId="137" priority="85" operator="containsText" text="허하나로">
      <formula>NOT(ISERROR(SEARCH("허하나로",H458)))</formula>
    </cfRule>
    <cfRule type="containsText" dxfId="136" priority="86" operator="containsText" text="한별">
      <formula>NOT(ISERROR(SEARCH("한별",H458)))</formula>
    </cfRule>
    <cfRule type="containsText" dxfId="135" priority="87" operator="containsText" text="정홍조">
      <formula>NOT(ISERROR(SEARCH("정홍조",H458)))</formula>
    </cfRule>
    <cfRule type="containsText" dxfId="134" priority="88" operator="containsText" text="김지윤">
      <formula>NOT(ISERROR(SEARCH("김지윤",H458)))</formula>
    </cfRule>
    <cfRule type="containsText" dxfId="133" priority="89" operator="containsText" text="전준영">
      <formula>NOT(ISERROR(SEARCH("전준영",H458)))</formula>
    </cfRule>
    <cfRule type="containsText" dxfId="132" priority="90" operator="containsText" text="차재성">
      <formula>NOT(ISERROR(SEARCH("차재성",H458)))</formula>
    </cfRule>
  </conditionalFormatting>
  <conditionalFormatting sqref="H464:H469">
    <cfRule type="containsText" dxfId="131" priority="79" operator="containsText" text="허하나로">
      <formula>NOT(ISERROR(SEARCH("허하나로",H464)))</formula>
    </cfRule>
    <cfRule type="containsText" dxfId="130" priority="80" operator="containsText" text="한별">
      <formula>NOT(ISERROR(SEARCH("한별",H464)))</formula>
    </cfRule>
    <cfRule type="containsText" dxfId="129" priority="81" operator="containsText" text="정홍조">
      <formula>NOT(ISERROR(SEARCH("정홍조",H464)))</formula>
    </cfRule>
    <cfRule type="containsText" dxfId="128" priority="82" operator="containsText" text="김지윤">
      <formula>NOT(ISERROR(SEARCH("김지윤",H464)))</formula>
    </cfRule>
    <cfRule type="containsText" dxfId="127" priority="83" operator="containsText" text="전준영">
      <formula>NOT(ISERROR(SEARCH("전준영",H464)))</formula>
    </cfRule>
    <cfRule type="containsText" dxfId="126" priority="84" operator="containsText" text="차재성">
      <formula>NOT(ISERROR(SEARCH("차재성",H464)))</formula>
    </cfRule>
  </conditionalFormatting>
  <conditionalFormatting sqref="H493:H499">
    <cfRule type="containsText" dxfId="125" priority="73" operator="containsText" text="허하나로">
      <formula>NOT(ISERROR(SEARCH("허하나로",H493)))</formula>
    </cfRule>
    <cfRule type="containsText" dxfId="124" priority="74" operator="containsText" text="한별">
      <formula>NOT(ISERROR(SEARCH("한별",H493)))</formula>
    </cfRule>
    <cfRule type="containsText" dxfId="123" priority="75" operator="containsText" text="정홍조">
      <formula>NOT(ISERROR(SEARCH("정홍조",H493)))</formula>
    </cfRule>
    <cfRule type="containsText" dxfId="122" priority="76" operator="containsText" text="김지윤">
      <formula>NOT(ISERROR(SEARCH("김지윤",H493)))</formula>
    </cfRule>
    <cfRule type="containsText" dxfId="121" priority="77" operator="containsText" text="전준영">
      <formula>NOT(ISERROR(SEARCH("전준영",H493)))</formula>
    </cfRule>
    <cfRule type="containsText" dxfId="120" priority="78" operator="containsText" text="차재성">
      <formula>NOT(ISERROR(SEARCH("차재성",H493)))</formula>
    </cfRule>
  </conditionalFormatting>
  <conditionalFormatting sqref="H500:H503">
    <cfRule type="containsText" dxfId="119" priority="67" operator="containsText" text="허하나로">
      <formula>NOT(ISERROR(SEARCH("허하나로",H500)))</formula>
    </cfRule>
    <cfRule type="containsText" dxfId="118" priority="68" operator="containsText" text="한별">
      <formula>NOT(ISERROR(SEARCH("한별",H500)))</formula>
    </cfRule>
    <cfRule type="containsText" dxfId="117" priority="69" operator="containsText" text="정홍조">
      <formula>NOT(ISERROR(SEARCH("정홍조",H500)))</formula>
    </cfRule>
    <cfRule type="containsText" dxfId="116" priority="70" operator="containsText" text="김지윤">
      <formula>NOT(ISERROR(SEARCH("김지윤",H500)))</formula>
    </cfRule>
    <cfRule type="containsText" dxfId="115" priority="71" operator="containsText" text="전준영">
      <formula>NOT(ISERROR(SEARCH("전준영",H500)))</formula>
    </cfRule>
    <cfRule type="containsText" dxfId="114" priority="72" operator="containsText" text="차재성">
      <formula>NOT(ISERROR(SEARCH("차재성",H500)))</formula>
    </cfRule>
  </conditionalFormatting>
  <conditionalFormatting sqref="H426:H427">
    <cfRule type="containsText" dxfId="113" priority="61" operator="containsText" text="허하나로">
      <formula>NOT(ISERROR(SEARCH("허하나로",H426)))</formula>
    </cfRule>
    <cfRule type="containsText" dxfId="112" priority="62" operator="containsText" text="한별">
      <formula>NOT(ISERROR(SEARCH("한별",H426)))</formula>
    </cfRule>
    <cfRule type="containsText" dxfId="111" priority="63" operator="containsText" text="정홍조">
      <formula>NOT(ISERROR(SEARCH("정홍조",H426)))</formula>
    </cfRule>
    <cfRule type="containsText" dxfId="110" priority="64" operator="containsText" text="김지윤">
      <formula>NOT(ISERROR(SEARCH("김지윤",H426)))</formula>
    </cfRule>
    <cfRule type="containsText" dxfId="109" priority="65" operator="containsText" text="전준영">
      <formula>NOT(ISERROR(SEARCH("전준영",H426)))</formula>
    </cfRule>
    <cfRule type="containsText" dxfId="108" priority="66" operator="containsText" text="차재성">
      <formula>NOT(ISERROR(SEARCH("차재성",H426)))</formula>
    </cfRule>
  </conditionalFormatting>
  <conditionalFormatting sqref="H285">
    <cfRule type="containsText" dxfId="107" priority="55" operator="containsText" text="허하나로">
      <formula>NOT(ISERROR(SEARCH("허하나로",H285)))</formula>
    </cfRule>
    <cfRule type="containsText" dxfId="106" priority="56" operator="containsText" text="한별">
      <formula>NOT(ISERROR(SEARCH("한별",H285)))</formula>
    </cfRule>
    <cfRule type="containsText" dxfId="105" priority="57" operator="containsText" text="정홍조">
      <formula>NOT(ISERROR(SEARCH("정홍조",H285)))</formula>
    </cfRule>
    <cfRule type="containsText" dxfId="104" priority="58" operator="containsText" text="김지윤">
      <formula>NOT(ISERROR(SEARCH("김지윤",H285)))</formula>
    </cfRule>
    <cfRule type="containsText" dxfId="103" priority="59" operator="containsText" text="전준영">
      <formula>NOT(ISERROR(SEARCH("전준영",H285)))</formula>
    </cfRule>
    <cfRule type="containsText" dxfId="102" priority="60" operator="containsText" text="차재성">
      <formula>NOT(ISERROR(SEARCH("차재성",H285)))</formula>
    </cfRule>
  </conditionalFormatting>
  <conditionalFormatting sqref="H481">
    <cfRule type="containsText" dxfId="101" priority="49" operator="containsText" text="허하나로">
      <formula>NOT(ISERROR(SEARCH("허하나로",H481)))</formula>
    </cfRule>
    <cfRule type="containsText" dxfId="100" priority="50" operator="containsText" text="한별">
      <formula>NOT(ISERROR(SEARCH("한별",H481)))</formula>
    </cfRule>
    <cfRule type="containsText" dxfId="99" priority="51" operator="containsText" text="정홍조">
      <formula>NOT(ISERROR(SEARCH("정홍조",H481)))</formula>
    </cfRule>
    <cfRule type="containsText" dxfId="98" priority="52" operator="containsText" text="김지윤">
      <formula>NOT(ISERROR(SEARCH("김지윤",H481)))</formula>
    </cfRule>
    <cfRule type="containsText" dxfId="97" priority="53" operator="containsText" text="전준영">
      <formula>NOT(ISERROR(SEARCH("전준영",H481)))</formula>
    </cfRule>
    <cfRule type="containsText" dxfId="96" priority="54" operator="containsText" text="차재성">
      <formula>NOT(ISERROR(SEARCH("차재성",H481)))</formula>
    </cfRule>
  </conditionalFormatting>
  <conditionalFormatting sqref="H483">
    <cfRule type="containsText" dxfId="95" priority="43" operator="containsText" text="허하나로">
      <formula>NOT(ISERROR(SEARCH("허하나로",H483)))</formula>
    </cfRule>
    <cfRule type="containsText" dxfId="94" priority="44" operator="containsText" text="한별">
      <formula>NOT(ISERROR(SEARCH("한별",H483)))</formula>
    </cfRule>
    <cfRule type="containsText" dxfId="93" priority="45" operator="containsText" text="정홍조">
      <formula>NOT(ISERROR(SEARCH("정홍조",H483)))</formula>
    </cfRule>
    <cfRule type="containsText" dxfId="92" priority="46" operator="containsText" text="김지윤">
      <formula>NOT(ISERROR(SEARCH("김지윤",H483)))</formula>
    </cfRule>
    <cfRule type="containsText" dxfId="91" priority="47" operator="containsText" text="전준영">
      <formula>NOT(ISERROR(SEARCH("전준영",H483)))</formula>
    </cfRule>
    <cfRule type="containsText" dxfId="90" priority="48" operator="containsText" text="차재성">
      <formula>NOT(ISERROR(SEARCH("차재성",H483)))</formula>
    </cfRule>
  </conditionalFormatting>
  <conditionalFormatting sqref="H485">
    <cfRule type="containsText" dxfId="89" priority="37" operator="containsText" text="허하나로">
      <formula>NOT(ISERROR(SEARCH("허하나로",H485)))</formula>
    </cfRule>
    <cfRule type="containsText" dxfId="88" priority="38" operator="containsText" text="한별">
      <formula>NOT(ISERROR(SEARCH("한별",H485)))</formula>
    </cfRule>
    <cfRule type="containsText" dxfId="87" priority="39" operator="containsText" text="정홍조">
      <formula>NOT(ISERROR(SEARCH("정홍조",H485)))</formula>
    </cfRule>
    <cfRule type="containsText" dxfId="86" priority="40" operator="containsText" text="김지윤">
      <formula>NOT(ISERROR(SEARCH("김지윤",H485)))</formula>
    </cfRule>
    <cfRule type="containsText" dxfId="85" priority="41" operator="containsText" text="전준영">
      <formula>NOT(ISERROR(SEARCH("전준영",H485)))</formula>
    </cfRule>
    <cfRule type="containsText" dxfId="84" priority="42" operator="containsText" text="차재성">
      <formula>NOT(ISERROR(SEARCH("차재성",H485)))</formula>
    </cfRule>
  </conditionalFormatting>
  <conditionalFormatting sqref="H450">
    <cfRule type="containsText" dxfId="83" priority="31" operator="containsText" text="허하나로">
      <formula>NOT(ISERROR(SEARCH("허하나로",H450)))</formula>
    </cfRule>
    <cfRule type="containsText" dxfId="82" priority="32" operator="containsText" text="한별">
      <formula>NOT(ISERROR(SEARCH("한별",H450)))</formula>
    </cfRule>
    <cfRule type="containsText" dxfId="81" priority="33" operator="containsText" text="정홍조">
      <formula>NOT(ISERROR(SEARCH("정홍조",H450)))</formula>
    </cfRule>
    <cfRule type="containsText" dxfId="80" priority="34" operator="containsText" text="김지윤">
      <formula>NOT(ISERROR(SEARCH("김지윤",H450)))</formula>
    </cfRule>
    <cfRule type="containsText" dxfId="79" priority="35" operator="containsText" text="전준영">
      <formula>NOT(ISERROR(SEARCH("전준영",H450)))</formula>
    </cfRule>
    <cfRule type="containsText" dxfId="78" priority="36" operator="containsText" text="차재성">
      <formula>NOT(ISERROR(SEARCH("차재성",H450)))</formula>
    </cfRule>
  </conditionalFormatting>
  <conditionalFormatting sqref="H455">
    <cfRule type="containsText" dxfId="77" priority="25" operator="containsText" text="허하나로">
      <formula>NOT(ISERROR(SEARCH("허하나로",H455)))</formula>
    </cfRule>
    <cfRule type="containsText" dxfId="76" priority="26" operator="containsText" text="한별">
      <formula>NOT(ISERROR(SEARCH("한별",H455)))</formula>
    </cfRule>
    <cfRule type="containsText" dxfId="75" priority="27" operator="containsText" text="정홍조">
      <formula>NOT(ISERROR(SEARCH("정홍조",H455)))</formula>
    </cfRule>
    <cfRule type="containsText" dxfId="74" priority="28" operator="containsText" text="김지윤">
      <formula>NOT(ISERROR(SEARCH("김지윤",H455)))</formula>
    </cfRule>
    <cfRule type="containsText" dxfId="73" priority="29" operator="containsText" text="전준영">
      <formula>NOT(ISERROR(SEARCH("전준영",H455)))</formula>
    </cfRule>
    <cfRule type="containsText" dxfId="72" priority="30" operator="containsText" text="차재성">
      <formula>NOT(ISERROR(SEARCH("차재성",H455)))</formula>
    </cfRule>
  </conditionalFormatting>
  <conditionalFormatting sqref="H504:H1048576">
    <cfRule type="containsText" dxfId="71" priority="379" operator="containsText" text="허하나로">
      <formula>NOT(ISERROR(SEARCH("허하나로",F1230)))</formula>
    </cfRule>
    <cfRule type="containsText" dxfId="70" priority="380" operator="containsText" text="한별">
      <formula>NOT(ISERROR(SEARCH("한별",F1230)))</formula>
    </cfRule>
    <cfRule type="containsText" dxfId="69" priority="381" operator="containsText" text="정홍조">
      <formula>NOT(ISERROR(SEARCH("정홍조",F1230)))</formula>
    </cfRule>
    <cfRule type="containsText" dxfId="68" priority="382" operator="containsText" text="김지윤">
      <formula>NOT(ISERROR(SEARCH("김지윤",F1230)))</formula>
    </cfRule>
    <cfRule type="containsText" dxfId="67" priority="383" operator="containsText" text="전준영">
      <formula>NOT(ISERROR(SEARCH("전준영",F1230)))</formula>
    </cfRule>
    <cfRule type="containsText" dxfId="66" priority="384" operator="containsText" text="차재성">
      <formula>NOT(ISERROR(SEARCH("차재성",F1230)))</formula>
    </cfRule>
  </conditionalFormatting>
  <conditionalFormatting sqref="H472">
    <cfRule type="containsText" dxfId="65" priority="7" operator="containsText" text="허하나로">
      <formula>NOT(ISERROR(SEARCH("허하나로",H472)))</formula>
    </cfRule>
    <cfRule type="containsText" dxfId="64" priority="8" operator="containsText" text="한별">
      <formula>NOT(ISERROR(SEARCH("한별",H472)))</formula>
    </cfRule>
    <cfRule type="containsText" dxfId="63" priority="9" operator="containsText" text="정홍조">
      <formula>NOT(ISERROR(SEARCH("정홍조",H472)))</formula>
    </cfRule>
    <cfRule type="containsText" dxfId="62" priority="10" operator="containsText" text="김지윤">
      <formula>NOT(ISERROR(SEARCH("김지윤",H472)))</formula>
    </cfRule>
    <cfRule type="containsText" dxfId="61" priority="11" operator="containsText" text="전준영">
      <formula>NOT(ISERROR(SEARCH("전준영",H472)))</formula>
    </cfRule>
    <cfRule type="containsText" dxfId="60" priority="12" operator="containsText" text="차재성">
      <formula>NOT(ISERROR(SEARCH("차재성",H472)))</formula>
    </cfRule>
  </conditionalFormatting>
  <conditionalFormatting sqref="H474:H478">
    <cfRule type="containsText" dxfId="59" priority="1" operator="containsText" text="허하나로">
      <formula>NOT(ISERROR(SEARCH("허하나로",H474)))</formula>
    </cfRule>
    <cfRule type="containsText" dxfId="58" priority="2" operator="containsText" text="한별">
      <formula>NOT(ISERROR(SEARCH("한별",H474)))</formula>
    </cfRule>
    <cfRule type="containsText" dxfId="57" priority="3" operator="containsText" text="정홍조">
      <formula>NOT(ISERROR(SEARCH("정홍조",H474)))</formula>
    </cfRule>
    <cfRule type="containsText" dxfId="56" priority="4" operator="containsText" text="김지윤">
      <formula>NOT(ISERROR(SEARCH("김지윤",H474)))</formula>
    </cfRule>
    <cfRule type="containsText" dxfId="55" priority="5" operator="containsText" text="전준영">
      <formula>NOT(ISERROR(SEARCH("전준영",H474)))</formula>
    </cfRule>
    <cfRule type="containsText" dxfId="54" priority="6" operator="containsText" text="차재성">
      <formula>NOT(ISERROR(SEARCH("차재성",H474)))</formula>
    </cfRule>
  </conditionalFormatting>
  <conditionalFormatting sqref="H473 H470:H471">
    <cfRule type="containsText" dxfId="53" priority="13" operator="containsText" text="허하나로">
      <formula>NOT(ISERROR(SEARCH("허하나로",F1201)))</formula>
    </cfRule>
    <cfRule type="containsText" dxfId="52" priority="14" operator="containsText" text="한별">
      <formula>NOT(ISERROR(SEARCH("한별",F1201)))</formula>
    </cfRule>
    <cfRule type="containsText" dxfId="51" priority="15" operator="containsText" text="정홍조">
      <formula>NOT(ISERROR(SEARCH("정홍조",F1201)))</formula>
    </cfRule>
    <cfRule type="containsText" dxfId="50" priority="16" operator="containsText" text="김지윤">
      <formula>NOT(ISERROR(SEARCH("김지윤",F1201)))</formula>
    </cfRule>
    <cfRule type="containsText" dxfId="49" priority="17" operator="containsText" text="전준영">
      <formula>NOT(ISERROR(SEARCH("전준영",F1201)))</formula>
    </cfRule>
    <cfRule type="containsText" dxfId="48" priority="18" operator="containsText" text="차재성">
      <formula>NOT(ISERROR(SEARCH("차재성",F1201)))</formula>
    </cfRule>
  </conditionalFormatting>
  <conditionalFormatting sqref="H377">
    <cfRule type="containsText" dxfId="47" priority="19" operator="containsText" text="허하나로">
      <formula>NOT(ISERROR(SEARCH("허하나로",H377)))</formula>
    </cfRule>
    <cfRule type="containsText" dxfId="46" priority="20" operator="containsText" text="한별">
      <formula>NOT(ISERROR(SEARCH("한별",H377)))</formula>
    </cfRule>
    <cfRule type="containsText" dxfId="45" priority="21" operator="containsText" text="정홍조">
      <formula>NOT(ISERROR(SEARCH("정홍조",H377)))</formula>
    </cfRule>
    <cfRule type="containsText" dxfId="44" priority="22" operator="containsText" text="김지윤">
      <formula>NOT(ISERROR(SEARCH("김지윤",H377)))</formula>
    </cfRule>
    <cfRule type="containsText" dxfId="43" priority="23" operator="containsText" text="전준영">
      <formula>NOT(ISERROR(SEARCH("전준영",H377)))</formula>
    </cfRule>
    <cfRule type="containsText" dxfId="42" priority="24" operator="containsText" text="차재성">
      <formula>NOT(ISERROR(SEARCH("차재성",H377)))</formula>
    </cfRule>
  </conditionalFormatting>
  <conditionalFormatting sqref="H434:H435 H416 H419:H420 H423:H425 H432 H440:H441 H443 H428:H430 H447:H449 H451 H406">
    <cfRule type="containsText" dxfId="41" priority="319" operator="containsText" text="허하나로">
      <formula>NOT(ISERROR(SEARCH("허하나로",F1135)))</formula>
    </cfRule>
    <cfRule type="containsText" dxfId="40" priority="320" operator="containsText" text="한별">
      <formula>NOT(ISERROR(SEARCH("한별",F1135)))</formula>
    </cfRule>
    <cfRule type="containsText" dxfId="39" priority="321" operator="containsText" text="정홍조">
      <formula>NOT(ISERROR(SEARCH("정홍조",F1135)))</formula>
    </cfRule>
    <cfRule type="containsText" dxfId="38" priority="322" operator="containsText" text="김지윤">
      <formula>NOT(ISERROR(SEARCH("김지윤",F1135)))</formula>
    </cfRule>
    <cfRule type="containsText" dxfId="37" priority="323" operator="containsText" text="전준영">
      <formula>NOT(ISERROR(SEARCH("전준영",F1135)))</formula>
    </cfRule>
    <cfRule type="containsText" dxfId="36" priority="324" operator="containsText" text="차재성">
      <formula>NOT(ISERROR(SEARCH("차재성",F1135)))</formula>
    </cfRule>
  </conditionalFormatting>
  <conditionalFormatting sqref="H486:H492">
    <cfRule type="containsText" dxfId="35" priority="325" operator="containsText" text="허하나로">
      <formula>NOT(ISERROR(SEARCH("허하나로",F1218)))</formula>
    </cfRule>
    <cfRule type="containsText" dxfId="34" priority="326" operator="containsText" text="한별">
      <formula>NOT(ISERROR(SEARCH("한별",F1218)))</formula>
    </cfRule>
    <cfRule type="containsText" dxfId="33" priority="327" operator="containsText" text="정홍조">
      <formula>NOT(ISERROR(SEARCH("정홍조",F1218)))</formula>
    </cfRule>
    <cfRule type="containsText" dxfId="32" priority="328" operator="containsText" text="김지윤">
      <formula>NOT(ISERROR(SEARCH("김지윤",F1218)))</formula>
    </cfRule>
    <cfRule type="containsText" dxfId="31" priority="329" operator="containsText" text="전준영">
      <formula>NOT(ISERROR(SEARCH("전준영",F1218)))</formula>
    </cfRule>
    <cfRule type="containsText" dxfId="30" priority="330" operator="containsText" text="차재성">
      <formula>NOT(ISERROR(SEARCH("차재성",F1218)))</formula>
    </cfRule>
  </conditionalFormatting>
  <conditionalFormatting sqref="H479:H480 H482 H484 H340:H355 G367 H363 H379 G370:G374 H371:H373">
    <cfRule type="containsText" dxfId="29" priority="331" operator="containsText" text="허하나로">
      <formula>NOT(ISERROR(SEARCH("허하나로",E1071)))</formula>
    </cfRule>
    <cfRule type="containsText" dxfId="28" priority="332" operator="containsText" text="한별">
      <formula>NOT(ISERROR(SEARCH("한별",E1071)))</formula>
    </cfRule>
    <cfRule type="containsText" dxfId="27" priority="333" operator="containsText" text="정홍조">
      <formula>NOT(ISERROR(SEARCH("정홍조",E1071)))</formula>
    </cfRule>
    <cfRule type="containsText" dxfId="26" priority="334" operator="containsText" text="김지윤">
      <formula>NOT(ISERROR(SEARCH("김지윤",E1071)))</formula>
    </cfRule>
    <cfRule type="containsText" dxfId="25" priority="335" operator="containsText" text="전준영">
      <formula>NOT(ISERROR(SEARCH("전준영",E1071)))</formula>
    </cfRule>
    <cfRule type="containsText" dxfId="24" priority="336" operator="containsText" text="차재성">
      <formula>NOT(ISERROR(SEARCH("차재성",E1071)))</formula>
    </cfRule>
  </conditionalFormatting>
  <conditionalFormatting sqref="H456:H457">
    <cfRule type="containsText" dxfId="23" priority="337" operator="containsText" text="허하나로">
      <formula>NOT(ISERROR(SEARCH("허하나로",F1186)))</formula>
    </cfRule>
    <cfRule type="containsText" dxfId="22" priority="338" operator="containsText" text="한별">
      <formula>NOT(ISERROR(SEARCH("한별",F1186)))</formula>
    </cfRule>
    <cfRule type="containsText" dxfId="21" priority="339" operator="containsText" text="정홍조">
      <formula>NOT(ISERROR(SEARCH("정홍조",F1186)))</formula>
    </cfRule>
    <cfRule type="containsText" dxfId="20" priority="340" operator="containsText" text="김지윤">
      <formula>NOT(ISERROR(SEARCH("김지윤",F1186)))</formula>
    </cfRule>
    <cfRule type="containsText" dxfId="19" priority="341" operator="containsText" text="전준영">
      <formula>NOT(ISERROR(SEARCH("전준영",F1186)))</formula>
    </cfRule>
    <cfRule type="containsText" dxfId="18" priority="342" operator="containsText" text="차재성">
      <formula>NOT(ISERROR(SEARCH("차재성",F1186)))</formula>
    </cfRule>
  </conditionalFormatting>
  <conditionalFormatting sqref="H269:H281 H213:H259">
    <cfRule type="containsText" dxfId="17" priority="343" operator="containsText" text="허하나로">
      <formula>NOT(ISERROR(SEARCH("허하나로",F948)))</formula>
    </cfRule>
    <cfRule type="containsText" dxfId="16" priority="344" operator="containsText" text="한별">
      <formula>NOT(ISERROR(SEARCH("한별",F948)))</formula>
    </cfRule>
    <cfRule type="containsText" dxfId="15" priority="345" operator="containsText" text="정홍조">
      <formula>NOT(ISERROR(SEARCH("정홍조",F948)))</formula>
    </cfRule>
    <cfRule type="containsText" dxfId="14" priority="346" operator="containsText" text="김지윤">
      <formula>NOT(ISERROR(SEARCH("김지윤",F948)))</formula>
    </cfRule>
    <cfRule type="containsText" dxfId="13" priority="347" operator="containsText" text="전준영">
      <formula>NOT(ISERROR(SEARCH("전준영",F948)))</formula>
    </cfRule>
    <cfRule type="containsText" dxfId="12" priority="348" operator="containsText" text="차재성">
      <formula>NOT(ISERROR(SEARCH("차재성",F948)))</formula>
    </cfRule>
  </conditionalFormatting>
  <conditionalFormatting sqref="H1:H158 H160:H212 H286:H311">
    <cfRule type="containsText" dxfId="11" priority="349" operator="containsText" text="허하나로">
      <formula>NOT(ISERROR(SEARCH("허하나로",F735)))</formula>
    </cfRule>
    <cfRule type="containsText" dxfId="10" priority="350" operator="containsText" text="한별">
      <formula>NOT(ISERROR(SEARCH("한별",F735)))</formula>
    </cfRule>
    <cfRule type="containsText" dxfId="9" priority="351" operator="containsText" text="정홍조">
      <formula>NOT(ISERROR(SEARCH("정홍조",F735)))</formula>
    </cfRule>
    <cfRule type="containsText" dxfId="8" priority="352" operator="containsText" text="김지윤">
      <formula>NOT(ISERROR(SEARCH("김지윤",F735)))</formula>
    </cfRule>
    <cfRule type="containsText" dxfId="7" priority="353" operator="containsText" text="전준영">
      <formula>NOT(ISERROR(SEARCH("전준영",F735)))</formula>
    </cfRule>
    <cfRule type="containsText" dxfId="6" priority="354" operator="containsText" text="차재성">
      <formula>NOT(ISERROR(SEARCH("차재성",F735)))</formula>
    </cfRule>
  </conditionalFormatting>
  <conditionalFormatting sqref="H312:H323">
    <cfRule type="containsText" dxfId="5" priority="355" operator="containsText" text="허하나로">
      <formula>NOT(ISERROR(SEARCH("허하나로",F1045)))</formula>
    </cfRule>
    <cfRule type="containsText" dxfId="4" priority="356" operator="containsText" text="한별">
      <formula>NOT(ISERROR(SEARCH("한별",F1045)))</formula>
    </cfRule>
    <cfRule type="containsText" dxfId="3" priority="357" operator="containsText" text="정홍조">
      <formula>NOT(ISERROR(SEARCH("정홍조",F1045)))</formula>
    </cfRule>
    <cfRule type="containsText" dxfId="2" priority="358" operator="containsText" text="김지윤">
      <formula>NOT(ISERROR(SEARCH("김지윤",F1045)))</formula>
    </cfRule>
    <cfRule type="containsText" dxfId="1" priority="359" operator="containsText" text="전준영">
      <formula>NOT(ISERROR(SEARCH("전준영",F1045)))</formula>
    </cfRule>
    <cfRule type="containsText" dxfId="0" priority="360" operator="containsText" text="차재성">
      <formula>NOT(ISERROR(SEARCH("차재성",F1045)))</formula>
    </cfRule>
  </conditionalFormatting>
  <printOptions horizontalCentered="1" verticalCentered="1"/>
  <pageMargins left="0.27559055118110237" right="0.23622047244094491" top="0.27559055118110237" bottom="0.27559055118110237" header="0.51181102362204722" footer="0.43307086614173229"/>
  <pageSetup paperSize="9" scale="82" firstPageNumber="11" fitToHeight="0" orientation="landscape" useFirstPageNumber="1" r:id="rId1"/>
  <rowBreaks count="15" manualBreakCount="15">
    <brk id="35" max="10" man="1"/>
    <brk id="64" max="10" man="1"/>
    <brk id="94" max="10" man="1"/>
    <brk id="124" max="10" man="1"/>
    <brk id="153" max="10" man="1"/>
    <brk id="184" max="10" man="1"/>
    <brk id="212" max="10" man="1"/>
    <brk id="243" max="10" man="1"/>
    <brk id="273" max="10" man="1"/>
    <brk id="339" max="10" man="1"/>
    <brk id="372" max="10" man="1"/>
    <brk id="405" max="10" man="1"/>
    <brk id="433" max="10" man="1"/>
    <brk id="464" max="10" man="1"/>
    <brk id="485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Q110"/>
  <sheetViews>
    <sheetView view="pageBreakPreview" topLeftCell="A73" zoomScale="60" zoomScaleNormal="100" workbookViewId="0">
      <selection activeCell="G90" sqref="G90"/>
    </sheetView>
  </sheetViews>
  <sheetFormatPr defaultRowHeight="13.5"/>
  <cols>
    <col min="1" max="1" width="3.625" style="397" customWidth="1"/>
    <col min="2" max="2" width="3.75" style="397" customWidth="1"/>
    <col min="3" max="3" width="4.375" style="397" customWidth="1"/>
    <col min="4" max="4" width="4.5" style="397" customWidth="1"/>
    <col min="5" max="5" width="15" style="397" customWidth="1"/>
    <col min="6" max="6" width="11.875" style="593" customWidth="1"/>
    <col min="7" max="7" width="11.875" style="399" customWidth="1"/>
    <col min="8" max="8" width="12.375" style="400" bestFit="1" customWidth="1"/>
    <col min="9" max="9" width="58.875" style="401" customWidth="1"/>
    <col min="10" max="10" width="5.375" style="402" customWidth="1"/>
    <col min="11" max="11" width="12.5" style="399" customWidth="1"/>
    <col min="12" max="12" width="17.25" style="403" bestFit="1" customWidth="1"/>
    <col min="13" max="13" width="14.25" style="404" bestFit="1" customWidth="1"/>
    <col min="14" max="14" width="14.25" style="405" bestFit="1" customWidth="1"/>
    <col min="15" max="15" width="10" style="405" bestFit="1" customWidth="1"/>
    <col min="16" max="16" width="8.375" style="406" customWidth="1"/>
    <col min="17" max="17" width="5" style="407" customWidth="1"/>
    <col min="18" max="18" width="6.625" style="407" customWidth="1"/>
    <col min="19" max="19" width="12.875" style="407" customWidth="1"/>
    <col min="20" max="25" width="9" style="408"/>
    <col min="26" max="80" width="9" style="409"/>
    <col min="81" max="16384" width="9" style="410"/>
  </cols>
  <sheetData>
    <row r="1" spans="1:80" ht="21.75" customHeight="1">
      <c r="A1" s="395" t="s">
        <v>967</v>
      </c>
      <c r="B1" s="395"/>
      <c r="C1" s="396"/>
      <c r="F1" s="398"/>
    </row>
    <row r="2" spans="1:80" ht="21.75" customHeight="1" thickBot="1">
      <c r="A2" s="411" t="s">
        <v>602</v>
      </c>
      <c r="B2" s="409"/>
      <c r="C2" s="409"/>
      <c r="D2" s="409"/>
      <c r="E2" s="409"/>
      <c r="F2" s="412"/>
      <c r="G2" s="409"/>
      <c r="H2" s="413"/>
      <c r="I2" s="414"/>
      <c r="J2" s="3388" t="s">
        <v>424</v>
      </c>
      <c r="K2" s="3388"/>
    </row>
    <row r="3" spans="1:80" ht="22.5" customHeight="1">
      <c r="A3" s="3389" t="s">
        <v>603</v>
      </c>
      <c r="B3" s="3390"/>
      <c r="C3" s="3390"/>
      <c r="D3" s="3390"/>
      <c r="E3" s="3391"/>
      <c r="F3" s="3324" t="s">
        <v>557</v>
      </c>
      <c r="G3" s="3324" t="s">
        <v>558</v>
      </c>
      <c r="H3" s="3392" t="s">
        <v>604</v>
      </c>
      <c r="I3" s="3394" t="s">
        <v>560</v>
      </c>
      <c r="J3" s="3395"/>
      <c r="K3" s="3396"/>
      <c r="L3" s="415"/>
      <c r="M3" s="416"/>
      <c r="N3" s="417"/>
      <c r="O3" s="417"/>
      <c r="P3" s="418"/>
      <c r="Q3" s="419"/>
      <c r="R3" s="419"/>
      <c r="S3" s="419"/>
      <c r="T3" s="420"/>
      <c r="U3" s="420"/>
      <c r="V3" s="420"/>
      <c r="W3" s="420"/>
      <c r="X3" s="420"/>
      <c r="Y3" s="420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421"/>
      <c r="BM3" s="421"/>
      <c r="BN3" s="421"/>
      <c r="BO3" s="421"/>
      <c r="BP3" s="421"/>
      <c r="BQ3" s="421"/>
      <c r="BR3" s="421"/>
      <c r="BS3" s="421"/>
      <c r="BT3" s="421"/>
      <c r="BU3" s="421"/>
      <c r="BV3" s="421"/>
      <c r="BW3" s="421"/>
      <c r="BX3" s="421"/>
      <c r="BY3" s="421"/>
      <c r="BZ3" s="421"/>
      <c r="CA3" s="421"/>
      <c r="CB3" s="421"/>
    </row>
    <row r="4" spans="1:80" ht="22.5" customHeight="1" thickBot="1">
      <c r="A4" s="3400" t="s">
        <v>561</v>
      </c>
      <c r="B4" s="3401"/>
      <c r="C4" s="3402"/>
      <c r="D4" s="422" t="s">
        <v>562</v>
      </c>
      <c r="E4" s="422" t="s">
        <v>605</v>
      </c>
      <c r="F4" s="3325"/>
      <c r="G4" s="3325"/>
      <c r="H4" s="3393"/>
      <c r="I4" s="3397"/>
      <c r="J4" s="3398"/>
      <c r="K4" s="3399"/>
      <c r="L4" s="423"/>
      <c r="M4" s="424"/>
      <c r="N4" s="425"/>
      <c r="O4" s="425"/>
      <c r="P4" s="418"/>
      <c r="Q4" s="419"/>
      <c r="R4" s="419"/>
      <c r="S4" s="419"/>
      <c r="T4" s="420"/>
      <c r="U4" s="420"/>
      <c r="V4" s="420"/>
      <c r="W4" s="420"/>
      <c r="X4" s="420"/>
      <c r="Y4" s="420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421"/>
      <c r="BZ4" s="421"/>
      <c r="CA4" s="421"/>
      <c r="CB4" s="421"/>
    </row>
    <row r="5" spans="1:80" ht="22.5" customHeight="1" thickBot="1">
      <c r="A5" s="3403" t="s">
        <v>606</v>
      </c>
      <c r="B5" s="3404"/>
      <c r="C5" s="3404"/>
      <c r="D5" s="3404"/>
      <c r="E5" s="3405"/>
      <c r="F5" s="426">
        <f>F6</f>
        <v>1194643</v>
      </c>
      <c r="G5" s="426">
        <v>1041879</v>
      </c>
      <c r="H5" s="427">
        <f>F5-G5</f>
        <v>152764</v>
      </c>
      <c r="I5" s="428"/>
      <c r="J5" s="429"/>
      <c r="K5" s="430"/>
      <c r="L5" s="423"/>
      <c r="M5" s="424"/>
      <c r="N5" s="425"/>
      <c r="O5" s="425"/>
      <c r="P5" s="418"/>
      <c r="Q5" s="419"/>
      <c r="R5" s="419"/>
      <c r="S5" s="419"/>
      <c r="T5" s="420"/>
      <c r="U5" s="420"/>
      <c r="V5" s="420"/>
      <c r="W5" s="420"/>
      <c r="X5" s="420"/>
      <c r="Y5" s="420"/>
      <c r="Z5" s="421"/>
      <c r="AA5" s="421"/>
      <c r="AB5" s="421"/>
      <c r="AC5" s="421"/>
      <c r="AD5" s="421"/>
      <c r="AE5" s="421"/>
      <c r="AF5" s="421"/>
      <c r="AG5" s="421"/>
      <c r="AH5" s="421"/>
      <c r="AI5" s="421"/>
      <c r="AJ5" s="421"/>
      <c r="AK5" s="421"/>
      <c r="AL5" s="421"/>
      <c r="AM5" s="421"/>
      <c r="AN5" s="421"/>
      <c r="AO5" s="421"/>
      <c r="AP5" s="421"/>
      <c r="AQ5" s="421"/>
      <c r="AR5" s="421"/>
      <c r="AS5" s="421"/>
      <c r="AT5" s="421"/>
      <c r="AU5" s="421"/>
      <c r="AV5" s="421"/>
      <c r="AW5" s="421"/>
      <c r="AX5" s="421"/>
      <c r="AY5" s="421"/>
      <c r="AZ5" s="421"/>
      <c r="BA5" s="421"/>
      <c r="BB5" s="421"/>
      <c r="BC5" s="421"/>
      <c r="BD5" s="421"/>
      <c r="BE5" s="421"/>
      <c r="BF5" s="421"/>
      <c r="BG5" s="421"/>
      <c r="BH5" s="421"/>
      <c r="BI5" s="421"/>
      <c r="BJ5" s="421"/>
      <c r="BK5" s="421"/>
      <c r="BL5" s="421"/>
      <c r="BM5" s="421"/>
      <c r="BN5" s="421"/>
      <c r="BO5" s="421"/>
      <c r="BP5" s="421"/>
      <c r="BQ5" s="421"/>
      <c r="BR5" s="421"/>
      <c r="BS5" s="421"/>
      <c r="BT5" s="421"/>
      <c r="BU5" s="421"/>
      <c r="BV5" s="421"/>
      <c r="BW5" s="421"/>
      <c r="BX5" s="421"/>
      <c r="BY5" s="421"/>
      <c r="BZ5" s="421"/>
      <c r="CA5" s="421"/>
      <c r="CB5" s="421"/>
    </row>
    <row r="6" spans="1:80" ht="21.75" customHeight="1">
      <c r="A6" s="3406" t="s">
        <v>607</v>
      </c>
      <c r="B6" s="3407"/>
      <c r="C6" s="3407"/>
      <c r="D6" s="3407"/>
      <c r="E6" s="3408"/>
      <c r="F6" s="431">
        <f>F7</f>
        <v>1194643</v>
      </c>
      <c r="G6" s="432">
        <v>1041879</v>
      </c>
      <c r="H6" s="433">
        <f t="shared" ref="H6:H11" si="0">F6-G6</f>
        <v>152764</v>
      </c>
      <c r="I6" s="434"/>
      <c r="J6" s="435"/>
      <c r="K6" s="436"/>
      <c r="L6" s="423"/>
      <c r="M6" s="424"/>
      <c r="N6" s="425"/>
      <c r="O6" s="425"/>
      <c r="P6" s="418"/>
      <c r="Q6" s="419"/>
      <c r="R6" s="419"/>
      <c r="S6" s="419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20"/>
      <c r="BC6" s="420"/>
      <c r="BD6" s="420"/>
      <c r="BE6" s="420"/>
      <c r="BF6" s="420"/>
      <c r="BG6" s="420"/>
      <c r="BH6" s="420"/>
      <c r="BI6" s="420"/>
      <c r="BJ6" s="420"/>
      <c r="BK6" s="420"/>
      <c r="BL6" s="420"/>
      <c r="BM6" s="420"/>
      <c r="BN6" s="420"/>
      <c r="BO6" s="420"/>
      <c r="BP6" s="420"/>
      <c r="BQ6" s="420"/>
      <c r="BR6" s="420"/>
      <c r="BS6" s="420"/>
      <c r="BT6" s="420"/>
      <c r="BU6" s="420"/>
      <c r="BV6" s="420"/>
      <c r="BW6" s="420"/>
      <c r="BX6" s="420"/>
      <c r="BY6" s="420"/>
      <c r="BZ6" s="420"/>
      <c r="CA6" s="420"/>
      <c r="CB6" s="420"/>
    </row>
    <row r="7" spans="1:80" ht="21.75" customHeight="1">
      <c r="A7" s="437"/>
      <c r="B7" s="3409" t="s">
        <v>608</v>
      </c>
      <c r="C7" s="3410"/>
      <c r="D7" s="3410"/>
      <c r="E7" s="3411"/>
      <c r="F7" s="438">
        <f t="shared" ref="F7" si="1">F8</f>
        <v>1194643</v>
      </c>
      <c r="G7" s="439">
        <v>1041879</v>
      </c>
      <c r="H7" s="440">
        <f t="shared" si="0"/>
        <v>152764</v>
      </c>
      <c r="I7" s="441"/>
      <c r="J7" s="442"/>
      <c r="K7" s="443"/>
      <c r="L7" s="423"/>
      <c r="M7" s="424"/>
      <c r="N7" s="425"/>
      <c r="O7" s="425"/>
      <c r="P7" s="418"/>
      <c r="Q7" s="419"/>
      <c r="R7" s="419"/>
      <c r="S7" s="419"/>
      <c r="T7" s="420"/>
      <c r="U7" s="420"/>
      <c r="V7" s="420"/>
      <c r="W7" s="420"/>
      <c r="X7" s="420"/>
      <c r="Y7" s="420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  <c r="BC7" s="421"/>
      <c r="BD7" s="421"/>
      <c r="BE7" s="421"/>
      <c r="BF7" s="421"/>
      <c r="BG7" s="421"/>
      <c r="BH7" s="421"/>
      <c r="BI7" s="421"/>
      <c r="BJ7" s="421"/>
      <c r="BK7" s="421"/>
      <c r="BL7" s="421"/>
      <c r="BM7" s="421"/>
      <c r="BN7" s="421"/>
      <c r="BO7" s="421"/>
      <c r="BP7" s="421"/>
      <c r="BQ7" s="421"/>
      <c r="BR7" s="421"/>
      <c r="BS7" s="421"/>
      <c r="BT7" s="421"/>
      <c r="BU7" s="421"/>
      <c r="BV7" s="421"/>
      <c r="BW7" s="421"/>
      <c r="BX7" s="421"/>
      <c r="BY7" s="421"/>
      <c r="BZ7" s="421"/>
      <c r="CA7" s="421"/>
      <c r="CB7" s="421"/>
    </row>
    <row r="8" spans="1:80" ht="21.75" customHeight="1">
      <c r="A8" s="609"/>
      <c r="B8" s="1316"/>
      <c r="C8" s="3412" t="s">
        <v>609</v>
      </c>
      <c r="D8" s="3412"/>
      <c r="E8" s="3412"/>
      <c r="F8" s="445">
        <f>F9+F23+F84+F88+F90+F100+F104</f>
        <v>1194643</v>
      </c>
      <c r="G8" s="446">
        <v>1041879</v>
      </c>
      <c r="H8" s="447">
        <f t="shared" si="0"/>
        <v>152764</v>
      </c>
      <c r="I8" s="448"/>
      <c r="J8" s="449"/>
      <c r="K8" s="443"/>
      <c r="L8" s="423"/>
      <c r="M8" s="424"/>
      <c r="N8" s="425"/>
      <c r="O8" s="425"/>
      <c r="P8" s="418"/>
      <c r="Q8" s="419"/>
      <c r="R8" s="419"/>
      <c r="S8" s="419"/>
      <c r="T8" s="420"/>
      <c r="U8" s="420"/>
      <c r="V8" s="420"/>
      <c r="W8" s="420"/>
      <c r="X8" s="420"/>
      <c r="Y8" s="420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1"/>
      <c r="AL8" s="421"/>
      <c r="AM8" s="421"/>
      <c r="AN8" s="421"/>
      <c r="AO8" s="421"/>
      <c r="AP8" s="421"/>
      <c r="AQ8" s="421"/>
      <c r="AR8" s="421"/>
      <c r="AS8" s="421"/>
      <c r="AT8" s="421"/>
      <c r="AU8" s="421"/>
      <c r="AV8" s="421"/>
      <c r="AW8" s="421"/>
      <c r="AX8" s="421"/>
      <c r="AY8" s="421"/>
      <c r="AZ8" s="421"/>
      <c r="BA8" s="421"/>
      <c r="BB8" s="421"/>
      <c r="BC8" s="421"/>
      <c r="BD8" s="421"/>
      <c r="BE8" s="421"/>
      <c r="BF8" s="421"/>
      <c r="BG8" s="421"/>
      <c r="BH8" s="421"/>
      <c r="BI8" s="421"/>
      <c r="BJ8" s="421"/>
      <c r="BK8" s="421"/>
      <c r="BL8" s="421"/>
      <c r="BM8" s="421"/>
      <c r="BN8" s="421"/>
      <c r="BO8" s="421"/>
      <c r="BP8" s="421"/>
      <c r="BQ8" s="421"/>
      <c r="BR8" s="421"/>
      <c r="BS8" s="421"/>
      <c r="BT8" s="421"/>
      <c r="BU8" s="421"/>
      <c r="BV8" s="421"/>
      <c r="BW8" s="421"/>
      <c r="BX8" s="421"/>
      <c r="BY8" s="421"/>
      <c r="BZ8" s="421"/>
      <c r="CA8" s="421"/>
      <c r="CB8" s="421"/>
    </row>
    <row r="9" spans="1:80" ht="25.5" customHeight="1">
      <c r="A9" s="609"/>
      <c r="B9" s="393"/>
      <c r="C9" s="450"/>
      <c r="D9" s="3413" t="s">
        <v>610</v>
      </c>
      <c r="E9" s="3414"/>
      <c r="F9" s="451">
        <f>SUM(F10,F11,F12)</f>
        <v>348548</v>
      </c>
      <c r="G9" s="452">
        <v>384982</v>
      </c>
      <c r="H9" s="453">
        <f>F9-G9</f>
        <v>-36434</v>
      </c>
      <c r="I9" s="454"/>
      <c r="J9" s="455"/>
      <c r="K9" s="456"/>
      <c r="L9" s="423"/>
      <c r="M9" s="457"/>
      <c r="N9" s="425"/>
      <c r="O9" s="425"/>
      <c r="P9" s="458"/>
      <c r="Q9" s="419"/>
      <c r="R9" s="419"/>
      <c r="S9" s="419"/>
      <c r="T9" s="420"/>
      <c r="U9" s="420"/>
      <c r="V9" s="420"/>
      <c r="W9" s="420"/>
      <c r="X9" s="420"/>
      <c r="Y9" s="420"/>
      <c r="Z9" s="421"/>
      <c r="AA9" s="421"/>
      <c r="AB9" s="421"/>
      <c r="AC9" s="421"/>
      <c r="AD9" s="421"/>
      <c r="AE9" s="421"/>
      <c r="AF9" s="421"/>
      <c r="AG9" s="421"/>
      <c r="AH9" s="421"/>
      <c r="AI9" s="421"/>
      <c r="AJ9" s="421"/>
      <c r="AK9" s="421"/>
      <c r="AL9" s="421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  <c r="AX9" s="421"/>
      <c r="AY9" s="421"/>
      <c r="AZ9" s="421"/>
      <c r="BA9" s="421"/>
      <c r="BB9" s="421"/>
      <c r="BC9" s="421"/>
      <c r="BD9" s="421"/>
      <c r="BE9" s="421"/>
      <c r="BF9" s="421"/>
      <c r="BG9" s="421"/>
      <c r="BH9" s="421"/>
      <c r="BI9" s="421"/>
      <c r="BJ9" s="421"/>
      <c r="BK9" s="421"/>
      <c r="BL9" s="421"/>
      <c r="BM9" s="421"/>
      <c r="BN9" s="421"/>
      <c r="BO9" s="421"/>
      <c r="BP9" s="421"/>
      <c r="BQ9" s="421"/>
      <c r="BR9" s="421"/>
      <c r="BS9" s="421"/>
      <c r="BT9" s="421"/>
      <c r="BU9" s="421"/>
      <c r="BV9" s="421"/>
      <c r="BW9" s="421"/>
      <c r="BX9" s="421"/>
      <c r="BY9" s="421"/>
      <c r="BZ9" s="421"/>
      <c r="CA9" s="421"/>
      <c r="CB9" s="421"/>
    </row>
    <row r="10" spans="1:80" ht="24" customHeight="1">
      <c r="A10" s="388"/>
      <c r="B10" s="390"/>
      <c r="C10" s="459"/>
      <c r="D10" s="459"/>
      <c r="E10" s="460" t="s">
        <v>611</v>
      </c>
      <c r="F10" s="445">
        <v>0</v>
      </c>
      <c r="G10" s="452">
        <v>0</v>
      </c>
      <c r="H10" s="453">
        <f t="shared" si="0"/>
        <v>0</v>
      </c>
      <c r="I10" s="461" t="s">
        <v>612</v>
      </c>
      <c r="J10" s="462"/>
      <c r="K10" s="463">
        <v>0</v>
      </c>
      <c r="L10" s="423"/>
      <c r="M10" s="424"/>
      <c r="N10" s="464"/>
      <c r="O10" s="465"/>
      <c r="P10" s="466"/>
      <c r="Q10" s="467"/>
      <c r="R10" s="420"/>
      <c r="S10" s="468"/>
      <c r="T10" s="468"/>
      <c r="U10" s="420"/>
      <c r="V10" s="420"/>
      <c r="W10" s="420"/>
      <c r="X10" s="420"/>
      <c r="Y10" s="420"/>
      <c r="Z10" s="421"/>
      <c r="AA10" s="421"/>
      <c r="AB10" s="421"/>
      <c r="AC10" s="421"/>
      <c r="AD10" s="421"/>
      <c r="AE10" s="421"/>
      <c r="AF10" s="421"/>
      <c r="AG10" s="421"/>
      <c r="AH10" s="421"/>
      <c r="AI10" s="421"/>
      <c r="AJ10" s="421"/>
      <c r="AK10" s="421"/>
      <c r="AL10" s="421"/>
      <c r="AM10" s="421"/>
      <c r="AN10" s="421"/>
      <c r="AO10" s="421"/>
      <c r="AP10" s="421"/>
      <c r="AQ10" s="421"/>
      <c r="AR10" s="421"/>
      <c r="AS10" s="421"/>
      <c r="AT10" s="421"/>
      <c r="AU10" s="421"/>
      <c r="AV10" s="421"/>
      <c r="AW10" s="421"/>
      <c r="AX10" s="421"/>
      <c r="AY10" s="421"/>
      <c r="AZ10" s="421"/>
      <c r="BA10" s="421"/>
      <c r="BB10" s="421"/>
      <c r="BC10" s="421"/>
      <c r="BD10" s="421"/>
      <c r="BE10" s="421"/>
      <c r="BF10" s="421"/>
      <c r="BG10" s="421"/>
      <c r="BH10" s="421"/>
      <c r="BI10" s="421"/>
      <c r="BJ10" s="421"/>
      <c r="BK10" s="421"/>
      <c r="BL10" s="421"/>
      <c r="BM10" s="421"/>
      <c r="BN10" s="421"/>
      <c r="BO10" s="421"/>
      <c r="BP10" s="421"/>
      <c r="BQ10" s="421"/>
      <c r="BR10" s="421"/>
      <c r="BS10" s="421"/>
      <c r="BT10" s="421"/>
      <c r="BU10" s="421"/>
      <c r="BV10" s="421"/>
      <c r="BW10" s="421"/>
      <c r="BX10" s="421"/>
      <c r="BY10" s="421"/>
      <c r="BZ10" s="421"/>
      <c r="CA10" s="421"/>
      <c r="CB10" s="421"/>
    </row>
    <row r="11" spans="1:80" s="478" customFormat="1" ht="24" customHeight="1">
      <c r="A11" s="388"/>
      <c r="B11" s="390"/>
      <c r="C11" s="459"/>
      <c r="D11" s="459"/>
      <c r="E11" s="460" t="s">
        <v>613</v>
      </c>
      <c r="F11" s="469">
        <f>K11</f>
        <v>0</v>
      </c>
      <c r="G11" s="452">
        <v>0</v>
      </c>
      <c r="H11" s="453">
        <f t="shared" si="0"/>
        <v>0</v>
      </c>
      <c r="I11" s="461" t="s">
        <v>614</v>
      </c>
      <c r="J11" s="462"/>
      <c r="K11" s="463">
        <v>0</v>
      </c>
      <c r="L11" s="470"/>
      <c r="M11" s="471"/>
      <c r="N11" s="472"/>
      <c r="O11" s="473"/>
      <c r="P11" s="474"/>
      <c r="Q11" s="475"/>
      <c r="R11" s="476"/>
      <c r="S11" s="477"/>
      <c r="T11" s="477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76"/>
      <c r="AO11" s="476"/>
      <c r="AP11" s="476"/>
      <c r="AQ11" s="476"/>
      <c r="AR11" s="476"/>
      <c r="AS11" s="476"/>
      <c r="AT11" s="476"/>
      <c r="AU11" s="476"/>
      <c r="AV11" s="476"/>
      <c r="AW11" s="476"/>
      <c r="AX11" s="476"/>
      <c r="AY11" s="476"/>
      <c r="AZ11" s="476"/>
      <c r="BA11" s="476"/>
      <c r="BB11" s="476"/>
      <c r="BC11" s="476"/>
      <c r="BD11" s="476"/>
      <c r="BE11" s="476"/>
      <c r="BF11" s="476"/>
      <c r="BG11" s="476"/>
      <c r="BH11" s="476"/>
      <c r="BI11" s="476"/>
      <c r="BJ11" s="476"/>
      <c r="BK11" s="476"/>
      <c r="BL11" s="476"/>
      <c r="BM11" s="476"/>
      <c r="BN11" s="476"/>
      <c r="BO11" s="476"/>
      <c r="BP11" s="476"/>
      <c r="BQ11" s="476"/>
      <c r="BR11" s="476"/>
      <c r="BS11" s="476"/>
      <c r="BT11" s="476"/>
      <c r="BU11" s="476"/>
      <c r="BV11" s="476"/>
      <c r="BW11" s="476"/>
      <c r="BX11" s="476"/>
      <c r="BY11" s="476"/>
      <c r="BZ11" s="476"/>
      <c r="CA11" s="476"/>
      <c r="CB11" s="476"/>
    </row>
    <row r="12" spans="1:80" ht="24" customHeight="1">
      <c r="A12" s="388"/>
      <c r="B12" s="390"/>
      <c r="C12" s="459"/>
      <c r="D12" s="459"/>
      <c r="E12" s="626" t="s">
        <v>615</v>
      </c>
      <c r="F12" s="438">
        <f>K12</f>
        <v>348548</v>
      </c>
      <c r="G12" s="479">
        <v>384982</v>
      </c>
      <c r="H12" s="480">
        <f>F12-G12</f>
        <v>-36434</v>
      </c>
      <c r="I12" s="481" t="s">
        <v>616</v>
      </c>
      <c r="J12" s="482"/>
      <c r="K12" s="483">
        <f>K13+K19+K21</f>
        <v>348548</v>
      </c>
      <c r="L12" s="423"/>
      <c r="M12" s="484"/>
      <c r="N12" s="465"/>
      <c r="O12" s="465"/>
      <c r="P12" s="466"/>
      <c r="Q12" s="468"/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0"/>
      <c r="AT12" s="420"/>
      <c r="AU12" s="420"/>
      <c r="AV12" s="420"/>
      <c r="AW12" s="420"/>
      <c r="AX12" s="420"/>
      <c r="AY12" s="420"/>
      <c r="AZ12" s="420"/>
      <c r="BA12" s="420"/>
      <c r="BB12" s="420"/>
      <c r="BC12" s="420"/>
      <c r="BD12" s="420"/>
      <c r="BE12" s="420"/>
      <c r="BF12" s="420"/>
      <c r="BG12" s="420"/>
      <c r="BH12" s="420"/>
      <c r="BI12" s="420"/>
      <c r="BJ12" s="420"/>
      <c r="BK12" s="420"/>
      <c r="BL12" s="420"/>
      <c r="BM12" s="420"/>
      <c r="BN12" s="420"/>
      <c r="BO12" s="420"/>
      <c r="BP12" s="420"/>
      <c r="BQ12" s="420"/>
      <c r="BR12" s="420"/>
      <c r="BS12" s="420"/>
      <c r="BT12" s="420"/>
      <c r="BU12" s="420"/>
      <c r="BV12" s="420"/>
      <c r="BW12" s="420"/>
      <c r="BX12" s="420"/>
      <c r="BY12" s="420"/>
      <c r="BZ12" s="420"/>
      <c r="CA12" s="420"/>
      <c r="CB12" s="420"/>
    </row>
    <row r="13" spans="1:80" ht="21" customHeight="1">
      <c r="A13" s="388"/>
      <c r="B13" s="390"/>
      <c r="C13" s="459"/>
      <c r="D13" s="459"/>
      <c r="E13" s="485"/>
      <c r="F13" s="1318"/>
      <c r="G13" s="486"/>
      <c r="H13" s="487"/>
      <c r="I13" s="488" t="s">
        <v>617</v>
      </c>
      <c r="J13" s="489"/>
      <c r="K13" s="490">
        <f>K14+K15+K16+K17+K18</f>
        <v>218678</v>
      </c>
      <c r="L13" s="423"/>
      <c r="M13" s="484"/>
      <c r="N13" s="465"/>
      <c r="O13" s="465"/>
      <c r="P13" s="466"/>
      <c r="Q13" s="468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L13" s="420"/>
      <c r="AM13" s="420"/>
      <c r="AN13" s="420"/>
      <c r="AO13" s="420"/>
      <c r="AP13" s="420"/>
      <c r="AQ13" s="420"/>
      <c r="AR13" s="420"/>
      <c r="AS13" s="420"/>
      <c r="AT13" s="420"/>
      <c r="AU13" s="420"/>
      <c r="AV13" s="420"/>
      <c r="AW13" s="420"/>
      <c r="AX13" s="420"/>
      <c r="AY13" s="420"/>
      <c r="AZ13" s="420"/>
      <c r="BA13" s="420"/>
      <c r="BB13" s="420"/>
      <c r="BC13" s="420"/>
      <c r="BD13" s="420"/>
      <c r="BE13" s="420"/>
      <c r="BF13" s="420"/>
      <c r="BG13" s="420"/>
      <c r="BH13" s="420"/>
      <c r="BI13" s="420"/>
      <c r="BJ13" s="420"/>
      <c r="BK13" s="420"/>
      <c r="BL13" s="420"/>
      <c r="BM13" s="420"/>
      <c r="BN13" s="420"/>
      <c r="BO13" s="420"/>
      <c r="BP13" s="420"/>
      <c r="BQ13" s="420"/>
      <c r="BR13" s="420"/>
      <c r="BS13" s="420"/>
      <c r="BT13" s="420"/>
      <c r="BU13" s="420"/>
      <c r="BV13" s="420"/>
      <c r="BW13" s="420"/>
      <c r="BX13" s="420"/>
      <c r="BY13" s="420"/>
      <c r="BZ13" s="420"/>
      <c r="CA13" s="420"/>
      <c r="CB13" s="420"/>
    </row>
    <row r="14" spans="1:80" ht="21" customHeight="1">
      <c r="A14" s="388"/>
      <c r="B14" s="390"/>
      <c r="C14" s="459"/>
      <c r="D14" s="459"/>
      <c r="E14" s="485"/>
      <c r="F14" s="1319"/>
      <c r="G14" s="486"/>
      <c r="H14" s="487"/>
      <c r="I14" s="488" t="s">
        <v>618</v>
      </c>
      <c r="J14" s="489" t="s">
        <v>570</v>
      </c>
      <c r="K14" s="491">
        <v>134098</v>
      </c>
      <c r="L14" s="423">
        <f>85960*6*5*52</f>
        <v>134097600</v>
      </c>
      <c r="M14" s="484"/>
      <c r="N14" s="465"/>
      <c r="O14" s="465"/>
      <c r="P14" s="466"/>
      <c r="Q14" s="468"/>
      <c r="R14" s="420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0"/>
      <c r="AE14" s="420"/>
      <c r="AF14" s="420"/>
      <c r="AG14" s="420"/>
      <c r="AH14" s="420"/>
      <c r="AI14" s="420"/>
      <c r="AJ14" s="420"/>
      <c r="AK14" s="420"/>
      <c r="AL14" s="420"/>
      <c r="AM14" s="420"/>
      <c r="AN14" s="420"/>
      <c r="AO14" s="420"/>
      <c r="AP14" s="420"/>
      <c r="AQ14" s="420"/>
      <c r="AR14" s="420"/>
      <c r="AS14" s="420"/>
      <c r="AT14" s="420"/>
      <c r="AU14" s="420"/>
      <c r="AV14" s="420"/>
      <c r="AW14" s="420"/>
      <c r="AX14" s="420"/>
      <c r="AY14" s="420"/>
      <c r="AZ14" s="420"/>
      <c r="BA14" s="420"/>
      <c r="BB14" s="420"/>
      <c r="BC14" s="420"/>
      <c r="BD14" s="420"/>
      <c r="BE14" s="420"/>
      <c r="BF14" s="420"/>
      <c r="BG14" s="420"/>
      <c r="BH14" s="420"/>
      <c r="BI14" s="420"/>
      <c r="BJ14" s="420"/>
      <c r="BK14" s="420"/>
      <c r="BL14" s="420"/>
      <c r="BM14" s="420"/>
      <c r="BN14" s="420"/>
      <c r="BO14" s="420"/>
      <c r="BP14" s="420"/>
      <c r="BQ14" s="420"/>
      <c r="BR14" s="420"/>
      <c r="BS14" s="420"/>
      <c r="BT14" s="420"/>
      <c r="BU14" s="420"/>
      <c r="BV14" s="420"/>
      <c r="BW14" s="420"/>
      <c r="BX14" s="420"/>
      <c r="BY14" s="420"/>
      <c r="BZ14" s="420"/>
      <c r="CA14" s="420"/>
      <c r="CB14" s="420"/>
    </row>
    <row r="15" spans="1:80" ht="21" customHeight="1">
      <c r="A15" s="388"/>
      <c r="B15" s="390"/>
      <c r="C15" s="459"/>
      <c r="D15" s="459"/>
      <c r="E15" s="485"/>
      <c r="F15" s="1320"/>
      <c r="G15" s="486"/>
      <c r="H15" s="487"/>
      <c r="I15" s="488" t="s">
        <v>619</v>
      </c>
      <c r="J15" s="489" t="s">
        <v>570</v>
      </c>
      <c r="K15" s="491">
        <v>26820</v>
      </c>
      <c r="L15" s="423">
        <f>85960*6*52</f>
        <v>26819520</v>
      </c>
      <c r="M15" s="492"/>
      <c r="N15" s="465"/>
      <c r="O15" s="465"/>
      <c r="P15" s="466"/>
      <c r="Q15" s="468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0"/>
      <c r="AG15" s="420"/>
      <c r="AH15" s="420"/>
      <c r="AI15" s="420"/>
      <c r="AJ15" s="420"/>
      <c r="AK15" s="420"/>
      <c r="AL15" s="420"/>
      <c r="AM15" s="420"/>
      <c r="AN15" s="420"/>
      <c r="AO15" s="420"/>
      <c r="AP15" s="420"/>
      <c r="AQ15" s="420"/>
      <c r="AR15" s="420"/>
      <c r="AS15" s="420"/>
      <c r="AT15" s="420"/>
      <c r="AU15" s="420"/>
      <c r="AV15" s="420"/>
      <c r="AW15" s="420"/>
      <c r="AX15" s="420"/>
      <c r="AY15" s="420"/>
      <c r="AZ15" s="420"/>
      <c r="BA15" s="420"/>
      <c r="BB15" s="420"/>
      <c r="BC15" s="420"/>
      <c r="BD15" s="420"/>
      <c r="BE15" s="420"/>
      <c r="BF15" s="420"/>
      <c r="BG15" s="420"/>
      <c r="BH15" s="420"/>
      <c r="BI15" s="420"/>
      <c r="BJ15" s="420"/>
      <c r="BK15" s="420"/>
      <c r="BL15" s="420"/>
      <c r="BM15" s="420"/>
      <c r="BN15" s="420"/>
      <c r="BO15" s="420"/>
      <c r="BP15" s="420"/>
      <c r="BQ15" s="420"/>
      <c r="BR15" s="420"/>
      <c r="BS15" s="420"/>
      <c r="BT15" s="420"/>
      <c r="BU15" s="420"/>
      <c r="BV15" s="420"/>
      <c r="BW15" s="420"/>
      <c r="BX15" s="420"/>
      <c r="BY15" s="420"/>
      <c r="BZ15" s="420"/>
      <c r="CA15" s="420"/>
      <c r="CB15" s="420"/>
    </row>
    <row r="16" spans="1:80" ht="21" customHeight="1">
      <c r="A16" s="388"/>
      <c r="B16" s="390"/>
      <c r="C16" s="459"/>
      <c r="D16" s="459"/>
      <c r="E16" s="485"/>
      <c r="F16" s="1318"/>
      <c r="G16" s="486"/>
      <c r="H16" s="487"/>
      <c r="I16" s="488" t="s">
        <v>620</v>
      </c>
      <c r="J16" s="489" t="s">
        <v>570</v>
      </c>
      <c r="K16" s="491">
        <v>13920</v>
      </c>
      <c r="L16" s="423">
        <f>16110*12*6*12</f>
        <v>13919040</v>
      </c>
      <c r="M16" s="484"/>
      <c r="N16" s="465"/>
      <c r="O16" s="465"/>
      <c r="P16" s="466"/>
      <c r="Q16" s="468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0"/>
      <c r="AI16" s="420"/>
      <c r="AJ16" s="420"/>
      <c r="AK16" s="420"/>
      <c r="AL16" s="420"/>
      <c r="AM16" s="420"/>
      <c r="AN16" s="420"/>
      <c r="AO16" s="420"/>
      <c r="AP16" s="420"/>
      <c r="AQ16" s="420"/>
      <c r="AR16" s="420"/>
      <c r="AS16" s="420"/>
      <c r="AT16" s="420"/>
      <c r="AU16" s="420"/>
      <c r="AV16" s="420"/>
      <c r="AW16" s="420"/>
      <c r="AX16" s="420"/>
      <c r="AY16" s="420"/>
      <c r="AZ16" s="420"/>
      <c r="BA16" s="420"/>
      <c r="BB16" s="420"/>
      <c r="BC16" s="420"/>
      <c r="BD16" s="420"/>
      <c r="BE16" s="420"/>
      <c r="BF16" s="420"/>
      <c r="BG16" s="420"/>
      <c r="BH16" s="420"/>
      <c r="BI16" s="420"/>
      <c r="BJ16" s="420"/>
      <c r="BK16" s="420"/>
      <c r="BL16" s="420"/>
      <c r="BM16" s="420"/>
      <c r="BN16" s="420"/>
      <c r="BO16" s="420"/>
      <c r="BP16" s="420"/>
      <c r="BQ16" s="420"/>
      <c r="BR16" s="420"/>
      <c r="BS16" s="420"/>
      <c r="BT16" s="420"/>
      <c r="BU16" s="420"/>
      <c r="BV16" s="420"/>
      <c r="BW16" s="420"/>
      <c r="BX16" s="420"/>
      <c r="BY16" s="420"/>
      <c r="BZ16" s="420"/>
      <c r="CA16" s="420"/>
      <c r="CB16" s="420"/>
    </row>
    <row r="17" spans="1:95" ht="21" customHeight="1">
      <c r="A17" s="388"/>
      <c r="B17" s="390"/>
      <c r="C17" s="459"/>
      <c r="D17" s="459"/>
      <c r="E17" s="485"/>
      <c r="F17" s="1319"/>
      <c r="G17" s="486"/>
      <c r="H17" s="487"/>
      <c r="I17" s="488" t="s">
        <v>621</v>
      </c>
      <c r="J17" s="489" t="s">
        <v>570</v>
      </c>
      <c r="K17" s="491">
        <v>38682</v>
      </c>
      <c r="L17" s="423">
        <f>85960*6*50*1.5</f>
        <v>38682000</v>
      </c>
      <c r="M17" s="484"/>
      <c r="N17" s="465"/>
      <c r="O17" s="465"/>
      <c r="P17" s="466"/>
      <c r="Q17" s="468"/>
      <c r="R17" s="420"/>
      <c r="S17" s="420"/>
      <c r="T17" s="420"/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420"/>
      <c r="AR17" s="420"/>
      <c r="AS17" s="420"/>
      <c r="AT17" s="420"/>
      <c r="AU17" s="420"/>
      <c r="AV17" s="420"/>
      <c r="AW17" s="420"/>
      <c r="AX17" s="420"/>
      <c r="AY17" s="420"/>
      <c r="AZ17" s="420"/>
      <c r="BA17" s="420"/>
      <c r="BB17" s="420"/>
      <c r="BC17" s="420"/>
      <c r="BD17" s="420"/>
      <c r="BE17" s="420"/>
      <c r="BF17" s="420"/>
      <c r="BG17" s="420"/>
      <c r="BH17" s="420"/>
      <c r="BI17" s="420"/>
      <c r="BJ17" s="420"/>
      <c r="BK17" s="420"/>
      <c r="BL17" s="420"/>
      <c r="BM17" s="420"/>
      <c r="BN17" s="420"/>
      <c r="BO17" s="420"/>
      <c r="BP17" s="420"/>
      <c r="BQ17" s="420"/>
      <c r="BR17" s="420"/>
      <c r="BS17" s="420"/>
      <c r="BT17" s="420"/>
      <c r="BU17" s="420"/>
      <c r="BV17" s="420"/>
      <c r="BW17" s="420"/>
      <c r="BX17" s="420"/>
      <c r="BY17" s="420"/>
      <c r="BZ17" s="420"/>
      <c r="CA17" s="420"/>
      <c r="CB17" s="420"/>
    </row>
    <row r="18" spans="1:95" ht="21" customHeight="1">
      <c r="A18" s="388"/>
      <c r="B18" s="390"/>
      <c r="C18" s="459"/>
      <c r="D18" s="459"/>
      <c r="E18" s="485"/>
      <c r="F18" s="1320"/>
      <c r="G18" s="486"/>
      <c r="H18" s="487"/>
      <c r="I18" s="488" t="s">
        <v>622</v>
      </c>
      <c r="J18" s="489" t="s">
        <v>570</v>
      </c>
      <c r="K18" s="491">
        <v>5158</v>
      </c>
      <c r="L18" s="423">
        <f>85960*6*10</f>
        <v>5157600</v>
      </c>
      <c r="M18" s="484"/>
      <c r="N18" s="465"/>
      <c r="O18" s="465"/>
      <c r="P18" s="466"/>
      <c r="Q18" s="468"/>
      <c r="R18" s="420"/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0"/>
      <c r="AF18" s="420"/>
      <c r="AG18" s="420"/>
      <c r="AH18" s="420"/>
      <c r="AI18" s="420"/>
      <c r="AJ18" s="420"/>
      <c r="AK18" s="420"/>
      <c r="AL18" s="420"/>
      <c r="AM18" s="420"/>
      <c r="AN18" s="420"/>
      <c r="AO18" s="420"/>
      <c r="AP18" s="420"/>
      <c r="AQ18" s="420"/>
      <c r="AR18" s="420"/>
      <c r="AS18" s="420"/>
      <c r="AT18" s="420"/>
      <c r="AU18" s="420"/>
      <c r="AV18" s="420"/>
      <c r="AW18" s="420"/>
      <c r="AX18" s="420"/>
      <c r="AY18" s="420"/>
      <c r="AZ18" s="420"/>
      <c r="BA18" s="420"/>
      <c r="BB18" s="420"/>
      <c r="BC18" s="420"/>
      <c r="BD18" s="420"/>
      <c r="BE18" s="420"/>
      <c r="BF18" s="420"/>
      <c r="BG18" s="420"/>
      <c r="BH18" s="420"/>
      <c r="BI18" s="420"/>
      <c r="BJ18" s="420"/>
      <c r="BK18" s="420"/>
      <c r="BL18" s="420"/>
      <c r="BM18" s="420"/>
      <c r="BN18" s="420"/>
      <c r="BO18" s="420"/>
      <c r="BP18" s="420"/>
      <c r="BQ18" s="420"/>
      <c r="BR18" s="420"/>
      <c r="BS18" s="420"/>
      <c r="BT18" s="420"/>
      <c r="BU18" s="420"/>
      <c r="BV18" s="420"/>
      <c r="BW18" s="420"/>
      <c r="BX18" s="420"/>
      <c r="BY18" s="420"/>
      <c r="BZ18" s="420"/>
      <c r="CA18" s="420"/>
      <c r="CB18" s="420"/>
    </row>
    <row r="19" spans="1:95" ht="21" customHeight="1">
      <c r="A19" s="388"/>
      <c r="B19" s="390"/>
      <c r="C19" s="459"/>
      <c r="D19" s="459"/>
      <c r="E19" s="485"/>
      <c r="F19" s="1318"/>
      <c r="G19" s="486"/>
      <c r="H19" s="487"/>
      <c r="I19" s="493" t="s">
        <v>623</v>
      </c>
      <c r="J19" s="489"/>
      <c r="K19" s="490">
        <f>K20</f>
        <v>76230</v>
      </c>
      <c r="L19" s="423"/>
      <c r="M19" s="484"/>
      <c r="N19" s="465"/>
      <c r="O19" s="465"/>
      <c r="P19" s="466"/>
      <c r="Q19" s="468"/>
      <c r="R19" s="420"/>
      <c r="S19" s="420"/>
      <c r="T19" s="420"/>
      <c r="U19" s="420"/>
      <c r="V19" s="420"/>
      <c r="W19" s="420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0"/>
      <c r="AI19" s="420"/>
      <c r="AJ19" s="420"/>
      <c r="AK19" s="420"/>
      <c r="AL19" s="420"/>
      <c r="AM19" s="420"/>
      <c r="AN19" s="420"/>
      <c r="AO19" s="420"/>
      <c r="AP19" s="420"/>
      <c r="AQ19" s="420"/>
      <c r="AR19" s="420"/>
      <c r="AS19" s="420"/>
      <c r="AT19" s="420"/>
      <c r="AU19" s="420"/>
      <c r="AV19" s="420"/>
      <c r="AW19" s="420"/>
      <c r="AX19" s="420"/>
      <c r="AY19" s="420"/>
      <c r="AZ19" s="420"/>
      <c r="BA19" s="420"/>
      <c r="BB19" s="420"/>
      <c r="BC19" s="420"/>
      <c r="BD19" s="420"/>
      <c r="BE19" s="420"/>
      <c r="BF19" s="420"/>
      <c r="BG19" s="420"/>
      <c r="BH19" s="420"/>
      <c r="BI19" s="420"/>
      <c r="BJ19" s="420"/>
      <c r="BK19" s="420"/>
      <c r="BL19" s="420"/>
      <c r="BM19" s="420"/>
      <c r="BN19" s="420"/>
      <c r="BO19" s="420"/>
      <c r="BP19" s="420"/>
      <c r="BQ19" s="420"/>
      <c r="BR19" s="420"/>
      <c r="BS19" s="420"/>
      <c r="BT19" s="420"/>
      <c r="BU19" s="420"/>
      <c r="BV19" s="420"/>
      <c r="BW19" s="420"/>
      <c r="BX19" s="420"/>
      <c r="BY19" s="420"/>
      <c r="BZ19" s="420"/>
      <c r="CA19" s="420"/>
      <c r="CB19" s="420"/>
    </row>
    <row r="20" spans="1:95" ht="21" customHeight="1">
      <c r="A20" s="388"/>
      <c r="B20" s="390"/>
      <c r="C20" s="459"/>
      <c r="D20" s="459"/>
      <c r="E20" s="485"/>
      <c r="F20" s="1318"/>
      <c r="G20" s="486"/>
      <c r="H20" s="487"/>
      <c r="I20" s="493" t="s">
        <v>624</v>
      </c>
      <c r="J20" s="489" t="s">
        <v>570</v>
      </c>
      <c r="K20" s="491">
        <v>76230</v>
      </c>
      <c r="L20" s="423">
        <f>77000*90*11</f>
        <v>76230000</v>
      </c>
      <c r="M20" s="484"/>
      <c r="N20" s="465"/>
      <c r="O20" s="465"/>
      <c r="P20" s="466"/>
      <c r="Q20" s="468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0"/>
      <c r="AP20" s="420"/>
      <c r="AQ20" s="420"/>
      <c r="AR20" s="420"/>
      <c r="AS20" s="420"/>
      <c r="AT20" s="420"/>
      <c r="AU20" s="420"/>
      <c r="AV20" s="420"/>
      <c r="AW20" s="420"/>
      <c r="AX20" s="420"/>
      <c r="AY20" s="420"/>
      <c r="AZ20" s="420"/>
      <c r="BA20" s="420"/>
      <c r="BB20" s="420"/>
      <c r="BC20" s="420"/>
      <c r="BD20" s="420"/>
      <c r="BE20" s="420"/>
      <c r="BF20" s="420"/>
      <c r="BG20" s="420"/>
      <c r="BH20" s="420"/>
      <c r="BI20" s="420"/>
      <c r="BJ20" s="420"/>
      <c r="BK20" s="420"/>
      <c r="BL20" s="420"/>
      <c r="BM20" s="420"/>
      <c r="BN20" s="420"/>
      <c r="BO20" s="420"/>
      <c r="BP20" s="420"/>
      <c r="BQ20" s="420"/>
      <c r="BR20" s="420"/>
      <c r="BS20" s="420"/>
      <c r="BT20" s="420"/>
      <c r="BU20" s="420"/>
      <c r="BV20" s="420"/>
      <c r="BW20" s="420"/>
      <c r="BX20" s="420"/>
      <c r="BY20" s="420"/>
      <c r="BZ20" s="420"/>
      <c r="CA20" s="420"/>
      <c r="CB20" s="420"/>
    </row>
    <row r="21" spans="1:95" ht="21" customHeight="1">
      <c r="A21" s="388"/>
      <c r="B21" s="390"/>
      <c r="C21" s="459"/>
      <c r="D21" s="459"/>
      <c r="E21" s="485"/>
      <c r="F21" s="1320"/>
      <c r="G21" s="486"/>
      <c r="H21" s="487"/>
      <c r="I21" s="493" t="s">
        <v>625</v>
      </c>
      <c r="J21" s="489"/>
      <c r="K21" s="490">
        <f>K22</f>
        <v>53640</v>
      </c>
      <c r="L21" s="423"/>
      <c r="M21" s="484"/>
      <c r="N21" s="465"/>
      <c r="O21" s="465"/>
      <c r="P21" s="466"/>
      <c r="Q21" s="468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  <c r="AN21" s="420"/>
      <c r="AO21" s="420"/>
      <c r="AP21" s="420"/>
      <c r="AQ21" s="420"/>
      <c r="AR21" s="420"/>
      <c r="AS21" s="420"/>
      <c r="AT21" s="420"/>
      <c r="AU21" s="420"/>
      <c r="AV21" s="420"/>
      <c r="AW21" s="420"/>
      <c r="AX21" s="420"/>
      <c r="AY21" s="420"/>
      <c r="AZ21" s="420"/>
      <c r="BA21" s="420"/>
      <c r="BB21" s="420"/>
      <c r="BC21" s="420"/>
      <c r="BD21" s="420"/>
      <c r="BE21" s="420"/>
      <c r="BF21" s="420"/>
      <c r="BG21" s="420"/>
      <c r="BH21" s="420"/>
      <c r="BI21" s="420"/>
      <c r="BJ21" s="420"/>
      <c r="BK21" s="420"/>
      <c r="BL21" s="420"/>
      <c r="BM21" s="420"/>
      <c r="BN21" s="420"/>
      <c r="BO21" s="420"/>
      <c r="BP21" s="420"/>
      <c r="BQ21" s="420"/>
      <c r="BR21" s="420"/>
      <c r="BS21" s="420"/>
      <c r="BT21" s="420"/>
      <c r="BU21" s="420"/>
      <c r="BV21" s="420"/>
      <c r="BW21" s="420"/>
      <c r="BX21" s="420"/>
      <c r="BY21" s="420"/>
      <c r="BZ21" s="420"/>
      <c r="CA21" s="420"/>
      <c r="CB21" s="420"/>
    </row>
    <row r="22" spans="1:95" ht="21" customHeight="1">
      <c r="A22" s="388"/>
      <c r="B22" s="390"/>
      <c r="C22" s="459"/>
      <c r="D22" s="459"/>
      <c r="E22" s="1322"/>
      <c r="F22" s="1321"/>
      <c r="G22" s="486"/>
      <c r="H22" s="487"/>
      <c r="I22" s="488" t="s">
        <v>626</v>
      </c>
      <c r="J22" s="489" t="s">
        <v>570</v>
      </c>
      <c r="K22" s="491">
        <v>53640</v>
      </c>
      <c r="L22" s="423">
        <f>85960*6*2*52</f>
        <v>53639040</v>
      </c>
      <c r="M22" s="484"/>
      <c r="N22" s="465"/>
      <c r="O22" s="465"/>
      <c r="P22" s="466"/>
      <c r="Q22" s="468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0"/>
      <c r="BI22" s="420"/>
      <c r="BJ22" s="420"/>
      <c r="BK22" s="420"/>
      <c r="BL22" s="420"/>
      <c r="BM22" s="420"/>
      <c r="BN22" s="420"/>
      <c r="BO22" s="420"/>
      <c r="BP22" s="420"/>
      <c r="BQ22" s="420"/>
      <c r="BR22" s="420"/>
      <c r="BS22" s="420"/>
      <c r="BT22" s="420"/>
      <c r="BU22" s="420"/>
      <c r="BV22" s="420"/>
      <c r="BW22" s="420"/>
      <c r="BX22" s="420"/>
      <c r="BY22" s="420"/>
      <c r="BZ22" s="420"/>
      <c r="CA22" s="420"/>
      <c r="CB22" s="420"/>
    </row>
    <row r="23" spans="1:95" s="405" customFormat="1" ht="21" customHeight="1">
      <c r="A23" s="388"/>
      <c r="B23" s="390"/>
      <c r="C23" s="459"/>
      <c r="D23" s="3386" t="s">
        <v>627</v>
      </c>
      <c r="E23" s="3387"/>
      <c r="F23" s="494">
        <f>F24+F35+F52+F69+F75+F82</f>
        <v>628215</v>
      </c>
      <c r="G23" s="495">
        <v>508356</v>
      </c>
      <c r="H23" s="453">
        <f>F23-G23</f>
        <v>119859</v>
      </c>
      <c r="I23" s="496"/>
      <c r="J23" s="497"/>
      <c r="K23" s="498">
        <f>K24+K35+K52+K69+K75+K82</f>
        <v>628215</v>
      </c>
      <c r="L23" s="499"/>
      <c r="M23" s="500"/>
      <c r="N23" s="501"/>
      <c r="O23" s="501"/>
      <c r="P23" s="406"/>
      <c r="Q23" s="407"/>
      <c r="R23" s="407"/>
      <c r="S23" s="407"/>
      <c r="T23" s="408"/>
      <c r="U23" s="408"/>
      <c r="V23" s="408"/>
      <c r="W23" s="408"/>
      <c r="X23" s="408"/>
      <c r="Y23" s="408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09"/>
      <c r="AS23" s="409"/>
      <c r="AT23" s="409"/>
      <c r="AU23" s="409"/>
      <c r="AV23" s="409"/>
      <c r="AW23" s="409"/>
      <c r="AX23" s="409"/>
      <c r="AY23" s="409"/>
      <c r="AZ23" s="409"/>
      <c r="BA23" s="409"/>
      <c r="BB23" s="409"/>
      <c r="BC23" s="409"/>
      <c r="BD23" s="409"/>
      <c r="BE23" s="409"/>
      <c r="BF23" s="409"/>
      <c r="BG23" s="409"/>
      <c r="BH23" s="409"/>
      <c r="BI23" s="409"/>
      <c r="BJ23" s="409"/>
      <c r="BK23" s="409"/>
      <c r="BL23" s="409"/>
      <c r="BM23" s="409"/>
      <c r="BN23" s="409"/>
      <c r="BO23" s="409"/>
      <c r="BP23" s="409"/>
      <c r="BQ23" s="409"/>
      <c r="BR23" s="409"/>
      <c r="BS23" s="409"/>
      <c r="BT23" s="409"/>
      <c r="BU23" s="409"/>
      <c r="BV23" s="409"/>
      <c r="BW23" s="409"/>
      <c r="BX23" s="409"/>
      <c r="BY23" s="409"/>
      <c r="BZ23" s="409"/>
      <c r="CA23" s="409"/>
      <c r="CB23" s="409"/>
      <c r="CC23" s="410"/>
      <c r="CD23" s="410"/>
      <c r="CE23" s="410"/>
      <c r="CF23" s="410"/>
      <c r="CG23" s="410"/>
      <c r="CH23" s="410"/>
      <c r="CI23" s="410"/>
      <c r="CJ23" s="410"/>
      <c r="CK23" s="410"/>
      <c r="CL23" s="410"/>
      <c r="CM23" s="410"/>
      <c r="CN23" s="410"/>
      <c r="CO23" s="410"/>
      <c r="CP23" s="410"/>
      <c r="CQ23" s="410"/>
    </row>
    <row r="24" spans="1:95" s="405" customFormat="1" ht="22.5" customHeight="1">
      <c r="A24" s="388"/>
      <c r="B24" s="390"/>
      <c r="C24" s="459"/>
      <c r="D24" s="502"/>
      <c r="E24" s="503" t="s">
        <v>628</v>
      </c>
      <c r="F24" s="504">
        <f>K24</f>
        <v>99592</v>
      </c>
      <c r="G24" s="505">
        <v>101266</v>
      </c>
      <c r="H24" s="506">
        <f>F24-G24</f>
        <v>-1674</v>
      </c>
      <c r="I24" s="507"/>
      <c r="J24" s="508"/>
      <c r="K24" s="509">
        <f>K25+K26+K27+K28+K29+K30+K31+K32+K33+K34</f>
        <v>99592</v>
      </c>
      <c r="L24" s="403"/>
      <c r="M24" s="404"/>
      <c r="P24" s="406"/>
      <c r="Q24" s="407"/>
      <c r="R24" s="407"/>
      <c r="S24" s="407"/>
      <c r="T24" s="408"/>
      <c r="U24" s="408"/>
      <c r="V24" s="408"/>
      <c r="W24" s="408"/>
      <c r="X24" s="408"/>
      <c r="Y24" s="408"/>
      <c r="Z24" s="409"/>
      <c r="AA24" s="409"/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  <c r="AO24" s="409"/>
      <c r="AP24" s="409"/>
      <c r="AQ24" s="409"/>
      <c r="AR24" s="409"/>
      <c r="AS24" s="409"/>
      <c r="AT24" s="409"/>
      <c r="AU24" s="409"/>
      <c r="AV24" s="409"/>
      <c r="AW24" s="409"/>
      <c r="AX24" s="409"/>
      <c r="AY24" s="409"/>
      <c r="AZ24" s="409"/>
      <c r="BA24" s="409"/>
      <c r="BB24" s="409"/>
      <c r="BC24" s="409"/>
      <c r="BD24" s="409"/>
      <c r="BE24" s="409"/>
      <c r="BF24" s="409"/>
      <c r="BG24" s="409"/>
      <c r="BH24" s="409"/>
      <c r="BI24" s="409"/>
      <c r="BJ24" s="409"/>
      <c r="BK24" s="409"/>
      <c r="BL24" s="409"/>
      <c r="BM24" s="409"/>
      <c r="BN24" s="409"/>
      <c r="BO24" s="409"/>
      <c r="BP24" s="409"/>
      <c r="BQ24" s="409"/>
      <c r="BR24" s="409"/>
      <c r="BS24" s="409"/>
      <c r="BT24" s="409"/>
      <c r="BU24" s="409"/>
      <c r="BV24" s="409"/>
      <c r="BW24" s="409"/>
      <c r="BX24" s="409"/>
      <c r="BY24" s="409"/>
      <c r="BZ24" s="409"/>
      <c r="CA24" s="409"/>
      <c r="CB24" s="409"/>
      <c r="CC24" s="410"/>
      <c r="CD24" s="410"/>
      <c r="CE24" s="410"/>
      <c r="CF24" s="410"/>
      <c r="CG24" s="410"/>
      <c r="CH24" s="410"/>
      <c r="CI24" s="410"/>
      <c r="CJ24" s="410"/>
      <c r="CK24" s="410"/>
      <c r="CL24" s="410"/>
      <c r="CM24" s="410"/>
      <c r="CN24" s="410"/>
      <c r="CO24" s="410"/>
      <c r="CP24" s="410"/>
      <c r="CQ24" s="410"/>
    </row>
    <row r="25" spans="1:95" s="405" customFormat="1" ht="21" customHeight="1">
      <c r="A25" s="388"/>
      <c r="B25" s="390"/>
      <c r="C25" s="459"/>
      <c r="D25" s="510"/>
      <c r="E25" s="511"/>
      <c r="F25" s="512"/>
      <c r="G25" s="513"/>
      <c r="H25" s="514"/>
      <c r="I25" s="515" t="s">
        <v>629</v>
      </c>
      <c r="J25" s="516" t="s">
        <v>570</v>
      </c>
      <c r="K25" s="517">
        <v>8400</v>
      </c>
      <c r="L25" s="403">
        <f>80000*3*35</f>
        <v>8400000</v>
      </c>
      <c r="M25" s="404"/>
      <c r="P25" s="406"/>
      <c r="Q25" s="407"/>
      <c r="R25" s="407"/>
      <c r="S25" s="407"/>
      <c r="T25" s="408"/>
      <c r="U25" s="408"/>
      <c r="V25" s="408"/>
      <c r="W25" s="408"/>
      <c r="X25" s="408"/>
      <c r="Y25" s="408"/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09"/>
      <c r="AT25" s="409"/>
      <c r="AU25" s="409"/>
      <c r="AV25" s="409"/>
      <c r="AW25" s="409"/>
      <c r="AX25" s="409"/>
      <c r="AY25" s="409"/>
      <c r="AZ25" s="409"/>
      <c r="BA25" s="409"/>
      <c r="BB25" s="409"/>
      <c r="BC25" s="409"/>
      <c r="BD25" s="409"/>
      <c r="BE25" s="409"/>
      <c r="BF25" s="409"/>
      <c r="BG25" s="409"/>
      <c r="BH25" s="409"/>
      <c r="BI25" s="409"/>
      <c r="BJ25" s="409"/>
      <c r="BK25" s="409"/>
      <c r="BL25" s="409"/>
      <c r="BM25" s="409"/>
      <c r="BN25" s="409"/>
      <c r="BO25" s="409"/>
      <c r="BP25" s="409"/>
      <c r="BQ25" s="409"/>
      <c r="BR25" s="409"/>
      <c r="BS25" s="409"/>
      <c r="BT25" s="409"/>
      <c r="BU25" s="409"/>
      <c r="BV25" s="409"/>
      <c r="BW25" s="409"/>
      <c r="BX25" s="409"/>
      <c r="BY25" s="409"/>
      <c r="BZ25" s="409"/>
      <c r="CA25" s="409"/>
      <c r="CB25" s="409"/>
      <c r="CC25" s="410"/>
      <c r="CD25" s="410"/>
      <c r="CE25" s="410"/>
      <c r="CF25" s="410"/>
      <c r="CG25" s="410"/>
      <c r="CH25" s="410"/>
      <c r="CI25" s="410"/>
      <c r="CJ25" s="410"/>
      <c r="CK25" s="410"/>
      <c r="CL25" s="410"/>
      <c r="CM25" s="410"/>
      <c r="CN25" s="410"/>
      <c r="CO25" s="410"/>
      <c r="CP25" s="410"/>
      <c r="CQ25" s="410"/>
    </row>
    <row r="26" spans="1:95" s="405" customFormat="1" ht="21" customHeight="1">
      <c r="A26" s="388"/>
      <c r="B26" s="390"/>
      <c r="C26" s="459"/>
      <c r="D26" s="510"/>
      <c r="E26" s="510"/>
      <c r="F26" s="512"/>
      <c r="G26" s="513"/>
      <c r="H26" s="514"/>
      <c r="I26" s="515" t="s">
        <v>630</v>
      </c>
      <c r="J26" s="516" t="s">
        <v>570</v>
      </c>
      <c r="K26" s="517">
        <v>2300</v>
      </c>
      <c r="L26" s="403">
        <f>23000*5*4*5</f>
        <v>2300000</v>
      </c>
      <c r="M26" s="404"/>
      <c r="P26" s="406"/>
      <c r="Q26" s="407"/>
      <c r="R26" s="407"/>
      <c r="S26" s="407"/>
      <c r="T26" s="408"/>
      <c r="U26" s="408"/>
      <c r="V26" s="408"/>
      <c r="W26" s="408"/>
      <c r="X26" s="408"/>
      <c r="Y26" s="408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09"/>
      <c r="AM26" s="409"/>
      <c r="AN26" s="409"/>
      <c r="AO26" s="409"/>
      <c r="AP26" s="409"/>
      <c r="AQ26" s="409"/>
      <c r="AR26" s="409"/>
      <c r="AS26" s="409"/>
      <c r="AT26" s="409"/>
      <c r="AU26" s="409"/>
      <c r="AV26" s="409"/>
      <c r="AW26" s="409"/>
      <c r="AX26" s="409"/>
      <c r="AY26" s="409"/>
      <c r="AZ26" s="409"/>
      <c r="BA26" s="409"/>
      <c r="BB26" s="409"/>
      <c r="BC26" s="409"/>
      <c r="BD26" s="409"/>
      <c r="BE26" s="409"/>
      <c r="BF26" s="409"/>
      <c r="BG26" s="409"/>
      <c r="BH26" s="409"/>
      <c r="BI26" s="409"/>
      <c r="BJ26" s="409"/>
      <c r="BK26" s="409"/>
      <c r="BL26" s="409"/>
      <c r="BM26" s="409"/>
      <c r="BN26" s="409"/>
      <c r="BO26" s="409"/>
      <c r="BP26" s="409"/>
      <c r="BQ26" s="409"/>
      <c r="BR26" s="409"/>
      <c r="BS26" s="409"/>
      <c r="BT26" s="409"/>
      <c r="BU26" s="409"/>
      <c r="BV26" s="409"/>
      <c r="BW26" s="409"/>
      <c r="BX26" s="409"/>
      <c r="BY26" s="409"/>
      <c r="BZ26" s="409"/>
      <c r="CA26" s="409"/>
      <c r="CB26" s="409"/>
      <c r="CC26" s="410"/>
      <c r="CD26" s="410"/>
      <c r="CE26" s="410"/>
      <c r="CF26" s="410"/>
      <c r="CG26" s="410"/>
      <c r="CH26" s="410"/>
      <c r="CI26" s="410"/>
      <c r="CJ26" s="410"/>
      <c r="CK26" s="410"/>
      <c r="CL26" s="410"/>
      <c r="CM26" s="410"/>
      <c r="CN26" s="410"/>
      <c r="CO26" s="410"/>
      <c r="CP26" s="410"/>
      <c r="CQ26" s="410"/>
    </row>
    <row r="27" spans="1:95" s="405" customFormat="1" ht="21" customHeight="1">
      <c r="A27" s="388"/>
      <c r="B27" s="390"/>
      <c r="C27" s="459"/>
      <c r="D27" s="510"/>
      <c r="E27" s="510"/>
      <c r="F27" s="518"/>
      <c r="G27" s="513"/>
      <c r="H27" s="514"/>
      <c r="I27" s="515" t="s">
        <v>631</v>
      </c>
      <c r="J27" s="516" t="s">
        <v>570</v>
      </c>
      <c r="K27" s="517">
        <v>3150</v>
      </c>
      <c r="L27" s="403">
        <f>450000*7</f>
        <v>3150000</v>
      </c>
      <c r="M27" s="404"/>
      <c r="P27" s="406"/>
      <c r="Q27" s="407"/>
      <c r="R27" s="407"/>
      <c r="S27" s="407"/>
      <c r="T27" s="408"/>
      <c r="U27" s="408"/>
      <c r="V27" s="408"/>
      <c r="W27" s="408"/>
      <c r="X27" s="408"/>
      <c r="Y27" s="408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09"/>
      <c r="BA27" s="409"/>
      <c r="BB27" s="409"/>
      <c r="BC27" s="409"/>
      <c r="BD27" s="409"/>
      <c r="BE27" s="409"/>
      <c r="BF27" s="409"/>
      <c r="BG27" s="409"/>
      <c r="BH27" s="409"/>
      <c r="BI27" s="409"/>
      <c r="BJ27" s="409"/>
      <c r="BK27" s="409"/>
      <c r="BL27" s="409"/>
      <c r="BM27" s="409"/>
      <c r="BN27" s="409"/>
      <c r="BO27" s="409"/>
      <c r="BP27" s="409"/>
      <c r="BQ27" s="409"/>
      <c r="BR27" s="409"/>
      <c r="BS27" s="409"/>
      <c r="BT27" s="409"/>
      <c r="BU27" s="409"/>
      <c r="BV27" s="409"/>
      <c r="BW27" s="409"/>
      <c r="BX27" s="409"/>
      <c r="BY27" s="409"/>
      <c r="BZ27" s="409"/>
      <c r="CA27" s="409"/>
      <c r="CB27" s="409"/>
      <c r="CC27" s="410"/>
      <c r="CD27" s="410"/>
      <c r="CE27" s="410"/>
      <c r="CF27" s="410"/>
      <c r="CG27" s="410"/>
      <c r="CH27" s="410"/>
      <c r="CI27" s="410"/>
      <c r="CJ27" s="410"/>
      <c r="CK27" s="410"/>
      <c r="CL27" s="410"/>
      <c r="CM27" s="410"/>
      <c r="CN27" s="410"/>
      <c r="CO27" s="410"/>
      <c r="CP27" s="410"/>
      <c r="CQ27" s="410"/>
    </row>
    <row r="28" spans="1:95" s="405" customFormat="1" ht="21" customHeight="1">
      <c r="A28" s="388"/>
      <c r="B28" s="390"/>
      <c r="C28" s="459"/>
      <c r="D28" s="510"/>
      <c r="E28" s="510"/>
      <c r="F28" s="519"/>
      <c r="G28" s="513"/>
      <c r="H28" s="514"/>
      <c r="I28" s="515" t="s">
        <v>632</v>
      </c>
      <c r="J28" s="516" t="s">
        <v>570</v>
      </c>
      <c r="K28" s="517">
        <v>14400</v>
      </c>
      <c r="L28" s="403">
        <f>300000*4*12</f>
        <v>14400000</v>
      </c>
      <c r="M28" s="404"/>
      <c r="P28" s="406"/>
      <c r="Q28" s="407"/>
      <c r="R28" s="407"/>
      <c r="S28" s="407"/>
      <c r="T28" s="408"/>
      <c r="U28" s="408"/>
      <c r="V28" s="408"/>
      <c r="W28" s="408"/>
      <c r="X28" s="408"/>
      <c r="Y28" s="408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  <c r="BJ28" s="409"/>
      <c r="BK28" s="409"/>
      <c r="BL28" s="409"/>
      <c r="BM28" s="409"/>
      <c r="BN28" s="409"/>
      <c r="BO28" s="409"/>
      <c r="BP28" s="409"/>
      <c r="BQ28" s="409"/>
      <c r="BR28" s="409"/>
      <c r="BS28" s="409"/>
      <c r="BT28" s="409"/>
      <c r="BU28" s="409"/>
      <c r="BV28" s="409"/>
      <c r="BW28" s="409"/>
      <c r="BX28" s="409"/>
      <c r="BY28" s="409"/>
      <c r="BZ28" s="409"/>
      <c r="CA28" s="409"/>
      <c r="CB28" s="409"/>
      <c r="CC28" s="410"/>
      <c r="CD28" s="410"/>
      <c r="CE28" s="410"/>
      <c r="CF28" s="410"/>
      <c r="CG28" s="410"/>
      <c r="CH28" s="410"/>
      <c r="CI28" s="410"/>
      <c r="CJ28" s="410"/>
      <c r="CK28" s="410"/>
      <c r="CL28" s="410"/>
      <c r="CM28" s="410"/>
      <c r="CN28" s="410"/>
      <c r="CO28" s="410"/>
      <c r="CP28" s="410"/>
      <c r="CQ28" s="410"/>
    </row>
    <row r="29" spans="1:95" s="405" customFormat="1" ht="21" customHeight="1">
      <c r="A29" s="388"/>
      <c r="B29" s="390"/>
      <c r="C29" s="459"/>
      <c r="D29" s="510"/>
      <c r="E29" s="510"/>
      <c r="F29" s="512"/>
      <c r="G29" s="513"/>
      <c r="H29" s="514"/>
      <c r="I29" s="515" t="s">
        <v>633</v>
      </c>
      <c r="J29" s="516" t="s">
        <v>570</v>
      </c>
      <c r="K29" s="517">
        <v>17500</v>
      </c>
      <c r="L29" s="403">
        <f>5000*50*2*35</f>
        <v>17500000</v>
      </c>
      <c r="M29" s="404"/>
      <c r="P29" s="406"/>
      <c r="Q29" s="407"/>
      <c r="R29" s="407"/>
      <c r="S29" s="407"/>
      <c r="T29" s="408"/>
      <c r="U29" s="408"/>
      <c r="V29" s="408"/>
      <c r="W29" s="408"/>
      <c r="X29" s="408"/>
      <c r="Y29" s="408"/>
      <c r="Z29" s="409"/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09"/>
      <c r="AT29" s="409"/>
      <c r="AU29" s="409"/>
      <c r="AV29" s="409"/>
      <c r="AW29" s="409"/>
      <c r="AX29" s="409"/>
      <c r="AY29" s="409"/>
      <c r="AZ29" s="409"/>
      <c r="BA29" s="409"/>
      <c r="BB29" s="409"/>
      <c r="BC29" s="409"/>
      <c r="BD29" s="409"/>
      <c r="BE29" s="409"/>
      <c r="BF29" s="409"/>
      <c r="BG29" s="409"/>
      <c r="BH29" s="409"/>
      <c r="BI29" s="409"/>
      <c r="BJ29" s="409"/>
      <c r="BK29" s="409"/>
      <c r="BL29" s="409"/>
      <c r="BM29" s="409"/>
      <c r="BN29" s="409"/>
      <c r="BO29" s="409"/>
      <c r="BP29" s="409"/>
      <c r="BQ29" s="409"/>
      <c r="BR29" s="409"/>
      <c r="BS29" s="409"/>
      <c r="BT29" s="409"/>
      <c r="BU29" s="409"/>
      <c r="BV29" s="409"/>
      <c r="BW29" s="409"/>
      <c r="BX29" s="409"/>
      <c r="BY29" s="409"/>
      <c r="BZ29" s="409"/>
      <c r="CA29" s="409"/>
      <c r="CB29" s="409"/>
      <c r="CC29" s="410"/>
      <c r="CD29" s="410"/>
      <c r="CE29" s="410"/>
      <c r="CF29" s="410"/>
      <c r="CG29" s="410"/>
      <c r="CH29" s="410"/>
      <c r="CI29" s="410"/>
      <c r="CJ29" s="410"/>
      <c r="CK29" s="410"/>
      <c r="CL29" s="410"/>
      <c r="CM29" s="410"/>
      <c r="CN29" s="410"/>
      <c r="CO29" s="410"/>
      <c r="CP29" s="410"/>
      <c r="CQ29" s="410"/>
    </row>
    <row r="30" spans="1:95" s="405" customFormat="1" ht="21" customHeight="1">
      <c r="A30" s="388"/>
      <c r="B30" s="390"/>
      <c r="C30" s="459"/>
      <c r="D30" s="510"/>
      <c r="E30" s="510"/>
      <c r="F30" s="518"/>
      <c r="G30" s="513"/>
      <c r="H30" s="514"/>
      <c r="I30" s="515" t="s">
        <v>634</v>
      </c>
      <c r="J30" s="516" t="s">
        <v>570</v>
      </c>
      <c r="K30" s="517">
        <v>26400</v>
      </c>
      <c r="L30" s="403">
        <f>200000*11*12</f>
        <v>26400000</v>
      </c>
      <c r="M30" s="404"/>
      <c r="P30" s="406"/>
      <c r="Q30" s="407"/>
      <c r="R30" s="407"/>
      <c r="S30" s="407"/>
      <c r="T30" s="408"/>
      <c r="U30" s="408"/>
      <c r="V30" s="408"/>
      <c r="W30" s="408"/>
      <c r="X30" s="408"/>
      <c r="Y30" s="408"/>
      <c r="Z30" s="409"/>
      <c r="AA30" s="409"/>
      <c r="AB30" s="409"/>
      <c r="AC30" s="409"/>
      <c r="AD30" s="409"/>
      <c r="AE30" s="409"/>
      <c r="AF30" s="409"/>
      <c r="AG30" s="409"/>
      <c r="AH30" s="409"/>
      <c r="AI30" s="409"/>
      <c r="AJ30" s="409"/>
      <c r="AK30" s="409"/>
      <c r="AL30" s="409"/>
      <c r="AM30" s="409"/>
      <c r="AN30" s="409"/>
      <c r="AO30" s="409"/>
      <c r="AP30" s="409"/>
      <c r="AQ30" s="409"/>
      <c r="AR30" s="409"/>
      <c r="AS30" s="409"/>
      <c r="AT30" s="409"/>
      <c r="AU30" s="409"/>
      <c r="AV30" s="409"/>
      <c r="AW30" s="409"/>
      <c r="AX30" s="409"/>
      <c r="AY30" s="409"/>
      <c r="AZ30" s="409"/>
      <c r="BA30" s="409"/>
      <c r="BB30" s="409"/>
      <c r="BC30" s="409"/>
      <c r="BD30" s="409"/>
      <c r="BE30" s="409"/>
      <c r="BF30" s="409"/>
      <c r="BG30" s="409"/>
      <c r="BH30" s="409"/>
      <c r="BI30" s="409"/>
      <c r="BJ30" s="409"/>
      <c r="BK30" s="409"/>
      <c r="BL30" s="409"/>
      <c r="BM30" s="409"/>
      <c r="BN30" s="409"/>
      <c r="BO30" s="409"/>
      <c r="BP30" s="409"/>
      <c r="BQ30" s="409"/>
      <c r="BR30" s="409"/>
      <c r="BS30" s="409"/>
      <c r="BT30" s="409"/>
      <c r="BU30" s="409"/>
      <c r="BV30" s="409"/>
      <c r="BW30" s="409"/>
      <c r="BX30" s="409"/>
      <c r="BY30" s="409"/>
      <c r="BZ30" s="409"/>
      <c r="CA30" s="409"/>
      <c r="CB30" s="409"/>
      <c r="CC30" s="410"/>
      <c r="CD30" s="410"/>
      <c r="CE30" s="410"/>
      <c r="CF30" s="410"/>
      <c r="CG30" s="410"/>
      <c r="CH30" s="410"/>
      <c r="CI30" s="410"/>
      <c r="CJ30" s="410"/>
      <c r="CK30" s="410"/>
      <c r="CL30" s="410"/>
      <c r="CM30" s="410"/>
      <c r="CN30" s="410"/>
      <c r="CO30" s="410"/>
      <c r="CP30" s="410"/>
      <c r="CQ30" s="410"/>
    </row>
    <row r="31" spans="1:95" s="405" customFormat="1" ht="21" customHeight="1">
      <c r="A31" s="388"/>
      <c r="B31" s="390"/>
      <c r="C31" s="459"/>
      <c r="D31" s="510"/>
      <c r="E31" s="510"/>
      <c r="F31" s="512"/>
      <c r="G31" s="513"/>
      <c r="H31" s="514"/>
      <c r="I31" s="515" t="s">
        <v>635</v>
      </c>
      <c r="J31" s="516" t="s">
        <v>570</v>
      </c>
      <c r="K31" s="517">
        <v>10080</v>
      </c>
      <c r="L31" s="403">
        <f>1200*35*20*12</f>
        <v>10080000</v>
      </c>
      <c r="M31" s="404"/>
      <c r="P31" s="406"/>
      <c r="Q31" s="407"/>
      <c r="R31" s="407"/>
      <c r="S31" s="407"/>
      <c r="T31" s="408"/>
      <c r="U31" s="408"/>
      <c r="V31" s="408"/>
      <c r="W31" s="408"/>
      <c r="X31" s="408"/>
      <c r="Y31" s="408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409"/>
      <c r="AN31" s="409"/>
      <c r="AO31" s="409"/>
      <c r="AP31" s="409"/>
      <c r="AQ31" s="409"/>
      <c r="AR31" s="409"/>
      <c r="AS31" s="409"/>
      <c r="AT31" s="409"/>
      <c r="AU31" s="409"/>
      <c r="AV31" s="409"/>
      <c r="AW31" s="409"/>
      <c r="AX31" s="409"/>
      <c r="AY31" s="409"/>
      <c r="AZ31" s="409"/>
      <c r="BA31" s="409"/>
      <c r="BB31" s="409"/>
      <c r="BC31" s="409"/>
      <c r="BD31" s="409"/>
      <c r="BE31" s="409"/>
      <c r="BF31" s="409"/>
      <c r="BG31" s="409"/>
      <c r="BH31" s="409"/>
      <c r="BI31" s="409"/>
      <c r="BJ31" s="409"/>
      <c r="BK31" s="409"/>
      <c r="BL31" s="409"/>
      <c r="BM31" s="409"/>
      <c r="BN31" s="409"/>
      <c r="BO31" s="409"/>
      <c r="BP31" s="409"/>
      <c r="BQ31" s="409"/>
      <c r="BR31" s="409"/>
      <c r="BS31" s="409"/>
      <c r="BT31" s="409"/>
      <c r="BU31" s="409"/>
      <c r="BV31" s="409"/>
      <c r="BW31" s="409"/>
      <c r="BX31" s="409"/>
      <c r="BY31" s="409"/>
      <c r="BZ31" s="409"/>
      <c r="CA31" s="409"/>
      <c r="CB31" s="409"/>
      <c r="CC31" s="410"/>
      <c r="CD31" s="410"/>
      <c r="CE31" s="410"/>
      <c r="CF31" s="410"/>
      <c r="CG31" s="410"/>
      <c r="CH31" s="410"/>
      <c r="CI31" s="410"/>
      <c r="CJ31" s="410"/>
      <c r="CK31" s="410"/>
      <c r="CL31" s="410"/>
      <c r="CM31" s="410"/>
      <c r="CN31" s="410"/>
      <c r="CO31" s="410"/>
      <c r="CP31" s="410"/>
      <c r="CQ31" s="410"/>
    </row>
    <row r="32" spans="1:95" s="405" customFormat="1" ht="21" customHeight="1">
      <c r="A32" s="388"/>
      <c r="B32" s="390"/>
      <c r="C32" s="459"/>
      <c r="D32" s="510"/>
      <c r="E32" s="510"/>
      <c r="F32" s="518"/>
      <c r="G32" s="513"/>
      <c r="H32" s="514"/>
      <c r="I32" s="520" t="s">
        <v>636</v>
      </c>
      <c r="J32" s="516" t="s">
        <v>570</v>
      </c>
      <c r="K32" s="517">
        <v>14000</v>
      </c>
      <c r="L32" s="403">
        <f>200000*35*2</f>
        <v>14000000</v>
      </c>
      <c r="M32" s="404"/>
      <c r="P32" s="406"/>
      <c r="Q32" s="407"/>
      <c r="R32" s="407"/>
      <c r="S32" s="407"/>
      <c r="T32" s="408"/>
      <c r="U32" s="408"/>
      <c r="V32" s="408"/>
      <c r="W32" s="408"/>
      <c r="X32" s="408"/>
      <c r="Y32" s="408"/>
      <c r="Z32" s="409"/>
      <c r="AA32" s="409"/>
      <c r="AB32" s="409"/>
      <c r="AC32" s="409"/>
      <c r="AD32" s="409"/>
      <c r="AE32" s="409"/>
      <c r="AF32" s="409"/>
      <c r="AG32" s="409"/>
      <c r="AH32" s="409"/>
      <c r="AI32" s="409"/>
      <c r="AJ32" s="409"/>
      <c r="AK32" s="409"/>
      <c r="AL32" s="409"/>
      <c r="AM32" s="409"/>
      <c r="AN32" s="409"/>
      <c r="AO32" s="409"/>
      <c r="AP32" s="409"/>
      <c r="AQ32" s="409"/>
      <c r="AR32" s="409"/>
      <c r="AS32" s="409"/>
      <c r="AT32" s="409"/>
      <c r="AU32" s="409"/>
      <c r="AV32" s="409"/>
      <c r="AW32" s="409"/>
      <c r="AX32" s="409"/>
      <c r="AY32" s="409"/>
      <c r="AZ32" s="409"/>
      <c r="BA32" s="409"/>
      <c r="BB32" s="409"/>
      <c r="BC32" s="409"/>
      <c r="BD32" s="409"/>
      <c r="BE32" s="409"/>
      <c r="BF32" s="409"/>
      <c r="BG32" s="409"/>
      <c r="BH32" s="409"/>
      <c r="BI32" s="409"/>
      <c r="BJ32" s="409"/>
      <c r="BK32" s="409"/>
      <c r="BL32" s="409"/>
      <c r="BM32" s="409"/>
      <c r="BN32" s="409"/>
      <c r="BO32" s="409"/>
      <c r="BP32" s="409"/>
      <c r="BQ32" s="409"/>
      <c r="BR32" s="409"/>
      <c r="BS32" s="409"/>
      <c r="BT32" s="409"/>
      <c r="BU32" s="409"/>
      <c r="BV32" s="409"/>
      <c r="BW32" s="409"/>
      <c r="BX32" s="409"/>
      <c r="BY32" s="409"/>
      <c r="BZ32" s="409"/>
      <c r="CA32" s="409"/>
      <c r="CB32" s="409"/>
      <c r="CC32" s="410"/>
      <c r="CD32" s="410"/>
      <c r="CE32" s="410"/>
      <c r="CF32" s="410"/>
      <c r="CG32" s="410"/>
      <c r="CH32" s="410"/>
      <c r="CI32" s="410"/>
      <c r="CJ32" s="410"/>
      <c r="CK32" s="410"/>
      <c r="CL32" s="410"/>
      <c r="CM32" s="410"/>
      <c r="CN32" s="410"/>
      <c r="CO32" s="410"/>
      <c r="CP32" s="410"/>
      <c r="CQ32" s="410"/>
    </row>
    <row r="33" spans="1:95" s="405" customFormat="1" ht="21" customHeight="1">
      <c r="A33" s="388"/>
      <c r="B33" s="390"/>
      <c r="C33" s="459"/>
      <c r="D33" s="510"/>
      <c r="E33" s="510"/>
      <c r="F33" s="512"/>
      <c r="G33" s="513"/>
      <c r="H33" s="514"/>
      <c r="I33" s="520" t="s">
        <v>637</v>
      </c>
      <c r="J33" s="516" t="s">
        <v>570</v>
      </c>
      <c r="K33" s="517">
        <v>2772</v>
      </c>
      <c r="L33" s="403">
        <f>6600*35*12</f>
        <v>2772000</v>
      </c>
      <c r="M33" s="404"/>
      <c r="P33" s="406"/>
      <c r="Q33" s="407"/>
      <c r="R33" s="407"/>
      <c r="S33" s="407"/>
      <c r="T33" s="408"/>
      <c r="U33" s="408"/>
      <c r="V33" s="408"/>
      <c r="W33" s="408"/>
      <c r="X33" s="408"/>
      <c r="Y33" s="408"/>
      <c r="Z33" s="409"/>
      <c r="AA33" s="409"/>
      <c r="AB33" s="409"/>
      <c r="AC33" s="409"/>
      <c r="AD33" s="409"/>
      <c r="AE33" s="409"/>
      <c r="AF33" s="409"/>
      <c r="AG33" s="409"/>
      <c r="AH33" s="409"/>
      <c r="AI33" s="409"/>
      <c r="AJ33" s="409"/>
      <c r="AK33" s="409"/>
      <c r="AL33" s="409"/>
      <c r="AM33" s="409"/>
      <c r="AN33" s="409"/>
      <c r="AO33" s="409"/>
      <c r="AP33" s="409"/>
      <c r="AQ33" s="409"/>
      <c r="AR33" s="409"/>
      <c r="AS33" s="409"/>
      <c r="AT33" s="409"/>
      <c r="AU33" s="409"/>
      <c r="AV33" s="409"/>
      <c r="AW33" s="409"/>
      <c r="AX33" s="409"/>
      <c r="AY33" s="409"/>
      <c r="AZ33" s="409"/>
      <c r="BA33" s="409"/>
      <c r="BB33" s="409"/>
      <c r="BC33" s="409"/>
      <c r="BD33" s="409"/>
      <c r="BE33" s="409"/>
      <c r="BF33" s="409"/>
      <c r="BG33" s="409"/>
      <c r="BH33" s="409"/>
      <c r="BI33" s="409"/>
      <c r="BJ33" s="409"/>
      <c r="BK33" s="409"/>
      <c r="BL33" s="409"/>
      <c r="BM33" s="409"/>
      <c r="BN33" s="409"/>
      <c r="BO33" s="409"/>
      <c r="BP33" s="409"/>
      <c r="BQ33" s="409"/>
      <c r="BR33" s="409"/>
      <c r="BS33" s="409"/>
      <c r="BT33" s="409"/>
      <c r="BU33" s="409"/>
      <c r="BV33" s="409"/>
      <c r="BW33" s="409"/>
      <c r="BX33" s="409"/>
      <c r="BY33" s="409"/>
      <c r="BZ33" s="409"/>
      <c r="CA33" s="409"/>
      <c r="CB33" s="409"/>
      <c r="CC33" s="410"/>
      <c r="CD33" s="410"/>
      <c r="CE33" s="410"/>
      <c r="CF33" s="410"/>
      <c r="CG33" s="410"/>
      <c r="CH33" s="410"/>
      <c r="CI33" s="410"/>
      <c r="CJ33" s="410"/>
      <c r="CK33" s="410"/>
      <c r="CL33" s="410"/>
      <c r="CM33" s="410"/>
      <c r="CN33" s="410"/>
      <c r="CO33" s="410"/>
      <c r="CP33" s="410"/>
      <c r="CQ33" s="410"/>
    </row>
    <row r="34" spans="1:95" s="405" customFormat="1" ht="21" customHeight="1">
      <c r="A34" s="388"/>
      <c r="B34" s="390"/>
      <c r="C34" s="459"/>
      <c r="D34" s="510"/>
      <c r="E34" s="510"/>
      <c r="F34" s="521"/>
      <c r="G34" s="513"/>
      <c r="H34" s="514"/>
      <c r="I34" s="520" t="s">
        <v>638</v>
      </c>
      <c r="J34" s="516" t="s">
        <v>570</v>
      </c>
      <c r="K34" s="517">
        <v>590</v>
      </c>
      <c r="L34" s="403">
        <f>90000+250000+250000</f>
        <v>590000</v>
      </c>
      <c r="M34" s="404"/>
      <c r="P34" s="406"/>
      <c r="Q34" s="407"/>
      <c r="R34" s="407"/>
      <c r="S34" s="407"/>
      <c r="T34" s="408"/>
      <c r="U34" s="408"/>
      <c r="V34" s="408"/>
      <c r="W34" s="408"/>
      <c r="X34" s="408"/>
      <c r="Y34" s="408"/>
      <c r="Z34" s="409"/>
      <c r="AA34" s="409"/>
      <c r="AB34" s="409"/>
      <c r="AC34" s="409"/>
      <c r="AD34" s="409"/>
      <c r="AE34" s="409"/>
      <c r="AF34" s="409"/>
      <c r="AG34" s="409"/>
      <c r="AH34" s="409"/>
      <c r="AI34" s="409"/>
      <c r="AJ34" s="409"/>
      <c r="AK34" s="409"/>
      <c r="AL34" s="409"/>
      <c r="AM34" s="409"/>
      <c r="AN34" s="409"/>
      <c r="AO34" s="409"/>
      <c r="AP34" s="409"/>
      <c r="AQ34" s="409"/>
      <c r="AR34" s="409"/>
      <c r="AS34" s="409"/>
      <c r="AT34" s="409"/>
      <c r="AU34" s="409"/>
      <c r="AV34" s="409"/>
      <c r="AW34" s="409"/>
      <c r="AX34" s="409"/>
      <c r="AY34" s="409"/>
      <c r="AZ34" s="409"/>
      <c r="BA34" s="409"/>
      <c r="BB34" s="409"/>
      <c r="BC34" s="409"/>
      <c r="BD34" s="409"/>
      <c r="BE34" s="409"/>
      <c r="BF34" s="409"/>
      <c r="BG34" s="409"/>
      <c r="BH34" s="409"/>
      <c r="BI34" s="409"/>
      <c r="BJ34" s="409"/>
      <c r="BK34" s="409"/>
      <c r="BL34" s="409"/>
      <c r="BM34" s="409"/>
      <c r="BN34" s="409"/>
      <c r="BO34" s="409"/>
      <c r="BP34" s="409"/>
      <c r="BQ34" s="409"/>
      <c r="BR34" s="409"/>
      <c r="BS34" s="409"/>
      <c r="BT34" s="409"/>
      <c r="BU34" s="409"/>
      <c r="BV34" s="409"/>
      <c r="BW34" s="409"/>
      <c r="BX34" s="409"/>
      <c r="BY34" s="409"/>
      <c r="BZ34" s="409"/>
      <c r="CA34" s="409"/>
      <c r="CB34" s="409"/>
      <c r="CC34" s="410"/>
      <c r="CD34" s="410"/>
      <c r="CE34" s="410"/>
      <c r="CF34" s="410"/>
      <c r="CG34" s="410"/>
      <c r="CH34" s="410"/>
      <c r="CI34" s="410"/>
      <c r="CJ34" s="410"/>
      <c r="CK34" s="410"/>
      <c r="CL34" s="410"/>
      <c r="CM34" s="410"/>
      <c r="CN34" s="410"/>
      <c r="CO34" s="410"/>
      <c r="CP34" s="410"/>
      <c r="CQ34" s="410"/>
    </row>
    <row r="35" spans="1:95" ht="23.25" customHeight="1">
      <c r="A35" s="546"/>
      <c r="B35" s="566"/>
      <c r="C35" s="459"/>
      <c r="D35" s="510"/>
      <c r="E35" s="503" t="s">
        <v>639</v>
      </c>
      <c r="F35" s="523">
        <f>K35</f>
        <v>162590</v>
      </c>
      <c r="G35" s="505">
        <v>119160</v>
      </c>
      <c r="H35" s="506">
        <f>F35-G35</f>
        <v>43430</v>
      </c>
      <c r="I35" s="524"/>
      <c r="J35" s="508"/>
      <c r="K35" s="509">
        <f>K36+K38+K43+K44+K47+K49+K50+K51</f>
        <v>162590</v>
      </c>
      <c r="M35" s="525"/>
      <c r="N35" s="410"/>
      <c r="O35" s="410"/>
      <c r="P35" s="410"/>
      <c r="Q35" s="410"/>
      <c r="R35" s="410"/>
      <c r="S35" s="410"/>
      <c r="T35" s="410"/>
      <c r="U35" s="410"/>
      <c r="V35" s="410"/>
      <c r="W35" s="410"/>
      <c r="X35" s="410"/>
      <c r="Y35" s="410"/>
      <c r="Z35" s="410"/>
      <c r="AA35" s="410"/>
      <c r="AB35" s="410"/>
      <c r="AC35" s="410"/>
      <c r="AD35" s="410"/>
      <c r="AE35" s="410"/>
      <c r="AF35" s="410"/>
      <c r="AG35" s="410"/>
      <c r="AH35" s="410"/>
      <c r="AI35" s="410"/>
      <c r="AJ35" s="410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0"/>
      <c r="AZ35" s="410"/>
      <c r="BA35" s="410"/>
      <c r="BB35" s="410"/>
      <c r="BC35" s="410"/>
      <c r="BD35" s="410"/>
      <c r="BE35" s="410"/>
      <c r="BF35" s="410"/>
      <c r="BG35" s="410"/>
      <c r="BH35" s="410"/>
      <c r="BI35" s="410"/>
      <c r="BJ35" s="410"/>
      <c r="BK35" s="410"/>
      <c r="BL35" s="410"/>
      <c r="BM35" s="410"/>
      <c r="BN35" s="410"/>
      <c r="BO35" s="410"/>
      <c r="BP35" s="410"/>
      <c r="BQ35" s="410"/>
      <c r="BR35" s="410"/>
      <c r="BS35" s="410"/>
      <c r="BT35" s="410"/>
      <c r="BU35" s="410"/>
      <c r="BV35" s="410"/>
      <c r="BW35" s="410"/>
      <c r="BX35" s="410"/>
      <c r="BY35" s="410"/>
      <c r="BZ35" s="410"/>
      <c r="CA35" s="410"/>
      <c r="CB35" s="410"/>
    </row>
    <row r="36" spans="1:95" ht="23.25" customHeight="1">
      <c r="A36" s="546"/>
      <c r="B36" s="526"/>
      <c r="C36" s="459"/>
      <c r="D36" s="510"/>
      <c r="E36" s="511"/>
      <c r="F36" s="519"/>
      <c r="G36" s="513"/>
      <c r="H36" s="514"/>
      <c r="I36" s="527" t="s">
        <v>640</v>
      </c>
      <c r="J36" s="516"/>
      <c r="K36" s="517">
        <f>K37</f>
        <v>32400</v>
      </c>
      <c r="M36" s="528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  <c r="BP36" s="410"/>
      <c r="BQ36" s="410"/>
      <c r="BR36" s="410"/>
      <c r="BS36" s="410"/>
      <c r="BT36" s="410"/>
      <c r="BU36" s="410"/>
      <c r="BV36" s="410"/>
      <c r="BW36" s="410"/>
      <c r="BX36" s="410"/>
      <c r="BY36" s="410"/>
      <c r="BZ36" s="410"/>
      <c r="CA36" s="410"/>
      <c r="CB36" s="410"/>
    </row>
    <row r="37" spans="1:95" ht="24">
      <c r="A37" s="546"/>
      <c r="B37" s="526"/>
      <c r="C37" s="459"/>
      <c r="D37" s="510"/>
      <c r="E37" s="510"/>
      <c r="F37" s="519"/>
      <c r="G37" s="513"/>
      <c r="H37" s="514"/>
      <c r="I37" s="529" t="s">
        <v>641</v>
      </c>
      <c r="J37" s="516" t="s">
        <v>73</v>
      </c>
      <c r="K37" s="530">
        <v>32400</v>
      </c>
      <c r="L37" s="403">
        <f>300000*9*12</f>
        <v>32400000</v>
      </c>
      <c r="M37" s="531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410"/>
      <c r="BZ37" s="410"/>
      <c r="CA37" s="410"/>
      <c r="CB37" s="410"/>
    </row>
    <row r="38" spans="1:95" ht="23.25" customHeight="1">
      <c r="A38" s="1313"/>
      <c r="B38" s="526"/>
      <c r="C38" s="459"/>
      <c r="D38" s="510"/>
      <c r="E38" s="510"/>
      <c r="F38" s="512"/>
      <c r="G38" s="513"/>
      <c r="H38" s="514"/>
      <c r="I38" s="527" t="s">
        <v>642</v>
      </c>
      <c r="J38" s="516"/>
      <c r="K38" s="517">
        <f>K39+K40+K42+K41</f>
        <v>10800</v>
      </c>
      <c r="M38" s="525"/>
      <c r="N38" s="410"/>
      <c r="O38" s="410"/>
      <c r="P38" s="410"/>
      <c r="Q38" s="410"/>
      <c r="R38" s="410"/>
      <c r="S38" s="410"/>
      <c r="T38" s="410"/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0"/>
      <c r="AJ38" s="410"/>
      <c r="AK38" s="410"/>
      <c r="AL38" s="410"/>
      <c r="AM38" s="410"/>
      <c r="AN38" s="410"/>
      <c r="AO38" s="410"/>
      <c r="AP38" s="410"/>
      <c r="AQ38" s="410"/>
      <c r="AR38" s="410"/>
      <c r="AS38" s="410"/>
      <c r="AT38" s="410"/>
      <c r="AU38" s="410"/>
      <c r="AV38" s="410"/>
      <c r="AW38" s="410"/>
      <c r="AX38" s="410"/>
      <c r="AY38" s="410"/>
      <c r="AZ38" s="410"/>
      <c r="BA38" s="410"/>
      <c r="BB38" s="410"/>
      <c r="BC38" s="410"/>
      <c r="BD38" s="410"/>
      <c r="BE38" s="410"/>
      <c r="BF38" s="410"/>
      <c r="BG38" s="410"/>
      <c r="BH38" s="410"/>
      <c r="BI38" s="410"/>
      <c r="BJ38" s="410"/>
      <c r="BK38" s="410"/>
      <c r="BL38" s="410"/>
      <c r="BM38" s="410"/>
      <c r="BN38" s="410"/>
      <c r="BO38" s="410"/>
      <c r="BP38" s="410"/>
      <c r="BQ38" s="410"/>
      <c r="BR38" s="410"/>
      <c r="BS38" s="410"/>
      <c r="BT38" s="410"/>
      <c r="BU38" s="410"/>
      <c r="BV38" s="410"/>
      <c r="BW38" s="410"/>
      <c r="BX38" s="410"/>
      <c r="BY38" s="410"/>
      <c r="BZ38" s="410"/>
      <c r="CA38" s="410"/>
      <c r="CB38" s="410"/>
    </row>
    <row r="39" spans="1:95" ht="23.25" customHeight="1">
      <c r="A39" s="1313"/>
      <c r="B39" s="532"/>
      <c r="C39" s="459"/>
      <c r="D39" s="510"/>
      <c r="E39" s="510"/>
      <c r="F39" s="518"/>
      <c r="G39" s="513"/>
      <c r="H39" s="514"/>
      <c r="I39" s="527" t="s">
        <v>643</v>
      </c>
      <c r="J39" s="516" t="s">
        <v>73</v>
      </c>
      <c r="K39" s="530">
        <v>5400</v>
      </c>
      <c r="L39" s="403">
        <f>450000*12</f>
        <v>5400000</v>
      </c>
      <c r="M39" s="525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  <c r="BL39" s="410"/>
      <c r="BM39" s="410"/>
      <c r="BN39" s="410"/>
      <c r="BO39" s="410"/>
      <c r="BP39" s="410"/>
      <c r="BQ39" s="410"/>
      <c r="BR39" s="410"/>
      <c r="BS39" s="410"/>
      <c r="BT39" s="410"/>
      <c r="BU39" s="410"/>
      <c r="BV39" s="410"/>
      <c r="BW39" s="410"/>
      <c r="BX39" s="410"/>
      <c r="BY39" s="410"/>
      <c r="BZ39" s="410"/>
      <c r="CA39" s="410"/>
      <c r="CB39" s="410"/>
    </row>
    <row r="40" spans="1:95" ht="23.25" customHeight="1">
      <c r="A40" s="1314"/>
      <c r="B40" s="526"/>
      <c r="C40" s="459"/>
      <c r="D40" s="510"/>
      <c r="E40" s="510"/>
      <c r="F40" s="512"/>
      <c r="G40" s="513"/>
      <c r="H40" s="514"/>
      <c r="I40" s="527" t="s">
        <v>644</v>
      </c>
      <c r="J40" s="516" t="s">
        <v>73</v>
      </c>
      <c r="K40" s="530">
        <v>1800</v>
      </c>
      <c r="L40" s="403">
        <f>150000*12</f>
        <v>1800000</v>
      </c>
      <c r="M40" s="525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  <c r="BL40" s="410"/>
      <c r="BM40" s="410"/>
      <c r="BN40" s="410"/>
      <c r="BO40" s="410"/>
      <c r="BP40" s="410"/>
      <c r="BQ40" s="410"/>
      <c r="BR40" s="410"/>
      <c r="BS40" s="410"/>
      <c r="BT40" s="410"/>
      <c r="BU40" s="410"/>
      <c r="BV40" s="410"/>
      <c r="BW40" s="410"/>
      <c r="BX40" s="410"/>
      <c r="BY40" s="410"/>
      <c r="BZ40" s="410"/>
      <c r="CA40" s="410"/>
      <c r="CB40" s="410"/>
    </row>
    <row r="41" spans="1:95" ht="23.25" customHeight="1">
      <c r="A41" s="546"/>
      <c r="B41" s="526"/>
      <c r="C41" s="459"/>
      <c r="D41" s="510"/>
      <c r="E41" s="510"/>
      <c r="F41" s="518"/>
      <c r="G41" s="513"/>
      <c r="H41" s="514"/>
      <c r="I41" s="527" t="s">
        <v>645</v>
      </c>
      <c r="J41" s="516" t="s">
        <v>570</v>
      </c>
      <c r="K41" s="530">
        <v>1800</v>
      </c>
      <c r="L41" s="403">
        <f>150000*12</f>
        <v>1800000</v>
      </c>
      <c r="M41" s="525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  <c r="BL41" s="410"/>
      <c r="BM41" s="410"/>
      <c r="BN41" s="410"/>
      <c r="BO41" s="410"/>
      <c r="BP41" s="410"/>
      <c r="BQ41" s="410"/>
      <c r="BR41" s="410"/>
      <c r="BS41" s="410"/>
      <c r="BT41" s="410"/>
      <c r="BU41" s="410"/>
      <c r="BV41" s="410"/>
      <c r="BW41" s="410"/>
      <c r="BX41" s="410"/>
      <c r="BY41" s="410"/>
      <c r="BZ41" s="410"/>
      <c r="CA41" s="410"/>
      <c r="CB41" s="410"/>
    </row>
    <row r="42" spans="1:95" ht="23.25" customHeight="1">
      <c r="A42" s="1315"/>
      <c r="B42" s="534"/>
      <c r="C42" s="459"/>
      <c r="D42" s="510"/>
      <c r="E42" s="510"/>
      <c r="F42" s="518"/>
      <c r="G42" s="513"/>
      <c r="H42" s="514"/>
      <c r="I42" s="527" t="s">
        <v>646</v>
      </c>
      <c r="J42" s="516" t="s">
        <v>570</v>
      </c>
      <c r="K42" s="530">
        <v>1800</v>
      </c>
      <c r="L42" s="403">
        <f>150000*12</f>
        <v>1800000</v>
      </c>
      <c r="M42" s="525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0"/>
      <c r="AZ42" s="410"/>
      <c r="BA42" s="410"/>
      <c r="BB42" s="410"/>
      <c r="BC42" s="410"/>
      <c r="BD42" s="410"/>
      <c r="BE42" s="410"/>
      <c r="BF42" s="410"/>
      <c r="BG42" s="410"/>
      <c r="BH42" s="410"/>
      <c r="BI42" s="410"/>
      <c r="BJ42" s="410"/>
      <c r="BK42" s="410"/>
      <c r="BL42" s="410"/>
      <c r="BM42" s="410"/>
      <c r="BN42" s="410"/>
      <c r="BO42" s="410"/>
      <c r="BP42" s="410"/>
      <c r="BQ42" s="410"/>
      <c r="BR42" s="410"/>
      <c r="BS42" s="410"/>
      <c r="BT42" s="410"/>
      <c r="BU42" s="410"/>
      <c r="BV42" s="410"/>
      <c r="BW42" s="410"/>
      <c r="BX42" s="410"/>
      <c r="BY42" s="410"/>
      <c r="BZ42" s="410"/>
      <c r="CA42" s="410"/>
      <c r="CB42" s="410"/>
    </row>
    <row r="43" spans="1:95" ht="23.25" customHeight="1">
      <c r="A43" s="1313"/>
      <c r="B43" s="566"/>
      <c r="C43" s="459"/>
      <c r="D43" s="510"/>
      <c r="E43" s="510"/>
      <c r="F43" s="512"/>
      <c r="G43" s="513"/>
      <c r="H43" s="514"/>
      <c r="I43" s="527" t="s">
        <v>647</v>
      </c>
      <c r="J43" s="535" t="s">
        <v>73</v>
      </c>
      <c r="K43" s="517">
        <v>4200</v>
      </c>
      <c r="L43" s="403">
        <f>350000*12</f>
        <v>4200000</v>
      </c>
      <c r="M43" s="525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  <c r="BL43" s="410"/>
      <c r="BM43" s="410"/>
      <c r="BN43" s="410"/>
      <c r="BO43" s="410"/>
      <c r="BP43" s="410"/>
      <c r="BQ43" s="410"/>
      <c r="BR43" s="410"/>
      <c r="BS43" s="410"/>
      <c r="BT43" s="410"/>
      <c r="BU43" s="410"/>
      <c r="BV43" s="410"/>
      <c r="BW43" s="410"/>
      <c r="BX43" s="410"/>
      <c r="BY43" s="410"/>
      <c r="BZ43" s="410"/>
      <c r="CA43" s="410"/>
      <c r="CB43" s="410"/>
    </row>
    <row r="44" spans="1:95" ht="23.25" customHeight="1">
      <c r="A44" s="1313"/>
      <c r="B44" s="526"/>
      <c r="C44" s="459"/>
      <c r="D44" s="510"/>
      <c r="E44" s="510"/>
      <c r="F44" s="512"/>
      <c r="G44" s="513"/>
      <c r="H44" s="514"/>
      <c r="I44" s="527" t="s">
        <v>648</v>
      </c>
      <c r="J44" s="516"/>
      <c r="K44" s="517">
        <f>K45+K46</f>
        <v>31200</v>
      </c>
      <c r="M44" s="525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  <c r="BL44" s="410"/>
      <c r="BM44" s="410"/>
      <c r="BN44" s="410"/>
      <c r="BO44" s="410"/>
      <c r="BP44" s="410"/>
      <c r="BQ44" s="410"/>
      <c r="BR44" s="410"/>
      <c r="BS44" s="410"/>
      <c r="BT44" s="410"/>
      <c r="BU44" s="410"/>
      <c r="BV44" s="410"/>
      <c r="BW44" s="410"/>
      <c r="BX44" s="410"/>
      <c r="BY44" s="410"/>
      <c r="BZ44" s="410"/>
      <c r="CA44" s="410"/>
      <c r="CB44" s="410"/>
    </row>
    <row r="45" spans="1:95" ht="23.25" customHeight="1">
      <c r="A45" s="1314"/>
      <c r="B45" s="526"/>
      <c r="C45" s="459"/>
      <c r="D45" s="510"/>
      <c r="E45" s="510"/>
      <c r="F45" s="512"/>
      <c r="G45" s="513"/>
      <c r="H45" s="514"/>
      <c r="I45" s="527" t="s">
        <v>649</v>
      </c>
      <c r="J45" s="516" t="s">
        <v>73</v>
      </c>
      <c r="K45" s="530">
        <v>19200</v>
      </c>
      <c r="L45" s="403">
        <f>800000*2*12</f>
        <v>19200000</v>
      </c>
      <c r="M45" s="525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0"/>
      <c r="BL45" s="410"/>
      <c r="BM45" s="410"/>
      <c r="BN45" s="410"/>
      <c r="BO45" s="410"/>
      <c r="BP45" s="410"/>
      <c r="BQ45" s="410"/>
      <c r="BR45" s="410"/>
      <c r="BS45" s="410"/>
      <c r="BT45" s="410"/>
      <c r="BU45" s="410"/>
      <c r="BV45" s="410"/>
      <c r="BW45" s="410"/>
      <c r="BX45" s="410"/>
      <c r="BY45" s="410"/>
      <c r="BZ45" s="410"/>
      <c r="CA45" s="410"/>
      <c r="CB45" s="410"/>
    </row>
    <row r="46" spans="1:95" ht="23.25" customHeight="1">
      <c r="A46" s="1313"/>
      <c r="B46" s="532"/>
      <c r="C46" s="459"/>
      <c r="D46" s="510"/>
      <c r="E46" s="510"/>
      <c r="F46" s="518"/>
      <c r="G46" s="513"/>
      <c r="H46" s="514"/>
      <c r="I46" s="527" t="s">
        <v>650</v>
      </c>
      <c r="J46" s="516" t="s">
        <v>73</v>
      </c>
      <c r="K46" s="530">
        <v>12000</v>
      </c>
      <c r="L46" s="403">
        <f>250000*4*12</f>
        <v>12000000</v>
      </c>
      <c r="M46" s="525"/>
      <c r="N46" s="410"/>
      <c r="O46" s="410"/>
      <c r="P46" s="410"/>
      <c r="Q46" s="410"/>
      <c r="R46" s="410"/>
      <c r="S46" s="410"/>
      <c r="T46" s="410"/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  <c r="BL46" s="410"/>
      <c r="BM46" s="410"/>
      <c r="BN46" s="410"/>
      <c r="BO46" s="410"/>
      <c r="BP46" s="410"/>
      <c r="BQ46" s="410"/>
      <c r="BR46" s="410"/>
      <c r="BS46" s="410"/>
      <c r="BT46" s="410"/>
      <c r="BU46" s="410"/>
      <c r="BV46" s="410"/>
      <c r="BW46" s="410"/>
      <c r="BX46" s="410"/>
      <c r="BY46" s="410"/>
      <c r="BZ46" s="410"/>
      <c r="CA46" s="410"/>
      <c r="CB46" s="410"/>
    </row>
    <row r="47" spans="1:95" ht="23.25" customHeight="1">
      <c r="A47" s="1313"/>
      <c r="B47" s="566"/>
      <c r="C47" s="459"/>
      <c r="D47" s="510"/>
      <c r="E47" s="510"/>
      <c r="F47" s="536"/>
      <c r="G47" s="513"/>
      <c r="H47" s="514"/>
      <c r="I47" s="527" t="s">
        <v>651</v>
      </c>
      <c r="J47" s="516"/>
      <c r="K47" s="517">
        <f>K48</f>
        <v>20000</v>
      </c>
      <c r="M47" s="525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0"/>
      <c r="BB47" s="410"/>
      <c r="BC47" s="410"/>
      <c r="BD47" s="410"/>
      <c r="BE47" s="410"/>
      <c r="BF47" s="410"/>
      <c r="BG47" s="410"/>
      <c r="BH47" s="410"/>
      <c r="BI47" s="410"/>
      <c r="BJ47" s="410"/>
      <c r="BK47" s="410"/>
      <c r="BL47" s="410"/>
      <c r="BM47" s="410"/>
      <c r="BN47" s="410"/>
      <c r="BO47" s="410"/>
      <c r="BP47" s="410"/>
      <c r="BQ47" s="410"/>
      <c r="BR47" s="410"/>
      <c r="BS47" s="410"/>
      <c r="BT47" s="410"/>
      <c r="BU47" s="410"/>
      <c r="BV47" s="410"/>
      <c r="BW47" s="410"/>
      <c r="BX47" s="410"/>
      <c r="BY47" s="410"/>
      <c r="BZ47" s="410"/>
      <c r="CA47" s="410"/>
      <c r="CB47" s="410"/>
    </row>
    <row r="48" spans="1:95" ht="23.25" customHeight="1">
      <c r="A48" s="1313"/>
      <c r="B48" s="566"/>
      <c r="C48" s="459"/>
      <c r="D48" s="510"/>
      <c r="E48" s="510"/>
      <c r="F48" s="537"/>
      <c r="G48" s="513"/>
      <c r="H48" s="514"/>
      <c r="I48" s="527" t="s">
        <v>652</v>
      </c>
      <c r="J48" s="516" t="s">
        <v>73</v>
      </c>
      <c r="K48" s="530">
        <v>20000</v>
      </c>
      <c r="M48" s="525"/>
      <c r="N48" s="410"/>
      <c r="O48" s="410"/>
      <c r="P48" s="410"/>
      <c r="Q48" s="410"/>
      <c r="R48" s="410"/>
      <c r="S48" s="410"/>
      <c r="T48" s="410"/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0"/>
      <c r="BB48" s="410"/>
      <c r="BC48" s="410"/>
      <c r="BD48" s="410"/>
      <c r="BE48" s="410"/>
      <c r="BF48" s="410"/>
      <c r="BG48" s="410"/>
      <c r="BH48" s="410"/>
      <c r="BI48" s="410"/>
      <c r="BJ48" s="410"/>
      <c r="BK48" s="410"/>
      <c r="BL48" s="410"/>
      <c r="BM48" s="410"/>
      <c r="BN48" s="410"/>
      <c r="BO48" s="410"/>
      <c r="BP48" s="410"/>
      <c r="BQ48" s="410"/>
      <c r="BR48" s="410"/>
      <c r="BS48" s="410"/>
      <c r="BT48" s="410"/>
      <c r="BU48" s="410"/>
      <c r="BV48" s="410"/>
      <c r="BW48" s="410"/>
      <c r="BX48" s="410"/>
      <c r="BY48" s="410"/>
      <c r="BZ48" s="410"/>
      <c r="CA48" s="410"/>
      <c r="CB48" s="410"/>
    </row>
    <row r="49" spans="1:80" ht="23.25" customHeight="1">
      <c r="A49" s="1313"/>
      <c r="B49" s="566"/>
      <c r="C49" s="459"/>
      <c r="D49" s="510"/>
      <c r="E49" s="510"/>
      <c r="F49" s="519"/>
      <c r="G49" s="513"/>
      <c r="H49" s="514"/>
      <c r="I49" s="527" t="s">
        <v>653</v>
      </c>
      <c r="J49" s="535" t="s">
        <v>73</v>
      </c>
      <c r="K49" s="517">
        <v>48000</v>
      </c>
      <c r="L49" s="403">
        <f>4000000*12</f>
        <v>48000000</v>
      </c>
      <c r="M49" s="525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0"/>
      <c r="AG49" s="410"/>
      <c r="AH49" s="410"/>
      <c r="AI49" s="410"/>
      <c r="AJ49" s="410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0"/>
      <c r="AZ49" s="410"/>
      <c r="BA49" s="410"/>
      <c r="BB49" s="410"/>
      <c r="BC49" s="410"/>
      <c r="BD49" s="410"/>
      <c r="BE49" s="410"/>
      <c r="BF49" s="410"/>
      <c r="BG49" s="410"/>
      <c r="BH49" s="410"/>
      <c r="BI49" s="410"/>
      <c r="BJ49" s="410"/>
      <c r="BK49" s="410"/>
      <c r="BL49" s="410"/>
      <c r="BM49" s="410"/>
      <c r="BN49" s="410"/>
      <c r="BO49" s="410"/>
      <c r="BP49" s="410"/>
      <c r="BQ49" s="410"/>
      <c r="BR49" s="410"/>
      <c r="BS49" s="410"/>
      <c r="BT49" s="410"/>
      <c r="BU49" s="410"/>
      <c r="BV49" s="410"/>
      <c r="BW49" s="410"/>
      <c r="BX49" s="410"/>
      <c r="BY49" s="410"/>
      <c r="BZ49" s="410"/>
      <c r="CA49" s="410"/>
      <c r="CB49" s="410"/>
    </row>
    <row r="50" spans="1:80" ht="23.25" customHeight="1">
      <c r="A50" s="1314"/>
      <c r="B50" s="566"/>
      <c r="C50" s="459"/>
      <c r="D50" s="510"/>
      <c r="E50" s="510"/>
      <c r="F50" s="536"/>
      <c r="G50" s="513"/>
      <c r="H50" s="514"/>
      <c r="I50" s="538" t="s">
        <v>654</v>
      </c>
      <c r="J50" s="539" t="s">
        <v>73</v>
      </c>
      <c r="K50" s="517">
        <v>15000</v>
      </c>
      <c r="M50" s="525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0"/>
      <c r="BB50" s="410"/>
      <c r="BC50" s="410"/>
      <c r="BD50" s="410"/>
      <c r="BE50" s="410"/>
      <c r="BF50" s="410"/>
      <c r="BG50" s="410"/>
      <c r="BH50" s="410"/>
      <c r="BI50" s="410"/>
      <c r="BJ50" s="410"/>
      <c r="BK50" s="410"/>
      <c r="BL50" s="410"/>
      <c r="BM50" s="410"/>
      <c r="BN50" s="410"/>
      <c r="BO50" s="410"/>
      <c r="BP50" s="410"/>
      <c r="BQ50" s="410"/>
      <c r="BR50" s="410"/>
      <c r="BS50" s="410"/>
      <c r="BT50" s="410"/>
      <c r="BU50" s="410"/>
      <c r="BV50" s="410"/>
      <c r="BW50" s="410"/>
      <c r="BX50" s="410"/>
      <c r="BY50" s="410"/>
      <c r="BZ50" s="410"/>
      <c r="CA50" s="410"/>
      <c r="CB50" s="410"/>
    </row>
    <row r="51" spans="1:80" ht="23.25" customHeight="1">
      <c r="A51" s="1314"/>
      <c r="B51" s="566"/>
      <c r="C51" s="459"/>
      <c r="D51" s="510"/>
      <c r="E51" s="510"/>
      <c r="F51" s="518"/>
      <c r="G51" s="513"/>
      <c r="H51" s="514"/>
      <c r="I51" s="540" t="s">
        <v>655</v>
      </c>
      <c r="J51" s="541" t="s">
        <v>73</v>
      </c>
      <c r="K51" s="542">
        <v>990</v>
      </c>
      <c r="M51" s="525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0"/>
      <c r="AJ51" s="410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0"/>
      <c r="AZ51" s="410"/>
      <c r="BA51" s="410"/>
      <c r="BB51" s="410"/>
      <c r="BC51" s="410"/>
      <c r="BD51" s="410"/>
      <c r="BE51" s="410"/>
      <c r="BF51" s="410"/>
      <c r="BG51" s="410"/>
      <c r="BH51" s="410"/>
      <c r="BI51" s="410"/>
      <c r="BJ51" s="410"/>
      <c r="BK51" s="410"/>
      <c r="BL51" s="410"/>
      <c r="BM51" s="410"/>
      <c r="BN51" s="410"/>
      <c r="BO51" s="410"/>
      <c r="BP51" s="410"/>
      <c r="BQ51" s="410"/>
      <c r="BR51" s="410"/>
      <c r="BS51" s="410"/>
      <c r="BT51" s="410"/>
      <c r="BU51" s="410"/>
      <c r="BV51" s="410"/>
      <c r="BW51" s="410"/>
      <c r="BX51" s="410"/>
      <c r="BY51" s="410"/>
      <c r="BZ51" s="410"/>
      <c r="CA51" s="410"/>
      <c r="CB51" s="410"/>
    </row>
    <row r="52" spans="1:80" ht="23.25" customHeight="1">
      <c r="A52" s="1313"/>
      <c r="B52" s="526"/>
      <c r="C52" s="459"/>
      <c r="D52" s="510"/>
      <c r="E52" s="503" t="s">
        <v>656</v>
      </c>
      <c r="F52" s="504">
        <f>K52</f>
        <v>28971</v>
      </c>
      <c r="G52" s="505">
        <v>25971</v>
      </c>
      <c r="H52" s="506">
        <f>F52-G52</f>
        <v>3000</v>
      </c>
      <c r="I52" s="543"/>
      <c r="J52" s="508"/>
      <c r="K52" s="509">
        <f>K53+K54+K60+K66+K67</f>
        <v>28971</v>
      </c>
      <c r="M52" s="525"/>
      <c r="N52" s="410"/>
      <c r="O52" s="410"/>
      <c r="P52" s="410"/>
      <c r="Q52" s="410"/>
      <c r="R52" s="410"/>
      <c r="S52" s="410"/>
      <c r="T52" s="410"/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0"/>
      <c r="AJ52" s="410"/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0"/>
      <c r="AZ52" s="410"/>
      <c r="BA52" s="410"/>
      <c r="BB52" s="410"/>
      <c r="BC52" s="410"/>
      <c r="BD52" s="410"/>
      <c r="BE52" s="410"/>
      <c r="BF52" s="410"/>
      <c r="BG52" s="410"/>
      <c r="BH52" s="410"/>
      <c r="BI52" s="410"/>
      <c r="BJ52" s="410"/>
      <c r="BK52" s="410"/>
      <c r="BL52" s="410"/>
      <c r="BM52" s="410"/>
      <c r="BN52" s="410"/>
      <c r="BO52" s="410"/>
      <c r="BP52" s="410"/>
      <c r="BQ52" s="410"/>
      <c r="BR52" s="410"/>
      <c r="BS52" s="410"/>
      <c r="BT52" s="410"/>
      <c r="BU52" s="410"/>
      <c r="BV52" s="410"/>
      <c r="BW52" s="410"/>
      <c r="BX52" s="410"/>
      <c r="BY52" s="410"/>
      <c r="BZ52" s="410"/>
      <c r="CA52" s="410"/>
      <c r="CB52" s="410"/>
    </row>
    <row r="53" spans="1:80" ht="21.75" customHeight="1">
      <c r="A53" s="1314"/>
      <c r="B53" s="526"/>
      <c r="C53" s="459"/>
      <c r="D53" s="510"/>
      <c r="E53" s="511"/>
      <c r="F53" s="512"/>
      <c r="G53" s="513"/>
      <c r="H53" s="514"/>
      <c r="I53" s="527" t="s">
        <v>657</v>
      </c>
      <c r="J53" s="535" t="s">
        <v>73</v>
      </c>
      <c r="K53" s="517">
        <v>19800</v>
      </c>
      <c r="L53" s="403">
        <f>550000*3*12</f>
        <v>19800000</v>
      </c>
      <c r="M53" s="525"/>
      <c r="N53" s="410"/>
      <c r="O53" s="410"/>
      <c r="P53" s="410"/>
      <c r="Q53" s="410"/>
      <c r="R53" s="410"/>
      <c r="S53" s="410"/>
      <c r="T53" s="410"/>
      <c r="U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0"/>
      <c r="AJ53" s="410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0"/>
      <c r="AZ53" s="410"/>
      <c r="BA53" s="410"/>
      <c r="BB53" s="410"/>
      <c r="BC53" s="410"/>
      <c r="BD53" s="410"/>
      <c r="BE53" s="410"/>
      <c r="BF53" s="410"/>
      <c r="BG53" s="410"/>
      <c r="BH53" s="410"/>
      <c r="BI53" s="410"/>
      <c r="BJ53" s="410"/>
      <c r="BK53" s="410"/>
      <c r="BL53" s="410"/>
      <c r="BM53" s="410"/>
      <c r="BN53" s="410"/>
      <c r="BO53" s="410"/>
      <c r="BP53" s="410"/>
      <c r="BQ53" s="410"/>
      <c r="BR53" s="410"/>
      <c r="BS53" s="410"/>
      <c r="BT53" s="410"/>
      <c r="BU53" s="410"/>
      <c r="BV53" s="410"/>
      <c r="BW53" s="410"/>
      <c r="BX53" s="410"/>
      <c r="BY53" s="410"/>
      <c r="BZ53" s="410"/>
      <c r="CA53" s="410"/>
      <c r="CB53" s="410"/>
    </row>
    <row r="54" spans="1:80" ht="21.75" customHeight="1">
      <c r="A54" s="546"/>
      <c r="B54" s="526"/>
      <c r="C54" s="459"/>
      <c r="D54" s="510"/>
      <c r="E54" s="510"/>
      <c r="F54" s="518"/>
      <c r="G54" s="513"/>
      <c r="H54" s="514"/>
      <c r="I54" s="527" t="s">
        <v>658</v>
      </c>
      <c r="J54" s="516"/>
      <c r="K54" s="517">
        <f>K55+K56+K57+K58+K59</f>
        <v>3540</v>
      </c>
      <c r="M54" s="531"/>
      <c r="N54" s="410"/>
      <c r="O54" s="544"/>
      <c r="P54" s="410"/>
      <c r="Q54" s="410"/>
      <c r="R54" s="410"/>
      <c r="S54" s="410"/>
      <c r="T54" s="410"/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  <c r="AJ54" s="410"/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0"/>
      <c r="AZ54" s="410"/>
      <c r="BA54" s="410"/>
      <c r="BB54" s="410"/>
      <c r="BC54" s="410"/>
      <c r="BD54" s="410"/>
      <c r="BE54" s="410"/>
      <c r="BF54" s="410"/>
      <c r="BG54" s="410"/>
      <c r="BH54" s="410"/>
      <c r="BI54" s="410"/>
      <c r="BJ54" s="410"/>
      <c r="BK54" s="410"/>
      <c r="BL54" s="410"/>
      <c r="BM54" s="410"/>
      <c r="BN54" s="410"/>
      <c r="BO54" s="410"/>
      <c r="BP54" s="410"/>
      <c r="BQ54" s="410"/>
      <c r="BR54" s="410"/>
      <c r="BS54" s="410"/>
      <c r="BT54" s="410"/>
      <c r="BU54" s="410"/>
      <c r="BV54" s="410"/>
      <c r="BW54" s="410"/>
      <c r="BX54" s="410"/>
      <c r="BY54" s="410"/>
      <c r="BZ54" s="410"/>
      <c r="CA54" s="410"/>
      <c r="CB54" s="410"/>
    </row>
    <row r="55" spans="1:80" ht="21.75" customHeight="1">
      <c r="A55" s="546"/>
      <c r="B55" s="532"/>
      <c r="C55" s="459"/>
      <c r="D55" s="510"/>
      <c r="E55" s="510"/>
      <c r="F55" s="512"/>
      <c r="G55" s="513"/>
      <c r="H55" s="514"/>
      <c r="I55" s="527" t="s">
        <v>659</v>
      </c>
      <c r="J55" s="516" t="s">
        <v>570</v>
      </c>
      <c r="K55" s="530">
        <v>720</v>
      </c>
      <c r="L55" s="403">
        <f>30000*2*12</f>
        <v>720000</v>
      </c>
      <c r="M55" s="525"/>
      <c r="N55" s="410"/>
      <c r="O55" s="410"/>
      <c r="P55" s="410"/>
      <c r="Q55" s="410"/>
      <c r="R55" s="410"/>
      <c r="S55" s="410"/>
      <c r="T55" s="410"/>
      <c r="U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0"/>
      <c r="AJ55" s="410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0"/>
      <c r="AZ55" s="410"/>
      <c r="BA55" s="410"/>
      <c r="BB55" s="410"/>
      <c r="BC55" s="410"/>
      <c r="BD55" s="410"/>
      <c r="BE55" s="410"/>
      <c r="BF55" s="410"/>
      <c r="BG55" s="410"/>
      <c r="BH55" s="410"/>
      <c r="BI55" s="410"/>
      <c r="BJ55" s="410"/>
      <c r="BK55" s="410"/>
      <c r="BL55" s="410"/>
      <c r="BM55" s="410"/>
      <c r="BN55" s="410"/>
      <c r="BO55" s="410"/>
      <c r="BP55" s="410"/>
      <c r="BQ55" s="410"/>
      <c r="BR55" s="410"/>
      <c r="BS55" s="410"/>
      <c r="BT55" s="410"/>
      <c r="BU55" s="410"/>
      <c r="BV55" s="410"/>
      <c r="BW55" s="410"/>
      <c r="BX55" s="410"/>
      <c r="BY55" s="410"/>
      <c r="BZ55" s="410"/>
      <c r="CA55" s="410"/>
      <c r="CB55" s="410"/>
    </row>
    <row r="56" spans="1:80" ht="21.75" customHeight="1">
      <c r="A56" s="546"/>
      <c r="B56" s="532"/>
      <c r="C56" s="459"/>
      <c r="D56" s="510"/>
      <c r="E56" s="510"/>
      <c r="F56" s="512"/>
      <c r="G56" s="513"/>
      <c r="H56" s="514"/>
      <c r="I56" s="527" t="s">
        <v>660</v>
      </c>
      <c r="J56" s="516" t="s">
        <v>570</v>
      </c>
      <c r="K56" s="530">
        <v>840</v>
      </c>
      <c r="L56" s="403">
        <f>70000*1*12</f>
        <v>840000</v>
      </c>
      <c r="M56" s="525"/>
      <c r="N56" s="410"/>
      <c r="O56" s="410"/>
      <c r="P56" s="410"/>
      <c r="Q56" s="410"/>
      <c r="R56" s="410"/>
      <c r="S56" s="410"/>
      <c r="T56" s="410"/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0"/>
      <c r="AJ56" s="410"/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0"/>
      <c r="AZ56" s="410"/>
      <c r="BA56" s="410"/>
      <c r="BB56" s="410"/>
      <c r="BC56" s="410"/>
      <c r="BD56" s="410"/>
      <c r="BE56" s="410"/>
      <c r="BF56" s="410"/>
      <c r="BG56" s="410"/>
      <c r="BH56" s="410"/>
      <c r="BI56" s="410"/>
      <c r="BJ56" s="410"/>
      <c r="BK56" s="410"/>
      <c r="BL56" s="410"/>
      <c r="BM56" s="410"/>
      <c r="BN56" s="410"/>
      <c r="BO56" s="410"/>
      <c r="BP56" s="410"/>
      <c r="BQ56" s="410"/>
      <c r="BR56" s="410"/>
      <c r="BS56" s="410"/>
      <c r="BT56" s="410"/>
      <c r="BU56" s="410"/>
      <c r="BV56" s="410"/>
      <c r="BW56" s="410"/>
      <c r="BX56" s="410"/>
      <c r="BY56" s="410"/>
      <c r="BZ56" s="410"/>
      <c r="CA56" s="410"/>
      <c r="CB56" s="410"/>
    </row>
    <row r="57" spans="1:80" ht="21.75" customHeight="1">
      <c r="A57" s="1313"/>
      <c r="B57" s="532"/>
      <c r="C57" s="459"/>
      <c r="D57" s="510"/>
      <c r="E57" s="510"/>
      <c r="F57" s="518"/>
      <c r="G57" s="513"/>
      <c r="H57" s="514"/>
      <c r="I57" s="527" t="s">
        <v>661</v>
      </c>
      <c r="J57" s="516" t="s">
        <v>570</v>
      </c>
      <c r="K57" s="530">
        <v>780</v>
      </c>
      <c r="L57" s="403">
        <f>65000*1*12</f>
        <v>780000</v>
      </c>
      <c r="M57" s="525"/>
      <c r="N57" s="410"/>
      <c r="O57" s="410"/>
      <c r="P57" s="410"/>
      <c r="Q57" s="410"/>
      <c r="R57" s="410"/>
      <c r="S57" s="410"/>
      <c r="T57" s="410"/>
      <c r="U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0"/>
      <c r="AJ57" s="410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0"/>
      <c r="AZ57" s="410"/>
      <c r="BA57" s="410"/>
      <c r="BB57" s="410"/>
      <c r="BC57" s="410"/>
      <c r="BD57" s="410"/>
      <c r="BE57" s="410"/>
      <c r="BF57" s="410"/>
      <c r="BG57" s="410"/>
      <c r="BH57" s="410"/>
      <c r="BI57" s="410"/>
      <c r="BJ57" s="410"/>
      <c r="BK57" s="410"/>
      <c r="BL57" s="410"/>
      <c r="BM57" s="410"/>
      <c r="BN57" s="410"/>
      <c r="BO57" s="410"/>
      <c r="BP57" s="410"/>
      <c r="BQ57" s="410"/>
      <c r="BR57" s="410"/>
      <c r="BS57" s="410"/>
      <c r="BT57" s="410"/>
      <c r="BU57" s="410"/>
      <c r="BV57" s="410"/>
      <c r="BW57" s="410"/>
      <c r="BX57" s="410"/>
      <c r="BY57" s="410"/>
      <c r="BZ57" s="410"/>
      <c r="CA57" s="410"/>
      <c r="CB57" s="410"/>
    </row>
    <row r="58" spans="1:80" ht="21.75" customHeight="1">
      <c r="A58" s="1313"/>
      <c r="B58" s="532"/>
      <c r="C58" s="459"/>
      <c r="D58" s="510"/>
      <c r="E58" s="510"/>
      <c r="F58" s="512"/>
      <c r="G58" s="513"/>
      <c r="H58" s="514"/>
      <c r="I58" s="527" t="s">
        <v>662</v>
      </c>
      <c r="J58" s="516" t="s">
        <v>570</v>
      </c>
      <c r="K58" s="530">
        <v>600</v>
      </c>
      <c r="L58" s="403">
        <f>50000*1*12</f>
        <v>600000</v>
      </c>
      <c r="M58" s="525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  <c r="AS58" s="410"/>
      <c r="AT58" s="410"/>
      <c r="AU58" s="410"/>
      <c r="AV58" s="410"/>
      <c r="AW58" s="410"/>
      <c r="AX58" s="410"/>
      <c r="AY58" s="410"/>
      <c r="AZ58" s="410"/>
      <c r="BA58" s="410"/>
      <c r="BB58" s="410"/>
      <c r="BC58" s="410"/>
      <c r="BD58" s="410"/>
      <c r="BE58" s="410"/>
      <c r="BF58" s="410"/>
      <c r="BG58" s="410"/>
      <c r="BH58" s="410"/>
      <c r="BI58" s="410"/>
      <c r="BJ58" s="410"/>
      <c r="BK58" s="410"/>
      <c r="BL58" s="410"/>
      <c r="BM58" s="410"/>
      <c r="BN58" s="410"/>
      <c r="BO58" s="410"/>
      <c r="BP58" s="410"/>
      <c r="BQ58" s="410"/>
      <c r="BR58" s="410"/>
      <c r="BS58" s="410"/>
      <c r="BT58" s="410"/>
      <c r="BU58" s="410"/>
      <c r="BV58" s="410"/>
      <c r="BW58" s="410"/>
      <c r="BX58" s="410"/>
      <c r="BY58" s="410"/>
      <c r="BZ58" s="410"/>
      <c r="CA58" s="410"/>
      <c r="CB58" s="410"/>
    </row>
    <row r="59" spans="1:80" ht="21.75" customHeight="1">
      <c r="A59" s="1314"/>
      <c r="B59" s="566"/>
      <c r="C59" s="459"/>
      <c r="D59" s="510"/>
      <c r="E59" s="510"/>
      <c r="F59" s="519"/>
      <c r="G59" s="513"/>
      <c r="H59" s="545"/>
      <c r="I59" s="527" t="s">
        <v>663</v>
      </c>
      <c r="J59" s="516" t="s">
        <v>570</v>
      </c>
      <c r="K59" s="530">
        <v>600</v>
      </c>
      <c r="L59" s="403">
        <f>25000*2*12</f>
        <v>600000</v>
      </c>
      <c r="M59" s="525"/>
      <c r="N59" s="410"/>
      <c r="O59" s="410"/>
      <c r="P59" s="410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  <c r="AS59" s="410"/>
      <c r="AT59" s="410"/>
      <c r="AU59" s="410"/>
      <c r="AV59" s="410"/>
      <c r="AW59" s="410"/>
      <c r="AX59" s="410"/>
      <c r="AY59" s="410"/>
      <c r="AZ59" s="410"/>
      <c r="BA59" s="410"/>
      <c r="BB59" s="410"/>
      <c r="BC59" s="410"/>
      <c r="BD59" s="410"/>
      <c r="BE59" s="410"/>
      <c r="BF59" s="410"/>
      <c r="BG59" s="410"/>
      <c r="BH59" s="410"/>
      <c r="BI59" s="410"/>
      <c r="BJ59" s="410"/>
      <c r="BK59" s="410"/>
      <c r="BL59" s="410"/>
      <c r="BM59" s="410"/>
      <c r="BN59" s="410"/>
      <c r="BO59" s="410"/>
      <c r="BP59" s="410"/>
      <c r="BQ59" s="410"/>
      <c r="BR59" s="410"/>
      <c r="BS59" s="410"/>
      <c r="BT59" s="410"/>
      <c r="BU59" s="410"/>
      <c r="BV59" s="410"/>
      <c r="BW59" s="410"/>
      <c r="BX59" s="410"/>
      <c r="BY59" s="410"/>
      <c r="BZ59" s="410"/>
      <c r="CA59" s="410"/>
      <c r="CB59" s="410"/>
    </row>
    <row r="60" spans="1:80" ht="23.25" customHeight="1">
      <c r="A60" s="546"/>
      <c r="B60" s="526"/>
      <c r="C60" s="459"/>
      <c r="D60" s="510"/>
      <c r="E60" s="510"/>
      <c r="F60" s="519"/>
      <c r="G60" s="513"/>
      <c r="H60" s="514"/>
      <c r="I60" s="527" t="s">
        <v>664</v>
      </c>
      <c r="J60" s="516"/>
      <c r="K60" s="517">
        <f>K61+K62+K63+K64+K65</f>
        <v>1335</v>
      </c>
      <c r="M60" s="531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  <c r="AS60" s="410"/>
      <c r="AT60" s="410"/>
      <c r="AU60" s="410"/>
      <c r="AV60" s="410"/>
      <c r="AW60" s="410"/>
      <c r="AX60" s="410"/>
      <c r="AY60" s="410"/>
      <c r="AZ60" s="410"/>
      <c r="BA60" s="410"/>
      <c r="BB60" s="410"/>
      <c r="BC60" s="410"/>
      <c r="BD60" s="410"/>
      <c r="BE60" s="410"/>
      <c r="BF60" s="410"/>
      <c r="BG60" s="410"/>
      <c r="BH60" s="410"/>
      <c r="BI60" s="410"/>
      <c r="BJ60" s="410"/>
      <c r="BK60" s="410"/>
      <c r="BL60" s="410"/>
      <c r="BM60" s="410"/>
      <c r="BN60" s="410"/>
      <c r="BO60" s="410"/>
      <c r="BP60" s="410"/>
      <c r="BQ60" s="410"/>
      <c r="BR60" s="410"/>
      <c r="BS60" s="410"/>
      <c r="BT60" s="410"/>
      <c r="BU60" s="410"/>
      <c r="BV60" s="410"/>
      <c r="BW60" s="410"/>
      <c r="BX60" s="410"/>
      <c r="BY60" s="410"/>
      <c r="BZ60" s="410"/>
      <c r="CA60" s="410"/>
      <c r="CB60" s="410"/>
    </row>
    <row r="61" spans="1:80" ht="23.25" customHeight="1">
      <c r="A61" s="546"/>
      <c r="B61" s="532"/>
      <c r="C61" s="459"/>
      <c r="D61" s="510"/>
      <c r="E61" s="510"/>
      <c r="F61" s="512"/>
      <c r="G61" s="513"/>
      <c r="H61" s="514"/>
      <c r="I61" s="527" t="s">
        <v>665</v>
      </c>
      <c r="J61" s="516" t="s">
        <v>570</v>
      </c>
      <c r="K61" s="530">
        <v>172</v>
      </c>
      <c r="L61" s="403">
        <f>14300*1*12</f>
        <v>171600</v>
      </c>
      <c r="M61" s="525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0"/>
      <c r="Y61" s="410"/>
      <c r="Z61" s="410"/>
      <c r="AA61" s="410"/>
      <c r="AB61" s="410"/>
      <c r="AC61" s="410"/>
      <c r="AD61" s="410"/>
      <c r="AE61" s="410"/>
      <c r="AF61" s="410"/>
      <c r="AG61" s="410"/>
      <c r="AH61" s="410"/>
      <c r="AI61" s="410"/>
      <c r="AJ61" s="410"/>
      <c r="AK61" s="410"/>
      <c r="AL61" s="410"/>
      <c r="AM61" s="410"/>
      <c r="AN61" s="410"/>
      <c r="AO61" s="410"/>
      <c r="AP61" s="410"/>
      <c r="AQ61" s="410"/>
      <c r="AR61" s="410"/>
      <c r="AS61" s="410"/>
      <c r="AT61" s="410"/>
      <c r="AU61" s="410"/>
      <c r="AV61" s="410"/>
      <c r="AW61" s="410"/>
      <c r="AX61" s="410"/>
      <c r="AY61" s="410"/>
      <c r="AZ61" s="410"/>
      <c r="BA61" s="410"/>
      <c r="BB61" s="410"/>
      <c r="BC61" s="410"/>
      <c r="BD61" s="410"/>
      <c r="BE61" s="410"/>
      <c r="BF61" s="410"/>
      <c r="BG61" s="410"/>
      <c r="BH61" s="410"/>
      <c r="BI61" s="410"/>
      <c r="BJ61" s="410"/>
      <c r="BK61" s="410"/>
      <c r="BL61" s="410"/>
      <c r="BM61" s="410"/>
      <c r="BN61" s="410"/>
      <c r="BO61" s="410"/>
      <c r="BP61" s="410"/>
      <c r="BQ61" s="410"/>
      <c r="BR61" s="410"/>
      <c r="BS61" s="410"/>
      <c r="BT61" s="410"/>
      <c r="BU61" s="410"/>
      <c r="BV61" s="410"/>
      <c r="BW61" s="410"/>
      <c r="BX61" s="410"/>
      <c r="BY61" s="410"/>
      <c r="BZ61" s="410"/>
      <c r="CA61" s="410"/>
      <c r="CB61" s="410"/>
    </row>
    <row r="62" spans="1:80" ht="23.25" customHeight="1">
      <c r="A62" s="1313"/>
      <c r="B62" s="532"/>
      <c r="C62" s="459"/>
      <c r="D62" s="510"/>
      <c r="E62" s="510"/>
      <c r="F62" s="518"/>
      <c r="G62" s="513"/>
      <c r="H62" s="514"/>
      <c r="I62" s="527" t="s">
        <v>666</v>
      </c>
      <c r="J62" s="516" t="s">
        <v>570</v>
      </c>
      <c r="K62" s="530">
        <v>159</v>
      </c>
      <c r="L62" s="403">
        <f>13200*1*12</f>
        <v>158400</v>
      </c>
      <c r="M62" s="525"/>
      <c r="N62" s="410"/>
      <c r="O62" s="410"/>
      <c r="P62" s="410"/>
      <c r="Q62" s="410"/>
      <c r="R62" s="410"/>
      <c r="S62" s="410"/>
      <c r="T62" s="410"/>
      <c r="U62" s="410"/>
      <c r="V62" s="410"/>
      <c r="W62" s="410"/>
      <c r="X62" s="410"/>
      <c r="Y62" s="410"/>
      <c r="Z62" s="410"/>
      <c r="AA62" s="410"/>
      <c r="AB62" s="410"/>
      <c r="AC62" s="410"/>
      <c r="AD62" s="410"/>
      <c r="AE62" s="410"/>
      <c r="AF62" s="410"/>
      <c r="AG62" s="410"/>
      <c r="AH62" s="410"/>
      <c r="AI62" s="410"/>
      <c r="AJ62" s="410"/>
      <c r="AK62" s="410"/>
      <c r="AL62" s="410"/>
      <c r="AM62" s="410"/>
      <c r="AN62" s="410"/>
      <c r="AO62" s="410"/>
      <c r="AP62" s="410"/>
      <c r="AQ62" s="410"/>
      <c r="AR62" s="410"/>
      <c r="AS62" s="410"/>
      <c r="AT62" s="410"/>
      <c r="AU62" s="410"/>
      <c r="AV62" s="410"/>
      <c r="AW62" s="410"/>
      <c r="AX62" s="410"/>
      <c r="AY62" s="410"/>
      <c r="AZ62" s="410"/>
      <c r="BA62" s="410"/>
      <c r="BB62" s="410"/>
      <c r="BC62" s="410"/>
      <c r="BD62" s="410"/>
      <c r="BE62" s="410"/>
      <c r="BF62" s="410"/>
      <c r="BG62" s="410"/>
      <c r="BH62" s="410"/>
      <c r="BI62" s="410"/>
      <c r="BJ62" s="410"/>
      <c r="BK62" s="410"/>
      <c r="BL62" s="410"/>
      <c r="BM62" s="410"/>
      <c r="BN62" s="410"/>
      <c r="BO62" s="410"/>
      <c r="BP62" s="410"/>
      <c r="BQ62" s="410"/>
      <c r="BR62" s="410"/>
      <c r="BS62" s="410"/>
      <c r="BT62" s="410"/>
      <c r="BU62" s="410"/>
      <c r="BV62" s="410"/>
      <c r="BW62" s="410"/>
      <c r="BX62" s="410"/>
      <c r="BY62" s="410"/>
      <c r="BZ62" s="410"/>
      <c r="CA62" s="410"/>
      <c r="CB62" s="410"/>
    </row>
    <row r="63" spans="1:80" ht="24">
      <c r="A63" s="1314"/>
      <c r="B63" s="566"/>
      <c r="C63" s="459"/>
      <c r="D63" s="510"/>
      <c r="E63" s="510"/>
      <c r="F63" s="512"/>
      <c r="G63" s="513"/>
      <c r="H63" s="514"/>
      <c r="I63" s="529" t="s">
        <v>667</v>
      </c>
      <c r="J63" s="516" t="s">
        <v>570</v>
      </c>
      <c r="K63" s="530">
        <v>660</v>
      </c>
      <c r="L63" s="403">
        <f>11000*5*12</f>
        <v>660000</v>
      </c>
      <c r="M63" s="525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0"/>
      <c r="BH63" s="410"/>
      <c r="BI63" s="410"/>
      <c r="BJ63" s="410"/>
      <c r="BK63" s="410"/>
      <c r="BL63" s="410"/>
      <c r="BM63" s="410"/>
      <c r="BN63" s="410"/>
      <c r="BO63" s="410"/>
      <c r="BP63" s="410"/>
      <c r="BQ63" s="410"/>
      <c r="BR63" s="410"/>
      <c r="BS63" s="410"/>
      <c r="BT63" s="410"/>
      <c r="BU63" s="410"/>
      <c r="BV63" s="410"/>
      <c r="BW63" s="410"/>
      <c r="BX63" s="410"/>
      <c r="BY63" s="410"/>
      <c r="BZ63" s="410"/>
      <c r="CA63" s="410"/>
      <c r="CB63" s="410"/>
    </row>
    <row r="64" spans="1:80" ht="23.25" customHeight="1">
      <c r="A64" s="1315"/>
      <c r="B64" s="534"/>
      <c r="C64" s="459"/>
      <c r="D64" s="510"/>
      <c r="E64" s="510"/>
      <c r="F64" s="547"/>
      <c r="G64" s="513"/>
      <c r="H64" s="514"/>
      <c r="I64" s="529" t="s">
        <v>668</v>
      </c>
      <c r="J64" s="516" t="s">
        <v>570</v>
      </c>
      <c r="K64" s="530">
        <v>264</v>
      </c>
      <c r="L64" s="403">
        <f>22000*1*12</f>
        <v>264000</v>
      </c>
      <c r="M64" s="525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410"/>
      <c r="BH64" s="410"/>
      <c r="BI64" s="410"/>
      <c r="BJ64" s="410"/>
      <c r="BK64" s="410"/>
      <c r="BL64" s="410"/>
      <c r="BM64" s="410"/>
      <c r="BN64" s="410"/>
      <c r="BO64" s="410"/>
      <c r="BP64" s="410"/>
      <c r="BQ64" s="410"/>
      <c r="BR64" s="410"/>
      <c r="BS64" s="410"/>
      <c r="BT64" s="410"/>
      <c r="BU64" s="410"/>
      <c r="BV64" s="410"/>
      <c r="BW64" s="410"/>
      <c r="BX64" s="410"/>
      <c r="BY64" s="410"/>
      <c r="BZ64" s="410"/>
      <c r="CA64" s="410"/>
      <c r="CB64" s="410"/>
    </row>
    <row r="65" spans="1:80" ht="23.25" customHeight="1">
      <c r="A65" s="1314"/>
      <c r="B65" s="566"/>
      <c r="C65" s="459"/>
      <c r="D65" s="510"/>
      <c r="E65" s="510"/>
      <c r="F65" s="518"/>
      <c r="G65" s="513"/>
      <c r="H65" s="514"/>
      <c r="I65" s="527" t="s">
        <v>669</v>
      </c>
      <c r="J65" s="516" t="s">
        <v>570</v>
      </c>
      <c r="K65" s="530">
        <v>80</v>
      </c>
      <c r="L65" s="403">
        <f>6600*1*12</f>
        <v>79200</v>
      </c>
      <c r="M65" s="525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0"/>
      <c r="BH65" s="410"/>
      <c r="BI65" s="410"/>
      <c r="BJ65" s="410"/>
      <c r="BK65" s="410"/>
      <c r="BL65" s="410"/>
      <c r="BM65" s="410"/>
      <c r="BN65" s="410"/>
      <c r="BO65" s="410"/>
      <c r="BP65" s="410"/>
      <c r="BQ65" s="410"/>
      <c r="BR65" s="410"/>
      <c r="BS65" s="410"/>
      <c r="BT65" s="410"/>
      <c r="BU65" s="410"/>
      <c r="BV65" s="410"/>
      <c r="BW65" s="410"/>
      <c r="BX65" s="410"/>
      <c r="BY65" s="410"/>
      <c r="BZ65" s="410"/>
      <c r="CA65" s="410"/>
      <c r="CB65" s="410"/>
    </row>
    <row r="66" spans="1:80" ht="21.75" customHeight="1">
      <c r="A66" s="546"/>
      <c r="B66" s="526"/>
      <c r="C66" s="459"/>
      <c r="D66" s="510"/>
      <c r="E66" s="510"/>
      <c r="F66" s="519"/>
      <c r="G66" s="513"/>
      <c r="H66" s="514"/>
      <c r="I66" s="527" t="s">
        <v>670</v>
      </c>
      <c r="J66" s="535" t="s">
        <v>570</v>
      </c>
      <c r="K66" s="517">
        <v>1296</v>
      </c>
      <c r="L66" s="403">
        <f>27000*4*12</f>
        <v>1296000</v>
      </c>
      <c r="M66" s="525"/>
      <c r="N66" s="410"/>
      <c r="O66" s="410"/>
      <c r="P66" s="410"/>
      <c r="Q66" s="410"/>
      <c r="R66" s="410"/>
      <c r="S66" s="410"/>
      <c r="T66" s="410"/>
      <c r="U66" s="410"/>
      <c r="V66" s="410"/>
      <c r="W66" s="410"/>
      <c r="X66" s="410"/>
      <c r="Y66" s="410"/>
      <c r="Z66" s="410"/>
      <c r="AA66" s="410"/>
      <c r="AB66" s="410"/>
      <c r="AC66" s="410"/>
      <c r="AD66" s="410"/>
      <c r="AE66" s="410"/>
      <c r="AF66" s="410"/>
      <c r="AG66" s="410"/>
      <c r="AH66" s="410"/>
      <c r="AI66" s="410"/>
      <c r="AJ66" s="410"/>
      <c r="AK66" s="410"/>
      <c r="AL66" s="410"/>
      <c r="AM66" s="410"/>
      <c r="AN66" s="410"/>
      <c r="AO66" s="410"/>
      <c r="AP66" s="410"/>
      <c r="AQ66" s="410"/>
      <c r="AR66" s="410"/>
      <c r="AS66" s="410"/>
      <c r="AT66" s="410"/>
      <c r="AU66" s="410"/>
      <c r="AV66" s="410"/>
      <c r="AW66" s="410"/>
      <c r="AX66" s="410"/>
      <c r="AY66" s="410"/>
      <c r="AZ66" s="410"/>
      <c r="BA66" s="410"/>
      <c r="BB66" s="410"/>
      <c r="BC66" s="410"/>
      <c r="BD66" s="410"/>
      <c r="BE66" s="410"/>
      <c r="BF66" s="410"/>
      <c r="BG66" s="410"/>
      <c r="BH66" s="410"/>
      <c r="BI66" s="410"/>
      <c r="BJ66" s="410"/>
      <c r="BK66" s="410"/>
      <c r="BL66" s="410"/>
      <c r="BM66" s="410"/>
      <c r="BN66" s="410"/>
      <c r="BO66" s="410"/>
      <c r="BP66" s="410"/>
      <c r="BQ66" s="410"/>
      <c r="BR66" s="410"/>
      <c r="BS66" s="410"/>
      <c r="BT66" s="410"/>
      <c r="BU66" s="410"/>
      <c r="BV66" s="410"/>
      <c r="BW66" s="410"/>
      <c r="BX66" s="410"/>
      <c r="BY66" s="410"/>
      <c r="BZ66" s="410"/>
      <c r="CA66" s="410"/>
      <c r="CB66" s="410"/>
    </row>
    <row r="67" spans="1:80" ht="21.75" customHeight="1">
      <c r="A67" s="546"/>
      <c r="B67" s="526"/>
      <c r="C67" s="459"/>
      <c r="D67" s="510"/>
      <c r="E67" s="510"/>
      <c r="F67" s="519"/>
      <c r="G67" s="513"/>
      <c r="H67" s="514"/>
      <c r="I67" s="527" t="s">
        <v>671</v>
      </c>
      <c r="J67" s="535"/>
      <c r="K67" s="517">
        <f>K68</f>
        <v>3000</v>
      </c>
      <c r="M67" s="525"/>
      <c r="N67" s="410"/>
      <c r="O67" s="410"/>
      <c r="P67" s="410"/>
      <c r="Q67" s="410"/>
      <c r="R67" s="410"/>
      <c r="S67" s="410"/>
      <c r="T67" s="410"/>
      <c r="U67" s="410"/>
      <c r="V67" s="410"/>
      <c r="W67" s="410"/>
      <c r="X67" s="410"/>
      <c r="Y67" s="410"/>
      <c r="Z67" s="410"/>
      <c r="AA67" s="410"/>
      <c r="AB67" s="410"/>
      <c r="AC67" s="410"/>
      <c r="AD67" s="410"/>
      <c r="AE67" s="410"/>
      <c r="AF67" s="410"/>
      <c r="AG67" s="410"/>
      <c r="AH67" s="410"/>
      <c r="AI67" s="410"/>
      <c r="AJ67" s="410"/>
      <c r="AK67" s="410"/>
      <c r="AL67" s="410"/>
      <c r="AM67" s="410"/>
      <c r="AN67" s="410"/>
      <c r="AO67" s="410"/>
      <c r="AP67" s="410"/>
      <c r="AQ67" s="410"/>
      <c r="AR67" s="410"/>
      <c r="AS67" s="410"/>
      <c r="AT67" s="410"/>
      <c r="AU67" s="410"/>
      <c r="AV67" s="410"/>
      <c r="AW67" s="410"/>
      <c r="AX67" s="410"/>
      <c r="AY67" s="410"/>
      <c r="AZ67" s="410"/>
      <c r="BA67" s="410"/>
      <c r="BB67" s="410"/>
      <c r="BC67" s="410"/>
      <c r="BD67" s="410"/>
      <c r="BE67" s="410"/>
      <c r="BF67" s="410"/>
      <c r="BG67" s="410"/>
      <c r="BH67" s="410"/>
      <c r="BI67" s="410"/>
      <c r="BJ67" s="410"/>
      <c r="BK67" s="410"/>
      <c r="BL67" s="410"/>
      <c r="BM67" s="410"/>
      <c r="BN67" s="410"/>
      <c r="BO67" s="410"/>
      <c r="BP67" s="410"/>
      <c r="BQ67" s="410"/>
      <c r="BR67" s="410"/>
      <c r="BS67" s="410"/>
      <c r="BT67" s="410"/>
      <c r="BU67" s="410"/>
      <c r="BV67" s="410"/>
      <c r="BW67" s="410"/>
      <c r="BX67" s="410"/>
      <c r="BY67" s="410"/>
      <c r="BZ67" s="410"/>
      <c r="CA67" s="410"/>
      <c r="CB67" s="410"/>
    </row>
    <row r="68" spans="1:80" ht="21.75" customHeight="1">
      <c r="A68" s="546"/>
      <c r="B68" s="526"/>
      <c r="C68" s="459"/>
      <c r="D68" s="510"/>
      <c r="E68" s="510"/>
      <c r="F68" s="521"/>
      <c r="G68" s="513"/>
      <c r="H68" s="514"/>
      <c r="I68" s="527" t="s">
        <v>672</v>
      </c>
      <c r="J68" s="535" t="s">
        <v>570</v>
      </c>
      <c r="K68" s="530">
        <v>3000</v>
      </c>
      <c r="M68" s="525"/>
      <c r="N68" s="410"/>
      <c r="O68" s="410"/>
      <c r="P68" s="410"/>
      <c r="Q68" s="410"/>
      <c r="R68" s="410"/>
      <c r="S68" s="410"/>
      <c r="T68" s="410"/>
      <c r="U68" s="410"/>
      <c r="V68" s="410"/>
      <c r="W68" s="410"/>
      <c r="X68" s="410"/>
      <c r="Y68" s="410"/>
      <c r="Z68" s="410"/>
      <c r="AA68" s="410"/>
      <c r="AB68" s="410"/>
      <c r="AC68" s="410"/>
      <c r="AD68" s="410"/>
      <c r="AE68" s="410"/>
      <c r="AF68" s="410"/>
      <c r="AG68" s="410"/>
      <c r="AH68" s="410"/>
      <c r="AI68" s="410"/>
      <c r="AJ68" s="410"/>
      <c r="AK68" s="410"/>
      <c r="AL68" s="410"/>
      <c r="AM68" s="410"/>
      <c r="AN68" s="410"/>
      <c r="AO68" s="410"/>
      <c r="AP68" s="410"/>
      <c r="AQ68" s="410"/>
      <c r="AR68" s="410"/>
      <c r="AS68" s="410"/>
      <c r="AT68" s="410"/>
      <c r="AU68" s="410"/>
      <c r="AV68" s="410"/>
      <c r="AW68" s="410"/>
      <c r="AX68" s="410"/>
      <c r="AY68" s="410"/>
      <c r="AZ68" s="410"/>
      <c r="BA68" s="410"/>
      <c r="BB68" s="410"/>
      <c r="BC68" s="410"/>
      <c r="BD68" s="410"/>
      <c r="BE68" s="410"/>
      <c r="BF68" s="410"/>
      <c r="BG68" s="410"/>
      <c r="BH68" s="410"/>
      <c r="BI68" s="410"/>
      <c r="BJ68" s="410"/>
      <c r="BK68" s="410"/>
      <c r="BL68" s="410"/>
      <c r="BM68" s="410"/>
      <c r="BN68" s="410"/>
      <c r="BO68" s="410"/>
      <c r="BP68" s="410"/>
      <c r="BQ68" s="410"/>
      <c r="BR68" s="410"/>
      <c r="BS68" s="410"/>
      <c r="BT68" s="410"/>
      <c r="BU68" s="410"/>
      <c r="BV68" s="410"/>
      <c r="BW68" s="410"/>
      <c r="BX68" s="410"/>
      <c r="BY68" s="410"/>
      <c r="BZ68" s="410"/>
      <c r="CA68" s="410"/>
      <c r="CB68" s="410"/>
    </row>
    <row r="69" spans="1:80" ht="23.25" customHeight="1">
      <c r="A69" s="546"/>
      <c r="B69" s="532"/>
      <c r="C69" s="459"/>
      <c r="D69" s="510"/>
      <c r="E69" s="503" t="s">
        <v>673</v>
      </c>
      <c r="F69" s="523">
        <f>K69</f>
        <v>27450</v>
      </c>
      <c r="G69" s="505">
        <v>30570</v>
      </c>
      <c r="H69" s="506">
        <f>F69-G69</f>
        <v>-3120</v>
      </c>
      <c r="I69" s="507"/>
      <c r="J69" s="508"/>
      <c r="K69" s="509">
        <f>K70+K71+K74</f>
        <v>27450</v>
      </c>
      <c r="M69" s="525"/>
      <c r="N69" s="410"/>
      <c r="O69" s="410"/>
      <c r="P69" s="410"/>
      <c r="Q69" s="410"/>
      <c r="R69" s="410"/>
      <c r="S69" s="410"/>
      <c r="T69" s="410"/>
      <c r="U69" s="410"/>
      <c r="V69" s="410"/>
      <c r="W69" s="410"/>
      <c r="X69" s="410"/>
      <c r="Y69" s="410"/>
      <c r="Z69" s="410"/>
      <c r="AA69" s="410"/>
      <c r="AB69" s="410"/>
      <c r="AC69" s="410"/>
      <c r="AD69" s="410"/>
      <c r="AE69" s="410"/>
      <c r="AF69" s="410"/>
      <c r="AG69" s="410"/>
      <c r="AH69" s="410"/>
      <c r="AI69" s="410"/>
      <c r="AJ69" s="410"/>
      <c r="AK69" s="410"/>
      <c r="AL69" s="410"/>
      <c r="AM69" s="410"/>
      <c r="AN69" s="410"/>
      <c r="AO69" s="410"/>
      <c r="AP69" s="410"/>
      <c r="AQ69" s="410"/>
      <c r="AR69" s="410"/>
      <c r="AS69" s="410"/>
      <c r="AT69" s="410"/>
      <c r="AU69" s="410"/>
      <c r="AV69" s="410"/>
      <c r="AW69" s="410"/>
      <c r="AX69" s="410"/>
      <c r="AY69" s="410"/>
      <c r="AZ69" s="410"/>
      <c r="BA69" s="410"/>
      <c r="BB69" s="410"/>
      <c r="BC69" s="410"/>
      <c r="BD69" s="410"/>
      <c r="BE69" s="410"/>
      <c r="BF69" s="410"/>
      <c r="BG69" s="410"/>
      <c r="BH69" s="410"/>
      <c r="BI69" s="410"/>
      <c r="BJ69" s="410"/>
      <c r="BK69" s="410"/>
      <c r="BL69" s="410"/>
      <c r="BM69" s="410"/>
      <c r="BN69" s="410"/>
      <c r="BO69" s="410"/>
      <c r="BP69" s="410"/>
      <c r="BQ69" s="410"/>
      <c r="BR69" s="410"/>
      <c r="BS69" s="410"/>
      <c r="BT69" s="410"/>
      <c r="BU69" s="410"/>
      <c r="BV69" s="410"/>
      <c r="BW69" s="410"/>
      <c r="BX69" s="410"/>
      <c r="BY69" s="410"/>
      <c r="BZ69" s="410"/>
      <c r="CA69" s="410"/>
      <c r="CB69" s="410"/>
    </row>
    <row r="70" spans="1:80" ht="22.5" customHeight="1">
      <c r="A70" s="1313"/>
      <c r="B70" s="532"/>
      <c r="C70" s="459"/>
      <c r="D70" s="510"/>
      <c r="E70" s="548"/>
      <c r="F70" s="519"/>
      <c r="G70" s="513"/>
      <c r="H70" s="514"/>
      <c r="I70" s="527" t="s">
        <v>674</v>
      </c>
      <c r="J70" s="516"/>
      <c r="K70" s="530">
        <v>0</v>
      </c>
      <c r="M70" s="525"/>
      <c r="N70" s="410"/>
      <c r="O70" s="410"/>
      <c r="P70" s="410"/>
      <c r="Q70" s="410"/>
      <c r="R70" s="410"/>
      <c r="S70" s="410"/>
      <c r="T70" s="410"/>
      <c r="U70" s="410"/>
      <c r="V70" s="410"/>
      <c r="W70" s="410"/>
      <c r="X70" s="410"/>
      <c r="Y70" s="410"/>
      <c r="Z70" s="410"/>
      <c r="AA70" s="410"/>
      <c r="AB70" s="410"/>
      <c r="AC70" s="410"/>
      <c r="AD70" s="410"/>
      <c r="AE70" s="410"/>
      <c r="AF70" s="410"/>
      <c r="AG70" s="410"/>
      <c r="AH70" s="410"/>
      <c r="AI70" s="410"/>
      <c r="AJ70" s="410"/>
      <c r="AK70" s="410"/>
      <c r="AL70" s="410"/>
      <c r="AM70" s="410"/>
      <c r="AN70" s="410"/>
      <c r="AO70" s="410"/>
      <c r="AP70" s="410"/>
      <c r="AQ70" s="410"/>
      <c r="AR70" s="410"/>
      <c r="AS70" s="410"/>
      <c r="AT70" s="410"/>
      <c r="AU70" s="410"/>
      <c r="AV70" s="410"/>
      <c r="AW70" s="410"/>
      <c r="AX70" s="410"/>
      <c r="AY70" s="410"/>
      <c r="AZ70" s="410"/>
      <c r="BA70" s="410"/>
      <c r="BB70" s="410"/>
      <c r="BC70" s="410"/>
      <c r="BD70" s="410"/>
      <c r="BE70" s="410"/>
      <c r="BF70" s="410"/>
      <c r="BG70" s="410"/>
      <c r="BH70" s="410"/>
      <c r="BI70" s="410"/>
      <c r="BJ70" s="410"/>
      <c r="BK70" s="410"/>
      <c r="BL70" s="410"/>
      <c r="BM70" s="410"/>
      <c r="BN70" s="410"/>
      <c r="BO70" s="410"/>
      <c r="BP70" s="410"/>
      <c r="BQ70" s="410"/>
      <c r="BR70" s="410"/>
      <c r="BS70" s="410"/>
      <c r="BT70" s="410"/>
      <c r="BU70" s="410"/>
      <c r="BV70" s="410"/>
      <c r="BW70" s="410"/>
      <c r="BX70" s="410"/>
      <c r="BY70" s="410"/>
      <c r="BZ70" s="410"/>
      <c r="CA70" s="410"/>
      <c r="CB70" s="410"/>
    </row>
    <row r="71" spans="1:80" ht="22.5" customHeight="1">
      <c r="A71" s="1313"/>
      <c r="B71" s="566"/>
      <c r="C71" s="459"/>
      <c r="D71" s="510"/>
      <c r="E71" s="510"/>
      <c r="F71" s="519"/>
      <c r="G71" s="513"/>
      <c r="H71" s="514"/>
      <c r="I71" s="527" t="s">
        <v>675</v>
      </c>
      <c r="J71" s="516"/>
      <c r="K71" s="517">
        <f>K72+K73</f>
        <v>20250</v>
      </c>
      <c r="M71" s="525"/>
      <c r="N71" s="410"/>
      <c r="O71" s="410"/>
      <c r="P71" s="410"/>
      <c r="Q71" s="410"/>
      <c r="R71" s="410"/>
      <c r="S71" s="410"/>
      <c r="T71" s="410"/>
      <c r="U71" s="410"/>
      <c r="V71" s="410"/>
      <c r="W71" s="410"/>
      <c r="X71" s="410"/>
      <c r="Y71" s="410"/>
      <c r="Z71" s="410"/>
      <c r="AA71" s="410"/>
      <c r="AB71" s="410"/>
      <c r="AC71" s="410"/>
      <c r="AD71" s="410"/>
      <c r="AE71" s="410"/>
      <c r="AF71" s="410"/>
      <c r="AG71" s="410"/>
      <c r="AH71" s="410"/>
      <c r="AI71" s="410"/>
      <c r="AJ71" s="410"/>
      <c r="AK71" s="410"/>
      <c r="AL71" s="410"/>
      <c r="AM71" s="410"/>
      <c r="AN71" s="410"/>
      <c r="AO71" s="410"/>
      <c r="AP71" s="410"/>
      <c r="AQ71" s="410"/>
      <c r="AR71" s="410"/>
      <c r="AS71" s="410"/>
      <c r="AT71" s="410"/>
      <c r="AU71" s="410"/>
      <c r="AV71" s="410"/>
      <c r="AW71" s="410"/>
      <c r="AX71" s="410"/>
      <c r="AY71" s="410"/>
      <c r="AZ71" s="410"/>
      <c r="BA71" s="410"/>
      <c r="BB71" s="410"/>
      <c r="BC71" s="410"/>
      <c r="BD71" s="410"/>
      <c r="BE71" s="410"/>
      <c r="BF71" s="410"/>
      <c r="BG71" s="410"/>
      <c r="BH71" s="410"/>
      <c r="BI71" s="410"/>
      <c r="BJ71" s="410"/>
      <c r="BK71" s="410"/>
      <c r="BL71" s="410"/>
      <c r="BM71" s="410"/>
      <c r="BN71" s="410"/>
      <c r="BO71" s="410"/>
      <c r="BP71" s="410"/>
      <c r="BQ71" s="410"/>
      <c r="BR71" s="410"/>
      <c r="BS71" s="410"/>
      <c r="BT71" s="410"/>
      <c r="BU71" s="410"/>
      <c r="BV71" s="410"/>
      <c r="BW71" s="410"/>
      <c r="BX71" s="410"/>
      <c r="BY71" s="410"/>
      <c r="BZ71" s="410"/>
      <c r="CA71" s="410"/>
      <c r="CB71" s="410"/>
    </row>
    <row r="72" spans="1:80" ht="22.5" customHeight="1">
      <c r="A72" s="1313"/>
      <c r="B72" s="526"/>
      <c r="C72" s="459"/>
      <c r="D72" s="510"/>
      <c r="E72" s="510"/>
      <c r="F72" s="512"/>
      <c r="G72" s="513"/>
      <c r="H72" s="514"/>
      <c r="I72" s="527" t="s">
        <v>676</v>
      </c>
      <c r="J72" s="516" t="s">
        <v>73</v>
      </c>
      <c r="K72" s="530">
        <v>6750</v>
      </c>
      <c r="L72" s="403">
        <f>75000*45*2</f>
        <v>6750000</v>
      </c>
      <c r="M72" s="525"/>
      <c r="N72" s="410"/>
      <c r="O72" s="410"/>
      <c r="P72" s="410"/>
      <c r="Q72" s="410"/>
      <c r="R72" s="410"/>
      <c r="S72" s="410"/>
      <c r="T72" s="410"/>
      <c r="U72" s="410"/>
      <c r="V72" s="410"/>
      <c r="W72" s="410"/>
      <c r="X72" s="410"/>
      <c r="Y72" s="410"/>
      <c r="Z72" s="410"/>
      <c r="AA72" s="410"/>
      <c r="AB72" s="410"/>
      <c r="AC72" s="410"/>
      <c r="AD72" s="410"/>
      <c r="AE72" s="410"/>
      <c r="AF72" s="410"/>
      <c r="AG72" s="410"/>
      <c r="AH72" s="410"/>
      <c r="AI72" s="410"/>
      <c r="AJ72" s="410"/>
      <c r="AK72" s="410"/>
      <c r="AL72" s="410"/>
      <c r="AM72" s="410"/>
      <c r="AN72" s="410"/>
      <c r="AO72" s="410"/>
      <c r="AP72" s="410"/>
      <c r="AQ72" s="410"/>
      <c r="AR72" s="410"/>
      <c r="AS72" s="410"/>
      <c r="AT72" s="410"/>
      <c r="AU72" s="410"/>
      <c r="AV72" s="410"/>
      <c r="AW72" s="410"/>
      <c r="AX72" s="410"/>
      <c r="AY72" s="410"/>
      <c r="AZ72" s="410"/>
      <c r="BA72" s="410"/>
      <c r="BB72" s="410"/>
      <c r="BC72" s="410"/>
      <c r="BD72" s="410"/>
      <c r="BE72" s="410"/>
      <c r="BF72" s="410"/>
      <c r="BG72" s="410"/>
      <c r="BH72" s="410"/>
      <c r="BI72" s="410"/>
      <c r="BJ72" s="410"/>
      <c r="BK72" s="410"/>
      <c r="BL72" s="410"/>
      <c r="BM72" s="410"/>
      <c r="BN72" s="410"/>
      <c r="BO72" s="410"/>
      <c r="BP72" s="410"/>
      <c r="BQ72" s="410"/>
      <c r="BR72" s="410"/>
      <c r="BS72" s="410"/>
      <c r="BT72" s="410"/>
      <c r="BU72" s="410"/>
      <c r="BV72" s="410"/>
      <c r="BW72" s="410"/>
      <c r="BX72" s="410"/>
      <c r="BY72" s="410"/>
      <c r="BZ72" s="410"/>
      <c r="CA72" s="410"/>
      <c r="CB72" s="410"/>
    </row>
    <row r="73" spans="1:80" ht="22.5" customHeight="1">
      <c r="A73" s="1314"/>
      <c r="B73" s="532"/>
      <c r="C73" s="459"/>
      <c r="D73" s="510"/>
      <c r="E73" s="510"/>
      <c r="F73" s="518"/>
      <c r="G73" s="513"/>
      <c r="H73" s="514"/>
      <c r="I73" s="527" t="s">
        <v>677</v>
      </c>
      <c r="J73" s="516" t="s">
        <v>73</v>
      </c>
      <c r="K73" s="530">
        <v>13500</v>
      </c>
      <c r="L73" s="403">
        <f>300000*45</f>
        <v>13500000</v>
      </c>
      <c r="M73" s="525"/>
      <c r="N73" s="410"/>
      <c r="O73" s="410"/>
      <c r="P73" s="410"/>
      <c r="Q73" s="410"/>
      <c r="R73" s="410"/>
      <c r="S73" s="410"/>
      <c r="T73" s="410"/>
      <c r="U73" s="410"/>
      <c r="V73" s="410"/>
      <c r="W73" s="410"/>
      <c r="X73" s="410"/>
      <c r="Y73" s="410"/>
      <c r="Z73" s="410"/>
      <c r="AA73" s="410"/>
      <c r="AB73" s="410"/>
      <c r="AC73" s="410"/>
      <c r="AD73" s="410"/>
      <c r="AE73" s="410"/>
      <c r="AF73" s="410"/>
      <c r="AG73" s="410"/>
      <c r="AH73" s="410"/>
      <c r="AI73" s="410"/>
      <c r="AJ73" s="410"/>
      <c r="AK73" s="410"/>
      <c r="AL73" s="410"/>
      <c r="AM73" s="410"/>
      <c r="AN73" s="410"/>
      <c r="AO73" s="410"/>
      <c r="AP73" s="410"/>
      <c r="AQ73" s="410"/>
      <c r="AR73" s="410"/>
      <c r="AS73" s="410"/>
      <c r="AT73" s="410"/>
      <c r="AU73" s="410"/>
      <c r="AV73" s="410"/>
      <c r="AW73" s="410"/>
      <c r="AX73" s="410"/>
      <c r="AY73" s="410"/>
      <c r="AZ73" s="410"/>
      <c r="BA73" s="410"/>
      <c r="BB73" s="410"/>
      <c r="BC73" s="410"/>
      <c r="BD73" s="410"/>
      <c r="BE73" s="410"/>
      <c r="BF73" s="410"/>
      <c r="BG73" s="410"/>
      <c r="BH73" s="410"/>
      <c r="BI73" s="410"/>
      <c r="BJ73" s="410"/>
      <c r="BK73" s="410"/>
      <c r="BL73" s="410"/>
      <c r="BM73" s="410"/>
      <c r="BN73" s="410"/>
      <c r="BO73" s="410"/>
      <c r="BP73" s="410"/>
      <c r="BQ73" s="410"/>
      <c r="BR73" s="410"/>
      <c r="BS73" s="410"/>
      <c r="BT73" s="410"/>
      <c r="BU73" s="410"/>
      <c r="BV73" s="410"/>
      <c r="BW73" s="410"/>
      <c r="BX73" s="410"/>
      <c r="BY73" s="410"/>
      <c r="BZ73" s="410"/>
      <c r="CA73" s="410"/>
      <c r="CB73" s="410"/>
    </row>
    <row r="74" spans="1:80" ht="22.5" customHeight="1">
      <c r="A74" s="1313"/>
      <c r="B74" s="566"/>
      <c r="C74" s="459"/>
      <c r="D74" s="510"/>
      <c r="E74" s="510"/>
      <c r="F74" s="521"/>
      <c r="G74" s="513"/>
      <c r="H74" s="514"/>
      <c r="I74" s="527" t="s">
        <v>678</v>
      </c>
      <c r="J74" s="535" t="s">
        <v>570</v>
      </c>
      <c r="K74" s="517">
        <v>7200</v>
      </c>
      <c r="L74" s="403">
        <f>8000*5*15*12</f>
        <v>7200000</v>
      </c>
      <c r="M74" s="525"/>
      <c r="N74" s="410"/>
      <c r="O74" s="410"/>
      <c r="P74" s="410"/>
      <c r="Q74" s="410"/>
      <c r="R74" s="410"/>
      <c r="S74" s="410"/>
      <c r="T74" s="410"/>
      <c r="U74" s="410"/>
      <c r="V74" s="410"/>
      <c r="W74" s="410"/>
      <c r="X74" s="410"/>
      <c r="Y74" s="410"/>
      <c r="Z74" s="410"/>
      <c r="AA74" s="410"/>
      <c r="AB74" s="410"/>
      <c r="AC74" s="410"/>
      <c r="AD74" s="410"/>
      <c r="AE74" s="410"/>
      <c r="AF74" s="410"/>
      <c r="AG74" s="410"/>
      <c r="AH74" s="410"/>
      <c r="AI74" s="410"/>
      <c r="AJ74" s="410"/>
      <c r="AK74" s="410"/>
      <c r="AL74" s="410"/>
      <c r="AM74" s="410"/>
      <c r="AN74" s="410"/>
      <c r="AO74" s="410"/>
      <c r="AP74" s="410"/>
      <c r="AQ74" s="410"/>
      <c r="AR74" s="410"/>
      <c r="AS74" s="410"/>
      <c r="AT74" s="410"/>
      <c r="AU74" s="410"/>
      <c r="AV74" s="410"/>
      <c r="AW74" s="410"/>
      <c r="AX74" s="410"/>
      <c r="AY74" s="410"/>
      <c r="AZ74" s="410"/>
      <c r="BA74" s="410"/>
      <c r="BB74" s="410"/>
      <c r="BC74" s="410"/>
      <c r="BD74" s="410"/>
      <c r="BE74" s="410"/>
      <c r="BF74" s="410"/>
      <c r="BG74" s="410"/>
      <c r="BH74" s="410"/>
      <c r="BI74" s="410"/>
      <c r="BJ74" s="410"/>
      <c r="BK74" s="410"/>
      <c r="BL74" s="410"/>
      <c r="BM74" s="410"/>
      <c r="BN74" s="410"/>
      <c r="BO74" s="410"/>
      <c r="BP74" s="410"/>
      <c r="BQ74" s="410"/>
      <c r="BR74" s="410"/>
      <c r="BS74" s="410"/>
      <c r="BT74" s="410"/>
      <c r="BU74" s="410"/>
      <c r="BV74" s="410"/>
      <c r="BW74" s="410"/>
      <c r="BX74" s="410"/>
      <c r="BY74" s="410"/>
      <c r="BZ74" s="410"/>
      <c r="CA74" s="410"/>
      <c r="CB74" s="410"/>
    </row>
    <row r="75" spans="1:80" ht="23.25" customHeight="1">
      <c r="A75" s="1313"/>
      <c r="B75" s="526"/>
      <c r="C75" s="459"/>
      <c r="D75" s="510"/>
      <c r="E75" s="503" t="s">
        <v>679</v>
      </c>
      <c r="F75" s="523">
        <f>K75</f>
        <v>298272</v>
      </c>
      <c r="G75" s="505">
        <v>225168</v>
      </c>
      <c r="H75" s="506">
        <f>F75-G75</f>
        <v>73104</v>
      </c>
      <c r="I75" s="543"/>
      <c r="J75" s="508"/>
      <c r="K75" s="509">
        <f>K76+K77+K79+K78+K80</f>
        <v>298272</v>
      </c>
      <c r="M75" s="525"/>
      <c r="N75" s="410"/>
      <c r="O75" s="410"/>
      <c r="P75" s="410"/>
      <c r="Q75" s="410"/>
      <c r="R75" s="410"/>
      <c r="S75" s="410"/>
      <c r="T75" s="410"/>
      <c r="U75" s="410"/>
      <c r="V75" s="410"/>
      <c r="W75" s="410"/>
      <c r="X75" s="410"/>
      <c r="Y75" s="410"/>
      <c r="Z75" s="410"/>
      <c r="AA75" s="410"/>
      <c r="AB75" s="410"/>
      <c r="AC75" s="410"/>
      <c r="AD75" s="410"/>
      <c r="AE75" s="410"/>
      <c r="AF75" s="410"/>
      <c r="AG75" s="410"/>
      <c r="AH75" s="410"/>
      <c r="AI75" s="410"/>
      <c r="AJ75" s="410"/>
      <c r="AK75" s="410"/>
      <c r="AL75" s="410"/>
      <c r="AM75" s="410"/>
      <c r="AN75" s="410"/>
      <c r="AO75" s="410"/>
      <c r="AP75" s="410"/>
      <c r="AQ75" s="410"/>
      <c r="AR75" s="410"/>
      <c r="AS75" s="410"/>
      <c r="AT75" s="410"/>
      <c r="AU75" s="410"/>
      <c r="AV75" s="410"/>
      <c r="AW75" s="410"/>
      <c r="AX75" s="410"/>
      <c r="AY75" s="410"/>
      <c r="AZ75" s="410"/>
      <c r="BA75" s="410"/>
      <c r="BB75" s="410"/>
      <c r="BC75" s="410"/>
      <c r="BD75" s="410"/>
      <c r="BE75" s="410"/>
      <c r="BF75" s="410"/>
      <c r="BG75" s="410"/>
      <c r="BH75" s="410"/>
      <c r="BI75" s="410"/>
      <c r="BJ75" s="410"/>
      <c r="BK75" s="410"/>
      <c r="BL75" s="410"/>
      <c r="BM75" s="410"/>
      <c r="BN75" s="410"/>
      <c r="BO75" s="410"/>
      <c r="BP75" s="410"/>
      <c r="BQ75" s="410"/>
      <c r="BR75" s="410"/>
      <c r="BS75" s="410"/>
      <c r="BT75" s="410"/>
      <c r="BU75" s="410"/>
      <c r="BV75" s="410"/>
      <c r="BW75" s="410"/>
      <c r="BX75" s="410"/>
      <c r="BY75" s="410"/>
      <c r="BZ75" s="410"/>
      <c r="CA75" s="410"/>
      <c r="CB75" s="410"/>
    </row>
    <row r="76" spans="1:80" ht="21.75" customHeight="1">
      <c r="A76" s="1313"/>
      <c r="B76" s="526"/>
      <c r="C76" s="459"/>
      <c r="D76" s="510"/>
      <c r="E76" s="511"/>
      <c r="F76" s="519"/>
      <c r="G76" s="513"/>
      <c r="H76" s="514"/>
      <c r="I76" s="527" t="s">
        <v>680</v>
      </c>
      <c r="J76" s="535" t="s">
        <v>73</v>
      </c>
      <c r="K76" s="517">
        <v>145920</v>
      </c>
      <c r="L76" s="403">
        <f>380000*32*12</f>
        <v>145920000</v>
      </c>
      <c r="M76" s="528"/>
      <c r="N76" s="549"/>
      <c r="O76" s="410"/>
      <c r="P76" s="410"/>
      <c r="Q76" s="410"/>
      <c r="R76" s="410"/>
      <c r="S76" s="410"/>
      <c r="T76" s="410"/>
      <c r="U76" s="410"/>
      <c r="V76" s="410"/>
      <c r="W76" s="410"/>
      <c r="X76" s="410"/>
      <c r="Y76" s="410"/>
      <c r="Z76" s="410"/>
      <c r="AA76" s="410"/>
      <c r="AB76" s="410"/>
      <c r="AC76" s="410"/>
      <c r="AD76" s="410"/>
      <c r="AE76" s="410"/>
      <c r="AF76" s="410"/>
      <c r="AG76" s="410"/>
      <c r="AH76" s="410"/>
      <c r="AI76" s="410"/>
      <c r="AJ76" s="410"/>
      <c r="AK76" s="410"/>
      <c r="AL76" s="410"/>
      <c r="AM76" s="410"/>
      <c r="AN76" s="410"/>
      <c r="AO76" s="410"/>
      <c r="AP76" s="410"/>
      <c r="AQ76" s="410"/>
      <c r="AR76" s="410"/>
      <c r="AS76" s="410"/>
      <c r="AT76" s="410"/>
      <c r="AU76" s="410"/>
      <c r="AV76" s="410"/>
      <c r="AW76" s="410"/>
      <c r="AX76" s="410"/>
      <c r="AY76" s="410"/>
      <c r="AZ76" s="410"/>
      <c r="BA76" s="410"/>
      <c r="BB76" s="410"/>
      <c r="BC76" s="410"/>
      <c r="BD76" s="410"/>
      <c r="BE76" s="410"/>
      <c r="BF76" s="410"/>
      <c r="BG76" s="410"/>
      <c r="BH76" s="410"/>
      <c r="BI76" s="410"/>
      <c r="BJ76" s="410"/>
      <c r="BK76" s="410"/>
      <c r="BL76" s="410"/>
      <c r="BM76" s="410"/>
      <c r="BN76" s="410"/>
      <c r="BO76" s="410"/>
      <c r="BP76" s="410"/>
      <c r="BQ76" s="410"/>
      <c r="BR76" s="410"/>
      <c r="BS76" s="410"/>
      <c r="BT76" s="410"/>
      <c r="BU76" s="410"/>
      <c r="BV76" s="410"/>
      <c r="BW76" s="410"/>
      <c r="BX76" s="410"/>
      <c r="BY76" s="410"/>
      <c r="BZ76" s="410"/>
      <c r="CA76" s="410"/>
      <c r="CB76" s="410"/>
    </row>
    <row r="77" spans="1:80" ht="21.75" customHeight="1">
      <c r="A77" s="1313"/>
      <c r="B77" s="526"/>
      <c r="C77" s="459"/>
      <c r="D77" s="510"/>
      <c r="E77" s="510"/>
      <c r="F77" s="512"/>
      <c r="G77" s="513"/>
      <c r="H77" s="514"/>
      <c r="I77" s="527" t="s">
        <v>681</v>
      </c>
      <c r="J77" s="535" t="s">
        <v>73</v>
      </c>
      <c r="K77" s="517">
        <v>54000</v>
      </c>
      <c r="L77" s="403">
        <f>300000*15*12</f>
        <v>54000000</v>
      </c>
      <c r="M77" s="528"/>
      <c r="N77" s="410"/>
      <c r="O77" s="410"/>
      <c r="P77" s="410"/>
      <c r="Q77" s="410"/>
      <c r="R77" s="410"/>
      <c r="S77" s="410"/>
      <c r="T77" s="410"/>
      <c r="U77" s="410"/>
      <c r="V77" s="410"/>
      <c r="W77" s="410"/>
      <c r="X77" s="410"/>
      <c r="Y77" s="410"/>
      <c r="Z77" s="410"/>
      <c r="AA77" s="410"/>
      <c r="AB77" s="410"/>
      <c r="AC77" s="410"/>
      <c r="AD77" s="410"/>
      <c r="AE77" s="410"/>
      <c r="AF77" s="410"/>
      <c r="AG77" s="410"/>
      <c r="AH77" s="410"/>
      <c r="AI77" s="410"/>
      <c r="AJ77" s="410"/>
      <c r="AK77" s="410"/>
      <c r="AL77" s="410"/>
      <c r="AM77" s="410"/>
      <c r="AN77" s="410"/>
      <c r="AO77" s="410"/>
      <c r="AP77" s="410"/>
      <c r="AQ77" s="410"/>
      <c r="AR77" s="410"/>
      <c r="AS77" s="410"/>
      <c r="AT77" s="410"/>
      <c r="AU77" s="410"/>
      <c r="AV77" s="410"/>
      <c r="AW77" s="410"/>
      <c r="AX77" s="410"/>
      <c r="AY77" s="410"/>
      <c r="AZ77" s="410"/>
      <c r="BA77" s="410"/>
      <c r="BB77" s="410"/>
      <c r="BC77" s="410"/>
      <c r="BD77" s="410"/>
      <c r="BE77" s="410"/>
      <c r="BF77" s="410"/>
      <c r="BG77" s="410"/>
      <c r="BH77" s="410"/>
      <c r="BI77" s="410"/>
      <c r="BJ77" s="410"/>
      <c r="BK77" s="410"/>
      <c r="BL77" s="410"/>
      <c r="BM77" s="410"/>
      <c r="BN77" s="410"/>
      <c r="BO77" s="410"/>
      <c r="BP77" s="410"/>
      <c r="BQ77" s="410"/>
      <c r="BR77" s="410"/>
      <c r="BS77" s="410"/>
      <c r="BT77" s="410"/>
      <c r="BU77" s="410"/>
      <c r="BV77" s="410"/>
      <c r="BW77" s="410"/>
      <c r="BX77" s="410"/>
      <c r="BY77" s="410"/>
      <c r="BZ77" s="410"/>
      <c r="CA77" s="410"/>
      <c r="CB77" s="410"/>
    </row>
    <row r="78" spans="1:80" ht="21.75" customHeight="1">
      <c r="A78" s="546"/>
      <c r="B78" s="526"/>
      <c r="C78" s="459"/>
      <c r="D78" s="510"/>
      <c r="E78" s="510"/>
      <c r="F78" s="519"/>
      <c r="G78" s="513"/>
      <c r="H78" s="514"/>
      <c r="I78" s="527" t="s">
        <v>682</v>
      </c>
      <c r="J78" s="535" t="s">
        <v>570</v>
      </c>
      <c r="K78" s="517">
        <v>4752</v>
      </c>
      <c r="L78" s="403">
        <f>22000*18*12</f>
        <v>4752000</v>
      </c>
      <c r="M78" s="528"/>
      <c r="N78" s="410"/>
      <c r="O78" s="410"/>
      <c r="P78" s="410"/>
      <c r="Q78" s="410"/>
      <c r="R78" s="410"/>
      <c r="S78" s="410"/>
      <c r="T78" s="410"/>
      <c r="U78" s="410"/>
      <c r="V78" s="410"/>
      <c r="W78" s="410"/>
      <c r="X78" s="410"/>
      <c r="Y78" s="410"/>
      <c r="Z78" s="410"/>
      <c r="AA78" s="410"/>
      <c r="AB78" s="410"/>
      <c r="AC78" s="410"/>
      <c r="AD78" s="410"/>
      <c r="AE78" s="410"/>
      <c r="AF78" s="410"/>
      <c r="AG78" s="410"/>
      <c r="AH78" s="410"/>
      <c r="AI78" s="410"/>
      <c r="AJ78" s="410"/>
      <c r="AK78" s="410"/>
      <c r="AL78" s="410"/>
      <c r="AM78" s="410"/>
      <c r="AN78" s="410"/>
      <c r="AO78" s="410"/>
      <c r="AP78" s="410"/>
      <c r="AQ78" s="410"/>
      <c r="AR78" s="410"/>
      <c r="AS78" s="410"/>
      <c r="AT78" s="410"/>
      <c r="AU78" s="410"/>
      <c r="AV78" s="410"/>
      <c r="AW78" s="410"/>
      <c r="AX78" s="410"/>
      <c r="AY78" s="410"/>
      <c r="AZ78" s="410"/>
      <c r="BA78" s="410"/>
      <c r="BB78" s="410"/>
      <c r="BC78" s="410"/>
      <c r="BD78" s="410"/>
      <c r="BE78" s="410"/>
      <c r="BF78" s="410"/>
      <c r="BG78" s="410"/>
      <c r="BH78" s="410"/>
      <c r="BI78" s="410"/>
      <c r="BJ78" s="410"/>
      <c r="BK78" s="410"/>
      <c r="BL78" s="410"/>
      <c r="BM78" s="410"/>
      <c r="BN78" s="410"/>
      <c r="BO78" s="410"/>
      <c r="BP78" s="410"/>
      <c r="BQ78" s="410"/>
      <c r="BR78" s="410"/>
      <c r="BS78" s="410"/>
      <c r="BT78" s="410"/>
      <c r="BU78" s="410"/>
      <c r="BV78" s="410"/>
      <c r="BW78" s="410"/>
      <c r="BX78" s="410"/>
      <c r="BY78" s="410"/>
      <c r="BZ78" s="410"/>
      <c r="CA78" s="410"/>
      <c r="CB78" s="410"/>
    </row>
    <row r="79" spans="1:80" ht="21.75" customHeight="1">
      <c r="A79" s="546"/>
      <c r="B79" s="526"/>
      <c r="C79" s="459"/>
      <c r="D79" s="510"/>
      <c r="E79" s="510"/>
      <c r="F79" s="550"/>
      <c r="G79" s="513"/>
      <c r="H79" s="514"/>
      <c r="I79" s="527" t="s">
        <v>683</v>
      </c>
      <c r="J79" s="535" t="s">
        <v>73</v>
      </c>
      <c r="K79" s="517">
        <v>33600</v>
      </c>
      <c r="L79" s="403">
        <f>200000*14*12</f>
        <v>33600000</v>
      </c>
      <c r="M79" s="528"/>
      <c r="N79" s="410"/>
      <c r="O79" s="410"/>
      <c r="P79" s="410"/>
      <c r="Q79" s="410"/>
      <c r="R79" s="410"/>
      <c r="S79" s="410"/>
      <c r="T79" s="410"/>
      <c r="U79" s="410"/>
      <c r="V79" s="410"/>
      <c r="W79" s="410"/>
      <c r="X79" s="410"/>
      <c r="Y79" s="410"/>
      <c r="Z79" s="410"/>
      <c r="AA79" s="410"/>
      <c r="AB79" s="410"/>
      <c r="AC79" s="410"/>
      <c r="AD79" s="410"/>
      <c r="AE79" s="410"/>
      <c r="AF79" s="410"/>
      <c r="AG79" s="410"/>
      <c r="AH79" s="410"/>
      <c r="AI79" s="410"/>
      <c r="AJ79" s="410"/>
      <c r="AK79" s="410"/>
      <c r="AL79" s="410"/>
      <c r="AM79" s="410"/>
      <c r="AN79" s="410"/>
      <c r="AO79" s="410"/>
      <c r="AP79" s="410"/>
      <c r="AQ79" s="410"/>
      <c r="AR79" s="410"/>
      <c r="AS79" s="410"/>
      <c r="AT79" s="410"/>
      <c r="AU79" s="410"/>
      <c r="AV79" s="410"/>
      <c r="AW79" s="410"/>
      <c r="AX79" s="410"/>
      <c r="AY79" s="410"/>
      <c r="AZ79" s="410"/>
      <c r="BA79" s="410"/>
      <c r="BB79" s="410"/>
      <c r="BC79" s="410"/>
      <c r="BD79" s="410"/>
      <c r="BE79" s="410"/>
      <c r="BF79" s="410"/>
      <c r="BG79" s="410"/>
      <c r="BH79" s="410"/>
      <c r="BI79" s="410"/>
      <c r="BJ79" s="410"/>
      <c r="BK79" s="410"/>
      <c r="BL79" s="410"/>
      <c r="BM79" s="410"/>
      <c r="BN79" s="410"/>
      <c r="BO79" s="410"/>
      <c r="BP79" s="410"/>
      <c r="BQ79" s="410"/>
      <c r="BR79" s="410"/>
      <c r="BS79" s="410"/>
      <c r="BT79" s="410"/>
      <c r="BU79" s="410"/>
      <c r="BV79" s="410"/>
      <c r="BW79" s="410"/>
      <c r="BX79" s="410"/>
      <c r="BY79" s="410"/>
      <c r="BZ79" s="410"/>
      <c r="CA79" s="410"/>
      <c r="CB79" s="410"/>
    </row>
    <row r="80" spans="1:80" ht="21.75" customHeight="1">
      <c r="A80" s="546"/>
      <c r="B80" s="526"/>
      <c r="C80" s="459"/>
      <c r="D80" s="510"/>
      <c r="E80" s="510"/>
      <c r="F80" s="518"/>
      <c r="G80" s="513"/>
      <c r="H80" s="514"/>
      <c r="I80" s="551" t="s">
        <v>684</v>
      </c>
      <c r="J80" s="535"/>
      <c r="K80" s="517">
        <f>K81</f>
        <v>60000</v>
      </c>
      <c r="M80" s="525"/>
      <c r="N80" s="410"/>
      <c r="O80" s="410"/>
      <c r="P80" s="410"/>
      <c r="Q80" s="410"/>
      <c r="R80" s="410"/>
      <c r="S80" s="410"/>
      <c r="T80" s="410"/>
      <c r="U80" s="410"/>
      <c r="V80" s="410"/>
      <c r="W80" s="410"/>
      <c r="X80" s="410"/>
      <c r="Y80" s="410"/>
      <c r="Z80" s="410"/>
      <c r="AA80" s="410"/>
      <c r="AB80" s="410"/>
      <c r="AC80" s="410"/>
      <c r="AD80" s="410"/>
      <c r="AE80" s="410"/>
      <c r="AF80" s="410"/>
      <c r="AG80" s="410"/>
      <c r="AH80" s="410"/>
      <c r="AI80" s="410"/>
      <c r="AJ80" s="410"/>
      <c r="AK80" s="410"/>
      <c r="AL80" s="410"/>
      <c r="AM80" s="410"/>
      <c r="AN80" s="410"/>
      <c r="AO80" s="410"/>
      <c r="AP80" s="410"/>
      <c r="AQ80" s="410"/>
      <c r="AR80" s="410"/>
      <c r="AS80" s="410"/>
      <c r="AT80" s="410"/>
      <c r="AU80" s="410"/>
      <c r="AV80" s="410"/>
      <c r="AW80" s="410"/>
      <c r="AX80" s="410"/>
      <c r="AY80" s="410"/>
      <c r="AZ80" s="410"/>
      <c r="BA80" s="410"/>
      <c r="BB80" s="410"/>
      <c r="BC80" s="410"/>
      <c r="BD80" s="410"/>
      <c r="BE80" s="410"/>
      <c r="BF80" s="410"/>
      <c r="BG80" s="410"/>
      <c r="BH80" s="410"/>
      <c r="BI80" s="410"/>
      <c r="BJ80" s="410"/>
      <c r="BK80" s="410"/>
      <c r="BL80" s="410"/>
      <c r="BM80" s="410"/>
      <c r="BN80" s="410"/>
      <c r="BO80" s="410"/>
      <c r="BP80" s="410"/>
      <c r="BQ80" s="410"/>
      <c r="BR80" s="410"/>
      <c r="BS80" s="410"/>
      <c r="BT80" s="410"/>
      <c r="BU80" s="410"/>
      <c r="BV80" s="410"/>
      <c r="BW80" s="410"/>
      <c r="BX80" s="410"/>
      <c r="BY80" s="410"/>
      <c r="BZ80" s="410"/>
      <c r="CA80" s="410"/>
      <c r="CB80" s="410"/>
    </row>
    <row r="81" spans="1:80" ht="21.75" customHeight="1">
      <c r="A81" s="546"/>
      <c r="B81" s="526"/>
      <c r="C81" s="459"/>
      <c r="D81" s="510"/>
      <c r="E81" s="510"/>
      <c r="F81" s="552"/>
      <c r="G81" s="513"/>
      <c r="H81" s="514"/>
      <c r="I81" s="551" t="s">
        <v>685</v>
      </c>
      <c r="J81" s="535" t="s">
        <v>73</v>
      </c>
      <c r="K81" s="530">
        <v>60000</v>
      </c>
      <c r="M81" s="525"/>
      <c r="N81" s="410"/>
      <c r="O81" s="410"/>
      <c r="P81" s="410"/>
      <c r="Q81" s="410"/>
      <c r="R81" s="410"/>
      <c r="S81" s="410"/>
      <c r="T81" s="410"/>
      <c r="U81" s="410"/>
      <c r="V81" s="410"/>
      <c r="W81" s="410"/>
      <c r="X81" s="410"/>
      <c r="Y81" s="410"/>
      <c r="Z81" s="410"/>
      <c r="AA81" s="410"/>
      <c r="AB81" s="410"/>
      <c r="AC81" s="410"/>
      <c r="AD81" s="410"/>
      <c r="AE81" s="410"/>
      <c r="AF81" s="410"/>
      <c r="AG81" s="410"/>
      <c r="AH81" s="410"/>
      <c r="AI81" s="410"/>
      <c r="AJ81" s="410"/>
      <c r="AK81" s="410"/>
      <c r="AL81" s="410"/>
      <c r="AM81" s="410"/>
      <c r="AN81" s="410"/>
      <c r="AO81" s="410"/>
      <c r="AP81" s="410"/>
      <c r="AQ81" s="410"/>
      <c r="AR81" s="410"/>
      <c r="AS81" s="410"/>
      <c r="AT81" s="410"/>
      <c r="AU81" s="410"/>
      <c r="AV81" s="410"/>
      <c r="AW81" s="410"/>
      <c r="AX81" s="410"/>
      <c r="AY81" s="410"/>
      <c r="AZ81" s="410"/>
      <c r="BA81" s="410"/>
      <c r="BB81" s="410"/>
      <c r="BC81" s="410"/>
      <c r="BD81" s="410"/>
      <c r="BE81" s="410"/>
      <c r="BF81" s="410"/>
      <c r="BG81" s="410"/>
      <c r="BH81" s="410"/>
      <c r="BI81" s="410"/>
      <c r="BJ81" s="410"/>
      <c r="BK81" s="410"/>
      <c r="BL81" s="410"/>
      <c r="BM81" s="410"/>
      <c r="BN81" s="410"/>
      <c r="BO81" s="410"/>
      <c r="BP81" s="410"/>
      <c r="BQ81" s="410"/>
      <c r="BR81" s="410"/>
      <c r="BS81" s="410"/>
      <c r="BT81" s="410"/>
      <c r="BU81" s="410"/>
      <c r="BV81" s="410"/>
      <c r="BW81" s="410"/>
      <c r="BX81" s="410"/>
      <c r="BY81" s="410"/>
      <c r="BZ81" s="410"/>
      <c r="CA81" s="410"/>
      <c r="CB81" s="410"/>
    </row>
    <row r="82" spans="1:80" ht="23.25" customHeight="1">
      <c r="A82" s="546"/>
      <c r="B82" s="526"/>
      <c r="C82" s="459"/>
      <c r="D82" s="510"/>
      <c r="E82" s="503" t="s">
        <v>686</v>
      </c>
      <c r="F82" s="523">
        <f>K82</f>
        <v>11340</v>
      </c>
      <c r="G82" s="505">
        <v>6221</v>
      </c>
      <c r="H82" s="506">
        <f>F82-G82</f>
        <v>5119</v>
      </c>
      <c r="I82" s="524"/>
      <c r="J82" s="508"/>
      <c r="K82" s="509">
        <f>K83</f>
        <v>11340</v>
      </c>
      <c r="M82" s="525"/>
      <c r="N82" s="410"/>
      <c r="O82" s="410"/>
      <c r="P82" s="410"/>
      <c r="Q82" s="410"/>
      <c r="R82" s="410"/>
      <c r="S82" s="410"/>
      <c r="T82" s="410"/>
      <c r="U82" s="410"/>
      <c r="V82" s="410"/>
      <c r="W82" s="410"/>
      <c r="X82" s="410"/>
      <c r="Y82" s="410"/>
      <c r="Z82" s="410"/>
      <c r="AA82" s="410"/>
      <c r="AB82" s="410"/>
      <c r="AC82" s="410"/>
      <c r="AD82" s="410"/>
      <c r="AE82" s="410"/>
      <c r="AF82" s="410"/>
      <c r="AG82" s="410"/>
      <c r="AH82" s="410"/>
      <c r="AI82" s="410"/>
      <c r="AJ82" s="410"/>
      <c r="AK82" s="410"/>
      <c r="AL82" s="410"/>
      <c r="AM82" s="410"/>
      <c r="AN82" s="410"/>
      <c r="AO82" s="410"/>
      <c r="AP82" s="410"/>
      <c r="AQ82" s="410"/>
      <c r="AR82" s="410"/>
      <c r="AS82" s="410"/>
      <c r="AT82" s="410"/>
      <c r="AU82" s="410"/>
      <c r="AV82" s="410"/>
      <c r="AW82" s="410"/>
      <c r="AX82" s="410"/>
      <c r="AY82" s="410"/>
      <c r="AZ82" s="410"/>
      <c r="BA82" s="410"/>
      <c r="BB82" s="410"/>
      <c r="BC82" s="410"/>
      <c r="BD82" s="410"/>
      <c r="BE82" s="410"/>
      <c r="BF82" s="410"/>
      <c r="BG82" s="410"/>
      <c r="BH82" s="410"/>
      <c r="BI82" s="410"/>
      <c r="BJ82" s="410"/>
      <c r="BK82" s="410"/>
      <c r="BL82" s="410"/>
      <c r="BM82" s="410"/>
      <c r="BN82" s="410"/>
      <c r="BO82" s="410"/>
      <c r="BP82" s="410"/>
      <c r="BQ82" s="410"/>
      <c r="BR82" s="410"/>
      <c r="BS82" s="410"/>
      <c r="BT82" s="410"/>
      <c r="BU82" s="410"/>
      <c r="BV82" s="410"/>
      <c r="BW82" s="410"/>
      <c r="BX82" s="410"/>
      <c r="BY82" s="410"/>
      <c r="BZ82" s="410"/>
      <c r="CA82" s="410"/>
      <c r="CB82" s="410"/>
    </row>
    <row r="83" spans="1:80" ht="23.25" customHeight="1">
      <c r="A83" s="546"/>
      <c r="B83" s="526"/>
      <c r="C83" s="459"/>
      <c r="D83" s="510"/>
      <c r="E83" s="553"/>
      <c r="F83" s="521"/>
      <c r="G83" s="513"/>
      <c r="H83" s="514"/>
      <c r="I83" s="527" t="s">
        <v>687</v>
      </c>
      <c r="J83" s="516" t="s">
        <v>73</v>
      </c>
      <c r="K83" s="530">
        <v>11340</v>
      </c>
      <c r="L83" s="403">
        <f>2100*150*3*12</f>
        <v>11340000</v>
      </c>
      <c r="M83" s="525"/>
      <c r="N83" s="410"/>
      <c r="O83" s="410"/>
      <c r="P83" s="410"/>
      <c r="Q83" s="410"/>
      <c r="R83" s="410"/>
      <c r="S83" s="410"/>
      <c r="T83" s="410"/>
      <c r="U83" s="410"/>
      <c r="V83" s="410"/>
      <c r="W83" s="410"/>
      <c r="X83" s="410"/>
      <c r="Y83" s="410"/>
      <c r="Z83" s="410"/>
      <c r="AA83" s="410"/>
      <c r="AB83" s="410"/>
      <c r="AC83" s="410"/>
      <c r="AD83" s="410"/>
      <c r="AE83" s="410"/>
      <c r="AF83" s="410"/>
      <c r="AG83" s="410"/>
      <c r="AH83" s="410"/>
      <c r="AI83" s="410"/>
      <c r="AJ83" s="410"/>
      <c r="AK83" s="410"/>
      <c r="AL83" s="410"/>
      <c r="AM83" s="410"/>
      <c r="AN83" s="410"/>
      <c r="AO83" s="410"/>
      <c r="AP83" s="410"/>
      <c r="AQ83" s="410"/>
      <c r="AR83" s="410"/>
      <c r="AS83" s="410"/>
      <c r="AT83" s="410"/>
      <c r="AU83" s="410"/>
      <c r="AV83" s="410"/>
      <c r="AW83" s="410"/>
      <c r="AX83" s="410"/>
      <c r="AY83" s="410"/>
      <c r="AZ83" s="410"/>
      <c r="BA83" s="410"/>
      <c r="BB83" s="410"/>
      <c r="BC83" s="410"/>
      <c r="BD83" s="410"/>
      <c r="BE83" s="410"/>
      <c r="BF83" s="410"/>
      <c r="BG83" s="410"/>
      <c r="BH83" s="410"/>
      <c r="BI83" s="410"/>
      <c r="BJ83" s="410"/>
      <c r="BK83" s="410"/>
      <c r="BL83" s="410"/>
      <c r="BM83" s="410"/>
      <c r="BN83" s="410"/>
      <c r="BO83" s="410"/>
      <c r="BP83" s="410"/>
      <c r="BQ83" s="410"/>
      <c r="BR83" s="410"/>
      <c r="BS83" s="410"/>
      <c r="BT83" s="410"/>
      <c r="BU83" s="410"/>
      <c r="BV83" s="410"/>
      <c r="BW83" s="410"/>
      <c r="BX83" s="410"/>
      <c r="BY83" s="410"/>
      <c r="BZ83" s="410"/>
      <c r="CA83" s="410"/>
      <c r="CB83" s="410"/>
    </row>
    <row r="84" spans="1:80" ht="21.75" customHeight="1">
      <c r="A84" s="546"/>
      <c r="B84" s="526"/>
      <c r="C84" s="459"/>
      <c r="D84" s="3413" t="s">
        <v>688</v>
      </c>
      <c r="E84" s="3414"/>
      <c r="F84" s="494">
        <f>F85</f>
        <v>16080</v>
      </c>
      <c r="G84" s="495">
        <v>18990</v>
      </c>
      <c r="H84" s="554">
        <f>F84-G84</f>
        <v>-2910</v>
      </c>
      <c r="I84" s="555"/>
      <c r="J84" s="556"/>
      <c r="K84" s="557">
        <f>K85</f>
        <v>16080</v>
      </c>
      <c r="N84" s="410"/>
      <c r="O84" s="410"/>
      <c r="P84" s="410"/>
      <c r="Q84" s="410"/>
      <c r="R84" s="410"/>
      <c r="S84" s="410"/>
      <c r="T84" s="410"/>
      <c r="U84" s="410"/>
      <c r="V84" s="410"/>
      <c r="W84" s="410"/>
      <c r="X84" s="410"/>
      <c r="Y84" s="410"/>
      <c r="Z84" s="410"/>
      <c r="AA84" s="410"/>
      <c r="AB84" s="410"/>
      <c r="AC84" s="410"/>
      <c r="AD84" s="410"/>
      <c r="AE84" s="410"/>
      <c r="AF84" s="410"/>
      <c r="AG84" s="410"/>
      <c r="AH84" s="410"/>
      <c r="AI84" s="410"/>
      <c r="AJ84" s="410"/>
      <c r="AK84" s="410"/>
      <c r="AL84" s="410"/>
      <c r="AM84" s="410"/>
      <c r="AN84" s="410"/>
      <c r="AO84" s="410"/>
      <c r="AP84" s="410"/>
      <c r="AQ84" s="410"/>
      <c r="AR84" s="410"/>
      <c r="AS84" s="410"/>
      <c r="AT84" s="410"/>
      <c r="AU84" s="410"/>
      <c r="AV84" s="410"/>
      <c r="AW84" s="410"/>
      <c r="AX84" s="410"/>
      <c r="AY84" s="410"/>
      <c r="AZ84" s="410"/>
      <c r="BA84" s="410"/>
      <c r="BB84" s="410"/>
      <c r="BC84" s="410"/>
      <c r="BD84" s="410"/>
      <c r="BE84" s="410"/>
      <c r="BF84" s="410"/>
      <c r="BG84" s="410"/>
      <c r="BH84" s="410"/>
      <c r="BI84" s="410"/>
      <c r="BJ84" s="410"/>
      <c r="BK84" s="410"/>
      <c r="BL84" s="410"/>
      <c r="BM84" s="410"/>
      <c r="BN84" s="410"/>
      <c r="BO84" s="410"/>
      <c r="BP84" s="410"/>
      <c r="BQ84" s="410"/>
      <c r="BR84" s="410"/>
      <c r="BS84" s="410"/>
      <c r="BT84" s="410"/>
      <c r="BU84" s="410"/>
      <c r="BV84" s="410"/>
      <c r="BW84" s="410"/>
      <c r="BX84" s="410"/>
      <c r="BY84" s="410"/>
      <c r="BZ84" s="410"/>
      <c r="CA84" s="410"/>
      <c r="CB84" s="410"/>
    </row>
    <row r="85" spans="1:80" ht="21.75" customHeight="1">
      <c r="A85" s="546"/>
      <c r="B85" s="532"/>
      <c r="C85" s="459"/>
      <c r="D85" s="502"/>
      <c r="E85" s="503" t="s">
        <v>689</v>
      </c>
      <c r="F85" s="523">
        <f>K85</f>
        <v>16080</v>
      </c>
      <c r="G85" s="505">
        <v>18990</v>
      </c>
      <c r="H85" s="506">
        <f>F85-G85</f>
        <v>-2910</v>
      </c>
      <c r="I85" s="558"/>
      <c r="J85" s="559"/>
      <c r="K85" s="560">
        <f>K86+K87</f>
        <v>16080</v>
      </c>
      <c r="N85" s="410"/>
      <c r="O85" s="410"/>
      <c r="P85" s="410"/>
      <c r="Q85" s="410"/>
      <c r="R85" s="410"/>
      <c r="S85" s="410"/>
      <c r="T85" s="410"/>
      <c r="U85" s="410"/>
      <c r="V85" s="410"/>
      <c r="W85" s="410"/>
      <c r="X85" s="410"/>
      <c r="Y85" s="410"/>
      <c r="Z85" s="410"/>
      <c r="AA85" s="410"/>
      <c r="AB85" s="410"/>
      <c r="AC85" s="410"/>
      <c r="AD85" s="410"/>
      <c r="AE85" s="410"/>
      <c r="AF85" s="410"/>
      <c r="AG85" s="410"/>
      <c r="AH85" s="410"/>
      <c r="AI85" s="410"/>
      <c r="AJ85" s="410"/>
      <c r="AK85" s="410"/>
      <c r="AL85" s="410"/>
      <c r="AM85" s="410"/>
      <c r="AN85" s="410"/>
      <c r="AO85" s="410"/>
      <c r="AP85" s="410"/>
      <c r="AQ85" s="410"/>
      <c r="AR85" s="410"/>
      <c r="AS85" s="410"/>
      <c r="AT85" s="410"/>
      <c r="AU85" s="410"/>
      <c r="AV85" s="410"/>
      <c r="AW85" s="410"/>
      <c r="AX85" s="410"/>
      <c r="AY85" s="410"/>
      <c r="AZ85" s="410"/>
      <c r="BA85" s="410"/>
      <c r="BB85" s="410"/>
      <c r="BC85" s="410"/>
      <c r="BD85" s="410"/>
      <c r="BE85" s="410"/>
      <c r="BF85" s="410"/>
      <c r="BG85" s="410"/>
      <c r="BH85" s="410"/>
      <c r="BI85" s="410"/>
      <c r="BJ85" s="410"/>
      <c r="BK85" s="410"/>
      <c r="BL85" s="410"/>
      <c r="BM85" s="410"/>
      <c r="BN85" s="410"/>
      <c r="BO85" s="410"/>
      <c r="BP85" s="410"/>
      <c r="BQ85" s="410"/>
      <c r="BR85" s="410"/>
      <c r="BS85" s="410"/>
      <c r="BT85" s="410"/>
      <c r="BU85" s="410"/>
      <c r="BV85" s="410"/>
      <c r="BW85" s="410"/>
      <c r="BX85" s="410"/>
      <c r="BY85" s="410"/>
      <c r="BZ85" s="410"/>
      <c r="CA85" s="410"/>
      <c r="CB85" s="410"/>
    </row>
    <row r="86" spans="1:80" ht="21.75" customHeight="1">
      <c r="A86" s="1313"/>
      <c r="B86" s="566"/>
      <c r="C86" s="459"/>
      <c r="D86" s="510"/>
      <c r="E86" s="511"/>
      <c r="F86" s="519"/>
      <c r="G86" s="513"/>
      <c r="H86" s="514"/>
      <c r="I86" s="561" t="s">
        <v>690</v>
      </c>
      <c r="J86" s="562" t="s">
        <v>73</v>
      </c>
      <c r="K86" s="456">
        <v>12000</v>
      </c>
      <c r="L86" s="403">
        <f>20000*5*10*12</f>
        <v>12000000</v>
      </c>
      <c r="N86" s="410"/>
      <c r="O86" s="410"/>
      <c r="P86" s="410"/>
      <c r="Q86" s="410"/>
      <c r="R86" s="410"/>
      <c r="S86" s="410"/>
      <c r="T86" s="410"/>
      <c r="U86" s="410"/>
      <c r="V86" s="410"/>
      <c r="W86" s="410"/>
      <c r="X86" s="410"/>
      <c r="Y86" s="410"/>
      <c r="Z86" s="410"/>
      <c r="AA86" s="410"/>
      <c r="AB86" s="410"/>
      <c r="AC86" s="410"/>
      <c r="AD86" s="410"/>
      <c r="AE86" s="410"/>
      <c r="AF86" s="410"/>
      <c r="AG86" s="410"/>
      <c r="AH86" s="410"/>
      <c r="AI86" s="410"/>
      <c r="AJ86" s="410"/>
      <c r="AK86" s="410"/>
      <c r="AL86" s="410"/>
      <c r="AM86" s="410"/>
      <c r="AN86" s="410"/>
      <c r="AO86" s="410"/>
      <c r="AP86" s="410"/>
      <c r="AQ86" s="410"/>
      <c r="AR86" s="410"/>
      <c r="AS86" s="410"/>
      <c r="AT86" s="410"/>
      <c r="AU86" s="410"/>
      <c r="AV86" s="410"/>
      <c r="AW86" s="410"/>
      <c r="AX86" s="410"/>
      <c r="AY86" s="410"/>
      <c r="AZ86" s="410"/>
      <c r="BA86" s="410"/>
      <c r="BB86" s="410"/>
      <c r="BC86" s="410"/>
      <c r="BD86" s="410"/>
      <c r="BE86" s="410"/>
      <c r="BF86" s="410"/>
      <c r="BG86" s="410"/>
      <c r="BH86" s="410"/>
      <c r="BI86" s="410"/>
      <c r="BJ86" s="410"/>
      <c r="BK86" s="410"/>
      <c r="BL86" s="410"/>
      <c r="BM86" s="410"/>
      <c r="BN86" s="410"/>
      <c r="BO86" s="410"/>
      <c r="BP86" s="410"/>
      <c r="BQ86" s="410"/>
      <c r="BR86" s="410"/>
      <c r="BS86" s="410"/>
      <c r="BT86" s="410"/>
      <c r="BU86" s="410"/>
      <c r="BV86" s="410"/>
      <c r="BW86" s="410"/>
      <c r="BX86" s="410"/>
      <c r="BY86" s="410"/>
      <c r="BZ86" s="410"/>
      <c r="CA86" s="410"/>
      <c r="CB86" s="410"/>
    </row>
    <row r="87" spans="1:80" ht="21.75" customHeight="1">
      <c r="A87" s="1329"/>
      <c r="B87" s="1330"/>
      <c r="C87" s="1331"/>
      <c r="D87" s="1323"/>
      <c r="E87" s="1323"/>
      <c r="F87" s="521"/>
      <c r="G87" s="1324"/>
      <c r="H87" s="1325"/>
      <c r="I87" s="1326" t="s">
        <v>691</v>
      </c>
      <c r="J87" s="1327" t="s">
        <v>73</v>
      </c>
      <c r="K87" s="1328">
        <v>4080</v>
      </c>
      <c r="L87" s="403">
        <f>85000*4*3*4</f>
        <v>4080000</v>
      </c>
      <c r="N87" s="410"/>
      <c r="O87" s="410"/>
      <c r="P87" s="410"/>
      <c r="Q87" s="410"/>
      <c r="R87" s="410"/>
      <c r="S87" s="410"/>
      <c r="T87" s="410"/>
      <c r="U87" s="410"/>
      <c r="V87" s="410"/>
      <c r="W87" s="410"/>
      <c r="X87" s="410"/>
      <c r="Y87" s="410"/>
      <c r="Z87" s="410"/>
      <c r="AA87" s="410"/>
      <c r="AB87" s="410"/>
      <c r="AC87" s="410"/>
      <c r="AD87" s="410"/>
      <c r="AE87" s="410"/>
      <c r="AF87" s="410"/>
      <c r="AG87" s="410"/>
      <c r="AH87" s="410"/>
      <c r="AI87" s="410"/>
      <c r="AJ87" s="410"/>
      <c r="AK87" s="410"/>
      <c r="AL87" s="410"/>
      <c r="AM87" s="410"/>
      <c r="AN87" s="410"/>
      <c r="AO87" s="410"/>
      <c r="AP87" s="410"/>
      <c r="AQ87" s="410"/>
      <c r="AR87" s="410"/>
      <c r="AS87" s="410"/>
      <c r="AT87" s="410"/>
      <c r="AU87" s="410"/>
      <c r="AV87" s="410"/>
      <c r="AW87" s="410"/>
      <c r="AX87" s="410"/>
      <c r="AY87" s="410"/>
      <c r="AZ87" s="410"/>
      <c r="BA87" s="410"/>
      <c r="BB87" s="410"/>
      <c r="BC87" s="410"/>
      <c r="BD87" s="410"/>
      <c r="BE87" s="410"/>
      <c r="BF87" s="410"/>
      <c r="BG87" s="410"/>
      <c r="BH87" s="410"/>
      <c r="BI87" s="410"/>
      <c r="BJ87" s="410"/>
      <c r="BK87" s="410"/>
      <c r="BL87" s="410"/>
      <c r="BM87" s="410"/>
      <c r="BN87" s="410"/>
      <c r="BO87" s="410"/>
      <c r="BP87" s="410"/>
      <c r="BQ87" s="410"/>
      <c r="BR87" s="410"/>
      <c r="BS87" s="410"/>
      <c r="BT87" s="410"/>
      <c r="BU87" s="410"/>
      <c r="BV87" s="410"/>
      <c r="BW87" s="410"/>
      <c r="BX87" s="410"/>
      <c r="BY87" s="410"/>
      <c r="BZ87" s="410"/>
      <c r="CA87" s="410"/>
      <c r="CB87" s="410"/>
    </row>
    <row r="88" spans="1:80" ht="23.25" customHeight="1">
      <c r="A88" s="1315"/>
      <c r="B88" s="566"/>
      <c r="C88" s="459"/>
      <c r="D88" s="3420" t="s">
        <v>692</v>
      </c>
      <c r="E88" s="3421"/>
      <c r="F88" s="494">
        <f>F89</f>
        <v>0</v>
      </c>
      <c r="G88" s="495">
        <v>0</v>
      </c>
      <c r="H88" s="554">
        <f t="shared" ref="H88:H91" si="2">F88-G88</f>
        <v>0</v>
      </c>
      <c r="I88" s="563"/>
      <c r="J88" s="556"/>
      <c r="K88" s="564">
        <v>0</v>
      </c>
      <c r="L88" s="565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0"/>
      <c r="X88" s="410"/>
      <c r="Y88" s="410"/>
      <c r="Z88" s="410"/>
      <c r="AA88" s="410"/>
      <c r="AB88" s="410"/>
      <c r="AC88" s="410"/>
      <c r="AD88" s="410"/>
      <c r="AE88" s="410"/>
      <c r="AF88" s="410"/>
      <c r="AG88" s="410"/>
      <c r="AH88" s="410"/>
      <c r="AI88" s="410"/>
      <c r="AJ88" s="410"/>
      <c r="AK88" s="410"/>
      <c r="AL88" s="410"/>
      <c r="AM88" s="410"/>
      <c r="AN88" s="410"/>
      <c r="AO88" s="410"/>
      <c r="AP88" s="410"/>
      <c r="AQ88" s="410"/>
      <c r="AR88" s="410"/>
      <c r="AS88" s="410"/>
      <c r="AT88" s="410"/>
      <c r="AU88" s="410"/>
      <c r="AV88" s="410"/>
      <c r="AW88" s="410"/>
      <c r="AX88" s="410"/>
      <c r="AY88" s="410"/>
      <c r="AZ88" s="410"/>
      <c r="BA88" s="410"/>
      <c r="BB88" s="410"/>
      <c r="BC88" s="410"/>
      <c r="BD88" s="410"/>
      <c r="BE88" s="410"/>
      <c r="BF88" s="410"/>
      <c r="BG88" s="410"/>
      <c r="BH88" s="410"/>
      <c r="BI88" s="410"/>
      <c r="BJ88" s="410"/>
      <c r="BK88" s="410"/>
      <c r="BL88" s="410"/>
      <c r="BM88" s="410"/>
      <c r="BN88" s="410"/>
      <c r="BO88" s="410"/>
      <c r="BP88" s="410"/>
      <c r="BQ88" s="410"/>
      <c r="BR88" s="410"/>
      <c r="BS88" s="410"/>
      <c r="BT88" s="410"/>
      <c r="BU88" s="410"/>
      <c r="BV88" s="410"/>
      <c r="BW88" s="410"/>
      <c r="BX88" s="410"/>
      <c r="BY88" s="410"/>
      <c r="BZ88" s="410"/>
      <c r="CA88" s="410"/>
      <c r="CB88" s="410"/>
    </row>
    <row r="89" spans="1:80" ht="23.25" customHeight="1">
      <c r="A89" s="1314"/>
      <c r="B89" s="532"/>
      <c r="C89" s="459"/>
      <c r="D89" s="502"/>
      <c r="E89" s="503" t="s">
        <v>693</v>
      </c>
      <c r="F89" s="523">
        <f>K89</f>
        <v>0</v>
      </c>
      <c r="G89" s="505">
        <v>0</v>
      </c>
      <c r="H89" s="514">
        <f t="shared" si="2"/>
        <v>0</v>
      </c>
      <c r="I89" s="481"/>
      <c r="J89" s="559"/>
      <c r="K89" s="564">
        <v>0</v>
      </c>
      <c r="L89" s="565"/>
      <c r="M89" s="410"/>
      <c r="N89" s="410"/>
      <c r="O89" s="410"/>
      <c r="P89" s="410"/>
      <c r="Q89" s="410"/>
      <c r="R89" s="410"/>
      <c r="S89" s="410"/>
      <c r="T89" s="410"/>
      <c r="U89" s="410"/>
      <c r="V89" s="410"/>
      <c r="W89" s="410"/>
      <c r="X89" s="410"/>
      <c r="Y89" s="410"/>
      <c r="Z89" s="410"/>
      <c r="AA89" s="410"/>
      <c r="AB89" s="410"/>
      <c r="AC89" s="410"/>
      <c r="AD89" s="410"/>
      <c r="AE89" s="410"/>
      <c r="AF89" s="410"/>
      <c r="AG89" s="410"/>
      <c r="AH89" s="410"/>
      <c r="AI89" s="410"/>
      <c r="AJ89" s="410"/>
      <c r="AK89" s="410"/>
      <c r="AL89" s="410"/>
      <c r="AM89" s="410"/>
      <c r="AN89" s="410"/>
      <c r="AO89" s="410"/>
      <c r="AP89" s="410"/>
      <c r="AQ89" s="410"/>
      <c r="AR89" s="410"/>
      <c r="AS89" s="410"/>
      <c r="AT89" s="410"/>
      <c r="AU89" s="410"/>
      <c r="AV89" s="410"/>
      <c r="AW89" s="410"/>
      <c r="AX89" s="410"/>
      <c r="AY89" s="410"/>
      <c r="AZ89" s="410"/>
      <c r="BA89" s="410"/>
      <c r="BB89" s="410"/>
      <c r="BC89" s="410"/>
      <c r="BD89" s="410"/>
      <c r="BE89" s="410"/>
      <c r="BF89" s="410"/>
      <c r="BG89" s="410"/>
      <c r="BH89" s="410"/>
      <c r="BI89" s="410"/>
      <c r="BJ89" s="410"/>
      <c r="BK89" s="410"/>
      <c r="BL89" s="410"/>
      <c r="BM89" s="410"/>
      <c r="BN89" s="410"/>
      <c r="BO89" s="410"/>
      <c r="BP89" s="410"/>
      <c r="BQ89" s="410"/>
      <c r="BR89" s="410"/>
      <c r="BS89" s="410"/>
      <c r="BT89" s="410"/>
      <c r="BU89" s="410"/>
      <c r="BV89" s="410"/>
      <c r="BW89" s="410"/>
      <c r="BX89" s="410"/>
      <c r="BY89" s="410"/>
      <c r="BZ89" s="410"/>
      <c r="CA89" s="410"/>
      <c r="CB89" s="410"/>
    </row>
    <row r="90" spans="1:80" ht="21.75" customHeight="1">
      <c r="A90" s="1313"/>
      <c r="B90" s="566"/>
      <c r="C90" s="459"/>
      <c r="D90" s="3386" t="s">
        <v>694</v>
      </c>
      <c r="E90" s="3422"/>
      <c r="F90" s="494">
        <f>F91</f>
        <v>189100</v>
      </c>
      <c r="G90" s="495">
        <v>117191</v>
      </c>
      <c r="H90" s="453">
        <f t="shared" si="2"/>
        <v>71909</v>
      </c>
      <c r="I90" s="567"/>
      <c r="J90" s="568"/>
      <c r="K90" s="569">
        <f>K91</f>
        <v>189100</v>
      </c>
      <c r="L90" s="565"/>
      <c r="M90" s="410"/>
      <c r="N90" s="410"/>
      <c r="O90" s="410"/>
      <c r="P90" s="410"/>
      <c r="Q90" s="410"/>
      <c r="R90" s="410"/>
      <c r="S90" s="410"/>
      <c r="T90" s="410"/>
      <c r="U90" s="410"/>
      <c r="V90" s="410"/>
      <c r="W90" s="410"/>
      <c r="X90" s="410"/>
      <c r="Y90" s="410"/>
      <c r="Z90" s="410"/>
      <c r="AA90" s="410"/>
      <c r="AB90" s="410"/>
      <c r="AC90" s="410"/>
      <c r="AD90" s="410"/>
      <c r="AE90" s="410"/>
      <c r="AF90" s="410"/>
      <c r="AG90" s="410"/>
      <c r="AH90" s="410"/>
      <c r="AI90" s="410"/>
      <c r="AJ90" s="410"/>
      <c r="AK90" s="410"/>
      <c r="AL90" s="410"/>
      <c r="AM90" s="410"/>
      <c r="AN90" s="410"/>
      <c r="AO90" s="410"/>
      <c r="AP90" s="410"/>
      <c r="AQ90" s="410"/>
      <c r="AR90" s="410"/>
      <c r="AS90" s="410"/>
      <c r="AT90" s="410"/>
      <c r="AU90" s="410"/>
      <c r="AV90" s="410"/>
      <c r="AW90" s="410"/>
      <c r="AX90" s="410"/>
      <c r="AY90" s="410"/>
      <c r="AZ90" s="410"/>
      <c r="BA90" s="410"/>
      <c r="BB90" s="410"/>
      <c r="BC90" s="410"/>
      <c r="BD90" s="410"/>
      <c r="BE90" s="410"/>
      <c r="BF90" s="410"/>
      <c r="BG90" s="410"/>
      <c r="BH90" s="410"/>
      <c r="BI90" s="410"/>
      <c r="BJ90" s="410"/>
      <c r="BK90" s="410"/>
      <c r="BL90" s="410"/>
      <c r="BM90" s="410"/>
      <c r="BN90" s="410"/>
      <c r="BO90" s="410"/>
      <c r="BP90" s="410"/>
      <c r="BQ90" s="410"/>
      <c r="BR90" s="410"/>
      <c r="BS90" s="410"/>
      <c r="BT90" s="410"/>
      <c r="BU90" s="410"/>
      <c r="BV90" s="410"/>
      <c r="BW90" s="410"/>
      <c r="BX90" s="410"/>
      <c r="BY90" s="410"/>
      <c r="BZ90" s="410"/>
      <c r="CA90" s="410"/>
      <c r="CB90" s="410"/>
    </row>
    <row r="91" spans="1:80" ht="21.75" customHeight="1">
      <c r="A91" s="1313"/>
      <c r="B91" s="526"/>
      <c r="C91" s="459"/>
      <c r="D91" s="570"/>
      <c r="E91" s="571" t="s">
        <v>695</v>
      </c>
      <c r="F91" s="523">
        <f>K91</f>
        <v>189100</v>
      </c>
      <c r="G91" s="505">
        <v>117191</v>
      </c>
      <c r="H91" s="572">
        <f t="shared" si="2"/>
        <v>71909</v>
      </c>
      <c r="I91" s="573"/>
      <c r="J91" s="574"/>
      <c r="K91" s="575">
        <f>K92+K93+K94+K95+K96</f>
        <v>189100</v>
      </c>
      <c r="L91" s="565"/>
      <c r="M91" s="410"/>
      <c r="N91" s="410"/>
      <c r="O91" s="410"/>
      <c r="P91" s="410"/>
      <c r="Q91" s="410"/>
      <c r="R91" s="410"/>
      <c r="S91" s="410"/>
      <c r="T91" s="410"/>
      <c r="U91" s="410"/>
      <c r="V91" s="410"/>
      <c r="W91" s="410"/>
      <c r="X91" s="410"/>
      <c r="Y91" s="410"/>
      <c r="Z91" s="410"/>
      <c r="AA91" s="410"/>
      <c r="AB91" s="410"/>
      <c r="AC91" s="410"/>
      <c r="AD91" s="410"/>
      <c r="AE91" s="410"/>
      <c r="AF91" s="410"/>
      <c r="AG91" s="410"/>
      <c r="AH91" s="410"/>
      <c r="AI91" s="410"/>
      <c r="AJ91" s="410"/>
      <c r="AK91" s="410"/>
      <c r="AL91" s="410"/>
      <c r="AM91" s="410"/>
      <c r="AN91" s="410"/>
      <c r="AO91" s="410"/>
      <c r="AP91" s="410"/>
      <c r="AQ91" s="410"/>
      <c r="AR91" s="410"/>
      <c r="AS91" s="410"/>
      <c r="AT91" s="410"/>
      <c r="AU91" s="410"/>
      <c r="AV91" s="410"/>
      <c r="AW91" s="410"/>
      <c r="AX91" s="410"/>
      <c r="AY91" s="410"/>
      <c r="AZ91" s="410"/>
      <c r="BA91" s="410"/>
      <c r="BB91" s="410"/>
      <c r="BC91" s="410"/>
      <c r="BD91" s="410"/>
      <c r="BE91" s="410"/>
      <c r="BF91" s="410"/>
      <c r="BG91" s="410"/>
      <c r="BH91" s="410"/>
      <c r="BI91" s="410"/>
      <c r="BJ91" s="410"/>
      <c r="BK91" s="410"/>
      <c r="BL91" s="410"/>
      <c r="BM91" s="410"/>
      <c r="BN91" s="410"/>
      <c r="BO91" s="410"/>
      <c r="BP91" s="410"/>
      <c r="BQ91" s="410"/>
      <c r="BR91" s="410"/>
      <c r="BS91" s="410"/>
      <c r="BT91" s="410"/>
      <c r="BU91" s="410"/>
      <c r="BV91" s="410"/>
      <c r="BW91" s="410"/>
      <c r="BX91" s="410"/>
      <c r="BY91" s="410"/>
      <c r="BZ91" s="410"/>
      <c r="CA91" s="410"/>
      <c r="CB91" s="410"/>
    </row>
    <row r="92" spans="1:80" ht="21.75" customHeight="1">
      <c r="A92" s="1313"/>
      <c r="B92" s="532"/>
      <c r="C92" s="459"/>
      <c r="D92" s="576"/>
      <c r="E92" s="577"/>
      <c r="F92" s="512"/>
      <c r="G92" s="513"/>
      <c r="H92" s="578"/>
      <c r="I92" s="579" t="s">
        <v>696</v>
      </c>
      <c r="J92" s="580" t="s">
        <v>73</v>
      </c>
      <c r="K92" s="581">
        <v>21000</v>
      </c>
      <c r="L92" s="565">
        <f>200000*35*3</f>
        <v>21000000</v>
      </c>
      <c r="M92" s="410"/>
      <c r="N92" s="410"/>
      <c r="O92" s="410"/>
      <c r="P92" s="410"/>
      <c r="Q92" s="410"/>
      <c r="R92" s="410"/>
      <c r="S92" s="410"/>
      <c r="T92" s="410"/>
      <c r="U92" s="410"/>
      <c r="V92" s="410"/>
      <c r="W92" s="410"/>
      <c r="X92" s="410"/>
      <c r="Y92" s="410"/>
      <c r="Z92" s="410"/>
      <c r="AA92" s="410"/>
      <c r="AB92" s="410"/>
      <c r="AC92" s="410"/>
      <c r="AD92" s="410"/>
      <c r="AE92" s="410"/>
      <c r="AF92" s="410"/>
      <c r="AG92" s="410"/>
      <c r="AH92" s="410"/>
      <c r="AI92" s="410"/>
      <c r="AJ92" s="410"/>
      <c r="AK92" s="410"/>
      <c r="AL92" s="410"/>
      <c r="AM92" s="410"/>
      <c r="AN92" s="410"/>
      <c r="AO92" s="410"/>
      <c r="AP92" s="410"/>
      <c r="AQ92" s="410"/>
      <c r="AR92" s="410"/>
      <c r="AS92" s="410"/>
      <c r="AT92" s="410"/>
      <c r="AU92" s="410"/>
      <c r="AV92" s="410"/>
      <c r="AW92" s="410"/>
      <c r="AX92" s="410"/>
      <c r="AY92" s="410"/>
      <c r="AZ92" s="410"/>
      <c r="BA92" s="410"/>
      <c r="BB92" s="410"/>
      <c r="BC92" s="410"/>
      <c r="BD92" s="410"/>
      <c r="BE92" s="410"/>
      <c r="BF92" s="410"/>
      <c r="BG92" s="410"/>
      <c r="BH92" s="410"/>
      <c r="BI92" s="410"/>
      <c r="BJ92" s="410"/>
      <c r="BK92" s="410"/>
      <c r="BL92" s="410"/>
      <c r="BM92" s="410"/>
      <c r="BN92" s="410"/>
      <c r="BO92" s="410"/>
      <c r="BP92" s="410"/>
      <c r="BQ92" s="410"/>
      <c r="BR92" s="410"/>
      <c r="BS92" s="410"/>
      <c r="BT92" s="410"/>
      <c r="BU92" s="410"/>
      <c r="BV92" s="410"/>
      <c r="BW92" s="410"/>
      <c r="BX92" s="410"/>
      <c r="BY92" s="410"/>
      <c r="BZ92" s="410"/>
      <c r="CA92" s="410"/>
      <c r="CB92" s="410"/>
    </row>
    <row r="93" spans="1:80" ht="21.75" customHeight="1">
      <c r="A93" s="546"/>
      <c r="B93" s="566"/>
      <c r="C93" s="459"/>
      <c r="D93" s="576"/>
      <c r="E93" s="582"/>
      <c r="F93" s="512"/>
      <c r="G93" s="513"/>
      <c r="H93" s="578"/>
      <c r="I93" s="579" t="s">
        <v>697</v>
      </c>
      <c r="J93" s="580" t="s">
        <v>73</v>
      </c>
      <c r="K93" s="581">
        <v>105000</v>
      </c>
      <c r="L93" s="565">
        <f>250000*35*12</f>
        <v>105000000</v>
      </c>
      <c r="M93" s="410"/>
      <c r="N93" s="410"/>
      <c r="O93" s="410"/>
      <c r="P93" s="410"/>
      <c r="Q93" s="410"/>
      <c r="R93" s="410"/>
      <c r="S93" s="410"/>
      <c r="T93" s="410"/>
      <c r="U93" s="410"/>
      <c r="V93" s="410"/>
      <c r="W93" s="410"/>
      <c r="X93" s="410"/>
      <c r="Y93" s="410"/>
      <c r="Z93" s="410"/>
      <c r="AA93" s="410"/>
      <c r="AB93" s="410"/>
      <c r="AC93" s="410"/>
      <c r="AD93" s="410"/>
      <c r="AE93" s="410"/>
      <c r="AF93" s="410"/>
      <c r="AG93" s="410"/>
      <c r="AH93" s="410"/>
      <c r="AI93" s="410"/>
      <c r="AJ93" s="410"/>
      <c r="AK93" s="410"/>
      <c r="AL93" s="410"/>
      <c r="AM93" s="410"/>
      <c r="AN93" s="410"/>
      <c r="AO93" s="410"/>
      <c r="AP93" s="410"/>
      <c r="AQ93" s="410"/>
      <c r="AR93" s="410"/>
      <c r="AS93" s="410"/>
      <c r="AT93" s="410"/>
      <c r="AU93" s="410"/>
      <c r="AV93" s="410"/>
      <c r="AW93" s="410"/>
      <c r="AX93" s="410"/>
      <c r="AY93" s="410"/>
      <c r="AZ93" s="410"/>
      <c r="BA93" s="410"/>
      <c r="BB93" s="410"/>
      <c r="BC93" s="410"/>
      <c r="BD93" s="410"/>
      <c r="BE93" s="410"/>
      <c r="BF93" s="410"/>
      <c r="BG93" s="410"/>
      <c r="BH93" s="410"/>
      <c r="BI93" s="410"/>
      <c r="BJ93" s="410"/>
      <c r="BK93" s="410"/>
      <c r="BL93" s="410"/>
      <c r="BM93" s="410"/>
      <c r="BN93" s="410"/>
      <c r="BO93" s="410"/>
      <c r="BP93" s="410"/>
      <c r="BQ93" s="410"/>
      <c r="BR93" s="410"/>
      <c r="BS93" s="410"/>
      <c r="BT93" s="410"/>
      <c r="BU93" s="410"/>
      <c r="BV93" s="410"/>
      <c r="BW93" s="410"/>
      <c r="BX93" s="410"/>
      <c r="BY93" s="410"/>
      <c r="BZ93" s="410"/>
      <c r="CA93" s="410"/>
      <c r="CB93" s="410"/>
    </row>
    <row r="94" spans="1:80" ht="21.75" customHeight="1">
      <c r="A94" s="546"/>
      <c r="B94" s="532"/>
      <c r="C94" s="459"/>
      <c r="D94" s="576"/>
      <c r="E94" s="583"/>
      <c r="F94" s="512"/>
      <c r="G94" s="513"/>
      <c r="H94" s="578"/>
      <c r="I94" s="579" t="s">
        <v>698</v>
      </c>
      <c r="J94" s="580" t="s">
        <v>73</v>
      </c>
      <c r="K94" s="581">
        <v>30000</v>
      </c>
      <c r="L94" s="565"/>
      <c r="M94" s="410"/>
      <c r="N94" s="410"/>
      <c r="O94" s="410"/>
      <c r="P94" s="410"/>
      <c r="Q94" s="410"/>
      <c r="R94" s="410"/>
      <c r="S94" s="410"/>
      <c r="T94" s="410"/>
      <c r="U94" s="410"/>
      <c r="V94" s="410"/>
      <c r="W94" s="410"/>
      <c r="X94" s="410"/>
      <c r="Y94" s="410"/>
      <c r="Z94" s="410"/>
      <c r="AA94" s="410"/>
      <c r="AB94" s="410"/>
      <c r="AC94" s="410"/>
      <c r="AD94" s="410"/>
      <c r="AE94" s="410"/>
      <c r="AF94" s="410"/>
      <c r="AG94" s="410"/>
      <c r="AH94" s="410"/>
      <c r="AI94" s="410"/>
      <c r="AJ94" s="410"/>
      <c r="AK94" s="410"/>
      <c r="AL94" s="410"/>
      <c r="AM94" s="410"/>
      <c r="AN94" s="410"/>
      <c r="AO94" s="410"/>
      <c r="AP94" s="410"/>
      <c r="AQ94" s="410"/>
      <c r="AR94" s="410"/>
      <c r="AS94" s="410"/>
      <c r="AT94" s="410"/>
      <c r="AU94" s="410"/>
      <c r="AV94" s="410"/>
      <c r="AW94" s="410"/>
      <c r="AX94" s="410"/>
      <c r="AY94" s="410"/>
      <c r="AZ94" s="410"/>
      <c r="BA94" s="410"/>
      <c r="BB94" s="410"/>
      <c r="BC94" s="410"/>
      <c r="BD94" s="410"/>
      <c r="BE94" s="410"/>
      <c r="BF94" s="410"/>
      <c r="BG94" s="410"/>
      <c r="BH94" s="410"/>
      <c r="BI94" s="410"/>
      <c r="BJ94" s="410"/>
      <c r="BK94" s="410"/>
      <c r="BL94" s="410"/>
      <c r="BM94" s="410"/>
      <c r="BN94" s="410"/>
      <c r="BO94" s="410"/>
      <c r="BP94" s="410"/>
      <c r="BQ94" s="410"/>
      <c r="BR94" s="410"/>
      <c r="BS94" s="410"/>
      <c r="BT94" s="410"/>
      <c r="BU94" s="410"/>
      <c r="BV94" s="410"/>
      <c r="BW94" s="410"/>
      <c r="BX94" s="410"/>
      <c r="BY94" s="410"/>
      <c r="BZ94" s="410"/>
      <c r="CA94" s="410"/>
      <c r="CB94" s="410"/>
    </row>
    <row r="95" spans="1:80" ht="21.75" customHeight="1">
      <c r="A95" s="546"/>
      <c r="B95" s="566"/>
      <c r="C95" s="459"/>
      <c r="D95" s="576"/>
      <c r="E95" s="583"/>
      <c r="F95" s="512"/>
      <c r="G95" s="513"/>
      <c r="H95" s="578"/>
      <c r="I95" s="579" t="s">
        <v>699</v>
      </c>
      <c r="J95" s="580" t="s">
        <v>73</v>
      </c>
      <c r="K95" s="581">
        <v>30000</v>
      </c>
      <c r="L95" s="565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0"/>
      <c r="AD95" s="410"/>
      <c r="AE95" s="410"/>
      <c r="AF95" s="410"/>
      <c r="AG95" s="410"/>
      <c r="AH95" s="410"/>
      <c r="AI95" s="410"/>
      <c r="AJ95" s="410"/>
      <c r="AK95" s="410"/>
      <c r="AL95" s="410"/>
      <c r="AM95" s="410"/>
      <c r="AN95" s="410"/>
      <c r="AO95" s="410"/>
      <c r="AP95" s="410"/>
      <c r="AQ95" s="410"/>
      <c r="AR95" s="410"/>
      <c r="AS95" s="410"/>
      <c r="AT95" s="410"/>
      <c r="AU95" s="410"/>
      <c r="AV95" s="410"/>
      <c r="AW95" s="410"/>
      <c r="AX95" s="410"/>
      <c r="AY95" s="410"/>
      <c r="AZ95" s="410"/>
      <c r="BA95" s="410"/>
      <c r="BB95" s="410"/>
      <c r="BC95" s="410"/>
      <c r="BD95" s="410"/>
      <c r="BE95" s="410"/>
      <c r="BF95" s="410"/>
      <c r="BG95" s="410"/>
      <c r="BH95" s="410"/>
      <c r="BI95" s="410"/>
      <c r="BJ95" s="410"/>
      <c r="BK95" s="410"/>
      <c r="BL95" s="410"/>
      <c r="BM95" s="410"/>
      <c r="BN95" s="410"/>
      <c r="BO95" s="410"/>
      <c r="BP95" s="410"/>
      <c r="BQ95" s="410"/>
      <c r="BR95" s="410"/>
      <c r="BS95" s="410"/>
      <c r="BT95" s="410"/>
      <c r="BU95" s="410"/>
      <c r="BV95" s="410"/>
      <c r="BW95" s="410"/>
      <c r="BX95" s="410"/>
      <c r="BY95" s="410"/>
      <c r="BZ95" s="410"/>
      <c r="CA95" s="410"/>
      <c r="CB95" s="410"/>
    </row>
    <row r="96" spans="1:80" ht="21.75" customHeight="1">
      <c r="A96" s="546"/>
      <c r="B96" s="526"/>
      <c r="C96" s="459"/>
      <c r="D96" s="576"/>
      <c r="E96" s="583"/>
      <c r="F96" s="512"/>
      <c r="G96" s="513"/>
      <c r="H96" s="578"/>
      <c r="I96" s="579" t="s">
        <v>700</v>
      </c>
      <c r="J96" s="584"/>
      <c r="K96" s="581">
        <f>K97+K98+K99</f>
        <v>3100</v>
      </c>
      <c r="L96" s="565"/>
      <c r="M96" s="410"/>
      <c r="N96" s="410"/>
      <c r="O96" s="410"/>
      <c r="P96" s="410"/>
      <c r="Q96" s="410"/>
      <c r="R96" s="410"/>
      <c r="S96" s="410"/>
      <c r="T96" s="410"/>
      <c r="U96" s="410"/>
      <c r="V96" s="410"/>
      <c r="W96" s="410"/>
      <c r="X96" s="410"/>
      <c r="Y96" s="410"/>
      <c r="Z96" s="410"/>
      <c r="AA96" s="410"/>
      <c r="AB96" s="410"/>
      <c r="AC96" s="410"/>
      <c r="AD96" s="410"/>
      <c r="AE96" s="410"/>
      <c r="AF96" s="410"/>
      <c r="AG96" s="410"/>
      <c r="AH96" s="410"/>
      <c r="AI96" s="410"/>
      <c r="AJ96" s="410"/>
      <c r="AK96" s="410"/>
      <c r="AL96" s="410"/>
      <c r="AM96" s="410"/>
      <c r="AN96" s="410"/>
      <c r="AO96" s="410"/>
      <c r="AP96" s="410"/>
      <c r="AQ96" s="410"/>
      <c r="AR96" s="410"/>
      <c r="AS96" s="410"/>
      <c r="AT96" s="410"/>
      <c r="AU96" s="410"/>
      <c r="AV96" s="410"/>
      <c r="AW96" s="410"/>
      <c r="AX96" s="410"/>
      <c r="AY96" s="410"/>
      <c r="AZ96" s="410"/>
      <c r="BA96" s="410"/>
      <c r="BB96" s="410"/>
      <c r="BC96" s="410"/>
      <c r="BD96" s="410"/>
      <c r="BE96" s="410"/>
      <c r="BF96" s="410"/>
      <c r="BG96" s="410"/>
      <c r="BH96" s="410"/>
      <c r="BI96" s="410"/>
      <c r="BJ96" s="410"/>
      <c r="BK96" s="410"/>
      <c r="BL96" s="410"/>
      <c r="BM96" s="410"/>
      <c r="BN96" s="410"/>
      <c r="BO96" s="410"/>
      <c r="BP96" s="410"/>
      <c r="BQ96" s="410"/>
      <c r="BR96" s="410"/>
      <c r="BS96" s="410"/>
      <c r="BT96" s="410"/>
      <c r="BU96" s="410"/>
      <c r="BV96" s="410"/>
      <c r="BW96" s="410"/>
      <c r="BX96" s="410"/>
      <c r="BY96" s="410"/>
      <c r="BZ96" s="410"/>
      <c r="CA96" s="410"/>
      <c r="CB96" s="410"/>
    </row>
    <row r="97" spans="1:80" ht="21.75" customHeight="1">
      <c r="A97" s="546"/>
      <c r="B97" s="526"/>
      <c r="C97" s="459"/>
      <c r="D97" s="576"/>
      <c r="E97" s="583"/>
      <c r="F97" s="518"/>
      <c r="G97" s="513"/>
      <c r="H97" s="578"/>
      <c r="I97" s="579" t="s">
        <v>701</v>
      </c>
      <c r="J97" s="584" t="s">
        <v>570</v>
      </c>
      <c r="K97" s="585">
        <v>1500</v>
      </c>
      <c r="L97" s="565">
        <f>15000*100</f>
        <v>1500000</v>
      </c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0"/>
      <c r="AD97" s="410"/>
      <c r="AE97" s="410"/>
      <c r="AF97" s="410"/>
      <c r="AG97" s="410"/>
      <c r="AH97" s="410"/>
      <c r="AI97" s="410"/>
      <c r="AJ97" s="410"/>
      <c r="AK97" s="410"/>
      <c r="AL97" s="410"/>
      <c r="AM97" s="410"/>
      <c r="AN97" s="410"/>
      <c r="AO97" s="410"/>
      <c r="AP97" s="410"/>
      <c r="AQ97" s="410"/>
      <c r="AR97" s="410"/>
      <c r="AS97" s="410"/>
      <c r="AT97" s="410"/>
      <c r="AU97" s="410"/>
      <c r="AV97" s="410"/>
      <c r="AW97" s="410"/>
      <c r="AX97" s="410"/>
      <c r="AY97" s="410"/>
      <c r="AZ97" s="410"/>
      <c r="BA97" s="410"/>
      <c r="BB97" s="410"/>
      <c r="BC97" s="410"/>
      <c r="BD97" s="410"/>
      <c r="BE97" s="410"/>
      <c r="BF97" s="410"/>
      <c r="BG97" s="410"/>
      <c r="BH97" s="410"/>
      <c r="BI97" s="410"/>
      <c r="BJ97" s="410"/>
      <c r="BK97" s="410"/>
      <c r="BL97" s="410"/>
      <c r="BM97" s="410"/>
      <c r="BN97" s="410"/>
      <c r="BO97" s="410"/>
      <c r="BP97" s="410"/>
      <c r="BQ97" s="410"/>
      <c r="BR97" s="410"/>
      <c r="BS97" s="410"/>
      <c r="BT97" s="410"/>
      <c r="BU97" s="410"/>
      <c r="BV97" s="410"/>
      <c r="BW97" s="410"/>
      <c r="BX97" s="410"/>
      <c r="BY97" s="410"/>
      <c r="BZ97" s="410"/>
      <c r="CA97" s="410"/>
      <c r="CB97" s="410"/>
    </row>
    <row r="98" spans="1:80" ht="21.75" customHeight="1">
      <c r="A98" s="1313"/>
      <c r="B98" s="532"/>
      <c r="C98" s="459"/>
      <c r="D98" s="576"/>
      <c r="E98" s="583"/>
      <c r="F98" s="519"/>
      <c r="G98" s="513"/>
      <c r="H98" s="578"/>
      <c r="I98" s="579" t="s">
        <v>702</v>
      </c>
      <c r="J98" s="584" t="s">
        <v>570</v>
      </c>
      <c r="K98" s="585">
        <v>1000</v>
      </c>
      <c r="L98" s="565">
        <f>25000*40</f>
        <v>1000000</v>
      </c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0"/>
      <c r="AD98" s="410"/>
      <c r="AE98" s="410"/>
      <c r="AF98" s="410"/>
      <c r="AG98" s="410"/>
      <c r="AH98" s="410"/>
      <c r="AI98" s="410"/>
      <c r="AJ98" s="410"/>
      <c r="AK98" s="410"/>
      <c r="AL98" s="410"/>
      <c r="AM98" s="410"/>
      <c r="AN98" s="410"/>
      <c r="AO98" s="410"/>
      <c r="AP98" s="410"/>
      <c r="AQ98" s="410"/>
      <c r="AR98" s="410"/>
      <c r="AS98" s="410"/>
      <c r="AT98" s="410"/>
      <c r="AU98" s="410"/>
      <c r="AV98" s="410"/>
      <c r="AW98" s="410"/>
      <c r="AX98" s="410"/>
      <c r="AY98" s="410"/>
      <c r="AZ98" s="410"/>
      <c r="BA98" s="410"/>
      <c r="BB98" s="410"/>
      <c r="BC98" s="410"/>
      <c r="BD98" s="410"/>
      <c r="BE98" s="410"/>
      <c r="BF98" s="410"/>
      <c r="BG98" s="410"/>
      <c r="BH98" s="410"/>
      <c r="BI98" s="410"/>
      <c r="BJ98" s="410"/>
      <c r="BK98" s="410"/>
      <c r="BL98" s="410"/>
      <c r="BM98" s="410"/>
      <c r="BN98" s="410"/>
      <c r="BO98" s="410"/>
      <c r="BP98" s="410"/>
      <c r="BQ98" s="410"/>
      <c r="BR98" s="410"/>
      <c r="BS98" s="410"/>
      <c r="BT98" s="410"/>
      <c r="BU98" s="410"/>
      <c r="BV98" s="410"/>
      <c r="BW98" s="410"/>
      <c r="BX98" s="410"/>
      <c r="BY98" s="410"/>
      <c r="BZ98" s="410"/>
      <c r="CA98" s="410"/>
      <c r="CB98" s="410"/>
    </row>
    <row r="99" spans="1:80" ht="21.75" customHeight="1">
      <c r="A99" s="1313"/>
      <c r="B99" s="532"/>
      <c r="C99" s="459"/>
      <c r="D99" s="576"/>
      <c r="E99" s="583"/>
      <c r="F99" s="521"/>
      <c r="G99" s="513"/>
      <c r="H99" s="578"/>
      <c r="I99" s="579" t="s">
        <v>703</v>
      </c>
      <c r="J99" s="584" t="s">
        <v>570</v>
      </c>
      <c r="K99" s="585">
        <v>600</v>
      </c>
      <c r="L99" s="565">
        <f>30000*20</f>
        <v>600000</v>
      </c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0"/>
      <c r="AD99" s="410"/>
      <c r="AE99" s="410"/>
      <c r="AF99" s="410"/>
      <c r="AG99" s="410"/>
      <c r="AH99" s="410"/>
      <c r="AI99" s="410"/>
      <c r="AJ99" s="410"/>
      <c r="AK99" s="410"/>
      <c r="AL99" s="410"/>
      <c r="AM99" s="410"/>
      <c r="AN99" s="410"/>
      <c r="AO99" s="410"/>
      <c r="AP99" s="410"/>
      <c r="AQ99" s="410"/>
      <c r="AR99" s="410"/>
      <c r="AS99" s="410"/>
      <c r="AT99" s="410"/>
      <c r="AU99" s="410"/>
      <c r="AV99" s="410"/>
      <c r="AW99" s="410"/>
      <c r="AX99" s="410"/>
      <c r="AY99" s="410"/>
      <c r="AZ99" s="410"/>
      <c r="BA99" s="410"/>
      <c r="BB99" s="410"/>
      <c r="BC99" s="410"/>
      <c r="BD99" s="410"/>
      <c r="BE99" s="410"/>
      <c r="BF99" s="410"/>
      <c r="BG99" s="410"/>
      <c r="BH99" s="410"/>
      <c r="BI99" s="410"/>
      <c r="BJ99" s="410"/>
      <c r="BK99" s="410"/>
      <c r="BL99" s="410"/>
      <c r="BM99" s="410"/>
      <c r="BN99" s="410"/>
      <c r="BO99" s="410"/>
      <c r="BP99" s="410"/>
      <c r="BQ99" s="410"/>
      <c r="BR99" s="410"/>
      <c r="BS99" s="410"/>
      <c r="BT99" s="410"/>
      <c r="BU99" s="410"/>
      <c r="BV99" s="410"/>
      <c r="BW99" s="410"/>
      <c r="BX99" s="410"/>
      <c r="BY99" s="410"/>
      <c r="BZ99" s="410"/>
      <c r="CA99" s="410"/>
      <c r="CB99" s="410"/>
    </row>
    <row r="100" spans="1:80" ht="21.75" customHeight="1">
      <c r="A100" s="1313"/>
      <c r="B100" s="566"/>
      <c r="C100" s="459"/>
      <c r="D100" s="3386" t="s">
        <v>704</v>
      </c>
      <c r="E100" s="3423"/>
      <c r="F100" s="494">
        <f>SUM(F101)</f>
        <v>5700</v>
      </c>
      <c r="G100" s="495">
        <v>5760</v>
      </c>
      <c r="H100" s="453">
        <f>F100-G100</f>
        <v>-60</v>
      </c>
      <c r="I100" s="567"/>
      <c r="J100" s="568"/>
      <c r="K100" s="569">
        <f>SUM(K101)</f>
        <v>5700</v>
      </c>
      <c r="L100" s="565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0"/>
      <c r="AD100" s="410"/>
      <c r="AE100" s="410"/>
      <c r="AF100" s="410"/>
      <c r="AG100" s="410"/>
      <c r="AH100" s="410"/>
      <c r="AI100" s="410"/>
      <c r="AJ100" s="410"/>
      <c r="AK100" s="410"/>
      <c r="AL100" s="410"/>
      <c r="AM100" s="410"/>
      <c r="AN100" s="410"/>
      <c r="AO100" s="410"/>
      <c r="AP100" s="410"/>
      <c r="AQ100" s="410"/>
      <c r="AR100" s="410"/>
      <c r="AS100" s="410"/>
      <c r="AT100" s="410"/>
      <c r="AU100" s="410"/>
      <c r="AV100" s="410"/>
      <c r="AW100" s="410"/>
      <c r="AX100" s="410"/>
      <c r="AY100" s="410"/>
      <c r="AZ100" s="410"/>
      <c r="BA100" s="410"/>
      <c r="BB100" s="410"/>
      <c r="BC100" s="410"/>
      <c r="BD100" s="410"/>
      <c r="BE100" s="410"/>
      <c r="BF100" s="410"/>
      <c r="BG100" s="410"/>
      <c r="BH100" s="410"/>
      <c r="BI100" s="410"/>
      <c r="BJ100" s="410"/>
      <c r="BK100" s="410"/>
      <c r="BL100" s="410"/>
      <c r="BM100" s="410"/>
      <c r="BN100" s="410"/>
      <c r="BO100" s="410"/>
      <c r="BP100" s="410"/>
      <c r="BQ100" s="410"/>
      <c r="BR100" s="410"/>
      <c r="BS100" s="410"/>
      <c r="BT100" s="410"/>
      <c r="BU100" s="410"/>
      <c r="BV100" s="410"/>
      <c r="BW100" s="410"/>
      <c r="BX100" s="410"/>
      <c r="BY100" s="410"/>
      <c r="BZ100" s="410"/>
      <c r="CA100" s="410"/>
      <c r="CB100" s="410"/>
    </row>
    <row r="101" spans="1:80" ht="21.75" customHeight="1">
      <c r="A101" s="1314"/>
      <c r="B101" s="526"/>
      <c r="C101" s="459"/>
      <c r="D101" s="570"/>
      <c r="E101" s="586" t="s">
        <v>705</v>
      </c>
      <c r="F101" s="504">
        <f>K101</f>
        <v>5700</v>
      </c>
      <c r="G101" s="505">
        <v>5760</v>
      </c>
      <c r="H101" s="572">
        <f>F101-G101</f>
        <v>-60</v>
      </c>
      <c r="I101" s="579" t="s">
        <v>706</v>
      </c>
      <c r="J101" s="587"/>
      <c r="K101" s="575">
        <f>K102+K103</f>
        <v>5700</v>
      </c>
      <c r="L101" s="565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0"/>
      <c r="AD101" s="410"/>
      <c r="AE101" s="410"/>
      <c r="AF101" s="410"/>
      <c r="AG101" s="410"/>
      <c r="AH101" s="410"/>
      <c r="AI101" s="410"/>
      <c r="AJ101" s="410"/>
      <c r="AK101" s="410"/>
      <c r="AL101" s="410"/>
      <c r="AM101" s="410"/>
      <c r="AN101" s="410"/>
      <c r="AO101" s="410"/>
      <c r="AP101" s="410"/>
      <c r="AQ101" s="410"/>
      <c r="AR101" s="410"/>
      <c r="AS101" s="410"/>
      <c r="AT101" s="410"/>
      <c r="AU101" s="410"/>
      <c r="AV101" s="410"/>
      <c r="AW101" s="410"/>
      <c r="AX101" s="410"/>
      <c r="AY101" s="410"/>
      <c r="AZ101" s="410"/>
      <c r="BA101" s="410"/>
      <c r="BB101" s="410"/>
      <c r="BC101" s="410"/>
      <c r="BD101" s="410"/>
      <c r="BE101" s="410"/>
      <c r="BF101" s="410"/>
      <c r="BG101" s="410"/>
      <c r="BH101" s="410"/>
      <c r="BI101" s="410"/>
      <c r="BJ101" s="410"/>
      <c r="BK101" s="410"/>
      <c r="BL101" s="410"/>
      <c r="BM101" s="410"/>
      <c r="BN101" s="410"/>
      <c r="BO101" s="410"/>
      <c r="BP101" s="410"/>
      <c r="BQ101" s="410"/>
      <c r="BR101" s="410"/>
      <c r="BS101" s="410"/>
      <c r="BT101" s="410"/>
      <c r="BU101" s="410"/>
      <c r="BV101" s="410"/>
      <c r="BW101" s="410"/>
      <c r="BX101" s="410"/>
      <c r="BY101" s="410"/>
      <c r="BZ101" s="410"/>
      <c r="CA101" s="410"/>
      <c r="CB101" s="410"/>
    </row>
    <row r="102" spans="1:80" ht="21.75" customHeight="1">
      <c r="A102" s="546"/>
      <c r="B102" s="526"/>
      <c r="C102" s="459"/>
      <c r="D102" s="588"/>
      <c r="E102" s="583"/>
      <c r="F102" s="518"/>
      <c r="G102" s="513"/>
      <c r="H102" s="578"/>
      <c r="I102" s="579" t="s">
        <v>707</v>
      </c>
      <c r="J102" s="580" t="s">
        <v>73</v>
      </c>
      <c r="K102" s="581">
        <v>4800</v>
      </c>
      <c r="L102" s="565">
        <f>400000*12</f>
        <v>4800000</v>
      </c>
      <c r="M102" s="410"/>
      <c r="N102" s="410"/>
      <c r="O102" s="410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  <c r="Z102" s="410"/>
      <c r="AA102" s="410"/>
      <c r="AB102" s="410"/>
      <c r="AC102" s="410"/>
      <c r="AD102" s="410"/>
      <c r="AE102" s="410"/>
      <c r="AF102" s="410"/>
      <c r="AG102" s="410"/>
      <c r="AH102" s="410"/>
      <c r="AI102" s="410"/>
      <c r="AJ102" s="410"/>
      <c r="AK102" s="410"/>
      <c r="AL102" s="410"/>
      <c r="AM102" s="410"/>
      <c r="AN102" s="410"/>
      <c r="AO102" s="410"/>
      <c r="AP102" s="410"/>
      <c r="AQ102" s="410"/>
      <c r="AR102" s="410"/>
      <c r="AS102" s="410"/>
      <c r="AT102" s="410"/>
      <c r="AU102" s="410"/>
      <c r="AV102" s="410"/>
      <c r="AW102" s="410"/>
      <c r="AX102" s="410"/>
      <c r="AY102" s="410"/>
      <c r="AZ102" s="410"/>
      <c r="BA102" s="410"/>
      <c r="BB102" s="410"/>
      <c r="BC102" s="410"/>
      <c r="BD102" s="410"/>
      <c r="BE102" s="410"/>
      <c r="BF102" s="410"/>
      <c r="BG102" s="410"/>
      <c r="BH102" s="410"/>
      <c r="BI102" s="410"/>
      <c r="BJ102" s="410"/>
      <c r="BK102" s="410"/>
      <c r="BL102" s="410"/>
      <c r="BM102" s="410"/>
      <c r="BN102" s="410"/>
      <c r="BO102" s="410"/>
      <c r="BP102" s="410"/>
      <c r="BQ102" s="410"/>
      <c r="BR102" s="410"/>
      <c r="BS102" s="410"/>
      <c r="BT102" s="410"/>
      <c r="BU102" s="410"/>
      <c r="BV102" s="410"/>
      <c r="BW102" s="410"/>
      <c r="BX102" s="410"/>
      <c r="BY102" s="410"/>
      <c r="BZ102" s="410"/>
      <c r="CA102" s="410"/>
      <c r="CB102" s="410"/>
    </row>
    <row r="103" spans="1:80" ht="21.75" customHeight="1">
      <c r="A103" s="546"/>
      <c r="B103" s="526"/>
      <c r="C103" s="459"/>
      <c r="D103" s="588"/>
      <c r="E103" s="583"/>
      <c r="F103" s="521"/>
      <c r="G103" s="513"/>
      <c r="H103" s="578"/>
      <c r="I103" s="579" t="s">
        <v>708</v>
      </c>
      <c r="J103" s="580" t="s">
        <v>73</v>
      </c>
      <c r="K103" s="581">
        <v>900</v>
      </c>
      <c r="L103" s="565">
        <f>5000*15*12</f>
        <v>900000</v>
      </c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0"/>
      <c r="AC103" s="410"/>
      <c r="AD103" s="410"/>
      <c r="AE103" s="410"/>
      <c r="AF103" s="410"/>
      <c r="AG103" s="410"/>
      <c r="AH103" s="410"/>
      <c r="AI103" s="410"/>
      <c r="AJ103" s="410"/>
      <c r="AK103" s="410"/>
      <c r="AL103" s="410"/>
      <c r="AM103" s="410"/>
      <c r="AN103" s="410"/>
      <c r="AO103" s="410"/>
      <c r="AP103" s="410"/>
      <c r="AQ103" s="410"/>
      <c r="AR103" s="410"/>
      <c r="AS103" s="410"/>
      <c r="AT103" s="410"/>
      <c r="AU103" s="410"/>
      <c r="AV103" s="410"/>
      <c r="AW103" s="410"/>
      <c r="AX103" s="410"/>
      <c r="AY103" s="410"/>
      <c r="AZ103" s="410"/>
      <c r="BA103" s="410"/>
      <c r="BB103" s="410"/>
      <c r="BC103" s="410"/>
      <c r="BD103" s="410"/>
      <c r="BE103" s="410"/>
      <c r="BF103" s="410"/>
      <c r="BG103" s="410"/>
      <c r="BH103" s="410"/>
      <c r="BI103" s="410"/>
      <c r="BJ103" s="410"/>
      <c r="BK103" s="410"/>
      <c r="BL103" s="410"/>
      <c r="BM103" s="410"/>
      <c r="BN103" s="410"/>
      <c r="BO103" s="410"/>
      <c r="BP103" s="410"/>
      <c r="BQ103" s="410"/>
      <c r="BR103" s="410"/>
      <c r="BS103" s="410"/>
      <c r="BT103" s="410"/>
      <c r="BU103" s="410"/>
      <c r="BV103" s="410"/>
      <c r="BW103" s="410"/>
      <c r="BX103" s="410"/>
      <c r="BY103" s="410"/>
      <c r="BZ103" s="410"/>
      <c r="CA103" s="410"/>
      <c r="CB103" s="410"/>
    </row>
    <row r="104" spans="1:80" ht="22.5" customHeight="1">
      <c r="A104" s="1314"/>
      <c r="B104" s="566"/>
      <c r="C104" s="459"/>
      <c r="D104" s="3386" t="s">
        <v>709</v>
      </c>
      <c r="E104" s="3423"/>
      <c r="F104" s="494">
        <f>F105</f>
        <v>7000</v>
      </c>
      <c r="G104" s="495">
        <v>6600</v>
      </c>
      <c r="H104" s="453">
        <f>F104-G104</f>
        <v>400</v>
      </c>
      <c r="I104" s="589"/>
      <c r="J104" s="590"/>
      <c r="K104" s="569">
        <f>SUM(K105)</f>
        <v>7000</v>
      </c>
      <c r="L104" s="565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0"/>
      <c r="AD104" s="410"/>
      <c r="AE104" s="410"/>
      <c r="AF104" s="410"/>
      <c r="AG104" s="410"/>
      <c r="AH104" s="410"/>
      <c r="AI104" s="410"/>
      <c r="AJ104" s="410"/>
      <c r="AK104" s="410"/>
      <c r="AL104" s="410"/>
      <c r="AM104" s="410"/>
      <c r="AN104" s="410"/>
      <c r="AO104" s="410"/>
      <c r="AP104" s="410"/>
      <c r="AQ104" s="410"/>
      <c r="AR104" s="410"/>
      <c r="AS104" s="410"/>
      <c r="AT104" s="410"/>
      <c r="AU104" s="410"/>
      <c r="AV104" s="410"/>
      <c r="AW104" s="410"/>
      <c r="AX104" s="410"/>
      <c r="AY104" s="410"/>
      <c r="AZ104" s="410"/>
      <c r="BA104" s="410"/>
      <c r="BB104" s="410"/>
      <c r="BC104" s="410"/>
      <c r="BD104" s="410"/>
      <c r="BE104" s="410"/>
      <c r="BF104" s="410"/>
      <c r="BG104" s="410"/>
      <c r="BH104" s="410"/>
      <c r="BI104" s="410"/>
      <c r="BJ104" s="410"/>
      <c r="BK104" s="410"/>
      <c r="BL104" s="410"/>
      <c r="BM104" s="410"/>
      <c r="BN104" s="410"/>
      <c r="BO104" s="410"/>
      <c r="BP104" s="410"/>
      <c r="BQ104" s="410"/>
      <c r="BR104" s="410"/>
      <c r="BS104" s="410"/>
      <c r="BT104" s="410"/>
      <c r="BU104" s="410"/>
      <c r="BV104" s="410"/>
      <c r="BW104" s="410"/>
      <c r="BX104" s="410"/>
      <c r="BY104" s="410"/>
      <c r="BZ104" s="410"/>
      <c r="CA104" s="410"/>
      <c r="CB104" s="410"/>
    </row>
    <row r="105" spans="1:80" ht="22.5" customHeight="1">
      <c r="A105" s="1313"/>
      <c r="B105" s="526"/>
      <c r="C105" s="459"/>
      <c r="D105" s="570"/>
      <c r="E105" s="586" t="s">
        <v>710</v>
      </c>
      <c r="F105" s="523">
        <f>K105</f>
        <v>7000</v>
      </c>
      <c r="G105" s="505">
        <v>6600</v>
      </c>
      <c r="H105" s="572">
        <f>F105-G105</f>
        <v>400</v>
      </c>
      <c r="I105" s="591"/>
      <c r="J105" s="587"/>
      <c r="K105" s="575">
        <f>SUM(K106)</f>
        <v>7000</v>
      </c>
      <c r="L105" s="565"/>
      <c r="M105" s="410"/>
      <c r="N105" s="410"/>
      <c r="O105" s="410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0"/>
      <c r="AD105" s="410"/>
      <c r="AE105" s="410"/>
      <c r="AF105" s="410"/>
      <c r="AG105" s="410"/>
      <c r="AH105" s="410"/>
      <c r="AI105" s="410"/>
      <c r="AJ105" s="410"/>
      <c r="AK105" s="410"/>
      <c r="AL105" s="410"/>
      <c r="AM105" s="410"/>
      <c r="AN105" s="410"/>
      <c r="AO105" s="410"/>
      <c r="AP105" s="410"/>
      <c r="AQ105" s="410"/>
      <c r="AR105" s="410"/>
      <c r="AS105" s="410"/>
      <c r="AT105" s="410"/>
      <c r="AU105" s="410"/>
      <c r="AV105" s="410"/>
      <c r="AW105" s="410"/>
      <c r="AX105" s="410"/>
      <c r="AY105" s="410"/>
      <c r="AZ105" s="410"/>
      <c r="BA105" s="410"/>
      <c r="BB105" s="410"/>
      <c r="BC105" s="410"/>
      <c r="BD105" s="410"/>
      <c r="BE105" s="410"/>
      <c r="BF105" s="410"/>
      <c r="BG105" s="410"/>
      <c r="BH105" s="410"/>
      <c r="BI105" s="410"/>
      <c r="BJ105" s="410"/>
      <c r="BK105" s="410"/>
      <c r="BL105" s="410"/>
      <c r="BM105" s="410"/>
      <c r="BN105" s="410"/>
      <c r="BO105" s="410"/>
      <c r="BP105" s="410"/>
      <c r="BQ105" s="410"/>
      <c r="BR105" s="410"/>
      <c r="BS105" s="410"/>
      <c r="BT105" s="410"/>
      <c r="BU105" s="410"/>
      <c r="BV105" s="410"/>
      <c r="BW105" s="410"/>
      <c r="BX105" s="410"/>
      <c r="BY105" s="410"/>
      <c r="BZ105" s="410"/>
      <c r="CA105" s="410"/>
      <c r="CB105" s="410"/>
    </row>
    <row r="106" spans="1:80" ht="22.5" customHeight="1" thickBot="1">
      <c r="A106" s="1314"/>
      <c r="B106" s="1317"/>
      <c r="C106" s="620"/>
      <c r="D106" s="588"/>
      <c r="E106" s="583"/>
      <c r="F106" s="519"/>
      <c r="G106" s="513"/>
      <c r="H106" s="578"/>
      <c r="I106" s="592" t="s">
        <v>711</v>
      </c>
      <c r="J106" s="580" t="s">
        <v>73</v>
      </c>
      <c r="K106" s="581">
        <v>7000</v>
      </c>
      <c r="L106" s="565">
        <f>200000*35*1</f>
        <v>7000000</v>
      </c>
      <c r="M106" s="410"/>
      <c r="N106" s="410"/>
      <c r="O106" s="410"/>
      <c r="P106" s="410"/>
      <c r="Q106" s="410"/>
      <c r="R106" s="410"/>
      <c r="S106" s="410"/>
      <c r="T106" s="410"/>
      <c r="U106" s="410"/>
      <c r="V106" s="410"/>
      <c r="W106" s="410"/>
      <c r="X106" s="410"/>
      <c r="Y106" s="410"/>
      <c r="Z106" s="410"/>
      <c r="AA106" s="410"/>
      <c r="AB106" s="410"/>
      <c r="AC106" s="410"/>
      <c r="AD106" s="410"/>
      <c r="AE106" s="410"/>
      <c r="AF106" s="410"/>
      <c r="AG106" s="410"/>
      <c r="AH106" s="410"/>
      <c r="AI106" s="410"/>
      <c r="AJ106" s="410"/>
      <c r="AK106" s="410"/>
      <c r="AL106" s="410"/>
      <c r="AM106" s="410"/>
      <c r="AN106" s="410"/>
      <c r="AO106" s="410"/>
      <c r="AP106" s="410"/>
      <c r="AQ106" s="410"/>
      <c r="AR106" s="410"/>
      <c r="AS106" s="410"/>
      <c r="AT106" s="410"/>
      <c r="AU106" s="410"/>
      <c r="AV106" s="410"/>
      <c r="AW106" s="410"/>
      <c r="AX106" s="410"/>
      <c r="AY106" s="410"/>
      <c r="AZ106" s="410"/>
      <c r="BA106" s="410"/>
      <c r="BB106" s="410"/>
      <c r="BC106" s="410"/>
      <c r="BD106" s="410"/>
      <c r="BE106" s="410"/>
      <c r="BF106" s="410"/>
      <c r="BG106" s="410"/>
      <c r="BH106" s="410"/>
      <c r="BI106" s="410"/>
      <c r="BJ106" s="410"/>
      <c r="BK106" s="410"/>
      <c r="BL106" s="410"/>
      <c r="BM106" s="410"/>
      <c r="BN106" s="410"/>
      <c r="BO106" s="410"/>
      <c r="BP106" s="410"/>
      <c r="BQ106" s="410"/>
      <c r="BR106" s="410"/>
      <c r="BS106" s="410"/>
      <c r="BT106" s="410"/>
      <c r="BU106" s="410"/>
      <c r="BV106" s="410"/>
      <c r="BW106" s="410"/>
      <c r="BX106" s="410"/>
      <c r="BY106" s="410"/>
      <c r="BZ106" s="410"/>
      <c r="CA106" s="410"/>
      <c r="CB106" s="410"/>
    </row>
    <row r="107" spans="1:80" ht="20.25" customHeight="1">
      <c r="A107" s="621"/>
      <c r="B107" s="3424" t="s">
        <v>712</v>
      </c>
      <c r="C107" s="3425"/>
      <c r="D107" s="3425"/>
      <c r="E107" s="622"/>
      <c r="F107" s="602">
        <f>SUM(F108)</f>
        <v>0</v>
      </c>
      <c r="G107" s="602">
        <f>SUM(G108)</f>
        <v>0</v>
      </c>
      <c r="H107" s="603">
        <f>F107-G107</f>
        <v>0</v>
      </c>
      <c r="I107" s="604"/>
      <c r="J107" s="605"/>
      <c r="K107" s="606"/>
    </row>
    <row r="108" spans="1:80" ht="20.25" customHeight="1" thickBot="1">
      <c r="A108" s="609"/>
      <c r="B108" s="594"/>
      <c r="C108" s="3415" t="s">
        <v>713</v>
      </c>
      <c r="D108" s="3416"/>
      <c r="E108" s="3417"/>
      <c r="F108" s="595">
        <f>SUM(F109)</f>
        <v>0</v>
      </c>
      <c r="G108" s="595">
        <f>SUM(G109)</f>
        <v>0</v>
      </c>
      <c r="H108" s="596">
        <f>F108-G108</f>
        <v>0</v>
      </c>
      <c r="I108" s="597"/>
      <c r="J108" s="598"/>
      <c r="K108" s="599"/>
    </row>
    <row r="109" spans="1:80" ht="20.25" customHeight="1">
      <c r="A109" s="609"/>
      <c r="B109" s="600"/>
      <c r="C109" s="601"/>
      <c r="D109" s="3418" t="s">
        <v>714</v>
      </c>
      <c r="E109" s="3419"/>
      <c r="F109" s="602">
        <f>F110</f>
        <v>0</v>
      </c>
      <c r="G109" s="602">
        <f>G110</f>
        <v>0</v>
      </c>
      <c r="H109" s="603">
        <f>F109-G109</f>
        <v>0</v>
      </c>
      <c r="I109" s="604"/>
      <c r="J109" s="605"/>
      <c r="K109" s="606"/>
    </row>
    <row r="110" spans="1:80" ht="24.75" thickBot="1">
      <c r="A110" s="610"/>
      <c r="B110" s="611"/>
      <c r="C110" s="612"/>
      <c r="D110" s="613"/>
      <c r="E110" s="614" t="s">
        <v>715</v>
      </c>
      <c r="F110" s="615">
        <f>K110</f>
        <v>0</v>
      </c>
      <c r="G110" s="615">
        <v>0</v>
      </c>
      <c r="H110" s="616">
        <f>F110-G110</f>
        <v>0</v>
      </c>
      <c r="I110" s="617" t="s">
        <v>716</v>
      </c>
      <c r="J110" s="618"/>
      <c r="K110" s="619">
        <v>0</v>
      </c>
    </row>
  </sheetData>
  <mergeCells count="21">
    <mergeCell ref="C108:E108"/>
    <mergeCell ref="D109:E109"/>
    <mergeCell ref="D84:E84"/>
    <mergeCell ref="D88:E88"/>
    <mergeCell ref="D90:E90"/>
    <mergeCell ref="D100:E100"/>
    <mergeCell ref="D104:E104"/>
    <mergeCell ref="B107:D107"/>
    <mergeCell ref="D23:E23"/>
    <mergeCell ref="J2:K2"/>
    <mergeCell ref="A3:E3"/>
    <mergeCell ref="F3:F4"/>
    <mergeCell ref="G3:G4"/>
    <mergeCell ref="H3:H4"/>
    <mergeCell ref="I3:K4"/>
    <mergeCell ref="A4:C4"/>
    <mergeCell ref="A5:E5"/>
    <mergeCell ref="A6:E6"/>
    <mergeCell ref="B7:E7"/>
    <mergeCell ref="C8:E8"/>
    <mergeCell ref="D9:E9"/>
  </mergeCells>
  <phoneticPr fontId="15" type="noConversion"/>
  <pageMargins left="0.23622047244094491" right="0.23622047244094491" top="0.74803149606299213" bottom="0.35433070866141736" header="0.31496062992125984" footer="0.31496062992125984"/>
  <pageSetup paperSize="9" scale="91" fitToHeight="0" orientation="landscape" r:id="rId1"/>
  <rowBreaks count="4" manualBreakCount="4">
    <brk id="25" max="10" man="1"/>
    <brk id="66" max="10" man="1"/>
    <brk id="87" max="10" man="1"/>
    <brk id="108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Q46"/>
  <sheetViews>
    <sheetView workbookViewId="0">
      <selection activeCell="I14" sqref="I14"/>
    </sheetView>
  </sheetViews>
  <sheetFormatPr defaultRowHeight="13.5"/>
  <cols>
    <col min="1" max="1" width="3.625" style="397" customWidth="1"/>
    <col min="2" max="2" width="3.75" style="397" customWidth="1"/>
    <col min="3" max="3" width="4.375" style="397" customWidth="1"/>
    <col min="4" max="4" width="4.5" style="397" customWidth="1"/>
    <col min="5" max="5" width="15" style="397" customWidth="1"/>
    <col min="6" max="7" width="11.875" style="399" customWidth="1"/>
    <col min="8" max="8" width="12.25" style="400" customWidth="1"/>
    <col min="9" max="9" width="56.25" style="401" customWidth="1"/>
    <col min="10" max="10" width="3.625" style="402" customWidth="1"/>
    <col min="11" max="11" width="12.5" style="399" customWidth="1"/>
    <col min="12" max="12" width="14.5" style="403" bestFit="1" customWidth="1"/>
    <col min="13" max="13" width="12.75" style="404" bestFit="1" customWidth="1"/>
    <col min="14" max="14" width="7" style="405" bestFit="1" customWidth="1"/>
    <col min="15" max="15" width="8.125" style="405" customWidth="1"/>
    <col min="16" max="16" width="8.375" style="406" customWidth="1"/>
    <col min="17" max="17" width="5" style="407" customWidth="1"/>
    <col min="18" max="18" width="6.625" style="407" customWidth="1"/>
    <col min="19" max="19" width="12.875" style="407" customWidth="1"/>
    <col min="20" max="25" width="9" style="408"/>
    <col min="26" max="80" width="9" style="409"/>
    <col min="81" max="16384" width="9" style="410"/>
  </cols>
  <sheetData>
    <row r="1" spans="1:80" ht="27.75" customHeight="1">
      <c r="A1" s="1301" t="s">
        <v>968</v>
      </c>
      <c r="B1" s="1302"/>
      <c r="C1" s="1302"/>
      <c r="D1" s="1303"/>
      <c r="E1" s="1303"/>
      <c r="F1" s="1304"/>
      <c r="G1" s="1304"/>
      <c r="H1" s="1305"/>
      <c r="I1" s="1306"/>
      <c r="J1" s="1307"/>
      <c r="K1" s="1308"/>
    </row>
    <row r="2" spans="1:80" ht="27.75" customHeight="1" thickBot="1">
      <c r="A2" s="1309" t="s">
        <v>602</v>
      </c>
      <c r="B2" s="408"/>
      <c r="C2" s="408"/>
      <c r="D2" s="408"/>
      <c r="E2" s="408"/>
      <c r="F2" s="408"/>
      <c r="G2" s="408"/>
      <c r="H2" s="1310"/>
      <c r="I2" s="414"/>
      <c r="J2" s="3388" t="s">
        <v>424</v>
      </c>
      <c r="K2" s="3426"/>
    </row>
    <row r="3" spans="1:80" ht="31.5" customHeight="1">
      <c r="A3" s="3389" t="s">
        <v>603</v>
      </c>
      <c r="B3" s="3390"/>
      <c r="C3" s="3390"/>
      <c r="D3" s="3390"/>
      <c r="E3" s="3391"/>
      <c r="F3" s="3324" t="s">
        <v>557</v>
      </c>
      <c r="G3" s="3324" t="s">
        <v>558</v>
      </c>
      <c r="H3" s="3392" t="s">
        <v>604</v>
      </c>
      <c r="I3" s="3394" t="s">
        <v>560</v>
      </c>
      <c r="J3" s="3395"/>
      <c r="K3" s="3396"/>
      <c r="L3" s="415"/>
      <c r="M3" s="416"/>
      <c r="N3" s="417"/>
      <c r="O3" s="417"/>
      <c r="P3" s="418"/>
      <c r="Q3" s="419"/>
      <c r="R3" s="419"/>
      <c r="S3" s="419"/>
      <c r="T3" s="420"/>
      <c r="U3" s="420"/>
      <c r="V3" s="420"/>
      <c r="W3" s="420"/>
      <c r="X3" s="420"/>
      <c r="Y3" s="420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  <c r="BE3" s="421"/>
      <c r="BF3" s="421"/>
      <c r="BG3" s="421"/>
      <c r="BH3" s="421"/>
      <c r="BI3" s="421"/>
      <c r="BJ3" s="421"/>
      <c r="BK3" s="421"/>
      <c r="BL3" s="421"/>
      <c r="BM3" s="421"/>
      <c r="BN3" s="421"/>
      <c r="BO3" s="421"/>
      <c r="BP3" s="421"/>
      <c r="BQ3" s="421"/>
      <c r="BR3" s="421"/>
      <c r="BS3" s="421"/>
      <c r="BT3" s="421"/>
      <c r="BU3" s="421"/>
      <c r="BV3" s="421"/>
      <c r="BW3" s="421"/>
      <c r="BX3" s="421"/>
      <c r="BY3" s="421"/>
      <c r="BZ3" s="421"/>
      <c r="CA3" s="421"/>
      <c r="CB3" s="421"/>
    </row>
    <row r="4" spans="1:80" ht="31.5" customHeight="1" thickBot="1">
      <c r="A4" s="3400" t="s">
        <v>561</v>
      </c>
      <c r="B4" s="3401"/>
      <c r="C4" s="3402"/>
      <c r="D4" s="422" t="s">
        <v>562</v>
      </c>
      <c r="E4" s="422" t="s">
        <v>605</v>
      </c>
      <c r="F4" s="3325"/>
      <c r="G4" s="3325"/>
      <c r="H4" s="3393"/>
      <c r="I4" s="3397"/>
      <c r="J4" s="3398"/>
      <c r="K4" s="3399"/>
      <c r="L4" s="423"/>
      <c r="M4" s="424"/>
      <c r="N4" s="425"/>
      <c r="O4" s="425"/>
      <c r="P4" s="418"/>
      <c r="Q4" s="419"/>
      <c r="R4" s="419"/>
      <c r="S4" s="419"/>
      <c r="T4" s="420"/>
      <c r="U4" s="420"/>
      <c r="V4" s="420"/>
      <c r="W4" s="420"/>
      <c r="X4" s="420"/>
      <c r="Y4" s="420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  <c r="BE4" s="421"/>
      <c r="BF4" s="421"/>
      <c r="BG4" s="421"/>
      <c r="BH4" s="421"/>
      <c r="BI4" s="421"/>
      <c r="BJ4" s="421"/>
      <c r="BK4" s="421"/>
      <c r="BL4" s="421"/>
      <c r="BM4" s="421"/>
      <c r="BN4" s="421"/>
      <c r="BO4" s="421"/>
      <c r="BP4" s="421"/>
      <c r="BQ4" s="421"/>
      <c r="BR4" s="421"/>
      <c r="BS4" s="421"/>
      <c r="BT4" s="421"/>
      <c r="BU4" s="421"/>
      <c r="BV4" s="421"/>
      <c r="BW4" s="421"/>
      <c r="BX4" s="421"/>
      <c r="BY4" s="421"/>
      <c r="BZ4" s="421"/>
      <c r="CA4" s="421"/>
      <c r="CB4" s="421"/>
    </row>
    <row r="5" spans="1:80" ht="31.5" customHeight="1" thickBot="1">
      <c r="A5" s="3403" t="s">
        <v>606</v>
      </c>
      <c r="B5" s="3404"/>
      <c r="C5" s="3404"/>
      <c r="D5" s="3404"/>
      <c r="E5" s="3405"/>
      <c r="F5" s="426">
        <f t="shared" ref="F5:G7" si="0">F6</f>
        <v>230888</v>
      </c>
      <c r="G5" s="426">
        <f>G6</f>
        <v>235317.08</v>
      </c>
      <c r="H5" s="427">
        <f t="shared" ref="H5:H11" si="1">F5-G5</f>
        <v>-4429.0799999999872</v>
      </c>
      <c r="I5" s="428"/>
      <c r="J5" s="429"/>
      <c r="K5" s="430"/>
      <c r="L5" s="423"/>
      <c r="M5" s="424"/>
      <c r="N5" s="425"/>
      <c r="O5" s="425"/>
      <c r="P5" s="418"/>
      <c r="Q5" s="419"/>
      <c r="R5" s="419"/>
      <c r="S5" s="419"/>
      <c r="T5" s="420"/>
      <c r="U5" s="420"/>
      <c r="V5" s="420"/>
      <c r="W5" s="420"/>
      <c r="X5" s="420"/>
      <c r="Y5" s="420"/>
      <c r="Z5" s="421"/>
      <c r="AA5" s="421"/>
      <c r="AB5" s="421"/>
      <c r="AC5" s="421"/>
      <c r="AD5" s="421"/>
      <c r="AE5" s="421"/>
      <c r="AF5" s="421"/>
      <c r="AG5" s="421"/>
      <c r="AH5" s="421"/>
      <c r="AI5" s="421"/>
      <c r="AJ5" s="421"/>
      <c r="AK5" s="421"/>
      <c r="AL5" s="421"/>
      <c r="AM5" s="421"/>
      <c r="AN5" s="421"/>
      <c r="AO5" s="421"/>
      <c r="AP5" s="421"/>
      <c r="AQ5" s="421"/>
      <c r="AR5" s="421"/>
      <c r="AS5" s="421"/>
      <c r="AT5" s="421"/>
      <c r="AU5" s="421"/>
      <c r="AV5" s="421"/>
      <c r="AW5" s="421"/>
      <c r="AX5" s="421"/>
      <c r="AY5" s="421"/>
      <c r="AZ5" s="421"/>
      <c r="BA5" s="421"/>
      <c r="BB5" s="421"/>
      <c r="BC5" s="421"/>
      <c r="BD5" s="421"/>
      <c r="BE5" s="421"/>
      <c r="BF5" s="421"/>
      <c r="BG5" s="421"/>
      <c r="BH5" s="421"/>
      <c r="BI5" s="421"/>
      <c r="BJ5" s="421"/>
      <c r="BK5" s="421"/>
      <c r="BL5" s="421"/>
      <c r="BM5" s="421"/>
      <c r="BN5" s="421"/>
      <c r="BO5" s="421"/>
      <c r="BP5" s="421"/>
      <c r="BQ5" s="421"/>
      <c r="BR5" s="421"/>
      <c r="BS5" s="421"/>
      <c r="BT5" s="421"/>
      <c r="BU5" s="421"/>
      <c r="BV5" s="421"/>
      <c r="BW5" s="421"/>
      <c r="BX5" s="421"/>
      <c r="BY5" s="421"/>
      <c r="BZ5" s="421"/>
      <c r="CA5" s="421"/>
      <c r="CB5" s="421"/>
    </row>
    <row r="6" spans="1:80" ht="23.25" customHeight="1">
      <c r="A6" s="3429" t="s">
        <v>607</v>
      </c>
      <c r="B6" s="3430"/>
      <c r="C6" s="3430"/>
      <c r="D6" s="3430"/>
      <c r="E6" s="3431"/>
      <c r="F6" s="1238">
        <f t="shared" si="0"/>
        <v>230888</v>
      </c>
      <c r="G6" s="1238">
        <f t="shared" si="0"/>
        <v>235317.08</v>
      </c>
      <c r="H6" s="1239">
        <f t="shared" si="1"/>
        <v>-4429.0799999999872</v>
      </c>
      <c r="I6" s="1240"/>
      <c r="J6" s="1241"/>
      <c r="K6" s="1242"/>
      <c r="L6" s="423"/>
      <c r="M6" s="424"/>
      <c r="N6" s="425"/>
      <c r="O6" s="425"/>
      <c r="P6" s="418"/>
      <c r="Q6" s="419"/>
      <c r="R6" s="419"/>
      <c r="S6" s="419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20"/>
      <c r="BC6" s="420"/>
      <c r="BD6" s="420"/>
      <c r="BE6" s="420"/>
      <c r="BF6" s="420"/>
      <c r="BG6" s="420"/>
      <c r="BH6" s="420"/>
      <c r="BI6" s="420"/>
      <c r="BJ6" s="420"/>
      <c r="BK6" s="420"/>
      <c r="BL6" s="420"/>
      <c r="BM6" s="420"/>
      <c r="BN6" s="420"/>
      <c r="BO6" s="420"/>
      <c r="BP6" s="420"/>
      <c r="BQ6" s="420"/>
      <c r="BR6" s="420"/>
      <c r="BS6" s="420"/>
      <c r="BT6" s="420"/>
      <c r="BU6" s="420"/>
      <c r="BV6" s="420"/>
      <c r="BW6" s="420"/>
      <c r="BX6" s="420"/>
      <c r="BY6" s="420"/>
      <c r="BZ6" s="420"/>
      <c r="CA6" s="420"/>
      <c r="CB6" s="420"/>
    </row>
    <row r="7" spans="1:80" ht="23.25" customHeight="1">
      <c r="A7" s="1243"/>
      <c r="B7" s="3432" t="s">
        <v>608</v>
      </c>
      <c r="C7" s="3433"/>
      <c r="D7" s="3433"/>
      <c r="E7" s="3434"/>
      <c r="F7" s="479">
        <f t="shared" si="0"/>
        <v>230888</v>
      </c>
      <c r="G7" s="479">
        <f>G8</f>
        <v>235317.08</v>
      </c>
      <c r="H7" s="572">
        <f t="shared" si="1"/>
        <v>-4429.0799999999872</v>
      </c>
      <c r="I7" s="1244"/>
      <c r="J7" s="1245"/>
      <c r="K7" s="1246"/>
      <c r="L7" s="423"/>
      <c r="M7" s="424"/>
      <c r="N7" s="425"/>
      <c r="O7" s="425"/>
      <c r="P7" s="418"/>
      <c r="Q7" s="419"/>
      <c r="R7" s="419"/>
      <c r="S7" s="419"/>
      <c r="T7" s="420"/>
      <c r="U7" s="420"/>
      <c r="V7" s="420"/>
      <c r="W7" s="420"/>
      <c r="X7" s="420"/>
      <c r="Y7" s="420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  <c r="BC7" s="421"/>
      <c r="BD7" s="421"/>
      <c r="BE7" s="421"/>
      <c r="BF7" s="421"/>
      <c r="BG7" s="421"/>
      <c r="BH7" s="421"/>
      <c r="BI7" s="421"/>
      <c r="BJ7" s="421"/>
      <c r="BK7" s="421"/>
      <c r="BL7" s="421"/>
      <c r="BM7" s="421"/>
      <c r="BN7" s="421"/>
      <c r="BO7" s="421"/>
      <c r="BP7" s="421"/>
      <c r="BQ7" s="421"/>
      <c r="BR7" s="421"/>
      <c r="BS7" s="421"/>
      <c r="BT7" s="421"/>
      <c r="BU7" s="421"/>
      <c r="BV7" s="421"/>
      <c r="BW7" s="421"/>
      <c r="BX7" s="421"/>
      <c r="BY7" s="421"/>
      <c r="BZ7" s="421"/>
      <c r="CA7" s="421"/>
      <c r="CB7" s="421"/>
    </row>
    <row r="8" spans="1:80" ht="24" customHeight="1">
      <c r="A8" s="1247"/>
      <c r="B8" s="1252"/>
      <c r="C8" s="3435" t="s">
        <v>609</v>
      </c>
      <c r="D8" s="3435"/>
      <c r="E8" s="3435"/>
      <c r="F8" s="625">
        <f>F9+F18+F32+F36+F39</f>
        <v>230888</v>
      </c>
      <c r="G8" s="625">
        <f>G9+G18+G32+G36+G39</f>
        <v>235317.08</v>
      </c>
      <c r="H8" s="453">
        <f t="shared" si="1"/>
        <v>-4429.0799999999872</v>
      </c>
      <c r="I8" s="1248"/>
      <c r="J8" s="1249"/>
      <c r="K8" s="1246"/>
      <c r="L8" s="423"/>
      <c r="M8" s="424"/>
      <c r="N8" s="425"/>
      <c r="O8" s="425"/>
      <c r="P8" s="418"/>
      <c r="Q8" s="419"/>
      <c r="R8" s="419"/>
      <c r="S8" s="419"/>
      <c r="T8" s="420"/>
      <c r="U8" s="420"/>
      <c r="V8" s="420"/>
      <c r="W8" s="420"/>
      <c r="X8" s="420"/>
      <c r="Y8" s="420"/>
      <c r="Z8" s="421"/>
      <c r="AA8" s="421"/>
      <c r="AB8" s="421"/>
      <c r="AC8" s="421"/>
      <c r="AD8" s="421"/>
      <c r="AE8" s="421"/>
      <c r="AF8" s="421"/>
      <c r="AG8" s="421"/>
      <c r="AH8" s="421"/>
      <c r="AI8" s="421"/>
      <c r="AJ8" s="421"/>
      <c r="AK8" s="421"/>
      <c r="AL8" s="421"/>
      <c r="AM8" s="421"/>
      <c r="AN8" s="421"/>
      <c r="AO8" s="421"/>
      <c r="AP8" s="421"/>
      <c r="AQ8" s="421"/>
      <c r="AR8" s="421"/>
      <c r="AS8" s="421"/>
      <c r="AT8" s="421"/>
      <c r="AU8" s="421"/>
      <c r="AV8" s="421"/>
      <c r="AW8" s="421"/>
      <c r="AX8" s="421"/>
      <c r="AY8" s="421"/>
      <c r="AZ8" s="421"/>
      <c r="BA8" s="421"/>
      <c r="BB8" s="421"/>
      <c r="BC8" s="421"/>
      <c r="BD8" s="421"/>
      <c r="BE8" s="421"/>
      <c r="BF8" s="421"/>
      <c r="BG8" s="421"/>
      <c r="BH8" s="421"/>
      <c r="BI8" s="421"/>
      <c r="BJ8" s="421"/>
      <c r="BK8" s="421"/>
      <c r="BL8" s="421"/>
      <c r="BM8" s="421"/>
      <c r="BN8" s="421"/>
      <c r="BO8" s="421"/>
      <c r="BP8" s="421"/>
      <c r="BQ8" s="421"/>
      <c r="BR8" s="421"/>
      <c r="BS8" s="421"/>
      <c r="BT8" s="421"/>
      <c r="BU8" s="421"/>
      <c r="BV8" s="421"/>
      <c r="BW8" s="421"/>
      <c r="BX8" s="421"/>
      <c r="BY8" s="421"/>
      <c r="BZ8" s="421"/>
      <c r="CA8" s="421"/>
      <c r="CB8" s="421"/>
    </row>
    <row r="9" spans="1:80" ht="24" customHeight="1">
      <c r="A9" s="1247"/>
      <c r="B9" s="485"/>
      <c r="C9" s="1252"/>
      <c r="D9" s="3436" t="s">
        <v>610</v>
      </c>
      <c r="E9" s="3437"/>
      <c r="F9" s="623">
        <f>SUM(F10,F11,F12)</f>
        <v>204758</v>
      </c>
      <c r="G9" s="452">
        <f>G10+G11+G12</f>
        <v>208807.08</v>
      </c>
      <c r="H9" s="453">
        <f t="shared" si="1"/>
        <v>-4049.0799999999872</v>
      </c>
      <c r="I9" s="454"/>
      <c r="J9" s="455"/>
      <c r="K9" s="456"/>
      <c r="L9" s="423"/>
      <c r="M9" s="457"/>
      <c r="N9" s="425"/>
      <c r="O9" s="425"/>
      <c r="P9" s="458"/>
      <c r="Q9" s="419"/>
      <c r="R9" s="419"/>
      <c r="S9" s="419"/>
      <c r="T9" s="420"/>
      <c r="U9" s="420"/>
      <c r="V9" s="420"/>
      <c r="W9" s="420"/>
      <c r="X9" s="420"/>
      <c r="Y9" s="420"/>
      <c r="Z9" s="421"/>
      <c r="AA9" s="421"/>
      <c r="AB9" s="421"/>
      <c r="AC9" s="421"/>
      <c r="AD9" s="421"/>
      <c r="AE9" s="421"/>
      <c r="AF9" s="421"/>
      <c r="AG9" s="421"/>
      <c r="AH9" s="421"/>
      <c r="AI9" s="421"/>
      <c r="AJ9" s="421"/>
      <c r="AK9" s="421"/>
      <c r="AL9" s="421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  <c r="AX9" s="421"/>
      <c r="AY9" s="421"/>
      <c r="AZ9" s="421"/>
      <c r="BA9" s="421"/>
      <c r="BB9" s="421"/>
      <c r="BC9" s="421"/>
      <c r="BD9" s="421"/>
      <c r="BE9" s="421"/>
      <c r="BF9" s="421"/>
      <c r="BG9" s="421"/>
      <c r="BH9" s="421"/>
      <c r="BI9" s="421"/>
      <c r="BJ9" s="421"/>
      <c r="BK9" s="421"/>
      <c r="BL9" s="421"/>
      <c r="BM9" s="421"/>
      <c r="BN9" s="421"/>
      <c r="BO9" s="421"/>
      <c r="BP9" s="421"/>
      <c r="BQ9" s="421"/>
      <c r="BR9" s="421"/>
      <c r="BS9" s="421"/>
      <c r="BT9" s="421"/>
      <c r="BU9" s="421"/>
      <c r="BV9" s="421"/>
      <c r="BW9" s="421"/>
      <c r="BX9" s="421"/>
      <c r="BY9" s="421"/>
      <c r="BZ9" s="421"/>
      <c r="CA9" s="421"/>
      <c r="CB9" s="421"/>
    </row>
    <row r="10" spans="1:80" ht="24" customHeight="1">
      <c r="A10" s="1247"/>
      <c r="B10" s="632"/>
      <c r="C10" s="632"/>
      <c r="D10" s="624"/>
      <c r="E10" s="460" t="s">
        <v>611</v>
      </c>
      <c r="F10" s="625">
        <v>0</v>
      </c>
      <c r="G10" s="452">
        <v>0</v>
      </c>
      <c r="H10" s="453">
        <f t="shared" si="1"/>
        <v>0</v>
      </c>
      <c r="I10" s="461" t="s">
        <v>612</v>
      </c>
      <c r="J10" s="462"/>
      <c r="K10" s="463">
        <v>0</v>
      </c>
      <c r="L10" s="423"/>
      <c r="M10" s="424"/>
      <c r="N10" s="464"/>
      <c r="O10" s="465"/>
      <c r="P10" s="466"/>
      <c r="Q10" s="467"/>
      <c r="R10" s="420"/>
      <c r="S10" s="468"/>
      <c r="T10" s="468"/>
      <c r="U10" s="420"/>
      <c r="V10" s="420"/>
      <c r="W10" s="420"/>
      <c r="X10" s="420"/>
      <c r="Y10" s="420"/>
      <c r="Z10" s="421"/>
      <c r="AA10" s="421"/>
      <c r="AB10" s="421"/>
      <c r="AC10" s="421"/>
      <c r="AD10" s="421"/>
      <c r="AE10" s="421"/>
      <c r="AF10" s="421"/>
      <c r="AG10" s="421"/>
      <c r="AH10" s="421"/>
      <c r="AI10" s="421"/>
      <c r="AJ10" s="421"/>
      <c r="AK10" s="421"/>
      <c r="AL10" s="421"/>
      <c r="AM10" s="421"/>
      <c r="AN10" s="421"/>
      <c r="AO10" s="421"/>
      <c r="AP10" s="421"/>
      <c r="AQ10" s="421"/>
      <c r="AR10" s="421"/>
      <c r="AS10" s="421"/>
      <c r="AT10" s="421"/>
      <c r="AU10" s="421"/>
      <c r="AV10" s="421"/>
      <c r="AW10" s="421"/>
      <c r="AX10" s="421"/>
      <c r="AY10" s="421"/>
      <c r="AZ10" s="421"/>
      <c r="BA10" s="421"/>
      <c r="BB10" s="421"/>
      <c r="BC10" s="421"/>
      <c r="BD10" s="421"/>
      <c r="BE10" s="421"/>
      <c r="BF10" s="421"/>
      <c r="BG10" s="421"/>
      <c r="BH10" s="421"/>
      <c r="BI10" s="421"/>
      <c r="BJ10" s="421"/>
      <c r="BK10" s="421"/>
      <c r="BL10" s="421"/>
      <c r="BM10" s="421"/>
      <c r="BN10" s="421"/>
      <c r="BO10" s="421"/>
      <c r="BP10" s="421"/>
      <c r="BQ10" s="421"/>
      <c r="BR10" s="421"/>
      <c r="BS10" s="421"/>
      <c r="BT10" s="421"/>
      <c r="BU10" s="421"/>
      <c r="BV10" s="421"/>
      <c r="BW10" s="421"/>
      <c r="BX10" s="421"/>
      <c r="BY10" s="421"/>
      <c r="BZ10" s="421"/>
      <c r="CA10" s="421"/>
      <c r="CB10" s="421"/>
    </row>
    <row r="11" spans="1:80" s="478" customFormat="1" ht="24" customHeight="1">
      <c r="A11" s="1247"/>
      <c r="B11" s="632"/>
      <c r="C11" s="632"/>
      <c r="D11" s="1250"/>
      <c r="E11" s="460" t="s">
        <v>613</v>
      </c>
      <c r="F11" s="452">
        <f>K11</f>
        <v>0</v>
      </c>
      <c r="G11" s="452">
        <v>0</v>
      </c>
      <c r="H11" s="453">
        <f t="shared" si="1"/>
        <v>0</v>
      </c>
      <c r="I11" s="461" t="s">
        <v>614</v>
      </c>
      <c r="J11" s="462"/>
      <c r="K11" s="463">
        <v>0</v>
      </c>
      <c r="L11" s="470"/>
      <c r="M11" s="471"/>
      <c r="N11" s="472"/>
      <c r="O11" s="473"/>
      <c r="P11" s="474"/>
      <c r="Q11" s="475"/>
      <c r="R11" s="476"/>
      <c r="S11" s="477"/>
      <c r="T11" s="477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76"/>
      <c r="AO11" s="476"/>
      <c r="AP11" s="476"/>
      <c r="AQ11" s="476"/>
      <c r="AR11" s="476"/>
      <c r="AS11" s="476"/>
      <c r="AT11" s="476"/>
      <c r="AU11" s="476"/>
      <c r="AV11" s="476"/>
      <c r="AW11" s="476"/>
      <c r="AX11" s="476"/>
      <c r="AY11" s="476"/>
      <c r="AZ11" s="476"/>
      <c r="BA11" s="476"/>
      <c r="BB11" s="476"/>
      <c r="BC11" s="476"/>
      <c r="BD11" s="476"/>
      <c r="BE11" s="476"/>
      <c r="BF11" s="476"/>
      <c r="BG11" s="476"/>
      <c r="BH11" s="476"/>
      <c r="BI11" s="476"/>
      <c r="BJ11" s="476"/>
      <c r="BK11" s="476"/>
      <c r="BL11" s="476"/>
      <c r="BM11" s="476"/>
      <c r="BN11" s="476"/>
      <c r="BO11" s="476"/>
      <c r="BP11" s="476"/>
      <c r="BQ11" s="476"/>
      <c r="BR11" s="476"/>
      <c r="BS11" s="476"/>
      <c r="BT11" s="476"/>
      <c r="BU11" s="476"/>
      <c r="BV11" s="476"/>
      <c r="BW11" s="476"/>
      <c r="BX11" s="476"/>
      <c r="BY11" s="476"/>
      <c r="BZ11" s="476"/>
      <c r="CA11" s="476"/>
      <c r="CB11" s="476"/>
    </row>
    <row r="12" spans="1:80" ht="24" customHeight="1">
      <c r="A12" s="1247"/>
      <c r="B12" s="632"/>
      <c r="C12" s="632"/>
      <c r="D12" s="1251"/>
      <c r="E12" s="1252" t="s">
        <v>615</v>
      </c>
      <c r="F12" s="479">
        <f>K12</f>
        <v>204758</v>
      </c>
      <c r="G12" s="479">
        <v>208807.08</v>
      </c>
      <c r="H12" s="480">
        <f>F12-G12</f>
        <v>-4049.0799999999872</v>
      </c>
      <c r="I12" s="481" t="s">
        <v>616</v>
      </c>
      <c r="J12" s="482"/>
      <c r="K12" s="483">
        <f>K13</f>
        <v>204758</v>
      </c>
      <c r="L12" s="423"/>
      <c r="M12" s="484"/>
      <c r="N12" s="465"/>
      <c r="O12" s="465"/>
      <c r="P12" s="466"/>
      <c r="Q12" s="468"/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0"/>
      <c r="AT12" s="420"/>
      <c r="AU12" s="420"/>
      <c r="AV12" s="420"/>
      <c r="AW12" s="420"/>
      <c r="AX12" s="420"/>
      <c r="AY12" s="420"/>
      <c r="AZ12" s="420"/>
      <c r="BA12" s="420"/>
      <c r="BB12" s="420"/>
      <c r="BC12" s="420"/>
      <c r="BD12" s="420"/>
      <c r="BE12" s="420"/>
      <c r="BF12" s="420"/>
      <c r="BG12" s="420"/>
      <c r="BH12" s="420"/>
      <c r="BI12" s="420"/>
      <c r="BJ12" s="420"/>
      <c r="BK12" s="420"/>
      <c r="BL12" s="420"/>
      <c r="BM12" s="420"/>
      <c r="BN12" s="420"/>
      <c r="BO12" s="420"/>
      <c r="BP12" s="420"/>
      <c r="BQ12" s="420"/>
      <c r="BR12" s="420"/>
      <c r="BS12" s="420"/>
      <c r="BT12" s="420"/>
      <c r="BU12" s="420"/>
      <c r="BV12" s="420"/>
      <c r="BW12" s="420"/>
      <c r="BX12" s="420"/>
      <c r="BY12" s="420"/>
      <c r="BZ12" s="420"/>
      <c r="CA12" s="420"/>
      <c r="CB12" s="420"/>
    </row>
    <row r="13" spans="1:80" ht="21" customHeight="1">
      <c r="A13" s="1247"/>
      <c r="B13" s="632"/>
      <c r="C13" s="632"/>
      <c r="D13" s="1251"/>
      <c r="E13" s="1253"/>
      <c r="F13" s="486"/>
      <c r="G13" s="486"/>
      <c r="H13" s="487"/>
      <c r="I13" s="488" t="s">
        <v>717</v>
      </c>
      <c r="J13" s="489"/>
      <c r="K13" s="490">
        <f>K14+K15+K16+K17</f>
        <v>204758</v>
      </c>
      <c r="L13" s="423"/>
      <c r="M13" s="484"/>
      <c r="N13" s="465"/>
      <c r="O13" s="465"/>
      <c r="P13" s="466"/>
      <c r="Q13" s="468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L13" s="420"/>
      <c r="AM13" s="420"/>
      <c r="AN13" s="420"/>
      <c r="AO13" s="420"/>
      <c r="AP13" s="420"/>
      <c r="AQ13" s="420"/>
      <c r="AR13" s="420"/>
      <c r="AS13" s="420"/>
      <c r="AT13" s="420"/>
      <c r="AU13" s="420"/>
      <c r="AV13" s="420"/>
      <c r="AW13" s="420"/>
      <c r="AX13" s="420"/>
      <c r="AY13" s="420"/>
      <c r="AZ13" s="420"/>
      <c r="BA13" s="420"/>
      <c r="BB13" s="420"/>
      <c r="BC13" s="420"/>
      <c r="BD13" s="420"/>
      <c r="BE13" s="420"/>
      <c r="BF13" s="420"/>
      <c r="BG13" s="420"/>
      <c r="BH13" s="420"/>
      <c r="BI13" s="420"/>
      <c r="BJ13" s="420"/>
      <c r="BK13" s="420"/>
      <c r="BL13" s="420"/>
      <c r="BM13" s="420"/>
      <c r="BN13" s="420"/>
      <c r="BO13" s="420"/>
      <c r="BP13" s="420"/>
      <c r="BQ13" s="420"/>
      <c r="BR13" s="420"/>
      <c r="BS13" s="420"/>
      <c r="BT13" s="420"/>
      <c r="BU13" s="420"/>
      <c r="BV13" s="420"/>
      <c r="BW13" s="420"/>
      <c r="BX13" s="420"/>
      <c r="BY13" s="420"/>
      <c r="BZ13" s="420"/>
      <c r="CA13" s="420"/>
      <c r="CB13" s="420"/>
    </row>
    <row r="14" spans="1:80" ht="21" customHeight="1">
      <c r="A14" s="1247"/>
      <c r="B14" s="632"/>
      <c r="C14" s="632"/>
      <c r="D14" s="624"/>
      <c r="E14" s="1253"/>
      <c r="F14" s="486"/>
      <c r="G14" s="486"/>
      <c r="H14" s="487"/>
      <c r="I14" s="488" t="s">
        <v>618</v>
      </c>
      <c r="J14" s="489" t="s">
        <v>570</v>
      </c>
      <c r="K14" s="491">
        <v>134098</v>
      </c>
      <c r="L14" s="423">
        <f>85960*6*5*52</f>
        <v>134097600</v>
      </c>
      <c r="M14" s="484"/>
      <c r="N14" s="465"/>
      <c r="O14" s="465"/>
      <c r="P14" s="466"/>
      <c r="Q14" s="468"/>
      <c r="R14" s="420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0"/>
      <c r="AE14" s="420"/>
      <c r="AF14" s="420"/>
      <c r="AG14" s="420"/>
      <c r="AH14" s="420"/>
      <c r="AI14" s="420"/>
      <c r="AJ14" s="420"/>
      <c r="AK14" s="420"/>
      <c r="AL14" s="420"/>
      <c r="AM14" s="420"/>
      <c r="AN14" s="420"/>
      <c r="AO14" s="420"/>
      <c r="AP14" s="420"/>
      <c r="AQ14" s="420"/>
      <c r="AR14" s="420"/>
      <c r="AS14" s="420"/>
      <c r="AT14" s="420"/>
      <c r="AU14" s="420"/>
      <c r="AV14" s="420"/>
      <c r="AW14" s="420"/>
      <c r="AX14" s="420"/>
      <c r="AY14" s="420"/>
      <c r="AZ14" s="420"/>
      <c r="BA14" s="420"/>
      <c r="BB14" s="420"/>
      <c r="BC14" s="420"/>
      <c r="BD14" s="420"/>
      <c r="BE14" s="420"/>
      <c r="BF14" s="420"/>
      <c r="BG14" s="420"/>
      <c r="BH14" s="420"/>
      <c r="BI14" s="420"/>
      <c r="BJ14" s="420"/>
      <c r="BK14" s="420"/>
      <c r="BL14" s="420"/>
      <c r="BM14" s="420"/>
      <c r="BN14" s="420"/>
      <c r="BO14" s="420"/>
      <c r="BP14" s="420"/>
      <c r="BQ14" s="420"/>
      <c r="BR14" s="420"/>
      <c r="BS14" s="420"/>
      <c r="BT14" s="420"/>
      <c r="BU14" s="420"/>
      <c r="BV14" s="420"/>
      <c r="BW14" s="420"/>
      <c r="BX14" s="420"/>
      <c r="BY14" s="420"/>
      <c r="BZ14" s="420"/>
      <c r="CA14" s="420"/>
      <c r="CB14" s="420"/>
    </row>
    <row r="15" spans="1:80" ht="21" customHeight="1">
      <c r="A15" s="1247"/>
      <c r="B15" s="632"/>
      <c r="C15" s="632"/>
      <c r="D15" s="1251"/>
      <c r="E15" s="1254"/>
      <c r="F15" s="486"/>
      <c r="G15" s="486"/>
      <c r="H15" s="487"/>
      <c r="I15" s="488" t="s">
        <v>619</v>
      </c>
      <c r="J15" s="489" t="s">
        <v>570</v>
      </c>
      <c r="K15" s="491">
        <v>26820</v>
      </c>
      <c r="L15" s="423">
        <f>85960*6*52</f>
        <v>26819520</v>
      </c>
      <c r="M15" s="484"/>
      <c r="N15" s="465"/>
      <c r="O15" s="465"/>
      <c r="P15" s="466"/>
      <c r="Q15" s="468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0"/>
      <c r="AG15" s="420"/>
      <c r="AH15" s="420"/>
      <c r="AI15" s="420"/>
      <c r="AJ15" s="420"/>
      <c r="AK15" s="420"/>
      <c r="AL15" s="420"/>
      <c r="AM15" s="420"/>
      <c r="AN15" s="420"/>
      <c r="AO15" s="420"/>
      <c r="AP15" s="420"/>
      <c r="AQ15" s="420"/>
      <c r="AR15" s="420"/>
      <c r="AS15" s="420"/>
      <c r="AT15" s="420"/>
      <c r="AU15" s="420"/>
      <c r="AV15" s="420"/>
      <c r="AW15" s="420"/>
      <c r="AX15" s="420"/>
      <c r="AY15" s="420"/>
      <c r="AZ15" s="420"/>
      <c r="BA15" s="420"/>
      <c r="BB15" s="420"/>
      <c r="BC15" s="420"/>
      <c r="BD15" s="420"/>
      <c r="BE15" s="420"/>
      <c r="BF15" s="420"/>
      <c r="BG15" s="420"/>
      <c r="BH15" s="420"/>
      <c r="BI15" s="420"/>
      <c r="BJ15" s="420"/>
      <c r="BK15" s="420"/>
      <c r="BL15" s="420"/>
      <c r="BM15" s="420"/>
      <c r="BN15" s="420"/>
      <c r="BO15" s="420"/>
      <c r="BP15" s="420"/>
      <c r="BQ15" s="420"/>
      <c r="BR15" s="420"/>
      <c r="BS15" s="420"/>
      <c r="BT15" s="420"/>
      <c r="BU15" s="420"/>
      <c r="BV15" s="420"/>
      <c r="BW15" s="420"/>
      <c r="BX15" s="420"/>
      <c r="BY15" s="420"/>
      <c r="BZ15" s="420"/>
      <c r="CA15" s="420"/>
      <c r="CB15" s="420"/>
    </row>
    <row r="16" spans="1:80" ht="21" customHeight="1">
      <c r="A16" s="1247"/>
      <c r="B16" s="632"/>
      <c r="C16" s="632"/>
      <c r="D16" s="1251"/>
      <c r="E16" s="1253"/>
      <c r="F16" s="486"/>
      <c r="G16" s="486"/>
      <c r="H16" s="487"/>
      <c r="I16" s="488" t="s">
        <v>621</v>
      </c>
      <c r="J16" s="489" t="s">
        <v>570</v>
      </c>
      <c r="K16" s="491">
        <v>38682</v>
      </c>
      <c r="L16" s="423">
        <f>85960*6*50*1.5</f>
        <v>38682000</v>
      </c>
      <c r="M16" s="484"/>
      <c r="N16" s="465"/>
      <c r="O16" s="465"/>
      <c r="P16" s="466"/>
      <c r="Q16" s="468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0"/>
      <c r="AI16" s="420"/>
      <c r="AJ16" s="420"/>
      <c r="AK16" s="420"/>
      <c r="AL16" s="420"/>
      <c r="AM16" s="420"/>
      <c r="AN16" s="420"/>
      <c r="AO16" s="420"/>
      <c r="AP16" s="420"/>
      <c r="AQ16" s="420"/>
      <c r="AR16" s="420"/>
      <c r="AS16" s="420"/>
      <c r="AT16" s="420"/>
      <c r="AU16" s="420"/>
      <c r="AV16" s="420"/>
      <c r="AW16" s="420"/>
      <c r="AX16" s="420"/>
      <c r="AY16" s="420"/>
      <c r="AZ16" s="420"/>
      <c r="BA16" s="420"/>
      <c r="BB16" s="420"/>
      <c r="BC16" s="420"/>
      <c r="BD16" s="420"/>
      <c r="BE16" s="420"/>
      <c r="BF16" s="420"/>
      <c r="BG16" s="420"/>
      <c r="BH16" s="420"/>
      <c r="BI16" s="420"/>
      <c r="BJ16" s="420"/>
      <c r="BK16" s="420"/>
      <c r="BL16" s="420"/>
      <c r="BM16" s="420"/>
      <c r="BN16" s="420"/>
      <c r="BO16" s="420"/>
      <c r="BP16" s="420"/>
      <c r="BQ16" s="420"/>
      <c r="BR16" s="420"/>
      <c r="BS16" s="420"/>
      <c r="BT16" s="420"/>
      <c r="BU16" s="420"/>
      <c r="BV16" s="420"/>
      <c r="BW16" s="420"/>
      <c r="BX16" s="420"/>
      <c r="BY16" s="420"/>
      <c r="BZ16" s="420"/>
      <c r="CA16" s="420"/>
      <c r="CB16" s="420"/>
    </row>
    <row r="17" spans="1:95" ht="21" customHeight="1">
      <c r="A17" s="1247"/>
      <c r="B17" s="632"/>
      <c r="C17" s="632"/>
      <c r="D17" s="624"/>
      <c r="E17" s="1255"/>
      <c r="F17" s="486"/>
      <c r="G17" s="486"/>
      <c r="H17" s="487"/>
      <c r="I17" s="488" t="s">
        <v>622</v>
      </c>
      <c r="J17" s="489" t="s">
        <v>570</v>
      </c>
      <c r="K17" s="491">
        <v>5158</v>
      </c>
      <c r="L17" s="423">
        <f>85960*6*10</f>
        <v>5157600</v>
      </c>
      <c r="M17" s="484"/>
      <c r="N17" s="465"/>
      <c r="O17" s="465"/>
      <c r="P17" s="466"/>
      <c r="Q17" s="468"/>
      <c r="R17" s="420"/>
      <c r="S17" s="420"/>
      <c r="T17" s="420"/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420"/>
      <c r="AR17" s="420"/>
      <c r="AS17" s="420"/>
      <c r="AT17" s="420"/>
      <c r="AU17" s="420"/>
      <c r="AV17" s="420"/>
      <c r="AW17" s="420"/>
      <c r="AX17" s="420"/>
      <c r="AY17" s="420"/>
      <c r="AZ17" s="420"/>
      <c r="BA17" s="420"/>
      <c r="BB17" s="420"/>
      <c r="BC17" s="420"/>
      <c r="BD17" s="420"/>
      <c r="BE17" s="420"/>
      <c r="BF17" s="420"/>
      <c r="BG17" s="420"/>
      <c r="BH17" s="420"/>
      <c r="BI17" s="420"/>
      <c r="BJ17" s="420"/>
      <c r="BK17" s="420"/>
      <c r="BL17" s="420"/>
      <c r="BM17" s="420"/>
      <c r="BN17" s="420"/>
      <c r="BO17" s="420"/>
      <c r="BP17" s="420"/>
      <c r="BQ17" s="420"/>
      <c r="BR17" s="420"/>
      <c r="BS17" s="420"/>
      <c r="BT17" s="420"/>
      <c r="BU17" s="420"/>
      <c r="BV17" s="420"/>
      <c r="BW17" s="420"/>
      <c r="BX17" s="420"/>
      <c r="BY17" s="420"/>
      <c r="BZ17" s="420"/>
      <c r="CA17" s="420"/>
      <c r="CB17" s="420"/>
    </row>
    <row r="18" spans="1:95" s="405" customFormat="1" ht="22.5" customHeight="1">
      <c r="A18" s="1247"/>
      <c r="B18" s="632"/>
      <c r="C18" s="632"/>
      <c r="D18" s="3438" t="s">
        <v>627</v>
      </c>
      <c r="E18" s="3439"/>
      <c r="F18" s="495">
        <f>F19+F21+F23+F25+F29</f>
        <v>12030</v>
      </c>
      <c r="G18" s="495">
        <f>G19+G21+G23+G25+G29</f>
        <v>14455</v>
      </c>
      <c r="H18" s="453">
        <f>F18-G18</f>
        <v>-2425</v>
      </c>
      <c r="I18" s="496"/>
      <c r="J18" s="497"/>
      <c r="K18" s="498">
        <f>SUM(K19,K21,K23,K25,K29)</f>
        <v>12030</v>
      </c>
      <c r="L18" s="499"/>
      <c r="M18" s="500"/>
      <c r="N18" s="501"/>
      <c r="O18" s="501"/>
      <c r="P18" s="406"/>
      <c r="Q18" s="407"/>
      <c r="R18" s="407"/>
      <c r="S18" s="407"/>
      <c r="T18" s="408"/>
      <c r="U18" s="408"/>
      <c r="V18" s="408"/>
      <c r="W18" s="408"/>
      <c r="X18" s="408"/>
      <c r="Y18" s="408"/>
      <c r="Z18" s="409"/>
      <c r="AA18" s="409"/>
      <c r="AB18" s="409"/>
      <c r="AC18" s="409"/>
      <c r="AD18" s="409"/>
      <c r="AE18" s="409"/>
      <c r="AF18" s="409"/>
      <c r="AG18" s="409"/>
      <c r="AH18" s="409"/>
      <c r="AI18" s="409"/>
      <c r="AJ18" s="409"/>
      <c r="AK18" s="409"/>
      <c r="AL18" s="409"/>
      <c r="AM18" s="409"/>
      <c r="AN18" s="409"/>
      <c r="AO18" s="409"/>
      <c r="AP18" s="409"/>
      <c r="AQ18" s="409"/>
      <c r="AR18" s="409"/>
      <c r="AS18" s="409"/>
      <c r="AT18" s="409"/>
      <c r="AU18" s="409"/>
      <c r="AV18" s="409"/>
      <c r="AW18" s="409"/>
      <c r="AX18" s="409"/>
      <c r="AY18" s="409"/>
      <c r="AZ18" s="409"/>
      <c r="BA18" s="409"/>
      <c r="BB18" s="409"/>
      <c r="BC18" s="409"/>
      <c r="BD18" s="409"/>
      <c r="BE18" s="409"/>
      <c r="BF18" s="409"/>
      <c r="BG18" s="409"/>
      <c r="BH18" s="409"/>
      <c r="BI18" s="409"/>
      <c r="BJ18" s="409"/>
      <c r="BK18" s="409"/>
      <c r="BL18" s="409"/>
      <c r="BM18" s="409"/>
      <c r="BN18" s="409"/>
      <c r="BO18" s="409"/>
      <c r="BP18" s="409"/>
      <c r="BQ18" s="409"/>
      <c r="BR18" s="409"/>
      <c r="BS18" s="409"/>
      <c r="BT18" s="409"/>
      <c r="BU18" s="409"/>
      <c r="BV18" s="409"/>
      <c r="BW18" s="409"/>
      <c r="BX18" s="409"/>
      <c r="BY18" s="409"/>
      <c r="BZ18" s="409"/>
      <c r="CA18" s="409"/>
      <c r="CB18" s="409"/>
      <c r="CC18" s="410"/>
      <c r="CD18" s="410"/>
      <c r="CE18" s="410"/>
      <c r="CF18" s="410"/>
      <c r="CG18" s="410"/>
      <c r="CH18" s="410"/>
      <c r="CI18" s="410"/>
      <c r="CJ18" s="410"/>
      <c r="CK18" s="410"/>
      <c r="CL18" s="410"/>
      <c r="CM18" s="410"/>
      <c r="CN18" s="410"/>
      <c r="CO18" s="410"/>
      <c r="CP18" s="410"/>
      <c r="CQ18" s="410"/>
    </row>
    <row r="19" spans="1:95" s="405" customFormat="1" ht="22.5" customHeight="1">
      <c r="A19" s="1247"/>
      <c r="B19" s="632"/>
      <c r="C19" s="632"/>
      <c r="D19" s="1256"/>
      <c r="E19" s="1257" t="s">
        <v>628</v>
      </c>
      <c r="F19" s="505">
        <f>K19</f>
        <v>2400</v>
      </c>
      <c r="G19" s="505">
        <v>1800</v>
      </c>
      <c r="H19" s="506">
        <f>F19-G19</f>
        <v>600</v>
      </c>
      <c r="I19" s="507"/>
      <c r="J19" s="508"/>
      <c r="K19" s="509">
        <f>K20</f>
        <v>2400</v>
      </c>
      <c r="L19" s="403"/>
      <c r="M19" s="404"/>
      <c r="P19" s="406"/>
      <c r="Q19" s="407"/>
      <c r="R19" s="407"/>
      <c r="S19" s="407"/>
      <c r="T19" s="408"/>
      <c r="U19" s="408"/>
      <c r="V19" s="408"/>
      <c r="W19" s="408"/>
      <c r="X19" s="408"/>
      <c r="Y19" s="408"/>
      <c r="Z19" s="409"/>
      <c r="AA19" s="409"/>
      <c r="AB19" s="409"/>
      <c r="AC19" s="409"/>
      <c r="AD19" s="409"/>
      <c r="AE19" s="409"/>
      <c r="AF19" s="409"/>
      <c r="AG19" s="409"/>
      <c r="AH19" s="409"/>
      <c r="AI19" s="409"/>
      <c r="AJ19" s="409"/>
      <c r="AK19" s="409"/>
      <c r="AL19" s="409"/>
      <c r="AM19" s="409"/>
      <c r="AN19" s="409"/>
      <c r="AO19" s="409"/>
      <c r="AP19" s="409"/>
      <c r="AQ19" s="409"/>
      <c r="AR19" s="409"/>
      <c r="AS19" s="409"/>
      <c r="AT19" s="409"/>
      <c r="AU19" s="409"/>
      <c r="AV19" s="409"/>
      <c r="AW19" s="409"/>
      <c r="AX19" s="409"/>
      <c r="AY19" s="409"/>
      <c r="AZ19" s="409"/>
      <c r="BA19" s="409"/>
      <c r="BB19" s="409"/>
      <c r="BC19" s="409"/>
      <c r="BD19" s="409"/>
      <c r="BE19" s="409"/>
      <c r="BF19" s="409"/>
      <c r="BG19" s="409"/>
      <c r="BH19" s="409"/>
      <c r="BI19" s="409"/>
      <c r="BJ19" s="409"/>
      <c r="BK19" s="409"/>
      <c r="BL19" s="409"/>
      <c r="BM19" s="409"/>
      <c r="BN19" s="409"/>
      <c r="BO19" s="409"/>
      <c r="BP19" s="409"/>
      <c r="BQ19" s="409"/>
      <c r="BR19" s="409"/>
      <c r="BS19" s="409"/>
      <c r="BT19" s="409"/>
      <c r="BU19" s="409"/>
      <c r="BV19" s="409"/>
      <c r="BW19" s="409"/>
      <c r="BX19" s="409"/>
      <c r="BY19" s="409"/>
      <c r="BZ19" s="409"/>
      <c r="CA19" s="409"/>
      <c r="CB19" s="409"/>
      <c r="CC19" s="410"/>
      <c r="CD19" s="410"/>
      <c r="CE19" s="410"/>
      <c r="CF19" s="410"/>
      <c r="CG19" s="410"/>
      <c r="CH19" s="410"/>
      <c r="CI19" s="410"/>
      <c r="CJ19" s="410"/>
      <c r="CK19" s="410"/>
      <c r="CL19" s="410"/>
      <c r="CM19" s="410"/>
      <c r="CN19" s="410"/>
      <c r="CO19" s="410"/>
      <c r="CP19" s="410"/>
      <c r="CQ19" s="410"/>
    </row>
    <row r="20" spans="1:95" s="405" customFormat="1" ht="21" customHeight="1">
      <c r="A20" s="1247"/>
      <c r="B20" s="632"/>
      <c r="C20" s="632"/>
      <c r="D20" s="628"/>
      <c r="E20" s="1258"/>
      <c r="F20" s="513"/>
      <c r="G20" s="513"/>
      <c r="H20" s="514"/>
      <c r="I20" s="515" t="s">
        <v>718</v>
      </c>
      <c r="J20" s="516" t="s">
        <v>570</v>
      </c>
      <c r="K20" s="517">
        <v>2400</v>
      </c>
      <c r="L20" s="403">
        <f>200000*12</f>
        <v>2400000</v>
      </c>
      <c r="M20" s="404"/>
      <c r="P20" s="406"/>
      <c r="Q20" s="407"/>
      <c r="R20" s="407"/>
      <c r="S20" s="407"/>
      <c r="T20" s="408"/>
      <c r="U20" s="408"/>
      <c r="V20" s="408"/>
      <c r="W20" s="408"/>
      <c r="X20" s="408"/>
      <c r="Y20" s="408"/>
      <c r="Z20" s="409"/>
      <c r="AA20" s="409"/>
      <c r="AB20" s="409"/>
      <c r="AC20" s="409"/>
      <c r="AD20" s="409"/>
      <c r="AE20" s="409"/>
      <c r="AF20" s="409"/>
      <c r="AG20" s="409"/>
      <c r="AH20" s="409"/>
      <c r="AI20" s="409"/>
      <c r="AJ20" s="409"/>
      <c r="AK20" s="409"/>
      <c r="AL20" s="409"/>
      <c r="AM20" s="409"/>
      <c r="AN20" s="409"/>
      <c r="AO20" s="409"/>
      <c r="AP20" s="409"/>
      <c r="AQ20" s="409"/>
      <c r="AR20" s="409"/>
      <c r="AS20" s="409"/>
      <c r="AT20" s="409"/>
      <c r="AU20" s="409"/>
      <c r="AV20" s="409"/>
      <c r="AW20" s="409"/>
      <c r="AX20" s="409"/>
      <c r="AY20" s="409"/>
      <c r="AZ20" s="409"/>
      <c r="BA20" s="409"/>
      <c r="BB20" s="409"/>
      <c r="BC20" s="409"/>
      <c r="BD20" s="409"/>
      <c r="BE20" s="409"/>
      <c r="BF20" s="409"/>
      <c r="BG20" s="409"/>
      <c r="BH20" s="409"/>
      <c r="BI20" s="409"/>
      <c r="BJ20" s="409"/>
      <c r="BK20" s="409"/>
      <c r="BL20" s="409"/>
      <c r="BM20" s="409"/>
      <c r="BN20" s="409"/>
      <c r="BO20" s="409"/>
      <c r="BP20" s="409"/>
      <c r="BQ20" s="409"/>
      <c r="BR20" s="409"/>
      <c r="BS20" s="409"/>
      <c r="BT20" s="409"/>
      <c r="BU20" s="409"/>
      <c r="BV20" s="409"/>
      <c r="BW20" s="409"/>
      <c r="BX20" s="409"/>
      <c r="BY20" s="409"/>
      <c r="BZ20" s="409"/>
      <c r="CA20" s="409"/>
      <c r="CB20" s="409"/>
      <c r="CC20" s="410"/>
      <c r="CD20" s="410"/>
      <c r="CE20" s="410"/>
      <c r="CF20" s="410"/>
      <c r="CG20" s="410"/>
      <c r="CH20" s="410"/>
      <c r="CI20" s="410"/>
      <c r="CJ20" s="410"/>
      <c r="CK20" s="410"/>
      <c r="CL20" s="410"/>
      <c r="CM20" s="410"/>
      <c r="CN20" s="410"/>
      <c r="CO20" s="410"/>
      <c r="CP20" s="410"/>
      <c r="CQ20" s="410"/>
    </row>
    <row r="21" spans="1:95" ht="23.25" customHeight="1">
      <c r="A21" s="1259"/>
      <c r="B21" s="1250"/>
      <c r="C21" s="632"/>
      <c r="D21" s="627"/>
      <c r="E21" s="1256" t="s">
        <v>639</v>
      </c>
      <c r="F21" s="505">
        <f>K21</f>
        <v>330</v>
      </c>
      <c r="G21" s="505">
        <v>3000</v>
      </c>
      <c r="H21" s="506">
        <f>F21-G21</f>
        <v>-2670</v>
      </c>
      <c r="I21" s="524"/>
      <c r="J21" s="508"/>
      <c r="K21" s="509">
        <f>K22</f>
        <v>330</v>
      </c>
      <c r="M21" s="525"/>
      <c r="N21" s="410"/>
      <c r="O21" s="410"/>
      <c r="P21" s="410"/>
      <c r="Q21" s="410"/>
      <c r="R21" s="410"/>
      <c r="S21" s="410"/>
      <c r="T21" s="410"/>
      <c r="U21" s="410"/>
      <c r="V21" s="410"/>
      <c r="W21" s="410"/>
      <c r="X21" s="410"/>
      <c r="Y21" s="410"/>
      <c r="Z21" s="410"/>
      <c r="AA21" s="410"/>
      <c r="AB21" s="410"/>
      <c r="AC21" s="410"/>
      <c r="AD21" s="410"/>
      <c r="AE21" s="410"/>
      <c r="AF21" s="410"/>
      <c r="AG21" s="410"/>
      <c r="AH21" s="410"/>
      <c r="AI21" s="410"/>
      <c r="AJ21" s="410"/>
      <c r="AK21" s="410"/>
      <c r="AL21" s="410"/>
      <c r="AM21" s="410"/>
      <c r="AN21" s="410"/>
      <c r="AO21" s="410"/>
      <c r="AP21" s="410"/>
      <c r="AQ21" s="410"/>
      <c r="AR21" s="410"/>
      <c r="AS21" s="410"/>
      <c r="AT21" s="410"/>
      <c r="AU21" s="410"/>
      <c r="AV21" s="410"/>
      <c r="AW21" s="410"/>
      <c r="AX21" s="410"/>
      <c r="AY21" s="410"/>
      <c r="AZ21" s="410"/>
      <c r="BA21" s="410"/>
      <c r="BB21" s="410"/>
      <c r="BC21" s="410"/>
      <c r="BD21" s="410"/>
      <c r="BE21" s="410"/>
      <c r="BF21" s="410"/>
      <c r="BG21" s="410"/>
      <c r="BH21" s="410"/>
      <c r="BI21" s="410"/>
      <c r="BJ21" s="410"/>
      <c r="BK21" s="410"/>
      <c r="BL21" s="410"/>
      <c r="BM21" s="410"/>
      <c r="BN21" s="410"/>
      <c r="BO21" s="410"/>
      <c r="BP21" s="410"/>
      <c r="BQ21" s="410"/>
      <c r="BR21" s="410"/>
      <c r="BS21" s="410"/>
      <c r="BT21" s="410"/>
      <c r="BU21" s="410"/>
      <c r="BV21" s="410"/>
      <c r="BW21" s="410"/>
      <c r="BX21" s="410"/>
      <c r="BY21" s="410"/>
      <c r="BZ21" s="410"/>
      <c r="CA21" s="410"/>
      <c r="CB21" s="410"/>
    </row>
    <row r="22" spans="1:95" ht="23.25" customHeight="1">
      <c r="A22" s="1334"/>
      <c r="B22" s="1335"/>
      <c r="C22" s="1336"/>
      <c r="D22" s="1332"/>
      <c r="E22" s="1332"/>
      <c r="F22" s="1324"/>
      <c r="G22" s="1324"/>
      <c r="H22" s="1325"/>
      <c r="I22" s="1261" t="s">
        <v>719</v>
      </c>
      <c r="J22" s="1262" t="s">
        <v>73</v>
      </c>
      <c r="K22" s="1263">
        <v>330</v>
      </c>
      <c r="M22" s="525"/>
      <c r="N22" s="410"/>
      <c r="O22" s="410"/>
      <c r="P22" s="410"/>
      <c r="Q22" s="410"/>
      <c r="R22" s="410"/>
      <c r="S22" s="410"/>
      <c r="T22" s="410"/>
      <c r="U22" s="410"/>
      <c r="V22" s="410"/>
      <c r="W22" s="410"/>
      <c r="X22" s="410"/>
      <c r="Y22" s="410"/>
      <c r="Z22" s="410"/>
      <c r="AA22" s="410"/>
      <c r="AB22" s="410"/>
      <c r="AC22" s="410"/>
      <c r="AD22" s="410"/>
      <c r="AE22" s="410"/>
      <c r="AF22" s="410"/>
      <c r="AG22" s="410"/>
      <c r="AH22" s="410"/>
      <c r="AI22" s="410"/>
      <c r="AJ22" s="410"/>
      <c r="AK22" s="410"/>
      <c r="AL22" s="410"/>
      <c r="AM22" s="410"/>
      <c r="AN22" s="410"/>
      <c r="AO22" s="410"/>
      <c r="AP22" s="410"/>
      <c r="AQ22" s="410"/>
      <c r="AR22" s="410"/>
      <c r="AS22" s="410"/>
      <c r="AT22" s="410"/>
      <c r="AU22" s="410"/>
      <c r="AV22" s="410"/>
      <c r="AW22" s="410"/>
      <c r="AX22" s="410"/>
      <c r="AY22" s="410"/>
      <c r="AZ22" s="410"/>
      <c r="BA22" s="410"/>
      <c r="BB22" s="410"/>
      <c r="BC22" s="410"/>
      <c r="BD22" s="410"/>
      <c r="BE22" s="410"/>
      <c r="BF22" s="410"/>
      <c r="BG22" s="410"/>
      <c r="BH22" s="410"/>
      <c r="BI22" s="410"/>
      <c r="BJ22" s="410"/>
      <c r="BK22" s="410"/>
      <c r="BL22" s="410"/>
      <c r="BM22" s="410"/>
      <c r="BN22" s="410"/>
      <c r="BO22" s="410"/>
      <c r="BP22" s="410"/>
      <c r="BQ22" s="410"/>
      <c r="BR22" s="410"/>
      <c r="BS22" s="410"/>
      <c r="BT22" s="410"/>
      <c r="BU22" s="410"/>
      <c r="BV22" s="410"/>
      <c r="BW22" s="410"/>
      <c r="BX22" s="410"/>
      <c r="BY22" s="410"/>
      <c r="BZ22" s="410"/>
      <c r="CA22" s="410"/>
      <c r="CB22" s="410"/>
    </row>
    <row r="23" spans="1:95" ht="23.25" customHeight="1">
      <c r="A23" s="1247"/>
      <c r="B23" s="632"/>
      <c r="C23" s="632"/>
      <c r="D23" s="628"/>
      <c r="E23" s="1333" t="s">
        <v>656</v>
      </c>
      <c r="F23" s="513">
        <f>K23</f>
        <v>0</v>
      </c>
      <c r="G23" s="513">
        <v>1200</v>
      </c>
      <c r="H23" s="514">
        <f>F23-G23</f>
        <v>-1200</v>
      </c>
      <c r="I23" s="629"/>
      <c r="J23" s="516"/>
      <c r="K23" s="517">
        <f>K24</f>
        <v>0</v>
      </c>
      <c r="M23" s="525"/>
      <c r="N23" s="410"/>
      <c r="O23" s="410"/>
      <c r="P23" s="410"/>
      <c r="Q23" s="410"/>
      <c r="R23" s="410"/>
      <c r="S23" s="410"/>
      <c r="T23" s="410"/>
      <c r="U23" s="410"/>
      <c r="V23" s="410"/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0"/>
      <c r="BF23" s="410"/>
      <c r="BG23" s="410"/>
      <c r="BH23" s="410"/>
      <c r="BI23" s="410"/>
      <c r="BJ23" s="410"/>
      <c r="BK23" s="410"/>
      <c r="BL23" s="410"/>
      <c r="BM23" s="410"/>
      <c r="BN23" s="410"/>
      <c r="BO23" s="410"/>
      <c r="BP23" s="410"/>
      <c r="BQ23" s="410"/>
      <c r="BR23" s="410"/>
      <c r="BS23" s="410"/>
      <c r="BT23" s="410"/>
      <c r="BU23" s="410"/>
      <c r="BV23" s="410"/>
      <c r="BW23" s="410"/>
      <c r="BX23" s="410"/>
      <c r="BY23" s="410"/>
      <c r="BZ23" s="410"/>
      <c r="CA23" s="410"/>
      <c r="CB23" s="410"/>
    </row>
    <row r="24" spans="1:95" ht="21.75" customHeight="1">
      <c r="A24" s="1260"/>
      <c r="B24" s="1251"/>
      <c r="C24" s="632"/>
      <c r="D24" s="628"/>
      <c r="E24" s="628"/>
      <c r="F24" s="513"/>
      <c r="G24" s="513"/>
      <c r="H24" s="514"/>
      <c r="I24" s="527" t="s">
        <v>720</v>
      </c>
      <c r="J24" s="516" t="s">
        <v>570</v>
      </c>
      <c r="K24" s="530">
        <v>0</v>
      </c>
      <c r="M24" s="525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0"/>
      <c r="AT24" s="410"/>
      <c r="AU24" s="410"/>
      <c r="AV24" s="410"/>
      <c r="AW24" s="410"/>
      <c r="AX24" s="410"/>
      <c r="AY24" s="410"/>
      <c r="AZ24" s="410"/>
      <c r="BA24" s="410"/>
      <c r="BB24" s="410"/>
      <c r="BC24" s="410"/>
      <c r="BD24" s="410"/>
      <c r="BE24" s="410"/>
      <c r="BF24" s="410"/>
      <c r="BG24" s="410"/>
      <c r="BH24" s="410"/>
      <c r="BI24" s="410"/>
      <c r="BJ24" s="410"/>
      <c r="BK24" s="410"/>
      <c r="BL24" s="410"/>
      <c r="BM24" s="410"/>
      <c r="BN24" s="410"/>
      <c r="BO24" s="410"/>
      <c r="BP24" s="410"/>
      <c r="BQ24" s="410"/>
      <c r="BR24" s="410"/>
      <c r="BS24" s="410"/>
      <c r="BT24" s="410"/>
      <c r="BU24" s="410"/>
      <c r="BV24" s="410"/>
      <c r="BW24" s="410"/>
      <c r="BX24" s="410"/>
      <c r="BY24" s="410"/>
      <c r="BZ24" s="410"/>
      <c r="CA24" s="410"/>
      <c r="CB24" s="410"/>
    </row>
    <row r="25" spans="1:95" ht="23.25" customHeight="1">
      <c r="A25" s="1266"/>
      <c r="B25" s="632"/>
      <c r="C25" s="632"/>
      <c r="D25" s="627"/>
      <c r="E25" s="1257" t="s">
        <v>673</v>
      </c>
      <c r="F25" s="505">
        <f>K25</f>
        <v>2700</v>
      </c>
      <c r="G25" s="505">
        <v>1800</v>
      </c>
      <c r="H25" s="506">
        <f>F25-G25</f>
        <v>900</v>
      </c>
      <c r="I25" s="507"/>
      <c r="J25" s="508"/>
      <c r="K25" s="509">
        <f>K26</f>
        <v>2700</v>
      </c>
      <c r="M25" s="525"/>
      <c r="N25" s="410"/>
      <c r="O25" s="410"/>
      <c r="P25" s="410"/>
      <c r="Q25" s="410"/>
      <c r="R25" s="410"/>
      <c r="S25" s="410"/>
      <c r="T25" s="410"/>
      <c r="U25" s="410"/>
      <c r="V25" s="410"/>
      <c r="W25" s="410"/>
      <c r="X25" s="410"/>
      <c r="Y25" s="410"/>
      <c r="Z25" s="410"/>
      <c r="AA25" s="410"/>
      <c r="AB25" s="410"/>
      <c r="AC25" s="410"/>
      <c r="AD25" s="410"/>
      <c r="AE25" s="410"/>
      <c r="AF25" s="410"/>
      <c r="AG25" s="410"/>
      <c r="AH25" s="410"/>
      <c r="AI25" s="410"/>
      <c r="AJ25" s="410"/>
      <c r="AK25" s="410"/>
      <c r="AL25" s="410"/>
      <c r="AM25" s="410"/>
      <c r="AN25" s="410"/>
      <c r="AO25" s="410"/>
      <c r="AP25" s="410"/>
      <c r="AQ25" s="410"/>
      <c r="AR25" s="410"/>
      <c r="AS25" s="410"/>
      <c r="AT25" s="410"/>
      <c r="AU25" s="410"/>
      <c r="AV25" s="410"/>
      <c r="AW25" s="410"/>
      <c r="AX25" s="410"/>
      <c r="AY25" s="410"/>
      <c r="AZ25" s="410"/>
      <c r="BA25" s="410"/>
      <c r="BB25" s="410"/>
      <c r="BC25" s="410"/>
      <c r="BD25" s="410"/>
      <c r="BE25" s="410"/>
      <c r="BF25" s="410"/>
      <c r="BG25" s="410"/>
      <c r="BH25" s="410"/>
      <c r="BI25" s="410"/>
      <c r="BJ25" s="410"/>
      <c r="BK25" s="410"/>
      <c r="BL25" s="410"/>
      <c r="BM25" s="410"/>
      <c r="BN25" s="410"/>
      <c r="BO25" s="410"/>
      <c r="BP25" s="410"/>
      <c r="BQ25" s="410"/>
      <c r="BR25" s="410"/>
      <c r="BS25" s="410"/>
      <c r="BT25" s="410"/>
      <c r="BU25" s="410"/>
      <c r="BV25" s="410"/>
      <c r="BW25" s="410"/>
      <c r="BX25" s="410"/>
      <c r="BY25" s="410"/>
      <c r="BZ25" s="410"/>
      <c r="CA25" s="410"/>
      <c r="CB25" s="410"/>
    </row>
    <row r="26" spans="1:95" ht="22.5" customHeight="1">
      <c r="A26" s="1247"/>
      <c r="B26" s="1250"/>
      <c r="C26" s="632"/>
      <c r="D26" s="627"/>
      <c r="E26" s="627"/>
      <c r="F26" s="513"/>
      <c r="G26" s="513"/>
      <c r="H26" s="514"/>
      <c r="I26" s="527" t="s">
        <v>675</v>
      </c>
      <c r="J26" s="516"/>
      <c r="K26" s="517">
        <f>K27+K28</f>
        <v>2700</v>
      </c>
      <c r="M26" s="525"/>
      <c r="N26" s="410"/>
      <c r="O26" s="410"/>
      <c r="P26" s="410"/>
      <c r="Q26" s="410"/>
      <c r="R26" s="410"/>
      <c r="S26" s="410"/>
      <c r="T26" s="410"/>
      <c r="U26" s="410"/>
      <c r="V26" s="410"/>
      <c r="W26" s="410"/>
      <c r="X26" s="410"/>
      <c r="Y26" s="410"/>
      <c r="Z26" s="410"/>
      <c r="AA26" s="410"/>
      <c r="AB26" s="410"/>
      <c r="AC26" s="410"/>
      <c r="AD26" s="410"/>
      <c r="AE26" s="410"/>
      <c r="AF26" s="410"/>
      <c r="AG26" s="410"/>
      <c r="AH26" s="410"/>
      <c r="AI26" s="410"/>
      <c r="AJ26" s="410"/>
      <c r="AK26" s="410"/>
      <c r="AL26" s="410"/>
      <c r="AM26" s="410"/>
      <c r="AN26" s="410"/>
      <c r="AO26" s="410"/>
      <c r="AP26" s="410"/>
      <c r="AQ26" s="410"/>
      <c r="AR26" s="410"/>
      <c r="AS26" s="410"/>
      <c r="AT26" s="410"/>
      <c r="AU26" s="410"/>
      <c r="AV26" s="410"/>
      <c r="AW26" s="410"/>
      <c r="AX26" s="410"/>
      <c r="AY26" s="410"/>
      <c r="AZ26" s="410"/>
      <c r="BA26" s="410"/>
      <c r="BB26" s="410"/>
      <c r="BC26" s="410"/>
      <c r="BD26" s="410"/>
      <c r="BE26" s="410"/>
      <c r="BF26" s="410"/>
      <c r="BG26" s="410"/>
      <c r="BH26" s="410"/>
      <c r="BI26" s="410"/>
      <c r="BJ26" s="410"/>
      <c r="BK26" s="410"/>
      <c r="BL26" s="410"/>
      <c r="BM26" s="410"/>
      <c r="BN26" s="410"/>
      <c r="BO26" s="410"/>
      <c r="BP26" s="410"/>
      <c r="BQ26" s="410"/>
      <c r="BR26" s="410"/>
      <c r="BS26" s="410"/>
      <c r="BT26" s="410"/>
      <c r="BU26" s="410"/>
      <c r="BV26" s="410"/>
      <c r="BW26" s="410"/>
      <c r="BX26" s="410"/>
      <c r="BY26" s="410"/>
      <c r="BZ26" s="410"/>
      <c r="CA26" s="410"/>
      <c r="CB26" s="410"/>
    </row>
    <row r="27" spans="1:95" ht="22.5" customHeight="1">
      <c r="A27" s="1259"/>
      <c r="B27" s="1250"/>
      <c r="C27" s="632"/>
      <c r="D27" s="627"/>
      <c r="E27" s="627"/>
      <c r="F27" s="513"/>
      <c r="G27" s="513"/>
      <c r="H27" s="514"/>
      <c r="I27" s="527" t="s">
        <v>721</v>
      </c>
      <c r="J27" s="516" t="s">
        <v>73</v>
      </c>
      <c r="K27" s="530">
        <v>900</v>
      </c>
      <c r="L27" s="403">
        <f>75000*6*2</f>
        <v>900000</v>
      </c>
      <c r="M27" s="525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0"/>
      <c r="BD27" s="410"/>
      <c r="BE27" s="410"/>
      <c r="BF27" s="410"/>
      <c r="BG27" s="410"/>
      <c r="BH27" s="410"/>
      <c r="BI27" s="410"/>
      <c r="BJ27" s="410"/>
      <c r="BK27" s="410"/>
      <c r="BL27" s="410"/>
      <c r="BM27" s="410"/>
      <c r="BN27" s="410"/>
      <c r="BO27" s="410"/>
      <c r="BP27" s="410"/>
      <c r="BQ27" s="410"/>
      <c r="BR27" s="410"/>
      <c r="BS27" s="410"/>
      <c r="BT27" s="410"/>
      <c r="BU27" s="410"/>
      <c r="BV27" s="410"/>
      <c r="BW27" s="410"/>
      <c r="BX27" s="410"/>
      <c r="BY27" s="410"/>
      <c r="BZ27" s="410"/>
      <c r="CA27" s="410"/>
      <c r="CB27" s="410"/>
    </row>
    <row r="28" spans="1:95" ht="22.5" customHeight="1">
      <c r="A28" s="1260"/>
      <c r="B28" s="1251"/>
      <c r="C28" s="632"/>
      <c r="D28" s="1264"/>
      <c r="E28" s="1258"/>
      <c r="F28" s="513"/>
      <c r="G28" s="513"/>
      <c r="H28" s="514"/>
      <c r="I28" s="527" t="s">
        <v>722</v>
      </c>
      <c r="J28" s="516" t="s">
        <v>73</v>
      </c>
      <c r="K28" s="530">
        <v>1800</v>
      </c>
      <c r="L28" s="403">
        <f>300000*6*1</f>
        <v>1800000</v>
      </c>
      <c r="M28" s="525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  <c r="AA28" s="410"/>
      <c r="AB28" s="410"/>
      <c r="AC28" s="410"/>
      <c r="AD28" s="410"/>
      <c r="AE28" s="410"/>
      <c r="AF28" s="410"/>
      <c r="AG28" s="410"/>
      <c r="AH28" s="410"/>
      <c r="AI28" s="410"/>
      <c r="AJ28" s="410"/>
      <c r="AK28" s="410"/>
      <c r="AL28" s="410"/>
      <c r="AM28" s="410"/>
      <c r="AN28" s="410"/>
      <c r="AO28" s="410"/>
      <c r="AP28" s="410"/>
      <c r="AQ28" s="410"/>
      <c r="AR28" s="410"/>
      <c r="AS28" s="410"/>
      <c r="AT28" s="410"/>
      <c r="AU28" s="410"/>
      <c r="AV28" s="410"/>
      <c r="AW28" s="410"/>
      <c r="AX28" s="410"/>
      <c r="AY28" s="410"/>
      <c r="AZ28" s="410"/>
      <c r="BA28" s="410"/>
      <c r="BB28" s="410"/>
      <c r="BC28" s="410"/>
      <c r="BD28" s="410"/>
      <c r="BE28" s="410"/>
      <c r="BF28" s="410"/>
      <c r="BG28" s="410"/>
      <c r="BH28" s="410"/>
      <c r="BI28" s="410"/>
      <c r="BJ28" s="410"/>
      <c r="BK28" s="410"/>
      <c r="BL28" s="410"/>
      <c r="BM28" s="410"/>
      <c r="BN28" s="410"/>
      <c r="BO28" s="410"/>
      <c r="BP28" s="410"/>
      <c r="BQ28" s="410"/>
      <c r="BR28" s="410"/>
      <c r="BS28" s="410"/>
      <c r="BT28" s="410"/>
      <c r="BU28" s="410"/>
      <c r="BV28" s="410"/>
      <c r="BW28" s="410"/>
      <c r="BX28" s="410"/>
      <c r="BY28" s="410"/>
      <c r="BZ28" s="410"/>
      <c r="CA28" s="410"/>
      <c r="CB28" s="410"/>
    </row>
    <row r="29" spans="1:95" ht="23.25" customHeight="1">
      <c r="A29" s="1259"/>
      <c r="B29" s="632"/>
      <c r="C29" s="632"/>
      <c r="D29" s="628"/>
      <c r="E29" s="1257" t="s">
        <v>679</v>
      </c>
      <c r="F29" s="505">
        <f>K29</f>
        <v>6600</v>
      </c>
      <c r="G29" s="505">
        <v>6655</v>
      </c>
      <c r="H29" s="506">
        <f>F29-G29</f>
        <v>-55</v>
      </c>
      <c r="I29" s="543"/>
      <c r="J29" s="508"/>
      <c r="K29" s="509">
        <f>K30+K31</f>
        <v>6600</v>
      </c>
      <c r="M29" s="525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0"/>
      <c r="BB29" s="410"/>
      <c r="BC29" s="410"/>
      <c r="BD29" s="410"/>
      <c r="BE29" s="410"/>
      <c r="BF29" s="410"/>
      <c r="BG29" s="410"/>
      <c r="BH29" s="410"/>
      <c r="BI29" s="410"/>
      <c r="BJ29" s="410"/>
      <c r="BK29" s="410"/>
      <c r="BL29" s="410"/>
      <c r="BM29" s="410"/>
      <c r="BN29" s="410"/>
      <c r="BO29" s="410"/>
      <c r="BP29" s="410"/>
      <c r="BQ29" s="410"/>
      <c r="BR29" s="410"/>
      <c r="BS29" s="410"/>
      <c r="BT29" s="410"/>
      <c r="BU29" s="410"/>
      <c r="BV29" s="410"/>
      <c r="BW29" s="410"/>
      <c r="BX29" s="410"/>
      <c r="BY29" s="410"/>
      <c r="BZ29" s="410"/>
      <c r="CA29" s="410"/>
      <c r="CB29" s="410"/>
    </row>
    <row r="30" spans="1:95" ht="23.25" customHeight="1">
      <c r="A30" s="1259"/>
      <c r="B30" s="1251"/>
      <c r="C30" s="632"/>
      <c r="D30" s="627"/>
      <c r="E30" s="1264"/>
      <c r="F30" s="513"/>
      <c r="G30" s="513"/>
      <c r="H30" s="514"/>
      <c r="I30" s="630" t="s">
        <v>723</v>
      </c>
      <c r="J30" s="516" t="s">
        <v>73</v>
      </c>
      <c r="K30" s="517">
        <v>5400</v>
      </c>
      <c r="L30" s="403">
        <f>450000*12</f>
        <v>5400000</v>
      </c>
      <c r="M30" s="525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0"/>
      <c r="BB30" s="410"/>
      <c r="BC30" s="410"/>
      <c r="BD30" s="410"/>
      <c r="BE30" s="410"/>
      <c r="BF30" s="410"/>
      <c r="BG30" s="410"/>
      <c r="BH30" s="410"/>
      <c r="BI30" s="410"/>
      <c r="BJ30" s="410"/>
      <c r="BK30" s="410"/>
      <c r="BL30" s="410"/>
      <c r="BM30" s="410"/>
      <c r="BN30" s="410"/>
      <c r="BO30" s="410"/>
      <c r="BP30" s="410"/>
      <c r="BQ30" s="410"/>
      <c r="BR30" s="410"/>
      <c r="BS30" s="410"/>
      <c r="BT30" s="410"/>
      <c r="BU30" s="410"/>
      <c r="BV30" s="410"/>
      <c r="BW30" s="410"/>
      <c r="BX30" s="410"/>
      <c r="BY30" s="410"/>
      <c r="BZ30" s="410"/>
      <c r="CA30" s="410"/>
      <c r="CB30" s="410"/>
    </row>
    <row r="31" spans="1:95" ht="23.25" customHeight="1">
      <c r="A31" s="1260"/>
      <c r="B31" s="1251"/>
      <c r="C31" s="632"/>
      <c r="D31" s="627"/>
      <c r="E31" s="1264"/>
      <c r="F31" s="513"/>
      <c r="G31" s="513"/>
      <c r="H31" s="514"/>
      <c r="I31" s="527" t="s">
        <v>724</v>
      </c>
      <c r="J31" s="516" t="s">
        <v>73</v>
      </c>
      <c r="K31" s="517">
        <v>1200</v>
      </c>
      <c r="L31" s="403">
        <f>100000*12</f>
        <v>1200000</v>
      </c>
      <c r="M31" s="525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0"/>
      <c r="AY31" s="410"/>
      <c r="AZ31" s="410"/>
      <c r="BA31" s="410"/>
      <c r="BB31" s="410"/>
      <c r="BC31" s="410"/>
      <c r="BD31" s="410"/>
      <c r="BE31" s="410"/>
      <c r="BF31" s="410"/>
      <c r="BG31" s="410"/>
      <c r="BH31" s="410"/>
      <c r="BI31" s="410"/>
      <c r="BJ31" s="410"/>
      <c r="BK31" s="410"/>
      <c r="BL31" s="410"/>
      <c r="BM31" s="410"/>
      <c r="BN31" s="410"/>
      <c r="BO31" s="410"/>
      <c r="BP31" s="410"/>
      <c r="BQ31" s="410"/>
      <c r="BR31" s="410"/>
      <c r="BS31" s="410"/>
      <c r="BT31" s="410"/>
      <c r="BU31" s="410"/>
      <c r="BV31" s="410"/>
      <c r="BW31" s="410"/>
      <c r="BX31" s="410"/>
      <c r="BY31" s="410"/>
      <c r="BZ31" s="410"/>
      <c r="CA31" s="410"/>
      <c r="CB31" s="410"/>
    </row>
    <row r="32" spans="1:95" ht="21.75" customHeight="1">
      <c r="A32" s="1259"/>
      <c r="B32" s="1250"/>
      <c r="C32" s="632"/>
      <c r="D32" s="3438" t="s">
        <v>694</v>
      </c>
      <c r="E32" s="3440"/>
      <c r="F32" s="495">
        <f>F33</f>
        <v>10000</v>
      </c>
      <c r="G32" s="495">
        <v>9180</v>
      </c>
      <c r="H32" s="453">
        <f>F32-G32</f>
        <v>820</v>
      </c>
      <c r="I32" s="567"/>
      <c r="J32" s="568"/>
      <c r="K32" s="569">
        <f>K33</f>
        <v>10000</v>
      </c>
      <c r="L32" s="565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410"/>
      <c r="Y32" s="410"/>
      <c r="Z32" s="410"/>
      <c r="AA32" s="410"/>
      <c r="AB32" s="410"/>
      <c r="AC32" s="410"/>
      <c r="AD32" s="410"/>
      <c r="AE32" s="410"/>
      <c r="AF32" s="410"/>
      <c r="AG32" s="410"/>
      <c r="AH32" s="410"/>
      <c r="AI32" s="410"/>
      <c r="AJ32" s="410"/>
      <c r="AK32" s="410"/>
      <c r="AL32" s="410"/>
      <c r="AM32" s="410"/>
      <c r="AN32" s="410"/>
      <c r="AO32" s="410"/>
      <c r="AP32" s="410"/>
      <c r="AQ32" s="410"/>
      <c r="AR32" s="410"/>
      <c r="AS32" s="410"/>
      <c r="AT32" s="410"/>
      <c r="AU32" s="410"/>
      <c r="AV32" s="410"/>
      <c r="AW32" s="410"/>
      <c r="AX32" s="410"/>
      <c r="AY32" s="410"/>
      <c r="AZ32" s="410"/>
      <c r="BA32" s="410"/>
      <c r="BB32" s="410"/>
      <c r="BC32" s="410"/>
      <c r="BD32" s="410"/>
      <c r="BE32" s="410"/>
      <c r="BF32" s="410"/>
      <c r="BG32" s="410"/>
      <c r="BH32" s="410"/>
      <c r="BI32" s="410"/>
      <c r="BJ32" s="410"/>
      <c r="BK32" s="410"/>
      <c r="BL32" s="410"/>
      <c r="BM32" s="410"/>
      <c r="BN32" s="410"/>
      <c r="BO32" s="410"/>
      <c r="BP32" s="410"/>
      <c r="BQ32" s="410"/>
      <c r="BR32" s="410"/>
      <c r="BS32" s="410"/>
      <c r="BT32" s="410"/>
      <c r="BU32" s="410"/>
      <c r="BV32" s="410"/>
      <c r="BW32" s="410"/>
      <c r="BX32" s="410"/>
      <c r="BY32" s="410"/>
      <c r="BZ32" s="410"/>
      <c r="CA32" s="410"/>
      <c r="CB32" s="410"/>
    </row>
    <row r="33" spans="1:80" ht="21.75" customHeight="1">
      <c r="A33" s="1260"/>
      <c r="B33" s="1250"/>
      <c r="C33" s="632"/>
      <c r="D33" s="631"/>
      <c r="E33" s="1252" t="s">
        <v>695</v>
      </c>
      <c r="F33" s="505">
        <f>K33</f>
        <v>10000</v>
      </c>
      <c r="G33" s="505">
        <v>9180</v>
      </c>
      <c r="H33" s="572">
        <f>F33-G33</f>
        <v>820</v>
      </c>
      <c r="I33" s="573"/>
      <c r="J33" s="574"/>
      <c r="K33" s="575">
        <f>K34+K35</f>
        <v>10000</v>
      </c>
      <c r="L33" s="565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/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/>
      <c r="BA33" s="410"/>
      <c r="BB33" s="410"/>
      <c r="BC33" s="410"/>
      <c r="BD33" s="410"/>
      <c r="BE33" s="410"/>
      <c r="BF33" s="410"/>
      <c r="BG33" s="410"/>
      <c r="BH33" s="410"/>
      <c r="BI33" s="410"/>
      <c r="BJ33" s="410"/>
      <c r="BK33" s="410"/>
      <c r="BL33" s="410"/>
      <c r="BM33" s="410"/>
      <c r="BN33" s="410"/>
      <c r="BO33" s="410"/>
      <c r="BP33" s="410"/>
      <c r="BQ33" s="410"/>
      <c r="BR33" s="410"/>
      <c r="BS33" s="410"/>
      <c r="BT33" s="410"/>
      <c r="BU33" s="410"/>
      <c r="BV33" s="410"/>
      <c r="BW33" s="410"/>
      <c r="BX33" s="410"/>
      <c r="BY33" s="410"/>
      <c r="BZ33" s="410"/>
      <c r="CA33" s="410"/>
      <c r="CB33" s="410"/>
    </row>
    <row r="34" spans="1:80" ht="21.75" customHeight="1">
      <c r="A34" s="1259"/>
      <c r="B34" s="1251"/>
      <c r="C34" s="632"/>
      <c r="D34" s="624"/>
      <c r="E34" s="1264"/>
      <c r="F34" s="513"/>
      <c r="G34" s="513"/>
      <c r="H34" s="578"/>
      <c r="I34" s="579" t="s">
        <v>725</v>
      </c>
      <c r="J34" s="580" t="s">
        <v>73</v>
      </c>
      <c r="K34" s="581">
        <v>5000</v>
      </c>
      <c r="L34" s="565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0"/>
      <c r="BB34" s="410"/>
      <c r="BC34" s="410"/>
      <c r="BD34" s="410"/>
      <c r="BE34" s="410"/>
      <c r="BF34" s="410"/>
      <c r="BG34" s="410"/>
      <c r="BH34" s="410"/>
      <c r="BI34" s="410"/>
      <c r="BJ34" s="410"/>
      <c r="BK34" s="410"/>
      <c r="BL34" s="410"/>
      <c r="BM34" s="410"/>
      <c r="BN34" s="410"/>
      <c r="BO34" s="410"/>
      <c r="BP34" s="410"/>
      <c r="BQ34" s="410"/>
      <c r="BR34" s="410"/>
      <c r="BS34" s="410"/>
      <c r="BT34" s="410"/>
      <c r="BU34" s="410"/>
      <c r="BV34" s="410"/>
      <c r="BW34" s="410"/>
      <c r="BX34" s="410"/>
      <c r="BY34" s="410"/>
      <c r="BZ34" s="410"/>
      <c r="CA34" s="410"/>
      <c r="CB34" s="410"/>
    </row>
    <row r="35" spans="1:80" ht="21.75" customHeight="1">
      <c r="A35" s="1259"/>
      <c r="B35" s="1251"/>
      <c r="C35" s="632"/>
      <c r="D35" s="624"/>
      <c r="E35" s="485"/>
      <c r="F35" s="513"/>
      <c r="G35" s="513"/>
      <c r="H35" s="578"/>
      <c r="I35" s="579" t="s">
        <v>726</v>
      </c>
      <c r="J35" s="580" t="s">
        <v>73</v>
      </c>
      <c r="K35" s="581">
        <v>5000</v>
      </c>
      <c r="L35" s="565"/>
      <c r="M35" s="410"/>
      <c r="N35" s="410"/>
      <c r="O35" s="410"/>
      <c r="P35" s="410"/>
      <c r="Q35" s="410"/>
      <c r="R35" s="410"/>
      <c r="S35" s="410"/>
      <c r="T35" s="410"/>
      <c r="U35" s="410"/>
      <c r="V35" s="410"/>
      <c r="W35" s="410"/>
      <c r="X35" s="410"/>
      <c r="Y35" s="410"/>
      <c r="Z35" s="410"/>
      <c r="AA35" s="410"/>
      <c r="AB35" s="410"/>
      <c r="AC35" s="410"/>
      <c r="AD35" s="410"/>
      <c r="AE35" s="410"/>
      <c r="AF35" s="410"/>
      <c r="AG35" s="410"/>
      <c r="AH35" s="410"/>
      <c r="AI35" s="410"/>
      <c r="AJ35" s="410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0"/>
      <c r="AZ35" s="410"/>
      <c r="BA35" s="410"/>
      <c r="BB35" s="410"/>
      <c r="BC35" s="410"/>
      <c r="BD35" s="410"/>
      <c r="BE35" s="410"/>
      <c r="BF35" s="410"/>
      <c r="BG35" s="410"/>
      <c r="BH35" s="410"/>
      <c r="BI35" s="410"/>
      <c r="BJ35" s="410"/>
      <c r="BK35" s="410"/>
      <c r="BL35" s="410"/>
      <c r="BM35" s="410"/>
      <c r="BN35" s="410"/>
      <c r="BO35" s="410"/>
      <c r="BP35" s="410"/>
      <c r="BQ35" s="410"/>
      <c r="BR35" s="410"/>
      <c r="BS35" s="410"/>
      <c r="BT35" s="410"/>
      <c r="BU35" s="410"/>
      <c r="BV35" s="410"/>
      <c r="BW35" s="410"/>
      <c r="BX35" s="410"/>
      <c r="BY35" s="410"/>
      <c r="BZ35" s="410"/>
      <c r="CA35" s="410"/>
      <c r="CB35" s="410"/>
    </row>
    <row r="36" spans="1:80" ht="21.75" customHeight="1">
      <c r="A36" s="1259"/>
      <c r="B36" s="1251"/>
      <c r="C36" s="632"/>
      <c r="D36" s="3438" t="s">
        <v>704</v>
      </c>
      <c r="E36" s="3439"/>
      <c r="F36" s="495">
        <f>SUM(F37)</f>
        <v>2100</v>
      </c>
      <c r="G36" s="495">
        <f>G37</f>
        <v>875</v>
      </c>
      <c r="H36" s="453">
        <f>F36-G36</f>
        <v>1225</v>
      </c>
      <c r="I36" s="567"/>
      <c r="J36" s="568"/>
      <c r="K36" s="569">
        <f>SUM(K37)</f>
        <v>2100</v>
      </c>
      <c r="L36" s="565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  <c r="BP36" s="410"/>
      <c r="BQ36" s="410"/>
      <c r="BR36" s="410"/>
      <c r="BS36" s="410"/>
      <c r="BT36" s="410"/>
      <c r="BU36" s="410"/>
      <c r="BV36" s="410"/>
      <c r="BW36" s="410"/>
      <c r="BX36" s="410"/>
      <c r="BY36" s="410"/>
      <c r="BZ36" s="410"/>
      <c r="CA36" s="410"/>
      <c r="CB36" s="410"/>
    </row>
    <row r="37" spans="1:80" ht="21.75" customHeight="1">
      <c r="A37" s="1259"/>
      <c r="B37" s="1251"/>
      <c r="C37" s="632"/>
      <c r="D37" s="631"/>
      <c r="E37" s="1265" t="s">
        <v>705</v>
      </c>
      <c r="F37" s="505">
        <f>K37</f>
        <v>2100</v>
      </c>
      <c r="G37" s="505">
        <v>875</v>
      </c>
      <c r="H37" s="572">
        <f>F37-G37</f>
        <v>1225</v>
      </c>
      <c r="I37" s="579" t="s">
        <v>727</v>
      </c>
      <c r="J37" s="574"/>
      <c r="K37" s="575">
        <f>K38</f>
        <v>2100</v>
      </c>
      <c r="L37" s="565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410"/>
      <c r="BZ37" s="410"/>
      <c r="CA37" s="410"/>
      <c r="CB37" s="410"/>
    </row>
    <row r="38" spans="1:80" ht="21.75" customHeight="1">
      <c r="A38" s="1259"/>
      <c r="B38" s="632"/>
      <c r="C38" s="632"/>
      <c r="D38" s="632"/>
      <c r="E38" s="485"/>
      <c r="F38" s="513"/>
      <c r="G38" s="513"/>
      <c r="H38" s="578"/>
      <c r="I38" s="579" t="s">
        <v>728</v>
      </c>
      <c r="J38" s="584" t="s">
        <v>73</v>
      </c>
      <c r="K38" s="585">
        <v>2100</v>
      </c>
      <c r="L38" s="565">
        <f>175000*12</f>
        <v>2100000</v>
      </c>
      <c r="M38" s="410"/>
      <c r="N38" s="410"/>
      <c r="O38" s="410"/>
      <c r="P38" s="410"/>
      <c r="Q38" s="410"/>
      <c r="R38" s="410"/>
      <c r="S38" s="410"/>
      <c r="T38" s="410"/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0"/>
      <c r="AJ38" s="410"/>
      <c r="AK38" s="410"/>
      <c r="AL38" s="410"/>
      <c r="AM38" s="410"/>
      <c r="AN38" s="410"/>
      <c r="AO38" s="410"/>
      <c r="AP38" s="410"/>
      <c r="AQ38" s="410"/>
      <c r="AR38" s="410"/>
      <c r="AS38" s="410"/>
      <c r="AT38" s="410"/>
      <c r="AU38" s="410"/>
      <c r="AV38" s="410"/>
      <c r="AW38" s="410"/>
      <c r="AX38" s="410"/>
      <c r="AY38" s="410"/>
      <c r="AZ38" s="410"/>
      <c r="BA38" s="410"/>
      <c r="BB38" s="410"/>
      <c r="BC38" s="410"/>
      <c r="BD38" s="410"/>
      <c r="BE38" s="410"/>
      <c r="BF38" s="410"/>
      <c r="BG38" s="410"/>
      <c r="BH38" s="410"/>
      <c r="BI38" s="410"/>
      <c r="BJ38" s="410"/>
      <c r="BK38" s="410"/>
      <c r="BL38" s="410"/>
      <c r="BM38" s="410"/>
      <c r="BN38" s="410"/>
      <c r="BO38" s="410"/>
      <c r="BP38" s="410"/>
      <c r="BQ38" s="410"/>
      <c r="BR38" s="410"/>
      <c r="BS38" s="410"/>
      <c r="BT38" s="410"/>
      <c r="BU38" s="410"/>
      <c r="BV38" s="410"/>
      <c r="BW38" s="410"/>
      <c r="BX38" s="410"/>
      <c r="BY38" s="410"/>
      <c r="BZ38" s="410"/>
      <c r="CA38" s="410"/>
      <c r="CB38" s="410"/>
    </row>
    <row r="39" spans="1:80" ht="22.5" customHeight="1">
      <c r="A39" s="1266"/>
      <c r="B39" s="1267"/>
      <c r="C39" s="632"/>
      <c r="D39" s="3438" t="s">
        <v>709</v>
      </c>
      <c r="E39" s="3439"/>
      <c r="F39" s="495">
        <f>F40</f>
        <v>2000</v>
      </c>
      <c r="G39" s="495">
        <v>2000</v>
      </c>
      <c r="H39" s="453">
        <f>F39-G39</f>
        <v>0</v>
      </c>
      <c r="I39" s="589"/>
      <c r="J39" s="568"/>
      <c r="K39" s="569">
        <f>SUM(K40)</f>
        <v>2000</v>
      </c>
      <c r="L39" s="565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  <c r="BL39" s="410"/>
      <c r="BM39" s="410"/>
      <c r="BN39" s="410"/>
      <c r="BO39" s="410"/>
      <c r="BP39" s="410"/>
      <c r="BQ39" s="410"/>
      <c r="BR39" s="410"/>
      <c r="BS39" s="410"/>
      <c r="BT39" s="410"/>
      <c r="BU39" s="410"/>
      <c r="BV39" s="410"/>
      <c r="BW39" s="410"/>
      <c r="BX39" s="410"/>
      <c r="BY39" s="410"/>
      <c r="BZ39" s="410"/>
      <c r="CA39" s="410"/>
      <c r="CB39" s="410"/>
    </row>
    <row r="40" spans="1:80" ht="22.5" customHeight="1">
      <c r="A40" s="1334"/>
      <c r="B40" s="1335"/>
      <c r="C40" s="1336"/>
      <c r="D40" s="1337"/>
      <c r="E40" s="460" t="s">
        <v>710</v>
      </c>
      <c r="F40" s="495">
        <f>K40</f>
        <v>2000</v>
      </c>
      <c r="G40" s="495">
        <v>2000</v>
      </c>
      <c r="H40" s="453">
        <f>F40-G40</f>
        <v>0</v>
      </c>
      <c r="I40" s="589"/>
      <c r="J40" s="568"/>
      <c r="K40" s="569">
        <f>SUM(K41)</f>
        <v>2000</v>
      </c>
      <c r="L40" s="565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  <c r="BL40" s="410"/>
      <c r="BM40" s="410"/>
      <c r="BN40" s="410"/>
      <c r="BO40" s="410"/>
      <c r="BP40" s="410"/>
      <c r="BQ40" s="410"/>
      <c r="BR40" s="410"/>
      <c r="BS40" s="410"/>
      <c r="BT40" s="410"/>
      <c r="BU40" s="410"/>
      <c r="BV40" s="410"/>
      <c r="BW40" s="410"/>
      <c r="BX40" s="410"/>
      <c r="BY40" s="410"/>
      <c r="BZ40" s="410"/>
      <c r="CA40" s="410"/>
      <c r="CB40" s="410"/>
    </row>
    <row r="41" spans="1:80" ht="22.5" customHeight="1" thickBot="1">
      <c r="A41" s="1311"/>
      <c r="B41" s="1300"/>
      <c r="C41" s="1300"/>
      <c r="D41" s="632"/>
      <c r="E41" s="485"/>
      <c r="F41" s="513"/>
      <c r="G41" s="513"/>
      <c r="H41" s="578"/>
      <c r="I41" s="592" t="s">
        <v>729</v>
      </c>
      <c r="J41" s="584" t="s">
        <v>73</v>
      </c>
      <c r="K41" s="585">
        <v>2000</v>
      </c>
      <c r="L41" s="565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  <c r="BL41" s="410"/>
      <c r="BM41" s="410"/>
      <c r="BN41" s="410"/>
      <c r="BO41" s="410"/>
      <c r="BP41" s="410"/>
      <c r="BQ41" s="410"/>
      <c r="BR41" s="410"/>
      <c r="BS41" s="410"/>
      <c r="BT41" s="410"/>
      <c r="BU41" s="410"/>
      <c r="BV41" s="410"/>
      <c r="BW41" s="410"/>
      <c r="BX41" s="410"/>
      <c r="BY41" s="410"/>
      <c r="BZ41" s="410"/>
      <c r="CA41" s="410"/>
      <c r="CB41" s="410"/>
    </row>
    <row r="42" spans="1:80" ht="20.25" customHeight="1">
      <c r="A42" s="1268"/>
      <c r="B42" s="3441" t="s">
        <v>712</v>
      </c>
      <c r="C42" s="3442"/>
      <c r="D42" s="3442"/>
      <c r="E42" s="1269"/>
      <c r="F42" s="1270">
        <f>SUM(F43)</f>
        <v>0</v>
      </c>
      <c r="G42" s="1270">
        <f>SUM(G43)</f>
        <v>0</v>
      </c>
      <c r="H42" s="1271">
        <f>F42-G42</f>
        <v>0</v>
      </c>
      <c r="I42" s="1272"/>
      <c r="J42" s="1273"/>
      <c r="K42" s="1274"/>
    </row>
    <row r="43" spans="1:80" ht="20.25" customHeight="1" thickBot="1">
      <c r="A43" s="1275"/>
      <c r="B43" s="1276"/>
      <c r="C43" s="3443" t="s">
        <v>713</v>
      </c>
      <c r="D43" s="3444"/>
      <c r="E43" s="3445"/>
      <c r="F43" s="1277">
        <f>SUM(F44)</f>
        <v>0</v>
      </c>
      <c r="G43" s="1277">
        <f>SUM(G44)</f>
        <v>0</v>
      </c>
      <c r="H43" s="1278">
        <f>F43-G43</f>
        <v>0</v>
      </c>
      <c r="I43" s="1279"/>
      <c r="J43" s="1280"/>
      <c r="K43" s="1281"/>
    </row>
    <row r="44" spans="1:80" ht="20.25" customHeight="1">
      <c r="A44" s="1275"/>
      <c r="B44" s="1282"/>
      <c r="C44" s="1283"/>
      <c r="D44" s="3427" t="s">
        <v>714</v>
      </c>
      <c r="E44" s="3428"/>
      <c r="F44" s="1270">
        <f>F45</f>
        <v>0</v>
      </c>
      <c r="G44" s="1270">
        <f>G45</f>
        <v>0</v>
      </c>
      <c r="H44" s="1271">
        <f>F44-G44</f>
        <v>0</v>
      </c>
      <c r="I44" s="1272"/>
      <c r="J44" s="1273"/>
      <c r="K44" s="1274"/>
    </row>
    <row r="45" spans="1:80" ht="24">
      <c r="A45" s="1275"/>
      <c r="B45" s="1284"/>
      <c r="C45" s="1285"/>
      <c r="D45" s="1286"/>
      <c r="E45" s="1287" t="s">
        <v>715</v>
      </c>
      <c r="F45" s="1277">
        <f>K45</f>
        <v>0</v>
      </c>
      <c r="G45" s="1277">
        <v>0</v>
      </c>
      <c r="H45" s="1278">
        <f>F45-G45</f>
        <v>0</v>
      </c>
      <c r="I45" s="1288" t="s">
        <v>730</v>
      </c>
      <c r="J45" s="1289"/>
      <c r="K45" s="1290">
        <f>K46</f>
        <v>0</v>
      </c>
    </row>
    <row r="46" spans="1:80" ht="14.25" thickBot="1">
      <c r="A46" s="1291"/>
      <c r="B46" s="1292"/>
      <c r="C46" s="1293"/>
      <c r="D46" s="1294"/>
      <c r="E46" s="1295"/>
      <c r="F46" s="1296"/>
      <c r="G46" s="1296"/>
      <c r="H46" s="1297"/>
      <c r="I46" s="1293"/>
      <c r="J46" s="1298" t="s">
        <v>570</v>
      </c>
      <c r="K46" s="1299">
        <v>0</v>
      </c>
    </row>
  </sheetData>
  <mergeCells count="19">
    <mergeCell ref="D44:E44"/>
    <mergeCell ref="A5:E5"/>
    <mergeCell ref="A6:E6"/>
    <mergeCell ref="B7:E7"/>
    <mergeCell ref="C8:E8"/>
    <mergeCell ref="D9:E9"/>
    <mergeCell ref="D18:E18"/>
    <mergeCell ref="D32:E32"/>
    <mergeCell ref="D36:E36"/>
    <mergeCell ref="D39:E39"/>
    <mergeCell ref="B42:D42"/>
    <mergeCell ref="C43:E43"/>
    <mergeCell ref="J2:K2"/>
    <mergeCell ref="A3:E3"/>
    <mergeCell ref="F3:F4"/>
    <mergeCell ref="G3:G4"/>
    <mergeCell ref="H3:H4"/>
    <mergeCell ref="I3:K4"/>
    <mergeCell ref="A4:C4"/>
  </mergeCells>
  <phoneticPr fontId="15" type="noConversion"/>
  <pageMargins left="0.25" right="0.25" top="0.75" bottom="0.37" header="0.3" footer="0.3"/>
  <pageSetup paperSize="9" scale="9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D99"/>
  <sheetViews>
    <sheetView workbookViewId="0">
      <selection activeCell="I14" sqref="I14"/>
    </sheetView>
  </sheetViews>
  <sheetFormatPr defaultRowHeight="13.5"/>
  <cols>
    <col min="1" max="1" width="3.625" style="397" customWidth="1"/>
    <col min="2" max="2" width="3.75" style="397" customWidth="1"/>
    <col min="3" max="3" width="4.375" style="397" customWidth="1"/>
    <col min="4" max="4" width="5.5" style="397" customWidth="1"/>
    <col min="5" max="5" width="18" style="397" bestFit="1" customWidth="1"/>
    <col min="6" max="6" width="11.25" style="1076" customWidth="1"/>
    <col min="7" max="7" width="11.625" style="1076" customWidth="1"/>
    <col min="8" max="8" width="11.75" style="637" customWidth="1"/>
    <col min="9" max="9" width="43.875" style="401" customWidth="1"/>
    <col min="10" max="10" width="3.625" style="402" customWidth="1"/>
    <col min="11" max="11" width="12.5" style="399" customWidth="1"/>
    <col min="12" max="12" width="3.125" style="409" customWidth="1"/>
    <col min="13" max="13" width="9.875" style="409" customWidth="1"/>
    <col min="14" max="14" width="9.375" style="409" customWidth="1"/>
    <col min="15" max="15" width="5.875" style="409" customWidth="1"/>
    <col min="16" max="16" width="8.375" style="409" customWidth="1"/>
    <col min="17" max="17" width="12.75" style="409" customWidth="1"/>
    <col min="18" max="18" width="11.875" style="409" customWidth="1"/>
    <col min="19" max="19" width="10.625" style="409" customWidth="1"/>
    <col min="20" max="56" width="9" style="409"/>
    <col min="57" max="16384" width="9" style="410"/>
  </cols>
  <sheetData>
    <row r="1" spans="1:56" ht="21.75" customHeight="1">
      <c r="A1" s="395" t="s">
        <v>970</v>
      </c>
      <c r="B1" s="395"/>
      <c r="C1" s="395"/>
    </row>
    <row r="2" spans="1:56" ht="21.75" customHeight="1" thickBot="1">
      <c r="A2" s="411" t="s">
        <v>602</v>
      </c>
      <c r="B2" s="409"/>
      <c r="C2" s="409"/>
      <c r="D2" s="409"/>
      <c r="E2" s="409"/>
      <c r="F2" s="2808"/>
      <c r="G2" s="2808"/>
      <c r="H2" s="638"/>
      <c r="I2" s="414"/>
      <c r="J2" s="3388" t="s">
        <v>424</v>
      </c>
      <c r="K2" s="3388"/>
    </row>
    <row r="3" spans="1:56" ht="20.25" customHeight="1">
      <c r="A3" s="3389" t="s">
        <v>603</v>
      </c>
      <c r="B3" s="3390"/>
      <c r="C3" s="3390"/>
      <c r="D3" s="3390"/>
      <c r="E3" s="3391"/>
      <c r="F3" s="3446" t="s">
        <v>557</v>
      </c>
      <c r="G3" s="3446" t="s">
        <v>558</v>
      </c>
      <c r="H3" s="3392" t="s">
        <v>604</v>
      </c>
      <c r="I3" s="3394" t="s">
        <v>560</v>
      </c>
      <c r="J3" s="3395"/>
      <c r="K3" s="3396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421"/>
      <c r="AX3" s="421"/>
      <c r="AY3" s="421"/>
      <c r="AZ3" s="421"/>
      <c r="BA3" s="421"/>
      <c r="BB3" s="421"/>
      <c r="BC3" s="421"/>
      <c r="BD3" s="421"/>
    </row>
    <row r="4" spans="1:56" ht="20.25" customHeight="1" thickBot="1">
      <c r="A4" s="3400" t="s">
        <v>561</v>
      </c>
      <c r="B4" s="3401"/>
      <c r="C4" s="3402"/>
      <c r="D4" s="422" t="s">
        <v>562</v>
      </c>
      <c r="E4" s="422" t="s">
        <v>605</v>
      </c>
      <c r="F4" s="3447"/>
      <c r="G4" s="3447"/>
      <c r="H4" s="3393"/>
      <c r="I4" s="3397"/>
      <c r="J4" s="3398"/>
      <c r="K4" s="3399"/>
      <c r="L4" s="421"/>
      <c r="M4" s="421"/>
      <c r="N4" s="421"/>
      <c r="O4" s="421"/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1"/>
      <c r="AF4" s="421"/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1"/>
      <c r="AR4" s="421"/>
      <c r="AS4" s="421"/>
      <c r="AT4" s="421"/>
      <c r="AU4" s="421"/>
      <c r="AV4" s="421"/>
      <c r="AW4" s="421"/>
      <c r="AX4" s="421"/>
      <c r="AY4" s="421"/>
      <c r="AZ4" s="421"/>
      <c r="BA4" s="421"/>
      <c r="BB4" s="421"/>
      <c r="BC4" s="421"/>
      <c r="BD4" s="421"/>
    </row>
    <row r="5" spans="1:56" ht="20.25" customHeight="1" thickBot="1">
      <c r="A5" s="3403" t="s">
        <v>1438</v>
      </c>
      <c r="B5" s="3404"/>
      <c r="C5" s="3404"/>
      <c r="D5" s="3404"/>
      <c r="E5" s="3405"/>
      <c r="F5" s="2809">
        <f>F6+F71</f>
        <v>299424</v>
      </c>
      <c r="G5" s="2809">
        <f>G6+G71</f>
        <v>275261</v>
      </c>
      <c r="H5" s="1462">
        <f>F5-G5</f>
        <v>24163</v>
      </c>
      <c r="I5" s="1459"/>
      <c r="J5" s="1460"/>
      <c r="K5" s="146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421"/>
      <c r="AD5" s="421"/>
      <c r="AE5" s="421"/>
      <c r="AF5" s="421"/>
      <c r="AG5" s="421"/>
      <c r="AH5" s="421"/>
      <c r="AI5" s="421"/>
      <c r="AJ5" s="421"/>
      <c r="AK5" s="421"/>
      <c r="AL5" s="421"/>
      <c r="AM5" s="421"/>
      <c r="AN5" s="421"/>
      <c r="AO5" s="421"/>
      <c r="AP5" s="421"/>
      <c r="AQ5" s="421"/>
      <c r="AR5" s="421"/>
      <c r="AS5" s="421"/>
      <c r="AT5" s="421"/>
      <c r="AU5" s="421"/>
      <c r="AV5" s="421"/>
      <c r="AW5" s="421"/>
      <c r="AX5" s="421"/>
      <c r="AY5" s="421"/>
      <c r="AZ5" s="421"/>
      <c r="BA5" s="421"/>
      <c r="BB5" s="421"/>
      <c r="BC5" s="421"/>
      <c r="BD5" s="421"/>
    </row>
    <row r="6" spans="1:56" ht="20.25" customHeight="1">
      <c r="A6" s="387"/>
      <c r="B6" s="392"/>
      <c r="C6" s="3455" t="s">
        <v>731</v>
      </c>
      <c r="D6" s="3456"/>
      <c r="E6" s="3457"/>
      <c r="F6" s="2810">
        <f>F7+F18+F56+F64+F68</f>
        <v>273554</v>
      </c>
      <c r="G6" s="2810">
        <f>G7+G18+G56+G64+G68</f>
        <v>271761</v>
      </c>
      <c r="H6" s="1455">
        <f>F6-G6</f>
        <v>1793</v>
      </c>
      <c r="I6" s="1456"/>
      <c r="J6" s="1457"/>
      <c r="K6" s="1458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421"/>
      <c r="AK6" s="421"/>
      <c r="AL6" s="421"/>
      <c r="AM6" s="421"/>
      <c r="AN6" s="421"/>
      <c r="AO6" s="421"/>
      <c r="AP6" s="421"/>
      <c r="AQ6" s="421"/>
      <c r="AR6" s="421"/>
      <c r="AS6" s="421"/>
      <c r="AT6" s="421"/>
      <c r="AU6" s="421"/>
      <c r="AV6" s="421"/>
      <c r="AW6" s="421"/>
      <c r="AX6" s="421"/>
      <c r="AY6" s="421"/>
      <c r="AZ6" s="421"/>
      <c r="BA6" s="421"/>
      <c r="BB6" s="421"/>
      <c r="BC6" s="421"/>
      <c r="BD6" s="421"/>
    </row>
    <row r="7" spans="1:56" ht="20.25" customHeight="1">
      <c r="A7" s="387"/>
      <c r="B7" s="392"/>
      <c r="C7" s="640"/>
      <c r="D7" s="3458" t="s">
        <v>732</v>
      </c>
      <c r="E7" s="3459"/>
      <c r="F7" s="2811">
        <f>F9</f>
        <v>61465</v>
      </c>
      <c r="G7" s="2811">
        <f>G9</f>
        <v>61484</v>
      </c>
      <c r="H7" s="639">
        <f>F7-G7</f>
        <v>-19</v>
      </c>
      <c r="I7" s="641"/>
      <c r="J7" s="642"/>
      <c r="K7" s="643">
        <f>F7</f>
        <v>61465</v>
      </c>
      <c r="L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  <c r="BC7" s="421"/>
      <c r="BD7" s="421"/>
    </row>
    <row r="8" spans="1:56" ht="20.25" customHeight="1">
      <c r="A8" s="387"/>
      <c r="B8" s="390"/>
      <c r="C8" s="644"/>
      <c r="D8" s="390"/>
      <c r="E8" s="645" t="s">
        <v>733</v>
      </c>
      <c r="F8" s="646">
        <v>0</v>
      </c>
      <c r="G8" s="646">
        <v>0</v>
      </c>
      <c r="H8" s="647">
        <f>F8-G8</f>
        <v>0</v>
      </c>
      <c r="I8" s="648" t="s">
        <v>734</v>
      </c>
      <c r="J8" s="649"/>
      <c r="K8" s="650">
        <v>0</v>
      </c>
      <c r="L8" s="420"/>
      <c r="M8" s="421" t="s">
        <v>735</v>
      </c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0"/>
      <c r="AT8" s="420"/>
      <c r="AU8" s="420"/>
      <c r="AV8" s="420"/>
      <c r="AW8" s="420"/>
      <c r="AX8" s="420"/>
      <c r="AY8" s="420"/>
      <c r="AZ8" s="420"/>
      <c r="BA8" s="420"/>
      <c r="BB8" s="420"/>
      <c r="BC8" s="420"/>
      <c r="BD8" s="420"/>
    </row>
    <row r="9" spans="1:56" ht="17.25" customHeight="1">
      <c r="A9" s="387"/>
      <c r="B9" s="390"/>
      <c r="C9" s="644"/>
      <c r="D9" s="390"/>
      <c r="E9" s="651" t="s">
        <v>616</v>
      </c>
      <c r="F9" s="2812">
        <f>K9</f>
        <v>61465</v>
      </c>
      <c r="G9" s="2812">
        <v>61484</v>
      </c>
      <c r="H9" s="652">
        <f>F9-G9</f>
        <v>-19</v>
      </c>
      <c r="I9" s="653" t="s">
        <v>616</v>
      </c>
      <c r="J9" s="654"/>
      <c r="K9" s="655">
        <f>K10+K16</f>
        <v>61465</v>
      </c>
      <c r="L9" s="420"/>
      <c r="M9" s="420"/>
      <c r="N9" s="656">
        <v>9160</v>
      </c>
      <c r="O9" s="420">
        <v>8</v>
      </c>
      <c r="P9" s="657">
        <f>N9*O9</f>
        <v>73280</v>
      </c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M9" s="420"/>
      <c r="AN9" s="420"/>
      <c r="AO9" s="420"/>
      <c r="AP9" s="420"/>
      <c r="AQ9" s="420"/>
      <c r="AR9" s="420"/>
      <c r="AS9" s="420"/>
      <c r="AT9" s="420"/>
      <c r="AU9" s="420"/>
      <c r="AV9" s="420"/>
      <c r="AW9" s="420"/>
      <c r="AX9" s="420"/>
      <c r="AY9" s="420"/>
      <c r="AZ9" s="420"/>
      <c r="BA9" s="420"/>
      <c r="BB9" s="420"/>
      <c r="BC9" s="420"/>
      <c r="BD9" s="420"/>
    </row>
    <row r="10" spans="1:56" ht="17.25" customHeight="1">
      <c r="A10" s="387"/>
      <c r="B10" s="390"/>
      <c r="C10" s="644"/>
      <c r="D10" s="658"/>
      <c r="E10" s="658"/>
      <c r="F10" s="646"/>
      <c r="G10" s="646"/>
      <c r="H10" s="659"/>
      <c r="I10" s="660" t="s">
        <v>736</v>
      </c>
      <c r="J10" s="661"/>
      <c r="K10" s="662">
        <f>SUM(K11:K15)</f>
        <v>55308</v>
      </c>
      <c r="L10" s="420"/>
      <c r="M10" s="420"/>
      <c r="N10" s="420"/>
      <c r="O10" s="420"/>
      <c r="P10" s="420"/>
      <c r="Q10" s="420"/>
      <c r="R10" s="420"/>
      <c r="S10" s="420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0"/>
      <c r="AL10" s="420"/>
      <c r="AM10" s="420"/>
      <c r="AN10" s="420"/>
      <c r="AO10" s="420"/>
      <c r="AP10" s="420"/>
      <c r="AQ10" s="420"/>
      <c r="AR10" s="420"/>
      <c r="AS10" s="420"/>
      <c r="AT10" s="420"/>
      <c r="AU10" s="420"/>
      <c r="AV10" s="420"/>
      <c r="AW10" s="420"/>
      <c r="AX10" s="420"/>
      <c r="AY10" s="420"/>
      <c r="AZ10" s="420"/>
      <c r="BA10" s="420"/>
      <c r="BB10" s="420"/>
      <c r="BC10" s="420"/>
      <c r="BD10" s="420"/>
    </row>
    <row r="11" spans="1:56" ht="17.25" customHeight="1">
      <c r="A11" s="387"/>
      <c r="B11" s="390"/>
      <c r="C11" s="644"/>
      <c r="D11" s="390"/>
      <c r="E11" s="390"/>
      <c r="F11" s="646"/>
      <c r="G11" s="646"/>
      <c r="H11" s="659"/>
      <c r="I11" s="663" t="s">
        <v>737</v>
      </c>
      <c r="J11" s="661" t="s">
        <v>570</v>
      </c>
      <c r="K11" s="664">
        <v>40019</v>
      </c>
      <c r="L11" s="420"/>
      <c r="M11" s="656">
        <v>73280</v>
      </c>
      <c r="N11" s="420">
        <v>5</v>
      </c>
      <c r="O11" s="657">
        <v>2</v>
      </c>
      <c r="P11" s="420">
        <v>52</v>
      </c>
      <c r="Q11" s="665">
        <f>M11*N11*O11*P11</f>
        <v>38105600</v>
      </c>
      <c r="R11" s="420"/>
      <c r="S11" s="420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L11" s="420"/>
      <c r="AM11" s="420"/>
      <c r="AN11" s="420"/>
      <c r="AO11" s="420"/>
      <c r="AP11" s="420"/>
      <c r="AQ11" s="420"/>
      <c r="AR11" s="420"/>
      <c r="AS11" s="420"/>
      <c r="AT11" s="420"/>
      <c r="AU11" s="420"/>
      <c r="AV11" s="420"/>
      <c r="AW11" s="420"/>
      <c r="AX11" s="420"/>
      <c r="AY11" s="420"/>
      <c r="AZ11" s="420"/>
      <c r="BA11" s="420"/>
      <c r="BB11" s="420"/>
      <c r="BC11" s="420"/>
      <c r="BD11" s="420"/>
    </row>
    <row r="12" spans="1:56" ht="17.25" customHeight="1">
      <c r="A12" s="387"/>
      <c r="B12" s="390"/>
      <c r="C12" s="644"/>
      <c r="D12" s="390"/>
      <c r="E12" s="390"/>
      <c r="F12" s="646"/>
      <c r="G12" s="646"/>
      <c r="H12" s="659"/>
      <c r="I12" s="663" t="s">
        <v>817</v>
      </c>
      <c r="J12" s="661" t="s">
        <v>570</v>
      </c>
      <c r="K12" s="664">
        <v>8004</v>
      </c>
      <c r="L12" s="420"/>
      <c r="M12" s="656">
        <v>73280</v>
      </c>
      <c r="N12" s="420">
        <v>2</v>
      </c>
      <c r="O12" s="420">
        <v>52</v>
      </c>
      <c r="P12" s="420"/>
      <c r="Q12" s="665">
        <f>M12*N12*O12</f>
        <v>7621120</v>
      </c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0"/>
      <c r="AT12" s="420"/>
      <c r="AU12" s="420"/>
      <c r="AV12" s="420"/>
      <c r="AW12" s="420"/>
      <c r="AX12" s="420"/>
      <c r="AY12" s="420"/>
      <c r="AZ12" s="420"/>
      <c r="BA12" s="420"/>
      <c r="BB12" s="420"/>
      <c r="BC12" s="420"/>
      <c r="BD12" s="420"/>
    </row>
    <row r="13" spans="1:56" ht="17.25" customHeight="1">
      <c r="A13" s="387"/>
      <c r="B13" s="390"/>
      <c r="C13" s="644"/>
      <c r="D13" s="390"/>
      <c r="E13" s="390"/>
      <c r="F13" s="646"/>
      <c r="G13" s="646"/>
      <c r="H13" s="659"/>
      <c r="I13" s="663" t="s">
        <v>738</v>
      </c>
      <c r="J13" s="661" t="s">
        <v>570</v>
      </c>
      <c r="K13" s="664">
        <v>2771</v>
      </c>
      <c r="L13" s="420"/>
      <c r="M13" s="656">
        <v>73280</v>
      </c>
      <c r="N13" s="666">
        <v>1.5</v>
      </c>
      <c r="O13" s="420">
        <v>2</v>
      </c>
      <c r="P13" s="420">
        <v>12</v>
      </c>
      <c r="Q13" s="665">
        <f>M13*N13*O13*P13</f>
        <v>2638080</v>
      </c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L13" s="420"/>
      <c r="AM13" s="420"/>
      <c r="AN13" s="420"/>
      <c r="AO13" s="420"/>
      <c r="AP13" s="420"/>
      <c r="AQ13" s="420"/>
      <c r="AR13" s="420"/>
      <c r="AS13" s="420"/>
      <c r="AT13" s="420"/>
      <c r="AU13" s="420"/>
      <c r="AV13" s="420"/>
      <c r="AW13" s="420"/>
      <c r="AX13" s="420"/>
      <c r="AY13" s="420"/>
      <c r="AZ13" s="420"/>
      <c r="BA13" s="420"/>
      <c r="BB13" s="420"/>
      <c r="BC13" s="420"/>
      <c r="BD13" s="420"/>
    </row>
    <row r="14" spans="1:56" s="420" customFormat="1" ht="17.25" customHeight="1">
      <c r="A14" s="387"/>
      <c r="B14" s="390"/>
      <c r="C14" s="644"/>
      <c r="D14" s="390"/>
      <c r="E14" s="390"/>
      <c r="F14" s="646"/>
      <c r="G14" s="646"/>
      <c r="H14" s="659"/>
      <c r="I14" s="663" t="s">
        <v>739</v>
      </c>
      <c r="J14" s="661" t="s">
        <v>570</v>
      </c>
      <c r="K14" s="664">
        <v>770</v>
      </c>
      <c r="M14" s="656">
        <v>73280</v>
      </c>
      <c r="N14" s="420">
        <v>2</v>
      </c>
      <c r="O14" s="420">
        <v>5</v>
      </c>
      <c r="Q14" s="665">
        <f>M14*N14*O14</f>
        <v>732800</v>
      </c>
    </row>
    <row r="15" spans="1:56" s="420" customFormat="1" ht="17.25" customHeight="1">
      <c r="A15" s="387"/>
      <c r="B15" s="390"/>
      <c r="C15" s="644"/>
      <c r="D15" s="390"/>
      <c r="E15" s="390"/>
      <c r="F15" s="646"/>
      <c r="G15" s="646"/>
      <c r="H15" s="659"/>
      <c r="I15" s="663" t="s">
        <v>740</v>
      </c>
      <c r="J15" s="661" t="s">
        <v>570</v>
      </c>
      <c r="K15" s="664">
        <v>3744</v>
      </c>
      <c r="M15" s="656">
        <v>7680</v>
      </c>
      <c r="N15" s="420">
        <v>2</v>
      </c>
      <c r="O15" s="420">
        <v>5</v>
      </c>
      <c r="P15" s="420">
        <v>52</v>
      </c>
      <c r="Q15" s="665">
        <f>M15*N15*O15*P15</f>
        <v>3993600</v>
      </c>
    </row>
    <row r="16" spans="1:56" ht="17.25" customHeight="1">
      <c r="A16" s="387"/>
      <c r="B16" s="390"/>
      <c r="C16" s="644"/>
      <c r="D16" s="658"/>
      <c r="E16" s="658"/>
      <c r="F16" s="646"/>
      <c r="G16" s="646"/>
      <c r="H16" s="659"/>
      <c r="I16" s="660" t="s">
        <v>741</v>
      </c>
      <c r="J16" s="667"/>
      <c r="K16" s="662">
        <f>SUM(K17:K17)</f>
        <v>6157</v>
      </c>
    </row>
    <row r="17" spans="1:19" ht="17.25" customHeight="1">
      <c r="A17" s="387"/>
      <c r="B17" s="390"/>
      <c r="C17" s="644"/>
      <c r="D17" s="658"/>
      <c r="E17" s="668"/>
      <c r="F17" s="646"/>
      <c r="G17" s="646"/>
      <c r="H17" s="659"/>
      <c r="I17" s="669" t="s">
        <v>742</v>
      </c>
      <c r="J17" s="667" t="s">
        <v>570</v>
      </c>
      <c r="K17" s="664">
        <v>6157</v>
      </c>
      <c r="M17" s="670">
        <v>73280</v>
      </c>
      <c r="N17" s="409">
        <v>2</v>
      </c>
      <c r="O17" s="409">
        <v>5</v>
      </c>
      <c r="P17" s="409">
        <v>8</v>
      </c>
      <c r="Q17" s="671">
        <f>M17*N17*O17*P17</f>
        <v>5862400</v>
      </c>
    </row>
    <row r="18" spans="1:19" ht="20.25" customHeight="1">
      <c r="A18" s="387"/>
      <c r="B18" s="390"/>
      <c r="C18" s="390"/>
      <c r="D18" s="3460" t="s">
        <v>743</v>
      </c>
      <c r="E18" s="3461"/>
      <c r="F18" s="2813">
        <f>F19+F42+F46+F49+F54+F32+F30</f>
        <v>186407</v>
      </c>
      <c r="G18" s="2813">
        <f>G19+G30+G32+G42+G46+G49+G54</f>
        <v>184741</v>
      </c>
      <c r="H18" s="639">
        <f>F18-G18</f>
        <v>1666</v>
      </c>
      <c r="I18" s="672"/>
      <c r="J18" s="673"/>
      <c r="K18" s="674"/>
      <c r="N18" s="409">
        <v>9640</v>
      </c>
      <c r="O18" s="409">
        <v>8720</v>
      </c>
      <c r="P18" s="409">
        <f>N18-O18</f>
        <v>920</v>
      </c>
      <c r="Q18" s="409">
        <v>8</v>
      </c>
      <c r="R18" s="409">
        <f>P18*Q18</f>
        <v>7360</v>
      </c>
    </row>
    <row r="19" spans="1:19" ht="20.25" customHeight="1">
      <c r="A19" s="387"/>
      <c r="B19" s="390"/>
      <c r="C19" s="390"/>
      <c r="D19" s="658"/>
      <c r="E19" s="658" t="s">
        <v>744</v>
      </c>
      <c r="F19" s="2814">
        <f>K19</f>
        <v>25372</v>
      </c>
      <c r="G19" s="2814">
        <v>22372</v>
      </c>
      <c r="H19" s="675">
        <f>F19-G19</f>
        <v>3000</v>
      </c>
      <c r="I19" s="676" t="s">
        <v>744</v>
      </c>
      <c r="J19" s="677"/>
      <c r="K19" s="678">
        <f>SUM(K21:K29)</f>
        <v>25372</v>
      </c>
      <c r="N19" s="679">
        <v>0.05</v>
      </c>
      <c r="O19" s="409">
        <v>9160</v>
      </c>
    </row>
    <row r="20" spans="1:19" ht="20.25" customHeight="1">
      <c r="A20" s="387"/>
      <c r="B20" s="390"/>
      <c r="C20" s="390"/>
      <c r="D20" s="658"/>
      <c r="E20" s="658"/>
      <c r="F20" s="2815"/>
      <c r="G20" s="2815"/>
      <c r="H20" s="680"/>
      <c r="I20" s="681" t="s">
        <v>745</v>
      </c>
      <c r="J20" s="667" t="s">
        <v>570</v>
      </c>
      <c r="K20" s="682">
        <v>3600</v>
      </c>
      <c r="N20" s="409">
        <f>N18+N21</f>
        <v>10122</v>
      </c>
      <c r="O20" s="679">
        <v>5.0999999999999997E-2</v>
      </c>
    </row>
    <row r="21" spans="1:19" ht="20.25" customHeight="1">
      <c r="A21" s="387"/>
      <c r="B21" s="390"/>
      <c r="C21" s="390"/>
      <c r="D21" s="658"/>
      <c r="E21" s="658"/>
      <c r="F21" s="2815"/>
      <c r="G21" s="2815"/>
      <c r="H21" s="680"/>
      <c r="I21" s="681" t="s">
        <v>746</v>
      </c>
      <c r="J21" s="667" t="s">
        <v>570</v>
      </c>
      <c r="K21" s="682">
        <v>400</v>
      </c>
      <c r="N21" s="409">
        <f>N18*N19</f>
        <v>482</v>
      </c>
      <c r="O21" s="409">
        <f>O18*O20</f>
        <v>444.71999999999997</v>
      </c>
    </row>
    <row r="22" spans="1:19" ht="20.25" customHeight="1">
      <c r="A22" s="387"/>
      <c r="B22" s="390"/>
      <c r="C22" s="390"/>
      <c r="D22" s="658"/>
      <c r="E22" s="658"/>
      <c r="F22" s="2815"/>
      <c r="G22" s="2815"/>
      <c r="H22" s="680"/>
      <c r="I22" s="681" t="s">
        <v>747</v>
      </c>
      <c r="J22" s="667" t="s">
        <v>570</v>
      </c>
      <c r="K22" s="682">
        <v>1800</v>
      </c>
      <c r="N22" s="395">
        <v>10120</v>
      </c>
      <c r="O22" s="395">
        <v>9160</v>
      </c>
      <c r="P22" s="395">
        <f>N22-O22</f>
        <v>960</v>
      </c>
      <c r="Q22" s="395">
        <v>8</v>
      </c>
      <c r="R22" s="395">
        <f>P22*Q22</f>
        <v>7680</v>
      </c>
      <c r="S22" s="395"/>
    </row>
    <row r="23" spans="1:19" ht="20.25" customHeight="1">
      <c r="A23" s="387"/>
      <c r="B23" s="390"/>
      <c r="C23" s="390"/>
      <c r="D23" s="658"/>
      <c r="E23" s="658"/>
      <c r="F23" s="2815"/>
      <c r="G23" s="2815"/>
      <c r="H23" s="680"/>
      <c r="I23" s="681" t="s">
        <v>748</v>
      </c>
      <c r="J23" s="667" t="s">
        <v>570</v>
      </c>
      <c r="K23" s="682">
        <v>7840</v>
      </c>
    </row>
    <row r="24" spans="1:19" ht="20.25" customHeight="1">
      <c r="A24" s="387"/>
      <c r="B24" s="390"/>
      <c r="C24" s="390"/>
      <c r="D24" s="658"/>
      <c r="E24" s="658"/>
      <c r="F24" s="2815"/>
      <c r="G24" s="2815"/>
      <c r="H24" s="680"/>
      <c r="I24" s="683" t="s">
        <v>1434</v>
      </c>
      <c r="J24" s="684" t="s">
        <v>570</v>
      </c>
      <c r="K24" s="685">
        <v>7632</v>
      </c>
      <c r="L24" s="411"/>
      <c r="N24" s="409">
        <v>10000</v>
      </c>
      <c r="O24" s="409">
        <v>4</v>
      </c>
      <c r="P24" s="670">
        <v>25</v>
      </c>
      <c r="Q24" s="409">
        <v>10</v>
      </c>
      <c r="R24" s="686">
        <f>N24*O24*P24*Q24</f>
        <v>10000000</v>
      </c>
    </row>
    <row r="25" spans="1:19" ht="20.25" customHeight="1">
      <c r="A25" s="387"/>
      <c r="B25" s="390"/>
      <c r="C25" s="390"/>
      <c r="D25" s="658"/>
      <c r="E25" s="658"/>
      <c r="F25" s="2815"/>
      <c r="G25" s="2815"/>
      <c r="H25" s="680"/>
      <c r="I25" s="681" t="s">
        <v>749</v>
      </c>
      <c r="J25" s="667" t="s">
        <v>570</v>
      </c>
      <c r="K25" s="682">
        <v>1500</v>
      </c>
      <c r="N25" s="409" t="s">
        <v>750</v>
      </c>
      <c r="O25" s="409">
        <v>28000</v>
      </c>
      <c r="P25" s="409" t="s">
        <v>751</v>
      </c>
      <c r="Q25" s="409">
        <v>12</v>
      </c>
      <c r="R25" s="409">
        <v>4</v>
      </c>
      <c r="S25" s="670">
        <f>O25*Q25*R25</f>
        <v>1344000</v>
      </c>
    </row>
    <row r="26" spans="1:19" ht="20.25" customHeight="1">
      <c r="A26" s="1338"/>
      <c r="B26" s="1339"/>
      <c r="C26" s="1339"/>
      <c r="D26" s="1340"/>
      <c r="E26" s="1340"/>
      <c r="F26" s="2816"/>
      <c r="G26" s="2816"/>
      <c r="H26" s="727"/>
      <c r="I26" s="1341" t="s">
        <v>752</v>
      </c>
      <c r="J26" s="712" t="s">
        <v>570</v>
      </c>
      <c r="K26" s="713">
        <v>1200</v>
      </c>
      <c r="N26" s="409" t="s">
        <v>753</v>
      </c>
      <c r="O26" s="409">
        <v>75000</v>
      </c>
      <c r="P26" s="409" t="s">
        <v>754</v>
      </c>
      <c r="Q26" s="409">
        <v>12</v>
      </c>
      <c r="R26" s="409">
        <v>4</v>
      </c>
      <c r="S26" s="670">
        <f>O26*Q26*R26</f>
        <v>3600000</v>
      </c>
    </row>
    <row r="27" spans="1:19" ht="20.25" customHeight="1">
      <c r="A27" s="387"/>
      <c r="B27" s="390"/>
      <c r="C27" s="390"/>
      <c r="D27" s="658"/>
      <c r="E27" s="658"/>
      <c r="F27" s="2815"/>
      <c r="G27" s="2815"/>
      <c r="H27" s="680"/>
      <c r="I27" s="681" t="s">
        <v>755</v>
      </c>
      <c r="J27" s="667" t="s">
        <v>570</v>
      </c>
      <c r="K27" s="682">
        <v>1200</v>
      </c>
      <c r="N27" s="409" t="s">
        <v>756</v>
      </c>
      <c r="O27" s="409">
        <v>20000</v>
      </c>
      <c r="P27" s="409" t="s">
        <v>757</v>
      </c>
      <c r="Q27" s="409">
        <v>12</v>
      </c>
      <c r="R27" s="409">
        <v>4</v>
      </c>
      <c r="S27" s="670">
        <f>O27*Q27*R27</f>
        <v>960000</v>
      </c>
    </row>
    <row r="28" spans="1:19" ht="20.25" customHeight="1">
      <c r="A28" s="387"/>
      <c r="B28" s="390"/>
      <c r="C28" s="390"/>
      <c r="D28" s="658"/>
      <c r="E28" s="658"/>
      <c r="F28" s="2815"/>
      <c r="G28" s="2815"/>
      <c r="H28" s="680"/>
      <c r="I28" s="681" t="s">
        <v>758</v>
      </c>
      <c r="J28" s="667" t="s">
        <v>570</v>
      </c>
      <c r="K28" s="682">
        <v>800</v>
      </c>
      <c r="N28" s="409" t="s">
        <v>759</v>
      </c>
      <c r="O28" s="409">
        <v>26000</v>
      </c>
      <c r="P28" s="409" t="s">
        <v>757</v>
      </c>
      <c r="Q28" s="409">
        <v>12</v>
      </c>
      <c r="R28" s="409">
        <v>4</v>
      </c>
      <c r="S28" s="670">
        <f>O28*Q28*R28</f>
        <v>1248000</v>
      </c>
    </row>
    <row r="29" spans="1:19" ht="20.25" customHeight="1">
      <c r="A29" s="387"/>
      <c r="B29" s="390"/>
      <c r="C29" s="390"/>
      <c r="D29" s="658"/>
      <c r="E29" s="658"/>
      <c r="F29" s="2815"/>
      <c r="G29" s="2815"/>
      <c r="H29" s="680"/>
      <c r="I29" s="681" t="s">
        <v>819</v>
      </c>
      <c r="J29" s="667" t="s">
        <v>570</v>
      </c>
      <c r="K29" s="682">
        <v>3000</v>
      </c>
      <c r="S29" s="670"/>
    </row>
    <row r="30" spans="1:19" ht="20.25" customHeight="1">
      <c r="A30" s="387"/>
      <c r="B30" s="390"/>
      <c r="C30" s="390"/>
      <c r="D30" s="658"/>
      <c r="E30" s="687" t="s">
        <v>760</v>
      </c>
      <c r="F30" s="688">
        <f>K30</f>
        <v>500</v>
      </c>
      <c r="G30" s="688">
        <v>500</v>
      </c>
      <c r="H30" s="689">
        <f>F30-G30</f>
        <v>0</v>
      </c>
      <c r="I30" s="690" t="s">
        <v>760</v>
      </c>
      <c r="J30" s="691"/>
      <c r="K30" s="692">
        <f>SUM(K31:K31)</f>
        <v>500</v>
      </c>
      <c r="S30" s="670"/>
    </row>
    <row r="31" spans="1:19" ht="20.25" customHeight="1">
      <c r="A31" s="387"/>
      <c r="B31" s="390"/>
      <c r="C31" s="390"/>
      <c r="D31" s="658"/>
      <c r="E31" s="693"/>
      <c r="F31" s="694"/>
      <c r="G31" s="694"/>
      <c r="H31" s="695"/>
      <c r="I31" s="696" t="s">
        <v>761</v>
      </c>
      <c r="J31" s="667" t="s">
        <v>570</v>
      </c>
      <c r="K31" s="664">
        <v>500</v>
      </c>
      <c r="S31" s="670"/>
    </row>
    <row r="32" spans="1:19" ht="20.25" customHeight="1">
      <c r="A32" s="387"/>
      <c r="B32" s="390"/>
      <c r="C32" s="390"/>
      <c r="D32" s="658"/>
      <c r="E32" s="697" t="s">
        <v>762</v>
      </c>
      <c r="F32" s="2817">
        <f>K32</f>
        <v>57380</v>
      </c>
      <c r="G32" s="2817">
        <v>55270</v>
      </c>
      <c r="H32" s="698">
        <f>F32-G32</f>
        <v>2110</v>
      </c>
      <c r="I32" s="699" t="s">
        <v>762</v>
      </c>
      <c r="J32" s="654"/>
      <c r="K32" s="678">
        <f>SUM(K33:K41)</f>
        <v>57380</v>
      </c>
      <c r="N32" s="409" t="s">
        <v>763</v>
      </c>
      <c r="O32" s="409">
        <v>10000</v>
      </c>
      <c r="P32" s="409" t="s">
        <v>764</v>
      </c>
      <c r="Q32" s="409">
        <v>12</v>
      </c>
      <c r="R32" s="409">
        <v>4</v>
      </c>
      <c r="S32" s="670">
        <f>O32*Q32*R32</f>
        <v>480000</v>
      </c>
    </row>
    <row r="33" spans="1:19" ht="20.25" customHeight="1">
      <c r="A33" s="387"/>
      <c r="B33" s="390"/>
      <c r="C33" s="390"/>
      <c r="D33" s="658"/>
      <c r="E33" s="658"/>
      <c r="F33" s="2815"/>
      <c r="G33" s="2815"/>
      <c r="H33" s="680"/>
      <c r="I33" s="700" t="s">
        <v>765</v>
      </c>
      <c r="J33" s="667"/>
      <c r="K33" s="682">
        <v>7200</v>
      </c>
      <c r="S33" s="670"/>
    </row>
    <row r="34" spans="1:19" ht="20.25" customHeight="1">
      <c r="A34" s="387"/>
      <c r="B34" s="390"/>
      <c r="C34" s="390"/>
      <c r="D34" s="658"/>
      <c r="E34" s="658"/>
      <c r="F34" s="2815"/>
      <c r="G34" s="2815"/>
      <c r="H34" s="680"/>
      <c r="I34" s="700" t="s">
        <v>766</v>
      </c>
      <c r="J34" s="667" t="s">
        <v>570</v>
      </c>
      <c r="K34" s="682">
        <v>4800</v>
      </c>
      <c r="S34" s="670">
        <f>S25+S26+S27+S28+S32</f>
        <v>7632000</v>
      </c>
    </row>
    <row r="35" spans="1:19" ht="20.25" hidden="1" customHeight="1">
      <c r="A35" s="387"/>
      <c r="B35" s="390"/>
      <c r="C35" s="390"/>
      <c r="D35" s="658"/>
      <c r="E35" s="658"/>
      <c r="F35" s="2815"/>
      <c r="G35" s="2815"/>
      <c r="H35" s="680"/>
      <c r="I35" s="700" t="s">
        <v>767</v>
      </c>
      <c r="J35" s="667" t="s">
        <v>570</v>
      </c>
      <c r="K35" s="682">
        <v>150</v>
      </c>
      <c r="M35" s="409" t="s">
        <v>768</v>
      </c>
    </row>
    <row r="36" spans="1:19" ht="20.25" hidden="1" customHeight="1">
      <c r="A36" s="388"/>
      <c r="B36" s="390"/>
      <c r="C36" s="644"/>
      <c r="D36" s="658"/>
      <c r="E36" s="658"/>
      <c r="F36" s="2815"/>
      <c r="G36" s="2815"/>
      <c r="H36" s="680"/>
      <c r="I36" s="681" t="s">
        <v>769</v>
      </c>
      <c r="J36" s="667" t="s">
        <v>570</v>
      </c>
      <c r="K36" s="682">
        <v>2500</v>
      </c>
    </row>
    <row r="37" spans="1:19" ht="20.25" customHeight="1">
      <c r="A37" s="388"/>
      <c r="B37" s="390"/>
      <c r="C37" s="644"/>
      <c r="D37" s="658"/>
      <c r="E37" s="658"/>
      <c r="F37" s="2815"/>
      <c r="G37" s="2815"/>
      <c r="H37" s="680"/>
      <c r="I37" s="681" t="s">
        <v>770</v>
      </c>
      <c r="J37" s="667" t="s">
        <v>570</v>
      </c>
      <c r="K37" s="682">
        <v>4200</v>
      </c>
    </row>
    <row r="38" spans="1:19" ht="20.25" customHeight="1">
      <c r="A38" s="388"/>
      <c r="B38" s="390"/>
      <c r="C38" s="644"/>
      <c r="D38" s="390"/>
      <c r="E38" s="390"/>
      <c r="F38" s="2818"/>
      <c r="G38" s="2818"/>
      <c r="H38" s="635"/>
      <c r="I38" s="701" t="s">
        <v>771</v>
      </c>
      <c r="J38" s="702" t="s">
        <v>570</v>
      </c>
      <c r="K38" s="664">
        <v>3600</v>
      </c>
    </row>
    <row r="39" spans="1:19" ht="20.25" customHeight="1">
      <c r="A39" s="388"/>
      <c r="B39" s="390"/>
      <c r="C39" s="644"/>
      <c r="D39" s="390"/>
      <c r="E39" s="390"/>
      <c r="F39" s="2818"/>
      <c r="G39" s="2818"/>
      <c r="H39" s="635"/>
      <c r="I39" s="701" t="s">
        <v>772</v>
      </c>
      <c r="J39" s="702" t="s">
        <v>570</v>
      </c>
      <c r="K39" s="664">
        <v>6600</v>
      </c>
    </row>
    <row r="40" spans="1:19" s="409" customFormat="1" ht="20.25" customHeight="1">
      <c r="A40" s="388"/>
      <c r="B40" s="390"/>
      <c r="C40" s="644"/>
      <c r="D40" s="390"/>
      <c r="E40" s="390"/>
      <c r="F40" s="2818"/>
      <c r="G40" s="2819"/>
      <c r="H40" s="635"/>
      <c r="I40" s="703" t="s">
        <v>773</v>
      </c>
      <c r="J40" s="667" t="s">
        <v>570</v>
      </c>
      <c r="K40" s="664">
        <v>28000</v>
      </c>
      <c r="M40" s="704"/>
      <c r="N40" s="704"/>
      <c r="O40" s="704" t="s">
        <v>774</v>
      </c>
      <c r="P40" s="704" t="s">
        <v>775</v>
      </c>
      <c r="Q40" s="704" t="s">
        <v>776</v>
      </c>
      <c r="R40" s="704"/>
      <c r="S40" s="704"/>
    </row>
    <row r="41" spans="1:19" s="409" customFormat="1" ht="20.25" customHeight="1">
      <c r="A41" s="388"/>
      <c r="B41" s="390"/>
      <c r="C41" s="644"/>
      <c r="D41" s="390"/>
      <c r="E41" s="390"/>
      <c r="F41" s="2818"/>
      <c r="G41" s="2818"/>
      <c r="H41" s="635"/>
      <c r="I41" s="701" t="s">
        <v>784</v>
      </c>
      <c r="J41" s="702" t="s">
        <v>570</v>
      </c>
      <c r="K41" s="664">
        <v>330</v>
      </c>
    </row>
    <row r="42" spans="1:19" s="409" customFormat="1" ht="20.25" customHeight="1">
      <c r="A42" s="388"/>
      <c r="B42" s="390"/>
      <c r="C42" s="644"/>
      <c r="D42" s="390"/>
      <c r="E42" s="389" t="s">
        <v>777</v>
      </c>
      <c r="F42" s="2814">
        <f>K42</f>
        <v>9180</v>
      </c>
      <c r="G42" s="2814">
        <v>13278</v>
      </c>
      <c r="H42" s="705">
        <f>F42-G42</f>
        <v>-4098</v>
      </c>
      <c r="I42" s="706" t="s">
        <v>777</v>
      </c>
      <c r="J42" s="677"/>
      <c r="K42" s="707">
        <f>SUM(K43:K45)</f>
        <v>9180</v>
      </c>
      <c r="M42" s="704" t="s">
        <v>778</v>
      </c>
      <c r="N42" s="708">
        <v>190000</v>
      </c>
      <c r="O42" s="704">
        <v>5</v>
      </c>
      <c r="P42" s="704">
        <v>5</v>
      </c>
      <c r="Q42" s="704">
        <v>4</v>
      </c>
      <c r="R42" s="704"/>
      <c r="S42" s="709">
        <f>N42*O42*P42*Q42</f>
        <v>19000000</v>
      </c>
    </row>
    <row r="43" spans="1:19" s="409" customFormat="1" ht="20.25" customHeight="1">
      <c r="A43" s="388"/>
      <c r="B43" s="390"/>
      <c r="C43" s="644"/>
      <c r="D43" s="390"/>
      <c r="E43" s="390"/>
      <c r="F43" s="2818"/>
      <c r="G43" s="2818"/>
      <c r="H43" s="635"/>
      <c r="I43" s="701" t="s">
        <v>779</v>
      </c>
      <c r="J43" s="702" t="s">
        <v>570</v>
      </c>
      <c r="K43" s="664">
        <v>6600</v>
      </c>
      <c r="M43" s="704" t="s">
        <v>780</v>
      </c>
      <c r="N43" s="708">
        <v>150000</v>
      </c>
      <c r="O43" s="704">
        <v>3</v>
      </c>
      <c r="P43" s="704">
        <v>5</v>
      </c>
      <c r="Q43" s="704">
        <v>4</v>
      </c>
      <c r="R43" s="704"/>
      <c r="S43" s="709">
        <f>N43*O43*P43*Q43</f>
        <v>9000000</v>
      </c>
    </row>
    <row r="44" spans="1:19" s="409" customFormat="1" ht="20.25" customHeight="1">
      <c r="A44" s="388"/>
      <c r="B44" s="390"/>
      <c r="C44" s="644"/>
      <c r="D44" s="390"/>
      <c r="E44" s="390"/>
      <c r="F44" s="2818"/>
      <c r="G44" s="2818"/>
      <c r="H44" s="635"/>
      <c r="I44" s="701" t="s">
        <v>781</v>
      </c>
      <c r="J44" s="702" t="s">
        <v>570</v>
      </c>
      <c r="K44" s="664">
        <v>2160</v>
      </c>
      <c r="M44" s="704" t="s">
        <v>782</v>
      </c>
      <c r="N44" s="708">
        <v>81000</v>
      </c>
      <c r="O44" s="704">
        <v>1</v>
      </c>
      <c r="P44" s="704">
        <v>5</v>
      </c>
      <c r="Q44" s="704">
        <v>4</v>
      </c>
      <c r="R44" s="704"/>
      <c r="S44" s="709">
        <f>N44*O44*P44*Q44</f>
        <v>1620000</v>
      </c>
    </row>
    <row r="45" spans="1:19" s="409" customFormat="1" ht="20.25" customHeight="1">
      <c r="A45" s="388"/>
      <c r="B45" s="390"/>
      <c r="C45" s="644"/>
      <c r="D45" s="390"/>
      <c r="E45" s="390"/>
      <c r="F45" s="2818"/>
      <c r="G45" s="2818"/>
      <c r="H45" s="635"/>
      <c r="I45" s="701" t="s">
        <v>783</v>
      </c>
      <c r="J45" s="702" t="s">
        <v>570</v>
      </c>
      <c r="K45" s="664">
        <v>420</v>
      </c>
    </row>
    <row r="46" spans="1:19" s="409" customFormat="1" ht="20.25" customHeight="1">
      <c r="A46" s="388"/>
      <c r="B46" s="390"/>
      <c r="C46" s="644"/>
      <c r="D46" s="390"/>
      <c r="E46" s="389" t="s">
        <v>785</v>
      </c>
      <c r="F46" s="2814">
        <f>K46</f>
        <v>2760</v>
      </c>
      <c r="G46" s="2814">
        <v>2760</v>
      </c>
      <c r="H46" s="595">
        <f>F46-G46</f>
        <v>0</v>
      </c>
      <c r="I46" s="706" t="s">
        <v>785</v>
      </c>
      <c r="J46" s="677"/>
      <c r="K46" s="707">
        <f>SUM(K47:K48)</f>
        <v>2760</v>
      </c>
    </row>
    <row r="47" spans="1:19" s="409" customFormat="1" ht="20.25" customHeight="1">
      <c r="A47" s="388"/>
      <c r="B47" s="390"/>
      <c r="C47" s="644"/>
      <c r="D47" s="390"/>
      <c r="E47" s="390"/>
      <c r="F47" s="2818"/>
      <c r="G47" s="2818"/>
      <c r="H47" s="635"/>
      <c r="I47" s="710" t="s">
        <v>966</v>
      </c>
      <c r="J47" s="667" t="s">
        <v>570</v>
      </c>
      <c r="K47" s="682">
        <v>960</v>
      </c>
    </row>
    <row r="48" spans="1:19" s="409" customFormat="1" ht="20.25" customHeight="1">
      <c r="A48" s="1342"/>
      <c r="B48" s="1339"/>
      <c r="C48" s="386"/>
      <c r="D48" s="1339"/>
      <c r="E48" s="1339"/>
      <c r="F48" s="2820"/>
      <c r="G48" s="2820"/>
      <c r="H48" s="1343"/>
      <c r="I48" s="711" t="s">
        <v>786</v>
      </c>
      <c r="J48" s="712" t="s">
        <v>570</v>
      </c>
      <c r="K48" s="713">
        <v>1800</v>
      </c>
    </row>
    <row r="49" spans="1:17" s="409" customFormat="1" ht="20.25" customHeight="1">
      <c r="A49" s="388"/>
      <c r="B49" s="390"/>
      <c r="C49" s="644"/>
      <c r="D49" s="390"/>
      <c r="E49" s="390" t="s">
        <v>787</v>
      </c>
      <c r="F49" s="2818">
        <f>K49</f>
        <v>89136</v>
      </c>
      <c r="G49" s="2818">
        <v>89136</v>
      </c>
      <c r="H49" s="635">
        <f>F49-G49</f>
        <v>0</v>
      </c>
      <c r="I49" s="714" t="s">
        <v>788</v>
      </c>
      <c r="J49" s="702"/>
      <c r="K49" s="662">
        <f>SUM(K50:K53)</f>
        <v>89136</v>
      </c>
    </row>
    <row r="50" spans="1:17" s="409" customFormat="1" ht="20.25" customHeight="1">
      <c r="A50" s="388"/>
      <c r="B50" s="390"/>
      <c r="C50" s="644"/>
      <c r="D50" s="390"/>
      <c r="E50" s="390"/>
      <c r="F50" s="2818"/>
      <c r="G50" s="2818"/>
      <c r="H50" s="635"/>
      <c r="I50" s="701" t="s">
        <v>789</v>
      </c>
      <c r="J50" s="667" t="s">
        <v>570</v>
      </c>
      <c r="K50" s="664">
        <v>15600</v>
      </c>
    </row>
    <row r="51" spans="1:17" s="409" customFormat="1" ht="20.25" customHeight="1">
      <c r="A51" s="388"/>
      <c r="B51" s="390"/>
      <c r="C51" s="644"/>
      <c r="D51" s="390"/>
      <c r="E51" s="390"/>
      <c r="F51" s="2818"/>
      <c r="G51" s="2818"/>
      <c r="H51" s="635"/>
      <c r="I51" s="696" t="s">
        <v>790</v>
      </c>
      <c r="J51" s="667" t="s">
        <v>570</v>
      </c>
      <c r="K51" s="664">
        <v>66000</v>
      </c>
    </row>
    <row r="52" spans="1:17" s="409" customFormat="1" ht="20.25" customHeight="1">
      <c r="A52" s="388"/>
      <c r="B52" s="390"/>
      <c r="C52" s="644"/>
      <c r="D52" s="390"/>
      <c r="E52" s="390"/>
      <c r="F52" s="2818"/>
      <c r="G52" s="2818"/>
      <c r="H52" s="635"/>
      <c r="I52" s="681" t="s">
        <v>791</v>
      </c>
      <c r="J52" s="667" t="s">
        <v>570</v>
      </c>
      <c r="K52" s="664">
        <v>6600</v>
      </c>
    </row>
    <row r="53" spans="1:17" s="409" customFormat="1" ht="20.25" customHeight="1">
      <c r="A53" s="388"/>
      <c r="B53" s="390"/>
      <c r="C53" s="644"/>
      <c r="D53" s="390"/>
      <c r="E53" s="390"/>
      <c r="F53" s="2818"/>
      <c r="G53" s="2818"/>
      <c r="H53" s="635"/>
      <c r="I53" s="681" t="s">
        <v>792</v>
      </c>
      <c r="J53" s="667" t="s">
        <v>570</v>
      </c>
      <c r="K53" s="664">
        <v>936</v>
      </c>
    </row>
    <row r="54" spans="1:17" s="409" customFormat="1" ht="20.25" customHeight="1">
      <c r="A54" s="388"/>
      <c r="B54" s="390"/>
      <c r="C54" s="644"/>
      <c r="D54" s="390"/>
      <c r="E54" s="389" t="s">
        <v>793</v>
      </c>
      <c r="F54" s="2814">
        <f>K54</f>
        <v>2079</v>
      </c>
      <c r="G54" s="2814">
        <v>1425</v>
      </c>
      <c r="H54" s="595">
        <f>F54-G54</f>
        <v>654</v>
      </c>
      <c r="I54" s="715" t="s">
        <v>793</v>
      </c>
      <c r="J54" s="654"/>
      <c r="K54" s="707">
        <f>K55</f>
        <v>2079</v>
      </c>
    </row>
    <row r="55" spans="1:17" s="409" customFormat="1" ht="20.25" customHeight="1">
      <c r="A55" s="388"/>
      <c r="B55" s="390"/>
      <c r="C55" s="644"/>
      <c r="D55" s="390"/>
      <c r="E55" s="390"/>
      <c r="F55" s="2818"/>
      <c r="G55" s="2818"/>
      <c r="H55" s="635"/>
      <c r="I55" s="696" t="s">
        <v>794</v>
      </c>
      <c r="J55" s="667" t="s">
        <v>570</v>
      </c>
      <c r="K55" s="664">
        <v>2079</v>
      </c>
      <c r="M55" s="409">
        <v>1440</v>
      </c>
      <c r="N55" s="409">
        <v>55</v>
      </c>
      <c r="O55" s="409">
        <v>1.5</v>
      </c>
      <c r="P55" s="409">
        <v>12</v>
      </c>
      <c r="Q55" s="670">
        <f>M55*N55*O55*P55</f>
        <v>1425600</v>
      </c>
    </row>
    <row r="56" spans="1:17" s="409" customFormat="1" ht="20.25" customHeight="1">
      <c r="A56" s="388"/>
      <c r="B56" s="390"/>
      <c r="C56" s="644"/>
      <c r="D56" s="3458" t="s">
        <v>795</v>
      </c>
      <c r="E56" s="3459"/>
      <c r="F56" s="2821">
        <f>F57</f>
        <v>2910</v>
      </c>
      <c r="G56" s="2821">
        <v>2910</v>
      </c>
      <c r="H56" s="716">
        <f>F56-G56</f>
        <v>0</v>
      </c>
      <c r="I56" s="717"/>
      <c r="J56" s="718"/>
      <c r="K56" s="674"/>
    </row>
    <row r="57" spans="1:17" s="409" customFormat="1" ht="20.25" customHeight="1">
      <c r="A57" s="388"/>
      <c r="B57" s="390"/>
      <c r="C57" s="644"/>
      <c r="D57" s="391"/>
      <c r="E57" s="651" t="s">
        <v>796</v>
      </c>
      <c r="F57" s="2818">
        <f>K57</f>
        <v>2910</v>
      </c>
      <c r="G57" s="2818">
        <v>2910</v>
      </c>
      <c r="H57" s="719">
        <f>F57-G57</f>
        <v>0</v>
      </c>
      <c r="I57" s="720" t="s">
        <v>796</v>
      </c>
      <c r="J57" s="702"/>
      <c r="K57" s="721">
        <f>SUM(K58:K59)</f>
        <v>2910</v>
      </c>
    </row>
    <row r="58" spans="1:17" s="409" customFormat="1" ht="20.25" customHeight="1">
      <c r="A58" s="388"/>
      <c r="B58" s="390"/>
      <c r="C58" s="644"/>
      <c r="D58" s="391"/>
      <c r="E58" s="392"/>
      <c r="F58" s="2818"/>
      <c r="G58" s="2818"/>
      <c r="H58" s="719"/>
      <c r="I58" s="722" t="s">
        <v>797</v>
      </c>
      <c r="J58" s="723" t="s">
        <v>570</v>
      </c>
      <c r="K58" s="724">
        <v>2400</v>
      </c>
    </row>
    <row r="59" spans="1:17" s="409" customFormat="1" ht="20.25" customHeight="1">
      <c r="A59" s="388"/>
      <c r="B59" s="390"/>
      <c r="C59" s="644"/>
      <c r="D59" s="725"/>
      <c r="E59" s="726"/>
      <c r="F59" s="2816"/>
      <c r="G59" s="2816"/>
      <c r="H59" s="728"/>
      <c r="I59" s="711" t="s">
        <v>798</v>
      </c>
      <c r="J59" s="729" t="s">
        <v>570</v>
      </c>
      <c r="K59" s="730">
        <v>510</v>
      </c>
    </row>
    <row r="60" spans="1:17" s="409" customFormat="1" ht="20.25" customHeight="1">
      <c r="A60" s="388"/>
      <c r="B60" s="390"/>
      <c r="C60" s="644"/>
      <c r="D60" s="725" t="s">
        <v>799</v>
      </c>
      <c r="E60" s="731"/>
      <c r="F60" s="2822">
        <v>0</v>
      </c>
      <c r="G60" s="2822">
        <v>0</v>
      </c>
      <c r="H60" s="716">
        <f t="shared" ref="H60:H65" si="0">F60-G60</f>
        <v>0</v>
      </c>
      <c r="I60" s="711"/>
      <c r="J60" s="729"/>
      <c r="K60" s="730"/>
    </row>
    <row r="61" spans="1:17" s="409" customFormat="1" ht="20.25" customHeight="1">
      <c r="A61" s="388"/>
      <c r="B61" s="390"/>
      <c r="C61" s="644"/>
      <c r="D61" s="725"/>
      <c r="E61" s="732" t="s">
        <v>800</v>
      </c>
      <c r="F61" s="2816">
        <v>0</v>
      </c>
      <c r="G61" s="2816">
        <v>0</v>
      </c>
      <c r="H61" s="733">
        <f t="shared" si="0"/>
        <v>0</v>
      </c>
      <c r="I61" s="734" t="s">
        <v>801</v>
      </c>
      <c r="J61" s="729" t="s">
        <v>570</v>
      </c>
      <c r="K61" s="730">
        <v>0</v>
      </c>
    </row>
    <row r="62" spans="1:17" s="409" customFormat="1" ht="20.25" customHeight="1">
      <c r="A62" s="388"/>
      <c r="B62" s="390"/>
      <c r="C62" s="644"/>
      <c r="D62" s="725">
        <v>213</v>
      </c>
      <c r="E62" s="731" t="s">
        <v>802</v>
      </c>
      <c r="F62" s="2822">
        <v>0</v>
      </c>
      <c r="G62" s="2822">
        <v>0</v>
      </c>
      <c r="H62" s="716">
        <f t="shared" si="0"/>
        <v>0</v>
      </c>
      <c r="I62" s="711"/>
      <c r="J62" s="729"/>
      <c r="K62" s="730"/>
    </row>
    <row r="63" spans="1:17" s="409" customFormat="1" ht="20.25" customHeight="1">
      <c r="A63" s="388"/>
      <c r="B63" s="390"/>
      <c r="C63" s="644"/>
      <c r="D63" s="725"/>
      <c r="E63" s="732"/>
      <c r="F63" s="2816">
        <v>0</v>
      </c>
      <c r="G63" s="2816">
        <v>0</v>
      </c>
      <c r="H63" s="733">
        <f t="shared" si="0"/>
        <v>0</v>
      </c>
      <c r="I63" s="734" t="s">
        <v>803</v>
      </c>
      <c r="J63" s="729" t="s">
        <v>570</v>
      </c>
      <c r="K63" s="730">
        <v>0</v>
      </c>
    </row>
    <row r="64" spans="1:17" s="409" customFormat="1" ht="20.25" customHeight="1">
      <c r="A64" s="388"/>
      <c r="B64" s="390"/>
      <c r="C64" s="644"/>
      <c r="D64" s="3462" t="s">
        <v>804</v>
      </c>
      <c r="E64" s="3463"/>
      <c r="F64" s="735">
        <f>F65</f>
        <v>20672</v>
      </c>
      <c r="G64" s="736">
        <f>G65</f>
        <v>20526</v>
      </c>
      <c r="H64" s="737">
        <f t="shared" si="0"/>
        <v>146</v>
      </c>
      <c r="I64" s="738"/>
      <c r="J64" s="739"/>
      <c r="K64" s="740"/>
    </row>
    <row r="65" spans="1:56" s="409" customFormat="1" ht="20.25" customHeight="1">
      <c r="A65" s="388"/>
      <c r="B65" s="390"/>
      <c r="C65" s="644"/>
      <c r="D65" s="741"/>
      <c r="E65" s="687" t="s">
        <v>805</v>
      </c>
      <c r="F65" s="694">
        <f>K65</f>
        <v>20672</v>
      </c>
      <c r="G65" s="694">
        <v>20526</v>
      </c>
      <c r="H65" s="695">
        <f t="shared" si="0"/>
        <v>146</v>
      </c>
      <c r="I65" s="742" t="s">
        <v>805</v>
      </c>
      <c r="J65" s="743"/>
      <c r="K65" s="744">
        <f>SUM(K66:K67)</f>
        <v>20672</v>
      </c>
    </row>
    <row r="66" spans="1:56" s="409" customFormat="1" ht="20.25" customHeight="1">
      <c r="A66" s="388"/>
      <c r="B66" s="390"/>
      <c r="C66" s="644"/>
      <c r="D66" s="741"/>
      <c r="E66" s="693"/>
      <c r="F66" s="694"/>
      <c r="G66" s="694"/>
      <c r="H66" s="695"/>
      <c r="I66" s="696" t="s">
        <v>806</v>
      </c>
      <c r="J66" s="667" t="s">
        <v>570</v>
      </c>
      <c r="K66" s="664">
        <v>20000</v>
      </c>
    </row>
    <row r="67" spans="1:56" s="409" customFormat="1" ht="20.25" customHeight="1">
      <c r="A67" s="1342"/>
      <c r="B67" s="1339"/>
      <c r="C67" s="386"/>
      <c r="D67" s="1346"/>
      <c r="E67" s="745"/>
      <c r="F67" s="1347"/>
      <c r="G67" s="1347"/>
      <c r="H67" s="1348"/>
      <c r="I67" s="1349" t="s">
        <v>807</v>
      </c>
      <c r="J67" s="712" t="s">
        <v>570</v>
      </c>
      <c r="K67" s="1350">
        <v>672</v>
      </c>
    </row>
    <row r="68" spans="1:56" s="409" customFormat="1" ht="20.25" customHeight="1">
      <c r="A68" s="388"/>
      <c r="B68" s="390"/>
      <c r="C68" s="644"/>
      <c r="D68" s="3464" t="s">
        <v>808</v>
      </c>
      <c r="E68" s="3465"/>
      <c r="F68" s="1344">
        <v>2100</v>
      </c>
      <c r="G68" s="1344">
        <v>2100</v>
      </c>
      <c r="H68" s="1345">
        <v>0</v>
      </c>
      <c r="I68" s="696"/>
      <c r="J68" s="667"/>
      <c r="K68" s="664"/>
    </row>
    <row r="69" spans="1:56" s="409" customFormat="1" ht="20.25" customHeight="1">
      <c r="A69" s="388"/>
      <c r="B69" s="390"/>
      <c r="C69" s="644"/>
      <c r="D69" s="741"/>
      <c r="E69" s="687" t="s">
        <v>809</v>
      </c>
      <c r="F69" s="688">
        <f>K69</f>
        <v>2100</v>
      </c>
      <c r="G69" s="688">
        <v>2100</v>
      </c>
      <c r="H69" s="689">
        <f>F69-G69</f>
        <v>0</v>
      </c>
      <c r="I69" s="746" t="s">
        <v>809</v>
      </c>
      <c r="J69" s="654"/>
      <c r="K69" s="707">
        <f>K70</f>
        <v>2100</v>
      </c>
    </row>
    <row r="70" spans="1:56" s="409" customFormat="1" ht="20.25" customHeight="1" thickBot="1">
      <c r="A70" s="387"/>
      <c r="B70" s="390"/>
      <c r="C70" s="644"/>
      <c r="D70" s="741"/>
      <c r="E70" s="693"/>
      <c r="F70" s="694"/>
      <c r="G70" s="694"/>
      <c r="H70" s="695"/>
      <c r="I70" s="696" t="s">
        <v>810</v>
      </c>
      <c r="J70" s="667" t="s">
        <v>570</v>
      </c>
      <c r="K70" s="664">
        <v>2100</v>
      </c>
    </row>
    <row r="71" spans="1:56" s="409" customFormat="1" ht="20.25" customHeight="1">
      <c r="A71" s="767"/>
      <c r="B71" s="3448" t="s">
        <v>712</v>
      </c>
      <c r="C71" s="3449"/>
      <c r="D71" s="3449"/>
      <c r="E71" s="622"/>
      <c r="F71" s="2823">
        <f>SUM(F72)</f>
        <v>25870</v>
      </c>
      <c r="G71" s="2823">
        <f>SUM(G72)</f>
        <v>3500</v>
      </c>
      <c r="H71" s="603">
        <f>F71-G71</f>
        <v>22370</v>
      </c>
      <c r="I71" s="604"/>
      <c r="J71" s="605"/>
      <c r="K71" s="606"/>
    </row>
    <row r="72" spans="1:56" s="409" customFormat="1" ht="21.75" customHeight="1" thickBot="1">
      <c r="A72" s="444"/>
      <c r="B72" s="762"/>
      <c r="C72" s="3450" t="s">
        <v>713</v>
      </c>
      <c r="D72" s="3451"/>
      <c r="E72" s="3452"/>
      <c r="F72" s="2814">
        <f>SUM(F73)</f>
        <v>25870</v>
      </c>
      <c r="G72" s="2814">
        <f>SUM(G73)</f>
        <v>3500</v>
      </c>
      <c r="H72" s="596">
        <f>F72-G72</f>
        <v>22370</v>
      </c>
      <c r="I72" s="597"/>
      <c r="J72" s="598"/>
      <c r="K72" s="599"/>
      <c r="M72" s="409" t="s">
        <v>815</v>
      </c>
      <c r="O72" s="409" t="s">
        <v>816</v>
      </c>
    </row>
    <row r="73" spans="1:56" s="409" customFormat="1" ht="21.75" customHeight="1">
      <c r="A73" s="444"/>
      <c r="B73" s="763"/>
      <c r="C73" s="601"/>
      <c r="D73" s="3453" t="s">
        <v>714</v>
      </c>
      <c r="E73" s="3454"/>
      <c r="F73" s="2823">
        <f>F74</f>
        <v>25870</v>
      </c>
      <c r="G73" s="2823">
        <f>G74</f>
        <v>3500</v>
      </c>
      <c r="H73" s="603">
        <f>F73-G73</f>
        <v>22370</v>
      </c>
      <c r="I73" s="604"/>
      <c r="J73" s="605"/>
      <c r="K73" s="606"/>
    </row>
    <row r="74" spans="1:56" s="409" customFormat="1" ht="27.75" customHeight="1">
      <c r="A74" s="444"/>
      <c r="B74" s="764"/>
      <c r="C74" s="633"/>
      <c r="D74" s="607"/>
      <c r="E74" s="608" t="s">
        <v>715</v>
      </c>
      <c r="F74" s="2814">
        <f>K74</f>
        <v>25870</v>
      </c>
      <c r="G74" s="2814">
        <v>3500</v>
      </c>
      <c r="H74" s="596">
        <f>F74-G74</f>
        <v>22370</v>
      </c>
      <c r="I74" s="747" t="s">
        <v>818</v>
      </c>
      <c r="J74" s="748"/>
      <c r="K74" s="749">
        <f>SUM(K75:K78)</f>
        <v>25870</v>
      </c>
    </row>
    <row r="75" spans="1:56" s="409" customFormat="1" ht="21.75" customHeight="1">
      <c r="A75" s="444"/>
      <c r="B75" s="764"/>
      <c r="C75" s="633"/>
      <c r="D75" s="633"/>
      <c r="E75" s="634"/>
      <c r="F75" s="2818"/>
      <c r="G75" s="2818"/>
      <c r="H75" s="636"/>
      <c r="I75" s="750" t="s">
        <v>811</v>
      </c>
      <c r="J75" s="751" t="s">
        <v>570</v>
      </c>
      <c r="K75" s="752">
        <v>8800</v>
      </c>
    </row>
    <row r="76" spans="1:56" s="397" customFormat="1" ht="21.75" customHeight="1">
      <c r="A76" s="444"/>
      <c r="B76" s="765"/>
      <c r="C76" s="753"/>
      <c r="D76" s="753"/>
      <c r="E76" s="753"/>
      <c r="F76" s="2824"/>
      <c r="G76" s="2824"/>
      <c r="H76" s="754"/>
      <c r="I76" s="750" t="s">
        <v>812</v>
      </c>
      <c r="J76" s="755" t="s">
        <v>570</v>
      </c>
      <c r="K76" s="752">
        <v>10800</v>
      </c>
      <c r="L76" s="409"/>
      <c r="M76" s="409"/>
      <c r="N76" s="409"/>
      <c r="O76" s="409"/>
      <c r="P76" s="409"/>
      <c r="Q76" s="409"/>
      <c r="R76" s="409"/>
      <c r="S76" s="409"/>
      <c r="T76" s="409"/>
      <c r="U76" s="409"/>
      <c r="V76" s="409"/>
      <c r="W76" s="409"/>
      <c r="X76" s="409"/>
      <c r="Y76" s="409"/>
      <c r="Z76" s="409"/>
      <c r="AA76" s="409"/>
      <c r="AB76" s="409"/>
      <c r="AC76" s="409"/>
      <c r="AD76" s="409"/>
      <c r="AE76" s="409"/>
      <c r="AF76" s="409"/>
      <c r="AG76" s="409"/>
      <c r="AH76" s="409"/>
      <c r="AI76" s="409"/>
      <c r="AJ76" s="409"/>
      <c r="AK76" s="409"/>
      <c r="AL76" s="409"/>
      <c r="AM76" s="409"/>
      <c r="AN76" s="409"/>
      <c r="AO76" s="409"/>
      <c r="AP76" s="409"/>
      <c r="AQ76" s="409"/>
      <c r="AR76" s="409"/>
      <c r="AS76" s="409"/>
      <c r="AT76" s="409"/>
      <c r="AU76" s="409"/>
      <c r="AV76" s="409"/>
      <c r="AW76" s="409"/>
      <c r="AX76" s="409"/>
      <c r="AY76" s="409"/>
      <c r="AZ76" s="409"/>
      <c r="BA76" s="409"/>
      <c r="BB76" s="409"/>
      <c r="BC76" s="409"/>
      <c r="BD76" s="409"/>
    </row>
    <row r="77" spans="1:56" s="397" customFormat="1" ht="21.75" customHeight="1">
      <c r="A77" s="444"/>
      <c r="B77" s="765"/>
      <c r="C77" s="753"/>
      <c r="D77" s="753"/>
      <c r="E77" s="753"/>
      <c r="F77" s="2824"/>
      <c r="G77" s="2824"/>
      <c r="H77" s="754"/>
      <c r="I77" s="750" t="s">
        <v>813</v>
      </c>
      <c r="J77" s="756" t="s">
        <v>570</v>
      </c>
      <c r="K77" s="752">
        <v>5520</v>
      </c>
      <c r="L77" s="409"/>
      <c r="M77" s="409"/>
      <c r="N77" s="409"/>
      <c r="O77" s="409"/>
      <c r="P77" s="409"/>
      <c r="Q77" s="409"/>
      <c r="R77" s="409"/>
      <c r="S77" s="409"/>
      <c r="T77" s="409"/>
      <c r="U77" s="409"/>
      <c r="V77" s="409"/>
      <c r="W77" s="409"/>
      <c r="X77" s="409"/>
      <c r="Y77" s="409"/>
      <c r="Z77" s="409"/>
      <c r="AA77" s="409"/>
      <c r="AB77" s="409"/>
      <c r="AC77" s="409"/>
      <c r="AD77" s="409"/>
      <c r="AE77" s="409"/>
      <c r="AF77" s="409"/>
      <c r="AG77" s="409"/>
      <c r="AH77" s="409"/>
      <c r="AI77" s="409"/>
      <c r="AJ77" s="409"/>
      <c r="AK77" s="409"/>
      <c r="AL77" s="409"/>
      <c r="AM77" s="409"/>
      <c r="AN77" s="409"/>
      <c r="AO77" s="409"/>
      <c r="AP77" s="409"/>
      <c r="AQ77" s="409"/>
      <c r="AR77" s="409"/>
      <c r="AS77" s="409"/>
      <c r="AT77" s="409"/>
      <c r="AU77" s="409"/>
      <c r="AV77" s="409"/>
      <c r="AW77" s="409"/>
      <c r="AX77" s="409"/>
      <c r="AY77" s="409"/>
      <c r="AZ77" s="409"/>
      <c r="BA77" s="409"/>
      <c r="BB77" s="409"/>
      <c r="BC77" s="409"/>
      <c r="BD77" s="409"/>
    </row>
    <row r="78" spans="1:56" s="397" customFormat="1" ht="21.75" customHeight="1" thickBot="1">
      <c r="A78" s="768"/>
      <c r="B78" s="766"/>
      <c r="C78" s="757"/>
      <c r="D78" s="757"/>
      <c r="E78" s="757"/>
      <c r="F78" s="2825"/>
      <c r="G78" s="2825"/>
      <c r="H78" s="758"/>
      <c r="I78" s="759" t="s">
        <v>814</v>
      </c>
      <c r="J78" s="760" t="s">
        <v>570</v>
      </c>
      <c r="K78" s="761">
        <v>750</v>
      </c>
      <c r="L78" s="409"/>
      <c r="M78" s="409"/>
      <c r="N78" s="409"/>
      <c r="O78" s="409"/>
      <c r="P78" s="409"/>
      <c r="Q78" s="409"/>
      <c r="R78" s="409"/>
      <c r="S78" s="409"/>
      <c r="T78" s="409"/>
      <c r="U78" s="409"/>
      <c r="V78" s="409"/>
      <c r="W78" s="409"/>
      <c r="X78" s="409"/>
      <c r="Y78" s="409"/>
      <c r="Z78" s="409"/>
      <c r="AA78" s="409"/>
      <c r="AB78" s="409"/>
      <c r="AC78" s="409"/>
      <c r="AD78" s="409"/>
      <c r="AE78" s="409"/>
      <c r="AF78" s="409"/>
      <c r="AG78" s="409"/>
      <c r="AH78" s="409"/>
      <c r="AI78" s="409"/>
      <c r="AJ78" s="409"/>
      <c r="AK78" s="409"/>
      <c r="AL78" s="409"/>
      <c r="AM78" s="409"/>
      <c r="AN78" s="409"/>
      <c r="AO78" s="409"/>
      <c r="AP78" s="409"/>
      <c r="AQ78" s="409"/>
      <c r="AR78" s="409"/>
      <c r="AS78" s="409"/>
      <c r="AT78" s="409"/>
      <c r="AU78" s="409"/>
      <c r="AV78" s="409"/>
      <c r="AW78" s="409"/>
      <c r="AX78" s="409"/>
      <c r="AY78" s="409"/>
      <c r="AZ78" s="409"/>
      <c r="BA78" s="409"/>
      <c r="BB78" s="409"/>
      <c r="BC78" s="409"/>
      <c r="BD78" s="409"/>
    </row>
    <row r="79" spans="1:56" s="397" customFormat="1" ht="21.75" customHeight="1">
      <c r="F79" s="1076"/>
      <c r="G79" s="1076"/>
      <c r="H79" s="637"/>
      <c r="I79" s="401"/>
      <c r="J79" s="402"/>
      <c r="K79" s="399"/>
      <c r="L79" s="409"/>
      <c r="M79" s="409"/>
      <c r="N79" s="409"/>
      <c r="O79" s="409"/>
      <c r="P79" s="409"/>
      <c r="Q79" s="409"/>
      <c r="R79" s="409"/>
      <c r="S79" s="409"/>
      <c r="T79" s="409"/>
      <c r="U79" s="409"/>
      <c r="V79" s="409"/>
      <c r="W79" s="409"/>
      <c r="X79" s="409"/>
      <c r="Y79" s="409"/>
      <c r="Z79" s="409"/>
      <c r="AA79" s="409"/>
      <c r="AB79" s="409"/>
      <c r="AC79" s="409"/>
      <c r="AD79" s="409"/>
      <c r="AE79" s="409"/>
      <c r="AF79" s="409"/>
      <c r="AG79" s="409"/>
      <c r="AH79" s="409"/>
      <c r="AI79" s="409"/>
      <c r="AJ79" s="409"/>
      <c r="AK79" s="409"/>
      <c r="AL79" s="409"/>
      <c r="AM79" s="409"/>
      <c r="AN79" s="409"/>
      <c r="AO79" s="409"/>
      <c r="AP79" s="409"/>
      <c r="AQ79" s="409"/>
      <c r="AR79" s="409"/>
      <c r="AS79" s="409"/>
      <c r="AT79" s="409"/>
      <c r="AU79" s="409"/>
      <c r="AV79" s="409"/>
      <c r="AW79" s="409"/>
      <c r="AX79" s="409"/>
      <c r="AY79" s="409"/>
      <c r="AZ79" s="409"/>
      <c r="BA79" s="409"/>
      <c r="BB79" s="409"/>
      <c r="BC79" s="409"/>
      <c r="BD79" s="409"/>
    </row>
    <row r="80" spans="1:56" s="397" customFormat="1" ht="21.75" customHeight="1">
      <c r="F80" s="1076"/>
      <c r="G80" s="1076"/>
      <c r="H80" s="637"/>
      <c r="I80" s="401"/>
      <c r="J80" s="402"/>
      <c r="K80" s="399"/>
      <c r="L80" s="409"/>
      <c r="M80" s="409"/>
      <c r="N80" s="409"/>
      <c r="O80" s="409"/>
      <c r="P80" s="409"/>
      <c r="Q80" s="409"/>
      <c r="R80" s="409"/>
      <c r="S80" s="409"/>
      <c r="T80" s="409"/>
      <c r="U80" s="409"/>
      <c r="V80" s="409"/>
      <c r="W80" s="409"/>
      <c r="X80" s="409"/>
      <c r="Y80" s="409"/>
      <c r="Z80" s="409"/>
      <c r="AA80" s="409"/>
      <c r="AB80" s="409"/>
      <c r="AC80" s="409"/>
      <c r="AD80" s="409"/>
      <c r="AE80" s="409"/>
      <c r="AF80" s="409"/>
      <c r="AG80" s="409"/>
      <c r="AH80" s="409"/>
      <c r="AI80" s="409"/>
      <c r="AJ80" s="409"/>
      <c r="AK80" s="409"/>
      <c r="AL80" s="409"/>
      <c r="AM80" s="409"/>
      <c r="AN80" s="409"/>
      <c r="AO80" s="409"/>
      <c r="AP80" s="409"/>
      <c r="AQ80" s="409"/>
      <c r="AR80" s="409"/>
      <c r="AS80" s="409"/>
      <c r="AT80" s="409"/>
      <c r="AU80" s="409"/>
      <c r="AV80" s="409"/>
      <c r="AW80" s="409"/>
      <c r="AX80" s="409"/>
      <c r="AY80" s="409"/>
      <c r="AZ80" s="409"/>
      <c r="BA80" s="409"/>
      <c r="BB80" s="409"/>
      <c r="BC80" s="409"/>
      <c r="BD80" s="409"/>
    </row>
    <row r="81" spans="6:56" s="397" customFormat="1" ht="21.75" customHeight="1">
      <c r="F81" s="1076"/>
      <c r="G81" s="1076"/>
      <c r="H81" s="637"/>
      <c r="I81" s="401"/>
      <c r="J81" s="402"/>
      <c r="K81" s="399"/>
      <c r="L81" s="409"/>
      <c r="M81" s="409"/>
      <c r="N81" s="409"/>
      <c r="O81" s="409"/>
      <c r="P81" s="409"/>
      <c r="Q81" s="409"/>
      <c r="R81" s="409"/>
      <c r="S81" s="409"/>
      <c r="T81" s="409"/>
      <c r="U81" s="409"/>
      <c r="V81" s="409"/>
      <c r="W81" s="409"/>
      <c r="X81" s="409"/>
      <c r="Y81" s="409"/>
      <c r="Z81" s="409"/>
      <c r="AA81" s="409"/>
      <c r="AB81" s="409"/>
      <c r="AC81" s="409"/>
      <c r="AD81" s="409"/>
      <c r="AE81" s="409"/>
      <c r="AF81" s="409"/>
      <c r="AG81" s="409"/>
      <c r="AH81" s="409"/>
      <c r="AI81" s="409"/>
      <c r="AJ81" s="409"/>
      <c r="AK81" s="409"/>
      <c r="AL81" s="409"/>
      <c r="AM81" s="409"/>
      <c r="AN81" s="409"/>
      <c r="AO81" s="409"/>
      <c r="AP81" s="409"/>
      <c r="AQ81" s="409"/>
      <c r="AR81" s="409"/>
      <c r="AS81" s="409"/>
      <c r="AT81" s="409"/>
      <c r="AU81" s="409"/>
      <c r="AV81" s="409"/>
      <c r="AW81" s="409"/>
      <c r="AX81" s="409"/>
      <c r="AY81" s="409"/>
      <c r="AZ81" s="409"/>
      <c r="BA81" s="409"/>
      <c r="BB81" s="409"/>
      <c r="BC81" s="409"/>
      <c r="BD81" s="409"/>
    </row>
    <row r="82" spans="6:56" s="397" customFormat="1" ht="21.75" customHeight="1">
      <c r="F82" s="1076"/>
      <c r="G82" s="1076"/>
      <c r="H82" s="637"/>
      <c r="I82" s="401"/>
      <c r="J82" s="402"/>
      <c r="K82" s="399"/>
      <c r="L82" s="409"/>
      <c r="M82" s="409"/>
      <c r="N82" s="409"/>
      <c r="O82" s="409"/>
      <c r="P82" s="409"/>
      <c r="Q82" s="409"/>
      <c r="R82" s="409"/>
      <c r="S82" s="409"/>
      <c r="T82" s="409"/>
      <c r="U82" s="409"/>
      <c r="V82" s="409"/>
      <c r="W82" s="409"/>
      <c r="X82" s="409"/>
      <c r="Y82" s="409"/>
      <c r="Z82" s="409"/>
      <c r="AA82" s="409"/>
      <c r="AB82" s="409"/>
      <c r="AC82" s="409"/>
      <c r="AD82" s="409"/>
      <c r="AE82" s="409"/>
      <c r="AF82" s="409"/>
      <c r="AG82" s="409"/>
      <c r="AH82" s="409"/>
      <c r="AI82" s="409"/>
      <c r="AJ82" s="409"/>
      <c r="AK82" s="409"/>
      <c r="AL82" s="409"/>
      <c r="AM82" s="409"/>
      <c r="AN82" s="409"/>
      <c r="AO82" s="409"/>
      <c r="AP82" s="409"/>
      <c r="AQ82" s="409"/>
      <c r="AR82" s="409"/>
      <c r="AS82" s="409"/>
      <c r="AT82" s="409"/>
      <c r="AU82" s="409"/>
      <c r="AV82" s="409"/>
      <c r="AW82" s="409"/>
      <c r="AX82" s="409"/>
      <c r="AY82" s="409"/>
      <c r="AZ82" s="409"/>
      <c r="BA82" s="409"/>
      <c r="BB82" s="409"/>
      <c r="BC82" s="409"/>
      <c r="BD82" s="409"/>
    </row>
    <row r="83" spans="6:56" s="397" customFormat="1" ht="21.75" customHeight="1">
      <c r="F83" s="1076"/>
      <c r="G83" s="1076"/>
      <c r="H83" s="637"/>
      <c r="I83" s="401"/>
      <c r="J83" s="402"/>
      <c r="K83" s="399"/>
      <c r="L83" s="409"/>
      <c r="M83" s="409"/>
      <c r="N83" s="409"/>
      <c r="O83" s="409"/>
      <c r="P83" s="409"/>
      <c r="Q83" s="409"/>
      <c r="R83" s="409"/>
      <c r="S83" s="409"/>
      <c r="T83" s="409"/>
      <c r="U83" s="409"/>
      <c r="V83" s="409"/>
      <c r="W83" s="409"/>
      <c r="X83" s="409"/>
      <c r="Y83" s="409"/>
      <c r="Z83" s="409"/>
      <c r="AA83" s="409"/>
      <c r="AB83" s="409"/>
      <c r="AC83" s="409"/>
      <c r="AD83" s="409"/>
      <c r="AE83" s="409"/>
      <c r="AF83" s="409"/>
      <c r="AG83" s="409"/>
      <c r="AH83" s="409"/>
      <c r="AI83" s="409"/>
      <c r="AJ83" s="409"/>
      <c r="AK83" s="409"/>
      <c r="AL83" s="409"/>
      <c r="AM83" s="409"/>
      <c r="AN83" s="409"/>
      <c r="AO83" s="409"/>
      <c r="AP83" s="409"/>
      <c r="AQ83" s="409"/>
      <c r="AR83" s="409"/>
      <c r="AS83" s="409"/>
      <c r="AT83" s="409"/>
      <c r="AU83" s="409"/>
      <c r="AV83" s="409"/>
      <c r="AW83" s="409"/>
      <c r="AX83" s="409"/>
      <c r="AY83" s="409"/>
      <c r="AZ83" s="409"/>
      <c r="BA83" s="409"/>
      <c r="BB83" s="409"/>
      <c r="BC83" s="409"/>
      <c r="BD83" s="409"/>
    </row>
    <row r="84" spans="6:56" s="397" customFormat="1" ht="21.75" customHeight="1">
      <c r="F84" s="1076"/>
      <c r="G84" s="1076"/>
      <c r="H84" s="637"/>
      <c r="I84" s="401"/>
      <c r="J84" s="402"/>
      <c r="K84" s="399"/>
      <c r="L84" s="409"/>
      <c r="M84" s="409"/>
      <c r="N84" s="409"/>
      <c r="O84" s="409"/>
      <c r="P84" s="409"/>
      <c r="Q84" s="409"/>
      <c r="R84" s="409"/>
      <c r="S84" s="409"/>
      <c r="T84" s="409"/>
      <c r="U84" s="409"/>
      <c r="V84" s="409"/>
      <c r="W84" s="409"/>
      <c r="X84" s="409"/>
      <c r="Y84" s="409"/>
      <c r="Z84" s="409"/>
      <c r="AA84" s="409"/>
      <c r="AB84" s="409"/>
      <c r="AC84" s="409"/>
      <c r="AD84" s="409"/>
      <c r="AE84" s="409"/>
      <c r="AF84" s="409"/>
      <c r="AG84" s="409"/>
      <c r="AH84" s="409"/>
      <c r="AI84" s="409"/>
      <c r="AJ84" s="409"/>
      <c r="AK84" s="409"/>
      <c r="AL84" s="409"/>
      <c r="AM84" s="409"/>
      <c r="AN84" s="409"/>
      <c r="AO84" s="409"/>
      <c r="AP84" s="409"/>
      <c r="AQ84" s="409"/>
      <c r="AR84" s="409"/>
      <c r="AS84" s="409"/>
      <c r="AT84" s="409"/>
      <c r="AU84" s="409"/>
      <c r="AV84" s="409"/>
      <c r="AW84" s="409"/>
      <c r="AX84" s="409"/>
      <c r="AY84" s="409"/>
      <c r="AZ84" s="409"/>
      <c r="BA84" s="409"/>
      <c r="BB84" s="409"/>
      <c r="BC84" s="409"/>
      <c r="BD84" s="409"/>
    </row>
    <row r="85" spans="6:56" s="397" customFormat="1" ht="21.75" customHeight="1">
      <c r="F85" s="1076"/>
      <c r="G85" s="1076"/>
      <c r="H85" s="637"/>
      <c r="I85" s="401"/>
      <c r="J85" s="402"/>
      <c r="K85" s="399"/>
      <c r="L85" s="409"/>
      <c r="M85" s="409"/>
      <c r="N85" s="409"/>
      <c r="O85" s="409"/>
      <c r="P85" s="409"/>
      <c r="Q85" s="409"/>
      <c r="R85" s="409"/>
      <c r="S85" s="409"/>
      <c r="T85" s="409"/>
      <c r="U85" s="409"/>
      <c r="V85" s="409"/>
      <c r="W85" s="409"/>
      <c r="X85" s="409"/>
      <c r="Y85" s="409"/>
      <c r="Z85" s="409"/>
      <c r="AA85" s="409"/>
      <c r="AB85" s="409"/>
      <c r="AC85" s="409"/>
      <c r="AD85" s="409"/>
      <c r="AE85" s="409"/>
      <c r="AF85" s="409"/>
      <c r="AG85" s="409"/>
      <c r="AH85" s="409"/>
      <c r="AI85" s="409"/>
      <c r="AJ85" s="409"/>
      <c r="AK85" s="409"/>
      <c r="AL85" s="409"/>
      <c r="AM85" s="409"/>
      <c r="AN85" s="409"/>
      <c r="AO85" s="409"/>
      <c r="AP85" s="409"/>
      <c r="AQ85" s="409"/>
      <c r="AR85" s="409"/>
      <c r="AS85" s="409"/>
      <c r="AT85" s="409"/>
      <c r="AU85" s="409"/>
      <c r="AV85" s="409"/>
      <c r="AW85" s="409"/>
      <c r="AX85" s="409"/>
      <c r="AY85" s="409"/>
      <c r="AZ85" s="409"/>
      <c r="BA85" s="409"/>
      <c r="BB85" s="409"/>
      <c r="BC85" s="409"/>
      <c r="BD85" s="409"/>
    </row>
    <row r="86" spans="6:56" s="397" customFormat="1" ht="21.75" customHeight="1">
      <c r="F86" s="1076"/>
      <c r="G86" s="1076"/>
      <c r="H86" s="637"/>
      <c r="I86" s="401"/>
      <c r="J86" s="402"/>
      <c r="K86" s="399"/>
      <c r="L86" s="409"/>
      <c r="M86" s="409"/>
      <c r="N86" s="409"/>
      <c r="O86" s="409"/>
      <c r="P86" s="409"/>
      <c r="Q86" s="409"/>
      <c r="R86" s="409"/>
      <c r="S86" s="409"/>
      <c r="T86" s="409"/>
      <c r="U86" s="409"/>
      <c r="V86" s="409"/>
      <c r="W86" s="409"/>
      <c r="X86" s="409"/>
      <c r="Y86" s="409"/>
      <c r="Z86" s="409"/>
      <c r="AA86" s="409"/>
      <c r="AB86" s="409"/>
      <c r="AC86" s="409"/>
      <c r="AD86" s="409"/>
      <c r="AE86" s="409"/>
      <c r="AF86" s="409"/>
      <c r="AG86" s="409"/>
      <c r="AH86" s="409"/>
      <c r="AI86" s="409"/>
      <c r="AJ86" s="409"/>
      <c r="AK86" s="409"/>
      <c r="AL86" s="409"/>
      <c r="AM86" s="409"/>
      <c r="AN86" s="409"/>
      <c r="AO86" s="409"/>
      <c r="AP86" s="409"/>
      <c r="AQ86" s="409"/>
      <c r="AR86" s="409"/>
      <c r="AS86" s="409"/>
      <c r="AT86" s="409"/>
      <c r="AU86" s="409"/>
      <c r="AV86" s="409"/>
      <c r="AW86" s="409"/>
      <c r="AX86" s="409"/>
      <c r="AY86" s="409"/>
      <c r="AZ86" s="409"/>
      <c r="BA86" s="409"/>
      <c r="BB86" s="409"/>
      <c r="BC86" s="409"/>
      <c r="BD86" s="409"/>
    </row>
    <row r="87" spans="6:56" s="397" customFormat="1" ht="21.75" customHeight="1">
      <c r="F87" s="1076"/>
      <c r="G87" s="1076"/>
      <c r="H87" s="637"/>
      <c r="I87" s="401"/>
      <c r="J87" s="402"/>
      <c r="K87" s="399"/>
      <c r="L87" s="409"/>
      <c r="M87" s="409"/>
      <c r="N87" s="409"/>
      <c r="O87" s="409"/>
      <c r="P87" s="409"/>
      <c r="Q87" s="409"/>
      <c r="R87" s="409"/>
      <c r="S87" s="409"/>
      <c r="T87" s="409"/>
      <c r="U87" s="409"/>
      <c r="V87" s="409"/>
      <c r="W87" s="409"/>
      <c r="X87" s="409"/>
      <c r="Y87" s="409"/>
      <c r="Z87" s="409"/>
      <c r="AA87" s="409"/>
      <c r="AB87" s="409"/>
      <c r="AC87" s="409"/>
      <c r="AD87" s="409"/>
      <c r="AE87" s="409"/>
      <c r="AF87" s="409"/>
      <c r="AG87" s="409"/>
      <c r="AH87" s="409"/>
      <c r="AI87" s="409"/>
      <c r="AJ87" s="409"/>
      <c r="AK87" s="409"/>
      <c r="AL87" s="409"/>
      <c r="AM87" s="409"/>
      <c r="AN87" s="409"/>
      <c r="AO87" s="409"/>
      <c r="AP87" s="409"/>
      <c r="AQ87" s="409"/>
      <c r="AR87" s="409"/>
      <c r="AS87" s="409"/>
      <c r="AT87" s="409"/>
      <c r="AU87" s="409"/>
      <c r="AV87" s="409"/>
      <c r="AW87" s="409"/>
      <c r="AX87" s="409"/>
      <c r="AY87" s="409"/>
      <c r="AZ87" s="409"/>
      <c r="BA87" s="409"/>
      <c r="BB87" s="409"/>
      <c r="BC87" s="409"/>
      <c r="BD87" s="409"/>
    </row>
    <row r="88" spans="6:56" s="397" customFormat="1" ht="21.75" customHeight="1">
      <c r="F88" s="1076"/>
      <c r="G88" s="1076"/>
      <c r="H88" s="637"/>
      <c r="I88" s="401"/>
      <c r="J88" s="402"/>
      <c r="K88" s="399"/>
      <c r="L88" s="409"/>
      <c r="M88" s="409"/>
      <c r="N88" s="409"/>
      <c r="O88" s="409"/>
      <c r="P88" s="409"/>
      <c r="Q88" s="409"/>
      <c r="R88" s="409"/>
      <c r="S88" s="409"/>
      <c r="T88" s="409"/>
      <c r="U88" s="409"/>
      <c r="V88" s="409"/>
      <c r="W88" s="409"/>
      <c r="X88" s="409"/>
      <c r="Y88" s="409"/>
      <c r="Z88" s="409"/>
      <c r="AA88" s="409"/>
      <c r="AB88" s="409"/>
      <c r="AC88" s="409"/>
      <c r="AD88" s="409"/>
      <c r="AE88" s="409"/>
      <c r="AF88" s="409"/>
      <c r="AG88" s="409"/>
      <c r="AH88" s="409"/>
      <c r="AI88" s="409"/>
      <c r="AJ88" s="409"/>
      <c r="AK88" s="409"/>
      <c r="AL88" s="409"/>
      <c r="AM88" s="409"/>
      <c r="AN88" s="409"/>
      <c r="AO88" s="409"/>
      <c r="AP88" s="409"/>
      <c r="AQ88" s="409"/>
      <c r="AR88" s="409"/>
      <c r="AS88" s="409"/>
      <c r="AT88" s="409"/>
      <c r="AU88" s="409"/>
      <c r="AV88" s="409"/>
      <c r="AW88" s="409"/>
      <c r="AX88" s="409"/>
      <c r="AY88" s="409"/>
      <c r="AZ88" s="409"/>
      <c r="BA88" s="409"/>
      <c r="BB88" s="409"/>
      <c r="BC88" s="409"/>
      <c r="BD88" s="409"/>
    </row>
    <row r="89" spans="6:56" s="397" customFormat="1" ht="21.75" customHeight="1">
      <c r="F89" s="1076"/>
      <c r="G89" s="1076"/>
      <c r="H89" s="637"/>
      <c r="I89" s="401"/>
      <c r="J89" s="402"/>
      <c r="K89" s="399"/>
      <c r="L89" s="409"/>
      <c r="M89" s="409"/>
      <c r="N89" s="409"/>
      <c r="O89" s="409"/>
      <c r="P89" s="409"/>
      <c r="Q89" s="409"/>
      <c r="R89" s="409"/>
      <c r="S89" s="409"/>
      <c r="T89" s="409"/>
      <c r="U89" s="409"/>
      <c r="V89" s="409"/>
      <c r="W89" s="409"/>
      <c r="X89" s="409"/>
      <c r="Y89" s="409"/>
      <c r="Z89" s="409"/>
      <c r="AA89" s="409"/>
      <c r="AB89" s="409"/>
      <c r="AC89" s="409"/>
      <c r="AD89" s="409"/>
      <c r="AE89" s="409"/>
      <c r="AF89" s="409"/>
      <c r="AG89" s="409"/>
      <c r="AH89" s="409"/>
      <c r="AI89" s="409"/>
      <c r="AJ89" s="409"/>
      <c r="AK89" s="409"/>
      <c r="AL89" s="409"/>
      <c r="AM89" s="409"/>
      <c r="AN89" s="409"/>
      <c r="AO89" s="409"/>
      <c r="AP89" s="409"/>
      <c r="AQ89" s="409"/>
      <c r="AR89" s="409"/>
      <c r="AS89" s="409"/>
      <c r="AT89" s="409"/>
      <c r="AU89" s="409"/>
      <c r="AV89" s="409"/>
      <c r="AW89" s="409"/>
      <c r="AX89" s="409"/>
      <c r="AY89" s="409"/>
      <c r="AZ89" s="409"/>
      <c r="BA89" s="409"/>
      <c r="BB89" s="409"/>
      <c r="BC89" s="409"/>
      <c r="BD89" s="409"/>
    </row>
    <row r="90" spans="6:56" s="397" customFormat="1" ht="21.75" customHeight="1">
      <c r="F90" s="1076"/>
      <c r="G90" s="1076"/>
      <c r="H90" s="637"/>
      <c r="I90" s="401"/>
      <c r="J90" s="402"/>
      <c r="K90" s="399"/>
      <c r="L90" s="409"/>
      <c r="M90" s="409"/>
      <c r="N90" s="409"/>
      <c r="O90" s="409"/>
      <c r="P90" s="409"/>
      <c r="Q90" s="409"/>
      <c r="R90" s="409"/>
      <c r="S90" s="409"/>
      <c r="T90" s="409"/>
      <c r="U90" s="409"/>
      <c r="V90" s="409"/>
      <c r="W90" s="409"/>
      <c r="X90" s="409"/>
      <c r="Y90" s="409"/>
      <c r="Z90" s="409"/>
      <c r="AA90" s="409"/>
      <c r="AB90" s="409"/>
      <c r="AC90" s="409"/>
      <c r="AD90" s="409"/>
      <c r="AE90" s="409"/>
      <c r="AF90" s="409"/>
      <c r="AG90" s="409"/>
      <c r="AH90" s="409"/>
      <c r="AI90" s="409"/>
      <c r="AJ90" s="409"/>
      <c r="AK90" s="409"/>
      <c r="AL90" s="409"/>
      <c r="AM90" s="409"/>
      <c r="AN90" s="409"/>
      <c r="AO90" s="409"/>
      <c r="AP90" s="409"/>
      <c r="AQ90" s="409"/>
      <c r="AR90" s="409"/>
      <c r="AS90" s="409"/>
      <c r="AT90" s="409"/>
      <c r="AU90" s="409"/>
      <c r="AV90" s="409"/>
      <c r="AW90" s="409"/>
      <c r="AX90" s="409"/>
      <c r="AY90" s="409"/>
      <c r="AZ90" s="409"/>
      <c r="BA90" s="409"/>
      <c r="BB90" s="409"/>
      <c r="BC90" s="409"/>
      <c r="BD90" s="409"/>
    </row>
    <row r="91" spans="6:56" s="397" customFormat="1" ht="21.75" customHeight="1">
      <c r="F91" s="1076"/>
      <c r="G91" s="1076"/>
      <c r="H91" s="637"/>
      <c r="I91" s="401"/>
      <c r="J91" s="402"/>
      <c r="K91" s="399"/>
      <c r="L91" s="409"/>
      <c r="M91" s="409"/>
      <c r="N91" s="409"/>
      <c r="O91" s="409"/>
      <c r="P91" s="409"/>
      <c r="Q91" s="409"/>
      <c r="R91" s="409"/>
      <c r="S91" s="409"/>
      <c r="T91" s="409"/>
      <c r="U91" s="409"/>
      <c r="V91" s="409"/>
      <c r="W91" s="409"/>
      <c r="X91" s="409"/>
      <c r="Y91" s="409"/>
      <c r="Z91" s="409"/>
      <c r="AA91" s="409"/>
      <c r="AB91" s="409"/>
      <c r="AC91" s="409"/>
      <c r="AD91" s="409"/>
      <c r="AE91" s="409"/>
      <c r="AF91" s="409"/>
      <c r="AG91" s="409"/>
      <c r="AH91" s="409"/>
      <c r="AI91" s="409"/>
      <c r="AJ91" s="409"/>
      <c r="AK91" s="409"/>
      <c r="AL91" s="409"/>
      <c r="AM91" s="409"/>
      <c r="AN91" s="409"/>
      <c r="AO91" s="409"/>
      <c r="AP91" s="409"/>
      <c r="AQ91" s="409"/>
      <c r="AR91" s="409"/>
      <c r="AS91" s="409"/>
      <c r="AT91" s="409"/>
      <c r="AU91" s="409"/>
      <c r="AV91" s="409"/>
      <c r="AW91" s="409"/>
      <c r="AX91" s="409"/>
      <c r="AY91" s="409"/>
      <c r="AZ91" s="409"/>
      <c r="BA91" s="409"/>
      <c r="BB91" s="409"/>
      <c r="BC91" s="409"/>
      <c r="BD91" s="409"/>
    </row>
    <row r="92" spans="6:56" s="397" customFormat="1" ht="21.75" customHeight="1">
      <c r="F92" s="1076"/>
      <c r="G92" s="1076"/>
      <c r="H92" s="637"/>
      <c r="I92" s="401"/>
      <c r="J92" s="402"/>
      <c r="K92" s="399"/>
      <c r="L92" s="409"/>
      <c r="M92" s="409"/>
      <c r="N92" s="409"/>
      <c r="O92" s="409"/>
      <c r="P92" s="409"/>
      <c r="Q92" s="409"/>
      <c r="R92" s="409"/>
      <c r="S92" s="409"/>
      <c r="T92" s="409"/>
      <c r="U92" s="409"/>
      <c r="V92" s="409"/>
      <c r="W92" s="409"/>
      <c r="X92" s="409"/>
      <c r="Y92" s="409"/>
      <c r="Z92" s="409"/>
      <c r="AA92" s="409"/>
      <c r="AB92" s="409"/>
      <c r="AC92" s="409"/>
      <c r="AD92" s="409"/>
      <c r="AE92" s="409"/>
      <c r="AF92" s="409"/>
      <c r="AG92" s="409"/>
      <c r="AH92" s="409"/>
      <c r="AI92" s="409"/>
      <c r="AJ92" s="409"/>
      <c r="AK92" s="409"/>
      <c r="AL92" s="409"/>
      <c r="AM92" s="409"/>
      <c r="AN92" s="409"/>
      <c r="AO92" s="409"/>
      <c r="AP92" s="409"/>
      <c r="AQ92" s="409"/>
      <c r="AR92" s="409"/>
      <c r="AS92" s="409"/>
      <c r="AT92" s="409"/>
      <c r="AU92" s="409"/>
      <c r="AV92" s="409"/>
      <c r="AW92" s="409"/>
      <c r="AX92" s="409"/>
      <c r="AY92" s="409"/>
      <c r="AZ92" s="409"/>
      <c r="BA92" s="409"/>
      <c r="BB92" s="409"/>
      <c r="BC92" s="409"/>
      <c r="BD92" s="409"/>
    </row>
    <row r="93" spans="6:56" s="397" customFormat="1" ht="21.75" customHeight="1">
      <c r="F93" s="1076"/>
      <c r="G93" s="1076"/>
      <c r="H93" s="637"/>
      <c r="I93" s="401"/>
      <c r="J93" s="402"/>
      <c r="K93" s="399"/>
      <c r="L93" s="409"/>
      <c r="M93" s="409"/>
      <c r="N93" s="409"/>
      <c r="O93" s="409"/>
      <c r="P93" s="409"/>
      <c r="Q93" s="409"/>
      <c r="R93" s="409"/>
      <c r="S93" s="409"/>
      <c r="T93" s="409"/>
      <c r="U93" s="409"/>
      <c r="V93" s="409"/>
      <c r="W93" s="409"/>
      <c r="X93" s="409"/>
      <c r="Y93" s="409"/>
      <c r="Z93" s="409"/>
      <c r="AA93" s="409"/>
      <c r="AB93" s="409"/>
      <c r="AC93" s="409"/>
      <c r="AD93" s="409"/>
      <c r="AE93" s="409"/>
      <c r="AF93" s="409"/>
      <c r="AG93" s="409"/>
      <c r="AH93" s="409"/>
      <c r="AI93" s="409"/>
      <c r="AJ93" s="409"/>
      <c r="AK93" s="409"/>
      <c r="AL93" s="409"/>
      <c r="AM93" s="409"/>
      <c r="AN93" s="409"/>
      <c r="AO93" s="409"/>
      <c r="AP93" s="409"/>
      <c r="AQ93" s="409"/>
      <c r="AR93" s="409"/>
      <c r="AS93" s="409"/>
      <c r="AT93" s="409"/>
      <c r="AU93" s="409"/>
      <c r="AV93" s="409"/>
      <c r="AW93" s="409"/>
      <c r="AX93" s="409"/>
      <c r="AY93" s="409"/>
      <c r="AZ93" s="409"/>
      <c r="BA93" s="409"/>
      <c r="BB93" s="409"/>
      <c r="BC93" s="409"/>
      <c r="BD93" s="409"/>
    </row>
    <row r="94" spans="6:56" s="397" customFormat="1" ht="21.75" customHeight="1">
      <c r="F94" s="1076"/>
      <c r="G94" s="1076"/>
      <c r="H94" s="637"/>
      <c r="I94" s="401"/>
      <c r="J94" s="402"/>
      <c r="K94" s="399"/>
      <c r="L94" s="409"/>
      <c r="M94" s="409"/>
      <c r="N94" s="409"/>
      <c r="O94" s="409"/>
      <c r="P94" s="409"/>
      <c r="Q94" s="409"/>
      <c r="R94" s="409"/>
      <c r="S94" s="409"/>
      <c r="T94" s="409"/>
      <c r="U94" s="409"/>
      <c r="V94" s="409"/>
      <c r="W94" s="409"/>
      <c r="X94" s="409"/>
      <c r="Y94" s="409"/>
      <c r="Z94" s="409"/>
      <c r="AA94" s="409"/>
      <c r="AB94" s="409"/>
      <c r="AC94" s="409"/>
      <c r="AD94" s="409"/>
      <c r="AE94" s="409"/>
      <c r="AF94" s="409"/>
      <c r="AG94" s="409"/>
      <c r="AH94" s="409"/>
      <c r="AI94" s="409"/>
      <c r="AJ94" s="409"/>
      <c r="AK94" s="409"/>
      <c r="AL94" s="409"/>
      <c r="AM94" s="409"/>
      <c r="AN94" s="409"/>
      <c r="AO94" s="409"/>
      <c r="AP94" s="409"/>
      <c r="AQ94" s="409"/>
      <c r="AR94" s="409"/>
      <c r="AS94" s="409"/>
      <c r="AT94" s="409"/>
      <c r="AU94" s="409"/>
      <c r="AV94" s="409"/>
      <c r="AW94" s="409"/>
      <c r="AX94" s="409"/>
      <c r="AY94" s="409"/>
      <c r="AZ94" s="409"/>
      <c r="BA94" s="409"/>
      <c r="BB94" s="409"/>
      <c r="BC94" s="409"/>
      <c r="BD94" s="409"/>
    </row>
    <row r="95" spans="6:56" s="397" customFormat="1" ht="21.75" customHeight="1">
      <c r="F95" s="1076"/>
      <c r="G95" s="1076"/>
      <c r="H95" s="637"/>
      <c r="I95" s="401"/>
      <c r="J95" s="402"/>
      <c r="K95" s="399"/>
      <c r="L95" s="409"/>
      <c r="M95" s="409"/>
      <c r="N95" s="409"/>
      <c r="O95" s="409"/>
      <c r="P95" s="409"/>
      <c r="Q95" s="409"/>
      <c r="R95" s="409"/>
      <c r="S95" s="409"/>
      <c r="T95" s="409"/>
      <c r="U95" s="409"/>
      <c r="V95" s="409"/>
      <c r="W95" s="409"/>
      <c r="X95" s="409"/>
      <c r="Y95" s="409"/>
      <c r="Z95" s="409"/>
      <c r="AA95" s="409"/>
      <c r="AB95" s="409"/>
      <c r="AC95" s="409"/>
      <c r="AD95" s="409"/>
      <c r="AE95" s="409"/>
      <c r="AF95" s="409"/>
      <c r="AG95" s="409"/>
      <c r="AH95" s="409"/>
      <c r="AI95" s="409"/>
      <c r="AJ95" s="409"/>
      <c r="AK95" s="409"/>
      <c r="AL95" s="409"/>
      <c r="AM95" s="409"/>
      <c r="AN95" s="409"/>
      <c r="AO95" s="409"/>
      <c r="AP95" s="409"/>
      <c r="AQ95" s="409"/>
      <c r="AR95" s="409"/>
      <c r="AS95" s="409"/>
      <c r="AT95" s="409"/>
      <c r="AU95" s="409"/>
      <c r="AV95" s="409"/>
      <c r="AW95" s="409"/>
      <c r="AX95" s="409"/>
      <c r="AY95" s="409"/>
      <c r="AZ95" s="409"/>
      <c r="BA95" s="409"/>
      <c r="BB95" s="409"/>
      <c r="BC95" s="409"/>
      <c r="BD95" s="409"/>
    </row>
    <row r="96" spans="6:56" s="397" customFormat="1" ht="21.75" customHeight="1">
      <c r="F96" s="1076"/>
      <c r="G96" s="1076"/>
      <c r="H96" s="637"/>
      <c r="I96" s="401"/>
      <c r="J96" s="402"/>
      <c r="K96" s="399"/>
      <c r="L96" s="409"/>
      <c r="M96" s="409"/>
      <c r="N96" s="409"/>
      <c r="O96" s="409"/>
      <c r="P96" s="409"/>
      <c r="Q96" s="409"/>
      <c r="R96" s="409"/>
      <c r="S96" s="409"/>
      <c r="T96" s="409"/>
      <c r="U96" s="409"/>
      <c r="V96" s="409"/>
      <c r="W96" s="409"/>
      <c r="X96" s="409"/>
      <c r="Y96" s="409"/>
      <c r="Z96" s="409"/>
      <c r="AA96" s="409"/>
      <c r="AB96" s="409"/>
      <c r="AC96" s="409"/>
      <c r="AD96" s="409"/>
      <c r="AE96" s="409"/>
      <c r="AF96" s="409"/>
      <c r="AG96" s="409"/>
      <c r="AH96" s="409"/>
      <c r="AI96" s="409"/>
      <c r="AJ96" s="409"/>
      <c r="AK96" s="409"/>
      <c r="AL96" s="409"/>
      <c r="AM96" s="409"/>
      <c r="AN96" s="409"/>
      <c r="AO96" s="409"/>
      <c r="AP96" s="409"/>
      <c r="AQ96" s="409"/>
      <c r="AR96" s="409"/>
      <c r="AS96" s="409"/>
      <c r="AT96" s="409"/>
      <c r="AU96" s="409"/>
      <c r="AV96" s="409"/>
      <c r="AW96" s="409"/>
      <c r="AX96" s="409"/>
      <c r="AY96" s="409"/>
      <c r="AZ96" s="409"/>
      <c r="BA96" s="409"/>
      <c r="BB96" s="409"/>
      <c r="BC96" s="409"/>
      <c r="BD96" s="409"/>
    </row>
    <row r="97" spans="6:56" s="397" customFormat="1" ht="21.75" customHeight="1">
      <c r="F97" s="1076"/>
      <c r="G97" s="1076"/>
      <c r="H97" s="637"/>
      <c r="I97" s="401"/>
      <c r="J97" s="402"/>
      <c r="K97" s="399"/>
      <c r="L97" s="409"/>
      <c r="M97" s="409"/>
      <c r="N97" s="409"/>
      <c r="O97" s="409"/>
      <c r="P97" s="409"/>
      <c r="Q97" s="409"/>
      <c r="R97" s="409"/>
      <c r="S97" s="409"/>
      <c r="T97" s="409"/>
      <c r="U97" s="409"/>
      <c r="V97" s="409"/>
      <c r="W97" s="409"/>
      <c r="X97" s="409"/>
      <c r="Y97" s="409"/>
      <c r="Z97" s="409"/>
      <c r="AA97" s="409"/>
      <c r="AB97" s="409"/>
      <c r="AC97" s="409"/>
      <c r="AD97" s="409"/>
      <c r="AE97" s="409"/>
      <c r="AF97" s="409"/>
      <c r="AG97" s="409"/>
      <c r="AH97" s="409"/>
      <c r="AI97" s="409"/>
      <c r="AJ97" s="409"/>
      <c r="AK97" s="409"/>
      <c r="AL97" s="409"/>
      <c r="AM97" s="409"/>
      <c r="AN97" s="409"/>
      <c r="AO97" s="409"/>
      <c r="AP97" s="409"/>
      <c r="AQ97" s="409"/>
      <c r="AR97" s="409"/>
      <c r="AS97" s="409"/>
      <c r="AT97" s="409"/>
      <c r="AU97" s="409"/>
      <c r="AV97" s="409"/>
      <c r="AW97" s="409"/>
      <c r="AX97" s="409"/>
      <c r="AY97" s="409"/>
      <c r="AZ97" s="409"/>
      <c r="BA97" s="409"/>
      <c r="BB97" s="409"/>
      <c r="BC97" s="409"/>
      <c r="BD97" s="409"/>
    </row>
    <row r="98" spans="6:56" s="397" customFormat="1" ht="21.75" customHeight="1">
      <c r="F98" s="1076"/>
      <c r="G98" s="1076"/>
      <c r="H98" s="637"/>
      <c r="I98" s="401"/>
      <c r="J98" s="402"/>
      <c r="K98" s="399"/>
      <c r="L98" s="409"/>
      <c r="M98" s="409"/>
      <c r="N98" s="409"/>
      <c r="O98" s="409"/>
      <c r="P98" s="409"/>
      <c r="Q98" s="409"/>
      <c r="R98" s="409"/>
      <c r="S98" s="409"/>
      <c r="T98" s="409"/>
      <c r="U98" s="409"/>
      <c r="V98" s="409"/>
      <c r="W98" s="409"/>
      <c r="X98" s="409"/>
      <c r="Y98" s="409"/>
      <c r="Z98" s="409"/>
      <c r="AA98" s="409"/>
      <c r="AB98" s="409"/>
      <c r="AC98" s="409"/>
      <c r="AD98" s="409"/>
      <c r="AE98" s="409"/>
      <c r="AF98" s="409"/>
      <c r="AG98" s="409"/>
      <c r="AH98" s="409"/>
      <c r="AI98" s="409"/>
      <c r="AJ98" s="409"/>
      <c r="AK98" s="409"/>
      <c r="AL98" s="409"/>
      <c r="AM98" s="409"/>
      <c r="AN98" s="409"/>
      <c r="AO98" s="409"/>
      <c r="AP98" s="409"/>
      <c r="AQ98" s="409"/>
      <c r="AR98" s="409"/>
      <c r="AS98" s="409"/>
      <c r="AT98" s="409"/>
      <c r="AU98" s="409"/>
      <c r="AV98" s="409"/>
      <c r="AW98" s="409"/>
      <c r="AX98" s="409"/>
      <c r="AY98" s="409"/>
      <c r="AZ98" s="409"/>
      <c r="BA98" s="409"/>
      <c r="BB98" s="409"/>
      <c r="BC98" s="409"/>
      <c r="BD98" s="409"/>
    </row>
    <row r="99" spans="6:56" s="397" customFormat="1" ht="21.75" customHeight="1">
      <c r="F99" s="1076"/>
      <c r="G99" s="1076"/>
      <c r="H99" s="637"/>
      <c r="I99" s="401"/>
      <c r="J99" s="402"/>
      <c r="K99" s="399"/>
      <c r="L99" s="409"/>
      <c r="M99" s="409"/>
      <c r="N99" s="409"/>
      <c r="O99" s="409"/>
      <c r="P99" s="409"/>
      <c r="Q99" s="409"/>
      <c r="R99" s="409"/>
      <c r="S99" s="409"/>
      <c r="T99" s="409"/>
      <c r="U99" s="409"/>
      <c r="V99" s="409"/>
      <c r="W99" s="409"/>
      <c r="X99" s="409"/>
      <c r="Y99" s="409"/>
      <c r="Z99" s="409"/>
      <c r="AA99" s="409"/>
      <c r="AB99" s="409"/>
      <c r="AC99" s="409"/>
      <c r="AD99" s="409"/>
      <c r="AE99" s="409"/>
      <c r="AF99" s="409"/>
      <c r="AG99" s="409"/>
      <c r="AH99" s="409"/>
      <c r="AI99" s="409"/>
      <c r="AJ99" s="409"/>
      <c r="AK99" s="409"/>
      <c r="AL99" s="409"/>
      <c r="AM99" s="409"/>
      <c r="AN99" s="409"/>
      <c r="AO99" s="409"/>
      <c r="AP99" s="409"/>
      <c r="AQ99" s="409"/>
      <c r="AR99" s="409"/>
      <c r="AS99" s="409"/>
      <c r="AT99" s="409"/>
      <c r="AU99" s="409"/>
      <c r="AV99" s="409"/>
      <c r="AW99" s="409"/>
      <c r="AX99" s="409"/>
      <c r="AY99" s="409"/>
      <c r="AZ99" s="409"/>
      <c r="BA99" s="409"/>
      <c r="BB99" s="409"/>
      <c r="BC99" s="409"/>
      <c r="BD99" s="409"/>
    </row>
  </sheetData>
  <mergeCells count="17">
    <mergeCell ref="B71:D71"/>
    <mergeCell ref="C72:E72"/>
    <mergeCell ref="D73:E73"/>
    <mergeCell ref="C6:E6"/>
    <mergeCell ref="D7:E7"/>
    <mergeCell ref="D18:E18"/>
    <mergeCell ref="D56:E56"/>
    <mergeCell ref="D64:E64"/>
    <mergeCell ref="D68:E68"/>
    <mergeCell ref="A5:E5"/>
    <mergeCell ref="J2:K2"/>
    <mergeCell ref="A3:E3"/>
    <mergeCell ref="F3:F4"/>
    <mergeCell ref="G3:G4"/>
    <mergeCell ref="H3:H4"/>
    <mergeCell ref="I3:K4"/>
    <mergeCell ref="A4:C4"/>
  </mergeCells>
  <phoneticPr fontId="15" type="noConversion"/>
  <pageMargins left="0.25" right="0.25" top="0.75" bottom="0.75" header="0.3" footer="0.3"/>
  <pageSetup paperSize="9" fitToHeight="0" orientation="landscape" r:id="rId1"/>
  <rowBreaks count="3" manualBreakCount="3">
    <brk id="26" max="10" man="1"/>
    <brk id="48" max="10" man="1"/>
    <brk id="67" max="1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T1079"/>
  <sheetViews>
    <sheetView workbookViewId="0">
      <selection activeCell="I14" sqref="I14"/>
    </sheetView>
  </sheetViews>
  <sheetFormatPr defaultRowHeight="16.5"/>
  <cols>
    <col min="1" max="1" width="3.625" style="886" customWidth="1"/>
    <col min="2" max="2" width="3.75" style="886" customWidth="1"/>
    <col min="3" max="3" width="8.625" style="886" customWidth="1"/>
    <col min="4" max="4" width="6.5" style="886" customWidth="1"/>
    <col min="5" max="5" width="16.25" style="886" customWidth="1"/>
    <col min="6" max="6" width="12" style="2851" customWidth="1"/>
    <col min="7" max="7" width="12" style="2852" customWidth="1"/>
    <col min="8" max="8" width="12.875" style="888" customWidth="1"/>
    <col min="9" max="9" width="53.25" style="894" customWidth="1"/>
    <col min="10" max="10" width="3" style="895" customWidth="1"/>
    <col min="11" max="11" width="12.75" style="887" customWidth="1"/>
    <col min="12" max="12" width="15.125" style="887" customWidth="1"/>
    <col min="13" max="13" width="18.875" style="772" customWidth="1"/>
    <col min="14" max="14" width="18.375" style="891" customWidth="1"/>
    <col min="15" max="15" width="16.875" style="774" customWidth="1"/>
    <col min="16" max="16" width="11" style="775" customWidth="1"/>
    <col min="17" max="17" width="12.25" style="775" customWidth="1"/>
    <col min="18" max="18" width="14.125" style="776" customWidth="1"/>
    <col min="19" max="19" width="13.5" style="777" customWidth="1"/>
    <col min="20" max="20" width="16.125" style="777" customWidth="1"/>
    <col min="21" max="21" width="12.875" style="777" customWidth="1"/>
    <col min="22" max="22" width="12.625" style="778" customWidth="1"/>
    <col min="23" max="23" width="14.5" style="778" customWidth="1"/>
    <col min="24" max="24" width="13.125" style="778" bestFit="1" customWidth="1"/>
    <col min="25" max="26" width="10" style="778" customWidth="1"/>
    <col min="27" max="74" width="10" style="779" customWidth="1"/>
    <col min="75" max="256" width="9" style="779"/>
    <col min="257" max="257" width="3.625" style="779" customWidth="1"/>
    <col min="258" max="258" width="3.75" style="779" customWidth="1"/>
    <col min="259" max="259" width="8.625" style="779" customWidth="1"/>
    <col min="260" max="260" width="6.5" style="779" customWidth="1"/>
    <col min="261" max="261" width="16.25" style="779" customWidth="1"/>
    <col min="262" max="263" width="12" style="779" customWidth="1"/>
    <col min="264" max="264" width="12.875" style="779" customWidth="1"/>
    <col min="265" max="265" width="53.25" style="779" customWidth="1"/>
    <col min="266" max="266" width="3" style="779" customWidth="1"/>
    <col min="267" max="267" width="12.75" style="779" customWidth="1"/>
    <col min="268" max="268" width="15.125" style="779" customWidth="1"/>
    <col min="269" max="269" width="18.875" style="779" customWidth="1"/>
    <col min="270" max="270" width="18.375" style="779" customWidth="1"/>
    <col min="271" max="271" width="16.875" style="779" customWidth="1"/>
    <col min="272" max="272" width="11" style="779" customWidth="1"/>
    <col min="273" max="273" width="12.25" style="779" customWidth="1"/>
    <col min="274" max="274" width="14.125" style="779" customWidth="1"/>
    <col min="275" max="275" width="13.5" style="779" customWidth="1"/>
    <col min="276" max="276" width="16.125" style="779" customWidth="1"/>
    <col min="277" max="277" width="12.875" style="779" customWidth="1"/>
    <col min="278" max="278" width="12.625" style="779" customWidth="1"/>
    <col min="279" max="279" width="14.5" style="779" customWidth="1"/>
    <col min="280" max="280" width="13.125" style="779" bestFit="1" customWidth="1"/>
    <col min="281" max="330" width="10" style="779" customWidth="1"/>
    <col min="331" max="512" width="9" style="779"/>
    <col min="513" max="513" width="3.625" style="779" customWidth="1"/>
    <col min="514" max="514" width="3.75" style="779" customWidth="1"/>
    <col min="515" max="515" width="8.625" style="779" customWidth="1"/>
    <col min="516" max="516" width="6.5" style="779" customWidth="1"/>
    <col min="517" max="517" width="16.25" style="779" customWidth="1"/>
    <col min="518" max="519" width="12" style="779" customWidth="1"/>
    <col min="520" max="520" width="12.875" style="779" customWidth="1"/>
    <col min="521" max="521" width="53.25" style="779" customWidth="1"/>
    <col min="522" max="522" width="3" style="779" customWidth="1"/>
    <col min="523" max="523" width="12.75" style="779" customWidth="1"/>
    <col min="524" max="524" width="15.125" style="779" customWidth="1"/>
    <col min="525" max="525" width="18.875" style="779" customWidth="1"/>
    <col min="526" max="526" width="18.375" style="779" customWidth="1"/>
    <col min="527" max="527" width="16.875" style="779" customWidth="1"/>
    <col min="528" max="528" width="11" style="779" customWidth="1"/>
    <col min="529" max="529" width="12.25" style="779" customWidth="1"/>
    <col min="530" max="530" width="14.125" style="779" customWidth="1"/>
    <col min="531" max="531" width="13.5" style="779" customWidth="1"/>
    <col min="532" max="532" width="16.125" style="779" customWidth="1"/>
    <col min="533" max="533" width="12.875" style="779" customWidth="1"/>
    <col min="534" max="534" width="12.625" style="779" customWidth="1"/>
    <col min="535" max="535" width="14.5" style="779" customWidth="1"/>
    <col min="536" max="536" width="13.125" style="779" bestFit="1" customWidth="1"/>
    <col min="537" max="586" width="10" style="779" customWidth="1"/>
    <col min="587" max="768" width="9" style="779"/>
    <col min="769" max="769" width="3.625" style="779" customWidth="1"/>
    <col min="770" max="770" width="3.75" style="779" customWidth="1"/>
    <col min="771" max="771" width="8.625" style="779" customWidth="1"/>
    <col min="772" max="772" width="6.5" style="779" customWidth="1"/>
    <col min="773" max="773" width="16.25" style="779" customWidth="1"/>
    <col min="774" max="775" width="12" style="779" customWidth="1"/>
    <col min="776" max="776" width="12.875" style="779" customWidth="1"/>
    <col min="777" max="777" width="53.25" style="779" customWidth="1"/>
    <col min="778" max="778" width="3" style="779" customWidth="1"/>
    <col min="779" max="779" width="12.75" style="779" customWidth="1"/>
    <col min="780" max="780" width="15.125" style="779" customWidth="1"/>
    <col min="781" max="781" width="18.875" style="779" customWidth="1"/>
    <col min="782" max="782" width="18.375" style="779" customWidth="1"/>
    <col min="783" max="783" width="16.875" style="779" customWidth="1"/>
    <col min="784" max="784" width="11" style="779" customWidth="1"/>
    <col min="785" max="785" width="12.25" style="779" customWidth="1"/>
    <col min="786" max="786" width="14.125" style="779" customWidth="1"/>
    <col min="787" max="787" width="13.5" style="779" customWidth="1"/>
    <col min="788" max="788" width="16.125" style="779" customWidth="1"/>
    <col min="789" max="789" width="12.875" style="779" customWidth="1"/>
    <col min="790" max="790" width="12.625" style="779" customWidth="1"/>
    <col min="791" max="791" width="14.5" style="779" customWidth="1"/>
    <col min="792" max="792" width="13.125" style="779" bestFit="1" customWidth="1"/>
    <col min="793" max="842" width="10" style="779" customWidth="1"/>
    <col min="843" max="1024" width="9" style="779"/>
    <col min="1025" max="1025" width="3.625" style="779" customWidth="1"/>
    <col min="1026" max="1026" width="3.75" style="779" customWidth="1"/>
    <col min="1027" max="1027" width="8.625" style="779" customWidth="1"/>
    <col min="1028" max="1028" width="6.5" style="779" customWidth="1"/>
    <col min="1029" max="1029" width="16.25" style="779" customWidth="1"/>
    <col min="1030" max="1031" width="12" style="779" customWidth="1"/>
    <col min="1032" max="1032" width="12.875" style="779" customWidth="1"/>
    <col min="1033" max="1033" width="53.25" style="779" customWidth="1"/>
    <col min="1034" max="1034" width="3" style="779" customWidth="1"/>
    <col min="1035" max="1035" width="12.75" style="779" customWidth="1"/>
    <col min="1036" max="1036" width="15.125" style="779" customWidth="1"/>
    <col min="1037" max="1037" width="18.875" style="779" customWidth="1"/>
    <col min="1038" max="1038" width="18.375" style="779" customWidth="1"/>
    <col min="1039" max="1039" width="16.875" style="779" customWidth="1"/>
    <col min="1040" max="1040" width="11" style="779" customWidth="1"/>
    <col min="1041" max="1041" width="12.25" style="779" customWidth="1"/>
    <col min="1042" max="1042" width="14.125" style="779" customWidth="1"/>
    <col min="1043" max="1043" width="13.5" style="779" customWidth="1"/>
    <col min="1044" max="1044" width="16.125" style="779" customWidth="1"/>
    <col min="1045" max="1045" width="12.875" style="779" customWidth="1"/>
    <col min="1046" max="1046" width="12.625" style="779" customWidth="1"/>
    <col min="1047" max="1047" width="14.5" style="779" customWidth="1"/>
    <col min="1048" max="1048" width="13.125" style="779" bestFit="1" customWidth="1"/>
    <col min="1049" max="1098" width="10" style="779" customWidth="1"/>
    <col min="1099" max="1280" width="9" style="779"/>
    <col min="1281" max="1281" width="3.625" style="779" customWidth="1"/>
    <col min="1282" max="1282" width="3.75" style="779" customWidth="1"/>
    <col min="1283" max="1283" width="8.625" style="779" customWidth="1"/>
    <col min="1284" max="1284" width="6.5" style="779" customWidth="1"/>
    <col min="1285" max="1285" width="16.25" style="779" customWidth="1"/>
    <col min="1286" max="1287" width="12" style="779" customWidth="1"/>
    <col min="1288" max="1288" width="12.875" style="779" customWidth="1"/>
    <col min="1289" max="1289" width="53.25" style="779" customWidth="1"/>
    <col min="1290" max="1290" width="3" style="779" customWidth="1"/>
    <col min="1291" max="1291" width="12.75" style="779" customWidth="1"/>
    <col min="1292" max="1292" width="15.125" style="779" customWidth="1"/>
    <col min="1293" max="1293" width="18.875" style="779" customWidth="1"/>
    <col min="1294" max="1294" width="18.375" style="779" customWidth="1"/>
    <col min="1295" max="1295" width="16.875" style="779" customWidth="1"/>
    <col min="1296" max="1296" width="11" style="779" customWidth="1"/>
    <col min="1297" max="1297" width="12.25" style="779" customWidth="1"/>
    <col min="1298" max="1298" width="14.125" style="779" customWidth="1"/>
    <col min="1299" max="1299" width="13.5" style="779" customWidth="1"/>
    <col min="1300" max="1300" width="16.125" style="779" customWidth="1"/>
    <col min="1301" max="1301" width="12.875" style="779" customWidth="1"/>
    <col min="1302" max="1302" width="12.625" style="779" customWidth="1"/>
    <col min="1303" max="1303" width="14.5" style="779" customWidth="1"/>
    <col min="1304" max="1304" width="13.125" style="779" bestFit="1" customWidth="1"/>
    <col min="1305" max="1354" width="10" style="779" customWidth="1"/>
    <col min="1355" max="1536" width="9" style="779"/>
    <col min="1537" max="1537" width="3.625" style="779" customWidth="1"/>
    <col min="1538" max="1538" width="3.75" style="779" customWidth="1"/>
    <col min="1539" max="1539" width="8.625" style="779" customWidth="1"/>
    <col min="1540" max="1540" width="6.5" style="779" customWidth="1"/>
    <col min="1541" max="1541" width="16.25" style="779" customWidth="1"/>
    <col min="1542" max="1543" width="12" style="779" customWidth="1"/>
    <col min="1544" max="1544" width="12.875" style="779" customWidth="1"/>
    <col min="1545" max="1545" width="53.25" style="779" customWidth="1"/>
    <col min="1546" max="1546" width="3" style="779" customWidth="1"/>
    <col min="1547" max="1547" width="12.75" style="779" customWidth="1"/>
    <col min="1548" max="1548" width="15.125" style="779" customWidth="1"/>
    <col min="1549" max="1549" width="18.875" style="779" customWidth="1"/>
    <col min="1550" max="1550" width="18.375" style="779" customWidth="1"/>
    <col min="1551" max="1551" width="16.875" style="779" customWidth="1"/>
    <col min="1552" max="1552" width="11" style="779" customWidth="1"/>
    <col min="1553" max="1553" width="12.25" style="779" customWidth="1"/>
    <col min="1554" max="1554" width="14.125" style="779" customWidth="1"/>
    <col min="1555" max="1555" width="13.5" style="779" customWidth="1"/>
    <col min="1556" max="1556" width="16.125" style="779" customWidth="1"/>
    <col min="1557" max="1557" width="12.875" style="779" customWidth="1"/>
    <col min="1558" max="1558" width="12.625" style="779" customWidth="1"/>
    <col min="1559" max="1559" width="14.5" style="779" customWidth="1"/>
    <col min="1560" max="1560" width="13.125" style="779" bestFit="1" customWidth="1"/>
    <col min="1561" max="1610" width="10" style="779" customWidth="1"/>
    <col min="1611" max="1792" width="9" style="779"/>
    <col min="1793" max="1793" width="3.625" style="779" customWidth="1"/>
    <col min="1794" max="1794" width="3.75" style="779" customWidth="1"/>
    <col min="1795" max="1795" width="8.625" style="779" customWidth="1"/>
    <col min="1796" max="1796" width="6.5" style="779" customWidth="1"/>
    <col min="1797" max="1797" width="16.25" style="779" customWidth="1"/>
    <col min="1798" max="1799" width="12" style="779" customWidth="1"/>
    <col min="1800" max="1800" width="12.875" style="779" customWidth="1"/>
    <col min="1801" max="1801" width="53.25" style="779" customWidth="1"/>
    <col min="1802" max="1802" width="3" style="779" customWidth="1"/>
    <col min="1803" max="1803" width="12.75" style="779" customWidth="1"/>
    <col min="1804" max="1804" width="15.125" style="779" customWidth="1"/>
    <col min="1805" max="1805" width="18.875" style="779" customWidth="1"/>
    <col min="1806" max="1806" width="18.375" style="779" customWidth="1"/>
    <col min="1807" max="1807" width="16.875" style="779" customWidth="1"/>
    <col min="1808" max="1808" width="11" style="779" customWidth="1"/>
    <col min="1809" max="1809" width="12.25" style="779" customWidth="1"/>
    <col min="1810" max="1810" width="14.125" style="779" customWidth="1"/>
    <col min="1811" max="1811" width="13.5" style="779" customWidth="1"/>
    <col min="1812" max="1812" width="16.125" style="779" customWidth="1"/>
    <col min="1813" max="1813" width="12.875" style="779" customWidth="1"/>
    <col min="1814" max="1814" width="12.625" style="779" customWidth="1"/>
    <col min="1815" max="1815" width="14.5" style="779" customWidth="1"/>
    <col min="1816" max="1816" width="13.125" style="779" bestFit="1" customWidth="1"/>
    <col min="1817" max="1866" width="10" style="779" customWidth="1"/>
    <col min="1867" max="2048" width="9" style="779"/>
    <col min="2049" max="2049" width="3.625" style="779" customWidth="1"/>
    <col min="2050" max="2050" width="3.75" style="779" customWidth="1"/>
    <col min="2051" max="2051" width="8.625" style="779" customWidth="1"/>
    <col min="2052" max="2052" width="6.5" style="779" customWidth="1"/>
    <col min="2053" max="2053" width="16.25" style="779" customWidth="1"/>
    <col min="2054" max="2055" width="12" style="779" customWidth="1"/>
    <col min="2056" max="2056" width="12.875" style="779" customWidth="1"/>
    <col min="2057" max="2057" width="53.25" style="779" customWidth="1"/>
    <col min="2058" max="2058" width="3" style="779" customWidth="1"/>
    <col min="2059" max="2059" width="12.75" style="779" customWidth="1"/>
    <col min="2060" max="2060" width="15.125" style="779" customWidth="1"/>
    <col min="2061" max="2061" width="18.875" style="779" customWidth="1"/>
    <col min="2062" max="2062" width="18.375" style="779" customWidth="1"/>
    <col min="2063" max="2063" width="16.875" style="779" customWidth="1"/>
    <col min="2064" max="2064" width="11" style="779" customWidth="1"/>
    <col min="2065" max="2065" width="12.25" style="779" customWidth="1"/>
    <col min="2066" max="2066" width="14.125" style="779" customWidth="1"/>
    <col min="2067" max="2067" width="13.5" style="779" customWidth="1"/>
    <col min="2068" max="2068" width="16.125" style="779" customWidth="1"/>
    <col min="2069" max="2069" width="12.875" style="779" customWidth="1"/>
    <col min="2070" max="2070" width="12.625" style="779" customWidth="1"/>
    <col min="2071" max="2071" width="14.5" style="779" customWidth="1"/>
    <col min="2072" max="2072" width="13.125" style="779" bestFit="1" customWidth="1"/>
    <col min="2073" max="2122" width="10" style="779" customWidth="1"/>
    <col min="2123" max="2304" width="9" style="779"/>
    <col min="2305" max="2305" width="3.625" style="779" customWidth="1"/>
    <col min="2306" max="2306" width="3.75" style="779" customWidth="1"/>
    <col min="2307" max="2307" width="8.625" style="779" customWidth="1"/>
    <col min="2308" max="2308" width="6.5" style="779" customWidth="1"/>
    <col min="2309" max="2309" width="16.25" style="779" customWidth="1"/>
    <col min="2310" max="2311" width="12" style="779" customWidth="1"/>
    <col min="2312" max="2312" width="12.875" style="779" customWidth="1"/>
    <col min="2313" max="2313" width="53.25" style="779" customWidth="1"/>
    <col min="2314" max="2314" width="3" style="779" customWidth="1"/>
    <col min="2315" max="2315" width="12.75" style="779" customWidth="1"/>
    <col min="2316" max="2316" width="15.125" style="779" customWidth="1"/>
    <col min="2317" max="2317" width="18.875" style="779" customWidth="1"/>
    <col min="2318" max="2318" width="18.375" style="779" customWidth="1"/>
    <col min="2319" max="2319" width="16.875" style="779" customWidth="1"/>
    <col min="2320" max="2320" width="11" style="779" customWidth="1"/>
    <col min="2321" max="2321" width="12.25" style="779" customWidth="1"/>
    <col min="2322" max="2322" width="14.125" style="779" customWidth="1"/>
    <col min="2323" max="2323" width="13.5" style="779" customWidth="1"/>
    <col min="2324" max="2324" width="16.125" style="779" customWidth="1"/>
    <col min="2325" max="2325" width="12.875" style="779" customWidth="1"/>
    <col min="2326" max="2326" width="12.625" style="779" customWidth="1"/>
    <col min="2327" max="2327" width="14.5" style="779" customWidth="1"/>
    <col min="2328" max="2328" width="13.125" style="779" bestFit="1" customWidth="1"/>
    <col min="2329" max="2378" width="10" style="779" customWidth="1"/>
    <col min="2379" max="2560" width="9" style="779"/>
    <col min="2561" max="2561" width="3.625" style="779" customWidth="1"/>
    <col min="2562" max="2562" width="3.75" style="779" customWidth="1"/>
    <col min="2563" max="2563" width="8.625" style="779" customWidth="1"/>
    <col min="2564" max="2564" width="6.5" style="779" customWidth="1"/>
    <col min="2565" max="2565" width="16.25" style="779" customWidth="1"/>
    <col min="2566" max="2567" width="12" style="779" customWidth="1"/>
    <col min="2568" max="2568" width="12.875" style="779" customWidth="1"/>
    <col min="2569" max="2569" width="53.25" style="779" customWidth="1"/>
    <col min="2570" max="2570" width="3" style="779" customWidth="1"/>
    <col min="2571" max="2571" width="12.75" style="779" customWidth="1"/>
    <col min="2572" max="2572" width="15.125" style="779" customWidth="1"/>
    <col min="2573" max="2573" width="18.875" style="779" customWidth="1"/>
    <col min="2574" max="2574" width="18.375" style="779" customWidth="1"/>
    <col min="2575" max="2575" width="16.875" style="779" customWidth="1"/>
    <col min="2576" max="2576" width="11" style="779" customWidth="1"/>
    <col min="2577" max="2577" width="12.25" style="779" customWidth="1"/>
    <col min="2578" max="2578" width="14.125" style="779" customWidth="1"/>
    <col min="2579" max="2579" width="13.5" style="779" customWidth="1"/>
    <col min="2580" max="2580" width="16.125" style="779" customWidth="1"/>
    <col min="2581" max="2581" width="12.875" style="779" customWidth="1"/>
    <col min="2582" max="2582" width="12.625" style="779" customWidth="1"/>
    <col min="2583" max="2583" width="14.5" style="779" customWidth="1"/>
    <col min="2584" max="2584" width="13.125" style="779" bestFit="1" customWidth="1"/>
    <col min="2585" max="2634" width="10" style="779" customWidth="1"/>
    <col min="2635" max="2816" width="9" style="779"/>
    <col min="2817" max="2817" width="3.625" style="779" customWidth="1"/>
    <col min="2818" max="2818" width="3.75" style="779" customWidth="1"/>
    <col min="2819" max="2819" width="8.625" style="779" customWidth="1"/>
    <col min="2820" max="2820" width="6.5" style="779" customWidth="1"/>
    <col min="2821" max="2821" width="16.25" style="779" customWidth="1"/>
    <col min="2822" max="2823" width="12" style="779" customWidth="1"/>
    <col min="2824" max="2824" width="12.875" style="779" customWidth="1"/>
    <col min="2825" max="2825" width="53.25" style="779" customWidth="1"/>
    <col min="2826" max="2826" width="3" style="779" customWidth="1"/>
    <col min="2827" max="2827" width="12.75" style="779" customWidth="1"/>
    <col min="2828" max="2828" width="15.125" style="779" customWidth="1"/>
    <col min="2829" max="2829" width="18.875" style="779" customWidth="1"/>
    <col min="2830" max="2830" width="18.375" style="779" customWidth="1"/>
    <col min="2831" max="2831" width="16.875" style="779" customWidth="1"/>
    <col min="2832" max="2832" width="11" style="779" customWidth="1"/>
    <col min="2833" max="2833" width="12.25" style="779" customWidth="1"/>
    <col min="2834" max="2834" width="14.125" style="779" customWidth="1"/>
    <col min="2835" max="2835" width="13.5" style="779" customWidth="1"/>
    <col min="2836" max="2836" width="16.125" style="779" customWidth="1"/>
    <col min="2837" max="2837" width="12.875" style="779" customWidth="1"/>
    <col min="2838" max="2838" width="12.625" style="779" customWidth="1"/>
    <col min="2839" max="2839" width="14.5" style="779" customWidth="1"/>
    <col min="2840" max="2840" width="13.125" style="779" bestFit="1" customWidth="1"/>
    <col min="2841" max="2890" width="10" style="779" customWidth="1"/>
    <col min="2891" max="3072" width="9" style="779"/>
    <col min="3073" max="3073" width="3.625" style="779" customWidth="1"/>
    <col min="3074" max="3074" width="3.75" style="779" customWidth="1"/>
    <col min="3075" max="3075" width="8.625" style="779" customWidth="1"/>
    <col min="3076" max="3076" width="6.5" style="779" customWidth="1"/>
    <col min="3077" max="3077" width="16.25" style="779" customWidth="1"/>
    <col min="3078" max="3079" width="12" style="779" customWidth="1"/>
    <col min="3080" max="3080" width="12.875" style="779" customWidth="1"/>
    <col min="3081" max="3081" width="53.25" style="779" customWidth="1"/>
    <col min="3082" max="3082" width="3" style="779" customWidth="1"/>
    <col min="3083" max="3083" width="12.75" style="779" customWidth="1"/>
    <col min="3084" max="3084" width="15.125" style="779" customWidth="1"/>
    <col min="3085" max="3085" width="18.875" style="779" customWidth="1"/>
    <col min="3086" max="3086" width="18.375" style="779" customWidth="1"/>
    <col min="3087" max="3087" width="16.875" style="779" customWidth="1"/>
    <col min="3088" max="3088" width="11" style="779" customWidth="1"/>
    <col min="3089" max="3089" width="12.25" style="779" customWidth="1"/>
    <col min="3090" max="3090" width="14.125" style="779" customWidth="1"/>
    <col min="3091" max="3091" width="13.5" style="779" customWidth="1"/>
    <col min="3092" max="3092" width="16.125" style="779" customWidth="1"/>
    <col min="3093" max="3093" width="12.875" style="779" customWidth="1"/>
    <col min="3094" max="3094" width="12.625" style="779" customWidth="1"/>
    <col min="3095" max="3095" width="14.5" style="779" customWidth="1"/>
    <col min="3096" max="3096" width="13.125" style="779" bestFit="1" customWidth="1"/>
    <col min="3097" max="3146" width="10" style="779" customWidth="1"/>
    <col min="3147" max="3328" width="9" style="779"/>
    <col min="3329" max="3329" width="3.625" style="779" customWidth="1"/>
    <col min="3330" max="3330" width="3.75" style="779" customWidth="1"/>
    <col min="3331" max="3331" width="8.625" style="779" customWidth="1"/>
    <col min="3332" max="3332" width="6.5" style="779" customWidth="1"/>
    <col min="3333" max="3333" width="16.25" style="779" customWidth="1"/>
    <col min="3334" max="3335" width="12" style="779" customWidth="1"/>
    <col min="3336" max="3336" width="12.875" style="779" customWidth="1"/>
    <col min="3337" max="3337" width="53.25" style="779" customWidth="1"/>
    <col min="3338" max="3338" width="3" style="779" customWidth="1"/>
    <col min="3339" max="3339" width="12.75" style="779" customWidth="1"/>
    <col min="3340" max="3340" width="15.125" style="779" customWidth="1"/>
    <col min="3341" max="3341" width="18.875" style="779" customWidth="1"/>
    <col min="3342" max="3342" width="18.375" style="779" customWidth="1"/>
    <col min="3343" max="3343" width="16.875" style="779" customWidth="1"/>
    <col min="3344" max="3344" width="11" style="779" customWidth="1"/>
    <col min="3345" max="3345" width="12.25" style="779" customWidth="1"/>
    <col min="3346" max="3346" width="14.125" style="779" customWidth="1"/>
    <col min="3347" max="3347" width="13.5" style="779" customWidth="1"/>
    <col min="3348" max="3348" width="16.125" style="779" customWidth="1"/>
    <col min="3349" max="3349" width="12.875" style="779" customWidth="1"/>
    <col min="3350" max="3350" width="12.625" style="779" customWidth="1"/>
    <col min="3351" max="3351" width="14.5" style="779" customWidth="1"/>
    <col min="3352" max="3352" width="13.125" style="779" bestFit="1" customWidth="1"/>
    <col min="3353" max="3402" width="10" style="779" customWidth="1"/>
    <col min="3403" max="3584" width="9" style="779"/>
    <col min="3585" max="3585" width="3.625" style="779" customWidth="1"/>
    <col min="3586" max="3586" width="3.75" style="779" customWidth="1"/>
    <col min="3587" max="3587" width="8.625" style="779" customWidth="1"/>
    <col min="3588" max="3588" width="6.5" style="779" customWidth="1"/>
    <col min="3589" max="3589" width="16.25" style="779" customWidth="1"/>
    <col min="3590" max="3591" width="12" style="779" customWidth="1"/>
    <col min="3592" max="3592" width="12.875" style="779" customWidth="1"/>
    <col min="3593" max="3593" width="53.25" style="779" customWidth="1"/>
    <col min="3594" max="3594" width="3" style="779" customWidth="1"/>
    <col min="3595" max="3595" width="12.75" style="779" customWidth="1"/>
    <col min="3596" max="3596" width="15.125" style="779" customWidth="1"/>
    <col min="3597" max="3597" width="18.875" style="779" customWidth="1"/>
    <col min="3598" max="3598" width="18.375" style="779" customWidth="1"/>
    <col min="3599" max="3599" width="16.875" style="779" customWidth="1"/>
    <col min="3600" max="3600" width="11" style="779" customWidth="1"/>
    <col min="3601" max="3601" width="12.25" style="779" customWidth="1"/>
    <col min="3602" max="3602" width="14.125" style="779" customWidth="1"/>
    <col min="3603" max="3603" width="13.5" style="779" customWidth="1"/>
    <col min="3604" max="3604" width="16.125" style="779" customWidth="1"/>
    <col min="3605" max="3605" width="12.875" style="779" customWidth="1"/>
    <col min="3606" max="3606" width="12.625" style="779" customWidth="1"/>
    <col min="3607" max="3607" width="14.5" style="779" customWidth="1"/>
    <col min="3608" max="3608" width="13.125" style="779" bestFit="1" customWidth="1"/>
    <col min="3609" max="3658" width="10" style="779" customWidth="1"/>
    <col min="3659" max="3840" width="9" style="779"/>
    <col min="3841" max="3841" width="3.625" style="779" customWidth="1"/>
    <col min="3842" max="3842" width="3.75" style="779" customWidth="1"/>
    <col min="3843" max="3843" width="8.625" style="779" customWidth="1"/>
    <col min="3844" max="3844" width="6.5" style="779" customWidth="1"/>
    <col min="3845" max="3845" width="16.25" style="779" customWidth="1"/>
    <col min="3846" max="3847" width="12" style="779" customWidth="1"/>
    <col min="3848" max="3848" width="12.875" style="779" customWidth="1"/>
    <col min="3849" max="3849" width="53.25" style="779" customWidth="1"/>
    <col min="3850" max="3850" width="3" style="779" customWidth="1"/>
    <col min="3851" max="3851" width="12.75" style="779" customWidth="1"/>
    <col min="3852" max="3852" width="15.125" style="779" customWidth="1"/>
    <col min="3853" max="3853" width="18.875" style="779" customWidth="1"/>
    <col min="3854" max="3854" width="18.375" style="779" customWidth="1"/>
    <col min="3855" max="3855" width="16.875" style="779" customWidth="1"/>
    <col min="3856" max="3856" width="11" style="779" customWidth="1"/>
    <col min="3857" max="3857" width="12.25" style="779" customWidth="1"/>
    <col min="3858" max="3858" width="14.125" style="779" customWidth="1"/>
    <col min="3859" max="3859" width="13.5" style="779" customWidth="1"/>
    <col min="3860" max="3860" width="16.125" style="779" customWidth="1"/>
    <col min="3861" max="3861" width="12.875" style="779" customWidth="1"/>
    <col min="3862" max="3862" width="12.625" style="779" customWidth="1"/>
    <col min="3863" max="3863" width="14.5" style="779" customWidth="1"/>
    <col min="3864" max="3864" width="13.125" style="779" bestFit="1" customWidth="1"/>
    <col min="3865" max="3914" width="10" style="779" customWidth="1"/>
    <col min="3915" max="4096" width="9" style="779"/>
    <col min="4097" max="4097" width="3.625" style="779" customWidth="1"/>
    <col min="4098" max="4098" width="3.75" style="779" customWidth="1"/>
    <col min="4099" max="4099" width="8.625" style="779" customWidth="1"/>
    <col min="4100" max="4100" width="6.5" style="779" customWidth="1"/>
    <col min="4101" max="4101" width="16.25" style="779" customWidth="1"/>
    <col min="4102" max="4103" width="12" style="779" customWidth="1"/>
    <col min="4104" max="4104" width="12.875" style="779" customWidth="1"/>
    <col min="4105" max="4105" width="53.25" style="779" customWidth="1"/>
    <col min="4106" max="4106" width="3" style="779" customWidth="1"/>
    <col min="4107" max="4107" width="12.75" style="779" customWidth="1"/>
    <col min="4108" max="4108" width="15.125" style="779" customWidth="1"/>
    <col min="4109" max="4109" width="18.875" style="779" customWidth="1"/>
    <col min="4110" max="4110" width="18.375" style="779" customWidth="1"/>
    <col min="4111" max="4111" width="16.875" style="779" customWidth="1"/>
    <col min="4112" max="4112" width="11" style="779" customWidth="1"/>
    <col min="4113" max="4113" width="12.25" style="779" customWidth="1"/>
    <col min="4114" max="4114" width="14.125" style="779" customWidth="1"/>
    <col min="4115" max="4115" width="13.5" style="779" customWidth="1"/>
    <col min="4116" max="4116" width="16.125" style="779" customWidth="1"/>
    <col min="4117" max="4117" width="12.875" style="779" customWidth="1"/>
    <col min="4118" max="4118" width="12.625" style="779" customWidth="1"/>
    <col min="4119" max="4119" width="14.5" style="779" customWidth="1"/>
    <col min="4120" max="4120" width="13.125" style="779" bestFit="1" customWidth="1"/>
    <col min="4121" max="4170" width="10" style="779" customWidth="1"/>
    <col min="4171" max="4352" width="9" style="779"/>
    <col min="4353" max="4353" width="3.625" style="779" customWidth="1"/>
    <col min="4354" max="4354" width="3.75" style="779" customWidth="1"/>
    <col min="4355" max="4355" width="8.625" style="779" customWidth="1"/>
    <col min="4356" max="4356" width="6.5" style="779" customWidth="1"/>
    <col min="4357" max="4357" width="16.25" style="779" customWidth="1"/>
    <col min="4358" max="4359" width="12" style="779" customWidth="1"/>
    <col min="4360" max="4360" width="12.875" style="779" customWidth="1"/>
    <col min="4361" max="4361" width="53.25" style="779" customWidth="1"/>
    <col min="4362" max="4362" width="3" style="779" customWidth="1"/>
    <col min="4363" max="4363" width="12.75" style="779" customWidth="1"/>
    <col min="4364" max="4364" width="15.125" style="779" customWidth="1"/>
    <col min="4365" max="4365" width="18.875" style="779" customWidth="1"/>
    <col min="4366" max="4366" width="18.375" style="779" customWidth="1"/>
    <col min="4367" max="4367" width="16.875" style="779" customWidth="1"/>
    <col min="4368" max="4368" width="11" style="779" customWidth="1"/>
    <col min="4369" max="4369" width="12.25" style="779" customWidth="1"/>
    <col min="4370" max="4370" width="14.125" style="779" customWidth="1"/>
    <col min="4371" max="4371" width="13.5" style="779" customWidth="1"/>
    <col min="4372" max="4372" width="16.125" style="779" customWidth="1"/>
    <col min="4373" max="4373" width="12.875" style="779" customWidth="1"/>
    <col min="4374" max="4374" width="12.625" style="779" customWidth="1"/>
    <col min="4375" max="4375" width="14.5" style="779" customWidth="1"/>
    <col min="4376" max="4376" width="13.125" style="779" bestFit="1" customWidth="1"/>
    <col min="4377" max="4426" width="10" style="779" customWidth="1"/>
    <col min="4427" max="4608" width="9" style="779"/>
    <col min="4609" max="4609" width="3.625" style="779" customWidth="1"/>
    <col min="4610" max="4610" width="3.75" style="779" customWidth="1"/>
    <col min="4611" max="4611" width="8.625" style="779" customWidth="1"/>
    <col min="4612" max="4612" width="6.5" style="779" customWidth="1"/>
    <col min="4613" max="4613" width="16.25" style="779" customWidth="1"/>
    <col min="4614" max="4615" width="12" style="779" customWidth="1"/>
    <col min="4616" max="4616" width="12.875" style="779" customWidth="1"/>
    <col min="4617" max="4617" width="53.25" style="779" customWidth="1"/>
    <col min="4618" max="4618" width="3" style="779" customWidth="1"/>
    <col min="4619" max="4619" width="12.75" style="779" customWidth="1"/>
    <col min="4620" max="4620" width="15.125" style="779" customWidth="1"/>
    <col min="4621" max="4621" width="18.875" style="779" customWidth="1"/>
    <col min="4622" max="4622" width="18.375" style="779" customWidth="1"/>
    <col min="4623" max="4623" width="16.875" style="779" customWidth="1"/>
    <col min="4624" max="4624" width="11" style="779" customWidth="1"/>
    <col min="4625" max="4625" width="12.25" style="779" customWidth="1"/>
    <col min="4626" max="4626" width="14.125" style="779" customWidth="1"/>
    <col min="4627" max="4627" width="13.5" style="779" customWidth="1"/>
    <col min="4628" max="4628" width="16.125" style="779" customWidth="1"/>
    <col min="4629" max="4629" width="12.875" style="779" customWidth="1"/>
    <col min="4630" max="4630" width="12.625" style="779" customWidth="1"/>
    <col min="4631" max="4631" width="14.5" style="779" customWidth="1"/>
    <col min="4632" max="4632" width="13.125" style="779" bestFit="1" customWidth="1"/>
    <col min="4633" max="4682" width="10" style="779" customWidth="1"/>
    <col min="4683" max="4864" width="9" style="779"/>
    <col min="4865" max="4865" width="3.625" style="779" customWidth="1"/>
    <col min="4866" max="4866" width="3.75" style="779" customWidth="1"/>
    <col min="4867" max="4867" width="8.625" style="779" customWidth="1"/>
    <col min="4868" max="4868" width="6.5" style="779" customWidth="1"/>
    <col min="4869" max="4869" width="16.25" style="779" customWidth="1"/>
    <col min="4870" max="4871" width="12" style="779" customWidth="1"/>
    <col min="4872" max="4872" width="12.875" style="779" customWidth="1"/>
    <col min="4873" max="4873" width="53.25" style="779" customWidth="1"/>
    <col min="4874" max="4874" width="3" style="779" customWidth="1"/>
    <col min="4875" max="4875" width="12.75" style="779" customWidth="1"/>
    <col min="4876" max="4876" width="15.125" style="779" customWidth="1"/>
    <col min="4877" max="4877" width="18.875" style="779" customWidth="1"/>
    <col min="4878" max="4878" width="18.375" style="779" customWidth="1"/>
    <col min="4879" max="4879" width="16.875" style="779" customWidth="1"/>
    <col min="4880" max="4880" width="11" style="779" customWidth="1"/>
    <col min="4881" max="4881" width="12.25" style="779" customWidth="1"/>
    <col min="4882" max="4882" width="14.125" style="779" customWidth="1"/>
    <col min="4883" max="4883" width="13.5" style="779" customWidth="1"/>
    <col min="4884" max="4884" width="16.125" style="779" customWidth="1"/>
    <col min="4885" max="4885" width="12.875" style="779" customWidth="1"/>
    <col min="4886" max="4886" width="12.625" style="779" customWidth="1"/>
    <col min="4887" max="4887" width="14.5" style="779" customWidth="1"/>
    <col min="4888" max="4888" width="13.125" style="779" bestFit="1" customWidth="1"/>
    <col min="4889" max="4938" width="10" style="779" customWidth="1"/>
    <col min="4939" max="5120" width="9" style="779"/>
    <col min="5121" max="5121" width="3.625" style="779" customWidth="1"/>
    <col min="5122" max="5122" width="3.75" style="779" customWidth="1"/>
    <col min="5123" max="5123" width="8.625" style="779" customWidth="1"/>
    <col min="5124" max="5124" width="6.5" style="779" customWidth="1"/>
    <col min="5125" max="5125" width="16.25" style="779" customWidth="1"/>
    <col min="5126" max="5127" width="12" style="779" customWidth="1"/>
    <col min="5128" max="5128" width="12.875" style="779" customWidth="1"/>
    <col min="5129" max="5129" width="53.25" style="779" customWidth="1"/>
    <col min="5130" max="5130" width="3" style="779" customWidth="1"/>
    <col min="5131" max="5131" width="12.75" style="779" customWidth="1"/>
    <col min="5132" max="5132" width="15.125" style="779" customWidth="1"/>
    <col min="5133" max="5133" width="18.875" style="779" customWidth="1"/>
    <col min="5134" max="5134" width="18.375" style="779" customWidth="1"/>
    <col min="5135" max="5135" width="16.875" style="779" customWidth="1"/>
    <col min="5136" max="5136" width="11" style="779" customWidth="1"/>
    <col min="5137" max="5137" width="12.25" style="779" customWidth="1"/>
    <col min="5138" max="5138" width="14.125" style="779" customWidth="1"/>
    <col min="5139" max="5139" width="13.5" style="779" customWidth="1"/>
    <col min="5140" max="5140" width="16.125" style="779" customWidth="1"/>
    <col min="5141" max="5141" width="12.875" style="779" customWidth="1"/>
    <col min="5142" max="5142" width="12.625" style="779" customWidth="1"/>
    <col min="5143" max="5143" width="14.5" style="779" customWidth="1"/>
    <col min="5144" max="5144" width="13.125" style="779" bestFit="1" customWidth="1"/>
    <col min="5145" max="5194" width="10" style="779" customWidth="1"/>
    <col min="5195" max="5376" width="9" style="779"/>
    <col min="5377" max="5377" width="3.625" style="779" customWidth="1"/>
    <col min="5378" max="5378" width="3.75" style="779" customWidth="1"/>
    <col min="5379" max="5379" width="8.625" style="779" customWidth="1"/>
    <col min="5380" max="5380" width="6.5" style="779" customWidth="1"/>
    <col min="5381" max="5381" width="16.25" style="779" customWidth="1"/>
    <col min="5382" max="5383" width="12" style="779" customWidth="1"/>
    <col min="5384" max="5384" width="12.875" style="779" customWidth="1"/>
    <col min="5385" max="5385" width="53.25" style="779" customWidth="1"/>
    <col min="5386" max="5386" width="3" style="779" customWidth="1"/>
    <col min="5387" max="5387" width="12.75" style="779" customWidth="1"/>
    <col min="5388" max="5388" width="15.125" style="779" customWidth="1"/>
    <col min="5389" max="5389" width="18.875" style="779" customWidth="1"/>
    <col min="5390" max="5390" width="18.375" style="779" customWidth="1"/>
    <col min="5391" max="5391" width="16.875" style="779" customWidth="1"/>
    <col min="5392" max="5392" width="11" style="779" customWidth="1"/>
    <col min="5393" max="5393" width="12.25" style="779" customWidth="1"/>
    <col min="5394" max="5394" width="14.125" style="779" customWidth="1"/>
    <col min="5395" max="5395" width="13.5" style="779" customWidth="1"/>
    <col min="5396" max="5396" width="16.125" style="779" customWidth="1"/>
    <col min="5397" max="5397" width="12.875" style="779" customWidth="1"/>
    <col min="5398" max="5398" width="12.625" style="779" customWidth="1"/>
    <col min="5399" max="5399" width="14.5" style="779" customWidth="1"/>
    <col min="5400" max="5400" width="13.125" style="779" bestFit="1" customWidth="1"/>
    <col min="5401" max="5450" width="10" style="779" customWidth="1"/>
    <col min="5451" max="5632" width="9" style="779"/>
    <col min="5633" max="5633" width="3.625" style="779" customWidth="1"/>
    <col min="5634" max="5634" width="3.75" style="779" customWidth="1"/>
    <col min="5635" max="5635" width="8.625" style="779" customWidth="1"/>
    <col min="5636" max="5636" width="6.5" style="779" customWidth="1"/>
    <col min="5637" max="5637" width="16.25" style="779" customWidth="1"/>
    <col min="5638" max="5639" width="12" style="779" customWidth="1"/>
    <col min="5640" max="5640" width="12.875" style="779" customWidth="1"/>
    <col min="5641" max="5641" width="53.25" style="779" customWidth="1"/>
    <col min="5642" max="5642" width="3" style="779" customWidth="1"/>
    <col min="5643" max="5643" width="12.75" style="779" customWidth="1"/>
    <col min="5644" max="5644" width="15.125" style="779" customWidth="1"/>
    <col min="5645" max="5645" width="18.875" style="779" customWidth="1"/>
    <col min="5646" max="5646" width="18.375" style="779" customWidth="1"/>
    <col min="5647" max="5647" width="16.875" style="779" customWidth="1"/>
    <col min="5648" max="5648" width="11" style="779" customWidth="1"/>
    <col min="5649" max="5649" width="12.25" style="779" customWidth="1"/>
    <col min="5650" max="5650" width="14.125" style="779" customWidth="1"/>
    <col min="5651" max="5651" width="13.5" style="779" customWidth="1"/>
    <col min="5652" max="5652" width="16.125" style="779" customWidth="1"/>
    <col min="5653" max="5653" width="12.875" style="779" customWidth="1"/>
    <col min="5654" max="5654" width="12.625" style="779" customWidth="1"/>
    <col min="5655" max="5655" width="14.5" style="779" customWidth="1"/>
    <col min="5656" max="5656" width="13.125" style="779" bestFit="1" customWidth="1"/>
    <col min="5657" max="5706" width="10" style="779" customWidth="1"/>
    <col min="5707" max="5888" width="9" style="779"/>
    <col min="5889" max="5889" width="3.625" style="779" customWidth="1"/>
    <col min="5890" max="5890" width="3.75" style="779" customWidth="1"/>
    <col min="5891" max="5891" width="8.625" style="779" customWidth="1"/>
    <col min="5892" max="5892" width="6.5" style="779" customWidth="1"/>
    <col min="5893" max="5893" width="16.25" style="779" customWidth="1"/>
    <col min="5894" max="5895" width="12" style="779" customWidth="1"/>
    <col min="5896" max="5896" width="12.875" style="779" customWidth="1"/>
    <col min="5897" max="5897" width="53.25" style="779" customWidth="1"/>
    <col min="5898" max="5898" width="3" style="779" customWidth="1"/>
    <col min="5899" max="5899" width="12.75" style="779" customWidth="1"/>
    <col min="5900" max="5900" width="15.125" style="779" customWidth="1"/>
    <col min="5901" max="5901" width="18.875" style="779" customWidth="1"/>
    <col min="5902" max="5902" width="18.375" style="779" customWidth="1"/>
    <col min="5903" max="5903" width="16.875" style="779" customWidth="1"/>
    <col min="5904" max="5904" width="11" style="779" customWidth="1"/>
    <col min="5905" max="5905" width="12.25" style="779" customWidth="1"/>
    <col min="5906" max="5906" width="14.125" style="779" customWidth="1"/>
    <col min="5907" max="5907" width="13.5" style="779" customWidth="1"/>
    <col min="5908" max="5908" width="16.125" style="779" customWidth="1"/>
    <col min="5909" max="5909" width="12.875" style="779" customWidth="1"/>
    <col min="5910" max="5910" width="12.625" style="779" customWidth="1"/>
    <col min="5911" max="5911" width="14.5" style="779" customWidth="1"/>
    <col min="5912" max="5912" width="13.125" style="779" bestFit="1" customWidth="1"/>
    <col min="5913" max="5962" width="10" style="779" customWidth="1"/>
    <col min="5963" max="6144" width="9" style="779"/>
    <col min="6145" max="6145" width="3.625" style="779" customWidth="1"/>
    <col min="6146" max="6146" width="3.75" style="779" customWidth="1"/>
    <col min="6147" max="6147" width="8.625" style="779" customWidth="1"/>
    <col min="6148" max="6148" width="6.5" style="779" customWidth="1"/>
    <col min="6149" max="6149" width="16.25" style="779" customWidth="1"/>
    <col min="6150" max="6151" width="12" style="779" customWidth="1"/>
    <col min="6152" max="6152" width="12.875" style="779" customWidth="1"/>
    <col min="6153" max="6153" width="53.25" style="779" customWidth="1"/>
    <col min="6154" max="6154" width="3" style="779" customWidth="1"/>
    <col min="6155" max="6155" width="12.75" style="779" customWidth="1"/>
    <col min="6156" max="6156" width="15.125" style="779" customWidth="1"/>
    <col min="6157" max="6157" width="18.875" style="779" customWidth="1"/>
    <col min="6158" max="6158" width="18.375" style="779" customWidth="1"/>
    <col min="6159" max="6159" width="16.875" style="779" customWidth="1"/>
    <col min="6160" max="6160" width="11" style="779" customWidth="1"/>
    <col min="6161" max="6161" width="12.25" style="779" customWidth="1"/>
    <col min="6162" max="6162" width="14.125" style="779" customWidth="1"/>
    <col min="6163" max="6163" width="13.5" style="779" customWidth="1"/>
    <col min="6164" max="6164" width="16.125" style="779" customWidth="1"/>
    <col min="6165" max="6165" width="12.875" style="779" customWidth="1"/>
    <col min="6166" max="6166" width="12.625" style="779" customWidth="1"/>
    <col min="6167" max="6167" width="14.5" style="779" customWidth="1"/>
    <col min="6168" max="6168" width="13.125" style="779" bestFit="1" customWidth="1"/>
    <col min="6169" max="6218" width="10" style="779" customWidth="1"/>
    <col min="6219" max="6400" width="9" style="779"/>
    <col min="6401" max="6401" width="3.625" style="779" customWidth="1"/>
    <col min="6402" max="6402" width="3.75" style="779" customWidth="1"/>
    <col min="6403" max="6403" width="8.625" style="779" customWidth="1"/>
    <col min="6404" max="6404" width="6.5" style="779" customWidth="1"/>
    <col min="6405" max="6405" width="16.25" style="779" customWidth="1"/>
    <col min="6406" max="6407" width="12" style="779" customWidth="1"/>
    <col min="6408" max="6408" width="12.875" style="779" customWidth="1"/>
    <col min="6409" max="6409" width="53.25" style="779" customWidth="1"/>
    <col min="6410" max="6410" width="3" style="779" customWidth="1"/>
    <col min="6411" max="6411" width="12.75" style="779" customWidth="1"/>
    <col min="6412" max="6412" width="15.125" style="779" customWidth="1"/>
    <col min="6413" max="6413" width="18.875" style="779" customWidth="1"/>
    <col min="6414" max="6414" width="18.375" style="779" customWidth="1"/>
    <col min="6415" max="6415" width="16.875" style="779" customWidth="1"/>
    <col min="6416" max="6416" width="11" style="779" customWidth="1"/>
    <col min="6417" max="6417" width="12.25" style="779" customWidth="1"/>
    <col min="6418" max="6418" width="14.125" style="779" customWidth="1"/>
    <col min="6419" max="6419" width="13.5" style="779" customWidth="1"/>
    <col min="6420" max="6420" width="16.125" style="779" customWidth="1"/>
    <col min="6421" max="6421" width="12.875" style="779" customWidth="1"/>
    <col min="6422" max="6422" width="12.625" style="779" customWidth="1"/>
    <col min="6423" max="6423" width="14.5" style="779" customWidth="1"/>
    <col min="6424" max="6424" width="13.125" style="779" bestFit="1" customWidth="1"/>
    <col min="6425" max="6474" width="10" style="779" customWidth="1"/>
    <col min="6475" max="6656" width="9" style="779"/>
    <col min="6657" max="6657" width="3.625" style="779" customWidth="1"/>
    <col min="6658" max="6658" width="3.75" style="779" customWidth="1"/>
    <col min="6659" max="6659" width="8.625" style="779" customWidth="1"/>
    <col min="6660" max="6660" width="6.5" style="779" customWidth="1"/>
    <col min="6661" max="6661" width="16.25" style="779" customWidth="1"/>
    <col min="6662" max="6663" width="12" style="779" customWidth="1"/>
    <col min="6664" max="6664" width="12.875" style="779" customWidth="1"/>
    <col min="6665" max="6665" width="53.25" style="779" customWidth="1"/>
    <col min="6666" max="6666" width="3" style="779" customWidth="1"/>
    <col min="6667" max="6667" width="12.75" style="779" customWidth="1"/>
    <col min="6668" max="6668" width="15.125" style="779" customWidth="1"/>
    <col min="6669" max="6669" width="18.875" style="779" customWidth="1"/>
    <col min="6670" max="6670" width="18.375" style="779" customWidth="1"/>
    <col min="6671" max="6671" width="16.875" style="779" customWidth="1"/>
    <col min="6672" max="6672" width="11" style="779" customWidth="1"/>
    <col min="6673" max="6673" width="12.25" style="779" customWidth="1"/>
    <col min="6674" max="6674" width="14.125" style="779" customWidth="1"/>
    <col min="6675" max="6675" width="13.5" style="779" customWidth="1"/>
    <col min="6676" max="6676" width="16.125" style="779" customWidth="1"/>
    <col min="6677" max="6677" width="12.875" style="779" customWidth="1"/>
    <col min="6678" max="6678" width="12.625" style="779" customWidth="1"/>
    <col min="6679" max="6679" width="14.5" style="779" customWidth="1"/>
    <col min="6680" max="6680" width="13.125" style="779" bestFit="1" customWidth="1"/>
    <col min="6681" max="6730" width="10" style="779" customWidth="1"/>
    <col min="6731" max="6912" width="9" style="779"/>
    <col min="6913" max="6913" width="3.625" style="779" customWidth="1"/>
    <col min="6914" max="6914" width="3.75" style="779" customWidth="1"/>
    <col min="6915" max="6915" width="8.625" style="779" customWidth="1"/>
    <col min="6916" max="6916" width="6.5" style="779" customWidth="1"/>
    <col min="6917" max="6917" width="16.25" style="779" customWidth="1"/>
    <col min="6918" max="6919" width="12" style="779" customWidth="1"/>
    <col min="6920" max="6920" width="12.875" style="779" customWidth="1"/>
    <col min="6921" max="6921" width="53.25" style="779" customWidth="1"/>
    <col min="6922" max="6922" width="3" style="779" customWidth="1"/>
    <col min="6923" max="6923" width="12.75" style="779" customWidth="1"/>
    <col min="6924" max="6924" width="15.125" style="779" customWidth="1"/>
    <col min="6925" max="6925" width="18.875" style="779" customWidth="1"/>
    <col min="6926" max="6926" width="18.375" style="779" customWidth="1"/>
    <col min="6927" max="6927" width="16.875" style="779" customWidth="1"/>
    <col min="6928" max="6928" width="11" style="779" customWidth="1"/>
    <col min="6929" max="6929" width="12.25" style="779" customWidth="1"/>
    <col min="6930" max="6930" width="14.125" style="779" customWidth="1"/>
    <col min="6931" max="6931" width="13.5" style="779" customWidth="1"/>
    <col min="6932" max="6932" width="16.125" style="779" customWidth="1"/>
    <col min="6933" max="6933" width="12.875" style="779" customWidth="1"/>
    <col min="6934" max="6934" width="12.625" style="779" customWidth="1"/>
    <col min="6935" max="6935" width="14.5" style="779" customWidth="1"/>
    <col min="6936" max="6936" width="13.125" style="779" bestFit="1" customWidth="1"/>
    <col min="6937" max="6986" width="10" style="779" customWidth="1"/>
    <col min="6987" max="7168" width="9" style="779"/>
    <col min="7169" max="7169" width="3.625" style="779" customWidth="1"/>
    <col min="7170" max="7170" width="3.75" style="779" customWidth="1"/>
    <col min="7171" max="7171" width="8.625" style="779" customWidth="1"/>
    <col min="7172" max="7172" width="6.5" style="779" customWidth="1"/>
    <col min="7173" max="7173" width="16.25" style="779" customWidth="1"/>
    <col min="7174" max="7175" width="12" style="779" customWidth="1"/>
    <col min="7176" max="7176" width="12.875" style="779" customWidth="1"/>
    <col min="7177" max="7177" width="53.25" style="779" customWidth="1"/>
    <col min="7178" max="7178" width="3" style="779" customWidth="1"/>
    <col min="7179" max="7179" width="12.75" style="779" customWidth="1"/>
    <col min="7180" max="7180" width="15.125" style="779" customWidth="1"/>
    <col min="7181" max="7181" width="18.875" style="779" customWidth="1"/>
    <col min="7182" max="7182" width="18.375" style="779" customWidth="1"/>
    <col min="7183" max="7183" width="16.875" style="779" customWidth="1"/>
    <col min="7184" max="7184" width="11" style="779" customWidth="1"/>
    <col min="7185" max="7185" width="12.25" style="779" customWidth="1"/>
    <col min="7186" max="7186" width="14.125" style="779" customWidth="1"/>
    <col min="7187" max="7187" width="13.5" style="779" customWidth="1"/>
    <col min="7188" max="7188" width="16.125" style="779" customWidth="1"/>
    <col min="7189" max="7189" width="12.875" style="779" customWidth="1"/>
    <col min="7190" max="7190" width="12.625" style="779" customWidth="1"/>
    <col min="7191" max="7191" width="14.5" style="779" customWidth="1"/>
    <col min="7192" max="7192" width="13.125" style="779" bestFit="1" customWidth="1"/>
    <col min="7193" max="7242" width="10" style="779" customWidth="1"/>
    <col min="7243" max="7424" width="9" style="779"/>
    <col min="7425" max="7425" width="3.625" style="779" customWidth="1"/>
    <col min="7426" max="7426" width="3.75" style="779" customWidth="1"/>
    <col min="7427" max="7427" width="8.625" style="779" customWidth="1"/>
    <col min="7428" max="7428" width="6.5" style="779" customWidth="1"/>
    <col min="7429" max="7429" width="16.25" style="779" customWidth="1"/>
    <col min="7430" max="7431" width="12" style="779" customWidth="1"/>
    <col min="7432" max="7432" width="12.875" style="779" customWidth="1"/>
    <col min="7433" max="7433" width="53.25" style="779" customWidth="1"/>
    <col min="7434" max="7434" width="3" style="779" customWidth="1"/>
    <col min="7435" max="7435" width="12.75" style="779" customWidth="1"/>
    <col min="7436" max="7436" width="15.125" style="779" customWidth="1"/>
    <col min="7437" max="7437" width="18.875" style="779" customWidth="1"/>
    <col min="7438" max="7438" width="18.375" style="779" customWidth="1"/>
    <col min="7439" max="7439" width="16.875" style="779" customWidth="1"/>
    <col min="7440" max="7440" width="11" style="779" customWidth="1"/>
    <col min="7441" max="7441" width="12.25" style="779" customWidth="1"/>
    <col min="7442" max="7442" width="14.125" style="779" customWidth="1"/>
    <col min="7443" max="7443" width="13.5" style="779" customWidth="1"/>
    <col min="7444" max="7444" width="16.125" style="779" customWidth="1"/>
    <col min="7445" max="7445" width="12.875" style="779" customWidth="1"/>
    <col min="7446" max="7446" width="12.625" style="779" customWidth="1"/>
    <col min="7447" max="7447" width="14.5" style="779" customWidth="1"/>
    <col min="7448" max="7448" width="13.125" style="779" bestFit="1" customWidth="1"/>
    <col min="7449" max="7498" width="10" style="779" customWidth="1"/>
    <col min="7499" max="7680" width="9" style="779"/>
    <col min="7681" max="7681" width="3.625" style="779" customWidth="1"/>
    <col min="7682" max="7682" width="3.75" style="779" customWidth="1"/>
    <col min="7683" max="7683" width="8.625" style="779" customWidth="1"/>
    <col min="7684" max="7684" width="6.5" style="779" customWidth="1"/>
    <col min="7685" max="7685" width="16.25" style="779" customWidth="1"/>
    <col min="7686" max="7687" width="12" style="779" customWidth="1"/>
    <col min="7688" max="7688" width="12.875" style="779" customWidth="1"/>
    <col min="7689" max="7689" width="53.25" style="779" customWidth="1"/>
    <col min="7690" max="7690" width="3" style="779" customWidth="1"/>
    <col min="7691" max="7691" width="12.75" style="779" customWidth="1"/>
    <col min="7692" max="7692" width="15.125" style="779" customWidth="1"/>
    <col min="7693" max="7693" width="18.875" style="779" customWidth="1"/>
    <col min="7694" max="7694" width="18.375" style="779" customWidth="1"/>
    <col min="7695" max="7695" width="16.875" style="779" customWidth="1"/>
    <col min="7696" max="7696" width="11" style="779" customWidth="1"/>
    <col min="7697" max="7697" width="12.25" style="779" customWidth="1"/>
    <col min="7698" max="7698" width="14.125" style="779" customWidth="1"/>
    <col min="7699" max="7699" width="13.5" style="779" customWidth="1"/>
    <col min="7700" max="7700" width="16.125" style="779" customWidth="1"/>
    <col min="7701" max="7701" width="12.875" style="779" customWidth="1"/>
    <col min="7702" max="7702" width="12.625" style="779" customWidth="1"/>
    <col min="7703" max="7703" width="14.5" style="779" customWidth="1"/>
    <col min="7704" max="7704" width="13.125" style="779" bestFit="1" customWidth="1"/>
    <col min="7705" max="7754" width="10" style="779" customWidth="1"/>
    <col min="7755" max="7936" width="9" style="779"/>
    <col min="7937" max="7937" width="3.625" style="779" customWidth="1"/>
    <col min="7938" max="7938" width="3.75" style="779" customWidth="1"/>
    <col min="7939" max="7939" width="8.625" style="779" customWidth="1"/>
    <col min="7940" max="7940" width="6.5" style="779" customWidth="1"/>
    <col min="7941" max="7941" width="16.25" style="779" customWidth="1"/>
    <col min="7942" max="7943" width="12" style="779" customWidth="1"/>
    <col min="7944" max="7944" width="12.875" style="779" customWidth="1"/>
    <col min="7945" max="7945" width="53.25" style="779" customWidth="1"/>
    <col min="7946" max="7946" width="3" style="779" customWidth="1"/>
    <col min="7947" max="7947" width="12.75" style="779" customWidth="1"/>
    <col min="7948" max="7948" width="15.125" style="779" customWidth="1"/>
    <col min="7949" max="7949" width="18.875" style="779" customWidth="1"/>
    <col min="7950" max="7950" width="18.375" style="779" customWidth="1"/>
    <col min="7951" max="7951" width="16.875" style="779" customWidth="1"/>
    <col min="7952" max="7952" width="11" style="779" customWidth="1"/>
    <col min="7953" max="7953" width="12.25" style="779" customWidth="1"/>
    <col min="7954" max="7954" width="14.125" style="779" customWidth="1"/>
    <col min="7955" max="7955" width="13.5" style="779" customWidth="1"/>
    <col min="7956" max="7956" width="16.125" style="779" customWidth="1"/>
    <col min="7957" max="7957" width="12.875" style="779" customWidth="1"/>
    <col min="7958" max="7958" width="12.625" style="779" customWidth="1"/>
    <col min="7959" max="7959" width="14.5" style="779" customWidth="1"/>
    <col min="7960" max="7960" width="13.125" style="779" bestFit="1" customWidth="1"/>
    <col min="7961" max="8010" width="10" style="779" customWidth="1"/>
    <col min="8011" max="8192" width="9" style="779"/>
    <col min="8193" max="8193" width="3.625" style="779" customWidth="1"/>
    <col min="8194" max="8194" width="3.75" style="779" customWidth="1"/>
    <col min="8195" max="8195" width="8.625" style="779" customWidth="1"/>
    <col min="8196" max="8196" width="6.5" style="779" customWidth="1"/>
    <col min="8197" max="8197" width="16.25" style="779" customWidth="1"/>
    <col min="8198" max="8199" width="12" style="779" customWidth="1"/>
    <col min="8200" max="8200" width="12.875" style="779" customWidth="1"/>
    <col min="8201" max="8201" width="53.25" style="779" customWidth="1"/>
    <col min="8202" max="8202" width="3" style="779" customWidth="1"/>
    <col min="8203" max="8203" width="12.75" style="779" customWidth="1"/>
    <col min="8204" max="8204" width="15.125" style="779" customWidth="1"/>
    <col min="8205" max="8205" width="18.875" style="779" customWidth="1"/>
    <col min="8206" max="8206" width="18.375" style="779" customWidth="1"/>
    <col min="8207" max="8207" width="16.875" style="779" customWidth="1"/>
    <col min="8208" max="8208" width="11" style="779" customWidth="1"/>
    <col min="8209" max="8209" width="12.25" style="779" customWidth="1"/>
    <col min="8210" max="8210" width="14.125" style="779" customWidth="1"/>
    <col min="8211" max="8211" width="13.5" style="779" customWidth="1"/>
    <col min="8212" max="8212" width="16.125" style="779" customWidth="1"/>
    <col min="8213" max="8213" width="12.875" style="779" customWidth="1"/>
    <col min="8214" max="8214" width="12.625" style="779" customWidth="1"/>
    <col min="8215" max="8215" width="14.5" style="779" customWidth="1"/>
    <col min="8216" max="8216" width="13.125" style="779" bestFit="1" customWidth="1"/>
    <col min="8217" max="8266" width="10" style="779" customWidth="1"/>
    <col min="8267" max="8448" width="9" style="779"/>
    <col min="8449" max="8449" width="3.625" style="779" customWidth="1"/>
    <col min="8450" max="8450" width="3.75" style="779" customWidth="1"/>
    <col min="8451" max="8451" width="8.625" style="779" customWidth="1"/>
    <col min="8452" max="8452" width="6.5" style="779" customWidth="1"/>
    <col min="8453" max="8453" width="16.25" style="779" customWidth="1"/>
    <col min="8454" max="8455" width="12" style="779" customWidth="1"/>
    <col min="8456" max="8456" width="12.875" style="779" customWidth="1"/>
    <col min="8457" max="8457" width="53.25" style="779" customWidth="1"/>
    <col min="8458" max="8458" width="3" style="779" customWidth="1"/>
    <col min="8459" max="8459" width="12.75" style="779" customWidth="1"/>
    <col min="8460" max="8460" width="15.125" style="779" customWidth="1"/>
    <col min="8461" max="8461" width="18.875" style="779" customWidth="1"/>
    <col min="8462" max="8462" width="18.375" style="779" customWidth="1"/>
    <col min="8463" max="8463" width="16.875" style="779" customWidth="1"/>
    <col min="8464" max="8464" width="11" style="779" customWidth="1"/>
    <col min="8465" max="8465" width="12.25" style="779" customWidth="1"/>
    <col min="8466" max="8466" width="14.125" style="779" customWidth="1"/>
    <col min="8467" max="8467" width="13.5" style="779" customWidth="1"/>
    <col min="8468" max="8468" width="16.125" style="779" customWidth="1"/>
    <col min="8469" max="8469" width="12.875" style="779" customWidth="1"/>
    <col min="8470" max="8470" width="12.625" style="779" customWidth="1"/>
    <col min="8471" max="8471" width="14.5" style="779" customWidth="1"/>
    <col min="8472" max="8472" width="13.125" style="779" bestFit="1" customWidth="1"/>
    <col min="8473" max="8522" width="10" style="779" customWidth="1"/>
    <col min="8523" max="8704" width="9" style="779"/>
    <col min="8705" max="8705" width="3.625" style="779" customWidth="1"/>
    <col min="8706" max="8706" width="3.75" style="779" customWidth="1"/>
    <col min="8707" max="8707" width="8.625" style="779" customWidth="1"/>
    <col min="8708" max="8708" width="6.5" style="779" customWidth="1"/>
    <col min="8709" max="8709" width="16.25" style="779" customWidth="1"/>
    <col min="8710" max="8711" width="12" style="779" customWidth="1"/>
    <col min="8712" max="8712" width="12.875" style="779" customWidth="1"/>
    <col min="8713" max="8713" width="53.25" style="779" customWidth="1"/>
    <col min="8714" max="8714" width="3" style="779" customWidth="1"/>
    <col min="8715" max="8715" width="12.75" style="779" customWidth="1"/>
    <col min="8716" max="8716" width="15.125" style="779" customWidth="1"/>
    <col min="8717" max="8717" width="18.875" style="779" customWidth="1"/>
    <col min="8718" max="8718" width="18.375" style="779" customWidth="1"/>
    <col min="8719" max="8719" width="16.875" style="779" customWidth="1"/>
    <col min="8720" max="8720" width="11" style="779" customWidth="1"/>
    <col min="8721" max="8721" width="12.25" style="779" customWidth="1"/>
    <col min="8722" max="8722" width="14.125" style="779" customWidth="1"/>
    <col min="8723" max="8723" width="13.5" style="779" customWidth="1"/>
    <col min="8724" max="8724" width="16.125" style="779" customWidth="1"/>
    <col min="8725" max="8725" width="12.875" style="779" customWidth="1"/>
    <col min="8726" max="8726" width="12.625" style="779" customWidth="1"/>
    <col min="8727" max="8727" width="14.5" style="779" customWidth="1"/>
    <col min="8728" max="8728" width="13.125" style="779" bestFit="1" customWidth="1"/>
    <col min="8729" max="8778" width="10" style="779" customWidth="1"/>
    <col min="8779" max="8960" width="9" style="779"/>
    <col min="8961" max="8961" width="3.625" style="779" customWidth="1"/>
    <col min="8962" max="8962" width="3.75" style="779" customWidth="1"/>
    <col min="8963" max="8963" width="8.625" style="779" customWidth="1"/>
    <col min="8964" max="8964" width="6.5" style="779" customWidth="1"/>
    <col min="8965" max="8965" width="16.25" style="779" customWidth="1"/>
    <col min="8966" max="8967" width="12" style="779" customWidth="1"/>
    <col min="8968" max="8968" width="12.875" style="779" customWidth="1"/>
    <col min="8969" max="8969" width="53.25" style="779" customWidth="1"/>
    <col min="8970" max="8970" width="3" style="779" customWidth="1"/>
    <col min="8971" max="8971" width="12.75" style="779" customWidth="1"/>
    <col min="8972" max="8972" width="15.125" style="779" customWidth="1"/>
    <col min="8973" max="8973" width="18.875" style="779" customWidth="1"/>
    <col min="8974" max="8974" width="18.375" style="779" customWidth="1"/>
    <col min="8975" max="8975" width="16.875" style="779" customWidth="1"/>
    <col min="8976" max="8976" width="11" style="779" customWidth="1"/>
    <col min="8977" max="8977" width="12.25" style="779" customWidth="1"/>
    <col min="8978" max="8978" width="14.125" style="779" customWidth="1"/>
    <col min="8979" max="8979" width="13.5" style="779" customWidth="1"/>
    <col min="8980" max="8980" width="16.125" style="779" customWidth="1"/>
    <col min="8981" max="8981" width="12.875" style="779" customWidth="1"/>
    <col min="8982" max="8982" width="12.625" style="779" customWidth="1"/>
    <col min="8983" max="8983" width="14.5" style="779" customWidth="1"/>
    <col min="8984" max="8984" width="13.125" style="779" bestFit="1" customWidth="1"/>
    <col min="8985" max="9034" width="10" style="779" customWidth="1"/>
    <col min="9035" max="9216" width="9" style="779"/>
    <col min="9217" max="9217" width="3.625" style="779" customWidth="1"/>
    <col min="9218" max="9218" width="3.75" style="779" customWidth="1"/>
    <col min="9219" max="9219" width="8.625" style="779" customWidth="1"/>
    <col min="9220" max="9220" width="6.5" style="779" customWidth="1"/>
    <col min="9221" max="9221" width="16.25" style="779" customWidth="1"/>
    <col min="9222" max="9223" width="12" style="779" customWidth="1"/>
    <col min="9224" max="9224" width="12.875" style="779" customWidth="1"/>
    <col min="9225" max="9225" width="53.25" style="779" customWidth="1"/>
    <col min="9226" max="9226" width="3" style="779" customWidth="1"/>
    <col min="9227" max="9227" width="12.75" style="779" customWidth="1"/>
    <col min="9228" max="9228" width="15.125" style="779" customWidth="1"/>
    <col min="9229" max="9229" width="18.875" style="779" customWidth="1"/>
    <col min="9230" max="9230" width="18.375" style="779" customWidth="1"/>
    <col min="9231" max="9231" width="16.875" style="779" customWidth="1"/>
    <col min="9232" max="9232" width="11" style="779" customWidth="1"/>
    <col min="9233" max="9233" width="12.25" style="779" customWidth="1"/>
    <col min="9234" max="9234" width="14.125" style="779" customWidth="1"/>
    <col min="9235" max="9235" width="13.5" style="779" customWidth="1"/>
    <col min="9236" max="9236" width="16.125" style="779" customWidth="1"/>
    <col min="9237" max="9237" width="12.875" style="779" customWidth="1"/>
    <col min="9238" max="9238" width="12.625" style="779" customWidth="1"/>
    <col min="9239" max="9239" width="14.5" style="779" customWidth="1"/>
    <col min="9240" max="9240" width="13.125" style="779" bestFit="1" customWidth="1"/>
    <col min="9241" max="9290" width="10" style="779" customWidth="1"/>
    <col min="9291" max="9472" width="9" style="779"/>
    <col min="9473" max="9473" width="3.625" style="779" customWidth="1"/>
    <col min="9474" max="9474" width="3.75" style="779" customWidth="1"/>
    <col min="9475" max="9475" width="8.625" style="779" customWidth="1"/>
    <col min="9476" max="9476" width="6.5" style="779" customWidth="1"/>
    <col min="9477" max="9477" width="16.25" style="779" customWidth="1"/>
    <col min="9478" max="9479" width="12" style="779" customWidth="1"/>
    <col min="9480" max="9480" width="12.875" style="779" customWidth="1"/>
    <col min="9481" max="9481" width="53.25" style="779" customWidth="1"/>
    <col min="9482" max="9482" width="3" style="779" customWidth="1"/>
    <col min="9483" max="9483" width="12.75" style="779" customWidth="1"/>
    <col min="9484" max="9484" width="15.125" style="779" customWidth="1"/>
    <col min="9485" max="9485" width="18.875" style="779" customWidth="1"/>
    <col min="9486" max="9486" width="18.375" style="779" customWidth="1"/>
    <col min="9487" max="9487" width="16.875" style="779" customWidth="1"/>
    <col min="9488" max="9488" width="11" style="779" customWidth="1"/>
    <col min="9489" max="9489" width="12.25" style="779" customWidth="1"/>
    <col min="9490" max="9490" width="14.125" style="779" customWidth="1"/>
    <col min="9491" max="9491" width="13.5" style="779" customWidth="1"/>
    <col min="9492" max="9492" width="16.125" style="779" customWidth="1"/>
    <col min="9493" max="9493" width="12.875" style="779" customWidth="1"/>
    <col min="9494" max="9494" width="12.625" style="779" customWidth="1"/>
    <col min="9495" max="9495" width="14.5" style="779" customWidth="1"/>
    <col min="9496" max="9496" width="13.125" style="779" bestFit="1" customWidth="1"/>
    <col min="9497" max="9546" width="10" style="779" customWidth="1"/>
    <col min="9547" max="9728" width="9" style="779"/>
    <col min="9729" max="9729" width="3.625" style="779" customWidth="1"/>
    <col min="9730" max="9730" width="3.75" style="779" customWidth="1"/>
    <col min="9731" max="9731" width="8.625" style="779" customWidth="1"/>
    <col min="9732" max="9732" width="6.5" style="779" customWidth="1"/>
    <col min="9733" max="9733" width="16.25" style="779" customWidth="1"/>
    <col min="9734" max="9735" width="12" style="779" customWidth="1"/>
    <col min="9736" max="9736" width="12.875" style="779" customWidth="1"/>
    <col min="9737" max="9737" width="53.25" style="779" customWidth="1"/>
    <col min="9738" max="9738" width="3" style="779" customWidth="1"/>
    <col min="9739" max="9739" width="12.75" style="779" customWidth="1"/>
    <col min="9740" max="9740" width="15.125" style="779" customWidth="1"/>
    <col min="9741" max="9741" width="18.875" style="779" customWidth="1"/>
    <col min="9742" max="9742" width="18.375" style="779" customWidth="1"/>
    <col min="9743" max="9743" width="16.875" style="779" customWidth="1"/>
    <col min="9744" max="9744" width="11" style="779" customWidth="1"/>
    <col min="9745" max="9745" width="12.25" style="779" customWidth="1"/>
    <col min="9746" max="9746" width="14.125" style="779" customWidth="1"/>
    <col min="9747" max="9747" width="13.5" style="779" customWidth="1"/>
    <col min="9748" max="9748" width="16.125" style="779" customWidth="1"/>
    <col min="9749" max="9749" width="12.875" style="779" customWidth="1"/>
    <col min="9750" max="9750" width="12.625" style="779" customWidth="1"/>
    <col min="9751" max="9751" width="14.5" style="779" customWidth="1"/>
    <col min="9752" max="9752" width="13.125" style="779" bestFit="1" customWidth="1"/>
    <col min="9753" max="9802" width="10" style="779" customWidth="1"/>
    <col min="9803" max="9984" width="9" style="779"/>
    <col min="9985" max="9985" width="3.625" style="779" customWidth="1"/>
    <col min="9986" max="9986" width="3.75" style="779" customWidth="1"/>
    <col min="9987" max="9987" width="8.625" style="779" customWidth="1"/>
    <col min="9988" max="9988" width="6.5" style="779" customWidth="1"/>
    <col min="9989" max="9989" width="16.25" style="779" customWidth="1"/>
    <col min="9990" max="9991" width="12" style="779" customWidth="1"/>
    <col min="9992" max="9992" width="12.875" style="779" customWidth="1"/>
    <col min="9993" max="9993" width="53.25" style="779" customWidth="1"/>
    <col min="9994" max="9994" width="3" style="779" customWidth="1"/>
    <col min="9995" max="9995" width="12.75" style="779" customWidth="1"/>
    <col min="9996" max="9996" width="15.125" style="779" customWidth="1"/>
    <col min="9997" max="9997" width="18.875" style="779" customWidth="1"/>
    <col min="9998" max="9998" width="18.375" style="779" customWidth="1"/>
    <col min="9999" max="9999" width="16.875" style="779" customWidth="1"/>
    <col min="10000" max="10000" width="11" style="779" customWidth="1"/>
    <col min="10001" max="10001" width="12.25" style="779" customWidth="1"/>
    <col min="10002" max="10002" width="14.125" style="779" customWidth="1"/>
    <col min="10003" max="10003" width="13.5" style="779" customWidth="1"/>
    <col min="10004" max="10004" width="16.125" style="779" customWidth="1"/>
    <col min="10005" max="10005" width="12.875" style="779" customWidth="1"/>
    <col min="10006" max="10006" width="12.625" style="779" customWidth="1"/>
    <col min="10007" max="10007" width="14.5" style="779" customWidth="1"/>
    <col min="10008" max="10008" width="13.125" style="779" bestFit="1" customWidth="1"/>
    <col min="10009" max="10058" width="10" style="779" customWidth="1"/>
    <col min="10059" max="10240" width="9" style="779"/>
    <col min="10241" max="10241" width="3.625" style="779" customWidth="1"/>
    <col min="10242" max="10242" width="3.75" style="779" customWidth="1"/>
    <col min="10243" max="10243" width="8.625" style="779" customWidth="1"/>
    <col min="10244" max="10244" width="6.5" style="779" customWidth="1"/>
    <col min="10245" max="10245" width="16.25" style="779" customWidth="1"/>
    <col min="10246" max="10247" width="12" style="779" customWidth="1"/>
    <col min="10248" max="10248" width="12.875" style="779" customWidth="1"/>
    <col min="10249" max="10249" width="53.25" style="779" customWidth="1"/>
    <col min="10250" max="10250" width="3" style="779" customWidth="1"/>
    <col min="10251" max="10251" width="12.75" style="779" customWidth="1"/>
    <col min="10252" max="10252" width="15.125" style="779" customWidth="1"/>
    <col min="10253" max="10253" width="18.875" style="779" customWidth="1"/>
    <col min="10254" max="10254" width="18.375" style="779" customWidth="1"/>
    <col min="10255" max="10255" width="16.875" style="779" customWidth="1"/>
    <col min="10256" max="10256" width="11" style="779" customWidth="1"/>
    <col min="10257" max="10257" width="12.25" style="779" customWidth="1"/>
    <col min="10258" max="10258" width="14.125" style="779" customWidth="1"/>
    <col min="10259" max="10259" width="13.5" style="779" customWidth="1"/>
    <col min="10260" max="10260" width="16.125" style="779" customWidth="1"/>
    <col min="10261" max="10261" width="12.875" style="779" customWidth="1"/>
    <col min="10262" max="10262" width="12.625" style="779" customWidth="1"/>
    <col min="10263" max="10263" width="14.5" style="779" customWidth="1"/>
    <col min="10264" max="10264" width="13.125" style="779" bestFit="1" customWidth="1"/>
    <col min="10265" max="10314" width="10" style="779" customWidth="1"/>
    <col min="10315" max="10496" width="9" style="779"/>
    <col min="10497" max="10497" width="3.625" style="779" customWidth="1"/>
    <col min="10498" max="10498" width="3.75" style="779" customWidth="1"/>
    <col min="10499" max="10499" width="8.625" style="779" customWidth="1"/>
    <col min="10500" max="10500" width="6.5" style="779" customWidth="1"/>
    <col min="10501" max="10501" width="16.25" style="779" customWidth="1"/>
    <col min="10502" max="10503" width="12" style="779" customWidth="1"/>
    <col min="10504" max="10504" width="12.875" style="779" customWidth="1"/>
    <col min="10505" max="10505" width="53.25" style="779" customWidth="1"/>
    <col min="10506" max="10506" width="3" style="779" customWidth="1"/>
    <col min="10507" max="10507" width="12.75" style="779" customWidth="1"/>
    <col min="10508" max="10508" width="15.125" style="779" customWidth="1"/>
    <col min="10509" max="10509" width="18.875" style="779" customWidth="1"/>
    <col min="10510" max="10510" width="18.375" style="779" customWidth="1"/>
    <col min="10511" max="10511" width="16.875" style="779" customWidth="1"/>
    <col min="10512" max="10512" width="11" style="779" customWidth="1"/>
    <col min="10513" max="10513" width="12.25" style="779" customWidth="1"/>
    <col min="10514" max="10514" width="14.125" style="779" customWidth="1"/>
    <col min="10515" max="10515" width="13.5" style="779" customWidth="1"/>
    <col min="10516" max="10516" width="16.125" style="779" customWidth="1"/>
    <col min="10517" max="10517" width="12.875" style="779" customWidth="1"/>
    <col min="10518" max="10518" width="12.625" style="779" customWidth="1"/>
    <col min="10519" max="10519" width="14.5" style="779" customWidth="1"/>
    <col min="10520" max="10520" width="13.125" style="779" bestFit="1" customWidth="1"/>
    <col min="10521" max="10570" width="10" style="779" customWidth="1"/>
    <col min="10571" max="10752" width="9" style="779"/>
    <col min="10753" max="10753" width="3.625" style="779" customWidth="1"/>
    <col min="10754" max="10754" width="3.75" style="779" customWidth="1"/>
    <col min="10755" max="10755" width="8.625" style="779" customWidth="1"/>
    <col min="10756" max="10756" width="6.5" style="779" customWidth="1"/>
    <col min="10757" max="10757" width="16.25" style="779" customWidth="1"/>
    <col min="10758" max="10759" width="12" style="779" customWidth="1"/>
    <col min="10760" max="10760" width="12.875" style="779" customWidth="1"/>
    <col min="10761" max="10761" width="53.25" style="779" customWidth="1"/>
    <col min="10762" max="10762" width="3" style="779" customWidth="1"/>
    <col min="10763" max="10763" width="12.75" style="779" customWidth="1"/>
    <col min="10764" max="10764" width="15.125" style="779" customWidth="1"/>
    <col min="10765" max="10765" width="18.875" style="779" customWidth="1"/>
    <col min="10766" max="10766" width="18.375" style="779" customWidth="1"/>
    <col min="10767" max="10767" width="16.875" style="779" customWidth="1"/>
    <col min="10768" max="10768" width="11" style="779" customWidth="1"/>
    <col min="10769" max="10769" width="12.25" style="779" customWidth="1"/>
    <col min="10770" max="10770" width="14.125" style="779" customWidth="1"/>
    <col min="10771" max="10771" width="13.5" style="779" customWidth="1"/>
    <col min="10772" max="10772" width="16.125" style="779" customWidth="1"/>
    <col min="10773" max="10773" width="12.875" style="779" customWidth="1"/>
    <col min="10774" max="10774" width="12.625" style="779" customWidth="1"/>
    <col min="10775" max="10775" width="14.5" style="779" customWidth="1"/>
    <col min="10776" max="10776" width="13.125" style="779" bestFit="1" customWidth="1"/>
    <col min="10777" max="10826" width="10" style="779" customWidth="1"/>
    <col min="10827" max="11008" width="9" style="779"/>
    <col min="11009" max="11009" width="3.625" style="779" customWidth="1"/>
    <col min="11010" max="11010" width="3.75" style="779" customWidth="1"/>
    <col min="11011" max="11011" width="8.625" style="779" customWidth="1"/>
    <col min="11012" max="11012" width="6.5" style="779" customWidth="1"/>
    <col min="11013" max="11013" width="16.25" style="779" customWidth="1"/>
    <col min="11014" max="11015" width="12" style="779" customWidth="1"/>
    <col min="11016" max="11016" width="12.875" style="779" customWidth="1"/>
    <col min="11017" max="11017" width="53.25" style="779" customWidth="1"/>
    <col min="11018" max="11018" width="3" style="779" customWidth="1"/>
    <col min="11019" max="11019" width="12.75" style="779" customWidth="1"/>
    <col min="11020" max="11020" width="15.125" style="779" customWidth="1"/>
    <col min="11021" max="11021" width="18.875" style="779" customWidth="1"/>
    <col min="11022" max="11022" width="18.375" style="779" customWidth="1"/>
    <col min="11023" max="11023" width="16.875" style="779" customWidth="1"/>
    <col min="11024" max="11024" width="11" style="779" customWidth="1"/>
    <col min="11025" max="11025" width="12.25" style="779" customWidth="1"/>
    <col min="11026" max="11026" width="14.125" style="779" customWidth="1"/>
    <col min="11027" max="11027" width="13.5" style="779" customWidth="1"/>
    <col min="11028" max="11028" width="16.125" style="779" customWidth="1"/>
    <col min="11029" max="11029" width="12.875" style="779" customWidth="1"/>
    <col min="11030" max="11030" width="12.625" style="779" customWidth="1"/>
    <col min="11031" max="11031" width="14.5" style="779" customWidth="1"/>
    <col min="11032" max="11032" width="13.125" style="779" bestFit="1" customWidth="1"/>
    <col min="11033" max="11082" width="10" style="779" customWidth="1"/>
    <col min="11083" max="11264" width="9" style="779"/>
    <col min="11265" max="11265" width="3.625" style="779" customWidth="1"/>
    <col min="11266" max="11266" width="3.75" style="779" customWidth="1"/>
    <col min="11267" max="11267" width="8.625" style="779" customWidth="1"/>
    <col min="11268" max="11268" width="6.5" style="779" customWidth="1"/>
    <col min="11269" max="11269" width="16.25" style="779" customWidth="1"/>
    <col min="11270" max="11271" width="12" style="779" customWidth="1"/>
    <col min="11272" max="11272" width="12.875" style="779" customWidth="1"/>
    <col min="11273" max="11273" width="53.25" style="779" customWidth="1"/>
    <col min="11274" max="11274" width="3" style="779" customWidth="1"/>
    <col min="11275" max="11275" width="12.75" style="779" customWidth="1"/>
    <col min="11276" max="11276" width="15.125" style="779" customWidth="1"/>
    <col min="11277" max="11277" width="18.875" style="779" customWidth="1"/>
    <col min="11278" max="11278" width="18.375" style="779" customWidth="1"/>
    <col min="11279" max="11279" width="16.875" style="779" customWidth="1"/>
    <col min="11280" max="11280" width="11" style="779" customWidth="1"/>
    <col min="11281" max="11281" width="12.25" style="779" customWidth="1"/>
    <col min="11282" max="11282" width="14.125" style="779" customWidth="1"/>
    <col min="11283" max="11283" width="13.5" style="779" customWidth="1"/>
    <col min="11284" max="11284" width="16.125" style="779" customWidth="1"/>
    <col min="11285" max="11285" width="12.875" style="779" customWidth="1"/>
    <col min="11286" max="11286" width="12.625" style="779" customWidth="1"/>
    <col min="11287" max="11287" width="14.5" style="779" customWidth="1"/>
    <col min="11288" max="11288" width="13.125" style="779" bestFit="1" customWidth="1"/>
    <col min="11289" max="11338" width="10" style="779" customWidth="1"/>
    <col min="11339" max="11520" width="9" style="779"/>
    <col min="11521" max="11521" width="3.625" style="779" customWidth="1"/>
    <col min="11522" max="11522" width="3.75" style="779" customWidth="1"/>
    <col min="11523" max="11523" width="8.625" style="779" customWidth="1"/>
    <col min="11524" max="11524" width="6.5" style="779" customWidth="1"/>
    <col min="11525" max="11525" width="16.25" style="779" customWidth="1"/>
    <col min="11526" max="11527" width="12" style="779" customWidth="1"/>
    <col min="11528" max="11528" width="12.875" style="779" customWidth="1"/>
    <col min="11529" max="11529" width="53.25" style="779" customWidth="1"/>
    <col min="11530" max="11530" width="3" style="779" customWidth="1"/>
    <col min="11531" max="11531" width="12.75" style="779" customWidth="1"/>
    <col min="11532" max="11532" width="15.125" style="779" customWidth="1"/>
    <col min="11533" max="11533" width="18.875" style="779" customWidth="1"/>
    <col min="11534" max="11534" width="18.375" style="779" customWidth="1"/>
    <col min="11535" max="11535" width="16.875" style="779" customWidth="1"/>
    <col min="11536" max="11536" width="11" style="779" customWidth="1"/>
    <col min="11537" max="11537" width="12.25" style="779" customWidth="1"/>
    <col min="11538" max="11538" width="14.125" style="779" customWidth="1"/>
    <col min="11539" max="11539" width="13.5" style="779" customWidth="1"/>
    <col min="11540" max="11540" width="16.125" style="779" customWidth="1"/>
    <col min="11541" max="11541" width="12.875" style="779" customWidth="1"/>
    <col min="11542" max="11542" width="12.625" style="779" customWidth="1"/>
    <col min="11543" max="11543" width="14.5" style="779" customWidth="1"/>
    <col min="11544" max="11544" width="13.125" style="779" bestFit="1" customWidth="1"/>
    <col min="11545" max="11594" width="10" style="779" customWidth="1"/>
    <col min="11595" max="11776" width="9" style="779"/>
    <col min="11777" max="11777" width="3.625" style="779" customWidth="1"/>
    <col min="11778" max="11778" width="3.75" style="779" customWidth="1"/>
    <col min="11779" max="11779" width="8.625" style="779" customWidth="1"/>
    <col min="11780" max="11780" width="6.5" style="779" customWidth="1"/>
    <col min="11781" max="11781" width="16.25" style="779" customWidth="1"/>
    <col min="11782" max="11783" width="12" style="779" customWidth="1"/>
    <col min="11784" max="11784" width="12.875" style="779" customWidth="1"/>
    <col min="11785" max="11785" width="53.25" style="779" customWidth="1"/>
    <col min="11786" max="11786" width="3" style="779" customWidth="1"/>
    <col min="11787" max="11787" width="12.75" style="779" customWidth="1"/>
    <col min="11788" max="11788" width="15.125" style="779" customWidth="1"/>
    <col min="11789" max="11789" width="18.875" style="779" customWidth="1"/>
    <col min="11790" max="11790" width="18.375" style="779" customWidth="1"/>
    <col min="11791" max="11791" width="16.875" style="779" customWidth="1"/>
    <col min="11792" max="11792" width="11" style="779" customWidth="1"/>
    <col min="11793" max="11793" width="12.25" style="779" customWidth="1"/>
    <col min="11794" max="11794" width="14.125" style="779" customWidth="1"/>
    <col min="11795" max="11795" width="13.5" style="779" customWidth="1"/>
    <col min="11796" max="11796" width="16.125" style="779" customWidth="1"/>
    <col min="11797" max="11797" width="12.875" style="779" customWidth="1"/>
    <col min="11798" max="11798" width="12.625" style="779" customWidth="1"/>
    <col min="11799" max="11799" width="14.5" style="779" customWidth="1"/>
    <col min="11800" max="11800" width="13.125" style="779" bestFit="1" customWidth="1"/>
    <col min="11801" max="11850" width="10" style="779" customWidth="1"/>
    <col min="11851" max="12032" width="9" style="779"/>
    <col min="12033" max="12033" width="3.625" style="779" customWidth="1"/>
    <col min="12034" max="12034" width="3.75" style="779" customWidth="1"/>
    <col min="12035" max="12035" width="8.625" style="779" customWidth="1"/>
    <col min="12036" max="12036" width="6.5" style="779" customWidth="1"/>
    <col min="12037" max="12037" width="16.25" style="779" customWidth="1"/>
    <col min="12038" max="12039" width="12" style="779" customWidth="1"/>
    <col min="12040" max="12040" width="12.875" style="779" customWidth="1"/>
    <col min="12041" max="12041" width="53.25" style="779" customWidth="1"/>
    <col min="12042" max="12042" width="3" style="779" customWidth="1"/>
    <col min="12043" max="12043" width="12.75" style="779" customWidth="1"/>
    <col min="12044" max="12044" width="15.125" style="779" customWidth="1"/>
    <col min="12045" max="12045" width="18.875" style="779" customWidth="1"/>
    <col min="12046" max="12046" width="18.375" style="779" customWidth="1"/>
    <col min="12047" max="12047" width="16.875" style="779" customWidth="1"/>
    <col min="12048" max="12048" width="11" style="779" customWidth="1"/>
    <col min="12049" max="12049" width="12.25" style="779" customWidth="1"/>
    <col min="12050" max="12050" width="14.125" style="779" customWidth="1"/>
    <col min="12051" max="12051" width="13.5" style="779" customWidth="1"/>
    <col min="12052" max="12052" width="16.125" style="779" customWidth="1"/>
    <col min="12053" max="12053" width="12.875" style="779" customWidth="1"/>
    <col min="12054" max="12054" width="12.625" style="779" customWidth="1"/>
    <col min="12055" max="12055" width="14.5" style="779" customWidth="1"/>
    <col min="12056" max="12056" width="13.125" style="779" bestFit="1" customWidth="1"/>
    <col min="12057" max="12106" width="10" style="779" customWidth="1"/>
    <col min="12107" max="12288" width="9" style="779"/>
    <col min="12289" max="12289" width="3.625" style="779" customWidth="1"/>
    <col min="12290" max="12290" width="3.75" style="779" customWidth="1"/>
    <col min="12291" max="12291" width="8.625" style="779" customWidth="1"/>
    <col min="12292" max="12292" width="6.5" style="779" customWidth="1"/>
    <col min="12293" max="12293" width="16.25" style="779" customWidth="1"/>
    <col min="12294" max="12295" width="12" style="779" customWidth="1"/>
    <col min="12296" max="12296" width="12.875" style="779" customWidth="1"/>
    <col min="12297" max="12297" width="53.25" style="779" customWidth="1"/>
    <col min="12298" max="12298" width="3" style="779" customWidth="1"/>
    <col min="12299" max="12299" width="12.75" style="779" customWidth="1"/>
    <col min="12300" max="12300" width="15.125" style="779" customWidth="1"/>
    <col min="12301" max="12301" width="18.875" style="779" customWidth="1"/>
    <col min="12302" max="12302" width="18.375" style="779" customWidth="1"/>
    <col min="12303" max="12303" width="16.875" style="779" customWidth="1"/>
    <col min="12304" max="12304" width="11" style="779" customWidth="1"/>
    <col min="12305" max="12305" width="12.25" style="779" customWidth="1"/>
    <col min="12306" max="12306" width="14.125" style="779" customWidth="1"/>
    <col min="12307" max="12307" width="13.5" style="779" customWidth="1"/>
    <col min="12308" max="12308" width="16.125" style="779" customWidth="1"/>
    <col min="12309" max="12309" width="12.875" style="779" customWidth="1"/>
    <col min="12310" max="12310" width="12.625" style="779" customWidth="1"/>
    <col min="12311" max="12311" width="14.5" style="779" customWidth="1"/>
    <col min="12312" max="12312" width="13.125" style="779" bestFit="1" customWidth="1"/>
    <col min="12313" max="12362" width="10" style="779" customWidth="1"/>
    <col min="12363" max="12544" width="9" style="779"/>
    <col min="12545" max="12545" width="3.625" style="779" customWidth="1"/>
    <col min="12546" max="12546" width="3.75" style="779" customWidth="1"/>
    <col min="12547" max="12547" width="8.625" style="779" customWidth="1"/>
    <col min="12548" max="12548" width="6.5" style="779" customWidth="1"/>
    <col min="12549" max="12549" width="16.25" style="779" customWidth="1"/>
    <col min="12550" max="12551" width="12" style="779" customWidth="1"/>
    <col min="12552" max="12552" width="12.875" style="779" customWidth="1"/>
    <col min="12553" max="12553" width="53.25" style="779" customWidth="1"/>
    <col min="12554" max="12554" width="3" style="779" customWidth="1"/>
    <col min="12555" max="12555" width="12.75" style="779" customWidth="1"/>
    <col min="12556" max="12556" width="15.125" style="779" customWidth="1"/>
    <col min="12557" max="12557" width="18.875" style="779" customWidth="1"/>
    <col min="12558" max="12558" width="18.375" style="779" customWidth="1"/>
    <col min="12559" max="12559" width="16.875" style="779" customWidth="1"/>
    <col min="12560" max="12560" width="11" style="779" customWidth="1"/>
    <col min="12561" max="12561" width="12.25" style="779" customWidth="1"/>
    <col min="12562" max="12562" width="14.125" style="779" customWidth="1"/>
    <col min="12563" max="12563" width="13.5" style="779" customWidth="1"/>
    <col min="12564" max="12564" width="16.125" style="779" customWidth="1"/>
    <col min="12565" max="12565" width="12.875" style="779" customWidth="1"/>
    <col min="12566" max="12566" width="12.625" style="779" customWidth="1"/>
    <col min="12567" max="12567" width="14.5" style="779" customWidth="1"/>
    <col min="12568" max="12568" width="13.125" style="779" bestFit="1" customWidth="1"/>
    <col min="12569" max="12618" width="10" style="779" customWidth="1"/>
    <col min="12619" max="12800" width="9" style="779"/>
    <col min="12801" max="12801" width="3.625" style="779" customWidth="1"/>
    <col min="12802" max="12802" width="3.75" style="779" customWidth="1"/>
    <col min="12803" max="12803" width="8.625" style="779" customWidth="1"/>
    <col min="12804" max="12804" width="6.5" style="779" customWidth="1"/>
    <col min="12805" max="12805" width="16.25" style="779" customWidth="1"/>
    <col min="12806" max="12807" width="12" style="779" customWidth="1"/>
    <col min="12808" max="12808" width="12.875" style="779" customWidth="1"/>
    <col min="12809" max="12809" width="53.25" style="779" customWidth="1"/>
    <col min="12810" max="12810" width="3" style="779" customWidth="1"/>
    <col min="12811" max="12811" width="12.75" style="779" customWidth="1"/>
    <col min="12812" max="12812" width="15.125" style="779" customWidth="1"/>
    <col min="12813" max="12813" width="18.875" style="779" customWidth="1"/>
    <col min="12814" max="12814" width="18.375" style="779" customWidth="1"/>
    <col min="12815" max="12815" width="16.875" style="779" customWidth="1"/>
    <col min="12816" max="12816" width="11" style="779" customWidth="1"/>
    <col min="12817" max="12817" width="12.25" style="779" customWidth="1"/>
    <col min="12818" max="12818" width="14.125" style="779" customWidth="1"/>
    <col min="12819" max="12819" width="13.5" style="779" customWidth="1"/>
    <col min="12820" max="12820" width="16.125" style="779" customWidth="1"/>
    <col min="12821" max="12821" width="12.875" style="779" customWidth="1"/>
    <col min="12822" max="12822" width="12.625" style="779" customWidth="1"/>
    <col min="12823" max="12823" width="14.5" style="779" customWidth="1"/>
    <col min="12824" max="12824" width="13.125" style="779" bestFit="1" customWidth="1"/>
    <col min="12825" max="12874" width="10" style="779" customWidth="1"/>
    <col min="12875" max="13056" width="9" style="779"/>
    <col min="13057" max="13057" width="3.625" style="779" customWidth="1"/>
    <col min="13058" max="13058" width="3.75" style="779" customWidth="1"/>
    <col min="13059" max="13059" width="8.625" style="779" customWidth="1"/>
    <col min="13060" max="13060" width="6.5" style="779" customWidth="1"/>
    <col min="13061" max="13061" width="16.25" style="779" customWidth="1"/>
    <col min="13062" max="13063" width="12" style="779" customWidth="1"/>
    <col min="13064" max="13064" width="12.875" style="779" customWidth="1"/>
    <col min="13065" max="13065" width="53.25" style="779" customWidth="1"/>
    <col min="13066" max="13066" width="3" style="779" customWidth="1"/>
    <col min="13067" max="13067" width="12.75" style="779" customWidth="1"/>
    <col min="13068" max="13068" width="15.125" style="779" customWidth="1"/>
    <col min="13069" max="13069" width="18.875" style="779" customWidth="1"/>
    <col min="13070" max="13070" width="18.375" style="779" customWidth="1"/>
    <col min="13071" max="13071" width="16.875" style="779" customWidth="1"/>
    <col min="13072" max="13072" width="11" style="779" customWidth="1"/>
    <col min="13073" max="13073" width="12.25" style="779" customWidth="1"/>
    <col min="13074" max="13074" width="14.125" style="779" customWidth="1"/>
    <col min="13075" max="13075" width="13.5" style="779" customWidth="1"/>
    <col min="13076" max="13076" width="16.125" style="779" customWidth="1"/>
    <col min="13077" max="13077" width="12.875" style="779" customWidth="1"/>
    <col min="13078" max="13078" width="12.625" style="779" customWidth="1"/>
    <col min="13079" max="13079" width="14.5" style="779" customWidth="1"/>
    <col min="13080" max="13080" width="13.125" style="779" bestFit="1" customWidth="1"/>
    <col min="13081" max="13130" width="10" style="779" customWidth="1"/>
    <col min="13131" max="13312" width="9" style="779"/>
    <col min="13313" max="13313" width="3.625" style="779" customWidth="1"/>
    <col min="13314" max="13314" width="3.75" style="779" customWidth="1"/>
    <col min="13315" max="13315" width="8.625" style="779" customWidth="1"/>
    <col min="13316" max="13316" width="6.5" style="779" customWidth="1"/>
    <col min="13317" max="13317" width="16.25" style="779" customWidth="1"/>
    <col min="13318" max="13319" width="12" style="779" customWidth="1"/>
    <col min="13320" max="13320" width="12.875" style="779" customWidth="1"/>
    <col min="13321" max="13321" width="53.25" style="779" customWidth="1"/>
    <col min="13322" max="13322" width="3" style="779" customWidth="1"/>
    <col min="13323" max="13323" width="12.75" style="779" customWidth="1"/>
    <col min="13324" max="13324" width="15.125" style="779" customWidth="1"/>
    <col min="13325" max="13325" width="18.875" style="779" customWidth="1"/>
    <col min="13326" max="13326" width="18.375" style="779" customWidth="1"/>
    <col min="13327" max="13327" width="16.875" style="779" customWidth="1"/>
    <col min="13328" max="13328" width="11" style="779" customWidth="1"/>
    <col min="13329" max="13329" width="12.25" style="779" customWidth="1"/>
    <col min="13330" max="13330" width="14.125" style="779" customWidth="1"/>
    <col min="13331" max="13331" width="13.5" style="779" customWidth="1"/>
    <col min="13332" max="13332" width="16.125" style="779" customWidth="1"/>
    <col min="13333" max="13333" width="12.875" style="779" customWidth="1"/>
    <col min="13334" max="13334" width="12.625" style="779" customWidth="1"/>
    <col min="13335" max="13335" width="14.5" style="779" customWidth="1"/>
    <col min="13336" max="13336" width="13.125" style="779" bestFit="1" customWidth="1"/>
    <col min="13337" max="13386" width="10" style="779" customWidth="1"/>
    <col min="13387" max="13568" width="9" style="779"/>
    <col min="13569" max="13569" width="3.625" style="779" customWidth="1"/>
    <col min="13570" max="13570" width="3.75" style="779" customWidth="1"/>
    <col min="13571" max="13571" width="8.625" style="779" customWidth="1"/>
    <col min="13572" max="13572" width="6.5" style="779" customWidth="1"/>
    <col min="13573" max="13573" width="16.25" style="779" customWidth="1"/>
    <col min="13574" max="13575" width="12" style="779" customWidth="1"/>
    <col min="13576" max="13576" width="12.875" style="779" customWidth="1"/>
    <col min="13577" max="13577" width="53.25" style="779" customWidth="1"/>
    <col min="13578" max="13578" width="3" style="779" customWidth="1"/>
    <col min="13579" max="13579" width="12.75" style="779" customWidth="1"/>
    <col min="13580" max="13580" width="15.125" style="779" customWidth="1"/>
    <col min="13581" max="13581" width="18.875" style="779" customWidth="1"/>
    <col min="13582" max="13582" width="18.375" style="779" customWidth="1"/>
    <col min="13583" max="13583" width="16.875" style="779" customWidth="1"/>
    <col min="13584" max="13584" width="11" style="779" customWidth="1"/>
    <col min="13585" max="13585" width="12.25" style="779" customWidth="1"/>
    <col min="13586" max="13586" width="14.125" style="779" customWidth="1"/>
    <col min="13587" max="13587" width="13.5" style="779" customWidth="1"/>
    <col min="13588" max="13588" width="16.125" style="779" customWidth="1"/>
    <col min="13589" max="13589" width="12.875" style="779" customWidth="1"/>
    <col min="13590" max="13590" width="12.625" style="779" customWidth="1"/>
    <col min="13591" max="13591" width="14.5" style="779" customWidth="1"/>
    <col min="13592" max="13592" width="13.125" style="779" bestFit="1" customWidth="1"/>
    <col min="13593" max="13642" width="10" style="779" customWidth="1"/>
    <col min="13643" max="13824" width="9" style="779"/>
    <col min="13825" max="13825" width="3.625" style="779" customWidth="1"/>
    <col min="13826" max="13826" width="3.75" style="779" customWidth="1"/>
    <col min="13827" max="13827" width="8.625" style="779" customWidth="1"/>
    <col min="13828" max="13828" width="6.5" style="779" customWidth="1"/>
    <col min="13829" max="13829" width="16.25" style="779" customWidth="1"/>
    <col min="13830" max="13831" width="12" style="779" customWidth="1"/>
    <col min="13832" max="13832" width="12.875" style="779" customWidth="1"/>
    <col min="13833" max="13833" width="53.25" style="779" customWidth="1"/>
    <col min="13834" max="13834" width="3" style="779" customWidth="1"/>
    <col min="13835" max="13835" width="12.75" style="779" customWidth="1"/>
    <col min="13836" max="13836" width="15.125" style="779" customWidth="1"/>
    <col min="13837" max="13837" width="18.875" style="779" customWidth="1"/>
    <col min="13838" max="13838" width="18.375" style="779" customWidth="1"/>
    <col min="13839" max="13839" width="16.875" style="779" customWidth="1"/>
    <col min="13840" max="13840" width="11" style="779" customWidth="1"/>
    <col min="13841" max="13841" width="12.25" style="779" customWidth="1"/>
    <col min="13842" max="13842" width="14.125" style="779" customWidth="1"/>
    <col min="13843" max="13843" width="13.5" style="779" customWidth="1"/>
    <col min="13844" max="13844" width="16.125" style="779" customWidth="1"/>
    <col min="13845" max="13845" width="12.875" style="779" customWidth="1"/>
    <col min="13846" max="13846" width="12.625" style="779" customWidth="1"/>
    <col min="13847" max="13847" width="14.5" style="779" customWidth="1"/>
    <col min="13848" max="13848" width="13.125" style="779" bestFit="1" customWidth="1"/>
    <col min="13849" max="13898" width="10" style="779" customWidth="1"/>
    <col min="13899" max="14080" width="9" style="779"/>
    <col min="14081" max="14081" width="3.625" style="779" customWidth="1"/>
    <col min="14082" max="14082" width="3.75" style="779" customWidth="1"/>
    <col min="14083" max="14083" width="8.625" style="779" customWidth="1"/>
    <col min="14084" max="14084" width="6.5" style="779" customWidth="1"/>
    <col min="14085" max="14085" width="16.25" style="779" customWidth="1"/>
    <col min="14086" max="14087" width="12" style="779" customWidth="1"/>
    <col min="14088" max="14088" width="12.875" style="779" customWidth="1"/>
    <col min="14089" max="14089" width="53.25" style="779" customWidth="1"/>
    <col min="14090" max="14090" width="3" style="779" customWidth="1"/>
    <col min="14091" max="14091" width="12.75" style="779" customWidth="1"/>
    <col min="14092" max="14092" width="15.125" style="779" customWidth="1"/>
    <col min="14093" max="14093" width="18.875" style="779" customWidth="1"/>
    <col min="14094" max="14094" width="18.375" style="779" customWidth="1"/>
    <col min="14095" max="14095" width="16.875" style="779" customWidth="1"/>
    <col min="14096" max="14096" width="11" style="779" customWidth="1"/>
    <col min="14097" max="14097" width="12.25" style="779" customWidth="1"/>
    <col min="14098" max="14098" width="14.125" style="779" customWidth="1"/>
    <col min="14099" max="14099" width="13.5" style="779" customWidth="1"/>
    <col min="14100" max="14100" width="16.125" style="779" customWidth="1"/>
    <col min="14101" max="14101" width="12.875" style="779" customWidth="1"/>
    <col min="14102" max="14102" width="12.625" style="779" customWidth="1"/>
    <col min="14103" max="14103" width="14.5" style="779" customWidth="1"/>
    <col min="14104" max="14104" width="13.125" style="779" bestFit="1" customWidth="1"/>
    <col min="14105" max="14154" width="10" style="779" customWidth="1"/>
    <col min="14155" max="14336" width="9" style="779"/>
    <col min="14337" max="14337" width="3.625" style="779" customWidth="1"/>
    <col min="14338" max="14338" width="3.75" style="779" customWidth="1"/>
    <col min="14339" max="14339" width="8.625" style="779" customWidth="1"/>
    <col min="14340" max="14340" width="6.5" style="779" customWidth="1"/>
    <col min="14341" max="14341" width="16.25" style="779" customWidth="1"/>
    <col min="14342" max="14343" width="12" style="779" customWidth="1"/>
    <col min="14344" max="14344" width="12.875" style="779" customWidth="1"/>
    <col min="14345" max="14345" width="53.25" style="779" customWidth="1"/>
    <col min="14346" max="14346" width="3" style="779" customWidth="1"/>
    <col min="14347" max="14347" width="12.75" style="779" customWidth="1"/>
    <col min="14348" max="14348" width="15.125" style="779" customWidth="1"/>
    <col min="14349" max="14349" width="18.875" style="779" customWidth="1"/>
    <col min="14350" max="14350" width="18.375" style="779" customWidth="1"/>
    <col min="14351" max="14351" width="16.875" style="779" customWidth="1"/>
    <col min="14352" max="14352" width="11" style="779" customWidth="1"/>
    <col min="14353" max="14353" width="12.25" style="779" customWidth="1"/>
    <col min="14354" max="14354" width="14.125" style="779" customWidth="1"/>
    <col min="14355" max="14355" width="13.5" style="779" customWidth="1"/>
    <col min="14356" max="14356" width="16.125" style="779" customWidth="1"/>
    <col min="14357" max="14357" width="12.875" style="779" customWidth="1"/>
    <col min="14358" max="14358" width="12.625" style="779" customWidth="1"/>
    <col min="14359" max="14359" width="14.5" style="779" customWidth="1"/>
    <col min="14360" max="14360" width="13.125" style="779" bestFit="1" customWidth="1"/>
    <col min="14361" max="14410" width="10" style="779" customWidth="1"/>
    <col min="14411" max="14592" width="9" style="779"/>
    <col min="14593" max="14593" width="3.625" style="779" customWidth="1"/>
    <col min="14594" max="14594" width="3.75" style="779" customWidth="1"/>
    <col min="14595" max="14595" width="8.625" style="779" customWidth="1"/>
    <col min="14596" max="14596" width="6.5" style="779" customWidth="1"/>
    <col min="14597" max="14597" width="16.25" style="779" customWidth="1"/>
    <col min="14598" max="14599" width="12" style="779" customWidth="1"/>
    <col min="14600" max="14600" width="12.875" style="779" customWidth="1"/>
    <col min="14601" max="14601" width="53.25" style="779" customWidth="1"/>
    <col min="14602" max="14602" width="3" style="779" customWidth="1"/>
    <col min="14603" max="14603" width="12.75" style="779" customWidth="1"/>
    <col min="14604" max="14604" width="15.125" style="779" customWidth="1"/>
    <col min="14605" max="14605" width="18.875" style="779" customWidth="1"/>
    <col min="14606" max="14606" width="18.375" style="779" customWidth="1"/>
    <col min="14607" max="14607" width="16.875" style="779" customWidth="1"/>
    <col min="14608" max="14608" width="11" style="779" customWidth="1"/>
    <col min="14609" max="14609" width="12.25" style="779" customWidth="1"/>
    <col min="14610" max="14610" width="14.125" style="779" customWidth="1"/>
    <col min="14611" max="14611" width="13.5" style="779" customWidth="1"/>
    <col min="14612" max="14612" width="16.125" style="779" customWidth="1"/>
    <col min="14613" max="14613" width="12.875" style="779" customWidth="1"/>
    <col min="14614" max="14614" width="12.625" style="779" customWidth="1"/>
    <col min="14615" max="14615" width="14.5" style="779" customWidth="1"/>
    <col min="14616" max="14616" width="13.125" style="779" bestFit="1" customWidth="1"/>
    <col min="14617" max="14666" width="10" style="779" customWidth="1"/>
    <col min="14667" max="14848" width="9" style="779"/>
    <col min="14849" max="14849" width="3.625" style="779" customWidth="1"/>
    <col min="14850" max="14850" width="3.75" style="779" customWidth="1"/>
    <col min="14851" max="14851" width="8.625" style="779" customWidth="1"/>
    <col min="14852" max="14852" width="6.5" style="779" customWidth="1"/>
    <col min="14853" max="14853" width="16.25" style="779" customWidth="1"/>
    <col min="14854" max="14855" width="12" style="779" customWidth="1"/>
    <col min="14856" max="14856" width="12.875" style="779" customWidth="1"/>
    <col min="14857" max="14857" width="53.25" style="779" customWidth="1"/>
    <col min="14858" max="14858" width="3" style="779" customWidth="1"/>
    <col min="14859" max="14859" width="12.75" style="779" customWidth="1"/>
    <col min="14860" max="14860" width="15.125" style="779" customWidth="1"/>
    <col min="14861" max="14861" width="18.875" style="779" customWidth="1"/>
    <col min="14862" max="14862" width="18.375" style="779" customWidth="1"/>
    <col min="14863" max="14863" width="16.875" style="779" customWidth="1"/>
    <col min="14864" max="14864" width="11" style="779" customWidth="1"/>
    <col min="14865" max="14865" width="12.25" style="779" customWidth="1"/>
    <col min="14866" max="14866" width="14.125" style="779" customWidth="1"/>
    <col min="14867" max="14867" width="13.5" style="779" customWidth="1"/>
    <col min="14868" max="14868" width="16.125" style="779" customWidth="1"/>
    <col min="14869" max="14869" width="12.875" style="779" customWidth="1"/>
    <col min="14870" max="14870" width="12.625" style="779" customWidth="1"/>
    <col min="14871" max="14871" width="14.5" style="779" customWidth="1"/>
    <col min="14872" max="14872" width="13.125" style="779" bestFit="1" customWidth="1"/>
    <col min="14873" max="14922" width="10" style="779" customWidth="1"/>
    <col min="14923" max="15104" width="9" style="779"/>
    <col min="15105" max="15105" width="3.625" style="779" customWidth="1"/>
    <col min="15106" max="15106" width="3.75" style="779" customWidth="1"/>
    <col min="15107" max="15107" width="8.625" style="779" customWidth="1"/>
    <col min="15108" max="15108" width="6.5" style="779" customWidth="1"/>
    <col min="15109" max="15109" width="16.25" style="779" customWidth="1"/>
    <col min="15110" max="15111" width="12" style="779" customWidth="1"/>
    <col min="15112" max="15112" width="12.875" style="779" customWidth="1"/>
    <col min="15113" max="15113" width="53.25" style="779" customWidth="1"/>
    <col min="15114" max="15114" width="3" style="779" customWidth="1"/>
    <col min="15115" max="15115" width="12.75" style="779" customWidth="1"/>
    <col min="15116" max="15116" width="15.125" style="779" customWidth="1"/>
    <col min="15117" max="15117" width="18.875" style="779" customWidth="1"/>
    <col min="15118" max="15118" width="18.375" style="779" customWidth="1"/>
    <col min="15119" max="15119" width="16.875" style="779" customWidth="1"/>
    <col min="15120" max="15120" width="11" style="779" customWidth="1"/>
    <col min="15121" max="15121" width="12.25" style="779" customWidth="1"/>
    <col min="15122" max="15122" width="14.125" style="779" customWidth="1"/>
    <col min="15123" max="15123" width="13.5" style="779" customWidth="1"/>
    <col min="15124" max="15124" width="16.125" style="779" customWidth="1"/>
    <col min="15125" max="15125" width="12.875" style="779" customWidth="1"/>
    <col min="15126" max="15126" width="12.625" style="779" customWidth="1"/>
    <col min="15127" max="15127" width="14.5" style="779" customWidth="1"/>
    <col min="15128" max="15128" width="13.125" style="779" bestFit="1" customWidth="1"/>
    <col min="15129" max="15178" width="10" style="779" customWidth="1"/>
    <col min="15179" max="15360" width="9" style="779"/>
    <col min="15361" max="15361" width="3.625" style="779" customWidth="1"/>
    <col min="15362" max="15362" width="3.75" style="779" customWidth="1"/>
    <col min="15363" max="15363" width="8.625" style="779" customWidth="1"/>
    <col min="15364" max="15364" width="6.5" style="779" customWidth="1"/>
    <col min="15365" max="15365" width="16.25" style="779" customWidth="1"/>
    <col min="15366" max="15367" width="12" style="779" customWidth="1"/>
    <col min="15368" max="15368" width="12.875" style="779" customWidth="1"/>
    <col min="15369" max="15369" width="53.25" style="779" customWidth="1"/>
    <col min="15370" max="15370" width="3" style="779" customWidth="1"/>
    <col min="15371" max="15371" width="12.75" style="779" customWidth="1"/>
    <col min="15372" max="15372" width="15.125" style="779" customWidth="1"/>
    <col min="15373" max="15373" width="18.875" style="779" customWidth="1"/>
    <col min="15374" max="15374" width="18.375" style="779" customWidth="1"/>
    <col min="15375" max="15375" width="16.875" style="779" customWidth="1"/>
    <col min="15376" max="15376" width="11" style="779" customWidth="1"/>
    <col min="15377" max="15377" width="12.25" style="779" customWidth="1"/>
    <col min="15378" max="15378" width="14.125" style="779" customWidth="1"/>
    <col min="15379" max="15379" width="13.5" style="779" customWidth="1"/>
    <col min="15380" max="15380" width="16.125" style="779" customWidth="1"/>
    <col min="15381" max="15381" width="12.875" style="779" customWidth="1"/>
    <col min="15382" max="15382" width="12.625" style="779" customWidth="1"/>
    <col min="15383" max="15383" width="14.5" style="779" customWidth="1"/>
    <col min="15384" max="15384" width="13.125" style="779" bestFit="1" customWidth="1"/>
    <col min="15385" max="15434" width="10" style="779" customWidth="1"/>
    <col min="15435" max="15616" width="9" style="779"/>
    <col min="15617" max="15617" width="3.625" style="779" customWidth="1"/>
    <col min="15618" max="15618" width="3.75" style="779" customWidth="1"/>
    <col min="15619" max="15619" width="8.625" style="779" customWidth="1"/>
    <col min="15620" max="15620" width="6.5" style="779" customWidth="1"/>
    <col min="15621" max="15621" width="16.25" style="779" customWidth="1"/>
    <col min="15622" max="15623" width="12" style="779" customWidth="1"/>
    <col min="15624" max="15624" width="12.875" style="779" customWidth="1"/>
    <col min="15625" max="15625" width="53.25" style="779" customWidth="1"/>
    <col min="15626" max="15626" width="3" style="779" customWidth="1"/>
    <col min="15627" max="15627" width="12.75" style="779" customWidth="1"/>
    <col min="15628" max="15628" width="15.125" style="779" customWidth="1"/>
    <col min="15629" max="15629" width="18.875" style="779" customWidth="1"/>
    <col min="15630" max="15630" width="18.375" style="779" customWidth="1"/>
    <col min="15631" max="15631" width="16.875" style="779" customWidth="1"/>
    <col min="15632" max="15632" width="11" style="779" customWidth="1"/>
    <col min="15633" max="15633" width="12.25" style="779" customWidth="1"/>
    <col min="15634" max="15634" width="14.125" style="779" customWidth="1"/>
    <col min="15635" max="15635" width="13.5" style="779" customWidth="1"/>
    <col min="15636" max="15636" width="16.125" style="779" customWidth="1"/>
    <col min="15637" max="15637" width="12.875" style="779" customWidth="1"/>
    <col min="15638" max="15638" width="12.625" style="779" customWidth="1"/>
    <col min="15639" max="15639" width="14.5" style="779" customWidth="1"/>
    <col min="15640" max="15640" width="13.125" style="779" bestFit="1" customWidth="1"/>
    <col min="15641" max="15690" width="10" style="779" customWidth="1"/>
    <col min="15691" max="15872" width="9" style="779"/>
    <col min="15873" max="15873" width="3.625" style="779" customWidth="1"/>
    <col min="15874" max="15874" width="3.75" style="779" customWidth="1"/>
    <col min="15875" max="15875" width="8.625" style="779" customWidth="1"/>
    <col min="15876" max="15876" width="6.5" style="779" customWidth="1"/>
    <col min="15877" max="15877" width="16.25" style="779" customWidth="1"/>
    <col min="15878" max="15879" width="12" style="779" customWidth="1"/>
    <col min="15880" max="15880" width="12.875" style="779" customWidth="1"/>
    <col min="15881" max="15881" width="53.25" style="779" customWidth="1"/>
    <col min="15882" max="15882" width="3" style="779" customWidth="1"/>
    <col min="15883" max="15883" width="12.75" style="779" customWidth="1"/>
    <col min="15884" max="15884" width="15.125" style="779" customWidth="1"/>
    <col min="15885" max="15885" width="18.875" style="779" customWidth="1"/>
    <col min="15886" max="15886" width="18.375" style="779" customWidth="1"/>
    <col min="15887" max="15887" width="16.875" style="779" customWidth="1"/>
    <col min="15888" max="15888" width="11" style="779" customWidth="1"/>
    <col min="15889" max="15889" width="12.25" style="779" customWidth="1"/>
    <col min="15890" max="15890" width="14.125" style="779" customWidth="1"/>
    <col min="15891" max="15891" width="13.5" style="779" customWidth="1"/>
    <col min="15892" max="15892" width="16.125" style="779" customWidth="1"/>
    <col min="15893" max="15893" width="12.875" style="779" customWidth="1"/>
    <col min="15894" max="15894" width="12.625" style="779" customWidth="1"/>
    <col min="15895" max="15895" width="14.5" style="779" customWidth="1"/>
    <col min="15896" max="15896" width="13.125" style="779" bestFit="1" customWidth="1"/>
    <col min="15897" max="15946" width="10" style="779" customWidth="1"/>
    <col min="15947" max="16128" width="9" style="779"/>
    <col min="16129" max="16129" width="3.625" style="779" customWidth="1"/>
    <col min="16130" max="16130" width="3.75" style="779" customWidth="1"/>
    <col min="16131" max="16131" width="8.625" style="779" customWidth="1"/>
    <col min="16132" max="16132" width="6.5" style="779" customWidth="1"/>
    <col min="16133" max="16133" width="16.25" style="779" customWidth="1"/>
    <col min="16134" max="16135" width="12" style="779" customWidth="1"/>
    <col min="16136" max="16136" width="12.875" style="779" customWidth="1"/>
    <col min="16137" max="16137" width="53.25" style="779" customWidth="1"/>
    <col min="16138" max="16138" width="3" style="779" customWidth="1"/>
    <col min="16139" max="16139" width="12.75" style="779" customWidth="1"/>
    <col min="16140" max="16140" width="15.125" style="779" customWidth="1"/>
    <col min="16141" max="16141" width="18.875" style="779" customWidth="1"/>
    <col min="16142" max="16142" width="18.375" style="779" customWidth="1"/>
    <col min="16143" max="16143" width="16.875" style="779" customWidth="1"/>
    <col min="16144" max="16144" width="11" style="779" customWidth="1"/>
    <col min="16145" max="16145" width="12.25" style="779" customWidth="1"/>
    <col min="16146" max="16146" width="14.125" style="779" customWidth="1"/>
    <col min="16147" max="16147" width="13.5" style="779" customWidth="1"/>
    <col min="16148" max="16148" width="16.125" style="779" customWidth="1"/>
    <col min="16149" max="16149" width="12.875" style="779" customWidth="1"/>
    <col min="16150" max="16150" width="12.625" style="779" customWidth="1"/>
    <col min="16151" max="16151" width="14.5" style="779" customWidth="1"/>
    <col min="16152" max="16152" width="13.125" style="779" bestFit="1" customWidth="1"/>
    <col min="16153" max="16202" width="10" style="779" customWidth="1"/>
    <col min="16203" max="16384" width="9" style="779"/>
  </cols>
  <sheetData>
    <row r="1" spans="1:98" ht="21.75" customHeight="1">
      <c r="A1" s="3491" t="s">
        <v>969</v>
      </c>
      <c r="B1" s="3491"/>
      <c r="C1" s="3491"/>
      <c r="D1" s="3491"/>
      <c r="E1" s="3491"/>
      <c r="F1" s="3491"/>
      <c r="G1" s="2826"/>
      <c r="H1" s="770"/>
      <c r="I1" s="769"/>
      <c r="J1" s="771"/>
      <c r="K1" s="769"/>
      <c r="L1" s="769"/>
      <c r="N1" s="773"/>
    </row>
    <row r="2" spans="1:98" ht="21.95" customHeight="1" thickBot="1">
      <c r="A2" s="780" t="s">
        <v>820</v>
      </c>
      <c r="B2" s="780"/>
      <c r="C2" s="780"/>
      <c r="D2" s="780"/>
      <c r="E2" s="780"/>
      <c r="F2" s="2827"/>
      <c r="G2" s="2827"/>
      <c r="H2" s="781"/>
      <c r="I2" s="782"/>
      <c r="J2" s="3468" t="s">
        <v>175</v>
      </c>
      <c r="K2" s="3468"/>
      <c r="L2" s="783"/>
      <c r="N2" s="773"/>
    </row>
    <row r="3" spans="1:98" s="780" customFormat="1" ht="19.5" customHeight="1">
      <c r="A3" s="3469" t="s">
        <v>287</v>
      </c>
      <c r="B3" s="3470"/>
      <c r="C3" s="3470"/>
      <c r="D3" s="3470"/>
      <c r="E3" s="3471"/>
      <c r="F3" s="3472" t="s">
        <v>177</v>
      </c>
      <c r="G3" s="3472" t="s">
        <v>183</v>
      </c>
      <c r="H3" s="3474" t="s">
        <v>821</v>
      </c>
      <c r="I3" s="3476" t="s">
        <v>822</v>
      </c>
      <c r="J3" s="3470"/>
      <c r="K3" s="3477"/>
      <c r="L3" s="784"/>
      <c r="M3" s="785"/>
      <c r="N3" s="786"/>
      <c r="O3" s="787"/>
      <c r="P3" s="788"/>
      <c r="Q3" s="788"/>
      <c r="R3" s="789"/>
      <c r="S3" s="790"/>
      <c r="T3" s="790"/>
      <c r="U3" s="790"/>
      <c r="V3" s="791"/>
      <c r="W3" s="791"/>
      <c r="X3" s="791"/>
      <c r="Y3" s="791"/>
      <c r="Z3" s="791"/>
    </row>
    <row r="4" spans="1:98" s="780" customFormat="1" ht="19.5" customHeight="1" thickBot="1">
      <c r="A4" s="3481" t="s">
        <v>179</v>
      </c>
      <c r="B4" s="3482"/>
      <c r="C4" s="3483"/>
      <c r="D4" s="792" t="s">
        <v>68</v>
      </c>
      <c r="E4" s="792" t="s">
        <v>70</v>
      </c>
      <c r="F4" s="3473"/>
      <c r="G4" s="3473"/>
      <c r="H4" s="3475"/>
      <c r="I4" s="3478"/>
      <c r="J4" s="3479"/>
      <c r="K4" s="3480"/>
      <c r="L4" s="784"/>
      <c r="M4" s="785"/>
      <c r="N4" s="786"/>
      <c r="O4" s="787"/>
      <c r="P4" s="788"/>
      <c r="Q4" s="788"/>
      <c r="R4" s="791"/>
      <c r="V4" s="791"/>
      <c r="W4" s="791"/>
      <c r="X4" s="791"/>
      <c r="Y4" s="791"/>
      <c r="Z4" s="791"/>
    </row>
    <row r="5" spans="1:98" s="780" customFormat="1" ht="19.5" customHeight="1">
      <c r="A5" s="3494" t="s">
        <v>908</v>
      </c>
      <c r="B5" s="3495"/>
      <c r="C5" s="3495"/>
      <c r="D5" s="3495"/>
      <c r="E5" s="3496"/>
      <c r="F5" s="2828">
        <f>F6+F236</f>
        <v>20837466</v>
      </c>
      <c r="G5" s="2828">
        <f>G6+G236</f>
        <v>21866242</v>
      </c>
      <c r="H5" s="2370">
        <f>F5-G5</f>
        <v>-1028776</v>
      </c>
      <c r="I5" s="937"/>
      <c r="J5" s="784"/>
      <c r="K5" s="938"/>
      <c r="L5" s="784"/>
      <c r="M5" s="785"/>
      <c r="N5" s="786"/>
      <c r="O5" s="787"/>
      <c r="P5" s="788"/>
      <c r="Q5" s="788"/>
      <c r="R5" s="791"/>
      <c r="V5" s="791"/>
      <c r="W5" s="791"/>
      <c r="X5" s="791"/>
      <c r="Y5" s="791"/>
      <c r="Z5" s="791"/>
    </row>
    <row r="6" spans="1:98" s="780" customFormat="1" ht="21" customHeight="1">
      <c r="A6" s="3497" t="s">
        <v>823</v>
      </c>
      <c r="B6" s="3498"/>
      <c r="C6" s="3498"/>
      <c r="D6" s="3498"/>
      <c r="E6" s="2431"/>
      <c r="F6" s="2803">
        <v>19952216</v>
      </c>
      <c r="G6" s="2803">
        <v>21273842</v>
      </c>
      <c r="H6" s="2407">
        <f t="shared" ref="H6:H9" si="0">F6-G6</f>
        <v>-1321626</v>
      </c>
      <c r="I6" s="2395"/>
      <c r="J6" s="2397"/>
      <c r="K6" s="2390"/>
      <c r="L6" s="2459"/>
      <c r="M6" s="2414"/>
      <c r="N6" s="2402"/>
      <c r="O6" s="2415"/>
      <c r="P6" s="2404"/>
      <c r="Q6" s="2404"/>
      <c r="R6" s="2376"/>
      <c r="S6" s="2371"/>
      <c r="T6" s="2371"/>
      <c r="U6" s="2371"/>
      <c r="V6" s="2376"/>
      <c r="W6" s="2376"/>
      <c r="X6" s="2376"/>
      <c r="Y6" s="2376"/>
      <c r="Z6" s="2376"/>
      <c r="AA6" s="2376"/>
      <c r="AB6" s="2376"/>
      <c r="AC6" s="2376"/>
      <c r="AD6" s="2376"/>
      <c r="AE6" s="2376"/>
      <c r="AF6" s="2376"/>
      <c r="AG6" s="2376"/>
      <c r="AH6" s="2376"/>
      <c r="AI6" s="2376"/>
      <c r="AJ6" s="2376"/>
      <c r="AK6" s="2376"/>
      <c r="AL6" s="2376"/>
      <c r="AM6" s="2376"/>
      <c r="AN6" s="2376"/>
      <c r="AO6" s="2376"/>
      <c r="AP6" s="2376"/>
      <c r="AQ6" s="2376"/>
      <c r="AR6" s="2376"/>
      <c r="AS6" s="2376"/>
      <c r="AT6" s="2376"/>
      <c r="AU6" s="2376"/>
      <c r="AV6" s="2376"/>
      <c r="AW6" s="2376"/>
      <c r="AX6" s="2376"/>
      <c r="AY6" s="2376"/>
      <c r="AZ6" s="2376"/>
      <c r="BA6" s="2376"/>
      <c r="BB6" s="2376"/>
      <c r="BC6" s="2376"/>
      <c r="BD6" s="2376"/>
      <c r="BE6" s="2376"/>
      <c r="BF6" s="2376"/>
      <c r="BG6" s="2376"/>
      <c r="BH6" s="2376"/>
      <c r="BI6" s="2376"/>
      <c r="BJ6" s="2376"/>
      <c r="BK6" s="2376"/>
      <c r="BL6" s="2376"/>
      <c r="BM6" s="2376"/>
      <c r="BN6" s="2376"/>
      <c r="BO6" s="2376"/>
      <c r="BP6" s="2376"/>
      <c r="BQ6" s="2376"/>
      <c r="BR6" s="2376"/>
      <c r="BS6" s="2376"/>
      <c r="BT6" s="2376"/>
      <c r="BU6" s="2376"/>
      <c r="BV6" s="2376"/>
      <c r="BW6" s="2376"/>
      <c r="BX6" s="2376"/>
      <c r="BY6" s="2376"/>
      <c r="BZ6" s="2376"/>
      <c r="CA6" s="2376"/>
      <c r="CB6" s="2376"/>
      <c r="CC6" s="2376"/>
      <c r="CD6" s="2376"/>
      <c r="CE6" s="2376"/>
      <c r="CF6" s="2376"/>
      <c r="CG6" s="2376"/>
      <c r="CH6" s="2376"/>
      <c r="CI6" s="2376"/>
      <c r="CJ6" s="2376"/>
      <c r="CK6" s="2376"/>
      <c r="CL6" s="2376"/>
      <c r="CM6" s="2376"/>
      <c r="CN6" s="2376"/>
      <c r="CO6" s="2376"/>
      <c r="CP6" s="2376"/>
      <c r="CQ6" s="2376"/>
      <c r="CR6" s="2376"/>
      <c r="CS6" s="2153"/>
      <c r="CT6" s="2153"/>
    </row>
    <row r="7" spans="1:98" s="780" customFormat="1" ht="21" customHeight="1">
      <c r="A7" s="2389"/>
      <c r="B7" s="3466" t="s">
        <v>824</v>
      </c>
      <c r="C7" s="3499"/>
      <c r="D7" s="3499"/>
      <c r="E7" s="2430"/>
      <c r="F7" s="2804">
        <v>19952216</v>
      </c>
      <c r="G7" s="2804">
        <v>21273842</v>
      </c>
      <c r="H7" s="2407">
        <f t="shared" si="0"/>
        <v>-1321626</v>
      </c>
      <c r="I7" s="2385"/>
      <c r="J7" s="2386"/>
      <c r="K7" s="2387"/>
      <c r="L7" s="2459"/>
      <c r="M7" s="2414"/>
      <c r="N7" s="2402"/>
      <c r="O7" s="2415"/>
      <c r="P7" s="2404"/>
      <c r="Q7" s="2404"/>
      <c r="R7" s="2376"/>
      <c r="S7" s="2371"/>
      <c r="T7" s="2371"/>
      <c r="U7" s="2371"/>
      <c r="V7" s="2376"/>
      <c r="W7" s="2376"/>
      <c r="X7" s="2376"/>
      <c r="Y7" s="2371"/>
      <c r="Z7" s="2371"/>
      <c r="AA7" s="2371"/>
      <c r="AB7" s="2371"/>
      <c r="AC7" s="2371"/>
      <c r="AD7" s="2371"/>
      <c r="AE7" s="2371"/>
      <c r="AF7" s="2371"/>
      <c r="AG7" s="2371"/>
      <c r="AH7" s="2371"/>
      <c r="AI7" s="2371"/>
      <c r="AJ7" s="2371"/>
      <c r="AK7" s="2371"/>
      <c r="AL7" s="2371"/>
      <c r="AM7" s="2371"/>
      <c r="AN7" s="2371"/>
      <c r="AO7" s="2371"/>
      <c r="AP7" s="2371"/>
      <c r="AQ7" s="2371"/>
      <c r="AR7" s="2371"/>
      <c r="AS7" s="2371"/>
      <c r="AT7" s="2371"/>
      <c r="AU7" s="2371"/>
      <c r="AV7" s="2371"/>
      <c r="AW7" s="2371"/>
      <c r="AX7" s="2371"/>
      <c r="AY7" s="2371"/>
      <c r="AZ7" s="2371"/>
      <c r="BA7" s="2371"/>
      <c r="BB7" s="2371"/>
      <c r="BC7" s="2371"/>
      <c r="BD7" s="2371"/>
      <c r="BE7" s="2371"/>
      <c r="BF7" s="2371"/>
      <c r="BG7" s="2371"/>
      <c r="BH7" s="2371"/>
      <c r="BI7" s="2371"/>
      <c r="BJ7" s="2371"/>
      <c r="BK7" s="2371"/>
      <c r="BL7" s="2371"/>
      <c r="BM7" s="2371"/>
      <c r="BN7" s="2371"/>
      <c r="BO7" s="2371"/>
      <c r="BP7" s="2371"/>
      <c r="BQ7" s="2371"/>
      <c r="BR7" s="2371"/>
      <c r="BS7" s="2371"/>
      <c r="BT7" s="2371"/>
      <c r="BU7" s="2371"/>
      <c r="BV7" s="2371"/>
      <c r="BW7" s="2371"/>
      <c r="BX7" s="2371"/>
      <c r="BY7" s="2371"/>
      <c r="BZ7" s="2371"/>
      <c r="CA7" s="2371"/>
      <c r="CB7" s="2371"/>
      <c r="CC7" s="2371"/>
      <c r="CD7" s="2371"/>
      <c r="CE7" s="2371"/>
      <c r="CF7" s="2371"/>
      <c r="CG7" s="2371"/>
      <c r="CH7" s="2371"/>
      <c r="CI7" s="2371"/>
      <c r="CJ7" s="2371"/>
      <c r="CK7" s="2371"/>
      <c r="CL7" s="2371"/>
      <c r="CM7" s="2371"/>
      <c r="CN7" s="2371"/>
      <c r="CO7" s="2371"/>
      <c r="CP7" s="2371"/>
      <c r="CQ7" s="2371"/>
      <c r="CR7" s="2371"/>
      <c r="CS7" s="2153"/>
      <c r="CT7" s="2153"/>
    </row>
    <row r="8" spans="1:98" s="780" customFormat="1" ht="21" customHeight="1">
      <c r="A8" s="2377"/>
      <c r="B8" s="2373"/>
      <c r="C8" s="3466" t="s">
        <v>825</v>
      </c>
      <c r="D8" s="3499"/>
      <c r="E8" s="2430"/>
      <c r="F8" s="2805">
        <v>19952216</v>
      </c>
      <c r="G8" s="2805">
        <v>21273842</v>
      </c>
      <c r="H8" s="2407">
        <f t="shared" si="0"/>
        <v>-1321626</v>
      </c>
      <c r="I8" s="2385"/>
      <c r="J8" s="2386"/>
      <c r="K8" s="2387"/>
      <c r="L8" s="2459"/>
      <c r="M8" s="2414"/>
      <c r="N8" s="2402"/>
      <c r="O8" s="2415"/>
      <c r="P8" s="2404"/>
      <c r="Q8" s="2404"/>
      <c r="R8" s="2403"/>
      <c r="S8" s="2376"/>
      <c r="T8" s="2376"/>
      <c r="U8" s="2376"/>
      <c r="V8" s="2376"/>
      <c r="W8" s="2376"/>
      <c r="X8" s="2376"/>
      <c r="Y8" s="2371"/>
      <c r="Z8" s="2371"/>
      <c r="AA8" s="2371"/>
      <c r="AB8" s="2371"/>
      <c r="AC8" s="2371"/>
      <c r="AD8" s="2371"/>
      <c r="AE8" s="2371"/>
      <c r="AF8" s="2371"/>
      <c r="AG8" s="2371"/>
      <c r="AH8" s="2371"/>
      <c r="AI8" s="2371"/>
      <c r="AJ8" s="2371"/>
      <c r="AK8" s="2371"/>
      <c r="AL8" s="2371"/>
      <c r="AM8" s="2371"/>
      <c r="AN8" s="2371"/>
      <c r="AO8" s="2371"/>
      <c r="AP8" s="2371"/>
      <c r="AQ8" s="2371"/>
      <c r="AR8" s="2371"/>
      <c r="AS8" s="2371"/>
      <c r="AT8" s="2371"/>
      <c r="AU8" s="2371"/>
      <c r="AV8" s="2371"/>
      <c r="AW8" s="2371"/>
      <c r="AX8" s="2371"/>
      <c r="AY8" s="2371"/>
      <c r="AZ8" s="2371"/>
      <c r="BA8" s="2371"/>
      <c r="BB8" s="2371"/>
      <c r="BC8" s="2371"/>
      <c r="BD8" s="2371"/>
      <c r="BE8" s="2371"/>
      <c r="BF8" s="2371"/>
      <c r="BG8" s="2371"/>
      <c r="BH8" s="2371"/>
      <c r="BI8" s="2371"/>
      <c r="BJ8" s="2371"/>
      <c r="BK8" s="2371"/>
      <c r="BL8" s="2371"/>
      <c r="BM8" s="2371"/>
      <c r="BN8" s="2371"/>
      <c r="BO8" s="2371"/>
      <c r="BP8" s="2371"/>
      <c r="BQ8" s="2371"/>
      <c r="BR8" s="2371"/>
      <c r="BS8" s="2371"/>
      <c r="BT8" s="2371"/>
      <c r="BU8" s="2371"/>
      <c r="BV8" s="2371"/>
      <c r="BW8" s="2371"/>
      <c r="BX8" s="2371"/>
      <c r="BY8" s="2371"/>
      <c r="BZ8" s="2371"/>
      <c r="CA8" s="2371"/>
      <c r="CB8" s="2371"/>
      <c r="CC8" s="2371"/>
      <c r="CD8" s="2371"/>
      <c r="CE8" s="2371"/>
      <c r="CF8" s="2371"/>
      <c r="CG8" s="2371"/>
      <c r="CH8" s="2371"/>
      <c r="CI8" s="2371"/>
      <c r="CJ8" s="2371"/>
      <c r="CK8" s="2371"/>
      <c r="CL8" s="2371"/>
      <c r="CM8" s="2371"/>
      <c r="CN8" s="2371"/>
      <c r="CO8" s="2371"/>
      <c r="CP8" s="2371"/>
      <c r="CQ8" s="2371"/>
      <c r="CR8" s="2371"/>
      <c r="CS8" s="2153"/>
      <c r="CT8" s="2153"/>
    </row>
    <row r="9" spans="1:98" s="780" customFormat="1" ht="21" customHeight="1">
      <c r="A9" s="2377"/>
      <c r="B9" s="2373"/>
      <c r="C9" s="2391"/>
      <c r="D9" s="3466" t="s">
        <v>909</v>
      </c>
      <c r="E9" s="3467"/>
      <c r="F9" s="2804">
        <v>16931833</v>
      </c>
      <c r="G9" s="2804">
        <v>18570156</v>
      </c>
      <c r="H9" s="2407">
        <f t="shared" si="0"/>
        <v>-1638323</v>
      </c>
      <c r="I9" s="2422"/>
      <c r="J9" s="2423"/>
      <c r="K9" s="2424"/>
      <c r="L9" s="2375"/>
      <c r="M9" s="2414"/>
      <c r="N9" s="2402"/>
      <c r="O9" s="2416"/>
      <c r="P9" s="2404"/>
      <c r="Q9" s="2404"/>
      <c r="R9" s="2403"/>
      <c r="S9" s="2376"/>
      <c r="T9" s="2376"/>
      <c r="U9" s="2376"/>
      <c r="V9" s="2376"/>
      <c r="W9" s="2376"/>
      <c r="X9" s="2376"/>
      <c r="Y9" s="2371"/>
      <c r="Z9" s="2371"/>
      <c r="AA9" s="2371"/>
      <c r="AB9" s="2371"/>
      <c r="AC9" s="2371"/>
      <c r="AD9" s="2371"/>
      <c r="AE9" s="2371"/>
      <c r="AF9" s="2371"/>
      <c r="AG9" s="2371"/>
      <c r="AH9" s="2371"/>
      <c r="AI9" s="2371"/>
      <c r="AJ9" s="2371"/>
      <c r="AK9" s="2371"/>
      <c r="AL9" s="2371"/>
      <c r="AM9" s="2371"/>
      <c r="AN9" s="2371"/>
      <c r="AO9" s="2371"/>
      <c r="AP9" s="2371"/>
      <c r="AQ9" s="2371"/>
      <c r="AR9" s="2371"/>
      <c r="AS9" s="2371"/>
      <c r="AT9" s="2371"/>
      <c r="AU9" s="2371"/>
      <c r="AV9" s="2371"/>
      <c r="AW9" s="2371"/>
      <c r="AX9" s="2371"/>
      <c r="AY9" s="2371"/>
      <c r="AZ9" s="2371"/>
      <c r="BA9" s="2371"/>
      <c r="BB9" s="2371"/>
      <c r="BC9" s="2371"/>
      <c r="BD9" s="2371"/>
      <c r="BE9" s="2371"/>
      <c r="BF9" s="2371"/>
      <c r="BG9" s="2371"/>
      <c r="BH9" s="2371"/>
      <c r="BI9" s="2371"/>
      <c r="BJ9" s="2371"/>
      <c r="BK9" s="2371"/>
      <c r="BL9" s="2371"/>
      <c r="BM9" s="2371"/>
      <c r="BN9" s="2371"/>
      <c r="BO9" s="2371"/>
      <c r="BP9" s="2371"/>
      <c r="BQ9" s="2371"/>
      <c r="BR9" s="2371"/>
      <c r="BS9" s="2371"/>
      <c r="BT9" s="2371"/>
      <c r="BU9" s="2371"/>
      <c r="BV9" s="2371"/>
      <c r="BW9" s="2371"/>
      <c r="BX9" s="2371"/>
      <c r="BY9" s="2371"/>
      <c r="BZ9" s="2371"/>
      <c r="CA9" s="2371"/>
      <c r="CB9" s="2371"/>
      <c r="CC9" s="2371"/>
      <c r="CD9" s="2371"/>
      <c r="CE9" s="2371"/>
      <c r="CF9" s="2371"/>
      <c r="CG9" s="2371"/>
      <c r="CH9" s="2371"/>
      <c r="CI9" s="2371"/>
      <c r="CJ9" s="2371"/>
      <c r="CK9" s="2371"/>
      <c r="CL9" s="2371"/>
      <c r="CM9" s="2371"/>
      <c r="CN9" s="2371"/>
      <c r="CO9" s="2371"/>
      <c r="CP9" s="2371"/>
      <c r="CQ9" s="2371"/>
      <c r="CR9" s="2371"/>
      <c r="CS9" s="2153"/>
      <c r="CT9" s="2153"/>
    </row>
    <row r="10" spans="1:98" s="791" customFormat="1" ht="21" hidden="1" customHeight="1">
      <c r="A10" s="2377"/>
      <c r="B10" s="2373"/>
      <c r="C10" s="2391"/>
      <c r="D10" s="2437"/>
      <c r="E10" s="2437" t="s">
        <v>319</v>
      </c>
      <c r="F10" s="2806">
        <v>0</v>
      </c>
      <c r="G10" s="2806"/>
      <c r="H10" s="2407">
        <v>0</v>
      </c>
      <c r="I10" s="2575" t="s">
        <v>1993</v>
      </c>
      <c r="J10" s="2405"/>
      <c r="K10" s="2445"/>
      <c r="L10" s="2375"/>
      <c r="M10" s="2507"/>
      <c r="N10" s="2512" t="s">
        <v>1994</v>
      </c>
      <c r="O10" s="2513" t="s">
        <v>65</v>
      </c>
      <c r="P10" s="2514" t="s">
        <v>827</v>
      </c>
      <c r="Q10" s="2514" t="s">
        <v>72</v>
      </c>
      <c r="R10" s="2514" t="s">
        <v>828</v>
      </c>
      <c r="S10" s="2410"/>
      <c r="T10" s="2380"/>
      <c r="U10" s="2376"/>
      <c r="V10" s="2376"/>
      <c r="W10" s="2376"/>
      <c r="X10" s="2376"/>
      <c r="Y10" s="2376"/>
      <c r="Z10" s="2376"/>
      <c r="AA10" s="2376"/>
      <c r="AB10" s="2376"/>
      <c r="AC10" s="2376"/>
      <c r="AD10" s="2376"/>
      <c r="AE10" s="2376"/>
      <c r="AF10" s="2376"/>
      <c r="AG10" s="2376"/>
      <c r="AH10" s="2376"/>
      <c r="AI10" s="2376"/>
      <c r="AJ10" s="2376"/>
      <c r="AK10" s="2376"/>
      <c r="AL10" s="2376"/>
      <c r="AM10" s="2376"/>
      <c r="AN10" s="2376"/>
      <c r="AO10" s="2376"/>
      <c r="AP10" s="2376"/>
      <c r="AQ10" s="2376"/>
      <c r="AR10" s="2376"/>
      <c r="AS10" s="2376"/>
      <c r="AT10" s="2376"/>
      <c r="AU10" s="2376"/>
      <c r="AV10" s="2376"/>
      <c r="AW10" s="2376"/>
      <c r="AX10" s="2376"/>
      <c r="AY10" s="2376"/>
      <c r="AZ10" s="2376"/>
      <c r="BA10" s="2376"/>
      <c r="BB10" s="2376"/>
      <c r="BC10" s="2376"/>
      <c r="BD10" s="2376"/>
      <c r="BE10" s="2376"/>
      <c r="BF10" s="2376"/>
      <c r="BG10" s="2376"/>
      <c r="BH10" s="2376"/>
      <c r="BI10" s="2376"/>
      <c r="BJ10" s="2376"/>
      <c r="BK10" s="2376"/>
      <c r="BL10" s="2376"/>
      <c r="BM10" s="2376"/>
      <c r="BN10" s="2376"/>
      <c r="BO10" s="2376"/>
      <c r="BP10" s="2376"/>
      <c r="BQ10" s="2376"/>
      <c r="BR10" s="2376"/>
      <c r="BS10" s="2376"/>
      <c r="BT10" s="2376"/>
      <c r="BU10" s="2376"/>
      <c r="BV10" s="2376"/>
      <c r="BW10" s="2376"/>
      <c r="BX10" s="2376"/>
      <c r="BY10" s="2376"/>
      <c r="BZ10" s="2376"/>
      <c r="CA10" s="2376"/>
      <c r="CB10" s="2376"/>
      <c r="CC10" s="2376"/>
      <c r="CD10" s="2376"/>
      <c r="CE10" s="2376"/>
      <c r="CF10" s="2376"/>
      <c r="CG10" s="2376"/>
      <c r="CH10" s="2376"/>
      <c r="CI10" s="2376"/>
      <c r="CJ10" s="2376"/>
      <c r="CK10" s="2376"/>
      <c r="CL10" s="2376"/>
      <c r="CM10" s="2376"/>
      <c r="CN10" s="2376"/>
      <c r="CO10" s="2376"/>
      <c r="CP10" s="2376"/>
      <c r="CQ10" s="2376"/>
      <c r="CR10" s="2376"/>
      <c r="CS10" s="1580"/>
      <c r="CT10" s="1580"/>
    </row>
    <row r="11" spans="1:98" s="780" customFormat="1" ht="21" hidden="1" customHeight="1">
      <c r="A11" s="2377"/>
      <c r="B11" s="2373"/>
      <c r="C11" s="2391"/>
      <c r="D11" s="2438"/>
      <c r="E11" s="2438"/>
      <c r="F11" s="2807"/>
      <c r="G11" s="2807"/>
      <c r="H11" s="2408"/>
      <c r="I11" s="2518" t="s">
        <v>829</v>
      </c>
      <c r="J11" s="2406"/>
      <c r="K11" s="2439">
        <v>0</v>
      </c>
      <c r="L11" s="2403"/>
      <c r="M11" s="2507"/>
      <c r="N11" s="2508"/>
      <c r="O11" s="2416"/>
      <c r="P11" s="2404"/>
      <c r="Q11" s="2404"/>
      <c r="R11" s="2403"/>
      <c r="S11" s="2376"/>
      <c r="T11" s="2376"/>
      <c r="U11" s="2376"/>
      <c r="V11" s="2376"/>
      <c r="W11" s="2376"/>
      <c r="X11" s="2371"/>
      <c r="Y11" s="2371"/>
      <c r="Z11" s="2371"/>
      <c r="AA11" s="2371"/>
      <c r="AB11" s="2371"/>
      <c r="AC11" s="2371"/>
      <c r="AD11" s="2371"/>
      <c r="AE11" s="2371"/>
      <c r="AF11" s="2371"/>
      <c r="AG11" s="2371"/>
      <c r="AH11" s="2371"/>
      <c r="AI11" s="2371"/>
      <c r="AJ11" s="2371"/>
      <c r="AK11" s="2371"/>
      <c r="AL11" s="2371"/>
      <c r="AM11" s="2371"/>
      <c r="AN11" s="2371"/>
      <c r="AO11" s="2371"/>
      <c r="AP11" s="2371"/>
      <c r="AQ11" s="2371"/>
      <c r="AR11" s="2371"/>
      <c r="AS11" s="2371"/>
      <c r="AT11" s="2371"/>
      <c r="AU11" s="2371"/>
      <c r="AV11" s="2371"/>
      <c r="AW11" s="2371"/>
      <c r="AX11" s="2371"/>
      <c r="AY11" s="2371"/>
      <c r="AZ11" s="2371"/>
      <c r="BA11" s="2371"/>
      <c r="BB11" s="2371"/>
      <c r="BC11" s="2371"/>
      <c r="BD11" s="2371"/>
      <c r="BE11" s="2371"/>
      <c r="BF11" s="2371"/>
      <c r="BG11" s="2371"/>
      <c r="BH11" s="2371"/>
      <c r="BI11" s="2371"/>
      <c r="BJ11" s="2371"/>
      <c r="BK11" s="2371"/>
      <c r="BL11" s="2371"/>
      <c r="BM11" s="2371"/>
      <c r="BN11" s="2371"/>
      <c r="BO11" s="2371"/>
      <c r="BP11" s="2371"/>
      <c r="BQ11" s="2371"/>
      <c r="BR11" s="2371"/>
      <c r="BS11" s="2371"/>
      <c r="BT11" s="2371"/>
      <c r="BU11" s="2371"/>
      <c r="BV11" s="2371"/>
      <c r="BW11" s="2371"/>
      <c r="BX11" s="2371"/>
      <c r="BY11" s="2371"/>
      <c r="BZ11" s="2371"/>
      <c r="CA11" s="2371"/>
      <c r="CB11" s="2371"/>
      <c r="CC11" s="2371"/>
      <c r="CD11" s="2371"/>
      <c r="CE11" s="2371"/>
      <c r="CF11" s="2371"/>
      <c r="CG11" s="2371"/>
      <c r="CH11" s="2371"/>
      <c r="CI11" s="2371"/>
      <c r="CJ11" s="2371"/>
      <c r="CK11" s="2371"/>
      <c r="CL11" s="2371"/>
      <c r="CM11" s="2371"/>
      <c r="CN11" s="2371"/>
      <c r="CO11" s="2371"/>
      <c r="CP11" s="2371"/>
      <c r="CQ11" s="2371"/>
      <c r="CR11" s="2371"/>
      <c r="CS11" s="2153"/>
      <c r="CT11" s="2153"/>
    </row>
    <row r="12" spans="1:98" s="780" customFormat="1" ht="21" hidden="1" customHeight="1">
      <c r="A12" s="2377"/>
      <c r="B12" s="2373"/>
      <c r="C12" s="2391"/>
      <c r="D12" s="2438"/>
      <c r="E12" s="2438"/>
      <c r="F12" s="2807"/>
      <c r="G12" s="2807"/>
      <c r="H12" s="2408"/>
      <c r="I12" s="2576" t="s">
        <v>1995</v>
      </c>
      <c r="J12" s="2425" t="s">
        <v>73</v>
      </c>
      <c r="K12" s="2439">
        <v>0</v>
      </c>
      <c r="L12" s="2403"/>
      <c r="M12" s="2507">
        <v>0</v>
      </c>
      <c r="N12" s="2508">
        <v>50000000</v>
      </c>
      <c r="O12" s="2371"/>
      <c r="P12" s="2404"/>
      <c r="Q12" s="2465">
        <v>0</v>
      </c>
      <c r="R12" s="2465">
        <v>1</v>
      </c>
      <c r="S12" s="2376"/>
      <c r="T12" s="2376"/>
      <c r="U12" s="2376"/>
      <c r="V12" s="2376"/>
      <c r="W12" s="2376"/>
      <c r="X12" s="2371"/>
      <c r="Y12" s="2371"/>
      <c r="Z12" s="2371"/>
      <c r="AA12" s="2376"/>
      <c r="AB12" s="2371"/>
      <c r="AC12" s="2371"/>
      <c r="AD12" s="2371"/>
      <c r="AE12" s="2371"/>
      <c r="AF12" s="2371"/>
      <c r="AG12" s="2371"/>
      <c r="AH12" s="2371"/>
      <c r="AI12" s="2371"/>
      <c r="AJ12" s="2371"/>
      <c r="AK12" s="2371"/>
      <c r="AL12" s="2371"/>
      <c r="AM12" s="2371"/>
      <c r="AN12" s="2371"/>
      <c r="AO12" s="2371"/>
      <c r="AP12" s="2371"/>
      <c r="AQ12" s="2371"/>
      <c r="AR12" s="2371"/>
      <c r="AS12" s="2371"/>
      <c r="AT12" s="2371"/>
      <c r="AU12" s="2371"/>
      <c r="AV12" s="2371"/>
      <c r="AW12" s="2371"/>
      <c r="AX12" s="2371"/>
      <c r="AY12" s="2371"/>
      <c r="AZ12" s="2371"/>
      <c r="BA12" s="2371"/>
      <c r="BB12" s="2371"/>
      <c r="BC12" s="2371"/>
      <c r="BD12" s="2371"/>
      <c r="BE12" s="2371"/>
      <c r="BF12" s="2371"/>
      <c r="BG12" s="2371"/>
      <c r="BH12" s="2371"/>
      <c r="BI12" s="2371"/>
      <c r="BJ12" s="2371"/>
      <c r="BK12" s="2371"/>
      <c r="BL12" s="2371"/>
      <c r="BM12" s="2371"/>
      <c r="BN12" s="2371"/>
      <c r="BO12" s="2371"/>
      <c r="BP12" s="2371"/>
      <c r="BQ12" s="2371"/>
      <c r="BR12" s="2371"/>
      <c r="BS12" s="2371"/>
      <c r="BT12" s="2371"/>
      <c r="BU12" s="2371"/>
      <c r="BV12" s="2371"/>
      <c r="BW12" s="2371"/>
      <c r="BX12" s="2371"/>
      <c r="BY12" s="2371"/>
      <c r="BZ12" s="2371"/>
      <c r="CA12" s="2371"/>
      <c r="CB12" s="2371"/>
      <c r="CC12" s="2371"/>
      <c r="CD12" s="2371"/>
      <c r="CE12" s="2371"/>
      <c r="CF12" s="2371"/>
      <c r="CG12" s="2371"/>
      <c r="CH12" s="2371"/>
      <c r="CI12" s="2371"/>
      <c r="CJ12" s="2371"/>
      <c r="CK12" s="2371"/>
      <c r="CL12" s="2371"/>
      <c r="CM12" s="2371"/>
      <c r="CN12" s="2371"/>
      <c r="CO12" s="2371"/>
      <c r="CP12" s="2371"/>
      <c r="CQ12" s="2371"/>
      <c r="CR12" s="2371"/>
      <c r="CS12" s="2153"/>
      <c r="CT12" s="2153"/>
    </row>
    <row r="13" spans="1:98" s="791" customFormat="1" ht="21" hidden="1" customHeight="1">
      <c r="A13" s="2377"/>
      <c r="B13" s="2373"/>
      <c r="C13" s="2391"/>
      <c r="D13" s="2438"/>
      <c r="E13" s="2438"/>
      <c r="F13" s="2807"/>
      <c r="G13" s="2807"/>
      <c r="H13" s="2408"/>
      <c r="I13" s="2576" t="s">
        <v>1996</v>
      </c>
      <c r="J13" s="2425" t="s">
        <v>73</v>
      </c>
      <c r="K13" s="2439">
        <v>0</v>
      </c>
      <c r="L13" s="2403"/>
      <c r="M13" s="2507">
        <v>0</v>
      </c>
      <c r="N13" s="2508">
        <v>45000000</v>
      </c>
      <c r="O13" s="2376"/>
      <c r="P13" s="2404"/>
      <c r="Q13" s="2465">
        <v>0</v>
      </c>
      <c r="R13" s="2465">
        <v>1</v>
      </c>
      <c r="S13" s="2376"/>
      <c r="T13" s="2376"/>
      <c r="U13" s="2376"/>
      <c r="V13" s="2376"/>
      <c r="W13" s="2376"/>
      <c r="X13" s="2376"/>
      <c r="Y13" s="2376"/>
      <c r="Z13" s="2376"/>
      <c r="AA13" s="2376"/>
      <c r="AB13" s="2376"/>
      <c r="AC13" s="2376"/>
      <c r="AD13" s="2371"/>
      <c r="AE13" s="2371"/>
      <c r="AF13" s="2371"/>
      <c r="AG13" s="2371"/>
      <c r="AH13" s="2371"/>
      <c r="AI13" s="2371"/>
      <c r="AJ13" s="2371"/>
      <c r="AK13" s="2371"/>
      <c r="AL13" s="2371"/>
      <c r="AM13" s="2371"/>
      <c r="AN13" s="2371"/>
      <c r="AO13" s="2371"/>
      <c r="AP13" s="2371"/>
      <c r="AQ13" s="2371"/>
      <c r="AR13" s="2371"/>
      <c r="AS13" s="2371"/>
      <c r="AT13" s="2371"/>
      <c r="AU13" s="2371"/>
      <c r="AV13" s="2371"/>
      <c r="AW13" s="2371"/>
      <c r="AX13" s="2371"/>
      <c r="AY13" s="2371"/>
      <c r="AZ13" s="2371"/>
      <c r="BA13" s="2371"/>
      <c r="BB13" s="2371"/>
      <c r="BC13" s="2371"/>
      <c r="BD13" s="2371"/>
      <c r="BE13" s="2371"/>
      <c r="BF13" s="2371"/>
      <c r="BG13" s="2371"/>
      <c r="BH13" s="2371"/>
      <c r="BI13" s="2371"/>
      <c r="BJ13" s="2371"/>
      <c r="BK13" s="2371"/>
      <c r="BL13" s="2371"/>
      <c r="BM13" s="2371"/>
      <c r="BN13" s="2371"/>
      <c r="BO13" s="2371"/>
      <c r="BP13" s="2371"/>
      <c r="BQ13" s="2371"/>
      <c r="BR13" s="2371"/>
      <c r="BS13" s="2371"/>
      <c r="BT13" s="2371"/>
      <c r="BU13" s="2371"/>
      <c r="BV13" s="2371"/>
      <c r="BW13" s="2371"/>
      <c r="BX13" s="2371"/>
      <c r="BY13" s="2371"/>
      <c r="BZ13" s="2371"/>
      <c r="CA13" s="2371"/>
      <c r="CB13" s="2371"/>
      <c r="CC13" s="2371"/>
      <c r="CD13" s="2376"/>
      <c r="CE13" s="2376"/>
      <c r="CF13" s="2376"/>
      <c r="CG13" s="2376"/>
      <c r="CH13" s="2376"/>
      <c r="CI13" s="2376"/>
      <c r="CJ13" s="2376"/>
      <c r="CK13" s="2376"/>
      <c r="CL13" s="2376"/>
      <c r="CM13" s="2376"/>
      <c r="CN13" s="2376"/>
      <c r="CO13" s="2376"/>
      <c r="CP13" s="2376"/>
      <c r="CQ13" s="2376"/>
      <c r="CR13" s="2376"/>
      <c r="CS13" s="1580"/>
      <c r="CT13" s="1580"/>
    </row>
    <row r="14" spans="1:98" s="791" customFormat="1" ht="21" hidden="1" customHeight="1">
      <c r="A14" s="2377"/>
      <c r="B14" s="2373"/>
      <c r="C14" s="2391"/>
      <c r="D14" s="2438"/>
      <c r="E14" s="2438"/>
      <c r="F14" s="2807"/>
      <c r="G14" s="2807"/>
      <c r="H14" s="2408"/>
      <c r="I14" s="2576" t="s">
        <v>832</v>
      </c>
      <c r="J14" s="2425" t="s">
        <v>73</v>
      </c>
      <c r="K14" s="2439">
        <v>0</v>
      </c>
      <c r="L14" s="2403"/>
      <c r="M14" s="2507">
        <v>0</v>
      </c>
      <c r="N14" s="2508">
        <v>35000000</v>
      </c>
      <c r="O14" s="2376"/>
      <c r="P14" s="2404"/>
      <c r="Q14" s="2465">
        <v>0</v>
      </c>
      <c r="R14" s="2465">
        <v>1</v>
      </c>
      <c r="S14" s="2376"/>
      <c r="T14" s="2376"/>
      <c r="U14" s="2376"/>
      <c r="V14" s="2376"/>
      <c r="W14" s="2376"/>
      <c r="X14" s="2376"/>
      <c r="Y14" s="2376"/>
      <c r="Z14" s="2376"/>
      <c r="AA14" s="2376"/>
      <c r="AB14" s="2376"/>
      <c r="AC14" s="2376"/>
      <c r="AD14" s="2371"/>
      <c r="AE14" s="2371"/>
      <c r="AF14" s="2371"/>
      <c r="AG14" s="2371"/>
      <c r="AH14" s="2376"/>
      <c r="AI14" s="2376"/>
      <c r="AJ14" s="2376"/>
      <c r="AK14" s="2376"/>
      <c r="AL14" s="2376"/>
      <c r="AM14" s="2376"/>
      <c r="AN14" s="2376"/>
      <c r="AO14" s="2376"/>
      <c r="AP14" s="2376"/>
      <c r="AQ14" s="2376"/>
      <c r="AR14" s="2376"/>
      <c r="AS14" s="2376"/>
      <c r="AT14" s="2376"/>
      <c r="AU14" s="2376"/>
      <c r="AV14" s="2376"/>
      <c r="AW14" s="2376"/>
      <c r="AX14" s="2376"/>
      <c r="AY14" s="2376"/>
      <c r="AZ14" s="2376"/>
      <c r="BA14" s="2376"/>
      <c r="BB14" s="2376"/>
      <c r="BC14" s="2376"/>
      <c r="BD14" s="2376"/>
      <c r="BE14" s="2376"/>
      <c r="BF14" s="2376"/>
      <c r="BG14" s="2376"/>
      <c r="BH14" s="2376"/>
      <c r="BI14" s="2376"/>
      <c r="BJ14" s="2376"/>
      <c r="BK14" s="2376"/>
      <c r="BL14" s="2376"/>
      <c r="BM14" s="2376"/>
      <c r="BN14" s="2376"/>
      <c r="BO14" s="2376"/>
      <c r="BP14" s="2376"/>
      <c r="BQ14" s="2376"/>
      <c r="BR14" s="2376"/>
      <c r="BS14" s="2376"/>
      <c r="BT14" s="2376"/>
      <c r="BU14" s="2376"/>
      <c r="BV14" s="2376"/>
      <c r="BW14" s="2376"/>
      <c r="BX14" s="2376"/>
      <c r="BY14" s="2376"/>
      <c r="BZ14" s="2376"/>
      <c r="CA14" s="2376"/>
      <c r="CB14" s="2376"/>
      <c r="CC14" s="2376"/>
      <c r="CD14" s="2376"/>
      <c r="CE14" s="2376"/>
      <c r="CF14" s="2376"/>
      <c r="CG14" s="2376"/>
      <c r="CH14" s="2376"/>
      <c r="CI14" s="2376"/>
      <c r="CJ14" s="2376"/>
      <c r="CK14" s="2376"/>
      <c r="CL14" s="2376"/>
      <c r="CM14" s="2376"/>
      <c r="CN14" s="2376"/>
      <c r="CO14" s="2376"/>
      <c r="CP14" s="2376"/>
      <c r="CQ14" s="2376"/>
      <c r="CR14" s="2376"/>
      <c r="CS14" s="1580"/>
      <c r="CT14" s="1580"/>
    </row>
    <row r="15" spans="1:98" s="791" customFormat="1" ht="21" customHeight="1">
      <c r="A15" s="2377"/>
      <c r="B15" s="2373"/>
      <c r="C15" s="2391"/>
      <c r="D15" s="2372"/>
      <c r="E15" s="2502" t="s">
        <v>833</v>
      </c>
      <c r="F15" s="2806">
        <v>16620543</v>
      </c>
      <c r="G15" s="2806">
        <v>18504876</v>
      </c>
      <c r="H15" s="2407">
        <f>F15-G15</f>
        <v>-1884333</v>
      </c>
      <c r="I15" s="2778" t="s">
        <v>833</v>
      </c>
      <c r="J15" s="813"/>
      <c r="K15" s="2779">
        <f>K16+K45</f>
        <v>16620543</v>
      </c>
      <c r="L15" s="2403"/>
      <c r="M15" s="2414"/>
      <c r="N15" s="2402"/>
      <c r="O15" s="2415"/>
      <c r="P15" s="2404"/>
      <c r="Q15" s="2404"/>
      <c r="R15" s="2403"/>
      <c r="S15" s="2376"/>
      <c r="T15" s="2376"/>
      <c r="U15" s="2376"/>
      <c r="V15" s="2376"/>
      <c r="W15" s="2376"/>
      <c r="X15" s="2376"/>
      <c r="Y15" s="2376"/>
      <c r="Z15" s="2376"/>
      <c r="AA15" s="2376"/>
      <c r="AB15" s="2376"/>
      <c r="AC15" s="2376"/>
      <c r="AD15" s="2376"/>
      <c r="AE15" s="2376"/>
      <c r="AF15" s="2376"/>
      <c r="AG15" s="2376"/>
      <c r="AH15" s="2371"/>
      <c r="AI15" s="2371"/>
      <c r="AJ15" s="2371"/>
      <c r="AK15" s="2371"/>
      <c r="AL15" s="2371"/>
      <c r="AM15" s="2371"/>
      <c r="AN15" s="2371"/>
      <c r="AO15" s="2371"/>
      <c r="AP15" s="2371"/>
      <c r="AQ15" s="2371"/>
      <c r="AR15" s="2371"/>
      <c r="AS15" s="2371"/>
      <c r="AT15" s="2371"/>
      <c r="AU15" s="2371"/>
      <c r="AV15" s="2371"/>
      <c r="AW15" s="2371"/>
      <c r="AX15" s="2371"/>
      <c r="AY15" s="2371"/>
      <c r="AZ15" s="2371"/>
      <c r="BA15" s="2371"/>
      <c r="BB15" s="2371"/>
      <c r="BC15" s="2371"/>
      <c r="BD15" s="2371"/>
      <c r="BE15" s="2371"/>
      <c r="BF15" s="2371"/>
      <c r="BG15" s="2371"/>
      <c r="BH15" s="2371"/>
      <c r="BI15" s="2371"/>
      <c r="BJ15" s="2376"/>
      <c r="BK15" s="2376"/>
      <c r="BL15" s="2376"/>
      <c r="BM15" s="2376"/>
      <c r="BN15" s="2376"/>
      <c r="BO15" s="2376"/>
      <c r="BP15" s="2376"/>
      <c r="BQ15" s="2376"/>
      <c r="BR15" s="2376"/>
      <c r="BS15" s="2376"/>
      <c r="BT15" s="2376"/>
      <c r="BU15" s="2376"/>
      <c r="BV15" s="2376"/>
      <c r="BW15" s="2376"/>
      <c r="BX15" s="2376"/>
      <c r="BY15" s="2376"/>
      <c r="BZ15" s="2376"/>
      <c r="CA15" s="2376"/>
      <c r="CB15" s="2376"/>
      <c r="CC15" s="2376"/>
      <c r="CD15" s="2376"/>
      <c r="CE15" s="2376"/>
      <c r="CF15" s="2376"/>
      <c r="CG15" s="2376"/>
      <c r="CH15" s="2376"/>
      <c r="CI15" s="2376"/>
      <c r="CJ15" s="2376"/>
      <c r="CK15" s="2376"/>
      <c r="CL15" s="2376"/>
      <c r="CM15" s="2376"/>
      <c r="CN15" s="2376"/>
      <c r="CO15" s="2376"/>
      <c r="CP15" s="2376"/>
      <c r="CQ15" s="2376"/>
      <c r="CR15" s="2376"/>
      <c r="CS15" s="1580"/>
      <c r="CT15" s="1580"/>
    </row>
    <row r="16" spans="1:98" s="791" customFormat="1" ht="21" customHeight="1">
      <c r="A16" s="2377"/>
      <c r="B16" s="2373"/>
      <c r="C16" s="2391"/>
      <c r="D16" s="2372"/>
      <c r="E16" s="2457"/>
      <c r="F16" s="2807"/>
      <c r="G16" s="2807"/>
      <c r="H16" s="2408"/>
      <c r="I16" s="2780" t="s">
        <v>834</v>
      </c>
      <c r="J16" s="822"/>
      <c r="K16" s="2781">
        <v>276712</v>
      </c>
      <c r="L16" s="2403"/>
      <c r="M16" s="2414"/>
      <c r="N16" s="2402"/>
      <c r="O16" s="2403"/>
      <c r="P16" s="2404"/>
      <c r="Q16" s="2404"/>
      <c r="R16" s="2403"/>
      <c r="S16" s="2375"/>
      <c r="T16" s="2376"/>
      <c r="U16" s="2376"/>
      <c r="V16" s="2376"/>
      <c r="W16" s="2376"/>
      <c r="X16" s="2376"/>
      <c r="Y16" s="2371"/>
      <c r="Z16" s="2371"/>
      <c r="AA16" s="2371"/>
      <c r="AB16" s="2375"/>
      <c r="AC16" s="2376"/>
      <c r="AD16" s="2376"/>
      <c r="AE16" s="2376"/>
      <c r="AF16" s="2376"/>
      <c r="AG16" s="2376"/>
      <c r="AH16" s="2371"/>
      <c r="AI16" s="2371"/>
      <c r="AJ16" s="2371"/>
      <c r="AK16" s="2371"/>
      <c r="AL16" s="2371"/>
      <c r="AM16" s="2371"/>
      <c r="AN16" s="2371"/>
      <c r="AO16" s="2371"/>
      <c r="AP16" s="2371"/>
      <c r="AQ16" s="2371"/>
      <c r="AR16" s="2371"/>
      <c r="AS16" s="2371"/>
      <c r="AT16" s="2371"/>
      <c r="AU16" s="2371"/>
      <c r="AV16" s="2371"/>
      <c r="AW16" s="2371"/>
      <c r="AX16" s="2371"/>
      <c r="AY16" s="2371"/>
      <c r="AZ16" s="2371"/>
      <c r="BA16" s="2371"/>
      <c r="BB16" s="2371"/>
      <c r="BC16" s="2371"/>
      <c r="BD16" s="2371"/>
      <c r="BE16" s="2371"/>
      <c r="BF16" s="2371"/>
      <c r="BG16" s="2371"/>
      <c r="BH16" s="2371"/>
      <c r="BI16" s="2371"/>
      <c r="BJ16" s="2376"/>
      <c r="BK16" s="2376"/>
      <c r="BL16" s="2376"/>
      <c r="BM16" s="2376"/>
      <c r="BN16" s="2376"/>
      <c r="BO16" s="2376"/>
      <c r="BP16" s="2376"/>
      <c r="BQ16" s="2376"/>
      <c r="BR16" s="2376"/>
      <c r="BS16" s="2376"/>
      <c r="BT16" s="2376"/>
      <c r="BU16" s="2376"/>
      <c r="BV16" s="2376"/>
      <c r="BW16" s="2376"/>
      <c r="BX16" s="2376"/>
      <c r="BY16" s="2376"/>
      <c r="BZ16" s="2376"/>
      <c r="CA16" s="2376"/>
      <c r="CB16" s="2376"/>
      <c r="CC16" s="2376"/>
      <c r="CD16" s="2376"/>
      <c r="CE16" s="2376"/>
      <c r="CF16" s="2376"/>
      <c r="CG16" s="2376"/>
      <c r="CH16" s="2376"/>
      <c r="CI16" s="2376"/>
      <c r="CJ16" s="2376"/>
      <c r="CK16" s="2376"/>
      <c r="CL16" s="2376"/>
      <c r="CM16" s="2376"/>
      <c r="CN16" s="2376"/>
      <c r="CO16" s="2376"/>
      <c r="CP16" s="2376"/>
      <c r="CQ16" s="2376"/>
      <c r="CR16" s="2376"/>
      <c r="CS16" s="1580"/>
      <c r="CT16" s="1580"/>
    </row>
    <row r="17" spans="1:98" s="791" customFormat="1" ht="21" customHeight="1">
      <c r="A17" s="2377"/>
      <c r="B17" s="2373"/>
      <c r="C17" s="2391"/>
      <c r="D17" s="2372"/>
      <c r="E17" s="2457"/>
      <c r="F17" s="2807"/>
      <c r="G17" s="2807"/>
      <c r="H17" s="2408"/>
      <c r="I17" s="493" t="s">
        <v>327</v>
      </c>
      <c r="J17" s="455"/>
      <c r="K17" s="2782">
        <v>138982</v>
      </c>
      <c r="L17" s="2403"/>
      <c r="M17" s="2465">
        <v>138982680</v>
      </c>
      <c r="N17" s="2512" t="s">
        <v>1997</v>
      </c>
      <c r="O17" s="2513" t="s">
        <v>65</v>
      </c>
      <c r="P17" s="2514" t="s">
        <v>827</v>
      </c>
      <c r="Q17" s="2514" t="s">
        <v>72</v>
      </c>
      <c r="R17" s="2514" t="s">
        <v>62</v>
      </c>
      <c r="S17" s="2515"/>
      <c r="T17" s="2376"/>
      <c r="U17" s="2522" t="s">
        <v>835</v>
      </c>
      <c r="V17" s="2523" t="s">
        <v>1998</v>
      </c>
      <c r="W17" s="2524" t="s">
        <v>1999</v>
      </c>
      <c r="X17" s="2525"/>
      <c r="Y17" s="2371"/>
      <c r="Z17" s="2371"/>
      <c r="AA17" s="2376"/>
      <c r="AB17" s="2376"/>
      <c r="AC17" s="2376"/>
      <c r="AD17" s="2371"/>
      <c r="AE17" s="2371"/>
      <c r="AF17" s="2371"/>
      <c r="AG17" s="2371"/>
      <c r="AH17" s="2371"/>
      <c r="AI17" s="2371"/>
      <c r="AJ17" s="2371"/>
      <c r="AK17" s="2371"/>
      <c r="AL17" s="2371"/>
      <c r="AM17" s="2371"/>
      <c r="AN17" s="2371"/>
      <c r="AO17" s="2371"/>
      <c r="AP17" s="2371"/>
      <c r="AQ17" s="2371"/>
      <c r="AR17" s="2371"/>
      <c r="AS17" s="2371"/>
      <c r="AT17" s="2371"/>
      <c r="AU17" s="2371"/>
      <c r="AV17" s="2371"/>
      <c r="AW17" s="2371"/>
      <c r="AX17" s="2371"/>
      <c r="AY17" s="2371"/>
      <c r="AZ17" s="2371"/>
      <c r="BA17" s="2371"/>
      <c r="BB17" s="2371"/>
      <c r="BC17" s="2371"/>
      <c r="BD17" s="2371"/>
      <c r="BE17" s="2371"/>
      <c r="BF17" s="2376"/>
      <c r="BG17" s="2376"/>
      <c r="BH17" s="2376"/>
      <c r="BI17" s="2376"/>
      <c r="BJ17" s="2376"/>
      <c r="BK17" s="2376"/>
      <c r="BL17" s="2376"/>
      <c r="BM17" s="2376"/>
      <c r="BN17" s="2376"/>
      <c r="BO17" s="2376"/>
      <c r="BP17" s="2376"/>
      <c r="BQ17" s="2376"/>
      <c r="BR17" s="2376"/>
      <c r="BS17" s="2376"/>
      <c r="BT17" s="2376"/>
      <c r="BU17" s="2376"/>
      <c r="BV17" s="2376"/>
      <c r="BW17" s="2376"/>
      <c r="BX17" s="2376"/>
      <c r="BY17" s="2376"/>
      <c r="BZ17" s="2376"/>
      <c r="CA17" s="2376"/>
      <c r="CB17" s="2376"/>
      <c r="CC17" s="2376"/>
      <c r="CD17" s="2376"/>
      <c r="CE17" s="2376"/>
      <c r="CF17" s="2376"/>
      <c r="CG17" s="2376"/>
      <c r="CH17" s="2376"/>
      <c r="CI17" s="2376"/>
      <c r="CJ17" s="2376"/>
      <c r="CK17" s="2376"/>
      <c r="CL17" s="2376"/>
      <c r="CM17" s="2376"/>
      <c r="CN17" s="2376"/>
      <c r="CO17" s="2376"/>
      <c r="CP17" s="2376"/>
      <c r="CQ17" s="2376"/>
      <c r="CR17" s="2376"/>
      <c r="CS17" s="1580"/>
      <c r="CT17" s="1580"/>
    </row>
    <row r="18" spans="1:98" s="791" customFormat="1" ht="21" hidden="1" customHeight="1">
      <c r="A18" s="2377"/>
      <c r="B18" s="2373"/>
      <c r="C18" s="2391"/>
      <c r="D18" s="2372"/>
      <c r="E18" s="2457"/>
      <c r="F18" s="2807"/>
      <c r="G18" s="2807"/>
      <c r="H18" s="2408"/>
      <c r="I18" s="2783" t="s">
        <v>2000</v>
      </c>
      <c r="J18" s="829" t="s">
        <v>73</v>
      </c>
      <c r="K18" s="2784">
        <v>0</v>
      </c>
      <c r="L18" s="2403"/>
      <c r="M18" s="2465">
        <v>0</v>
      </c>
      <c r="N18" s="2466">
        <v>0</v>
      </c>
      <c r="O18" s="2376"/>
      <c r="P18" s="2376"/>
      <c r="Q18" s="2465">
        <v>1</v>
      </c>
      <c r="R18" s="2465">
        <v>12</v>
      </c>
      <c r="S18" s="2376"/>
      <c r="T18" s="2376"/>
      <c r="U18" s="2528">
        <v>0</v>
      </c>
      <c r="V18" s="2529">
        <v>2.8000000000000001E-2</v>
      </c>
      <c r="W18" s="2530">
        <v>0</v>
      </c>
      <c r="X18" s="2531" t="s">
        <v>836</v>
      </c>
      <c r="Y18" s="2376"/>
      <c r="Z18" s="2376"/>
      <c r="AA18" s="2376"/>
      <c r="AB18" s="2376"/>
      <c r="AC18" s="2376"/>
      <c r="AD18" s="2371"/>
      <c r="AE18" s="2371"/>
      <c r="AF18" s="2371"/>
      <c r="AG18" s="2371"/>
      <c r="AH18" s="2371"/>
      <c r="AI18" s="2371"/>
      <c r="AJ18" s="2371"/>
      <c r="AK18" s="2371"/>
      <c r="AL18" s="2371"/>
      <c r="AM18" s="2371"/>
      <c r="AN18" s="2371"/>
      <c r="AO18" s="2371"/>
      <c r="AP18" s="2371"/>
      <c r="AQ18" s="2371"/>
      <c r="AR18" s="2371"/>
      <c r="AS18" s="2371"/>
      <c r="AT18" s="2371"/>
      <c r="AU18" s="2371"/>
      <c r="AV18" s="2371"/>
      <c r="AW18" s="2371"/>
      <c r="AX18" s="2371"/>
      <c r="AY18" s="2371"/>
      <c r="AZ18" s="2371"/>
      <c r="BA18" s="2371"/>
      <c r="BB18" s="2371"/>
      <c r="BC18" s="2371"/>
      <c r="BD18" s="2371"/>
      <c r="BE18" s="2371"/>
      <c r="BF18" s="2376"/>
      <c r="BG18" s="2376"/>
      <c r="BH18" s="2376"/>
      <c r="BI18" s="2376"/>
      <c r="BJ18" s="1580"/>
      <c r="BK18" s="1580"/>
      <c r="BL18" s="1580"/>
      <c r="BM18" s="1580"/>
      <c r="BN18" s="1580"/>
      <c r="BO18" s="1580"/>
      <c r="BP18" s="1580"/>
      <c r="BQ18" s="1580"/>
      <c r="BR18" s="1580"/>
      <c r="BS18" s="1580"/>
      <c r="BT18" s="1580"/>
      <c r="BU18" s="1580"/>
      <c r="BV18" s="1580"/>
      <c r="BW18" s="1580"/>
      <c r="BX18" s="1580"/>
      <c r="BY18" s="1580"/>
      <c r="BZ18" s="1580"/>
      <c r="CA18" s="1580"/>
      <c r="CB18" s="1580"/>
      <c r="CC18" s="1580"/>
      <c r="CD18" s="1580"/>
      <c r="CE18" s="1580"/>
      <c r="CF18" s="1580"/>
      <c r="CG18" s="1580"/>
      <c r="CH18" s="1580"/>
      <c r="CI18" s="1580"/>
      <c r="CJ18" s="1580"/>
      <c r="CK18" s="1580"/>
      <c r="CL18" s="1580"/>
      <c r="CM18" s="1580"/>
      <c r="CN18" s="1580"/>
      <c r="CO18" s="1580"/>
      <c r="CP18" s="1580"/>
      <c r="CQ18" s="1580"/>
      <c r="CR18" s="1580"/>
      <c r="CS18" s="1580"/>
      <c r="CT18" s="1580"/>
    </row>
    <row r="19" spans="1:98" s="791" customFormat="1" ht="21" hidden="1" customHeight="1">
      <c r="A19" s="2377"/>
      <c r="B19" s="2373"/>
      <c r="C19" s="2391"/>
      <c r="D19" s="2372"/>
      <c r="E19" s="2457"/>
      <c r="F19" s="2829"/>
      <c r="G19" s="2829"/>
      <c r="H19" s="2592"/>
      <c r="I19" s="2785" t="s">
        <v>2001</v>
      </c>
      <c r="J19" s="2786" t="s">
        <v>73</v>
      </c>
      <c r="K19" s="2787">
        <v>0</v>
      </c>
      <c r="L19" s="2594"/>
      <c r="M19" s="2595">
        <v>0</v>
      </c>
      <c r="N19" s="2466">
        <v>0</v>
      </c>
      <c r="O19" s="2376"/>
      <c r="P19" s="2376"/>
      <c r="Q19" s="2595">
        <v>1</v>
      </c>
      <c r="R19" s="2595">
        <v>12</v>
      </c>
      <c r="S19" s="2376"/>
      <c r="T19" s="2376"/>
      <c r="U19" s="2596">
        <v>0</v>
      </c>
      <c r="V19" s="2597">
        <v>2.8000000000000001E-2</v>
      </c>
      <c r="W19" s="2526">
        <v>0</v>
      </c>
      <c r="X19" s="2527" t="s">
        <v>837</v>
      </c>
      <c r="Y19" s="2376"/>
      <c r="Z19" s="2376"/>
      <c r="AA19" s="2376"/>
      <c r="AB19" s="2376"/>
      <c r="AC19" s="2376"/>
      <c r="AD19" s="2371"/>
      <c r="AE19" s="2371"/>
      <c r="AF19" s="2371"/>
      <c r="AG19" s="2371"/>
      <c r="AH19" s="2371"/>
      <c r="AI19" s="2371"/>
      <c r="AJ19" s="2371"/>
      <c r="AK19" s="2371"/>
      <c r="AL19" s="2371"/>
      <c r="AM19" s="2371"/>
      <c r="AN19" s="2371"/>
      <c r="AO19" s="2371"/>
      <c r="AP19" s="2371"/>
      <c r="AQ19" s="2371"/>
      <c r="AR19" s="2371"/>
      <c r="AS19" s="2371"/>
      <c r="AT19" s="2371"/>
      <c r="AU19" s="2371"/>
      <c r="AV19" s="2371"/>
      <c r="AW19" s="2371"/>
      <c r="AX19" s="2371"/>
      <c r="AY19" s="2371"/>
      <c r="AZ19" s="2371"/>
      <c r="BA19" s="2371"/>
      <c r="BB19" s="2371"/>
      <c r="BC19" s="2371"/>
      <c r="BD19" s="2371"/>
      <c r="BE19" s="2371"/>
      <c r="BF19" s="2376"/>
      <c r="BG19" s="2376"/>
      <c r="BH19" s="2376"/>
      <c r="BI19" s="2376"/>
      <c r="BJ19" s="1580"/>
      <c r="BK19" s="1580"/>
      <c r="BL19" s="1580"/>
      <c r="BM19" s="1580"/>
      <c r="BN19" s="1580"/>
      <c r="BO19" s="1580"/>
      <c r="BP19" s="1580"/>
      <c r="BQ19" s="1580"/>
      <c r="BR19" s="1580"/>
      <c r="BS19" s="1580"/>
      <c r="BT19" s="1580"/>
      <c r="BU19" s="1580"/>
      <c r="BV19" s="1580"/>
      <c r="BW19" s="1580"/>
      <c r="BX19" s="1580"/>
      <c r="BY19" s="1580"/>
      <c r="BZ19" s="1580"/>
      <c r="CA19" s="1580"/>
      <c r="CB19" s="1580"/>
      <c r="CC19" s="1580"/>
      <c r="CD19" s="1580"/>
      <c r="CE19" s="1580"/>
      <c r="CF19" s="1580"/>
      <c r="CG19" s="1580"/>
      <c r="CH19" s="1580"/>
      <c r="CI19" s="1580"/>
      <c r="CJ19" s="1580"/>
      <c r="CK19" s="1580"/>
      <c r="CL19" s="1580"/>
      <c r="CM19" s="1580"/>
      <c r="CN19" s="1580"/>
      <c r="CO19" s="1580"/>
      <c r="CP19" s="1580"/>
      <c r="CQ19" s="1580"/>
      <c r="CR19" s="1580"/>
      <c r="CS19" s="1580"/>
      <c r="CT19" s="1580"/>
    </row>
    <row r="20" spans="1:98" s="791" customFormat="1" ht="21" customHeight="1">
      <c r="A20" s="2377"/>
      <c r="B20" s="2373"/>
      <c r="C20" s="2391"/>
      <c r="D20" s="2372"/>
      <c r="E20" s="2457"/>
      <c r="F20" s="2829"/>
      <c r="G20" s="2829"/>
      <c r="H20" s="2592"/>
      <c r="I20" s="2785" t="s">
        <v>2002</v>
      </c>
      <c r="J20" s="2786" t="s">
        <v>73</v>
      </c>
      <c r="K20" s="2787">
        <v>96661</v>
      </c>
      <c r="L20" s="2594"/>
      <c r="M20" s="2595">
        <v>96661680</v>
      </c>
      <c r="N20" s="2466">
        <v>4027570</v>
      </c>
      <c r="O20" s="2376"/>
      <c r="P20" s="2376"/>
      <c r="Q20" s="2595">
        <v>2</v>
      </c>
      <c r="R20" s="2595">
        <v>12</v>
      </c>
      <c r="S20" s="2376"/>
      <c r="T20" s="2376"/>
      <c r="U20" s="2596">
        <v>3948600</v>
      </c>
      <c r="V20" s="2597">
        <v>0.02</v>
      </c>
      <c r="W20" s="2526">
        <v>4027572</v>
      </c>
      <c r="X20" s="2527" t="s">
        <v>838</v>
      </c>
      <c r="Y20" s="2376"/>
      <c r="Z20" s="2376"/>
      <c r="AA20" s="2376"/>
      <c r="AB20" s="2376"/>
      <c r="AC20" s="2376"/>
      <c r="AD20" s="2371"/>
      <c r="AE20" s="2371"/>
      <c r="AF20" s="2371"/>
      <c r="AG20" s="2371"/>
      <c r="AH20" s="2371"/>
      <c r="AI20" s="2371"/>
      <c r="AJ20" s="2371"/>
      <c r="AK20" s="2371"/>
      <c r="AL20" s="2371"/>
      <c r="AM20" s="2371"/>
      <c r="AN20" s="2371"/>
      <c r="AO20" s="2371"/>
      <c r="AP20" s="2371"/>
      <c r="AQ20" s="2371"/>
      <c r="AR20" s="2371"/>
      <c r="AS20" s="2371"/>
      <c r="AT20" s="2371"/>
      <c r="AU20" s="2371"/>
      <c r="AV20" s="2371"/>
      <c r="AW20" s="2371"/>
      <c r="AX20" s="2371"/>
      <c r="AY20" s="2371"/>
      <c r="AZ20" s="2371"/>
      <c r="BA20" s="2371"/>
      <c r="BB20" s="2371"/>
      <c r="BC20" s="2371"/>
      <c r="BD20" s="2371"/>
      <c r="BE20" s="2371"/>
      <c r="BF20" s="2376"/>
      <c r="BG20" s="2376"/>
      <c r="BH20" s="2376"/>
      <c r="BI20" s="2376"/>
      <c r="BJ20" s="1580"/>
      <c r="BK20" s="1580"/>
      <c r="BL20" s="1580"/>
      <c r="BM20" s="1580"/>
      <c r="BN20" s="1580"/>
      <c r="BO20" s="1580"/>
      <c r="BP20" s="1580"/>
      <c r="BQ20" s="1580"/>
      <c r="BR20" s="1580"/>
      <c r="BS20" s="1580"/>
      <c r="BT20" s="1580"/>
      <c r="BU20" s="1580"/>
      <c r="BV20" s="1580"/>
      <c r="BW20" s="1580"/>
      <c r="BX20" s="1580"/>
      <c r="BY20" s="1580"/>
      <c r="BZ20" s="1580"/>
      <c r="CA20" s="1580"/>
      <c r="CB20" s="1580"/>
      <c r="CC20" s="1580"/>
      <c r="CD20" s="1580"/>
      <c r="CE20" s="1580"/>
      <c r="CF20" s="1580"/>
      <c r="CG20" s="1580"/>
      <c r="CH20" s="1580"/>
      <c r="CI20" s="1580"/>
      <c r="CJ20" s="1580"/>
      <c r="CK20" s="1580"/>
      <c r="CL20" s="1580"/>
      <c r="CM20" s="1580"/>
      <c r="CN20" s="1580"/>
      <c r="CO20" s="1580"/>
      <c r="CP20" s="1580"/>
      <c r="CQ20" s="1580"/>
      <c r="CR20" s="1580"/>
      <c r="CS20" s="1580"/>
      <c r="CT20" s="1580"/>
    </row>
    <row r="21" spans="1:98" s="791" customFormat="1" ht="21" customHeight="1">
      <c r="A21" s="2377"/>
      <c r="B21" s="2373"/>
      <c r="C21" s="2391"/>
      <c r="D21" s="2372"/>
      <c r="E21" s="2457"/>
      <c r="F21" s="2829"/>
      <c r="G21" s="2829"/>
      <c r="H21" s="2592"/>
      <c r="I21" s="2785" t="s">
        <v>2003</v>
      </c>
      <c r="J21" s="2786" t="s">
        <v>73</v>
      </c>
      <c r="K21" s="2787">
        <v>42321</v>
      </c>
      <c r="L21" s="2594"/>
      <c r="M21" s="2595">
        <v>42321000</v>
      </c>
      <c r="N21" s="2466">
        <v>3526750</v>
      </c>
      <c r="O21" s="2376"/>
      <c r="P21" s="2376"/>
      <c r="Q21" s="2595">
        <v>1</v>
      </c>
      <c r="R21" s="2595">
        <v>12</v>
      </c>
      <c r="S21" s="2376"/>
      <c r="T21" s="2376"/>
      <c r="U21" s="2596">
        <v>3948600</v>
      </c>
      <c r="V21" s="2597">
        <v>0.02</v>
      </c>
      <c r="W21" s="2526">
        <v>4027572</v>
      </c>
      <c r="X21" s="2527" t="s">
        <v>839</v>
      </c>
      <c r="Y21" s="2376"/>
      <c r="Z21" s="2376"/>
      <c r="AA21" s="2376"/>
      <c r="AB21" s="2376"/>
      <c r="AC21" s="2376"/>
      <c r="AD21" s="2371"/>
      <c r="AE21" s="2371"/>
      <c r="AF21" s="2371"/>
      <c r="AG21" s="2371"/>
      <c r="AH21" s="2371"/>
      <c r="AI21" s="2371"/>
      <c r="AJ21" s="2371"/>
      <c r="AK21" s="2371"/>
      <c r="AL21" s="2371"/>
      <c r="AM21" s="2371"/>
      <c r="AN21" s="2371"/>
      <c r="AO21" s="2371"/>
      <c r="AP21" s="2371"/>
      <c r="AQ21" s="2371"/>
      <c r="AR21" s="2371"/>
      <c r="AS21" s="2371"/>
      <c r="AT21" s="2371"/>
      <c r="AU21" s="2371"/>
      <c r="AV21" s="2371"/>
      <c r="AW21" s="2371"/>
      <c r="AX21" s="2371"/>
      <c r="AY21" s="2371"/>
      <c r="AZ21" s="2371"/>
      <c r="BA21" s="2371"/>
      <c r="BB21" s="2371"/>
      <c r="BC21" s="2371"/>
      <c r="BD21" s="2371"/>
      <c r="BE21" s="2371"/>
      <c r="BF21" s="2376"/>
      <c r="BG21" s="2376"/>
      <c r="BH21" s="2376"/>
      <c r="BI21" s="2376"/>
      <c r="BJ21" s="1580"/>
      <c r="BK21" s="1580"/>
      <c r="BL21" s="1580"/>
      <c r="BM21" s="1580"/>
      <c r="BN21" s="1580"/>
      <c r="BO21" s="1580"/>
      <c r="BP21" s="1580"/>
      <c r="BQ21" s="1580"/>
      <c r="BR21" s="1580"/>
      <c r="BS21" s="1580"/>
      <c r="BT21" s="1580"/>
      <c r="BU21" s="1580"/>
      <c r="BV21" s="1580"/>
      <c r="BW21" s="1580"/>
      <c r="BX21" s="1580"/>
      <c r="BY21" s="1580"/>
      <c r="BZ21" s="1580"/>
      <c r="CA21" s="1580"/>
      <c r="CB21" s="1580"/>
      <c r="CC21" s="1580"/>
      <c r="CD21" s="1580"/>
      <c r="CE21" s="1580"/>
      <c r="CF21" s="1580"/>
      <c r="CG21" s="1580"/>
      <c r="CH21" s="1580"/>
      <c r="CI21" s="1580"/>
      <c r="CJ21" s="1580"/>
      <c r="CK21" s="1580"/>
      <c r="CL21" s="1580"/>
      <c r="CM21" s="1580"/>
      <c r="CN21" s="1580"/>
      <c r="CO21" s="1580"/>
      <c r="CP21" s="1580"/>
      <c r="CQ21" s="1580"/>
      <c r="CR21" s="1580"/>
      <c r="CS21" s="1580"/>
      <c r="CT21" s="1580"/>
    </row>
    <row r="22" spans="1:98" s="791" customFormat="1" ht="21" customHeight="1">
      <c r="A22" s="2377"/>
      <c r="B22" s="2373"/>
      <c r="C22" s="2391"/>
      <c r="D22" s="2372"/>
      <c r="E22" s="2457"/>
      <c r="F22" s="2829"/>
      <c r="G22" s="2829"/>
      <c r="H22" s="2592"/>
      <c r="I22" s="2785" t="s">
        <v>840</v>
      </c>
      <c r="J22" s="2788"/>
      <c r="K22" s="2787">
        <v>11581</v>
      </c>
      <c r="L22" s="2594"/>
      <c r="M22" s="2595"/>
      <c r="N22" s="2485" t="s">
        <v>841</v>
      </c>
      <c r="O22" s="2482" t="s">
        <v>65</v>
      </c>
      <c r="P22" s="2483" t="s">
        <v>827</v>
      </c>
      <c r="Q22" s="2483" t="s">
        <v>90</v>
      </c>
      <c r="R22" s="2483" t="s">
        <v>62</v>
      </c>
      <c r="S22" s="2376"/>
      <c r="T22" s="2376"/>
      <c r="U22" s="2596">
        <v>3457600</v>
      </c>
      <c r="V22" s="2597">
        <v>0.02</v>
      </c>
      <c r="W22" s="2526">
        <v>3526752</v>
      </c>
      <c r="X22" s="2527" t="s">
        <v>842</v>
      </c>
      <c r="Y22" s="2376"/>
      <c r="Z22" s="2376"/>
      <c r="AA22" s="2376"/>
      <c r="AB22" s="2376"/>
      <c r="AC22" s="2376"/>
      <c r="AD22" s="2371"/>
      <c r="AE22" s="2371"/>
      <c r="AF22" s="2371"/>
      <c r="AG22" s="2371"/>
      <c r="AH22" s="2371"/>
      <c r="AI22" s="2371"/>
      <c r="AJ22" s="2371"/>
      <c r="AK22" s="2371"/>
      <c r="AL22" s="2371"/>
      <c r="AM22" s="2371"/>
      <c r="AN22" s="2371"/>
      <c r="AO22" s="2371"/>
      <c r="AP22" s="2371"/>
      <c r="AQ22" s="2371"/>
      <c r="AR22" s="2371"/>
      <c r="AS22" s="2371"/>
      <c r="AT22" s="2371"/>
      <c r="AU22" s="2371"/>
      <c r="AV22" s="2371"/>
      <c r="AW22" s="2371"/>
      <c r="AX22" s="2371"/>
      <c r="AY22" s="2371"/>
      <c r="AZ22" s="2371"/>
      <c r="BA22" s="2371"/>
      <c r="BB22" s="2371"/>
      <c r="BC22" s="2371"/>
      <c r="BD22" s="2371"/>
      <c r="BE22" s="2371"/>
      <c r="BF22" s="2376"/>
      <c r="BG22" s="2376"/>
      <c r="BH22" s="2376"/>
      <c r="BI22" s="2376"/>
      <c r="BJ22" s="1580"/>
      <c r="BK22" s="1580"/>
      <c r="BL22" s="1580"/>
      <c r="BM22" s="1580"/>
      <c r="BN22" s="1580"/>
      <c r="BO22" s="1580"/>
      <c r="BP22" s="1580"/>
      <c r="BQ22" s="1580"/>
      <c r="BR22" s="1580"/>
      <c r="BS22" s="1580"/>
      <c r="BT22" s="1580"/>
      <c r="BU22" s="1580"/>
      <c r="BV22" s="1580"/>
      <c r="BW22" s="1580"/>
      <c r="BX22" s="1580"/>
      <c r="BY22" s="1580"/>
      <c r="BZ22" s="1580"/>
      <c r="CA22" s="1580"/>
      <c r="CB22" s="1580"/>
      <c r="CC22" s="1580"/>
      <c r="CD22" s="1580"/>
      <c r="CE22" s="1580"/>
      <c r="CF22" s="1580"/>
      <c r="CG22" s="1580"/>
      <c r="CH22" s="1580"/>
      <c r="CI22" s="1580"/>
      <c r="CJ22" s="1580"/>
      <c r="CK22" s="1580"/>
      <c r="CL22" s="1580"/>
      <c r="CM22" s="1580"/>
      <c r="CN22" s="1580"/>
      <c r="CO22" s="1580"/>
      <c r="CP22" s="1580"/>
      <c r="CQ22" s="1580"/>
      <c r="CR22" s="1580"/>
      <c r="CS22" s="1580"/>
      <c r="CT22" s="1580"/>
    </row>
    <row r="23" spans="1:98" s="791" customFormat="1" ht="21" customHeight="1">
      <c r="A23" s="2377"/>
      <c r="B23" s="2373"/>
      <c r="C23" s="2391"/>
      <c r="D23" s="2372"/>
      <c r="E23" s="2457"/>
      <c r="F23" s="2829"/>
      <c r="G23" s="2829"/>
      <c r="H23" s="2592"/>
      <c r="I23" s="2789" t="s">
        <v>2004</v>
      </c>
      <c r="J23" s="2786" t="s">
        <v>73</v>
      </c>
      <c r="K23" s="2787">
        <v>11581</v>
      </c>
      <c r="L23" s="2594"/>
      <c r="M23" s="2464">
        <v>11581890</v>
      </c>
      <c r="N23" s="2466">
        <v>138982680</v>
      </c>
      <c r="O23" s="2472">
        <v>1</v>
      </c>
      <c r="P23" s="2469"/>
      <c r="Q23" s="2469"/>
      <c r="R23" s="2595">
        <v>12</v>
      </c>
      <c r="S23" s="2598"/>
      <c r="T23" s="2476"/>
      <c r="U23" s="2376"/>
      <c r="V23" s="2376"/>
      <c r="W23" s="2376"/>
      <c r="X23" s="2376"/>
      <c r="Y23" s="2376"/>
      <c r="Z23" s="2376"/>
      <c r="AA23" s="2376"/>
      <c r="AB23" s="2376"/>
      <c r="AC23" s="2376"/>
      <c r="AD23" s="2376"/>
      <c r="AE23" s="2371"/>
      <c r="AF23" s="2371"/>
      <c r="AG23" s="2371"/>
      <c r="AH23" s="2371"/>
      <c r="AI23" s="2371"/>
      <c r="AJ23" s="2371"/>
      <c r="AK23" s="2371"/>
      <c r="AL23" s="2371"/>
      <c r="AM23" s="2371"/>
      <c r="AN23" s="2371"/>
      <c r="AO23" s="2371"/>
      <c r="AP23" s="2371"/>
      <c r="AQ23" s="2371"/>
      <c r="AR23" s="2371"/>
      <c r="AS23" s="2371"/>
      <c r="AT23" s="2371"/>
      <c r="AU23" s="2371"/>
      <c r="AV23" s="2371"/>
      <c r="AW23" s="2371"/>
      <c r="AX23" s="2371"/>
      <c r="AY23" s="2371"/>
      <c r="AZ23" s="2371"/>
      <c r="BA23" s="2371"/>
      <c r="BB23" s="2371"/>
      <c r="BC23" s="2371"/>
      <c r="BD23" s="2371"/>
      <c r="BE23" s="2371"/>
      <c r="BF23" s="2371"/>
      <c r="BG23" s="2376"/>
      <c r="BH23" s="2376"/>
      <c r="BI23" s="2376"/>
      <c r="BJ23" s="1580"/>
      <c r="BK23" s="1580"/>
      <c r="BL23" s="1580"/>
      <c r="BM23" s="1580"/>
      <c r="BN23" s="1580"/>
      <c r="BO23" s="1580"/>
      <c r="BP23" s="1580"/>
      <c r="BQ23" s="1580"/>
      <c r="BR23" s="1580"/>
      <c r="BS23" s="1580"/>
      <c r="BT23" s="1580"/>
      <c r="BU23" s="1580"/>
      <c r="BV23" s="1580"/>
      <c r="BW23" s="1580"/>
      <c r="BX23" s="1580"/>
      <c r="BY23" s="1580"/>
      <c r="BZ23" s="1580"/>
      <c r="CA23" s="1580"/>
      <c r="CB23" s="1580"/>
      <c r="CC23" s="1580"/>
      <c r="CD23" s="1580"/>
      <c r="CE23" s="1580"/>
      <c r="CF23" s="1580"/>
      <c r="CG23" s="1580"/>
      <c r="CH23" s="1580"/>
      <c r="CI23" s="1580"/>
      <c r="CJ23" s="1580"/>
      <c r="CK23" s="1580"/>
      <c r="CL23" s="1580"/>
      <c r="CM23" s="1580"/>
      <c r="CN23" s="1580"/>
      <c r="CO23" s="1580"/>
      <c r="CP23" s="1580"/>
      <c r="CQ23" s="1580"/>
      <c r="CR23" s="1580"/>
      <c r="CS23" s="1580"/>
      <c r="CT23" s="1580"/>
    </row>
    <row r="24" spans="1:98" s="791" customFormat="1" ht="21" customHeight="1">
      <c r="A24" s="2377"/>
      <c r="B24" s="2373"/>
      <c r="C24" s="2391"/>
      <c r="D24" s="2372"/>
      <c r="E24" s="2457"/>
      <c r="F24" s="2829"/>
      <c r="G24" s="2829"/>
      <c r="H24" s="2592"/>
      <c r="I24" s="2785" t="s">
        <v>330</v>
      </c>
      <c r="J24" s="2786"/>
      <c r="K24" s="2787">
        <v>2400</v>
      </c>
      <c r="L24" s="2594"/>
      <c r="M24" s="2464"/>
      <c r="N24" s="2485" t="s">
        <v>841</v>
      </c>
      <c r="O24" s="2482" t="s">
        <v>65</v>
      </c>
      <c r="P24" s="2483" t="s">
        <v>827</v>
      </c>
      <c r="Q24" s="2483" t="s">
        <v>90</v>
      </c>
      <c r="R24" s="2483" t="s">
        <v>62</v>
      </c>
      <c r="S24" s="2598"/>
      <c r="T24" s="2476"/>
      <c r="U24" s="2598"/>
      <c r="V24" s="2476"/>
      <c r="W24" s="2376"/>
      <c r="X24" s="2376"/>
      <c r="Y24" s="2376"/>
      <c r="Z24" s="2376"/>
      <c r="AA24" s="2376"/>
      <c r="AB24" s="2376"/>
      <c r="AC24" s="2376"/>
      <c r="AD24" s="2376"/>
      <c r="AE24" s="2376"/>
      <c r="AF24" s="2376"/>
      <c r="AG24" s="2376"/>
      <c r="AH24" s="2371"/>
      <c r="AI24" s="2371"/>
      <c r="AJ24" s="2371"/>
      <c r="AK24" s="2371"/>
      <c r="AL24" s="2371"/>
      <c r="AM24" s="2371"/>
      <c r="AN24" s="2371"/>
      <c r="AO24" s="2371"/>
      <c r="AP24" s="2371"/>
      <c r="AQ24" s="2371"/>
      <c r="AR24" s="2371"/>
      <c r="AS24" s="2371"/>
      <c r="AT24" s="2371"/>
      <c r="AU24" s="2371"/>
      <c r="AV24" s="2371"/>
      <c r="AW24" s="2371"/>
      <c r="AX24" s="2371"/>
      <c r="AY24" s="2371"/>
      <c r="AZ24" s="2371"/>
      <c r="BA24" s="2371"/>
      <c r="BB24" s="2371"/>
      <c r="BC24" s="2371"/>
      <c r="BD24" s="2371"/>
      <c r="BE24" s="2371"/>
      <c r="BF24" s="2371"/>
      <c r="BG24" s="2371"/>
      <c r="BH24" s="2371"/>
      <c r="BI24" s="2371"/>
      <c r="BJ24" s="1580"/>
      <c r="BK24" s="1580"/>
      <c r="BL24" s="1580"/>
      <c r="BM24" s="1580"/>
      <c r="BN24" s="1580"/>
      <c r="BO24" s="1580"/>
      <c r="BP24" s="1580"/>
      <c r="BQ24" s="1580"/>
      <c r="BR24" s="1580"/>
      <c r="BS24" s="1580"/>
      <c r="BT24" s="1580"/>
      <c r="BU24" s="1580"/>
      <c r="BV24" s="1580"/>
      <c r="BW24" s="1580"/>
      <c r="BX24" s="1580"/>
      <c r="BY24" s="1580"/>
      <c r="BZ24" s="1580"/>
      <c r="CA24" s="1580"/>
      <c r="CB24" s="1580"/>
      <c r="CC24" s="1580"/>
      <c r="CD24" s="1580"/>
      <c r="CE24" s="1580"/>
      <c r="CF24" s="1580"/>
      <c r="CG24" s="1580"/>
      <c r="CH24" s="1580"/>
      <c r="CI24" s="1580"/>
      <c r="CJ24" s="1580"/>
      <c r="CK24" s="1580"/>
      <c r="CL24" s="1580"/>
      <c r="CM24" s="1580"/>
      <c r="CN24" s="1580"/>
      <c r="CO24" s="1580"/>
      <c r="CP24" s="1580"/>
      <c r="CQ24" s="1580"/>
      <c r="CR24" s="1580"/>
      <c r="CS24" s="1580"/>
      <c r="CT24" s="1580"/>
    </row>
    <row r="25" spans="1:98" s="791" customFormat="1" ht="21" customHeight="1">
      <c r="A25" s="2377"/>
      <c r="B25" s="2373"/>
      <c r="C25" s="2391"/>
      <c r="D25" s="2372"/>
      <c r="E25" s="2457"/>
      <c r="F25" s="2829"/>
      <c r="G25" s="2829"/>
      <c r="H25" s="2592"/>
      <c r="I25" s="2785" t="s">
        <v>2005</v>
      </c>
      <c r="J25" s="2786" t="s">
        <v>73</v>
      </c>
      <c r="K25" s="2787">
        <v>1440</v>
      </c>
      <c r="L25" s="2594"/>
      <c r="M25" s="2464">
        <v>1440000</v>
      </c>
      <c r="N25" s="2466">
        <v>40000</v>
      </c>
      <c r="O25" s="2595"/>
      <c r="P25" s="2469"/>
      <c r="Q25" s="2469">
        <v>3</v>
      </c>
      <c r="R25" s="2595">
        <v>12</v>
      </c>
      <c r="S25" s="2598"/>
      <c r="T25" s="2476"/>
      <c r="U25" s="2598"/>
      <c r="V25" s="2476"/>
      <c r="W25" s="2376"/>
      <c r="X25" s="2376"/>
      <c r="Y25" s="2376"/>
      <c r="Z25" s="2376"/>
      <c r="AA25" s="2376"/>
      <c r="AB25" s="2376"/>
      <c r="AC25" s="2376"/>
      <c r="AD25" s="2376"/>
      <c r="AE25" s="2376"/>
      <c r="AF25" s="2376"/>
      <c r="AG25" s="2376"/>
      <c r="AH25" s="2371"/>
      <c r="AI25" s="2371"/>
      <c r="AJ25" s="2371"/>
      <c r="AK25" s="2371"/>
      <c r="AL25" s="2371"/>
      <c r="AM25" s="2371"/>
      <c r="AN25" s="2371"/>
      <c r="AO25" s="2371"/>
      <c r="AP25" s="2371"/>
      <c r="AQ25" s="2371"/>
      <c r="AR25" s="2371"/>
      <c r="AS25" s="2371"/>
      <c r="AT25" s="2371"/>
      <c r="AU25" s="2371"/>
      <c r="AV25" s="2371"/>
      <c r="AW25" s="2371"/>
      <c r="AX25" s="2371"/>
      <c r="AY25" s="2371"/>
      <c r="AZ25" s="2371"/>
      <c r="BA25" s="2371"/>
      <c r="BB25" s="2371"/>
      <c r="BC25" s="2371"/>
      <c r="BD25" s="2371"/>
      <c r="BE25" s="2371"/>
      <c r="BF25" s="2371"/>
      <c r="BG25" s="2371"/>
      <c r="BH25" s="2371"/>
      <c r="BI25" s="2371"/>
      <c r="BJ25" s="1580"/>
      <c r="BK25" s="1580"/>
      <c r="BL25" s="1580"/>
      <c r="BM25" s="1580"/>
      <c r="BN25" s="1580"/>
      <c r="BO25" s="1580"/>
      <c r="BP25" s="1580"/>
      <c r="BQ25" s="1580"/>
      <c r="BR25" s="1580"/>
      <c r="BS25" s="1580"/>
      <c r="BT25" s="1580"/>
      <c r="BU25" s="1580"/>
      <c r="BV25" s="1580"/>
      <c r="BW25" s="1580"/>
      <c r="BX25" s="1580"/>
      <c r="BY25" s="1580"/>
      <c r="BZ25" s="1580"/>
      <c r="CA25" s="1580"/>
      <c r="CB25" s="1580"/>
      <c r="CC25" s="1580"/>
      <c r="CD25" s="1580"/>
      <c r="CE25" s="1580"/>
      <c r="CF25" s="1580"/>
      <c r="CG25" s="1580"/>
      <c r="CH25" s="1580"/>
      <c r="CI25" s="1580"/>
      <c r="CJ25" s="1580"/>
      <c r="CK25" s="1580"/>
      <c r="CL25" s="1580"/>
      <c r="CM25" s="1580"/>
      <c r="CN25" s="1580"/>
      <c r="CO25" s="1580"/>
      <c r="CP25" s="1580"/>
      <c r="CQ25" s="1580"/>
      <c r="CR25" s="1580"/>
      <c r="CS25" s="1580"/>
      <c r="CT25" s="1580"/>
    </row>
    <row r="26" spans="1:98" s="791" customFormat="1" ht="21" customHeight="1">
      <c r="A26" s="2377"/>
      <c r="B26" s="2373"/>
      <c r="C26" s="2391"/>
      <c r="D26" s="2372"/>
      <c r="E26" s="2457"/>
      <c r="F26" s="2829"/>
      <c r="G26" s="2829"/>
      <c r="H26" s="2592"/>
      <c r="I26" s="2785" t="s">
        <v>2242</v>
      </c>
      <c r="J26" s="2786" t="s">
        <v>73</v>
      </c>
      <c r="K26" s="2787">
        <v>240</v>
      </c>
      <c r="L26" s="2594"/>
      <c r="M26" s="2464">
        <v>240000</v>
      </c>
      <c r="N26" s="2466">
        <v>20000</v>
      </c>
      <c r="O26" s="2595"/>
      <c r="P26" s="2469"/>
      <c r="Q26" s="2469">
        <v>1</v>
      </c>
      <c r="R26" s="2595">
        <v>12</v>
      </c>
      <c r="S26" s="2598"/>
      <c r="T26" s="2476" t="s">
        <v>842</v>
      </c>
      <c r="U26" s="2598"/>
      <c r="V26" s="2476"/>
      <c r="W26" s="2376"/>
      <c r="X26" s="2376"/>
      <c r="Y26" s="2376"/>
      <c r="Z26" s="2376"/>
      <c r="AA26" s="2376"/>
      <c r="AB26" s="2376"/>
      <c r="AC26" s="2376"/>
      <c r="AD26" s="2376"/>
      <c r="AE26" s="2376"/>
      <c r="AF26" s="2376"/>
      <c r="AG26" s="2376"/>
      <c r="AH26" s="2371"/>
      <c r="AI26" s="2371"/>
      <c r="AJ26" s="2371"/>
      <c r="AK26" s="2371"/>
      <c r="AL26" s="2371"/>
      <c r="AM26" s="2371"/>
      <c r="AN26" s="2371"/>
      <c r="AO26" s="2371"/>
      <c r="AP26" s="2371"/>
      <c r="AQ26" s="2371"/>
      <c r="AR26" s="2371"/>
      <c r="AS26" s="2371"/>
      <c r="AT26" s="2371"/>
      <c r="AU26" s="2371"/>
      <c r="AV26" s="2371"/>
      <c r="AW26" s="2371"/>
      <c r="AX26" s="2371"/>
      <c r="AY26" s="2371"/>
      <c r="AZ26" s="2371"/>
      <c r="BA26" s="2371"/>
      <c r="BB26" s="2371"/>
      <c r="BC26" s="2371"/>
      <c r="BD26" s="2371"/>
      <c r="BE26" s="2371"/>
      <c r="BF26" s="2371"/>
      <c r="BG26" s="2371"/>
      <c r="BH26" s="2371"/>
      <c r="BI26" s="2371"/>
      <c r="BJ26" s="1580"/>
      <c r="BK26" s="1580"/>
      <c r="BL26" s="1580"/>
      <c r="BM26" s="1580"/>
      <c r="BN26" s="1580"/>
      <c r="BO26" s="1580"/>
      <c r="BP26" s="1580"/>
      <c r="BQ26" s="1580"/>
      <c r="BR26" s="1580"/>
      <c r="BS26" s="1580"/>
      <c r="BT26" s="1580"/>
      <c r="BU26" s="1580"/>
      <c r="BV26" s="1580"/>
      <c r="BW26" s="1580"/>
      <c r="BX26" s="1580"/>
      <c r="BY26" s="1580"/>
      <c r="BZ26" s="1580"/>
      <c r="CA26" s="1580"/>
      <c r="CB26" s="1580"/>
      <c r="CC26" s="1580"/>
      <c r="CD26" s="1580"/>
      <c r="CE26" s="1580"/>
      <c r="CF26" s="1580"/>
      <c r="CG26" s="1580"/>
      <c r="CH26" s="1580"/>
      <c r="CI26" s="1580"/>
      <c r="CJ26" s="1580"/>
      <c r="CK26" s="1580"/>
      <c r="CL26" s="1580"/>
      <c r="CM26" s="1580"/>
      <c r="CN26" s="1580"/>
      <c r="CO26" s="1580"/>
      <c r="CP26" s="1580"/>
      <c r="CQ26" s="1580"/>
      <c r="CR26" s="1580"/>
      <c r="CS26" s="1580"/>
      <c r="CT26" s="1580"/>
    </row>
    <row r="27" spans="1:98" s="791" customFormat="1" ht="21" customHeight="1">
      <c r="A27" s="2377"/>
      <c r="B27" s="2373"/>
      <c r="C27" s="2391"/>
      <c r="D27" s="2372"/>
      <c r="E27" s="2457"/>
      <c r="F27" s="2829"/>
      <c r="G27" s="2829"/>
      <c r="H27" s="2592"/>
      <c r="I27" s="2785" t="s">
        <v>2006</v>
      </c>
      <c r="J27" s="2786" t="s">
        <v>73</v>
      </c>
      <c r="K27" s="2787">
        <v>720</v>
      </c>
      <c r="L27" s="2594"/>
      <c r="M27" s="2464">
        <v>720000</v>
      </c>
      <c r="N27" s="2466">
        <v>60000</v>
      </c>
      <c r="O27" s="2595"/>
      <c r="P27" s="2469"/>
      <c r="Q27" s="2469">
        <v>1</v>
      </c>
      <c r="R27" s="2595">
        <v>12</v>
      </c>
      <c r="S27" s="2598"/>
      <c r="T27" s="2476" t="s">
        <v>842</v>
      </c>
      <c r="U27" s="2598"/>
      <c r="V27" s="2476"/>
      <c r="W27" s="2376"/>
      <c r="X27" s="2376"/>
      <c r="Y27" s="2376"/>
      <c r="Z27" s="2376"/>
      <c r="AA27" s="2376"/>
      <c r="AB27" s="2376"/>
      <c r="AC27" s="2376"/>
      <c r="AD27" s="2376"/>
      <c r="AE27" s="2376"/>
      <c r="AF27" s="2376"/>
      <c r="AG27" s="2376"/>
      <c r="AH27" s="2371"/>
      <c r="AI27" s="2371"/>
      <c r="AJ27" s="2371"/>
      <c r="AK27" s="2371"/>
      <c r="AL27" s="2371"/>
      <c r="AM27" s="2371"/>
      <c r="AN27" s="2371"/>
      <c r="AO27" s="2371"/>
      <c r="AP27" s="2371"/>
      <c r="AQ27" s="2371"/>
      <c r="AR27" s="2371"/>
      <c r="AS27" s="2371"/>
      <c r="AT27" s="2371"/>
      <c r="AU27" s="2371"/>
      <c r="AV27" s="2371"/>
      <c r="AW27" s="2371"/>
      <c r="AX27" s="2371"/>
      <c r="AY27" s="2371"/>
      <c r="AZ27" s="2371"/>
      <c r="BA27" s="2371"/>
      <c r="BB27" s="2371"/>
      <c r="BC27" s="2371"/>
      <c r="BD27" s="2371"/>
      <c r="BE27" s="2371"/>
      <c r="BF27" s="2371"/>
      <c r="BG27" s="2371"/>
      <c r="BH27" s="2371"/>
      <c r="BI27" s="2371"/>
      <c r="BJ27" s="1580"/>
      <c r="BK27" s="1580"/>
      <c r="BL27" s="1580"/>
      <c r="BM27" s="1580"/>
      <c r="BN27" s="1580"/>
      <c r="BO27" s="1580"/>
      <c r="BP27" s="1580"/>
      <c r="BQ27" s="1580"/>
      <c r="BR27" s="1580"/>
      <c r="BS27" s="1580"/>
      <c r="BT27" s="1580"/>
      <c r="BU27" s="1580"/>
      <c r="BV27" s="1580"/>
      <c r="BW27" s="1580"/>
      <c r="BX27" s="1580"/>
      <c r="BY27" s="1580"/>
      <c r="BZ27" s="1580"/>
      <c r="CA27" s="1580"/>
      <c r="CB27" s="1580"/>
      <c r="CC27" s="1580"/>
      <c r="CD27" s="1580"/>
      <c r="CE27" s="1580"/>
      <c r="CF27" s="1580"/>
      <c r="CG27" s="1580"/>
      <c r="CH27" s="1580"/>
      <c r="CI27" s="1580"/>
      <c r="CJ27" s="1580"/>
      <c r="CK27" s="1580"/>
      <c r="CL27" s="1580"/>
      <c r="CM27" s="1580"/>
      <c r="CN27" s="1580"/>
      <c r="CO27" s="1580"/>
      <c r="CP27" s="1580"/>
      <c r="CQ27" s="1580"/>
      <c r="CR27" s="1580"/>
      <c r="CS27" s="1580"/>
      <c r="CT27" s="1580"/>
    </row>
    <row r="28" spans="1:98" s="791" customFormat="1" ht="21" customHeight="1">
      <c r="A28" s="2377"/>
      <c r="B28" s="2373"/>
      <c r="C28" s="2391"/>
      <c r="D28" s="2373"/>
      <c r="E28" s="2373"/>
      <c r="F28" s="2829"/>
      <c r="G28" s="2829"/>
      <c r="H28" s="2599"/>
      <c r="I28" s="2789" t="s">
        <v>153</v>
      </c>
      <c r="J28" s="2786"/>
      <c r="K28" s="2787">
        <v>4680</v>
      </c>
      <c r="L28" s="2595"/>
      <c r="M28" s="2464"/>
      <c r="N28" s="2485" t="s">
        <v>841</v>
      </c>
      <c r="O28" s="2482" t="s">
        <v>65</v>
      </c>
      <c r="P28" s="2483" t="s">
        <v>827</v>
      </c>
      <c r="Q28" s="2483" t="s">
        <v>90</v>
      </c>
      <c r="R28" s="2483" t="s">
        <v>62</v>
      </c>
      <c r="S28" s="2476"/>
      <c r="T28" s="2476"/>
      <c r="U28" s="2598"/>
      <c r="V28" s="2476"/>
      <c r="W28" s="2376"/>
      <c r="X28" s="2376"/>
      <c r="Y28" s="2376"/>
      <c r="Z28" s="2376"/>
      <c r="AA28" s="2376"/>
      <c r="AB28" s="2376"/>
      <c r="AC28" s="2376"/>
      <c r="AD28" s="2376"/>
      <c r="AE28" s="2376"/>
      <c r="AF28" s="2376"/>
      <c r="AG28" s="2376"/>
      <c r="AH28" s="2371"/>
      <c r="AI28" s="2371"/>
      <c r="AJ28" s="2371"/>
      <c r="AK28" s="2371"/>
      <c r="AL28" s="2371"/>
      <c r="AM28" s="2371"/>
      <c r="AN28" s="2371"/>
      <c r="AO28" s="2371"/>
      <c r="AP28" s="2371"/>
      <c r="AQ28" s="2371"/>
      <c r="AR28" s="2371"/>
      <c r="AS28" s="2371"/>
      <c r="AT28" s="2371"/>
      <c r="AU28" s="2371"/>
      <c r="AV28" s="2371"/>
      <c r="AW28" s="2371"/>
      <c r="AX28" s="2371"/>
      <c r="AY28" s="2371"/>
      <c r="AZ28" s="2371"/>
      <c r="BA28" s="2371"/>
      <c r="BB28" s="2371"/>
      <c r="BC28" s="2371"/>
      <c r="BD28" s="2371"/>
      <c r="BE28" s="2371"/>
      <c r="BF28" s="2371"/>
      <c r="BG28" s="2371"/>
      <c r="BH28" s="2371"/>
      <c r="BI28" s="2371"/>
      <c r="BJ28" s="1580"/>
      <c r="BK28" s="1580"/>
      <c r="BL28" s="1580"/>
      <c r="BM28" s="1580"/>
      <c r="BN28" s="1580"/>
      <c r="BO28" s="1580"/>
      <c r="BP28" s="1580"/>
      <c r="BQ28" s="1580"/>
      <c r="BR28" s="1580"/>
      <c r="BS28" s="1580"/>
      <c r="BT28" s="1580"/>
      <c r="BU28" s="1580"/>
      <c r="BV28" s="1580"/>
      <c r="BW28" s="1580"/>
      <c r="BX28" s="1580"/>
      <c r="BY28" s="1580"/>
      <c r="BZ28" s="1580"/>
      <c r="CA28" s="1580"/>
      <c r="CB28" s="1580"/>
      <c r="CC28" s="1580"/>
      <c r="CD28" s="1580"/>
      <c r="CE28" s="1580"/>
      <c r="CF28" s="1580"/>
      <c r="CG28" s="1580"/>
      <c r="CH28" s="1580"/>
      <c r="CI28" s="1580"/>
      <c r="CJ28" s="1580"/>
      <c r="CK28" s="1580"/>
      <c r="CL28" s="1580"/>
      <c r="CM28" s="1580"/>
      <c r="CN28" s="1580"/>
      <c r="CO28" s="1580"/>
      <c r="CP28" s="1580"/>
      <c r="CQ28" s="1580"/>
      <c r="CR28" s="1580"/>
      <c r="CS28" s="1580"/>
      <c r="CT28" s="1580"/>
    </row>
    <row r="29" spans="1:98" s="780" customFormat="1" ht="21" customHeight="1">
      <c r="A29" s="2377"/>
      <c r="B29" s="2373"/>
      <c r="C29" s="2391"/>
      <c r="D29" s="2373"/>
      <c r="E29" s="2373"/>
      <c r="F29" s="2829"/>
      <c r="G29" s="2829"/>
      <c r="H29" s="2599"/>
      <c r="I29" s="2789" t="s">
        <v>2007</v>
      </c>
      <c r="J29" s="2786" t="s">
        <v>73</v>
      </c>
      <c r="K29" s="2787">
        <v>4680</v>
      </c>
      <c r="L29" s="2594"/>
      <c r="M29" s="2464">
        <v>4680000</v>
      </c>
      <c r="N29" s="2466">
        <v>130000</v>
      </c>
      <c r="O29" s="2595"/>
      <c r="P29" s="2469"/>
      <c r="Q29" s="2469">
        <v>3</v>
      </c>
      <c r="R29" s="2595">
        <v>12</v>
      </c>
      <c r="S29" s="2476"/>
      <c r="T29" s="2476"/>
      <c r="U29" s="2476"/>
      <c r="V29" s="2476"/>
      <c r="W29" s="2376"/>
      <c r="X29" s="2376"/>
      <c r="Y29" s="2371"/>
      <c r="Z29" s="2371"/>
      <c r="AA29" s="2371"/>
      <c r="AB29" s="2371"/>
      <c r="AC29" s="2371"/>
      <c r="AD29" s="2371"/>
      <c r="AE29" s="2371"/>
      <c r="AF29" s="2371"/>
      <c r="AG29" s="2371"/>
      <c r="AH29" s="2371"/>
      <c r="AI29" s="2371"/>
      <c r="AJ29" s="2371"/>
      <c r="AK29" s="2371"/>
      <c r="AL29" s="2371"/>
      <c r="AM29" s="2371"/>
      <c r="AN29" s="2371"/>
      <c r="AO29" s="2371"/>
      <c r="AP29" s="2371"/>
      <c r="AQ29" s="2371"/>
      <c r="AR29" s="2371"/>
      <c r="AS29" s="2371"/>
      <c r="AT29" s="2371"/>
      <c r="AU29" s="2371"/>
      <c r="AV29" s="2371"/>
      <c r="AW29" s="2371"/>
      <c r="AX29" s="2371"/>
      <c r="AY29" s="2371"/>
      <c r="AZ29" s="2371"/>
      <c r="BA29" s="2371"/>
      <c r="BB29" s="2371"/>
      <c r="BC29" s="2371"/>
      <c r="BD29" s="2371"/>
      <c r="BE29" s="2371"/>
      <c r="BF29" s="2371"/>
      <c r="BG29" s="2371"/>
      <c r="BH29" s="2371"/>
      <c r="BI29" s="2371"/>
      <c r="BJ29" s="2153"/>
      <c r="BK29" s="2153"/>
      <c r="BL29" s="2153"/>
      <c r="BM29" s="2153"/>
      <c r="BN29" s="2153"/>
      <c r="BO29" s="2153"/>
      <c r="BP29" s="2153"/>
      <c r="BQ29" s="2153"/>
      <c r="BR29" s="2153"/>
      <c r="BS29" s="2153"/>
      <c r="BT29" s="2153"/>
      <c r="BU29" s="2153"/>
      <c r="BV29" s="2153"/>
      <c r="BW29" s="2153"/>
      <c r="BX29" s="2153"/>
      <c r="BY29" s="2153"/>
      <c r="BZ29" s="2153"/>
      <c r="CA29" s="2153"/>
      <c r="CB29" s="2153"/>
      <c r="CC29" s="2153"/>
      <c r="CD29" s="2153"/>
      <c r="CE29" s="2153"/>
      <c r="CF29" s="2153"/>
      <c r="CG29" s="2153"/>
      <c r="CH29" s="2153"/>
      <c r="CI29" s="2153"/>
      <c r="CJ29" s="2153"/>
      <c r="CK29" s="2153"/>
      <c r="CL29" s="2153"/>
      <c r="CM29" s="2153"/>
      <c r="CN29" s="2153"/>
      <c r="CO29" s="2153"/>
      <c r="CP29" s="2153"/>
      <c r="CQ29" s="2153"/>
      <c r="CR29" s="2153"/>
      <c r="CS29" s="2153"/>
      <c r="CT29" s="2153"/>
    </row>
    <row r="30" spans="1:98" s="780" customFormat="1" ht="21" hidden="1" customHeight="1">
      <c r="A30" s="2377"/>
      <c r="B30" s="2373"/>
      <c r="C30" s="2391"/>
      <c r="D30" s="2373"/>
      <c r="E30" s="2373"/>
      <c r="F30" s="2829"/>
      <c r="G30" s="2829"/>
      <c r="H30" s="2599"/>
      <c r="I30" s="2789" t="s">
        <v>2008</v>
      </c>
      <c r="J30" s="2786" t="s">
        <v>73</v>
      </c>
      <c r="K30" s="2787">
        <v>0</v>
      </c>
      <c r="L30" s="2594"/>
      <c r="M30" s="2464">
        <v>0</v>
      </c>
      <c r="N30" s="2466">
        <v>110000</v>
      </c>
      <c r="O30" s="2595"/>
      <c r="P30" s="2469"/>
      <c r="Q30" s="2469">
        <v>0</v>
      </c>
      <c r="R30" s="2595">
        <v>12</v>
      </c>
      <c r="S30" s="2476"/>
      <c r="T30" s="2476"/>
      <c r="U30" s="2476"/>
      <c r="V30" s="2476"/>
      <c r="W30" s="2376"/>
      <c r="X30" s="2376"/>
      <c r="Y30" s="2371"/>
      <c r="Z30" s="2371"/>
      <c r="AA30" s="2371"/>
      <c r="AB30" s="2371"/>
      <c r="AC30" s="2371"/>
      <c r="AD30" s="2371"/>
      <c r="AE30" s="2371"/>
      <c r="AF30" s="2371"/>
      <c r="AG30" s="2371"/>
      <c r="AH30" s="2371"/>
      <c r="AI30" s="2371"/>
      <c r="AJ30" s="2371"/>
      <c r="AK30" s="2371"/>
      <c r="AL30" s="2371"/>
      <c r="AM30" s="2371"/>
      <c r="AN30" s="2371"/>
      <c r="AO30" s="2371"/>
      <c r="AP30" s="2371"/>
      <c r="AQ30" s="2371"/>
      <c r="AR30" s="2371"/>
      <c r="AS30" s="2371"/>
      <c r="AT30" s="2371"/>
      <c r="AU30" s="2371"/>
      <c r="AV30" s="2371"/>
      <c r="AW30" s="2371"/>
      <c r="AX30" s="2371"/>
      <c r="AY30" s="2371"/>
      <c r="AZ30" s="2371"/>
      <c r="BA30" s="2371"/>
      <c r="BB30" s="2371"/>
      <c r="BC30" s="2371"/>
      <c r="BD30" s="2371"/>
      <c r="BE30" s="2371"/>
      <c r="BF30" s="2371"/>
      <c r="BG30" s="2371"/>
      <c r="BH30" s="2371"/>
      <c r="BI30" s="2371"/>
      <c r="BJ30" s="2153"/>
      <c r="BK30" s="2153"/>
      <c r="BL30" s="2153"/>
      <c r="BM30" s="2153"/>
      <c r="BN30" s="2153"/>
      <c r="BO30" s="2153"/>
      <c r="BP30" s="2153"/>
      <c r="BQ30" s="2153"/>
      <c r="BR30" s="2153"/>
      <c r="BS30" s="2153"/>
      <c r="BT30" s="2153"/>
      <c r="BU30" s="2153"/>
      <c r="BV30" s="2153"/>
      <c r="BW30" s="2153"/>
      <c r="BX30" s="2153"/>
      <c r="BY30" s="2153"/>
      <c r="BZ30" s="2153"/>
      <c r="CA30" s="2153"/>
      <c r="CB30" s="2153"/>
      <c r="CC30" s="2153"/>
      <c r="CD30" s="2153"/>
      <c r="CE30" s="2153"/>
      <c r="CF30" s="2153"/>
      <c r="CG30" s="2153"/>
      <c r="CH30" s="2153"/>
      <c r="CI30" s="2153"/>
      <c r="CJ30" s="2153"/>
      <c r="CK30" s="2153"/>
      <c r="CL30" s="2153"/>
      <c r="CM30" s="2153"/>
      <c r="CN30" s="2153"/>
      <c r="CO30" s="2153"/>
      <c r="CP30" s="2153"/>
      <c r="CQ30" s="2153"/>
      <c r="CR30" s="2153"/>
      <c r="CS30" s="2153"/>
      <c r="CT30" s="2153"/>
    </row>
    <row r="31" spans="1:98" s="780" customFormat="1" ht="21" customHeight="1">
      <c r="A31" s="2377"/>
      <c r="B31" s="2373"/>
      <c r="C31" s="2391"/>
      <c r="D31" s="2373"/>
      <c r="E31" s="2373"/>
      <c r="F31" s="2829"/>
      <c r="G31" s="2829"/>
      <c r="H31" s="2599"/>
      <c r="I31" s="2789" t="s">
        <v>843</v>
      </c>
      <c r="J31" s="2786"/>
      <c r="K31" s="2787">
        <v>5460</v>
      </c>
      <c r="L31" s="2594"/>
      <c r="M31" s="2464"/>
      <c r="N31" s="2485" t="s">
        <v>841</v>
      </c>
      <c r="O31" s="2482" t="s">
        <v>65</v>
      </c>
      <c r="P31" s="2483" t="s">
        <v>827</v>
      </c>
      <c r="Q31" s="2483" t="s">
        <v>90</v>
      </c>
      <c r="R31" s="2483" t="s">
        <v>62</v>
      </c>
      <c r="S31" s="2476"/>
      <c r="T31" s="2476"/>
      <c r="U31" s="2476"/>
      <c r="V31" s="2476"/>
      <c r="W31" s="2376"/>
      <c r="X31" s="2376"/>
      <c r="Y31" s="2371"/>
      <c r="Z31" s="2371"/>
      <c r="AA31" s="2371"/>
      <c r="AB31" s="2371"/>
      <c r="AC31" s="2371"/>
      <c r="AD31" s="2371"/>
      <c r="AE31" s="2371"/>
      <c r="AF31" s="2371"/>
      <c r="AG31" s="2371"/>
      <c r="AH31" s="2371"/>
      <c r="AI31" s="2371"/>
      <c r="AJ31" s="2371"/>
      <c r="AK31" s="2371"/>
      <c r="AL31" s="2371"/>
      <c r="AM31" s="2371"/>
      <c r="AN31" s="2371"/>
      <c r="AO31" s="2371"/>
      <c r="AP31" s="2371"/>
      <c r="AQ31" s="2371"/>
      <c r="AR31" s="2371"/>
      <c r="AS31" s="2371"/>
      <c r="AT31" s="2371"/>
      <c r="AU31" s="2371"/>
      <c r="AV31" s="2371"/>
      <c r="AW31" s="2371"/>
      <c r="AX31" s="2371"/>
      <c r="AY31" s="2371"/>
      <c r="AZ31" s="2371"/>
      <c r="BA31" s="2371"/>
      <c r="BB31" s="2371"/>
      <c r="BC31" s="2371"/>
      <c r="BD31" s="2371"/>
      <c r="BE31" s="2371"/>
      <c r="BF31" s="2371"/>
      <c r="BG31" s="2371"/>
      <c r="BH31" s="2371"/>
      <c r="BI31" s="2371"/>
      <c r="BJ31" s="2153"/>
      <c r="BK31" s="2153"/>
      <c r="BL31" s="2153"/>
      <c r="BM31" s="2153"/>
      <c r="BN31" s="2153"/>
      <c r="BO31" s="2153"/>
      <c r="BP31" s="2153"/>
      <c r="BQ31" s="2153"/>
      <c r="BR31" s="2153"/>
      <c r="BS31" s="2153"/>
      <c r="BT31" s="2153"/>
      <c r="BU31" s="2153"/>
      <c r="BV31" s="2153"/>
      <c r="BW31" s="2153"/>
      <c r="BX31" s="2153"/>
      <c r="BY31" s="2153"/>
      <c r="BZ31" s="2153"/>
      <c r="CA31" s="2153"/>
      <c r="CB31" s="2153"/>
      <c r="CC31" s="2153"/>
      <c r="CD31" s="2153"/>
      <c r="CE31" s="2153"/>
      <c r="CF31" s="2153"/>
      <c r="CG31" s="2153"/>
      <c r="CH31" s="2153"/>
      <c r="CI31" s="2153"/>
      <c r="CJ31" s="2153"/>
      <c r="CK31" s="2153"/>
      <c r="CL31" s="2153"/>
      <c r="CM31" s="2153"/>
      <c r="CN31" s="2153"/>
      <c r="CO31" s="2153"/>
      <c r="CP31" s="2153"/>
      <c r="CQ31" s="2153"/>
      <c r="CR31" s="2153"/>
      <c r="CS31" s="2153"/>
      <c r="CT31" s="2153"/>
    </row>
    <row r="32" spans="1:98" s="780" customFormat="1" ht="21" customHeight="1">
      <c r="A32" s="2377"/>
      <c r="B32" s="2373"/>
      <c r="C32" s="2391"/>
      <c r="D32" s="2373"/>
      <c r="E32" s="2373"/>
      <c r="F32" s="2829"/>
      <c r="G32" s="2829"/>
      <c r="H32" s="2599"/>
      <c r="I32" s="2789" t="s">
        <v>2009</v>
      </c>
      <c r="J32" s="2786" t="s">
        <v>73</v>
      </c>
      <c r="K32" s="2787">
        <v>3720</v>
      </c>
      <c r="L32" s="2594"/>
      <c r="M32" s="2464">
        <v>3720000</v>
      </c>
      <c r="N32" s="2466">
        <v>155000</v>
      </c>
      <c r="O32" s="2600"/>
      <c r="P32" s="2469"/>
      <c r="Q32" s="2469">
        <v>2</v>
      </c>
      <c r="R32" s="2595">
        <v>12</v>
      </c>
      <c r="S32" s="2476"/>
      <c r="T32" s="2476"/>
      <c r="U32" s="2476"/>
      <c r="V32" s="2476"/>
      <c r="W32" s="2376"/>
      <c r="X32" s="2376"/>
      <c r="Y32" s="2371"/>
      <c r="Z32" s="2371"/>
      <c r="AA32" s="2371"/>
      <c r="AB32" s="2371"/>
      <c r="AC32" s="2371"/>
      <c r="AD32" s="2371"/>
      <c r="AE32" s="2371"/>
      <c r="AF32" s="2371"/>
      <c r="AG32" s="2371"/>
      <c r="AH32" s="2371"/>
      <c r="AI32" s="2371"/>
      <c r="AJ32" s="2371"/>
      <c r="AK32" s="2371"/>
      <c r="AL32" s="2371"/>
      <c r="AM32" s="2371"/>
      <c r="AN32" s="2371"/>
      <c r="AO32" s="2371"/>
      <c r="AP32" s="2371"/>
      <c r="AQ32" s="2371"/>
      <c r="AR32" s="2371"/>
      <c r="AS32" s="2371"/>
      <c r="AT32" s="2371"/>
      <c r="AU32" s="2371"/>
      <c r="AV32" s="2371"/>
      <c r="AW32" s="2371"/>
      <c r="AX32" s="2371"/>
      <c r="AY32" s="2371"/>
      <c r="AZ32" s="2371"/>
      <c r="BA32" s="2371"/>
      <c r="BB32" s="2371"/>
      <c r="BC32" s="2371"/>
      <c r="BD32" s="2371"/>
      <c r="BE32" s="2371"/>
      <c r="BF32" s="2371"/>
      <c r="BG32" s="2371"/>
      <c r="BH32" s="2371"/>
      <c r="BI32" s="2371"/>
      <c r="BJ32" s="2153"/>
      <c r="BK32" s="2153"/>
      <c r="BL32" s="2153"/>
      <c r="BM32" s="2153"/>
      <c r="BN32" s="2153"/>
      <c r="BO32" s="2153"/>
      <c r="BP32" s="2153"/>
      <c r="BQ32" s="2153"/>
      <c r="BR32" s="2153"/>
      <c r="BS32" s="2153"/>
      <c r="BT32" s="2153"/>
      <c r="BU32" s="2153"/>
      <c r="BV32" s="2153"/>
      <c r="BW32" s="2153"/>
      <c r="BX32" s="2153"/>
      <c r="BY32" s="2153"/>
      <c r="BZ32" s="2153"/>
      <c r="CA32" s="2153"/>
      <c r="CB32" s="2153"/>
      <c r="CC32" s="2153"/>
      <c r="CD32" s="2153"/>
      <c r="CE32" s="2153"/>
      <c r="CF32" s="2153"/>
      <c r="CG32" s="2153"/>
      <c r="CH32" s="2153"/>
      <c r="CI32" s="2153"/>
      <c r="CJ32" s="2153"/>
      <c r="CK32" s="2153"/>
      <c r="CL32" s="2153"/>
      <c r="CM32" s="2153"/>
      <c r="CN32" s="2153"/>
      <c r="CO32" s="2153"/>
      <c r="CP32" s="2153"/>
      <c r="CQ32" s="2153"/>
      <c r="CR32" s="2153"/>
      <c r="CS32" s="2153"/>
      <c r="CT32" s="2153"/>
    </row>
    <row r="33" spans="1:98" s="780" customFormat="1" ht="21" customHeight="1">
      <c r="A33" s="2377"/>
      <c r="B33" s="2373"/>
      <c r="C33" s="2391"/>
      <c r="D33" s="2373"/>
      <c r="E33" s="2373"/>
      <c r="F33" s="2829"/>
      <c r="G33" s="2829"/>
      <c r="H33" s="2599"/>
      <c r="I33" s="2789" t="s">
        <v>2010</v>
      </c>
      <c r="J33" s="2786" t="s">
        <v>73</v>
      </c>
      <c r="K33" s="2787">
        <v>1740</v>
      </c>
      <c r="L33" s="2594"/>
      <c r="M33" s="2464">
        <v>1740000</v>
      </c>
      <c r="N33" s="2466">
        <v>145000</v>
      </c>
      <c r="O33" s="2600"/>
      <c r="P33" s="2469"/>
      <c r="Q33" s="2469">
        <v>1</v>
      </c>
      <c r="R33" s="2595">
        <v>12</v>
      </c>
      <c r="S33" s="2476"/>
      <c r="T33" s="2476"/>
      <c r="U33" s="2476"/>
      <c r="V33" s="2476"/>
      <c r="W33" s="2376"/>
      <c r="X33" s="2376"/>
      <c r="Y33" s="2371"/>
      <c r="Z33" s="2371"/>
      <c r="AA33" s="2371"/>
      <c r="AB33" s="2371"/>
      <c r="AC33" s="2371"/>
      <c r="AD33" s="2371"/>
      <c r="AE33" s="2371"/>
      <c r="AF33" s="2371"/>
      <c r="AG33" s="2371"/>
      <c r="AH33" s="2371"/>
      <c r="AI33" s="2371"/>
      <c r="AJ33" s="2371"/>
      <c r="AK33" s="2371"/>
      <c r="AL33" s="2371"/>
      <c r="AM33" s="2371"/>
      <c r="AN33" s="2371"/>
      <c r="AO33" s="2371"/>
      <c r="AP33" s="2371"/>
      <c r="AQ33" s="2371"/>
      <c r="AR33" s="2371"/>
      <c r="AS33" s="2371"/>
      <c r="AT33" s="2371"/>
      <c r="AU33" s="2371"/>
      <c r="AV33" s="2371"/>
      <c r="AW33" s="2371"/>
      <c r="AX33" s="2371"/>
      <c r="AY33" s="2371"/>
      <c r="AZ33" s="2371"/>
      <c r="BA33" s="2371"/>
      <c r="BB33" s="2371"/>
      <c r="BC33" s="2371"/>
      <c r="BD33" s="2371"/>
      <c r="BE33" s="2371"/>
      <c r="BF33" s="2371"/>
      <c r="BG33" s="2371"/>
      <c r="BH33" s="2371"/>
      <c r="BI33" s="2371"/>
      <c r="BJ33" s="2153"/>
      <c r="BK33" s="2153"/>
      <c r="BL33" s="2153"/>
      <c r="BM33" s="2153"/>
      <c r="BN33" s="2153"/>
      <c r="BO33" s="2153"/>
      <c r="BP33" s="2153"/>
      <c r="BQ33" s="2153"/>
      <c r="BR33" s="2153"/>
      <c r="BS33" s="2153"/>
      <c r="BT33" s="2153"/>
      <c r="BU33" s="2153"/>
      <c r="BV33" s="2153"/>
      <c r="BW33" s="2153"/>
      <c r="BX33" s="2153"/>
      <c r="BY33" s="2153"/>
      <c r="BZ33" s="2153"/>
      <c r="CA33" s="2153"/>
      <c r="CB33" s="2153"/>
      <c r="CC33" s="2153"/>
      <c r="CD33" s="2153"/>
      <c r="CE33" s="2153"/>
      <c r="CF33" s="2153"/>
      <c r="CG33" s="2153"/>
      <c r="CH33" s="2153"/>
      <c r="CI33" s="2153"/>
      <c r="CJ33" s="2153"/>
      <c r="CK33" s="2153"/>
      <c r="CL33" s="2153"/>
      <c r="CM33" s="2153"/>
      <c r="CN33" s="2153"/>
      <c r="CO33" s="2153"/>
      <c r="CP33" s="2153"/>
      <c r="CQ33" s="2153"/>
      <c r="CR33" s="2153"/>
      <c r="CS33" s="2153"/>
      <c r="CT33" s="2153"/>
    </row>
    <row r="34" spans="1:98" s="780" customFormat="1" ht="21" customHeight="1">
      <c r="A34" s="2377"/>
      <c r="B34" s="2373"/>
      <c r="C34" s="2391"/>
      <c r="D34" s="2373"/>
      <c r="E34" s="2373"/>
      <c r="F34" s="2829"/>
      <c r="G34" s="2829"/>
      <c r="H34" s="2599"/>
      <c r="I34" s="2789" t="s">
        <v>2011</v>
      </c>
      <c r="J34" s="2786" t="s">
        <v>73</v>
      </c>
      <c r="K34" s="2787">
        <v>2520</v>
      </c>
      <c r="L34" s="2595"/>
      <c r="M34" s="2464">
        <v>2520000</v>
      </c>
      <c r="N34" s="2466">
        <v>70000</v>
      </c>
      <c r="O34" s="2600"/>
      <c r="P34" s="2469"/>
      <c r="Q34" s="2469">
        <v>3</v>
      </c>
      <c r="R34" s="2595">
        <v>12</v>
      </c>
      <c r="S34" s="2476"/>
      <c r="T34" s="2476"/>
      <c r="U34" s="2476"/>
      <c r="V34" s="2476"/>
      <c r="W34" s="2376"/>
      <c r="X34" s="2376"/>
      <c r="Y34" s="2371"/>
      <c r="Z34" s="2371"/>
      <c r="AA34" s="2371"/>
      <c r="AB34" s="2371"/>
      <c r="AC34" s="2371"/>
      <c r="AD34" s="2371"/>
      <c r="AE34" s="2371"/>
      <c r="AF34" s="2371"/>
      <c r="AG34" s="2371"/>
      <c r="AH34" s="2371"/>
      <c r="AI34" s="2371"/>
      <c r="AJ34" s="2371"/>
      <c r="AK34" s="2371"/>
      <c r="AL34" s="2371"/>
      <c r="AM34" s="2371"/>
      <c r="AN34" s="2371"/>
      <c r="AO34" s="2371"/>
      <c r="AP34" s="2371"/>
      <c r="AQ34" s="2371"/>
      <c r="AR34" s="2371"/>
      <c r="AS34" s="2371"/>
      <c r="AT34" s="2371"/>
      <c r="AU34" s="2371"/>
      <c r="AV34" s="2371"/>
      <c r="AW34" s="2371"/>
      <c r="AX34" s="2371"/>
      <c r="AY34" s="2371"/>
      <c r="AZ34" s="2371"/>
      <c r="BA34" s="2371"/>
      <c r="BB34" s="2371"/>
      <c r="BC34" s="2371"/>
      <c r="BD34" s="2371"/>
      <c r="BE34" s="2371"/>
      <c r="BF34" s="2371"/>
      <c r="BG34" s="2371"/>
      <c r="BH34" s="2371"/>
      <c r="BI34" s="2371"/>
      <c r="BJ34" s="2153"/>
      <c r="BK34" s="2153"/>
      <c r="BL34" s="2153"/>
      <c r="BM34" s="2153"/>
      <c r="BN34" s="2153"/>
      <c r="BO34" s="2153"/>
      <c r="BP34" s="2153"/>
      <c r="BQ34" s="2153"/>
      <c r="BR34" s="2153"/>
      <c r="BS34" s="2153"/>
      <c r="BT34" s="2153"/>
      <c r="BU34" s="2153"/>
      <c r="BV34" s="2153"/>
      <c r="BW34" s="2153"/>
      <c r="BX34" s="2153"/>
      <c r="BY34" s="2153"/>
      <c r="BZ34" s="2153"/>
      <c r="CA34" s="2153"/>
      <c r="CB34" s="2153"/>
      <c r="CC34" s="2153"/>
      <c r="CD34" s="2153"/>
      <c r="CE34" s="2153"/>
      <c r="CF34" s="2153"/>
      <c r="CG34" s="2153"/>
      <c r="CH34" s="2153"/>
      <c r="CI34" s="2153"/>
      <c r="CJ34" s="2153"/>
      <c r="CK34" s="2153"/>
      <c r="CL34" s="2153"/>
      <c r="CM34" s="2153"/>
      <c r="CN34" s="2153"/>
      <c r="CO34" s="2153"/>
      <c r="CP34" s="2153"/>
      <c r="CQ34" s="2153"/>
      <c r="CR34" s="2153"/>
      <c r="CS34" s="2153"/>
      <c r="CT34" s="2153"/>
    </row>
    <row r="35" spans="1:98" s="780" customFormat="1" ht="21" hidden="1" customHeight="1">
      <c r="A35" s="2377"/>
      <c r="B35" s="2373"/>
      <c r="C35" s="2391"/>
      <c r="D35" s="2373"/>
      <c r="E35" s="2373"/>
      <c r="F35" s="2829"/>
      <c r="G35" s="2829"/>
      <c r="H35" s="2599"/>
      <c r="I35" s="2789" t="s">
        <v>844</v>
      </c>
      <c r="J35" s="2788"/>
      <c r="K35" s="2787">
        <v>0</v>
      </c>
      <c r="L35" s="2594"/>
      <c r="M35" s="2464"/>
      <c r="N35" s="2485" t="s">
        <v>841</v>
      </c>
      <c r="O35" s="2482" t="s">
        <v>65</v>
      </c>
      <c r="P35" s="2483" t="s">
        <v>827</v>
      </c>
      <c r="Q35" s="2483" t="s">
        <v>90</v>
      </c>
      <c r="R35" s="2483" t="s">
        <v>62</v>
      </c>
      <c r="S35" s="2476"/>
      <c r="T35" s="2476"/>
      <c r="U35" s="2476"/>
      <c r="V35" s="2476"/>
      <c r="W35" s="2376"/>
      <c r="X35" s="2376"/>
      <c r="Y35" s="2371"/>
      <c r="Z35" s="2371"/>
      <c r="AA35" s="2371"/>
      <c r="AB35" s="2371"/>
      <c r="AC35" s="2371"/>
      <c r="AD35" s="2371"/>
      <c r="AE35" s="2371"/>
      <c r="AF35" s="2371"/>
      <c r="AG35" s="2371"/>
      <c r="AH35" s="2371"/>
      <c r="AI35" s="2371"/>
      <c r="AJ35" s="2371"/>
      <c r="AK35" s="2371"/>
      <c r="AL35" s="2371"/>
      <c r="AM35" s="2371"/>
      <c r="AN35" s="2371"/>
      <c r="AO35" s="2371"/>
      <c r="AP35" s="2371"/>
      <c r="AQ35" s="2371"/>
      <c r="AR35" s="2371"/>
      <c r="AS35" s="2371"/>
      <c r="AT35" s="2371"/>
      <c r="AU35" s="2371"/>
      <c r="AV35" s="2371"/>
      <c r="AW35" s="2371"/>
      <c r="AX35" s="2371"/>
      <c r="AY35" s="2371"/>
      <c r="AZ35" s="2371"/>
      <c r="BA35" s="2371"/>
      <c r="BB35" s="2371"/>
      <c r="BC35" s="2371"/>
      <c r="BD35" s="2371"/>
      <c r="BE35" s="2371"/>
      <c r="BF35" s="2371"/>
      <c r="BG35" s="2371"/>
      <c r="BH35" s="2371"/>
      <c r="BI35" s="2371"/>
      <c r="BJ35" s="2153"/>
      <c r="BK35" s="2153"/>
      <c r="BL35" s="2153"/>
      <c r="BM35" s="2153"/>
      <c r="BN35" s="2153"/>
      <c r="BO35" s="2153"/>
      <c r="BP35" s="2153"/>
      <c r="BQ35" s="2153"/>
      <c r="BR35" s="2153"/>
      <c r="BS35" s="2153"/>
      <c r="BT35" s="2153"/>
      <c r="BU35" s="2153"/>
      <c r="BV35" s="2153"/>
      <c r="BW35" s="2153"/>
      <c r="BX35" s="2153"/>
      <c r="BY35" s="2153"/>
      <c r="BZ35" s="2153"/>
      <c r="CA35" s="2153"/>
      <c r="CB35" s="2153"/>
      <c r="CC35" s="2153"/>
      <c r="CD35" s="2153"/>
      <c r="CE35" s="2153"/>
      <c r="CF35" s="2153"/>
      <c r="CG35" s="2153"/>
      <c r="CH35" s="2153"/>
      <c r="CI35" s="2153"/>
      <c r="CJ35" s="2153"/>
      <c r="CK35" s="2153"/>
      <c r="CL35" s="2153"/>
      <c r="CM35" s="2153"/>
      <c r="CN35" s="2153"/>
      <c r="CO35" s="2153"/>
      <c r="CP35" s="2153"/>
      <c r="CQ35" s="2153"/>
      <c r="CR35" s="2153"/>
      <c r="CS35" s="2153"/>
      <c r="CT35" s="2153"/>
    </row>
    <row r="36" spans="1:98" s="780" customFormat="1" ht="21" hidden="1" customHeight="1">
      <c r="A36" s="2377"/>
      <c r="B36" s="2373"/>
      <c r="C36" s="2391"/>
      <c r="D36" s="2373"/>
      <c r="E36" s="2373"/>
      <c r="F36" s="2829"/>
      <c r="G36" s="2829"/>
      <c r="H36" s="2599"/>
      <c r="I36" s="2789" t="s">
        <v>845</v>
      </c>
      <c r="J36" s="2788" t="s">
        <v>73</v>
      </c>
      <c r="K36" s="2787">
        <v>0</v>
      </c>
      <c r="L36" s="2595"/>
      <c r="M36" s="2464">
        <v>0</v>
      </c>
      <c r="N36" s="2466">
        <v>350000</v>
      </c>
      <c r="O36" s="2600"/>
      <c r="P36" s="2469"/>
      <c r="Q36" s="2469"/>
      <c r="R36" s="2595">
        <v>4</v>
      </c>
      <c r="S36" s="2476"/>
      <c r="T36" s="2476"/>
      <c r="U36" s="2476"/>
      <c r="V36" s="2476"/>
      <c r="W36" s="2376"/>
      <c r="X36" s="2376"/>
      <c r="Y36" s="2371"/>
      <c r="Z36" s="2371"/>
      <c r="AA36" s="2371"/>
      <c r="AB36" s="2371"/>
      <c r="AC36" s="2371"/>
      <c r="AD36" s="2371"/>
      <c r="AE36" s="2371"/>
      <c r="AF36" s="2371"/>
      <c r="AG36" s="2371"/>
      <c r="AH36" s="2371"/>
      <c r="AI36" s="2371"/>
      <c r="AJ36" s="2371"/>
      <c r="AK36" s="2371"/>
      <c r="AL36" s="2371"/>
      <c r="AM36" s="2371"/>
      <c r="AN36" s="2371"/>
      <c r="AO36" s="2371"/>
      <c r="AP36" s="2371"/>
      <c r="AQ36" s="2371"/>
      <c r="AR36" s="2371"/>
      <c r="AS36" s="2371"/>
      <c r="AT36" s="2371"/>
      <c r="AU36" s="2371"/>
      <c r="AV36" s="2371"/>
      <c r="AW36" s="2371"/>
      <c r="AX36" s="2371"/>
      <c r="AY36" s="2371"/>
      <c r="AZ36" s="2371"/>
      <c r="BA36" s="2371"/>
      <c r="BB36" s="2371"/>
      <c r="BC36" s="2371"/>
      <c r="BD36" s="2371"/>
      <c r="BE36" s="2371"/>
      <c r="BF36" s="2371"/>
      <c r="BG36" s="2371"/>
      <c r="BH36" s="2371"/>
      <c r="BI36" s="2371"/>
      <c r="BJ36" s="2153"/>
      <c r="BK36" s="2153"/>
      <c r="BL36" s="2153"/>
      <c r="BM36" s="2153"/>
      <c r="BN36" s="2153"/>
      <c r="BO36" s="2153"/>
      <c r="BP36" s="2153"/>
      <c r="BQ36" s="2153"/>
      <c r="BR36" s="2153"/>
      <c r="BS36" s="2153"/>
      <c r="BT36" s="2153"/>
      <c r="BU36" s="2153"/>
      <c r="BV36" s="2153"/>
      <c r="BW36" s="2153"/>
      <c r="BX36" s="2153"/>
      <c r="BY36" s="2153"/>
      <c r="BZ36" s="2153"/>
      <c r="CA36" s="2153"/>
      <c r="CB36" s="2153"/>
      <c r="CC36" s="2153"/>
      <c r="CD36" s="2153"/>
      <c r="CE36" s="2153"/>
      <c r="CF36" s="2153"/>
      <c r="CG36" s="2153"/>
      <c r="CH36" s="2153"/>
      <c r="CI36" s="2153"/>
      <c r="CJ36" s="2153"/>
      <c r="CK36" s="2153"/>
      <c r="CL36" s="2153"/>
      <c r="CM36" s="2153"/>
      <c r="CN36" s="2153"/>
      <c r="CO36" s="2153"/>
      <c r="CP36" s="2153"/>
      <c r="CQ36" s="2153"/>
      <c r="CR36" s="2153"/>
      <c r="CS36" s="2153"/>
      <c r="CT36" s="2153"/>
    </row>
    <row r="37" spans="1:98" s="780" customFormat="1" ht="21" customHeight="1">
      <c r="A37" s="2399"/>
      <c r="B37" s="2382"/>
      <c r="C37" s="2411"/>
      <c r="D37" s="2382"/>
      <c r="E37" s="2382"/>
      <c r="F37" s="2830"/>
      <c r="G37" s="2830"/>
      <c r="H37" s="2601"/>
      <c r="I37" s="2790" t="s">
        <v>846</v>
      </c>
      <c r="J37" s="2791"/>
      <c r="K37" s="2792">
        <v>80587</v>
      </c>
      <c r="L37" s="2462"/>
      <c r="M37" s="2475"/>
      <c r="N37" s="2485" t="s">
        <v>841</v>
      </c>
      <c r="O37" s="2482" t="s">
        <v>65</v>
      </c>
      <c r="P37" s="2483" t="s">
        <v>827</v>
      </c>
      <c r="Q37" s="2483" t="s">
        <v>90</v>
      </c>
      <c r="R37" s="2483" t="s">
        <v>62</v>
      </c>
      <c r="S37" s="2462"/>
      <c r="T37" s="2476" t="s">
        <v>2012</v>
      </c>
      <c r="U37" s="2476"/>
      <c r="V37" s="2476"/>
      <c r="W37" s="2376"/>
      <c r="X37" s="2376"/>
      <c r="Y37" s="2371"/>
      <c r="Z37" s="2371"/>
      <c r="AA37" s="2371"/>
      <c r="AB37" s="2371"/>
      <c r="AC37" s="2371"/>
      <c r="AD37" s="2371"/>
      <c r="AE37" s="2371"/>
      <c r="AF37" s="2371"/>
      <c r="AG37" s="2371"/>
      <c r="AH37" s="2371"/>
      <c r="AI37" s="2371"/>
      <c r="AJ37" s="2371"/>
      <c r="AK37" s="2371"/>
      <c r="AL37" s="2371"/>
      <c r="AM37" s="2371"/>
      <c r="AN37" s="2371"/>
      <c r="AO37" s="2371"/>
      <c r="AP37" s="2371"/>
      <c r="AQ37" s="2371"/>
      <c r="AR37" s="2371"/>
      <c r="AS37" s="2371"/>
      <c r="AT37" s="2371"/>
      <c r="AU37" s="2371"/>
      <c r="AV37" s="2371"/>
      <c r="AW37" s="2371"/>
      <c r="AX37" s="2371"/>
      <c r="AY37" s="2371"/>
      <c r="AZ37" s="2371"/>
      <c r="BA37" s="2371"/>
      <c r="BB37" s="2371"/>
      <c r="BC37" s="2371"/>
      <c r="BD37" s="2371"/>
      <c r="BE37" s="2371"/>
      <c r="BF37" s="2371"/>
      <c r="BG37" s="2371"/>
      <c r="BH37" s="2371"/>
      <c r="BI37" s="2371"/>
      <c r="BJ37" s="2153"/>
      <c r="BK37" s="2153"/>
      <c r="BL37" s="2153"/>
      <c r="BM37" s="2153"/>
      <c r="BN37" s="2153"/>
      <c r="BO37" s="2153"/>
      <c r="BP37" s="2153"/>
      <c r="BQ37" s="2153"/>
      <c r="BR37" s="2153"/>
      <c r="BS37" s="2153"/>
      <c r="BT37" s="2153"/>
      <c r="BU37" s="2153"/>
      <c r="BV37" s="2153"/>
      <c r="BW37" s="2153"/>
      <c r="BX37" s="2153"/>
      <c r="BY37" s="2153"/>
      <c r="BZ37" s="2153"/>
      <c r="CA37" s="2153"/>
      <c r="CB37" s="2153"/>
      <c r="CC37" s="2153"/>
      <c r="CD37" s="2153"/>
      <c r="CE37" s="2153"/>
      <c r="CF37" s="2153"/>
      <c r="CG37" s="2153"/>
      <c r="CH37" s="2153"/>
      <c r="CI37" s="2153"/>
      <c r="CJ37" s="2153"/>
      <c r="CK37" s="2153"/>
      <c r="CL37" s="2153"/>
      <c r="CM37" s="2153"/>
      <c r="CN37" s="2153"/>
      <c r="CO37" s="2153"/>
      <c r="CP37" s="2153"/>
      <c r="CQ37" s="2153"/>
      <c r="CR37" s="2153"/>
      <c r="CS37" s="2153"/>
      <c r="CT37" s="2153"/>
    </row>
    <row r="38" spans="1:98" s="780" customFormat="1" ht="21" customHeight="1">
      <c r="A38" s="2377"/>
      <c r="B38" s="2373"/>
      <c r="C38" s="2391"/>
      <c r="D38" s="2373"/>
      <c r="E38" s="2373"/>
      <c r="F38" s="2829"/>
      <c r="G38" s="2829"/>
      <c r="H38" s="2599"/>
      <c r="I38" s="2789" t="s">
        <v>2013</v>
      </c>
      <c r="J38" s="2793" t="s">
        <v>73</v>
      </c>
      <c r="K38" s="2787">
        <v>6326</v>
      </c>
      <c r="L38" s="2477"/>
      <c r="M38" s="2602">
        <v>6326100</v>
      </c>
      <c r="N38" s="2511">
        <v>23430</v>
      </c>
      <c r="O38" s="2472">
        <v>1.5</v>
      </c>
      <c r="P38" s="2462">
        <v>5</v>
      </c>
      <c r="Q38" s="2462">
        <v>3</v>
      </c>
      <c r="R38" s="2462">
        <v>12</v>
      </c>
      <c r="S38" s="2462" t="s">
        <v>62</v>
      </c>
      <c r="T38" s="2654">
        <v>23436</v>
      </c>
      <c r="U38" s="2476" t="s">
        <v>839</v>
      </c>
      <c r="V38" s="2476"/>
      <c r="W38" s="2376"/>
      <c r="X38" s="2376"/>
      <c r="Y38" s="2371"/>
      <c r="Z38" s="2371"/>
      <c r="AA38" s="2371"/>
      <c r="AB38" s="2371"/>
      <c r="AC38" s="2371"/>
      <c r="AD38" s="2371"/>
      <c r="AE38" s="2371"/>
      <c r="AF38" s="2371"/>
      <c r="AG38" s="2371"/>
      <c r="AH38" s="2371"/>
      <c r="AI38" s="2371"/>
      <c r="AJ38" s="2371"/>
      <c r="AK38" s="2371"/>
      <c r="AL38" s="2371"/>
      <c r="AM38" s="2371"/>
      <c r="AN38" s="2371"/>
      <c r="AO38" s="2371"/>
      <c r="AP38" s="2371"/>
      <c r="AQ38" s="2371"/>
      <c r="AR38" s="2371"/>
      <c r="AS38" s="2371"/>
      <c r="AT38" s="2371"/>
      <c r="AU38" s="2371"/>
      <c r="AV38" s="2371"/>
      <c r="AW38" s="2371"/>
      <c r="AX38" s="2371"/>
      <c r="AY38" s="2371"/>
      <c r="AZ38" s="2371"/>
      <c r="BA38" s="2371"/>
      <c r="BB38" s="2371"/>
      <c r="BC38" s="2371"/>
      <c r="BD38" s="2371"/>
      <c r="BE38" s="2371"/>
      <c r="BF38" s="2371"/>
      <c r="BG38" s="2371"/>
      <c r="BH38" s="2371"/>
      <c r="BI38" s="2371"/>
      <c r="BJ38" s="2153"/>
      <c r="BK38" s="2153"/>
      <c r="BL38" s="2153"/>
      <c r="BM38" s="2153"/>
      <c r="BN38" s="2153"/>
      <c r="BO38" s="2153"/>
      <c r="BP38" s="2153"/>
      <c r="BQ38" s="2153"/>
      <c r="BR38" s="2153"/>
      <c r="BS38" s="2153"/>
      <c r="BT38" s="2153"/>
      <c r="BU38" s="2153"/>
      <c r="BV38" s="2153"/>
      <c r="BW38" s="2153"/>
      <c r="BX38" s="2153"/>
      <c r="BY38" s="2153"/>
      <c r="BZ38" s="2153"/>
      <c r="CA38" s="2153"/>
      <c r="CB38" s="2153"/>
      <c r="CC38" s="2153"/>
      <c r="CD38" s="2153"/>
      <c r="CE38" s="2153"/>
      <c r="CF38" s="2153"/>
      <c r="CG38" s="2153"/>
      <c r="CH38" s="2153"/>
      <c r="CI38" s="2153"/>
      <c r="CJ38" s="2153"/>
      <c r="CK38" s="2153"/>
      <c r="CL38" s="2153"/>
      <c r="CM38" s="2153"/>
      <c r="CN38" s="2153"/>
      <c r="CO38" s="2153"/>
      <c r="CP38" s="2153"/>
      <c r="CQ38" s="2153"/>
      <c r="CR38" s="2153"/>
      <c r="CS38" s="2153"/>
      <c r="CT38" s="2153"/>
    </row>
    <row r="39" spans="1:98" s="780" customFormat="1" ht="21" customHeight="1">
      <c r="A39" s="2377"/>
      <c r="B39" s="2373"/>
      <c r="C39" s="2391"/>
      <c r="D39" s="2373"/>
      <c r="E39" s="2373"/>
      <c r="F39" s="2829"/>
      <c r="G39" s="2829"/>
      <c r="H39" s="2599"/>
      <c r="I39" s="2789" t="s">
        <v>2014</v>
      </c>
      <c r="J39" s="2793" t="s">
        <v>73</v>
      </c>
      <c r="K39" s="2787">
        <v>63261</v>
      </c>
      <c r="L39" s="2477"/>
      <c r="M39" s="2602">
        <v>63261000</v>
      </c>
      <c r="N39" s="2511">
        <v>23430</v>
      </c>
      <c r="O39" s="2472">
        <v>1.5</v>
      </c>
      <c r="P39" s="2462">
        <v>8</v>
      </c>
      <c r="Q39" s="2462">
        <v>3</v>
      </c>
      <c r="R39" s="2462">
        <v>75</v>
      </c>
      <c r="S39" s="2462" t="s">
        <v>847</v>
      </c>
      <c r="T39" s="2654">
        <v>23436</v>
      </c>
      <c r="U39" s="2476" t="s">
        <v>838</v>
      </c>
      <c r="V39" s="2476"/>
      <c r="W39" s="2376"/>
      <c r="X39" s="2376"/>
      <c r="Y39" s="2371"/>
      <c r="Z39" s="2371"/>
      <c r="AA39" s="2371"/>
      <c r="AB39" s="2371"/>
      <c r="AC39" s="2371"/>
      <c r="AD39" s="2371"/>
      <c r="AE39" s="2371"/>
      <c r="AF39" s="2371"/>
      <c r="AG39" s="2371"/>
      <c r="AH39" s="2371"/>
      <c r="AI39" s="2371"/>
      <c r="AJ39" s="2371"/>
      <c r="AK39" s="2371"/>
      <c r="AL39" s="2371"/>
      <c r="AM39" s="2371"/>
      <c r="AN39" s="2371"/>
      <c r="AO39" s="2371"/>
      <c r="AP39" s="2371"/>
      <c r="AQ39" s="2371"/>
      <c r="AR39" s="2371"/>
      <c r="AS39" s="2371"/>
      <c r="AT39" s="2371"/>
      <c r="AU39" s="2371"/>
      <c r="AV39" s="2371"/>
      <c r="AW39" s="2371"/>
      <c r="AX39" s="2371"/>
      <c r="AY39" s="2371"/>
      <c r="AZ39" s="2371"/>
      <c r="BA39" s="2371"/>
      <c r="BB39" s="2371"/>
      <c r="BC39" s="2371"/>
      <c r="BD39" s="2371"/>
      <c r="BE39" s="2371"/>
      <c r="BF39" s="2371"/>
      <c r="BG39" s="2371"/>
      <c r="BH39" s="2371"/>
      <c r="BI39" s="2371"/>
      <c r="BJ39" s="2153"/>
      <c r="BK39" s="2153"/>
      <c r="BL39" s="2153"/>
      <c r="BM39" s="2153"/>
      <c r="BN39" s="2153"/>
      <c r="BO39" s="2153"/>
      <c r="BP39" s="2153"/>
      <c r="BQ39" s="2153"/>
      <c r="BR39" s="2153"/>
      <c r="BS39" s="2153"/>
      <c r="BT39" s="2153"/>
      <c r="BU39" s="2153"/>
      <c r="BV39" s="2153"/>
      <c r="BW39" s="2153"/>
      <c r="BX39" s="2153"/>
      <c r="BY39" s="2153"/>
      <c r="BZ39" s="2153"/>
      <c r="CA39" s="2153"/>
      <c r="CB39" s="2153"/>
      <c r="CC39" s="2153"/>
      <c r="CD39" s="2153"/>
      <c r="CE39" s="2153"/>
      <c r="CF39" s="2153"/>
      <c r="CG39" s="2153"/>
      <c r="CH39" s="2153"/>
      <c r="CI39" s="2153"/>
      <c r="CJ39" s="2153"/>
      <c r="CK39" s="2153"/>
      <c r="CL39" s="2153"/>
      <c r="CM39" s="2153"/>
      <c r="CN39" s="2153"/>
      <c r="CO39" s="2153"/>
      <c r="CP39" s="2153"/>
      <c r="CQ39" s="2153"/>
      <c r="CR39" s="2153"/>
      <c r="CS39" s="2153"/>
      <c r="CT39" s="2153"/>
    </row>
    <row r="40" spans="1:98" s="780" customFormat="1" ht="21" customHeight="1">
      <c r="A40" s="2377"/>
      <c r="B40" s="2373"/>
      <c r="C40" s="2391"/>
      <c r="D40" s="2373"/>
      <c r="E40" s="2373"/>
      <c r="F40" s="2829"/>
      <c r="G40" s="2829"/>
      <c r="H40" s="2599"/>
      <c r="I40" s="2789" t="s">
        <v>2015</v>
      </c>
      <c r="J40" s="2793" t="s">
        <v>73</v>
      </c>
      <c r="K40" s="2787">
        <v>11000</v>
      </c>
      <c r="L40" s="2477"/>
      <c r="M40" s="2602">
        <v>11000385</v>
      </c>
      <c r="N40" s="2511">
        <v>23430</v>
      </c>
      <c r="O40" s="2472">
        <v>0.5</v>
      </c>
      <c r="P40" s="2462">
        <v>1</v>
      </c>
      <c r="Q40" s="2462">
        <v>3</v>
      </c>
      <c r="R40" s="2462">
        <v>313</v>
      </c>
      <c r="S40" s="2462" t="s">
        <v>847</v>
      </c>
      <c r="T40" s="2654">
        <v>23436</v>
      </c>
      <c r="U40" s="2476" t="s">
        <v>842</v>
      </c>
      <c r="V40" s="2476"/>
      <c r="W40" s="2376"/>
      <c r="X40" s="2376"/>
      <c r="Y40" s="2371"/>
      <c r="Z40" s="2371"/>
      <c r="AA40" s="2371"/>
      <c r="AB40" s="2371"/>
      <c r="AC40" s="2371"/>
      <c r="AD40" s="2371"/>
      <c r="AE40" s="2371"/>
      <c r="AF40" s="2371"/>
      <c r="AG40" s="2371"/>
      <c r="AH40" s="2371"/>
      <c r="AI40" s="2371"/>
      <c r="AJ40" s="2371"/>
      <c r="AK40" s="2371"/>
      <c r="AL40" s="2371"/>
      <c r="AM40" s="2371"/>
      <c r="AN40" s="2371"/>
      <c r="AO40" s="2371"/>
      <c r="AP40" s="2371"/>
      <c r="AQ40" s="2371"/>
      <c r="AR40" s="2371"/>
      <c r="AS40" s="2371"/>
      <c r="AT40" s="2371"/>
      <c r="AU40" s="2371"/>
      <c r="AV40" s="2371"/>
      <c r="AW40" s="2371"/>
      <c r="AX40" s="2371"/>
      <c r="AY40" s="2371"/>
      <c r="AZ40" s="2371"/>
      <c r="BA40" s="2371"/>
      <c r="BB40" s="2371"/>
      <c r="BC40" s="2371"/>
      <c r="BD40" s="2371"/>
      <c r="BE40" s="2371"/>
      <c r="BF40" s="2371"/>
      <c r="BG40" s="2371"/>
      <c r="BH40" s="2371"/>
      <c r="BI40" s="2371"/>
      <c r="BJ40" s="2153"/>
      <c r="BK40" s="2153"/>
      <c r="BL40" s="2153"/>
      <c r="BM40" s="2153"/>
      <c r="BN40" s="2153"/>
      <c r="BO40" s="2153"/>
      <c r="BP40" s="2153"/>
      <c r="BQ40" s="2153"/>
      <c r="BR40" s="2153"/>
      <c r="BS40" s="2153"/>
      <c r="BT40" s="2153"/>
      <c r="BU40" s="2153"/>
      <c r="BV40" s="2153"/>
      <c r="BW40" s="2153"/>
      <c r="BX40" s="2153"/>
      <c r="BY40" s="2153"/>
      <c r="BZ40" s="2153"/>
      <c r="CA40" s="2153"/>
      <c r="CB40" s="2153"/>
      <c r="CC40" s="2153"/>
      <c r="CD40" s="2153"/>
      <c r="CE40" s="2153"/>
      <c r="CF40" s="2153"/>
      <c r="CG40" s="2153"/>
      <c r="CH40" s="2153"/>
      <c r="CI40" s="2153"/>
      <c r="CJ40" s="2153"/>
      <c r="CK40" s="2153"/>
      <c r="CL40" s="2153"/>
      <c r="CM40" s="2153"/>
      <c r="CN40" s="2153"/>
      <c r="CO40" s="2153"/>
      <c r="CP40" s="2153"/>
      <c r="CQ40" s="2153"/>
      <c r="CR40" s="2153"/>
      <c r="CS40" s="2153"/>
      <c r="CT40" s="2153"/>
    </row>
    <row r="41" spans="1:98" s="780" customFormat="1" ht="21" customHeight="1">
      <c r="A41" s="2377"/>
      <c r="B41" s="2373"/>
      <c r="C41" s="2391"/>
      <c r="D41" s="2373"/>
      <c r="E41" s="2373"/>
      <c r="F41" s="2829"/>
      <c r="G41" s="2829"/>
      <c r="H41" s="2599"/>
      <c r="I41" s="2789" t="s">
        <v>2016</v>
      </c>
      <c r="J41" s="2793" t="s">
        <v>73</v>
      </c>
      <c r="K41" s="2787">
        <v>10124</v>
      </c>
      <c r="L41" s="2595"/>
      <c r="M41" s="2598">
        <v>10124352</v>
      </c>
      <c r="N41" s="2622">
        <v>187488</v>
      </c>
      <c r="O41" s="2600"/>
      <c r="P41" s="2603"/>
      <c r="Q41" s="2462">
        <v>3</v>
      </c>
      <c r="R41" s="2474">
        <v>18</v>
      </c>
      <c r="S41" s="2476"/>
      <c r="T41" s="2376"/>
      <c r="U41" s="2476"/>
      <c r="V41" s="2476"/>
      <c r="W41" s="2376"/>
      <c r="X41" s="2376"/>
      <c r="Y41" s="2371"/>
      <c r="Z41" s="2371"/>
      <c r="AA41" s="2371"/>
      <c r="AB41" s="2371"/>
      <c r="AC41" s="2371"/>
      <c r="AD41" s="2371"/>
      <c r="AE41" s="2371"/>
      <c r="AF41" s="2371"/>
      <c r="AG41" s="2371"/>
      <c r="AH41" s="2371"/>
      <c r="AI41" s="2371"/>
      <c r="AJ41" s="2371"/>
      <c r="AK41" s="2371"/>
      <c r="AL41" s="2371"/>
      <c r="AM41" s="2371"/>
      <c r="AN41" s="2371"/>
      <c r="AO41" s="2371"/>
      <c r="AP41" s="2371"/>
      <c r="AQ41" s="2371"/>
      <c r="AR41" s="2371"/>
      <c r="AS41" s="2371"/>
      <c r="AT41" s="2371"/>
      <c r="AU41" s="2371"/>
      <c r="AV41" s="2371"/>
      <c r="AW41" s="2371"/>
      <c r="AX41" s="2371"/>
      <c r="AY41" s="2371"/>
      <c r="AZ41" s="2371"/>
      <c r="BA41" s="2371"/>
      <c r="BB41" s="2371"/>
      <c r="BC41" s="2371"/>
      <c r="BD41" s="2371"/>
      <c r="BE41" s="2371"/>
      <c r="BF41" s="2371"/>
      <c r="BG41" s="2371"/>
      <c r="BH41" s="2371"/>
      <c r="BI41" s="2371"/>
      <c r="BJ41" s="2153"/>
      <c r="BK41" s="2153"/>
      <c r="BL41" s="2153"/>
      <c r="BM41" s="2153"/>
      <c r="BN41" s="2153"/>
      <c r="BO41" s="2153"/>
      <c r="BP41" s="2153"/>
      <c r="BQ41" s="2153"/>
      <c r="BR41" s="2153"/>
      <c r="BS41" s="2153"/>
      <c r="BT41" s="2153"/>
      <c r="BU41" s="2153"/>
      <c r="BV41" s="2153"/>
      <c r="BW41" s="2153"/>
      <c r="BX41" s="2153"/>
      <c r="BY41" s="2153"/>
      <c r="BZ41" s="2153"/>
      <c r="CA41" s="2153"/>
      <c r="CB41" s="2153"/>
      <c r="CC41" s="2153"/>
      <c r="CD41" s="2153"/>
      <c r="CE41" s="2153"/>
      <c r="CF41" s="2153"/>
      <c r="CG41" s="2153"/>
      <c r="CH41" s="2153"/>
      <c r="CI41" s="2153"/>
      <c r="CJ41" s="2153"/>
      <c r="CK41" s="2153"/>
      <c r="CL41" s="2153"/>
      <c r="CM41" s="2153"/>
      <c r="CN41" s="2153"/>
      <c r="CO41" s="2153"/>
      <c r="CP41" s="2153"/>
      <c r="CQ41" s="2153"/>
      <c r="CR41" s="2153"/>
      <c r="CS41" s="2153"/>
      <c r="CT41" s="2153"/>
    </row>
    <row r="42" spans="1:98" s="780" customFormat="1" ht="21" customHeight="1">
      <c r="A42" s="2377"/>
      <c r="B42" s="2373"/>
      <c r="C42" s="2391"/>
      <c r="D42" s="2373"/>
      <c r="E42" s="2373"/>
      <c r="F42" s="2829"/>
      <c r="G42" s="2829"/>
      <c r="H42" s="2599"/>
      <c r="I42" s="2785" t="s">
        <v>848</v>
      </c>
      <c r="J42" s="2794"/>
      <c r="K42" s="2795">
        <v>20378</v>
      </c>
      <c r="L42" s="2371"/>
      <c r="M42" s="2462"/>
      <c r="N42" s="2485" t="s">
        <v>841</v>
      </c>
      <c r="O42" s="2482" t="s">
        <v>65</v>
      </c>
      <c r="P42" s="2483" t="s">
        <v>827</v>
      </c>
      <c r="Q42" s="2483" t="s">
        <v>90</v>
      </c>
      <c r="R42" s="2483" t="s">
        <v>62</v>
      </c>
      <c r="S42" s="2462"/>
      <c r="T42" s="2476"/>
      <c r="U42" s="2376"/>
      <c r="V42" s="2376"/>
      <c r="W42" s="2376"/>
      <c r="X42" s="2376"/>
      <c r="Y42" s="2371"/>
      <c r="Z42" s="2371"/>
      <c r="AA42" s="2371"/>
      <c r="AB42" s="2371"/>
      <c r="AC42" s="2371"/>
      <c r="AD42" s="2371"/>
      <c r="AE42" s="2371"/>
      <c r="AF42" s="2371"/>
      <c r="AG42" s="2371"/>
      <c r="AH42" s="2371"/>
      <c r="AI42" s="2371"/>
      <c r="AJ42" s="2371"/>
      <c r="AK42" s="2371"/>
      <c r="AL42" s="2371"/>
      <c r="AM42" s="2371"/>
      <c r="AN42" s="2371"/>
      <c r="AO42" s="2371"/>
      <c r="AP42" s="2371"/>
      <c r="AQ42" s="2371"/>
      <c r="AR42" s="2371"/>
      <c r="AS42" s="2371"/>
      <c r="AT42" s="2371"/>
      <c r="AU42" s="2371"/>
      <c r="AV42" s="2371"/>
      <c r="AW42" s="2371"/>
      <c r="AX42" s="2371"/>
      <c r="AY42" s="2371"/>
      <c r="AZ42" s="2371"/>
      <c r="BA42" s="2371"/>
      <c r="BB42" s="2371"/>
      <c r="BC42" s="2371"/>
      <c r="BD42" s="2371"/>
      <c r="BE42" s="2371"/>
      <c r="BF42" s="2371"/>
      <c r="BG42" s="2371"/>
      <c r="BH42" s="2371"/>
      <c r="BI42" s="2371"/>
      <c r="BJ42" s="2153"/>
      <c r="BK42" s="2153"/>
      <c r="BL42" s="2153"/>
      <c r="BM42" s="2153"/>
      <c r="BN42" s="2153"/>
      <c r="BO42" s="2153"/>
      <c r="BP42" s="2153"/>
      <c r="BQ42" s="2153"/>
      <c r="BR42" s="2153"/>
      <c r="BS42" s="2153"/>
      <c r="BT42" s="2153"/>
      <c r="BU42" s="2153"/>
      <c r="BV42" s="2153"/>
      <c r="BW42" s="2153"/>
      <c r="BX42" s="2153"/>
      <c r="BY42" s="2153"/>
      <c r="BZ42" s="2153"/>
      <c r="CA42" s="2153"/>
      <c r="CB42" s="2153"/>
      <c r="CC42" s="2153"/>
      <c r="CD42" s="2153"/>
      <c r="CE42" s="2153"/>
      <c r="CF42" s="2153"/>
      <c r="CG42" s="2153"/>
      <c r="CH42" s="2153"/>
      <c r="CI42" s="2153"/>
      <c r="CJ42" s="2153"/>
      <c r="CK42" s="2153"/>
      <c r="CL42" s="2153"/>
      <c r="CM42" s="2153"/>
      <c r="CN42" s="2153"/>
      <c r="CO42" s="2153"/>
      <c r="CP42" s="2153"/>
      <c r="CQ42" s="2153"/>
      <c r="CR42" s="2153"/>
      <c r="CS42" s="2153"/>
      <c r="CT42" s="2153"/>
    </row>
    <row r="43" spans="1:98" s="780" customFormat="1" ht="21" customHeight="1">
      <c r="A43" s="2377"/>
      <c r="B43" s="2373"/>
      <c r="C43" s="2391"/>
      <c r="D43" s="2373"/>
      <c r="E43" s="2373"/>
      <c r="F43" s="2829"/>
      <c r="G43" s="2829"/>
      <c r="H43" s="2599"/>
      <c r="I43" s="2785" t="s">
        <v>2017</v>
      </c>
      <c r="J43" s="2786" t="s">
        <v>73</v>
      </c>
      <c r="K43" s="2787">
        <v>6480</v>
      </c>
      <c r="L43" s="2462"/>
      <c r="M43" s="2464">
        <v>6480000</v>
      </c>
      <c r="N43" s="2464">
        <v>180000</v>
      </c>
      <c r="O43" s="2462"/>
      <c r="P43" s="2371"/>
      <c r="Q43" s="2462">
        <v>3</v>
      </c>
      <c r="R43" s="2462">
        <v>12</v>
      </c>
      <c r="S43" s="2462"/>
      <c r="T43" s="2476"/>
      <c r="U43" s="2476"/>
      <c r="V43" s="2476"/>
      <c r="W43" s="2376"/>
      <c r="X43" s="2376"/>
      <c r="Y43" s="2371"/>
      <c r="Z43" s="2371"/>
      <c r="AA43" s="2371"/>
      <c r="AB43" s="2371"/>
      <c r="AC43" s="2371"/>
      <c r="AD43" s="2371"/>
      <c r="AE43" s="2371"/>
      <c r="AF43" s="2371"/>
      <c r="AG43" s="2371"/>
      <c r="AH43" s="2371"/>
      <c r="AI43" s="2371"/>
      <c r="AJ43" s="2371"/>
      <c r="AK43" s="2371"/>
      <c r="AL43" s="2371"/>
      <c r="AM43" s="2371"/>
      <c r="AN43" s="2371"/>
      <c r="AO43" s="2371"/>
      <c r="AP43" s="2371"/>
      <c r="AQ43" s="2371"/>
      <c r="AR43" s="2371"/>
      <c r="AS43" s="2371"/>
      <c r="AT43" s="2371"/>
      <c r="AU43" s="2371"/>
      <c r="AV43" s="2371"/>
      <c r="AW43" s="2371"/>
      <c r="AX43" s="2371"/>
      <c r="AY43" s="2371"/>
      <c r="AZ43" s="2371"/>
      <c r="BA43" s="2371"/>
      <c r="BB43" s="2371"/>
      <c r="BC43" s="2371"/>
      <c r="BD43" s="2371"/>
      <c r="BE43" s="2371"/>
      <c r="BF43" s="2371"/>
      <c r="BG43" s="2371"/>
      <c r="BH43" s="2371"/>
      <c r="BI43" s="2371"/>
      <c r="BJ43" s="2153"/>
      <c r="BK43" s="2153"/>
      <c r="BL43" s="2153"/>
      <c r="BM43" s="2153"/>
      <c r="BN43" s="2153"/>
      <c r="BO43" s="2153"/>
      <c r="BP43" s="2153"/>
      <c r="BQ43" s="2153"/>
      <c r="BR43" s="2153"/>
      <c r="BS43" s="2153"/>
      <c r="BT43" s="2153"/>
      <c r="BU43" s="2153"/>
      <c r="BV43" s="2153"/>
      <c r="BW43" s="2153"/>
      <c r="BX43" s="2153"/>
      <c r="BY43" s="2153"/>
      <c r="BZ43" s="2153"/>
      <c r="CA43" s="2153"/>
      <c r="CB43" s="2153"/>
      <c r="CC43" s="2153"/>
      <c r="CD43" s="2153"/>
      <c r="CE43" s="2153"/>
      <c r="CF43" s="2153"/>
      <c r="CG43" s="2153"/>
      <c r="CH43" s="2153"/>
      <c r="CI43" s="2153"/>
      <c r="CJ43" s="2153"/>
      <c r="CK43" s="2153"/>
      <c r="CL43" s="2153"/>
      <c r="CM43" s="2153"/>
      <c r="CN43" s="2153"/>
      <c r="CO43" s="2153"/>
      <c r="CP43" s="2153"/>
      <c r="CQ43" s="2153"/>
      <c r="CR43" s="2153"/>
      <c r="CS43" s="2153"/>
      <c r="CT43" s="2153"/>
    </row>
    <row r="44" spans="1:98" s="780" customFormat="1" ht="21" customHeight="1">
      <c r="A44" s="2377"/>
      <c r="B44" s="2373"/>
      <c r="C44" s="2391"/>
      <c r="D44" s="2373"/>
      <c r="E44" s="2373"/>
      <c r="F44" s="2829"/>
      <c r="G44" s="2829"/>
      <c r="H44" s="2599"/>
      <c r="I44" s="2785" t="s">
        <v>2018</v>
      </c>
      <c r="J44" s="2786" t="s">
        <v>73</v>
      </c>
      <c r="K44" s="2787">
        <v>13898</v>
      </c>
      <c r="L44" s="2462"/>
      <c r="M44" s="2464">
        <v>13898268</v>
      </c>
      <c r="N44" s="2464">
        <v>138982680</v>
      </c>
      <c r="O44" s="2472">
        <v>1.2</v>
      </c>
      <c r="P44" s="2462"/>
      <c r="Q44" s="2462"/>
      <c r="R44" s="2462">
        <v>12</v>
      </c>
      <c r="S44" s="2462"/>
      <c r="T44" s="2476"/>
      <c r="U44" s="2476"/>
      <c r="V44" s="2476"/>
      <c r="W44" s="2376"/>
      <c r="X44" s="2376"/>
      <c r="Y44" s="2376"/>
      <c r="Z44" s="2376"/>
      <c r="AA44" s="2376"/>
      <c r="AB44" s="2376"/>
      <c r="AC44" s="2376"/>
      <c r="AD44" s="2376"/>
      <c r="AE44" s="2376"/>
      <c r="AF44" s="2376"/>
      <c r="AG44" s="2376"/>
      <c r="AH44" s="2371"/>
      <c r="AI44" s="2371"/>
      <c r="AJ44" s="2371"/>
      <c r="AK44" s="2371"/>
      <c r="AL44" s="2371"/>
      <c r="AM44" s="2371"/>
      <c r="AN44" s="2371"/>
      <c r="AO44" s="2371"/>
      <c r="AP44" s="2371"/>
      <c r="AQ44" s="2371"/>
      <c r="AR44" s="2371"/>
      <c r="AS44" s="2371"/>
      <c r="AT44" s="2371"/>
      <c r="AU44" s="2371"/>
      <c r="AV44" s="2371"/>
      <c r="AW44" s="2371"/>
      <c r="AX44" s="2371"/>
      <c r="AY44" s="2371"/>
      <c r="AZ44" s="2371"/>
      <c r="BA44" s="2371"/>
      <c r="BB44" s="2371"/>
      <c r="BC44" s="2371"/>
      <c r="BD44" s="2371"/>
      <c r="BE44" s="2371"/>
      <c r="BF44" s="2371"/>
      <c r="BG44" s="2371"/>
      <c r="BH44" s="2371"/>
      <c r="BI44" s="2371"/>
      <c r="BJ44" s="2153"/>
      <c r="BK44" s="2153"/>
      <c r="BL44" s="2153"/>
      <c r="BM44" s="2153"/>
      <c r="BN44" s="2153"/>
      <c r="BO44" s="2153"/>
      <c r="BP44" s="2153"/>
      <c r="BQ44" s="2153"/>
      <c r="BR44" s="2153"/>
      <c r="BS44" s="2153"/>
      <c r="BT44" s="2153"/>
      <c r="BU44" s="2153"/>
      <c r="BV44" s="2153"/>
      <c r="BW44" s="2153"/>
      <c r="BX44" s="2153"/>
      <c r="BY44" s="2153"/>
      <c r="BZ44" s="2153"/>
      <c r="CA44" s="2153"/>
      <c r="CB44" s="2153"/>
      <c r="CC44" s="2153"/>
      <c r="CD44" s="2153"/>
      <c r="CE44" s="2153"/>
      <c r="CF44" s="2153"/>
      <c r="CG44" s="2153"/>
      <c r="CH44" s="2153"/>
      <c r="CI44" s="2153"/>
      <c r="CJ44" s="2153"/>
      <c r="CK44" s="2153"/>
      <c r="CL44" s="2153"/>
      <c r="CM44" s="2153"/>
      <c r="CN44" s="2153"/>
      <c r="CO44" s="2153"/>
      <c r="CP44" s="2153"/>
      <c r="CQ44" s="2153"/>
      <c r="CR44" s="2153"/>
      <c r="CS44" s="2153"/>
      <c r="CT44" s="2153"/>
    </row>
    <row r="45" spans="1:98" s="780" customFormat="1" ht="21" customHeight="1">
      <c r="A45" s="2377"/>
      <c r="B45" s="2373"/>
      <c r="C45" s="2391"/>
      <c r="D45" s="2373"/>
      <c r="E45" s="2373"/>
      <c r="F45" s="2829"/>
      <c r="G45" s="2829"/>
      <c r="H45" s="2599"/>
      <c r="I45" s="2796" t="s">
        <v>849</v>
      </c>
      <c r="J45" s="2788"/>
      <c r="K45" s="2797">
        <v>16343831</v>
      </c>
      <c r="L45" s="2594"/>
      <c r="M45" s="2414"/>
      <c r="N45" s="2402"/>
      <c r="O45" s="2604"/>
      <c r="P45" s="2404"/>
      <c r="Q45" s="2404"/>
      <c r="R45" s="2594"/>
      <c r="S45" s="2376"/>
      <c r="T45" s="2376"/>
      <c r="U45" s="2476"/>
      <c r="V45" s="2476"/>
      <c r="W45" s="2376"/>
      <c r="X45" s="2376"/>
      <c r="Y45" s="2371"/>
      <c r="Z45" s="2371"/>
      <c r="AA45" s="2371"/>
      <c r="AB45" s="2371"/>
      <c r="AC45" s="2371"/>
      <c r="AD45" s="2371"/>
      <c r="AE45" s="2371"/>
      <c r="AF45" s="2371"/>
      <c r="AG45" s="2371"/>
      <c r="AH45" s="2371"/>
      <c r="AI45" s="2371"/>
      <c r="AJ45" s="2371"/>
      <c r="AK45" s="2371"/>
      <c r="AL45" s="2371"/>
      <c r="AM45" s="2371"/>
      <c r="AN45" s="2371"/>
      <c r="AO45" s="2371"/>
      <c r="AP45" s="2371"/>
      <c r="AQ45" s="2371"/>
      <c r="AR45" s="2371"/>
      <c r="AS45" s="2371"/>
      <c r="AT45" s="2371"/>
      <c r="AU45" s="2371"/>
      <c r="AV45" s="2371"/>
      <c r="AW45" s="2371"/>
      <c r="AX45" s="2371"/>
      <c r="AY45" s="2371"/>
      <c r="AZ45" s="2371"/>
      <c r="BA45" s="2371"/>
      <c r="BB45" s="2371"/>
      <c r="BC45" s="2371"/>
      <c r="BD45" s="2371"/>
      <c r="BE45" s="2371"/>
      <c r="BF45" s="2371"/>
      <c r="BG45" s="2371"/>
      <c r="BH45" s="2371"/>
      <c r="BI45" s="2371"/>
      <c r="BJ45" s="2153"/>
      <c r="BK45" s="2153"/>
      <c r="BL45" s="2153"/>
      <c r="BM45" s="2153"/>
      <c r="BN45" s="2153"/>
      <c r="BO45" s="2153"/>
      <c r="BP45" s="2153"/>
      <c r="BQ45" s="2153"/>
      <c r="BR45" s="2153"/>
      <c r="BS45" s="2153"/>
      <c r="BT45" s="2153"/>
      <c r="BU45" s="2153"/>
      <c r="BV45" s="2153"/>
      <c r="BW45" s="2153"/>
      <c r="BX45" s="2153"/>
      <c r="BY45" s="2153"/>
      <c r="BZ45" s="2153"/>
      <c r="CA45" s="2153"/>
      <c r="CB45" s="2153"/>
      <c r="CC45" s="2153"/>
      <c r="CD45" s="2153"/>
      <c r="CE45" s="2153"/>
      <c r="CF45" s="2153"/>
      <c r="CG45" s="2153"/>
      <c r="CH45" s="2153"/>
      <c r="CI45" s="2153"/>
      <c r="CJ45" s="2153"/>
      <c r="CK45" s="2153"/>
      <c r="CL45" s="2153"/>
      <c r="CM45" s="2153"/>
      <c r="CN45" s="2153"/>
      <c r="CO45" s="2153"/>
      <c r="CP45" s="2153"/>
      <c r="CQ45" s="2153"/>
      <c r="CR45" s="2153"/>
      <c r="CS45" s="2153"/>
      <c r="CT45" s="2153"/>
    </row>
    <row r="46" spans="1:98" s="791" customFormat="1" ht="21" customHeight="1">
      <c r="A46" s="2377"/>
      <c r="B46" s="2373"/>
      <c r="C46" s="2391"/>
      <c r="D46" s="2373"/>
      <c r="E46" s="2373"/>
      <c r="F46" s="2829"/>
      <c r="G46" s="2829"/>
      <c r="H46" s="2599"/>
      <c r="I46" s="2785" t="s">
        <v>327</v>
      </c>
      <c r="J46" s="2788"/>
      <c r="K46" s="2787">
        <v>6009923</v>
      </c>
      <c r="L46" s="2594"/>
      <c r="M46" s="2414"/>
      <c r="N46" s="2605" t="s">
        <v>1999</v>
      </c>
      <c r="O46" s="2503" t="s">
        <v>65</v>
      </c>
      <c r="P46" s="2463" t="s">
        <v>827</v>
      </c>
      <c r="Q46" s="2463" t="s">
        <v>72</v>
      </c>
      <c r="R46" s="2463" t="s">
        <v>62</v>
      </c>
      <c r="S46" s="2606"/>
      <c r="T46" s="2467"/>
      <c r="U46" s="2376"/>
      <c r="V46" s="2376"/>
      <c r="W46" s="2376"/>
      <c r="X46" s="2376"/>
      <c r="Y46" s="2376"/>
      <c r="Z46" s="2376"/>
      <c r="AA46" s="2376"/>
      <c r="AB46" s="2376"/>
      <c r="AC46" s="2376"/>
      <c r="AD46" s="2376"/>
      <c r="AE46" s="2376"/>
      <c r="AF46" s="2376"/>
      <c r="AG46" s="2376"/>
      <c r="AH46" s="2371"/>
      <c r="AI46" s="2371"/>
      <c r="AJ46" s="2371"/>
      <c r="AK46" s="2371"/>
      <c r="AL46" s="2371"/>
      <c r="AM46" s="2371"/>
      <c r="AN46" s="2371"/>
      <c r="AO46" s="2371"/>
      <c r="AP46" s="2371"/>
      <c r="AQ46" s="2371"/>
      <c r="AR46" s="2371"/>
      <c r="AS46" s="2371"/>
      <c r="AT46" s="2371"/>
      <c r="AU46" s="2371"/>
      <c r="AV46" s="2371"/>
      <c r="AW46" s="2371"/>
      <c r="AX46" s="2371"/>
      <c r="AY46" s="2371"/>
      <c r="AZ46" s="2371"/>
      <c r="BA46" s="2371"/>
      <c r="BB46" s="2371"/>
      <c r="BC46" s="2371"/>
      <c r="BD46" s="2371"/>
      <c r="BE46" s="2371"/>
      <c r="BF46" s="2371"/>
      <c r="BG46" s="2371"/>
      <c r="BH46" s="2371"/>
      <c r="BI46" s="2371"/>
      <c r="BJ46" s="1580"/>
      <c r="BK46" s="1580"/>
      <c r="BL46" s="1580"/>
      <c r="BM46" s="1580"/>
      <c r="BN46" s="1580"/>
      <c r="BO46" s="1580"/>
      <c r="BP46" s="1580"/>
      <c r="BQ46" s="1580"/>
      <c r="BR46" s="1580"/>
      <c r="BS46" s="1580"/>
      <c r="BT46" s="1580"/>
      <c r="BU46" s="1580"/>
      <c r="BV46" s="1580"/>
      <c r="BW46" s="1580"/>
      <c r="BX46" s="1580"/>
      <c r="BY46" s="1580"/>
      <c r="BZ46" s="1580"/>
      <c r="CA46" s="1580"/>
      <c r="CB46" s="1580"/>
      <c r="CC46" s="1580"/>
      <c r="CD46" s="1580"/>
      <c r="CE46" s="1580"/>
      <c r="CF46" s="1580"/>
      <c r="CG46" s="1580"/>
      <c r="CH46" s="1580"/>
      <c r="CI46" s="1580"/>
      <c r="CJ46" s="1580"/>
      <c r="CK46" s="1580"/>
      <c r="CL46" s="1580"/>
      <c r="CM46" s="1580"/>
      <c r="CN46" s="1580"/>
      <c r="CO46" s="1580"/>
      <c r="CP46" s="1580"/>
      <c r="CQ46" s="1580"/>
      <c r="CR46" s="1580"/>
      <c r="CS46" s="1580"/>
      <c r="CT46" s="1580"/>
    </row>
    <row r="47" spans="1:98" s="780" customFormat="1" ht="21" customHeight="1">
      <c r="A47" s="2377"/>
      <c r="B47" s="2373"/>
      <c r="C47" s="2391"/>
      <c r="D47" s="2373"/>
      <c r="E47" s="2373"/>
      <c r="F47" s="2829"/>
      <c r="G47" s="2829"/>
      <c r="H47" s="2599"/>
      <c r="I47" s="2798" t="s">
        <v>2243</v>
      </c>
      <c r="J47" s="2786" t="s">
        <v>73</v>
      </c>
      <c r="K47" s="2787">
        <v>6009923</v>
      </c>
      <c r="L47" s="2594"/>
      <c r="M47" s="2464">
        <v>6908581320</v>
      </c>
      <c r="N47" s="2623">
        <v>2124410</v>
      </c>
      <c r="O47" s="2371"/>
      <c r="P47" s="2371"/>
      <c r="Q47" s="2653">
        <v>271</v>
      </c>
      <c r="R47" s="2471">
        <v>12</v>
      </c>
      <c r="S47" s="2371"/>
      <c r="T47" s="2480" t="s">
        <v>850</v>
      </c>
      <c r="U47" s="2480" t="s">
        <v>2019</v>
      </c>
      <c r="V47" s="2608" t="s">
        <v>2020</v>
      </c>
      <c r="W47" s="2481" t="s">
        <v>1999</v>
      </c>
      <c r="X47" s="2376"/>
      <c r="Y47" s="2371"/>
      <c r="Z47" s="2371"/>
      <c r="AA47" s="2371"/>
      <c r="AB47" s="2371"/>
      <c r="AC47" s="2371"/>
      <c r="AD47" s="2371"/>
      <c r="AE47" s="2371"/>
      <c r="AF47" s="2371"/>
      <c r="AG47" s="2371"/>
      <c r="AH47" s="2371"/>
      <c r="AI47" s="2371"/>
      <c r="AJ47" s="2371"/>
      <c r="AK47" s="2371"/>
      <c r="AL47" s="2371"/>
      <c r="AM47" s="2371"/>
      <c r="AN47" s="2371"/>
      <c r="AO47" s="2371"/>
      <c r="AP47" s="2371"/>
      <c r="AQ47" s="2371"/>
      <c r="AR47" s="2371"/>
      <c r="AS47" s="2371"/>
      <c r="AT47" s="2371"/>
      <c r="AU47" s="2371"/>
      <c r="AV47" s="2371"/>
      <c r="AW47" s="2371"/>
      <c r="AX47" s="2371"/>
      <c r="AY47" s="2371"/>
      <c r="AZ47" s="2371"/>
      <c r="BA47" s="2371"/>
      <c r="BB47" s="2371"/>
      <c r="BC47" s="2371"/>
      <c r="BD47" s="2371"/>
      <c r="BE47" s="2371"/>
      <c r="BF47" s="2371"/>
      <c r="BG47" s="2371"/>
      <c r="BH47" s="2371"/>
      <c r="BI47" s="2371"/>
      <c r="BJ47" s="2153"/>
      <c r="BK47" s="2153"/>
      <c r="BL47" s="2153"/>
      <c r="BM47" s="2153"/>
      <c r="BN47" s="2153"/>
      <c r="BO47" s="2153"/>
      <c r="BP47" s="2153"/>
      <c r="BQ47" s="2153"/>
      <c r="BR47" s="2153"/>
      <c r="BS47" s="2153"/>
      <c r="BT47" s="2153"/>
      <c r="BU47" s="2153"/>
      <c r="BV47" s="2153"/>
      <c r="BW47" s="2153"/>
      <c r="BX47" s="2153"/>
      <c r="BY47" s="2153"/>
      <c r="BZ47" s="2153"/>
      <c r="CA47" s="2153"/>
      <c r="CB47" s="2153"/>
      <c r="CC47" s="2153"/>
      <c r="CD47" s="2153"/>
      <c r="CE47" s="2153"/>
      <c r="CF47" s="2153"/>
      <c r="CG47" s="2153"/>
      <c r="CH47" s="2153"/>
      <c r="CI47" s="2153"/>
      <c r="CJ47" s="2153"/>
      <c r="CK47" s="2153"/>
      <c r="CL47" s="2153"/>
      <c r="CM47" s="2153"/>
      <c r="CN47" s="2153"/>
      <c r="CO47" s="2153"/>
      <c r="CP47" s="2153"/>
      <c r="CQ47" s="2153"/>
      <c r="CR47" s="2153"/>
      <c r="CS47" s="2153"/>
      <c r="CT47" s="2153"/>
    </row>
    <row r="48" spans="1:98" s="780" customFormat="1" ht="21" customHeight="1">
      <c r="A48" s="2377"/>
      <c r="B48" s="2373"/>
      <c r="C48" s="2391"/>
      <c r="D48" s="2373"/>
      <c r="E48" s="2373"/>
      <c r="F48" s="2829"/>
      <c r="G48" s="2829"/>
      <c r="H48" s="2599"/>
      <c r="I48" s="2799" t="s">
        <v>840</v>
      </c>
      <c r="J48" s="2788"/>
      <c r="K48" s="2787">
        <v>3202020</v>
      </c>
      <c r="L48" s="2594"/>
      <c r="M48" s="2371"/>
      <c r="N48" s="2485" t="s">
        <v>841</v>
      </c>
      <c r="O48" s="2482" t="s">
        <v>65</v>
      </c>
      <c r="P48" s="2483" t="s">
        <v>827</v>
      </c>
      <c r="Q48" s="2483" t="s">
        <v>90</v>
      </c>
      <c r="R48" s="2483" t="s">
        <v>62</v>
      </c>
      <c r="S48" s="2376"/>
      <c r="T48" s="2637" t="s">
        <v>2021</v>
      </c>
      <c r="U48" s="2640">
        <v>2068560</v>
      </c>
      <c r="V48" s="2638">
        <v>2.7E-2</v>
      </c>
      <c r="W48" s="2639">
        <v>2124410</v>
      </c>
      <c r="X48" s="2376"/>
      <c r="Y48" s="2414" t="s">
        <v>851</v>
      </c>
      <c r="Z48" s="2402"/>
      <c r="AA48" s="2609"/>
      <c r="AB48" s="2376"/>
      <c r="AC48" s="2376"/>
      <c r="AD48" s="2376"/>
      <c r="AE48" s="2376"/>
      <c r="AF48" s="2376"/>
      <c r="AG48" s="2376"/>
      <c r="AH48" s="2371"/>
      <c r="AI48" s="2371"/>
      <c r="AJ48" s="2371"/>
      <c r="AK48" s="2371"/>
      <c r="AL48" s="2371"/>
      <c r="AM48" s="2371"/>
      <c r="AN48" s="2371"/>
      <c r="AO48" s="2371"/>
      <c r="AP48" s="2371"/>
      <c r="AQ48" s="2371"/>
      <c r="AR48" s="2371"/>
      <c r="AS48" s="2371"/>
      <c r="AT48" s="2371"/>
      <c r="AU48" s="2371"/>
      <c r="AV48" s="2371"/>
      <c r="AW48" s="2371"/>
      <c r="AX48" s="2371"/>
      <c r="AY48" s="2371"/>
      <c r="AZ48" s="2371"/>
      <c r="BA48" s="2371"/>
      <c r="BB48" s="2371"/>
      <c r="BC48" s="2371"/>
      <c r="BD48" s="2371"/>
      <c r="BE48" s="2371"/>
      <c r="BF48" s="2371"/>
      <c r="BG48" s="2371"/>
      <c r="BH48" s="2371"/>
      <c r="BI48" s="2371"/>
      <c r="BJ48" s="2153"/>
      <c r="BK48" s="2153"/>
      <c r="BL48" s="2153"/>
      <c r="BM48" s="2153"/>
      <c r="BN48" s="2153"/>
      <c r="BO48" s="2153"/>
      <c r="BP48" s="2153"/>
      <c r="BQ48" s="2153"/>
      <c r="BR48" s="2153"/>
      <c r="BS48" s="2153"/>
      <c r="BT48" s="2153"/>
      <c r="BU48" s="2153"/>
      <c r="BV48" s="2153"/>
      <c r="BW48" s="2153"/>
      <c r="BX48" s="2153"/>
      <c r="BY48" s="2153"/>
      <c r="BZ48" s="2153"/>
      <c r="CA48" s="2153"/>
      <c r="CB48" s="2153"/>
      <c r="CC48" s="2153"/>
      <c r="CD48" s="2153"/>
      <c r="CE48" s="2153"/>
      <c r="CF48" s="2153"/>
      <c r="CG48" s="2153"/>
      <c r="CH48" s="2153"/>
      <c r="CI48" s="2153"/>
      <c r="CJ48" s="2153"/>
      <c r="CK48" s="2153"/>
      <c r="CL48" s="2153"/>
      <c r="CM48" s="2153"/>
      <c r="CN48" s="2153"/>
      <c r="CO48" s="2153"/>
      <c r="CP48" s="2153"/>
      <c r="CQ48" s="2153"/>
      <c r="CR48" s="2153"/>
      <c r="CS48" s="2153"/>
      <c r="CT48" s="2153"/>
    </row>
    <row r="49" spans="1:98" s="780" customFormat="1" ht="21" customHeight="1">
      <c r="A49" s="2377"/>
      <c r="B49" s="2373"/>
      <c r="C49" s="2391"/>
      <c r="D49" s="2373"/>
      <c r="E49" s="2373"/>
      <c r="F49" s="2829"/>
      <c r="G49" s="2829"/>
      <c r="H49" s="2599"/>
      <c r="I49" s="2789" t="s">
        <v>2244</v>
      </c>
      <c r="J49" s="2793" t="s">
        <v>73</v>
      </c>
      <c r="K49" s="2787">
        <v>1185933</v>
      </c>
      <c r="L49" s="2595"/>
      <c r="M49" s="2464">
        <v>1335710220</v>
      </c>
      <c r="N49" s="2516">
        <v>2464410</v>
      </c>
      <c r="O49" s="2610">
        <v>2</v>
      </c>
      <c r="P49" s="2371"/>
      <c r="Q49" s="2471">
        <v>271</v>
      </c>
      <c r="R49" s="2595"/>
      <c r="S49" s="2611"/>
      <c r="T49" s="2637" t="s">
        <v>852</v>
      </c>
      <c r="U49" s="2640">
        <v>1643680</v>
      </c>
      <c r="V49" s="2638">
        <v>2.7E-2</v>
      </c>
      <c r="W49" s="2639">
        <v>1688050</v>
      </c>
      <c r="X49" s="2376"/>
      <c r="Y49" s="2376"/>
      <c r="Z49" s="2376"/>
      <c r="AA49" s="2376"/>
      <c r="AB49" s="2376"/>
      <c r="AC49" s="2376"/>
      <c r="AD49" s="2376"/>
      <c r="AE49" s="2376"/>
      <c r="AF49" s="2376"/>
      <c r="AG49" s="2376"/>
      <c r="AH49" s="2371"/>
      <c r="AI49" s="2371"/>
      <c r="AJ49" s="2371"/>
      <c r="AK49" s="2371"/>
      <c r="AL49" s="2371"/>
      <c r="AM49" s="2371"/>
      <c r="AN49" s="2371"/>
      <c r="AO49" s="2371"/>
      <c r="AP49" s="2371"/>
      <c r="AQ49" s="2371"/>
      <c r="AR49" s="2371"/>
      <c r="AS49" s="2371"/>
      <c r="AT49" s="2371"/>
      <c r="AU49" s="2371"/>
      <c r="AV49" s="2371"/>
      <c r="AW49" s="2371"/>
      <c r="AX49" s="2371"/>
      <c r="AY49" s="2371"/>
      <c r="AZ49" s="2371"/>
      <c r="BA49" s="2371"/>
      <c r="BB49" s="2371"/>
      <c r="BC49" s="2371"/>
      <c r="BD49" s="2371"/>
      <c r="BE49" s="2371"/>
      <c r="BF49" s="2371"/>
      <c r="BG49" s="2371"/>
      <c r="BH49" s="2371"/>
      <c r="BI49" s="2371"/>
      <c r="BJ49" s="2153"/>
      <c r="BK49" s="2153"/>
      <c r="BL49" s="2153"/>
      <c r="BM49" s="2153"/>
      <c r="BN49" s="2153"/>
      <c r="BO49" s="2153"/>
      <c r="BP49" s="2153"/>
      <c r="BQ49" s="2153"/>
      <c r="BR49" s="2153"/>
      <c r="BS49" s="2153"/>
      <c r="BT49" s="2153"/>
      <c r="BU49" s="2153"/>
      <c r="BV49" s="2153"/>
      <c r="BW49" s="2153"/>
      <c r="BX49" s="2153"/>
      <c r="BY49" s="2153"/>
      <c r="BZ49" s="2153"/>
      <c r="CA49" s="2153"/>
      <c r="CB49" s="2153"/>
      <c r="CC49" s="2153"/>
      <c r="CD49" s="2153"/>
      <c r="CE49" s="2153"/>
      <c r="CF49" s="2153"/>
      <c r="CG49" s="2153"/>
      <c r="CH49" s="2153"/>
      <c r="CI49" s="2153"/>
      <c r="CJ49" s="2153"/>
      <c r="CK49" s="2153"/>
      <c r="CL49" s="2153"/>
      <c r="CM49" s="2153"/>
      <c r="CN49" s="2153"/>
      <c r="CO49" s="2153"/>
      <c r="CP49" s="2153"/>
      <c r="CQ49" s="2153"/>
      <c r="CR49" s="2153"/>
      <c r="CS49" s="2153"/>
      <c r="CT49" s="2153"/>
    </row>
    <row r="50" spans="1:98" s="780" customFormat="1" ht="21" customHeight="1">
      <c r="A50" s="2377"/>
      <c r="B50" s="2373"/>
      <c r="C50" s="2391"/>
      <c r="D50" s="2373"/>
      <c r="E50" s="2373"/>
      <c r="F50" s="2829"/>
      <c r="G50" s="2829"/>
      <c r="H50" s="2599"/>
      <c r="I50" s="2789" t="s">
        <v>2245</v>
      </c>
      <c r="J50" s="2793" t="s">
        <v>73</v>
      </c>
      <c r="K50" s="2787">
        <v>533670</v>
      </c>
      <c r="L50" s="2595"/>
      <c r="M50" s="2464">
        <v>601069599</v>
      </c>
      <c r="N50" s="2516">
        <v>2464410</v>
      </c>
      <c r="O50" s="2610">
        <v>0.9</v>
      </c>
      <c r="P50" s="2371"/>
      <c r="Q50" s="2471">
        <v>271</v>
      </c>
      <c r="R50" s="2374"/>
      <c r="S50" s="2376"/>
      <c r="T50" s="2376"/>
      <c r="U50" s="2376"/>
      <c r="V50" s="2376"/>
      <c r="W50" s="2376"/>
      <c r="X50" s="2376"/>
      <c r="Y50" s="2376"/>
      <c r="Z50" s="2376"/>
      <c r="AA50" s="2376"/>
      <c r="AB50" s="2376"/>
      <c r="AC50" s="2376"/>
      <c r="AD50" s="2376"/>
      <c r="AE50" s="2376"/>
      <c r="AF50" s="2376"/>
      <c r="AG50" s="2376"/>
      <c r="AH50" s="2153"/>
      <c r="AI50" s="2153"/>
      <c r="AJ50" s="2153"/>
      <c r="AK50" s="2153"/>
      <c r="AL50" s="2153"/>
      <c r="AM50" s="2153"/>
      <c r="AN50" s="2153"/>
      <c r="AO50" s="2153"/>
      <c r="AP50" s="2153"/>
      <c r="AQ50" s="2153"/>
      <c r="AR50" s="2153"/>
      <c r="AS50" s="2153"/>
      <c r="AT50" s="2153"/>
      <c r="AU50" s="2153"/>
      <c r="AV50" s="2153"/>
      <c r="AW50" s="2153"/>
      <c r="AX50" s="2153"/>
      <c r="AY50" s="2153"/>
      <c r="AZ50" s="2153"/>
      <c r="BA50" s="2153"/>
      <c r="BB50" s="2153"/>
      <c r="BC50" s="2153"/>
      <c r="BD50" s="2153"/>
      <c r="BE50" s="2153"/>
      <c r="BF50" s="2153"/>
      <c r="BG50" s="2153"/>
      <c r="BH50" s="2153"/>
      <c r="BI50" s="2153"/>
      <c r="BJ50" s="2153"/>
      <c r="BK50" s="2153"/>
      <c r="BL50" s="2153"/>
      <c r="BM50" s="2153"/>
      <c r="BN50" s="2153"/>
      <c r="BO50" s="2153"/>
      <c r="BP50" s="2153"/>
      <c r="BQ50" s="2153"/>
      <c r="BR50" s="2153"/>
      <c r="BS50" s="2153"/>
      <c r="BT50" s="2153"/>
      <c r="BU50" s="2153"/>
      <c r="BV50" s="2153"/>
      <c r="BW50" s="2153"/>
      <c r="BX50" s="2153"/>
      <c r="BY50" s="2153"/>
      <c r="BZ50" s="2153"/>
      <c r="CA50" s="2153"/>
      <c r="CB50" s="2153"/>
      <c r="CC50" s="2153"/>
      <c r="CD50" s="2153"/>
      <c r="CE50" s="2153"/>
      <c r="CF50" s="2153"/>
      <c r="CG50" s="2153"/>
      <c r="CH50" s="2153"/>
      <c r="CI50" s="2153"/>
      <c r="CJ50" s="2153"/>
      <c r="CK50" s="2153"/>
      <c r="CL50" s="2153"/>
      <c r="CM50" s="2153"/>
      <c r="CN50" s="2153"/>
      <c r="CO50" s="2153"/>
      <c r="CP50" s="2153"/>
      <c r="CQ50" s="2153"/>
      <c r="CR50" s="2153"/>
      <c r="CS50" s="2153"/>
      <c r="CT50" s="2153"/>
    </row>
    <row r="51" spans="1:98" s="780" customFormat="1" ht="21" customHeight="1">
      <c r="A51" s="2377"/>
      <c r="B51" s="2373"/>
      <c r="C51" s="2391"/>
      <c r="D51" s="2373"/>
      <c r="E51" s="2373"/>
      <c r="F51" s="2829"/>
      <c r="G51" s="2829"/>
      <c r="H51" s="2599"/>
      <c r="I51" s="2789" t="s">
        <v>2246</v>
      </c>
      <c r="J51" s="2793" t="s">
        <v>73</v>
      </c>
      <c r="K51" s="2787">
        <v>1482417</v>
      </c>
      <c r="L51" s="2595"/>
      <c r="M51" s="2464">
        <v>1669637775</v>
      </c>
      <c r="N51" s="2516">
        <v>2464410</v>
      </c>
      <c r="O51" s="2610">
        <v>2.5</v>
      </c>
      <c r="P51" s="2371"/>
      <c r="Q51" s="2471">
        <v>271</v>
      </c>
      <c r="R51" s="2594"/>
      <c r="S51" s="2376"/>
      <c r="T51" s="2376"/>
      <c r="U51" s="2480" t="s">
        <v>853</v>
      </c>
      <c r="V51" s="2480" t="s">
        <v>854</v>
      </c>
      <c r="W51" s="2480"/>
      <c r="X51" s="2480"/>
      <c r="Y51" s="2376"/>
      <c r="Z51" s="2376"/>
      <c r="AA51" s="2376"/>
      <c r="AB51" s="2376"/>
      <c r="AC51" s="2376"/>
      <c r="AD51" s="2376"/>
      <c r="AE51" s="2376"/>
      <c r="AF51" s="2376"/>
      <c r="AG51" s="2376"/>
      <c r="AH51" s="2153"/>
      <c r="AI51" s="2153"/>
      <c r="AJ51" s="2153"/>
      <c r="AK51" s="2153"/>
      <c r="AL51" s="2153"/>
      <c r="AM51" s="2153"/>
      <c r="AN51" s="2153"/>
      <c r="AO51" s="2153"/>
      <c r="AP51" s="2153"/>
      <c r="AQ51" s="2153"/>
      <c r="AR51" s="2153"/>
      <c r="AS51" s="2153"/>
      <c r="AT51" s="2153"/>
      <c r="AU51" s="2153"/>
      <c r="AV51" s="2153"/>
      <c r="AW51" s="2153"/>
      <c r="AX51" s="2153"/>
      <c r="AY51" s="2153"/>
      <c r="AZ51" s="2153"/>
      <c r="BA51" s="2153"/>
      <c r="BB51" s="2153"/>
      <c r="BC51" s="2153"/>
      <c r="BD51" s="2153"/>
      <c r="BE51" s="2153"/>
      <c r="BF51" s="2153"/>
      <c r="BG51" s="2153"/>
      <c r="BH51" s="2153"/>
      <c r="BI51" s="2153"/>
      <c r="BJ51" s="2153"/>
      <c r="BK51" s="2153"/>
      <c r="BL51" s="2153"/>
      <c r="BM51" s="2153"/>
      <c r="BN51" s="2153"/>
      <c r="BO51" s="2153"/>
      <c r="BP51" s="2153"/>
      <c r="BQ51" s="2153"/>
      <c r="BR51" s="2153"/>
      <c r="BS51" s="2153"/>
      <c r="BT51" s="2153"/>
      <c r="BU51" s="2153"/>
      <c r="BV51" s="2153"/>
      <c r="BW51" s="2153"/>
      <c r="BX51" s="2153"/>
      <c r="BY51" s="2153"/>
      <c r="BZ51" s="2153"/>
      <c r="CA51" s="2153"/>
      <c r="CB51" s="2153"/>
      <c r="CC51" s="2153"/>
      <c r="CD51" s="2153"/>
      <c r="CE51" s="2153"/>
      <c r="CF51" s="2153"/>
      <c r="CG51" s="2153"/>
      <c r="CH51" s="2153"/>
      <c r="CI51" s="2153"/>
      <c r="CJ51" s="2153"/>
      <c r="CK51" s="2153"/>
      <c r="CL51" s="2153"/>
      <c r="CM51" s="2153"/>
      <c r="CN51" s="2153"/>
      <c r="CO51" s="2153"/>
      <c r="CP51" s="2153"/>
      <c r="CQ51" s="2153"/>
      <c r="CR51" s="2153"/>
      <c r="CS51" s="2153"/>
      <c r="CT51" s="2153"/>
    </row>
    <row r="52" spans="1:98" s="780" customFormat="1" ht="21" customHeight="1">
      <c r="A52" s="2377"/>
      <c r="B52" s="2373"/>
      <c r="C52" s="2391"/>
      <c r="D52" s="2372"/>
      <c r="E52" s="2372"/>
      <c r="F52" s="2829"/>
      <c r="G52" s="2829"/>
      <c r="H52" s="2612"/>
      <c r="I52" s="2785" t="s">
        <v>330</v>
      </c>
      <c r="J52" s="2786"/>
      <c r="K52" s="2787">
        <v>294960</v>
      </c>
      <c r="L52" s="2594"/>
      <c r="M52" s="2414"/>
      <c r="N52" s="2485" t="s">
        <v>841</v>
      </c>
      <c r="O52" s="2482"/>
      <c r="P52" s="2483"/>
      <c r="Q52" s="2483" t="s">
        <v>90</v>
      </c>
      <c r="R52" s="2483" t="s">
        <v>62</v>
      </c>
      <c r="S52" s="2376"/>
      <c r="T52" s="2376"/>
      <c r="U52" s="2505" t="s">
        <v>855</v>
      </c>
      <c r="V52" s="2613">
        <v>2464410</v>
      </c>
      <c r="W52" s="2505" t="s">
        <v>855</v>
      </c>
      <c r="X52" s="2613"/>
      <c r="Y52" s="2376"/>
      <c r="Z52" s="2376"/>
      <c r="AA52" s="2376"/>
      <c r="AB52" s="2376"/>
      <c r="AC52" s="2376"/>
      <c r="AD52" s="2376"/>
      <c r="AE52" s="2376"/>
      <c r="AF52" s="2376"/>
      <c r="AG52" s="2376"/>
      <c r="AH52" s="2153"/>
      <c r="AI52" s="2153"/>
      <c r="AJ52" s="2153"/>
      <c r="AK52" s="2153"/>
      <c r="AL52" s="2153"/>
      <c r="AM52" s="2153"/>
      <c r="AN52" s="2153"/>
      <c r="AO52" s="2153"/>
      <c r="AP52" s="2153"/>
      <c r="AQ52" s="2153"/>
      <c r="AR52" s="2153"/>
      <c r="AS52" s="2153"/>
      <c r="AT52" s="2153"/>
      <c r="AU52" s="2153"/>
      <c r="AV52" s="2153"/>
      <c r="AW52" s="2153"/>
      <c r="AX52" s="2153"/>
      <c r="AY52" s="2153"/>
      <c r="AZ52" s="2153"/>
      <c r="BA52" s="2153"/>
      <c r="BB52" s="2153"/>
      <c r="BC52" s="2153"/>
      <c r="BD52" s="2153"/>
      <c r="BE52" s="2153"/>
      <c r="BF52" s="2153"/>
      <c r="BG52" s="2153"/>
      <c r="BH52" s="2153"/>
      <c r="BI52" s="2153"/>
      <c r="BJ52" s="2153"/>
      <c r="BK52" s="2153"/>
      <c r="BL52" s="2153"/>
      <c r="BM52" s="2153"/>
      <c r="BN52" s="2153"/>
      <c r="BO52" s="2153"/>
      <c r="BP52" s="2153"/>
      <c r="BQ52" s="2153"/>
      <c r="BR52" s="2153"/>
      <c r="BS52" s="2153"/>
      <c r="BT52" s="2153"/>
      <c r="BU52" s="2153"/>
      <c r="BV52" s="2153"/>
      <c r="BW52" s="2153"/>
      <c r="BX52" s="2153"/>
      <c r="BY52" s="2153"/>
      <c r="BZ52" s="2153"/>
      <c r="CA52" s="2153"/>
      <c r="CB52" s="2153"/>
      <c r="CC52" s="2153"/>
      <c r="CD52" s="2153"/>
      <c r="CE52" s="2153"/>
      <c r="CF52" s="2153"/>
      <c r="CG52" s="2153"/>
      <c r="CH52" s="2153"/>
      <c r="CI52" s="2153"/>
      <c r="CJ52" s="2153"/>
      <c r="CK52" s="2153"/>
      <c r="CL52" s="2153"/>
      <c r="CM52" s="2153"/>
      <c r="CN52" s="2153"/>
      <c r="CO52" s="2153"/>
      <c r="CP52" s="2153"/>
      <c r="CQ52" s="2153"/>
      <c r="CR52" s="2153"/>
      <c r="CS52" s="2153"/>
      <c r="CT52" s="2153"/>
    </row>
    <row r="53" spans="1:98" s="780" customFormat="1" ht="21" customHeight="1">
      <c r="A53" s="2377"/>
      <c r="B53" s="2373"/>
      <c r="C53" s="2391"/>
      <c r="D53" s="2372"/>
      <c r="E53" s="2372"/>
      <c r="F53" s="2829"/>
      <c r="G53" s="2829"/>
      <c r="H53" s="2599"/>
      <c r="I53" s="2785" t="s">
        <v>856</v>
      </c>
      <c r="J53" s="2786" t="s">
        <v>73</v>
      </c>
      <c r="K53" s="2787">
        <v>100800</v>
      </c>
      <c r="L53" s="2594"/>
      <c r="M53" s="2464">
        <v>100800000</v>
      </c>
      <c r="N53" s="2466">
        <v>40000</v>
      </c>
      <c r="O53" s="2600"/>
      <c r="P53" s="2371"/>
      <c r="Q53" s="2603">
        <v>210</v>
      </c>
      <c r="R53" s="2607">
        <v>12</v>
      </c>
      <c r="S53" s="2376"/>
      <c r="T53" s="2376"/>
      <c r="U53" s="2504" t="s">
        <v>2022</v>
      </c>
      <c r="V53" s="2614">
        <v>2124410</v>
      </c>
      <c r="W53" s="2504" t="s">
        <v>2023</v>
      </c>
      <c r="X53" s="2614"/>
      <c r="Y53" s="2371"/>
      <c r="Z53" s="2371"/>
      <c r="AA53" s="2371"/>
      <c r="AB53" s="2371"/>
      <c r="AC53" s="2371"/>
      <c r="AD53" s="2371"/>
      <c r="AE53" s="2371"/>
      <c r="AF53" s="2371"/>
      <c r="AG53" s="2371"/>
      <c r="AH53" s="2153"/>
      <c r="AI53" s="2153"/>
      <c r="AJ53" s="2153"/>
      <c r="AK53" s="2153"/>
      <c r="AL53" s="2153"/>
      <c r="AM53" s="2153"/>
      <c r="AN53" s="2153"/>
      <c r="AO53" s="2153"/>
      <c r="AP53" s="2153"/>
      <c r="AQ53" s="2153"/>
      <c r="AR53" s="2153"/>
      <c r="AS53" s="2153"/>
      <c r="AT53" s="2153"/>
      <c r="AU53" s="2153"/>
      <c r="AV53" s="2153"/>
      <c r="AW53" s="2153"/>
      <c r="AX53" s="2153"/>
      <c r="AY53" s="2153"/>
      <c r="AZ53" s="2153"/>
      <c r="BA53" s="2153"/>
      <c r="BB53" s="2153"/>
      <c r="BC53" s="2153"/>
      <c r="BD53" s="2153"/>
      <c r="BE53" s="2153"/>
      <c r="BF53" s="2153"/>
      <c r="BG53" s="2153"/>
      <c r="BH53" s="2153"/>
      <c r="BI53" s="2153"/>
      <c r="BJ53" s="2153"/>
      <c r="BK53" s="2153"/>
      <c r="BL53" s="2153"/>
      <c r="BM53" s="2153"/>
      <c r="BN53" s="2153"/>
      <c r="BO53" s="2153"/>
      <c r="BP53" s="2153"/>
      <c r="BQ53" s="2153"/>
      <c r="BR53" s="2153"/>
      <c r="BS53" s="2153"/>
      <c r="BT53" s="2153"/>
      <c r="BU53" s="2153"/>
      <c r="BV53" s="2153"/>
      <c r="BW53" s="2153"/>
      <c r="BX53" s="2153"/>
      <c r="BY53" s="2153"/>
      <c r="BZ53" s="2153"/>
      <c r="CA53" s="2153"/>
      <c r="CB53" s="2153"/>
      <c r="CC53" s="2153"/>
      <c r="CD53" s="2153"/>
      <c r="CE53" s="2153"/>
      <c r="CF53" s="2153"/>
      <c r="CG53" s="2153"/>
      <c r="CH53" s="2153"/>
      <c r="CI53" s="2153"/>
      <c r="CJ53" s="2153"/>
      <c r="CK53" s="2153"/>
      <c r="CL53" s="2153"/>
      <c r="CM53" s="2153"/>
      <c r="CN53" s="2153"/>
      <c r="CO53" s="2153"/>
      <c r="CP53" s="2153"/>
      <c r="CQ53" s="2153"/>
      <c r="CR53" s="2153"/>
      <c r="CS53" s="2153"/>
      <c r="CT53" s="2153"/>
    </row>
    <row r="54" spans="1:98" s="780" customFormat="1" ht="21" customHeight="1">
      <c r="A54" s="2377"/>
      <c r="B54" s="2373"/>
      <c r="C54" s="2391"/>
      <c r="D54" s="2372"/>
      <c r="E54" s="2372"/>
      <c r="F54" s="2829"/>
      <c r="G54" s="2829"/>
      <c r="H54" s="2599"/>
      <c r="I54" s="2785" t="s">
        <v>2247</v>
      </c>
      <c r="J54" s="2786" t="s">
        <v>73</v>
      </c>
      <c r="K54" s="2787">
        <v>50160</v>
      </c>
      <c r="L54" s="2594"/>
      <c r="M54" s="2464">
        <v>50400000</v>
      </c>
      <c r="N54" s="2466">
        <v>20000</v>
      </c>
      <c r="O54" s="2600"/>
      <c r="P54" s="2371"/>
      <c r="Q54" s="2469">
        <v>210</v>
      </c>
      <c r="R54" s="2607">
        <v>12</v>
      </c>
      <c r="S54" s="2376"/>
      <c r="T54" s="2376"/>
      <c r="U54" s="2504" t="s">
        <v>857</v>
      </c>
      <c r="V54" s="2614">
        <v>90000</v>
      </c>
      <c r="W54" s="2504" t="s">
        <v>857</v>
      </c>
      <c r="X54" s="2614"/>
      <c r="Y54" s="2371"/>
      <c r="Z54" s="2371"/>
      <c r="AA54" s="2371"/>
      <c r="AB54" s="2371"/>
      <c r="AC54" s="2371"/>
      <c r="AD54" s="2371"/>
      <c r="AE54" s="2371"/>
      <c r="AF54" s="2371"/>
      <c r="AG54" s="2371"/>
      <c r="AH54" s="2153"/>
      <c r="AI54" s="2153"/>
      <c r="AJ54" s="2153"/>
      <c r="AK54" s="2153"/>
      <c r="AL54" s="2153"/>
      <c r="AM54" s="2153"/>
      <c r="AN54" s="2153"/>
      <c r="AO54" s="2153"/>
      <c r="AP54" s="2153"/>
      <c r="AQ54" s="2153"/>
      <c r="AR54" s="2153"/>
      <c r="AS54" s="2153"/>
      <c r="AT54" s="2153"/>
      <c r="AU54" s="2153"/>
      <c r="AV54" s="2153"/>
      <c r="AW54" s="2153"/>
      <c r="AX54" s="2153"/>
      <c r="AY54" s="2153"/>
      <c r="AZ54" s="2153"/>
      <c r="BA54" s="2153"/>
      <c r="BB54" s="2153"/>
      <c r="BC54" s="2153"/>
      <c r="BD54" s="2153"/>
      <c r="BE54" s="2153"/>
      <c r="BF54" s="2153"/>
      <c r="BG54" s="2153"/>
      <c r="BH54" s="2153"/>
      <c r="BI54" s="2153"/>
      <c r="BJ54" s="2153"/>
      <c r="BK54" s="2153"/>
      <c r="BL54" s="2153"/>
      <c r="BM54" s="2153"/>
      <c r="BN54" s="2153"/>
      <c r="BO54" s="2153"/>
      <c r="BP54" s="2153"/>
      <c r="BQ54" s="2153"/>
      <c r="BR54" s="2153"/>
      <c r="BS54" s="2153"/>
      <c r="BT54" s="2153"/>
      <c r="BU54" s="2153"/>
      <c r="BV54" s="2153"/>
      <c r="BW54" s="2153"/>
      <c r="BX54" s="2153"/>
      <c r="BY54" s="2153"/>
      <c r="BZ54" s="2153"/>
      <c r="CA54" s="2153"/>
      <c r="CB54" s="2153"/>
      <c r="CC54" s="2153"/>
      <c r="CD54" s="2153"/>
      <c r="CE54" s="2153"/>
      <c r="CF54" s="2153"/>
      <c r="CG54" s="2153"/>
      <c r="CH54" s="2153"/>
      <c r="CI54" s="2153"/>
      <c r="CJ54" s="2153"/>
      <c r="CK54" s="2153"/>
      <c r="CL54" s="2153"/>
      <c r="CM54" s="2153"/>
      <c r="CN54" s="2153"/>
      <c r="CO54" s="2153"/>
      <c r="CP54" s="2153"/>
      <c r="CQ54" s="2153"/>
      <c r="CR54" s="2153"/>
      <c r="CS54" s="2153"/>
      <c r="CT54" s="2153"/>
    </row>
    <row r="55" spans="1:98" s="780" customFormat="1" ht="21" customHeight="1">
      <c r="A55" s="2377"/>
      <c r="B55" s="2373"/>
      <c r="C55" s="2391"/>
      <c r="D55" s="2372"/>
      <c r="E55" s="2372"/>
      <c r="F55" s="2829"/>
      <c r="G55" s="2829"/>
      <c r="H55" s="2599"/>
      <c r="I55" s="2785" t="s">
        <v>858</v>
      </c>
      <c r="J55" s="2786" t="s">
        <v>73</v>
      </c>
      <c r="K55" s="2787">
        <v>72000</v>
      </c>
      <c r="L55" s="2594"/>
      <c r="M55" s="2464">
        <v>72000000</v>
      </c>
      <c r="N55" s="2466">
        <v>60000</v>
      </c>
      <c r="O55" s="2600"/>
      <c r="P55" s="2371"/>
      <c r="Q55" s="2469">
        <v>100</v>
      </c>
      <c r="R55" s="2607">
        <v>12</v>
      </c>
      <c r="S55" s="2376"/>
      <c r="T55" s="2376"/>
      <c r="U55" s="2504" t="s">
        <v>859</v>
      </c>
      <c r="V55" s="2614">
        <v>70000</v>
      </c>
      <c r="W55" s="2504" t="s">
        <v>859</v>
      </c>
      <c r="X55" s="2614"/>
      <c r="Y55" s="2371"/>
      <c r="Z55" s="2371"/>
      <c r="AA55" s="2371"/>
      <c r="AB55" s="2371"/>
      <c r="AC55" s="2371"/>
      <c r="AD55" s="2371"/>
      <c r="AE55" s="2371"/>
      <c r="AF55" s="2371"/>
      <c r="AG55" s="2371"/>
      <c r="AH55" s="2153"/>
      <c r="AI55" s="2153"/>
      <c r="AJ55" s="2153"/>
      <c r="AK55" s="2153"/>
      <c r="AL55" s="2153"/>
      <c r="AM55" s="2153"/>
      <c r="AN55" s="2153"/>
      <c r="AO55" s="2153"/>
      <c r="AP55" s="2153"/>
      <c r="AQ55" s="2153"/>
      <c r="AR55" s="2153"/>
      <c r="AS55" s="2153"/>
      <c r="AT55" s="2153"/>
      <c r="AU55" s="2153"/>
      <c r="AV55" s="2153"/>
      <c r="AW55" s="2153"/>
      <c r="AX55" s="2153"/>
      <c r="AY55" s="2153"/>
      <c r="AZ55" s="2153"/>
      <c r="BA55" s="2153"/>
      <c r="BB55" s="2153"/>
      <c r="BC55" s="2153"/>
      <c r="BD55" s="2153"/>
      <c r="BE55" s="2153"/>
      <c r="BF55" s="2153"/>
      <c r="BG55" s="2153"/>
      <c r="BH55" s="2153"/>
      <c r="BI55" s="2153"/>
      <c r="BJ55" s="2153"/>
      <c r="BK55" s="2153"/>
      <c r="BL55" s="2153"/>
      <c r="BM55" s="2153"/>
      <c r="BN55" s="2153"/>
      <c r="BO55" s="2153"/>
      <c r="BP55" s="2153"/>
      <c r="BQ55" s="2153"/>
      <c r="BR55" s="2153"/>
      <c r="BS55" s="2153"/>
      <c r="BT55" s="2153"/>
      <c r="BU55" s="2153"/>
      <c r="BV55" s="2153"/>
      <c r="BW55" s="2153"/>
      <c r="BX55" s="2153"/>
      <c r="BY55" s="2153"/>
      <c r="BZ55" s="2153"/>
      <c r="CA55" s="2153"/>
      <c r="CB55" s="2153"/>
      <c r="CC55" s="2153"/>
      <c r="CD55" s="2153"/>
      <c r="CE55" s="2153"/>
      <c r="CF55" s="2153"/>
      <c r="CG55" s="2153"/>
      <c r="CH55" s="2153"/>
      <c r="CI55" s="2153"/>
      <c r="CJ55" s="2153"/>
      <c r="CK55" s="2153"/>
      <c r="CL55" s="2153"/>
      <c r="CM55" s="2153"/>
      <c r="CN55" s="2153"/>
      <c r="CO55" s="2153"/>
      <c r="CP55" s="2153"/>
      <c r="CQ55" s="2153"/>
      <c r="CR55" s="2153"/>
      <c r="CS55" s="2153"/>
      <c r="CT55" s="2153"/>
    </row>
    <row r="56" spans="1:98" s="780" customFormat="1" ht="21" customHeight="1">
      <c r="A56" s="2377"/>
      <c r="B56" s="2373"/>
      <c r="C56" s="2391"/>
      <c r="D56" s="2372"/>
      <c r="E56" s="2372"/>
      <c r="F56" s="2829"/>
      <c r="G56" s="2829"/>
      <c r="H56" s="2599"/>
      <c r="I56" s="2785" t="s">
        <v>2024</v>
      </c>
      <c r="J56" s="2786" t="s">
        <v>73</v>
      </c>
      <c r="K56" s="2787">
        <v>72000</v>
      </c>
      <c r="L56" s="2594"/>
      <c r="M56" s="2464">
        <v>72000000</v>
      </c>
      <c r="N56" s="2466">
        <v>100000</v>
      </c>
      <c r="O56" s="2600"/>
      <c r="P56" s="2371"/>
      <c r="Q56" s="2469">
        <v>60</v>
      </c>
      <c r="R56" s="2607">
        <v>12</v>
      </c>
      <c r="S56" s="2376"/>
      <c r="T56" s="2376"/>
      <c r="U56" s="2504" t="s">
        <v>860</v>
      </c>
      <c r="V56" s="2614">
        <v>180000</v>
      </c>
      <c r="W56" s="2504" t="s">
        <v>860</v>
      </c>
      <c r="X56" s="2614"/>
      <c r="Y56" s="2371"/>
      <c r="Z56" s="2371"/>
      <c r="AA56" s="2371"/>
      <c r="AB56" s="2371"/>
      <c r="AC56" s="2371"/>
      <c r="AD56" s="2371"/>
      <c r="AE56" s="2371"/>
      <c r="AF56" s="2371"/>
      <c r="AG56" s="2371"/>
      <c r="AH56" s="2153"/>
      <c r="AI56" s="2153"/>
      <c r="AJ56" s="2153"/>
      <c r="AK56" s="2153"/>
      <c r="AL56" s="2153"/>
      <c r="AM56" s="2153"/>
      <c r="AN56" s="2153"/>
      <c r="AO56" s="2153"/>
      <c r="AP56" s="2153"/>
      <c r="AQ56" s="2153"/>
      <c r="AR56" s="2153"/>
      <c r="AS56" s="2153"/>
      <c r="AT56" s="2153"/>
      <c r="AU56" s="2153"/>
      <c r="AV56" s="2153"/>
      <c r="AW56" s="2153"/>
      <c r="AX56" s="2153"/>
      <c r="AY56" s="2153"/>
      <c r="AZ56" s="2153"/>
      <c r="BA56" s="2153"/>
      <c r="BB56" s="2153"/>
      <c r="BC56" s="2153"/>
      <c r="BD56" s="2153"/>
      <c r="BE56" s="2153"/>
      <c r="BF56" s="2153"/>
      <c r="BG56" s="2153"/>
      <c r="BH56" s="2153"/>
      <c r="BI56" s="2153"/>
      <c r="BJ56" s="2153"/>
      <c r="BK56" s="2153"/>
      <c r="BL56" s="2153"/>
      <c r="BM56" s="2153"/>
      <c r="BN56" s="2153"/>
      <c r="BO56" s="2153"/>
      <c r="BP56" s="2153"/>
      <c r="BQ56" s="2153"/>
      <c r="BR56" s="2153"/>
      <c r="BS56" s="2153"/>
      <c r="BT56" s="2153"/>
      <c r="BU56" s="2153"/>
      <c r="BV56" s="2153"/>
      <c r="BW56" s="2153"/>
      <c r="BX56" s="2153"/>
      <c r="BY56" s="2153"/>
      <c r="BZ56" s="2153"/>
      <c r="CA56" s="2153"/>
      <c r="CB56" s="2153"/>
      <c r="CC56" s="2153"/>
      <c r="CD56" s="2153"/>
      <c r="CE56" s="2153"/>
      <c r="CF56" s="2153"/>
      <c r="CG56" s="2153"/>
      <c r="CH56" s="2153"/>
      <c r="CI56" s="2153"/>
      <c r="CJ56" s="2153"/>
      <c r="CK56" s="2153"/>
      <c r="CL56" s="2153"/>
      <c r="CM56" s="2153"/>
      <c r="CN56" s="2153"/>
      <c r="CO56" s="2153"/>
      <c r="CP56" s="2153"/>
      <c r="CQ56" s="2153"/>
      <c r="CR56" s="2153"/>
      <c r="CS56" s="2153"/>
      <c r="CT56" s="2153"/>
    </row>
    <row r="57" spans="1:98" s="780" customFormat="1" ht="21" customHeight="1">
      <c r="A57" s="2377"/>
      <c r="B57" s="2373"/>
      <c r="C57" s="2391"/>
      <c r="D57" s="2372"/>
      <c r="E57" s="2372"/>
      <c r="F57" s="2829"/>
      <c r="G57" s="2829"/>
      <c r="H57" s="2599"/>
      <c r="I57" s="2785" t="s">
        <v>2025</v>
      </c>
      <c r="J57" s="2786"/>
      <c r="K57" s="2787">
        <v>292680</v>
      </c>
      <c r="L57" s="2594"/>
      <c r="M57" s="2464"/>
      <c r="N57" s="2466"/>
      <c r="O57" s="2600"/>
      <c r="P57" s="2371"/>
      <c r="Q57" s="2469"/>
      <c r="R57" s="2607"/>
      <c r="S57" s="2376"/>
      <c r="T57" s="2376"/>
      <c r="U57" s="2641"/>
      <c r="V57" s="2642"/>
      <c r="W57" s="2641"/>
      <c r="X57" s="2642"/>
      <c r="Y57" s="2371"/>
      <c r="Z57" s="2371"/>
      <c r="AA57" s="2371"/>
      <c r="AB57" s="2371"/>
      <c r="AC57" s="2371"/>
      <c r="AD57" s="2371"/>
      <c r="AE57" s="2371"/>
      <c r="AF57" s="2371"/>
      <c r="AG57" s="2371"/>
      <c r="AH57" s="2153"/>
      <c r="AI57" s="2153"/>
      <c r="AJ57" s="2153"/>
      <c r="AK57" s="2153"/>
      <c r="AL57" s="2153"/>
      <c r="AM57" s="2153"/>
      <c r="AN57" s="2153"/>
      <c r="AO57" s="2153"/>
      <c r="AP57" s="2153"/>
      <c r="AQ57" s="2153"/>
      <c r="AR57" s="2153"/>
      <c r="AS57" s="2153"/>
      <c r="AT57" s="2153"/>
      <c r="AU57" s="2153"/>
      <c r="AV57" s="2153"/>
      <c r="AW57" s="2153"/>
      <c r="AX57" s="2153"/>
      <c r="AY57" s="2153"/>
      <c r="AZ57" s="2153"/>
      <c r="BA57" s="2153"/>
      <c r="BB57" s="2153"/>
      <c r="BC57" s="2153"/>
      <c r="BD57" s="2153"/>
      <c r="BE57" s="2153"/>
      <c r="BF57" s="2153"/>
      <c r="BG57" s="2153"/>
      <c r="BH57" s="2153"/>
      <c r="BI57" s="2153"/>
      <c r="BJ57" s="2153"/>
      <c r="BK57" s="2153"/>
      <c r="BL57" s="2153"/>
      <c r="BM57" s="2153"/>
      <c r="BN57" s="2153"/>
      <c r="BO57" s="2153"/>
      <c r="BP57" s="2153"/>
      <c r="BQ57" s="2153"/>
      <c r="BR57" s="2153"/>
      <c r="BS57" s="2153"/>
      <c r="BT57" s="2153"/>
      <c r="BU57" s="2153"/>
      <c r="BV57" s="2153"/>
      <c r="BW57" s="2153"/>
      <c r="BX57" s="2153"/>
      <c r="BY57" s="2153"/>
      <c r="BZ57" s="2153"/>
      <c r="CA57" s="2153"/>
      <c r="CB57" s="2153"/>
      <c r="CC57" s="2153"/>
      <c r="CD57" s="2153"/>
      <c r="CE57" s="2153"/>
      <c r="CF57" s="2153"/>
      <c r="CG57" s="2153"/>
      <c r="CH57" s="2153"/>
      <c r="CI57" s="2153"/>
      <c r="CJ57" s="2153"/>
      <c r="CK57" s="2153"/>
      <c r="CL57" s="2153"/>
      <c r="CM57" s="2153"/>
      <c r="CN57" s="2153"/>
      <c r="CO57" s="2153"/>
      <c r="CP57" s="2153"/>
      <c r="CQ57" s="2153"/>
      <c r="CR57" s="2153"/>
      <c r="CS57" s="2153"/>
      <c r="CT57" s="2153"/>
    </row>
    <row r="58" spans="1:98" s="780" customFormat="1" ht="21" customHeight="1">
      <c r="A58" s="2399"/>
      <c r="B58" s="2382"/>
      <c r="C58" s="2411"/>
      <c r="D58" s="2382"/>
      <c r="E58" s="2382"/>
      <c r="F58" s="2830"/>
      <c r="G58" s="2830"/>
      <c r="H58" s="2601"/>
      <c r="I58" s="2800" t="s">
        <v>2248</v>
      </c>
      <c r="J58" s="2801" t="s">
        <v>73</v>
      </c>
      <c r="K58" s="2792">
        <v>292680</v>
      </c>
      <c r="L58" s="2595"/>
      <c r="M58" s="2464">
        <v>292680000</v>
      </c>
      <c r="N58" s="2466">
        <v>90000</v>
      </c>
      <c r="O58" s="2600"/>
      <c r="P58" s="2371"/>
      <c r="Q58" s="2469">
        <v>271</v>
      </c>
      <c r="R58" s="2595">
        <v>12</v>
      </c>
      <c r="S58" s="2376"/>
      <c r="T58" s="2376"/>
      <c r="U58" s="2376"/>
      <c r="V58" s="2376"/>
      <c r="W58" s="2376"/>
      <c r="X58" s="2376"/>
      <c r="Y58" s="2371"/>
      <c r="Z58" s="2371"/>
      <c r="AA58" s="2371"/>
      <c r="AB58" s="2371"/>
      <c r="AC58" s="2371"/>
      <c r="AD58" s="2371"/>
      <c r="AE58" s="2371"/>
      <c r="AF58" s="2371"/>
      <c r="AG58" s="2371"/>
      <c r="AH58" s="2153"/>
      <c r="AI58" s="2153"/>
      <c r="AJ58" s="2153"/>
      <c r="AK58" s="2153"/>
      <c r="AL58" s="2153"/>
      <c r="AM58" s="2153"/>
      <c r="AN58" s="2153"/>
      <c r="AO58" s="2153"/>
      <c r="AP58" s="2153"/>
      <c r="AQ58" s="2153"/>
      <c r="AR58" s="2153"/>
      <c r="AS58" s="2153"/>
      <c r="AT58" s="2153"/>
      <c r="AU58" s="2153"/>
      <c r="AV58" s="2153"/>
      <c r="AW58" s="2153"/>
      <c r="AX58" s="2153"/>
      <c r="AY58" s="2153"/>
      <c r="AZ58" s="2153"/>
      <c r="BA58" s="2153"/>
      <c r="BB58" s="2153"/>
      <c r="BC58" s="2153"/>
      <c r="BD58" s="2153"/>
      <c r="BE58" s="2153"/>
      <c r="BF58" s="2153"/>
      <c r="BG58" s="2153"/>
      <c r="BH58" s="2153"/>
      <c r="BI58" s="2153"/>
      <c r="BJ58" s="2153"/>
      <c r="BK58" s="2153"/>
      <c r="BL58" s="2153"/>
      <c r="BM58" s="2153"/>
      <c r="BN58" s="2153"/>
      <c r="BO58" s="2153"/>
      <c r="BP58" s="2153"/>
      <c r="BQ58" s="2153"/>
      <c r="BR58" s="2153"/>
      <c r="BS58" s="2153"/>
      <c r="BT58" s="2153"/>
      <c r="BU58" s="2153"/>
      <c r="BV58" s="2153"/>
      <c r="BW58" s="2153"/>
      <c r="BX58" s="2153"/>
      <c r="BY58" s="2153"/>
      <c r="BZ58" s="2153"/>
      <c r="CA58" s="2153"/>
      <c r="CB58" s="2153"/>
      <c r="CC58" s="2153"/>
      <c r="CD58" s="2153"/>
      <c r="CE58" s="2153"/>
      <c r="CF58" s="2153"/>
      <c r="CG58" s="2153"/>
      <c r="CH58" s="2153"/>
      <c r="CI58" s="2153"/>
      <c r="CJ58" s="2153"/>
      <c r="CK58" s="2153"/>
      <c r="CL58" s="2153"/>
      <c r="CM58" s="2153"/>
      <c r="CN58" s="2153"/>
      <c r="CO58" s="2153"/>
      <c r="CP58" s="2153"/>
      <c r="CQ58" s="2153"/>
      <c r="CR58" s="2153"/>
      <c r="CS58" s="2153"/>
      <c r="CT58" s="2153"/>
    </row>
    <row r="59" spans="1:98" s="780" customFormat="1" ht="21" customHeight="1">
      <c r="A59" s="2377"/>
      <c r="B59" s="2373"/>
      <c r="C59" s="2391"/>
      <c r="D59" s="2373"/>
      <c r="E59" s="2373"/>
      <c r="F59" s="2829"/>
      <c r="G59" s="2829"/>
      <c r="H59" s="2599"/>
      <c r="I59" s="2789" t="s">
        <v>2026</v>
      </c>
      <c r="J59" s="2786"/>
      <c r="K59" s="2787">
        <v>227640</v>
      </c>
      <c r="L59" s="2595"/>
      <c r="M59" s="2464"/>
      <c r="N59" s="2466"/>
      <c r="O59" s="2600"/>
      <c r="P59" s="2371"/>
      <c r="Q59" s="2469"/>
      <c r="R59" s="2595"/>
      <c r="S59" s="2376"/>
      <c r="T59" s="2376"/>
      <c r="U59" s="2376"/>
      <c r="V59" s="2376"/>
      <c r="W59" s="2376"/>
      <c r="X59" s="2376"/>
      <c r="Y59" s="2371"/>
      <c r="Z59" s="2371"/>
      <c r="AA59" s="2371"/>
      <c r="AB59" s="2371"/>
      <c r="AC59" s="2371"/>
      <c r="AD59" s="2371"/>
      <c r="AE59" s="2371"/>
      <c r="AF59" s="2371"/>
      <c r="AG59" s="2371"/>
      <c r="AH59" s="2153"/>
      <c r="AI59" s="2153"/>
      <c r="AJ59" s="2153"/>
      <c r="AK59" s="2153"/>
      <c r="AL59" s="2153"/>
      <c r="AM59" s="2153"/>
      <c r="AN59" s="2153"/>
      <c r="AO59" s="2153"/>
      <c r="AP59" s="2153"/>
      <c r="AQ59" s="2153"/>
      <c r="AR59" s="2153"/>
      <c r="AS59" s="2153"/>
      <c r="AT59" s="2153"/>
      <c r="AU59" s="2153"/>
      <c r="AV59" s="2153"/>
      <c r="AW59" s="2153"/>
      <c r="AX59" s="2153"/>
      <c r="AY59" s="2153"/>
      <c r="AZ59" s="2153"/>
      <c r="BA59" s="2153"/>
      <c r="BB59" s="2153"/>
      <c r="BC59" s="2153"/>
      <c r="BD59" s="2153"/>
      <c r="BE59" s="2153"/>
      <c r="BF59" s="2153"/>
      <c r="BG59" s="2153"/>
      <c r="BH59" s="2153"/>
      <c r="BI59" s="2153"/>
      <c r="BJ59" s="2153"/>
      <c r="BK59" s="2153"/>
      <c r="BL59" s="2153"/>
      <c r="BM59" s="2153"/>
      <c r="BN59" s="2153"/>
      <c r="BO59" s="2153"/>
      <c r="BP59" s="2153"/>
      <c r="BQ59" s="2153"/>
      <c r="BR59" s="2153"/>
      <c r="BS59" s="2153"/>
      <c r="BT59" s="2153"/>
      <c r="BU59" s="2153"/>
      <c r="BV59" s="2153"/>
      <c r="BW59" s="2153"/>
      <c r="BX59" s="2153"/>
      <c r="BY59" s="2153"/>
      <c r="BZ59" s="2153"/>
      <c r="CA59" s="2153"/>
      <c r="CB59" s="2153"/>
      <c r="CC59" s="2153"/>
      <c r="CD59" s="2153"/>
      <c r="CE59" s="2153"/>
      <c r="CF59" s="2153"/>
      <c r="CG59" s="2153"/>
      <c r="CH59" s="2153"/>
      <c r="CI59" s="2153"/>
      <c r="CJ59" s="2153"/>
      <c r="CK59" s="2153"/>
      <c r="CL59" s="2153"/>
      <c r="CM59" s="2153"/>
      <c r="CN59" s="2153"/>
      <c r="CO59" s="2153"/>
      <c r="CP59" s="2153"/>
      <c r="CQ59" s="2153"/>
      <c r="CR59" s="2153"/>
      <c r="CS59" s="2153"/>
      <c r="CT59" s="2153"/>
    </row>
    <row r="60" spans="1:98" s="780" customFormat="1" ht="21" customHeight="1">
      <c r="A60" s="2377"/>
      <c r="B60" s="2373"/>
      <c r="C60" s="2391"/>
      <c r="D60" s="2373"/>
      <c r="E60" s="2373"/>
      <c r="F60" s="2829"/>
      <c r="G60" s="2829"/>
      <c r="H60" s="2599"/>
      <c r="I60" s="2789" t="s">
        <v>2249</v>
      </c>
      <c r="J60" s="2786" t="s">
        <v>73</v>
      </c>
      <c r="K60" s="2787">
        <v>227640</v>
      </c>
      <c r="L60" s="2595"/>
      <c r="M60" s="2464">
        <v>227640000</v>
      </c>
      <c r="N60" s="2466">
        <v>70000</v>
      </c>
      <c r="O60" s="2600"/>
      <c r="P60" s="2371"/>
      <c r="Q60" s="2469">
        <v>271</v>
      </c>
      <c r="R60" s="2595">
        <v>12</v>
      </c>
      <c r="S60" s="2376"/>
      <c r="T60" s="2376"/>
      <c r="U60" s="2376"/>
      <c r="V60" s="2376"/>
      <c r="W60" s="2376"/>
      <c r="X60" s="2376"/>
      <c r="Y60" s="2371"/>
      <c r="Z60" s="2371"/>
      <c r="AA60" s="2371"/>
      <c r="AB60" s="2371"/>
      <c r="AC60" s="2371"/>
      <c r="AD60" s="2371"/>
      <c r="AE60" s="2371"/>
      <c r="AF60" s="2371"/>
      <c r="AG60" s="2371"/>
      <c r="AH60" s="2153"/>
      <c r="AI60" s="2153"/>
      <c r="AJ60" s="2153"/>
      <c r="AK60" s="2153"/>
      <c r="AL60" s="2153"/>
      <c r="AM60" s="2153"/>
      <c r="AN60" s="2153"/>
      <c r="AO60" s="2153"/>
      <c r="AP60" s="2153"/>
      <c r="AQ60" s="2153"/>
      <c r="AR60" s="2153"/>
      <c r="AS60" s="2153"/>
      <c r="AT60" s="2153"/>
      <c r="AU60" s="2153"/>
      <c r="AV60" s="2153"/>
      <c r="AW60" s="2153"/>
      <c r="AX60" s="2153"/>
      <c r="AY60" s="2153"/>
      <c r="AZ60" s="2153"/>
      <c r="BA60" s="2153"/>
      <c r="BB60" s="2153"/>
      <c r="BC60" s="2153"/>
      <c r="BD60" s="2153"/>
      <c r="BE60" s="2153"/>
      <c r="BF60" s="2153"/>
      <c r="BG60" s="2153"/>
      <c r="BH60" s="2153"/>
      <c r="BI60" s="2153"/>
      <c r="BJ60" s="2153"/>
      <c r="BK60" s="2153"/>
      <c r="BL60" s="2153"/>
      <c r="BM60" s="2153"/>
      <c r="BN60" s="2153"/>
      <c r="BO60" s="2153"/>
      <c r="BP60" s="2153"/>
      <c r="BQ60" s="2153"/>
      <c r="BR60" s="2153"/>
      <c r="BS60" s="2153"/>
      <c r="BT60" s="2153"/>
      <c r="BU60" s="2153"/>
      <c r="BV60" s="2153"/>
      <c r="BW60" s="2153"/>
      <c r="BX60" s="2153"/>
      <c r="BY60" s="2153"/>
      <c r="BZ60" s="2153"/>
      <c r="CA60" s="2153"/>
      <c r="CB60" s="2153"/>
      <c r="CC60" s="2153"/>
      <c r="CD60" s="2153"/>
      <c r="CE60" s="2153"/>
      <c r="CF60" s="2153"/>
      <c r="CG60" s="2153"/>
      <c r="CH60" s="2153"/>
      <c r="CI60" s="2153"/>
      <c r="CJ60" s="2153"/>
      <c r="CK60" s="2153"/>
      <c r="CL60" s="2153"/>
      <c r="CM60" s="2153"/>
      <c r="CN60" s="2153"/>
      <c r="CO60" s="2153"/>
      <c r="CP60" s="2153"/>
      <c r="CQ60" s="2153"/>
      <c r="CR60" s="2153"/>
      <c r="CS60" s="2153"/>
      <c r="CT60" s="2153"/>
    </row>
    <row r="61" spans="1:98" s="780" customFormat="1" ht="21" hidden="1" customHeight="1">
      <c r="A61" s="2377"/>
      <c r="B61" s="2373"/>
      <c r="C61" s="2391"/>
      <c r="D61" s="2373"/>
      <c r="E61" s="2373"/>
      <c r="F61" s="2829"/>
      <c r="G61" s="2829"/>
      <c r="H61" s="2599"/>
      <c r="I61" s="2785" t="s">
        <v>844</v>
      </c>
      <c r="J61" s="2793"/>
      <c r="K61" s="2787">
        <v>0</v>
      </c>
      <c r="L61" s="2595"/>
      <c r="M61" s="2464"/>
      <c r="N61" s="2485" t="s">
        <v>841</v>
      </c>
      <c r="O61" s="2482"/>
      <c r="P61" s="2483"/>
      <c r="Q61" s="2483" t="s">
        <v>90</v>
      </c>
      <c r="R61" s="2483" t="s">
        <v>83</v>
      </c>
      <c r="S61" s="2376"/>
      <c r="T61" s="2376"/>
      <c r="U61" s="2376"/>
      <c r="V61" s="2376"/>
      <c r="W61" s="2376"/>
      <c r="X61" s="2376"/>
      <c r="Y61" s="2371"/>
      <c r="Z61" s="2371"/>
      <c r="AA61" s="2371"/>
      <c r="AB61" s="2371"/>
      <c r="AC61" s="2371"/>
      <c r="AD61" s="2371"/>
      <c r="AE61" s="2371"/>
      <c r="AF61" s="2371"/>
      <c r="AG61" s="2371"/>
      <c r="AH61" s="2153"/>
      <c r="AI61" s="2153"/>
      <c r="AJ61" s="2153"/>
      <c r="AK61" s="2153"/>
      <c r="AL61" s="2153"/>
      <c r="AM61" s="2153"/>
      <c r="AN61" s="2153"/>
      <c r="AO61" s="2153"/>
      <c r="AP61" s="2153"/>
      <c r="AQ61" s="2153"/>
      <c r="AR61" s="2153"/>
      <c r="AS61" s="2153"/>
      <c r="AT61" s="2153"/>
      <c r="AU61" s="2153"/>
      <c r="AV61" s="2153"/>
      <c r="AW61" s="2153"/>
      <c r="AX61" s="2153"/>
      <c r="AY61" s="2153"/>
      <c r="AZ61" s="2153"/>
      <c r="BA61" s="2153"/>
      <c r="BB61" s="2153"/>
      <c r="BC61" s="2153"/>
      <c r="BD61" s="2153"/>
      <c r="BE61" s="2153"/>
      <c r="BF61" s="2153"/>
      <c r="BG61" s="2153"/>
      <c r="BH61" s="2153"/>
      <c r="BI61" s="2153"/>
      <c r="BJ61" s="2153"/>
      <c r="BK61" s="2153"/>
      <c r="BL61" s="2153"/>
      <c r="BM61" s="2153"/>
      <c r="BN61" s="2153"/>
      <c r="BO61" s="2153"/>
      <c r="BP61" s="2153"/>
      <c r="BQ61" s="2153"/>
      <c r="BR61" s="2153"/>
      <c r="BS61" s="2153"/>
      <c r="BT61" s="2153"/>
      <c r="BU61" s="2153"/>
      <c r="BV61" s="2153"/>
      <c r="BW61" s="2153"/>
      <c r="BX61" s="2153"/>
      <c r="BY61" s="2153"/>
      <c r="BZ61" s="2153"/>
      <c r="CA61" s="2153"/>
      <c r="CB61" s="2153"/>
      <c r="CC61" s="2153"/>
      <c r="CD61" s="2153"/>
      <c r="CE61" s="2153"/>
      <c r="CF61" s="2153"/>
      <c r="CG61" s="2153"/>
      <c r="CH61" s="2153"/>
      <c r="CI61" s="2153"/>
      <c r="CJ61" s="2153"/>
      <c r="CK61" s="2153"/>
      <c r="CL61" s="2153"/>
      <c r="CM61" s="2153"/>
      <c r="CN61" s="2153"/>
      <c r="CO61" s="2153"/>
      <c r="CP61" s="2153"/>
      <c r="CQ61" s="2153"/>
      <c r="CR61" s="2153"/>
      <c r="CS61" s="2153"/>
      <c r="CT61" s="2153"/>
    </row>
    <row r="62" spans="1:98" s="780" customFormat="1" ht="21" hidden="1" customHeight="1">
      <c r="A62" s="2377"/>
      <c r="B62" s="2373"/>
      <c r="C62" s="2391"/>
      <c r="D62" s="2372"/>
      <c r="E62" s="2372"/>
      <c r="F62" s="2829"/>
      <c r="G62" s="2829"/>
      <c r="H62" s="2599"/>
      <c r="I62" s="2785" t="s">
        <v>2027</v>
      </c>
      <c r="J62" s="2788" t="s">
        <v>73</v>
      </c>
      <c r="K62" s="2787">
        <v>0</v>
      </c>
      <c r="L62" s="2595"/>
      <c r="M62" s="2464">
        <v>0</v>
      </c>
      <c r="N62" s="2466"/>
      <c r="O62" s="2600"/>
      <c r="P62" s="2469"/>
      <c r="Q62" s="2533">
        <v>5</v>
      </c>
      <c r="R62" s="2595">
        <v>4</v>
      </c>
      <c r="S62" s="2376"/>
      <c r="T62" s="2376"/>
      <c r="U62" s="2376"/>
      <c r="V62" s="2376"/>
      <c r="W62" s="2376"/>
      <c r="X62" s="2376"/>
      <c r="Y62" s="2371"/>
      <c r="Z62" s="2371"/>
      <c r="AA62" s="2371"/>
      <c r="AB62" s="2371"/>
      <c r="AC62" s="2371"/>
      <c r="AD62" s="2371"/>
      <c r="AE62" s="2371"/>
      <c r="AF62" s="2371"/>
      <c r="AG62" s="2371"/>
      <c r="AH62" s="2153"/>
      <c r="AI62" s="2153"/>
      <c r="AJ62" s="2153"/>
      <c r="AK62" s="2153"/>
      <c r="AL62" s="2153"/>
      <c r="AM62" s="2153"/>
      <c r="AN62" s="2153"/>
      <c r="AO62" s="2153"/>
      <c r="AP62" s="2153"/>
      <c r="AQ62" s="2153"/>
      <c r="AR62" s="2153"/>
      <c r="AS62" s="2153"/>
      <c r="AT62" s="2153"/>
      <c r="AU62" s="2153"/>
      <c r="AV62" s="2153"/>
      <c r="AW62" s="2153"/>
      <c r="AX62" s="2153"/>
      <c r="AY62" s="2153"/>
      <c r="AZ62" s="2153"/>
      <c r="BA62" s="2153"/>
      <c r="BB62" s="2153"/>
      <c r="BC62" s="2153"/>
      <c r="BD62" s="2153"/>
      <c r="BE62" s="2153"/>
      <c r="BF62" s="2153"/>
      <c r="BG62" s="2153"/>
      <c r="BH62" s="2153"/>
      <c r="BI62" s="2153"/>
      <c r="BJ62" s="2153"/>
      <c r="BK62" s="2153"/>
      <c r="BL62" s="2153"/>
      <c r="BM62" s="2153"/>
      <c r="BN62" s="2153"/>
      <c r="BO62" s="2153"/>
      <c r="BP62" s="2153"/>
      <c r="BQ62" s="2153"/>
      <c r="BR62" s="2153"/>
      <c r="BS62" s="2153"/>
      <c r="BT62" s="2153"/>
      <c r="BU62" s="2153"/>
      <c r="BV62" s="2153"/>
      <c r="BW62" s="2153"/>
      <c r="BX62" s="2153"/>
      <c r="BY62" s="2153"/>
      <c r="BZ62" s="2153"/>
      <c r="CA62" s="2153"/>
      <c r="CB62" s="2153"/>
      <c r="CC62" s="2153"/>
      <c r="CD62" s="2153"/>
      <c r="CE62" s="2153"/>
      <c r="CF62" s="2153"/>
      <c r="CG62" s="2153"/>
      <c r="CH62" s="2153"/>
      <c r="CI62" s="2153"/>
      <c r="CJ62" s="2153"/>
      <c r="CK62" s="2153"/>
      <c r="CL62" s="2153"/>
      <c r="CM62" s="2153"/>
      <c r="CN62" s="2153"/>
      <c r="CO62" s="2153"/>
      <c r="CP62" s="2153"/>
      <c r="CQ62" s="2153"/>
      <c r="CR62" s="2153"/>
      <c r="CS62" s="2153"/>
      <c r="CT62" s="2153"/>
    </row>
    <row r="63" spans="1:98" s="780" customFormat="1" ht="21" customHeight="1">
      <c r="A63" s="2377"/>
      <c r="B63" s="2373"/>
      <c r="C63" s="2391"/>
      <c r="D63" s="2373"/>
      <c r="E63" s="2373"/>
      <c r="F63" s="2829"/>
      <c r="G63" s="2829"/>
      <c r="H63" s="2599"/>
      <c r="I63" s="2785" t="s">
        <v>846</v>
      </c>
      <c r="J63" s="2793"/>
      <c r="K63" s="2787">
        <v>4341115</v>
      </c>
      <c r="L63" s="2594"/>
      <c r="M63" s="2414"/>
      <c r="N63" s="2485" t="s">
        <v>841</v>
      </c>
      <c r="O63" s="2482" t="s">
        <v>65</v>
      </c>
      <c r="P63" s="2483" t="s">
        <v>827</v>
      </c>
      <c r="Q63" s="2483" t="s">
        <v>90</v>
      </c>
      <c r="R63" s="2483" t="s">
        <v>861</v>
      </c>
      <c r="S63" s="2376"/>
      <c r="T63" s="2376"/>
      <c r="U63" s="2376" t="s">
        <v>2028</v>
      </c>
      <c r="V63" s="2376"/>
      <c r="W63" s="2376"/>
      <c r="X63" s="2376"/>
      <c r="Y63" s="2371"/>
      <c r="Z63" s="2371"/>
      <c r="AA63" s="2371"/>
      <c r="AB63" s="2371"/>
      <c r="AC63" s="2371"/>
      <c r="AD63" s="2371"/>
      <c r="AE63" s="2371"/>
      <c r="AF63" s="2371"/>
      <c r="AG63" s="2371"/>
      <c r="AH63" s="2153"/>
      <c r="AI63" s="2153"/>
      <c r="AJ63" s="2153"/>
      <c r="AK63" s="2153"/>
      <c r="AL63" s="2153"/>
      <c r="AM63" s="2153"/>
      <c r="AN63" s="2153"/>
      <c r="AO63" s="2153"/>
      <c r="AP63" s="2153"/>
      <c r="AQ63" s="2153"/>
      <c r="AR63" s="2153"/>
      <c r="AS63" s="2153"/>
      <c r="AT63" s="2153"/>
      <c r="AU63" s="2153"/>
      <c r="AV63" s="2153"/>
      <c r="AW63" s="2153"/>
      <c r="AX63" s="2153"/>
      <c r="AY63" s="2153"/>
      <c r="AZ63" s="2153"/>
      <c r="BA63" s="2153"/>
      <c r="BB63" s="2153"/>
      <c r="BC63" s="2153"/>
      <c r="BD63" s="2153"/>
      <c r="BE63" s="2153"/>
      <c r="BF63" s="2153"/>
      <c r="BG63" s="2153"/>
      <c r="BH63" s="2153"/>
      <c r="BI63" s="2153"/>
      <c r="BJ63" s="2153"/>
      <c r="BK63" s="2153"/>
      <c r="BL63" s="2153"/>
      <c r="BM63" s="2153"/>
      <c r="BN63" s="2153"/>
      <c r="BO63" s="2153"/>
      <c r="BP63" s="2153"/>
      <c r="BQ63" s="2153"/>
      <c r="BR63" s="2153"/>
      <c r="BS63" s="2153"/>
      <c r="BT63" s="2153"/>
      <c r="BU63" s="2153"/>
      <c r="BV63" s="2153"/>
      <c r="BW63" s="2153"/>
      <c r="BX63" s="2153"/>
      <c r="BY63" s="2153"/>
      <c r="BZ63" s="2153"/>
      <c r="CA63" s="2153"/>
      <c r="CB63" s="2153"/>
      <c r="CC63" s="2153"/>
      <c r="CD63" s="2153"/>
      <c r="CE63" s="2153"/>
      <c r="CF63" s="2153"/>
      <c r="CG63" s="2153"/>
      <c r="CH63" s="2153"/>
      <c r="CI63" s="2153"/>
      <c r="CJ63" s="2153"/>
      <c r="CK63" s="2153"/>
      <c r="CL63" s="2153"/>
      <c r="CM63" s="2153"/>
      <c r="CN63" s="2153"/>
      <c r="CO63" s="2153"/>
      <c r="CP63" s="2153"/>
      <c r="CQ63" s="2153"/>
      <c r="CR63" s="2153"/>
      <c r="CS63" s="2153"/>
      <c r="CT63" s="2153"/>
    </row>
    <row r="64" spans="1:98" s="780" customFormat="1" ht="21" customHeight="1">
      <c r="A64" s="2377"/>
      <c r="B64" s="2373"/>
      <c r="C64" s="2391"/>
      <c r="D64" s="2373"/>
      <c r="E64" s="2457"/>
      <c r="F64" s="2829"/>
      <c r="G64" s="2829"/>
      <c r="H64" s="2599"/>
      <c r="I64" s="2789" t="s">
        <v>2250</v>
      </c>
      <c r="J64" s="2793" t="s">
        <v>73</v>
      </c>
      <c r="K64" s="2787">
        <v>85104</v>
      </c>
      <c r="L64" s="2595"/>
      <c r="M64" s="2464">
        <v>95526000</v>
      </c>
      <c r="N64" s="2532">
        <v>17690</v>
      </c>
      <c r="O64" s="2472">
        <v>1.5</v>
      </c>
      <c r="P64" s="2615">
        <v>4</v>
      </c>
      <c r="Q64" s="2603">
        <v>75</v>
      </c>
      <c r="R64" s="2595">
        <v>12</v>
      </c>
      <c r="S64" s="2487" t="s">
        <v>62</v>
      </c>
      <c r="T64" s="2376"/>
      <c r="U64" s="2655">
        <v>17693.349282296651</v>
      </c>
      <c r="V64" s="2376" t="s">
        <v>2029</v>
      </c>
      <c r="W64" s="2376">
        <v>410730</v>
      </c>
      <c r="X64" s="2376"/>
      <c r="Y64" s="2371"/>
      <c r="Z64" s="2371"/>
      <c r="AA64" s="2371"/>
      <c r="AB64" s="2371"/>
      <c r="AC64" s="2371"/>
      <c r="AD64" s="2371"/>
      <c r="AE64" s="2371"/>
      <c r="AF64" s="2371"/>
      <c r="AG64" s="2371"/>
      <c r="AH64" s="2153"/>
      <c r="AI64" s="2153"/>
      <c r="AJ64" s="2153"/>
      <c r="AK64" s="2153"/>
      <c r="AL64" s="2153"/>
      <c r="AM64" s="2153"/>
      <c r="AN64" s="2153"/>
      <c r="AO64" s="2153"/>
      <c r="AP64" s="2153"/>
      <c r="AQ64" s="2153"/>
      <c r="AR64" s="2153"/>
      <c r="AS64" s="2153"/>
      <c r="AT64" s="2153"/>
      <c r="AU64" s="2153"/>
      <c r="AV64" s="2153"/>
      <c r="AW64" s="2153"/>
      <c r="AX64" s="2153"/>
      <c r="AY64" s="2153"/>
      <c r="AZ64" s="2153"/>
      <c r="BA64" s="2153"/>
      <c r="BB64" s="2153"/>
      <c r="BC64" s="2153"/>
      <c r="BD64" s="2153"/>
      <c r="BE64" s="2153"/>
      <c r="BF64" s="2153"/>
      <c r="BG64" s="2153"/>
      <c r="BH64" s="2153"/>
      <c r="BI64" s="2153"/>
      <c r="BJ64" s="2153"/>
      <c r="BK64" s="2153"/>
      <c r="BL64" s="2153"/>
      <c r="BM64" s="2153"/>
      <c r="BN64" s="2153"/>
      <c r="BO64" s="2153"/>
      <c r="BP64" s="2153"/>
      <c r="BQ64" s="2153"/>
      <c r="BR64" s="2153"/>
      <c r="BS64" s="2153"/>
      <c r="BT64" s="2153"/>
      <c r="BU64" s="2153"/>
      <c r="BV64" s="2153"/>
      <c r="BW64" s="2153"/>
      <c r="BX64" s="2153"/>
      <c r="BY64" s="2153"/>
      <c r="BZ64" s="2153"/>
      <c r="CA64" s="2153"/>
      <c r="CB64" s="2153"/>
      <c r="CC64" s="2153"/>
      <c r="CD64" s="2153"/>
      <c r="CE64" s="2153"/>
      <c r="CF64" s="2153"/>
      <c r="CG64" s="2153"/>
      <c r="CH64" s="2153"/>
      <c r="CI64" s="2153"/>
      <c r="CJ64" s="2153"/>
      <c r="CK64" s="2153"/>
      <c r="CL64" s="2153"/>
      <c r="CM64" s="2153"/>
      <c r="CN64" s="2153"/>
      <c r="CO64" s="2153"/>
      <c r="CP64" s="2153"/>
      <c r="CQ64" s="2153"/>
      <c r="CR64" s="2153"/>
      <c r="CS64" s="2153"/>
      <c r="CT64" s="2153"/>
    </row>
    <row r="65" spans="1:98" s="780" customFormat="1" ht="21" customHeight="1">
      <c r="A65" s="2377"/>
      <c r="B65" s="2373"/>
      <c r="C65" s="2391"/>
      <c r="D65" s="2373"/>
      <c r="E65" s="2373"/>
      <c r="F65" s="2829"/>
      <c r="G65" s="2829"/>
      <c r="H65" s="2599"/>
      <c r="I65" s="2789" t="s">
        <v>2251</v>
      </c>
      <c r="J65" s="2793" t="s">
        <v>73</v>
      </c>
      <c r="K65" s="2787">
        <v>3587606</v>
      </c>
      <c r="L65" s="2595"/>
      <c r="M65" s="2464">
        <v>4026951600</v>
      </c>
      <c r="N65" s="2532">
        <v>17690</v>
      </c>
      <c r="O65" s="2472">
        <v>1.5</v>
      </c>
      <c r="P65" s="2615">
        <v>8</v>
      </c>
      <c r="Q65" s="2616">
        <v>271</v>
      </c>
      <c r="R65" s="2595">
        <v>70</v>
      </c>
      <c r="S65" s="2487" t="s">
        <v>847</v>
      </c>
      <c r="T65" s="2376"/>
      <c r="U65" s="2376"/>
      <c r="V65" s="2376" t="s">
        <v>2030</v>
      </c>
      <c r="W65" s="2376">
        <v>513410</v>
      </c>
      <c r="X65" s="2376"/>
      <c r="Y65" s="2376"/>
      <c r="Z65" s="2371"/>
      <c r="AA65" s="2371"/>
      <c r="AB65" s="2371"/>
      <c r="AC65" s="2371"/>
      <c r="AD65" s="2371"/>
      <c r="AE65" s="2371"/>
      <c r="AF65" s="2371"/>
      <c r="AG65" s="2371"/>
      <c r="AH65" s="2153"/>
      <c r="AI65" s="2153"/>
      <c r="AJ65" s="2153"/>
      <c r="AK65" s="2153"/>
      <c r="AL65" s="2153"/>
      <c r="AM65" s="2153"/>
      <c r="AN65" s="2153"/>
      <c r="AO65" s="2153"/>
      <c r="AP65" s="2153"/>
      <c r="AQ65" s="2153"/>
      <c r="AR65" s="2153"/>
      <c r="AS65" s="2153"/>
      <c r="AT65" s="2153"/>
      <c r="AU65" s="2153"/>
      <c r="AV65" s="2153"/>
      <c r="AW65" s="2153"/>
      <c r="AX65" s="2153"/>
      <c r="AY65" s="2153"/>
      <c r="AZ65" s="2153"/>
      <c r="BA65" s="2153"/>
      <c r="BB65" s="2153"/>
      <c r="BC65" s="2153"/>
      <c r="BD65" s="2153"/>
      <c r="BE65" s="2153"/>
      <c r="BF65" s="2153"/>
      <c r="BG65" s="2153"/>
      <c r="BH65" s="2153"/>
      <c r="BI65" s="2153"/>
      <c r="BJ65" s="2153"/>
      <c r="BK65" s="2153"/>
      <c r="BL65" s="2153"/>
      <c r="BM65" s="2153"/>
      <c r="BN65" s="2153"/>
      <c r="BO65" s="2153"/>
      <c r="BP65" s="2153"/>
      <c r="BQ65" s="2153"/>
      <c r="BR65" s="2153"/>
      <c r="BS65" s="2153"/>
      <c r="BT65" s="2153"/>
      <c r="BU65" s="2153"/>
      <c r="BV65" s="2153"/>
      <c r="BW65" s="2153"/>
      <c r="BX65" s="2153"/>
      <c r="BY65" s="2153"/>
      <c r="BZ65" s="2153"/>
      <c r="CA65" s="2153"/>
      <c r="CB65" s="2153"/>
      <c r="CC65" s="2153"/>
      <c r="CD65" s="2153"/>
      <c r="CE65" s="2153"/>
      <c r="CF65" s="2153"/>
      <c r="CG65" s="2153"/>
      <c r="CH65" s="2153"/>
      <c r="CI65" s="2153"/>
      <c r="CJ65" s="2153"/>
      <c r="CK65" s="2153"/>
      <c r="CL65" s="2153"/>
      <c r="CM65" s="2153"/>
      <c r="CN65" s="2153"/>
      <c r="CO65" s="2153"/>
      <c r="CP65" s="2153"/>
      <c r="CQ65" s="2153"/>
      <c r="CR65" s="2153"/>
      <c r="CS65" s="2153"/>
      <c r="CT65" s="2153"/>
    </row>
    <row r="66" spans="1:98" s="791" customFormat="1" ht="21" customHeight="1">
      <c r="A66" s="2377"/>
      <c r="B66" s="2373"/>
      <c r="C66" s="2391"/>
      <c r="D66" s="2373"/>
      <c r="E66" s="2373"/>
      <c r="F66" s="2829"/>
      <c r="G66" s="2829"/>
      <c r="H66" s="2599"/>
      <c r="I66" s="2789" t="s">
        <v>2252</v>
      </c>
      <c r="J66" s="2793" t="s">
        <v>73</v>
      </c>
      <c r="K66" s="2787">
        <v>668405</v>
      </c>
      <c r="L66" s="2595"/>
      <c r="M66" s="2464">
        <v>750259435</v>
      </c>
      <c r="N66" s="2532">
        <v>17690</v>
      </c>
      <c r="O66" s="2472">
        <v>0.5</v>
      </c>
      <c r="P66" s="2615">
        <v>1</v>
      </c>
      <c r="Q66" s="2616">
        <v>271</v>
      </c>
      <c r="R66" s="2595">
        <v>313</v>
      </c>
      <c r="S66" s="2487" t="s">
        <v>847</v>
      </c>
      <c r="T66" s="2376"/>
      <c r="U66" s="2376"/>
      <c r="V66" s="2376" t="s">
        <v>2031</v>
      </c>
      <c r="W66" s="2376">
        <v>205360</v>
      </c>
      <c r="X66" s="2376"/>
      <c r="Y66" s="2376"/>
      <c r="Z66" s="2371"/>
      <c r="AA66" s="2371"/>
      <c r="AB66" s="2371"/>
      <c r="AC66" s="2371"/>
      <c r="AD66" s="2371"/>
      <c r="AE66" s="2371"/>
      <c r="AF66" s="2371"/>
      <c r="AG66" s="2371"/>
      <c r="AH66" s="2371"/>
      <c r="AI66" s="1580"/>
      <c r="AJ66" s="1580"/>
      <c r="AK66" s="1580"/>
      <c r="AL66" s="1580"/>
      <c r="AM66" s="1580"/>
      <c r="AN66" s="1580"/>
      <c r="AO66" s="1580"/>
      <c r="AP66" s="1580"/>
      <c r="AQ66" s="1580"/>
      <c r="AR66" s="1580"/>
      <c r="AS66" s="1580"/>
      <c r="AT66" s="1580"/>
      <c r="AU66" s="1580"/>
      <c r="AV66" s="1580"/>
      <c r="AW66" s="1580"/>
      <c r="AX66" s="1580"/>
      <c r="AY66" s="1580"/>
      <c r="AZ66" s="1580"/>
      <c r="BA66" s="1580"/>
      <c r="BB66" s="1580"/>
      <c r="BC66" s="1580"/>
      <c r="BD66" s="1580"/>
      <c r="BE66" s="1580"/>
      <c r="BF66" s="1580"/>
      <c r="BG66" s="1580"/>
      <c r="BH66" s="1580"/>
      <c r="BI66" s="1580"/>
      <c r="BJ66" s="1580"/>
      <c r="BK66" s="1580"/>
      <c r="BL66" s="1580"/>
      <c r="BM66" s="1580"/>
      <c r="BN66" s="1580"/>
      <c r="BO66" s="1580"/>
      <c r="BP66" s="1580"/>
      <c r="BQ66" s="1580"/>
      <c r="BR66" s="1580"/>
      <c r="BS66" s="1580"/>
      <c r="BT66" s="1580"/>
      <c r="BU66" s="1580"/>
      <c r="BV66" s="1580"/>
      <c r="BW66" s="1580"/>
      <c r="BX66" s="1580"/>
      <c r="BY66" s="1580"/>
      <c r="BZ66" s="1580"/>
      <c r="CA66" s="1580"/>
      <c r="CB66" s="1580"/>
      <c r="CC66" s="1580"/>
      <c r="CD66" s="1580"/>
      <c r="CE66" s="1580"/>
      <c r="CF66" s="1580"/>
      <c r="CG66" s="1580"/>
      <c r="CH66" s="1580"/>
      <c r="CI66" s="1580"/>
      <c r="CJ66" s="1580"/>
      <c r="CK66" s="1580"/>
      <c r="CL66" s="1580"/>
      <c r="CM66" s="1580"/>
      <c r="CN66" s="1580"/>
      <c r="CO66" s="1580"/>
      <c r="CP66" s="1580"/>
      <c r="CQ66" s="1580"/>
      <c r="CR66" s="1580"/>
      <c r="CS66" s="1580"/>
      <c r="CT66" s="1580"/>
    </row>
    <row r="67" spans="1:98" s="791" customFormat="1" ht="21" customHeight="1">
      <c r="A67" s="2377"/>
      <c r="B67" s="2373"/>
      <c r="C67" s="2391"/>
      <c r="D67" s="2373"/>
      <c r="E67" s="2373"/>
      <c r="F67" s="2829"/>
      <c r="G67" s="2829"/>
      <c r="H67" s="2599"/>
      <c r="I67" s="2789" t="s">
        <v>2032</v>
      </c>
      <c r="J67" s="2793"/>
      <c r="K67" s="2787">
        <v>615213</v>
      </c>
      <c r="L67" s="2595"/>
      <c r="M67" s="2464"/>
      <c r="N67" s="2532"/>
      <c r="O67" s="2472"/>
      <c r="P67" s="2615"/>
      <c r="Q67" s="2616"/>
      <c r="R67" s="2595"/>
      <c r="S67" s="2487"/>
      <c r="T67" s="2376"/>
      <c r="U67" s="2376"/>
      <c r="V67" s="2376" t="s">
        <v>2033</v>
      </c>
      <c r="W67" s="2376">
        <v>104000</v>
      </c>
      <c r="X67" s="2376"/>
      <c r="Y67" s="2376"/>
      <c r="Z67" s="2371"/>
      <c r="AA67" s="2371"/>
      <c r="AB67" s="2371"/>
      <c r="AC67" s="2371"/>
      <c r="AD67" s="2371"/>
      <c r="AE67" s="2371"/>
      <c r="AF67" s="2371"/>
      <c r="AG67" s="2371"/>
      <c r="AH67" s="2371"/>
      <c r="AI67" s="1580"/>
      <c r="AJ67" s="1580"/>
      <c r="AK67" s="1580"/>
      <c r="AL67" s="1580"/>
      <c r="AM67" s="1580"/>
      <c r="AN67" s="1580"/>
      <c r="AO67" s="1580"/>
      <c r="AP67" s="1580"/>
      <c r="AQ67" s="1580"/>
      <c r="AR67" s="1580"/>
      <c r="AS67" s="1580"/>
      <c r="AT67" s="1580"/>
      <c r="AU67" s="1580"/>
      <c r="AV67" s="1580"/>
      <c r="AW67" s="1580"/>
      <c r="AX67" s="1580"/>
      <c r="AY67" s="1580"/>
      <c r="AZ67" s="1580"/>
      <c r="BA67" s="1580"/>
      <c r="BB67" s="1580"/>
      <c r="BC67" s="1580"/>
      <c r="BD67" s="1580"/>
      <c r="BE67" s="1580"/>
      <c r="BF67" s="1580"/>
      <c r="BG67" s="1580"/>
      <c r="BH67" s="1580"/>
      <c r="BI67" s="1580"/>
      <c r="BJ67" s="1580"/>
      <c r="BK67" s="1580"/>
      <c r="BL67" s="1580"/>
      <c r="BM67" s="1580"/>
      <c r="BN67" s="1580"/>
      <c r="BO67" s="1580"/>
      <c r="BP67" s="1580"/>
      <c r="BQ67" s="1580"/>
      <c r="BR67" s="1580"/>
      <c r="BS67" s="1580"/>
      <c r="BT67" s="1580"/>
      <c r="BU67" s="1580"/>
      <c r="BV67" s="1580"/>
      <c r="BW67" s="1580"/>
      <c r="BX67" s="1580"/>
      <c r="BY67" s="1580"/>
      <c r="BZ67" s="1580"/>
      <c r="CA67" s="1580"/>
      <c r="CB67" s="1580"/>
      <c r="CC67" s="1580"/>
      <c r="CD67" s="1580"/>
      <c r="CE67" s="1580"/>
      <c r="CF67" s="1580"/>
      <c r="CG67" s="1580"/>
      <c r="CH67" s="1580"/>
      <c r="CI67" s="1580"/>
      <c r="CJ67" s="1580"/>
      <c r="CK67" s="1580"/>
      <c r="CL67" s="1580"/>
      <c r="CM67" s="1580"/>
      <c r="CN67" s="1580"/>
      <c r="CO67" s="1580"/>
      <c r="CP67" s="1580"/>
      <c r="CQ67" s="1580"/>
      <c r="CR67" s="1580"/>
      <c r="CS67" s="1580"/>
      <c r="CT67" s="1580"/>
    </row>
    <row r="68" spans="1:98" s="780" customFormat="1" ht="21" customHeight="1">
      <c r="A68" s="2377"/>
      <c r="B68" s="2373"/>
      <c r="C68" s="2391"/>
      <c r="D68" s="2373"/>
      <c r="E68" s="2373"/>
      <c r="F68" s="2829"/>
      <c r="G68" s="2829"/>
      <c r="H68" s="2599"/>
      <c r="I68" s="2789" t="s">
        <v>2253</v>
      </c>
      <c r="J68" s="2793" t="s">
        <v>73</v>
      </c>
      <c r="K68" s="2787">
        <v>615213</v>
      </c>
      <c r="L68" s="2595"/>
      <c r="M68" s="2464">
        <v>690432120</v>
      </c>
      <c r="N68" s="2622">
        <v>141540</v>
      </c>
      <c r="O68" s="2600"/>
      <c r="P68" s="2603"/>
      <c r="Q68" s="2469">
        <v>271</v>
      </c>
      <c r="R68" s="2595">
        <v>18</v>
      </c>
      <c r="S68" s="2487" t="s">
        <v>847</v>
      </c>
      <c r="T68" s="2376"/>
      <c r="U68" s="2376"/>
      <c r="V68" s="2376"/>
      <c r="W68" s="2376"/>
      <c r="X68" s="2376"/>
      <c r="Y68" s="2376"/>
      <c r="Z68" s="2371"/>
      <c r="AA68" s="2371"/>
      <c r="AB68" s="2371"/>
      <c r="AC68" s="2371"/>
      <c r="AD68" s="2371"/>
      <c r="AE68" s="2371"/>
      <c r="AF68" s="2371"/>
      <c r="AG68" s="2371"/>
      <c r="AH68" s="2371"/>
      <c r="AI68" s="2153"/>
      <c r="AJ68" s="2153"/>
      <c r="AK68" s="2153"/>
      <c r="AL68" s="2153"/>
      <c r="AM68" s="2153"/>
      <c r="AN68" s="2153"/>
      <c r="AO68" s="2153"/>
      <c r="AP68" s="2153"/>
      <c r="AQ68" s="2153"/>
      <c r="AR68" s="2153"/>
      <c r="AS68" s="2153"/>
      <c r="AT68" s="2153"/>
      <c r="AU68" s="2153"/>
      <c r="AV68" s="2153"/>
      <c r="AW68" s="2153"/>
      <c r="AX68" s="2153"/>
      <c r="AY68" s="2153"/>
      <c r="AZ68" s="2153"/>
      <c r="BA68" s="2153"/>
      <c r="BB68" s="2153"/>
      <c r="BC68" s="2153"/>
      <c r="BD68" s="2153"/>
      <c r="BE68" s="2153"/>
      <c r="BF68" s="2153"/>
      <c r="BG68" s="2153"/>
      <c r="BH68" s="2153"/>
      <c r="BI68" s="2153"/>
      <c r="BJ68" s="2153"/>
      <c r="BK68" s="2153"/>
      <c r="BL68" s="2153"/>
      <c r="BM68" s="2153"/>
      <c r="BN68" s="2153"/>
      <c r="BO68" s="2153"/>
      <c r="BP68" s="2153"/>
      <c r="BQ68" s="2153"/>
      <c r="BR68" s="2153"/>
      <c r="BS68" s="2153"/>
      <c r="BT68" s="2153"/>
      <c r="BU68" s="2153"/>
      <c r="BV68" s="2153"/>
      <c r="BW68" s="2153"/>
      <c r="BX68" s="2153"/>
      <c r="BY68" s="2153"/>
      <c r="BZ68" s="2153"/>
      <c r="CA68" s="2153"/>
      <c r="CB68" s="2153"/>
      <c r="CC68" s="2153"/>
      <c r="CD68" s="2153"/>
      <c r="CE68" s="2153"/>
      <c r="CF68" s="2153"/>
      <c r="CG68" s="2153"/>
      <c r="CH68" s="2153"/>
      <c r="CI68" s="2153"/>
      <c r="CJ68" s="2153"/>
      <c r="CK68" s="2153"/>
      <c r="CL68" s="2153"/>
      <c r="CM68" s="2153"/>
      <c r="CN68" s="2153"/>
      <c r="CO68" s="2153"/>
      <c r="CP68" s="2153"/>
      <c r="CQ68" s="2153"/>
      <c r="CR68" s="2153"/>
      <c r="CS68" s="2153"/>
      <c r="CT68" s="2153"/>
    </row>
    <row r="69" spans="1:98" s="780" customFormat="1" ht="21" customHeight="1">
      <c r="A69" s="2377"/>
      <c r="B69" s="2373"/>
      <c r="C69" s="2391"/>
      <c r="D69" s="2372"/>
      <c r="E69" s="2372"/>
      <c r="F69" s="2829"/>
      <c r="G69" s="2829"/>
      <c r="H69" s="2599"/>
      <c r="I69" s="2785" t="s">
        <v>848</v>
      </c>
      <c r="J69" s="2786"/>
      <c r="K69" s="2787">
        <v>1296920</v>
      </c>
      <c r="L69" s="2594"/>
      <c r="M69" s="2414"/>
      <c r="N69" s="2485" t="s">
        <v>841</v>
      </c>
      <c r="O69" s="2482" t="s">
        <v>65</v>
      </c>
      <c r="P69" s="2483" t="s">
        <v>827</v>
      </c>
      <c r="Q69" s="2483" t="s">
        <v>90</v>
      </c>
      <c r="R69" s="2483" t="s">
        <v>62</v>
      </c>
      <c r="S69" s="2376"/>
      <c r="T69" s="2376"/>
      <c r="U69" s="2376"/>
      <c r="V69" s="2376"/>
      <c r="W69" s="2376"/>
      <c r="X69" s="2376"/>
      <c r="Y69" s="2371"/>
      <c r="Z69" s="2371"/>
      <c r="AA69" s="2371"/>
      <c r="AB69" s="2371"/>
      <c r="AC69" s="2371"/>
      <c r="AD69" s="2371"/>
      <c r="AE69" s="2371"/>
      <c r="AF69" s="2371"/>
      <c r="AG69" s="2371"/>
      <c r="AH69" s="2371"/>
      <c r="AI69" s="2153"/>
      <c r="AJ69" s="2153"/>
      <c r="AK69" s="2153"/>
      <c r="AL69" s="2153"/>
      <c r="AM69" s="2153"/>
      <c r="AN69" s="2153"/>
      <c r="AO69" s="2153"/>
      <c r="AP69" s="2153"/>
      <c r="AQ69" s="2153"/>
      <c r="AR69" s="2153"/>
      <c r="AS69" s="2153"/>
      <c r="AT69" s="2153"/>
      <c r="AU69" s="2153"/>
      <c r="AV69" s="2153"/>
      <c r="AW69" s="2153"/>
      <c r="AX69" s="2153"/>
      <c r="AY69" s="2153"/>
      <c r="AZ69" s="2153"/>
      <c r="BA69" s="2153"/>
      <c r="BB69" s="2153"/>
      <c r="BC69" s="2153"/>
      <c r="BD69" s="2153"/>
      <c r="BE69" s="2153"/>
      <c r="BF69" s="2153"/>
      <c r="BG69" s="2153"/>
      <c r="BH69" s="2153"/>
      <c r="BI69" s="2153"/>
      <c r="BJ69" s="2153"/>
      <c r="BK69" s="2153"/>
      <c r="BL69" s="2153"/>
      <c r="BM69" s="2153"/>
      <c r="BN69" s="2153"/>
      <c r="BO69" s="2153"/>
      <c r="BP69" s="2153"/>
      <c r="BQ69" s="2153"/>
      <c r="BR69" s="2153"/>
      <c r="BS69" s="2153"/>
      <c r="BT69" s="2153"/>
      <c r="BU69" s="2153"/>
      <c r="BV69" s="2153"/>
      <c r="BW69" s="2153"/>
      <c r="BX69" s="2153"/>
      <c r="BY69" s="2153"/>
      <c r="BZ69" s="2153"/>
      <c r="CA69" s="2153"/>
      <c r="CB69" s="2153"/>
      <c r="CC69" s="2153"/>
      <c r="CD69" s="2153"/>
      <c r="CE69" s="2153"/>
      <c r="CF69" s="2153"/>
      <c r="CG69" s="2153"/>
      <c r="CH69" s="2153"/>
      <c r="CI69" s="2153"/>
      <c r="CJ69" s="2153"/>
      <c r="CK69" s="2153"/>
      <c r="CL69" s="2153"/>
      <c r="CM69" s="2153"/>
      <c r="CN69" s="2153"/>
      <c r="CO69" s="2153"/>
      <c r="CP69" s="2153"/>
      <c r="CQ69" s="2153"/>
      <c r="CR69" s="2153"/>
      <c r="CS69" s="2153"/>
      <c r="CT69" s="2153"/>
    </row>
    <row r="70" spans="1:98" s="780" customFormat="1" ht="21" customHeight="1">
      <c r="A70" s="2377"/>
      <c r="B70" s="2373"/>
      <c r="C70" s="2391"/>
      <c r="D70" s="2372"/>
      <c r="E70" s="2372"/>
      <c r="F70" s="2829"/>
      <c r="G70" s="2829"/>
      <c r="H70" s="2599"/>
      <c r="I70" s="2785" t="s">
        <v>2034</v>
      </c>
      <c r="J70" s="2786" t="s">
        <v>73</v>
      </c>
      <c r="K70" s="2787">
        <v>585360</v>
      </c>
      <c r="L70" s="2617"/>
      <c r="M70" s="2464">
        <v>585360000</v>
      </c>
      <c r="N70" s="2466">
        <v>180000</v>
      </c>
      <c r="O70" s="2600"/>
      <c r="P70" s="2462"/>
      <c r="Q70" s="2469">
        <v>271</v>
      </c>
      <c r="R70" s="2595">
        <v>12</v>
      </c>
      <c r="S70" s="2376"/>
      <c r="T70" s="2376"/>
      <c r="U70" s="2376"/>
      <c r="V70" s="2376"/>
      <c r="W70" s="2376"/>
      <c r="X70" s="2376"/>
      <c r="Y70" s="2376"/>
      <c r="Z70" s="2376"/>
      <c r="AA70" s="2376"/>
      <c r="AB70" s="2376"/>
      <c r="AC70" s="2376"/>
      <c r="AD70" s="2376"/>
      <c r="AE70" s="2376"/>
      <c r="AF70" s="2376"/>
      <c r="AG70" s="2376"/>
      <c r="AH70" s="2371"/>
      <c r="AI70" s="2153"/>
      <c r="AJ70" s="2153"/>
      <c r="AK70" s="2153"/>
      <c r="AL70" s="2153"/>
      <c r="AM70" s="2153"/>
      <c r="AN70" s="2153"/>
      <c r="AO70" s="2153"/>
      <c r="AP70" s="2153"/>
      <c r="AQ70" s="2153"/>
      <c r="AR70" s="2153"/>
      <c r="AS70" s="2153"/>
      <c r="AT70" s="2153"/>
      <c r="AU70" s="2153"/>
      <c r="AV70" s="2153"/>
      <c r="AW70" s="2153"/>
      <c r="AX70" s="2153"/>
      <c r="AY70" s="2153"/>
      <c r="AZ70" s="2153"/>
      <c r="BA70" s="2153"/>
      <c r="BB70" s="2153"/>
      <c r="BC70" s="2153"/>
      <c r="BD70" s="2153"/>
      <c r="BE70" s="2153"/>
      <c r="BF70" s="2153"/>
      <c r="BG70" s="2153"/>
      <c r="BH70" s="2153"/>
      <c r="BI70" s="2153"/>
      <c r="BJ70" s="2153"/>
      <c r="BK70" s="2153"/>
      <c r="BL70" s="2153"/>
      <c r="BM70" s="2153"/>
      <c r="BN70" s="2153"/>
      <c r="BO70" s="2153"/>
      <c r="BP70" s="2153"/>
      <c r="BQ70" s="2153"/>
      <c r="BR70" s="2153"/>
      <c r="BS70" s="2153"/>
      <c r="BT70" s="2153"/>
      <c r="BU70" s="2153"/>
      <c r="BV70" s="2153"/>
      <c r="BW70" s="2153"/>
      <c r="BX70" s="2153"/>
      <c r="BY70" s="2153"/>
      <c r="BZ70" s="2153"/>
      <c r="CA70" s="2153"/>
      <c r="CB70" s="2153"/>
      <c r="CC70" s="2153"/>
      <c r="CD70" s="2153"/>
      <c r="CE70" s="2153"/>
      <c r="CF70" s="2153"/>
      <c r="CG70" s="2153"/>
      <c r="CH70" s="2153"/>
      <c r="CI70" s="2153"/>
      <c r="CJ70" s="2153"/>
      <c r="CK70" s="2153"/>
      <c r="CL70" s="2153"/>
      <c r="CM70" s="2153"/>
      <c r="CN70" s="2153"/>
      <c r="CO70" s="2153"/>
      <c r="CP70" s="2153"/>
      <c r="CQ70" s="2153"/>
      <c r="CR70" s="2153"/>
      <c r="CS70" s="2153"/>
      <c r="CT70" s="2153"/>
    </row>
    <row r="71" spans="1:98" s="780" customFormat="1" ht="21" customHeight="1">
      <c r="A71" s="2377"/>
      <c r="B71" s="2373"/>
      <c r="C71" s="2391"/>
      <c r="D71" s="2372"/>
      <c r="E71" s="2372"/>
      <c r="F71" s="2829"/>
      <c r="G71" s="2829"/>
      <c r="H71" s="2599"/>
      <c r="I71" s="2785" t="s">
        <v>2254</v>
      </c>
      <c r="J71" s="2786" t="s">
        <v>73</v>
      </c>
      <c r="K71" s="2787">
        <v>711560</v>
      </c>
      <c r="L71" s="2594">
        <v>2464410</v>
      </c>
      <c r="M71" s="2464">
        <v>801426132</v>
      </c>
      <c r="N71" s="2466">
        <v>667855110</v>
      </c>
      <c r="O71" s="2472">
        <v>1.2</v>
      </c>
      <c r="P71" s="2462"/>
      <c r="Q71" s="2600">
        <v>271</v>
      </c>
      <c r="R71" s="2595"/>
      <c r="S71" s="2376"/>
      <c r="T71" s="2376"/>
      <c r="U71" s="2376"/>
      <c r="V71" s="2376"/>
      <c r="W71" s="2376"/>
      <c r="X71" s="2376"/>
      <c r="Y71" s="2376"/>
      <c r="Z71" s="2376"/>
      <c r="AA71" s="2376"/>
      <c r="AB71" s="2376"/>
      <c r="AC71" s="2376"/>
      <c r="AD71" s="2376"/>
      <c r="AE71" s="2376"/>
      <c r="AF71" s="2376"/>
      <c r="AG71" s="2376"/>
      <c r="AH71" s="2371"/>
      <c r="AI71" s="2153"/>
      <c r="AJ71" s="2153"/>
      <c r="AK71" s="2153"/>
      <c r="AL71" s="2153"/>
      <c r="AM71" s="2153"/>
      <c r="AN71" s="2153"/>
      <c r="AO71" s="2153"/>
      <c r="AP71" s="2153"/>
      <c r="AQ71" s="2153"/>
      <c r="AR71" s="2153"/>
      <c r="AS71" s="2153"/>
      <c r="AT71" s="2153"/>
      <c r="AU71" s="2153"/>
      <c r="AV71" s="2153"/>
      <c r="AW71" s="2153"/>
      <c r="AX71" s="2153"/>
      <c r="AY71" s="2153"/>
      <c r="AZ71" s="2153"/>
      <c r="BA71" s="2153"/>
      <c r="BB71" s="2153"/>
      <c r="BC71" s="2153"/>
      <c r="BD71" s="2153"/>
      <c r="BE71" s="2153"/>
      <c r="BF71" s="2153"/>
      <c r="BG71" s="2153"/>
      <c r="BH71" s="2153"/>
      <c r="BI71" s="2153"/>
      <c r="BJ71" s="2153"/>
      <c r="BK71" s="2153"/>
      <c r="BL71" s="2153"/>
      <c r="BM71" s="2153"/>
      <c r="BN71" s="2153"/>
      <c r="BO71" s="2153"/>
      <c r="BP71" s="2153"/>
      <c r="BQ71" s="2153"/>
      <c r="BR71" s="2153"/>
      <c r="BS71" s="2153"/>
      <c r="BT71" s="2153"/>
      <c r="BU71" s="2153"/>
      <c r="BV71" s="2153"/>
      <c r="BW71" s="2153"/>
      <c r="BX71" s="2153"/>
      <c r="BY71" s="2153"/>
      <c r="BZ71" s="2153"/>
      <c r="CA71" s="2153"/>
      <c r="CB71" s="2153"/>
      <c r="CC71" s="2153"/>
      <c r="CD71" s="2153"/>
      <c r="CE71" s="2153"/>
      <c r="CF71" s="2153"/>
      <c r="CG71" s="2153"/>
      <c r="CH71" s="2153"/>
      <c r="CI71" s="2153"/>
      <c r="CJ71" s="2153"/>
      <c r="CK71" s="2153"/>
      <c r="CL71" s="2153"/>
      <c r="CM71" s="2153"/>
      <c r="CN71" s="2153"/>
      <c r="CO71" s="2153"/>
      <c r="CP71" s="2153"/>
      <c r="CQ71" s="2153"/>
      <c r="CR71" s="2153"/>
      <c r="CS71" s="2153"/>
      <c r="CT71" s="2153"/>
    </row>
    <row r="72" spans="1:98" s="780" customFormat="1" ht="21" customHeight="1">
      <c r="A72" s="2377"/>
      <c r="B72" s="2373"/>
      <c r="C72" s="2391"/>
      <c r="D72" s="2372"/>
      <c r="E72" s="2372"/>
      <c r="F72" s="2829"/>
      <c r="G72" s="2829"/>
      <c r="H72" s="2599"/>
      <c r="I72" s="2785" t="s">
        <v>2035</v>
      </c>
      <c r="J72" s="2786"/>
      <c r="K72" s="2787">
        <v>25200</v>
      </c>
      <c r="L72" s="2594"/>
      <c r="M72" s="2464"/>
      <c r="N72" s="2466"/>
      <c r="O72" s="2472"/>
      <c r="P72" s="2462"/>
      <c r="Q72" s="2600"/>
      <c r="R72" s="2595"/>
      <c r="S72" s="2376"/>
      <c r="T72" s="2376"/>
      <c r="U72" s="2376"/>
      <c r="V72" s="2376"/>
      <c r="W72" s="2376"/>
      <c r="X72" s="2376"/>
      <c r="Y72" s="2376"/>
      <c r="Z72" s="2376"/>
      <c r="AA72" s="2376"/>
      <c r="AB72" s="2376"/>
      <c r="AC72" s="2376"/>
      <c r="AD72" s="2376"/>
      <c r="AE72" s="2376"/>
      <c r="AF72" s="2376"/>
      <c r="AG72" s="2376"/>
      <c r="AH72" s="2371"/>
      <c r="AI72" s="2153"/>
      <c r="AJ72" s="2153"/>
      <c r="AK72" s="2153"/>
      <c r="AL72" s="2153"/>
      <c r="AM72" s="2153"/>
      <c r="AN72" s="2153"/>
      <c r="AO72" s="2153"/>
      <c r="AP72" s="2153"/>
      <c r="AQ72" s="2153"/>
      <c r="AR72" s="2153"/>
      <c r="AS72" s="2153"/>
      <c r="AT72" s="2153"/>
      <c r="AU72" s="2153"/>
      <c r="AV72" s="2153"/>
      <c r="AW72" s="2153"/>
      <c r="AX72" s="2153"/>
      <c r="AY72" s="2153"/>
      <c r="AZ72" s="2153"/>
      <c r="BA72" s="2153"/>
      <c r="BB72" s="2153"/>
      <c r="BC72" s="2153"/>
      <c r="BD72" s="2153"/>
      <c r="BE72" s="2153"/>
      <c r="BF72" s="2153"/>
      <c r="BG72" s="2153"/>
      <c r="BH72" s="2153"/>
      <c r="BI72" s="2153"/>
      <c r="BJ72" s="2153"/>
      <c r="BK72" s="2153"/>
      <c r="BL72" s="2153"/>
      <c r="BM72" s="2153"/>
      <c r="BN72" s="2153"/>
      <c r="BO72" s="2153"/>
      <c r="BP72" s="2153"/>
      <c r="BQ72" s="2153"/>
      <c r="BR72" s="2153"/>
      <c r="BS72" s="2153"/>
      <c r="BT72" s="2153"/>
      <c r="BU72" s="2153"/>
      <c r="BV72" s="2153"/>
      <c r="BW72" s="2153"/>
      <c r="BX72" s="2153"/>
      <c r="BY72" s="2153"/>
      <c r="BZ72" s="2153"/>
      <c r="CA72" s="2153"/>
      <c r="CB72" s="2153"/>
      <c r="CC72" s="2153"/>
      <c r="CD72" s="2153"/>
      <c r="CE72" s="2153"/>
      <c r="CF72" s="2153"/>
      <c r="CG72" s="2153"/>
      <c r="CH72" s="2153"/>
      <c r="CI72" s="2153"/>
      <c r="CJ72" s="2153"/>
      <c r="CK72" s="2153"/>
      <c r="CL72" s="2153"/>
      <c r="CM72" s="2153"/>
      <c r="CN72" s="2153"/>
      <c r="CO72" s="2153"/>
      <c r="CP72" s="2153"/>
      <c r="CQ72" s="2153"/>
      <c r="CR72" s="2153"/>
      <c r="CS72" s="2153"/>
      <c r="CT72" s="2153"/>
    </row>
    <row r="73" spans="1:98" s="780" customFormat="1" ht="21" customHeight="1">
      <c r="A73" s="2377"/>
      <c r="B73" s="2373"/>
      <c r="C73" s="2391"/>
      <c r="D73" s="2372"/>
      <c r="E73" s="2372"/>
      <c r="F73" s="2829"/>
      <c r="G73" s="2829"/>
      <c r="H73" s="2599"/>
      <c r="I73" s="2785" t="s">
        <v>2036</v>
      </c>
      <c r="J73" s="2786" t="s">
        <v>73</v>
      </c>
      <c r="K73" s="2787">
        <v>25200</v>
      </c>
      <c r="L73" s="2594"/>
      <c r="M73" s="2536">
        <v>25200000</v>
      </c>
      <c r="N73" s="2466">
        <v>10000</v>
      </c>
      <c r="O73" s="2472">
        <v>1</v>
      </c>
      <c r="P73" s="2462"/>
      <c r="Q73" s="2600">
        <v>210</v>
      </c>
      <c r="R73" s="2595">
        <v>12</v>
      </c>
      <c r="S73" s="2376"/>
      <c r="T73" s="2376"/>
      <c r="U73" s="2376"/>
      <c r="V73" s="2376"/>
      <c r="W73" s="2376"/>
      <c r="X73" s="2376"/>
      <c r="Y73" s="2376"/>
      <c r="Z73" s="2376"/>
      <c r="AA73" s="2376"/>
      <c r="AB73" s="2376"/>
      <c r="AC73" s="2376"/>
      <c r="AD73" s="2376"/>
      <c r="AE73" s="2376"/>
      <c r="AF73" s="2376"/>
      <c r="AG73" s="2376"/>
      <c r="AH73" s="2371"/>
      <c r="AI73" s="2153"/>
      <c r="AJ73" s="2153"/>
      <c r="AK73" s="2153"/>
      <c r="AL73" s="2153"/>
      <c r="AM73" s="2153"/>
      <c r="AN73" s="2153"/>
      <c r="AO73" s="2153"/>
      <c r="AP73" s="2153"/>
      <c r="AQ73" s="2153"/>
      <c r="AR73" s="2153"/>
      <c r="AS73" s="2153"/>
      <c r="AT73" s="2153"/>
      <c r="AU73" s="2153"/>
      <c r="AV73" s="2153"/>
      <c r="AW73" s="2153"/>
      <c r="AX73" s="2153"/>
      <c r="AY73" s="2153"/>
      <c r="AZ73" s="2153"/>
      <c r="BA73" s="2153"/>
      <c r="BB73" s="2153"/>
      <c r="BC73" s="2153"/>
      <c r="BD73" s="2153"/>
      <c r="BE73" s="2153"/>
      <c r="BF73" s="2153"/>
      <c r="BG73" s="2153"/>
      <c r="BH73" s="2153"/>
      <c r="BI73" s="2153"/>
      <c r="BJ73" s="2153"/>
      <c r="BK73" s="2153"/>
      <c r="BL73" s="2153"/>
      <c r="BM73" s="2153"/>
      <c r="BN73" s="2153"/>
      <c r="BO73" s="2153"/>
      <c r="BP73" s="2153"/>
      <c r="BQ73" s="2153"/>
      <c r="BR73" s="2153"/>
      <c r="BS73" s="2153"/>
      <c r="BT73" s="2153"/>
      <c r="BU73" s="2153"/>
      <c r="BV73" s="2153"/>
      <c r="BW73" s="2153"/>
      <c r="BX73" s="2153"/>
      <c r="BY73" s="2153"/>
      <c r="BZ73" s="2153"/>
      <c r="CA73" s="2153"/>
      <c r="CB73" s="2153"/>
      <c r="CC73" s="2153"/>
      <c r="CD73" s="2153"/>
      <c r="CE73" s="2153"/>
      <c r="CF73" s="2153"/>
      <c r="CG73" s="2153"/>
      <c r="CH73" s="2153"/>
      <c r="CI73" s="2153"/>
      <c r="CJ73" s="2153"/>
      <c r="CK73" s="2153"/>
      <c r="CL73" s="2153"/>
      <c r="CM73" s="2153"/>
      <c r="CN73" s="2153"/>
      <c r="CO73" s="2153"/>
      <c r="CP73" s="2153"/>
      <c r="CQ73" s="2153"/>
      <c r="CR73" s="2153"/>
      <c r="CS73" s="2153"/>
      <c r="CT73" s="2153"/>
    </row>
    <row r="74" spans="1:98" s="791" customFormat="1" ht="21" customHeight="1">
      <c r="A74" s="2377"/>
      <c r="B74" s="2373"/>
      <c r="C74" s="2391"/>
      <c r="D74" s="2372"/>
      <c r="E74" s="2372"/>
      <c r="F74" s="2829"/>
      <c r="G74" s="2829"/>
      <c r="H74" s="2599"/>
      <c r="I74" s="2785" t="s">
        <v>2037</v>
      </c>
      <c r="J74" s="2786"/>
      <c r="K74" s="2802">
        <v>13200</v>
      </c>
      <c r="L74" s="2594"/>
      <c r="M74" s="2478"/>
      <c r="N74" s="2485" t="s">
        <v>841</v>
      </c>
      <c r="O74" s="2482" t="s">
        <v>65</v>
      </c>
      <c r="P74" s="2483" t="s">
        <v>827</v>
      </c>
      <c r="Q74" s="2483" t="s">
        <v>90</v>
      </c>
      <c r="R74" s="2483" t="s">
        <v>62</v>
      </c>
      <c r="S74" s="2376"/>
      <c r="T74" s="2376"/>
      <c r="U74" s="2376"/>
      <c r="V74" s="2376"/>
      <c r="W74" s="2376"/>
      <c r="X74" s="2376"/>
      <c r="Y74" s="2376"/>
      <c r="Z74" s="2376"/>
      <c r="AA74" s="2376"/>
      <c r="AB74" s="2376"/>
      <c r="AC74" s="2376"/>
      <c r="AD74" s="2376"/>
      <c r="AE74" s="2376"/>
      <c r="AF74" s="2376"/>
      <c r="AG74" s="2376"/>
      <c r="AH74" s="2376"/>
      <c r="AI74" s="1580"/>
      <c r="AJ74" s="1580"/>
      <c r="AK74" s="1580"/>
      <c r="AL74" s="1580"/>
      <c r="AM74" s="1580"/>
      <c r="AN74" s="1580"/>
      <c r="AO74" s="1580"/>
      <c r="AP74" s="1580"/>
      <c r="AQ74" s="1580"/>
      <c r="AR74" s="1580"/>
      <c r="AS74" s="1580"/>
      <c r="AT74" s="1580"/>
      <c r="AU74" s="1580"/>
      <c r="AV74" s="1580"/>
      <c r="AW74" s="1580"/>
      <c r="AX74" s="1580"/>
      <c r="AY74" s="1580"/>
      <c r="AZ74" s="1580"/>
      <c r="BA74" s="1580"/>
      <c r="BB74" s="1580"/>
      <c r="BC74" s="1580"/>
      <c r="BD74" s="1580"/>
      <c r="BE74" s="1580"/>
      <c r="BF74" s="1580"/>
      <c r="BG74" s="1580"/>
      <c r="BH74" s="1580"/>
      <c r="BI74" s="1580"/>
      <c r="BJ74" s="1580"/>
      <c r="BK74" s="1580"/>
      <c r="BL74" s="1580"/>
      <c r="BM74" s="1580"/>
      <c r="BN74" s="1580"/>
      <c r="BO74" s="1580"/>
      <c r="BP74" s="1580"/>
      <c r="BQ74" s="1580"/>
      <c r="BR74" s="1580"/>
      <c r="BS74" s="1580"/>
      <c r="BT74" s="1580"/>
      <c r="BU74" s="1580"/>
      <c r="BV74" s="1580"/>
      <c r="BW74" s="1580"/>
      <c r="BX74" s="1580"/>
      <c r="BY74" s="1580"/>
      <c r="BZ74" s="1580"/>
      <c r="CA74" s="1580"/>
      <c r="CB74" s="1580"/>
      <c r="CC74" s="1580"/>
      <c r="CD74" s="1580"/>
      <c r="CE74" s="1580"/>
      <c r="CF74" s="1580"/>
      <c r="CG74" s="1580"/>
      <c r="CH74" s="1580"/>
      <c r="CI74" s="1580"/>
      <c r="CJ74" s="1580"/>
      <c r="CK74" s="1580"/>
      <c r="CL74" s="1580"/>
      <c r="CM74" s="1580"/>
      <c r="CN74" s="1580"/>
      <c r="CO74" s="1580"/>
      <c r="CP74" s="1580"/>
      <c r="CQ74" s="1580"/>
      <c r="CR74" s="1580"/>
      <c r="CS74" s="1580"/>
      <c r="CT74" s="1580"/>
    </row>
    <row r="75" spans="1:98" s="791" customFormat="1" ht="21" customHeight="1">
      <c r="A75" s="2377"/>
      <c r="B75" s="2373"/>
      <c r="C75" s="2391"/>
      <c r="D75" s="2372"/>
      <c r="E75" s="2372"/>
      <c r="F75" s="2829"/>
      <c r="G75" s="2829"/>
      <c r="H75" s="2599"/>
      <c r="I75" s="2785" t="s">
        <v>2038</v>
      </c>
      <c r="J75" s="2786" t="s">
        <v>73</v>
      </c>
      <c r="K75" s="2787">
        <v>13200</v>
      </c>
      <c r="L75" s="2617"/>
      <c r="M75" s="2464">
        <v>13200000</v>
      </c>
      <c r="N75" s="2466">
        <v>100000</v>
      </c>
      <c r="O75" s="2600"/>
      <c r="P75" s="2476"/>
      <c r="Q75" s="2469">
        <v>11</v>
      </c>
      <c r="R75" s="2595">
        <v>12</v>
      </c>
      <c r="S75" s="2476"/>
      <c r="T75" s="2376"/>
      <c r="U75" s="2376"/>
      <c r="V75" s="2376"/>
      <c r="W75" s="2376"/>
      <c r="X75" s="2376"/>
      <c r="Y75" s="2376"/>
      <c r="Z75" s="2376"/>
      <c r="AA75" s="2376"/>
      <c r="AB75" s="2376"/>
      <c r="AC75" s="2376"/>
      <c r="AD75" s="2376"/>
      <c r="AE75" s="2376"/>
      <c r="AF75" s="2376"/>
      <c r="AG75" s="2376"/>
      <c r="AH75" s="2376"/>
      <c r="AI75" s="1580"/>
      <c r="AJ75" s="1580"/>
      <c r="AK75" s="1580"/>
      <c r="AL75" s="1580"/>
      <c r="AM75" s="1580"/>
      <c r="AN75" s="1580"/>
      <c r="AO75" s="1580"/>
      <c r="AP75" s="1580"/>
      <c r="AQ75" s="1580"/>
      <c r="AR75" s="1580"/>
      <c r="AS75" s="1580"/>
      <c r="AT75" s="1580"/>
      <c r="AU75" s="1580"/>
      <c r="AV75" s="1580"/>
      <c r="AW75" s="1580"/>
      <c r="AX75" s="1580"/>
      <c r="AY75" s="1580"/>
      <c r="AZ75" s="1580"/>
      <c r="BA75" s="1580"/>
      <c r="BB75" s="1580"/>
      <c r="BC75" s="1580"/>
      <c r="BD75" s="1580"/>
      <c r="BE75" s="1580"/>
      <c r="BF75" s="1580"/>
      <c r="BG75" s="1580"/>
      <c r="BH75" s="1580"/>
      <c r="BI75" s="1580"/>
      <c r="BJ75" s="1580"/>
      <c r="BK75" s="1580"/>
      <c r="BL75" s="1580"/>
      <c r="BM75" s="1580"/>
      <c r="BN75" s="1580"/>
      <c r="BO75" s="1580"/>
      <c r="BP75" s="1580"/>
      <c r="BQ75" s="1580"/>
      <c r="BR75" s="1580"/>
      <c r="BS75" s="1580"/>
      <c r="BT75" s="1580"/>
      <c r="BU75" s="1580"/>
      <c r="BV75" s="1580"/>
      <c r="BW75" s="1580"/>
      <c r="BX75" s="1580"/>
      <c r="BY75" s="1580"/>
      <c r="BZ75" s="1580"/>
      <c r="CA75" s="1580"/>
      <c r="CB75" s="1580"/>
      <c r="CC75" s="1580"/>
      <c r="CD75" s="1580"/>
      <c r="CE75" s="1580"/>
      <c r="CF75" s="1580"/>
      <c r="CG75" s="1580"/>
      <c r="CH75" s="1580"/>
      <c r="CI75" s="1580"/>
      <c r="CJ75" s="1580"/>
      <c r="CK75" s="1580"/>
      <c r="CL75" s="1580"/>
      <c r="CM75" s="1580"/>
      <c r="CN75" s="1580"/>
      <c r="CO75" s="1580"/>
      <c r="CP75" s="1580"/>
      <c r="CQ75" s="1580"/>
      <c r="CR75" s="1580"/>
      <c r="CS75" s="1580"/>
      <c r="CT75" s="1580"/>
    </row>
    <row r="76" spans="1:98" s="780" customFormat="1" ht="21" customHeight="1">
      <c r="A76" s="2377"/>
      <c r="B76" s="2373"/>
      <c r="C76" s="2391"/>
      <c r="D76" s="2372"/>
      <c r="E76" s="2372"/>
      <c r="F76" s="2829"/>
      <c r="G76" s="2829"/>
      <c r="H76" s="2599"/>
      <c r="I76" s="2785" t="s">
        <v>862</v>
      </c>
      <c r="J76" s="2786"/>
      <c r="K76" s="2787">
        <v>24960</v>
      </c>
      <c r="L76" s="2594"/>
      <c r="M76" s="2478"/>
      <c r="N76" s="2485" t="s">
        <v>841</v>
      </c>
      <c r="O76" s="2482" t="s">
        <v>65</v>
      </c>
      <c r="P76" s="2483" t="s">
        <v>827</v>
      </c>
      <c r="Q76" s="2483" t="s">
        <v>90</v>
      </c>
      <c r="R76" s="2483" t="s">
        <v>62</v>
      </c>
      <c r="S76" s="2376"/>
      <c r="T76" s="2376"/>
      <c r="U76" s="2376"/>
      <c r="V76" s="2376"/>
      <c r="W76" s="2376"/>
      <c r="X76" s="2376"/>
      <c r="Y76" s="2376"/>
      <c r="Z76" s="2376"/>
      <c r="AA76" s="2376"/>
      <c r="AB76" s="2376"/>
      <c r="AC76" s="2376"/>
      <c r="AD76" s="2376"/>
      <c r="AE76" s="2376"/>
      <c r="AF76" s="2376"/>
      <c r="AG76" s="2376"/>
      <c r="AH76" s="2371"/>
      <c r="AI76" s="2153"/>
      <c r="AJ76" s="2153"/>
      <c r="AK76" s="2153"/>
      <c r="AL76" s="2153"/>
      <c r="AM76" s="2153"/>
      <c r="AN76" s="2153"/>
      <c r="AO76" s="2153"/>
      <c r="AP76" s="2153"/>
      <c r="AQ76" s="2153"/>
      <c r="AR76" s="2153"/>
      <c r="AS76" s="2153"/>
      <c r="AT76" s="2153"/>
      <c r="AU76" s="2153"/>
      <c r="AV76" s="2153"/>
      <c r="AW76" s="2153"/>
      <c r="AX76" s="2153"/>
      <c r="AY76" s="2153"/>
      <c r="AZ76" s="2153"/>
      <c r="BA76" s="2153"/>
      <c r="BB76" s="2153"/>
      <c r="BC76" s="2153"/>
      <c r="BD76" s="2153"/>
      <c r="BE76" s="2153"/>
      <c r="BF76" s="2153"/>
      <c r="BG76" s="2153"/>
      <c r="BH76" s="2153"/>
      <c r="BI76" s="2153"/>
      <c r="BJ76" s="2153"/>
      <c r="BK76" s="2153"/>
      <c r="BL76" s="2153"/>
      <c r="BM76" s="2153"/>
      <c r="BN76" s="2153"/>
      <c r="BO76" s="2153"/>
      <c r="BP76" s="2153"/>
      <c r="BQ76" s="2153"/>
      <c r="BR76" s="2153"/>
      <c r="BS76" s="2153"/>
      <c r="BT76" s="2153"/>
      <c r="BU76" s="2153"/>
      <c r="BV76" s="2153"/>
      <c r="BW76" s="2153"/>
      <c r="BX76" s="2153"/>
      <c r="BY76" s="2153"/>
      <c r="BZ76" s="2153"/>
      <c r="CA76" s="2153"/>
      <c r="CB76" s="2153"/>
      <c r="CC76" s="2153"/>
      <c r="CD76" s="2153"/>
      <c r="CE76" s="2153"/>
      <c r="CF76" s="2153"/>
      <c r="CG76" s="2153"/>
      <c r="CH76" s="2153"/>
      <c r="CI76" s="2153"/>
      <c r="CJ76" s="2153"/>
      <c r="CK76" s="2153"/>
      <c r="CL76" s="2153"/>
      <c r="CM76" s="2153"/>
      <c r="CN76" s="2153"/>
      <c r="CO76" s="2153"/>
      <c r="CP76" s="2153"/>
      <c r="CQ76" s="2153"/>
      <c r="CR76" s="2153"/>
      <c r="CS76" s="2153"/>
      <c r="CT76" s="2153"/>
    </row>
    <row r="77" spans="1:98" s="791" customFormat="1" ht="21" customHeight="1">
      <c r="A77" s="2377"/>
      <c r="B77" s="2373"/>
      <c r="C77" s="2391"/>
      <c r="D77" s="2372"/>
      <c r="E77" s="2372"/>
      <c r="F77" s="2829"/>
      <c r="G77" s="2829"/>
      <c r="H77" s="2599"/>
      <c r="I77" s="2785" t="s">
        <v>2039</v>
      </c>
      <c r="J77" s="2786" t="s">
        <v>73</v>
      </c>
      <c r="K77" s="2787">
        <v>24960</v>
      </c>
      <c r="L77" s="2617"/>
      <c r="M77" s="2464">
        <v>24960000</v>
      </c>
      <c r="N77" s="2466">
        <v>40000</v>
      </c>
      <c r="O77" s="2600"/>
      <c r="P77" s="2476"/>
      <c r="Q77" s="2469">
        <v>52</v>
      </c>
      <c r="R77" s="2595">
        <v>12</v>
      </c>
      <c r="S77" s="2476"/>
      <c r="T77" s="2376"/>
      <c r="U77" s="2376"/>
      <c r="V77" s="2376"/>
      <c r="W77" s="2376"/>
      <c r="X77" s="2376"/>
      <c r="Y77" s="2376"/>
      <c r="Z77" s="2376"/>
      <c r="AA77" s="2376"/>
      <c r="AB77" s="2376"/>
      <c r="AC77" s="2376"/>
      <c r="AD77" s="2376"/>
      <c r="AE77" s="2376"/>
      <c r="AF77" s="2376"/>
      <c r="AG77" s="2376"/>
      <c r="AH77" s="2376"/>
      <c r="AI77" s="1580"/>
      <c r="AJ77" s="1580"/>
      <c r="AK77" s="1580"/>
      <c r="AL77" s="1580"/>
      <c r="AM77" s="1580"/>
      <c r="AN77" s="1580"/>
      <c r="AO77" s="1580"/>
      <c r="AP77" s="1580"/>
      <c r="AQ77" s="1580"/>
      <c r="AR77" s="1580"/>
      <c r="AS77" s="1580"/>
      <c r="AT77" s="1580"/>
      <c r="AU77" s="1580"/>
      <c r="AV77" s="1580"/>
      <c r="AW77" s="1580"/>
      <c r="AX77" s="1580"/>
      <c r="AY77" s="1580"/>
      <c r="AZ77" s="1580"/>
      <c r="BA77" s="1580"/>
      <c r="BB77" s="1580"/>
      <c r="BC77" s="1580"/>
      <c r="BD77" s="1580"/>
      <c r="BE77" s="1580"/>
      <c r="BF77" s="1580"/>
      <c r="BG77" s="1580"/>
      <c r="BH77" s="1580"/>
      <c r="BI77" s="1580"/>
      <c r="BJ77" s="1580"/>
      <c r="BK77" s="1580"/>
      <c r="BL77" s="1580"/>
      <c r="BM77" s="1580"/>
      <c r="BN77" s="1580"/>
      <c r="BO77" s="1580"/>
      <c r="BP77" s="1580"/>
      <c r="BQ77" s="1580"/>
      <c r="BR77" s="1580"/>
      <c r="BS77" s="1580"/>
      <c r="BT77" s="1580"/>
      <c r="BU77" s="1580"/>
      <c r="BV77" s="1580"/>
      <c r="BW77" s="1580"/>
      <c r="BX77" s="1580"/>
      <c r="BY77" s="1580"/>
      <c r="BZ77" s="1580"/>
      <c r="CA77" s="1580"/>
      <c r="CB77" s="1580"/>
      <c r="CC77" s="1580"/>
      <c r="CD77" s="1580"/>
      <c r="CE77" s="1580"/>
      <c r="CF77" s="1580"/>
      <c r="CG77" s="1580"/>
      <c r="CH77" s="1580"/>
      <c r="CI77" s="1580"/>
      <c r="CJ77" s="1580"/>
      <c r="CK77" s="1580"/>
      <c r="CL77" s="1580"/>
      <c r="CM77" s="1580"/>
      <c r="CN77" s="1580"/>
      <c r="CO77" s="1580"/>
      <c r="CP77" s="1580"/>
      <c r="CQ77" s="1580"/>
      <c r="CR77" s="1580"/>
      <c r="CS77" s="1580"/>
      <c r="CT77" s="1580"/>
    </row>
    <row r="78" spans="1:98" s="791" customFormat="1" ht="21" customHeight="1">
      <c r="A78" s="2377"/>
      <c r="B78" s="2373"/>
      <c r="C78" s="2391"/>
      <c r="D78" s="2372"/>
      <c r="E78" s="2629" t="s">
        <v>1711</v>
      </c>
      <c r="F78" s="2831">
        <v>311290</v>
      </c>
      <c r="G78" s="2806">
        <v>65280</v>
      </c>
      <c r="H78" s="2583">
        <v>246010</v>
      </c>
      <c r="I78" s="2575" t="s">
        <v>1711</v>
      </c>
      <c r="J78" s="2624"/>
      <c r="K78" s="2558">
        <v>311290</v>
      </c>
      <c r="L78" s="2479"/>
      <c r="M78" s="2464"/>
      <c r="N78" s="2485" t="s">
        <v>841</v>
      </c>
      <c r="O78" s="2468"/>
      <c r="P78" s="2483" t="s">
        <v>847</v>
      </c>
      <c r="Q78" s="2483" t="s">
        <v>90</v>
      </c>
      <c r="R78" s="2483" t="s">
        <v>62</v>
      </c>
      <c r="S78" s="2476"/>
      <c r="T78" s="2376"/>
      <c r="U78" s="2376"/>
      <c r="V78" s="2376"/>
      <c r="W78" s="2376"/>
      <c r="X78" s="2376"/>
      <c r="Y78" s="2376"/>
      <c r="Z78" s="2376"/>
      <c r="AA78" s="2376"/>
      <c r="AB78" s="2376"/>
      <c r="AC78" s="2376"/>
      <c r="AD78" s="2376"/>
      <c r="AE78" s="2376"/>
      <c r="AF78" s="2376"/>
      <c r="AG78" s="2376"/>
      <c r="AH78" s="2376"/>
      <c r="AI78" s="1580"/>
      <c r="AJ78" s="1580"/>
      <c r="AK78" s="1580"/>
      <c r="AL78" s="1580"/>
      <c r="AM78" s="1580"/>
      <c r="AN78" s="1580"/>
      <c r="AO78" s="1580"/>
      <c r="AP78" s="1580"/>
      <c r="AQ78" s="1580"/>
      <c r="AR78" s="1580"/>
      <c r="AS78" s="1580"/>
      <c r="AT78" s="1580"/>
      <c r="AU78" s="1580"/>
      <c r="AV78" s="1580"/>
      <c r="AW78" s="1580"/>
      <c r="AX78" s="1580"/>
      <c r="AY78" s="1580"/>
      <c r="AZ78" s="1580"/>
      <c r="BA78" s="1580"/>
      <c r="BB78" s="1580"/>
      <c r="BC78" s="1580"/>
      <c r="BD78" s="1580"/>
      <c r="BE78" s="1580"/>
      <c r="BF78" s="1580"/>
      <c r="BG78" s="1580"/>
      <c r="BH78" s="1580"/>
      <c r="BI78" s="1580"/>
      <c r="BJ78" s="1580"/>
      <c r="BK78" s="1580"/>
      <c r="BL78" s="1580"/>
      <c r="BM78" s="1580"/>
      <c r="BN78" s="1580"/>
      <c r="BO78" s="1580"/>
      <c r="BP78" s="1580"/>
      <c r="BQ78" s="1580"/>
      <c r="BR78" s="1580"/>
      <c r="BS78" s="1580"/>
      <c r="BT78" s="1580"/>
      <c r="BU78" s="1580"/>
      <c r="BV78" s="1580"/>
      <c r="BW78" s="1580"/>
      <c r="BX78" s="1580"/>
      <c r="BY78" s="1580"/>
      <c r="BZ78" s="1580"/>
      <c r="CA78" s="1580"/>
      <c r="CB78" s="1580"/>
      <c r="CC78" s="1580"/>
      <c r="CD78" s="1580"/>
      <c r="CE78" s="1580"/>
      <c r="CF78" s="1580"/>
      <c r="CG78" s="1580"/>
      <c r="CH78" s="1580"/>
      <c r="CI78" s="1580"/>
      <c r="CJ78" s="1580"/>
      <c r="CK78" s="1580"/>
      <c r="CL78" s="1580"/>
      <c r="CM78" s="1580"/>
      <c r="CN78" s="1580"/>
      <c r="CO78" s="1580"/>
      <c r="CP78" s="1580"/>
      <c r="CQ78" s="1580"/>
      <c r="CR78" s="1580"/>
      <c r="CS78" s="1580"/>
      <c r="CT78" s="1580"/>
    </row>
    <row r="79" spans="1:98" s="791" customFormat="1" ht="21" customHeight="1">
      <c r="A79" s="2377"/>
      <c r="B79" s="2373"/>
      <c r="C79" s="2391"/>
      <c r="D79" s="2372"/>
      <c r="E79" s="2372"/>
      <c r="F79" s="2807"/>
      <c r="G79" s="2807"/>
      <c r="H79" s="2428"/>
      <c r="I79" s="2518" t="s">
        <v>2040</v>
      </c>
      <c r="J79" s="2593"/>
      <c r="K79" s="2543">
        <v>68544</v>
      </c>
      <c r="L79" s="2479"/>
      <c r="M79" s="2464"/>
      <c r="N79" s="2466"/>
      <c r="O79" s="2468"/>
      <c r="P79" s="2476"/>
      <c r="Q79" s="2469"/>
      <c r="R79" s="2465"/>
      <c r="S79" s="2476"/>
      <c r="T79" s="2376"/>
      <c r="U79" s="2376"/>
      <c r="V79" s="2376"/>
      <c r="W79" s="2376"/>
      <c r="X79" s="2376"/>
      <c r="Y79" s="2376"/>
      <c r="Z79" s="2376"/>
      <c r="AA79" s="2376"/>
      <c r="AB79" s="2376"/>
      <c r="AC79" s="2376"/>
      <c r="AD79" s="2376"/>
      <c r="AE79" s="2376"/>
      <c r="AF79" s="2376"/>
      <c r="AG79" s="2376"/>
      <c r="AH79" s="2376"/>
      <c r="AI79" s="1580"/>
      <c r="AJ79" s="1580"/>
      <c r="AK79" s="1580"/>
      <c r="AL79" s="1580"/>
      <c r="AM79" s="1580"/>
      <c r="AN79" s="1580"/>
      <c r="AO79" s="1580"/>
      <c r="AP79" s="1580"/>
      <c r="AQ79" s="1580"/>
      <c r="AR79" s="1580"/>
      <c r="AS79" s="1580"/>
      <c r="AT79" s="1580"/>
      <c r="AU79" s="1580"/>
      <c r="AV79" s="1580"/>
      <c r="AW79" s="1580"/>
      <c r="AX79" s="1580"/>
      <c r="AY79" s="1580"/>
      <c r="AZ79" s="1580"/>
      <c r="BA79" s="1580"/>
      <c r="BB79" s="1580"/>
      <c r="BC79" s="1580"/>
      <c r="BD79" s="1580"/>
      <c r="BE79" s="1580"/>
      <c r="BF79" s="1580"/>
      <c r="BG79" s="1580"/>
      <c r="BH79" s="1580"/>
      <c r="BI79" s="1580"/>
      <c r="BJ79" s="1580"/>
      <c r="BK79" s="1580"/>
      <c r="BL79" s="1580"/>
      <c r="BM79" s="1580"/>
      <c r="BN79" s="1580"/>
      <c r="BO79" s="1580"/>
      <c r="BP79" s="1580"/>
      <c r="BQ79" s="1580"/>
      <c r="BR79" s="1580"/>
      <c r="BS79" s="1580"/>
      <c r="BT79" s="1580"/>
      <c r="BU79" s="1580"/>
      <c r="BV79" s="1580"/>
      <c r="BW79" s="1580"/>
      <c r="BX79" s="1580"/>
      <c r="BY79" s="1580"/>
      <c r="BZ79" s="1580"/>
      <c r="CA79" s="1580"/>
      <c r="CB79" s="1580"/>
      <c r="CC79" s="1580"/>
      <c r="CD79" s="1580"/>
      <c r="CE79" s="1580"/>
      <c r="CF79" s="1580"/>
      <c r="CG79" s="1580"/>
      <c r="CH79" s="1580"/>
      <c r="CI79" s="1580"/>
      <c r="CJ79" s="1580"/>
      <c r="CK79" s="1580"/>
      <c r="CL79" s="1580"/>
      <c r="CM79" s="1580"/>
      <c r="CN79" s="1580"/>
      <c r="CO79" s="1580"/>
      <c r="CP79" s="1580"/>
      <c r="CQ79" s="1580"/>
      <c r="CR79" s="1580"/>
      <c r="CS79" s="1580"/>
      <c r="CT79" s="1580"/>
    </row>
    <row r="80" spans="1:98" s="791" customFormat="1" ht="21" customHeight="1">
      <c r="A80" s="2377"/>
      <c r="B80" s="2373"/>
      <c r="C80" s="2391"/>
      <c r="D80" s="2372"/>
      <c r="E80" s="2372"/>
      <c r="F80" s="2807"/>
      <c r="G80" s="2807"/>
      <c r="H80" s="2428"/>
      <c r="I80" s="2518" t="s">
        <v>2041</v>
      </c>
      <c r="J80" s="2593" t="s">
        <v>73</v>
      </c>
      <c r="K80" s="2543">
        <v>64512</v>
      </c>
      <c r="L80" s="2479"/>
      <c r="M80" s="2464">
        <v>64512000</v>
      </c>
      <c r="N80" s="2508">
        <v>168000</v>
      </c>
      <c r="O80" s="2468"/>
      <c r="P80" s="2476">
        <v>16</v>
      </c>
      <c r="Q80" s="2469">
        <v>2</v>
      </c>
      <c r="R80" s="2465">
        <v>12</v>
      </c>
      <c r="S80" s="2476"/>
      <c r="T80" s="2376"/>
      <c r="U80" s="2376"/>
      <c r="V80" s="2376"/>
      <c r="W80" s="2376"/>
      <c r="X80" s="2376"/>
      <c r="Y80" s="2376"/>
      <c r="Z80" s="2376"/>
      <c r="AA80" s="2376"/>
      <c r="AB80" s="2376"/>
      <c r="AC80" s="2376"/>
      <c r="AD80" s="2376"/>
      <c r="AE80" s="2376"/>
      <c r="AF80" s="2376"/>
      <c r="AG80" s="2376"/>
      <c r="AH80" s="2376"/>
      <c r="AI80" s="1580"/>
      <c r="AJ80" s="1580"/>
      <c r="AK80" s="1580"/>
      <c r="AL80" s="1580"/>
      <c r="AM80" s="1580"/>
      <c r="AN80" s="1580"/>
      <c r="AO80" s="1580"/>
      <c r="AP80" s="1580"/>
      <c r="AQ80" s="1580"/>
      <c r="AR80" s="1580"/>
      <c r="AS80" s="1580"/>
      <c r="AT80" s="1580"/>
      <c r="AU80" s="1580"/>
      <c r="AV80" s="1580"/>
      <c r="AW80" s="1580"/>
      <c r="AX80" s="1580"/>
      <c r="AY80" s="1580"/>
      <c r="AZ80" s="1580"/>
      <c r="BA80" s="1580"/>
      <c r="BB80" s="1580"/>
      <c r="BC80" s="1580"/>
      <c r="BD80" s="1580"/>
      <c r="BE80" s="1580"/>
      <c r="BF80" s="1580"/>
      <c r="BG80" s="1580"/>
      <c r="BH80" s="1580"/>
      <c r="BI80" s="1580"/>
      <c r="BJ80" s="1580"/>
      <c r="BK80" s="1580"/>
      <c r="BL80" s="1580"/>
      <c r="BM80" s="1580"/>
      <c r="BN80" s="1580"/>
      <c r="BO80" s="1580"/>
      <c r="BP80" s="1580"/>
      <c r="BQ80" s="1580"/>
      <c r="BR80" s="1580"/>
      <c r="BS80" s="1580"/>
      <c r="BT80" s="1580"/>
      <c r="BU80" s="1580"/>
      <c r="BV80" s="1580"/>
      <c r="BW80" s="1580"/>
      <c r="BX80" s="1580"/>
      <c r="BY80" s="1580"/>
      <c r="BZ80" s="1580"/>
      <c r="CA80" s="1580"/>
      <c r="CB80" s="1580"/>
      <c r="CC80" s="1580"/>
      <c r="CD80" s="1580"/>
      <c r="CE80" s="1580"/>
      <c r="CF80" s="1580"/>
      <c r="CG80" s="1580"/>
      <c r="CH80" s="1580"/>
      <c r="CI80" s="1580"/>
      <c r="CJ80" s="1580"/>
      <c r="CK80" s="1580"/>
      <c r="CL80" s="1580"/>
      <c r="CM80" s="1580"/>
      <c r="CN80" s="1580"/>
      <c r="CO80" s="1580"/>
      <c r="CP80" s="1580"/>
      <c r="CQ80" s="1580"/>
      <c r="CR80" s="1580"/>
      <c r="CS80" s="1580"/>
      <c r="CT80" s="1580"/>
    </row>
    <row r="81" spans="1:98" s="791" customFormat="1" ht="21" customHeight="1">
      <c r="A81" s="2399"/>
      <c r="B81" s="2382"/>
      <c r="C81" s="2411"/>
      <c r="D81" s="2584"/>
      <c r="E81" s="2584"/>
      <c r="F81" s="2803"/>
      <c r="G81" s="2803"/>
      <c r="H81" s="2451"/>
      <c r="I81" s="2646" t="s">
        <v>2042</v>
      </c>
      <c r="J81" s="2643" t="s">
        <v>73</v>
      </c>
      <c r="K81" s="2549">
        <v>4032</v>
      </c>
      <c r="L81" s="2479"/>
      <c r="M81" s="2464">
        <v>4032000</v>
      </c>
      <c r="N81" s="2508">
        <v>168000</v>
      </c>
      <c r="O81" s="2468"/>
      <c r="P81" s="2476">
        <v>12</v>
      </c>
      <c r="Q81" s="2469">
        <v>2</v>
      </c>
      <c r="R81" s="2465"/>
      <c r="S81" s="2476"/>
      <c r="T81" s="2376"/>
      <c r="U81" s="2376"/>
      <c r="V81" s="2376"/>
      <c r="W81" s="2376"/>
      <c r="X81" s="2376"/>
      <c r="Y81" s="2376"/>
      <c r="Z81" s="2376"/>
      <c r="AA81" s="2376"/>
      <c r="AB81" s="2376"/>
      <c r="AC81" s="2376"/>
      <c r="AD81" s="2376"/>
      <c r="AE81" s="2376"/>
      <c r="AF81" s="2376"/>
      <c r="AG81" s="2376"/>
      <c r="AH81" s="2376"/>
      <c r="AI81" s="1580"/>
      <c r="AJ81" s="1580"/>
      <c r="AK81" s="1580"/>
      <c r="AL81" s="1580"/>
      <c r="AM81" s="1580"/>
      <c r="AN81" s="1580"/>
      <c r="AO81" s="1580"/>
      <c r="AP81" s="1580"/>
      <c r="AQ81" s="1580"/>
      <c r="AR81" s="1580"/>
      <c r="AS81" s="1580"/>
      <c r="AT81" s="1580"/>
      <c r="AU81" s="1580"/>
      <c r="AV81" s="1580"/>
      <c r="AW81" s="1580"/>
      <c r="AX81" s="1580"/>
      <c r="AY81" s="1580"/>
      <c r="AZ81" s="1580"/>
      <c r="BA81" s="1580"/>
      <c r="BB81" s="1580"/>
      <c r="BC81" s="1580"/>
      <c r="BD81" s="1580"/>
      <c r="BE81" s="1580"/>
      <c r="BF81" s="1580"/>
      <c r="BG81" s="1580"/>
      <c r="BH81" s="1580"/>
      <c r="BI81" s="1580"/>
      <c r="BJ81" s="1580"/>
      <c r="BK81" s="1580"/>
      <c r="BL81" s="1580"/>
      <c r="BM81" s="1580"/>
      <c r="BN81" s="1580"/>
      <c r="BO81" s="1580"/>
      <c r="BP81" s="1580"/>
      <c r="BQ81" s="1580"/>
      <c r="BR81" s="1580"/>
      <c r="BS81" s="1580"/>
      <c r="BT81" s="1580"/>
      <c r="BU81" s="1580"/>
      <c r="BV81" s="1580"/>
      <c r="BW81" s="1580"/>
      <c r="BX81" s="1580"/>
      <c r="BY81" s="1580"/>
      <c r="BZ81" s="1580"/>
      <c r="CA81" s="1580"/>
      <c r="CB81" s="1580"/>
      <c r="CC81" s="1580"/>
      <c r="CD81" s="1580"/>
      <c r="CE81" s="1580"/>
      <c r="CF81" s="1580"/>
      <c r="CG81" s="1580"/>
      <c r="CH81" s="1580"/>
      <c r="CI81" s="1580"/>
      <c r="CJ81" s="1580"/>
      <c r="CK81" s="1580"/>
      <c r="CL81" s="1580"/>
      <c r="CM81" s="1580"/>
      <c r="CN81" s="1580"/>
      <c r="CO81" s="1580"/>
      <c r="CP81" s="1580"/>
      <c r="CQ81" s="1580"/>
      <c r="CR81" s="1580"/>
      <c r="CS81" s="1580"/>
      <c r="CT81" s="1580"/>
    </row>
    <row r="82" spans="1:98" s="791" customFormat="1" ht="21" customHeight="1">
      <c r="A82" s="2377"/>
      <c r="B82" s="2373"/>
      <c r="C82" s="2391"/>
      <c r="D82" s="2372"/>
      <c r="E82" s="2372"/>
      <c r="F82" s="2807"/>
      <c r="G82" s="2807"/>
      <c r="H82" s="2428"/>
      <c r="I82" s="2518" t="s">
        <v>2043</v>
      </c>
      <c r="J82" s="2593"/>
      <c r="K82" s="2543">
        <v>242746</v>
      </c>
      <c r="L82" s="2479"/>
      <c r="M82" s="2464"/>
      <c r="N82" s="2508"/>
      <c r="O82" s="2468"/>
      <c r="P82" s="2476"/>
      <c r="Q82" s="2469"/>
      <c r="R82" s="2465"/>
      <c r="S82" s="2476"/>
      <c r="T82" s="2376"/>
      <c r="U82" s="2376"/>
      <c r="V82" s="2376"/>
      <c r="W82" s="2376"/>
      <c r="X82" s="2376"/>
      <c r="Y82" s="2376"/>
      <c r="Z82" s="2376"/>
      <c r="AA82" s="2376"/>
      <c r="AB82" s="2376"/>
      <c r="AC82" s="2376"/>
      <c r="AD82" s="2376"/>
      <c r="AE82" s="2376"/>
      <c r="AF82" s="2376"/>
      <c r="AG82" s="2376"/>
      <c r="AH82" s="1580"/>
      <c r="AI82" s="1580"/>
      <c r="AJ82" s="1580"/>
      <c r="AK82" s="1580"/>
      <c r="AL82" s="1580"/>
      <c r="AM82" s="1580"/>
      <c r="AN82" s="1580"/>
      <c r="AO82" s="1580"/>
      <c r="AP82" s="1580"/>
      <c r="AQ82" s="1580"/>
      <c r="AR82" s="1580"/>
      <c r="AS82" s="1580"/>
      <c r="AT82" s="1580"/>
      <c r="AU82" s="1580"/>
      <c r="AV82" s="1580"/>
      <c r="AW82" s="1580"/>
      <c r="AX82" s="1580"/>
      <c r="AY82" s="1580"/>
      <c r="AZ82" s="1580"/>
      <c r="BA82" s="1580"/>
      <c r="BB82" s="1580"/>
      <c r="BC82" s="1580"/>
      <c r="BD82" s="1580"/>
      <c r="BE82" s="1580"/>
      <c r="BF82" s="1580"/>
      <c r="BG82" s="1580"/>
      <c r="BH82" s="1580"/>
      <c r="BI82" s="1580"/>
      <c r="BJ82" s="1580"/>
      <c r="BK82" s="1580"/>
      <c r="BL82" s="1580"/>
      <c r="BM82" s="1580"/>
      <c r="BN82" s="1580"/>
      <c r="BO82" s="1580"/>
      <c r="BP82" s="1580"/>
      <c r="BQ82" s="1580"/>
      <c r="BR82" s="1580"/>
      <c r="BS82" s="1580"/>
      <c r="BT82" s="1580"/>
      <c r="BU82" s="1580"/>
      <c r="BV82" s="1580"/>
      <c r="BW82" s="1580"/>
      <c r="BX82" s="1580"/>
      <c r="BY82" s="1580"/>
      <c r="BZ82" s="1580"/>
      <c r="CA82" s="1580"/>
      <c r="CB82" s="1580"/>
      <c r="CC82" s="1580"/>
      <c r="CD82" s="1580"/>
      <c r="CE82" s="1580"/>
      <c r="CF82" s="1580"/>
      <c r="CG82" s="1580"/>
      <c r="CH82" s="1580"/>
      <c r="CI82" s="1580"/>
      <c r="CJ82" s="1580"/>
      <c r="CK82" s="1580"/>
      <c r="CL82" s="1580"/>
      <c r="CM82" s="1580"/>
      <c r="CN82" s="1580"/>
      <c r="CO82" s="1580"/>
      <c r="CP82" s="1580"/>
      <c r="CQ82" s="1580"/>
      <c r="CR82" s="1580"/>
      <c r="CS82" s="1580"/>
      <c r="CT82" s="1580"/>
    </row>
    <row r="83" spans="1:98" s="791" customFormat="1" ht="21" customHeight="1">
      <c r="A83" s="2377"/>
      <c r="B83" s="2373"/>
      <c r="C83" s="2391"/>
      <c r="D83" s="2372"/>
      <c r="E83" s="2372"/>
      <c r="F83" s="2807"/>
      <c r="G83" s="2807"/>
      <c r="H83" s="2428"/>
      <c r="I83" s="2518" t="s">
        <v>2044</v>
      </c>
      <c r="J83" s="2593" t="s">
        <v>73</v>
      </c>
      <c r="K83" s="2543">
        <v>152964</v>
      </c>
      <c r="L83" s="2479"/>
      <c r="M83" s="2464">
        <v>152964720</v>
      </c>
      <c r="N83" s="2508">
        <v>92370</v>
      </c>
      <c r="O83" s="2468"/>
      <c r="P83" s="2476">
        <v>23</v>
      </c>
      <c r="Q83" s="2469">
        <v>6</v>
      </c>
      <c r="R83" s="2465">
        <v>12</v>
      </c>
      <c r="S83" s="2476"/>
      <c r="T83" s="2376"/>
      <c r="U83" s="2376"/>
      <c r="V83" s="2376"/>
      <c r="W83" s="2376"/>
      <c r="X83" s="2376"/>
      <c r="Y83" s="2376"/>
      <c r="Z83" s="2376"/>
      <c r="AA83" s="2376"/>
      <c r="AB83" s="2376"/>
      <c r="AC83" s="2376"/>
      <c r="AD83" s="2376"/>
      <c r="AE83" s="2376"/>
      <c r="AF83" s="2376"/>
      <c r="AG83" s="2376"/>
      <c r="AH83" s="1580"/>
      <c r="AI83" s="1580"/>
      <c r="AJ83" s="1580"/>
      <c r="AK83" s="1580"/>
      <c r="AL83" s="1580"/>
      <c r="AM83" s="1580"/>
      <c r="AN83" s="1580"/>
      <c r="AO83" s="1580"/>
      <c r="AP83" s="1580"/>
      <c r="AQ83" s="1580"/>
      <c r="AR83" s="1580"/>
      <c r="AS83" s="1580"/>
      <c r="AT83" s="1580"/>
      <c r="AU83" s="1580"/>
      <c r="AV83" s="1580"/>
      <c r="AW83" s="1580"/>
      <c r="AX83" s="1580"/>
      <c r="AY83" s="1580"/>
      <c r="AZ83" s="1580"/>
      <c r="BA83" s="1580"/>
      <c r="BB83" s="1580"/>
      <c r="BC83" s="1580"/>
      <c r="BD83" s="1580"/>
      <c r="BE83" s="1580"/>
      <c r="BF83" s="1580"/>
      <c r="BG83" s="1580"/>
      <c r="BH83" s="1580"/>
      <c r="BI83" s="1580"/>
      <c r="BJ83" s="1580"/>
      <c r="BK83" s="1580"/>
      <c r="BL83" s="1580"/>
      <c r="BM83" s="1580"/>
      <c r="BN83" s="1580"/>
      <c r="BO83" s="1580"/>
      <c r="BP83" s="1580"/>
      <c r="BQ83" s="1580"/>
      <c r="BR83" s="1580"/>
      <c r="BS83" s="1580"/>
      <c r="BT83" s="1580"/>
      <c r="BU83" s="1580"/>
      <c r="BV83" s="1580"/>
      <c r="BW83" s="1580"/>
      <c r="BX83" s="1580"/>
      <c r="BY83" s="1580"/>
      <c r="BZ83" s="1580"/>
      <c r="CA83" s="1580"/>
      <c r="CB83" s="1580"/>
      <c r="CC83" s="1580"/>
      <c r="CD83" s="1580"/>
      <c r="CE83" s="1580"/>
      <c r="CF83" s="1580"/>
      <c r="CG83" s="1580"/>
      <c r="CH83" s="1580"/>
      <c r="CI83" s="1580"/>
      <c r="CJ83" s="1580"/>
      <c r="CK83" s="1580"/>
      <c r="CL83" s="1580"/>
      <c r="CM83" s="1580"/>
      <c r="CN83" s="1580"/>
      <c r="CO83" s="1580"/>
      <c r="CP83" s="1580"/>
      <c r="CQ83" s="1580"/>
      <c r="CR83" s="1580"/>
      <c r="CS83" s="1580"/>
      <c r="CT83" s="1580"/>
    </row>
    <row r="84" spans="1:98" s="791" customFormat="1" ht="21" customHeight="1">
      <c r="A84" s="2377"/>
      <c r="B84" s="2373"/>
      <c r="C84" s="2391"/>
      <c r="D84" s="2372"/>
      <c r="E84" s="2372"/>
      <c r="F84" s="2807"/>
      <c r="G84" s="2807"/>
      <c r="H84" s="2428"/>
      <c r="I84" s="2518" t="s">
        <v>2045</v>
      </c>
      <c r="J84" s="2593" t="s">
        <v>73</v>
      </c>
      <c r="K84" s="2543">
        <v>49879</v>
      </c>
      <c r="L84" s="2479"/>
      <c r="M84" s="2464">
        <v>49879800</v>
      </c>
      <c r="N84" s="2508">
        <v>92370</v>
      </c>
      <c r="O84" s="2472">
        <v>1.5</v>
      </c>
      <c r="P84" s="2476">
        <v>5</v>
      </c>
      <c r="Q84" s="2469">
        <v>6</v>
      </c>
      <c r="R84" s="2465">
        <v>12</v>
      </c>
      <c r="S84" s="2476"/>
      <c r="T84" s="2376"/>
      <c r="U84" s="2376"/>
      <c r="V84" s="2376"/>
      <c r="W84" s="2376"/>
      <c r="X84" s="2376"/>
      <c r="Y84" s="2376"/>
      <c r="Z84" s="2376"/>
      <c r="AA84" s="2376"/>
      <c r="AB84" s="2376"/>
      <c r="AC84" s="2376"/>
      <c r="AD84" s="2376"/>
      <c r="AE84" s="2376"/>
      <c r="AF84" s="2376"/>
      <c r="AG84" s="2376"/>
      <c r="AH84" s="1580"/>
      <c r="AI84" s="1580"/>
      <c r="AJ84" s="1580"/>
      <c r="AK84" s="1580"/>
      <c r="AL84" s="1580"/>
      <c r="AM84" s="1580"/>
      <c r="AN84" s="1580"/>
      <c r="AO84" s="1580"/>
      <c r="AP84" s="1580"/>
      <c r="AQ84" s="1580"/>
      <c r="AR84" s="1580"/>
      <c r="AS84" s="1580"/>
      <c r="AT84" s="1580"/>
      <c r="AU84" s="1580"/>
      <c r="AV84" s="1580"/>
      <c r="AW84" s="1580"/>
      <c r="AX84" s="1580"/>
      <c r="AY84" s="1580"/>
      <c r="AZ84" s="1580"/>
      <c r="BA84" s="1580"/>
      <c r="BB84" s="1580"/>
      <c r="BC84" s="1580"/>
      <c r="BD84" s="1580"/>
      <c r="BE84" s="1580"/>
      <c r="BF84" s="1580"/>
      <c r="BG84" s="1580"/>
      <c r="BH84" s="1580"/>
      <c r="BI84" s="1580"/>
      <c r="BJ84" s="1580"/>
      <c r="BK84" s="1580"/>
      <c r="BL84" s="1580"/>
      <c r="BM84" s="1580"/>
      <c r="BN84" s="1580"/>
      <c r="BO84" s="1580"/>
      <c r="BP84" s="1580"/>
      <c r="BQ84" s="1580"/>
      <c r="BR84" s="1580"/>
      <c r="BS84" s="1580"/>
      <c r="BT84" s="1580"/>
      <c r="BU84" s="1580"/>
      <c r="BV84" s="1580"/>
      <c r="BW84" s="1580"/>
      <c r="BX84" s="1580"/>
      <c r="BY84" s="1580"/>
      <c r="BZ84" s="1580"/>
      <c r="CA84" s="1580"/>
      <c r="CB84" s="1580"/>
      <c r="CC84" s="1580"/>
      <c r="CD84" s="1580"/>
      <c r="CE84" s="1580"/>
      <c r="CF84" s="1580"/>
      <c r="CG84" s="1580"/>
      <c r="CH84" s="1580"/>
      <c r="CI84" s="1580"/>
      <c r="CJ84" s="1580"/>
      <c r="CK84" s="1580"/>
      <c r="CL84" s="1580"/>
      <c r="CM84" s="1580"/>
      <c r="CN84" s="1580"/>
      <c r="CO84" s="1580"/>
      <c r="CP84" s="1580"/>
      <c r="CQ84" s="1580"/>
      <c r="CR84" s="1580"/>
      <c r="CS84" s="1580"/>
      <c r="CT84" s="1580"/>
    </row>
    <row r="85" spans="1:98" s="791" customFormat="1" ht="21" customHeight="1">
      <c r="A85" s="2377"/>
      <c r="B85" s="2373"/>
      <c r="C85" s="2391"/>
      <c r="D85" s="2372"/>
      <c r="E85" s="2372"/>
      <c r="F85" s="2807"/>
      <c r="G85" s="2807"/>
      <c r="H85" s="2428"/>
      <c r="I85" s="2518" t="s">
        <v>2046</v>
      </c>
      <c r="J85" s="2593" t="s">
        <v>73</v>
      </c>
      <c r="K85" s="2543">
        <v>33253</v>
      </c>
      <c r="L85" s="2479"/>
      <c r="M85" s="2464">
        <v>33253200</v>
      </c>
      <c r="N85" s="2508">
        <v>92370</v>
      </c>
      <c r="O85" s="2468"/>
      <c r="P85" s="2476">
        <v>5</v>
      </c>
      <c r="Q85" s="2469">
        <v>6</v>
      </c>
      <c r="R85" s="2465">
        <v>12</v>
      </c>
      <c r="S85" s="2476"/>
      <c r="T85" s="2376"/>
      <c r="U85" s="2376"/>
      <c r="V85" s="2376"/>
      <c r="W85" s="2376"/>
      <c r="X85" s="2376"/>
      <c r="Y85" s="2376"/>
      <c r="Z85" s="2376"/>
      <c r="AA85" s="2376"/>
      <c r="AB85" s="2376"/>
      <c r="AC85" s="2376"/>
      <c r="AD85" s="2376"/>
      <c r="AE85" s="2376"/>
      <c r="AF85" s="2376"/>
      <c r="AG85" s="2376"/>
      <c r="AH85" s="1580"/>
      <c r="AI85" s="1580"/>
      <c r="AJ85" s="1580"/>
      <c r="AK85" s="1580"/>
      <c r="AL85" s="1580"/>
      <c r="AM85" s="1580"/>
      <c r="AN85" s="1580"/>
      <c r="AO85" s="1580"/>
      <c r="AP85" s="1580"/>
      <c r="AQ85" s="1580"/>
      <c r="AR85" s="1580"/>
      <c r="AS85" s="1580"/>
      <c r="AT85" s="1580"/>
      <c r="AU85" s="1580"/>
      <c r="AV85" s="1580"/>
      <c r="AW85" s="1580"/>
      <c r="AX85" s="1580"/>
      <c r="AY85" s="1580"/>
      <c r="AZ85" s="1580"/>
      <c r="BA85" s="1580"/>
      <c r="BB85" s="1580"/>
      <c r="BC85" s="1580"/>
      <c r="BD85" s="1580"/>
      <c r="BE85" s="1580"/>
      <c r="BF85" s="1580"/>
      <c r="BG85" s="1580"/>
      <c r="BH85" s="1580"/>
      <c r="BI85" s="1580"/>
      <c r="BJ85" s="1580"/>
      <c r="BK85" s="1580"/>
      <c r="BL85" s="1580"/>
      <c r="BM85" s="1580"/>
      <c r="BN85" s="1580"/>
      <c r="BO85" s="1580"/>
      <c r="BP85" s="1580"/>
      <c r="BQ85" s="1580"/>
      <c r="BR85" s="1580"/>
      <c r="BS85" s="1580"/>
      <c r="BT85" s="1580"/>
      <c r="BU85" s="1580"/>
      <c r="BV85" s="1580"/>
      <c r="BW85" s="1580"/>
      <c r="BX85" s="1580"/>
      <c r="BY85" s="1580"/>
      <c r="BZ85" s="1580"/>
      <c r="CA85" s="1580"/>
      <c r="CB85" s="1580"/>
      <c r="CC85" s="1580"/>
      <c r="CD85" s="1580"/>
      <c r="CE85" s="1580"/>
      <c r="CF85" s="1580"/>
      <c r="CG85" s="1580"/>
      <c r="CH85" s="1580"/>
      <c r="CI85" s="1580"/>
      <c r="CJ85" s="1580"/>
      <c r="CK85" s="1580"/>
      <c r="CL85" s="1580"/>
      <c r="CM85" s="1580"/>
      <c r="CN85" s="1580"/>
      <c r="CO85" s="1580"/>
      <c r="CP85" s="1580"/>
      <c r="CQ85" s="1580"/>
      <c r="CR85" s="1580"/>
      <c r="CS85" s="1580"/>
      <c r="CT85" s="1580"/>
    </row>
    <row r="86" spans="1:98" s="791" customFormat="1" ht="21" customHeight="1">
      <c r="A86" s="2377"/>
      <c r="B86" s="2373"/>
      <c r="C86" s="2391"/>
      <c r="D86" s="2584"/>
      <c r="E86" s="2584"/>
      <c r="F86" s="2803"/>
      <c r="G86" s="2803"/>
      <c r="H86" s="2451"/>
      <c r="I86" s="2646" t="s">
        <v>2047</v>
      </c>
      <c r="J86" s="2643" t="s">
        <v>73</v>
      </c>
      <c r="K86" s="2549">
        <v>6650</v>
      </c>
      <c r="L86" s="2479"/>
      <c r="M86" s="2464">
        <v>6650640</v>
      </c>
      <c r="N86" s="2508">
        <v>92370</v>
      </c>
      <c r="O86" s="2468"/>
      <c r="P86" s="2476"/>
      <c r="Q86" s="2469">
        <v>6</v>
      </c>
      <c r="R86" s="2465">
        <v>12</v>
      </c>
      <c r="S86" s="2476"/>
      <c r="T86" s="2376"/>
      <c r="U86" s="2376"/>
      <c r="V86" s="2376"/>
      <c r="W86" s="2376"/>
      <c r="X86" s="2376"/>
      <c r="Y86" s="2376"/>
      <c r="Z86" s="2376"/>
      <c r="AA86" s="2376"/>
      <c r="AB86" s="2376"/>
      <c r="AC86" s="2376"/>
      <c r="AD86" s="2376"/>
      <c r="AE86" s="2376"/>
      <c r="AF86" s="2376"/>
      <c r="AG86" s="2376"/>
      <c r="AH86" s="1580"/>
      <c r="AI86" s="1580"/>
      <c r="AJ86" s="1580"/>
      <c r="AK86" s="1580"/>
      <c r="AL86" s="1580"/>
      <c r="AM86" s="1580"/>
      <c r="AN86" s="1580"/>
      <c r="AO86" s="1580"/>
      <c r="AP86" s="1580"/>
      <c r="AQ86" s="1580"/>
      <c r="AR86" s="1580"/>
      <c r="AS86" s="1580"/>
      <c r="AT86" s="1580"/>
      <c r="AU86" s="1580"/>
      <c r="AV86" s="1580"/>
      <c r="AW86" s="1580"/>
      <c r="AX86" s="1580"/>
      <c r="AY86" s="1580"/>
      <c r="AZ86" s="1580"/>
      <c r="BA86" s="1580"/>
      <c r="BB86" s="1580"/>
      <c r="BC86" s="1580"/>
      <c r="BD86" s="1580"/>
      <c r="BE86" s="1580"/>
      <c r="BF86" s="1580"/>
      <c r="BG86" s="1580"/>
      <c r="BH86" s="1580"/>
      <c r="BI86" s="1580"/>
      <c r="BJ86" s="1580"/>
      <c r="BK86" s="1580"/>
      <c r="BL86" s="1580"/>
      <c r="BM86" s="1580"/>
      <c r="BN86" s="1580"/>
      <c r="BO86" s="1580"/>
      <c r="BP86" s="1580"/>
      <c r="BQ86" s="1580"/>
      <c r="BR86" s="1580"/>
      <c r="BS86" s="1580"/>
      <c r="BT86" s="1580"/>
      <c r="BU86" s="1580"/>
      <c r="BV86" s="1580"/>
      <c r="BW86" s="1580"/>
      <c r="BX86" s="1580"/>
      <c r="BY86" s="1580"/>
      <c r="BZ86" s="1580"/>
      <c r="CA86" s="1580"/>
      <c r="CB86" s="1580"/>
      <c r="CC86" s="1580"/>
      <c r="CD86" s="1580"/>
      <c r="CE86" s="1580"/>
      <c r="CF86" s="1580"/>
      <c r="CG86" s="1580"/>
      <c r="CH86" s="1580"/>
      <c r="CI86" s="1580"/>
      <c r="CJ86" s="1580"/>
      <c r="CK86" s="1580"/>
      <c r="CL86" s="1580"/>
      <c r="CM86" s="1580"/>
      <c r="CN86" s="1580"/>
      <c r="CO86" s="1580"/>
      <c r="CP86" s="1580"/>
      <c r="CQ86" s="1580"/>
      <c r="CR86" s="1580"/>
      <c r="CS86" s="1580"/>
      <c r="CT86" s="1580"/>
    </row>
    <row r="87" spans="1:98" s="780" customFormat="1" ht="21" hidden="1" customHeight="1">
      <c r="A87" s="2377"/>
      <c r="B87" s="2373"/>
      <c r="C87" s="2373"/>
      <c r="D87" s="3484" t="s">
        <v>863</v>
      </c>
      <c r="E87" s="3485"/>
      <c r="F87" s="2832">
        <v>0</v>
      </c>
      <c r="G87" s="2803"/>
      <c r="H87" s="2444">
        <v>0</v>
      </c>
      <c r="I87" s="2644" t="s">
        <v>2048</v>
      </c>
      <c r="J87" s="2645"/>
      <c r="K87" s="2549"/>
      <c r="L87" s="2403"/>
      <c r="M87" s="2414"/>
      <c r="N87" s="2532">
        <v>160002</v>
      </c>
      <c r="O87" s="2371"/>
      <c r="P87" s="2371"/>
      <c r="Q87" s="2371"/>
      <c r="R87" s="2371"/>
      <c r="S87" s="2376"/>
      <c r="T87" s="2376"/>
      <c r="U87" s="2376"/>
      <c r="V87" s="2376"/>
      <c r="W87" s="2376"/>
      <c r="X87" s="2376"/>
      <c r="Y87" s="2376"/>
      <c r="Z87" s="2376"/>
      <c r="AA87" s="2376"/>
      <c r="AB87" s="2376"/>
      <c r="AC87" s="2376"/>
      <c r="AD87" s="2376"/>
      <c r="AE87" s="2376"/>
      <c r="AF87" s="2376"/>
      <c r="AG87" s="2376"/>
      <c r="AH87" s="2153"/>
      <c r="AI87" s="2153"/>
      <c r="AJ87" s="2153"/>
      <c r="AK87" s="2153"/>
      <c r="AL87" s="2153"/>
      <c r="AM87" s="2153"/>
      <c r="AN87" s="2153"/>
      <c r="AO87" s="2153"/>
      <c r="AP87" s="2153"/>
      <c r="AQ87" s="2153"/>
      <c r="AR87" s="2153"/>
      <c r="AS87" s="2153"/>
      <c r="AT87" s="2153"/>
      <c r="AU87" s="2153"/>
      <c r="AV87" s="2153"/>
      <c r="AW87" s="2153"/>
      <c r="AX87" s="2153"/>
      <c r="AY87" s="2153"/>
      <c r="AZ87" s="2153"/>
      <c r="BA87" s="2153"/>
      <c r="BB87" s="2153"/>
      <c r="BC87" s="2153"/>
      <c r="BD87" s="2153"/>
      <c r="BE87" s="2153"/>
      <c r="BF87" s="2153"/>
      <c r="BG87" s="2153"/>
      <c r="BH87" s="2153"/>
      <c r="BI87" s="2153"/>
      <c r="BJ87" s="2153"/>
      <c r="BK87" s="2153"/>
      <c r="BL87" s="2153"/>
      <c r="BM87" s="2153"/>
      <c r="BN87" s="2153"/>
      <c r="BO87" s="2153"/>
      <c r="BP87" s="2153"/>
      <c r="BQ87" s="2153"/>
      <c r="BR87" s="2153"/>
      <c r="BS87" s="2153"/>
      <c r="BT87" s="2153"/>
      <c r="BU87" s="2153"/>
      <c r="BV87" s="2153"/>
      <c r="BW87" s="2153"/>
      <c r="BX87" s="2153"/>
      <c r="BY87" s="2153"/>
      <c r="BZ87" s="2153"/>
      <c r="CA87" s="2153"/>
      <c r="CB87" s="2153"/>
      <c r="CC87" s="2153"/>
      <c r="CD87" s="2153"/>
      <c r="CE87" s="2153"/>
      <c r="CF87" s="2153"/>
      <c r="CG87" s="2153"/>
      <c r="CH87" s="2153"/>
      <c r="CI87" s="2153"/>
      <c r="CJ87" s="2153"/>
      <c r="CK87" s="2153"/>
      <c r="CL87" s="2153"/>
      <c r="CM87" s="2153"/>
      <c r="CN87" s="2153"/>
      <c r="CO87" s="2153"/>
      <c r="CP87" s="2153"/>
      <c r="CQ87" s="2153"/>
      <c r="CR87" s="2153"/>
      <c r="CS87" s="2153"/>
      <c r="CT87" s="2153"/>
    </row>
    <row r="88" spans="1:98" s="780" customFormat="1" ht="21" hidden="1" customHeight="1">
      <c r="A88" s="2377"/>
      <c r="B88" s="2373"/>
      <c r="C88" s="2373"/>
      <c r="D88" s="2418"/>
      <c r="E88" s="2419"/>
      <c r="F88" s="2807"/>
      <c r="G88" s="2807"/>
      <c r="H88" s="2427"/>
      <c r="I88" s="2517" t="s">
        <v>864</v>
      </c>
      <c r="J88" s="2520"/>
      <c r="K88" s="2543">
        <v>0</v>
      </c>
      <c r="L88" s="2403"/>
      <c r="M88" s="2414"/>
      <c r="N88" s="2532">
        <v>160003</v>
      </c>
      <c r="O88" s="2482" t="s">
        <v>65</v>
      </c>
      <c r="P88" s="2483" t="s">
        <v>827</v>
      </c>
      <c r="Q88" s="2483" t="s">
        <v>90</v>
      </c>
      <c r="R88" s="2483" t="s">
        <v>62</v>
      </c>
      <c r="S88" s="2484"/>
      <c r="T88" s="2376"/>
      <c r="U88" s="2376"/>
      <c r="V88" s="2376"/>
      <c r="W88" s="2376"/>
      <c r="X88" s="2376"/>
      <c r="Y88" s="2371"/>
      <c r="Z88" s="2371"/>
      <c r="AA88" s="2371"/>
      <c r="AB88" s="2371"/>
      <c r="AC88" s="2371"/>
      <c r="AD88" s="2371"/>
      <c r="AE88" s="2371"/>
      <c r="AF88" s="2371"/>
      <c r="AG88" s="2371"/>
      <c r="AH88" s="2153"/>
      <c r="AI88" s="2153"/>
      <c r="AJ88" s="2153"/>
      <c r="AK88" s="2153"/>
      <c r="AL88" s="2153"/>
      <c r="AM88" s="2153"/>
      <c r="AN88" s="2153"/>
      <c r="AO88" s="2153"/>
      <c r="AP88" s="2153"/>
      <c r="AQ88" s="2153"/>
      <c r="AR88" s="2153"/>
      <c r="AS88" s="2153"/>
      <c r="AT88" s="2153"/>
      <c r="AU88" s="2153"/>
      <c r="AV88" s="2153"/>
      <c r="AW88" s="2153"/>
      <c r="AX88" s="2153"/>
      <c r="AY88" s="2153"/>
      <c r="AZ88" s="2153"/>
      <c r="BA88" s="2153"/>
      <c r="BB88" s="2153"/>
      <c r="BC88" s="2153"/>
      <c r="BD88" s="2153"/>
      <c r="BE88" s="2153"/>
      <c r="BF88" s="2153"/>
      <c r="BG88" s="2153"/>
      <c r="BH88" s="2153"/>
      <c r="BI88" s="2153"/>
      <c r="BJ88" s="2153"/>
      <c r="BK88" s="2153"/>
      <c r="BL88" s="2153"/>
      <c r="BM88" s="2153"/>
      <c r="BN88" s="2153"/>
      <c r="BO88" s="2153"/>
      <c r="BP88" s="2153"/>
      <c r="BQ88" s="2153"/>
      <c r="BR88" s="2153"/>
      <c r="BS88" s="2153"/>
      <c r="BT88" s="2153"/>
      <c r="BU88" s="2153"/>
      <c r="BV88" s="2153"/>
      <c r="BW88" s="2153"/>
      <c r="BX88" s="2153"/>
      <c r="BY88" s="2153"/>
      <c r="BZ88" s="2153"/>
      <c r="CA88" s="2153"/>
      <c r="CB88" s="2153"/>
      <c r="CC88" s="2153"/>
      <c r="CD88" s="2153"/>
      <c r="CE88" s="2153"/>
      <c r="CF88" s="2153"/>
      <c r="CG88" s="2153"/>
      <c r="CH88" s="2153"/>
      <c r="CI88" s="2153"/>
      <c r="CJ88" s="2153"/>
      <c r="CK88" s="2153"/>
      <c r="CL88" s="2153"/>
      <c r="CM88" s="2153"/>
      <c r="CN88" s="2153"/>
      <c r="CO88" s="2153"/>
      <c r="CP88" s="2153"/>
      <c r="CQ88" s="2153"/>
      <c r="CR88" s="2153"/>
      <c r="CS88" s="2153"/>
      <c r="CT88" s="2153"/>
    </row>
    <row r="89" spans="1:98" s="780" customFormat="1" ht="21" hidden="1" customHeight="1">
      <c r="A89" s="2377"/>
      <c r="B89" s="2373"/>
      <c r="C89" s="2391"/>
      <c r="D89" s="2418"/>
      <c r="E89" s="2419"/>
      <c r="F89" s="2807"/>
      <c r="G89" s="2807"/>
      <c r="H89" s="2427"/>
      <c r="I89" s="2515" t="s">
        <v>2049</v>
      </c>
      <c r="J89" s="2519" t="s">
        <v>73</v>
      </c>
      <c r="K89" s="2543">
        <v>0</v>
      </c>
      <c r="L89" s="2403"/>
      <c r="M89" s="2464">
        <v>0</v>
      </c>
      <c r="N89" s="2532">
        <v>160004</v>
      </c>
      <c r="O89" s="2497"/>
      <c r="P89" s="2469"/>
      <c r="Q89" s="2469">
        <v>0</v>
      </c>
      <c r="R89" s="2465"/>
      <c r="S89" s="2484"/>
      <c r="T89" s="2376"/>
      <c r="U89" s="2376"/>
      <c r="V89" s="2376"/>
      <c r="W89" s="2376"/>
      <c r="X89" s="2376"/>
      <c r="Y89" s="2371"/>
      <c r="Z89" s="2371"/>
      <c r="AA89" s="2371"/>
      <c r="AB89" s="2371"/>
      <c r="AC89" s="2371"/>
      <c r="AD89" s="2371"/>
      <c r="AE89" s="2371"/>
      <c r="AF89" s="2371"/>
      <c r="AG89" s="2371"/>
      <c r="AH89" s="2153"/>
      <c r="AI89" s="2153"/>
      <c r="AJ89" s="2153"/>
      <c r="AK89" s="2153"/>
      <c r="AL89" s="2153"/>
      <c r="AM89" s="2153"/>
      <c r="AN89" s="2153"/>
      <c r="AO89" s="2153"/>
      <c r="AP89" s="2153"/>
      <c r="AQ89" s="2153"/>
      <c r="AR89" s="2153"/>
      <c r="AS89" s="2153"/>
      <c r="AT89" s="2153"/>
      <c r="AU89" s="2153"/>
      <c r="AV89" s="2153"/>
      <c r="AW89" s="2153"/>
      <c r="AX89" s="2153"/>
      <c r="AY89" s="2153"/>
      <c r="AZ89" s="2153"/>
      <c r="BA89" s="2153"/>
      <c r="BB89" s="2153"/>
      <c r="BC89" s="2153"/>
      <c r="BD89" s="2153"/>
      <c r="BE89" s="2153"/>
      <c r="BF89" s="2153"/>
      <c r="BG89" s="2153"/>
      <c r="BH89" s="2153"/>
      <c r="BI89" s="2153"/>
      <c r="BJ89" s="2153"/>
      <c r="BK89" s="2153"/>
      <c r="BL89" s="2153"/>
      <c r="BM89" s="2153"/>
      <c r="BN89" s="2153"/>
      <c r="BO89" s="2153"/>
      <c r="BP89" s="2153"/>
      <c r="BQ89" s="2153"/>
      <c r="BR89" s="2153"/>
      <c r="BS89" s="2153"/>
      <c r="BT89" s="2153"/>
      <c r="BU89" s="2153"/>
      <c r="BV89" s="2153"/>
      <c r="BW89" s="2153"/>
      <c r="BX89" s="2153"/>
      <c r="BY89" s="2153"/>
      <c r="BZ89" s="2153"/>
      <c r="CA89" s="2153"/>
      <c r="CB89" s="2153"/>
      <c r="CC89" s="2153"/>
      <c r="CD89" s="2153"/>
      <c r="CE89" s="2153"/>
      <c r="CF89" s="2153"/>
      <c r="CG89" s="2153"/>
      <c r="CH89" s="2153"/>
      <c r="CI89" s="2153"/>
      <c r="CJ89" s="2153"/>
      <c r="CK89" s="2153"/>
      <c r="CL89" s="2153"/>
      <c r="CM89" s="2153"/>
      <c r="CN89" s="2153"/>
      <c r="CO89" s="2153"/>
      <c r="CP89" s="2153"/>
      <c r="CQ89" s="2153"/>
      <c r="CR89" s="2153"/>
      <c r="CS89" s="2153"/>
      <c r="CT89" s="2153"/>
    </row>
    <row r="90" spans="1:98" s="780" customFormat="1" ht="21" hidden="1" customHeight="1">
      <c r="A90" s="2377"/>
      <c r="B90" s="2373"/>
      <c r="C90" s="2391"/>
      <c r="D90" s="2418"/>
      <c r="E90" s="2419"/>
      <c r="F90" s="2807"/>
      <c r="G90" s="2807"/>
      <c r="H90" s="2427"/>
      <c r="I90" s="2515" t="s">
        <v>2050</v>
      </c>
      <c r="J90" s="2519" t="s">
        <v>73</v>
      </c>
      <c r="K90" s="2543">
        <v>0</v>
      </c>
      <c r="L90" s="2403"/>
      <c r="M90" s="2464">
        <v>0</v>
      </c>
      <c r="N90" s="2532">
        <v>160005</v>
      </c>
      <c r="O90" s="2468"/>
      <c r="P90" s="2469"/>
      <c r="Q90" s="2469">
        <v>0</v>
      </c>
      <c r="R90" s="2465"/>
      <c r="S90" s="2484"/>
      <c r="T90" s="2376"/>
      <c r="U90" s="2376"/>
      <c r="V90" s="2376"/>
      <c r="W90" s="2376"/>
      <c r="X90" s="2376"/>
      <c r="Y90" s="2371"/>
      <c r="Z90" s="2371"/>
      <c r="AA90" s="2371"/>
      <c r="AB90" s="2371"/>
      <c r="AC90" s="2371"/>
      <c r="AD90" s="2371"/>
      <c r="AE90" s="2371"/>
      <c r="AF90" s="2371"/>
      <c r="AG90" s="2371"/>
      <c r="AH90" s="2153"/>
      <c r="AI90" s="2153"/>
      <c r="AJ90" s="2153"/>
      <c r="AK90" s="2153"/>
      <c r="AL90" s="2153"/>
      <c r="AM90" s="2153"/>
      <c r="AN90" s="2153"/>
      <c r="AO90" s="2153"/>
      <c r="AP90" s="2153"/>
      <c r="AQ90" s="2153"/>
      <c r="AR90" s="2153"/>
      <c r="AS90" s="2153"/>
      <c r="AT90" s="2153"/>
      <c r="AU90" s="2153"/>
      <c r="AV90" s="2153"/>
      <c r="AW90" s="2153"/>
      <c r="AX90" s="2153"/>
      <c r="AY90" s="2153"/>
      <c r="AZ90" s="2153"/>
      <c r="BA90" s="2153"/>
      <c r="BB90" s="2153"/>
      <c r="BC90" s="2153"/>
      <c r="BD90" s="2153"/>
      <c r="BE90" s="2153"/>
      <c r="BF90" s="2153"/>
      <c r="BG90" s="2153"/>
      <c r="BH90" s="2153"/>
      <c r="BI90" s="2153"/>
      <c r="BJ90" s="2153"/>
      <c r="BK90" s="2153"/>
      <c r="BL90" s="2153"/>
      <c r="BM90" s="2153"/>
      <c r="BN90" s="2153"/>
      <c r="BO90" s="2153"/>
      <c r="BP90" s="2153"/>
      <c r="BQ90" s="2153"/>
      <c r="BR90" s="2153"/>
      <c r="BS90" s="2153"/>
      <c r="BT90" s="2153"/>
      <c r="BU90" s="2153"/>
      <c r="BV90" s="2153"/>
      <c r="BW90" s="2153"/>
      <c r="BX90" s="2153"/>
      <c r="BY90" s="2153"/>
      <c r="BZ90" s="2153"/>
      <c r="CA90" s="2153"/>
      <c r="CB90" s="2153"/>
      <c r="CC90" s="2153"/>
      <c r="CD90" s="2153"/>
      <c r="CE90" s="2153"/>
      <c r="CF90" s="2153"/>
      <c r="CG90" s="2153"/>
      <c r="CH90" s="2153"/>
      <c r="CI90" s="2153"/>
      <c r="CJ90" s="2153"/>
      <c r="CK90" s="2153"/>
      <c r="CL90" s="2153"/>
      <c r="CM90" s="2153"/>
      <c r="CN90" s="2153"/>
      <c r="CO90" s="2153"/>
      <c r="CP90" s="2153"/>
      <c r="CQ90" s="2153"/>
      <c r="CR90" s="2153"/>
      <c r="CS90" s="2153"/>
      <c r="CT90" s="2153"/>
    </row>
    <row r="91" spans="1:98" s="780" customFormat="1" ht="21" hidden="1" customHeight="1">
      <c r="A91" s="2377"/>
      <c r="B91" s="2373"/>
      <c r="C91" s="2391"/>
      <c r="D91" s="2418"/>
      <c r="E91" s="2448"/>
      <c r="F91" s="2803"/>
      <c r="G91" s="2803"/>
      <c r="H91" s="2444"/>
      <c r="I91" s="2547" t="s">
        <v>2051</v>
      </c>
      <c r="J91" s="2548" t="s">
        <v>73</v>
      </c>
      <c r="K91" s="2549">
        <v>0</v>
      </c>
      <c r="L91" s="2403"/>
      <c r="M91" s="2464">
        <v>0</v>
      </c>
      <c r="N91" s="2532">
        <v>160006</v>
      </c>
      <c r="O91" s="2468"/>
      <c r="P91" s="2469"/>
      <c r="Q91" s="2469">
        <v>0</v>
      </c>
      <c r="R91" s="2465"/>
      <c r="S91" s="2484"/>
      <c r="T91" s="2376"/>
      <c r="U91" s="2376"/>
      <c r="V91" s="2376"/>
      <c r="W91" s="2376"/>
      <c r="X91" s="2376"/>
      <c r="Y91" s="2376"/>
      <c r="Z91" s="2376"/>
      <c r="AA91" s="2376"/>
      <c r="AB91" s="2376"/>
      <c r="AC91" s="2376"/>
      <c r="AD91" s="2376"/>
      <c r="AE91" s="2376"/>
      <c r="AF91" s="2376"/>
      <c r="AG91" s="2376"/>
      <c r="AH91" s="2153"/>
      <c r="AI91" s="2153"/>
      <c r="AJ91" s="2153"/>
      <c r="AK91" s="2153"/>
      <c r="AL91" s="2153"/>
      <c r="AM91" s="2153"/>
      <c r="AN91" s="2153"/>
      <c r="AO91" s="2153"/>
      <c r="AP91" s="2153"/>
      <c r="AQ91" s="2153"/>
      <c r="AR91" s="2153"/>
      <c r="AS91" s="2153"/>
      <c r="AT91" s="2153"/>
      <c r="AU91" s="2153"/>
      <c r="AV91" s="2153"/>
      <c r="AW91" s="2153"/>
      <c r="AX91" s="2153"/>
      <c r="AY91" s="2153"/>
      <c r="AZ91" s="2153"/>
      <c r="BA91" s="2153"/>
      <c r="BB91" s="2153"/>
      <c r="BC91" s="2153"/>
      <c r="BD91" s="2153"/>
      <c r="BE91" s="2153"/>
      <c r="BF91" s="2153"/>
      <c r="BG91" s="2153"/>
      <c r="BH91" s="2153"/>
      <c r="BI91" s="2153"/>
      <c r="BJ91" s="2153"/>
      <c r="BK91" s="2153"/>
      <c r="BL91" s="2153"/>
      <c r="BM91" s="2153"/>
      <c r="BN91" s="2153"/>
      <c r="BO91" s="2153"/>
      <c r="BP91" s="2153"/>
      <c r="BQ91" s="2153"/>
      <c r="BR91" s="2153"/>
      <c r="BS91" s="2153"/>
      <c r="BT91" s="2153"/>
      <c r="BU91" s="2153"/>
      <c r="BV91" s="2153"/>
      <c r="BW91" s="2153"/>
      <c r="BX91" s="2153"/>
      <c r="BY91" s="2153"/>
      <c r="BZ91" s="2153"/>
      <c r="CA91" s="2153"/>
      <c r="CB91" s="2153"/>
      <c r="CC91" s="2153"/>
      <c r="CD91" s="2153"/>
      <c r="CE91" s="2153"/>
      <c r="CF91" s="2153"/>
      <c r="CG91" s="2153"/>
      <c r="CH91" s="2153"/>
      <c r="CI91" s="2153"/>
      <c r="CJ91" s="2153"/>
      <c r="CK91" s="2153"/>
      <c r="CL91" s="2153"/>
      <c r="CM91" s="2153"/>
      <c r="CN91" s="2153"/>
      <c r="CO91" s="2153"/>
      <c r="CP91" s="2153"/>
      <c r="CQ91" s="2153"/>
      <c r="CR91" s="2153"/>
      <c r="CS91" s="2153"/>
      <c r="CT91" s="2153"/>
    </row>
    <row r="92" spans="1:98" s="780" customFormat="1" ht="21" customHeight="1">
      <c r="A92" s="2377"/>
      <c r="B92" s="2373"/>
      <c r="C92" s="2373"/>
      <c r="D92" s="3466" t="s">
        <v>199</v>
      </c>
      <c r="E92" s="3467"/>
      <c r="F92" s="2804">
        <v>2547528</v>
      </c>
      <c r="G92" s="2804">
        <v>2236451</v>
      </c>
      <c r="H92" s="2429">
        <v>311077</v>
      </c>
      <c r="I92" s="2550"/>
      <c r="J92" s="2551"/>
      <c r="K92" s="2552"/>
      <c r="L92" s="2456"/>
      <c r="M92" s="2414"/>
      <c r="N92" s="2402"/>
      <c r="O92" s="2415"/>
      <c r="P92" s="2404"/>
      <c r="Q92" s="2404"/>
      <c r="R92" s="2403"/>
      <c r="S92" s="2376"/>
      <c r="T92" s="2376"/>
      <c r="U92" s="2376"/>
      <c r="V92" s="2376"/>
      <c r="W92" s="2376"/>
      <c r="X92" s="2376"/>
      <c r="Y92" s="2376"/>
      <c r="Z92" s="2376"/>
      <c r="AA92" s="2376"/>
      <c r="AB92" s="2376"/>
      <c r="AC92" s="2376"/>
      <c r="AD92" s="2376"/>
      <c r="AE92" s="2376"/>
      <c r="AF92" s="2376"/>
      <c r="AG92" s="2376"/>
      <c r="AH92" s="2153"/>
      <c r="AI92" s="2153"/>
      <c r="AJ92" s="2153"/>
      <c r="AK92" s="2153"/>
      <c r="AL92" s="2153"/>
      <c r="AM92" s="2153"/>
      <c r="AN92" s="2153"/>
      <c r="AO92" s="2153"/>
      <c r="AP92" s="2153"/>
      <c r="AQ92" s="2153"/>
      <c r="AR92" s="2153"/>
      <c r="AS92" s="2153"/>
      <c r="AT92" s="2153"/>
      <c r="AU92" s="2153"/>
      <c r="AV92" s="2153"/>
      <c r="AW92" s="2153"/>
      <c r="AX92" s="2153"/>
      <c r="AY92" s="2153"/>
      <c r="AZ92" s="2153"/>
      <c r="BA92" s="2153"/>
      <c r="BB92" s="2153"/>
      <c r="BC92" s="2153"/>
      <c r="BD92" s="2153"/>
      <c r="BE92" s="2153"/>
      <c r="BF92" s="2153"/>
      <c r="BG92" s="2153"/>
      <c r="BH92" s="2153"/>
      <c r="BI92" s="2153"/>
      <c r="BJ92" s="2153"/>
      <c r="BK92" s="2153"/>
      <c r="BL92" s="2153"/>
      <c r="BM92" s="2153"/>
      <c r="BN92" s="2153"/>
      <c r="BO92" s="2153"/>
      <c r="BP92" s="2153"/>
      <c r="BQ92" s="2153"/>
      <c r="BR92" s="2153"/>
      <c r="BS92" s="2153"/>
      <c r="BT92" s="2153"/>
      <c r="BU92" s="2153"/>
      <c r="BV92" s="2153"/>
      <c r="BW92" s="2153"/>
      <c r="BX92" s="2153"/>
      <c r="BY92" s="2153"/>
      <c r="BZ92" s="2153"/>
      <c r="CA92" s="2153"/>
      <c r="CB92" s="2153"/>
      <c r="CC92" s="2153"/>
      <c r="CD92" s="2153"/>
      <c r="CE92" s="2153"/>
      <c r="CF92" s="2153"/>
      <c r="CG92" s="2153"/>
      <c r="CH92" s="2153"/>
      <c r="CI92" s="2153"/>
      <c r="CJ92" s="2153"/>
      <c r="CK92" s="2153"/>
      <c r="CL92" s="2153"/>
      <c r="CM92" s="2153"/>
      <c r="CN92" s="2153"/>
      <c r="CO92" s="2153"/>
      <c r="CP92" s="2153"/>
      <c r="CQ92" s="2153"/>
      <c r="CR92" s="2153"/>
      <c r="CS92" s="2153"/>
      <c r="CT92" s="2153"/>
    </row>
    <row r="93" spans="1:98" s="780" customFormat="1" ht="21" customHeight="1">
      <c r="A93" s="2377"/>
      <c r="B93" s="2373"/>
      <c r="C93" s="2391"/>
      <c r="D93" s="2373"/>
      <c r="E93" s="2452" t="s">
        <v>865</v>
      </c>
      <c r="F93" s="2806">
        <v>66400</v>
      </c>
      <c r="G93" s="2806">
        <v>66400</v>
      </c>
      <c r="H93" s="2453">
        <v>0</v>
      </c>
      <c r="I93" s="2620"/>
      <c r="J93" s="2557"/>
      <c r="K93" s="2558">
        <v>66400</v>
      </c>
      <c r="L93" s="2403"/>
      <c r="M93" s="2414"/>
      <c r="N93" s="2485"/>
      <c r="O93" s="2486"/>
      <c r="P93" s="2463"/>
      <c r="Q93" s="2463"/>
      <c r="R93" s="2461"/>
      <c r="S93" s="2376"/>
      <c r="T93" s="2376"/>
      <c r="U93" s="2376"/>
      <c r="V93" s="2376"/>
      <c r="W93" s="2376"/>
      <c r="X93" s="2376"/>
      <c r="Y93" s="2376"/>
      <c r="Z93" s="2376"/>
      <c r="AA93" s="2376"/>
      <c r="AB93" s="2376"/>
      <c r="AC93" s="2376"/>
      <c r="AD93" s="2376"/>
      <c r="AE93" s="2376"/>
      <c r="AF93" s="2376"/>
      <c r="AG93" s="2376"/>
      <c r="AH93" s="2153"/>
      <c r="AI93" s="2153"/>
      <c r="AJ93" s="2153"/>
      <c r="AK93" s="2153"/>
      <c r="AL93" s="2153"/>
      <c r="AM93" s="2153"/>
      <c r="AN93" s="2153"/>
      <c r="AO93" s="2153"/>
      <c r="AP93" s="2153"/>
      <c r="AQ93" s="2153"/>
      <c r="AR93" s="2153"/>
      <c r="AS93" s="2153"/>
      <c r="AT93" s="2153"/>
      <c r="AU93" s="2153"/>
      <c r="AV93" s="2153"/>
      <c r="AW93" s="2153"/>
      <c r="AX93" s="2153"/>
      <c r="AY93" s="2153"/>
      <c r="AZ93" s="2153"/>
      <c r="BA93" s="2153"/>
      <c r="BB93" s="2153"/>
      <c r="BC93" s="2153"/>
      <c r="BD93" s="2153"/>
      <c r="BE93" s="2153"/>
      <c r="BF93" s="2153"/>
      <c r="BG93" s="2153"/>
      <c r="BH93" s="2153"/>
      <c r="BI93" s="2153"/>
      <c r="BJ93" s="2153"/>
      <c r="BK93" s="2153"/>
      <c r="BL93" s="2153"/>
      <c r="BM93" s="2153"/>
      <c r="BN93" s="2153"/>
      <c r="BO93" s="2153"/>
      <c r="BP93" s="2153"/>
      <c r="BQ93" s="2153"/>
      <c r="BR93" s="2153"/>
      <c r="BS93" s="2153"/>
      <c r="BT93" s="2153"/>
      <c r="BU93" s="2153"/>
      <c r="BV93" s="2153"/>
      <c r="BW93" s="2153"/>
      <c r="BX93" s="2153"/>
      <c r="BY93" s="2153"/>
      <c r="BZ93" s="2153"/>
      <c r="CA93" s="2153"/>
      <c r="CB93" s="2153"/>
      <c r="CC93" s="2153"/>
      <c r="CD93" s="2153"/>
      <c r="CE93" s="2153"/>
      <c r="CF93" s="2153"/>
      <c r="CG93" s="2153"/>
      <c r="CH93" s="2153"/>
      <c r="CI93" s="2153"/>
      <c r="CJ93" s="2153"/>
      <c r="CK93" s="2153"/>
      <c r="CL93" s="2153"/>
      <c r="CM93" s="2153"/>
      <c r="CN93" s="2153"/>
      <c r="CO93" s="2153"/>
      <c r="CP93" s="2153"/>
      <c r="CQ93" s="2153"/>
      <c r="CR93" s="2153"/>
      <c r="CS93" s="2153"/>
      <c r="CT93" s="2153"/>
    </row>
    <row r="94" spans="1:98" s="780" customFormat="1" ht="21" customHeight="1">
      <c r="A94" s="2377"/>
      <c r="B94" s="2373"/>
      <c r="C94" s="2391"/>
      <c r="D94" s="2373"/>
      <c r="E94" s="2373"/>
      <c r="F94" s="2807"/>
      <c r="G94" s="2807"/>
      <c r="H94" s="2427"/>
      <c r="I94" s="2517" t="s">
        <v>866</v>
      </c>
      <c r="J94" s="2554"/>
      <c r="K94" s="2543">
        <v>33800</v>
      </c>
      <c r="L94" s="2403"/>
      <c r="M94" s="2414"/>
      <c r="N94" s="2485" t="s">
        <v>841</v>
      </c>
      <c r="O94" s="2486"/>
      <c r="P94" s="2463" t="s">
        <v>867</v>
      </c>
      <c r="Q94" s="2463" t="s">
        <v>83</v>
      </c>
      <c r="R94" s="2461" t="s">
        <v>62</v>
      </c>
      <c r="S94" s="2376"/>
      <c r="T94" s="2376"/>
      <c r="U94" s="2376"/>
      <c r="V94" s="2376"/>
      <c r="W94" s="2376"/>
      <c r="X94" s="2376"/>
      <c r="Y94" s="2376"/>
      <c r="Z94" s="2376"/>
      <c r="AA94" s="2376"/>
      <c r="AB94" s="2376"/>
      <c r="AC94" s="2376"/>
      <c r="AD94" s="2376"/>
      <c r="AE94" s="2376"/>
      <c r="AF94" s="2376"/>
      <c r="AG94" s="2376"/>
      <c r="AH94" s="2153"/>
      <c r="AI94" s="2153"/>
      <c r="AJ94" s="2153"/>
      <c r="AK94" s="2153"/>
      <c r="AL94" s="2153"/>
      <c r="AM94" s="2153"/>
      <c r="AN94" s="2153"/>
      <c r="AO94" s="2153"/>
      <c r="AP94" s="2153"/>
      <c r="AQ94" s="2153"/>
      <c r="AR94" s="2153"/>
      <c r="AS94" s="2153"/>
      <c r="AT94" s="2153"/>
      <c r="AU94" s="2153"/>
      <c r="AV94" s="2153"/>
      <c r="AW94" s="2153"/>
      <c r="AX94" s="2153"/>
      <c r="AY94" s="2153"/>
      <c r="AZ94" s="2153"/>
      <c r="BA94" s="2153"/>
      <c r="BB94" s="2153"/>
      <c r="BC94" s="2153"/>
      <c r="BD94" s="2153"/>
      <c r="BE94" s="2153"/>
      <c r="BF94" s="2153"/>
      <c r="BG94" s="2153"/>
      <c r="BH94" s="2153"/>
      <c r="BI94" s="2153"/>
      <c r="BJ94" s="2153"/>
      <c r="BK94" s="2153"/>
      <c r="BL94" s="2153"/>
      <c r="BM94" s="2153"/>
      <c r="BN94" s="2153"/>
      <c r="BO94" s="2153"/>
      <c r="BP94" s="2153"/>
      <c r="BQ94" s="2153"/>
      <c r="BR94" s="2153"/>
      <c r="BS94" s="2153"/>
      <c r="BT94" s="2153"/>
      <c r="BU94" s="2153"/>
      <c r="BV94" s="2153"/>
      <c r="BW94" s="2153"/>
      <c r="BX94" s="2153"/>
      <c r="BY94" s="2153"/>
      <c r="BZ94" s="2153"/>
      <c r="CA94" s="2153"/>
      <c r="CB94" s="2153"/>
      <c r="CC94" s="2153"/>
      <c r="CD94" s="2153"/>
      <c r="CE94" s="2153"/>
      <c r="CF94" s="2153"/>
      <c r="CG94" s="2153"/>
      <c r="CH94" s="2153"/>
      <c r="CI94" s="2153"/>
      <c r="CJ94" s="2153"/>
      <c r="CK94" s="2153"/>
      <c r="CL94" s="2153"/>
      <c r="CM94" s="2153"/>
      <c r="CN94" s="2153"/>
      <c r="CO94" s="2153"/>
      <c r="CP94" s="2153"/>
      <c r="CQ94" s="2153"/>
      <c r="CR94" s="2153"/>
      <c r="CS94" s="2153"/>
      <c r="CT94" s="2153"/>
    </row>
    <row r="95" spans="1:98" s="780" customFormat="1" ht="21" customHeight="1">
      <c r="A95" s="2377"/>
      <c r="B95" s="2373"/>
      <c r="C95" s="2373"/>
      <c r="D95" s="2373"/>
      <c r="E95" s="2373"/>
      <c r="F95" s="2807"/>
      <c r="G95" s="2807"/>
      <c r="H95" s="2427"/>
      <c r="I95" s="2515" t="s">
        <v>2052</v>
      </c>
      <c r="J95" s="2554" t="s">
        <v>73</v>
      </c>
      <c r="K95" s="2543">
        <v>7200</v>
      </c>
      <c r="L95" s="2403"/>
      <c r="M95" s="2464">
        <v>7200000</v>
      </c>
      <c r="N95" s="2466">
        <v>3000</v>
      </c>
      <c r="O95" s="2468"/>
      <c r="P95" s="2469">
        <v>100</v>
      </c>
      <c r="Q95" s="2469">
        <v>2</v>
      </c>
      <c r="R95" s="2465">
        <v>12</v>
      </c>
      <c r="S95" s="2476"/>
      <c r="T95" s="2376"/>
      <c r="U95" s="2376"/>
      <c r="V95" s="2376"/>
      <c r="W95" s="2376"/>
      <c r="X95" s="2376"/>
      <c r="Y95" s="2376"/>
      <c r="Z95" s="2376"/>
      <c r="AA95" s="2376"/>
      <c r="AB95" s="2376"/>
      <c r="AC95" s="2376"/>
      <c r="AD95" s="2376"/>
      <c r="AE95" s="2376"/>
      <c r="AF95" s="2376"/>
      <c r="AG95" s="2376"/>
      <c r="AH95" s="2153"/>
      <c r="AI95" s="2153"/>
      <c r="AJ95" s="2153"/>
      <c r="AK95" s="2153"/>
      <c r="AL95" s="2153"/>
      <c r="AM95" s="2153"/>
      <c r="AN95" s="2153"/>
      <c r="AO95" s="2153"/>
      <c r="AP95" s="2153"/>
      <c r="AQ95" s="2153"/>
      <c r="AR95" s="2153"/>
      <c r="AS95" s="2153"/>
      <c r="AT95" s="2153"/>
      <c r="AU95" s="2153"/>
      <c r="AV95" s="2153"/>
      <c r="AW95" s="2153"/>
      <c r="AX95" s="2153"/>
      <c r="AY95" s="2153"/>
      <c r="AZ95" s="2153"/>
      <c r="BA95" s="2153"/>
      <c r="BB95" s="2153"/>
      <c r="BC95" s="2153"/>
      <c r="BD95" s="2153"/>
      <c r="BE95" s="2153"/>
      <c r="BF95" s="2153"/>
      <c r="BG95" s="2153"/>
      <c r="BH95" s="2153"/>
      <c r="BI95" s="2153"/>
      <c r="BJ95" s="2153"/>
      <c r="BK95" s="2153"/>
      <c r="BL95" s="2153"/>
      <c r="BM95" s="2153"/>
      <c r="BN95" s="2153"/>
      <c r="BO95" s="2153"/>
      <c r="BP95" s="2153"/>
      <c r="BQ95" s="2153"/>
      <c r="BR95" s="2153"/>
      <c r="BS95" s="2153"/>
      <c r="BT95" s="2153"/>
      <c r="BU95" s="2153"/>
      <c r="BV95" s="2153"/>
      <c r="BW95" s="2153"/>
      <c r="BX95" s="2153"/>
      <c r="BY95" s="2153"/>
      <c r="BZ95" s="2153"/>
      <c r="CA95" s="2153"/>
      <c r="CB95" s="2153"/>
      <c r="CC95" s="2153"/>
      <c r="CD95" s="2153"/>
      <c r="CE95" s="2153"/>
      <c r="CF95" s="2153"/>
      <c r="CG95" s="2153"/>
      <c r="CH95" s="2153"/>
      <c r="CI95" s="2153"/>
      <c r="CJ95" s="2153"/>
      <c r="CK95" s="2153"/>
      <c r="CL95" s="2153"/>
      <c r="CM95" s="2153"/>
      <c r="CN95" s="2153"/>
      <c r="CO95" s="2153"/>
      <c r="CP95" s="2153"/>
      <c r="CQ95" s="2153"/>
      <c r="CR95" s="2153"/>
      <c r="CS95" s="2153"/>
      <c r="CT95" s="2153"/>
    </row>
    <row r="96" spans="1:98" s="780" customFormat="1" ht="21" customHeight="1">
      <c r="A96" s="2377"/>
      <c r="B96" s="2373"/>
      <c r="C96" s="2391"/>
      <c r="D96" s="2373"/>
      <c r="E96" s="2373"/>
      <c r="F96" s="2807"/>
      <c r="G96" s="2807"/>
      <c r="H96" s="2427"/>
      <c r="I96" s="2515" t="s">
        <v>2053</v>
      </c>
      <c r="J96" s="2554" t="s">
        <v>73</v>
      </c>
      <c r="K96" s="2543">
        <v>4800</v>
      </c>
      <c r="L96" s="2403"/>
      <c r="M96" s="2464">
        <v>4800000</v>
      </c>
      <c r="N96" s="2466">
        <v>2000</v>
      </c>
      <c r="O96" s="2468"/>
      <c r="P96" s="2469">
        <v>100</v>
      </c>
      <c r="Q96" s="2469">
        <v>2</v>
      </c>
      <c r="R96" s="2465">
        <v>12</v>
      </c>
      <c r="S96" s="2476"/>
      <c r="T96" s="2376"/>
      <c r="U96" s="2376"/>
      <c r="V96" s="2376"/>
      <c r="W96" s="2376"/>
      <c r="X96" s="2376"/>
      <c r="Y96" s="2376"/>
      <c r="Z96" s="2376"/>
      <c r="AA96" s="2376"/>
      <c r="AB96" s="2376"/>
      <c r="AC96" s="2376"/>
      <c r="AD96" s="2376"/>
      <c r="AE96" s="2376"/>
      <c r="AF96" s="2376"/>
      <c r="AG96" s="2376"/>
      <c r="AH96" s="2153"/>
      <c r="AI96" s="2153"/>
      <c r="AJ96" s="2153"/>
      <c r="AK96" s="2153"/>
      <c r="AL96" s="2153"/>
      <c r="AM96" s="2153"/>
      <c r="AN96" s="2153"/>
      <c r="AO96" s="2153"/>
      <c r="AP96" s="2153"/>
      <c r="AQ96" s="2153"/>
      <c r="AR96" s="2153"/>
      <c r="AS96" s="2153"/>
      <c r="AT96" s="2153"/>
      <c r="AU96" s="2153"/>
      <c r="AV96" s="2153"/>
      <c r="AW96" s="2153"/>
      <c r="AX96" s="2153"/>
      <c r="AY96" s="2153"/>
      <c r="AZ96" s="2153"/>
      <c r="BA96" s="2153"/>
      <c r="BB96" s="2153"/>
      <c r="BC96" s="2153"/>
      <c r="BD96" s="2153"/>
      <c r="BE96" s="2153"/>
      <c r="BF96" s="2153"/>
      <c r="BG96" s="2153"/>
      <c r="BH96" s="2153"/>
      <c r="BI96" s="2153"/>
      <c r="BJ96" s="2153"/>
      <c r="BK96" s="2153"/>
      <c r="BL96" s="2153"/>
      <c r="BM96" s="2153"/>
      <c r="BN96" s="2153"/>
      <c r="BO96" s="2153"/>
      <c r="BP96" s="2153"/>
      <c r="BQ96" s="2153"/>
      <c r="BR96" s="2153"/>
      <c r="BS96" s="2153"/>
      <c r="BT96" s="2153"/>
      <c r="BU96" s="2153"/>
      <c r="BV96" s="2153"/>
      <c r="BW96" s="2153"/>
      <c r="BX96" s="2153"/>
      <c r="BY96" s="2153"/>
      <c r="BZ96" s="2153"/>
      <c r="CA96" s="2153"/>
      <c r="CB96" s="2153"/>
      <c r="CC96" s="2153"/>
      <c r="CD96" s="2153"/>
      <c r="CE96" s="2153"/>
      <c r="CF96" s="2153"/>
      <c r="CG96" s="2153"/>
      <c r="CH96" s="2153"/>
      <c r="CI96" s="2153"/>
      <c r="CJ96" s="2153"/>
      <c r="CK96" s="2153"/>
      <c r="CL96" s="2153"/>
      <c r="CM96" s="2153"/>
      <c r="CN96" s="2153"/>
      <c r="CO96" s="2153"/>
      <c r="CP96" s="2153"/>
      <c r="CQ96" s="2153"/>
      <c r="CR96" s="2153"/>
      <c r="CS96" s="2153"/>
      <c r="CT96" s="2153"/>
    </row>
    <row r="97" spans="1:98" s="780" customFormat="1" ht="21" customHeight="1">
      <c r="A97" s="2377"/>
      <c r="B97" s="2373"/>
      <c r="C97" s="2391"/>
      <c r="D97" s="2373"/>
      <c r="E97" s="2373"/>
      <c r="F97" s="2807"/>
      <c r="G97" s="2807"/>
      <c r="H97" s="2427"/>
      <c r="I97" s="2515" t="s">
        <v>2054</v>
      </c>
      <c r="J97" s="2554" t="s">
        <v>73</v>
      </c>
      <c r="K97" s="2543">
        <v>1600</v>
      </c>
      <c r="L97" s="2403"/>
      <c r="M97" s="2464">
        <v>1600000</v>
      </c>
      <c r="N97" s="2466">
        <v>10000</v>
      </c>
      <c r="O97" s="2468"/>
      <c r="P97" s="2469">
        <v>40</v>
      </c>
      <c r="Q97" s="2469">
        <v>4</v>
      </c>
      <c r="R97" s="2465"/>
      <c r="S97" s="2476"/>
      <c r="T97" s="2376"/>
      <c r="U97" s="2376"/>
      <c r="V97" s="2376"/>
      <c r="W97" s="2376"/>
      <c r="X97" s="2376"/>
      <c r="Y97" s="2376"/>
      <c r="Z97" s="2376"/>
      <c r="AA97" s="2376"/>
      <c r="AB97" s="2376"/>
      <c r="AC97" s="2376"/>
      <c r="AD97" s="2376"/>
      <c r="AE97" s="2376"/>
      <c r="AF97" s="2376"/>
      <c r="AG97" s="2376"/>
      <c r="AH97" s="2153"/>
      <c r="AI97" s="2153"/>
      <c r="AJ97" s="2153"/>
      <c r="AK97" s="2153"/>
      <c r="AL97" s="2153"/>
      <c r="AM97" s="2153"/>
      <c r="AN97" s="2153"/>
      <c r="AO97" s="2153"/>
      <c r="AP97" s="2153"/>
      <c r="AQ97" s="2153"/>
      <c r="AR97" s="2153"/>
      <c r="AS97" s="2153"/>
      <c r="AT97" s="2153"/>
      <c r="AU97" s="2153"/>
      <c r="AV97" s="2153"/>
      <c r="AW97" s="2153"/>
      <c r="AX97" s="2153"/>
      <c r="AY97" s="2153"/>
      <c r="AZ97" s="2153"/>
      <c r="BA97" s="2153"/>
      <c r="BB97" s="2153"/>
      <c r="BC97" s="2153"/>
      <c r="BD97" s="2153"/>
      <c r="BE97" s="2153"/>
      <c r="BF97" s="2153"/>
      <c r="BG97" s="2153"/>
      <c r="BH97" s="2153"/>
      <c r="BI97" s="2153"/>
      <c r="BJ97" s="2153"/>
      <c r="BK97" s="2153"/>
      <c r="BL97" s="2153"/>
      <c r="BM97" s="2153"/>
      <c r="BN97" s="2153"/>
      <c r="BO97" s="2153"/>
      <c r="BP97" s="2153"/>
      <c r="BQ97" s="2153"/>
      <c r="BR97" s="2153"/>
      <c r="BS97" s="2153"/>
      <c r="BT97" s="2153"/>
      <c r="BU97" s="2153"/>
      <c r="BV97" s="2153"/>
      <c r="BW97" s="2153"/>
      <c r="BX97" s="2153"/>
      <c r="BY97" s="2153"/>
      <c r="BZ97" s="2153"/>
      <c r="CA97" s="2153"/>
      <c r="CB97" s="2153"/>
      <c r="CC97" s="2153"/>
      <c r="CD97" s="2153"/>
      <c r="CE97" s="2153"/>
      <c r="CF97" s="2153"/>
      <c r="CG97" s="2153"/>
      <c r="CH97" s="2153"/>
      <c r="CI97" s="2153"/>
      <c r="CJ97" s="2153"/>
      <c r="CK97" s="2153"/>
      <c r="CL97" s="2153"/>
      <c r="CM97" s="2153"/>
      <c r="CN97" s="2153"/>
      <c r="CO97" s="2153"/>
      <c r="CP97" s="2153"/>
      <c r="CQ97" s="2153"/>
      <c r="CR97" s="2153"/>
      <c r="CS97" s="2153"/>
      <c r="CT97" s="2153"/>
    </row>
    <row r="98" spans="1:98" s="780" customFormat="1" ht="21" customHeight="1">
      <c r="A98" s="2377"/>
      <c r="B98" s="2373"/>
      <c r="C98" s="2391"/>
      <c r="D98" s="2373"/>
      <c r="E98" s="2373"/>
      <c r="F98" s="2807"/>
      <c r="G98" s="2807"/>
      <c r="H98" s="2427"/>
      <c r="I98" s="2515" t="s">
        <v>2055</v>
      </c>
      <c r="J98" s="2554" t="s">
        <v>73</v>
      </c>
      <c r="K98" s="2543">
        <v>3200</v>
      </c>
      <c r="L98" s="2403"/>
      <c r="M98" s="2464">
        <v>3200000</v>
      </c>
      <c r="N98" s="2466">
        <v>8000</v>
      </c>
      <c r="O98" s="2468"/>
      <c r="P98" s="2469">
        <v>100</v>
      </c>
      <c r="Q98" s="2469">
        <v>4</v>
      </c>
      <c r="R98" s="2465"/>
      <c r="S98" s="2476"/>
      <c r="T98" s="2376"/>
      <c r="U98" s="2376"/>
      <c r="V98" s="2376"/>
      <c r="W98" s="2376"/>
      <c r="X98" s="2376"/>
      <c r="Y98" s="2376"/>
      <c r="Z98" s="2376"/>
      <c r="AA98" s="2376"/>
      <c r="AB98" s="2376"/>
      <c r="AC98" s="2376"/>
      <c r="AD98" s="2376"/>
      <c r="AE98" s="2376"/>
      <c r="AF98" s="2376"/>
      <c r="AG98" s="2376"/>
      <c r="AH98" s="2376"/>
      <c r="AI98" s="2376"/>
      <c r="AJ98" s="2376"/>
      <c r="AK98" s="2376"/>
      <c r="AL98" s="2376"/>
      <c r="AM98" s="2376"/>
      <c r="AN98" s="2376"/>
      <c r="AO98" s="2376"/>
      <c r="AP98" s="2376"/>
      <c r="AQ98" s="2376"/>
      <c r="AR98" s="2376"/>
      <c r="AS98" s="2376"/>
      <c r="AT98" s="2376"/>
      <c r="AU98" s="2376"/>
      <c r="AV98" s="2376"/>
      <c r="AW98" s="2376"/>
      <c r="AX98" s="2376"/>
      <c r="AY98" s="2376"/>
      <c r="AZ98" s="2376"/>
      <c r="BA98" s="2376"/>
      <c r="BB98" s="2376"/>
      <c r="BC98" s="2376"/>
      <c r="BD98" s="2376"/>
      <c r="BE98" s="2376"/>
      <c r="BF98" s="2376"/>
      <c r="BG98" s="2376"/>
      <c r="BH98" s="2376"/>
      <c r="BI98" s="2376"/>
      <c r="BJ98" s="2153"/>
      <c r="BK98" s="2153"/>
      <c r="BL98" s="2153"/>
      <c r="BM98" s="2153"/>
      <c r="BN98" s="2153"/>
      <c r="BO98" s="2153"/>
      <c r="BP98" s="2153"/>
      <c r="BQ98" s="2153"/>
      <c r="BR98" s="2153"/>
      <c r="BS98" s="2153"/>
      <c r="BT98" s="2153"/>
      <c r="BU98" s="2153"/>
      <c r="BV98" s="2153"/>
      <c r="BW98" s="2153"/>
      <c r="BX98" s="2153"/>
      <c r="BY98" s="2153"/>
      <c r="BZ98" s="2153"/>
      <c r="CA98" s="2153"/>
      <c r="CB98" s="2153"/>
      <c r="CC98" s="2153"/>
      <c r="CD98" s="2153"/>
      <c r="CE98" s="2153"/>
      <c r="CF98" s="2153"/>
      <c r="CG98" s="2153"/>
      <c r="CH98" s="2153"/>
      <c r="CI98" s="2153"/>
      <c r="CJ98" s="2153"/>
      <c r="CK98" s="2153"/>
      <c r="CL98" s="2153"/>
      <c r="CM98" s="2153"/>
      <c r="CN98" s="2153"/>
      <c r="CO98" s="2153"/>
      <c r="CP98" s="2153"/>
      <c r="CQ98" s="2153"/>
      <c r="CR98" s="2153"/>
      <c r="CS98" s="2153"/>
      <c r="CT98" s="2153"/>
    </row>
    <row r="99" spans="1:98" s="791" customFormat="1" ht="21" customHeight="1">
      <c r="A99" s="2377"/>
      <c r="B99" s="2373"/>
      <c r="C99" s="2391"/>
      <c r="D99" s="2373"/>
      <c r="E99" s="2373"/>
      <c r="F99" s="2807"/>
      <c r="G99" s="2807"/>
      <c r="H99" s="2427"/>
      <c r="I99" s="2515" t="s">
        <v>2056</v>
      </c>
      <c r="J99" s="2554" t="s">
        <v>73</v>
      </c>
      <c r="K99" s="2543">
        <v>1800</v>
      </c>
      <c r="L99" s="2403"/>
      <c r="M99" s="2464">
        <v>1800000</v>
      </c>
      <c r="N99" s="2466">
        <v>6000</v>
      </c>
      <c r="O99" s="2468"/>
      <c r="P99" s="2469">
        <v>100</v>
      </c>
      <c r="Q99" s="2469">
        <v>3</v>
      </c>
      <c r="R99" s="2465"/>
      <c r="S99" s="2476"/>
      <c r="T99" s="2376"/>
      <c r="U99" s="2376"/>
      <c r="V99" s="2376"/>
      <c r="W99" s="2376"/>
      <c r="X99" s="2376"/>
      <c r="Y99" s="2376"/>
      <c r="Z99" s="2376"/>
      <c r="AA99" s="2376"/>
      <c r="AB99" s="2376"/>
      <c r="AC99" s="2376"/>
      <c r="AD99" s="2376"/>
      <c r="AE99" s="2376"/>
      <c r="AF99" s="2376"/>
      <c r="AG99" s="2376"/>
      <c r="AH99" s="2376"/>
      <c r="AI99" s="2376"/>
      <c r="AJ99" s="2376"/>
      <c r="AK99" s="2376"/>
      <c r="AL99" s="2376"/>
      <c r="AM99" s="2376"/>
      <c r="AN99" s="2376"/>
      <c r="AO99" s="2376"/>
      <c r="AP99" s="2376"/>
      <c r="AQ99" s="2376"/>
      <c r="AR99" s="2376"/>
      <c r="AS99" s="2376"/>
      <c r="AT99" s="2376"/>
      <c r="AU99" s="2376"/>
      <c r="AV99" s="2376"/>
      <c r="AW99" s="2376"/>
      <c r="AX99" s="2376"/>
      <c r="AY99" s="2376"/>
      <c r="AZ99" s="2376"/>
      <c r="BA99" s="2376"/>
      <c r="BB99" s="2376"/>
      <c r="BC99" s="2376"/>
      <c r="BD99" s="2376"/>
      <c r="BE99" s="2376"/>
      <c r="BF99" s="2376"/>
      <c r="BG99" s="2376"/>
      <c r="BH99" s="2376"/>
      <c r="BI99" s="2376"/>
      <c r="BJ99" s="1580"/>
      <c r="BK99" s="1580"/>
      <c r="BL99" s="1580"/>
      <c r="BM99" s="1580"/>
      <c r="BN99" s="1580"/>
      <c r="BO99" s="1580"/>
      <c r="BP99" s="1580"/>
      <c r="BQ99" s="1580"/>
      <c r="BR99" s="1580"/>
      <c r="BS99" s="1580"/>
      <c r="BT99" s="1580"/>
      <c r="BU99" s="1580"/>
      <c r="BV99" s="1580"/>
      <c r="BW99" s="1580"/>
      <c r="BX99" s="1580"/>
      <c r="BY99" s="1580"/>
      <c r="BZ99" s="1580"/>
      <c r="CA99" s="1580"/>
      <c r="CB99" s="1580"/>
      <c r="CC99" s="1580"/>
      <c r="CD99" s="1580"/>
      <c r="CE99" s="1580"/>
      <c r="CF99" s="1580"/>
      <c r="CG99" s="1580"/>
      <c r="CH99" s="1580"/>
      <c r="CI99" s="1580"/>
      <c r="CJ99" s="1580"/>
      <c r="CK99" s="1580"/>
      <c r="CL99" s="1580"/>
      <c r="CM99" s="1580"/>
      <c r="CN99" s="1580"/>
      <c r="CO99" s="1580"/>
      <c r="CP99" s="1580"/>
      <c r="CQ99" s="1580"/>
      <c r="CR99" s="1580"/>
      <c r="CS99" s="1580"/>
      <c r="CT99" s="1580"/>
    </row>
    <row r="100" spans="1:98" s="791" customFormat="1" ht="21" customHeight="1">
      <c r="A100" s="2377"/>
      <c r="B100" s="2373"/>
      <c r="C100" s="2391"/>
      <c r="D100" s="2373"/>
      <c r="E100" s="2373"/>
      <c r="F100" s="2807"/>
      <c r="G100" s="2807"/>
      <c r="H100" s="2427"/>
      <c r="I100" s="2515" t="s">
        <v>2057</v>
      </c>
      <c r="J100" s="2554" t="s">
        <v>73</v>
      </c>
      <c r="K100" s="2543">
        <v>6000</v>
      </c>
      <c r="L100" s="2403"/>
      <c r="M100" s="2464">
        <v>6000000</v>
      </c>
      <c r="N100" s="2466">
        <v>50000</v>
      </c>
      <c r="O100" s="2468"/>
      <c r="P100" s="2469">
        <v>60</v>
      </c>
      <c r="Q100" s="2469">
        <v>2</v>
      </c>
      <c r="R100" s="2465"/>
      <c r="S100" s="2476"/>
      <c r="T100" s="2376"/>
      <c r="U100" s="2376"/>
      <c r="V100" s="2376"/>
      <c r="W100" s="2376"/>
      <c r="X100" s="2376"/>
      <c r="Y100" s="2376"/>
      <c r="Z100" s="2376"/>
      <c r="AA100" s="2376"/>
      <c r="AB100" s="2376"/>
      <c r="AC100" s="2376"/>
      <c r="AD100" s="2376"/>
      <c r="AE100" s="2376"/>
      <c r="AF100" s="2376"/>
      <c r="AG100" s="2376"/>
      <c r="AH100" s="2376"/>
      <c r="AI100" s="2376"/>
      <c r="AJ100" s="2376"/>
      <c r="AK100" s="2376"/>
      <c r="AL100" s="2376"/>
      <c r="AM100" s="2376"/>
      <c r="AN100" s="2376"/>
      <c r="AO100" s="2376"/>
      <c r="AP100" s="2376"/>
      <c r="AQ100" s="2376"/>
      <c r="AR100" s="2376"/>
      <c r="AS100" s="2376"/>
      <c r="AT100" s="2376"/>
      <c r="AU100" s="2376"/>
      <c r="AV100" s="2376"/>
      <c r="AW100" s="2376"/>
      <c r="AX100" s="2376"/>
      <c r="AY100" s="2376"/>
      <c r="AZ100" s="2376"/>
      <c r="BA100" s="2376"/>
      <c r="BB100" s="2376"/>
      <c r="BC100" s="2376"/>
      <c r="BD100" s="2376"/>
      <c r="BE100" s="2376"/>
      <c r="BF100" s="2376"/>
      <c r="BG100" s="2376"/>
      <c r="BH100" s="2376"/>
      <c r="BI100" s="2376"/>
      <c r="BJ100" s="1580"/>
      <c r="BK100" s="1580"/>
      <c r="BL100" s="1580"/>
      <c r="BM100" s="1580"/>
      <c r="BN100" s="1580"/>
      <c r="BO100" s="1580"/>
      <c r="BP100" s="1580"/>
      <c r="BQ100" s="1580"/>
      <c r="BR100" s="1580"/>
      <c r="BS100" s="1580"/>
      <c r="BT100" s="1580"/>
      <c r="BU100" s="1580"/>
      <c r="BV100" s="1580"/>
      <c r="BW100" s="1580"/>
      <c r="BX100" s="1580"/>
      <c r="BY100" s="1580"/>
      <c r="BZ100" s="1580"/>
      <c r="CA100" s="1580"/>
      <c r="CB100" s="1580"/>
      <c r="CC100" s="1580"/>
      <c r="CD100" s="1580"/>
      <c r="CE100" s="1580"/>
      <c r="CF100" s="1580"/>
      <c r="CG100" s="1580"/>
      <c r="CH100" s="1580"/>
      <c r="CI100" s="1580"/>
      <c r="CJ100" s="1580"/>
      <c r="CK100" s="1580"/>
      <c r="CL100" s="1580"/>
      <c r="CM100" s="1580"/>
      <c r="CN100" s="1580"/>
      <c r="CO100" s="1580"/>
      <c r="CP100" s="1580"/>
      <c r="CQ100" s="1580"/>
      <c r="CR100" s="1580"/>
      <c r="CS100" s="1580"/>
      <c r="CT100" s="1580"/>
    </row>
    <row r="101" spans="1:98" s="791" customFormat="1" ht="21" customHeight="1">
      <c r="A101" s="2377"/>
      <c r="B101" s="2373"/>
      <c r="C101" s="2391"/>
      <c r="D101" s="2373"/>
      <c r="E101" s="2373"/>
      <c r="F101" s="2807"/>
      <c r="G101" s="2807"/>
      <c r="H101" s="2427"/>
      <c r="I101" s="2515" t="s">
        <v>2058</v>
      </c>
      <c r="J101" s="2554" t="s">
        <v>73</v>
      </c>
      <c r="K101" s="2543">
        <v>2400</v>
      </c>
      <c r="L101" s="2403"/>
      <c r="M101" s="2464">
        <v>2400000</v>
      </c>
      <c r="N101" s="2466">
        <v>10000</v>
      </c>
      <c r="O101" s="2468"/>
      <c r="P101" s="2469">
        <v>120</v>
      </c>
      <c r="Q101" s="2469">
        <v>2</v>
      </c>
      <c r="R101" s="2465"/>
      <c r="S101" s="2476"/>
      <c r="T101" s="2376"/>
      <c r="U101" s="2376"/>
      <c r="V101" s="2376"/>
      <c r="W101" s="2376"/>
      <c r="X101" s="2376"/>
      <c r="Y101" s="2376"/>
      <c r="Z101" s="2376"/>
      <c r="AA101" s="2376"/>
      <c r="AB101" s="2376"/>
      <c r="AC101" s="2376"/>
      <c r="AD101" s="2376"/>
      <c r="AE101" s="2376"/>
      <c r="AF101" s="2376"/>
      <c r="AG101" s="2376"/>
      <c r="AH101" s="2376"/>
      <c r="AI101" s="2376"/>
      <c r="AJ101" s="2376"/>
      <c r="AK101" s="2376"/>
      <c r="AL101" s="2376"/>
      <c r="AM101" s="2376"/>
      <c r="AN101" s="2376"/>
      <c r="AO101" s="2376"/>
      <c r="AP101" s="2376"/>
      <c r="AQ101" s="2376"/>
      <c r="AR101" s="2376"/>
      <c r="AS101" s="2376"/>
      <c r="AT101" s="2376"/>
      <c r="AU101" s="2376"/>
      <c r="AV101" s="2376"/>
      <c r="AW101" s="2376"/>
      <c r="AX101" s="2376"/>
      <c r="AY101" s="2376"/>
      <c r="AZ101" s="2376"/>
      <c r="BA101" s="2376"/>
      <c r="BB101" s="2376"/>
      <c r="BC101" s="2376"/>
      <c r="BD101" s="2376"/>
      <c r="BE101" s="2376"/>
      <c r="BF101" s="2376"/>
      <c r="BG101" s="2376"/>
      <c r="BH101" s="2376"/>
      <c r="BI101" s="2376"/>
      <c r="BJ101" s="1580"/>
      <c r="BK101" s="1580"/>
      <c r="BL101" s="1580"/>
      <c r="BM101" s="1580"/>
      <c r="BN101" s="1580"/>
      <c r="BO101" s="1580"/>
      <c r="BP101" s="1580"/>
      <c r="BQ101" s="1580"/>
      <c r="BR101" s="1580"/>
      <c r="BS101" s="1580"/>
      <c r="BT101" s="1580"/>
      <c r="BU101" s="1580"/>
      <c r="BV101" s="1580"/>
      <c r="BW101" s="1580"/>
      <c r="BX101" s="1580"/>
      <c r="BY101" s="1580"/>
      <c r="BZ101" s="1580"/>
      <c r="CA101" s="1580"/>
      <c r="CB101" s="1580"/>
      <c r="CC101" s="1580"/>
      <c r="CD101" s="1580"/>
      <c r="CE101" s="1580"/>
      <c r="CF101" s="1580"/>
      <c r="CG101" s="1580"/>
      <c r="CH101" s="1580"/>
      <c r="CI101" s="1580"/>
      <c r="CJ101" s="1580"/>
      <c r="CK101" s="1580"/>
      <c r="CL101" s="1580"/>
      <c r="CM101" s="1580"/>
      <c r="CN101" s="1580"/>
      <c r="CO101" s="1580"/>
      <c r="CP101" s="1580"/>
      <c r="CQ101" s="1580"/>
      <c r="CR101" s="1580"/>
      <c r="CS101" s="1580"/>
      <c r="CT101" s="1580"/>
    </row>
    <row r="102" spans="1:98" s="791" customFormat="1" ht="21" customHeight="1">
      <c r="A102" s="2377"/>
      <c r="B102" s="2373"/>
      <c r="C102" s="2391"/>
      <c r="D102" s="2373"/>
      <c r="E102" s="2373"/>
      <c r="F102" s="2807"/>
      <c r="G102" s="2807"/>
      <c r="H102" s="2427"/>
      <c r="I102" s="2515" t="s">
        <v>2059</v>
      </c>
      <c r="J102" s="2554" t="s">
        <v>73</v>
      </c>
      <c r="K102" s="2543">
        <v>800</v>
      </c>
      <c r="L102" s="2403"/>
      <c r="M102" s="2464">
        <v>800000</v>
      </c>
      <c r="N102" s="2466">
        <v>50000</v>
      </c>
      <c r="O102" s="2468"/>
      <c r="P102" s="2469">
        <v>16</v>
      </c>
      <c r="Q102" s="2469">
        <v>1</v>
      </c>
      <c r="R102" s="2465"/>
      <c r="S102" s="2476"/>
      <c r="T102" s="2376"/>
      <c r="U102" s="2376"/>
      <c r="V102" s="2376"/>
      <c r="W102" s="2376"/>
      <c r="X102" s="2376"/>
      <c r="Y102" s="2376"/>
      <c r="Z102" s="2376"/>
      <c r="AA102" s="2376"/>
      <c r="AB102" s="2376"/>
      <c r="AC102" s="2376"/>
      <c r="AD102" s="2376"/>
      <c r="AE102" s="2376"/>
      <c r="AF102" s="2376"/>
      <c r="AG102" s="2376"/>
      <c r="AH102" s="2376"/>
      <c r="AI102" s="2376"/>
      <c r="AJ102" s="2376"/>
      <c r="AK102" s="2376"/>
      <c r="AL102" s="2376"/>
      <c r="AM102" s="2376"/>
      <c r="AN102" s="2376"/>
      <c r="AO102" s="2376"/>
      <c r="AP102" s="2376"/>
      <c r="AQ102" s="2376"/>
      <c r="AR102" s="2376"/>
      <c r="AS102" s="2376"/>
      <c r="AT102" s="2376"/>
      <c r="AU102" s="2376"/>
      <c r="AV102" s="2376"/>
      <c r="AW102" s="2376"/>
      <c r="AX102" s="2376"/>
      <c r="AY102" s="2376"/>
      <c r="AZ102" s="2376"/>
      <c r="BA102" s="2376"/>
      <c r="BB102" s="2376"/>
      <c r="BC102" s="2376"/>
      <c r="BD102" s="2376"/>
      <c r="BE102" s="2376"/>
      <c r="BF102" s="2376"/>
      <c r="BG102" s="2376"/>
      <c r="BH102" s="2376"/>
      <c r="BI102" s="2376"/>
      <c r="BJ102" s="1580"/>
      <c r="BK102" s="1580"/>
      <c r="BL102" s="1580"/>
      <c r="BM102" s="1580"/>
      <c r="BN102" s="1580"/>
      <c r="BO102" s="1580"/>
      <c r="BP102" s="1580"/>
      <c r="BQ102" s="1580"/>
      <c r="BR102" s="1580"/>
      <c r="BS102" s="1580"/>
      <c r="BT102" s="1580"/>
      <c r="BU102" s="1580"/>
      <c r="BV102" s="1580"/>
      <c r="BW102" s="1580"/>
      <c r="BX102" s="1580"/>
      <c r="BY102" s="1580"/>
      <c r="BZ102" s="1580"/>
      <c r="CA102" s="1580"/>
      <c r="CB102" s="1580"/>
      <c r="CC102" s="1580"/>
      <c r="CD102" s="1580"/>
      <c r="CE102" s="1580"/>
      <c r="CF102" s="1580"/>
      <c r="CG102" s="1580"/>
      <c r="CH102" s="1580"/>
      <c r="CI102" s="1580"/>
      <c r="CJ102" s="1580"/>
      <c r="CK102" s="1580"/>
      <c r="CL102" s="1580"/>
      <c r="CM102" s="1580"/>
      <c r="CN102" s="1580"/>
      <c r="CO102" s="1580"/>
      <c r="CP102" s="1580"/>
      <c r="CQ102" s="1580"/>
      <c r="CR102" s="1580"/>
      <c r="CS102" s="1580"/>
      <c r="CT102" s="1580"/>
    </row>
    <row r="103" spans="1:98" s="791" customFormat="1" ht="21" customHeight="1">
      <c r="A103" s="2377"/>
      <c r="B103" s="2373"/>
      <c r="C103" s="2391"/>
      <c r="D103" s="2373"/>
      <c r="E103" s="2373"/>
      <c r="F103" s="2807"/>
      <c r="G103" s="2807"/>
      <c r="H103" s="2428"/>
      <c r="I103" s="2515" t="s">
        <v>2060</v>
      </c>
      <c r="J103" s="2554" t="s">
        <v>73</v>
      </c>
      <c r="K103" s="2543">
        <v>6000</v>
      </c>
      <c r="L103" s="2403"/>
      <c r="M103" s="2464">
        <v>6000000</v>
      </c>
      <c r="N103" s="2466">
        <v>500000</v>
      </c>
      <c r="O103" s="2468"/>
      <c r="P103" s="2469"/>
      <c r="Q103" s="2469">
        <v>1</v>
      </c>
      <c r="R103" s="2465">
        <v>12</v>
      </c>
      <c r="S103" s="2476"/>
      <c r="T103" s="2376"/>
      <c r="U103" s="2376"/>
      <c r="V103" s="2376"/>
      <c r="W103" s="2376"/>
      <c r="X103" s="2376"/>
      <c r="Y103" s="2376"/>
      <c r="Z103" s="2376"/>
      <c r="AA103" s="2376"/>
      <c r="AB103" s="2376"/>
      <c r="AC103" s="2376"/>
      <c r="AD103" s="2376"/>
      <c r="AE103" s="2376"/>
      <c r="AF103" s="2376"/>
      <c r="AG103" s="2376"/>
      <c r="AH103" s="2376"/>
      <c r="AI103" s="2376"/>
      <c r="AJ103" s="2376"/>
      <c r="AK103" s="2376"/>
      <c r="AL103" s="2376"/>
      <c r="AM103" s="2376"/>
      <c r="AN103" s="2376"/>
      <c r="AO103" s="2376"/>
      <c r="AP103" s="2376"/>
      <c r="AQ103" s="2376"/>
      <c r="AR103" s="2376"/>
      <c r="AS103" s="2376"/>
      <c r="AT103" s="2376"/>
      <c r="AU103" s="2376"/>
      <c r="AV103" s="2376"/>
      <c r="AW103" s="2376"/>
      <c r="AX103" s="2376"/>
      <c r="AY103" s="2376"/>
      <c r="AZ103" s="2376"/>
      <c r="BA103" s="2376"/>
      <c r="BB103" s="2376"/>
      <c r="BC103" s="2376"/>
      <c r="BD103" s="2376"/>
      <c r="BE103" s="2376"/>
      <c r="BF103" s="2376"/>
      <c r="BG103" s="2376"/>
      <c r="BH103" s="2376"/>
      <c r="BI103" s="2376"/>
      <c r="BJ103" s="1580"/>
      <c r="BK103" s="1580"/>
      <c r="BL103" s="1580"/>
      <c r="BM103" s="1580"/>
      <c r="BN103" s="1580"/>
      <c r="BO103" s="1580"/>
      <c r="BP103" s="1580"/>
      <c r="BQ103" s="1580"/>
      <c r="BR103" s="1580"/>
      <c r="BS103" s="1580"/>
      <c r="BT103" s="1580"/>
      <c r="BU103" s="1580"/>
      <c r="BV103" s="1580"/>
      <c r="BW103" s="1580"/>
      <c r="BX103" s="1580"/>
      <c r="BY103" s="1580"/>
      <c r="BZ103" s="1580"/>
      <c r="CA103" s="1580"/>
      <c r="CB103" s="1580"/>
      <c r="CC103" s="1580"/>
      <c r="CD103" s="1580"/>
      <c r="CE103" s="1580"/>
      <c r="CF103" s="1580"/>
      <c r="CG103" s="1580"/>
      <c r="CH103" s="1580"/>
      <c r="CI103" s="1580"/>
      <c r="CJ103" s="1580"/>
      <c r="CK103" s="1580"/>
      <c r="CL103" s="1580"/>
      <c r="CM103" s="1580"/>
      <c r="CN103" s="1580"/>
      <c r="CO103" s="1580"/>
      <c r="CP103" s="1580"/>
      <c r="CQ103" s="1580"/>
      <c r="CR103" s="1580"/>
      <c r="CS103" s="1580"/>
      <c r="CT103" s="1580"/>
    </row>
    <row r="104" spans="1:98" s="791" customFormat="1" ht="21" customHeight="1">
      <c r="A104" s="2377"/>
      <c r="B104" s="2373"/>
      <c r="C104" s="2391"/>
      <c r="D104" s="2373"/>
      <c r="E104" s="2373"/>
      <c r="F104" s="2807"/>
      <c r="G104" s="2807"/>
      <c r="H104" s="2428"/>
      <c r="I104" s="2517" t="s">
        <v>2061</v>
      </c>
      <c r="J104" s="2554"/>
      <c r="K104" s="2543">
        <v>20000</v>
      </c>
      <c r="L104" s="2403"/>
      <c r="M104" s="2414"/>
      <c r="N104" s="2485" t="s">
        <v>841</v>
      </c>
      <c r="O104" s="2486"/>
      <c r="P104" s="2463" t="s">
        <v>867</v>
      </c>
      <c r="Q104" s="2463" t="s">
        <v>83</v>
      </c>
      <c r="R104" s="2461" t="s">
        <v>62</v>
      </c>
      <c r="S104" s="2376"/>
      <c r="T104" s="2376"/>
      <c r="U104" s="2376"/>
      <c r="V104" s="2376"/>
      <c r="W104" s="2376"/>
      <c r="X104" s="2376"/>
      <c r="Y104" s="2376"/>
      <c r="Z104" s="2376"/>
      <c r="AA104" s="2376"/>
      <c r="AB104" s="2376"/>
      <c r="AC104" s="2376"/>
      <c r="AD104" s="2376"/>
      <c r="AE104" s="2376"/>
      <c r="AF104" s="2376"/>
      <c r="AG104" s="2376"/>
      <c r="AH104" s="2371"/>
      <c r="AI104" s="2371"/>
      <c r="AJ104" s="2371"/>
      <c r="AK104" s="2371"/>
      <c r="AL104" s="2371"/>
      <c r="AM104" s="2371"/>
      <c r="AN104" s="2371"/>
      <c r="AO104" s="2371"/>
      <c r="AP104" s="2371"/>
      <c r="AQ104" s="2371"/>
      <c r="AR104" s="2371"/>
      <c r="AS104" s="2371"/>
      <c r="AT104" s="2371"/>
      <c r="AU104" s="2371"/>
      <c r="AV104" s="2371"/>
      <c r="AW104" s="2371"/>
      <c r="AX104" s="2371"/>
      <c r="AY104" s="2371"/>
      <c r="AZ104" s="2371"/>
      <c r="BA104" s="2371"/>
      <c r="BB104" s="2371"/>
      <c r="BC104" s="2371"/>
      <c r="BD104" s="2371"/>
      <c r="BE104" s="2371"/>
      <c r="BF104" s="2371"/>
      <c r="BG104" s="2371"/>
      <c r="BH104" s="2371"/>
      <c r="BI104" s="2371"/>
      <c r="BJ104" s="1580"/>
      <c r="BK104" s="1580"/>
      <c r="BL104" s="1580"/>
      <c r="BM104" s="1580"/>
      <c r="BN104" s="1580"/>
      <c r="BO104" s="1580"/>
      <c r="BP104" s="1580"/>
      <c r="BQ104" s="1580"/>
      <c r="BR104" s="1580"/>
      <c r="BS104" s="1580"/>
      <c r="BT104" s="1580"/>
      <c r="BU104" s="1580"/>
      <c r="BV104" s="1580"/>
      <c r="BW104" s="1580"/>
      <c r="BX104" s="1580"/>
      <c r="BY104" s="1580"/>
      <c r="BZ104" s="1580"/>
      <c r="CA104" s="1580"/>
      <c r="CB104" s="1580"/>
      <c r="CC104" s="1580"/>
      <c r="CD104" s="1580"/>
      <c r="CE104" s="1580"/>
      <c r="CF104" s="1580"/>
      <c r="CG104" s="1580"/>
      <c r="CH104" s="1580"/>
      <c r="CI104" s="1580"/>
      <c r="CJ104" s="1580"/>
      <c r="CK104" s="1580"/>
      <c r="CL104" s="1580"/>
      <c r="CM104" s="1580"/>
      <c r="CN104" s="1580"/>
      <c r="CO104" s="1580"/>
      <c r="CP104" s="1580"/>
      <c r="CQ104" s="1580"/>
      <c r="CR104" s="1580"/>
      <c r="CS104" s="1580"/>
      <c r="CT104" s="1580"/>
    </row>
    <row r="105" spans="1:98" s="780" customFormat="1" ht="21" customHeight="1">
      <c r="A105" s="2377"/>
      <c r="B105" s="2373"/>
      <c r="C105" s="2391"/>
      <c r="D105" s="2373"/>
      <c r="E105" s="2373"/>
      <c r="F105" s="2807"/>
      <c r="G105" s="2807"/>
      <c r="H105" s="2428"/>
      <c r="I105" s="2515" t="s">
        <v>2062</v>
      </c>
      <c r="J105" s="2554" t="s">
        <v>73</v>
      </c>
      <c r="K105" s="2543">
        <v>1500</v>
      </c>
      <c r="L105" s="2403"/>
      <c r="M105" s="2464">
        <v>1500000</v>
      </c>
      <c r="N105" s="2466">
        <v>25000</v>
      </c>
      <c r="O105" s="2468"/>
      <c r="P105" s="2469">
        <v>10</v>
      </c>
      <c r="Q105" s="2469">
        <v>6</v>
      </c>
      <c r="R105" s="2403"/>
      <c r="S105" s="2376"/>
      <c r="T105" s="2376"/>
      <c r="U105" s="2376"/>
      <c r="V105" s="2376"/>
      <c r="W105" s="2376"/>
      <c r="X105" s="2376"/>
      <c r="Y105" s="2376"/>
      <c r="Z105" s="2376"/>
      <c r="AA105" s="2376"/>
      <c r="AB105" s="2376"/>
      <c r="AC105" s="2376"/>
      <c r="AD105" s="2376"/>
      <c r="AE105" s="2376"/>
      <c r="AF105" s="2376"/>
      <c r="AG105" s="2376"/>
      <c r="AH105" s="2371"/>
      <c r="AI105" s="2371"/>
      <c r="AJ105" s="2371"/>
      <c r="AK105" s="2371"/>
      <c r="AL105" s="2371"/>
      <c r="AM105" s="2371"/>
      <c r="AN105" s="2371"/>
      <c r="AO105" s="2371"/>
      <c r="AP105" s="2371"/>
      <c r="AQ105" s="2371"/>
      <c r="AR105" s="2371"/>
      <c r="AS105" s="2371"/>
      <c r="AT105" s="2371"/>
      <c r="AU105" s="2371"/>
      <c r="AV105" s="2371"/>
      <c r="AW105" s="2371"/>
      <c r="AX105" s="2371"/>
      <c r="AY105" s="2371"/>
      <c r="AZ105" s="2371"/>
      <c r="BA105" s="2371"/>
      <c r="BB105" s="2371"/>
      <c r="BC105" s="2371"/>
      <c r="BD105" s="2371"/>
      <c r="BE105" s="2371"/>
      <c r="BF105" s="2371"/>
      <c r="BG105" s="2371"/>
      <c r="BH105" s="2371"/>
      <c r="BI105" s="2371"/>
      <c r="BJ105" s="2153"/>
      <c r="BK105" s="2153"/>
      <c r="BL105" s="2153"/>
      <c r="BM105" s="2153"/>
      <c r="BN105" s="2153"/>
      <c r="BO105" s="2153"/>
      <c r="BP105" s="2153"/>
      <c r="BQ105" s="2153"/>
      <c r="BR105" s="2153"/>
      <c r="BS105" s="2153"/>
      <c r="BT105" s="2153"/>
      <c r="BU105" s="2153"/>
      <c r="BV105" s="2153"/>
      <c r="BW105" s="2153"/>
      <c r="BX105" s="2153"/>
      <c r="BY105" s="2153"/>
      <c r="BZ105" s="2153"/>
      <c r="CA105" s="2153"/>
      <c r="CB105" s="2153"/>
      <c r="CC105" s="2153"/>
      <c r="CD105" s="2153"/>
      <c r="CE105" s="2153"/>
      <c r="CF105" s="2153"/>
      <c r="CG105" s="2153"/>
      <c r="CH105" s="2153"/>
      <c r="CI105" s="2153"/>
      <c r="CJ105" s="2153"/>
      <c r="CK105" s="2153"/>
      <c r="CL105" s="2153"/>
      <c r="CM105" s="2153"/>
      <c r="CN105" s="2153"/>
      <c r="CO105" s="2153"/>
      <c r="CP105" s="2153"/>
      <c r="CQ105" s="2153"/>
      <c r="CR105" s="2153"/>
      <c r="CS105" s="2153"/>
      <c r="CT105" s="2153"/>
    </row>
    <row r="106" spans="1:98" s="780" customFormat="1" ht="21" customHeight="1">
      <c r="A106" s="2377"/>
      <c r="B106" s="2373"/>
      <c r="C106" s="2391"/>
      <c r="D106" s="2373"/>
      <c r="E106" s="2373"/>
      <c r="F106" s="2807"/>
      <c r="G106" s="2807"/>
      <c r="H106" s="2428"/>
      <c r="I106" s="2515" t="s">
        <v>2063</v>
      </c>
      <c r="J106" s="2554" t="s">
        <v>73</v>
      </c>
      <c r="K106" s="2543">
        <v>6000</v>
      </c>
      <c r="L106" s="2403"/>
      <c r="M106" s="2464">
        <v>6000000</v>
      </c>
      <c r="N106" s="2466">
        <v>500000</v>
      </c>
      <c r="O106" s="2468"/>
      <c r="P106" s="2469">
        <v>12</v>
      </c>
      <c r="Q106" s="2469">
        <v>1</v>
      </c>
      <c r="R106" s="2403"/>
      <c r="S106" s="2376"/>
      <c r="T106" s="2376"/>
      <c r="U106" s="2376"/>
      <c r="V106" s="2376"/>
      <c r="W106" s="2376"/>
      <c r="X106" s="2376"/>
      <c r="Y106" s="2376"/>
      <c r="Z106" s="2376"/>
      <c r="AA106" s="2376"/>
      <c r="AB106" s="2376"/>
      <c r="AC106" s="2376"/>
      <c r="AD106" s="2376"/>
      <c r="AE106" s="2376"/>
      <c r="AF106" s="2376"/>
      <c r="AG106" s="2376"/>
      <c r="AH106" s="2371"/>
      <c r="AI106" s="2371"/>
      <c r="AJ106" s="2371"/>
      <c r="AK106" s="2371"/>
      <c r="AL106" s="2371"/>
      <c r="AM106" s="2371"/>
      <c r="AN106" s="2371"/>
      <c r="AO106" s="2371"/>
      <c r="AP106" s="2371"/>
      <c r="AQ106" s="2371"/>
      <c r="AR106" s="2371"/>
      <c r="AS106" s="2371"/>
      <c r="AT106" s="2371"/>
      <c r="AU106" s="2371"/>
      <c r="AV106" s="2371"/>
      <c r="AW106" s="2371"/>
      <c r="AX106" s="2371"/>
      <c r="AY106" s="2371"/>
      <c r="AZ106" s="2371"/>
      <c r="BA106" s="2371"/>
      <c r="BB106" s="2371"/>
      <c r="BC106" s="2371"/>
      <c r="BD106" s="2371"/>
      <c r="BE106" s="2371"/>
      <c r="BF106" s="2371"/>
      <c r="BG106" s="2371"/>
      <c r="BH106" s="2371"/>
      <c r="BI106" s="2371"/>
      <c r="BJ106" s="2153"/>
      <c r="BK106" s="2153"/>
      <c r="BL106" s="2153"/>
      <c r="BM106" s="2153"/>
      <c r="BN106" s="2153"/>
      <c r="BO106" s="2153"/>
      <c r="BP106" s="2153"/>
      <c r="BQ106" s="2153"/>
      <c r="BR106" s="2153"/>
      <c r="BS106" s="2153"/>
      <c r="BT106" s="2153"/>
      <c r="BU106" s="2153"/>
      <c r="BV106" s="2153"/>
      <c r="BW106" s="2153"/>
      <c r="BX106" s="2153"/>
      <c r="BY106" s="2153"/>
      <c r="BZ106" s="2153"/>
      <c r="CA106" s="2153"/>
      <c r="CB106" s="2153"/>
      <c r="CC106" s="2153"/>
      <c r="CD106" s="2153"/>
      <c r="CE106" s="2153"/>
      <c r="CF106" s="2153"/>
      <c r="CG106" s="2153"/>
      <c r="CH106" s="2153"/>
      <c r="CI106" s="2153"/>
      <c r="CJ106" s="2153"/>
      <c r="CK106" s="2153"/>
      <c r="CL106" s="2153"/>
      <c r="CM106" s="2153"/>
      <c r="CN106" s="2153"/>
      <c r="CO106" s="2153"/>
      <c r="CP106" s="2153"/>
      <c r="CQ106" s="2153"/>
      <c r="CR106" s="2153"/>
      <c r="CS106" s="2153"/>
      <c r="CT106" s="2153"/>
    </row>
    <row r="107" spans="1:98" s="780" customFormat="1" ht="21" customHeight="1">
      <c r="A107" s="2377"/>
      <c r="B107" s="2373"/>
      <c r="C107" s="2391"/>
      <c r="D107" s="2373"/>
      <c r="E107" s="2373"/>
      <c r="F107" s="2807"/>
      <c r="G107" s="2807"/>
      <c r="H107" s="2428"/>
      <c r="I107" s="2515" t="s">
        <v>2064</v>
      </c>
      <c r="J107" s="2554" t="s">
        <v>73</v>
      </c>
      <c r="K107" s="2543">
        <v>1800</v>
      </c>
      <c r="L107" s="2403"/>
      <c r="M107" s="2464">
        <v>1800000</v>
      </c>
      <c r="N107" s="2466">
        <v>30000</v>
      </c>
      <c r="O107" s="2468"/>
      <c r="P107" s="2469">
        <v>5</v>
      </c>
      <c r="Q107" s="2469">
        <v>12</v>
      </c>
      <c r="R107" s="2403"/>
      <c r="S107" s="2376"/>
      <c r="T107" s="2376"/>
      <c r="U107" s="2376"/>
      <c r="V107" s="2376"/>
      <c r="W107" s="2376"/>
      <c r="X107" s="2376"/>
      <c r="Y107" s="2376"/>
      <c r="Z107" s="2376"/>
      <c r="AA107" s="2376"/>
      <c r="AB107" s="2376"/>
      <c r="AC107" s="2376"/>
      <c r="AD107" s="2376"/>
      <c r="AE107" s="2376"/>
      <c r="AF107" s="2376"/>
      <c r="AG107" s="2376"/>
      <c r="AH107" s="2371"/>
      <c r="AI107" s="2371"/>
      <c r="AJ107" s="2371"/>
      <c r="AK107" s="2371"/>
      <c r="AL107" s="2371"/>
      <c r="AM107" s="2371"/>
      <c r="AN107" s="2371"/>
      <c r="AO107" s="2371"/>
      <c r="AP107" s="2371"/>
      <c r="AQ107" s="2371"/>
      <c r="AR107" s="2371"/>
      <c r="AS107" s="2371"/>
      <c r="AT107" s="2371"/>
      <c r="AU107" s="2371"/>
      <c r="AV107" s="2371"/>
      <c r="AW107" s="2371"/>
      <c r="AX107" s="2371"/>
      <c r="AY107" s="2371"/>
      <c r="AZ107" s="2371"/>
      <c r="BA107" s="2371"/>
      <c r="BB107" s="2371"/>
      <c r="BC107" s="2371"/>
      <c r="BD107" s="2371"/>
      <c r="BE107" s="2371"/>
      <c r="BF107" s="2371"/>
      <c r="BG107" s="2371"/>
      <c r="BH107" s="2371"/>
      <c r="BI107" s="2371"/>
      <c r="BJ107" s="2153"/>
      <c r="BK107" s="2153"/>
      <c r="BL107" s="2153"/>
      <c r="BM107" s="2153"/>
      <c r="BN107" s="2153"/>
      <c r="BO107" s="2153"/>
      <c r="BP107" s="2153"/>
      <c r="BQ107" s="2153"/>
      <c r="BR107" s="2153"/>
      <c r="BS107" s="2153"/>
      <c r="BT107" s="2153"/>
      <c r="BU107" s="2153"/>
      <c r="BV107" s="2153"/>
      <c r="BW107" s="2153"/>
      <c r="BX107" s="2153"/>
      <c r="BY107" s="2153"/>
      <c r="BZ107" s="2153"/>
      <c r="CA107" s="2153"/>
      <c r="CB107" s="2153"/>
      <c r="CC107" s="2153"/>
      <c r="CD107" s="2153"/>
      <c r="CE107" s="2153"/>
      <c r="CF107" s="2153"/>
      <c r="CG107" s="2153"/>
      <c r="CH107" s="2153"/>
      <c r="CI107" s="2153"/>
      <c r="CJ107" s="2153"/>
      <c r="CK107" s="2153"/>
      <c r="CL107" s="2153"/>
      <c r="CM107" s="2153"/>
      <c r="CN107" s="2153"/>
      <c r="CO107" s="2153"/>
      <c r="CP107" s="2153"/>
      <c r="CQ107" s="2153"/>
      <c r="CR107" s="2153"/>
      <c r="CS107" s="2153"/>
      <c r="CT107" s="2153"/>
    </row>
    <row r="108" spans="1:98" s="780" customFormat="1" ht="21" customHeight="1">
      <c r="A108" s="2399"/>
      <c r="B108" s="2382"/>
      <c r="C108" s="2411"/>
      <c r="D108" s="2382"/>
      <c r="E108" s="2382"/>
      <c r="F108" s="2803"/>
      <c r="G108" s="2803"/>
      <c r="H108" s="2451"/>
      <c r="I108" s="2547" t="s">
        <v>2065</v>
      </c>
      <c r="J108" s="2577" t="s">
        <v>73</v>
      </c>
      <c r="K108" s="2549">
        <v>2500</v>
      </c>
      <c r="L108" s="2403"/>
      <c r="M108" s="2464">
        <v>2500000</v>
      </c>
      <c r="N108" s="2466">
        <v>250000</v>
      </c>
      <c r="O108" s="2468"/>
      <c r="P108" s="2469">
        <v>10</v>
      </c>
      <c r="Q108" s="2469">
        <v>1</v>
      </c>
      <c r="R108" s="2403"/>
      <c r="S108" s="2376"/>
      <c r="T108" s="2376"/>
      <c r="U108" s="2376"/>
      <c r="V108" s="2376"/>
      <c r="W108" s="2376"/>
      <c r="X108" s="2376"/>
      <c r="Y108" s="2376"/>
      <c r="Z108" s="2376"/>
      <c r="AA108" s="2376"/>
      <c r="AB108" s="2376"/>
      <c r="AC108" s="2376"/>
      <c r="AD108" s="2376"/>
      <c r="AE108" s="2376"/>
      <c r="AF108" s="2376"/>
      <c r="AG108" s="2376"/>
      <c r="AH108" s="2371"/>
      <c r="AI108" s="2371"/>
      <c r="AJ108" s="2371"/>
      <c r="AK108" s="2371"/>
      <c r="AL108" s="2371"/>
      <c r="AM108" s="2371"/>
      <c r="AN108" s="2371"/>
      <c r="AO108" s="2371"/>
      <c r="AP108" s="2371"/>
      <c r="AQ108" s="2371"/>
      <c r="AR108" s="2371"/>
      <c r="AS108" s="2371"/>
      <c r="AT108" s="2371"/>
      <c r="AU108" s="2371"/>
      <c r="AV108" s="2371"/>
      <c r="AW108" s="2371"/>
      <c r="AX108" s="2371"/>
      <c r="AY108" s="2371"/>
      <c r="AZ108" s="2371"/>
      <c r="BA108" s="2371"/>
      <c r="BB108" s="2371"/>
      <c r="BC108" s="2371"/>
      <c r="BD108" s="2371"/>
      <c r="BE108" s="2371"/>
      <c r="BF108" s="2371"/>
      <c r="BG108" s="2371"/>
      <c r="BH108" s="2371"/>
      <c r="BI108" s="2371"/>
      <c r="BJ108" s="2153"/>
      <c r="BK108" s="2153"/>
      <c r="BL108" s="2153"/>
      <c r="BM108" s="2153"/>
      <c r="BN108" s="2153"/>
      <c r="BO108" s="2153"/>
      <c r="BP108" s="2153"/>
      <c r="BQ108" s="2153"/>
      <c r="BR108" s="2153"/>
      <c r="BS108" s="2153"/>
      <c r="BT108" s="2153"/>
      <c r="BU108" s="2153"/>
      <c r="BV108" s="2153"/>
      <c r="BW108" s="2153"/>
      <c r="BX108" s="2153"/>
      <c r="BY108" s="2153"/>
      <c r="BZ108" s="2153"/>
      <c r="CA108" s="2153"/>
      <c r="CB108" s="2153"/>
      <c r="CC108" s="2153"/>
      <c r="CD108" s="2153"/>
      <c r="CE108" s="2153"/>
      <c r="CF108" s="2153"/>
      <c r="CG108" s="2153"/>
      <c r="CH108" s="2153"/>
      <c r="CI108" s="2153"/>
      <c r="CJ108" s="2153"/>
      <c r="CK108" s="2153"/>
      <c r="CL108" s="2153"/>
      <c r="CM108" s="2153"/>
      <c r="CN108" s="2153"/>
      <c r="CO108" s="2153"/>
      <c r="CP108" s="2153"/>
      <c r="CQ108" s="2153"/>
      <c r="CR108" s="2153"/>
      <c r="CS108" s="2153"/>
      <c r="CT108" s="2153"/>
    </row>
    <row r="109" spans="1:98" s="780" customFormat="1" ht="21" customHeight="1">
      <c r="A109" s="2389"/>
      <c r="B109" s="2452"/>
      <c r="C109" s="2628"/>
      <c r="D109" s="2452"/>
      <c r="E109" s="2373"/>
      <c r="F109" s="2807"/>
      <c r="G109" s="2807"/>
      <c r="H109" s="2428"/>
      <c r="I109" s="2515" t="s">
        <v>2066</v>
      </c>
      <c r="J109" s="2554" t="s">
        <v>73</v>
      </c>
      <c r="K109" s="2543">
        <v>4000</v>
      </c>
      <c r="L109" s="2403"/>
      <c r="M109" s="2464">
        <v>4000000</v>
      </c>
      <c r="N109" s="2466">
        <v>1000000</v>
      </c>
      <c r="O109" s="2468"/>
      <c r="P109" s="2469"/>
      <c r="Q109" s="2469">
        <v>4</v>
      </c>
      <c r="R109" s="2403"/>
      <c r="S109" s="2376"/>
      <c r="T109" s="2376"/>
      <c r="U109" s="2376"/>
      <c r="V109" s="2376"/>
      <c r="W109" s="2376"/>
      <c r="X109" s="2376"/>
      <c r="Y109" s="2376"/>
      <c r="Z109" s="2376"/>
      <c r="AA109" s="2376"/>
      <c r="AB109" s="2376"/>
      <c r="AC109" s="2376"/>
      <c r="AD109" s="2376"/>
      <c r="AE109" s="2376"/>
      <c r="AF109" s="2376"/>
      <c r="AG109" s="2376"/>
      <c r="AH109" s="2371"/>
      <c r="AI109" s="2371"/>
      <c r="AJ109" s="2371"/>
      <c r="AK109" s="2371"/>
      <c r="AL109" s="2371"/>
      <c r="AM109" s="2371"/>
      <c r="AN109" s="2371"/>
      <c r="AO109" s="2371"/>
      <c r="AP109" s="2371"/>
      <c r="AQ109" s="2371"/>
      <c r="AR109" s="2371"/>
      <c r="AS109" s="2371"/>
      <c r="AT109" s="2371"/>
      <c r="AU109" s="2371"/>
      <c r="AV109" s="2371"/>
      <c r="AW109" s="2371"/>
      <c r="AX109" s="2371"/>
      <c r="AY109" s="2371"/>
      <c r="AZ109" s="2371"/>
      <c r="BA109" s="2371"/>
      <c r="BB109" s="2371"/>
      <c r="BC109" s="2371"/>
      <c r="BD109" s="2371"/>
      <c r="BE109" s="2371"/>
      <c r="BF109" s="2371"/>
      <c r="BG109" s="2371"/>
      <c r="BH109" s="2371"/>
      <c r="BI109" s="2371"/>
      <c r="BJ109" s="2153"/>
      <c r="BK109" s="2153"/>
      <c r="BL109" s="2153"/>
      <c r="BM109" s="2153"/>
      <c r="BN109" s="2153"/>
      <c r="BO109" s="2153"/>
      <c r="BP109" s="2153"/>
      <c r="BQ109" s="2153"/>
      <c r="BR109" s="2153"/>
      <c r="BS109" s="2153"/>
      <c r="BT109" s="2153"/>
      <c r="BU109" s="2153"/>
      <c r="BV109" s="2153"/>
      <c r="BW109" s="2153"/>
      <c r="BX109" s="2153"/>
      <c r="BY109" s="2153"/>
      <c r="BZ109" s="2153"/>
      <c r="CA109" s="2153"/>
      <c r="CB109" s="2153"/>
      <c r="CC109" s="2153"/>
      <c r="CD109" s="2153"/>
      <c r="CE109" s="2153"/>
      <c r="CF109" s="2153"/>
      <c r="CG109" s="2153"/>
      <c r="CH109" s="2153"/>
      <c r="CI109" s="2153"/>
      <c r="CJ109" s="2153"/>
      <c r="CK109" s="2153"/>
      <c r="CL109" s="2153"/>
      <c r="CM109" s="2153"/>
      <c r="CN109" s="2153"/>
      <c r="CO109" s="2153"/>
      <c r="CP109" s="2153"/>
      <c r="CQ109" s="2153"/>
      <c r="CR109" s="2153"/>
      <c r="CS109" s="2153"/>
      <c r="CT109" s="2153"/>
    </row>
    <row r="110" spans="1:98" s="780" customFormat="1" ht="21" customHeight="1">
      <c r="A110" s="2377"/>
      <c r="B110" s="2373"/>
      <c r="C110" s="2391"/>
      <c r="D110" s="2373"/>
      <c r="E110" s="2373"/>
      <c r="F110" s="2807"/>
      <c r="G110" s="2807"/>
      <c r="H110" s="2428"/>
      <c r="I110" s="2515" t="s">
        <v>2067</v>
      </c>
      <c r="J110" s="2554" t="s">
        <v>73</v>
      </c>
      <c r="K110" s="2543">
        <v>4200</v>
      </c>
      <c r="L110" s="2403"/>
      <c r="M110" s="2464">
        <v>4200000</v>
      </c>
      <c r="N110" s="2466">
        <v>350000</v>
      </c>
      <c r="O110" s="2468"/>
      <c r="P110" s="2469">
        <v>1</v>
      </c>
      <c r="Q110" s="2469">
        <v>12</v>
      </c>
      <c r="R110" s="2403"/>
      <c r="S110" s="2376"/>
      <c r="T110" s="2376"/>
      <c r="U110" s="2376"/>
      <c r="V110" s="2376"/>
      <c r="W110" s="2376"/>
      <c r="X110" s="2376"/>
      <c r="Y110" s="2376"/>
      <c r="Z110" s="2376"/>
      <c r="AA110" s="2376"/>
      <c r="AB110" s="2376"/>
      <c r="AC110" s="2376"/>
      <c r="AD110" s="2376"/>
      <c r="AE110" s="2376"/>
      <c r="AF110" s="2376"/>
      <c r="AG110" s="2376"/>
      <c r="AH110" s="2371"/>
      <c r="AI110" s="2371"/>
      <c r="AJ110" s="2371"/>
      <c r="AK110" s="2371"/>
      <c r="AL110" s="2371"/>
      <c r="AM110" s="2371"/>
      <c r="AN110" s="2371"/>
      <c r="AO110" s="2371"/>
      <c r="AP110" s="2371"/>
      <c r="AQ110" s="2371"/>
      <c r="AR110" s="2371"/>
      <c r="AS110" s="2371"/>
      <c r="AT110" s="2371"/>
      <c r="AU110" s="2371"/>
      <c r="AV110" s="2371"/>
      <c r="AW110" s="2371"/>
      <c r="AX110" s="2371"/>
      <c r="AY110" s="2371"/>
      <c r="AZ110" s="2371"/>
      <c r="BA110" s="2371"/>
      <c r="BB110" s="2371"/>
      <c r="BC110" s="2371"/>
      <c r="BD110" s="2371"/>
      <c r="BE110" s="2371"/>
      <c r="BF110" s="2371"/>
      <c r="BG110" s="2371"/>
      <c r="BH110" s="2371"/>
      <c r="BI110" s="2371"/>
      <c r="BJ110" s="2153"/>
      <c r="BK110" s="2153"/>
      <c r="BL110" s="2153"/>
      <c r="BM110" s="2153"/>
      <c r="BN110" s="2153"/>
      <c r="BO110" s="2153"/>
      <c r="BP110" s="2153"/>
      <c r="BQ110" s="2153"/>
      <c r="BR110" s="2153"/>
      <c r="BS110" s="2153"/>
      <c r="BT110" s="2153"/>
      <c r="BU110" s="2153"/>
      <c r="BV110" s="2153"/>
      <c r="BW110" s="2153"/>
      <c r="BX110" s="2153"/>
      <c r="BY110" s="2153"/>
      <c r="BZ110" s="2153"/>
      <c r="CA110" s="2153"/>
      <c r="CB110" s="2153"/>
      <c r="CC110" s="2153"/>
      <c r="CD110" s="2153"/>
      <c r="CE110" s="2153"/>
      <c r="CF110" s="2153"/>
      <c r="CG110" s="2153"/>
      <c r="CH110" s="2153"/>
      <c r="CI110" s="2153"/>
      <c r="CJ110" s="2153"/>
      <c r="CK110" s="2153"/>
      <c r="CL110" s="2153"/>
      <c r="CM110" s="2153"/>
      <c r="CN110" s="2153"/>
      <c r="CO110" s="2153"/>
      <c r="CP110" s="2153"/>
      <c r="CQ110" s="2153"/>
      <c r="CR110" s="2153"/>
      <c r="CS110" s="2153"/>
      <c r="CT110" s="2153"/>
    </row>
    <row r="111" spans="1:98" s="780" customFormat="1" ht="21" customHeight="1">
      <c r="A111" s="2377"/>
      <c r="B111" s="2373"/>
      <c r="C111" s="2391"/>
      <c r="D111" s="2373"/>
      <c r="E111" s="2373"/>
      <c r="F111" s="2807"/>
      <c r="G111" s="2807"/>
      <c r="H111" s="2428"/>
      <c r="I111" s="2540" t="s">
        <v>2068</v>
      </c>
      <c r="J111" s="2554" t="s">
        <v>73</v>
      </c>
      <c r="K111" s="2543">
        <v>600</v>
      </c>
      <c r="L111" s="2403"/>
      <c r="M111" s="2464">
        <v>600000</v>
      </c>
      <c r="N111" s="2466">
        <v>300000</v>
      </c>
      <c r="O111" s="2468"/>
      <c r="P111" s="2469"/>
      <c r="Q111" s="2469">
        <v>2</v>
      </c>
      <c r="R111" s="2403"/>
      <c r="S111" s="2376"/>
      <c r="T111" s="2376"/>
      <c r="U111" s="2376"/>
      <c r="V111" s="2376"/>
      <c r="W111" s="2376"/>
      <c r="X111" s="2376"/>
      <c r="Y111" s="2376"/>
      <c r="Z111" s="2376"/>
      <c r="AA111" s="2376"/>
      <c r="AB111" s="2376"/>
      <c r="AC111" s="2376"/>
      <c r="AD111" s="2376"/>
      <c r="AE111" s="2376"/>
      <c r="AF111" s="2376"/>
      <c r="AG111" s="2376"/>
      <c r="AH111" s="2371"/>
      <c r="AI111" s="2371"/>
      <c r="AJ111" s="2371"/>
      <c r="AK111" s="2371"/>
      <c r="AL111" s="2371"/>
      <c r="AM111" s="2371"/>
      <c r="AN111" s="2371"/>
      <c r="AO111" s="2371"/>
      <c r="AP111" s="2371"/>
      <c r="AQ111" s="2371"/>
      <c r="AR111" s="2371"/>
      <c r="AS111" s="2371"/>
      <c r="AT111" s="2371"/>
      <c r="AU111" s="2371"/>
      <c r="AV111" s="2371"/>
      <c r="AW111" s="2371"/>
      <c r="AX111" s="2371"/>
      <c r="AY111" s="2371"/>
      <c r="AZ111" s="2371"/>
      <c r="BA111" s="2371"/>
      <c r="BB111" s="2371"/>
      <c r="BC111" s="2371"/>
      <c r="BD111" s="2371"/>
      <c r="BE111" s="2371"/>
      <c r="BF111" s="2371"/>
      <c r="BG111" s="2371"/>
      <c r="BH111" s="2371"/>
      <c r="BI111" s="2371"/>
      <c r="BJ111" s="2153"/>
      <c r="BK111" s="2153"/>
      <c r="BL111" s="2153"/>
      <c r="BM111" s="2153"/>
      <c r="BN111" s="2153"/>
      <c r="BO111" s="2153"/>
      <c r="BP111" s="2153"/>
      <c r="BQ111" s="2153"/>
      <c r="BR111" s="2153"/>
      <c r="BS111" s="2153"/>
      <c r="BT111" s="2153"/>
      <c r="BU111" s="2153"/>
      <c r="BV111" s="2153"/>
      <c r="BW111" s="2153"/>
      <c r="BX111" s="2153"/>
      <c r="BY111" s="2153"/>
      <c r="BZ111" s="2153"/>
      <c r="CA111" s="2153"/>
      <c r="CB111" s="2153"/>
      <c r="CC111" s="2153"/>
      <c r="CD111" s="2153"/>
      <c r="CE111" s="2153"/>
      <c r="CF111" s="2153"/>
      <c r="CG111" s="2153"/>
      <c r="CH111" s="2153"/>
      <c r="CI111" s="2153"/>
      <c r="CJ111" s="2153"/>
      <c r="CK111" s="2153"/>
      <c r="CL111" s="2153"/>
      <c r="CM111" s="2153"/>
      <c r="CN111" s="2153"/>
      <c r="CO111" s="2153"/>
      <c r="CP111" s="2153"/>
      <c r="CQ111" s="2153"/>
      <c r="CR111" s="2153"/>
      <c r="CS111" s="2153"/>
      <c r="CT111" s="2153"/>
    </row>
    <row r="112" spans="1:98" s="780" customFormat="1" ht="20.25" customHeight="1">
      <c r="A112" s="2377"/>
      <c r="B112" s="2373"/>
      <c r="C112" s="2391"/>
      <c r="D112" s="2373"/>
      <c r="E112" s="2373"/>
      <c r="F112" s="2833"/>
      <c r="G112" s="2833"/>
      <c r="H112" s="2578"/>
      <c r="I112" s="2517" t="s">
        <v>2069</v>
      </c>
      <c r="J112" s="2554" t="s">
        <v>73</v>
      </c>
      <c r="K112" s="2579">
        <v>3000</v>
      </c>
      <c r="L112" s="2403"/>
      <c r="M112" s="2464">
        <v>3000000</v>
      </c>
      <c r="N112" s="2466">
        <v>15000</v>
      </c>
      <c r="O112" s="2468"/>
      <c r="P112" s="2469">
        <v>100</v>
      </c>
      <c r="Q112" s="2469">
        <v>2</v>
      </c>
      <c r="R112" s="2465"/>
      <c r="S112" s="2476"/>
      <c r="T112" s="2376"/>
      <c r="U112" s="2376"/>
      <c r="V112" s="2376"/>
      <c r="W112" s="2376"/>
      <c r="X112" s="2376"/>
      <c r="Y112" s="2376"/>
      <c r="Z112" s="2376"/>
      <c r="AA112" s="2376"/>
      <c r="AB112" s="2376"/>
      <c r="AC112" s="2376"/>
      <c r="AD112" s="2376"/>
      <c r="AE112" s="2376"/>
      <c r="AF112" s="2376"/>
      <c r="AG112" s="2376"/>
      <c r="AH112" s="2376"/>
      <c r="AI112" s="2376"/>
      <c r="AJ112" s="2376"/>
      <c r="AK112" s="2376"/>
      <c r="AL112" s="2376"/>
      <c r="AM112" s="2376"/>
      <c r="AN112" s="2376"/>
      <c r="AO112" s="2376"/>
      <c r="AP112" s="2376"/>
      <c r="AQ112" s="2376"/>
      <c r="AR112" s="2376"/>
      <c r="AS112" s="2376"/>
      <c r="AT112" s="2376"/>
      <c r="AU112" s="2376"/>
      <c r="AV112" s="2376"/>
      <c r="AW112" s="2376"/>
      <c r="AX112" s="2376"/>
      <c r="AY112" s="2376"/>
      <c r="AZ112" s="2376"/>
      <c r="BA112" s="2376"/>
      <c r="BB112" s="2376"/>
      <c r="BC112" s="2376"/>
      <c r="BD112" s="2376"/>
      <c r="BE112" s="2376"/>
      <c r="BF112" s="2376"/>
      <c r="BG112" s="2376"/>
      <c r="BH112" s="2376"/>
      <c r="BI112" s="2376"/>
      <c r="BJ112" s="2153"/>
      <c r="BK112" s="2153"/>
      <c r="BL112" s="2153"/>
      <c r="BM112" s="2153"/>
      <c r="BN112" s="2153"/>
      <c r="BO112" s="2153"/>
      <c r="BP112" s="2153"/>
      <c r="BQ112" s="2153"/>
      <c r="BR112" s="2153"/>
      <c r="BS112" s="2153"/>
      <c r="BT112" s="2153"/>
      <c r="BU112" s="2153"/>
      <c r="BV112" s="2153"/>
      <c r="BW112" s="2153"/>
      <c r="BX112" s="2153"/>
      <c r="BY112" s="2153"/>
      <c r="BZ112" s="2153"/>
      <c r="CA112" s="2153"/>
      <c r="CB112" s="2153"/>
      <c r="CC112" s="2153"/>
      <c r="CD112" s="2153"/>
      <c r="CE112" s="2153"/>
      <c r="CF112" s="2153"/>
      <c r="CG112" s="2153"/>
      <c r="CH112" s="2153"/>
      <c r="CI112" s="2153"/>
      <c r="CJ112" s="2153"/>
      <c r="CK112" s="2153"/>
      <c r="CL112" s="2153"/>
      <c r="CM112" s="2153"/>
      <c r="CN112" s="2153"/>
      <c r="CO112" s="2153"/>
      <c r="CP112" s="2153"/>
      <c r="CQ112" s="2153"/>
      <c r="CR112" s="2153"/>
      <c r="CS112" s="2153"/>
      <c r="CT112" s="2153"/>
    </row>
    <row r="113" spans="1:98" s="780" customFormat="1" ht="21" customHeight="1">
      <c r="A113" s="2377"/>
      <c r="B113" s="2373"/>
      <c r="C113" s="2391"/>
      <c r="D113" s="2373"/>
      <c r="E113" s="2373"/>
      <c r="F113" s="2833"/>
      <c r="G113" s="2833"/>
      <c r="H113" s="2578"/>
      <c r="I113" s="2517" t="s">
        <v>2070</v>
      </c>
      <c r="J113" s="2554" t="s">
        <v>73</v>
      </c>
      <c r="K113" s="2579">
        <v>9000</v>
      </c>
      <c r="L113" s="2403"/>
      <c r="M113" s="2464">
        <v>9000000</v>
      </c>
      <c r="N113" s="2466">
        <v>150</v>
      </c>
      <c r="O113" s="2468"/>
      <c r="P113" s="2469">
        <v>15000</v>
      </c>
      <c r="Q113" s="2469">
        <v>4</v>
      </c>
      <c r="R113" s="2465"/>
      <c r="S113" s="2476"/>
      <c r="T113" s="2376"/>
      <c r="U113" s="2376"/>
      <c r="V113" s="2376"/>
      <c r="W113" s="2376"/>
      <c r="X113" s="2376"/>
      <c r="Y113" s="2376"/>
      <c r="Z113" s="2376"/>
      <c r="AA113" s="2376"/>
      <c r="AB113" s="2376"/>
      <c r="AC113" s="2376"/>
      <c r="AD113" s="2376"/>
      <c r="AE113" s="2376"/>
      <c r="AF113" s="2376"/>
      <c r="AG113" s="2376"/>
      <c r="AH113" s="2376"/>
      <c r="AI113" s="2376"/>
      <c r="AJ113" s="2376"/>
      <c r="AK113" s="2376"/>
      <c r="AL113" s="2376"/>
      <c r="AM113" s="2376"/>
      <c r="AN113" s="2376"/>
      <c r="AO113" s="2376"/>
      <c r="AP113" s="2376"/>
      <c r="AQ113" s="2376"/>
      <c r="AR113" s="2376"/>
      <c r="AS113" s="2376"/>
      <c r="AT113" s="2376"/>
      <c r="AU113" s="2376"/>
      <c r="AV113" s="2376"/>
      <c r="AW113" s="2376"/>
      <c r="AX113" s="2376"/>
      <c r="AY113" s="2376"/>
      <c r="AZ113" s="2376"/>
      <c r="BA113" s="2376"/>
      <c r="BB113" s="2376"/>
      <c r="BC113" s="2376"/>
      <c r="BD113" s="2376"/>
      <c r="BE113" s="2376"/>
      <c r="BF113" s="2376"/>
      <c r="BG113" s="2376"/>
      <c r="BH113" s="2376"/>
      <c r="BI113" s="2376"/>
      <c r="BJ113" s="2153"/>
      <c r="BK113" s="2153"/>
      <c r="BL113" s="2153"/>
      <c r="BM113" s="2153"/>
      <c r="BN113" s="2153"/>
      <c r="BO113" s="2153"/>
      <c r="BP113" s="2153"/>
      <c r="BQ113" s="2153"/>
      <c r="BR113" s="2153"/>
      <c r="BS113" s="2153"/>
      <c r="BT113" s="2153"/>
      <c r="BU113" s="2153"/>
      <c r="BV113" s="2153"/>
      <c r="BW113" s="2153"/>
      <c r="BX113" s="2153"/>
      <c r="BY113" s="2153"/>
      <c r="BZ113" s="2153"/>
      <c r="CA113" s="2153"/>
      <c r="CB113" s="2153"/>
      <c r="CC113" s="2153"/>
      <c r="CD113" s="2153"/>
      <c r="CE113" s="2153"/>
      <c r="CF113" s="2153"/>
      <c r="CG113" s="2153"/>
      <c r="CH113" s="2153"/>
      <c r="CI113" s="2153"/>
      <c r="CJ113" s="2153"/>
      <c r="CK113" s="2153"/>
      <c r="CL113" s="2153"/>
      <c r="CM113" s="2153"/>
      <c r="CN113" s="2153"/>
      <c r="CO113" s="2153"/>
      <c r="CP113" s="2153"/>
      <c r="CQ113" s="2153"/>
      <c r="CR113" s="2153"/>
      <c r="CS113" s="2153"/>
      <c r="CT113" s="2153"/>
    </row>
    <row r="114" spans="1:98" s="780" customFormat="1" ht="21" customHeight="1">
      <c r="A114" s="2377"/>
      <c r="B114" s="2373"/>
      <c r="C114" s="2391"/>
      <c r="D114" s="2373"/>
      <c r="E114" s="2452" t="s">
        <v>173</v>
      </c>
      <c r="F114" s="2806">
        <v>7200</v>
      </c>
      <c r="G114" s="2806">
        <v>7200</v>
      </c>
      <c r="H114" s="2453">
        <v>0</v>
      </c>
      <c r="I114" s="2587"/>
      <c r="J114" s="2588"/>
      <c r="K114" s="2618">
        <v>7200</v>
      </c>
      <c r="L114" s="2403"/>
      <c r="M114" s="2464"/>
      <c r="N114" s="2466"/>
      <c r="O114" s="2468"/>
      <c r="P114" s="2469"/>
      <c r="Q114" s="2469"/>
      <c r="R114" s="2465"/>
      <c r="S114" s="2476"/>
      <c r="T114" s="2376"/>
      <c r="U114" s="2376"/>
      <c r="V114" s="2376"/>
      <c r="W114" s="2376"/>
      <c r="X114" s="2376"/>
      <c r="Y114" s="2376"/>
      <c r="Z114" s="2376"/>
      <c r="AA114" s="2376"/>
      <c r="AB114" s="2376"/>
      <c r="AC114" s="2376"/>
      <c r="AD114" s="2376"/>
      <c r="AE114" s="2376"/>
      <c r="AF114" s="2376"/>
      <c r="AG114" s="2376"/>
      <c r="AH114" s="2376"/>
      <c r="AI114" s="2376"/>
      <c r="AJ114" s="2376"/>
      <c r="AK114" s="2376"/>
      <c r="AL114" s="2376"/>
      <c r="AM114" s="2376"/>
      <c r="AN114" s="2376"/>
      <c r="AO114" s="2376"/>
      <c r="AP114" s="2376"/>
      <c r="AQ114" s="2376"/>
      <c r="AR114" s="2376"/>
      <c r="AS114" s="2376"/>
      <c r="AT114" s="2376"/>
      <c r="AU114" s="2376"/>
      <c r="AV114" s="2376"/>
      <c r="AW114" s="2376"/>
      <c r="AX114" s="2376"/>
      <c r="AY114" s="2376"/>
      <c r="AZ114" s="2376"/>
      <c r="BA114" s="2376"/>
      <c r="BB114" s="2376"/>
      <c r="BC114" s="2376"/>
      <c r="BD114" s="2376"/>
      <c r="BE114" s="2376"/>
      <c r="BF114" s="2376"/>
      <c r="BG114" s="2376"/>
      <c r="BH114" s="2376"/>
      <c r="BI114" s="2376"/>
      <c r="BJ114" s="2153"/>
      <c r="BK114" s="2153"/>
      <c r="BL114" s="2153"/>
      <c r="BM114" s="2153"/>
      <c r="BN114" s="2153"/>
      <c r="BO114" s="2153"/>
      <c r="BP114" s="2153"/>
      <c r="BQ114" s="2153"/>
      <c r="BR114" s="2153"/>
      <c r="BS114" s="2153"/>
      <c r="BT114" s="2153"/>
      <c r="BU114" s="2153"/>
      <c r="BV114" s="2153"/>
      <c r="BW114" s="2153"/>
      <c r="BX114" s="2153"/>
      <c r="BY114" s="2153"/>
      <c r="BZ114" s="2153"/>
      <c r="CA114" s="2153"/>
      <c r="CB114" s="2153"/>
      <c r="CC114" s="2153"/>
      <c r="CD114" s="2153"/>
      <c r="CE114" s="2153"/>
      <c r="CF114" s="2153"/>
      <c r="CG114" s="2153"/>
      <c r="CH114" s="2153"/>
      <c r="CI114" s="2153"/>
      <c r="CJ114" s="2153"/>
      <c r="CK114" s="2153"/>
      <c r="CL114" s="2153"/>
      <c r="CM114" s="2153"/>
      <c r="CN114" s="2153"/>
      <c r="CO114" s="2153"/>
      <c r="CP114" s="2153"/>
      <c r="CQ114" s="2153"/>
      <c r="CR114" s="2153"/>
      <c r="CS114" s="2153"/>
      <c r="CT114" s="2153"/>
    </row>
    <row r="115" spans="1:98" s="791" customFormat="1" ht="21" customHeight="1">
      <c r="A115" s="2377"/>
      <c r="B115" s="2379"/>
      <c r="C115" s="2383"/>
      <c r="D115" s="2379"/>
      <c r="E115" s="2379"/>
      <c r="F115" s="2834"/>
      <c r="G115" s="2834"/>
      <c r="H115" s="2392"/>
      <c r="I115" s="2537" t="s">
        <v>2071</v>
      </c>
      <c r="J115" s="2521" t="s">
        <v>73</v>
      </c>
      <c r="K115" s="2543">
        <v>6000</v>
      </c>
      <c r="L115" s="2417"/>
      <c r="M115" s="2464">
        <v>6000000</v>
      </c>
      <c r="N115" s="2469">
        <v>500000</v>
      </c>
      <c r="O115" s="2468"/>
      <c r="P115" s="2469">
        <v>1</v>
      </c>
      <c r="Q115" s="2469">
        <v>12</v>
      </c>
      <c r="R115" s="2492"/>
      <c r="S115" s="2388"/>
      <c r="T115" s="2376"/>
      <c r="U115" s="2376"/>
      <c r="V115" s="2376"/>
      <c r="W115" s="2376"/>
      <c r="X115" s="2376"/>
      <c r="Y115" s="2376"/>
      <c r="Z115" s="2376"/>
      <c r="AA115" s="2376"/>
      <c r="AB115" s="2376"/>
      <c r="AC115" s="2376"/>
      <c r="AD115" s="2376"/>
      <c r="AE115" s="2376"/>
      <c r="AF115" s="2376"/>
      <c r="AG115" s="2376"/>
      <c r="AH115" s="2376"/>
      <c r="AI115" s="2376"/>
      <c r="AJ115" s="2376"/>
      <c r="AK115" s="2376"/>
      <c r="AL115" s="2376"/>
      <c r="AM115" s="2376"/>
      <c r="AN115" s="2376"/>
      <c r="AO115" s="2376"/>
      <c r="AP115" s="2376"/>
      <c r="AQ115" s="2376"/>
      <c r="AR115" s="2376"/>
      <c r="AS115" s="2376"/>
      <c r="AT115" s="2376"/>
      <c r="AU115" s="2376"/>
      <c r="AV115" s="2376"/>
      <c r="AW115" s="2376"/>
      <c r="AX115" s="2376"/>
      <c r="AY115" s="2376"/>
      <c r="AZ115" s="2376"/>
      <c r="BA115" s="2376"/>
      <c r="BB115" s="2376"/>
      <c r="BC115" s="2376"/>
      <c r="BD115" s="2376"/>
      <c r="BE115" s="2376"/>
      <c r="BF115" s="2376"/>
      <c r="BG115" s="2376"/>
      <c r="BH115" s="2376"/>
      <c r="BI115" s="2376"/>
      <c r="BJ115" s="1580"/>
      <c r="BK115" s="1580"/>
      <c r="BL115" s="1580"/>
      <c r="BM115" s="1580"/>
      <c r="BN115" s="1580"/>
      <c r="BO115" s="1580"/>
      <c r="BP115" s="1580"/>
      <c r="BQ115" s="1580"/>
      <c r="BR115" s="1580"/>
      <c r="BS115" s="1580"/>
      <c r="BT115" s="1580"/>
      <c r="BU115" s="1580"/>
      <c r="BV115" s="1580"/>
      <c r="BW115" s="1580"/>
      <c r="BX115" s="1580"/>
      <c r="BY115" s="1580"/>
      <c r="BZ115" s="1580"/>
      <c r="CA115" s="1580"/>
      <c r="CB115" s="1580"/>
      <c r="CC115" s="1580"/>
      <c r="CD115" s="1580"/>
      <c r="CE115" s="1580"/>
      <c r="CF115" s="1580"/>
      <c r="CG115" s="1580"/>
      <c r="CH115" s="1580"/>
      <c r="CI115" s="1580"/>
      <c r="CJ115" s="1580"/>
      <c r="CK115" s="1580"/>
      <c r="CL115" s="1580"/>
      <c r="CM115" s="1580"/>
      <c r="CN115" s="1580"/>
      <c r="CO115" s="1580"/>
      <c r="CP115" s="1580"/>
      <c r="CQ115" s="1580"/>
      <c r="CR115" s="1580"/>
      <c r="CS115" s="1580"/>
      <c r="CT115" s="1580"/>
    </row>
    <row r="116" spans="1:98" s="791" customFormat="1" ht="21" customHeight="1">
      <c r="A116" s="2377"/>
      <c r="B116" s="2373"/>
      <c r="C116" s="2391"/>
      <c r="D116" s="2373"/>
      <c r="E116" s="2373"/>
      <c r="F116" s="2807"/>
      <c r="G116" s="2807"/>
      <c r="H116" s="2427"/>
      <c r="I116" s="2590" t="s">
        <v>2072</v>
      </c>
      <c r="J116" s="2544" t="s">
        <v>73</v>
      </c>
      <c r="K116" s="2579">
        <v>1200</v>
      </c>
      <c r="L116" s="2403"/>
      <c r="M116" s="2464">
        <v>1200000</v>
      </c>
      <c r="N116" s="2466">
        <v>300000</v>
      </c>
      <c r="O116" s="2468"/>
      <c r="P116" s="2469"/>
      <c r="Q116" s="2469">
        <v>4</v>
      </c>
      <c r="R116" s="2465"/>
      <c r="S116" s="2476"/>
      <c r="T116" s="2376"/>
      <c r="U116" s="2376"/>
      <c r="V116" s="2376"/>
      <c r="W116" s="2376"/>
      <c r="X116" s="2376"/>
      <c r="Y116" s="2376"/>
      <c r="Z116" s="2376"/>
      <c r="AA116" s="2376"/>
      <c r="AB116" s="2376"/>
      <c r="AC116" s="2376"/>
      <c r="AD116" s="2376"/>
      <c r="AE116" s="2376"/>
      <c r="AF116" s="2376"/>
      <c r="AG116" s="2376"/>
      <c r="AH116" s="2376"/>
      <c r="AI116" s="2376"/>
      <c r="AJ116" s="2376"/>
      <c r="AK116" s="2376"/>
      <c r="AL116" s="2376"/>
      <c r="AM116" s="2376"/>
      <c r="AN116" s="2376"/>
      <c r="AO116" s="2376"/>
      <c r="AP116" s="2376"/>
      <c r="AQ116" s="2376"/>
      <c r="AR116" s="2376"/>
      <c r="AS116" s="2376"/>
      <c r="AT116" s="2376"/>
      <c r="AU116" s="2376"/>
      <c r="AV116" s="2376"/>
      <c r="AW116" s="2376"/>
      <c r="AX116" s="2376"/>
      <c r="AY116" s="2376"/>
      <c r="AZ116" s="2376"/>
      <c r="BA116" s="2376"/>
      <c r="BB116" s="2376"/>
      <c r="BC116" s="2376"/>
      <c r="BD116" s="2376"/>
      <c r="BE116" s="2376"/>
      <c r="BF116" s="2376"/>
      <c r="BG116" s="2376"/>
      <c r="BH116" s="2376"/>
      <c r="BI116" s="2376"/>
      <c r="BJ116" s="1580"/>
      <c r="BK116" s="1580"/>
      <c r="BL116" s="1580"/>
      <c r="BM116" s="1580"/>
      <c r="BN116" s="1580"/>
      <c r="BO116" s="1580"/>
      <c r="BP116" s="1580"/>
      <c r="BQ116" s="1580"/>
      <c r="BR116" s="1580"/>
      <c r="BS116" s="1580"/>
      <c r="BT116" s="1580"/>
      <c r="BU116" s="1580"/>
      <c r="BV116" s="1580"/>
      <c r="BW116" s="1580"/>
      <c r="BX116" s="1580"/>
      <c r="BY116" s="1580"/>
      <c r="BZ116" s="1580"/>
      <c r="CA116" s="1580"/>
      <c r="CB116" s="1580"/>
      <c r="CC116" s="1580"/>
      <c r="CD116" s="1580"/>
      <c r="CE116" s="1580"/>
      <c r="CF116" s="1580"/>
      <c r="CG116" s="1580"/>
      <c r="CH116" s="1580"/>
      <c r="CI116" s="1580"/>
      <c r="CJ116" s="1580"/>
      <c r="CK116" s="1580"/>
      <c r="CL116" s="1580"/>
      <c r="CM116" s="1580"/>
      <c r="CN116" s="1580"/>
      <c r="CO116" s="1580"/>
      <c r="CP116" s="1580"/>
      <c r="CQ116" s="1580"/>
      <c r="CR116" s="1580"/>
      <c r="CS116" s="1580"/>
      <c r="CT116" s="1580"/>
    </row>
    <row r="117" spans="1:98" s="791" customFormat="1" ht="21" customHeight="1">
      <c r="A117" s="2377"/>
      <c r="B117" s="2373"/>
      <c r="C117" s="2391"/>
      <c r="D117" s="2373"/>
      <c r="E117" s="2446" t="s">
        <v>202</v>
      </c>
      <c r="F117" s="2804">
        <v>4110</v>
      </c>
      <c r="G117" s="2804">
        <v>4110</v>
      </c>
      <c r="H117" s="2429">
        <v>0</v>
      </c>
      <c r="I117" s="2647"/>
      <c r="J117" s="2551"/>
      <c r="K117" s="2648">
        <v>4110</v>
      </c>
      <c r="L117" s="2403"/>
      <c r="M117" s="2464"/>
      <c r="N117" s="2466" t="s">
        <v>841</v>
      </c>
      <c r="O117" s="2468"/>
      <c r="P117" s="2469" t="s">
        <v>2073</v>
      </c>
      <c r="Q117" s="2469" t="s">
        <v>83</v>
      </c>
      <c r="R117" s="2465" t="s">
        <v>62</v>
      </c>
      <c r="S117" s="2476"/>
      <c r="T117" s="2376"/>
      <c r="U117" s="2376"/>
      <c r="V117" s="2376"/>
      <c r="W117" s="2376"/>
      <c r="X117" s="2376"/>
      <c r="Y117" s="2376"/>
      <c r="Z117" s="2376"/>
      <c r="AA117" s="2376"/>
      <c r="AB117" s="2376"/>
      <c r="AC117" s="2376"/>
      <c r="AD117" s="2376"/>
      <c r="AE117" s="2376"/>
      <c r="AF117" s="2376"/>
      <c r="AG117" s="2376"/>
      <c r="AH117" s="2376"/>
      <c r="AI117" s="2376"/>
      <c r="AJ117" s="2376"/>
      <c r="AK117" s="2376"/>
      <c r="AL117" s="2376"/>
      <c r="AM117" s="2376"/>
      <c r="AN117" s="2376"/>
      <c r="AO117" s="2376"/>
      <c r="AP117" s="2376"/>
      <c r="AQ117" s="2376"/>
      <c r="AR117" s="2376"/>
      <c r="AS117" s="2376"/>
      <c r="AT117" s="2376"/>
      <c r="AU117" s="2376"/>
      <c r="AV117" s="2376"/>
      <c r="AW117" s="2376"/>
      <c r="AX117" s="2376"/>
      <c r="AY117" s="2376"/>
      <c r="AZ117" s="2376"/>
      <c r="BA117" s="2376"/>
      <c r="BB117" s="2376"/>
      <c r="BC117" s="2376"/>
      <c r="BD117" s="2376"/>
      <c r="BE117" s="2376"/>
      <c r="BF117" s="2376"/>
      <c r="BG117" s="2376"/>
      <c r="BH117" s="2376"/>
      <c r="BI117" s="2376"/>
      <c r="BJ117" s="1580"/>
      <c r="BK117" s="1580"/>
      <c r="BL117" s="1580"/>
      <c r="BM117" s="1580"/>
      <c r="BN117" s="1580"/>
      <c r="BO117" s="1580"/>
      <c r="BP117" s="1580"/>
      <c r="BQ117" s="1580"/>
      <c r="BR117" s="1580"/>
      <c r="BS117" s="1580"/>
      <c r="BT117" s="1580"/>
      <c r="BU117" s="1580"/>
      <c r="BV117" s="1580"/>
      <c r="BW117" s="1580"/>
      <c r="BX117" s="1580"/>
      <c r="BY117" s="1580"/>
      <c r="BZ117" s="1580"/>
      <c r="CA117" s="1580"/>
      <c r="CB117" s="1580"/>
      <c r="CC117" s="1580"/>
      <c r="CD117" s="1580"/>
      <c r="CE117" s="1580"/>
      <c r="CF117" s="1580"/>
      <c r="CG117" s="1580"/>
      <c r="CH117" s="1580"/>
      <c r="CI117" s="1580"/>
      <c r="CJ117" s="1580"/>
      <c r="CK117" s="1580"/>
      <c r="CL117" s="1580"/>
      <c r="CM117" s="1580"/>
      <c r="CN117" s="1580"/>
      <c r="CO117" s="1580"/>
      <c r="CP117" s="1580"/>
      <c r="CQ117" s="1580"/>
      <c r="CR117" s="1580"/>
      <c r="CS117" s="1580"/>
      <c r="CT117" s="1580"/>
    </row>
    <row r="118" spans="1:98" s="791" customFormat="1" ht="21" customHeight="1">
      <c r="A118" s="2377"/>
      <c r="B118" s="2373"/>
      <c r="C118" s="2391"/>
      <c r="D118" s="2373"/>
      <c r="E118" s="2373"/>
      <c r="F118" s="2807"/>
      <c r="G118" s="2807"/>
      <c r="H118" s="2427"/>
      <c r="I118" s="2590" t="s">
        <v>2074</v>
      </c>
      <c r="J118" s="2544" t="s">
        <v>73</v>
      </c>
      <c r="K118" s="2579">
        <v>910</v>
      </c>
      <c r="L118" s="2403"/>
      <c r="M118" s="2464">
        <v>910000</v>
      </c>
      <c r="N118" s="2466">
        <v>70000</v>
      </c>
      <c r="O118" s="2468"/>
      <c r="P118" s="2469"/>
      <c r="Q118" s="2469">
        <v>13</v>
      </c>
      <c r="R118" s="2465"/>
      <c r="S118" s="2476"/>
      <c r="T118" s="2376"/>
      <c r="U118" s="2376"/>
      <c r="V118" s="2376"/>
      <c r="W118" s="2376"/>
      <c r="X118" s="2376"/>
      <c r="Y118" s="2376"/>
      <c r="Z118" s="2376"/>
      <c r="AA118" s="2376"/>
      <c r="AB118" s="2376"/>
      <c r="AC118" s="2376"/>
      <c r="AD118" s="2376"/>
      <c r="AE118" s="2376"/>
      <c r="AF118" s="2376"/>
      <c r="AG118" s="2376"/>
      <c r="AH118" s="2376"/>
      <c r="AI118" s="2376"/>
      <c r="AJ118" s="2376"/>
      <c r="AK118" s="2376"/>
      <c r="AL118" s="2376"/>
      <c r="AM118" s="2376"/>
      <c r="AN118" s="2376"/>
      <c r="AO118" s="2376"/>
      <c r="AP118" s="2376"/>
      <c r="AQ118" s="2376"/>
      <c r="AR118" s="2376"/>
      <c r="AS118" s="2376"/>
      <c r="AT118" s="2376"/>
      <c r="AU118" s="2376"/>
      <c r="AV118" s="2376"/>
      <c r="AW118" s="2376"/>
      <c r="AX118" s="2376"/>
      <c r="AY118" s="2376"/>
      <c r="AZ118" s="2376"/>
      <c r="BA118" s="2376"/>
      <c r="BB118" s="2376"/>
      <c r="BC118" s="2376"/>
      <c r="BD118" s="2376"/>
      <c r="BE118" s="2376"/>
      <c r="BF118" s="2376"/>
      <c r="BG118" s="2376"/>
      <c r="BH118" s="2376"/>
      <c r="BI118" s="2376"/>
      <c r="BJ118" s="1580"/>
      <c r="BK118" s="1580"/>
      <c r="BL118" s="1580"/>
      <c r="BM118" s="1580"/>
      <c r="BN118" s="1580"/>
      <c r="BO118" s="1580"/>
      <c r="BP118" s="1580"/>
      <c r="BQ118" s="1580"/>
      <c r="BR118" s="1580"/>
      <c r="BS118" s="1580"/>
      <c r="BT118" s="1580"/>
      <c r="BU118" s="1580"/>
      <c r="BV118" s="1580"/>
      <c r="BW118" s="1580"/>
      <c r="BX118" s="1580"/>
      <c r="BY118" s="1580"/>
      <c r="BZ118" s="1580"/>
      <c r="CA118" s="1580"/>
      <c r="CB118" s="1580"/>
      <c r="CC118" s="1580"/>
      <c r="CD118" s="1580"/>
      <c r="CE118" s="1580"/>
      <c r="CF118" s="1580"/>
      <c r="CG118" s="1580"/>
      <c r="CH118" s="1580"/>
      <c r="CI118" s="1580"/>
      <c r="CJ118" s="1580"/>
      <c r="CK118" s="1580"/>
      <c r="CL118" s="1580"/>
      <c r="CM118" s="1580"/>
      <c r="CN118" s="1580"/>
      <c r="CO118" s="1580"/>
      <c r="CP118" s="1580"/>
      <c r="CQ118" s="1580"/>
      <c r="CR118" s="1580"/>
      <c r="CS118" s="1580"/>
      <c r="CT118" s="1580"/>
    </row>
    <row r="119" spans="1:98" s="791" customFormat="1" ht="21" customHeight="1">
      <c r="A119" s="2377"/>
      <c r="B119" s="2373"/>
      <c r="C119" s="2391"/>
      <c r="D119" s="2373"/>
      <c r="E119" s="2373"/>
      <c r="F119" s="2807"/>
      <c r="G119" s="2807"/>
      <c r="H119" s="2428"/>
      <c r="I119" s="2517" t="s">
        <v>2075</v>
      </c>
      <c r="J119" s="2544" t="s">
        <v>73</v>
      </c>
      <c r="K119" s="2579">
        <v>1200</v>
      </c>
      <c r="L119" s="2403"/>
      <c r="M119" s="2464">
        <v>1200000</v>
      </c>
      <c r="N119" s="2466">
        <v>600000</v>
      </c>
      <c r="O119" s="2468"/>
      <c r="P119" s="2469"/>
      <c r="Q119" s="2469">
        <v>2</v>
      </c>
      <c r="R119" s="2465"/>
      <c r="S119" s="2476"/>
      <c r="T119" s="2376"/>
      <c r="U119" s="2376"/>
      <c r="V119" s="2376"/>
      <c r="W119" s="2376"/>
      <c r="X119" s="2376"/>
      <c r="Y119" s="2376"/>
      <c r="Z119" s="2376"/>
      <c r="AA119" s="2376"/>
      <c r="AB119" s="2376"/>
      <c r="AC119" s="2376"/>
      <c r="AD119" s="2376"/>
      <c r="AE119" s="2376"/>
      <c r="AF119" s="2376"/>
      <c r="AG119" s="2376"/>
      <c r="AH119" s="2376"/>
      <c r="AI119" s="2376"/>
      <c r="AJ119" s="2376"/>
      <c r="AK119" s="2376"/>
      <c r="AL119" s="2376"/>
      <c r="AM119" s="2376"/>
      <c r="AN119" s="2376"/>
      <c r="AO119" s="2376"/>
      <c r="AP119" s="2376"/>
      <c r="AQ119" s="2376"/>
      <c r="AR119" s="2376"/>
      <c r="AS119" s="2376"/>
      <c r="AT119" s="2376"/>
      <c r="AU119" s="2376"/>
      <c r="AV119" s="2376"/>
      <c r="AW119" s="2376"/>
      <c r="AX119" s="2376"/>
      <c r="AY119" s="2376"/>
      <c r="AZ119" s="2376"/>
      <c r="BA119" s="2376"/>
      <c r="BB119" s="2376"/>
      <c r="BC119" s="2376"/>
      <c r="BD119" s="2376"/>
      <c r="BE119" s="2376"/>
      <c r="BF119" s="2376"/>
      <c r="BG119" s="2376"/>
      <c r="BH119" s="2376"/>
      <c r="BI119" s="2376"/>
      <c r="BJ119" s="1580"/>
      <c r="BK119" s="1580"/>
      <c r="BL119" s="1580"/>
      <c r="BM119" s="1580"/>
      <c r="BN119" s="1580"/>
      <c r="BO119" s="1580"/>
      <c r="BP119" s="1580"/>
      <c r="BQ119" s="1580"/>
      <c r="BR119" s="1580"/>
      <c r="BS119" s="1580"/>
      <c r="BT119" s="1580"/>
      <c r="BU119" s="1580"/>
      <c r="BV119" s="1580"/>
      <c r="BW119" s="1580"/>
      <c r="BX119" s="1580"/>
      <c r="BY119" s="1580"/>
      <c r="BZ119" s="1580"/>
      <c r="CA119" s="1580"/>
      <c r="CB119" s="1580"/>
      <c r="CC119" s="1580"/>
      <c r="CD119" s="1580"/>
      <c r="CE119" s="1580"/>
      <c r="CF119" s="1580"/>
      <c r="CG119" s="1580"/>
      <c r="CH119" s="1580"/>
      <c r="CI119" s="1580"/>
      <c r="CJ119" s="1580"/>
      <c r="CK119" s="1580"/>
      <c r="CL119" s="1580"/>
      <c r="CM119" s="1580"/>
      <c r="CN119" s="1580"/>
      <c r="CO119" s="1580"/>
      <c r="CP119" s="1580"/>
      <c r="CQ119" s="1580"/>
      <c r="CR119" s="1580"/>
      <c r="CS119" s="1580"/>
      <c r="CT119" s="1580"/>
    </row>
    <row r="120" spans="1:98" s="780" customFormat="1" ht="21" customHeight="1">
      <c r="A120" s="2435"/>
      <c r="B120" s="2433"/>
      <c r="C120" s="2432"/>
      <c r="D120" s="2585"/>
      <c r="E120" s="2499"/>
      <c r="F120" s="2835"/>
      <c r="G120" s="2835"/>
      <c r="H120" s="2500"/>
      <c r="I120" s="2540" t="s">
        <v>2076</v>
      </c>
      <c r="J120" s="2544" t="s">
        <v>73</v>
      </c>
      <c r="K120" s="2543">
        <v>2000</v>
      </c>
      <c r="L120" s="2458"/>
      <c r="M120" s="2464">
        <v>2000000</v>
      </c>
      <c r="N120" s="2466">
        <v>2000000</v>
      </c>
      <c r="O120" s="2468"/>
      <c r="P120" s="2469"/>
      <c r="Q120" s="2469">
        <v>1</v>
      </c>
      <c r="R120" s="2403"/>
      <c r="S120" s="2398"/>
      <c r="T120" s="2398"/>
      <c r="U120" s="2398"/>
      <c r="V120" s="2376"/>
      <c r="W120" s="2376"/>
      <c r="X120" s="2376"/>
      <c r="Y120" s="2376"/>
      <c r="Z120" s="2376"/>
      <c r="AA120" s="2376"/>
      <c r="AB120" s="2376"/>
      <c r="AC120" s="2376"/>
      <c r="AD120" s="2376"/>
      <c r="AE120" s="2376"/>
      <c r="AF120" s="2376"/>
      <c r="AG120" s="2376"/>
      <c r="AH120" s="2376"/>
      <c r="AI120" s="2376"/>
      <c r="AJ120" s="2376"/>
      <c r="AK120" s="2376"/>
      <c r="AL120" s="2376"/>
      <c r="AM120" s="2371"/>
      <c r="AN120" s="2371"/>
      <c r="AO120" s="2371"/>
      <c r="AP120" s="2371"/>
      <c r="AQ120" s="2371"/>
      <c r="AR120" s="2371"/>
      <c r="AS120" s="2371"/>
      <c r="AT120" s="2371"/>
      <c r="AU120" s="2371"/>
      <c r="AV120" s="2371"/>
      <c r="AW120" s="2371"/>
      <c r="AX120" s="2371"/>
      <c r="AY120" s="2371"/>
      <c r="AZ120" s="2371"/>
      <c r="BA120" s="2371"/>
      <c r="BB120" s="2371"/>
      <c r="BC120" s="2371"/>
      <c r="BD120" s="2371"/>
      <c r="BE120" s="2371"/>
      <c r="BF120" s="2371"/>
      <c r="BG120" s="2371"/>
      <c r="BH120" s="2371"/>
      <c r="BI120" s="2371"/>
      <c r="BJ120" s="2153"/>
      <c r="BK120" s="2153"/>
      <c r="BL120" s="2153"/>
      <c r="BM120" s="2153"/>
      <c r="BN120" s="2153"/>
      <c r="BO120" s="2153"/>
      <c r="BP120" s="2153"/>
      <c r="BQ120" s="2153"/>
      <c r="BR120" s="2153"/>
      <c r="BS120" s="2153"/>
      <c r="BT120" s="2153"/>
      <c r="BU120" s="2153"/>
      <c r="BV120" s="2153"/>
      <c r="BW120" s="2153"/>
      <c r="BX120" s="2153"/>
      <c r="BY120" s="2153"/>
      <c r="BZ120" s="2153"/>
      <c r="CA120" s="2153"/>
      <c r="CB120" s="2153"/>
      <c r="CC120" s="2153"/>
      <c r="CD120" s="2153"/>
      <c r="CE120" s="2153"/>
      <c r="CF120" s="2153"/>
      <c r="CG120" s="2153"/>
      <c r="CH120" s="2153"/>
      <c r="CI120" s="2153"/>
      <c r="CJ120" s="2153"/>
      <c r="CK120" s="2153"/>
      <c r="CL120" s="2153"/>
      <c r="CM120" s="2153"/>
      <c r="CN120" s="2153"/>
      <c r="CO120" s="2153"/>
      <c r="CP120" s="2153"/>
      <c r="CQ120" s="2153"/>
      <c r="CR120" s="2153"/>
      <c r="CS120" s="2153"/>
      <c r="CT120" s="2153"/>
    </row>
    <row r="121" spans="1:98" s="780" customFormat="1" ht="21" customHeight="1">
      <c r="A121" s="2377"/>
      <c r="B121" s="2373"/>
      <c r="C121" s="2391"/>
      <c r="D121" s="2373"/>
      <c r="E121" s="2452" t="s">
        <v>174</v>
      </c>
      <c r="F121" s="2806">
        <v>78347</v>
      </c>
      <c r="G121" s="2806">
        <v>34314</v>
      </c>
      <c r="H121" s="2453">
        <v>44033</v>
      </c>
      <c r="I121" s="2587"/>
      <c r="J121" s="2557"/>
      <c r="K121" s="2558">
        <v>78347</v>
      </c>
      <c r="L121" s="2403"/>
      <c r="M121" s="2414"/>
      <c r="N121" s="2485" t="s">
        <v>841</v>
      </c>
      <c r="O121" s="2486"/>
      <c r="P121" s="2463" t="s">
        <v>85</v>
      </c>
      <c r="Q121" s="2463" t="s">
        <v>83</v>
      </c>
      <c r="R121" s="2461" t="s">
        <v>62</v>
      </c>
      <c r="S121" s="2376"/>
      <c r="T121" s="2376"/>
      <c r="U121" s="2376"/>
      <c r="V121" s="2376"/>
      <c r="W121" s="2376"/>
      <c r="X121" s="2376"/>
      <c r="Y121" s="2376"/>
      <c r="Z121" s="2376"/>
      <c r="AA121" s="2376"/>
      <c r="AB121" s="2376"/>
      <c r="AC121" s="2376"/>
      <c r="AD121" s="2376"/>
      <c r="AE121" s="2376"/>
      <c r="AF121" s="2376"/>
      <c r="AG121" s="2376"/>
      <c r="AH121" s="2371"/>
      <c r="AI121" s="2371"/>
      <c r="AJ121" s="2371"/>
      <c r="AK121" s="2371"/>
      <c r="AL121" s="2371"/>
      <c r="AM121" s="2371"/>
      <c r="AN121" s="2371"/>
      <c r="AO121" s="2371"/>
      <c r="AP121" s="2371"/>
      <c r="AQ121" s="2371"/>
      <c r="AR121" s="2371"/>
      <c r="AS121" s="2371"/>
      <c r="AT121" s="2371"/>
      <c r="AU121" s="2371"/>
      <c r="AV121" s="2371"/>
      <c r="AW121" s="2371"/>
      <c r="AX121" s="2371"/>
      <c r="AY121" s="2371"/>
      <c r="AZ121" s="2371"/>
      <c r="BA121" s="2371"/>
      <c r="BB121" s="2371"/>
      <c r="BC121" s="2371"/>
      <c r="BD121" s="2371"/>
      <c r="BE121" s="2371"/>
      <c r="BF121" s="2371"/>
      <c r="BG121" s="2371"/>
      <c r="BH121" s="2371"/>
      <c r="BI121" s="2371"/>
      <c r="BJ121" s="2153"/>
      <c r="BK121" s="2153"/>
      <c r="BL121" s="2153"/>
      <c r="BM121" s="2153"/>
      <c r="BN121" s="2153"/>
      <c r="BO121" s="2153"/>
      <c r="BP121" s="2153"/>
      <c r="BQ121" s="2153"/>
      <c r="BR121" s="2153"/>
      <c r="BS121" s="2153"/>
      <c r="BT121" s="2153"/>
      <c r="BU121" s="2153"/>
      <c r="BV121" s="2153"/>
      <c r="BW121" s="2153"/>
      <c r="BX121" s="2153"/>
      <c r="BY121" s="2153"/>
      <c r="BZ121" s="2153"/>
      <c r="CA121" s="2153"/>
      <c r="CB121" s="2153"/>
      <c r="CC121" s="2153"/>
      <c r="CD121" s="2153"/>
      <c r="CE121" s="2153"/>
      <c r="CF121" s="2153"/>
      <c r="CG121" s="2153"/>
      <c r="CH121" s="2153"/>
      <c r="CI121" s="2153"/>
      <c r="CJ121" s="2153"/>
      <c r="CK121" s="2153"/>
      <c r="CL121" s="2153"/>
      <c r="CM121" s="2153"/>
      <c r="CN121" s="2153"/>
      <c r="CO121" s="2153"/>
      <c r="CP121" s="2153"/>
      <c r="CQ121" s="2153"/>
      <c r="CR121" s="2153"/>
      <c r="CS121" s="2153"/>
      <c r="CT121" s="2153"/>
    </row>
    <row r="122" spans="1:98" s="780" customFormat="1" ht="21" customHeight="1">
      <c r="A122" s="2377"/>
      <c r="B122" s="2373"/>
      <c r="C122" s="2391"/>
      <c r="D122" s="2373"/>
      <c r="E122" s="2373"/>
      <c r="F122" s="2807"/>
      <c r="G122" s="2807"/>
      <c r="H122" s="2427"/>
      <c r="I122" s="2590" t="s">
        <v>2077</v>
      </c>
      <c r="J122" s="2554"/>
      <c r="K122" s="2543">
        <v>16214</v>
      </c>
      <c r="L122" s="2403"/>
      <c r="M122" s="2414"/>
      <c r="N122" s="2485"/>
      <c r="O122" s="2486"/>
      <c r="P122" s="2463"/>
      <c r="Q122" s="2463"/>
      <c r="R122" s="2461"/>
      <c r="S122" s="2376"/>
      <c r="T122" s="2376"/>
      <c r="U122" s="2376"/>
      <c r="V122" s="2376"/>
      <c r="W122" s="2376"/>
      <c r="X122" s="2376"/>
      <c r="Y122" s="2376"/>
      <c r="Z122" s="2376"/>
      <c r="AA122" s="2376"/>
      <c r="AB122" s="2376"/>
      <c r="AC122" s="2376"/>
      <c r="AD122" s="2376"/>
      <c r="AE122" s="2376"/>
      <c r="AF122" s="2376"/>
      <c r="AG122" s="2376"/>
      <c r="AH122" s="2371"/>
      <c r="AI122" s="2371"/>
      <c r="AJ122" s="2371"/>
      <c r="AK122" s="2371"/>
      <c r="AL122" s="2371"/>
      <c r="AM122" s="2371"/>
      <c r="AN122" s="2371"/>
      <c r="AO122" s="2371"/>
      <c r="AP122" s="2371"/>
      <c r="AQ122" s="2371"/>
      <c r="AR122" s="2371"/>
      <c r="AS122" s="2371"/>
      <c r="AT122" s="2371"/>
      <c r="AU122" s="2371"/>
      <c r="AV122" s="2371"/>
      <c r="AW122" s="2371"/>
      <c r="AX122" s="2371"/>
      <c r="AY122" s="2371"/>
      <c r="AZ122" s="2371"/>
      <c r="BA122" s="2371"/>
      <c r="BB122" s="2371"/>
      <c r="BC122" s="2371"/>
      <c r="BD122" s="2371"/>
      <c r="BE122" s="2371"/>
      <c r="BF122" s="2371"/>
      <c r="BG122" s="2371"/>
      <c r="BH122" s="2371"/>
      <c r="BI122" s="2371"/>
      <c r="BJ122" s="2153"/>
      <c r="BK122" s="2153"/>
      <c r="BL122" s="2153"/>
      <c r="BM122" s="2153"/>
      <c r="BN122" s="2153"/>
      <c r="BO122" s="2153"/>
      <c r="BP122" s="2153"/>
      <c r="BQ122" s="2153"/>
      <c r="BR122" s="2153"/>
      <c r="BS122" s="2153"/>
      <c r="BT122" s="2153"/>
      <c r="BU122" s="2153"/>
      <c r="BV122" s="2153"/>
      <c r="BW122" s="2153"/>
      <c r="BX122" s="2153"/>
      <c r="BY122" s="2153"/>
      <c r="BZ122" s="2153"/>
      <c r="CA122" s="2153"/>
      <c r="CB122" s="2153"/>
      <c r="CC122" s="2153"/>
      <c r="CD122" s="2153"/>
      <c r="CE122" s="2153"/>
      <c r="CF122" s="2153"/>
      <c r="CG122" s="2153"/>
      <c r="CH122" s="2153"/>
      <c r="CI122" s="2153"/>
      <c r="CJ122" s="2153"/>
      <c r="CK122" s="2153"/>
      <c r="CL122" s="2153"/>
      <c r="CM122" s="2153"/>
      <c r="CN122" s="2153"/>
      <c r="CO122" s="2153"/>
      <c r="CP122" s="2153"/>
      <c r="CQ122" s="2153"/>
      <c r="CR122" s="2153"/>
      <c r="CS122" s="2153"/>
      <c r="CT122" s="2153"/>
    </row>
    <row r="123" spans="1:98" s="780" customFormat="1" ht="21" customHeight="1">
      <c r="A123" s="2377"/>
      <c r="B123" s="2373"/>
      <c r="C123" s="2391"/>
      <c r="D123" s="2373"/>
      <c r="E123" s="2373"/>
      <c r="F123" s="2807"/>
      <c r="G123" s="2807"/>
      <c r="H123" s="2428"/>
      <c r="I123" s="2518" t="s">
        <v>2078</v>
      </c>
      <c r="J123" s="2554" t="s">
        <v>73</v>
      </c>
      <c r="K123" s="2543">
        <v>5250</v>
      </c>
      <c r="L123" s="2403"/>
      <c r="M123" s="2464">
        <v>5250000</v>
      </c>
      <c r="N123" s="2466">
        <v>50000</v>
      </c>
      <c r="O123" s="2468"/>
      <c r="P123" s="2469">
        <v>70</v>
      </c>
      <c r="Q123" s="2489">
        <v>1.5</v>
      </c>
      <c r="R123" s="2465"/>
      <c r="S123" s="2476"/>
      <c r="T123" s="2376"/>
      <c r="U123" s="2376"/>
      <c r="V123" s="2376"/>
      <c r="W123" s="2376"/>
      <c r="X123" s="2376"/>
      <c r="Y123" s="2376"/>
      <c r="Z123" s="2376"/>
      <c r="AA123" s="2376"/>
      <c r="AB123" s="2376"/>
      <c r="AC123" s="2376"/>
      <c r="AD123" s="2376"/>
      <c r="AE123" s="2376"/>
      <c r="AF123" s="2376"/>
      <c r="AG123" s="2376"/>
      <c r="AH123" s="2371"/>
      <c r="AI123" s="2371"/>
      <c r="AJ123" s="2371"/>
      <c r="AK123" s="2371"/>
      <c r="AL123" s="2371"/>
      <c r="AM123" s="2371"/>
      <c r="AN123" s="2371"/>
      <c r="AO123" s="2371"/>
      <c r="AP123" s="2371"/>
      <c r="AQ123" s="2371"/>
      <c r="AR123" s="2371"/>
      <c r="AS123" s="2371"/>
      <c r="AT123" s="2371"/>
      <c r="AU123" s="2371"/>
      <c r="AV123" s="2371"/>
      <c r="AW123" s="2371"/>
      <c r="AX123" s="2371"/>
      <c r="AY123" s="2371"/>
      <c r="AZ123" s="2371"/>
      <c r="BA123" s="2371"/>
      <c r="BB123" s="2371"/>
      <c r="BC123" s="2371"/>
      <c r="BD123" s="2371"/>
      <c r="BE123" s="2371"/>
      <c r="BF123" s="2371"/>
      <c r="BG123" s="2371"/>
      <c r="BH123" s="2371"/>
      <c r="BI123" s="2371"/>
      <c r="BJ123" s="2153"/>
      <c r="BK123" s="2153"/>
      <c r="BL123" s="2153"/>
      <c r="BM123" s="2153"/>
      <c r="BN123" s="2153"/>
      <c r="BO123" s="2153"/>
      <c r="BP123" s="2153"/>
      <c r="BQ123" s="2153"/>
      <c r="BR123" s="2153"/>
      <c r="BS123" s="2153"/>
      <c r="BT123" s="2153"/>
      <c r="BU123" s="2153"/>
      <c r="BV123" s="2153"/>
      <c r="BW123" s="2153"/>
      <c r="BX123" s="2153"/>
      <c r="BY123" s="2153"/>
      <c r="BZ123" s="2153"/>
      <c r="CA123" s="2153"/>
      <c r="CB123" s="2153"/>
      <c r="CC123" s="2153"/>
      <c r="CD123" s="2153"/>
      <c r="CE123" s="2153"/>
      <c r="CF123" s="2153"/>
      <c r="CG123" s="2153"/>
      <c r="CH123" s="2153"/>
      <c r="CI123" s="2153"/>
      <c r="CJ123" s="2153"/>
      <c r="CK123" s="2153"/>
      <c r="CL123" s="2153"/>
      <c r="CM123" s="2153"/>
      <c r="CN123" s="2153"/>
      <c r="CO123" s="2153"/>
      <c r="CP123" s="2153"/>
      <c r="CQ123" s="2153"/>
      <c r="CR123" s="2153"/>
      <c r="CS123" s="2153"/>
      <c r="CT123" s="2153"/>
    </row>
    <row r="124" spans="1:98" s="780" customFormat="1" ht="21" customHeight="1">
      <c r="A124" s="2377"/>
      <c r="B124" s="2373"/>
      <c r="C124" s="2391"/>
      <c r="D124" s="2373"/>
      <c r="E124" s="2373"/>
      <c r="F124" s="2807"/>
      <c r="G124" s="2807"/>
      <c r="H124" s="2428"/>
      <c r="I124" s="2518" t="s">
        <v>2079</v>
      </c>
      <c r="J124" s="2554" t="s">
        <v>73</v>
      </c>
      <c r="K124" s="2543">
        <v>7700</v>
      </c>
      <c r="L124" s="2403"/>
      <c r="M124" s="2464">
        <v>7700000</v>
      </c>
      <c r="N124" s="2466">
        <v>385000</v>
      </c>
      <c r="O124" s="2468"/>
      <c r="P124" s="2469">
        <v>20</v>
      </c>
      <c r="Q124" s="2469">
        <v>1</v>
      </c>
      <c r="R124" s="2465"/>
      <c r="S124" s="2476"/>
      <c r="T124" s="2376"/>
      <c r="U124" s="2376"/>
      <c r="V124" s="2376"/>
      <c r="W124" s="2376"/>
      <c r="X124" s="2376"/>
      <c r="Y124" s="2376"/>
      <c r="Z124" s="2376"/>
      <c r="AA124" s="2376"/>
      <c r="AB124" s="2376"/>
      <c r="AC124" s="2376"/>
      <c r="AD124" s="2376"/>
      <c r="AE124" s="2376"/>
      <c r="AF124" s="2376"/>
      <c r="AG124" s="2376"/>
      <c r="AH124" s="2371"/>
      <c r="AI124" s="2371"/>
      <c r="AJ124" s="2371"/>
      <c r="AK124" s="2371"/>
      <c r="AL124" s="2371"/>
      <c r="AM124" s="2371"/>
      <c r="AN124" s="2371"/>
      <c r="AO124" s="2371"/>
      <c r="AP124" s="2371"/>
      <c r="AQ124" s="2371"/>
      <c r="AR124" s="2371"/>
      <c r="AS124" s="2371"/>
      <c r="AT124" s="2371"/>
      <c r="AU124" s="2371"/>
      <c r="AV124" s="2371"/>
      <c r="AW124" s="2371"/>
      <c r="AX124" s="2371"/>
      <c r="AY124" s="2371"/>
      <c r="AZ124" s="2371"/>
      <c r="BA124" s="2371"/>
      <c r="BB124" s="2371"/>
      <c r="BC124" s="2371"/>
      <c r="BD124" s="2371"/>
      <c r="BE124" s="2371"/>
      <c r="BF124" s="2371"/>
      <c r="BG124" s="2371"/>
      <c r="BH124" s="2371"/>
      <c r="BI124" s="2371"/>
      <c r="BJ124" s="2153"/>
      <c r="BK124" s="2153"/>
      <c r="BL124" s="2153"/>
      <c r="BM124" s="2153"/>
      <c r="BN124" s="2153"/>
      <c r="BO124" s="2153"/>
      <c r="BP124" s="2153"/>
      <c r="BQ124" s="2153"/>
      <c r="BR124" s="2153"/>
      <c r="BS124" s="2153"/>
      <c r="BT124" s="2153"/>
      <c r="BU124" s="2153"/>
      <c r="BV124" s="2153"/>
      <c r="BW124" s="2153"/>
      <c r="BX124" s="2153"/>
      <c r="BY124" s="2153"/>
      <c r="BZ124" s="2153"/>
      <c r="CA124" s="2153"/>
      <c r="CB124" s="2153"/>
      <c r="CC124" s="2153"/>
      <c r="CD124" s="2153"/>
      <c r="CE124" s="2153"/>
      <c r="CF124" s="2153"/>
      <c r="CG124" s="2153"/>
      <c r="CH124" s="2153"/>
      <c r="CI124" s="2153"/>
      <c r="CJ124" s="2153"/>
      <c r="CK124" s="2153"/>
      <c r="CL124" s="2153"/>
      <c r="CM124" s="2153"/>
      <c r="CN124" s="2153"/>
      <c r="CO124" s="2153"/>
      <c r="CP124" s="2153"/>
      <c r="CQ124" s="2153"/>
      <c r="CR124" s="2153"/>
      <c r="CS124" s="2153"/>
      <c r="CT124" s="2153"/>
    </row>
    <row r="125" spans="1:98" s="780" customFormat="1" ht="21" customHeight="1">
      <c r="A125" s="2377"/>
      <c r="B125" s="2373"/>
      <c r="C125" s="2391"/>
      <c r="D125" s="2373"/>
      <c r="E125" s="2373"/>
      <c r="F125" s="2807"/>
      <c r="G125" s="2807"/>
      <c r="H125" s="2428"/>
      <c r="I125" s="2517" t="s">
        <v>2080</v>
      </c>
      <c r="J125" s="2554" t="s">
        <v>73</v>
      </c>
      <c r="K125" s="2543">
        <v>1452</v>
      </c>
      <c r="L125" s="2403"/>
      <c r="M125" s="2464">
        <v>1452000</v>
      </c>
      <c r="N125" s="2466">
        <v>121000</v>
      </c>
      <c r="O125" s="2468"/>
      <c r="P125" s="2469"/>
      <c r="Q125" s="2469"/>
      <c r="R125" s="2465">
        <v>12</v>
      </c>
      <c r="S125" s="2476"/>
      <c r="T125" s="2376"/>
      <c r="U125" s="2376"/>
      <c r="V125" s="2376"/>
      <c r="W125" s="2376"/>
      <c r="X125" s="2376"/>
      <c r="Y125" s="2376"/>
      <c r="Z125" s="2376"/>
      <c r="AA125" s="2376"/>
      <c r="AB125" s="2376"/>
      <c r="AC125" s="2376"/>
      <c r="AD125" s="2376"/>
      <c r="AE125" s="2376"/>
      <c r="AF125" s="2376"/>
      <c r="AG125" s="2376"/>
      <c r="AH125" s="2371"/>
      <c r="AI125" s="2371"/>
      <c r="AJ125" s="2371"/>
      <c r="AK125" s="2371"/>
      <c r="AL125" s="2371"/>
      <c r="AM125" s="2371"/>
      <c r="AN125" s="2371"/>
      <c r="AO125" s="2371"/>
      <c r="AP125" s="2371"/>
      <c r="AQ125" s="2371"/>
      <c r="AR125" s="2371"/>
      <c r="AS125" s="2371"/>
      <c r="AT125" s="2371"/>
      <c r="AU125" s="2371"/>
      <c r="AV125" s="2371"/>
      <c r="AW125" s="2371"/>
      <c r="AX125" s="2371"/>
      <c r="AY125" s="2371"/>
      <c r="AZ125" s="2371"/>
      <c r="BA125" s="2371"/>
      <c r="BB125" s="2371"/>
      <c r="BC125" s="2371"/>
      <c r="BD125" s="2371"/>
      <c r="BE125" s="2371"/>
      <c r="BF125" s="2371"/>
      <c r="BG125" s="2371"/>
      <c r="BH125" s="2371"/>
      <c r="BI125" s="2371"/>
      <c r="BJ125" s="2153"/>
      <c r="BK125" s="2153"/>
      <c r="BL125" s="2153"/>
      <c r="BM125" s="2153"/>
      <c r="BN125" s="2153"/>
      <c r="BO125" s="2153"/>
      <c r="BP125" s="2153"/>
      <c r="BQ125" s="2153"/>
      <c r="BR125" s="2153"/>
      <c r="BS125" s="2153"/>
      <c r="BT125" s="2153"/>
      <c r="BU125" s="2153"/>
      <c r="BV125" s="2153"/>
      <c r="BW125" s="2153"/>
      <c r="BX125" s="2153"/>
      <c r="BY125" s="2153"/>
      <c r="BZ125" s="2153"/>
      <c r="CA125" s="2153"/>
      <c r="CB125" s="2153"/>
      <c r="CC125" s="2153"/>
      <c r="CD125" s="2153"/>
      <c r="CE125" s="2153"/>
      <c r="CF125" s="2153"/>
      <c r="CG125" s="2153"/>
      <c r="CH125" s="2153"/>
      <c r="CI125" s="2153"/>
      <c r="CJ125" s="2153"/>
      <c r="CK125" s="2153"/>
      <c r="CL125" s="2153"/>
      <c r="CM125" s="2153"/>
      <c r="CN125" s="2153"/>
      <c r="CO125" s="2153"/>
      <c r="CP125" s="2153"/>
      <c r="CQ125" s="2153"/>
      <c r="CR125" s="2153"/>
      <c r="CS125" s="2153"/>
      <c r="CT125" s="2153"/>
    </row>
    <row r="126" spans="1:98" s="780" customFormat="1" ht="21" customHeight="1">
      <c r="A126" s="2377"/>
      <c r="B126" s="2373"/>
      <c r="C126" s="2391"/>
      <c r="D126" s="2373"/>
      <c r="E126" s="2373"/>
      <c r="F126" s="2807"/>
      <c r="G126" s="2807"/>
      <c r="H126" s="2428"/>
      <c r="I126" s="2517" t="s">
        <v>2081</v>
      </c>
      <c r="J126" s="2554" t="s">
        <v>73</v>
      </c>
      <c r="K126" s="2579">
        <v>1452</v>
      </c>
      <c r="L126" s="2403"/>
      <c r="M126" s="2464">
        <v>1452000</v>
      </c>
      <c r="N126" s="2466">
        <v>121000</v>
      </c>
      <c r="O126" s="2468"/>
      <c r="P126" s="2469"/>
      <c r="Q126" s="2469"/>
      <c r="R126" s="2465">
        <v>12</v>
      </c>
      <c r="S126" s="2476"/>
      <c r="T126" s="2376"/>
      <c r="U126" s="2376"/>
      <c r="V126" s="2376"/>
      <c r="W126" s="2376"/>
      <c r="X126" s="2376"/>
      <c r="Y126" s="2376"/>
      <c r="Z126" s="2376"/>
      <c r="AA126" s="2376"/>
      <c r="AB126" s="2376"/>
      <c r="AC126" s="2376"/>
      <c r="AD126" s="2376"/>
      <c r="AE126" s="2376"/>
      <c r="AF126" s="2376"/>
      <c r="AG126" s="2376"/>
      <c r="AH126" s="2371"/>
      <c r="AI126" s="2371"/>
      <c r="AJ126" s="2371"/>
      <c r="AK126" s="2371"/>
      <c r="AL126" s="2371"/>
      <c r="AM126" s="2371"/>
      <c r="AN126" s="2371"/>
      <c r="AO126" s="2371"/>
      <c r="AP126" s="2371"/>
      <c r="AQ126" s="2371"/>
      <c r="AR126" s="2371"/>
      <c r="AS126" s="2371"/>
      <c r="AT126" s="2371"/>
      <c r="AU126" s="2371"/>
      <c r="AV126" s="2371"/>
      <c r="AW126" s="2371"/>
      <c r="AX126" s="2371"/>
      <c r="AY126" s="2371"/>
      <c r="AZ126" s="2371"/>
      <c r="BA126" s="2371"/>
      <c r="BB126" s="2371"/>
      <c r="BC126" s="2371"/>
      <c r="BD126" s="2371"/>
      <c r="BE126" s="2371"/>
      <c r="BF126" s="2371"/>
      <c r="BG126" s="2371"/>
      <c r="BH126" s="2371"/>
      <c r="BI126" s="2371"/>
      <c r="BJ126" s="2153"/>
      <c r="BK126" s="2153"/>
      <c r="BL126" s="2153"/>
      <c r="BM126" s="2153"/>
      <c r="BN126" s="2153"/>
      <c r="BO126" s="2153"/>
      <c r="BP126" s="2153"/>
      <c r="BQ126" s="2153"/>
      <c r="BR126" s="2153"/>
      <c r="BS126" s="2153"/>
      <c r="BT126" s="2153"/>
      <c r="BU126" s="2153"/>
      <c r="BV126" s="2153"/>
      <c r="BW126" s="2153"/>
      <c r="BX126" s="2153"/>
      <c r="BY126" s="2153"/>
      <c r="BZ126" s="2153"/>
      <c r="CA126" s="2153"/>
      <c r="CB126" s="2153"/>
      <c r="CC126" s="2153"/>
      <c r="CD126" s="2153"/>
      <c r="CE126" s="2153"/>
      <c r="CF126" s="2153"/>
      <c r="CG126" s="2153"/>
      <c r="CH126" s="2153"/>
      <c r="CI126" s="2153"/>
      <c r="CJ126" s="2153"/>
      <c r="CK126" s="2153"/>
      <c r="CL126" s="2153"/>
      <c r="CM126" s="2153"/>
      <c r="CN126" s="2153"/>
      <c r="CO126" s="2153"/>
      <c r="CP126" s="2153"/>
      <c r="CQ126" s="2153"/>
      <c r="CR126" s="2153"/>
      <c r="CS126" s="2153"/>
      <c r="CT126" s="2153"/>
    </row>
    <row r="127" spans="1:98" s="791" customFormat="1" ht="21" customHeight="1">
      <c r="A127" s="2377"/>
      <c r="B127" s="2373"/>
      <c r="C127" s="2391"/>
      <c r="D127" s="2373"/>
      <c r="E127" s="2373"/>
      <c r="F127" s="2807"/>
      <c r="G127" s="2807"/>
      <c r="H127" s="2428"/>
      <c r="I127" s="2517" t="s">
        <v>2082</v>
      </c>
      <c r="J127" s="2544" t="s">
        <v>73</v>
      </c>
      <c r="K127" s="2579">
        <v>360</v>
      </c>
      <c r="L127" s="2403"/>
      <c r="M127" s="2464">
        <v>360000</v>
      </c>
      <c r="N127" s="2466">
        <v>30000</v>
      </c>
      <c r="O127" s="2468"/>
      <c r="P127" s="2469"/>
      <c r="Q127" s="2469">
        <v>3</v>
      </c>
      <c r="R127" s="2465">
        <v>4</v>
      </c>
      <c r="S127" s="2476"/>
      <c r="T127" s="2376"/>
      <c r="U127" s="2376"/>
      <c r="V127" s="2376"/>
      <c r="W127" s="2376"/>
      <c r="X127" s="2376"/>
      <c r="Y127" s="2376"/>
      <c r="Z127" s="2376"/>
      <c r="AA127" s="2376"/>
      <c r="AB127" s="2376"/>
      <c r="AC127" s="2376"/>
      <c r="AD127" s="2376"/>
      <c r="AE127" s="2376"/>
      <c r="AF127" s="2376"/>
      <c r="AG127" s="2376"/>
      <c r="AH127" s="2376"/>
      <c r="AI127" s="2376"/>
      <c r="AJ127" s="2376"/>
      <c r="AK127" s="2376"/>
      <c r="AL127" s="2376"/>
      <c r="AM127" s="2376"/>
      <c r="AN127" s="2376"/>
      <c r="AO127" s="2376"/>
      <c r="AP127" s="2376"/>
      <c r="AQ127" s="2376"/>
      <c r="AR127" s="2376"/>
      <c r="AS127" s="2376"/>
      <c r="AT127" s="2376"/>
      <c r="AU127" s="2376"/>
      <c r="AV127" s="2376"/>
      <c r="AW127" s="2376"/>
      <c r="AX127" s="2376"/>
      <c r="AY127" s="2376"/>
      <c r="AZ127" s="2376"/>
      <c r="BA127" s="2376"/>
      <c r="BB127" s="2376"/>
      <c r="BC127" s="2376"/>
      <c r="BD127" s="2376"/>
      <c r="BE127" s="2376"/>
      <c r="BF127" s="2376"/>
      <c r="BG127" s="2376"/>
      <c r="BH127" s="2376"/>
      <c r="BI127" s="2376"/>
      <c r="BJ127" s="1580"/>
      <c r="BK127" s="1580"/>
      <c r="BL127" s="1580"/>
      <c r="BM127" s="1580"/>
      <c r="BN127" s="1580"/>
      <c r="BO127" s="1580"/>
      <c r="BP127" s="1580"/>
      <c r="BQ127" s="1580"/>
      <c r="BR127" s="1580"/>
      <c r="BS127" s="1580"/>
      <c r="BT127" s="1580"/>
      <c r="BU127" s="1580"/>
      <c r="BV127" s="1580"/>
      <c r="BW127" s="1580"/>
      <c r="BX127" s="1580"/>
      <c r="BY127" s="1580"/>
      <c r="BZ127" s="1580"/>
      <c r="CA127" s="1580"/>
      <c r="CB127" s="1580"/>
      <c r="CC127" s="1580"/>
      <c r="CD127" s="1580"/>
      <c r="CE127" s="1580"/>
      <c r="CF127" s="1580"/>
      <c r="CG127" s="1580"/>
      <c r="CH127" s="1580"/>
      <c r="CI127" s="1580"/>
      <c r="CJ127" s="1580"/>
      <c r="CK127" s="1580"/>
      <c r="CL127" s="1580"/>
      <c r="CM127" s="1580"/>
      <c r="CN127" s="1580"/>
      <c r="CO127" s="1580"/>
      <c r="CP127" s="1580"/>
      <c r="CQ127" s="1580"/>
      <c r="CR127" s="1580"/>
      <c r="CS127" s="1580"/>
      <c r="CT127" s="1580"/>
    </row>
    <row r="128" spans="1:98" s="791" customFormat="1" ht="21" customHeight="1">
      <c r="A128" s="2377"/>
      <c r="B128" s="2373"/>
      <c r="C128" s="2391"/>
      <c r="D128" s="2373"/>
      <c r="E128" s="2373"/>
      <c r="F128" s="2807"/>
      <c r="G128" s="2807"/>
      <c r="H128" s="2428"/>
      <c r="I128" s="2540" t="s">
        <v>2083</v>
      </c>
      <c r="J128" s="2544"/>
      <c r="K128" s="2543">
        <v>19785</v>
      </c>
      <c r="L128" s="2403"/>
      <c r="M128" s="2464">
        <v>0</v>
      </c>
      <c r="N128" s="2626"/>
      <c r="O128" s="2580"/>
      <c r="P128" s="2580">
        <v>1</v>
      </c>
      <c r="Q128" s="2376"/>
      <c r="R128" s="2469">
        <v>12</v>
      </c>
      <c r="S128" s="2376"/>
      <c r="T128" s="2376"/>
      <c r="U128" s="2376"/>
      <c r="V128" s="2376"/>
      <c r="W128" s="2376"/>
      <c r="X128" s="2376"/>
      <c r="Y128" s="2376"/>
      <c r="Z128" s="2376"/>
      <c r="AA128" s="2376"/>
      <c r="AB128" s="2376"/>
      <c r="AC128" s="2376"/>
      <c r="AD128" s="2376"/>
      <c r="AE128" s="2376"/>
      <c r="AF128" s="2376"/>
      <c r="AG128" s="2376"/>
      <c r="AH128" s="2376"/>
      <c r="AI128" s="2376"/>
      <c r="AJ128" s="2376"/>
      <c r="AK128" s="2376"/>
      <c r="AL128" s="2376"/>
      <c r="AM128" s="2376"/>
      <c r="AN128" s="2376"/>
      <c r="AO128" s="2376"/>
      <c r="AP128" s="2376"/>
      <c r="AQ128" s="2376"/>
      <c r="AR128" s="2376"/>
      <c r="AS128" s="2376"/>
      <c r="AT128" s="2376"/>
      <c r="AU128" s="2376"/>
      <c r="AV128" s="2376"/>
      <c r="AW128" s="2376"/>
      <c r="AX128" s="2376"/>
      <c r="AY128" s="2376"/>
      <c r="AZ128" s="2376"/>
      <c r="BA128" s="2376"/>
      <c r="BB128" s="2376"/>
      <c r="BC128" s="2376"/>
      <c r="BD128" s="2376"/>
      <c r="BE128" s="2376"/>
      <c r="BF128" s="2376"/>
      <c r="BG128" s="2376"/>
      <c r="BH128" s="2376"/>
      <c r="BI128" s="2376"/>
      <c r="BJ128" s="1580"/>
      <c r="BK128" s="1580"/>
      <c r="BL128" s="1580"/>
      <c r="BM128" s="1580"/>
      <c r="BN128" s="1580"/>
      <c r="BO128" s="1580"/>
      <c r="BP128" s="1580"/>
      <c r="BQ128" s="1580"/>
      <c r="BR128" s="1580"/>
      <c r="BS128" s="1580"/>
      <c r="BT128" s="1580"/>
      <c r="BU128" s="1580"/>
      <c r="BV128" s="1580"/>
      <c r="BW128" s="1580"/>
      <c r="BX128" s="1580"/>
      <c r="BY128" s="1580"/>
      <c r="BZ128" s="1580"/>
      <c r="CA128" s="1580"/>
      <c r="CB128" s="1580"/>
      <c r="CC128" s="1580"/>
      <c r="CD128" s="1580"/>
      <c r="CE128" s="1580"/>
      <c r="CF128" s="1580"/>
      <c r="CG128" s="1580"/>
      <c r="CH128" s="1580"/>
      <c r="CI128" s="1580"/>
      <c r="CJ128" s="1580"/>
      <c r="CK128" s="1580"/>
      <c r="CL128" s="1580"/>
      <c r="CM128" s="1580"/>
      <c r="CN128" s="1580"/>
      <c r="CO128" s="1580"/>
      <c r="CP128" s="1580"/>
      <c r="CQ128" s="1580"/>
      <c r="CR128" s="1580"/>
      <c r="CS128" s="1580"/>
      <c r="CT128" s="1580"/>
    </row>
    <row r="129" spans="1:98" s="791" customFormat="1" ht="21" customHeight="1">
      <c r="A129" s="2377"/>
      <c r="B129" s="2373"/>
      <c r="C129" s="2391"/>
      <c r="D129" s="2373"/>
      <c r="E129" s="2373"/>
      <c r="F129" s="2807"/>
      <c r="G129" s="2807"/>
      <c r="H129" s="2428"/>
      <c r="I129" s="2540" t="s">
        <v>2084</v>
      </c>
      <c r="J129" s="2544" t="s">
        <v>73</v>
      </c>
      <c r="K129" s="2543">
        <v>6960</v>
      </c>
      <c r="L129" s="2403"/>
      <c r="M129" s="2464">
        <v>6960000</v>
      </c>
      <c r="N129" s="2626">
        <v>580000</v>
      </c>
      <c r="O129" s="2580"/>
      <c r="P129" s="2580"/>
      <c r="Q129" s="2376">
        <v>12</v>
      </c>
      <c r="R129" s="2469"/>
      <c r="S129" s="2376"/>
      <c r="T129" s="2376"/>
      <c r="U129" s="2376"/>
      <c r="V129" s="2376"/>
      <c r="W129" s="2376"/>
      <c r="X129" s="2376"/>
      <c r="Y129" s="2376"/>
      <c r="Z129" s="2376"/>
      <c r="AA129" s="2376"/>
      <c r="AB129" s="2376"/>
      <c r="AC129" s="2376"/>
      <c r="AD129" s="2376"/>
      <c r="AE129" s="2376"/>
      <c r="AF129" s="2376"/>
      <c r="AG129" s="2376"/>
      <c r="AH129" s="2376"/>
      <c r="AI129" s="2376"/>
      <c r="AJ129" s="2376"/>
      <c r="AK129" s="2376"/>
      <c r="AL129" s="2376"/>
      <c r="AM129" s="2376"/>
      <c r="AN129" s="2376"/>
      <c r="AO129" s="2376"/>
      <c r="AP129" s="2376"/>
      <c r="AQ129" s="2376"/>
      <c r="AR129" s="2376"/>
      <c r="AS129" s="2376"/>
      <c r="AT129" s="2376"/>
      <c r="AU129" s="2376"/>
      <c r="AV129" s="2376"/>
      <c r="AW129" s="2376"/>
      <c r="AX129" s="2376"/>
      <c r="AY129" s="2376"/>
      <c r="AZ129" s="2376"/>
      <c r="BA129" s="2376"/>
      <c r="BB129" s="2376"/>
      <c r="BC129" s="2376"/>
      <c r="BD129" s="2376"/>
      <c r="BE129" s="2376"/>
      <c r="BF129" s="2376"/>
      <c r="BG129" s="2376"/>
      <c r="BH129" s="2376"/>
      <c r="BI129" s="2376"/>
      <c r="BJ129" s="1580"/>
      <c r="BK129" s="1580"/>
      <c r="BL129" s="1580"/>
      <c r="BM129" s="1580"/>
      <c r="BN129" s="1580"/>
      <c r="BO129" s="1580"/>
      <c r="BP129" s="1580"/>
      <c r="BQ129" s="1580"/>
      <c r="BR129" s="1580"/>
      <c r="BS129" s="1580"/>
      <c r="BT129" s="1580"/>
      <c r="BU129" s="1580"/>
      <c r="BV129" s="1580"/>
      <c r="BW129" s="1580"/>
      <c r="BX129" s="1580"/>
      <c r="BY129" s="1580"/>
      <c r="BZ129" s="1580"/>
      <c r="CA129" s="1580"/>
      <c r="CB129" s="1580"/>
      <c r="CC129" s="1580"/>
      <c r="CD129" s="1580"/>
      <c r="CE129" s="1580"/>
      <c r="CF129" s="1580"/>
      <c r="CG129" s="1580"/>
      <c r="CH129" s="1580"/>
      <c r="CI129" s="1580"/>
      <c r="CJ129" s="1580"/>
      <c r="CK129" s="1580"/>
      <c r="CL129" s="1580"/>
      <c r="CM129" s="1580"/>
      <c r="CN129" s="1580"/>
      <c r="CO129" s="1580"/>
      <c r="CP129" s="1580"/>
      <c r="CQ129" s="1580"/>
      <c r="CR129" s="1580"/>
      <c r="CS129" s="1580"/>
      <c r="CT129" s="1580"/>
    </row>
    <row r="130" spans="1:98" s="791" customFormat="1" ht="21" customHeight="1">
      <c r="A130" s="2399"/>
      <c r="B130" s="2382"/>
      <c r="C130" s="2411"/>
      <c r="D130" s="2382"/>
      <c r="E130" s="2382"/>
      <c r="F130" s="2803"/>
      <c r="G130" s="2803"/>
      <c r="H130" s="2451"/>
      <c r="I130" s="2581" t="s">
        <v>2085</v>
      </c>
      <c r="J130" s="2548" t="s">
        <v>73</v>
      </c>
      <c r="K130" s="2549">
        <v>9120</v>
      </c>
      <c r="L130" s="2403"/>
      <c r="M130" s="2464">
        <v>9120000</v>
      </c>
      <c r="N130" s="2626">
        <v>760000</v>
      </c>
      <c r="O130" s="2580"/>
      <c r="P130" s="2580"/>
      <c r="Q130" s="2376">
        <v>12</v>
      </c>
      <c r="R130" s="2469"/>
      <c r="S130" s="2376"/>
      <c r="T130" s="2376"/>
      <c r="U130" s="2376"/>
      <c r="V130" s="2376"/>
      <c r="W130" s="2376"/>
      <c r="X130" s="2376"/>
      <c r="Y130" s="2376"/>
      <c r="Z130" s="2376"/>
      <c r="AA130" s="2376"/>
      <c r="AB130" s="2376"/>
      <c r="AC130" s="2376"/>
      <c r="AD130" s="2376"/>
      <c r="AE130" s="2376"/>
      <c r="AF130" s="2376"/>
      <c r="AG130" s="2376"/>
      <c r="AH130" s="1580"/>
      <c r="AI130" s="1580"/>
      <c r="AJ130" s="1580"/>
      <c r="AK130" s="1580"/>
      <c r="AL130" s="1580"/>
      <c r="AM130" s="1580"/>
      <c r="AN130" s="1580"/>
      <c r="AO130" s="1580"/>
      <c r="AP130" s="1580"/>
      <c r="AQ130" s="1580"/>
      <c r="AR130" s="1580"/>
      <c r="AS130" s="1580"/>
      <c r="AT130" s="1580"/>
      <c r="AU130" s="1580"/>
      <c r="AV130" s="1580"/>
      <c r="AW130" s="1580"/>
      <c r="AX130" s="1580"/>
      <c r="AY130" s="1580"/>
      <c r="AZ130" s="1580"/>
      <c r="BA130" s="1580"/>
      <c r="BB130" s="1580"/>
      <c r="BC130" s="1580"/>
      <c r="BD130" s="1580"/>
      <c r="BE130" s="1580"/>
      <c r="BF130" s="1580"/>
      <c r="BG130" s="1580"/>
      <c r="BH130" s="1580"/>
      <c r="BI130" s="1580"/>
      <c r="BJ130" s="1580"/>
      <c r="BK130" s="1580"/>
      <c r="BL130" s="1580"/>
      <c r="BM130" s="1580"/>
      <c r="BN130" s="1580"/>
      <c r="BO130" s="1580"/>
      <c r="BP130" s="1580"/>
      <c r="BQ130" s="1580"/>
      <c r="BR130" s="1580"/>
      <c r="BS130" s="1580"/>
      <c r="BT130" s="1580"/>
      <c r="BU130" s="1580"/>
      <c r="BV130" s="1580"/>
      <c r="BW130" s="1580"/>
      <c r="BX130" s="1580"/>
      <c r="BY130" s="1580"/>
      <c r="BZ130" s="1580"/>
      <c r="CA130" s="1580"/>
      <c r="CB130" s="1580"/>
      <c r="CC130" s="1580"/>
      <c r="CD130" s="1580"/>
      <c r="CE130" s="1580"/>
      <c r="CF130" s="1580"/>
      <c r="CG130" s="1580"/>
      <c r="CH130" s="1580"/>
      <c r="CI130" s="1580"/>
      <c r="CJ130" s="1580"/>
      <c r="CK130" s="1580"/>
      <c r="CL130" s="1580"/>
      <c r="CM130" s="1580"/>
      <c r="CN130" s="1580"/>
      <c r="CO130" s="1580"/>
      <c r="CP130" s="1580"/>
      <c r="CQ130" s="1580"/>
      <c r="CR130" s="1580"/>
      <c r="CS130" s="1580"/>
      <c r="CT130" s="1580"/>
    </row>
    <row r="131" spans="1:98" s="791" customFormat="1" ht="21" customHeight="1">
      <c r="A131" s="2377"/>
      <c r="B131" s="2373"/>
      <c r="C131" s="2391"/>
      <c r="D131" s="2373"/>
      <c r="E131" s="2373"/>
      <c r="F131" s="2807"/>
      <c r="G131" s="2807"/>
      <c r="H131" s="2428"/>
      <c r="I131" s="2540" t="s">
        <v>2086</v>
      </c>
      <c r="J131" s="2544" t="s">
        <v>73</v>
      </c>
      <c r="K131" s="2543">
        <v>3300</v>
      </c>
      <c r="L131" s="2403"/>
      <c r="M131" s="2464">
        <v>3300000</v>
      </c>
      <c r="N131" s="2626">
        <v>3300000</v>
      </c>
      <c r="O131" s="2580"/>
      <c r="P131" s="2580"/>
      <c r="Q131" s="2376">
        <v>1</v>
      </c>
      <c r="R131" s="2469"/>
      <c r="S131" s="2376"/>
      <c r="T131" s="2376"/>
      <c r="U131" s="2376"/>
      <c r="V131" s="2376"/>
      <c r="W131" s="2376"/>
      <c r="X131" s="2376"/>
      <c r="Y131" s="2376"/>
      <c r="Z131" s="2376"/>
      <c r="AA131" s="2376"/>
      <c r="AB131" s="2376"/>
      <c r="AC131" s="2376"/>
      <c r="AD131" s="2376"/>
      <c r="AE131" s="2376"/>
      <c r="AF131" s="2376"/>
      <c r="AG131" s="2376"/>
      <c r="AH131" s="1580"/>
      <c r="AI131" s="1580"/>
      <c r="AJ131" s="1580"/>
      <c r="AK131" s="1580"/>
      <c r="AL131" s="1580"/>
      <c r="AM131" s="1580"/>
      <c r="AN131" s="1580"/>
      <c r="AO131" s="1580"/>
      <c r="AP131" s="1580"/>
      <c r="AQ131" s="1580"/>
      <c r="AR131" s="1580"/>
      <c r="AS131" s="1580"/>
      <c r="AT131" s="1580"/>
      <c r="AU131" s="1580"/>
      <c r="AV131" s="1580"/>
      <c r="AW131" s="1580"/>
      <c r="AX131" s="1580"/>
      <c r="AY131" s="1580"/>
      <c r="AZ131" s="1580"/>
      <c r="BA131" s="1580"/>
      <c r="BB131" s="1580"/>
      <c r="BC131" s="1580"/>
      <c r="BD131" s="1580"/>
      <c r="BE131" s="1580"/>
      <c r="BF131" s="1580"/>
      <c r="BG131" s="1580"/>
      <c r="BH131" s="1580"/>
      <c r="BI131" s="1580"/>
      <c r="BJ131" s="1580"/>
      <c r="BK131" s="1580"/>
      <c r="BL131" s="1580"/>
      <c r="BM131" s="1580"/>
      <c r="BN131" s="1580"/>
      <c r="BO131" s="1580"/>
      <c r="BP131" s="1580"/>
      <c r="BQ131" s="1580"/>
      <c r="BR131" s="1580"/>
      <c r="BS131" s="1580"/>
      <c r="BT131" s="1580"/>
      <c r="BU131" s="1580"/>
      <c r="BV131" s="1580"/>
      <c r="BW131" s="1580"/>
      <c r="BX131" s="1580"/>
      <c r="BY131" s="1580"/>
      <c r="BZ131" s="1580"/>
      <c r="CA131" s="1580"/>
      <c r="CB131" s="1580"/>
      <c r="CC131" s="1580"/>
      <c r="CD131" s="1580"/>
      <c r="CE131" s="1580"/>
      <c r="CF131" s="1580"/>
      <c r="CG131" s="1580"/>
      <c r="CH131" s="1580"/>
      <c r="CI131" s="1580"/>
      <c r="CJ131" s="1580"/>
      <c r="CK131" s="1580"/>
      <c r="CL131" s="1580"/>
      <c r="CM131" s="1580"/>
      <c r="CN131" s="1580"/>
      <c r="CO131" s="1580"/>
      <c r="CP131" s="1580"/>
      <c r="CQ131" s="1580"/>
      <c r="CR131" s="1580"/>
      <c r="CS131" s="1580"/>
      <c r="CT131" s="1580"/>
    </row>
    <row r="132" spans="1:98" s="791" customFormat="1" ht="21" customHeight="1">
      <c r="A132" s="2377"/>
      <c r="B132" s="2373"/>
      <c r="C132" s="2391"/>
      <c r="D132" s="2373"/>
      <c r="E132" s="2373"/>
      <c r="F132" s="2807"/>
      <c r="G132" s="2807"/>
      <c r="H132" s="2428"/>
      <c r="I132" s="2540" t="s">
        <v>2087</v>
      </c>
      <c r="J132" s="2544" t="s">
        <v>73</v>
      </c>
      <c r="K132" s="2543">
        <v>405</v>
      </c>
      <c r="L132" s="2403"/>
      <c r="M132" s="2464">
        <v>405350</v>
      </c>
      <c r="N132" s="2626">
        <v>405350</v>
      </c>
      <c r="O132" s="2580"/>
      <c r="P132" s="2580"/>
      <c r="Q132" s="2376">
        <v>1</v>
      </c>
      <c r="R132" s="2469"/>
      <c r="S132" s="2376"/>
      <c r="T132" s="2376"/>
      <c r="U132" s="2376"/>
      <c r="V132" s="2376"/>
      <c r="W132" s="2376"/>
      <c r="X132" s="2376"/>
      <c r="Y132" s="2376"/>
      <c r="Z132" s="2376"/>
      <c r="AA132" s="2376"/>
      <c r="AB132" s="2376"/>
      <c r="AC132" s="2376"/>
      <c r="AD132" s="2376"/>
      <c r="AE132" s="2376"/>
      <c r="AF132" s="2376"/>
      <c r="AG132" s="2376"/>
      <c r="AH132" s="1580"/>
      <c r="AI132" s="1580"/>
      <c r="AJ132" s="1580"/>
      <c r="AK132" s="1580"/>
      <c r="AL132" s="1580"/>
      <c r="AM132" s="1580"/>
      <c r="AN132" s="1580"/>
      <c r="AO132" s="1580"/>
      <c r="AP132" s="1580"/>
      <c r="AQ132" s="1580"/>
      <c r="AR132" s="1580"/>
      <c r="AS132" s="1580"/>
      <c r="AT132" s="1580"/>
      <c r="AU132" s="1580"/>
      <c r="AV132" s="1580"/>
      <c r="AW132" s="1580"/>
      <c r="AX132" s="1580"/>
      <c r="AY132" s="1580"/>
      <c r="AZ132" s="1580"/>
      <c r="BA132" s="1580"/>
      <c r="BB132" s="1580"/>
      <c r="BC132" s="1580"/>
      <c r="BD132" s="1580"/>
      <c r="BE132" s="1580"/>
      <c r="BF132" s="1580"/>
      <c r="BG132" s="1580"/>
      <c r="BH132" s="1580"/>
      <c r="BI132" s="1580"/>
      <c r="BJ132" s="1580"/>
      <c r="BK132" s="1580"/>
      <c r="BL132" s="1580"/>
      <c r="BM132" s="1580"/>
      <c r="BN132" s="1580"/>
      <c r="BO132" s="1580"/>
      <c r="BP132" s="1580"/>
      <c r="BQ132" s="1580"/>
      <c r="BR132" s="1580"/>
      <c r="BS132" s="1580"/>
      <c r="BT132" s="1580"/>
      <c r="BU132" s="1580"/>
      <c r="BV132" s="1580"/>
      <c r="BW132" s="1580"/>
      <c r="BX132" s="1580"/>
      <c r="BY132" s="1580"/>
      <c r="BZ132" s="1580"/>
      <c r="CA132" s="1580"/>
      <c r="CB132" s="1580"/>
      <c r="CC132" s="1580"/>
      <c r="CD132" s="1580"/>
      <c r="CE132" s="1580"/>
      <c r="CF132" s="1580"/>
      <c r="CG132" s="1580"/>
      <c r="CH132" s="1580"/>
      <c r="CI132" s="1580"/>
      <c r="CJ132" s="1580"/>
      <c r="CK132" s="1580"/>
      <c r="CL132" s="1580"/>
      <c r="CM132" s="1580"/>
      <c r="CN132" s="1580"/>
      <c r="CO132" s="1580"/>
      <c r="CP132" s="1580"/>
      <c r="CQ132" s="1580"/>
      <c r="CR132" s="1580"/>
      <c r="CS132" s="1580"/>
      <c r="CT132" s="1580"/>
    </row>
    <row r="133" spans="1:98" s="791" customFormat="1" ht="21" customHeight="1">
      <c r="A133" s="2377"/>
      <c r="B133" s="2373"/>
      <c r="C133" s="2391"/>
      <c r="D133" s="2373"/>
      <c r="E133" s="2373"/>
      <c r="F133" s="2807"/>
      <c r="G133" s="2807"/>
      <c r="H133" s="2428"/>
      <c r="I133" s="2517" t="s">
        <v>2088</v>
      </c>
      <c r="J133" s="2554" t="s">
        <v>73</v>
      </c>
      <c r="K133" s="2579">
        <v>20000</v>
      </c>
      <c r="L133" s="2403"/>
      <c r="M133" s="2464">
        <v>20000000</v>
      </c>
      <c r="N133" s="2626">
        <v>20000000</v>
      </c>
      <c r="O133" s="2580"/>
      <c r="P133" s="2580"/>
      <c r="Q133" s="2376">
        <v>1</v>
      </c>
      <c r="R133" s="2469"/>
      <c r="S133" s="2376"/>
      <c r="T133" s="2376"/>
      <c r="U133" s="2376"/>
      <c r="V133" s="2376"/>
      <c r="W133" s="2376"/>
      <c r="X133" s="2376"/>
      <c r="Y133" s="2376"/>
      <c r="Z133" s="2376"/>
      <c r="AA133" s="2376"/>
      <c r="AB133" s="2376"/>
      <c r="AC133" s="2376"/>
      <c r="AD133" s="2376"/>
      <c r="AE133" s="2376"/>
      <c r="AF133" s="2376"/>
      <c r="AG133" s="2376"/>
      <c r="AH133" s="1580"/>
      <c r="AI133" s="1580"/>
      <c r="AJ133" s="1580"/>
      <c r="AK133" s="1580"/>
      <c r="AL133" s="1580"/>
      <c r="AM133" s="1580"/>
      <c r="AN133" s="1580"/>
      <c r="AO133" s="1580"/>
      <c r="AP133" s="1580"/>
      <c r="AQ133" s="1580"/>
      <c r="AR133" s="1580"/>
      <c r="AS133" s="1580"/>
      <c r="AT133" s="1580"/>
      <c r="AU133" s="1580"/>
      <c r="AV133" s="1580"/>
      <c r="AW133" s="1580"/>
      <c r="AX133" s="1580"/>
      <c r="AY133" s="1580"/>
      <c r="AZ133" s="1580"/>
      <c r="BA133" s="1580"/>
      <c r="BB133" s="1580"/>
      <c r="BC133" s="1580"/>
      <c r="BD133" s="1580"/>
      <c r="BE133" s="1580"/>
      <c r="BF133" s="1580"/>
      <c r="BG133" s="1580"/>
      <c r="BH133" s="1580"/>
      <c r="BI133" s="1580"/>
      <c r="BJ133" s="1580"/>
      <c r="BK133" s="1580"/>
      <c r="BL133" s="1580"/>
      <c r="BM133" s="1580"/>
      <c r="BN133" s="1580"/>
      <c r="BO133" s="1580"/>
      <c r="BP133" s="1580"/>
      <c r="BQ133" s="1580"/>
      <c r="BR133" s="1580"/>
      <c r="BS133" s="1580"/>
      <c r="BT133" s="1580"/>
      <c r="BU133" s="1580"/>
      <c r="BV133" s="1580"/>
      <c r="BW133" s="1580"/>
      <c r="BX133" s="1580"/>
      <c r="BY133" s="1580"/>
      <c r="BZ133" s="1580"/>
      <c r="CA133" s="1580"/>
      <c r="CB133" s="1580"/>
      <c r="CC133" s="1580"/>
      <c r="CD133" s="1580"/>
      <c r="CE133" s="1580"/>
      <c r="CF133" s="1580"/>
      <c r="CG133" s="1580"/>
      <c r="CH133" s="1580"/>
      <c r="CI133" s="1580"/>
      <c r="CJ133" s="1580"/>
      <c r="CK133" s="1580"/>
      <c r="CL133" s="1580"/>
      <c r="CM133" s="1580"/>
      <c r="CN133" s="1580"/>
      <c r="CO133" s="1580"/>
      <c r="CP133" s="1580"/>
      <c r="CQ133" s="1580"/>
      <c r="CR133" s="1580"/>
      <c r="CS133" s="1580"/>
      <c r="CT133" s="1580"/>
    </row>
    <row r="134" spans="1:98" s="791" customFormat="1" ht="21" customHeight="1">
      <c r="A134" s="2377"/>
      <c r="B134" s="2373"/>
      <c r="C134" s="2391"/>
      <c r="D134" s="2373"/>
      <c r="E134" s="2373"/>
      <c r="F134" s="2807"/>
      <c r="G134" s="2807"/>
      <c r="H134" s="2428"/>
      <c r="I134" s="2517" t="s">
        <v>2089</v>
      </c>
      <c r="J134" s="2554"/>
      <c r="K134" s="2579">
        <v>22348</v>
      </c>
      <c r="L134" s="2403"/>
      <c r="M134" s="2464"/>
      <c r="N134" s="2626"/>
      <c r="O134" s="2580"/>
      <c r="P134" s="2580"/>
      <c r="Q134" s="2376"/>
      <c r="R134" s="2469"/>
      <c r="S134" s="2376"/>
      <c r="T134" s="2376"/>
      <c r="U134" s="2376"/>
      <c r="V134" s="2376"/>
      <c r="W134" s="2376"/>
      <c r="X134" s="2376"/>
      <c r="Y134" s="2376"/>
      <c r="Z134" s="2376"/>
      <c r="AA134" s="2376"/>
      <c r="AB134" s="2376"/>
      <c r="AC134" s="2376"/>
      <c r="AD134" s="2376"/>
      <c r="AE134" s="2376"/>
      <c r="AF134" s="2376"/>
      <c r="AG134" s="2376"/>
      <c r="AH134" s="1580"/>
      <c r="AI134" s="1580"/>
      <c r="AJ134" s="1580"/>
      <c r="AK134" s="1580"/>
      <c r="AL134" s="1580"/>
      <c r="AM134" s="1580"/>
      <c r="AN134" s="1580"/>
      <c r="AO134" s="1580"/>
      <c r="AP134" s="1580"/>
      <c r="AQ134" s="1580"/>
      <c r="AR134" s="1580"/>
      <c r="AS134" s="1580"/>
      <c r="AT134" s="1580"/>
      <c r="AU134" s="1580"/>
      <c r="AV134" s="1580"/>
      <c r="AW134" s="1580"/>
      <c r="AX134" s="1580"/>
      <c r="AY134" s="1580"/>
      <c r="AZ134" s="1580"/>
      <c r="BA134" s="1580"/>
      <c r="BB134" s="1580"/>
      <c r="BC134" s="1580"/>
      <c r="BD134" s="1580"/>
      <c r="BE134" s="1580"/>
      <c r="BF134" s="1580"/>
      <c r="BG134" s="1580"/>
      <c r="BH134" s="1580"/>
      <c r="BI134" s="1580"/>
      <c r="BJ134" s="1580"/>
      <c r="BK134" s="1580"/>
      <c r="BL134" s="1580"/>
      <c r="BM134" s="1580"/>
      <c r="BN134" s="1580"/>
      <c r="BO134" s="1580"/>
      <c r="BP134" s="1580"/>
      <c r="BQ134" s="1580"/>
      <c r="BR134" s="1580"/>
      <c r="BS134" s="1580"/>
      <c r="BT134" s="1580"/>
      <c r="BU134" s="1580"/>
      <c r="BV134" s="1580"/>
      <c r="BW134" s="1580"/>
      <c r="BX134" s="1580"/>
      <c r="BY134" s="1580"/>
      <c r="BZ134" s="1580"/>
      <c r="CA134" s="1580"/>
      <c r="CB134" s="1580"/>
      <c r="CC134" s="1580"/>
      <c r="CD134" s="1580"/>
      <c r="CE134" s="1580"/>
      <c r="CF134" s="1580"/>
      <c r="CG134" s="1580"/>
      <c r="CH134" s="1580"/>
      <c r="CI134" s="1580"/>
      <c r="CJ134" s="1580"/>
      <c r="CK134" s="1580"/>
      <c r="CL134" s="1580"/>
      <c r="CM134" s="1580"/>
      <c r="CN134" s="1580"/>
      <c r="CO134" s="1580"/>
      <c r="CP134" s="1580"/>
      <c r="CQ134" s="1580"/>
      <c r="CR134" s="1580"/>
      <c r="CS134" s="1580"/>
      <c r="CT134" s="1580"/>
    </row>
    <row r="135" spans="1:98" s="791" customFormat="1" ht="21" customHeight="1">
      <c r="A135" s="2377"/>
      <c r="B135" s="2373"/>
      <c r="C135" s="2391"/>
      <c r="D135" s="2373"/>
      <c r="E135" s="2382"/>
      <c r="F135" s="2803"/>
      <c r="G135" s="2803"/>
      <c r="H135" s="2451"/>
      <c r="I135" s="2517" t="s">
        <v>2090</v>
      </c>
      <c r="J135" s="2554" t="s">
        <v>73</v>
      </c>
      <c r="K135" s="2579">
        <v>22348</v>
      </c>
      <c r="L135" s="2403"/>
      <c r="M135" s="2464">
        <v>22348800</v>
      </c>
      <c r="N135" s="2626">
        <v>800</v>
      </c>
      <c r="O135" s="2580"/>
      <c r="P135" s="2580">
        <v>4656</v>
      </c>
      <c r="Q135" s="2376">
        <v>6</v>
      </c>
      <c r="R135" s="2469"/>
      <c r="S135" s="2376"/>
      <c r="T135" s="2376"/>
      <c r="U135" s="2376"/>
      <c r="V135" s="2376"/>
      <c r="W135" s="2376"/>
      <c r="X135" s="2376"/>
      <c r="Y135" s="2376"/>
      <c r="Z135" s="2376"/>
      <c r="AA135" s="2376"/>
      <c r="AB135" s="2376"/>
      <c r="AC135" s="2376"/>
      <c r="AD135" s="2376"/>
      <c r="AE135" s="2376"/>
      <c r="AF135" s="2376"/>
      <c r="AG135" s="2376"/>
      <c r="AH135" s="1580"/>
      <c r="AI135" s="1580"/>
      <c r="AJ135" s="1580"/>
      <c r="AK135" s="1580"/>
      <c r="AL135" s="1580"/>
      <c r="AM135" s="1580"/>
      <c r="AN135" s="1580"/>
      <c r="AO135" s="1580"/>
      <c r="AP135" s="1580"/>
      <c r="AQ135" s="1580"/>
      <c r="AR135" s="1580"/>
      <c r="AS135" s="1580"/>
      <c r="AT135" s="1580"/>
      <c r="AU135" s="1580"/>
      <c r="AV135" s="1580"/>
      <c r="AW135" s="1580"/>
      <c r="AX135" s="1580"/>
      <c r="AY135" s="1580"/>
      <c r="AZ135" s="1580"/>
      <c r="BA135" s="1580"/>
      <c r="BB135" s="1580"/>
      <c r="BC135" s="1580"/>
      <c r="BD135" s="1580"/>
      <c r="BE135" s="1580"/>
      <c r="BF135" s="1580"/>
      <c r="BG135" s="1580"/>
      <c r="BH135" s="1580"/>
      <c r="BI135" s="1580"/>
      <c r="BJ135" s="1580"/>
      <c r="BK135" s="1580"/>
      <c r="BL135" s="1580"/>
      <c r="BM135" s="1580"/>
      <c r="BN135" s="1580"/>
      <c r="BO135" s="1580"/>
      <c r="BP135" s="1580"/>
      <c r="BQ135" s="1580"/>
      <c r="BR135" s="1580"/>
      <c r="BS135" s="1580"/>
      <c r="BT135" s="1580"/>
      <c r="BU135" s="1580"/>
      <c r="BV135" s="1580"/>
      <c r="BW135" s="1580"/>
      <c r="BX135" s="1580"/>
      <c r="BY135" s="1580"/>
      <c r="BZ135" s="1580"/>
      <c r="CA135" s="1580"/>
      <c r="CB135" s="1580"/>
      <c r="CC135" s="1580"/>
      <c r="CD135" s="1580"/>
      <c r="CE135" s="1580"/>
      <c r="CF135" s="1580"/>
      <c r="CG135" s="1580"/>
      <c r="CH135" s="1580"/>
      <c r="CI135" s="1580"/>
      <c r="CJ135" s="1580"/>
      <c r="CK135" s="1580"/>
      <c r="CL135" s="1580"/>
      <c r="CM135" s="1580"/>
      <c r="CN135" s="1580"/>
      <c r="CO135" s="1580"/>
      <c r="CP135" s="1580"/>
      <c r="CQ135" s="1580"/>
      <c r="CR135" s="1580"/>
      <c r="CS135" s="1580"/>
      <c r="CT135" s="1580"/>
    </row>
    <row r="136" spans="1:98" s="791" customFormat="1" ht="21" hidden="1" customHeight="1">
      <c r="A136" s="2377"/>
      <c r="B136" s="2379"/>
      <c r="C136" s="2379"/>
      <c r="D136" s="2373"/>
      <c r="E136" s="2621" t="s">
        <v>190</v>
      </c>
      <c r="F136" s="2836">
        <v>0</v>
      </c>
      <c r="G136" s="2836">
        <v>0</v>
      </c>
      <c r="H136" s="2413">
        <v>0</v>
      </c>
      <c r="I136" s="2627" t="s">
        <v>2091</v>
      </c>
      <c r="J136" s="2567"/>
      <c r="K136" s="2568">
        <v>0</v>
      </c>
      <c r="L136" s="2461"/>
      <c r="M136" s="2414">
        <v>3903600</v>
      </c>
      <c r="N136" s="2485" t="s">
        <v>841</v>
      </c>
      <c r="O136" s="2485"/>
      <c r="P136" s="2463" t="s">
        <v>90</v>
      </c>
      <c r="Q136" s="2463" t="s">
        <v>868</v>
      </c>
      <c r="R136" s="2461" t="s">
        <v>62</v>
      </c>
      <c r="S136" s="2396"/>
      <c r="T136" s="2376"/>
      <c r="U136" s="2388"/>
      <c r="V136" s="2376"/>
      <c r="W136" s="2376"/>
      <c r="X136" s="2376"/>
      <c r="Y136" s="2376"/>
      <c r="Z136" s="2376"/>
      <c r="AA136" s="2376"/>
      <c r="AB136" s="2376"/>
      <c r="AC136" s="2376"/>
      <c r="AD136" s="2376"/>
      <c r="AE136" s="2376"/>
      <c r="AF136" s="2376"/>
      <c r="AG136" s="2376"/>
      <c r="AH136" s="1580"/>
      <c r="AI136" s="1580"/>
      <c r="AJ136" s="1580"/>
      <c r="AK136" s="1580"/>
      <c r="AL136" s="1580"/>
      <c r="AM136" s="1580"/>
      <c r="AN136" s="1580"/>
      <c r="AO136" s="1580"/>
      <c r="AP136" s="1580"/>
      <c r="AQ136" s="1580"/>
      <c r="AR136" s="1580"/>
      <c r="AS136" s="1580"/>
      <c r="AT136" s="1580"/>
      <c r="AU136" s="1580"/>
      <c r="AV136" s="1580"/>
      <c r="AW136" s="1580"/>
      <c r="AX136" s="1580"/>
      <c r="AY136" s="1580"/>
      <c r="AZ136" s="1580"/>
      <c r="BA136" s="1580"/>
      <c r="BB136" s="1580"/>
      <c r="BC136" s="1580"/>
      <c r="BD136" s="1580"/>
      <c r="BE136" s="1580"/>
      <c r="BF136" s="1580"/>
      <c r="BG136" s="1580"/>
      <c r="BH136" s="1580"/>
      <c r="BI136" s="1580"/>
      <c r="BJ136" s="1580"/>
      <c r="BK136" s="1580"/>
      <c r="BL136" s="1580"/>
      <c r="BM136" s="1580"/>
      <c r="BN136" s="1580"/>
      <c r="BO136" s="1580"/>
      <c r="BP136" s="1580"/>
      <c r="BQ136" s="1580"/>
      <c r="BR136" s="1580"/>
      <c r="BS136" s="1580"/>
      <c r="BT136" s="1580"/>
      <c r="BU136" s="1580"/>
      <c r="BV136" s="1580"/>
      <c r="BW136" s="1580"/>
      <c r="BX136" s="1580"/>
      <c r="BY136" s="1580"/>
      <c r="BZ136" s="1580"/>
      <c r="CA136" s="1580"/>
      <c r="CB136" s="1580"/>
      <c r="CC136" s="1580"/>
      <c r="CD136" s="1580"/>
      <c r="CE136" s="1580"/>
      <c r="CF136" s="1580"/>
      <c r="CG136" s="1580"/>
      <c r="CH136" s="1580"/>
      <c r="CI136" s="1580"/>
      <c r="CJ136" s="1580"/>
      <c r="CK136" s="1580"/>
      <c r="CL136" s="1580"/>
      <c r="CM136" s="1580"/>
      <c r="CN136" s="1580"/>
      <c r="CO136" s="1580"/>
      <c r="CP136" s="1580"/>
      <c r="CQ136" s="1580"/>
      <c r="CR136" s="1580"/>
      <c r="CS136" s="1580"/>
      <c r="CT136" s="1580"/>
    </row>
    <row r="137" spans="1:98" s="791" customFormat="1" ht="21" hidden="1" customHeight="1">
      <c r="A137" s="2377"/>
      <c r="B137" s="2379"/>
      <c r="C137" s="2379"/>
      <c r="D137" s="2438"/>
      <c r="E137" s="2421"/>
      <c r="F137" s="2834"/>
      <c r="G137" s="2834"/>
      <c r="H137" s="2401"/>
      <c r="I137" s="2540" t="s">
        <v>2092</v>
      </c>
      <c r="J137" s="2521" t="s">
        <v>73</v>
      </c>
      <c r="K137" s="2543"/>
      <c r="L137" s="2461"/>
      <c r="M137" s="2464">
        <v>2280000</v>
      </c>
      <c r="N137" s="2506">
        <v>570000</v>
      </c>
      <c r="O137" s="2506"/>
      <c r="P137" s="2471"/>
      <c r="Q137" s="2471">
        <v>4</v>
      </c>
      <c r="R137" s="2470"/>
      <c r="S137" s="2464"/>
      <c r="T137" s="2376"/>
      <c r="U137" s="2388"/>
      <c r="V137" s="2376"/>
      <c r="W137" s="2376"/>
      <c r="X137" s="2376"/>
      <c r="Y137" s="2376"/>
      <c r="Z137" s="2376"/>
      <c r="AA137" s="2376"/>
      <c r="AB137" s="2376"/>
      <c r="AC137" s="2376"/>
      <c r="AD137" s="2376"/>
      <c r="AE137" s="2376"/>
      <c r="AF137" s="2376"/>
      <c r="AG137" s="2376"/>
      <c r="AH137" s="1580"/>
      <c r="AI137" s="1580"/>
      <c r="AJ137" s="1580"/>
      <c r="AK137" s="1580"/>
      <c r="AL137" s="1580"/>
      <c r="AM137" s="1580"/>
      <c r="AN137" s="1580"/>
      <c r="AO137" s="1580"/>
      <c r="AP137" s="1580"/>
      <c r="AQ137" s="1580"/>
      <c r="AR137" s="1580"/>
      <c r="AS137" s="1580"/>
      <c r="AT137" s="1580"/>
      <c r="AU137" s="1580"/>
      <c r="AV137" s="1580"/>
      <c r="AW137" s="1580"/>
      <c r="AX137" s="1580"/>
      <c r="AY137" s="1580"/>
      <c r="AZ137" s="1580"/>
      <c r="BA137" s="1580"/>
      <c r="BB137" s="1580"/>
      <c r="BC137" s="1580"/>
      <c r="BD137" s="1580"/>
      <c r="BE137" s="1580"/>
      <c r="BF137" s="1580"/>
      <c r="BG137" s="1580"/>
      <c r="BH137" s="1580"/>
      <c r="BI137" s="1580"/>
      <c r="BJ137" s="1580"/>
      <c r="BK137" s="1580"/>
      <c r="BL137" s="1580"/>
      <c r="BM137" s="1580"/>
      <c r="BN137" s="1580"/>
      <c r="BO137" s="1580"/>
      <c r="BP137" s="1580"/>
      <c r="BQ137" s="1580"/>
      <c r="BR137" s="1580"/>
      <c r="BS137" s="1580"/>
      <c r="BT137" s="1580"/>
      <c r="BU137" s="1580"/>
      <c r="BV137" s="1580"/>
      <c r="BW137" s="1580"/>
      <c r="BX137" s="1580"/>
      <c r="BY137" s="1580"/>
      <c r="BZ137" s="1580"/>
      <c r="CA137" s="1580"/>
      <c r="CB137" s="1580"/>
      <c r="CC137" s="1580"/>
      <c r="CD137" s="1580"/>
      <c r="CE137" s="1580"/>
      <c r="CF137" s="1580"/>
      <c r="CG137" s="1580"/>
      <c r="CH137" s="1580"/>
      <c r="CI137" s="1580"/>
      <c r="CJ137" s="1580"/>
      <c r="CK137" s="1580"/>
      <c r="CL137" s="1580"/>
      <c r="CM137" s="1580"/>
      <c r="CN137" s="1580"/>
      <c r="CO137" s="1580"/>
      <c r="CP137" s="1580"/>
      <c r="CQ137" s="1580"/>
      <c r="CR137" s="1580"/>
      <c r="CS137" s="1580"/>
      <c r="CT137" s="1580"/>
    </row>
    <row r="138" spans="1:98" s="791" customFormat="1" ht="21" hidden="1" customHeight="1">
      <c r="A138" s="2377"/>
      <c r="B138" s="2379"/>
      <c r="C138" s="2379"/>
      <c r="D138" s="2438"/>
      <c r="E138" s="2421"/>
      <c r="F138" s="2834"/>
      <c r="G138" s="2834"/>
      <c r="H138" s="2401"/>
      <c r="I138" s="2540" t="s">
        <v>2093</v>
      </c>
      <c r="J138" s="2521" t="s">
        <v>73</v>
      </c>
      <c r="K138" s="2543"/>
      <c r="L138" s="2461"/>
      <c r="M138" s="2464">
        <v>4000000</v>
      </c>
      <c r="N138" s="2506">
        <v>400000</v>
      </c>
      <c r="O138" s="2506"/>
      <c r="P138" s="2471">
        <v>5</v>
      </c>
      <c r="Q138" s="2471"/>
      <c r="R138" s="2470">
        <v>2</v>
      </c>
      <c r="S138" s="2464"/>
      <c r="T138" s="2376"/>
      <c r="U138" s="2388"/>
      <c r="V138" s="2376"/>
      <c r="W138" s="2376"/>
      <c r="X138" s="2376"/>
      <c r="Y138" s="2376"/>
      <c r="Z138" s="2376"/>
      <c r="AA138" s="2376"/>
      <c r="AB138" s="2376"/>
      <c r="AC138" s="2376"/>
      <c r="AD138" s="2376"/>
      <c r="AE138" s="2376"/>
      <c r="AF138" s="2376"/>
      <c r="AG138" s="2376"/>
      <c r="AH138" s="1580"/>
      <c r="AI138" s="1580"/>
      <c r="AJ138" s="1580"/>
      <c r="AK138" s="1580"/>
      <c r="AL138" s="1580"/>
      <c r="AM138" s="1580"/>
      <c r="AN138" s="1580"/>
      <c r="AO138" s="1580"/>
      <c r="AP138" s="1580"/>
      <c r="AQ138" s="1580"/>
      <c r="AR138" s="1580"/>
      <c r="AS138" s="1580"/>
      <c r="AT138" s="1580"/>
      <c r="AU138" s="1580"/>
      <c r="AV138" s="1580"/>
      <c r="AW138" s="1580"/>
      <c r="AX138" s="1580"/>
      <c r="AY138" s="1580"/>
      <c r="AZ138" s="1580"/>
      <c r="BA138" s="1580"/>
      <c r="BB138" s="1580"/>
      <c r="BC138" s="1580"/>
      <c r="BD138" s="1580"/>
      <c r="BE138" s="1580"/>
      <c r="BF138" s="1580"/>
      <c r="BG138" s="1580"/>
      <c r="BH138" s="1580"/>
      <c r="BI138" s="1580"/>
      <c r="BJ138" s="1580"/>
      <c r="BK138" s="1580"/>
      <c r="BL138" s="1580"/>
      <c r="BM138" s="1580"/>
      <c r="BN138" s="1580"/>
      <c r="BO138" s="1580"/>
      <c r="BP138" s="1580"/>
      <c r="BQ138" s="1580"/>
      <c r="BR138" s="1580"/>
      <c r="BS138" s="1580"/>
      <c r="BT138" s="1580"/>
      <c r="BU138" s="1580"/>
      <c r="BV138" s="1580"/>
      <c r="BW138" s="1580"/>
      <c r="BX138" s="1580"/>
      <c r="BY138" s="1580"/>
      <c r="BZ138" s="1580"/>
      <c r="CA138" s="1580"/>
      <c r="CB138" s="1580"/>
      <c r="CC138" s="1580"/>
      <c r="CD138" s="1580"/>
      <c r="CE138" s="1580"/>
      <c r="CF138" s="1580"/>
      <c r="CG138" s="1580"/>
      <c r="CH138" s="1580"/>
      <c r="CI138" s="1580"/>
      <c r="CJ138" s="1580"/>
      <c r="CK138" s="1580"/>
      <c r="CL138" s="1580"/>
      <c r="CM138" s="1580"/>
      <c r="CN138" s="1580"/>
      <c r="CO138" s="1580"/>
      <c r="CP138" s="1580"/>
      <c r="CQ138" s="1580"/>
      <c r="CR138" s="1580"/>
      <c r="CS138" s="1580"/>
      <c r="CT138" s="1580"/>
    </row>
    <row r="139" spans="1:98" s="791" customFormat="1" ht="21" hidden="1" customHeight="1">
      <c r="A139" s="2377"/>
      <c r="B139" s="2379"/>
      <c r="C139" s="2379"/>
      <c r="D139" s="2438"/>
      <c r="E139" s="2421"/>
      <c r="F139" s="2834"/>
      <c r="G139" s="2834"/>
      <c r="H139" s="2401"/>
      <c r="I139" s="2540" t="s">
        <v>2094</v>
      </c>
      <c r="J139" s="2521" t="s">
        <v>73</v>
      </c>
      <c r="K139" s="2543"/>
      <c r="L139" s="2461"/>
      <c r="M139" s="2464">
        <v>4000000</v>
      </c>
      <c r="N139" s="2506">
        <v>400000</v>
      </c>
      <c r="O139" s="2506"/>
      <c r="P139" s="2471">
        <v>5</v>
      </c>
      <c r="Q139" s="2471"/>
      <c r="R139" s="2470">
        <v>2</v>
      </c>
      <c r="S139" s="2464"/>
      <c r="T139" s="2376"/>
      <c r="U139" s="2388"/>
      <c r="V139" s="2376"/>
      <c r="W139" s="2376"/>
      <c r="X139" s="2376"/>
      <c r="Y139" s="2376"/>
      <c r="Z139" s="2376"/>
      <c r="AA139" s="2376"/>
      <c r="AB139" s="2376"/>
      <c r="AC139" s="2376"/>
      <c r="AD139" s="2376"/>
      <c r="AE139" s="2376"/>
      <c r="AF139" s="2376"/>
      <c r="AG139" s="2376"/>
      <c r="AH139" s="1580"/>
      <c r="AI139" s="1580"/>
      <c r="AJ139" s="1580"/>
      <c r="AK139" s="1580"/>
      <c r="AL139" s="1580"/>
      <c r="AM139" s="1580"/>
      <c r="AN139" s="1580"/>
      <c r="AO139" s="1580"/>
      <c r="AP139" s="1580"/>
      <c r="AQ139" s="1580"/>
      <c r="AR139" s="1580"/>
      <c r="AS139" s="1580"/>
      <c r="AT139" s="1580"/>
      <c r="AU139" s="1580"/>
      <c r="AV139" s="1580"/>
      <c r="AW139" s="1580"/>
      <c r="AX139" s="1580"/>
      <c r="AY139" s="1580"/>
      <c r="AZ139" s="1580"/>
      <c r="BA139" s="1580"/>
      <c r="BB139" s="1580"/>
      <c r="BC139" s="1580"/>
      <c r="BD139" s="1580"/>
      <c r="BE139" s="1580"/>
      <c r="BF139" s="1580"/>
      <c r="BG139" s="1580"/>
      <c r="BH139" s="1580"/>
      <c r="BI139" s="1580"/>
      <c r="BJ139" s="1580"/>
      <c r="BK139" s="1580"/>
      <c r="BL139" s="1580"/>
      <c r="BM139" s="1580"/>
      <c r="BN139" s="1580"/>
      <c r="BO139" s="1580"/>
      <c r="BP139" s="1580"/>
      <c r="BQ139" s="1580"/>
      <c r="BR139" s="1580"/>
      <c r="BS139" s="1580"/>
      <c r="BT139" s="1580"/>
      <c r="BU139" s="1580"/>
      <c r="BV139" s="1580"/>
      <c r="BW139" s="1580"/>
      <c r="BX139" s="1580"/>
      <c r="BY139" s="1580"/>
      <c r="BZ139" s="1580"/>
      <c r="CA139" s="1580"/>
      <c r="CB139" s="1580"/>
      <c r="CC139" s="1580"/>
      <c r="CD139" s="1580"/>
      <c r="CE139" s="1580"/>
      <c r="CF139" s="1580"/>
      <c r="CG139" s="1580"/>
      <c r="CH139" s="1580"/>
      <c r="CI139" s="1580"/>
      <c r="CJ139" s="1580"/>
      <c r="CK139" s="1580"/>
      <c r="CL139" s="1580"/>
      <c r="CM139" s="1580"/>
      <c r="CN139" s="1580"/>
      <c r="CO139" s="1580"/>
      <c r="CP139" s="1580"/>
      <c r="CQ139" s="1580"/>
      <c r="CR139" s="1580"/>
      <c r="CS139" s="1580"/>
      <c r="CT139" s="1580"/>
    </row>
    <row r="140" spans="1:98" s="791" customFormat="1" ht="21" hidden="1" customHeight="1">
      <c r="A140" s="2377"/>
      <c r="B140" s="2379"/>
      <c r="C140" s="2379"/>
      <c r="D140" s="2372"/>
      <c r="E140" s="2419"/>
      <c r="F140" s="2834"/>
      <c r="G140" s="2834"/>
      <c r="H140" s="2401"/>
      <c r="I140" s="2541" t="s">
        <v>2095</v>
      </c>
      <c r="J140" s="2521" t="s">
        <v>73</v>
      </c>
      <c r="K140" s="2543"/>
      <c r="L140" s="2470"/>
      <c r="M140" s="2464">
        <v>1920000</v>
      </c>
      <c r="N140" s="2469">
        <v>480000</v>
      </c>
      <c r="O140" s="2468"/>
      <c r="P140" s="2469"/>
      <c r="Q140" s="2476"/>
      <c r="R140" s="2469">
        <v>4</v>
      </c>
      <c r="S140" s="2464"/>
      <c r="T140" s="2376"/>
      <c r="U140" s="2388"/>
      <c r="V140" s="2376"/>
      <c r="W140" s="2376"/>
      <c r="X140" s="2376"/>
      <c r="Y140" s="2376"/>
      <c r="Z140" s="2376"/>
      <c r="AA140" s="2376"/>
      <c r="AB140" s="2376"/>
      <c r="AC140" s="2376"/>
      <c r="AD140" s="2376"/>
      <c r="AE140" s="2376"/>
      <c r="AF140" s="2376"/>
      <c r="AG140" s="2376"/>
      <c r="AH140" s="1580"/>
      <c r="AI140" s="1580"/>
      <c r="AJ140" s="1580"/>
      <c r="AK140" s="1580"/>
      <c r="AL140" s="1580"/>
      <c r="AM140" s="1580"/>
      <c r="AN140" s="1580"/>
      <c r="AO140" s="1580"/>
      <c r="AP140" s="1580"/>
      <c r="AQ140" s="1580"/>
      <c r="AR140" s="1580"/>
      <c r="AS140" s="1580"/>
      <c r="AT140" s="1580"/>
      <c r="AU140" s="1580"/>
      <c r="AV140" s="1580"/>
      <c r="AW140" s="1580"/>
      <c r="AX140" s="1580"/>
      <c r="AY140" s="1580"/>
      <c r="AZ140" s="1580"/>
      <c r="BA140" s="1580"/>
      <c r="BB140" s="1580"/>
      <c r="BC140" s="1580"/>
      <c r="BD140" s="1580"/>
      <c r="BE140" s="1580"/>
      <c r="BF140" s="1580"/>
      <c r="BG140" s="1580"/>
      <c r="BH140" s="1580"/>
      <c r="BI140" s="1580"/>
      <c r="BJ140" s="1580"/>
      <c r="BK140" s="1580"/>
      <c r="BL140" s="1580"/>
      <c r="BM140" s="1580"/>
      <c r="BN140" s="1580"/>
      <c r="BO140" s="1580"/>
      <c r="BP140" s="1580"/>
      <c r="BQ140" s="1580"/>
      <c r="BR140" s="1580"/>
      <c r="BS140" s="1580"/>
      <c r="BT140" s="1580"/>
      <c r="BU140" s="1580"/>
      <c r="BV140" s="1580"/>
      <c r="BW140" s="1580"/>
      <c r="BX140" s="1580"/>
      <c r="BY140" s="1580"/>
      <c r="BZ140" s="1580"/>
      <c r="CA140" s="1580"/>
      <c r="CB140" s="1580"/>
      <c r="CC140" s="1580"/>
      <c r="CD140" s="1580"/>
      <c r="CE140" s="1580"/>
      <c r="CF140" s="1580"/>
      <c r="CG140" s="1580"/>
      <c r="CH140" s="1580"/>
      <c r="CI140" s="1580"/>
      <c r="CJ140" s="1580"/>
      <c r="CK140" s="1580"/>
      <c r="CL140" s="1580"/>
      <c r="CM140" s="1580"/>
      <c r="CN140" s="1580"/>
      <c r="CO140" s="1580"/>
      <c r="CP140" s="1580"/>
      <c r="CQ140" s="1580"/>
      <c r="CR140" s="1580"/>
      <c r="CS140" s="1580"/>
      <c r="CT140" s="1580"/>
    </row>
    <row r="141" spans="1:98" s="791" customFormat="1" ht="21" customHeight="1">
      <c r="A141" s="2377"/>
      <c r="B141" s="2379"/>
      <c r="C141" s="2379"/>
      <c r="D141" s="2373"/>
      <c r="E141" s="2542" t="s">
        <v>297</v>
      </c>
      <c r="F141" s="2837">
        <v>76652</v>
      </c>
      <c r="G141" s="2837">
        <v>68102</v>
      </c>
      <c r="H141" s="2400">
        <v>8550</v>
      </c>
      <c r="I141" s="2589"/>
      <c r="J141" s="2557"/>
      <c r="K141" s="2558">
        <v>76652</v>
      </c>
      <c r="L141" s="2403"/>
      <c r="M141" s="2414"/>
      <c r="N141" s="2485" t="s">
        <v>841</v>
      </c>
      <c r="O141" s="2486"/>
      <c r="P141" s="2463" t="s">
        <v>867</v>
      </c>
      <c r="Q141" s="2463" t="s">
        <v>83</v>
      </c>
      <c r="R141" s="2461" t="s">
        <v>62</v>
      </c>
      <c r="S141" s="2376"/>
      <c r="T141" s="2376"/>
      <c r="U141" s="2376"/>
      <c r="V141" s="2376"/>
      <c r="W141" s="2376"/>
      <c r="X141" s="2376"/>
      <c r="Y141" s="2376"/>
      <c r="Z141" s="2376"/>
      <c r="AA141" s="2376"/>
      <c r="AB141" s="2376"/>
      <c r="AC141" s="2376"/>
      <c r="AD141" s="2376"/>
      <c r="AE141" s="2376"/>
      <c r="AF141" s="2376"/>
      <c r="AG141" s="2376"/>
      <c r="AH141" s="1580"/>
      <c r="AI141" s="1580"/>
      <c r="AJ141" s="1580"/>
      <c r="AK141" s="1580"/>
      <c r="AL141" s="1580"/>
      <c r="AM141" s="1580"/>
      <c r="AN141" s="1580"/>
      <c r="AO141" s="1580"/>
      <c r="AP141" s="1580"/>
      <c r="AQ141" s="1580"/>
      <c r="AR141" s="1580"/>
      <c r="AS141" s="1580"/>
      <c r="AT141" s="1580"/>
      <c r="AU141" s="1580"/>
      <c r="AV141" s="1580"/>
      <c r="AW141" s="1580"/>
      <c r="AX141" s="1580"/>
      <c r="AY141" s="1580"/>
      <c r="AZ141" s="1580"/>
      <c r="BA141" s="1580"/>
      <c r="BB141" s="1580"/>
      <c r="BC141" s="1580"/>
      <c r="BD141" s="1580"/>
      <c r="BE141" s="1580"/>
      <c r="BF141" s="1580"/>
      <c r="BG141" s="1580"/>
      <c r="BH141" s="1580"/>
      <c r="BI141" s="1580"/>
      <c r="BJ141" s="1580"/>
      <c r="BK141" s="1580"/>
      <c r="BL141" s="1580"/>
      <c r="BM141" s="1580"/>
      <c r="BN141" s="1580"/>
      <c r="BO141" s="1580"/>
      <c r="BP141" s="1580"/>
      <c r="BQ141" s="1580"/>
      <c r="BR141" s="1580"/>
      <c r="BS141" s="1580"/>
      <c r="BT141" s="1580"/>
      <c r="BU141" s="1580"/>
      <c r="BV141" s="1580"/>
      <c r="BW141" s="1580"/>
      <c r="BX141" s="1580"/>
      <c r="BY141" s="1580"/>
      <c r="BZ141" s="1580"/>
      <c r="CA141" s="1580"/>
      <c r="CB141" s="1580"/>
      <c r="CC141" s="1580"/>
      <c r="CD141" s="1580"/>
      <c r="CE141" s="1580"/>
      <c r="CF141" s="1580"/>
      <c r="CG141" s="1580"/>
      <c r="CH141" s="1580"/>
      <c r="CI141" s="1580"/>
      <c r="CJ141" s="1580"/>
      <c r="CK141" s="1580"/>
      <c r="CL141" s="1580"/>
      <c r="CM141" s="1580"/>
      <c r="CN141" s="1580"/>
      <c r="CO141" s="1580"/>
      <c r="CP141" s="1580"/>
      <c r="CQ141" s="1580"/>
      <c r="CR141" s="1580"/>
      <c r="CS141" s="1580"/>
      <c r="CT141" s="1580"/>
    </row>
    <row r="142" spans="1:98" s="791" customFormat="1" ht="21" customHeight="1">
      <c r="A142" s="2377"/>
      <c r="B142" s="2379"/>
      <c r="C142" s="2383"/>
      <c r="D142" s="2373"/>
      <c r="E142" s="2586"/>
      <c r="F142" s="2834"/>
      <c r="G142" s="2834"/>
      <c r="H142" s="2401"/>
      <c r="I142" s="2515" t="s">
        <v>869</v>
      </c>
      <c r="J142" s="2554"/>
      <c r="K142" s="2543">
        <v>10002</v>
      </c>
      <c r="L142" s="2403"/>
      <c r="M142" s="2414"/>
      <c r="N142" s="2485"/>
      <c r="O142" s="2486"/>
      <c r="P142" s="2463"/>
      <c r="Q142" s="2463"/>
      <c r="R142" s="2461"/>
      <c r="S142" s="2376"/>
      <c r="T142" s="2376"/>
      <c r="U142" s="2376"/>
      <c r="V142" s="2376"/>
      <c r="W142" s="2376"/>
      <c r="X142" s="2376"/>
      <c r="Y142" s="2376"/>
      <c r="Z142" s="2376"/>
      <c r="AA142" s="2376"/>
      <c r="AB142" s="2376"/>
      <c r="AC142" s="2376"/>
      <c r="AD142" s="2376"/>
      <c r="AE142" s="2376"/>
      <c r="AF142" s="2376"/>
      <c r="AG142" s="2376"/>
      <c r="AH142" s="1580"/>
      <c r="AI142" s="1580"/>
      <c r="AJ142" s="1580"/>
      <c r="AK142" s="1580"/>
      <c r="AL142" s="1580"/>
      <c r="AM142" s="1580"/>
      <c r="AN142" s="1580"/>
      <c r="AO142" s="1580"/>
      <c r="AP142" s="1580"/>
      <c r="AQ142" s="1580"/>
      <c r="AR142" s="1580"/>
      <c r="AS142" s="1580"/>
      <c r="AT142" s="1580"/>
      <c r="AU142" s="1580"/>
      <c r="AV142" s="1580"/>
      <c r="AW142" s="1580"/>
      <c r="AX142" s="1580"/>
      <c r="AY142" s="1580"/>
      <c r="AZ142" s="1580"/>
      <c r="BA142" s="1580"/>
      <c r="BB142" s="1580"/>
      <c r="BC142" s="1580"/>
      <c r="BD142" s="1580"/>
      <c r="BE142" s="1580"/>
      <c r="BF142" s="1580"/>
      <c r="BG142" s="1580"/>
      <c r="BH142" s="1580"/>
      <c r="BI142" s="1580"/>
      <c r="BJ142" s="1580"/>
      <c r="BK142" s="1580"/>
      <c r="BL142" s="1580"/>
      <c r="BM142" s="1580"/>
      <c r="BN142" s="1580"/>
      <c r="BO142" s="1580"/>
      <c r="BP142" s="1580"/>
      <c r="BQ142" s="1580"/>
      <c r="BR142" s="1580"/>
      <c r="BS142" s="1580"/>
      <c r="BT142" s="1580"/>
      <c r="BU142" s="1580"/>
      <c r="BV142" s="1580"/>
      <c r="BW142" s="1580"/>
      <c r="BX142" s="1580"/>
      <c r="BY142" s="1580"/>
      <c r="BZ142" s="1580"/>
      <c r="CA142" s="1580"/>
      <c r="CB142" s="1580"/>
      <c r="CC142" s="1580"/>
      <c r="CD142" s="1580"/>
      <c r="CE142" s="1580"/>
      <c r="CF142" s="1580"/>
      <c r="CG142" s="1580"/>
      <c r="CH142" s="1580"/>
      <c r="CI142" s="1580"/>
      <c r="CJ142" s="1580"/>
      <c r="CK142" s="1580"/>
      <c r="CL142" s="1580"/>
      <c r="CM142" s="1580"/>
      <c r="CN142" s="1580"/>
      <c r="CO142" s="1580"/>
      <c r="CP142" s="1580"/>
      <c r="CQ142" s="1580"/>
      <c r="CR142" s="1580"/>
      <c r="CS142" s="1580"/>
      <c r="CT142" s="1580"/>
    </row>
    <row r="143" spans="1:98" s="791" customFormat="1" ht="21" customHeight="1">
      <c r="A143" s="2377"/>
      <c r="B143" s="2373"/>
      <c r="C143" s="2391"/>
      <c r="D143" s="2373"/>
      <c r="E143" s="2373"/>
      <c r="F143" s="2807"/>
      <c r="G143" s="2807"/>
      <c r="H143" s="2428"/>
      <c r="I143" s="2517" t="s">
        <v>2096</v>
      </c>
      <c r="J143" s="2554" t="s">
        <v>73</v>
      </c>
      <c r="K143" s="2543">
        <v>1440</v>
      </c>
      <c r="L143" s="2403"/>
      <c r="M143" s="2464">
        <v>1440000</v>
      </c>
      <c r="N143" s="2466">
        <v>120000</v>
      </c>
      <c r="O143" s="2468"/>
      <c r="P143" s="2469"/>
      <c r="Q143" s="2469"/>
      <c r="R143" s="2465">
        <v>12</v>
      </c>
      <c r="S143" s="2488"/>
      <c r="T143" s="2376"/>
      <c r="U143" s="2376"/>
      <c r="V143" s="2376"/>
      <c r="W143" s="2376"/>
      <c r="X143" s="2376"/>
      <c r="Y143" s="2376"/>
      <c r="Z143" s="2376"/>
      <c r="AA143" s="2376"/>
      <c r="AB143" s="2376"/>
      <c r="AC143" s="2376"/>
      <c r="AD143" s="2376"/>
      <c r="AE143" s="2376"/>
      <c r="AF143" s="2376"/>
      <c r="AG143" s="2376"/>
      <c r="AH143" s="1580"/>
      <c r="AI143" s="1580"/>
      <c r="AJ143" s="1580"/>
      <c r="AK143" s="1580"/>
      <c r="AL143" s="1580"/>
      <c r="AM143" s="1580"/>
      <c r="AN143" s="1580"/>
      <c r="AO143" s="1580"/>
      <c r="AP143" s="1580"/>
      <c r="AQ143" s="1580"/>
      <c r="AR143" s="1580"/>
      <c r="AS143" s="1580"/>
      <c r="AT143" s="1580"/>
      <c r="AU143" s="1580"/>
      <c r="AV143" s="1580"/>
      <c r="AW143" s="1580"/>
      <c r="AX143" s="1580"/>
      <c r="AY143" s="1580"/>
      <c r="AZ143" s="1580"/>
      <c r="BA143" s="1580"/>
      <c r="BB143" s="1580"/>
      <c r="BC143" s="1580"/>
      <c r="BD143" s="1580"/>
      <c r="BE143" s="1580"/>
      <c r="BF143" s="1580"/>
      <c r="BG143" s="1580"/>
      <c r="BH143" s="1580"/>
      <c r="BI143" s="1580"/>
      <c r="BJ143" s="1580"/>
      <c r="BK143" s="1580"/>
      <c r="BL143" s="1580"/>
      <c r="BM143" s="1580"/>
      <c r="BN143" s="1580"/>
      <c r="BO143" s="1580"/>
      <c r="BP143" s="1580"/>
      <c r="BQ143" s="1580"/>
      <c r="BR143" s="1580"/>
      <c r="BS143" s="1580"/>
      <c r="BT143" s="1580"/>
      <c r="BU143" s="1580"/>
      <c r="BV143" s="1580"/>
      <c r="BW143" s="1580"/>
      <c r="BX143" s="1580"/>
      <c r="BY143" s="1580"/>
      <c r="BZ143" s="1580"/>
      <c r="CA143" s="1580"/>
      <c r="CB143" s="1580"/>
      <c r="CC143" s="1580"/>
      <c r="CD143" s="1580"/>
      <c r="CE143" s="1580"/>
      <c r="CF143" s="1580"/>
      <c r="CG143" s="1580"/>
      <c r="CH143" s="1580"/>
      <c r="CI143" s="1580"/>
      <c r="CJ143" s="1580"/>
      <c r="CK143" s="1580"/>
      <c r="CL143" s="1580"/>
      <c r="CM143" s="1580"/>
      <c r="CN143" s="1580"/>
      <c r="CO143" s="1580"/>
      <c r="CP143" s="1580"/>
      <c r="CQ143" s="1580"/>
      <c r="CR143" s="1580"/>
      <c r="CS143" s="1580"/>
      <c r="CT143" s="1580"/>
    </row>
    <row r="144" spans="1:98" s="780" customFormat="1" ht="21" customHeight="1">
      <c r="A144" s="2377"/>
      <c r="B144" s="2373"/>
      <c r="C144" s="2391"/>
      <c r="D144" s="2373"/>
      <c r="E144" s="2373"/>
      <c r="F144" s="2807"/>
      <c r="G144" s="2807"/>
      <c r="H144" s="2428"/>
      <c r="I144" s="2517" t="s">
        <v>2097</v>
      </c>
      <c r="J144" s="2554" t="s">
        <v>73</v>
      </c>
      <c r="K144" s="2543">
        <v>1503</v>
      </c>
      <c r="L144" s="2403"/>
      <c r="M144" s="2464">
        <v>1503600</v>
      </c>
      <c r="N144" s="2466">
        <v>17900</v>
      </c>
      <c r="O144" s="2468"/>
      <c r="P144" s="2469">
        <v>7</v>
      </c>
      <c r="Q144" s="2469"/>
      <c r="R144" s="2465">
        <v>12</v>
      </c>
      <c r="S144" s="2376"/>
      <c r="T144" s="2376"/>
      <c r="U144" s="2376"/>
      <c r="V144" s="2376"/>
      <c r="W144" s="2376"/>
      <c r="X144" s="2376"/>
      <c r="Y144" s="2376"/>
      <c r="Z144" s="2376"/>
      <c r="AA144" s="2376"/>
      <c r="AB144" s="2376"/>
      <c r="AC144" s="2376"/>
      <c r="AD144" s="2376"/>
      <c r="AE144" s="2376"/>
      <c r="AF144" s="2376"/>
      <c r="AG144" s="2376"/>
      <c r="AH144" s="2153"/>
      <c r="AI144" s="2153"/>
      <c r="AJ144" s="2153"/>
      <c r="AK144" s="2153"/>
      <c r="AL144" s="2153"/>
      <c r="AM144" s="2153"/>
      <c r="AN144" s="2153"/>
      <c r="AO144" s="2153"/>
      <c r="AP144" s="2153"/>
      <c r="AQ144" s="2153"/>
      <c r="AR144" s="2153"/>
      <c r="AS144" s="2153"/>
      <c r="AT144" s="2153"/>
      <c r="AU144" s="2153"/>
      <c r="AV144" s="2153"/>
      <c r="AW144" s="2153"/>
      <c r="AX144" s="2153"/>
      <c r="AY144" s="2153"/>
      <c r="AZ144" s="2153"/>
      <c r="BA144" s="2153"/>
      <c r="BB144" s="2153"/>
      <c r="BC144" s="2153"/>
      <c r="BD144" s="2153"/>
      <c r="BE144" s="2153"/>
      <c r="BF144" s="2153"/>
      <c r="BG144" s="2153"/>
      <c r="BH144" s="2153"/>
      <c r="BI144" s="2153"/>
      <c r="BJ144" s="2153"/>
      <c r="BK144" s="2153"/>
      <c r="BL144" s="2153"/>
      <c r="BM144" s="2153"/>
      <c r="BN144" s="2153"/>
      <c r="BO144" s="2153"/>
      <c r="BP144" s="2153"/>
      <c r="BQ144" s="2153"/>
      <c r="BR144" s="2153"/>
      <c r="BS144" s="2153"/>
      <c r="BT144" s="2153"/>
      <c r="BU144" s="2153"/>
      <c r="BV144" s="2153"/>
      <c r="BW144" s="2153"/>
      <c r="BX144" s="2153"/>
      <c r="BY144" s="2153"/>
      <c r="BZ144" s="2153"/>
      <c r="CA144" s="2153"/>
      <c r="CB144" s="2153"/>
      <c r="CC144" s="2153"/>
      <c r="CD144" s="2153"/>
      <c r="CE144" s="2153"/>
      <c r="CF144" s="2153"/>
      <c r="CG144" s="2153"/>
      <c r="CH144" s="2153"/>
      <c r="CI144" s="2153"/>
      <c r="CJ144" s="2153"/>
      <c r="CK144" s="2153"/>
      <c r="CL144" s="2153"/>
      <c r="CM144" s="2153"/>
      <c r="CN144" s="2153"/>
      <c r="CO144" s="2153"/>
      <c r="CP144" s="2153"/>
      <c r="CQ144" s="2153"/>
      <c r="CR144" s="2153"/>
      <c r="CS144" s="2153"/>
      <c r="CT144" s="2153"/>
    </row>
    <row r="145" spans="1:98" s="780" customFormat="1" ht="21" customHeight="1">
      <c r="A145" s="2377"/>
      <c r="B145" s="2373"/>
      <c r="C145" s="2391"/>
      <c r="D145" s="2373"/>
      <c r="E145" s="2373"/>
      <c r="F145" s="2807"/>
      <c r="G145" s="2807"/>
      <c r="H145" s="2428"/>
      <c r="I145" s="2517" t="s">
        <v>2098</v>
      </c>
      <c r="J145" s="2554" t="s">
        <v>73</v>
      </c>
      <c r="K145" s="2543">
        <v>960</v>
      </c>
      <c r="L145" s="2403"/>
      <c r="M145" s="2464">
        <v>960000</v>
      </c>
      <c r="N145" s="2466">
        <v>40000</v>
      </c>
      <c r="O145" s="2468"/>
      <c r="P145" s="2469">
        <v>2</v>
      </c>
      <c r="Q145" s="2469"/>
      <c r="R145" s="2465">
        <v>12</v>
      </c>
      <c r="S145" s="2376"/>
      <c r="T145" s="2376"/>
      <c r="U145" s="2376"/>
      <c r="V145" s="2376"/>
      <c r="W145" s="2376"/>
      <c r="X145" s="2376"/>
      <c r="Y145" s="2376"/>
      <c r="Z145" s="2376"/>
      <c r="AA145" s="2376"/>
      <c r="AB145" s="2376"/>
      <c r="AC145" s="2376"/>
      <c r="AD145" s="2376"/>
      <c r="AE145" s="2376"/>
      <c r="AF145" s="2376"/>
      <c r="AG145" s="2376"/>
      <c r="AH145" s="2153"/>
      <c r="AI145" s="2153"/>
      <c r="AJ145" s="2153"/>
      <c r="AK145" s="2153"/>
      <c r="AL145" s="2153"/>
      <c r="AM145" s="2153"/>
      <c r="AN145" s="2153"/>
      <c r="AO145" s="2153"/>
      <c r="AP145" s="2153"/>
      <c r="AQ145" s="2153"/>
      <c r="AR145" s="2153"/>
      <c r="AS145" s="2153"/>
      <c r="AT145" s="2153"/>
      <c r="AU145" s="2153"/>
      <c r="AV145" s="2153"/>
      <c r="AW145" s="2153"/>
      <c r="AX145" s="2153"/>
      <c r="AY145" s="2153"/>
      <c r="AZ145" s="2153"/>
      <c r="BA145" s="2153"/>
      <c r="BB145" s="2153"/>
      <c r="BC145" s="2153"/>
      <c r="BD145" s="2153"/>
      <c r="BE145" s="2153"/>
      <c r="BF145" s="2153"/>
      <c r="BG145" s="2153"/>
      <c r="BH145" s="2153"/>
      <c r="BI145" s="2153"/>
      <c r="BJ145" s="2153"/>
      <c r="BK145" s="2153"/>
      <c r="BL145" s="2153"/>
      <c r="BM145" s="2153"/>
      <c r="BN145" s="2153"/>
      <c r="BO145" s="2153"/>
      <c r="BP145" s="2153"/>
      <c r="BQ145" s="2153"/>
      <c r="BR145" s="2153"/>
      <c r="BS145" s="2153"/>
      <c r="BT145" s="2153"/>
      <c r="BU145" s="2153"/>
      <c r="BV145" s="2153"/>
      <c r="BW145" s="2153"/>
      <c r="BX145" s="2153"/>
      <c r="BY145" s="2153"/>
      <c r="BZ145" s="2153"/>
      <c r="CA145" s="2153"/>
      <c r="CB145" s="2153"/>
      <c r="CC145" s="2153"/>
      <c r="CD145" s="2153"/>
      <c r="CE145" s="2153"/>
      <c r="CF145" s="2153"/>
      <c r="CG145" s="2153"/>
      <c r="CH145" s="2153"/>
      <c r="CI145" s="2153"/>
      <c r="CJ145" s="2153"/>
      <c r="CK145" s="2153"/>
      <c r="CL145" s="2153"/>
      <c r="CM145" s="2153"/>
      <c r="CN145" s="2153"/>
      <c r="CO145" s="2153"/>
      <c r="CP145" s="2153"/>
      <c r="CQ145" s="2153"/>
      <c r="CR145" s="2153"/>
      <c r="CS145" s="2153"/>
      <c r="CT145" s="2153"/>
    </row>
    <row r="146" spans="1:98" s="780" customFormat="1" ht="21" customHeight="1">
      <c r="A146" s="2377"/>
      <c r="B146" s="2373"/>
      <c r="C146" s="2391"/>
      <c r="D146" s="2373"/>
      <c r="E146" s="2373"/>
      <c r="F146" s="2807"/>
      <c r="G146" s="2807"/>
      <c r="H146" s="2428"/>
      <c r="I146" s="2517" t="s">
        <v>2099</v>
      </c>
      <c r="J146" s="2554" t="s">
        <v>73</v>
      </c>
      <c r="K146" s="2543">
        <v>3600</v>
      </c>
      <c r="L146" s="2403"/>
      <c r="M146" s="2464">
        <v>3600000</v>
      </c>
      <c r="N146" s="2466">
        <v>300000</v>
      </c>
      <c r="O146" s="2468"/>
      <c r="P146" s="2469">
        <v>1</v>
      </c>
      <c r="Q146" s="2469"/>
      <c r="R146" s="2465">
        <v>12</v>
      </c>
      <c r="S146" s="2376"/>
      <c r="T146" s="2376"/>
      <c r="U146" s="2376"/>
      <c r="V146" s="2376"/>
      <c r="W146" s="2376"/>
      <c r="X146" s="2376"/>
      <c r="Y146" s="2376"/>
      <c r="Z146" s="2376"/>
      <c r="AA146" s="2376"/>
      <c r="AB146" s="2376"/>
      <c r="AC146" s="2376"/>
      <c r="AD146" s="2376"/>
      <c r="AE146" s="2376"/>
      <c r="AF146" s="2376"/>
      <c r="AG146" s="2376"/>
      <c r="AH146" s="2153"/>
      <c r="AI146" s="2153"/>
      <c r="AJ146" s="2153"/>
      <c r="AK146" s="2153"/>
      <c r="AL146" s="2153"/>
      <c r="AM146" s="2153"/>
      <c r="AN146" s="2153"/>
      <c r="AO146" s="2153"/>
      <c r="AP146" s="2153"/>
      <c r="AQ146" s="2153"/>
      <c r="AR146" s="2153"/>
      <c r="AS146" s="2153"/>
      <c r="AT146" s="2153"/>
      <c r="AU146" s="2153"/>
      <c r="AV146" s="2153"/>
      <c r="AW146" s="2153"/>
      <c r="AX146" s="2153"/>
      <c r="AY146" s="2153"/>
      <c r="AZ146" s="2153"/>
      <c r="BA146" s="2153"/>
      <c r="BB146" s="2153"/>
      <c r="BC146" s="2153"/>
      <c r="BD146" s="2153"/>
      <c r="BE146" s="2153"/>
      <c r="BF146" s="2153"/>
      <c r="BG146" s="2153"/>
      <c r="BH146" s="2153"/>
      <c r="BI146" s="2153"/>
      <c r="BJ146" s="2153"/>
      <c r="BK146" s="2153"/>
      <c r="BL146" s="2153"/>
      <c r="BM146" s="2153"/>
      <c r="BN146" s="2153"/>
      <c r="BO146" s="2153"/>
      <c r="BP146" s="2153"/>
      <c r="BQ146" s="2153"/>
      <c r="BR146" s="2153"/>
      <c r="BS146" s="2153"/>
      <c r="BT146" s="2153"/>
      <c r="BU146" s="2153"/>
      <c r="BV146" s="2153"/>
      <c r="BW146" s="2153"/>
      <c r="BX146" s="2153"/>
      <c r="BY146" s="2153"/>
      <c r="BZ146" s="2153"/>
      <c r="CA146" s="2153"/>
      <c r="CB146" s="2153"/>
      <c r="CC146" s="2153"/>
      <c r="CD146" s="2153"/>
      <c r="CE146" s="2153"/>
      <c r="CF146" s="2153"/>
      <c r="CG146" s="2153"/>
      <c r="CH146" s="2153"/>
      <c r="CI146" s="2153"/>
      <c r="CJ146" s="2153"/>
      <c r="CK146" s="2153"/>
      <c r="CL146" s="2153"/>
      <c r="CM146" s="2153"/>
      <c r="CN146" s="2153"/>
      <c r="CO146" s="2153"/>
      <c r="CP146" s="2153"/>
      <c r="CQ146" s="2153"/>
      <c r="CR146" s="2153"/>
      <c r="CS146" s="2153"/>
      <c r="CT146" s="2153"/>
    </row>
    <row r="147" spans="1:98" s="780" customFormat="1" ht="21" customHeight="1">
      <c r="A147" s="2377"/>
      <c r="B147" s="2373"/>
      <c r="C147" s="2391"/>
      <c r="D147" s="2373"/>
      <c r="E147" s="2373"/>
      <c r="F147" s="2807"/>
      <c r="G147" s="2807"/>
      <c r="H147" s="2428"/>
      <c r="I147" s="2517" t="s">
        <v>2100</v>
      </c>
      <c r="J147" s="2554" t="s">
        <v>73</v>
      </c>
      <c r="K147" s="2543">
        <v>924</v>
      </c>
      <c r="L147" s="2403"/>
      <c r="M147" s="2464">
        <v>924000</v>
      </c>
      <c r="N147" s="2466">
        <v>77000</v>
      </c>
      <c r="O147" s="2468"/>
      <c r="P147" s="2469">
        <v>1</v>
      </c>
      <c r="Q147" s="2469"/>
      <c r="R147" s="2465">
        <v>12</v>
      </c>
      <c r="S147" s="2376"/>
      <c r="T147" s="2376"/>
      <c r="U147" s="2376"/>
      <c r="V147" s="2376"/>
      <c r="W147" s="2376"/>
      <c r="X147" s="2376"/>
      <c r="Y147" s="2376"/>
      <c r="Z147" s="2376"/>
      <c r="AA147" s="2376"/>
      <c r="AB147" s="2376"/>
      <c r="AC147" s="2376"/>
      <c r="AD147" s="2376"/>
      <c r="AE147" s="2376"/>
      <c r="AF147" s="2376"/>
      <c r="AG147" s="2376"/>
      <c r="AH147" s="2153"/>
      <c r="AI147" s="2153"/>
      <c r="AJ147" s="2153"/>
      <c r="AK147" s="2153"/>
      <c r="AL147" s="2153"/>
      <c r="AM147" s="2153"/>
      <c r="AN147" s="2153"/>
      <c r="AO147" s="2153"/>
      <c r="AP147" s="2153"/>
      <c r="AQ147" s="2153"/>
      <c r="AR147" s="2153"/>
      <c r="AS147" s="2153"/>
      <c r="AT147" s="2153"/>
      <c r="AU147" s="2153"/>
      <c r="AV147" s="2153"/>
      <c r="AW147" s="2153"/>
      <c r="AX147" s="2153"/>
      <c r="AY147" s="2153"/>
      <c r="AZ147" s="2153"/>
      <c r="BA147" s="2153"/>
      <c r="BB147" s="2153"/>
      <c r="BC147" s="2153"/>
      <c r="BD147" s="2153"/>
      <c r="BE147" s="2153"/>
      <c r="BF147" s="2153"/>
      <c r="BG147" s="2153"/>
      <c r="BH147" s="2153"/>
      <c r="BI147" s="2153"/>
      <c r="BJ147" s="2153"/>
      <c r="BK147" s="2153"/>
      <c r="BL147" s="2153"/>
      <c r="BM147" s="2153"/>
      <c r="BN147" s="2153"/>
      <c r="BO147" s="2153"/>
      <c r="BP147" s="2153"/>
      <c r="BQ147" s="2153"/>
      <c r="BR147" s="2153"/>
      <c r="BS147" s="2153"/>
      <c r="BT147" s="2153"/>
      <c r="BU147" s="2153"/>
      <c r="BV147" s="2153"/>
      <c r="BW147" s="2153"/>
      <c r="BX147" s="2153"/>
      <c r="BY147" s="2153"/>
      <c r="BZ147" s="2153"/>
      <c r="CA147" s="2153"/>
      <c r="CB147" s="2153"/>
      <c r="CC147" s="2153"/>
      <c r="CD147" s="2153"/>
      <c r="CE147" s="2153"/>
      <c r="CF147" s="2153"/>
      <c r="CG147" s="2153"/>
      <c r="CH147" s="2153"/>
      <c r="CI147" s="2153"/>
      <c r="CJ147" s="2153"/>
      <c r="CK147" s="2153"/>
      <c r="CL147" s="2153"/>
      <c r="CM147" s="2153"/>
      <c r="CN147" s="2153"/>
      <c r="CO147" s="2153"/>
      <c r="CP147" s="2153"/>
      <c r="CQ147" s="2153"/>
      <c r="CR147" s="2153"/>
      <c r="CS147" s="2153"/>
      <c r="CT147" s="2153"/>
    </row>
    <row r="148" spans="1:98" s="780" customFormat="1" ht="21" customHeight="1">
      <c r="A148" s="2377"/>
      <c r="B148" s="2373"/>
      <c r="C148" s="2391"/>
      <c r="D148" s="2373"/>
      <c r="E148" s="2373"/>
      <c r="F148" s="2807"/>
      <c r="G148" s="2807"/>
      <c r="H148" s="2428"/>
      <c r="I148" s="2517" t="s">
        <v>2101</v>
      </c>
      <c r="J148" s="2554" t="s">
        <v>73</v>
      </c>
      <c r="K148" s="2543">
        <v>375</v>
      </c>
      <c r="L148" s="2479"/>
      <c r="M148" s="2464">
        <v>375000</v>
      </c>
      <c r="N148" s="2466">
        <v>25000</v>
      </c>
      <c r="O148" s="2468"/>
      <c r="P148" s="2469">
        <v>15</v>
      </c>
      <c r="Q148" s="2469"/>
      <c r="R148" s="2465"/>
      <c r="S148" s="2376"/>
      <c r="T148" s="2376"/>
      <c r="U148" s="2376"/>
      <c r="V148" s="2376"/>
      <c r="W148" s="2376"/>
      <c r="X148" s="2376"/>
      <c r="Y148" s="2376"/>
      <c r="Z148" s="2376"/>
      <c r="AA148" s="2376"/>
      <c r="AB148" s="2376"/>
      <c r="AC148" s="2376"/>
      <c r="AD148" s="2376"/>
      <c r="AE148" s="2376"/>
      <c r="AF148" s="2376"/>
      <c r="AG148" s="2376"/>
      <c r="AH148" s="2153"/>
      <c r="AI148" s="2153"/>
      <c r="AJ148" s="2153"/>
      <c r="AK148" s="2153"/>
      <c r="AL148" s="2153"/>
      <c r="AM148" s="2153"/>
      <c r="AN148" s="2153"/>
      <c r="AO148" s="2153"/>
      <c r="AP148" s="2153"/>
      <c r="AQ148" s="2153"/>
      <c r="AR148" s="2153"/>
      <c r="AS148" s="2153"/>
      <c r="AT148" s="2153"/>
      <c r="AU148" s="2153"/>
      <c r="AV148" s="2153"/>
      <c r="AW148" s="2153"/>
      <c r="AX148" s="2153"/>
      <c r="AY148" s="2153"/>
      <c r="AZ148" s="2153"/>
      <c r="BA148" s="2153"/>
      <c r="BB148" s="2153"/>
      <c r="BC148" s="2153"/>
      <c r="BD148" s="2153"/>
      <c r="BE148" s="2153"/>
      <c r="BF148" s="2153"/>
      <c r="BG148" s="2153"/>
      <c r="BH148" s="2153"/>
      <c r="BI148" s="2153"/>
      <c r="BJ148" s="2153"/>
      <c r="BK148" s="2153"/>
      <c r="BL148" s="2153"/>
      <c r="BM148" s="2153"/>
      <c r="BN148" s="2153"/>
      <c r="BO148" s="2153"/>
      <c r="BP148" s="2153"/>
      <c r="BQ148" s="2153"/>
      <c r="BR148" s="2153"/>
      <c r="BS148" s="2153"/>
      <c r="BT148" s="2153"/>
      <c r="BU148" s="2153"/>
      <c r="BV148" s="2153"/>
      <c r="BW148" s="2153"/>
      <c r="BX148" s="2153"/>
      <c r="BY148" s="2153"/>
      <c r="BZ148" s="2153"/>
      <c r="CA148" s="2153"/>
      <c r="CB148" s="2153"/>
      <c r="CC148" s="2153"/>
      <c r="CD148" s="2153"/>
      <c r="CE148" s="2153"/>
      <c r="CF148" s="2153"/>
      <c r="CG148" s="2153"/>
      <c r="CH148" s="2153"/>
      <c r="CI148" s="2153"/>
      <c r="CJ148" s="2153"/>
      <c r="CK148" s="2153"/>
      <c r="CL148" s="2153"/>
      <c r="CM148" s="2153"/>
      <c r="CN148" s="2153"/>
      <c r="CO148" s="2153"/>
      <c r="CP148" s="2153"/>
      <c r="CQ148" s="2153"/>
      <c r="CR148" s="2153"/>
      <c r="CS148" s="2153"/>
      <c r="CT148" s="2153"/>
    </row>
    <row r="149" spans="1:98" s="780" customFormat="1" ht="21" customHeight="1">
      <c r="A149" s="2377"/>
      <c r="B149" s="2373"/>
      <c r="C149" s="2391"/>
      <c r="D149" s="2373"/>
      <c r="E149" s="2373"/>
      <c r="F149" s="2807"/>
      <c r="G149" s="2807"/>
      <c r="H149" s="2428"/>
      <c r="I149" s="2517" t="s">
        <v>2102</v>
      </c>
      <c r="J149" s="2554" t="s">
        <v>73</v>
      </c>
      <c r="K149" s="2543">
        <v>1200</v>
      </c>
      <c r="L149" s="2479"/>
      <c r="M149" s="2464">
        <v>1200000</v>
      </c>
      <c r="N149" s="2466">
        <v>1200000</v>
      </c>
      <c r="O149" s="2468"/>
      <c r="P149" s="2469">
        <v>1</v>
      </c>
      <c r="Q149" s="2469"/>
      <c r="R149" s="2465"/>
      <c r="S149" s="2376"/>
      <c r="T149" s="2376"/>
      <c r="U149" s="2376"/>
      <c r="V149" s="2376"/>
      <c r="W149" s="2376"/>
      <c r="X149" s="2376"/>
      <c r="Y149" s="2376"/>
      <c r="Z149" s="2376"/>
      <c r="AA149" s="2376"/>
      <c r="AB149" s="2376"/>
      <c r="AC149" s="2376"/>
      <c r="AD149" s="2376"/>
      <c r="AE149" s="2376"/>
      <c r="AF149" s="2376"/>
      <c r="AG149" s="2376"/>
      <c r="AH149" s="2153"/>
      <c r="AI149" s="2153"/>
      <c r="AJ149" s="2153"/>
      <c r="AK149" s="2153"/>
      <c r="AL149" s="2153"/>
      <c r="AM149" s="2153"/>
      <c r="AN149" s="2153"/>
      <c r="AO149" s="2153"/>
      <c r="AP149" s="2153"/>
      <c r="AQ149" s="2153"/>
      <c r="AR149" s="2153"/>
      <c r="AS149" s="2153"/>
      <c r="AT149" s="2153"/>
      <c r="AU149" s="2153"/>
      <c r="AV149" s="2153"/>
      <c r="AW149" s="2153"/>
      <c r="AX149" s="2153"/>
      <c r="AY149" s="2153"/>
      <c r="AZ149" s="2153"/>
      <c r="BA149" s="2153"/>
      <c r="BB149" s="2153"/>
      <c r="BC149" s="2153"/>
      <c r="BD149" s="2153"/>
      <c r="BE149" s="2153"/>
      <c r="BF149" s="2153"/>
      <c r="BG149" s="2153"/>
      <c r="BH149" s="2153"/>
      <c r="BI149" s="2153"/>
      <c r="BJ149" s="2153"/>
      <c r="BK149" s="2153"/>
      <c r="BL149" s="2153"/>
      <c r="BM149" s="2153"/>
      <c r="BN149" s="2153"/>
      <c r="BO149" s="2153"/>
      <c r="BP149" s="2153"/>
      <c r="BQ149" s="2153"/>
      <c r="BR149" s="2153"/>
      <c r="BS149" s="2153"/>
      <c r="BT149" s="2153"/>
      <c r="BU149" s="2153"/>
      <c r="BV149" s="2153"/>
      <c r="BW149" s="2153"/>
      <c r="BX149" s="2153"/>
      <c r="BY149" s="2153"/>
      <c r="BZ149" s="2153"/>
      <c r="CA149" s="2153"/>
      <c r="CB149" s="2153"/>
      <c r="CC149" s="2153"/>
      <c r="CD149" s="2153"/>
      <c r="CE149" s="2153"/>
      <c r="CF149" s="2153"/>
      <c r="CG149" s="2153"/>
      <c r="CH149" s="2153"/>
      <c r="CI149" s="2153"/>
      <c r="CJ149" s="2153"/>
      <c r="CK149" s="2153"/>
      <c r="CL149" s="2153"/>
      <c r="CM149" s="2153"/>
      <c r="CN149" s="2153"/>
      <c r="CO149" s="2153"/>
      <c r="CP149" s="2153"/>
      <c r="CQ149" s="2153"/>
      <c r="CR149" s="2153"/>
      <c r="CS149" s="2153"/>
      <c r="CT149" s="2153"/>
    </row>
    <row r="150" spans="1:98" s="780" customFormat="1" ht="21" customHeight="1">
      <c r="A150" s="2377"/>
      <c r="B150" s="2373"/>
      <c r="C150" s="2391"/>
      <c r="D150" s="2373"/>
      <c r="E150" s="2373"/>
      <c r="F150" s="2807"/>
      <c r="G150" s="2807"/>
      <c r="H150" s="2428"/>
      <c r="I150" s="2590" t="s">
        <v>870</v>
      </c>
      <c r="J150" s="2544" t="s">
        <v>871</v>
      </c>
      <c r="K150" s="2543">
        <v>65000</v>
      </c>
      <c r="L150" s="2403"/>
      <c r="M150" s="2414"/>
      <c r="N150" s="2485" t="s">
        <v>841</v>
      </c>
      <c r="O150" s="2486"/>
      <c r="P150" s="2463" t="s">
        <v>867</v>
      </c>
      <c r="Q150" s="2463" t="s">
        <v>872</v>
      </c>
      <c r="R150" s="2461" t="s">
        <v>62</v>
      </c>
      <c r="S150" s="2376"/>
      <c r="T150" s="2376"/>
      <c r="U150" s="2376"/>
      <c r="V150" s="2376"/>
      <c r="W150" s="2376"/>
      <c r="X150" s="2376"/>
      <c r="Y150" s="2376"/>
      <c r="Z150" s="2376"/>
      <c r="AA150" s="2376"/>
      <c r="AB150" s="2376"/>
      <c r="AC150" s="2376"/>
      <c r="AD150" s="2376"/>
      <c r="AE150" s="2376"/>
      <c r="AF150" s="2376"/>
      <c r="AG150" s="2376"/>
      <c r="AH150" s="2153"/>
      <c r="AI150" s="2153"/>
      <c r="AJ150" s="2153"/>
      <c r="AK150" s="2153"/>
      <c r="AL150" s="2153"/>
      <c r="AM150" s="2153"/>
      <c r="AN150" s="2153"/>
      <c r="AO150" s="2153"/>
      <c r="AP150" s="2153"/>
      <c r="AQ150" s="2153"/>
      <c r="AR150" s="2153"/>
      <c r="AS150" s="2153"/>
      <c r="AT150" s="2153"/>
      <c r="AU150" s="2153"/>
      <c r="AV150" s="2153"/>
      <c r="AW150" s="2153"/>
      <c r="AX150" s="2153"/>
      <c r="AY150" s="2153"/>
      <c r="AZ150" s="2153"/>
      <c r="BA150" s="2153"/>
      <c r="BB150" s="2153"/>
      <c r="BC150" s="2153"/>
      <c r="BD150" s="2153"/>
      <c r="BE150" s="2153"/>
      <c r="BF150" s="2153"/>
      <c r="BG150" s="2153"/>
      <c r="BH150" s="2153"/>
      <c r="BI150" s="2153"/>
      <c r="BJ150" s="2153"/>
      <c r="BK150" s="2153"/>
      <c r="BL150" s="2153"/>
      <c r="BM150" s="2153"/>
      <c r="BN150" s="2153"/>
      <c r="BO150" s="2153"/>
      <c r="BP150" s="2153"/>
      <c r="BQ150" s="2153"/>
      <c r="BR150" s="2153"/>
      <c r="BS150" s="2153"/>
      <c r="BT150" s="2153"/>
      <c r="BU150" s="2153"/>
      <c r="BV150" s="2153"/>
      <c r="BW150" s="2153"/>
      <c r="BX150" s="2153"/>
      <c r="BY150" s="2153"/>
      <c r="BZ150" s="2153"/>
      <c r="CA150" s="2153"/>
      <c r="CB150" s="2153"/>
      <c r="CC150" s="2153"/>
      <c r="CD150" s="2153"/>
      <c r="CE150" s="2153"/>
      <c r="CF150" s="2153"/>
      <c r="CG150" s="2153"/>
      <c r="CH150" s="2153"/>
      <c r="CI150" s="2153"/>
      <c r="CJ150" s="2153"/>
      <c r="CK150" s="2153"/>
      <c r="CL150" s="2153"/>
      <c r="CM150" s="2153"/>
      <c r="CN150" s="2153"/>
      <c r="CO150" s="2153"/>
      <c r="CP150" s="2153"/>
      <c r="CQ150" s="2153"/>
      <c r="CR150" s="2153"/>
      <c r="CS150" s="2153"/>
      <c r="CT150" s="2153"/>
    </row>
    <row r="151" spans="1:98" s="780" customFormat="1" ht="21" customHeight="1">
      <c r="A151" s="2377"/>
      <c r="B151" s="2373"/>
      <c r="C151" s="2391"/>
      <c r="D151" s="2373"/>
      <c r="E151" s="2373"/>
      <c r="F151" s="2807"/>
      <c r="G151" s="2807"/>
      <c r="H151" s="2428"/>
      <c r="I151" s="2518" t="s">
        <v>2103</v>
      </c>
      <c r="J151" s="2554" t="s">
        <v>73</v>
      </c>
      <c r="K151" s="2543">
        <v>65000</v>
      </c>
      <c r="L151" s="2403"/>
      <c r="M151" s="2464">
        <v>65000000</v>
      </c>
      <c r="N151" s="2466">
        <v>65000000</v>
      </c>
      <c r="O151" s="2468"/>
      <c r="P151" s="2469"/>
      <c r="Q151" s="2469">
        <v>1</v>
      </c>
      <c r="R151" s="2465"/>
      <c r="S151" s="2476"/>
      <c r="T151" s="2376"/>
      <c r="U151" s="2376"/>
      <c r="V151" s="2376"/>
      <c r="W151" s="2376"/>
      <c r="X151" s="2376"/>
      <c r="Y151" s="2376"/>
      <c r="Z151" s="2376"/>
      <c r="AA151" s="2376"/>
      <c r="AB151" s="2376"/>
      <c r="AC151" s="2376"/>
      <c r="AD151" s="2376"/>
      <c r="AE151" s="2376"/>
      <c r="AF151" s="2376"/>
      <c r="AG151" s="2376"/>
      <c r="AH151" s="2153"/>
      <c r="AI151" s="2153"/>
      <c r="AJ151" s="2153"/>
      <c r="AK151" s="2153"/>
      <c r="AL151" s="2153"/>
      <c r="AM151" s="2153"/>
      <c r="AN151" s="2153"/>
      <c r="AO151" s="2153"/>
      <c r="AP151" s="2153"/>
      <c r="AQ151" s="2153"/>
      <c r="AR151" s="2153"/>
      <c r="AS151" s="2153"/>
      <c r="AT151" s="2153"/>
      <c r="AU151" s="2153"/>
      <c r="AV151" s="2153"/>
      <c r="AW151" s="2153"/>
      <c r="AX151" s="2153"/>
      <c r="AY151" s="2153"/>
      <c r="AZ151" s="2153"/>
      <c r="BA151" s="2153"/>
      <c r="BB151" s="2153"/>
      <c r="BC151" s="2153"/>
      <c r="BD151" s="2153"/>
      <c r="BE151" s="2153"/>
      <c r="BF151" s="2153"/>
      <c r="BG151" s="2153"/>
      <c r="BH151" s="2153"/>
      <c r="BI151" s="2153"/>
      <c r="BJ151" s="2153"/>
      <c r="BK151" s="2153"/>
      <c r="BL151" s="2153"/>
      <c r="BM151" s="2153"/>
      <c r="BN151" s="2153"/>
      <c r="BO151" s="2153"/>
      <c r="BP151" s="2153"/>
      <c r="BQ151" s="2153"/>
      <c r="BR151" s="2153"/>
      <c r="BS151" s="2153"/>
      <c r="BT151" s="2153"/>
      <c r="BU151" s="2153"/>
      <c r="BV151" s="2153"/>
      <c r="BW151" s="2153"/>
      <c r="BX151" s="2153"/>
      <c r="BY151" s="2153"/>
      <c r="BZ151" s="2153"/>
      <c r="CA151" s="2153"/>
      <c r="CB151" s="2153"/>
      <c r="CC151" s="2153"/>
      <c r="CD151" s="2153"/>
      <c r="CE151" s="2153"/>
      <c r="CF151" s="2153"/>
      <c r="CG151" s="2153"/>
      <c r="CH151" s="2153"/>
      <c r="CI151" s="2153"/>
      <c r="CJ151" s="2153"/>
      <c r="CK151" s="2153"/>
      <c r="CL151" s="2153"/>
      <c r="CM151" s="2153"/>
      <c r="CN151" s="2153"/>
      <c r="CO151" s="2153"/>
      <c r="CP151" s="2153"/>
      <c r="CQ151" s="2153"/>
      <c r="CR151" s="2153"/>
      <c r="CS151" s="2153"/>
      <c r="CT151" s="2153"/>
    </row>
    <row r="152" spans="1:98" s="791" customFormat="1" ht="21" customHeight="1">
      <c r="A152" s="2377"/>
      <c r="B152" s="2373"/>
      <c r="C152" s="2391"/>
      <c r="D152" s="2373"/>
      <c r="E152" s="2373"/>
      <c r="F152" s="2807"/>
      <c r="G152" s="2807"/>
      <c r="H152" s="2428"/>
      <c r="I152" s="2517" t="s">
        <v>2104</v>
      </c>
      <c r="J152" s="2544" t="s">
        <v>73</v>
      </c>
      <c r="K152" s="2579">
        <v>1650</v>
      </c>
      <c r="L152" s="2403"/>
      <c r="M152" s="2464">
        <v>1650000</v>
      </c>
      <c r="N152" s="2466">
        <v>550000</v>
      </c>
      <c r="O152" s="2468"/>
      <c r="P152" s="2469"/>
      <c r="Q152" s="2469">
        <v>3</v>
      </c>
      <c r="R152" s="2465"/>
      <c r="S152" s="2476"/>
      <c r="T152" s="2376"/>
      <c r="U152" s="2376"/>
      <c r="V152" s="2376"/>
      <c r="W152" s="2376"/>
      <c r="X152" s="2376"/>
      <c r="Y152" s="2376"/>
      <c r="Z152" s="2376"/>
      <c r="AA152" s="2376"/>
      <c r="AB152" s="2376"/>
      <c r="AC152" s="2376"/>
      <c r="AD152" s="2376"/>
      <c r="AE152" s="2376"/>
      <c r="AF152" s="2376"/>
      <c r="AG152" s="2376"/>
      <c r="AH152" s="1580"/>
      <c r="AI152" s="1580"/>
      <c r="AJ152" s="1580"/>
      <c r="AK152" s="1580"/>
      <c r="AL152" s="1580"/>
      <c r="AM152" s="1580"/>
      <c r="AN152" s="1580"/>
      <c r="AO152" s="1580"/>
      <c r="AP152" s="1580"/>
      <c r="AQ152" s="1580"/>
      <c r="AR152" s="1580"/>
      <c r="AS152" s="1580"/>
      <c r="AT152" s="1580"/>
      <c r="AU152" s="1580"/>
      <c r="AV152" s="1580"/>
      <c r="AW152" s="1580"/>
      <c r="AX152" s="1580"/>
      <c r="AY152" s="1580"/>
      <c r="AZ152" s="1580"/>
      <c r="BA152" s="1580"/>
      <c r="BB152" s="1580"/>
      <c r="BC152" s="1580"/>
      <c r="BD152" s="1580"/>
      <c r="BE152" s="1580"/>
      <c r="BF152" s="1580"/>
      <c r="BG152" s="1580"/>
      <c r="BH152" s="1580"/>
      <c r="BI152" s="1580"/>
      <c r="BJ152" s="1580"/>
      <c r="BK152" s="1580"/>
      <c r="BL152" s="1580"/>
      <c r="BM152" s="1580"/>
      <c r="BN152" s="1580"/>
      <c r="BO152" s="1580"/>
      <c r="BP152" s="1580"/>
      <c r="BQ152" s="1580"/>
      <c r="BR152" s="1580"/>
      <c r="BS152" s="1580"/>
      <c r="BT152" s="1580"/>
      <c r="BU152" s="1580"/>
      <c r="BV152" s="1580"/>
      <c r="BW152" s="1580"/>
      <c r="BX152" s="1580"/>
      <c r="BY152" s="1580"/>
      <c r="BZ152" s="1580"/>
      <c r="CA152" s="1580"/>
      <c r="CB152" s="1580"/>
      <c r="CC152" s="1580"/>
      <c r="CD152" s="1580"/>
      <c r="CE152" s="1580"/>
      <c r="CF152" s="1580"/>
      <c r="CG152" s="1580"/>
      <c r="CH152" s="1580"/>
      <c r="CI152" s="1580"/>
      <c r="CJ152" s="1580"/>
      <c r="CK152" s="1580"/>
      <c r="CL152" s="1580"/>
      <c r="CM152" s="1580"/>
      <c r="CN152" s="1580"/>
      <c r="CO152" s="1580"/>
      <c r="CP152" s="1580"/>
      <c r="CQ152" s="1580"/>
      <c r="CR152" s="1580"/>
      <c r="CS152" s="1580"/>
      <c r="CT152" s="1580"/>
    </row>
    <row r="153" spans="1:98" s="791" customFormat="1" ht="21" customHeight="1">
      <c r="A153" s="2377"/>
      <c r="B153" s="2379"/>
      <c r="C153" s="2383"/>
      <c r="D153" s="2379"/>
      <c r="E153" s="2378" t="s">
        <v>2105</v>
      </c>
      <c r="F153" s="2837">
        <v>730921</v>
      </c>
      <c r="G153" s="2837">
        <v>733990</v>
      </c>
      <c r="H153" s="2453">
        <v>-3069</v>
      </c>
      <c r="I153" s="2563"/>
      <c r="J153" s="2564"/>
      <c r="K153" s="2561">
        <v>730921</v>
      </c>
      <c r="L153" s="2460"/>
      <c r="M153" s="2414"/>
      <c r="N153" s="2414"/>
      <c r="O153" s="2415"/>
      <c r="P153" s="2404"/>
      <c r="Q153" s="2404"/>
      <c r="R153" s="2404"/>
      <c r="S153" s="2388"/>
      <c r="T153" s="2376"/>
      <c r="U153" s="2376"/>
      <c r="V153" s="2376"/>
      <c r="W153" s="2376"/>
      <c r="X153" s="2376"/>
      <c r="Y153" s="2371"/>
      <c r="Z153" s="2371"/>
      <c r="AA153" s="2371"/>
      <c r="AB153" s="2371"/>
      <c r="AC153" s="2371"/>
      <c r="AD153" s="2371"/>
      <c r="AE153" s="2371"/>
      <c r="AF153" s="2371"/>
      <c r="AG153" s="2371"/>
      <c r="AH153" s="1580"/>
      <c r="AI153" s="1580"/>
      <c r="AJ153" s="1580"/>
      <c r="AK153" s="1580"/>
      <c r="AL153" s="1580"/>
      <c r="AM153" s="1580"/>
      <c r="AN153" s="1580"/>
      <c r="AO153" s="1580"/>
      <c r="AP153" s="1580"/>
      <c r="AQ153" s="1580"/>
      <c r="AR153" s="1580"/>
      <c r="AS153" s="1580"/>
      <c r="AT153" s="1580"/>
      <c r="AU153" s="1580"/>
      <c r="AV153" s="1580"/>
      <c r="AW153" s="1580"/>
      <c r="AX153" s="1580"/>
      <c r="AY153" s="1580"/>
      <c r="AZ153" s="1580"/>
      <c r="BA153" s="1580"/>
      <c r="BB153" s="1580"/>
      <c r="BC153" s="1580"/>
      <c r="BD153" s="1580"/>
      <c r="BE153" s="1580"/>
      <c r="BF153" s="1580"/>
      <c r="BG153" s="1580"/>
      <c r="BH153" s="1580"/>
      <c r="BI153" s="1580"/>
      <c r="BJ153" s="1580"/>
      <c r="BK153" s="1580"/>
      <c r="BL153" s="1580"/>
      <c r="BM153" s="1580"/>
      <c r="BN153" s="1580"/>
      <c r="BO153" s="1580"/>
      <c r="BP153" s="1580"/>
      <c r="BQ153" s="1580"/>
      <c r="BR153" s="1580"/>
      <c r="BS153" s="1580"/>
      <c r="BT153" s="1580"/>
      <c r="BU153" s="1580"/>
      <c r="BV153" s="1580"/>
      <c r="BW153" s="1580"/>
      <c r="BX153" s="1580"/>
      <c r="BY153" s="1580"/>
      <c r="BZ153" s="1580"/>
      <c r="CA153" s="1580"/>
      <c r="CB153" s="1580"/>
      <c r="CC153" s="1580"/>
      <c r="CD153" s="1580"/>
      <c r="CE153" s="1580"/>
      <c r="CF153" s="1580"/>
      <c r="CG153" s="1580"/>
      <c r="CH153" s="1580"/>
      <c r="CI153" s="1580"/>
      <c r="CJ153" s="1580"/>
      <c r="CK153" s="1580"/>
      <c r="CL153" s="1580"/>
      <c r="CM153" s="1580"/>
      <c r="CN153" s="1580"/>
      <c r="CO153" s="1580"/>
      <c r="CP153" s="1580"/>
      <c r="CQ153" s="1580"/>
      <c r="CR153" s="1580"/>
      <c r="CS153" s="1580"/>
      <c r="CT153" s="1580"/>
    </row>
    <row r="154" spans="1:98" s="791" customFormat="1" ht="21" customHeight="1">
      <c r="A154" s="2377"/>
      <c r="B154" s="2379"/>
      <c r="C154" s="2383"/>
      <c r="D154" s="2379"/>
      <c r="E154" s="2379"/>
      <c r="F154" s="2834"/>
      <c r="G154" s="2834"/>
      <c r="H154" s="2392"/>
      <c r="I154" s="2538" t="s">
        <v>873</v>
      </c>
      <c r="J154" s="2521"/>
      <c r="K154" s="2565">
        <v>382901</v>
      </c>
      <c r="L154" s="2417"/>
      <c r="M154" s="2414">
        <v>382901800</v>
      </c>
      <c r="N154" s="2485" t="s">
        <v>841</v>
      </c>
      <c r="O154" s="2485"/>
      <c r="P154" s="2463" t="s">
        <v>90</v>
      </c>
      <c r="Q154" s="2463" t="s">
        <v>868</v>
      </c>
      <c r="R154" s="2461" t="s">
        <v>62</v>
      </c>
      <c r="S154" s="2461"/>
      <c r="T154" s="2398"/>
      <c r="U154" s="2376"/>
      <c r="V154" s="2376"/>
      <c r="W154" s="2376"/>
      <c r="X154" s="2376"/>
      <c r="Y154" s="2371"/>
      <c r="Z154" s="2371"/>
      <c r="AA154" s="2371"/>
      <c r="AB154" s="2371"/>
      <c r="AC154" s="2371"/>
      <c r="AD154" s="2371"/>
      <c r="AE154" s="2371"/>
      <c r="AF154" s="2371"/>
      <c r="AG154" s="2371"/>
      <c r="AH154" s="1580"/>
      <c r="AI154" s="1580"/>
      <c r="AJ154" s="1580"/>
      <c r="AK154" s="1580"/>
      <c r="AL154" s="1580"/>
      <c r="AM154" s="1580"/>
      <c r="AN154" s="1580"/>
      <c r="AO154" s="1580"/>
      <c r="AP154" s="1580"/>
      <c r="AQ154" s="1580"/>
      <c r="AR154" s="1580"/>
      <c r="AS154" s="1580"/>
      <c r="AT154" s="1580"/>
      <c r="AU154" s="1580"/>
      <c r="AV154" s="1580"/>
      <c r="AW154" s="1580"/>
      <c r="AX154" s="1580"/>
      <c r="AY154" s="1580"/>
      <c r="AZ154" s="1580"/>
      <c r="BA154" s="1580"/>
      <c r="BB154" s="1580"/>
      <c r="BC154" s="1580"/>
      <c r="BD154" s="1580"/>
      <c r="BE154" s="1580"/>
      <c r="BF154" s="1580"/>
      <c r="BG154" s="1580"/>
      <c r="BH154" s="1580"/>
      <c r="BI154" s="1580"/>
      <c r="BJ154" s="1580"/>
      <c r="BK154" s="1580"/>
      <c r="BL154" s="1580"/>
      <c r="BM154" s="1580"/>
      <c r="BN154" s="1580"/>
      <c r="BO154" s="1580"/>
      <c r="BP154" s="1580"/>
      <c r="BQ154" s="1580"/>
      <c r="BR154" s="1580"/>
      <c r="BS154" s="1580"/>
      <c r="BT154" s="1580"/>
      <c r="BU154" s="1580"/>
      <c r="BV154" s="1580"/>
      <c r="BW154" s="1580"/>
      <c r="BX154" s="1580"/>
      <c r="BY154" s="1580"/>
      <c r="BZ154" s="1580"/>
      <c r="CA154" s="1580"/>
      <c r="CB154" s="1580"/>
      <c r="CC154" s="1580"/>
      <c r="CD154" s="1580"/>
      <c r="CE154" s="1580"/>
      <c r="CF154" s="1580"/>
      <c r="CG154" s="1580"/>
      <c r="CH154" s="1580"/>
      <c r="CI154" s="1580"/>
      <c r="CJ154" s="1580"/>
      <c r="CK154" s="1580"/>
      <c r="CL154" s="1580"/>
      <c r="CM154" s="1580"/>
      <c r="CN154" s="1580"/>
      <c r="CO154" s="1580"/>
      <c r="CP154" s="1580"/>
      <c r="CQ154" s="1580"/>
      <c r="CR154" s="1580"/>
      <c r="CS154" s="1580"/>
      <c r="CT154" s="1580"/>
    </row>
    <row r="155" spans="1:98" s="791" customFormat="1" ht="21" customHeight="1">
      <c r="A155" s="2377"/>
      <c r="B155" s="2379"/>
      <c r="C155" s="2383"/>
      <c r="D155" s="2379"/>
      <c r="E155" s="2379"/>
      <c r="F155" s="2834"/>
      <c r="G155" s="2834"/>
      <c r="H155" s="2392"/>
      <c r="I155" s="2538" t="s">
        <v>2106</v>
      </c>
      <c r="J155" s="2521" t="s">
        <v>73</v>
      </c>
      <c r="K155" s="2543">
        <v>41100</v>
      </c>
      <c r="L155" s="2417"/>
      <c r="M155" s="2464">
        <v>41100000</v>
      </c>
      <c r="N155" s="2466">
        <v>150000</v>
      </c>
      <c r="O155" s="2468"/>
      <c r="P155" s="2469">
        <v>274</v>
      </c>
      <c r="Q155" s="2469">
        <v>1</v>
      </c>
      <c r="R155" s="2469"/>
      <c r="S155" s="2388"/>
      <c r="T155" s="2376"/>
      <c r="U155" s="2376"/>
      <c r="V155" s="2376"/>
      <c r="W155" s="2376"/>
      <c r="X155" s="2376"/>
      <c r="Y155" s="2371"/>
      <c r="Z155" s="2371"/>
      <c r="AA155" s="2371"/>
      <c r="AB155" s="2371"/>
      <c r="AC155" s="2371"/>
      <c r="AD155" s="2371"/>
      <c r="AE155" s="2371"/>
      <c r="AF155" s="2371"/>
      <c r="AG155" s="2371"/>
      <c r="AH155" s="1580"/>
      <c r="AI155" s="1580"/>
      <c r="AJ155" s="1580"/>
      <c r="AK155" s="1580"/>
      <c r="AL155" s="1580"/>
      <c r="AM155" s="1580"/>
      <c r="AN155" s="1580"/>
      <c r="AO155" s="1580"/>
      <c r="AP155" s="1580"/>
      <c r="AQ155" s="1580"/>
      <c r="AR155" s="1580"/>
      <c r="AS155" s="1580"/>
      <c r="AT155" s="1580"/>
      <c r="AU155" s="1580"/>
      <c r="AV155" s="1580"/>
      <c r="AW155" s="1580"/>
      <c r="AX155" s="1580"/>
      <c r="AY155" s="1580"/>
      <c r="AZ155" s="1580"/>
      <c r="BA155" s="1580"/>
      <c r="BB155" s="1580"/>
      <c r="BC155" s="1580"/>
      <c r="BD155" s="1580"/>
      <c r="BE155" s="1580"/>
      <c r="BF155" s="1580"/>
      <c r="BG155" s="1580"/>
      <c r="BH155" s="1580"/>
      <c r="BI155" s="1580"/>
      <c r="BJ155" s="1580"/>
      <c r="BK155" s="1580"/>
      <c r="BL155" s="1580"/>
      <c r="BM155" s="1580"/>
      <c r="BN155" s="1580"/>
      <c r="BO155" s="1580"/>
      <c r="BP155" s="1580"/>
      <c r="BQ155" s="1580"/>
      <c r="BR155" s="1580"/>
      <c r="BS155" s="1580"/>
      <c r="BT155" s="1580"/>
      <c r="BU155" s="1580"/>
      <c r="BV155" s="1580"/>
      <c r="BW155" s="1580"/>
      <c r="BX155" s="1580"/>
      <c r="BY155" s="1580"/>
      <c r="BZ155" s="1580"/>
      <c r="CA155" s="1580"/>
      <c r="CB155" s="1580"/>
      <c r="CC155" s="1580"/>
      <c r="CD155" s="1580"/>
      <c r="CE155" s="1580"/>
      <c r="CF155" s="1580"/>
      <c r="CG155" s="1580"/>
      <c r="CH155" s="1580"/>
      <c r="CI155" s="1580"/>
      <c r="CJ155" s="1580"/>
      <c r="CK155" s="1580"/>
      <c r="CL155" s="1580"/>
      <c r="CM155" s="1580"/>
      <c r="CN155" s="1580"/>
      <c r="CO155" s="1580"/>
      <c r="CP155" s="1580"/>
      <c r="CQ155" s="1580"/>
      <c r="CR155" s="1580"/>
      <c r="CS155" s="1580"/>
      <c r="CT155" s="1580"/>
    </row>
    <row r="156" spans="1:98" s="791" customFormat="1" ht="21" customHeight="1">
      <c r="A156" s="2377"/>
      <c r="B156" s="2379"/>
      <c r="C156" s="2383"/>
      <c r="D156" s="2379"/>
      <c r="E156" s="2379"/>
      <c r="F156" s="2834"/>
      <c r="G156" s="2834"/>
      <c r="H156" s="2392"/>
      <c r="I156" s="2537" t="s">
        <v>2107</v>
      </c>
      <c r="J156" s="2521" t="s">
        <v>73</v>
      </c>
      <c r="K156" s="2543">
        <v>19180</v>
      </c>
      <c r="L156" s="2417"/>
      <c r="M156" s="2464">
        <v>19180000</v>
      </c>
      <c r="N156" s="2466">
        <v>70000</v>
      </c>
      <c r="O156" s="2468"/>
      <c r="P156" s="2469">
        <v>274</v>
      </c>
      <c r="Q156" s="2469">
        <v>1</v>
      </c>
      <c r="R156" s="2469"/>
      <c r="S156" s="2388"/>
      <c r="T156" s="2376"/>
      <c r="U156" s="2376"/>
      <c r="V156" s="2376"/>
      <c r="W156" s="2376"/>
      <c r="X156" s="2376"/>
      <c r="Y156" s="2371"/>
      <c r="Z156" s="2371"/>
      <c r="AA156" s="2371"/>
      <c r="AB156" s="2371"/>
      <c r="AC156" s="2371"/>
      <c r="AD156" s="2371"/>
      <c r="AE156" s="2371"/>
      <c r="AF156" s="2371"/>
      <c r="AG156" s="2371"/>
      <c r="AH156" s="1580"/>
      <c r="AI156" s="1580"/>
      <c r="AJ156" s="1580"/>
      <c r="AK156" s="1580"/>
      <c r="AL156" s="1580"/>
      <c r="AM156" s="1580"/>
      <c r="AN156" s="1580"/>
      <c r="AO156" s="1580"/>
      <c r="AP156" s="1580"/>
      <c r="AQ156" s="1580"/>
      <c r="AR156" s="1580"/>
      <c r="AS156" s="1580"/>
      <c r="AT156" s="1580"/>
      <c r="AU156" s="1580"/>
      <c r="AV156" s="1580"/>
      <c r="AW156" s="1580"/>
      <c r="AX156" s="1580"/>
      <c r="AY156" s="1580"/>
      <c r="AZ156" s="1580"/>
      <c r="BA156" s="1580"/>
      <c r="BB156" s="1580"/>
      <c r="BC156" s="1580"/>
      <c r="BD156" s="1580"/>
      <c r="BE156" s="1580"/>
      <c r="BF156" s="1580"/>
      <c r="BG156" s="1580"/>
      <c r="BH156" s="1580"/>
      <c r="BI156" s="1580"/>
      <c r="BJ156" s="1580"/>
      <c r="BK156" s="1580"/>
      <c r="BL156" s="1580"/>
      <c r="BM156" s="1580"/>
      <c r="BN156" s="1580"/>
      <c r="BO156" s="1580"/>
      <c r="BP156" s="1580"/>
      <c r="BQ156" s="1580"/>
      <c r="BR156" s="1580"/>
      <c r="BS156" s="1580"/>
      <c r="BT156" s="1580"/>
      <c r="BU156" s="1580"/>
      <c r="BV156" s="1580"/>
      <c r="BW156" s="1580"/>
      <c r="BX156" s="1580"/>
      <c r="BY156" s="1580"/>
      <c r="BZ156" s="1580"/>
      <c r="CA156" s="1580"/>
      <c r="CB156" s="1580"/>
      <c r="CC156" s="1580"/>
      <c r="CD156" s="1580"/>
      <c r="CE156" s="1580"/>
      <c r="CF156" s="1580"/>
      <c r="CG156" s="1580"/>
      <c r="CH156" s="1580"/>
      <c r="CI156" s="1580"/>
      <c r="CJ156" s="1580"/>
      <c r="CK156" s="1580"/>
      <c r="CL156" s="1580"/>
      <c r="CM156" s="1580"/>
      <c r="CN156" s="1580"/>
      <c r="CO156" s="1580"/>
      <c r="CP156" s="1580"/>
      <c r="CQ156" s="1580"/>
      <c r="CR156" s="1580"/>
      <c r="CS156" s="1580"/>
      <c r="CT156" s="1580"/>
    </row>
    <row r="157" spans="1:98" s="791" customFormat="1" ht="21" customHeight="1">
      <c r="A157" s="2399"/>
      <c r="B157" s="2381"/>
      <c r="C157" s="2649"/>
      <c r="D157" s="2381"/>
      <c r="E157" s="2381"/>
      <c r="F157" s="2836"/>
      <c r="G157" s="2836"/>
      <c r="H157" s="2650"/>
      <c r="I157" s="2658" t="s">
        <v>2108</v>
      </c>
      <c r="J157" s="2652" t="s">
        <v>73</v>
      </c>
      <c r="K157" s="2549">
        <v>45210</v>
      </c>
      <c r="L157" s="2417"/>
      <c r="M157" s="2464">
        <v>45210000</v>
      </c>
      <c r="N157" s="2466">
        <v>165000</v>
      </c>
      <c r="O157" s="2468"/>
      <c r="P157" s="2469">
        <v>274</v>
      </c>
      <c r="Q157" s="2469">
        <v>1</v>
      </c>
      <c r="R157" s="2469"/>
      <c r="S157" s="2388"/>
      <c r="T157" s="2376"/>
      <c r="U157" s="2376"/>
      <c r="V157" s="2376"/>
      <c r="W157" s="2376"/>
      <c r="X157" s="2376"/>
      <c r="Y157" s="2376"/>
      <c r="Z157" s="2376"/>
      <c r="AA157" s="2376"/>
      <c r="AB157" s="2376"/>
      <c r="AC157" s="2376"/>
      <c r="AD157" s="2376"/>
      <c r="AE157" s="2376"/>
      <c r="AF157" s="2376"/>
      <c r="AG157" s="2376"/>
      <c r="AH157" s="1580"/>
      <c r="AI157" s="1580"/>
      <c r="AJ157" s="1580"/>
      <c r="AK157" s="1580"/>
      <c r="AL157" s="1580"/>
      <c r="AM157" s="1580"/>
      <c r="AN157" s="1580"/>
      <c r="AO157" s="1580"/>
      <c r="AP157" s="1580"/>
      <c r="AQ157" s="1580"/>
      <c r="AR157" s="1580"/>
      <c r="AS157" s="1580"/>
      <c r="AT157" s="1580"/>
      <c r="AU157" s="1580"/>
      <c r="AV157" s="1580"/>
      <c r="AW157" s="1580"/>
      <c r="AX157" s="1580"/>
      <c r="AY157" s="1580"/>
      <c r="AZ157" s="1580"/>
      <c r="BA157" s="1580"/>
      <c r="BB157" s="1580"/>
      <c r="BC157" s="1580"/>
      <c r="BD157" s="1580"/>
      <c r="BE157" s="1580"/>
      <c r="BF157" s="1580"/>
      <c r="BG157" s="1580"/>
      <c r="BH157" s="1580"/>
      <c r="BI157" s="1580"/>
      <c r="BJ157" s="1580"/>
      <c r="BK157" s="1580"/>
      <c r="BL157" s="1580"/>
      <c r="BM157" s="1580"/>
      <c r="BN157" s="1580"/>
      <c r="BO157" s="1580"/>
      <c r="BP157" s="1580"/>
      <c r="BQ157" s="1580"/>
      <c r="BR157" s="1580"/>
      <c r="BS157" s="1580"/>
      <c r="BT157" s="1580"/>
      <c r="BU157" s="1580"/>
      <c r="BV157" s="1580"/>
      <c r="BW157" s="1580"/>
      <c r="BX157" s="1580"/>
      <c r="BY157" s="1580"/>
      <c r="BZ157" s="1580"/>
      <c r="CA157" s="1580"/>
      <c r="CB157" s="1580"/>
      <c r="CC157" s="1580"/>
      <c r="CD157" s="1580"/>
      <c r="CE157" s="1580"/>
      <c r="CF157" s="1580"/>
      <c r="CG157" s="1580"/>
      <c r="CH157" s="1580"/>
      <c r="CI157" s="1580"/>
      <c r="CJ157" s="1580"/>
      <c r="CK157" s="1580"/>
      <c r="CL157" s="1580"/>
      <c r="CM157" s="1580"/>
      <c r="CN157" s="1580"/>
      <c r="CO157" s="1580"/>
      <c r="CP157" s="1580"/>
      <c r="CQ157" s="1580"/>
      <c r="CR157" s="1580"/>
      <c r="CS157" s="1580"/>
      <c r="CT157" s="1580"/>
    </row>
    <row r="158" spans="1:98" s="862" customFormat="1" ht="21" customHeight="1">
      <c r="A158" s="2377"/>
      <c r="B158" s="2379"/>
      <c r="C158" s="2383"/>
      <c r="D158" s="2379"/>
      <c r="E158" s="2379"/>
      <c r="F158" s="2834"/>
      <c r="G158" s="2834"/>
      <c r="H158" s="2392"/>
      <c r="I158" s="2538" t="s">
        <v>2109</v>
      </c>
      <c r="J158" s="2521" t="s">
        <v>73</v>
      </c>
      <c r="K158" s="2543">
        <v>36990</v>
      </c>
      <c r="L158" s="2630"/>
      <c r="M158" s="2631">
        <v>36990000</v>
      </c>
      <c r="N158" s="2632">
        <v>135000</v>
      </c>
      <c r="O158" s="2633"/>
      <c r="P158" s="2634">
        <v>274</v>
      </c>
      <c r="Q158" s="2634">
        <v>1</v>
      </c>
      <c r="R158" s="2634"/>
      <c r="S158" s="2635"/>
      <c r="T158" s="2636"/>
      <c r="U158" s="2636"/>
      <c r="V158" s="2636"/>
      <c r="W158" s="2636"/>
      <c r="X158" s="2636"/>
      <c r="Y158" s="2636"/>
      <c r="Z158" s="2636"/>
      <c r="AA158" s="2636"/>
      <c r="AB158" s="2636"/>
      <c r="AC158" s="2636"/>
      <c r="AD158" s="2636"/>
      <c r="AE158" s="2636"/>
      <c r="AF158" s="2636"/>
      <c r="AG158" s="2636"/>
    </row>
    <row r="159" spans="1:98" s="791" customFormat="1" ht="21" customHeight="1">
      <c r="A159" s="2377"/>
      <c r="B159" s="2379"/>
      <c r="C159" s="2379"/>
      <c r="D159" s="2379"/>
      <c r="E159" s="2440"/>
      <c r="F159" s="2834"/>
      <c r="G159" s="2834"/>
      <c r="H159" s="2392"/>
      <c r="I159" s="2538" t="s">
        <v>2110</v>
      </c>
      <c r="J159" s="2521" t="s">
        <v>73</v>
      </c>
      <c r="K159" s="2543">
        <v>15070</v>
      </c>
      <c r="L159" s="2417"/>
      <c r="M159" s="2464">
        <v>15070000</v>
      </c>
      <c r="N159" s="2466">
        <v>55000</v>
      </c>
      <c r="O159" s="2468"/>
      <c r="P159" s="2469">
        <v>274</v>
      </c>
      <c r="Q159" s="2469">
        <v>1</v>
      </c>
      <c r="R159" s="2469"/>
      <c r="S159" s="2388"/>
      <c r="T159" s="2376"/>
      <c r="U159" s="2376"/>
      <c r="V159" s="2376"/>
      <c r="W159" s="2376"/>
      <c r="X159" s="2376"/>
      <c r="Y159" s="2371"/>
      <c r="Z159" s="2371"/>
      <c r="AA159" s="2371"/>
      <c r="AB159" s="2371"/>
      <c r="AC159" s="2371"/>
      <c r="AD159" s="2371"/>
      <c r="AE159" s="2371"/>
      <c r="AF159" s="2371"/>
      <c r="AG159" s="2371"/>
      <c r="AH159" s="1580"/>
      <c r="AI159" s="1580"/>
      <c r="AJ159" s="1580"/>
      <c r="AK159" s="1580"/>
      <c r="AL159" s="1580"/>
      <c r="AM159" s="1580"/>
      <c r="AN159" s="1580"/>
      <c r="AO159" s="1580"/>
      <c r="AP159" s="1580"/>
      <c r="AQ159" s="1580"/>
      <c r="AR159" s="1580"/>
      <c r="AS159" s="1580"/>
      <c r="AT159" s="1580"/>
      <c r="AU159" s="1580"/>
      <c r="AV159" s="1580"/>
      <c r="AW159" s="1580"/>
      <c r="AX159" s="1580"/>
      <c r="AY159" s="1580"/>
      <c r="AZ159" s="1580"/>
      <c r="BA159" s="1580"/>
      <c r="BB159" s="1580"/>
      <c r="BC159" s="1580"/>
      <c r="BD159" s="1580"/>
      <c r="BE159" s="1580"/>
      <c r="BF159" s="1580"/>
      <c r="BG159" s="1580"/>
      <c r="BH159" s="1580"/>
      <c r="BI159" s="1580"/>
      <c r="BJ159" s="1580"/>
      <c r="BK159" s="1580"/>
      <c r="BL159" s="1580"/>
      <c r="BM159" s="1580"/>
      <c r="BN159" s="1580"/>
      <c r="BO159" s="1580"/>
      <c r="BP159" s="1580"/>
      <c r="BQ159" s="1580"/>
      <c r="BR159" s="1580"/>
      <c r="BS159" s="1580"/>
      <c r="BT159" s="1580"/>
      <c r="BU159" s="1580"/>
      <c r="BV159" s="1580"/>
      <c r="BW159" s="1580"/>
      <c r="BX159" s="1580"/>
      <c r="BY159" s="1580"/>
      <c r="BZ159" s="1580"/>
      <c r="CA159" s="1580"/>
      <c r="CB159" s="1580"/>
      <c r="CC159" s="1580"/>
      <c r="CD159" s="1580"/>
      <c r="CE159" s="1580"/>
      <c r="CF159" s="1580"/>
      <c r="CG159" s="1580"/>
      <c r="CH159" s="1580"/>
      <c r="CI159" s="1580"/>
      <c r="CJ159" s="1580"/>
      <c r="CK159" s="1580"/>
      <c r="CL159" s="1580"/>
      <c r="CM159" s="1580"/>
      <c r="CN159" s="1580"/>
      <c r="CO159" s="1580"/>
      <c r="CP159" s="1580"/>
      <c r="CQ159" s="1580"/>
      <c r="CR159" s="1580"/>
      <c r="CS159" s="1580"/>
      <c r="CT159" s="1580"/>
    </row>
    <row r="160" spans="1:98" s="791" customFormat="1" ht="21" customHeight="1">
      <c r="A160" s="2377"/>
      <c r="B160" s="2379"/>
      <c r="C160" s="2383"/>
      <c r="D160" s="2379"/>
      <c r="E160" s="2440"/>
      <c r="F160" s="2834"/>
      <c r="G160" s="2834"/>
      <c r="H160" s="2392"/>
      <c r="I160" s="2538" t="s">
        <v>2111</v>
      </c>
      <c r="J160" s="2521" t="s">
        <v>73</v>
      </c>
      <c r="K160" s="2543">
        <v>9590</v>
      </c>
      <c r="L160" s="2417"/>
      <c r="M160" s="2464">
        <v>9590000</v>
      </c>
      <c r="N160" s="2466">
        <v>35000</v>
      </c>
      <c r="O160" s="2468"/>
      <c r="P160" s="2469">
        <v>274</v>
      </c>
      <c r="Q160" s="2469">
        <v>1</v>
      </c>
      <c r="R160" s="2469"/>
      <c r="S160" s="2388"/>
      <c r="T160" s="2376"/>
      <c r="U160" s="2376"/>
      <c r="V160" s="2376"/>
      <c r="W160" s="2376"/>
      <c r="X160" s="2376"/>
      <c r="Y160" s="2371"/>
      <c r="Z160" s="2371"/>
      <c r="AA160" s="2371"/>
      <c r="AB160" s="2371"/>
      <c r="AC160" s="2371"/>
      <c r="AD160" s="2371"/>
      <c r="AE160" s="2371"/>
      <c r="AF160" s="2371"/>
      <c r="AG160" s="2371"/>
      <c r="AH160" s="1580"/>
      <c r="AI160" s="1580"/>
      <c r="AJ160" s="1580"/>
      <c r="AK160" s="1580"/>
      <c r="AL160" s="1580"/>
      <c r="AM160" s="1580"/>
      <c r="AN160" s="1580"/>
      <c r="AO160" s="1580"/>
      <c r="AP160" s="1580"/>
      <c r="AQ160" s="1580"/>
      <c r="AR160" s="1580"/>
      <c r="AS160" s="1580"/>
      <c r="AT160" s="1580"/>
      <c r="AU160" s="1580"/>
      <c r="AV160" s="1580"/>
      <c r="AW160" s="1580"/>
      <c r="AX160" s="1580"/>
      <c r="AY160" s="1580"/>
      <c r="AZ160" s="1580"/>
      <c r="BA160" s="1580"/>
      <c r="BB160" s="1580"/>
      <c r="BC160" s="1580"/>
      <c r="BD160" s="1580"/>
      <c r="BE160" s="1580"/>
      <c r="BF160" s="1580"/>
      <c r="BG160" s="1580"/>
      <c r="BH160" s="1580"/>
      <c r="BI160" s="1580"/>
      <c r="BJ160" s="1580"/>
      <c r="BK160" s="1580"/>
      <c r="BL160" s="1580"/>
      <c r="BM160" s="1580"/>
      <c r="BN160" s="1580"/>
      <c r="BO160" s="1580"/>
      <c r="BP160" s="1580"/>
      <c r="BQ160" s="1580"/>
      <c r="BR160" s="1580"/>
      <c r="BS160" s="1580"/>
      <c r="BT160" s="1580"/>
      <c r="BU160" s="1580"/>
      <c r="BV160" s="1580"/>
      <c r="BW160" s="1580"/>
      <c r="BX160" s="1580"/>
      <c r="BY160" s="1580"/>
      <c r="BZ160" s="1580"/>
      <c r="CA160" s="1580"/>
      <c r="CB160" s="1580"/>
      <c r="CC160" s="1580"/>
      <c r="CD160" s="1580"/>
      <c r="CE160" s="1580"/>
      <c r="CF160" s="1580"/>
      <c r="CG160" s="1580"/>
      <c r="CH160" s="1580"/>
      <c r="CI160" s="1580"/>
      <c r="CJ160" s="1580"/>
      <c r="CK160" s="1580"/>
      <c r="CL160" s="1580"/>
      <c r="CM160" s="1580"/>
      <c r="CN160" s="1580"/>
      <c r="CO160" s="1580"/>
      <c r="CP160" s="1580"/>
      <c r="CQ160" s="1580"/>
      <c r="CR160" s="1580"/>
      <c r="CS160" s="1580"/>
      <c r="CT160" s="1580"/>
    </row>
    <row r="161" spans="1:98" s="791" customFormat="1" ht="21" customHeight="1">
      <c r="A161" s="2377"/>
      <c r="B161" s="2379"/>
      <c r="C161" s="2383"/>
      <c r="D161" s="2379"/>
      <c r="E161" s="2440"/>
      <c r="F161" s="2834"/>
      <c r="G161" s="2834"/>
      <c r="H161" s="2392"/>
      <c r="I161" s="2537" t="s">
        <v>2112</v>
      </c>
      <c r="J161" s="2521" t="s">
        <v>73</v>
      </c>
      <c r="K161" s="2543">
        <v>53430</v>
      </c>
      <c r="L161" s="2417"/>
      <c r="M161" s="2464">
        <v>53430000</v>
      </c>
      <c r="N161" s="2466">
        <v>65000</v>
      </c>
      <c r="O161" s="2468"/>
      <c r="P161" s="2469">
        <v>274</v>
      </c>
      <c r="Q161" s="2469">
        <v>3</v>
      </c>
      <c r="R161" s="2469"/>
      <c r="S161" s="2388"/>
      <c r="T161" s="2376"/>
      <c r="U161" s="2376"/>
      <c r="V161" s="2376"/>
      <c r="W161" s="2376"/>
      <c r="X161" s="2376"/>
      <c r="Y161" s="2371"/>
      <c r="Z161" s="2371"/>
      <c r="AA161" s="2371"/>
      <c r="AB161" s="2371"/>
      <c r="AC161" s="2371"/>
      <c r="AD161" s="2371"/>
      <c r="AE161" s="2371"/>
      <c r="AF161" s="2371"/>
      <c r="AG161" s="2371"/>
      <c r="AH161" s="1580"/>
      <c r="AI161" s="1580"/>
      <c r="AJ161" s="1580"/>
      <c r="AK161" s="1580"/>
      <c r="AL161" s="1580"/>
      <c r="AM161" s="1580"/>
      <c r="AN161" s="1580"/>
      <c r="AO161" s="1580"/>
      <c r="AP161" s="1580"/>
      <c r="AQ161" s="1580"/>
      <c r="AR161" s="1580"/>
      <c r="AS161" s="1580"/>
      <c r="AT161" s="1580"/>
      <c r="AU161" s="1580"/>
      <c r="AV161" s="1580"/>
      <c r="AW161" s="1580"/>
      <c r="AX161" s="1580"/>
      <c r="AY161" s="1580"/>
      <c r="AZ161" s="1580"/>
      <c r="BA161" s="1580"/>
      <c r="BB161" s="1580"/>
      <c r="BC161" s="1580"/>
      <c r="BD161" s="1580"/>
      <c r="BE161" s="1580"/>
      <c r="BF161" s="1580"/>
      <c r="BG161" s="1580"/>
      <c r="BH161" s="1580"/>
      <c r="BI161" s="1580"/>
      <c r="BJ161" s="1580"/>
      <c r="BK161" s="1580"/>
      <c r="BL161" s="1580"/>
      <c r="BM161" s="1580"/>
      <c r="BN161" s="1580"/>
      <c r="BO161" s="1580"/>
      <c r="BP161" s="1580"/>
      <c r="BQ161" s="1580"/>
      <c r="BR161" s="1580"/>
      <c r="BS161" s="1580"/>
      <c r="BT161" s="1580"/>
      <c r="BU161" s="1580"/>
      <c r="BV161" s="1580"/>
      <c r="BW161" s="1580"/>
      <c r="BX161" s="1580"/>
      <c r="BY161" s="1580"/>
      <c r="BZ161" s="1580"/>
      <c r="CA161" s="1580"/>
      <c r="CB161" s="1580"/>
      <c r="CC161" s="1580"/>
      <c r="CD161" s="1580"/>
      <c r="CE161" s="1580"/>
      <c r="CF161" s="1580"/>
      <c r="CG161" s="1580"/>
      <c r="CH161" s="1580"/>
      <c r="CI161" s="1580"/>
      <c r="CJ161" s="1580"/>
      <c r="CK161" s="1580"/>
      <c r="CL161" s="1580"/>
      <c r="CM161" s="1580"/>
      <c r="CN161" s="1580"/>
      <c r="CO161" s="1580"/>
      <c r="CP161" s="1580"/>
      <c r="CQ161" s="1580"/>
      <c r="CR161" s="1580"/>
      <c r="CS161" s="1580"/>
      <c r="CT161" s="1580"/>
    </row>
    <row r="162" spans="1:98" s="791" customFormat="1" ht="21" customHeight="1">
      <c r="A162" s="2377"/>
      <c r="B162" s="2379"/>
      <c r="C162" s="2383"/>
      <c r="D162" s="2379"/>
      <c r="E162" s="2379"/>
      <c r="F162" s="2834"/>
      <c r="G162" s="2834"/>
      <c r="H162" s="2392"/>
      <c r="I162" s="2515" t="s">
        <v>2113</v>
      </c>
      <c r="J162" s="2521" t="s">
        <v>73</v>
      </c>
      <c r="K162" s="2543">
        <v>2055</v>
      </c>
      <c r="L162" s="2417"/>
      <c r="M162" s="2464">
        <v>2055000</v>
      </c>
      <c r="N162" s="2466">
        <v>7500</v>
      </c>
      <c r="O162" s="2468"/>
      <c r="P162" s="2469">
        <v>274</v>
      </c>
      <c r="Q162" s="2469">
        <v>1</v>
      </c>
      <c r="R162" s="2469"/>
      <c r="S162" s="2388"/>
      <c r="T162" s="1580"/>
      <c r="U162" s="1580"/>
      <c r="V162" s="1580"/>
      <c r="W162" s="1580"/>
      <c r="X162" s="1580"/>
      <c r="Y162" s="1580"/>
      <c r="Z162" s="1580"/>
      <c r="AA162" s="1580"/>
      <c r="AB162" s="1580"/>
      <c r="AC162" s="1580"/>
      <c r="AD162" s="1580"/>
      <c r="AE162" s="1580"/>
      <c r="AF162" s="1580"/>
      <c r="AG162" s="1580"/>
      <c r="AH162" s="1580"/>
      <c r="AI162" s="1580"/>
      <c r="AJ162" s="1580"/>
      <c r="AK162" s="1580"/>
      <c r="AL162" s="1580"/>
      <c r="AM162" s="1580"/>
      <c r="AN162" s="1580"/>
      <c r="AO162" s="1580"/>
      <c r="AP162" s="1580"/>
      <c r="AQ162" s="1580"/>
      <c r="AR162" s="1580"/>
      <c r="AS162" s="1580"/>
      <c r="AT162" s="1580"/>
      <c r="AU162" s="1580"/>
      <c r="AV162" s="1580"/>
      <c r="AW162" s="1580"/>
      <c r="AX162" s="1580"/>
      <c r="AY162" s="1580"/>
      <c r="AZ162" s="1580"/>
      <c r="BA162" s="1580"/>
      <c r="BB162" s="1580"/>
      <c r="BC162" s="1580"/>
      <c r="BD162" s="1580"/>
      <c r="BE162" s="1580"/>
      <c r="BF162" s="1580"/>
      <c r="BG162" s="1580"/>
      <c r="BH162" s="1580"/>
      <c r="BI162" s="1580"/>
      <c r="BJ162" s="1580"/>
      <c r="BK162" s="1580"/>
      <c r="BL162" s="1580"/>
      <c r="BM162" s="1580"/>
      <c r="BN162" s="1580"/>
      <c r="BO162" s="1580"/>
      <c r="BP162" s="1580"/>
      <c r="BQ162" s="1580"/>
      <c r="BR162" s="1580"/>
      <c r="BS162" s="1580"/>
      <c r="BT162" s="1580"/>
      <c r="BU162" s="1580"/>
      <c r="BV162" s="1580"/>
      <c r="BW162" s="1580"/>
      <c r="BX162" s="1580"/>
      <c r="BY162" s="1580"/>
      <c r="BZ162" s="1580"/>
      <c r="CA162" s="1580"/>
      <c r="CB162" s="1580"/>
      <c r="CC162" s="1580"/>
      <c r="CD162" s="1580"/>
      <c r="CE162" s="1580"/>
      <c r="CF162" s="1580"/>
      <c r="CG162" s="1580"/>
      <c r="CH162" s="1580"/>
      <c r="CI162" s="1580"/>
      <c r="CJ162" s="1580"/>
      <c r="CK162" s="1580"/>
      <c r="CL162" s="1580"/>
      <c r="CM162" s="1580"/>
      <c r="CN162" s="1580"/>
      <c r="CO162" s="1580"/>
      <c r="CP162" s="1580"/>
      <c r="CQ162" s="1580"/>
      <c r="CR162" s="1580"/>
      <c r="CS162" s="1580"/>
      <c r="CT162" s="1580"/>
    </row>
    <row r="163" spans="1:98" s="791" customFormat="1" ht="21" customHeight="1">
      <c r="A163" s="2377"/>
      <c r="B163" s="2379"/>
      <c r="C163" s="2383"/>
      <c r="D163" s="2379"/>
      <c r="E163" s="2379"/>
      <c r="F163" s="2834"/>
      <c r="G163" s="2834"/>
      <c r="H163" s="2392"/>
      <c r="I163" s="2515" t="s">
        <v>2114</v>
      </c>
      <c r="J163" s="2521" t="s">
        <v>73</v>
      </c>
      <c r="K163" s="2543">
        <v>4110</v>
      </c>
      <c r="L163" s="2417"/>
      <c r="M163" s="2464">
        <v>4110000</v>
      </c>
      <c r="N163" s="2466">
        <v>15000</v>
      </c>
      <c r="O163" s="2468"/>
      <c r="P163" s="2469">
        <v>274</v>
      </c>
      <c r="Q163" s="2469">
        <v>1</v>
      </c>
      <c r="R163" s="2469"/>
      <c r="S163" s="2388"/>
      <c r="T163" s="1580"/>
      <c r="U163" s="1580"/>
      <c r="V163" s="1580"/>
      <c r="W163" s="1580"/>
      <c r="X163" s="1580"/>
      <c r="Y163" s="1580"/>
      <c r="Z163" s="1580"/>
      <c r="AA163" s="1580"/>
      <c r="AB163" s="1580"/>
      <c r="AC163" s="1580"/>
      <c r="AD163" s="1580"/>
      <c r="AE163" s="1580"/>
      <c r="AF163" s="1580"/>
      <c r="AG163" s="1580"/>
      <c r="AH163" s="1580"/>
      <c r="AI163" s="1580"/>
      <c r="AJ163" s="1580"/>
      <c r="AK163" s="1580"/>
      <c r="AL163" s="1580"/>
      <c r="AM163" s="1580"/>
      <c r="AN163" s="1580"/>
      <c r="AO163" s="1580"/>
      <c r="AP163" s="1580"/>
      <c r="AQ163" s="1580"/>
      <c r="AR163" s="1580"/>
      <c r="AS163" s="1580"/>
      <c r="AT163" s="1580"/>
      <c r="AU163" s="1580"/>
      <c r="AV163" s="1580"/>
      <c r="AW163" s="1580"/>
      <c r="AX163" s="1580"/>
      <c r="AY163" s="1580"/>
      <c r="AZ163" s="1580"/>
      <c r="BA163" s="1580"/>
      <c r="BB163" s="1580"/>
      <c r="BC163" s="1580"/>
      <c r="BD163" s="1580"/>
      <c r="BE163" s="1580"/>
      <c r="BF163" s="1580"/>
      <c r="BG163" s="1580"/>
      <c r="BH163" s="1580"/>
      <c r="BI163" s="1580"/>
      <c r="BJ163" s="1580"/>
      <c r="BK163" s="1580"/>
      <c r="BL163" s="1580"/>
      <c r="BM163" s="1580"/>
      <c r="BN163" s="1580"/>
      <c r="BO163" s="1580"/>
      <c r="BP163" s="1580"/>
      <c r="BQ163" s="1580"/>
      <c r="BR163" s="1580"/>
      <c r="BS163" s="1580"/>
      <c r="BT163" s="1580"/>
      <c r="BU163" s="1580"/>
      <c r="BV163" s="1580"/>
      <c r="BW163" s="1580"/>
      <c r="BX163" s="1580"/>
      <c r="BY163" s="1580"/>
      <c r="BZ163" s="1580"/>
      <c r="CA163" s="1580"/>
      <c r="CB163" s="1580"/>
      <c r="CC163" s="1580"/>
      <c r="CD163" s="1580"/>
      <c r="CE163" s="1580"/>
      <c r="CF163" s="1580"/>
      <c r="CG163" s="1580"/>
      <c r="CH163" s="1580"/>
      <c r="CI163" s="1580"/>
      <c r="CJ163" s="1580"/>
      <c r="CK163" s="1580"/>
      <c r="CL163" s="1580"/>
      <c r="CM163" s="1580"/>
      <c r="CN163" s="1580"/>
      <c r="CO163" s="1580"/>
      <c r="CP163" s="1580"/>
      <c r="CQ163" s="1580"/>
      <c r="CR163" s="1580"/>
      <c r="CS163" s="1580"/>
      <c r="CT163" s="1580"/>
    </row>
    <row r="164" spans="1:98" s="791" customFormat="1" ht="21" customHeight="1">
      <c r="A164" s="2377"/>
      <c r="B164" s="2379"/>
      <c r="C164" s="2383"/>
      <c r="D164" s="2379"/>
      <c r="E164" s="2379"/>
      <c r="F164" s="2834"/>
      <c r="G164" s="2834"/>
      <c r="H164" s="2392"/>
      <c r="I164" s="2537" t="s">
        <v>2115</v>
      </c>
      <c r="J164" s="2521" t="s">
        <v>73</v>
      </c>
      <c r="K164" s="2543">
        <v>5480</v>
      </c>
      <c r="L164" s="2417"/>
      <c r="M164" s="2464">
        <v>5480000</v>
      </c>
      <c r="N164" s="2466">
        <v>20000</v>
      </c>
      <c r="O164" s="2468"/>
      <c r="P164" s="2469">
        <v>274</v>
      </c>
      <c r="Q164" s="2469">
        <v>1</v>
      </c>
      <c r="R164" s="2469"/>
      <c r="S164" s="2388"/>
      <c r="T164" s="1580"/>
      <c r="U164" s="1580"/>
      <c r="V164" s="1580"/>
      <c r="W164" s="1580"/>
      <c r="X164" s="1580"/>
      <c r="Y164" s="1580"/>
      <c r="Z164" s="1580"/>
      <c r="AA164" s="1580"/>
      <c r="AB164" s="1580"/>
      <c r="AC164" s="1580"/>
      <c r="AD164" s="1580"/>
      <c r="AE164" s="1580"/>
      <c r="AF164" s="1580"/>
      <c r="AG164" s="1580"/>
      <c r="AH164" s="1580"/>
      <c r="AI164" s="1580"/>
      <c r="AJ164" s="1580"/>
      <c r="AK164" s="1580"/>
      <c r="AL164" s="1580"/>
      <c r="AM164" s="1580"/>
      <c r="AN164" s="1580"/>
      <c r="AO164" s="1580"/>
      <c r="AP164" s="1580"/>
      <c r="AQ164" s="1580"/>
      <c r="AR164" s="1580"/>
      <c r="AS164" s="1580"/>
      <c r="AT164" s="1580"/>
      <c r="AU164" s="1580"/>
      <c r="AV164" s="1580"/>
      <c r="AW164" s="1580"/>
      <c r="AX164" s="1580"/>
      <c r="AY164" s="1580"/>
      <c r="AZ164" s="1580"/>
      <c r="BA164" s="1580"/>
      <c r="BB164" s="1580"/>
      <c r="BC164" s="1580"/>
      <c r="BD164" s="1580"/>
      <c r="BE164" s="1580"/>
      <c r="BF164" s="1580"/>
      <c r="BG164" s="1580"/>
      <c r="BH164" s="1580"/>
      <c r="BI164" s="1580"/>
      <c r="BJ164" s="1580"/>
      <c r="BK164" s="1580"/>
      <c r="BL164" s="1580"/>
      <c r="BM164" s="1580"/>
      <c r="BN164" s="1580"/>
      <c r="BO164" s="1580"/>
      <c r="BP164" s="1580"/>
      <c r="BQ164" s="1580"/>
      <c r="BR164" s="1580"/>
      <c r="BS164" s="1580"/>
      <c r="BT164" s="1580"/>
      <c r="BU164" s="1580"/>
      <c r="BV164" s="1580"/>
      <c r="BW164" s="1580"/>
      <c r="BX164" s="1580"/>
      <c r="BY164" s="1580"/>
      <c r="BZ164" s="1580"/>
      <c r="CA164" s="1580"/>
      <c r="CB164" s="1580"/>
      <c r="CC164" s="1580"/>
      <c r="CD164" s="1580"/>
      <c r="CE164" s="1580"/>
      <c r="CF164" s="1580"/>
      <c r="CG164" s="1580"/>
      <c r="CH164" s="1580"/>
      <c r="CI164" s="1580"/>
      <c r="CJ164" s="1580"/>
      <c r="CK164" s="1580"/>
      <c r="CL164" s="1580"/>
      <c r="CM164" s="1580"/>
      <c r="CN164" s="1580"/>
      <c r="CO164" s="1580"/>
      <c r="CP164" s="1580"/>
      <c r="CQ164" s="1580"/>
      <c r="CR164" s="1580"/>
      <c r="CS164" s="1580"/>
      <c r="CT164" s="1580"/>
    </row>
    <row r="165" spans="1:98" s="791" customFormat="1" ht="21" customHeight="1">
      <c r="A165" s="2377"/>
      <c r="B165" s="2379"/>
      <c r="C165" s="2383"/>
      <c r="D165" s="2379"/>
      <c r="E165" s="2379"/>
      <c r="F165" s="2834"/>
      <c r="G165" s="2834"/>
      <c r="H165" s="2392"/>
      <c r="I165" s="2537" t="s">
        <v>2116</v>
      </c>
      <c r="J165" s="2521" t="s">
        <v>73</v>
      </c>
      <c r="K165" s="2543">
        <v>3288</v>
      </c>
      <c r="L165" s="2417"/>
      <c r="M165" s="2464">
        <v>3288000</v>
      </c>
      <c r="N165" s="2466">
        <v>12000</v>
      </c>
      <c r="O165" s="2468"/>
      <c r="P165" s="2469">
        <v>274</v>
      </c>
      <c r="Q165" s="2469">
        <v>1</v>
      </c>
      <c r="R165" s="2469"/>
      <c r="S165" s="2388"/>
      <c r="T165" s="1580"/>
      <c r="U165" s="1580"/>
      <c r="V165" s="1580"/>
      <c r="W165" s="1580"/>
      <c r="X165" s="1580"/>
      <c r="Y165" s="1580"/>
      <c r="Z165" s="1580"/>
      <c r="AA165" s="1580"/>
      <c r="AB165" s="1580"/>
      <c r="AC165" s="1580"/>
      <c r="AD165" s="1580"/>
      <c r="AE165" s="1580"/>
      <c r="AF165" s="1580"/>
      <c r="AG165" s="1580"/>
      <c r="AH165" s="1580"/>
      <c r="AI165" s="1580"/>
      <c r="AJ165" s="1580"/>
      <c r="AK165" s="1580"/>
      <c r="AL165" s="1580"/>
      <c r="AM165" s="1580"/>
      <c r="AN165" s="1580"/>
      <c r="AO165" s="1580"/>
      <c r="AP165" s="1580"/>
      <c r="AQ165" s="1580"/>
      <c r="AR165" s="1580"/>
      <c r="AS165" s="1580"/>
      <c r="AT165" s="1580"/>
      <c r="AU165" s="1580"/>
      <c r="AV165" s="1580"/>
      <c r="AW165" s="1580"/>
      <c r="AX165" s="1580"/>
      <c r="AY165" s="1580"/>
      <c r="AZ165" s="1580"/>
      <c r="BA165" s="1580"/>
      <c r="BB165" s="1580"/>
      <c r="BC165" s="1580"/>
      <c r="BD165" s="1580"/>
      <c r="BE165" s="1580"/>
      <c r="BF165" s="1580"/>
      <c r="BG165" s="1580"/>
      <c r="BH165" s="1580"/>
      <c r="BI165" s="1580"/>
      <c r="BJ165" s="1580"/>
      <c r="BK165" s="1580"/>
      <c r="BL165" s="1580"/>
      <c r="BM165" s="1580"/>
      <c r="BN165" s="1580"/>
      <c r="BO165" s="1580"/>
      <c r="BP165" s="1580"/>
      <c r="BQ165" s="1580"/>
      <c r="BR165" s="1580"/>
      <c r="BS165" s="1580"/>
      <c r="BT165" s="1580"/>
      <c r="BU165" s="1580"/>
      <c r="BV165" s="1580"/>
      <c r="BW165" s="1580"/>
      <c r="BX165" s="1580"/>
      <c r="BY165" s="1580"/>
      <c r="BZ165" s="1580"/>
      <c r="CA165" s="1580"/>
      <c r="CB165" s="1580"/>
      <c r="CC165" s="1580"/>
      <c r="CD165" s="1580"/>
      <c r="CE165" s="1580"/>
      <c r="CF165" s="1580"/>
      <c r="CG165" s="1580"/>
      <c r="CH165" s="1580"/>
      <c r="CI165" s="1580"/>
      <c r="CJ165" s="1580"/>
      <c r="CK165" s="1580"/>
      <c r="CL165" s="1580"/>
      <c r="CM165" s="1580"/>
      <c r="CN165" s="1580"/>
      <c r="CO165" s="1580"/>
      <c r="CP165" s="1580"/>
      <c r="CQ165" s="1580"/>
      <c r="CR165" s="1580"/>
      <c r="CS165" s="1580"/>
      <c r="CT165" s="1580"/>
    </row>
    <row r="166" spans="1:98" s="791" customFormat="1" ht="21" customHeight="1">
      <c r="A166" s="2377"/>
      <c r="B166" s="2379"/>
      <c r="C166" s="2383"/>
      <c r="D166" s="2379"/>
      <c r="E166" s="2379"/>
      <c r="F166" s="2834"/>
      <c r="G166" s="2834"/>
      <c r="H166" s="2392"/>
      <c r="I166" s="2537" t="s">
        <v>2117</v>
      </c>
      <c r="J166" s="2521" t="s">
        <v>73</v>
      </c>
      <c r="K166" s="2543">
        <v>17536</v>
      </c>
      <c r="L166" s="2417"/>
      <c r="M166" s="2464">
        <v>17536000</v>
      </c>
      <c r="N166" s="2466">
        <v>32000</v>
      </c>
      <c r="O166" s="2468"/>
      <c r="P166" s="2469">
        <v>274</v>
      </c>
      <c r="Q166" s="2469">
        <v>2</v>
      </c>
      <c r="R166" s="2469"/>
      <c r="S166" s="2388"/>
      <c r="T166" s="1580"/>
      <c r="U166" s="1580"/>
      <c r="V166" s="1580"/>
      <c r="W166" s="1580"/>
      <c r="X166" s="1580"/>
      <c r="Y166" s="1580"/>
      <c r="Z166" s="1580"/>
      <c r="AA166" s="1580"/>
      <c r="AB166" s="1580"/>
      <c r="AC166" s="1580"/>
      <c r="AD166" s="1580"/>
      <c r="AE166" s="1580"/>
      <c r="AF166" s="1580"/>
      <c r="AG166" s="1580"/>
      <c r="AH166" s="1580"/>
      <c r="AI166" s="1580"/>
      <c r="AJ166" s="1580"/>
      <c r="AK166" s="1580"/>
      <c r="AL166" s="1580"/>
      <c r="AM166" s="1580"/>
      <c r="AN166" s="1580"/>
      <c r="AO166" s="1580"/>
      <c r="AP166" s="1580"/>
      <c r="AQ166" s="1580"/>
      <c r="AR166" s="1580"/>
      <c r="AS166" s="1580"/>
      <c r="AT166" s="1580"/>
      <c r="AU166" s="1580"/>
      <c r="AV166" s="1580"/>
      <c r="AW166" s="1580"/>
      <c r="AX166" s="1580"/>
      <c r="AY166" s="1580"/>
      <c r="AZ166" s="1580"/>
      <c r="BA166" s="1580"/>
      <c r="BB166" s="1580"/>
      <c r="BC166" s="1580"/>
      <c r="BD166" s="1580"/>
      <c r="BE166" s="1580"/>
      <c r="BF166" s="1580"/>
      <c r="BG166" s="1580"/>
      <c r="BH166" s="1580"/>
      <c r="BI166" s="1580"/>
      <c r="BJ166" s="1580"/>
      <c r="BK166" s="1580"/>
      <c r="BL166" s="1580"/>
      <c r="BM166" s="1580"/>
      <c r="BN166" s="1580"/>
      <c r="BO166" s="1580"/>
      <c r="BP166" s="1580"/>
      <c r="BQ166" s="1580"/>
      <c r="BR166" s="1580"/>
      <c r="BS166" s="1580"/>
      <c r="BT166" s="1580"/>
      <c r="BU166" s="1580"/>
      <c r="BV166" s="1580"/>
      <c r="BW166" s="1580"/>
      <c r="BX166" s="1580"/>
      <c r="BY166" s="1580"/>
      <c r="BZ166" s="1580"/>
      <c r="CA166" s="1580"/>
      <c r="CB166" s="1580"/>
      <c r="CC166" s="1580"/>
      <c r="CD166" s="1580"/>
      <c r="CE166" s="1580"/>
      <c r="CF166" s="1580"/>
      <c r="CG166" s="1580"/>
      <c r="CH166" s="1580"/>
      <c r="CI166" s="1580"/>
      <c r="CJ166" s="1580"/>
      <c r="CK166" s="1580"/>
      <c r="CL166" s="1580"/>
      <c r="CM166" s="1580"/>
      <c r="CN166" s="1580"/>
      <c r="CO166" s="1580"/>
      <c r="CP166" s="1580"/>
      <c r="CQ166" s="1580"/>
      <c r="CR166" s="1580"/>
      <c r="CS166" s="1580"/>
      <c r="CT166" s="1580"/>
    </row>
    <row r="167" spans="1:98" s="791" customFormat="1" ht="21" customHeight="1">
      <c r="A167" s="2377"/>
      <c r="B167" s="2379"/>
      <c r="C167" s="2383"/>
      <c r="D167" s="2379"/>
      <c r="E167" s="2379"/>
      <c r="F167" s="2834"/>
      <c r="G167" s="2834"/>
      <c r="H167" s="2392"/>
      <c r="I167" s="2537" t="s">
        <v>2118</v>
      </c>
      <c r="J167" s="2562" t="s">
        <v>73</v>
      </c>
      <c r="K167" s="2543">
        <v>2740</v>
      </c>
      <c r="L167" s="2417"/>
      <c r="M167" s="2464">
        <v>2740000</v>
      </c>
      <c r="N167" s="2466">
        <v>10000</v>
      </c>
      <c r="O167" s="2468"/>
      <c r="P167" s="2469">
        <v>274</v>
      </c>
      <c r="Q167" s="2469">
        <v>1</v>
      </c>
      <c r="R167" s="2469"/>
      <c r="S167" s="2388"/>
      <c r="T167" s="1580"/>
      <c r="U167" s="1580"/>
      <c r="V167" s="1580"/>
      <c r="W167" s="1580"/>
      <c r="X167" s="1580"/>
      <c r="Y167" s="1580"/>
      <c r="Z167" s="1580"/>
      <c r="AA167" s="1580"/>
      <c r="AB167" s="1580"/>
      <c r="AC167" s="1580"/>
      <c r="AD167" s="1580"/>
      <c r="AE167" s="1580"/>
      <c r="AF167" s="1580"/>
      <c r="AG167" s="1580"/>
      <c r="AH167" s="1580"/>
      <c r="AI167" s="1580"/>
      <c r="AJ167" s="1580"/>
      <c r="AK167" s="1580"/>
      <c r="AL167" s="1580"/>
      <c r="AM167" s="1580"/>
      <c r="AN167" s="1580"/>
      <c r="AO167" s="1580"/>
      <c r="AP167" s="1580"/>
      <c r="AQ167" s="1580"/>
      <c r="AR167" s="1580"/>
      <c r="AS167" s="1580"/>
      <c r="AT167" s="1580"/>
      <c r="AU167" s="1580"/>
      <c r="AV167" s="1580"/>
      <c r="AW167" s="1580"/>
      <c r="AX167" s="1580"/>
      <c r="AY167" s="1580"/>
      <c r="AZ167" s="1580"/>
      <c r="BA167" s="1580"/>
      <c r="BB167" s="1580"/>
      <c r="BC167" s="1580"/>
      <c r="BD167" s="1580"/>
      <c r="BE167" s="1580"/>
      <c r="BF167" s="1580"/>
      <c r="BG167" s="1580"/>
      <c r="BH167" s="1580"/>
      <c r="BI167" s="1580"/>
      <c r="BJ167" s="1580"/>
      <c r="BK167" s="1580"/>
      <c r="BL167" s="1580"/>
      <c r="BM167" s="1580"/>
      <c r="BN167" s="1580"/>
      <c r="BO167" s="1580"/>
      <c r="BP167" s="1580"/>
      <c r="BQ167" s="1580"/>
      <c r="BR167" s="1580"/>
      <c r="BS167" s="1580"/>
      <c r="BT167" s="1580"/>
      <c r="BU167" s="1580"/>
      <c r="BV167" s="1580"/>
      <c r="BW167" s="1580"/>
      <c r="BX167" s="1580"/>
      <c r="BY167" s="1580"/>
      <c r="BZ167" s="1580"/>
      <c r="CA167" s="1580"/>
      <c r="CB167" s="1580"/>
      <c r="CC167" s="1580"/>
      <c r="CD167" s="1580"/>
      <c r="CE167" s="1580"/>
      <c r="CF167" s="1580"/>
      <c r="CG167" s="1580"/>
      <c r="CH167" s="1580"/>
      <c r="CI167" s="1580"/>
      <c r="CJ167" s="1580"/>
      <c r="CK167" s="1580"/>
      <c r="CL167" s="1580"/>
      <c r="CM167" s="1580"/>
      <c r="CN167" s="1580"/>
      <c r="CO167" s="1580"/>
      <c r="CP167" s="1580"/>
      <c r="CQ167" s="1580"/>
      <c r="CR167" s="1580"/>
      <c r="CS167" s="1580"/>
      <c r="CT167" s="1580"/>
    </row>
    <row r="168" spans="1:98" s="791" customFormat="1" ht="21" customHeight="1">
      <c r="A168" s="2377"/>
      <c r="B168" s="2379"/>
      <c r="C168" s="2383"/>
      <c r="D168" s="2379"/>
      <c r="E168" s="2379"/>
      <c r="F168" s="2834"/>
      <c r="G168" s="2834"/>
      <c r="H168" s="2392"/>
      <c r="I168" s="2537" t="s">
        <v>2119</v>
      </c>
      <c r="J168" s="2562" t="s">
        <v>73</v>
      </c>
      <c r="K168" s="2543">
        <v>4110</v>
      </c>
      <c r="L168" s="2417"/>
      <c r="M168" s="2464">
        <v>4110000</v>
      </c>
      <c r="N168" s="2466">
        <v>15000</v>
      </c>
      <c r="O168" s="2468"/>
      <c r="P168" s="2469">
        <v>274</v>
      </c>
      <c r="Q168" s="2469">
        <v>1</v>
      </c>
      <c r="R168" s="2469"/>
      <c r="S168" s="2388"/>
      <c r="T168" s="1580"/>
      <c r="U168" s="1580"/>
      <c r="V168" s="1580"/>
      <c r="W168" s="1580"/>
      <c r="X168" s="1580"/>
      <c r="Y168" s="1580"/>
      <c r="Z168" s="1580"/>
      <c r="AA168" s="1580"/>
      <c r="AB168" s="1580"/>
      <c r="AC168" s="1580"/>
      <c r="AD168" s="1580"/>
      <c r="AE168" s="1580"/>
      <c r="AF168" s="1580"/>
      <c r="AG168" s="1580"/>
      <c r="AH168" s="1580"/>
      <c r="AI168" s="1580"/>
      <c r="AJ168" s="1580"/>
      <c r="AK168" s="1580"/>
      <c r="AL168" s="1580"/>
      <c r="AM168" s="1580"/>
      <c r="AN168" s="1580"/>
      <c r="AO168" s="1580"/>
      <c r="AP168" s="1580"/>
      <c r="AQ168" s="1580"/>
      <c r="AR168" s="1580"/>
      <c r="AS168" s="1580"/>
      <c r="AT168" s="1580"/>
      <c r="AU168" s="1580"/>
      <c r="AV168" s="1580"/>
      <c r="AW168" s="1580"/>
      <c r="AX168" s="1580"/>
      <c r="AY168" s="1580"/>
      <c r="AZ168" s="1580"/>
      <c r="BA168" s="1580"/>
      <c r="BB168" s="1580"/>
      <c r="BC168" s="1580"/>
      <c r="BD168" s="1580"/>
      <c r="BE168" s="1580"/>
      <c r="BF168" s="1580"/>
      <c r="BG168" s="1580"/>
      <c r="BH168" s="1580"/>
      <c r="BI168" s="1580"/>
      <c r="BJ168" s="1580"/>
      <c r="BK168" s="1580"/>
      <c r="BL168" s="1580"/>
      <c r="BM168" s="1580"/>
      <c r="BN168" s="1580"/>
      <c r="BO168" s="1580"/>
      <c r="BP168" s="1580"/>
      <c r="BQ168" s="1580"/>
      <c r="BR168" s="1580"/>
      <c r="BS168" s="1580"/>
      <c r="BT168" s="1580"/>
      <c r="BU168" s="1580"/>
      <c r="BV168" s="1580"/>
      <c r="BW168" s="1580"/>
      <c r="BX168" s="1580"/>
      <c r="BY168" s="1580"/>
      <c r="BZ168" s="1580"/>
      <c r="CA168" s="1580"/>
      <c r="CB168" s="1580"/>
      <c r="CC168" s="1580"/>
      <c r="CD168" s="1580"/>
      <c r="CE168" s="1580"/>
      <c r="CF168" s="1580"/>
      <c r="CG168" s="1580"/>
      <c r="CH168" s="1580"/>
      <c r="CI168" s="1580"/>
      <c r="CJ168" s="1580"/>
      <c r="CK168" s="1580"/>
      <c r="CL168" s="1580"/>
      <c r="CM168" s="1580"/>
      <c r="CN168" s="1580"/>
      <c r="CO168" s="1580"/>
      <c r="CP168" s="1580"/>
      <c r="CQ168" s="1580"/>
      <c r="CR168" s="1580"/>
      <c r="CS168" s="1580"/>
      <c r="CT168" s="1580"/>
    </row>
    <row r="169" spans="1:98" s="791" customFormat="1" ht="21" customHeight="1">
      <c r="A169" s="2377"/>
      <c r="B169" s="2379"/>
      <c r="C169" s="2383"/>
      <c r="D169" s="2379"/>
      <c r="E169" s="2379"/>
      <c r="F169" s="2834"/>
      <c r="G169" s="2834"/>
      <c r="H169" s="2392"/>
      <c r="I169" s="2537" t="s">
        <v>2120</v>
      </c>
      <c r="J169" s="2562" t="s">
        <v>73</v>
      </c>
      <c r="K169" s="2543">
        <v>3014</v>
      </c>
      <c r="L169" s="2417"/>
      <c r="M169" s="2464">
        <v>3014000</v>
      </c>
      <c r="N169" s="2466">
        <v>11000</v>
      </c>
      <c r="O169" s="2468"/>
      <c r="P169" s="2469">
        <v>274</v>
      </c>
      <c r="Q169" s="2469">
        <v>1</v>
      </c>
      <c r="R169" s="2469"/>
      <c r="S169" s="2388"/>
      <c r="T169" s="1580"/>
      <c r="U169" s="1580"/>
      <c r="V169" s="1580"/>
      <c r="W169" s="1580"/>
      <c r="X169" s="1580"/>
      <c r="Y169" s="1580"/>
      <c r="Z169" s="1580"/>
      <c r="AA169" s="1580"/>
      <c r="AB169" s="1580"/>
      <c r="AC169" s="1580"/>
      <c r="AD169" s="1580"/>
      <c r="AE169" s="1580"/>
      <c r="AF169" s="1580"/>
      <c r="AG169" s="1580"/>
      <c r="AH169" s="1580"/>
      <c r="AI169" s="1580"/>
      <c r="AJ169" s="1580"/>
      <c r="AK169" s="1580"/>
      <c r="AL169" s="1580"/>
      <c r="AM169" s="1580"/>
      <c r="AN169" s="1580"/>
      <c r="AO169" s="1580"/>
      <c r="AP169" s="1580"/>
      <c r="AQ169" s="1580"/>
      <c r="AR169" s="1580"/>
      <c r="AS169" s="1580"/>
      <c r="AT169" s="1580"/>
      <c r="AU169" s="1580"/>
      <c r="AV169" s="1580"/>
      <c r="AW169" s="1580"/>
      <c r="AX169" s="1580"/>
      <c r="AY169" s="1580"/>
      <c r="AZ169" s="1580"/>
      <c r="BA169" s="1580"/>
      <c r="BB169" s="1580"/>
      <c r="BC169" s="1580"/>
      <c r="BD169" s="1580"/>
      <c r="BE169" s="1580"/>
      <c r="BF169" s="1580"/>
      <c r="BG169" s="1580"/>
      <c r="BH169" s="1580"/>
      <c r="BI169" s="1580"/>
      <c r="BJ169" s="1580"/>
      <c r="BK169" s="1580"/>
      <c r="BL169" s="1580"/>
      <c r="BM169" s="1580"/>
      <c r="BN169" s="1580"/>
      <c r="BO169" s="1580"/>
      <c r="BP169" s="1580"/>
      <c r="BQ169" s="1580"/>
      <c r="BR169" s="1580"/>
      <c r="BS169" s="1580"/>
      <c r="BT169" s="1580"/>
      <c r="BU169" s="1580"/>
      <c r="BV169" s="1580"/>
      <c r="BW169" s="1580"/>
      <c r="BX169" s="1580"/>
      <c r="BY169" s="1580"/>
      <c r="BZ169" s="1580"/>
      <c r="CA169" s="1580"/>
      <c r="CB169" s="1580"/>
      <c r="CC169" s="1580"/>
      <c r="CD169" s="1580"/>
      <c r="CE169" s="1580"/>
      <c r="CF169" s="1580"/>
      <c r="CG169" s="1580"/>
      <c r="CH169" s="1580"/>
      <c r="CI169" s="1580"/>
      <c r="CJ169" s="1580"/>
      <c r="CK169" s="1580"/>
      <c r="CL169" s="1580"/>
      <c r="CM169" s="1580"/>
      <c r="CN169" s="1580"/>
      <c r="CO169" s="1580"/>
      <c r="CP169" s="1580"/>
      <c r="CQ169" s="1580"/>
      <c r="CR169" s="1580"/>
      <c r="CS169" s="1580"/>
      <c r="CT169" s="1580"/>
    </row>
    <row r="170" spans="1:98" s="791" customFormat="1" ht="21" customHeight="1">
      <c r="A170" s="2377"/>
      <c r="B170" s="2379"/>
      <c r="C170" s="2383"/>
      <c r="D170" s="2379"/>
      <c r="E170" s="2379"/>
      <c r="F170" s="2834"/>
      <c r="G170" s="2834"/>
      <c r="H170" s="2392"/>
      <c r="I170" s="2537" t="s">
        <v>2121</v>
      </c>
      <c r="J170" s="2521" t="s">
        <v>73</v>
      </c>
      <c r="K170" s="2543">
        <v>8160</v>
      </c>
      <c r="L170" s="2498"/>
      <c r="M170" s="2507">
        <v>8160000</v>
      </c>
      <c r="N170" s="2508">
        <v>8000</v>
      </c>
      <c r="O170" s="2509"/>
      <c r="P170" s="2510">
        <v>85</v>
      </c>
      <c r="Q170" s="2510">
        <v>12</v>
      </c>
      <c r="R170" s="2404"/>
      <c r="S170" s="2388"/>
      <c r="T170" s="1580"/>
      <c r="U170" s="1580"/>
      <c r="V170" s="1580"/>
      <c r="W170" s="1580"/>
      <c r="X170" s="1580"/>
      <c r="Y170" s="1580"/>
      <c r="Z170" s="1580"/>
      <c r="AA170" s="1580"/>
      <c r="AB170" s="1580"/>
      <c r="AC170" s="1580"/>
      <c r="AD170" s="1580"/>
      <c r="AE170" s="1580"/>
      <c r="AF170" s="1580"/>
      <c r="AG170" s="1580"/>
      <c r="AH170" s="1580"/>
      <c r="AI170" s="1580"/>
      <c r="AJ170" s="1580"/>
      <c r="AK170" s="1580"/>
      <c r="AL170" s="1580"/>
      <c r="AM170" s="1580"/>
      <c r="AN170" s="1580"/>
      <c r="AO170" s="1580"/>
      <c r="AP170" s="1580"/>
      <c r="AQ170" s="1580"/>
      <c r="AR170" s="1580"/>
      <c r="AS170" s="1580"/>
      <c r="AT170" s="1580"/>
      <c r="AU170" s="1580"/>
      <c r="AV170" s="1580"/>
      <c r="AW170" s="1580"/>
      <c r="AX170" s="1580"/>
      <c r="AY170" s="1580"/>
      <c r="AZ170" s="1580"/>
      <c r="BA170" s="1580"/>
      <c r="BB170" s="1580"/>
      <c r="BC170" s="1580"/>
      <c r="BD170" s="1580"/>
      <c r="BE170" s="1580"/>
      <c r="BF170" s="1580"/>
      <c r="BG170" s="1580"/>
      <c r="BH170" s="1580"/>
      <c r="BI170" s="1580"/>
      <c r="BJ170" s="1580"/>
      <c r="BK170" s="1580"/>
      <c r="BL170" s="1580"/>
      <c r="BM170" s="1580"/>
      <c r="BN170" s="1580"/>
      <c r="BO170" s="1580"/>
      <c r="BP170" s="1580"/>
      <c r="BQ170" s="1580"/>
      <c r="BR170" s="1580"/>
      <c r="BS170" s="1580"/>
      <c r="BT170" s="1580"/>
      <c r="BU170" s="1580"/>
      <c r="BV170" s="1580"/>
      <c r="BW170" s="1580"/>
      <c r="BX170" s="1580"/>
      <c r="BY170" s="1580"/>
      <c r="BZ170" s="1580"/>
      <c r="CA170" s="1580"/>
      <c r="CB170" s="1580"/>
      <c r="CC170" s="1580"/>
      <c r="CD170" s="1580"/>
      <c r="CE170" s="1580"/>
      <c r="CF170" s="1580"/>
      <c r="CG170" s="1580"/>
      <c r="CH170" s="1580"/>
      <c r="CI170" s="1580"/>
      <c r="CJ170" s="1580"/>
      <c r="CK170" s="1580"/>
      <c r="CL170" s="1580"/>
      <c r="CM170" s="1580"/>
      <c r="CN170" s="1580"/>
      <c r="CO170" s="1580"/>
      <c r="CP170" s="1580"/>
      <c r="CQ170" s="1580"/>
      <c r="CR170" s="1580"/>
      <c r="CS170" s="1580"/>
      <c r="CT170" s="1580"/>
    </row>
    <row r="171" spans="1:98" s="791" customFormat="1" ht="21" customHeight="1">
      <c r="A171" s="2377"/>
      <c r="B171" s="2379"/>
      <c r="C171" s="2383"/>
      <c r="D171" s="2379"/>
      <c r="E171" s="2379"/>
      <c r="F171" s="2834"/>
      <c r="G171" s="2834"/>
      <c r="H171" s="2392"/>
      <c r="I171" s="2537" t="s">
        <v>2122</v>
      </c>
      <c r="J171" s="2521" t="s">
        <v>73</v>
      </c>
      <c r="K171" s="2543">
        <v>1000</v>
      </c>
      <c r="L171" s="2417"/>
      <c r="M171" s="2464">
        <v>1000000</v>
      </c>
      <c r="N171" s="2466">
        <v>25000</v>
      </c>
      <c r="O171" s="2468"/>
      <c r="P171" s="2469">
        <v>10</v>
      </c>
      <c r="Q171" s="2469">
        <v>4</v>
      </c>
      <c r="R171" s="2404"/>
      <c r="S171" s="2388"/>
      <c r="T171" s="1580"/>
      <c r="U171" s="1580"/>
      <c r="V171" s="1580"/>
      <c r="W171" s="1580"/>
      <c r="X171" s="1580"/>
      <c r="Y171" s="1580"/>
      <c r="Z171" s="1580"/>
      <c r="AA171" s="1580"/>
      <c r="AB171" s="1580"/>
      <c r="AC171" s="1580"/>
      <c r="AD171" s="1580"/>
      <c r="AE171" s="1580"/>
      <c r="AF171" s="1580"/>
      <c r="AG171" s="1580"/>
      <c r="AH171" s="1580"/>
      <c r="AI171" s="1580"/>
      <c r="AJ171" s="1580"/>
      <c r="AK171" s="1580"/>
      <c r="AL171" s="1580"/>
      <c r="AM171" s="1580"/>
      <c r="AN171" s="1580"/>
      <c r="AO171" s="1580"/>
      <c r="AP171" s="1580"/>
      <c r="AQ171" s="1580"/>
      <c r="AR171" s="1580"/>
      <c r="AS171" s="1580"/>
      <c r="AT171" s="1580"/>
      <c r="AU171" s="1580"/>
      <c r="AV171" s="1580"/>
      <c r="AW171" s="1580"/>
      <c r="AX171" s="1580"/>
      <c r="AY171" s="1580"/>
      <c r="AZ171" s="1580"/>
      <c r="BA171" s="1580"/>
      <c r="BB171" s="1580"/>
      <c r="BC171" s="1580"/>
      <c r="BD171" s="1580"/>
      <c r="BE171" s="1580"/>
      <c r="BF171" s="1580"/>
      <c r="BG171" s="1580"/>
      <c r="BH171" s="1580"/>
      <c r="BI171" s="1580"/>
      <c r="BJ171" s="1580"/>
      <c r="BK171" s="1580"/>
      <c r="BL171" s="1580"/>
      <c r="BM171" s="1580"/>
      <c r="BN171" s="1580"/>
      <c r="BO171" s="1580"/>
      <c r="BP171" s="1580"/>
      <c r="BQ171" s="1580"/>
      <c r="BR171" s="1580"/>
      <c r="BS171" s="1580"/>
      <c r="BT171" s="1580"/>
      <c r="BU171" s="1580"/>
      <c r="BV171" s="1580"/>
      <c r="BW171" s="1580"/>
      <c r="BX171" s="1580"/>
      <c r="BY171" s="1580"/>
      <c r="BZ171" s="1580"/>
      <c r="CA171" s="1580"/>
      <c r="CB171" s="1580"/>
      <c r="CC171" s="1580"/>
      <c r="CD171" s="1580"/>
      <c r="CE171" s="1580"/>
      <c r="CF171" s="1580"/>
      <c r="CG171" s="1580"/>
      <c r="CH171" s="1580"/>
      <c r="CI171" s="1580"/>
      <c r="CJ171" s="1580"/>
      <c r="CK171" s="1580"/>
      <c r="CL171" s="1580"/>
      <c r="CM171" s="1580"/>
      <c r="CN171" s="1580"/>
      <c r="CO171" s="1580"/>
      <c r="CP171" s="1580"/>
      <c r="CQ171" s="1580"/>
      <c r="CR171" s="1580"/>
      <c r="CS171" s="1580"/>
      <c r="CT171" s="1580"/>
    </row>
    <row r="172" spans="1:98" s="791" customFormat="1" ht="21" customHeight="1">
      <c r="A172" s="2377"/>
      <c r="B172" s="2379"/>
      <c r="C172" s="2383"/>
      <c r="D172" s="2379"/>
      <c r="E172" s="2379"/>
      <c r="F172" s="2834"/>
      <c r="G172" s="2834"/>
      <c r="H172" s="2392"/>
      <c r="I172" s="2515" t="s">
        <v>2123</v>
      </c>
      <c r="J172" s="2554" t="s">
        <v>73</v>
      </c>
      <c r="K172" s="2565">
        <v>36168</v>
      </c>
      <c r="L172" s="2403"/>
      <c r="M172" s="2464">
        <v>36168000</v>
      </c>
      <c r="N172" s="2466">
        <v>1100</v>
      </c>
      <c r="O172" s="2468"/>
      <c r="P172" s="2469">
        <v>274</v>
      </c>
      <c r="Q172" s="2469">
        <v>10</v>
      </c>
      <c r="R172" s="2469">
        <v>12</v>
      </c>
      <c r="S172" s="2388"/>
      <c r="T172" s="1580"/>
      <c r="U172" s="1580"/>
      <c r="V172" s="1580"/>
      <c r="W172" s="1580"/>
      <c r="X172" s="1580"/>
      <c r="Y172" s="1580"/>
      <c r="Z172" s="1580"/>
      <c r="AA172" s="1580"/>
      <c r="AB172" s="1580"/>
      <c r="AC172" s="1580"/>
      <c r="AD172" s="1580"/>
      <c r="AE172" s="1580"/>
      <c r="AF172" s="1580"/>
      <c r="AG172" s="1580"/>
      <c r="AH172" s="1580"/>
      <c r="AI172" s="1580"/>
      <c r="AJ172" s="1580"/>
      <c r="AK172" s="1580"/>
      <c r="AL172" s="1580"/>
      <c r="AM172" s="1580"/>
      <c r="AN172" s="1580"/>
      <c r="AO172" s="1580"/>
      <c r="AP172" s="1580"/>
      <c r="AQ172" s="1580"/>
      <c r="AR172" s="1580"/>
      <c r="AS172" s="1580"/>
      <c r="AT172" s="1580"/>
      <c r="AU172" s="1580"/>
      <c r="AV172" s="1580"/>
      <c r="AW172" s="1580"/>
      <c r="AX172" s="1580"/>
      <c r="AY172" s="1580"/>
      <c r="AZ172" s="1580"/>
      <c r="BA172" s="1580"/>
      <c r="BB172" s="1580"/>
      <c r="BC172" s="1580"/>
      <c r="BD172" s="1580"/>
      <c r="BE172" s="1580"/>
      <c r="BF172" s="1580"/>
      <c r="BG172" s="1580"/>
      <c r="BH172" s="1580"/>
      <c r="BI172" s="1580"/>
      <c r="BJ172" s="1580"/>
      <c r="BK172" s="1580"/>
      <c r="BL172" s="1580"/>
      <c r="BM172" s="1580"/>
      <c r="BN172" s="1580"/>
      <c r="BO172" s="1580"/>
      <c r="BP172" s="1580"/>
      <c r="BQ172" s="1580"/>
      <c r="BR172" s="1580"/>
      <c r="BS172" s="1580"/>
      <c r="BT172" s="1580"/>
      <c r="BU172" s="1580"/>
      <c r="BV172" s="1580"/>
      <c r="BW172" s="1580"/>
      <c r="BX172" s="1580"/>
      <c r="BY172" s="1580"/>
      <c r="BZ172" s="1580"/>
      <c r="CA172" s="1580"/>
      <c r="CB172" s="1580"/>
      <c r="CC172" s="1580"/>
      <c r="CD172" s="1580"/>
      <c r="CE172" s="1580"/>
      <c r="CF172" s="1580"/>
      <c r="CG172" s="1580"/>
      <c r="CH172" s="1580"/>
      <c r="CI172" s="1580"/>
      <c r="CJ172" s="1580"/>
      <c r="CK172" s="1580"/>
      <c r="CL172" s="1580"/>
      <c r="CM172" s="1580"/>
      <c r="CN172" s="1580"/>
      <c r="CO172" s="1580"/>
      <c r="CP172" s="1580"/>
      <c r="CQ172" s="1580"/>
      <c r="CR172" s="1580"/>
      <c r="CS172" s="1580"/>
      <c r="CT172" s="1580"/>
    </row>
    <row r="173" spans="1:98" s="791" customFormat="1" ht="21" customHeight="1">
      <c r="A173" s="2377"/>
      <c r="B173" s="2379"/>
      <c r="C173" s="2383"/>
      <c r="D173" s="2379"/>
      <c r="E173" s="2379"/>
      <c r="F173" s="2834"/>
      <c r="G173" s="2834"/>
      <c r="H173" s="2392"/>
      <c r="I173" s="2515" t="s">
        <v>2124</v>
      </c>
      <c r="J173" s="2554" t="s">
        <v>73</v>
      </c>
      <c r="K173" s="2565">
        <v>8050</v>
      </c>
      <c r="L173" s="2403"/>
      <c r="M173" s="2464">
        <v>8050000</v>
      </c>
      <c r="N173" s="2466">
        <v>35000</v>
      </c>
      <c r="O173" s="2468"/>
      <c r="P173" s="2469">
        <v>230</v>
      </c>
      <c r="Q173" s="2469">
        <v>1</v>
      </c>
      <c r="R173" s="2469"/>
      <c r="S173" s="2388"/>
      <c r="T173" s="1580"/>
      <c r="U173" s="1580"/>
      <c r="V173" s="1580"/>
      <c r="W173" s="1580"/>
      <c r="X173" s="1580"/>
      <c r="Y173" s="1580"/>
      <c r="Z173" s="1580"/>
      <c r="AA173" s="1580"/>
      <c r="AB173" s="1580"/>
      <c r="AC173" s="1580"/>
      <c r="AD173" s="1580"/>
      <c r="AE173" s="1580"/>
      <c r="AF173" s="1580"/>
      <c r="AG173" s="1580"/>
      <c r="AH173" s="1580"/>
      <c r="AI173" s="1580"/>
      <c r="AJ173" s="1580"/>
      <c r="AK173" s="1580"/>
      <c r="AL173" s="1580"/>
      <c r="AM173" s="1580"/>
      <c r="AN173" s="1580"/>
      <c r="AO173" s="1580"/>
      <c r="AP173" s="1580"/>
      <c r="AQ173" s="1580"/>
      <c r="AR173" s="1580"/>
      <c r="AS173" s="1580"/>
      <c r="AT173" s="1580"/>
      <c r="AU173" s="1580"/>
      <c r="AV173" s="1580"/>
      <c r="AW173" s="1580"/>
      <c r="AX173" s="1580"/>
      <c r="AY173" s="1580"/>
      <c r="AZ173" s="1580"/>
      <c r="BA173" s="1580"/>
      <c r="BB173" s="1580"/>
      <c r="BC173" s="1580"/>
      <c r="BD173" s="1580"/>
      <c r="BE173" s="1580"/>
      <c r="BF173" s="1580"/>
      <c r="BG173" s="1580"/>
      <c r="BH173" s="1580"/>
      <c r="BI173" s="1580"/>
      <c r="BJ173" s="1580"/>
      <c r="BK173" s="1580"/>
      <c r="BL173" s="1580"/>
      <c r="BM173" s="1580"/>
      <c r="BN173" s="1580"/>
      <c r="BO173" s="1580"/>
      <c r="BP173" s="1580"/>
      <c r="BQ173" s="1580"/>
      <c r="BR173" s="1580"/>
      <c r="BS173" s="1580"/>
      <c r="BT173" s="1580"/>
      <c r="BU173" s="1580"/>
      <c r="BV173" s="1580"/>
      <c r="BW173" s="1580"/>
      <c r="BX173" s="1580"/>
      <c r="BY173" s="1580"/>
      <c r="BZ173" s="1580"/>
      <c r="CA173" s="1580"/>
      <c r="CB173" s="1580"/>
      <c r="CC173" s="1580"/>
      <c r="CD173" s="1580"/>
      <c r="CE173" s="1580"/>
      <c r="CF173" s="1580"/>
      <c r="CG173" s="1580"/>
      <c r="CH173" s="1580"/>
      <c r="CI173" s="1580"/>
      <c r="CJ173" s="1580"/>
      <c r="CK173" s="1580"/>
      <c r="CL173" s="1580"/>
      <c r="CM173" s="1580"/>
      <c r="CN173" s="1580"/>
      <c r="CO173" s="1580"/>
      <c r="CP173" s="1580"/>
      <c r="CQ173" s="1580"/>
      <c r="CR173" s="1580"/>
      <c r="CS173" s="1580"/>
      <c r="CT173" s="1580"/>
    </row>
    <row r="174" spans="1:98" s="791" customFormat="1" ht="21" customHeight="1">
      <c r="A174" s="2377"/>
      <c r="B174" s="2379"/>
      <c r="C174" s="2383"/>
      <c r="D174" s="2379"/>
      <c r="E174" s="2379"/>
      <c r="F174" s="2834"/>
      <c r="G174" s="2834"/>
      <c r="H174" s="2392"/>
      <c r="I174" s="2537" t="s">
        <v>2125</v>
      </c>
      <c r="J174" s="2521" t="s">
        <v>73</v>
      </c>
      <c r="K174" s="2543">
        <v>13824</v>
      </c>
      <c r="L174" s="2417"/>
      <c r="M174" s="2464">
        <v>13824000</v>
      </c>
      <c r="N174" s="2466">
        <v>8000</v>
      </c>
      <c r="O174" s="2468"/>
      <c r="P174" s="2469">
        <v>72</v>
      </c>
      <c r="Q174" s="2469">
        <v>24</v>
      </c>
      <c r="R174" s="2492"/>
      <c r="S174" s="2388"/>
      <c r="T174" s="1580"/>
      <c r="U174" s="1580"/>
      <c r="V174" s="1580"/>
      <c r="W174" s="1580"/>
      <c r="X174" s="1580"/>
      <c r="Y174" s="1580"/>
      <c r="Z174" s="1580"/>
      <c r="AA174" s="1580"/>
      <c r="AB174" s="1580"/>
      <c r="AC174" s="1580"/>
      <c r="AD174" s="1580"/>
      <c r="AE174" s="1580"/>
      <c r="AF174" s="1580"/>
      <c r="AG174" s="1580"/>
      <c r="AH174" s="1580"/>
      <c r="AI174" s="1580"/>
      <c r="AJ174" s="1580"/>
      <c r="AK174" s="1580"/>
      <c r="AL174" s="1580"/>
      <c r="AM174" s="1580"/>
      <c r="AN174" s="1580"/>
      <c r="AO174" s="1580"/>
      <c r="AP174" s="1580"/>
      <c r="AQ174" s="1580"/>
      <c r="AR174" s="1580"/>
      <c r="AS174" s="1580"/>
      <c r="AT174" s="1580"/>
      <c r="AU174" s="1580"/>
      <c r="AV174" s="1580"/>
      <c r="AW174" s="1580"/>
      <c r="AX174" s="1580"/>
      <c r="AY174" s="1580"/>
      <c r="AZ174" s="1580"/>
      <c r="BA174" s="1580"/>
      <c r="BB174" s="1580"/>
      <c r="BC174" s="1580"/>
      <c r="BD174" s="1580"/>
      <c r="BE174" s="1580"/>
      <c r="BF174" s="1580"/>
      <c r="BG174" s="1580"/>
      <c r="BH174" s="1580"/>
      <c r="BI174" s="1580"/>
      <c r="BJ174" s="1580"/>
      <c r="BK174" s="1580"/>
      <c r="BL174" s="1580"/>
      <c r="BM174" s="1580"/>
      <c r="BN174" s="1580"/>
      <c r="BO174" s="1580"/>
      <c r="BP174" s="1580"/>
      <c r="BQ174" s="1580"/>
      <c r="BR174" s="1580"/>
      <c r="BS174" s="1580"/>
      <c r="BT174" s="1580"/>
      <c r="BU174" s="1580"/>
      <c r="BV174" s="1580"/>
      <c r="BW174" s="1580"/>
      <c r="BX174" s="1580"/>
      <c r="BY174" s="1580"/>
      <c r="BZ174" s="1580"/>
      <c r="CA174" s="1580"/>
      <c r="CB174" s="1580"/>
      <c r="CC174" s="1580"/>
      <c r="CD174" s="1580"/>
      <c r="CE174" s="1580"/>
      <c r="CF174" s="1580"/>
      <c r="CG174" s="1580"/>
      <c r="CH174" s="1580"/>
      <c r="CI174" s="1580"/>
      <c r="CJ174" s="1580"/>
      <c r="CK174" s="1580"/>
      <c r="CL174" s="1580"/>
      <c r="CM174" s="1580"/>
      <c r="CN174" s="1580"/>
      <c r="CO174" s="1580"/>
      <c r="CP174" s="1580"/>
      <c r="CQ174" s="1580"/>
      <c r="CR174" s="1580"/>
      <c r="CS174" s="1580"/>
      <c r="CT174" s="1580"/>
    </row>
    <row r="175" spans="1:98" s="791" customFormat="1" ht="21" customHeight="1">
      <c r="A175" s="2377"/>
      <c r="B175" s="2379"/>
      <c r="C175" s="2383"/>
      <c r="D175" s="2379"/>
      <c r="E175" s="2379"/>
      <c r="F175" s="2834"/>
      <c r="G175" s="2834"/>
      <c r="H175" s="2392"/>
      <c r="I175" s="2537" t="s">
        <v>2126</v>
      </c>
      <c r="J175" s="2521" t="s">
        <v>73</v>
      </c>
      <c r="K175" s="2543">
        <v>3220</v>
      </c>
      <c r="L175" s="2417"/>
      <c r="M175" s="2464">
        <v>3220000</v>
      </c>
      <c r="N175" s="2469">
        <v>14000</v>
      </c>
      <c r="O175" s="2468"/>
      <c r="P175" s="2469">
        <v>230</v>
      </c>
      <c r="Q175" s="2469">
        <v>1</v>
      </c>
      <c r="R175" s="2492"/>
      <c r="S175" s="2388"/>
      <c r="T175" s="1580"/>
      <c r="U175" s="1580"/>
      <c r="V175" s="1580"/>
      <c r="W175" s="1580"/>
      <c r="X175" s="1580"/>
      <c r="Y175" s="1580"/>
      <c r="Z175" s="1580"/>
      <c r="AA175" s="1580"/>
      <c r="AB175" s="1580"/>
      <c r="AC175" s="1580"/>
      <c r="AD175" s="1580"/>
      <c r="AE175" s="1580"/>
      <c r="AF175" s="1580"/>
      <c r="AG175" s="1580"/>
      <c r="AH175" s="1580"/>
      <c r="AI175" s="1580"/>
      <c r="AJ175" s="1580"/>
      <c r="AK175" s="1580"/>
      <c r="AL175" s="1580"/>
      <c r="AM175" s="1580"/>
      <c r="AN175" s="1580"/>
      <c r="AO175" s="1580"/>
      <c r="AP175" s="1580"/>
      <c r="AQ175" s="1580"/>
      <c r="AR175" s="1580"/>
      <c r="AS175" s="1580"/>
      <c r="AT175" s="1580"/>
      <c r="AU175" s="1580"/>
      <c r="AV175" s="1580"/>
      <c r="AW175" s="1580"/>
      <c r="AX175" s="1580"/>
      <c r="AY175" s="1580"/>
      <c r="AZ175" s="1580"/>
      <c r="BA175" s="1580"/>
      <c r="BB175" s="1580"/>
      <c r="BC175" s="1580"/>
      <c r="BD175" s="1580"/>
      <c r="BE175" s="1580"/>
      <c r="BF175" s="1580"/>
      <c r="BG175" s="1580"/>
      <c r="BH175" s="1580"/>
      <c r="BI175" s="1580"/>
      <c r="BJ175" s="1580"/>
      <c r="BK175" s="1580"/>
      <c r="BL175" s="1580"/>
      <c r="BM175" s="1580"/>
      <c r="BN175" s="1580"/>
      <c r="BO175" s="1580"/>
      <c r="BP175" s="1580"/>
      <c r="BQ175" s="1580"/>
      <c r="BR175" s="1580"/>
      <c r="BS175" s="1580"/>
      <c r="BT175" s="1580"/>
      <c r="BU175" s="1580"/>
      <c r="BV175" s="1580"/>
      <c r="BW175" s="1580"/>
      <c r="BX175" s="1580"/>
      <c r="BY175" s="1580"/>
      <c r="BZ175" s="1580"/>
      <c r="CA175" s="1580"/>
      <c r="CB175" s="1580"/>
      <c r="CC175" s="1580"/>
      <c r="CD175" s="1580"/>
      <c r="CE175" s="1580"/>
      <c r="CF175" s="1580"/>
      <c r="CG175" s="1580"/>
      <c r="CH175" s="1580"/>
      <c r="CI175" s="1580"/>
      <c r="CJ175" s="1580"/>
      <c r="CK175" s="1580"/>
      <c r="CL175" s="1580"/>
      <c r="CM175" s="1580"/>
      <c r="CN175" s="1580"/>
      <c r="CO175" s="1580"/>
      <c r="CP175" s="1580"/>
      <c r="CQ175" s="1580"/>
      <c r="CR175" s="1580"/>
      <c r="CS175" s="1580"/>
      <c r="CT175" s="1580"/>
    </row>
    <row r="176" spans="1:98" s="791" customFormat="1" ht="21" customHeight="1">
      <c r="A176" s="2377"/>
      <c r="B176" s="2379"/>
      <c r="C176" s="2383"/>
      <c r="D176" s="2379"/>
      <c r="E176" s="2379"/>
      <c r="F176" s="2834"/>
      <c r="G176" s="2834"/>
      <c r="H176" s="2392"/>
      <c r="I176" s="2659" t="s">
        <v>2127</v>
      </c>
      <c r="J176" s="2521" t="s">
        <v>73</v>
      </c>
      <c r="K176" s="2543">
        <v>5260</v>
      </c>
      <c r="L176" s="2417"/>
      <c r="M176" s="2464">
        <v>5260800</v>
      </c>
      <c r="N176" s="2469">
        <v>1600</v>
      </c>
      <c r="O176" s="2468"/>
      <c r="P176" s="2469">
        <v>274</v>
      </c>
      <c r="Q176" s="2469">
        <v>12</v>
      </c>
      <c r="R176" s="2492"/>
      <c r="S176" s="2388"/>
      <c r="T176" s="1580"/>
      <c r="U176" s="1580"/>
      <c r="V176" s="1580"/>
      <c r="W176" s="1580"/>
      <c r="X176" s="1580"/>
      <c r="Y176" s="1580"/>
      <c r="Z176" s="1580"/>
      <c r="AA176" s="1580"/>
      <c r="AB176" s="1580"/>
      <c r="AC176" s="1580"/>
      <c r="AD176" s="1580"/>
      <c r="AE176" s="1580"/>
      <c r="AF176" s="1580"/>
      <c r="AG176" s="1580"/>
      <c r="AH176" s="1580"/>
      <c r="AI176" s="1580"/>
      <c r="AJ176" s="1580"/>
      <c r="AK176" s="1580"/>
      <c r="AL176" s="1580"/>
      <c r="AM176" s="1580"/>
      <c r="AN176" s="1580"/>
      <c r="AO176" s="1580"/>
      <c r="AP176" s="1580"/>
      <c r="AQ176" s="1580"/>
      <c r="AR176" s="1580"/>
      <c r="AS176" s="1580"/>
      <c r="AT176" s="1580"/>
      <c r="AU176" s="1580"/>
      <c r="AV176" s="1580"/>
      <c r="AW176" s="1580"/>
      <c r="AX176" s="1580"/>
      <c r="AY176" s="1580"/>
      <c r="AZ176" s="1580"/>
      <c r="BA176" s="1580"/>
      <c r="BB176" s="1580"/>
      <c r="BC176" s="1580"/>
      <c r="BD176" s="1580"/>
      <c r="BE176" s="1580"/>
      <c r="BF176" s="1580"/>
      <c r="BG176" s="1580"/>
      <c r="BH176" s="1580"/>
      <c r="BI176" s="1580"/>
      <c r="BJ176" s="1580"/>
      <c r="BK176" s="1580"/>
      <c r="BL176" s="1580"/>
      <c r="BM176" s="1580"/>
      <c r="BN176" s="1580"/>
      <c r="BO176" s="1580"/>
      <c r="BP176" s="1580"/>
      <c r="BQ176" s="1580"/>
      <c r="BR176" s="1580"/>
      <c r="BS176" s="1580"/>
      <c r="BT176" s="1580"/>
      <c r="BU176" s="1580"/>
      <c r="BV176" s="1580"/>
      <c r="BW176" s="1580"/>
      <c r="BX176" s="1580"/>
      <c r="BY176" s="1580"/>
      <c r="BZ176" s="1580"/>
      <c r="CA176" s="1580"/>
      <c r="CB176" s="1580"/>
      <c r="CC176" s="1580"/>
      <c r="CD176" s="1580"/>
      <c r="CE176" s="1580"/>
      <c r="CF176" s="1580"/>
      <c r="CG176" s="1580"/>
      <c r="CH176" s="1580"/>
      <c r="CI176" s="1580"/>
      <c r="CJ176" s="1580"/>
      <c r="CK176" s="1580"/>
      <c r="CL176" s="1580"/>
      <c r="CM176" s="1580"/>
      <c r="CN176" s="1580"/>
      <c r="CO176" s="1580"/>
      <c r="CP176" s="1580"/>
      <c r="CQ176" s="1580"/>
      <c r="CR176" s="1580"/>
      <c r="CS176" s="1580"/>
      <c r="CT176" s="1580"/>
    </row>
    <row r="177" spans="1:98" s="791" customFormat="1" ht="21" customHeight="1">
      <c r="A177" s="2377"/>
      <c r="B177" s="2379"/>
      <c r="C177" s="2383"/>
      <c r="D177" s="2379"/>
      <c r="E177" s="2379"/>
      <c r="F177" s="2834"/>
      <c r="G177" s="2834"/>
      <c r="H177" s="2392"/>
      <c r="I177" s="2537" t="s">
        <v>2128</v>
      </c>
      <c r="J177" s="2521" t="s">
        <v>73</v>
      </c>
      <c r="K177" s="2543">
        <v>26304</v>
      </c>
      <c r="L177" s="2417"/>
      <c r="M177" s="2464">
        <v>26304000</v>
      </c>
      <c r="N177" s="2469">
        <v>600</v>
      </c>
      <c r="O177" s="2468"/>
      <c r="P177" s="2469">
        <v>274</v>
      </c>
      <c r="Q177" s="2469">
        <v>160</v>
      </c>
      <c r="R177" s="2492"/>
      <c r="S177" s="2388"/>
      <c r="T177" s="1580"/>
      <c r="U177" s="1580"/>
      <c r="V177" s="1580"/>
      <c r="W177" s="1580"/>
      <c r="X177" s="1580"/>
      <c r="Y177" s="1580"/>
      <c r="Z177" s="1580"/>
      <c r="AA177" s="1580"/>
      <c r="AB177" s="1580"/>
      <c r="AC177" s="1580"/>
      <c r="AD177" s="1580"/>
      <c r="AE177" s="1580"/>
      <c r="AF177" s="1580"/>
      <c r="AG177" s="1580"/>
      <c r="AH177" s="1580"/>
      <c r="AI177" s="1580"/>
      <c r="AJ177" s="1580"/>
      <c r="AK177" s="1580"/>
      <c r="AL177" s="1580"/>
      <c r="AM177" s="1580"/>
      <c r="AN177" s="1580"/>
      <c r="AO177" s="1580"/>
      <c r="AP177" s="1580"/>
      <c r="AQ177" s="1580"/>
      <c r="AR177" s="1580"/>
      <c r="AS177" s="1580"/>
      <c r="AT177" s="1580"/>
      <c r="AU177" s="1580"/>
      <c r="AV177" s="1580"/>
      <c r="AW177" s="1580"/>
      <c r="AX177" s="1580"/>
      <c r="AY177" s="1580"/>
      <c r="AZ177" s="1580"/>
      <c r="BA177" s="1580"/>
      <c r="BB177" s="1580"/>
      <c r="BC177" s="1580"/>
      <c r="BD177" s="1580"/>
      <c r="BE177" s="1580"/>
      <c r="BF177" s="1580"/>
      <c r="BG177" s="1580"/>
      <c r="BH177" s="1580"/>
      <c r="BI177" s="1580"/>
      <c r="BJ177" s="1580"/>
      <c r="BK177" s="1580"/>
      <c r="BL177" s="1580"/>
      <c r="BM177" s="1580"/>
      <c r="BN177" s="1580"/>
      <c r="BO177" s="1580"/>
      <c r="BP177" s="1580"/>
      <c r="BQ177" s="1580"/>
      <c r="BR177" s="1580"/>
      <c r="BS177" s="1580"/>
      <c r="BT177" s="1580"/>
      <c r="BU177" s="1580"/>
      <c r="BV177" s="1580"/>
      <c r="BW177" s="1580"/>
      <c r="BX177" s="1580"/>
      <c r="BY177" s="1580"/>
      <c r="BZ177" s="1580"/>
      <c r="CA177" s="1580"/>
      <c r="CB177" s="1580"/>
      <c r="CC177" s="1580"/>
      <c r="CD177" s="1580"/>
      <c r="CE177" s="1580"/>
      <c r="CF177" s="1580"/>
      <c r="CG177" s="1580"/>
      <c r="CH177" s="1580"/>
      <c r="CI177" s="1580"/>
      <c r="CJ177" s="1580"/>
      <c r="CK177" s="1580"/>
      <c r="CL177" s="1580"/>
      <c r="CM177" s="1580"/>
      <c r="CN177" s="1580"/>
      <c r="CO177" s="1580"/>
      <c r="CP177" s="1580"/>
      <c r="CQ177" s="1580"/>
      <c r="CR177" s="1580"/>
      <c r="CS177" s="1580"/>
      <c r="CT177" s="1580"/>
    </row>
    <row r="178" spans="1:98" s="791" customFormat="1" ht="21" customHeight="1">
      <c r="A178" s="2377"/>
      <c r="B178" s="2379"/>
      <c r="C178" s="2383"/>
      <c r="D178" s="2379"/>
      <c r="E178" s="2379"/>
      <c r="F178" s="2834"/>
      <c r="G178" s="2834"/>
      <c r="H178" s="2392"/>
      <c r="I178" s="2537" t="s">
        <v>2129</v>
      </c>
      <c r="J178" s="2521" t="s">
        <v>73</v>
      </c>
      <c r="K178" s="2543">
        <v>13152</v>
      </c>
      <c r="L178" s="2417"/>
      <c r="M178" s="2464">
        <v>13152000</v>
      </c>
      <c r="N178" s="2469">
        <v>500</v>
      </c>
      <c r="O178" s="2468"/>
      <c r="P178" s="2469">
        <v>274</v>
      </c>
      <c r="Q178" s="2469">
        <v>96</v>
      </c>
      <c r="R178" s="2492"/>
      <c r="S178" s="2388"/>
      <c r="T178" s="2376"/>
      <c r="U178" s="2376"/>
      <c r="V178" s="2376"/>
      <c r="W178" s="2376"/>
      <c r="X178" s="2376"/>
      <c r="Y178" s="2376"/>
      <c r="Z178" s="2376"/>
      <c r="AA178" s="2376"/>
      <c r="AB178" s="2376"/>
      <c r="AC178" s="2376"/>
      <c r="AD178" s="2376"/>
      <c r="AE178" s="2376"/>
      <c r="AF178" s="2376"/>
      <c r="AG178" s="2376"/>
      <c r="AH178" s="2376"/>
      <c r="AI178" s="2376"/>
      <c r="AJ178" s="2376"/>
      <c r="AK178" s="2376"/>
      <c r="AL178" s="2376"/>
      <c r="AM178" s="2376"/>
      <c r="AN178" s="2376"/>
      <c r="AO178" s="2376"/>
      <c r="AP178" s="2376"/>
      <c r="AQ178" s="2376"/>
      <c r="AR178" s="2376"/>
      <c r="AS178" s="2376"/>
      <c r="AT178" s="2376"/>
      <c r="AU178" s="2376"/>
      <c r="AV178" s="2376"/>
      <c r="AW178" s="2376"/>
      <c r="AX178" s="2376"/>
      <c r="AY178" s="2376"/>
      <c r="AZ178" s="2376"/>
      <c r="BA178" s="2376"/>
      <c r="BB178" s="2376"/>
      <c r="BC178" s="2376"/>
      <c r="BD178" s="2376"/>
      <c r="BE178" s="2376"/>
      <c r="BF178" s="2376"/>
      <c r="BG178" s="2376"/>
      <c r="BH178" s="2376"/>
      <c r="BI178" s="2376"/>
      <c r="BJ178" s="2376"/>
      <c r="BK178" s="2376"/>
      <c r="BL178" s="2376"/>
      <c r="BM178" s="2376"/>
      <c r="BN178" s="2376"/>
      <c r="BO178" s="2376"/>
      <c r="BP178" s="2376"/>
      <c r="BQ178" s="2376"/>
      <c r="BR178" s="2376"/>
      <c r="BS178" s="2376"/>
      <c r="BT178" s="2376"/>
      <c r="BU178" s="2376"/>
      <c r="BV178" s="2376"/>
      <c r="BW178" s="2376"/>
      <c r="BX178" s="2376"/>
      <c r="BY178" s="2376"/>
      <c r="BZ178" s="2376"/>
      <c r="CA178" s="2376"/>
      <c r="CB178" s="2376"/>
      <c r="CC178" s="2376"/>
      <c r="CD178" s="1580"/>
      <c r="CE178" s="1580"/>
      <c r="CF178" s="1580"/>
      <c r="CG178" s="1580"/>
      <c r="CH178" s="1580"/>
      <c r="CI178" s="1580"/>
      <c r="CJ178" s="1580"/>
      <c r="CK178" s="1580"/>
      <c r="CL178" s="1580"/>
      <c r="CM178" s="1580"/>
      <c r="CN178" s="1580"/>
      <c r="CO178" s="1580"/>
      <c r="CP178" s="1580"/>
      <c r="CQ178" s="1580"/>
      <c r="CR178" s="1580"/>
      <c r="CS178" s="1580"/>
      <c r="CT178" s="1580"/>
    </row>
    <row r="179" spans="1:98" s="791" customFormat="1" ht="21" customHeight="1">
      <c r="A179" s="2399"/>
      <c r="B179" s="2381"/>
      <c r="C179" s="2649"/>
      <c r="D179" s="2381"/>
      <c r="E179" s="2381"/>
      <c r="F179" s="2836"/>
      <c r="G179" s="2836"/>
      <c r="H179" s="2650"/>
      <c r="I179" s="2651" t="s">
        <v>2130</v>
      </c>
      <c r="J179" s="2652" t="s">
        <v>73</v>
      </c>
      <c r="K179" s="2549">
        <v>2520</v>
      </c>
      <c r="L179" s="2417"/>
      <c r="M179" s="2464">
        <v>2520000</v>
      </c>
      <c r="N179" s="2469">
        <v>14000</v>
      </c>
      <c r="O179" s="2468"/>
      <c r="P179" s="2469">
        <v>30</v>
      </c>
      <c r="Q179" s="2469">
        <v>6</v>
      </c>
      <c r="R179" s="2492"/>
      <c r="S179" s="2388"/>
      <c r="T179" s="2376"/>
      <c r="U179" s="2376"/>
      <c r="V179" s="2376"/>
      <c r="W179" s="2376"/>
      <c r="X179" s="2376"/>
      <c r="Y179" s="2376"/>
      <c r="Z179" s="2376"/>
      <c r="AA179" s="2376"/>
      <c r="AB179" s="2376"/>
      <c r="AC179" s="2376"/>
      <c r="AD179" s="2376"/>
      <c r="AE179" s="2376"/>
      <c r="AF179" s="2376"/>
      <c r="AG179" s="2376"/>
      <c r="AH179" s="2376"/>
      <c r="AI179" s="2376"/>
      <c r="AJ179" s="2376"/>
      <c r="AK179" s="2376"/>
      <c r="AL179" s="2376"/>
      <c r="AM179" s="2376"/>
      <c r="AN179" s="2376"/>
      <c r="AO179" s="2376"/>
      <c r="AP179" s="2376"/>
      <c r="AQ179" s="2376"/>
      <c r="AR179" s="2376"/>
      <c r="AS179" s="2376"/>
      <c r="AT179" s="2376"/>
      <c r="AU179" s="2376"/>
      <c r="AV179" s="2376"/>
      <c r="AW179" s="2376"/>
      <c r="AX179" s="2376"/>
      <c r="AY179" s="2376"/>
      <c r="AZ179" s="2376"/>
      <c r="BA179" s="2376"/>
      <c r="BB179" s="2376"/>
      <c r="BC179" s="2376"/>
      <c r="BD179" s="2376"/>
      <c r="BE179" s="2376"/>
      <c r="BF179" s="2376"/>
      <c r="BG179" s="2376"/>
      <c r="BH179" s="2376"/>
      <c r="BI179" s="2376"/>
      <c r="BJ179" s="2376"/>
      <c r="BK179" s="2376"/>
      <c r="BL179" s="2376"/>
      <c r="BM179" s="2376"/>
      <c r="BN179" s="2376"/>
      <c r="BO179" s="2376"/>
      <c r="BP179" s="2376"/>
      <c r="BQ179" s="2376"/>
      <c r="BR179" s="2376"/>
      <c r="BS179" s="2376"/>
      <c r="BT179" s="2376"/>
      <c r="BU179" s="2376"/>
      <c r="BV179" s="2376"/>
      <c r="BW179" s="2376"/>
      <c r="BX179" s="2376"/>
      <c r="BY179" s="2376"/>
      <c r="BZ179" s="2376"/>
      <c r="CA179" s="2376"/>
      <c r="CB179" s="2376"/>
      <c r="CC179" s="2376"/>
      <c r="CD179" s="1580"/>
      <c r="CE179" s="1580"/>
      <c r="CF179" s="1580"/>
      <c r="CG179" s="1580"/>
      <c r="CH179" s="1580"/>
      <c r="CI179" s="1580"/>
      <c r="CJ179" s="1580"/>
      <c r="CK179" s="1580"/>
      <c r="CL179" s="1580"/>
      <c r="CM179" s="1580"/>
      <c r="CN179" s="1580"/>
      <c r="CO179" s="1580"/>
      <c r="CP179" s="1580"/>
      <c r="CQ179" s="1580"/>
      <c r="CR179" s="1580"/>
      <c r="CS179" s="1580"/>
      <c r="CT179" s="1580"/>
    </row>
    <row r="180" spans="1:98" s="791" customFormat="1" ht="21" customHeight="1">
      <c r="A180" s="2377"/>
      <c r="B180" s="2379"/>
      <c r="C180" s="2383"/>
      <c r="D180" s="2379"/>
      <c r="E180" s="2379"/>
      <c r="F180" s="2834"/>
      <c r="G180" s="2834"/>
      <c r="H180" s="2392"/>
      <c r="I180" s="2537" t="s">
        <v>874</v>
      </c>
      <c r="J180" s="2521" t="s">
        <v>73</v>
      </c>
      <c r="K180" s="2543">
        <v>2340</v>
      </c>
      <c r="L180" s="2417"/>
      <c r="M180" s="2464">
        <v>2340000</v>
      </c>
      <c r="N180" s="2469">
        <v>13000</v>
      </c>
      <c r="O180" s="2468"/>
      <c r="P180" s="2469">
        <v>30</v>
      </c>
      <c r="Q180" s="2469">
        <v>6</v>
      </c>
      <c r="R180" s="2492"/>
      <c r="S180" s="2388"/>
      <c r="T180" s="2376"/>
      <c r="U180" s="2376"/>
      <c r="V180" s="2376"/>
      <c r="W180" s="2376"/>
      <c r="X180" s="2376"/>
      <c r="Y180" s="2376"/>
      <c r="Z180" s="2376"/>
      <c r="AA180" s="2376"/>
      <c r="AB180" s="2376"/>
      <c r="AC180" s="2376"/>
      <c r="AD180" s="2376"/>
      <c r="AE180" s="2376"/>
      <c r="AF180" s="2376"/>
      <c r="AG180" s="2376"/>
      <c r="AH180" s="2376"/>
      <c r="AI180" s="2376"/>
      <c r="AJ180" s="2376"/>
      <c r="AK180" s="2376"/>
      <c r="AL180" s="2376"/>
      <c r="AM180" s="2376"/>
      <c r="AN180" s="2376"/>
      <c r="AO180" s="2376"/>
      <c r="AP180" s="2376"/>
      <c r="AQ180" s="2376"/>
      <c r="AR180" s="2376"/>
      <c r="AS180" s="2376"/>
      <c r="AT180" s="2376"/>
      <c r="AU180" s="2376"/>
      <c r="AV180" s="2376"/>
      <c r="AW180" s="2376"/>
      <c r="AX180" s="2376"/>
      <c r="AY180" s="2376"/>
      <c r="AZ180" s="2376"/>
      <c r="BA180" s="2376"/>
      <c r="BB180" s="2376"/>
      <c r="BC180" s="2376"/>
      <c r="BD180" s="2376"/>
      <c r="BE180" s="2376"/>
      <c r="BF180" s="2376"/>
      <c r="BG180" s="2376"/>
      <c r="BH180" s="2376"/>
      <c r="BI180" s="2376"/>
      <c r="BJ180" s="2376"/>
      <c r="BK180" s="2376"/>
      <c r="BL180" s="2376"/>
      <c r="BM180" s="2376"/>
      <c r="BN180" s="2376"/>
      <c r="BO180" s="2376"/>
      <c r="BP180" s="2376"/>
      <c r="BQ180" s="2376"/>
      <c r="BR180" s="2376"/>
      <c r="BS180" s="2376"/>
      <c r="BT180" s="2376"/>
      <c r="BU180" s="2376"/>
      <c r="BV180" s="2376"/>
      <c r="BW180" s="2376"/>
      <c r="BX180" s="2376"/>
      <c r="BY180" s="2376"/>
      <c r="BZ180" s="2376"/>
      <c r="CA180" s="2376"/>
      <c r="CB180" s="2376"/>
      <c r="CC180" s="2376"/>
      <c r="CD180" s="1580"/>
      <c r="CE180" s="1580"/>
      <c r="CF180" s="1580"/>
      <c r="CG180" s="1580"/>
      <c r="CH180" s="1580"/>
      <c r="CI180" s="1580"/>
      <c r="CJ180" s="1580"/>
      <c r="CK180" s="1580"/>
      <c r="CL180" s="1580"/>
      <c r="CM180" s="1580"/>
      <c r="CN180" s="1580"/>
      <c r="CO180" s="1580"/>
      <c r="CP180" s="1580"/>
      <c r="CQ180" s="1580"/>
      <c r="CR180" s="1580"/>
      <c r="CS180" s="1580"/>
      <c r="CT180" s="1580"/>
    </row>
    <row r="181" spans="1:98" s="791" customFormat="1" ht="21" customHeight="1">
      <c r="A181" s="2377"/>
      <c r="B181" s="2379"/>
      <c r="C181" s="2383"/>
      <c r="D181" s="2379"/>
      <c r="E181" s="2379"/>
      <c r="F181" s="2834"/>
      <c r="G181" s="2834"/>
      <c r="H181" s="2392"/>
      <c r="I181" s="2539" t="s">
        <v>2131</v>
      </c>
      <c r="J181" s="2521" t="s">
        <v>73</v>
      </c>
      <c r="K181" s="2543">
        <v>338208</v>
      </c>
      <c r="L181" s="2417"/>
      <c r="M181" s="2464">
        <v>338208000</v>
      </c>
      <c r="N181" s="2466">
        <v>4000</v>
      </c>
      <c r="O181" s="2468"/>
      <c r="P181" s="2469">
        <v>271</v>
      </c>
      <c r="Q181" s="2493">
        <v>26</v>
      </c>
      <c r="R181" s="2494">
        <v>12</v>
      </c>
      <c r="S181" s="2388"/>
      <c r="T181" s="2376"/>
      <c r="U181" s="2376"/>
      <c r="V181" s="2376"/>
      <c r="W181" s="2376"/>
      <c r="X181" s="2376"/>
      <c r="Y181" s="2376"/>
      <c r="Z181" s="2376"/>
      <c r="AA181" s="2376"/>
      <c r="AB181" s="2376"/>
      <c r="AC181" s="2376"/>
      <c r="AD181" s="2376"/>
      <c r="AE181" s="2376"/>
      <c r="AF181" s="2376"/>
      <c r="AG181" s="2376"/>
      <c r="AH181" s="2376"/>
      <c r="AI181" s="2376"/>
      <c r="AJ181" s="2376"/>
      <c r="AK181" s="2376"/>
      <c r="AL181" s="2376"/>
      <c r="AM181" s="2376"/>
      <c r="AN181" s="2376"/>
      <c r="AO181" s="2376"/>
      <c r="AP181" s="2376"/>
      <c r="AQ181" s="2376"/>
      <c r="AR181" s="2376"/>
      <c r="AS181" s="2376"/>
      <c r="AT181" s="2376"/>
      <c r="AU181" s="2376"/>
      <c r="AV181" s="2376"/>
      <c r="AW181" s="2376"/>
      <c r="AX181" s="2376"/>
      <c r="AY181" s="2376"/>
      <c r="AZ181" s="2376"/>
      <c r="BA181" s="2376"/>
      <c r="BB181" s="2376"/>
      <c r="BC181" s="2376"/>
      <c r="BD181" s="2376"/>
      <c r="BE181" s="2376"/>
      <c r="BF181" s="2376"/>
      <c r="BG181" s="2376"/>
      <c r="BH181" s="2376"/>
      <c r="BI181" s="2376"/>
      <c r="BJ181" s="2376"/>
      <c r="BK181" s="2376"/>
      <c r="BL181" s="2376"/>
      <c r="BM181" s="2376"/>
      <c r="BN181" s="2376"/>
      <c r="BO181" s="2376"/>
      <c r="BP181" s="2376"/>
      <c r="BQ181" s="2376"/>
      <c r="BR181" s="2376"/>
      <c r="BS181" s="2376"/>
      <c r="BT181" s="2376"/>
      <c r="BU181" s="2376"/>
      <c r="BV181" s="2376"/>
      <c r="BW181" s="2376"/>
      <c r="BX181" s="2376"/>
      <c r="BY181" s="2376"/>
      <c r="BZ181" s="2376"/>
      <c r="CA181" s="2376"/>
      <c r="CB181" s="2376"/>
      <c r="CC181" s="2376"/>
      <c r="CD181" s="1580"/>
      <c r="CE181" s="1580"/>
      <c r="CF181" s="1580"/>
      <c r="CG181" s="1580"/>
      <c r="CH181" s="1580"/>
      <c r="CI181" s="1580"/>
      <c r="CJ181" s="1580"/>
      <c r="CK181" s="1580"/>
      <c r="CL181" s="1580"/>
      <c r="CM181" s="1580"/>
      <c r="CN181" s="1580"/>
      <c r="CO181" s="1580"/>
      <c r="CP181" s="1580"/>
      <c r="CQ181" s="1580"/>
      <c r="CR181" s="1580"/>
      <c r="CS181" s="1580"/>
      <c r="CT181" s="1580"/>
    </row>
    <row r="182" spans="1:98" s="791" customFormat="1" ht="21" hidden="1" customHeight="1">
      <c r="A182" s="2377"/>
      <c r="B182" s="2379"/>
      <c r="C182" s="2383"/>
      <c r="D182" s="2379"/>
      <c r="E182" s="2383"/>
      <c r="F182" s="2834"/>
      <c r="G182" s="2834"/>
      <c r="H182" s="2392"/>
      <c r="I182" s="2537" t="s">
        <v>2132</v>
      </c>
      <c r="J182" s="2521" t="s">
        <v>73</v>
      </c>
      <c r="K182" s="2543">
        <v>0</v>
      </c>
      <c r="L182" s="2460"/>
      <c r="M182" s="2464">
        <v>0</v>
      </c>
      <c r="N182" s="2469">
        <v>1000000</v>
      </c>
      <c r="O182" s="2468"/>
      <c r="P182" s="2469">
        <v>0</v>
      </c>
      <c r="Q182" s="2469"/>
      <c r="R182" s="2492"/>
      <c r="S182" s="2495">
        <v>0.98</v>
      </c>
      <c r="T182" s="2376"/>
      <c r="U182" s="2376"/>
      <c r="V182" s="2376"/>
      <c r="W182" s="2376"/>
      <c r="X182" s="2376"/>
      <c r="Y182" s="2376"/>
      <c r="Z182" s="2376"/>
      <c r="AA182" s="2376"/>
      <c r="AB182" s="2376"/>
      <c r="AC182" s="2376"/>
      <c r="AD182" s="2376"/>
      <c r="AE182" s="2376"/>
      <c r="AF182" s="2376"/>
      <c r="AG182" s="2376"/>
      <c r="AH182" s="2376"/>
      <c r="AI182" s="2376"/>
      <c r="AJ182" s="2376"/>
      <c r="AK182" s="2376"/>
      <c r="AL182" s="2376"/>
      <c r="AM182" s="2376"/>
      <c r="AN182" s="2376"/>
      <c r="AO182" s="2376"/>
      <c r="AP182" s="2376"/>
      <c r="AQ182" s="2376"/>
      <c r="AR182" s="2376"/>
      <c r="AS182" s="2376"/>
      <c r="AT182" s="2376"/>
      <c r="AU182" s="2376"/>
      <c r="AV182" s="2376"/>
      <c r="AW182" s="2376"/>
      <c r="AX182" s="2376"/>
      <c r="AY182" s="2376"/>
      <c r="AZ182" s="2376"/>
      <c r="BA182" s="2376"/>
      <c r="BB182" s="2376"/>
      <c r="BC182" s="2376"/>
      <c r="BD182" s="2376"/>
      <c r="BE182" s="2376"/>
      <c r="BF182" s="2376"/>
      <c r="BG182" s="2376"/>
      <c r="BH182" s="2376"/>
      <c r="BI182" s="2376"/>
      <c r="BJ182" s="2376"/>
      <c r="BK182" s="2376"/>
      <c r="BL182" s="2376"/>
      <c r="BM182" s="2376"/>
      <c r="BN182" s="2376"/>
      <c r="BO182" s="2376"/>
      <c r="BP182" s="2376"/>
      <c r="BQ182" s="2376"/>
      <c r="BR182" s="2376"/>
      <c r="BS182" s="2376"/>
      <c r="BT182" s="2376"/>
      <c r="BU182" s="2376"/>
      <c r="BV182" s="2376"/>
      <c r="BW182" s="2376"/>
      <c r="BX182" s="2376"/>
      <c r="BY182" s="2376"/>
      <c r="BZ182" s="2376"/>
      <c r="CA182" s="2376"/>
      <c r="CB182" s="2376"/>
      <c r="CC182" s="2376"/>
      <c r="CD182" s="1580"/>
      <c r="CE182" s="1580"/>
      <c r="CF182" s="1580"/>
      <c r="CG182" s="1580"/>
      <c r="CH182" s="1580"/>
      <c r="CI182" s="1580"/>
      <c r="CJ182" s="1580"/>
      <c r="CK182" s="1580"/>
      <c r="CL182" s="1580"/>
      <c r="CM182" s="1580"/>
      <c r="CN182" s="1580"/>
      <c r="CO182" s="1580"/>
      <c r="CP182" s="1580"/>
      <c r="CQ182" s="1580"/>
      <c r="CR182" s="1580"/>
      <c r="CS182" s="1580"/>
      <c r="CT182" s="1580"/>
    </row>
    <row r="183" spans="1:98" s="791" customFormat="1" ht="21" customHeight="1">
      <c r="A183" s="2377"/>
      <c r="B183" s="2379"/>
      <c r="C183" s="2383"/>
      <c r="D183" s="2379"/>
      <c r="E183" s="2383"/>
      <c r="F183" s="2834"/>
      <c r="G183" s="2834"/>
      <c r="H183" s="2392"/>
      <c r="I183" s="2537" t="s">
        <v>2133</v>
      </c>
      <c r="J183" s="2521" t="s">
        <v>73</v>
      </c>
      <c r="K183" s="2543">
        <v>1600</v>
      </c>
      <c r="L183" s="2460"/>
      <c r="M183" s="2464">
        <v>1600000</v>
      </c>
      <c r="N183" s="2469">
        <v>8000</v>
      </c>
      <c r="O183" s="2468"/>
      <c r="P183" s="2469">
        <v>50</v>
      </c>
      <c r="Q183" s="2469">
        <v>4</v>
      </c>
      <c r="R183" s="2492"/>
      <c r="S183" s="2496"/>
      <c r="T183" s="2376"/>
      <c r="U183" s="2376"/>
      <c r="V183" s="2376"/>
      <c r="W183" s="2376"/>
      <c r="X183" s="2376"/>
      <c r="Y183" s="2376"/>
      <c r="Z183" s="2376"/>
      <c r="AA183" s="2376"/>
      <c r="AB183" s="2376"/>
      <c r="AC183" s="2376"/>
      <c r="AD183" s="2376"/>
      <c r="AE183" s="2376"/>
      <c r="AF183" s="2376"/>
      <c r="AG183" s="2376"/>
      <c r="AH183" s="2376"/>
      <c r="AI183" s="2376"/>
      <c r="AJ183" s="2376"/>
      <c r="AK183" s="2376"/>
      <c r="AL183" s="2376"/>
      <c r="AM183" s="2376"/>
      <c r="AN183" s="2376"/>
      <c r="AO183" s="2376"/>
      <c r="AP183" s="2376"/>
      <c r="AQ183" s="2376"/>
      <c r="AR183" s="2376"/>
      <c r="AS183" s="2376"/>
      <c r="AT183" s="2376"/>
      <c r="AU183" s="2376"/>
      <c r="AV183" s="2376"/>
      <c r="AW183" s="2376"/>
      <c r="AX183" s="2376"/>
      <c r="AY183" s="2376"/>
      <c r="AZ183" s="2376"/>
      <c r="BA183" s="2376"/>
      <c r="BB183" s="2376"/>
      <c r="BC183" s="2376"/>
      <c r="BD183" s="2376"/>
      <c r="BE183" s="2376"/>
      <c r="BF183" s="2376"/>
      <c r="BG183" s="2376"/>
      <c r="BH183" s="2376"/>
      <c r="BI183" s="2376"/>
      <c r="BJ183" s="2376"/>
      <c r="BK183" s="2376"/>
      <c r="BL183" s="2376"/>
      <c r="BM183" s="2376"/>
      <c r="BN183" s="2376"/>
      <c r="BO183" s="2376"/>
      <c r="BP183" s="2376"/>
      <c r="BQ183" s="2376"/>
      <c r="BR183" s="2376"/>
      <c r="BS183" s="2376"/>
      <c r="BT183" s="2376"/>
      <c r="BU183" s="2376"/>
      <c r="BV183" s="2376"/>
      <c r="BW183" s="2376"/>
      <c r="BX183" s="2376"/>
      <c r="BY183" s="2376"/>
      <c r="BZ183" s="2376"/>
      <c r="CA183" s="2376"/>
      <c r="CB183" s="2376"/>
      <c r="CC183" s="2376"/>
      <c r="CD183" s="1580"/>
      <c r="CE183" s="1580"/>
      <c r="CF183" s="1580"/>
      <c r="CG183" s="1580"/>
      <c r="CH183" s="1580"/>
      <c r="CI183" s="1580"/>
      <c r="CJ183" s="1580"/>
      <c r="CK183" s="1580"/>
      <c r="CL183" s="1580"/>
      <c r="CM183" s="1580"/>
      <c r="CN183" s="1580"/>
      <c r="CO183" s="1580"/>
      <c r="CP183" s="1580"/>
      <c r="CQ183" s="1580"/>
      <c r="CR183" s="1580"/>
      <c r="CS183" s="1580"/>
      <c r="CT183" s="1580"/>
    </row>
    <row r="184" spans="1:98" s="791" customFormat="1" ht="21" customHeight="1">
      <c r="A184" s="2377"/>
      <c r="B184" s="2379"/>
      <c r="C184" s="2383"/>
      <c r="D184" s="2379"/>
      <c r="E184" s="2383"/>
      <c r="F184" s="2834"/>
      <c r="G184" s="2834"/>
      <c r="H184" s="2392"/>
      <c r="I184" s="2537" t="s">
        <v>2134</v>
      </c>
      <c r="J184" s="2521" t="s">
        <v>73</v>
      </c>
      <c r="K184" s="2543">
        <v>1000</v>
      </c>
      <c r="L184" s="2460"/>
      <c r="M184" s="2464">
        <v>1000000</v>
      </c>
      <c r="N184" s="2469">
        <v>10000</v>
      </c>
      <c r="O184" s="2468"/>
      <c r="P184" s="2469">
        <v>100</v>
      </c>
      <c r="Q184" s="2469"/>
      <c r="R184" s="2492"/>
      <c r="S184" s="2496"/>
      <c r="T184" s="2376"/>
      <c r="U184" s="2376"/>
      <c r="V184" s="2376"/>
      <c r="W184" s="2376"/>
      <c r="X184" s="2376"/>
      <c r="Y184" s="2376"/>
      <c r="Z184" s="2376"/>
      <c r="AA184" s="2376"/>
      <c r="AB184" s="2376"/>
      <c r="AC184" s="2376"/>
      <c r="AD184" s="2376"/>
      <c r="AE184" s="2376"/>
      <c r="AF184" s="2376"/>
      <c r="AG184" s="2376"/>
      <c r="AH184" s="2376"/>
      <c r="AI184" s="2376"/>
      <c r="AJ184" s="2376"/>
      <c r="AK184" s="2376"/>
      <c r="AL184" s="2376"/>
      <c r="AM184" s="2376"/>
      <c r="AN184" s="2376"/>
      <c r="AO184" s="2376"/>
      <c r="AP184" s="2376"/>
      <c r="AQ184" s="2376"/>
      <c r="AR184" s="2376"/>
      <c r="AS184" s="2376"/>
      <c r="AT184" s="2376"/>
      <c r="AU184" s="2376"/>
      <c r="AV184" s="2376"/>
      <c r="AW184" s="2376"/>
      <c r="AX184" s="2376"/>
      <c r="AY184" s="2376"/>
      <c r="AZ184" s="2376"/>
      <c r="BA184" s="2376"/>
      <c r="BB184" s="2376"/>
      <c r="BC184" s="2376"/>
      <c r="BD184" s="2376"/>
      <c r="BE184" s="2376"/>
      <c r="BF184" s="2376"/>
      <c r="BG184" s="2376"/>
      <c r="BH184" s="2376"/>
      <c r="BI184" s="2376"/>
      <c r="BJ184" s="2376"/>
      <c r="BK184" s="2376"/>
      <c r="BL184" s="2376"/>
      <c r="BM184" s="2376"/>
      <c r="BN184" s="2376"/>
      <c r="BO184" s="2376"/>
      <c r="BP184" s="2376"/>
      <c r="BQ184" s="2376"/>
      <c r="BR184" s="2376"/>
      <c r="BS184" s="2376"/>
      <c r="BT184" s="2376"/>
      <c r="BU184" s="2376"/>
      <c r="BV184" s="2376"/>
      <c r="BW184" s="2376"/>
      <c r="BX184" s="2376"/>
      <c r="BY184" s="2376"/>
      <c r="BZ184" s="2376"/>
      <c r="CA184" s="2376"/>
      <c r="CB184" s="2376"/>
      <c r="CC184" s="2376"/>
      <c r="CD184" s="1580"/>
      <c r="CE184" s="1580"/>
      <c r="CF184" s="1580"/>
      <c r="CG184" s="1580"/>
      <c r="CH184" s="1580"/>
      <c r="CI184" s="1580"/>
      <c r="CJ184" s="1580"/>
      <c r="CK184" s="1580"/>
      <c r="CL184" s="1580"/>
      <c r="CM184" s="1580"/>
      <c r="CN184" s="1580"/>
      <c r="CO184" s="1580"/>
      <c r="CP184" s="1580"/>
      <c r="CQ184" s="1580"/>
      <c r="CR184" s="1580"/>
      <c r="CS184" s="1580"/>
      <c r="CT184" s="1580"/>
    </row>
    <row r="185" spans="1:98" s="791" customFormat="1" ht="21" customHeight="1">
      <c r="A185" s="2377"/>
      <c r="B185" s="2379"/>
      <c r="C185" s="2383"/>
      <c r="D185" s="2379"/>
      <c r="E185" s="2383"/>
      <c r="F185" s="2834"/>
      <c r="G185" s="2834"/>
      <c r="H185" s="2392"/>
      <c r="I185" s="2537" t="s">
        <v>2135</v>
      </c>
      <c r="J185" s="2521" t="s">
        <v>73</v>
      </c>
      <c r="K185" s="2543">
        <v>300</v>
      </c>
      <c r="L185" s="2460"/>
      <c r="M185" s="2464">
        <v>300000</v>
      </c>
      <c r="N185" s="2469">
        <v>15000</v>
      </c>
      <c r="O185" s="2468"/>
      <c r="P185" s="2469">
        <v>20</v>
      </c>
      <c r="Q185" s="2469"/>
      <c r="R185" s="2492"/>
      <c r="S185" s="2496"/>
      <c r="T185" s="2376"/>
      <c r="U185" s="2376"/>
      <c r="V185" s="2376"/>
      <c r="W185" s="2376"/>
      <c r="X185" s="2376"/>
      <c r="Y185" s="2376"/>
      <c r="Z185" s="2376"/>
      <c r="AA185" s="2376"/>
      <c r="AB185" s="2376"/>
      <c r="AC185" s="2376"/>
      <c r="AD185" s="2376"/>
      <c r="AE185" s="2376"/>
      <c r="AF185" s="2376"/>
      <c r="AG185" s="2376"/>
      <c r="AH185" s="2376"/>
      <c r="AI185" s="2376"/>
      <c r="AJ185" s="2376"/>
      <c r="AK185" s="2376"/>
      <c r="AL185" s="2376"/>
      <c r="AM185" s="2376"/>
      <c r="AN185" s="2376"/>
      <c r="AO185" s="2376"/>
      <c r="AP185" s="2376"/>
      <c r="AQ185" s="2376"/>
      <c r="AR185" s="2376"/>
      <c r="AS185" s="2376"/>
      <c r="AT185" s="2376"/>
      <c r="AU185" s="2376"/>
      <c r="AV185" s="2376"/>
      <c r="AW185" s="2376"/>
      <c r="AX185" s="2376"/>
      <c r="AY185" s="2376"/>
      <c r="AZ185" s="2376"/>
      <c r="BA185" s="2376"/>
      <c r="BB185" s="2376"/>
      <c r="BC185" s="2376"/>
      <c r="BD185" s="2376"/>
      <c r="BE185" s="2376"/>
      <c r="BF185" s="2376"/>
      <c r="BG185" s="2376"/>
      <c r="BH185" s="2376"/>
      <c r="BI185" s="2376"/>
      <c r="BJ185" s="2376"/>
      <c r="BK185" s="2376"/>
      <c r="BL185" s="2376"/>
      <c r="BM185" s="2376"/>
      <c r="BN185" s="2376"/>
      <c r="BO185" s="2376"/>
      <c r="BP185" s="2376"/>
      <c r="BQ185" s="2376"/>
      <c r="BR185" s="2376"/>
      <c r="BS185" s="2376"/>
      <c r="BT185" s="2376"/>
      <c r="BU185" s="2376"/>
      <c r="BV185" s="2376"/>
      <c r="BW185" s="2376"/>
      <c r="BX185" s="2376"/>
      <c r="BY185" s="2376"/>
      <c r="BZ185" s="2376"/>
      <c r="CA185" s="2376"/>
      <c r="CB185" s="2376"/>
      <c r="CC185" s="2376"/>
      <c r="CD185" s="1580"/>
      <c r="CE185" s="1580"/>
      <c r="CF185" s="1580"/>
      <c r="CG185" s="1580"/>
      <c r="CH185" s="1580"/>
      <c r="CI185" s="1580"/>
      <c r="CJ185" s="1580"/>
      <c r="CK185" s="1580"/>
      <c r="CL185" s="1580"/>
      <c r="CM185" s="1580"/>
      <c r="CN185" s="1580"/>
      <c r="CO185" s="1580"/>
      <c r="CP185" s="1580"/>
      <c r="CQ185" s="1580"/>
      <c r="CR185" s="1580"/>
      <c r="CS185" s="1580"/>
      <c r="CT185" s="1580"/>
    </row>
    <row r="186" spans="1:98" s="791" customFormat="1" ht="21" customHeight="1">
      <c r="A186" s="2377"/>
      <c r="B186" s="2379"/>
      <c r="C186" s="2383"/>
      <c r="D186" s="2379"/>
      <c r="E186" s="2383"/>
      <c r="F186" s="2834"/>
      <c r="G186" s="2834"/>
      <c r="H186" s="2392"/>
      <c r="I186" s="2517" t="s">
        <v>2136</v>
      </c>
      <c r="J186" s="2554" t="s">
        <v>73</v>
      </c>
      <c r="K186" s="2543">
        <v>6912</v>
      </c>
      <c r="L186" s="2403"/>
      <c r="M186" s="2464">
        <v>6912000</v>
      </c>
      <c r="N186" s="2469">
        <v>8000</v>
      </c>
      <c r="O186" s="2497"/>
      <c r="P186" s="2469">
        <v>6</v>
      </c>
      <c r="Q186" s="2469">
        <v>12</v>
      </c>
      <c r="R186" s="2469">
        <v>12</v>
      </c>
      <c r="S186" s="2478"/>
      <c r="T186" s="2376"/>
      <c r="U186" s="2376"/>
      <c r="V186" s="2376"/>
      <c r="W186" s="2376"/>
      <c r="X186" s="2376"/>
      <c r="Y186" s="2376"/>
      <c r="Z186" s="2376"/>
      <c r="AA186" s="2376"/>
      <c r="AB186" s="2376"/>
      <c r="AC186" s="2376"/>
      <c r="AD186" s="2376"/>
      <c r="AE186" s="2376"/>
      <c r="AF186" s="2376"/>
      <c r="AG186" s="2376"/>
      <c r="AH186" s="2376"/>
      <c r="AI186" s="2376"/>
      <c r="AJ186" s="2376"/>
      <c r="AK186" s="2376"/>
      <c r="AL186" s="2376"/>
      <c r="AM186" s="2376"/>
      <c r="AN186" s="2376"/>
      <c r="AO186" s="2376"/>
      <c r="AP186" s="2376"/>
      <c r="AQ186" s="2376"/>
      <c r="AR186" s="2376"/>
      <c r="AS186" s="2376"/>
      <c r="AT186" s="2376"/>
      <c r="AU186" s="2376"/>
      <c r="AV186" s="2376"/>
      <c r="AW186" s="2376"/>
      <c r="AX186" s="2376"/>
      <c r="AY186" s="2376"/>
      <c r="AZ186" s="2376"/>
      <c r="BA186" s="2376"/>
      <c r="BB186" s="2376"/>
      <c r="BC186" s="2376"/>
      <c r="BD186" s="2376"/>
      <c r="BE186" s="2376"/>
      <c r="BF186" s="2376"/>
      <c r="BG186" s="2376"/>
      <c r="BH186" s="2376"/>
      <c r="BI186" s="2376"/>
      <c r="BJ186" s="2376"/>
      <c r="BK186" s="2376"/>
      <c r="BL186" s="2376"/>
      <c r="BM186" s="2376"/>
      <c r="BN186" s="2376"/>
      <c r="BO186" s="2376"/>
      <c r="BP186" s="2376"/>
      <c r="BQ186" s="2376"/>
      <c r="BR186" s="2376"/>
      <c r="BS186" s="2376"/>
      <c r="BT186" s="2376"/>
      <c r="BU186" s="2376"/>
      <c r="BV186" s="2376"/>
      <c r="BW186" s="2376"/>
      <c r="BX186" s="2376"/>
      <c r="BY186" s="2376"/>
      <c r="BZ186" s="2376"/>
      <c r="CA186" s="2376"/>
      <c r="CB186" s="2376"/>
      <c r="CC186" s="2376"/>
      <c r="CD186" s="1580"/>
      <c r="CE186" s="1580"/>
      <c r="CF186" s="1580"/>
      <c r="CG186" s="1580"/>
      <c r="CH186" s="1580"/>
      <c r="CI186" s="1580"/>
      <c r="CJ186" s="1580"/>
      <c r="CK186" s="1580"/>
      <c r="CL186" s="1580"/>
      <c r="CM186" s="1580"/>
      <c r="CN186" s="1580"/>
      <c r="CO186" s="1580"/>
      <c r="CP186" s="1580"/>
      <c r="CQ186" s="1580"/>
      <c r="CR186" s="1580"/>
      <c r="CS186" s="1580"/>
      <c r="CT186" s="1580"/>
    </row>
    <row r="187" spans="1:98" s="791" customFormat="1" ht="21" customHeight="1">
      <c r="A187" s="2377"/>
      <c r="B187" s="2373"/>
      <c r="C187" s="2391"/>
      <c r="D187" s="2373"/>
      <c r="E187" s="2452" t="s">
        <v>2137</v>
      </c>
      <c r="F187" s="2806">
        <v>284502</v>
      </c>
      <c r="G187" s="2806">
        <v>134544</v>
      </c>
      <c r="H187" s="2453">
        <v>149958</v>
      </c>
      <c r="I187" s="2589"/>
      <c r="J187" s="2557"/>
      <c r="K187" s="2618">
        <v>284502</v>
      </c>
      <c r="L187" s="2403"/>
      <c r="M187" s="2414"/>
      <c r="N187" s="2485" t="s">
        <v>841</v>
      </c>
      <c r="O187" s="2486" t="s">
        <v>63</v>
      </c>
      <c r="P187" s="2463" t="s">
        <v>85</v>
      </c>
      <c r="Q187" s="2463" t="s">
        <v>83</v>
      </c>
      <c r="R187" s="2461" t="s">
        <v>62</v>
      </c>
      <c r="S187" s="2376"/>
      <c r="T187" s="2376"/>
      <c r="U187" s="2376"/>
      <c r="V187" s="2376"/>
      <c r="W187" s="2376"/>
      <c r="X187" s="2376"/>
      <c r="Y187" s="2376"/>
      <c r="Z187" s="2376"/>
      <c r="AA187" s="2376"/>
      <c r="AB187" s="2376"/>
      <c r="AC187" s="2376"/>
      <c r="AD187" s="2376"/>
      <c r="AE187" s="2376"/>
      <c r="AF187" s="2376"/>
      <c r="AG187" s="2376"/>
      <c r="AH187" s="2376"/>
      <c r="AI187" s="2376"/>
      <c r="AJ187" s="2376"/>
      <c r="AK187" s="2376"/>
      <c r="AL187" s="2376"/>
      <c r="AM187" s="2376"/>
      <c r="AN187" s="2376"/>
      <c r="AO187" s="2376"/>
      <c r="AP187" s="2376"/>
      <c r="AQ187" s="2376"/>
      <c r="AR187" s="2376"/>
      <c r="AS187" s="2376"/>
      <c r="AT187" s="2376"/>
      <c r="AU187" s="2376"/>
      <c r="AV187" s="2376"/>
      <c r="AW187" s="2376"/>
      <c r="AX187" s="2376"/>
      <c r="AY187" s="2376"/>
      <c r="AZ187" s="2376"/>
      <c r="BA187" s="2376"/>
      <c r="BB187" s="2376"/>
      <c r="BC187" s="2376"/>
      <c r="BD187" s="2376"/>
      <c r="BE187" s="2376"/>
      <c r="BF187" s="2376"/>
      <c r="BG187" s="2376"/>
      <c r="BH187" s="2376"/>
      <c r="BI187" s="2376"/>
      <c r="BJ187" s="2376"/>
      <c r="BK187" s="2376"/>
      <c r="BL187" s="2376"/>
      <c r="BM187" s="2376"/>
      <c r="BN187" s="2376"/>
      <c r="BO187" s="2376"/>
      <c r="BP187" s="2376"/>
      <c r="BQ187" s="2376"/>
      <c r="BR187" s="2376"/>
      <c r="BS187" s="2376"/>
      <c r="BT187" s="2376"/>
      <c r="BU187" s="2376"/>
      <c r="BV187" s="2376"/>
      <c r="BW187" s="2376"/>
      <c r="BX187" s="2376"/>
      <c r="BY187" s="2376"/>
      <c r="BZ187" s="2376"/>
      <c r="CA187" s="2376"/>
      <c r="CB187" s="2376"/>
      <c r="CC187" s="2376"/>
      <c r="CD187" s="1580"/>
      <c r="CE187" s="1580"/>
      <c r="CF187" s="1580"/>
      <c r="CG187" s="1580"/>
      <c r="CH187" s="1580"/>
      <c r="CI187" s="1580"/>
      <c r="CJ187" s="1580"/>
      <c r="CK187" s="1580"/>
      <c r="CL187" s="1580"/>
      <c r="CM187" s="1580"/>
      <c r="CN187" s="1580"/>
      <c r="CO187" s="1580"/>
      <c r="CP187" s="1580"/>
      <c r="CQ187" s="1580"/>
      <c r="CR187" s="1580"/>
      <c r="CS187" s="1580"/>
      <c r="CT187" s="1580"/>
    </row>
    <row r="188" spans="1:98" s="791" customFormat="1" ht="21" customHeight="1">
      <c r="A188" s="2377"/>
      <c r="B188" s="2373"/>
      <c r="C188" s="2391"/>
      <c r="D188" s="2373"/>
      <c r="E188" s="2373"/>
      <c r="F188" s="2807"/>
      <c r="G188" s="2807"/>
      <c r="H188" s="2427"/>
      <c r="I188" s="2517" t="s">
        <v>2138</v>
      </c>
      <c r="J188" s="2544" t="s">
        <v>73</v>
      </c>
      <c r="K188" s="2579">
        <v>93102</v>
      </c>
      <c r="L188" s="2403"/>
      <c r="M188" s="2414">
        <v>93102715</v>
      </c>
      <c r="N188" s="2402">
        <v>18620543000</v>
      </c>
      <c r="O188" s="2450">
        <v>5.0000000000000001E-3</v>
      </c>
      <c r="P188" s="2404"/>
      <c r="Q188" s="2404"/>
      <c r="R188" s="2403"/>
      <c r="S188" s="2376" t="s">
        <v>2139</v>
      </c>
      <c r="T188" s="2591">
        <v>18620543000</v>
      </c>
      <c r="U188" s="2376"/>
      <c r="V188" s="2376"/>
      <c r="W188" s="2376"/>
      <c r="X188" s="2376"/>
      <c r="Y188" s="2376"/>
      <c r="Z188" s="2376"/>
      <c r="AA188" s="2376"/>
      <c r="AB188" s="2376"/>
      <c r="AC188" s="2376"/>
      <c r="AD188" s="2376"/>
      <c r="AE188" s="2376"/>
      <c r="AF188" s="2376"/>
      <c r="AG188" s="2376"/>
      <c r="AH188" s="2371"/>
      <c r="AI188" s="2371"/>
      <c r="AJ188" s="2371"/>
      <c r="AK188" s="2371"/>
      <c r="AL188" s="2371"/>
      <c r="AM188" s="2371"/>
      <c r="AN188" s="2371"/>
      <c r="AO188" s="2371"/>
      <c r="AP188" s="2371"/>
      <c r="AQ188" s="2371"/>
      <c r="AR188" s="2371"/>
      <c r="AS188" s="2371"/>
      <c r="AT188" s="2371"/>
      <c r="AU188" s="2371"/>
      <c r="AV188" s="2371"/>
      <c r="AW188" s="2371"/>
      <c r="AX188" s="2371"/>
      <c r="AY188" s="2371"/>
      <c r="AZ188" s="2371"/>
      <c r="BA188" s="2371"/>
      <c r="BB188" s="2371"/>
      <c r="BC188" s="2371"/>
      <c r="BD188" s="2371"/>
      <c r="BE188" s="2371"/>
      <c r="BF188" s="2371"/>
      <c r="BG188" s="2371"/>
      <c r="BH188" s="2371"/>
      <c r="BI188" s="2371"/>
      <c r="BJ188" s="2371"/>
      <c r="BK188" s="2371"/>
      <c r="BL188" s="2371"/>
      <c r="BM188" s="2371"/>
      <c r="BN188" s="2371"/>
      <c r="BO188" s="2371"/>
      <c r="BP188" s="2371"/>
      <c r="BQ188" s="2371"/>
      <c r="BR188" s="2371"/>
      <c r="BS188" s="2371"/>
      <c r="BT188" s="2371"/>
      <c r="BU188" s="2371"/>
      <c r="BV188" s="2371"/>
      <c r="BW188" s="2371"/>
      <c r="BX188" s="2371"/>
      <c r="BY188" s="2371"/>
      <c r="BZ188" s="2371"/>
      <c r="CA188" s="2371"/>
      <c r="CB188" s="2371"/>
      <c r="CC188" s="2371"/>
      <c r="CD188" s="1580"/>
      <c r="CE188" s="1580"/>
      <c r="CF188" s="1580"/>
      <c r="CG188" s="1580"/>
      <c r="CH188" s="1580"/>
      <c r="CI188" s="1580"/>
      <c r="CJ188" s="1580"/>
      <c r="CK188" s="1580"/>
      <c r="CL188" s="1580"/>
      <c r="CM188" s="1580"/>
      <c r="CN188" s="1580"/>
      <c r="CO188" s="1580"/>
      <c r="CP188" s="1580"/>
      <c r="CQ188" s="1580"/>
      <c r="CR188" s="1580"/>
      <c r="CS188" s="1580"/>
      <c r="CT188" s="1580"/>
    </row>
    <row r="189" spans="1:98" s="791" customFormat="1" ht="21" customHeight="1">
      <c r="A189" s="2377"/>
      <c r="B189" s="2373"/>
      <c r="C189" s="2391"/>
      <c r="D189" s="2373"/>
      <c r="E189" s="2373"/>
      <c r="F189" s="2807"/>
      <c r="G189" s="2807"/>
      <c r="H189" s="2427"/>
      <c r="I189" s="2517" t="s">
        <v>2140</v>
      </c>
      <c r="J189" s="2554" t="s">
        <v>73</v>
      </c>
      <c r="K189" s="2543">
        <v>12600</v>
      </c>
      <c r="L189" s="2403"/>
      <c r="M189" s="2464">
        <v>12600000</v>
      </c>
      <c r="N189" s="2466">
        <v>90000</v>
      </c>
      <c r="O189" s="2468"/>
      <c r="P189" s="2469">
        <v>70</v>
      </c>
      <c r="Q189" s="2469">
        <v>2</v>
      </c>
      <c r="R189" s="2403"/>
      <c r="S189" s="2376"/>
      <c r="T189" s="2376"/>
      <c r="U189" s="2376"/>
      <c r="V189" s="2376"/>
      <c r="W189" s="2376"/>
      <c r="X189" s="2376"/>
      <c r="Y189" s="2376"/>
      <c r="Z189" s="2376"/>
      <c r="AA189" s="2376"/>
      <c r="AB189" s="2376"/>
      <c r="AC189" s="2376"/>
      <c r="AD189" s="2376"/>
      <c r="AE189" s="2376"/>
      <c r="AF189" s="2376"/>
      <c r="AG189" s="2376"/>
      <c r="AH189" s="2376"/>
      <c r="AI189" s="2376"/>
      <c r="AJ189" s="2376"/>
      <c r="AK189" s="2376"/>
      <c r="AL189" s="2376"/>
      <c r="AM189" s="2376"/>
      <c r="AN189" s="2376"/>
      <c r="AO189" s="2376"/>
      <c r="AP189" s="2376"/>
      <c r="AQ189" s="2376"/>
      <c r="AR189" s="2376"/>
      <c r="AS189" s="2376"/>
      <c r="AT189" s="2376"/>
      <c r="AU189" s="2376"/>
      <c r="AV189" s="2376"/>
      <c r="AW189" s="2376"/>
      <c r="AX189" s="2376"/>
      <c r="AY189" s="2376"/>
      <c r="AZ189" s="2376"/>
      <c r="BA189" s="2376"/>
      <c r="BB189" s="2376"/>
      <c r="BC189" s="2376"/>
      <c r="BD189" s="2376"/>
      <c r="BE189" s="2376"/>
      <c r="BF189" s="2376"/>
      <c r="BG189" s="2376"/>
      <c r="BH189" s="2376"/>
      <c r="BI189" s="2376"/>
      <c r="BJ189" s="2376"/>
      <c r="BK189" s="2376"/>
      <c r="BL189" s="2376"/>
      <c r="BM189" s="2376"/>
      <c r="BN189" s="2376"/>
      <c r="BO189" s="2376"/>
      <c r="BP189" s="2376"/>
      <c r="BQ189" s="2376"/>
      <c r="BR189" s="2376"/>
      <c r="BS189" s="2376"/>
      <c r="BT189" s="2376"/>
      <c r="BU189" s="2376"/>
      <c r="BV189" s="2376"/>
      <c r="BW189" s="2376"/>
      <c r="BX189" s="2376"/>
      <c r="BY189" s="2376"/>
      <c r="BZ189" s="2376"/>
      <c r="CA189" s="2376"/>
      <c r="CB189" s="2376"/>
      <c r="CC189" s="2376"/>
      <c r="CD189" s="1580"/>
      <c r="CE189" s="1580"/>
      <c r="CF189" s="1580"/>
      <c r="CG189" s="1580"/>
      <c r="CH189" s="1580"/>
      <c r="CI189" s="1580"/>
      <c r="CJ189" s="1580"/>
      <c r="CK189" s="1580"/>
      <c r="CL189" s="1580"/>
      <c r="CM189" s="1580"/>
      <c r="CN189" s="1580"/>
      <c r="CO189" s="1580"/>
      <c r="CP189" s="1580"/>
      <c r="CQ189" s="1580"/>
      <c r="CR189" s="1580"/>
      <c r="CS189" s="1580"/>
      <c r="CT189" s="1580"/>
    </row>
    <row r="190" spans="1:98" s="791" customFormat="1" ht="21" customHeight="1">
      <c r="A190" s="2377"/>
      <c r="B190" s="2373"/>
      <c r="C190" s="2391"/>
      <c r="D190" s="2373"/>
      <c r="E190" s="2373"/>
      <c r="F190" s="2807"/>
      <c r="G190" s="2807"/>
      <c r="H190" s="2427"/>
      <c r="I190" s="2517" t="s">
        <v>2141</v>
      </c>
      <c r="J190" s="2554" t="s">
        <v>73</v>
      </c>
      <c r="K190" s="2543">
        <v>2400</v>
      </c>
      <c r="L190" s="2403"/>
      <c r="M190" s="2464">
        <v>2400000</v>
      </c>
      <c r="N190" s="2466">
        <v>80000</v>
      </c>
      <c r="O190" s="2468"/>
      <c r="P190" s="2469">
        <v>15</v>
      </c>
      <c r="Q190" s="2469">
        <v>2</v>
      </c>
      <c r="R190" s="2403"/>
      <c r="S190" s="2376"/>
      <c r="T190" s="2376"/>
      <c r="U190" s="2376"/>
      <c r="V190" s="2376"/>
      <c r="W190" s="2376"/>
      <c r="X190" s="2376"/>
      <c r="Y190" s="2376"/>
      <c r="Z190" s="2376"/>
      <c r="AA190" s="2376"/>
      <c r="AB190" s="2376"/>
      <c r="AC190" s="2376"/>
      <c r="AD190" s="2376"/>
      <c r="AE190" s="2376"/>
      <c r="AF190" s="2376"/>
      <c r="AG190" s="2376"/>
      <c r="AH190" s="2376"/>
      <c r="AI190" s="2376"/>
      <c r="AJ190" s="2376"/>
      <c r="AK190" s="2376"/>
      <c r="AL190" s="2376"/>
      <c r="AM190" s="2376"/>
      <c r="AN190" s="2376"/>
      <c r="AO190" s="2376"/>
      <c r="AP190" s="2376"/>
      <c r="AQ190" s="2376"/>
      <c r="AR190" s="2376"/>
      <c r="AS190" s="2376"/>
      <c r="AT190" s="2376"/>
      <c r="AU190" s="2376"/>
      <c r="AV190" s="2376"/>
      <c r="AW190" s="2376"/>
      <c r="AX190" s="2376"/>
      <c r="AY190" s="2376"/>
      <c r="AZ190" s="2376"/>
      <c r="BA190" s="2376"/>
      <c r="BB190" s="2376"/>
      <c r="BC190" s="2376"/>
      <c r="BD190" s="2376"/>
      <c r="BE190" s="2376"/>
      <c r="BF190" s="2376"/>
      <c r="BG190" s="2376"/>
      <c r="BH190" s="2376"/>
      <c r="BI190" s="2376"/>
      <c r="BJ190" s="2376"/>
      <c r="BK190" s="2376"/>
      <c r="BL190" s="2376"/>
      <c r="BM190" s="2376"/>
      <c r="BN190" s="2376"/>
      <c r="BO190" s="2376"/>
      <c r="BP190" s="2376"/>
      <c r="BQ190" s="2376"/>
      <c r="BR190" s="2376"/>
      <c r="BS190" s="2376"/>
      <c r="BT190" s="2376"/>
      <c r="BU190" s="2376"/>
      <c r="BV190" s="2376"/>
      <c r="BW190" s="2376"/>
      <c r="BX190" s="2376"/>
      <c r="BY190" s="2376"/>
      <c r="BZ190" s="2376"/>
      <c r="CA190" s="2376"/>
      <c r="CB190" s="2376"/>
      <c r="CC190" s="2376"/>
      <c r="CD190" s="1580"/>
      <c r="CE190" s="1580"/>
      <c r="CF190" s="1580"/>
      <c r="CG190" s="1580"/>
      <c r="CH190" s="1580"/>
      <c r="CI190" s="1580"/>
      <c r="CJ190" s="1580"/>
      <c r="CK190" s="1580"/>
      <c r="CL190" s="1580"/>
      <c r="CM190" s="1580"/>
      <c r="CN190" s="1580"/>
      <c r="CO190" s="1580"/>
      <c r="CP190" s="1580"/>
      <c r="CQ190" s="1580"/>
      <c r="CR190" s="1580"/>
      <c r="CS190" s="1580"/>
      <c r="CT190" s="1580"/>
    </row>
    <row r="191" spans="1:98" s="791" customFormat="1" ht="21" customHeight="1">
      <c r="A191" s="2377"/>
      <c r="B191" s="2373"/>
      <c r="C191" s="2391"/>
      <c r="D191" s="2373"/>
      <c r="E191" s="2373"/>
      <c r="F191" s="2807"/>
      <c r="G191" s="2807"/>
      <c r="H191" s="2427"/>
      <c r="I191" s="2517" t="s">
        <v>875</v>
      </c>
      <c r="J191" s="2554"/>
      <c r="K191" s="2543">
        <v>29400</v>
      </c>
      <c r="L191" s="2403"/>
      <c r="M191" s="2414"/>
      <c r="N191" s="2485" t="s">
        <v>841</v>
      </c>
      <c r="O191" s="2486"/>
      <c r="P191" s="2463" t="s">
        <v>85</v>
      </c>
      <c r="Q191" s="2463" t="s">
        <v>83</v>
      </c>
      <c r="R191" s="2461" t="s">
        <v>62</v>
      </c>
      <c r="S191" s="2376"/>
      <c r="T191" s="2376"/>
      <c r="U191" s="2376"/>
      <c r="V191" s="2376"/>
      <c r="W191" s="2376"/>
      <c r="X191" s="2376"/>
      <c r="Y191" s="2376"/>
      <c r="Z191" s="2376"/>
      <c r="AA191" s="2376"/>
      <c r="AB191" s="2376"/>
      <c r="AC191" s="2376"/>
      <c r="AD191" s="2376"/>
      <c r="AE191" s="2376"/>
      <c r="AF191" s="2376"/>
      <c r="AG191" s="2376"/>
      <c r="AH191" s="2376"/>
      <c r="AI191" s="2376"/>
      <c r="AJ191" s="2376"/>
      <c r="AK191" s="2376"/>
      <c r="AL191" s="2376"/>
      <c r="AM191" s="2376"/>
      <c r="AN191" s="2376"/>
      <c r="AO191" s="2376"/>
      <c r="AP191" s="2376"/>
      <c r="AQ191" s="2376"/>
      <c r="AR191" s="2376"/>
      <c r="AS191" s="2376"/>
      <c r="AT191" s="2376"/>
      <c r="AU191" s="2376"/>
      <c r="AV191" s="2376"/>
      <c r="AW191" s="2376"/>
      <c r="AX191" s="2376"/>
      <c r="AY191" s="2376"/>
      <c r="AZ191" s="2376"/>
      <c r="BA191" s="2376"/>
      <c r="BB191" s="2376"/>
      <c r="BC191" s="2376"/>
      <c r="BD191" s="2376"/>
      <c r="BE191" s="2376"/>
      <c r="BF191" s="2376"/>
      <c r="BG191" s="2376"/>
      <c r="BH191" s="2376"/>
      <c r="BI191" s="2376"/>
      <c r="BJ191" s="2376"/>
      <c r="BK191" s="2376"/>
      <c r="BL191" s="2376"/>
      <c r="BM191" s="2376"/>
      <c r="BN191" s="2376"/>
      <c r="BO191" s="2376"/>
      <c r="BP191" s="2376"/>
      <c r="BQ191" s="2376"/>
      <c r="BR191" s="2376"/>
      <c r="BS191" s="2376"/>
      <c r="BT191" s="2376"/>
      <c r="BU191" s="2376"/>
      <c r="BV191" s="2376"/>
      <c r="BW191" s="2376"/>
      <c r="BX191" s="2376"/>
      <c r="BY191" s="2376"/>
      <c r="BZ191" s="2376"/>
      <c r="CA191" s="2376"/>
      <c r="CB191" s="2376"/>
      <c r="CC191" s="2376"/>
      <c r="CD191" s="1580"/>
      <c r="CE191" s="1580"/>
      <c r="CF191" s="1580"/>
      <c r="CG191" s="1580"/>
      <c r="CH191" s="1580"/>
      <c r="CI191" s="1580"/>
      <c r="CJ191" s="1580"/>
      <c r="CK191" s="1580"/>
      <c r="CL191" s="1580"/>
      <c r="CM191" s="1580"/>
      <c r="CN191" s="1580"/>
      <c r="CO191" s="1580"/>
      <c r="CP191" s="1580"/>
      <c r="CQ191" s="1580"/>
      <c r="CR191" s="1580"/>
      <c r="CS191" s="1580"/>
      <c r="CT191" s="1580"/>
    </row>
    <row r="192" spans="1:98" s="791" customFormat="1" ht="21" customHeight="1">
      <c r="A192" s="2377"/>
      <c r="B192" s="2373"/>
      <c r="C192" s="2391"/>
      <c r="D192" s="2373"/>
      <c r="E192" s="2373"/>
      <c r="F192" s="2807"/>
      <c r="G192" s="2807"/>
      <c r="H192" s="2427"/>
      <c r="I192" s="2517" t="s">
        <v>2142</v>
      </c>
      <c r="J192" s="2554" t="s">
        <v>73</v>
      </c>
      <c r="K192" s="2543">
        <v>14400</v>
      </c>
      <c r="L192" s="2403"/>
      <c r="M192" s="2464">
        <v>14400000</v>
      </c>
      <c r="N192" s="2466">
        <v>1200000</v>
      </c>
      <c r="O192" s="2468"/>
      <c r="P192" s="2469"/>
      <c r="Q192" s="2469"/>
      <c r="R192" s="2465">
        <v>12</v>
      </c>
      <c r="S192" s="2376"/>
      <c r="T192" s="2376"/>
      <c r="U192" s="2376"/>
      <c r="V192" s="2376"/>
      <c r="W192" s="2376"/>
      <c r="X192" s="2376"/>
      <c r="Y192" s="2376"/>
      <c r="Z192" s="2376"/>
      <c r="AA192" s="2376"/>
      <c r="AB192" s="2376"/>
      <c r="AC192" s="2376"/>
      <c r="AD192" s="2376"/>
      <c r="AE192" s="2376"/>
      <c r="AF192" s="2376"/>
      <c r="AG192" s="2376"/>
      <c r="AH192" s="2376"/>
      <c r="AI192" s="2376"/>
      <c r="AJ192" s="2376"/>
      <c r="AK192" s="2376"/>
      <c r="AL192" s="2376"/>
      <c r="AM192" s="2376"/>
      <c r="AN192" s="2376"/>
      <c r="AO192" s="2376"/>
      <c r="AP192" s="2376"/>
      <c r="AQ192" s="2376"/>
      <c r="AR192" s="2376"/>
      <c r="AS192" s="2376"/>
      <c r="AT192" s="2376"/>
      <c r="AU192" s="2376"/>
      <c r="AV192" s="2376"/>
      <c r="AW192" s="2376"/>
      <c r="AX192" s="2376"/>
      <c r="AY192" s="2376"/>
      <c r="AZ192" s="2376"/>
      <c r="BA192" s="2376"/>
      <c r="BB192" s="2376"/>
      <c r="BC192" s="2376"/>
      <c r="BD192" s="2376"/>
      <c r="BE192" s="2376"/>
      <c r="BF192" s="2376"/>
      <c r="BG192" s="2376"/>
      <c r="BH192" s="2376"/>
      <c r="BI192" s="2376"/>
      <c r="BJ192" s="2376"/>
      <c r="BK192" s="2376"/>
      <c r="BL192" s="2376"/>
      <c r="BM192" s="2376"/>
      <c r="BN192" s="2376"/>
      <c r="BO192" s="2376"/>
      <c r="BP192" s="2376"/>
      <c r="BQ192" s="2376"/>
      <c r="BR192" s="2376"/>
      <c r="BS192" s="2376"/>
      <c r="BT192" s="2376"/>
      <c r="BU192" s="2376"/>
      <c r="BV192" s="2376"/>
      <c r="BW192" s="2376"/>
      <c r="BX192" s="2376"/>
      <c r="BY192" s="2376"/>
      <c r="BZ192" s="2376"/>
      <c r="CA192" s="2376"/>
      <c r="CB192" s="2376"/>
      <c r="CC192" s="2376"/>
      <c r="CD192" s="1580"/>
      <c r="CE192" s="1580"/>
      <c r="CF192" s="1580"/>
      <c r="CG192" s="1580"/>
      <c r="CH192" s="1580"/>
      <c r="CI192" s="1580"/>
      <c r="CJ192" s="1580"/>
      <c r="CK192" s="1580"/>
      <c r="CL192" s="1580"/>
      <c r="CM192" s="1580"/>
      <c r="CN192" s="1580"/>
      <c r="CO192" s="1580"/>
      <c r="CP192" s="1580"/>
      <c r="CQ192" s="1580"/>
      <c r="CR192" s="1580"/>
      <c r="CS192" s="1580"/>
      <c r="CT192" s="1580"/>
    </row>
    <row r="193" spans="1:98" s="791" customFormat="1" ht="21" customHeight="1">
      <c r="A193" s="2377"/>
      <c r="B193" s="2373"/>
      <c r="C193" s="2391"/>
      <c r="D193" s="2373"/>
      <c r="E193" s="2391"/>
      <c r="F193" s="2807"/>
      <c r="G193" s="2807"/>
      <c r="H193" s="2427"/>
      <c r="I193" s="2517" t="s">
        <v>2143</v>
      </c>
      <c r="J193" s="2554" t="s">
        <v>73</v>
      </c>
      <c r="K193" s="2543">
        <v>5400</v>
      </c>
      <c r="L193" s="2403"/>
      <c r="M193" s="2464">
        <v>5400000</v>
      </c>
      <c r="N193" s="2466">
        <v>450000</v>
      </c>
      <c r="O193" s="2468"/>
      <c r="P193" s="2469"/>
      <c r="Q193" s="2469"/>
      <c r="R193" s="2465">
        <v>12</v>
      </c>
      <c r="S193" s="2376"/>
      <c r="T193" s="2376"/>
      <c r="U193" s="2376"/>
      <c r="V193" s="2376"/>
      <c r="W193" s="2376"/>
      <c r="X193" s="2376"/>
      <c r="Y193" s="2376"/>
      <c r="Z193" s="2376"/>
      <c r="AA193" s="2376"/>
      <c r="AB193" s="2376"/>
      <c r="AC193" s="2376"/>
      <c r="AD193" s="2376"/>
      <c r="AE193" s="2376"/>
      <c r="AF193" s="2376"/>
      <c r="AG193" s="2376"/>
      <c r="AH193" s="2376"/>
      <c r="AI193" s="2376"/>
      <c r="AJ193" s="2376"/>
      <c r="AK193" s="2376"/>
      <c r="AL193" s="2376"/>
      <c r="AM193" s="2376"/>
      <c r="AN193" s="2376"/>
      <c r="AO193" s="2376"/>
      <c r="AP193" s="2376"/>
      <c r="AQ193" s="2376"/>
      <c r="AR193" s="2376"/>
      <c r="AS193" s="2376"/>
      <c r="AT193" s="2376"/>
      <c r="AU193" s="2376"/>
      <c r="AV193" s="2376"/>
      <c r="AW193" s="2376"/>
      <c r="AX193" s="2376"/>
      <c r="AY193" s="2376"/>
      <c r="AZ193" s="2376"/>
      <c r="BA193" s="2376"/>
      <c r="BB193" s="2376"/>
      <c r="BC193" s="2376"/>
      <c r="BD193" s="2376"/>
      <c r="BE193" s="2376"/>
      <c r="BF193" s="2376"/>
      <c r="BG193" s="2376"/>
      <c r="BH193" s="2376"/>
      <c r="BI193" s="2376"/>
      <c r="BJ193" s="2376"/>
      <c r="BK193" s="2376"/>
      <c r="BL193" s="2376"/>
      <c r="BM193" s="2376"/>
      <c r="BN193" s="2376"/>
      <c r="BO193" s="2376"/>
      <c r="BP193" s="2376"/>
      <c r="BQ193" s="2376"/>
      <c r="BR193" s="2376"/>
      <c r="BS193" s="2376"/>
      <c r="BT193" s="2376"/>
      <c r="BU193" s="2376"/>
      <c r="BV193" s="2376"/>
      <c r="BW193" s="2376"/>
      <c r="BX193" s="2376"/>
      <c r="BY193" s="2376"/>
      <c r="BZ193" s="2376"/>
      <c r="CA193" s="2376"/>
      <c r="CB193" s="2376"/>
      <c r="CC193" s="2376"/>
      <c r="CD193" s="1580"/>
      <c r="CE193" s="1580"/>
      <c r="CF193" s="1580"/>
      <c r="CG193" s="1580"/>
      <c r="CH193" s="1580"/>
      <c r="CI193" s="1580"/>
      <c r="CJ193" s="1580"/>
      <c r="CK193" s="1580"/>
      <c r="CL193" s="1580"/>
      <c r="CM193" s="1580"/>
      <c r="CN193" s="1580"/>
      <c r="CO193" s="1580"/>
      <c r="CP193" s="1580"/>
      <c r="CQ193" s="1580"/>
      <c r="CR193" s="1580"/>
      <c r="CS193" s="1580"/>
      <c r="CT193" s="1580"/>
    </row>
    <row r="194" spans="1:98" s="791" customFormat="1" ht="21" customHeight="1">
      <c r="A194" s="2377"/>
      <c r="B194" s="2373"/>
      <c r="C194" s="2391"/>
      <c r="D194" s="2373"/>
      <c r="E194" s="2391"/>
      <c r="F194" s="2807"/>
      <c r="G194" s="2807"/>
      <c r="H194" s="2427"/>
      <c r="I194" s="2517" t="s">
        <v>2144</v>
      </c>
      <c r="J194" s="2554" t="s">
        <v>73</v>
      </c>
      <c r="K194" s="2543">
        <v>9600</v>
      </c>
      <c r="L194" s="2403"/>
      <c r="M194" s="2464">
        <v>9600000</v>
      </c>
      <c r="N194" s="2466">
        <v>800000</v>
      </c>
      <c r="O194" s="2468"/>
      <c r="P194" s="2469"/>
      <c r="Q194" s="2469"/>
      <c r="R194" s="2465">
        <v>12</v>
      </c>
      <c r="S194" s="2376"/>
      <c r="T194" s="2376"/>
      <c r="U194" s="2376"/>
      <c r="V194" s="2376"/>
      <c r="W194" s="2376"/>
      <c r="X194" s="2376"/>
      <c r="Y194" s="2376"/>
      <c r="Z194" s="2376"/>
      <c r="AA194" s="2376"/>
      <c r="AB194" s="2376"/>
      <c r="AC194" s="2376"/>
      <c r="AD194" s="2376"/>
      <c r="AE194" s="2376"/>
      <c r="AF194" s="2376"/>
      <c r="AG194" s="2376"/>
      <c r="AH194" s="2376"/>
      <c r="AI194" s="2376"/>
      <c r="AJ194" s="2376"/>
      <c r="AK194" s="2376"/>
      <c r="AL194" s="2376"/>
      <c r="AM194" s="2376"/>
      <c r="AN194" s="2376"/>
      <c r="AO194" s="2376"/>
      <c r="AP194" s="2376"/>
      <c r="AQ194" s="2376"/>
      <c r="AR194" s="2376"/>
      <c r="AS194" s="2376"/>
      <c r="AT194" s="2376"/>
      <c r="AU194" s="2376"/>
      <c r="AV194" s="2376"/>
      <c r="AW194" s="2376"/>
      <c r="AX194" s="2376"/>
      <c r="AY194" s="2376"/>
      <c r="AZ194" s="2376"/>
      <c r="BA194" s="2376"/>
      <c r="BB194" s="2376"/>
      <c r="BC194" s="2376"/>
      <c r="BD194" s="2376"/>
      <c r="BE194" s="2376"/>
      <c r="BF194" s="2376"/>
      <c r="BG194" s="2376"/>
      <c r="BH194" s="2376"/>
      <c r="BI194" s="2376"/>
      <c r="BJ194" s="2376"/>
      <c r="BK194" s="2376"/>
      <c r="BL194" s="2376"/>
      <c r="BM194" s="2376"/>
      <c r="BN194" s="2376"/>
      <c r="BO194" s="2376"/>
      <c r="BP194" s="2376"/>
      <c r="BQ194" s="2376"/>
      <c r="BR194" s="2376"/>
      <c r="BS194" s="2376"/>
      <c r="BT194" s="2376"/>
      <c r="BU194" s="2376"/>
      <c r="BV194" s="2376"/>
      <c r="BW194" s="2376"/>
      <c r="BX194" s="2376"/>
      <c r="BY194" s="2376"/>
      <c r="BZ194" s="2376"/>
      <c r="CA194" s="2376"/>
      <c r="CB194" s="2376"/>
      <c r="CC194" s="2376"/>
      <c r="CD194" s="1580"/>
      <c r="CE194" s="1580"/>
      <c r="CF194" s="1580"/>
      <c r="CG194" s="1580"/>
      <c r="CH194" s="1580"/>
      <c r="CI194" s="1580"/>
      <c r="CJ194" s="1580"/>
      <c r="CK194" s="1580"/>
      <c r="CL194" s="1580"/>
      <c r="CM194" s="1580"/>
      <c r="CN194" s="1580"/>
      <c r="CO194" s="1580"/>
      <c r="CP194" s="1580"/>
      <c r="CQ194" s="1580"/>
      <c r="CR194" s="1580"/>
      <c r="CS194" s="1580"/>
      <c r="CT194" s="1580"/>
    </row>
    <row r="195" spans="1:98" s="791" customFormat="1" ht="21" customHeight="1">
      <c r="A195" s="2377"/>
      <c r="B195" s="2373"/>
      <c r="C195" s="2391"/>
      <c r="D195" s="2373"/>
      <c r="E195" s="2391"/>
      <c r="F195" s="2807"/>
      <c r="G195" s="2807"/>
      <c r="H195" s="2427"/>
      <c r="I195" s="2517" t="s">
        <v>2145</v>
      </c>
      <c r="J195" s="2544" t="s">
        <v>73</v>
      </c>
      <c r="K195" s="2579">
        <v>147000</v>
      </c>
      <c r="L195" s="2403"/>
      <c r="M195" s="2464">
        <v>147000000</v>
      </c>
      <c r="N195" s="2466">
        <v>2100000</v>
      </c>
      <c r="O195" s="2468"/>
      <c r="P195" s="2469">
        <v>70</v>
      </c>
      <c r="Q195" s="2469">
        <v>1</v>
      </c>
      <c r="R195" s="2403"/>
      <c r="S195" s="2376"/>
      <c r="T195" s="2376"/>
      <c r="U195" s="2376"/>
      <c r="V195" s="2376"/>
      <c r="W195" s="2376"/>
      <c r="X195" s="2376"/>
      <c r="Y195" s="2376"/>
      <c r="Z195" s="2376"/>
      <c r="AA195" s="2376"/>
      <c r="AB195" s="2376"/>
      <c r="AC195" s="2376"/>
      <c r="AD195" s="2376"/>
      <c r="AE195" s="2376"/>
      <c r="AF195" s="2376"/>
      <c r="AG195" s="2376"/>
      <c r="AH195" s="2376"/>
      <c r="AI195" s="2376"/>
      <c r="AJ195" s="2376"/>
      <c r="AK195" s="2376"/>
      <c r="AL195" s="2376"/>
      <c r="AM195" s="2376"/>
      <c r="AN195" s="2376"/>
      <c r="AO195" s="2376"/>
      <c r="AP195" s="2376"/>
      <c r="AQ195" s="2376"/>
      <c r="AR195" s="2376"/>
      <c r="AS195" s="2376"/>
      <c r="AT195" s="2376"/>
      <c r="AU195" s="2376"/>
      <c r="AV195" s="2376"/>
      <c r="AW195" s="2376"/>
      <c r="AX195" s="2376"/>
      <c r="AY195" s="2376"/>
      <c r="AZ195" s="2376"/>
      <c r="BA195" s="2376"/>
      <c r="BB195" s="2376"/>
      <c r="BC195" s="2376"/>
      <c r="BD195" s="2376"/>
      <c r="BE195" s="2376"/>
      <c r="BF195" s="2376"/>
      <c r="BG195" s="2376"/>
      <c r="BH195" s="2376"/>
      <c r="BI195" s="2376"/>
      <c r="BJ195" s="2376"/>
      <c r="BK195" s="2376"/>
      <c r="BL195" s="2376"/>
      <c r="BM195" s="2376"/>
      <c r="BN195" s="2376"/>
      <c r="BO195" s="2376"/>
      <c r="BP195" s="2376"/>
      <c r="BQ195" s="2376"/>
      <c r="BR195" s="2376"/>
      <c r="BS195" s="2376"/>
      <c r="BT195" s="2376"/>
      <c r="BU195" s="2376"/>
      <c r="BV195" s="2376"/>
      <c r="BW195" s="2376"/>
      <c r="BX195" s="2376"/>
      <c r="BY195" s="2376"/>
      <c r="BZ195" s="2376"/>
      <c r="CA195" s="2376"/>
      <c r="CB195" s="2376"/>
      <c r="CC195" s="2376"/>
      <c r="CD195" s="1580"/>
      <c r="CE195" s="1580"/>
      <c r="CF195" s="1580"/>
      <c r="CG195" s="1580"/>
      <c r="CH195" s="1580"/>
      <c r="CI195" s="1580"/>
      <c r="CJ195" s="1580"/>
      <c r="CK195" s="1580"/>
      <c r="CL195" s="1580"/>
      <c r="CM195" s="1580"/>
      <c r="CN195" s="1580"/>
      <c r="CO195" s="1580"/>
      <c r="CP195" s="1580"/>
      <c r="CQ195" s="1580"/>
      <c r="CR195" s="1580"/>
      <c r="CS195" s="1580"/>
      <c r="CT195" s="1580"/>
    </row>
    <row r="196" spans="1:98" s="791" customFormat="1" ht="21" customHeight="1">
      <c r="A196" s="2377"/>
      <c r="B196" s="2373"/>
      <c r="C196" s="2391"/>
      <c r="D196" s="2373"/>
      <c r="E196" s="2452" t="s">
        <v>2146</v>
      </c>
      <c r="F196" s="2806">
        <v>1299396</v>
      </c>
      <c r="G196" s="2806">
        <v>1187791</v>
      </c>
      <c r="H196" s="2453">
        <v>111605</v>
      </c>
      <c r="I196" s="2589"/>
      <c r="J196" s="2557"/>
      <c r="K196" s="2618">
        <v>1299396</v>
      </c>
      <c r="L196" s="2403"/>
      <c r="M196" s="2464"/>
      <c r="N196" s="2466"/>
      <c r="O196" s="2468"/>
      <c r="P196" s="2469"/>
      <c r="Q196" s="2469"/>
      <c r="R196" s="2465"/>
      <c r="S196" s="2376"/>
      <c r="T196" s="2376"/>
      <c r="U196" s="2376"/>
      <c r="V196" s="2376"/>
      <c r="W196" s="2376"/>
      <c r="X196" s="2376"/>
      <c r="Y196" s="2376"/>
      <c r="Z196" s="2376"/>
      <c r="AA196" s="2376"/>
      <c r="AB196" s="2376"/>
      <c r="AC196" s="2376"/>
      <c r="AD196" s="2376"/>
      <c r="AE196" s="2376"/>
      <c r="AF196" s="2376"/>
      <c r="AG196" s="2376"/>
      <c r="AH196" s="2376"/>
      <c r="AI196" s="2376"/>
      <c r="AJ196" s="2376"/>
      <c r="AK196" s="2376"/>
      <c r="AL196" s="2376"/>
      <c r="AM196" s="2376"/>
      <c r="AN196" s="2376"/>
      <c r="AO196" s="2376"/>
      <c r="AP196" s="2376"/>
      <c r="AQ196" s="2376"/>
      <c r="AR196" s="2376"/>
      <c r="AS196" s="2376"/>
      <c r="AT196" s="2376"/>
      <c r="AU196" s="2376"/>
      <c r="AV196" s="2376"/>
      <c r="AW196" s="2376"/>
      <c r="AX196" s="2376"/>
      <c r="AY196" s="2376"/>
      <c r="AZ196" s="2376"/>
      <c r="BA196" s="2376"/>
      <c r="BB196" s="2376"/>
      <c r="BC196" s="2376"/>
      <c r="BD196" s="2376"/>
      <c r="BE196" s="2376"/>
      <c r="BF196" s="2376"/>
      <c r="BG196" s="2376"/>
      <c r="BH196" s="2376"/>
      <c r="BI196" s="2376"/>
      <c r="BJ196" s="2376"/>
      <c r="BK196" s="2376"/>
      <c r="BL196" s="2376"/>
      <c r="BM196" s="2376"/>
      <c r="BN196" s="2376"/>
      <c r="BO196" s="2376"/>
      <c r="BP196" s="2376"/>
      <c r="BQ196" s="2376"/>
      <c r="BR196" s="2376"/>
      <c r="BS196" s="2376"/>
      <c r="BT196" s="2376"/>
      <c r="BU196" s="2376"/>
      <c r="BV196" s="2376"/>
      <c r="BW196" s="2376"/>
      <c r="BX196" s="2376"/>
      <c r="BY196" s="2376"/>
      <c r="BZ196" s="2376"/>
      <c r="CA196" s="2376"/>
      <c r="CB196" s="2376"/>
      <c r="CC196" s="2376"/>
      <c r="CD196" s="1580"/>
      <c r="CE196" s="1580"/>
      <c r="CF196" s="1580"/>
      <c r="CG196" s="1580"/>
      <c r="CH196" s="1580"/>
      <c r="CI196" s="1580"/>
      <c r="CJ196" s="1580"/>
      <c r="CK196" s="1580"/>
      <c r="CL196" s="1580"/>
      <c r="CM196" s="1580"/>
      <c r="CN196" s="1580"/>
      <c r="CO196" s="1580"/>
      <c r="CP196" s="1580"/>
      <c r="CQ196" s="1580"/>
      <c r="CR196" s="1580"/>
      <c r="CS196" s="1580"/>
      <c r="CT196" s="1580"/>
    </row>
    <row r="197" spans="1:98" s="791" customFormat="1" ht="21" hidden="1" customHeight="1">
      <c r="A197" s="2377"/>
      <c r="B197" s="2373"/>
      <c r="C197" s="2391"/>
      <c r="D197" s="2373"/>
      <c r="E197" s="2373"/>
      <c r="F197" s="2807"/>
      <c r="G197" s="2807"/>
      <c r="H197" s="2427"/>
      <c r="I197" s="2517"/>
      <c r="J197" s="2544" t="s">
        <v>73</v>
      </c>
      <c r="K197" s="2579">
        <v>0</v>
      </c>
      <c r="L197" s="2403"/>
      <c r="M197" s="2464">
        <v>0</v>
      </c>
      <c r="N197" s="2466">
        <v>0</v>
      </c>
      <c r="O197" s="2468"/>
      <c r="P197" s="2469">
        <v>70</v>
      </c>
      <c r="Q197" s="2469">
        <v>1</v>
      </c>
      <c r="R197" s="2403"/>
      <c r="S197" s="2376"/>
      <c r="T197" s="2376"/>
      <c r="U197" s="2376"/>
      <c r="V197" s="2376"/>
      <c r="W197" s="2376"/>
      <c r="X197" s="2376"/>
      <c r="Y197" s="2376"/>
      <c r="Z197" s="2376"/>
      <c r="AA197" s="2376"/>
      <c r="AB197" s="2376"/>
      <c r="AC197" s="2376"/>
      <c r="AD197" s="2376"/>
      <c r="AE197" s="2376"/>
      <c r="AF197" s="2376"/>
      <c r="AG197" s="2376"/>
      <c r="AH197" s="2371"/>
      <c r="AI197" s="2371"/>
      <c r="AJ197" s="2371"/>
      <c r="AK197" s="2371"/>
      <c r="AL197" s="2371"/>
      <c r="AM197" s="2371"/>
      <c r="AN197" s="2371"/>
      <c r="AO197" s="2371"/>
      <c r="AP197" s="2371"/>
      <c r="AQ197" s="2371"/>
      <c r="AR197" s="2371"/>
      <c r="AS197" s="2371"/>
      <c r="AT197" s="2371"/>
      <c r="AU197" s="2371"/>
      <c r="AV197" s="2371"/>
      <c r="AW197" s="2371"/>
      <c r="AX197" s="2371"/>
      <c r="AY197" s="2371"/>
      <c r="AZ197" s="2371"/>
      <c r="BA197" s="2371"/>
      <c r="BB197" s="2371"/>
      <c r="BC197" s="2371"/>
      <c r="BD197" s="2371"/>
      <c r="BE197" s="2371"/>
      <c r="BF197" s="2371"/>
      <c r="BG197" s="2371"/>
      <c r="BH197" s="2371"/>
      <c r="BI197" s="2371"/>
      <c r="BJ197" s="2371"/>
      <c r="BK197" s="2371"/>
      <c r="BL197" s="2371"/>
      <c r="BM197" s="2371"/>
      <c r="BN197" s="2371"/>
      <c r="BO197" s="2371"/>
      <c r="BP197" s="2371"/>
      <c r="BQ197" s="2371"/>
      <c r="BR197" s="2371"/>
      <c r="BS197" s="2371"/>
      <c r="BT197" s="2371"/>
      <c r="BU197" s="2371"/>
      <c r="BV197" s="2371"/>
      <c r="BW197" s="2371"/>
      <c r="BX197" s="2371"/>
      <c r="BY197" s="2371"/>
      <c r="BZ197" s="2371"/>
      <c r="CA197" s="2371"/>
      <c r="CB197" s="2371"/>
      <c r="CC197" s="2371"/>
      <c r="CD197" s="1580"/>
      <c r="CE197" s="1580"/>
      <c r="CF197" s="1580"/>
      <c r="CG197" s="1580"/>
      <c r="CH197" s="1580"/>
      <c r="CI197" s="1580"/>
      <c r="CJ197" s="1580"/>
      <c r="CK197" s="1580"/>
      <c r="CL197" s="1580"/>
      <c r="CM197" s="1580"/>
      <c r="CN197" s="1580"/>
      <c r="CO197" s="1580"/>
      <c r="CP197" s="1580"/>
      <c r="CQ197" s="1580"/>
      <c r="CR197" s="1580"/>
      <c r="CS197" s="1580"/>
      <c r="CT197" s="1580"/>
    </row>
    <row r="198" spans="1:98" s="791" customFormat="1" ht="21" customHeight="1">
      <c r="A198" s="2377"/>
      <c r="B198" s="2373"/>
      <c r="C198" s="2391"/>
      <c r="D198" s="2373"/>
      <c r="E198" s="2373"/>
      <c r="F198" s="2807"/>
      <c r="G198" s="2807"/>
      <c r="H198" s="2427"/>
      <c r="I198" s="2517" t="s">
        <v>2147</v>
      </c>
      <c r="J198" s="2544" t="s">
        <v>73</v>
      </c>
      <c r="K198" s="2579">
        <v>120000</v>
      </c>
      <c r="L198" s="2403"/>
      <c r="M198" s="2464">
        <v>120000000</v>
      </c>
      <c r="N198" s="2466">
        <v>2000000</v>
      </c>
      <c r="O198" s="2490"/>
      <c r="P198" s="2469"/>
      <c r="Q198" s="2469">
        <v>60</v>
      </c>
      <c r="R198" s="2403"/>
      <c r="S198" s="2376"/>
      <c r="T198" s="2376"/>
      <c r="U198" s="2376"/>
      <c r="V198" s="2376"/>
      <c r="W198" s="2376"/>
      <c r="X198" s="2376"/>
      <c r="Y198" s="2376"/>
      <c r="Z198" s="2376"/>
      <c r="AA198" s="2376"/>
      <c r="AB198" s="2376"/>
      <c r="AC198" s="2376"/>
      <c r="AD198" s="2376"/>
      <c r="AE198" s="2376"/>
      <c r="AF198" s="2376"/>
      <c r="AG198" s="2376"/>
      <c r="AH198" s="2376"/>
      <c r="AI198" s="2376"/>
      <c r="AJ198" s="2376"/>
      <c r="AK198" s="2376"/>
      <c r="AL198" s="2376"/>
      <c r="AM198" s="2376"/>
      <c r="AN198" s="2376"/>
      <c r="AO198" s="2376"/>
      <c r="AP198" s="2376"/>
      <c r="AQ198" s="2376"/>
      <c r="AR198" s="2376"/>
      <c r="AS198" s="2376"/>
      <c r="AT198" s="2376"/>
      <c r="AU198" s="2376"/>
      <c r="AV198" s="2376"/>
      <c r="AW198" s="2376"/>
      <c r="AX198" s="2376"/>
      <c r="AY198" s="2376"/>
      <c r="AZ198" s="2376"/>
      <c r="BA198" s="2376"/>
      <c r="BB198" s="2376"/>
      <c r="BC198" s="2376"/>
      <c r="BD198" s="2376"/>
      <c r="BE198" s="2376"/>
      <c r="BF198" s="2376"/>
      <c r="BG198" s="2376"/>
      <c r="BH198" s="2376"/>
      <c r="BI198" s="2376"/>
      <c r="BJ198" s="2376"/>
      <c r="BK198" s="2376"/>
      <c r="BL198" s="2376"/>
      <c r="BM198" s="2376"/>
      <c r="BN198" s="2376"/>
      <c r="BO198" s="2376"/>
      <c r="BP198" s="2376"/>
      <c r="BQ198" s="2376"/>
      <c r="BR198" s="2376"/>
      <c r="BS198" s="2376"/>
      <c r="BT198" s="2376"/>
      <c r="BU198" s="2376"/>
      <c r="BV198" s="2376"/>
      <c r="BW198" s="2376"/>
      <c r="BX198" s="2376"/>
      <c r="BY198" s="2376"/>
      <c r="BZ198" s="2376"/>
      <c r="CA198" s="2376"/>
      <c r="CB198" s="2376"/>
      <c r="CC198" s="2376"/>
      <c r="CD198" s="1580"/>
      <c r="CE198" s="1580"/>
      <c r="CF198" s="1580"/>
      <c r="CG198" s="1580"/>
      <c r="CH198" s="1580"/>
      <c r="CI198" s="1580"/>
      <c r="CJ198" s="1580"/>
      <c r="CK198" s="1580"/>
      <c r="CL198" s="1580"/>
      <c r="CM198" s="1580"/>
      <c r="CN198" s="1580"/>
      <c r="CO198" s="1580"/>
      <c r="CP198" s="1580"/>
      <c r="CQ198" s="1580"/>
      <c r="CR198" s="1580"/>
      <c r="CS198" s="1580"/>
      <c r="CT198" s="1580"/>
    </row>
    <row r="199" spans="1:98" s="791" customFormat="1" ht="21" customHeight="1">
      <c r="A199" s="2377"/>
      <c r="B199" s="2373"/>
      <c r="C199" s="2391"/>
      <c r="D199" s="2373"/>
      <c r="E199" s="2391"/>
      <c r="F199" s="2807"/>
      <c r="G199" s="2807"/>
      <c r="H199" s="2427"/>
      <c r="I199" s="2517" t="s">
        <v>876</v>
      </c>
      <c r="J199" s="2554"/>
      <c r="K199" s="2543">
        <v>1165536</v>
      </c>
      <c r="L199" s="2403"/>
      <c r="M199" s="2414"/>
      <c r="N199" s="2485" t="s">
        <v>841</v>
      </c>
      <c r="O199" s="2485" t="s">
        <v>877</v>
      </c>
      <c r="P199" s="2463" t="s">
        <v>85</v>
      </c>
      <c r="Q199" s="2463" t="s">
        <v>878</v>
      </c>
      <c r="R199" s="2461" t="s">
        <v>62</v>
      </c>
      <c r="S199" s="2461" t="s">
        <v>2148</v>
      </c>
      <c r="T199" s="2376"/>
      <c r="U199" s="2376"/>
      <c r="V199" s="2376"/>
      <c r="W199" s="2376"/>
      <c r="X199" s="2376"/>
      <c r="Y199" s="2376"/>
      <c r="Z199" s="2376"/>
      <c r="AA199" s="2376"/>
      <c r="AB199" s="2376"/>
      <c r="AC199" s="2376"/>
      <c r="AD199" s="2376"/>
      <c r="AE199" s="2376"/>
      <c r="AF199" s="2376"/>
      <c r="AG199" s="2376"/>
      <c r="AH199" s="2376"/>
      <c r="AI199" s="2376"/>
      <c r="AJ199" s="2376"/>
      <c r="AK199" s="2376"/>
      <c r="AL199" s="2376"/>
      <c r="AM199" s="2376"/>
      <c r="AN199" s="2376"/>
      <c r="AO199" s="2376"/>
      <c r="AP199" s="2376"/>
      <c r="AQ199" s="2376"/>
      <c r="AR199" s="2376"/>
      <c r="AS199" s="2376"/>
      <c r="AT199" s="2376"/>
      <c r="AU199" s="2376"/>
      <c r="AV199" s="2376"/>
      <c r="AW199" s="2376"/>
      <c r="AX199" s="2376"/>
      <c r="AY199" s="2376"/>
      <c r="AZ199" s="2376"/>
      <c r="BA199" s="2376"/>
      <c r="BB199" s="2376"/>
      <c r="BC199" s="2376"/>
      <c r="BD199" s="2376"/>
      <c r="BE199" s="2376"/>
      <c r="BF199" s="2376"/>
      <c r="BG199" s="2376"/>
      <c r="BH199" s="2376"/>
      <c r="BI199" s="2376"/>
      <c r="BJ199" s="2376"/>
      <c r="BK199" s="2376"/>
      <c r="BL199" s="2376"/>
      <c r="BM199" s="2376"/>
      <c r="BN199" s="2376"/>
      <c r="BO199" s="2376"/>
      <c r="BP199" s="2376"/>
      <c r="BQ199" s="2376"/>
      <c r="BR199" s="2376"/>
      <c r="BS199" s="2376"/>
      <c r="BT199" s="2376"/>
      <c r="BU199" s="2376"/>
      <c r="BV199" s="2376"/>
      <c r="BW199" s="2376"/>
      <c r="BX199" s="2376"/>
      <c r="BY199" s="2376"/>
      <c r="BZ199" s="2376"/>
      <c r="CA199" s="2376"/>
      <c r="CB199" s="2376"/>
      <c r="CC199" s="2376"/>
      <c r="CD199" s="1580"/>
      <c r="CE199" s="1580"/>
      <c r="CF199" s="1580"/>
      <c r="CG199" s="1580"/>
      <c r="CH199" s="1580"/>
      <c r="CI199" s="1580"/>
      <c r="CJ199" s="1580"/>
      <c r="CK199" s="1580"/>
      <c r="CL199" s="1580"/>
      <c r="CM199" s="1580"/>
      <c r="CN199" s="1580"/>
      <c r="CO199" s="1580"/>
      <c r="CP199" s="1580"/>
      <c r="CQ199" s="1580"/>
      <c r="CR199" s="1580"/>
      <c r="CS199" s="1580"/>
      <c r="CT199" s="1580"/>
    </row>
    <row r="200" spans="1:98" s="791" customFormat="1" ht="21" customHeight="1">
      <c r="A200" s="2377"/>
      <c r="B200" s="2373"/>
      <c r="C200" s="2373"/>
      <c r="D200" s="2373"/>
      <c r="E200" s="2391"/>
      <c r="F200" s="2807"/>
      <c r="G200" s="2807"/>
      <c r="H200" s="2427"/>
      <c r="I200" s="2517" t="s">
        <v>2149</v>
      </c>
      <c r="J200" s="2554" t="s">
        <v>73</v>
      </c>
      <c r="K200" s="2543">
        <v>518760</v>
      </c>
      <c r="L200" s="2403"/>
      <c r="M200" s="2464">
        <v>518760000</v>
      </c>
      <c r="N200" s="2473">
        <v>1965</v>
      </c>
      <c r="O200" s="2466">
        <v>40000</v>
      </c>
      <c r="P200" s="2469">
        <v>22</v>
      </c>
      <c r="Q200" s="2473"/>
      <c r="R200" s="2489"/>
      <c r="S200" s="2534">
        <v>0.3</v>
      </c>
      <c r="T200" s="2476"/>
      <c r="U200" s="2376"/>
      <c r="V200" s="2376"/>
      <c r="W200" s="2376"/>
      <c r="X200" s="2376"/>
      <c r="Y200" s="2376"/>
      <c r="Z200" s="2376"/>
      <c r="AA200" s="2376"/>
      <c r="AB200" s="2376"/>
      <c r="AC200" s="2376"/>
      <c r="AD200" s="2376"/>
      <c r="AE200" s="2376"/>
      <c r="AF200" s="2376"/>
      <c r="AG200" s="2376"/>
      <c r="AH200" s="2376"/>
      <c r="AI200" s="2376"/>
      <c r="AJ200" s="2376"/>
      <c r="AK200" s="2376"/>
      <c r="AL200" s="2376"/>
      <c r="AM200" s="2376"/>
      <c r="AN200" s="2376"/>
      <c r="AO200" s="2376"/>
      <c r="AP200" s="2376"/>
      <c r="AQ200" s="2376"/>
      <c r="AR200" s="2376"/>
      <c r="AS200" s="2376"/>
      <c r="AT200" s="2376"/>
      <c r="AU200" s="2376"/>
      <c r="AV200" s="2376"/>
      <c r="AW200" s="2376"/>
      <c r="AX200" s="2376"/>
      <c r="AY200" s="2376"/>
      <c r="AZ200" s="2376"/>
      <c r="BA200" s="2376"/>
      <c r="BB200" s="2376"/>
      <c r="BC200" s="2376"/>
      <c r="BD200" s="2376"/>
      <c r="BE200" s="2376"/>
      <c r="BF200" s="2376"/>
      <c r="BG200" s="2376"/>
      <c r="BH200" s="2376"/>
      <c r="BI200" s="2376"/>
      <c r="BJ200" s="2376"/>
      <c r="BK200" s="2376"/>
      <c r="BL200" s="2376"/>
      <c r="BM200" s="2376"/>
      <c r="BN200" s="2376"/>
      <c r="BO200" s="2376"/>
      <c r="BP200" s="2376"/>
      <c r="BQ200" s="2376"/>
      <c r="BR200" s="2376"/>
      <c r="BS200" s="2376"/>
      <c r="BT200" s="2376"/>
      <c r="BU200" s="2376"/>
      <c r="BV200" s="2376"/>
      <c r="BW200" s="2376"/>
      <c r="BX200" s="2376"/>
      <c r="BY200" s="2376"/>
      <c r="BZ200" s="2376"/>
      <c r="CA200" s="2376"/>
      <c r="CB200" s="2376"/>
      <c r="CC200" s="2376"/>
      <c r="CD200" s="1580"/>
      <c r="CE200" s="1580"/>
      <c r="CF200" s="1580"/>
      <c r="CG200" s="1580"/>
      <c r="CH200" s="1580"/>
      <c r="CI200" s="1580"/>
      <c r="CJ200" s="1580"/>
      <c r="CK200" s="1580"/>
      <c r="CL200" s="1580"/>
      <c r="CM200" s="1580"/>
      <c r="CN200" s="1580"/>
      <c r="CO200" s="1580"/>
      <c r="CP200" s="1580"/>
      <c r="CQ200" s="1580"/>
      <c r="CR200" s="1580"/>
      <c r="CS200" s="1580"/>
      <c r="CT200" s="1580"/>
    </row>
    <row r="201" spans="1:98" s="791" customFormat="1" ht="21" customHeight="1">
      <c r="A201" s="2377"/>
      <c r="B201" s="2373"/>
      <c r="C201" s="2391"/>
      <c r="D201" s="2373"/>
      <c r="E201" s="2391"/>
      <c r="F201" s="2807"/>
      <c r="G201" s="2807"/>
      <c r="H201" s="2427"/>
      <c r="I201" s="2517" t="s">
        <v>2150</v>
      </c>
      <c r="J201" s="2554" t="s">
        <v>73</v>
      </c>
      <c r="K201" s="2543">
        <v>524160</v>
      </c>
      <c r="L201" s="2403"/>
      <c r="M201" s="2464">
        <v>524160000</v>
      </c>
      <c r="N201" s="2473">
        <v>1089</v>
      </c>
      <c r="O201" s="2466">
        <v>43000</v>
      </c>
      <c r="P201" s="2469">
        <v>38</v>
      </c>
      <c r="Q201" s="2473"/>
      <c r="R201" s="2491"/>
      <c r="S201" s="2535">
        <v>0.41</v>
      </c>
      <c r="T201" s="2476"/>
      <c r="U201" s="2376"/>
      <c r="V201" s="2376"/>
      <c r="W201" s="2376"/>
      <c r="X201" s="2376"/>
      <c r="Y201" s="2376"/>
      <c r="Z201" s="2376"/>
      <c r="AA201" s="2376"/>
      <c r="AB201" s="2376"/>
      <c r="AC201" s="2376"/>
      <c r="AD201" s="2376"/>
      <c r="AE201" s="2376"/>
      <c r="AF201" s="2376"/>
      <c r="AG201" s="2376"/>
      <c r="AH201" s="2376"/>
      <c r="AI201" s="2376"/>
      <c r="AJ201" s="2376"/>
      <c r="AK201" s="2376"/>
      <c r="AL201" s="2376"/>
      <c r="AM201" s="2376"/>
      <c r="AN201" s="2376"/>
      <c r="AO201" s="2376"/>
      <c r="AP201" s="2376"/>
      <c r="AQ201" s="2376"/>
      <c r="AR201" s="2376"/>
      <c r="AS201" s="2376"/>
      <c r="AT201" s="2376"/>
      <c r="AU201" s="2376"/>
      <c r="AV201" s="2376"/>
      <c r="AW201" s="2376"/>
      <c r="AX201" s="2376"/>
      <c r="AY201" s="2376"/>
      <c r="AZ201" s="2376"/>
      <c r="BA201" s="2376"/>
      <c r="BB201" s="2376"/>
      <c r="BC201" s="2376"/>
      <c r="BD201" s="2376"/>
      <c r="BE201" s="2376"/>
      <c r="BF201" s="2376"/>
      <c r="BG201" s="2376"/>
      <c r="BH201" s="2376"/>
      <c r="BI201" s="2376"/>
      <c r="BJ201" s="2376"/>
      <c r="BK201" s="2376"/>
      <c r="BL201" s="2376"/>
      <c r="BM201" s="2376"/>
      <c r="BN201" s="2376"/>
      <c r="BO201" s="2376"/>
      <c r="BP201" s="2376"/>
      <c r="BQ201" s="2376"/>
      <c r="BR201" s="2376"/>
      <c r="BS201" s="2376"/>
      <c r="BT201" s="2376"/>
      <c r="BU201" s="2376"/>
      <c r="BV201" s="2376"/>
      <c r="BW201" s="2376"/>
      <c r="BX201" s="2376"/>
      <c r="BY201" s="2376"/>
      <c r="BZ201" s="2376"/>
      <c r="CA201" s="2376"/>
      <c r="CB201" s="2376"/>
      <c r="CC201" s="2376"/>
      <c r="CD201" s="1580"/>
      <c r="CE201" s="1580"/>
      <c r="CF201" s="1580"/>
      <c r="CG201" s="1580"/>
      <c r="CH201" s="1580"/>
      <c r="CI201" s="1580"/>
      <c r="CJ201" s="1580"/>
      <c r="CK201" s="1580"/>
      <c r="CL201" s="1580"/>
      <c r="CM201" s="1580"/>
      <c r="CN201" s="1580"/>
      <c r="CO201" s="1580"/>
      <c r="CP201" s="1580"/>
      <c r="CQ201" s="1580"/>
      <c r="CR201" s="1580"/>
      <c r="CS201" s="1580"/>
      <c r="CT201" s="1580"/>
    </row>
    <row r="202" spans="1:98" s="791" customFormat="1" ht="21" customHeight="1">
      <c r="A202" s="2377"/>
      <c r="B202" s="2373"/>
      <c r="C202" s="2391"/>
      <c r="D202" s="2373"/>
      <c r="E202" s="2391"/>
      <c r="F202" s="2807"/>
      <c r="G202" s="2807"/>
      <c r="H202" s="2427"/>
      <c r="I202" s="2517" t="s">
        <v>2151</v>
      </c>
      <c r="J202" s="2554" t="s">
        <v>73</v>
      </c>
      <c r="K202" s="2543">
        <v>122616</v>
      </c>
      <c r="L202" s="2403"/>
      <c r="M202" s="2464">
        <v>122616000</v>
      </c>
      <c r="N202" s="2473">
        <v>1965</v>
      </c>
      <c r="O202" s="2466">
        <v>26000</v>
      </c>
      <c r="P202" s="2469">
        <v>8</v>
      </c>
      <c r="Q202" s="2473"/>
      <c r="R202" s="2489"/>
      <c r="S202" s="2534">
        <v>0.3</v>
      </c>
      <c r="T202" s="2476"/>
      <c r="U202" s="2376"/>
      <c r="V202" s="2376"/>
      <c r="W202" s="2376"/>
      <c r="X202" s="2376"/>
      <c r="Y202" s="2376"/>
      <c r="Z202" s="2376"/>
      <c r="AA202" s="2376"/>
      <c r="AB202" s="2376"/>
      <c r="AC202" s="2376"/>
      <c r="AD202" s="2376"/>
      <c r="AE202" s="2376"/>
      <c r="AF202" s="2376"/>
      <c r="AG202" s="2376"/>
      <c r="AH202" s="2376"/>
      <c r="AI202" s="2376"/>
      <c r="AJ202" s="2376"/>
      <c r="AK202" s="2376"/>
      <c r="AL202" s="2376"/>
      <c r="AM202" s="2376"/>
      <c r="AN202" s="2376"/>
      <c r="AO202" s="2376"/>
      <c r="AP202" s="2376"/>
      <c r="AQ202" s="2376"/>
      <c r="AR202" s="2376"/>
      <c r="AS202" s="2376"/>
      <c r="AT202" s="2376"/>
      <c r="AU202" s="2376"/>
      <c r="AV202" s="2376"/>
      <c r="AW202" s="2376"/>
      <c r="AX202" s="2376"/>
      <c r="AY202" s="2376"/>
      <c r="AZ202" s="2376"/>
      <c r="BA202" s="2376"/>
      <c r="BB202" s="2376"/>
      <c r="BC202" s="2376"/>
      <c r="BD202" s="2376"/>
      <c r="BE202" s="2376"/>
      <c r="BF202" s="2376"/>
      <c r="BG202" s="2376"/>
      <c r="BH202" s="2376"/>
      <c r="BI202" s="2376"/>
      <c r="BJ202" s="2376"/>
      <c r="BK202" s="2376"/>
      <c r="BL202" s="2376"/>
      <c r="BM202" s="2376"/>
      <c r="BN202" s="2376"/>
      <c r="BO202" s="2376"/>
      <c r="BP202" s="2376"/>
      <c r="BQ202" s="2376"/>
      <c r="BR202" s="2376"/>
      <c r="BS202" s="2376"/>
      <c r="BT202" s="2376"/>
      <c r="BU202" s="2376"/>
      <c r="BV202" s="2376"/>
      <c r="BW202" s="2376"/>
      <c r="BX202" s="2376"/>
      <c r="BY202" s="2376"/>
      <c r="BZ202" s="2376"/>
      <c r="CA202" s="2376"/>
      <c r="CB202" s="2376"/>
      <c r="CC202" s="2376"/>
      <c r="CD202" s="1580"/>
      <c r="CE202" s="1580"/>
      <c r="CF202" s="1580"/>
      <c r="CG202" s="1580"/>
      <c r="CH202" s="1580"/>
      <c r="CI202" s="1580"/>
      <c r="CJ202" s="1580"/>
      <c r="CK202" s="1580"/>
      <c r="CL202" s="1580"/>
      <c r="CM202" s="1580"/>
      <c r="CN202" s="1580"/>
      <c r="CO202" s="1580"/>
      <c r="CP202" s="1580"/>
      <c r="CQ202" s="1580"/>
      <c r="CR202" s="1580"/>
      <c r="CS202" s="1580"/>
      <c r="CT202" s="1580"/>
    </row>
    <row r="203" spans="1:98" s="791" customFormat="1" ht="21" customHeight="1">
      <c r="A203" s="2399"/>
      <c r="B203" s="2382"/>
      <c r="C203" s="2411"/>
      <c r="D203" s="2382"/>
      <c r="E203" s="2411"/>
      <c r="F203" s="2803"/>
      <c r="G203" s="2803"/>
      <c r="H203" s="2444"/>
      <c r="I203" s="2555" t="s">
        <v>2152</v>
      </c>
      <c r="J203" s="2577" t="s">
        <v>73</v>
      </c>
      <c r="K203" s="2549">
        <v>13860</v>
      </c>
      <c r="L203" s="2403"/>
      <c r="M203" s="2464">
        <v>13860000</v>
      </c>
      <c r="N203" s="2466">
        <v>16500</v>
      </c>
      <c r="O203" s="2466"/>
      <c r="P203" s="2625">
        <v>70</v>
      </c>
      <c r="Q203" s="2469"/>
      <c r="R203" s="2465">
        <v>12</v>
      </c>
      <c r="S203" s="2476"/>
      <c r="T203" s="2476"/>
      <c r="U203" s="2376"/>
      <c r="V203" s="2376"/>
      <c r="W203" s="2376"/>
      <c r="X203" s="2376"/>
      <c r="Y203" s="2376"/>
      <c r="Z203" s="2376"/>
      <c r="AA203" s="2376"/>
      <c r="AB203" s="2376"/>
      <c r="AC203" s="2376"/>
      <c r="AD203" s="2376"/>
      <c r="AE203" s="2376"/>
      <c r="AF203" s="2376"/>
      <c r="AG203" s="2376"/>
      <c r="AH203" s="2376"/>
      <c r="AI203" s="2376"/>
      <c r="AJ203" s="2376"/>
      <c r="AK203" s="2376"/>
      <c r="AL203" s="2376"/>
      <c r="AM203" s="2376"/>
      <c r="AN203" s="2376"/>
      <c r="AO203" s="2376"/>
      <c r="AP203" s="2376"/>
      <c r="AQ203" s="2376"/>
      <c r="AR203" s="2376"/>
      <c r="AS203" s="2376"/>
      <c r="AT203" s="2376"/>
      <c r="AU203" s="2376"/>
      <c r="AV203" s="2376"/>
      <c r="AW203" s="2376"/>
      <c r="AX203" s="2376"/>
      <c r="AY203" s="2376"/>
      <c r="AZ203" s="2376"/>
      <c r="BA203" s="2376"/>
      <c r="BB203" s="2376"/>
      <c r="BC203" s="2376"/>
      <c r="BD203" s="2376"/>
      <c r="BE203" s="2376"/>
      <c r="BF203" s="2376"/>
      <c r="BG203" s="2376"/>
      <c r="BH203" s="2376"/>
      <c r="BI203" s="2376"/>
      <c r="BJ203" s="2376"/>
      <c r="BK203" s="2376"/>
      <c r="BL203" s="2376"/>
      <c r="BM203" s="2376"/>
      <c r="BN203" s="2376"/>
      <c r="BO203" s="2376"/>
      <c r="BP203" s="2376"/>
      <c r="BQ203" s="2376"/>
      <c r="BR203" s="2376"/>
      <c r="BS203" s="2376"/>
      <c r="BT203" s="2376"/>
      <c r="BU203" s="2376"/>
      <c r="BV203" s="2376"/>
      <c r="BW203" s="2376"/>
      <c r="BX203" s="2376"/>
      <c r="BY203" s="2376"/>
      <c r="BZ203" s="2376"/>
      <c r="CA203" s="2376"/>
      <c r="CB203" s="2376"/>
      <c r="CC203" s="2376"/>
      <c r="CD203" s="1580"/>
      <c r="CE203" s="1580"/>
      <c r="CF203" s="1580"/>
      <c r="CG203" s="1580"/>
      <c r="CH203" s="1580"/>
      <c r="CI203" s="1580"/>
      <c r="CJ203" s="1580"/>
      <c r="CK203" s="1580"/>
      <c r="CL203" s="1580"/>
      <c r="CM203" s="1580"/>
      <c r="CN203" s="1580"/>
      <c r="CO203" s="1580"/>
      <c r="CP203" s="1580"/>
      <c r="CQ203" s="1580"/>
      <c r="CR203" s="1580"/>
      <c r="CS203" s="1580"/>
      <c r="CT203" s="1580"/>
    </row>
    <row r="204" spans="1:98" s="791" customFormat="1" ht="21" customHeight="1">
      <c r="A204" s="2377"/>
      <c r="B204" s="2373"/>
      <c r="C204" s="2391"/>
      <c r="D204" s="3484" t="s">
        <v>879</v>
      </c>
      <c r="E204" s="3485"/>
      <c r="F204" s="2803">
        <v>34795</v>
      </c>
      <c r="G204" s="2803">
        <v>34295</v>
      </c>
      <c r="H204" s="2436">
        <v>500</v>
      </c>
      <c r="I204" s="2581"/>
      <c r="J204" s="2577"/>
      <c r="K204" s="2549"/>
      <c r="L204" s="2403"/>
      <c r="M204" s="2414"/>
      <c r="N204" s="2402"/>
      <c r="O204" s="2415"/>
      <c r="P204" s="2404"/>
      <c r="Q204" s="2404"/>
      <c r="R204" s="2403"/>
      <c r="S204" s="2398"/>
      <c r="T204" s="2398"/>
      <c r="U204" s="2376"/>
      <c r="V204" s="2376"/>
      <c r="W204" s="2376"/>
      <c r="X204" s="2376"/>
      <c r="Y204" s="2376"/>
      <c r="Z204" s="2376"/>
      <c r="AA204" s="2376"/>
      <c r="AB204" s="2376"/>
      <c r="AC204" s="2376"/>
      <c r="AD204" s="2376"/>
      <c r="AE204" s="2376"/>
      <c r="AF204" s="2376"/>
      <c r="AG204" s="2376"/>
      <c r="AH204" s="2376"/>
      <c r="AI204" s="2376"/>
      <c r="AJ204" s="2376"/>
      <c r="AK204" s="2376"/>
      <c r="AL204" s="2376"/>
      <c r="AM204" s="2376"/>
      <c r="AN204" s="2376"/>
      <c r="AO204" s="2376"/>
      <c r="AP204" s="2376"/>
      <c r="AQ204" s="2376"/>
      <c r="AR204" s="2376"/>
      <c r="AS204" s="2376"/>
      <c r="AT204" s="2376"/>
      <c r="AU204" s="2376"/>
      <c r="AV204" s="2376"/>
      <c r="AW204" s="2376"/>
      <c r="AX204" s="2376"/>
      <c r="AY204" s="2376"/>
      <c r="AZ204" s="2376"/>
      <c r="BA204" s="2376"/>
      <c r="BB204" s="2376"/>
      <c r="BC204" s="2376"/>
      <c r="BD204" s="2376"/>
      <c r="BE204" s="2376"/>
      <c r="BF204" s="2376"/>
      <c r="BG204" s="2376"/>
      <c r="BH204" s="2376"/>
      <c r="BI204" s="2376"/>
      <c r="BJ204" s="2376"/>
      <c r="BK204" s="2376"/>
      <c r="BL204" s="2376"/>
      <c r="BM204" s="2376"/>
      <c r="BN204" s="2376"/>
      <c r="BO204" s="2376"/>
      <c r="BP204" s="2376"/>
      <c r="BQ204" s="2376"/>
      <c r="BR204" s="2376"/>
      <c r="BS204" s="2376"/>
      <c r="BT204" s="2376"/>
      <c r="BU204" s="2376"/>
      <c r="BV204" s="2376"/>
      <c r="BW204" s="2376"/>
      <c r="BX204" s="2376"/>
      <c r="BY204" s="2376"/>
      <c r="BZ204" s="2376"/>
      <c r="CA204" s="2376"/>
      <c r="CB204" s="2376"/>
      <c r="CC204" s="2376"/>
      <c r="CD204" s="1580"/>
      <c r="CE204" s="1580"/>
      <c r="CF204" s="1580"/>
      <c r="CG204" s="1580"/>
      <c r="CH204" s="1580"/>
      <c r="CI204" s="1580"/>
      <c r="CJ204" s="1580"/>
      <c r="CK204" s="1580"/>
      <c r="CL204" s="1580"/>
      <c r="CM204" s="1580"/>
      <c r="CN204" s="1580"/>
      <c r="CO204" s="1580"/>
      <c r="CP204" s="1580"/>
      <c r="CQ204" s="1580"/>
      <c r="CR204" s="1580"/>
      <c r="CS204" s="1580"/>
      <c r="CT204" s="1580"/>
    </row>
    <row r="205" spans="1:98" s="791" customFormat="1" ht="21" customHeight="1">
      <c r="A205" s="2377"/>
      <c r="B205" s="2373"/>
      <c r="C205" s="2391"/>
      <c r="D205" s="2373"/>
      <c r="E205" s="2452" t="s">
        <v>880</v>
      </c>
      <c r="F205" s="2806">
        <v>34795</v>
      </c>
      <c r="G205" s="2806">
        <v>34295</v>
      </c>
      <c r="H205" s="2453">
        <v>500</v>
      </c>
      <c r="I205" s="2556"/>
      <c r="J205" s="2557"/>
      <c r="K205" s="2558">
        <v>34795</v>
      </c>
      <c r="L205" s="2403"/>
      <c r="M205" s="2414"/>
      <c r="N205" s="2402"/>
      <c r="O205" s="2415"/>
      <c r="P205" s="2404"/>
      <c r="Q205" s="2404"/>
      <c r="R205" s="2403"/>
      <c r="S205" s="2398"/>
      <c r="T205" s="2398"/>
      <c r="U205" s="2398"/>
      <c r="V205" s="2376"/>
      <c r="W205" s="2376"/>
      <c r="X205" s="2376"/>
      <c r="Y205" s="2376"/>
      <c r="Z205" s="2376"/>
      <c r="AA205" s="2376"/>
      <c r="AB205" s="2376"/>
      <c r="AC205" s="2376"/>
      <c r="AD205" s="2376"/>
      <c r="AE205" s="2376"/>
      <c r="AF205" s="2376"/>
      <c r="AG205" s="2376"/>
      <c r="AH205" s="2376"/>
      <c r="AI205" s="2376"/>
      <c r="AJ205" s="2376"/>
      <c r="AK205" s="2376"/>
      <c r="AL205" s="2376"/>
      <c r="AM205" s="2376"/>
      <c r="AN205" s="2376"/>
      <c r="AO205" s="2376"/>
      <c r="AP205" s="2376"/>
      <c r="AQ205" s="2376"/>
      <c r="AR205" s="2376"/>
      <c r="AS205" s="2376"/>
      <c r="AT205" s="2376"/>
      <c r="AU205" s="2376"/>
      <c r="AV205" s="2376"/>
      <c r="AW205" s="2376"/>
      <c r="AX205" s="2376"/>
      <c r="AY205" s="2376"/>
      <c r="AZ205" s="2376"/>
      <c r="BA205" s="2376"/>
      <c r="BB205" s="2376"/>
      <c r="BC205" s="2376"/>
      <c r="BD205" s="2376"/>
      <c r="BE205" s="2376"/>
      <c r="BF205" s="2376"/>
      <c r="BG205" s="2376"/>
      <c r="BH205" s="2376"/>
      <c r="BI205" s="2376"/>
      <c r="BJ205" s="2376"/>
      <c r="BK205" s="2376"/>
      <c r="BL205" s="2376"/>
      <c r="BM205" s="2376"/>
      <c r="BN205" s="2376"/>
      <c r="BO205" s="2376"/>
      <c r="BP205" s="2376"/>
      <c r="BQ205" s="2376"/>
      <c r="BR205" s="2376"/>
      <c r="BS205" s="2376"/>
      <c r="BT205" s="2376"/>
      <c r="BU205" s="2376"/>
      <c r="BV205" s="2376"/>
      <c r="BW205" s="2376"/>
      <c r="BX205" s="2376"/>
      <c r="BY205" s="2376"/>
      <c r="BZ205" s="2376"/>
      <c r="CA205" s="2376"/>
      <c r="CB205" s="2376"/>
      <c r="CC205" s="2376"/>
      <c r="CD205" s="1580"/>
      <c r="CE205" s="1580"/>
      <c r="CF205" s="1580"/>
      <c r="CG205" s="1580"/>
      <c r="CH205" s="1580"/>
      <c r="CI205" s="1580"/>
      <c r="CJ205" s="1580"/>
      <c r="CK205" s="1580"/>
      <c r="CL205" s="1580"/>
      <c r="CM205" s="1580"/>
      <c r="CN205" s="1580"/>
      <c r="CO205" s="1580"/>
      <c r="CP205" s="1580"/>
      <c r="CQ205" s="1580"/>
      <c r="CR205" s="1580"/>
      <c r="CS205" s="1580"/>
      <c r="CT205" s="1580"/>
    </row>
    <row r="206" spans="1:98" s="791" customFormat="1" ht="21" customHeight="1">
      <c r="A206" s="2377"/>
      <c r="B206" s="2373"/>
      <c r="C206" s="2391"/>
      <c r="D206" s="2409"/>
      <c r="E206" s="2373"/>
      <c r="F206" s="2807"/>
      <c r="G206" s="2807"/>
      <c r="H206" s="2427"/>
      <c r="I206" s="2540" t="s">
        <v>881</v>
      </c>
      <c r="J206" s="2554"/>
      <c r="K206" s="2543">
        <v>21600</v>
      </c>
      <c r="L206" s="2403"/>
      <c r="M206" s="2414"/>
      <c r="N206" s="2485" t="s">
        <v>841</v>
      </c>
      <c r="O206" s="2485"/>
      <c r="P206" s="2463" t="s">
        <v>90</v>
      </c>
      <c r="Q206" s="2463" t="s">
        <v>868</v>
      </c>
      <c r="R206" s="2461" t="s">
        <v>62</v>
      </c>
      <c r="S206" s="2461"/>
      <c r="T206" s="2398"/>
      <c r="U206" s="2398"/>
      <c r="V206" s="2376"/>
      <c r="W206" s="2376"/>
      <c r="X206" s="2376"/>
      <c r="Y206" s="2376"/>
      <c r="Z206" s="2376"/>
      <c r="AA206" s="2376"/>
      <c r="AB206" s="2376"/>
      <c r="AC206" s="2376"/>
      <c r="AD206" s="2376"/>
      <c r="AE206" s="2376"/>
      <c r="AF206" s="2376"/>
      <c r="AG206" s="2376"/>
      <c r="AH206" s="2376"/>
      <c r="AI206" s="2376"/>
      <c r="AJ206" s="2376"/>
      <c r="AK206" s="2376"/>
      <c r="AL206" s="2376"/>
      <c r="AM206" s="2376"/>
      <c r="AN206" s="2376"/>
      <c r="AO206" s="2376"/>
      <c r="AP206" s="2376"/>
      <c r="AQ206" s="2376"/>
      <c r="AR206" s="2376"/>
      <c r="AS206" s="2376"/>
      <c r="AT206" s="2376"/>
      <c r="AU206" s="2376"/>
      <c r="AV206" s="2376"/>
      <c r="AW206" s="2376"/>
      <c r="AX206" s="2376"/>
      <c r="AY206" s="2376"/>
      <c r="AZ206" s="2376"/>
      <c r="BA206" s="2376"/>
      <c r="BB206" s="2376"/>
      <c r="BC206" s="2376"/>
      <c r="BD206" s="2376"/>
      <c r="BE206" s="2376"/>
      <c r="BF206" s="2376"/>
      <c r="BG206" s="2376"/>
      <c r="BH206" s="2376"/>
      <c r="BI206" s="2376"/>
      <c r="BJ206" s="2376"/>
      <c r="BK206" s="2376"/>
      <c r="BL206" s="2376"/>
      <c r="BM206" s="2376"/>
      <c r="BN206" s="2376"/>
      <c r="BO206" s="2376"/>
      <c r="BP206" s="2376"/>
      <c r="BQ206" s="2376"/>
      <c r="BR206" s="2376"/>
      <c r="BS206" s="2376"/>
      <c r="BT206" s="2376"/>
      <c r="BU206" s="2376"/>
      <c r="BV206" s="2376"/>
      <c r="BW206" s="2376"/>
      <c r="BX206" s="2376"/>
      <c r="BY206" s="2376"/>
      <c r="BZ206" s="2376"/>
      <c r="CA206" s="2376"/>
      <c r="CB206" s="2376"/>
      <c r="CC206" s="2376"/>
      <c r="CD206" s="1580"/>
      <c r="CE206" s="1580"/>
      <c r="CF206" s="1580"/>
      <c r="CG206" s="1580"/>
      <c r="CH206" s="1580"/>
      <c r="CI206" s="1580"/>
      <c r="CJ206" s="1580"/>
      <c r="CK206" s="1580"/>
      <c r="CL206" s="1580"/>
      <c r="CM206" s="1580"/>
      <c r="CN206" s="1580"/>
      <c r="CO206" s="1580"/>
      <c r="CP206" s="1580"/>
      <c r="CQ206" s="1580"/>
      <c r="CR206" s="1580"/>
      <c r="CS206" s="1580"/>
      <c r="CT206" s="1580"/>
    </row>
    <row r="207" spans="1:98" s="791" customFormat="1" ht="21" customHeight="1">
      <c r="A207" s="2377"/>
      <c r="B207" s="2373"/>
      <c r="C207" s="2391"/>
      <c r="D207" s="2409"/>
      <c r="E207" s="2373"/>
      <c r="F207" s="2807"/>
      <c r="G207" s="2807"/>
      <c r="H207" s="2427"/>
      <c r="I207" s="2540" t="s">
        <v>2153</v>
      </c>
      <c r="J207" s="2554" t="s">
        <v>73</v>
      </c>
      <c r="K207" s="2543">
        <v>21600</v>
      </c>
      <c r="L207" s="2403"/>
      <c r="M207" s="2464">
        <v>21600000</v>
      </c>
      <c r="N207" s="2466">
        <v>20000</v>
      </c>
      <c r="O207" s="2468"/>
      <c r="P207" s="2469">
        <v>6</v>
      </c>
      <c r="Q207" s="2469">
        <v>15</v>
      </c>
      <c r="R207" s="2465">
        <v>12</v>
      </c>
      <c r="S207" s="2398"/>
      <c r="T207" s="2398"/>
      <c r="U207" s="2398"/>
      <c r="V207" s="2376"/>
      <c r="W207" s="2376"/>
      <c r="X207" s="2376"/>
      <c r="Y207" s="2376"/>
      <c r="Z207" s="2376"/>
      <c r="AA207" s="2376"/>
      <c r="AB207" s="2376"/>
      <c r="AC207" s="2376"/>
      <c r="AD207" s="2376"/>
      <c r="AE207" s="2376"/>
      <c r="AF207" s="2376"/>
      <c r="AG207" s="2376"/>
      <c r="AH207" s="2376"/>
      <c r="AI207" s="2376"/>
      <c r="AJ207" s="2376"/>
      <c r="AK207" s="2376"/>
      <c r="AL207" s="2376"/>
      <c r="AM207" s="2376"/>
      <c r="AN207" s="2376"/>
      <c r="AO207" s="2376"/>
      <c r="AP207" s="2376"/>
      <c r="AQ207" s="2376"/>
      <c r="AR207" s="2376"/>
      <c r="AS207" s="2376"/>
      <c r="AT207" s="2376"/>
      <c r="AU207" s="2376"/>
      <c r="AV207" s="2376"/>
      <c r="AW207" s="2376"/>
      <c r="AX207" s="2376"/>
      <c r="AY207" s="2376"/>
      <c r="AZ207" s="2376"/>
      <c r="BA207" s="2376"/>
      <c r="BB207" s="2376"/>
      <c r="BC207" s="2376"/>
      <c r="BD207" s="2376"/>
      <c r="BE207" s="2376"/>
      <c r="BF207" s="2376"/>
      <c r="BG207" s="2376"/>
      <c r="BH207" s="2376"/>
      <c r="BI207" s="2376"/>
      <c r="BJ207" s="2376"/>
      <c r="BK207" s="2376"/>
      <c r="BL207" s="2376"/>
      <c r="BM207" s="2376"/>
      <c r="BN207" s="2376"/>
      <c r="BO207" s="2376"/>
      <c r="BP207" s="2376"/>
      <c r="BQ207" s="2376"/>
      <c r="BR207" s="2376"/>
      <c r="BS207" s="2376"/>
      <c r="BT207" s="2376"/>
      <c r="BU207" s="2376"/>
      <c r="BV207" s="2376"/>
      <c r="BW207" s="2376"/>
      <c r="BX207" s="2376"/>
      <c r="BY207" s="2376"/>
      <c r="BZ207" s="2376"/>
      <c r="CA207" s="2376"/>
      <c r="CB207" s="2376"/>
      <c r="CC207" s="2376"/>
      <c r="CD207" s="1580"/>
      <c r="CE207" s="1580"/>
      <c r="CF207" s="1580"/>
      <c r="CG207" s="1580"/>
      <c r="CH207" s="1580"/>
      <c r="CI207" s="1580"/>
      <c r="CJ207" s="1580"/>
      <c r="CK207" s="1580"/>
      <c r="CL207" s="1580"/>
      <c r="CM207" s="1580"/>
      <c r="CN207" s="1580"/>
      <c r="CO207" s="1580"/>
      <c r="CP207" s="1580"/>
      <c r="CQ207" s="1580"/>
      <c r="CR207" s="1580"/>
      <c r="CS207" s="1580"/>
      <c r="CT207" s="1580"/>
    </row>
    <row r="208" spans="1:98" s="791" customFormat="1" ht="21" customHeight="1">
      <c r="A208" s="2377"/>
      <c r="B208" s="2373"/>
      <c r="C208" s="2391"/>
      <c r="D208" s="2409"/>
      <c r="E208" s="2373"/>
      <c r="F208" s="2807"/>
      <c r="G208" s="2807"/>
      <c r="H208" s="2427"/>
      <c r="I208" s="2540" t="s">
        <v>882</v>
      </c>
      <c r="J208" s="2554"/>
      <c r="K208" s="2543">
        <v>13195</v>
      </c>
      <c r="L208" s="2403"/>
      <c r="M208" s="2414"/>
      <c r="N208" s="2485" t="s">
        <v>841</v>
      </c>
      <c r="O208" s="2485"/>
      <c r="P208" s="2463" t="s">
        <v>90</v>
      </c>
      <c r="Q208" s="2463" t="s">
        <v>868</v>
      </c>
      <c r="R208" s="2461" t="s">
        <v>62</v>
      </c>
      <c r="S208" s="2398"/>
      <c r="T208" s="2398"/>
      <c r="U208" s="2398"/>
      <c r="V208" s="2376"/>
      <c r="W208" s="2376"/>
      <c r="X208" s="2376"/>
      <c r="Y208" s="2376"/>
      <c r="Z208" s="2376"/>
      <c r="AA208" s="2376"/>
      <c r="AB208" s="2376"/>
      <c r="AC208" s="2376"/>
      <c r="AD208" s="2376"/>
      <c r="AE208" s="2376"/>
      <c r="AF208" s="2376"/>
      <c r="AG208" s="2376"/>
      <c r="AH208" s="2376"/>
      <c r="AI208" s="2376"/>
      <c r="AJ208" s="2376"/>
      <c r="AK208" s="2376"/>
      <c r="AL208" s="2376"/>
      <c r="AM208" s="2376"/>
      <c r="AN208" s="2376"/>
      <c r="AO208" s="2376"/>
      <c r="AP208" s="2376"/>
      <c r="AQ208" s="2376"/>
      <c r="AR208" s="2376"/>
      <c r="AS208" s="2376"/>
      <c r="AT208" s="2376"/>
      <c r="AU208" s="2376"/>
      <c r="AV208" s="2376"/>
      <c r="AW208" s="2376"/>
      <c r="AX208" s="2376"/>
      <c r="AY208" s="2376"/>
      <c r="AZ208" s="2376"/>
      <c r="BA208" s="2376"/>
      <c r="BB208" s="2376"/>
      <c r="BC208" s="2376"/>
      <c r="BD208" s="2376"/>
      <c r="BE208" s="2376"/>
      <c r="BF208" s="2376"/>
      <c r="BG208" s="2376"/>
      <c r="BH208" s="2376"/>
      <c r="BI208" s="2376"/>
      <c r="BJ208" s="2376"/>
      <c r="BK208" s="2376"/>
      <c r="BL208" s="2376"/>
      <c r="BM208" s="2376"/>
      <c r="BN208" s="2376"/>
      <c r="BO208" s="2376"/>
      <c r="BP208" s="2376"/>
      <c r="BQ208" s="2376"/>
      <c r="BR208" s="2376"/>
      <c r="BS208" s="2376"/>
      <c r="BT208" s="2376"/>
      <c r="BU208" s="2376"/>
      <c r="BV208" s="2376"/>
      <c r="BW208" s="2376"/>
      <c r="BX208" s="2376"/>
      <c r="BY208" s="2376"/>
      <c r="BZ208" s="2376"/>
      <c r="CA208" s="2376"/>
      <c r="CB208" s="2376"/>
      <c r="CC208" s="2376"/>
      <c r="CD208" s="1580"/>
      <c r="CE208" s="1580"/>
      <c r="CF208" s="1580"/>
      <c r="CG208" s="1580"/>
      <c r="CH208" s="1580"/>
      <c r="CI208" s="1580"/>
      <c r="CJ208" s="1580"/>
      <c r="CK208" s="1580"/>
      <c r="CL208" s="1580"/>
      <c r="CM208" s="1580"/>
      <c r="CN208" s="1580"/>
      <c r="CO208" s="1580"/>
      <c r="CP208" s="1580"/>
      <c r="CQ208" s="1580"/>
      <c r="CR208" s="1580"/>
      <c r="CS208" s="1580"/>
      <c r="CT208" s="1580"/>
    </row>
    <row r="209" spans="1:98" s="791" customFormat="1" ht="21" customHeight="1">
      <c r="A209" s="2377"/>
      <c r="B209" s="2373"/>
      <c r="C209" s="2391"/>
      <c r="D209" s="2409"/>
      <c r="E209" s="2373"/>
      <c r="F209" s="2807"/>
      <c r="G209" s="2807"/>
      <c r="H209" s="2427"/>
      <c r="I209" s="2540" t="s">
        <v>2154</v>
      </c>
      <c r="J209" s="2554" t="s">
        <v>73</v>
      </c>
      <c r="K209" s="2543">
        <v>1700</v>
      </c>
      <c r="L209" s="2403"/>
      <c r="M209" s="2464">
        <v>1700000</v>
      </c>
      <c r="N209" s="2466">
        <v>85000</v>
      </c>
      <c r="O209" s="2468"/>
      <c r="P209" s="2469">
        <v>2</v>
      </c>
      <c r="Q209" s="2469">
        <v>10</v>
      </c>
      <c r="R209" s="2479"/>
      <c r="S209" s="2398"/>
      <c r="T209" s="2398"/>
      <c r="U209" s="2398"/>
      <c r="V209" s="2376"/>
      <c r="W209" s="2376"/>
      <c r="X209" s="2376"/>
      <c r="Y209" s="2376"/>
      <c r="Z209" s="2376"/>
      <c r="AA209" s="2376"/>
      <c r="AB209" s="2376"/>
      <c r="AC209" s="2376"/>
      <c r="AD209" s="2376"/>
      <c r="AE209" s="2376"/>
      <c r="AF209" s="2376"/>
      <c r="AG209" s="2376"/>
      <c r="AH209" s="2376"/>
      <c r="AI209" s="2376"/>
      <c r="AJ209" s="2376"/>
      <c r="AK209" s="2376"/>
      <c r="AL209" s="2376"/>
      <c r="AM209" s="2376"/>
      <c r="AN209" s="2376"/>
      <c r="AO209" s="2376"/>
      <c r="AP209" s="2376"/>
      <c r="AQ209" s="2376"/>
      <c r="AR209" s="2376"/>
      <c r="AS209" s="2376"/>
      <c r="AT209" s="2376"/>
      <c r="AU209" s="2376"/>
      <c r="AV209" s="2376"/>
      <c r="AW209" s="2376"/>
      <c r="AX209" s="2376"/>
      <c r="AY209" s="2376"/>
      <c r="AZ209" s="2376"/>
      <c r="BA209" s="2376"/>
      <c r="BB209" s="2376"/>
      <c r="BC209" s="2376"/>
      <c r="BD209" s="2376"/>
      <c r="BE209" s="2376"/>
      <c r="BF209" s="2376"/>
      <c r="BG209" s="2376"/>
      <c r="BH209" s="2376"/>
      <c r="BI209" s="2376"/>
      <c r="BJ209" s="2376"/>
      <c r="BK209" s="2376"/>
      <c r="BL209" s="2376"/>
      <c r="BM209" s="2376"/>
      <c r="BN209" s="2376"/>
      <c r="BO209" s="2376"/>
      <c r="BP209" s="2376"/>
      <c r="BQ209" s="2376"/>
      <c r="BR209" s="2376"/>
      <c r="BS209" s="2376"/>
      <c r="BT209" s="2376"/>
      <c r="BU209" s="2376"/>
      <c r="BV209" s="2376"/>
      <c r="BW209" s="2376"/>
      <c r="BX209" s="2376"/>
      <c r="BY209" s="2376"/>
      <c r="BZ209" s="2376"/>
      <c r="CA209" s="2376"/>
      <c r="CB209" s="2376"/>
      <c r="CC209" s="2376"/>
      <c r="CD209" s="1580"/>
      <c r="CE209" s="1580"/>
      <c r="CF209" s="1580"/>
      <c r="CG209" s="1580"/>
      <c r="CH209" s="1580"/>
      <c r="CI209" s="1580"/>
      <c r="CJ209" s="1580"/>
      <c r="CK209" s="1580"/>
      <c r="CL209" s="1580"/>
      <c r="CM209" s="1580"/>
      <c r="CN209" s="1580"/>
      <c r="CO209" s="1580"/>
      <c r="CP209" s="1580"/>
      <c r="CQ209" s="1580"/>
      <c r="CR209" s="1580"/>
      <c r="CS209" s="1580"/>
      <c r="CT209" s="1580"/>
    </row>
    <row r="210" spans="1:98" s="791" customFormat="1" ht="21" customHeight="1">
      <c r="A210" s="2377"/>
      <c r="B210" s="2373"/>
      <c r="C210" s="2391"/>
      <c r="D210" s="2409"/>
      <c r="E210" s="2373"/>
      <c r="F210" s="2807"/>
      <c r="G210" s="2807"/>
      <c r="H210" s="2427"/>
      <c r="I210" s="2540" t="s">
        <v>2155</v>
      </c>
      <c r="J210" s="2554" t="s">
        <v>73</v>
      </c>
      <c r="K210" s="2543">
        <v>7500</v>
      </c>
      <c r="L210" s="2403"/>
      <c r="M210" s="2464">
        <v>7500000</v>
      </c>
      <c r="N210" s="2466">
        <v>500000</v>
      </c>
      <c r="O210" s="2468"/>
      <c r="P210" s="2469">
        <v>15</v>
      </c>
      <c r="Q210" s="2469">
        <v>1</v>
      </c>
      <c r="R210" s="2479"/>
      <c r="S210" s="2398"/>
      <c r="T210" s="2398"/>
      <c r="U210" s="2398"/>
      <c r="V210" s="2376"/>
      <c r="W210" s="2376"/>
      <c r="X210" s="2376"/>
      <c r="Y210" s="2376"/>
      <c r="Z210" s="2376"/>
      <c r="AA210" s="2376"/>
      <c r="AB210" s="2376"/>
      <c r="AC210" s="2376"/>
      <c r="AD210" s="2376"/>
      <c r="AE210" s="2376"/>
      <c r="AF210" s="2376"/>
      <c r="AG210" s="2376"/>
      <c r="AH210" s="2376"/>
      <c r="AI210" s="2376"/>
      <c r="AJ210" s="2376"/>
      <c r="AK210" s="2376"/>
      <c r="AL210" s="2376"/>
      <c r="AM210" s="2376"/>
      <c r="AN210" s="2376"/>
      <c r="AO210" s="2376"/>
      <c r="AP210" s="2376"/>
      <c r="AQ210" s="2376"/>
      <c r="AR210" s="2376"/>
      <c r="AS210" s="2376"/>
      <c r="AT210" s="2376"/>
      <c r="AU210" s="2376"/>
      <c r="AV210" s="2376"/>
      <c r="AW210" s="2376"/>
      <c r="AX210" s="2376"/>
      <c r="AY210" s="2376"/>
      <c r="AZ210" s="2376"/>
      <c r="BA210" s="2376"/>
      <c r="BB210" s="2376"/>
      <c r="BC210" s="2376"/>
      <c r="BD210" s="2376"/>
      <c r="BE210" s="2376"/>
      <c r="BF210" s="2376"/>
      <c r="BG210" s="2376"/>
      <c r="BH210" s="2376"/>
      <c r="BI210" s="2376"/>
      <c r="BJ210" s="1580"/>
      <c r="BK210" s="1580"/>
      <c r="BL210" s="1580"/>
      <c r="BM210" s="1580"/>
      <c r="BN210" s="1580"/>
      <c r="BO210" s="1580"/>
      <c r="BP210" s="1580"/>
      <c r="BQ210" s="1580"/>
      <c r="BR210" s="1580"/>
      <c r="BS210" s="1580"/>
      <c r="BT210" s="1580"/>
      <c r="BU210" s="1580"/>
      <c r="BV210" s="1580"/>
      <c r="BW210" s="1580"/>
      <c r="BX210" s="1580"/>
      <c r="BY210" s="1580"/>
      <c r="BZ210" s="1580"/>
      <c r="CA210" s="1580"/>
      <c r="CB210" s="1580"/>
      <c r="CC210" s="1580"/>
      <c r="CD210" s="1580"/>
      <c r="CE210" s="1580"/>
      <c r="CF210" s="1580"/>
      <c r="CG210" s="1580"/>
      <c r="CH210" s="1580"/>
      <c r="CI210" s="1580"/>
      <c r="CJ210" s="1580"/>
      <c r="CK210" s="1580"/>
      <c r="CL210" s="1580"/>
      <c r="CM210" s="1580"/>
      <c r="CN210" s="1580"/>
      <c r="CO210" s="1580"/>
      <c r="CP210" s="1580"/>
      <c r="CQ210" s="1580"/>
      <c r="CR210" s="1580"/>
      <c r="CS210" s="1580"/>
      <c r="CT210" s="1580"/>
    </row>
    <row r="211" spans="1:98" s="791" customFormat="1" ht="21" customHeight="1">
      <c r="A211" s="2377"/>
      <c r="B211" s="2373"/>
      <c r="C211" s="2391"/>
      <c r="D211" s="2409"/>
      <c r="E211" s="2373"/>
      <c r="F211" s="2807"/>
      <c r="G211" s="2807"/>
      <c r="H211" s="2427"/>
      <c r="I211" s="2540" t="s">
        <v>2156</v>
      </c>
      <c r="J211" s="2554" t="s">
        <v>73</v>
      </c>
      <c r="K211" s="2543">
        <v>2295</v>
      </c>
      <c r="L211" s="2403"/>
      <c r="M211" s="2464">
        <v>2295000</v>
      </c>
      <c r="N211" s="2466">
        <v>85000</v>
      </c>
      <c r="O211" s="2468"/>
      <c r="P211" s="2469">
        <v>3</v>
      </c>
      <c r="Q211" s="2469">
        <v>3</v>
      </c>
      <c r="R211" s="2479">
        <v>3</v>
      </c>
      <c r="S211" s="2398"/>
      <c r="T211" s="2398"/>
      <c r="U211" s="2398"/>
      <c r="V211" s="2376"/>
      <c r="W211" s="2376"/>
      <c r="X211" s="2376"/>
      <c r="Y211" s="2376"/>
      <c r="Z211" s="2376"/>
      <c r="AA211" s="2376"/>
      <c r="AB211" s="2376"/>
      <c r="AC211" s="2376"/>
      <c r="AD211" s="2376"/>
      <c r="AE211" s="2376"/>
      <c r="AF211" s="2376"/>
      <c r="AG211" s="2376"/>
      <c r="AH211" s="2376"/>
      <c r="AI211" s="2376"/>
      <c r="AJ211" s="2376"/>
      <c r="AK211" s="2376"/>
      <c r="AL211" s="2376"/>
      <c r="AM211" s="2376"/>
      <c r="AN211" s="2376"/>
      <c r="AO211" s="2376"/>
      <c r="AP211" s="2376"/>
      <c r="AQ211" s="2376"/>
      <c r="AR211" s="2376"/>
      <c r="AS211" s="2376"/>
      <c r="AT211" s="2376"/>
      <c r="AU211" s="2376"/>
      <c r="AV211" s="2376"/>
      <c r="AW211" s="2376"/>
      <c r="AX211" s="2376"/>
      <c r="AY211" s="2376"/>
      <c r="AZ211" s="2376"/>
      <c r="BA211" s="2376"/>
      <c r="BB211" s="2376"/>
      <c r="BC211" s="2376"/>
      <c r="BD211" s="2376"/>
      <c r="BE211" s="2376"/>
      <c r="BF211" s="2376"/>
      <c r="BG211" s="2376"/>
      <c r="BH211" s="2376"/>
      <c r="BI211" s="2376"/>
      <c r="BJ211" s="1580"/>
      <c r="BK211" s="1580"/>
      <c r="BL211" s="1580"/>
      <c r="BM211" s="1580"/>
      <c r="BN211" s="1580"/>
      <c r="BO211" s="1580"/>
      <c r="BP211" s="1580"/>
      <c r="BQ211" s="1580"/>
      <c r="BR211" s="1580"/>
      <c r="BS211" s="1580"/>
      <c r="BT211" s="1580"/>
      <c r="BU211" s="1580"/>
      <c r="BV211" s="1580"/>
      <c r="BW211" s="1580"/>
      <c r="BX211" s="1580"/>
      <c r="BY211" s="1580"/>
      <c r="BZ211" s="1580"/>
      <c r="CA211" s="1580"/>
      <c r="CB211" s="1580"/>
      <c r="CC211" s="1580"/>
      <c r="CD211" s="1580"/>
      <c r="CE211" s="1580"/>
      <c r="CF211" s="1580"/>
      <c r="CG211" s="1580"/>
      <c r="CH211" s="1580"/>
      <c r="CI211" s="1580"/>
      <c r="CJ211" s="1580"/>
      <c r="CK211" s="1580"/>
      <c r="CL211" s="1580"/>
      <c r="CM211" s="1580"/>
      <c r="CN211" s="1580"/>
      <c r="CO211" s="1580"/>
      <c r="CP211" s="1580"/>
      <c r="CQ211" s="1580"/>
      <c r="CR211" s="1580"/>
      <c r="CS211" s="1580"/>
      <c r="CT211" s="1580"/>
    </row>
    <row r="212" spans="1:98" s="791" customFormat="1" ht="21" customHeight="1">
      <c r="A212" s="2377"/>
      <c r="B212" s="2373"/>
      <c r="C212" s="2391"/>
      <c r="D212" s="2420"/>
      <c r="E212" s="2382"/>
      <c r="F212" s="2803"/>
      <c r="G212" s="2803"/>
      <c r="H212" s="2444"/>
      <c r="I212" s="2581" t="s">
        <v>2157</v>
      </c>
      <c r="J212" s="2577" t="s">
        <v>73</v>
      </c>
      <c r="K212" s="2549">
        <v>1700</v>
      </c>
      <c r="L212" s="2403"/>
      <c r="M212" s="2464">
        <v>1700000</v>
      </c>
      <c r="N212" s="2466">
        <v>85000</v>
      </c>
      <c r="O212" s="2468"/>
      <c r="P212" s="2469">
        <v>10</v>
      </c>
      <c r="Q212" s="2469">
        <v>2</v>
      </c>
      <c r="R212" s="2479"/>
      <c r="S212" s="2398"/>
      <c r="T212" s="2398"/>
      <c r="U212" s="2398"/>
      <c r="V212" s="2376"/>
      <c r="W212" s="2376"/>
      <c r="X212" s="2376"/>
      <c r="Y212" s="2376"/>
      <c r="Z212" s="2376"/>
      <c r="AA212" s="2376"/>
      <c r="AB212" s="2376"/>
      <c r="AC212" s="2376"/>
      <c r="AD212" s="2376"/>
      <c r="AE212" s="2376"/>
      <c r="AF212" s="2376"/>
      <c r="AG212" s="2376"/>
      <c r="AH212" s="2376"/>
      <c r="AI212" s="2376"/>
      <c r="AJ212" s="2376"/>
      <c r="AK212" s="2376"/>
      <c r="AL212" s="2376"/>
      <c r="AM212" s="2376"/>
      <c r="AN212" s="2376"/>
      <c r="AO212" s="2376"/>
      <c r="AP212" s="2376"/>
      <c r="AQ212" s="2376"/>
      <c r="AR212" s="2376"/>
      <c r="AS212" s="2376"/>
      <c r="AT212" s="2376"/>
      <c r="AU212" s="2376"/>
      <c r="AV212" s="2376"/>
      <c r="AW212" s="2376"/>
      <c r="AX212" s="2376"/>
      <c r="AY212" s="2376"/>
      <c r="AZ212" s="2376"/>
      <c r="BA212" s="2376"/>
      <c r="BB212" s="2376"/>
      <c r="BC212" s="2376"/>
      <c r="BD212" s="2376"/>
      <c r="BE212" s="2376"/>
      <c r="BF212" s="2376"/>
      <c r="BG212" s="2376"/>
      <c r="BH212" s="2376"/>
      <c r="BI212" s="2376"/>
      <c r="BJ212" s="1580"/>
      <c r="BK212" s="1580"/>
      <c r="BL212" s="1580"/>
      <c r="BM212" s="1580"/>
      <c r="BN212" s="1580"/>
      <c r="BO212" s="1580"/>
      <c r="BP212" s="1580"/>
      <c r="BQ212" s="1580"/>
      <c r="BR212" s="1580"/>
      <c r="BS212" s="1580"/>
      <c r="BT212" s="1580"/>
      <c r="BU212" s="1580"/>
      <c r="BV212" s="1580"/>
      <c r="BW212" s="1580"/>
      <c r="BX212" s="1580"/>
      <c r="BY212" s="1580"/>
      <c r="BZ212" s="1580"/>
      <c r="CA212" s="1580"/>
      <c r="CB212" s="1580"/>
      <c r="CC212" s="1580"/>
      <c r="CD212" s="1580"/>
      <c r="CE212" s="1580"/>
      <c r="CF212" s="1580"/>
      <c r="CG212" s="1580"/>
      <c r="CH212" s="1580"/>
      <c r="CI212" s="1580"/>
      <c r="CJ212" s="1580"/>
      <c r="CK212" s="1580"/>
      <c r="CL212" s="1580"/>
      <c r="CM212" s="1580"/>
      <c r="CN212" s="1580"/>
      <c r="CO212" s="1580"/>
      <c r="CP212" s="1580"/>
      <c r="CQ212" s="1580"/>
      <c r="CR212" s="1580"/>
      <c r="CS212" s="1580"/>
      <c r="CT212" s="1580"/>
    </row>
    <row r="213" spans="1:98" s="791" customFormat="1" ht="21" hidden="1" customHeight="1">
      <c r="A213" s="2377"/>
      <c r="B213" s="2373"/>
      <c r="C213" s="2391"/>
      <c r="D213" s="2409"/>
      <c r="E213" s="2373" t="s">
        <v>883</v>
      </c>
      <c r="F213" s="2807">
        <v>0</v>
      </c>
      <c r="G213" s="2807"/>
      <c r="H213" s="2427">
        <v>0</v>
      </c>
      <c r="I213" s="2540" t="s">
        <v>2158</v>
      </c>
      <c r="J213" s="2554"/>
      <c r="K213" s="2545">
        <v>0</v>
      </c>
      <c r="L213" s="2403"/>
      <c r="M213" s="2414"/>
      <c r="N213" s="2485" t="s">
        <v>841</v>
      </c>
      <c r="O213" s="2485"/>
      <c r="P213" s="2463" t="s">
        <v>90</v>
      </c>
      <c r="Q213" s="2463" t="s">
        <v>868</v>
      </c>
      <c r="R213" s="2461" t="s">
        <v>62</v>
      </c>
      <c r="S213" s="2398"/>
      <c r="T213" s="2376"/>
      <c r="U213" s="2398"/>
      <c r="V213" s="2376"/>
      <c r="W213" s="2376"/>
      <c r="X213" s="2376"/>
      <c r="Y213" s="2376"/>
      <c r="Z213" s="2376"/>
      <c r="AA213" s="2376"/>
      <c r="AB213" s="2376"/>
      <c r="AC213" s="2376"/>
      <c r="AD213" s="2376"/>
      <c r="AE213" s="2376"/>
      <c r="AF213" s="2376"/>
      <c r="AG213" s="2376"/>
      <c r="AH213" s="2376"/>
      <c r="AI213" s="2376"/>
      <c r="AJ213" s="2376"/>
      <c r="AK213" s="2376"/>
      <c r="AL213" s="2376"/>
      <c r="AM213" s="2376"/>
      <c r="AN213" s="2376"/>
      <c r="AO213" s="2376"/>
      <c r="AP213" s="2376"/>
      <c r="AQ213" s="2376"/>
      <c r="AR213" s="2376"/>
      <c r="AS213" s="2376"/>
      <c r="AT213" s="2376"/>
      <c r="AU213" s="2376"/>
      <c r="AV213" s="2376"/>
      <c r="AW213" s="2376"/>
      <c r="AX213" s="2376"/>
      <c r="AY213" s="2376"/>
      <c r="AZ213" s="2376"/>
      <c r="BA213" s="2376"/>
      <c r="BB213" s="2376"/>
      <c r="BC213" s="2376"/>
      <c r="BD213" s="2376"/>
      <c r="BE213" s="2376"/>
      <c r="BF213" s="2376"/>
      <c r="BG213" s="2376"/>
      <c r="BH213" s="2376"/>
      <c r="BI213" s="2376"/>
      <c r="BJ213" s="1580"/>
      <c r="BK213" s="1580"/>
      <c r="BL213" s="1580"/>
      <c r="BM213" s="1580"/>
      <c r="BN213" s="1580"/>
      <c r="BO213" s="1580"/>
      <c r="BP213" s="1580"/>
      <c r="BQ213" s="1580"/>
      <c r="BR213" s="1580"/>
      <c r="BS213" s="1580"/>
      <c r="BT213" s="1580"/>
      <c r="BU213" s="1580"/>
      <c r="BV213" s="1580"/>
      <c r="BW213" s="1580"/>
      <c r="BX213" s="1580"/>
      <c r="BY213" s="1580"/>
      <c r="BZ213" s="1580"/>
      <c r="CA213" s="1580"/>
      <c r="CB213" s="1580"/>
      <c r="CC213" s="1580"/>
      <c r="CD213" s="1580"/>
      <c r="CE213" s="1580"/>
      <c r="CF213" s="1580"/>
      <c r="CG213" s="1580"/>
      <c r="CH213" s="1580"/>
      <c r="CI213" s="1580"/>
      <c r="CJ213" s="1580"/>
      <c r="CK213" s="1580"/>
      <c r="CL213" s="1580"/>
      <c r="CM213" s="1580"/>
      <c r="CN213" s="1580"/>
      <c r="CO213" s="1580"/>
      <c r="CP213" s="1580"/>
      <c r="CQ213" s="1580"/>
      <c r="CR213" s="1580"/>
      <c r="CS213" s="1580"/>
      <c r="CT213" s="1580"/>
    </row>
    <row r="214" spans="1:98" s="791" customFormat="1" ht="21" hidden="1" customHeight="1">
      <c r="A214" s="2377"/>
      <c r="B214" s="2373"/>
      <c r="C214" s="2391"/>
      <c r="D214" s="2409"/>
      <c r="E214" s="2373"/>
      <c r="F214" s="2807"/>
      <c r="G214" s="2807"/>
      <c r="H214" s="2427"/>
      <c r="I214" s="2540"/>
      <c r="J214" s="2554"/>
      <c r="K214" s="2543"/>
      <c r="L214" s="2403"/>
      <c r="M214" s="2464">
        <v>0</v>
      </c>
      <c r="N214" s="2469">
        <v>1466000</v>
      </c>
      <c r="O214" s="2497"/>
      <c r="P214" s="2469">
        <v>0</v>
      </c>
      <c r="Q214" s="2469">
        <v>2</v>
      </c>
      <c r="R214" s="2461"/>
      <c r="S214" s="2398"/>
      <c r="T214" s="2376"/>
      <c r="U214" s="2398"/>
      <c r="V214" s="2376"/>
      <c r="W214" s="2376"/>
      <c r="X214" s="2376"/>
      <c r="Y214" s="2376"/>
      <c r="Z214" s="2376"/>
      <c r="AA214" s="2376"/>
      <c r="AB214" s="2376"/>
      <c r="AC214" s="2376"/>
      <c r="AD214" s="2376"/>
      <c r="AE214" s="2376"/>
      <c r="AF214" s="2376"/>
      <c r="AG214" s="2376"/>
      <c r="AH214" s="2376"/>
      <c r="AI214" s="2376"/>
      <c r="AJ214" s="2376"/>
      <c r="AK214" s="2376"/>
      <c r="AL214" s="2376"/>
      <c r="AM214" s="2376"/>
      <c r="AN214" s="2376"/>
      <c r="AO214" s="2376"/>
      <c r="AP214" s="2376"/>
      <c r="AQ214" s="2376"/>
      <c r="AR214" s="2376"/>
      <c r="AS214" s="2376"/>
      <c r="AT214" s="2376"/>
      <c r="AU214" s="2376"/>
      <c r="AV214" s="2376"/>
      <c r="AW214" s="2376"/>
      <c r="AX214" s="2376"/>
      <c r="AY214" s="2376"/>
      <c r="AZ214" s="2376"/>
      <c r="BA214" s="2376"/>
      <c r="BB214" s="2376"/>
      <c r="BC214" s="2376"/>
      <c r="BD214" s="2376"/>
      <c r="BE214" s="2376"/>
      <c r="BF214" s="2376"/>
      <c r="BG214" s="2376"/>
      <c r="BH214" s="2376"/>
      <c r="BI214" s="2376"/>
      <c r="BJ214" s="1580"/>
      <c r="BK214" s="1580"/>
      <c r="BL214" s="1580"/>
      <c r="BM214" s="1580"/>
      <c r="BN214" s="1580"/>
      <c r="BO214" s="1580"/>
      <c r="BP214" s="1580"/>
      <c r="BQ214" s="1580"/>
      <c r="BR214" s="1580"/>
      <c r="BS214" s="1580"/>
      <c r="BT214" s="1580"/>
      <c r="BU214" s="1580"/>
      <c r="BV214" s="1580"/>
      <c r="BW214" s="1580"/>
      <c r="BX214" s="1580"/>
      <c r="BY214" s="1580"/>
      <c r="BZ214" s="1580"/>
      <c r="CA214" s="1580"/>
      <c r="CB214" s="1580"/>
      <c r="CC214" s="1580"/>
      <c r="CD214" s="1580"/>
      <c r="CE214" s="1580"/>
      <c r="CF214" s="1580"/>
      <c r="CG214" s="1580"/>
      <c r="CH214" s="1580"/>
      <c r="CI214" s="1580"/>
      <c r="CJ214" s="1580"/>
      <c r="CK214" s="1580"/>
      <c r="CL214" s="1580"/>
      <c r="CM214" s="1580"/>
      <c r="CN214" s="1580"/>
      <c r="CO214" s="1580"/>
      <c r="CP214" s="1580"/>
      <c r="CQ214" s="1580"/>
      <c r="CR214" s="1580"/>
      <c r="CS214" s="1580"/>
      <c r="CT214" s="1580"/>
    </row>
    <row r="215" spans="1:98" s="791" customFormat="1" ht="21" hidden="1" customHeight="1">
      <c r="A215" s="2377"/>
      <c r="B215" s="2373"/>
      <c r="C215" s="2391"/>
      <c r="D215" s="2409"/>
      <c r="E215" s="2373"/>
      <c r="F215" s="2803"/>
      <c r="G215" s="2803"/>
      <c r="H215" s="2444"/>
      <c r="I215" s="2559"/>
      <c r="J215" s="2554"/>
      <c r="K215" s="2543"/>
      <c r="L215" s="2403"/>
      <c r="M215" s="2376"/>
      <c r="N215" s="2376"/>
      <c r="O215" s="2376"/>
      <c r="P215" s="2376"/>
      <c r="Q215" s="2376"/>
      <c r="R215" s="2469"/>
      <c r="S215" s="2376"/>
      <c r="T215" s="2376"/>
      <c r="U215" s="2376"/>
      <c r="V215" s="2376"/>
      <c r="W215" s="2376"/>
      <c r="X215" s="2376"/>
      <c r="Y215" s="2376"/>
      <c r="Z215" s="2376"/>
      <c r="AA215" s="2376"/>
      <c r="AB215" s="2376"/>
      <c r="AC215" s="2376"/>
      <c r="AD215" s="2376"/>
      <c r="AE215" s="2376"/>
      <c r="AF215" s="2376"/>
      <c r="AG215" s="2376"/>
      <c r="AH215" s="2376"/>
      <c r="AI215" s="2376"/>
      <c r="AJ215" s="2376"/>
      <c r="AK215" s="2376"/>
      <c r="AL215" s="2376"/>
      <c r="AM215" s="2376"/>
      <c r="AN215" s="2376"/>
      <c r="AO215" s="2376"/>
      <c r="AP215" s="2376"/>
      <c r="AQ215" s="2376"/>
      <c r="AR215" s="2376"/>
      <c r="AS215" s="2376"/>
      <c r="AT215" s="2376"/>
      <c r="AU215" s="2376"/>
      <c r="AV215" s="2376"/>
      <c r="AW215" s="2376"/>
      <c r="AX215" s="2376"/>
      <c r="AY215" s="2376"/>
      <c r="AZ215" s="2376"/>
      <c r="BA215" s="2376"/>
      <c r="BB215" s="2376"/>
      <c r="BC215" s="2376"/>
      <c r="BD215" s="2376"/>
      <c r="BE215" s="2376"/>
      <c r="BF215" s="2376"/>
      <c r="BG215" s="2376"/>
      <c r="BH215" s="2376"/>
      <c r="BI215" s="2376"/>
      <c r="BJ215" s="1580"/>
      <c r="BK215" s="1580"/>
      <c r="BL215" s="1580"/>
      <c r="BM215" s="1580"/>
      <c r="BN215" s="1580"/>
      <c r="BO215" s="1580"/>
      <c r="BP215" s="1580"/>
      <c r="BQ215" s="1580"/>
      <c r="BR215" s="1580"/>
      <c r="BS215" s="1580"/>
      <c r="BT215" s="1580"/>
      <c r="BU215" s="1580"/>
      <c r="BV215" s="1580"/>
      <c r="BW215" s="1580"/>
      <c r="BX215" s="1580"/>
      <c r="BY215" s="1580"/>
      <c r="BZ215" s="1580"/>
      <c r="CA215" s="1580"/>
      <c r="CB215" s="1580"/>
      <c r="CC215" s="1580"/>
      <c r="CD215" s="1580"/>
      <c r="CE215" s="1580"/>
      <c r="CF215" s="1580"/>
      <c r="CG215" s="1580"/>
      <c r="CH215" s="1580"/>
      <c r="CI215" s="1580"/>
      <c r="CJ215" s="1580"/>
      <c r="CK215" s="1580"/>
      <c r="CL215" s="1580"/>
      <c r="CM215" s="1580"/>
      <c r="CN215" s="1580"/>
      <c r="CO215" s="1580"/>
      <c r="CP215" s="1580"/>
      <c r="CQ215" s="1580"/>
      <c r="CR215" s="1580"/>
      <c r="CS215" s="1580"/>
      <c r="CT215" s="1580"/>
    </row>
    <row r="216" spans="1:98" s="791" customFormat="1" ht="21" customHeight="1">
      <c r="A216" s="2377"/>
      <c r="B216" s="2373"/>
      <c r="C216" s="2391"/>
      <c r="D216" s="3466" t="s">
        <v>1637</v>
      </c>
      <c r="E216" s="3467"/>
      <c r="F216" s="2804">
        <v>1200</v>
      </c>
      <c r="G216" s="2804">
        <v>1200</v>
      </c>
      <c r="H216" s="2426">
        <v>0</v>
      </c>
      <c r="I216" s="2559"/>
      <c r="J216" s="2554"/>
      <c r="K216" s="2543"/>
      <c r="L216" s="2403"/>
      <c r="M216" s="2376"/>
      <c r="N216" s="2376"/>
      <c r="O216" s="2376"/>
      <c r="P216" s="2376"/>
      <c r="Q216" s="2376"/>
      <c r="R216" s="2469"/>
      <c r="S216" s="2376"/>
      <c r="T216" s="2376"/>
      <c r="U216" s="2376"/>
      <c r="V216" s="2376"/>
      <c r="W216" s="2376"/>
      <c r="X216" s="2376"/>
      <c r="Y216" s="2376"/>
      <c r="Z216" s="2376"/>
      <c r="AA216" s="2376"/>
      <c r="AB216" s="2376"/>
      <c r="AC216" s="2376"/>
      <c r="AD216" s="2376"/>
      <c r="AE216" s="2376"/>
      <c r="AF216" s="2376"/>
      <c r="AG216" s="2376"/>
      <c r="AH216" s="2376"/>
      <c r="AI216" s="2376"/>
      <c r="AJ216" s="2376"/>
      <c r="AK216" s="2376"/>
      <c r="AL216" s="2376"/>
      <c r="AM216" s="2376"/>
      <c r="AN216" s="2376"/>
      <c r="AO216" s="2376"/>
      <c r="AP216" s="2376"/>
      <c r="AQ216" s="2376"/>
      <c r="AR216" s="2376"/>
      <c r="AS216" s="2376"/>
      <c r="AT216" s="2376"/>
      <c r="AU216" s="2376"/>
      <c r="AV216" s="2376"/>
      <c r="AW216" s="2376"/>
      <c r="AX216" s="2376"/>
      <c r="AY216" s="2376"/>
      <c r="AZ216" s="2376"/>
      <c r="BA216" s="2376"/>
      <c r="BB216" s="2376"/>
      <c r="BC216" s="2376"/>
      <c r="BD216" s="2376"/>
      <c r="BE216" s="2376"/>
      <c r="BF216" s="2376"/>
      <c r="BG216" s="2376"/>
      <c r="BH216" s="2376"/>
      <c r="BI216" s="2376"/>
      <c r="BJ216" s="1580"/>
      <c r="BK216" s="1580"/>
      <c r="BL216" s="1580"/>
      <c r="BM216" s="1580"/>
      <c r="BN216" s="1580"/>
      <c r="BO216" s="1580"/>
      <c r="BP216" s="1580"/>
      <c r="BQ216" s="1580"/>
      <c r="BR216" s="1580"/>
      <c r="BS216" s="1580"/>
      <c r="BT216" s="1580"/>
      <c r="BU216" s="1580"/>
      <c r="BV216" s="1580"/>
      <c r="BW216" s="1580"/>
      <c r="BX216" s="1580"/>
      <c r="BY216" s="1580"/>
      <c r="BZ216" s="1580"/>
      <c r="CA216" s="1580"/>
      <c r="CB216" s="1580"/>
      <c r="CC216" s="1580"/>
      <c r="CD216" s="1580"/>
      <c r="CE216" s="1580"/>
      <c r="CF216" s="1580"/>
      <c r="CG216" s="1580"/>
      <c r="CH216" s="1580"/>
      <c r="CI216" s="1580"/>
      <c r="CJ216" s="1580"/>
      <c r="CK216" s="1580"/>
      <c r="CL216" s="1580"/>
      <c r="CM216" s="1580"/>
      <c r="CN216" s="1580"/>
      <c r="CO216" s="1580"/>
      <c r="CP216" s="1580"/>
      <c r="CQ216" s="1580"/>
      <c r="CR216" s="1580"/>
      <c r="CS216" s="1580"/>
      <c r="CT216" s="1580"/>
    </row>
    <row r="217" spans="1:98" s="791" customFormat="1" ht="21" customHeight="1">
      <c r="A217" s="2377"/>
      <c r="B217" s="2373"/>
      <c r="C217" s="2391"/>
      <c r="D217" s="2409"/>
      <c r="E217" s="2452" t="s">
        <v>1023</v>
      </c>
      <c r="F217" s="2806">
        <v>1200</v>
      </c>
      <c r="G217" s="2806">
        <v>1200</v>
      </c>
      <c r="H217" s="2453">
        <v>0</v>
      </c>
      <c r="I217" s="2556"/>
      <c r="J217" s="2557"/>
      <c r="K217" s="2558">
        <v>1200</v>
      </c>
      <c r="L217" s="2403"/>
      <c r="M217" s="2376"/>
      <c r="N217" s="2376"/>
      <c r="O217" s="2376"/>
      <c r="P217" s="2376"/>
      <c r="Q217" s="2376"/>
      <c r="R217" s="2469"/>
      <c r="S217" s="2376"/>
      <c r="T217" s="2376"/>
      <c r="U217" s="2376"/>
      <c r="V217" s="2376"/>
      <c r="W217" s="2376"/>
      <c r="X217" s="2376"/>
      <c r="Y217" s="2376"/>
      <c r="Z217" s="2376"/>
      <c r="AA217" s="2376"/>
      <c r="AB217" s="2376"/>
      <c r="AC217" s="2376"/>
      <c r="AD217" s="2376"/>
      <c r="AE217" s="2376"/>
      <c r="AF217" s="2376"/>
      <c r="AG217" s="2376"/>
      <c r="AH217" s="2376"/>
      <c r="AI217" s="2376"/>
      <c r="AJ217" s="2376"/>
      <c r="AK217" s="2376"/>
      <c r="AL217" s="2376"/>
      <c r="AM217" s="2376"/>
      <c r="AN217" s="2376"/>
      <c r="AO217" s="2376"/>
      <c r="AP217" s="2376"/>
      <c r="AQ217" s="2376"/>
      <c r="AR217" s="2376"/>
      <c r="AS217" s="2376"/>
      <c r="AT217" s="2376"/>
      <c r="AU217" s="2376"/>
      <c r="AV217" s="2376"/>
      <c r="AW217" s="2376"/>
      <c r="AX217" s="2376"/>
      <c r="AY217" s="2376"/>
      <c r="AZ217" s="2376"/>
      <c r="BA217" s="2376"/>
      <c r="BB217" s="2376"/>
      <c r="BC217" s="2376"/>
      <c r="BD217" s="2376"/>
      <c r="BE217" s="2376"/>
      <c r="BF217" s="2376"/>
      <c r="BG217" s="2376"/>
      <c r="BH217" s="2376"/>
      <c r="BI217" s="2376"/>
      <c r="BJ217" s="1580"/>
      <c r="BK217" s="1580"/>
      <c r="BL217" s="1580"/>
      <c r="BM217" s="1580"/>
      <c r="BN217" s="1580"/>
      <c r="BO217" s="1580"/>
      <c r="BP217" s="1580"/>
      <c r="BQ217" s="1580"/>
      <c r="BR217" s="1580"/>
      <c r="BS217" s="1580"/>
      <c r="BT217" s="1580"/>
      <c r="BU217" s="1580"/>
      <c r="BV217" s="1580"/>
      <c r="BW217" s="1580"/>
      <c r="BX217" s="1580"/>
      <c r="BY217" s="1580"/>
      <c r="BZ217" s="1580"/>
      <c r="CA217" s="1580"/>
      <c r="CB217" s="1580"/>
      <c r="CC217" s="1580"/>
      <c r="CD217" s="1580"/>
      <c r="CE217" s="1580"/>
      <c r="CF217" s="1580"/>
      <c r="CG217" s="1580"/>
      <c r="CH217" s="1580"/>
      <c r="CI217" s="1580"/>
      <c r="CJ217" s="1580"/>
      <c r="CK217" s="1580"/>
      <c r="CL217" s="1580"/>
      <c r="CM217" s="1580"/>
      <c r="CN217" s="1580"/>
      <c r="CO217" s="1580"/>
      <c r="CP217" s="1580"/>
      <c r="CQ217" s="1580"/>
      <c r="CR217" s="1580"/>
      <c r="CS217" s="1580"/>
      <c r="CT217" s="1580"/>
    </row>
    <row r="218" spans="1:98" s="780" customFormat="1" ht="21" customHeight="1">
      <c r="A218" s="2377"/>
      <c r="B218" s="2373"/>
      <c r="C218" s="2391"/>
      <c r="D218" s="2373"/>
      <c r="E218" s="2373"/>
      <c r="F218" s="2807"/>
      <c r="G218" s="2807"/>
      <c r="H218" s="2428"/>
      <c r="I218" s="2517" t="s">
        <v>2159</v>
      </c>
      <c r="J218" s="2554" t="s">
        <v>73</v>
      </c>
      <c r="K218" s="2579">
        <v>1200</v>
      </c>
      <c r="L218" s="2403"/>
      <c r="M218" s="2464">
        <v>1200000</v>
      </c>
      <c r="N218" s="2466">
        <v>100000</v>
      </c>
      <c r="O218" s="2468"/>
      <c r="P218" s="2469">
        <v>1</v>
      </c>
      <c r="Q218" s="2469">
        <v>12</v>
      </c>
      <c r="R218" s="2465"/>
      <c r="S218" s="2476"/>
      <c r="T218" s="2376"/>
      <c r="U218" s="2376"/>
      <c r="V218" s="2376"/>
      <c r="W218" s="2376"/>
      <c r="X218" s="2376"/>
      <c r="Y218" s="2376"/>
      <c r="Z218" s="2376"/>
      <c r="AA218" s="2376"/>
      <c r="AB218" s="2376"/>
      <c r="AC218" s="2376"/>
      <c r="AD218" s="2376"/>
      <c r="AE218" s="2376"/>
      <c r="AF218" s="2376"/>
      <c r="AG218" s="2376"/>
      <c r="AH218" s="2376"/>
      <c r="AI218" s="2376"/>
      <c r="AJ218" s="2376"/>
      <c r="AK218" s="2376"/>
      <c r="AL218" s="2376"/>
      <c r="AM218" s="2376"/>
      <c r="AN218" s="2376"/>
      <c r="AO218" s="2376"/>
      <c r="AP218" s="2376"/>
      <c r="AQ218" s="2376"/>
      <c r="AR218" s="2376"/>
      <c r="AS218" s="2376"/>
      <c r="AT218" s="2376"/>
      <c r="AU218" s="2376"/>
      <c r="AV218" s="2376"/>
      <c r="AW218" s="2376"/>
      <c r="AX218" s="2376"/>
      <c r="AY218" s="2376"/>
      <c r="AZ218" s="2376"/>
      <c r="BA218" s="2376"/>
      <c r="BB218" s="2376"/>
      <c r="BC218" s="2376"/>
      <c r="BD218" s="2376"/>
      <c r="BE218" s="2376"/>
      <c r="BF218" s="2376"/>
      <c r="BG218" s="2376"/>
      <c r="BH218" s="2376"/>
      <c r="BI218" s="2376"/>
      <c r="BJ218" s="2153"/>
      <c r="BK218" s="2153"/>
      <c r="BL218" s="2153"/>
      <c r="BM218" s="2153"/>
      <c r="BN218" s="2153"/>
      <c r="BO218" s="2153"/>
      <c r="BP218" s="2153"/>
      <c r="BQ218" s="2153"/>
      <c r="BR218" s="2153"/>
      <c r="BS218" s="2153"/>
      <c r="BT218" s="2153"/>
      <c r="BU218" s="2153"/>
      <c r="BV218" s="2153"/>
      <c r="BW218" s="2153"/>
      <c r="BX218" s="2153"/>
      <c r="BY218" s="2153"/>
      <c r="BZ218" s="2153"/>
      <c r="CA218" s="2153"/>
      <c r="CB218" s="2153"/>
      <c r="CC218" s="2153"/>
      <c r="CD218" s="2153"/>
      <c r="CE218" s="2153"/>
      <c r="CF218" s="2153"/>
      <c r="CG218" s="2153"/>
      <c r="CH218" s="2153"/>
      <c r="CI218" s="2153"/>
      <c r="CJ218" s="2153"/>
      <c r="CK218" s="2153"/>
      <c r="CL218" s="2153"/>
      <c r="CM218" s="2153"/>
      <c r="CN218" s="2153"/>
      <c r="CO218" s="2153"/>
      <c r="CP218" s="2153"/>
      <c r="CQ218" s="2153"/>
      <c r="CR218" s="2153"/>
      <c r="CS218" s="2153"/>
      <c r="CT218" s="2153"/>
    </row>
    <row r="219" spans="1:98" s="791" customFormat="1" ht="21" hidden="1" customHeight="1">
      <c r="A219" s="2377"/>
      <c r="B219" s="2373"/>
      <c r="C219" s="2391"/>
      <c r="D219" s="3466" t="s">
        <v>156</v>
      </c>
      <c r="E219" s="3467"/>
      <c r="F219" s="2804">
        <v>0</v>
      </c>
      <c r="G219" s="2804">
        <v>0</v>
      </c>
      <c r="H219" s="2429">
        <v>0</v>
      </c>
      <c r="I219" s="2566"/>
      <c r="J219" s="2553"/>
      <c r="K219" s="2546"/>
      <c r="L219" s="2403"/>
      <c r="M219" s="2376"/>
      <c r="N219" s="2376"/>
      <c r="O219" s="2376"/>
      <c r="P219" s="2376"/>
      <c r="Q219" s="2376"/>
      <c r="R219" s="2469"/>
      <c r="S219" s="2376"/>
      <c r="T219" s="2376"/>
      <c r="U219" s="2376"/>
      <c r="V219" s="2376"/>
      <c r="W219" s="2376"/>
      <c r="X219" s="2376"/>
      <c r="Y219" s="2376"/>
      <c r="Z219" s="2376"/>
      <c r="AA219" s="2376"/>
      <c r="AB219" s="2376"/>
      <c r="AC219" s="2376"/>
      <c r="AD219" s="2376"/>
      <c r="AE219" s="2376"/>
      <c r="AF219" s="2376"/>
      <c r="AG219" s="2376"/>
      <c r="AH219" s="2376"/>
      <c r="AI219" s="2376"/>
      <c r="AJ219" s="2376"/>
      <c r="AK219" s="2376"/>
      <c r="AL219" s="2376"/>
      <c r="AM219" s="2376"/>
      <c r="AN219" s="2376"/>
      <c r="AO219" s="2376"/>
      <c r="AP219" s="2376"/>
      <c r="AQ219" s="2376"/>
      <c r="AR219" s="2376"/>
      <c r="AS219" s="2376"/>
      <c r="AT219" s="2376"/>
      <c r="AU219" s="2376"/>
      <c r="AV219" s="2376"/>
      <c r="AW219" s="2376"/>
      <c r="AX219" s="2376"/>
      <c r="AY219" s="2376"/>
      <c r="AZ219" s="2376"/>
      <c r="BA219" s="2376"/>
      <c r="BB219" s="2376"/>
      <c r="BC219" s="2376"/>
      <c r="BD219" s="2376"/>
      <c r="BE219" s="2376"/>
      <c r="BF219" s="2376"/>
      <c r="BG219" s="2376"/>
      <c r="BH219" s="2376"/>
      <c r="BI219" s="2376"/>
      <c r="BJ219" s="1580"/>
      <c r="BK219" s="1580"/>
      <c r="BL219" s="1580"/>
      <c r="BM219" s="1580"/>
      <c r="BN219" s="1580"/>
      <c r="BO219" s="1580"/>
      <c r="BP219" s="1580"/>
      <c r="BQ219" s="1580"/>
      <c r="BR219" s="1580"/>
      <c r="BS219" s="1580"/>
      <c r="BT219" s="1580"/>
      <c r="BU219" s="1580"/>
      <c r="BV219" s="1580"/>
      <c r="BW219" s="1580"/>
      <c r="BX219" s="1580"/>
      <c r="BY219" s="1580"/>
      <c r="BZ219" s="1580"/>
      <c r="CA219" s="1580"/>
      <c r="CB219" s="1580"/>
      <c r="CC219" s="1580"/>
      <c r="CD219" s="1580"/>
      <c r="CE219" s="1580"/>
      <c r="CF219" s="1580"/>
      <c r="CG219" s="1580"/>
      <c r="CH219" s="1580"/>
      <c r="CI219" s="1580"/>
      <c r="CJ219" s="1580"/>
      <c r="CK219" s="1580"/>
      <c r="CL219" s="1580"/>
      <c r="CM219" s="1580"/>
      <c r="CN219" s="1580"/>
      <c r="CO219" s="1580"/>
      <c r="CP219" s="1580"/>
      <c r="CQ219" s="1580"/>
      <c r="CR219" s="1580"/>
      <c r="CS219" s="1580"/>
      <c r="CT219" s="1580"/>
    </row>
    <row r="220" spans="1:98" s="791" customFormat="1" ht="21" hidden="1" customHeight="1">
      <c r="A220" s="2377"/>
      <c r="B220" s="2373"/>
      <c r="C220" s="2391"/>
      <c r="D220" s="2582"/>
      <c r="E220" s="2452" t="s">
        <v>2160</v>
      </c>
      <c r="F220" s="2806">
        <v>0</v>
      </c>
      <c r="G220" s="2806">
        <v>0</v>
      </c>
      <c r="H220" s="2453">
        <v>0</v>
      </c>
      <c r="I220" s="2540"/>
      <c r="J220" s="2554"/>
      <c r="K220" s="2545">
        <v>0</v>
      </c>
      <c r="L220" s="2403"/>
      <c r="M220" s="2376"/>
      <c r="N220" s="2376"/>
      <c r="O220" s="2376"/>
      <c r="P220" s="2376"/>
      <c r="Q220" s="2376"/>
      <c r="R220" s="2469"/>
      <c r="S220" s="2376"/>
      <c r="T220" s="2376"/>
      <c r="U220" s="2376"/>
      <c r="V220" s="2376"/>
      <c r="W220" s="2376"/>
      <c r="X220" s="2376"/>
      <c r="Y220" s="2376"/>
      <c r="Z220" s="2376"/>
      <c r="AA220" s="2376"/>
      <c r="AB220" s="2376"/>
      <c r="AC220" s="2376"/>
      <c r="AD220" s="2376"/>
      <c r="AE220" s="2376"/>
      <c r="AF220" s="2376"/>
      <c r="AG220" s="2376"/>
      <c r="AH220" s="2376"/>
      <c r="AI220" s="2376"/>
      <c r="AJ220" s="2376"/>
      <c r="AK220" s="2376"/>
      <c r="AL220" s="2376"/>
      <c r="AM220" s="2376"/>
      <c r="AN220" s="2376"/>
      <c r="AO220" s="2376"/>
      <c r="AP220" s="2376"/>
      <c r="AQ220" s="2376"/>
      <c r="AR220" s="2376"/>
      <c r="AS220" s="2376"/>
      <c r="AT220" s="2376"/>
      <c r="AU220" s="2376"/>
      <c r="AV220" s="2376"/>
      <c r="AW220" s="2376"/>
      <c r="AX220" s="2376"/>
      <c r="AY220" s="2376"/>
      <c r="AZ220" s="2376"/>
      <c r="BA220" s="2376"/>
      <c r="BB220" s="2376"/>
      <c r="BC220" s="2376"/>
      <c r="BD220" s="2376"/>
      <c r="BE220" s="2376"/>
      <c r="BF220" s="2376"/>
      <c r="BG220" s="2376"/>
      <c r="BH220" s="2376"/>
      <c r="BI220" s="2376"/>
      <c r="BJ220" s="1580"/>
      <c r="BK220" s="1580"/>
      <c r="BL220" s="1580"/>
      <c r="BM220" s="1580"/>
      <c r="BN220" s="1580"/>
      <c r="BO220" s="1580"/>
      <c r="BP220" s="1580"/>
      <c r="BQ220" s="1580"/>
      <c r="BR220" s="1580"/>
      <c r="BS220" s="1580"/>
      <c r="BT220" s="1580"/>
      <c r="BU220" s="1580"/>
      <c r="BV220" s="1580"/>
      <c r="BW220" s="1580"/>
      <c r="BX220" s="1580"/>
      <c r="BY220" s="1580"/>
      <c r="BZ220" s="1580"/>
      <c r="CA220" s="1580"/>
      <c r="CB220" s="1580"/>
      <c r="CC220" s="1580"/>
      <c r="CD220" s="1580"/>
      <c r="CE220" s="1580"/>
      <c r="CF220" s="1580"/>
      <c r="CG220" s="1580"/>
      <c r="CH220" s="1580"/>
      <c r="CI220" s="1580"/>
      <c r="CJ220" s="1580"/>
      <c r="CK220" s="1580"/>
      <c r="CL220" s="1580"/>
      <c r="CM220" s="1580"/>
      <c r="CN220" s="1580"/>
      <c r="CO220" s="1580"/>
      <c r="CP220" s="1580"/>
      <c r="CQ220" s="1580"/>
      <c r="CR220" s="1580"/>
      <c r="CS220" s="1580"/>
      <c r="CT220" s="1580"/>
    </row>
    <row r="221" spans="1:98" s="791" customFormat="1" ht="21" hidden="1" customHeight="1">
      <c r="A221" s="2377"/>
      <c r="B221" s="2373"/>
      <c r="C221" s="2391"/>
      <c r="D221" s="2373"/>
      <c r="E221" s="2373"/>
      <c r="F221" s="2807"/>
      <c r="G221" s="2807"/>
      <c r="H221" s="2427"/>
      <c r="I221" s="2540" t="s">
        <v>2161</v>
      </c>
      <c r="J221" s="2544"/>
      <c r="K221" s="2543">
        <v>0</v>
      </c>
      <c r="L221" s="2403"/>
      <c r="M221" s="2376"/>
      <c r="N221" s="2376"/>
      <c r="O221" s="2376"/>
      <c r="P221" s="2376"/>
      <c r="Q221" s="2376"/>
      <c r="R221" s="2469"/>
      <c r="S221" s="2376"/>
      <c r="T221" s="2376"/>
      <c r="U221" s="2376"/>
      <c r="V221" s="2376"/>
      <c r="W221" s="2376"/>
      <c r="X221" s="2376"/>
      <c r="Y221" s="2376"/>
      <c r="Z221" s="2376"/>
      <c r="AA221" s="2376"/>
      <c r="AB221" s="2376"/>
      <c r="AC221" s="2376"/>
      <c r="AD221" s="2376"/>
      <c r="AE221" s="2376"/>
      <c r="AF221" s="2376"/>
      <c r="AG221" s="2376"/>
      <c r="AH221" s="2376"/>
      <c r="AI221" s="2376"/>
      <c r="AJ221" s="2376"/>
      <c r="AK221" s="2376"/>
      <c r="AL221" s="2376"/>
      <c r="AM221" s="2376"/>
      <c r="AN221" s="2376"/>
      <c r="AO221" s="2376"/>
      <c r="AP221" s="2376"/>
      <c r="AQ221" s="2376"/>
      <c r="AR221" s="2376"/>
      <c r="AS221" s="2376"/>
      <c r="AT221" s="2376"/>
      <c r="AU221" s="2376"/>
      <c r="AV221" s="2376"/>
      <c r="AW221" s="2376"/>
      <c r="AX221" s="2376"/>
      <c r="AY221" s="2376"/>
      <c r="AZ221" s="2376"/>
      <c r="BA221" s="2376"/>
      <c r="BB221" s="2376"/>
      <c r="BC221" s="2376"/>
      <c r="BD221" s="2376"/>
      <c r="BE221" s="2376"/>
      <c r="BF221" s="2376"/>
      <c r="BG221" s="2376"/>
      <c r="BH221" s="2376"/>
      <c r="BI221" s="2376"/>
      <c r="BJ221" s="1580"/>
      <c r="BK221" s="1580"/>
      <c r="BL221" s="1580"/>
      <c r="BM221" s="1580"/>
      <c r="BN221" s="1580"/>
      <c r="BO221" s="1580"/>
      <c r="BP221" s="1580"/>
      <c r="BQ221" s="1580"/>
      <c r="BR221" s="1580"/>
      <c r="BS221" s="1580"/>
      <c r="BT221" s="1580"/>
      <c r="BU221" s="1580"/>
      <c r="BV221" s="1580"/>
      <c r="BW221" s="1580"/>
      <c r="BX221" s="1580"/>
      <c r="BY221" s="1580"/>
      <c r="BZ221" s="1580"/>
      <c r="CA221" s="1580"/>
      <c r="CB221" s="1580"/>
      <c r="CC221" s="1580"/>
      <c r="CD221" s="1580"/>
      <c r="CE221" s="1580"/>
      <c r="CF221" s="1580"/>
      <c r="CG221" s="1580"/>
      <c r="CH221" s="1580"/>
      <c r="CI221" s="1580"/>
      <c r="CJ221" s="1580"/>
      <c r="CK221" s="1580"/>
      <c r="CL221" s="1580"/>
      <c r="CM221" s="1580"/>
      <c r="CN221" s="1580"/>
      <c r="CO221" s="1580"/>
      <c r="CP221" s="1580"/>
      <c r="CQ221" s="1580"/>
      <c r="CR221" s="1580"/>
      <c r="CS221" s="1580"/>
      <c r="CT221" s="1580"/>
    </row>
    <row r="222" spans="1:98" s="791" customFormat="1" ht="21" hidden="1" customHeight="1">
      <c r="A222" s="2377"/>
      <c r="B222" s="2373"/>
      <c r="C222" s="2391"/>
      <c r="D222" s="2382"/>
      <c r="E222" s="2382"/>
      <c r="F222" s="2803"/>
      <c r="G222" s="2803"/>
      <c r="H222" s="2444"/>
      <c r="I222" s="2540" t="s">
        <v>2162</v>
      </c>
      <c r="J222" s="2544" t="s">
        <v>73</v>
      </c>
      <c r="K222" s="2543">
        <v>0</v>
      </c>
      <c r="L222" s="2403"/>
      <c r="M222" s="2580">
        <v>0</v>
      </c>
      <c r="N222" s="2580"/>
      <c r="O222" s="2580"/>
      <c r="P222" s="2580">
        <v>1</v>
      </c>
      <c r="Q222" s="2376"/>
      <c r="R222" s="2469"/>
      <c r="S222" s="2376"/>
      <c r="T222" s="2376"/>
      <c r="U222" s="2376"/>
      <c r="V222" s="2376"/>
      <c r="W222" s="2376"/>
      <c r="X222" s="2376"/>
      <c r="Y222" s="2376"/>
      <c r="Z222" s="2376"/>
      <c r="AA222" s="2376"/>
      <c r="AB222" s="2376"/>
      <c r="AC222" s="2376"/>
      <c r="AD222" s="2376"/>
      <c r="AE222" s="2376"/>
      <c r="AF222" s="2376"/>
      <c r="AG222" s="2376"/>
      <c r="AH222" s="2376"/>
      <c r="AI222" s="2376"/>
      <c r="AJ222" s="2376"/>
      <c r="AK222" s="2376"/>
      <c r="AL222" s="2376"/>
      <c r="AM222" s="2376"/>
      <c r="AN222" s="2376"/>
      <c r="AO222" s="2376"/>
      <c r="AP222" s="2376"/>
      <c r="AQ222" s="2376"/>
      <c r="AR222" s="2376"/>
      <c r="AS222" s="2376"/>
      <c r="AT222" s="2376"/>
      <c r="AU222" s="2376"/>
      <c r="AV222" s="2376"/>
      <c r="AW222" s="2376"/>
      <c r="AX222" s="2376"/>
      <c r="AY222" s="2376"/>
      <c r="AZ222" s="2376"/>
      <c r="BA222" s="2376"/>
      <c r="BB222" s="2376"/>
      <c r="BC222" s="2376"/>
      <c r="BD222" s="2376"/>
      <c r="BE222" s="2376"/>
      <c r="BF222" s="2376"/>
      <c r="BG222" s="2376"/>
      <c r="BH222" s="2376"/>
      <c r="BI222" s="2376"/>
      <c r="BJ222" s="1580"/>
      <c r="BK222" s="1580"/>
      <c r="BL222" s="1580"/>
      <c r="BM222" s="1580"/>
      <c r="BN222" s="1580"/>
      <c r="BO222" s="1580"/>
      <c r="BP222" s="1580"/>
      <c r="BQ222" s="1580"/>
      <c r="BR222" s="1580"/>
      <c r="BS222" s="1580"/>
      <c r="BT222" s="1580"/>
      <c r="BU222" s="1580"/>
      <c r="BV222" s="1580"/>
      <c r="BW222" s="1580"/>
      <c r="BX222" s="1580"/>
      <c r="BY222" s="1580"/>
      <c r="BZ222" s="1580"/>
      <c r="CA222" s="1580"/>
      <c r="CB222" s="1580"/>
      <c r="CC222" s="1580"/>
      <c r="CD222" s="1580"/>
      <c r="CE222" s="1580"/>
      <c r="CF222" s="1580"/>
      <c r="CG222" s="1580"/>
      <c r="CH222" s="1580"/>
      <c r="CI222" s="1580"/>
      <c r="CJ222" s="1580"/>
      <c r="CK222" s="1580"/>
      <c r="CL222" s="1580"/>
      <c r="CM222" s="1580"/>
      <c r="CN222" s="1580"/>
      <c r="CO222" s="1580"/>
      <c r="CP222" s="1580"/>
      <c r="CQ222" s="1580"/>
      <c r="CR222" s="1580"/>
      <c r="CS222" s="1580"/>
      <c r="CT222" s="1580"/>
    </row>
    <row r="223" spans="1:98" s="791" customFormat="1" ht="21" customHeight="1">
      <c r="A223" s="2377"/>
      <c r="B223" s="2379"/>
      <c r="C223" s="2383"/>
      <c r="D223" s="3466" t="s">
        <v>884</v>
      </c>
      <c r="E223" s="3467"/>
      <c r="F223" s="2838">
        <v>417000</v>
      </c>
      <c r="G223" s="2838">
        <v>412000</v>
      </c>
      <c r="H223" s="2412">
        <v>5000</v>
      </c>
      <c r="I223" s="2566"/>
      <c r="J223" s="2567"/>
      <c r="K223" s="2568"/>
      <c r="L223" s="2461"/>
      <c r="M223" s="2414"/>
      <c r="N223" s="2404"/>
      <c r="O223" s="2415"/>
      <c r="P223" s="2404"/>
      <c r="Q223" s="2404"/>
      <c r="R223" s="2404"/>
      <c r="S223" s="2388"/>
      <c r="T223" s="2376"/>
      <c r="U223" s="2388"/>
      <c r="V223" s="2376"/>
      <c r="W223" s="2376"/>
      <c r="X223" s="2376"/>
      <c r="Y223" s="2376"/>
      <c r="Z223" s="2376"/>
      <c r="AA223" s="2376"/>
      <c r="AB223" s="2376"/>
      <c r="AC223" s="2376"/>
      <c r="AD223" s="2376"/>
      <c r="AE223" s="2376"/>
      <c r="AF223" s="2376"/>
      <c r="AG223" s="2376"/>
      <c r="AH223" s="2376"/>
      <c r="AI223" s="2376"/>
      <c r="AJ223" s="2376"/>
      <c r="AK223" s="2376"/>
      <c r="AL223" s="2376"/>
      <c r="AM223" s="2376"/>
      <c r="AN223" s="2376"/>
      <c r="AO223" s="2376"/>
      <c r="AP223" s="2376"/>
      <c r="AQ223" s="2376"/>
      <c r="AR223" s="2376"/>
      <c r="AS223" s="2376"/>
      <c r="AT223" s="2376"/>
      <c r="AU223" s="2376"/>
      <c r="AV223" s="2376"/>
      <c r="AW223" s="2376"/>
      <c r="AX223" s="2376"/>
      <c r="AY223" s="2376"/>
      <c r="AZ223" s="2376"/>
      <c r="BA223" s="2376"/>
      <c r="BB223" s="2376"/>
      <c r="BC223" s="2376"/>
      <c r="BD223" s="2376"/>
      <c r="BE223" s="2376"/>
      <c r="BF223" s="2376"/>
      <c r="BG223" s="2376"/>
      <c r="BH223" s="2376"/>
      <c r="BI223" s="2376"/>
      <c r="BJ223" s="1580"/>
      <c r="BK223" s="1580"/>
      <c r="BL223" s="1580"/>
      <c r="BM223" s="1580"/>
      <c r="BN223" s="1580"/>
      <c r="BO223" s="1580"/>
      <c r="BP223" s="1580"/>
      <c r="BQ223" s="1580"/>
      <c r="BR223" s="1580"/>
      <c r="BS223" s="1580"/>
      <c r="BT223" s="1580"/>
      <c r="BU223" s="1580"/>
      <c r="BV223" s="1580"/>
      <c r="BW223" s="1580"/>
      <c r="BX223" s="1580"/>
      <c r="BY223" s="1580"/>
      <c r="BZ223" s="1580"/>
      <c r="CA223" s="1580"/>
      <c r="CB223" s="1580"/>
      <c r="CC223" s="1580"/>
      <c r="CD223" s="1580"/>
      <c r="CE223" s="1580"/>
      <c r="CF223" s="1580"/>
      <c r="CG223" s="1580"/>
      <c r="CH223" s="1580"/>
      <c r="CI223" s="1580"/>
      <c r="CJ223" s="1580"/>
      <c r="CK223" s="1580"/>
      <c r="CL223" s="1580"/>
      <c r="CM223" s="1580"/>
      <c r="CN223" s="1580"/>
      <c r="CO223" s="1580"/>
      <c r="CP223" s="1580"/>
      <c r="CQ223" s="1580"/>
      <c r="CR223" s="1580"/>
      <c r="CS223" s="1580"/>
      <c r="CT223" s="1580"/>
    </row>
    <row r="224" spans="1:98" s="791" customFormat="1" ht="21" customHeight="1">
      <c r="A224" s="2377"/>
      <c r="B224" s="2379"/>
      <c r="C224" s="2383"/>
      <c r="D224" s="2418"/>
      <c r="E224" s="2378" t="s">
        <v>193</v>
      </c>
      <c r="F224" s="2837">
        <v>417000</v>
      </c>
      <c r="G224" s="2837">
        <v>412000</v>
      </c>
      <c r="H224" s="2455">
        <v>5000</v>
      </c>
      <c r="I224" s="2560"/>
      <c r="J224" s="2564"/>
      <c r="K224" s="2561">
        <v>417000</v>
      </c>
      <c r="L224" s="2657"/>
      <c r="M224" s="2414"/>
      <c r="N224" s="2485" t="s">
        <v>841</v>
      </c>
      <c r="O224" s="2485"/>
      <c r="P224" s="2463" t="s">
        <v>85</v>
      </c>
      <c r="Q224" s="2463" t="s">
        <v>868</v>
      </c>
      <c r="R224" s="2461" t="s">
        <v>62</v>
      </c>
      <c r="S224" s="2396"/>
      <c r="T224" s="2376"/>
      <c r="U224" s="2376"/>
      <c r="V224" s="2388"/>
      <c r="W224" s="2376"/>
      <c r="X224" s="2376"/>
      <c r="Y224" s="2376"/>
      <c r="Z224" s="2376"/>
      <c r="AA224" s="2376"/>
      <c r="AB224" s="2376"/>
      <c r="AC224" s="2376"/>
      <c r="AD224" s="2376"/>
      <c r="AE224" s="2376"/>
      <c r="AF224" s="2376"/>
      <c r="AG224" s="2376"/>
      <c r="AH224" s="2376"/>
      <c r="AI224" s="2376"/>
      <c r="AJ224" s="2376"/>
      <c r="AK224" s="2376"/>
      <c r="AL224" s="2376"/>
      <c r="AM224" s="2376"/>
      <c r="AN224" s="2376"/>
      <c r="AO224" s="2376"/>
      <c r="AP224" s="2376"/>
      <c r="AQ224" s="2376"/>
      <c r="AR224" s="2376"/>
      <c r="AS224" s="2376"/>
      <c r="AT224" s="2376"/>
      <c r="AU224" s="2376"/>
      <c r="AV224" s="2376"/>
      <c r="AW224" s="2376"/>
      <c r="AX224" s="2376"/>
      <c r="AY224" s="2376"/>
      <c r="AZ224" s="2376"/>
      <c r="BA224" s="2376"/>
      <c r="BB224" s="2376"/>
      <c r="BC224" s="2376"/>
      <c r="BD224" s="2376"/>
      <c r="BE224" s="2376"/>
      <c r="BF224" s="2376"/>
      <c r="BG224" s="2376"/>
      <c r="BH224" s="2376"/>
      <c r="BI224" s="2376"/>
      <c r="BJ224" s="1580"/>
      <c r="BK224" s="1580"/>
      <c r="BL224" s="1580"/>
      <c r="BM224" s="1580"/>
      <c r="BN224" s="1580"/>
      <c r="BO224" s="1580"/>
      <c r="BP224" s="1580"/>
      <c r="BQ224" s="1580"/>
      <c r="BR224" s="1580"/>
      <c r="BS224" s="1580"/>
      <c r="BT224" s="1580"/>
      <c r="BU224" s="1580"/>
      <c r="BV224" s="1580"/>
      <c r="BW224" s="1580"/>
      <c r="BX224" s="1580"/>
      <c r="BY224" s="1580"/>
      <c r="BZ224" s="1580"/>
      <c r="CA224" s="1580"/>
      <c r="CB224" s="1580"/>
      <c r="CC224" s="1580"/>
      <c r="CD224" s="1580"/>
      <c r="CE224" s="1580"/>
      <c r="CF224" s="1580"/>
      <c r="CG224" s="1580"/>
      <c r="CH224" s="1580"/>
      <c r="CI224" s="1580"/>
      <c r="CJ224" s="1580"/>
      <c r="CK224" s="1580"/>
      <c r="CL224" s="1580"/>
      <c r="CM224" s="1580"/>
      <c r="CN224" s="1580"/>
      <c r="CO224" s="1580"/>
      <c r="CP224" s="1580"/>
      <c r="CQ224" s="1580"/>
      <c r="CR224" s="1580"/>
      <c r="CS224" s="1580"/>
      <c r="CT224" s="1580"/>
    </row>
    <row r="225" spans="1:98" s="791" customFormat="1" ht="21" customHeight="1">
      <c r="A225" s="2377"/>
      <c r="B225" s="2379"/>
      <c r="C225" s="2383"/>
      <c r="D225" s="2418"/>
      <c r="E225" s="2379"/>
      <c r="F225" s="2834"/>
      <c r="G225" s="2839"/>
      <c r="H225" s="2454"/>
      <c r="I225" s="2517" t="s">
        <v>2163</v>
      </c>
      <c r="J225" s="2544" t="s">
        <v>73</v>
      </c>
      <c r="K225" s="2543">
        <v>10000</v>
      </c>
      <c r="L225" s="2460"/>
      <c r="M225" s="2464">
        <v>10000000</v>
      </c>
      <c r="N225" s="2466">
        <v>10000000</v>
      </c>
      <c r="O225" s="2468"/>
      <c r="P225" s="2469"/>
      <c r="Q225" s="2469">
        <v>1</v>
      </c>
      <c r="R225" s="2469"/>
      <c r="S225" s="2388"/>
      <c r="T225" s="2376"/>
      <c r="U225" s="2388"/>
      <c r="V225" s="2388"/>
      <c r="W225" s="2376"/>
      <c r="X225" s="2376"/>
      <c r="Y225" s="2376"/>
      <c r="Z225" s="2376"/>
      <c r="AA225" s="2376"/>
      <c r="AB225" s="2376"/>
      <c r="AC225" s="2376"/>
      <c r="AD225" s="2376"/>
      <c r="AE225" s="2376"/>
      <c r="AF225" s="2376"/>
      <c r="AG225" s="2376"/>
      <c r="AH225" s="2376"/>
      <c r="AI225" s="2376"/>
      <c r="AJ225" s="2376"/>
      <c r="AK225" s="2376"/>
      <c r="AL225" s="2376"/>
      <c r="AM225" s="2376"/>
      <c r="AN225" s="2376"/>
      <c r="AO225" s="2376"/>
      <c r="AP225" s="2376"/>
      <c r="AQ225" s="2376"/>
      <c r="AR225" s="2376"/>
      <c r="AS225" s="2376"/>
      <c r="AT225" s="2376"/>
      <c r="AU225" s="2376"/>
      <c r="AV225" s="2376"/>
      <c r="AW225" s="2376"/>
      <c r="AX225" s="2376"/>
      <c r="AY225" s="2376"/>
      <c r="AZ225" s="2376"/>
      <c r="BA225" s="2376"/>
      <c r="BB225" s="2376"/>
      <c r="BC225" s="2376"/>
      <c r="BD225" s="2376"/>
      <c r="BE225" s="2376"/>
      <c r="BF225" s="2376"/>
      <c r="BG225" s="2376"/>
      <c r="BH225" s="2376"/>
      <c r="BI225" s="2376"/>
      <c r="BJ225" s="1580"/>
      <c r="BK225" s="1580"/>
      <c r="BL225" s="1580"/>
      <c r="BM225" s="1580"/>
      <c r="BN225" s="1580"/>
      <c r="BO225" s="1580"/>
      <c r="BP225" s="1580"/>
      <c r="BQ225" s="1580"/>
      <c r="BR225" s="1580"/>
      <c r="BS225" s="1580"/>
      <c r="BT225" s="1580"/>
      <c r="BU225" s="1580"/>
      <c r="BV225" s="1580"/>
      <c r="BW225" s="1580"/>
      <c r="BX225" s="1580"/>
      <c r="BY225" s="1580"/>
      <c r="BZ225" s="1580"/>
      <c r="CA225" s="1580"/>
      <c r="CB225" s="1580"/>
      <c r="CC225" s="1580"/>
      <c r="CD225" s="1580"/>
      <c r="CE225" s="1580"/>
      <c r="CF225" s="1580"/>
      <c r="CG225" s="1580"/>
      <c r="CH225" s="1580"/>
      <c r="CI225" s="1580"/>
      <c r="CJ225" s="1580"/>
      <c r="CK225" s="1580"/>
      <c r="CL225" s="1580"/>
      <c r="CM225" s="1580"/>
      <c r="CN225" s="1580"/>
      <c r="CO225" s="1580"/>
      <c r="CP225" s="1580"/>
      <c r="CQ225" s="1580"/>
      <c r="CR225" s="1580"/>
      <c r="CS225" s="1580"/>
      <c r="CT225" s="1580"/>
    </row>
    <row r="226" spans="1:98" s="791" customFormat="1" ht="21" customHeight="1">
      <c r="A226" s="2377"/>
      <c r="B226" s="2379"/>
      <c r="C226" s="2383"/>
      <c r="D226" s="2394"/>
      <c r="E226" s="2441"/>
      <c r="F226" s="2834"/>
      <c r="G226" s="2839"/>
      <c r="H226" s="2392"/>
      <c r="I226" s="2539" t="s">
        <v>2164</v>
      </c>
      <c r="J226" s="2562" t="s">
        <v>73</v>
      </c>
      <c r="K226" s="2543">
        <v>364000</v>
      </c>
      <c r="L226" s="2460"/>
      <c r="M226" s="2464">
        <v>364000000</v>
      </c>
      <c r="N226" s="2466">
        <v>7000000</v>
      </c>
      <c r="O226" s="2468"/>
      <c r="P226" s="2469">
        <v>52</v>
      </c>
      <c r="Q226" s="2469"/>
      <c r="R226" s="2469"/>
      <c r="S226" s="2388"/>
      <c r="T226" s="2376"/>
      <c r="U226" s="2376"/>
      <c r="V226" s="2388"/>
      <c r="W226" s="2376"/>
      <c r="X226" s="2376"/>
      <c r="Y226" s="2376"/>
      <c r="Z226" s="2376"/>
      <c r="AA226" s="2376"/>
      <c r="AB226" s="2376"/>
      <c r="AC226" s="2376"/>
      <c r="AD226" s="2376"/>
      <c r="AE226" s="2376"/>
      <c r="AF226" s="2376"/>
      <c r="AG226" s="2376"/>
      <c r="AH226" s="2376"/>
      <c r="AI226" s="2376"/>
      <c r="AJ226" s="2376"/>
      <c r="AK226" s="2376"/>
      <c r="AL226" s="2376"/>
      <c r="AM226" s="2376"/>
      <c r="AN226" s="2376"/>
      <c r="AO226" s="2376"/>
      <c r="AP226" s="2376"/>
      <c r="AQ226" s="2376"/>
      <c r="AR226" s="2376"/>
      <c r="AS226" s="2376"/>
      <c r="AT226" s="2376"/>
      <c r="AU226" s="2376"/>
      <c r="AV226" s="2376"/>
      <c r="AW226" s="2376"/>
      <c r="AX226" s="2376"/>
      <c r="AY226" s="2376"/>
      <c r="AZ226" s="2376"/>
      <c r="BA226" s="2376"/>
      <c r="BB226" s="2376"/>
      <c r="BC226" s="2376"/>
      <c r="BD226" s="2376"/>
      <c r="BE226" s="2376"/>
      <c r="BF226" s="2376"/>
      <c r="BG226" s="2376"/>
      <c r="BH226" s="2376"/>
      <c r="BI226" s="2376"/>
      <c r="BJ226" s="2376"/>
      <c r="BK226" s="2376"/>
      <c r="BL226" s="2376"/>
      <c r="BM226" s="2376"/>
      <c r="BN226" s="2376"/>
      <c r="BO226" s="2376"/>
      <c r="BP226" s="2376"/>
      <c r="BQ226" s="2376"/>
      <c r="BR226" s="2376"/>
      <c r="BS226" s="2376"/>
      <c r="BT226" s="2376"/>
      <c r="BU226" s="2376"/>
      <c r="BV226" s="2376"/>
      <c r="BW226" s="2376"/>
      <c r="BX226" s="2376"/>
      <c r="BY226" s="2376"/>
      <c r="BZ226" s="2376"/>
      <c r="CA226" s="2376"/>
      <c r="CB226" s="2376"/>
      <c r="CC226" s="2376"/>
      <c r="CD226" s="1580"/>
      <c r="CE226" s="1580"/>
      <c r="CF226" s="1580"/>
      <c r="CG226" s="1580"/>
      <c r="CH226" s="1580"/>
      <c r="CI226" s="1580"/>
      <c r="CJ226" s="1580"/>
      <c r="CK226" s="1580"/>
      <c r="CL226" s="1580"/>
      <c r="CM226" s="1580"/>
      <c r="CN226" s="1580"/>
      <c r="CO226" s="1580"/>
      <c r="CP226" s="1580"/>
      <c r="CQ226" s="1580"/>
      <c r="CR226" s="1580"/>
      <c r="CS226" s="1580"/>
      <c r="CT226" s="1580"/>
    </row>
    <row r="227" spans="1:98" s="791" customFormat="1" ht="21" customHeight="1">
      <c r="A227" s="2377"/>
      <c r="B227" s="2379"/>
      <c r="C227" s="2383"/>
      <c r="D227" s="2394"/>
      <c r="E227" s="2442"/>
      <c r="F227" s="2834"/>
      <c r="G227" s="2839"/>
      <c r="H227" s="2392"/>
      <c r="I227" s="2539" t="s">
        <v>2165</v>
      </c>
      <c r="J227" s="2521" t="s">
        <v>73</v>
      </c>
      <c r="K227" s="2543">
        <v>25000</v>
      </c>
      <c r="L227" s="2417"/>
      <c r="M227" s="2464">
        <v>25000000</v>
      </c>
      <c r="N227" s="2466">
        <v>25000000</v>
      </c>
      <c r="O227" s="2468"/>
      <c r="P227" s="2469">
        <v>1</v>
      </c>
      <c r="Q227" s="2469"/>
      <c r="R227" s="2469"/>
      <c r="S227" s="2388"/>
      <c r="T227" s="2376"/>
      <c r="U227" s="2376"/>
      <c r="V227" s="2376"/>
      <c r="W227" s="2376"/>
      <c r="X227" s="2376"/>
      <c r="Y227" s="2376"/>
      <c r="Z227" s="2376"/>
      <c r="AA227" s="2376"/>
      <c r="AB227" s="2376"/>
      <c r="AC227" s="2376"/>
      <c r="AD227" s="2376"/>
      <c r="AE227" s="2376"/>
      <c r="AF227" s="2376"/>
      <c r="AG227" s="2376"/>
      <c r="AH227" s="2376"/>
      <c r="AI227" s="2376"/>
      <c r="AJ227" s="2376"/>
      <c r="AK227" s="2376"/>
      <c r="AL227" s="2376"/>
      <c r="AM227" s="2376"/>
      <c r="AN227" s="2376"/>
      <c r="AO227" s="2376"/>
      <c r="AP227" s="2376"/>
      <c r="AQ227" s="2376"/>
      <c r="AR227" s="2376"/>
      <c r="AS227" s="2376"/>
      <c r="AT227" s="2376"/>
      <c r="AU227" s="2376"/>
      <c r="AV227" s="2376"/>
      <c r="AW227" s="2376"/>
      <c r="AX227" s="2376"/>
      <c r="AY227" s="2376"/>
      <c r="AZ227" s="2376"/>
      <c r="BA227" s="2376"/>
      <c r="BB227" s="2376"/>
      <c r="BC227" s="2376"/>
      <c r="BD227" s="2376"/>
      <c r="BE227" s="2376"/>
      <c r="BF227" s="2376"/>
      <c r="BG227" s="2376"/>
      <c r="BH227" s="2376"/>
      <c r="BI227" s="2376"/>
      <c r="BJ227" s="2376"/>
      <c r="BK227" s="2376"/>
      <c r="BL227" s="2376"/>
      <c r="BM227" s="2376"/>
      <c r="BN227" s="2376"/>
      <c r="BO227" s="2376"/>
      <c r="BP227" s="2376"/>
      <c r="BQ227" s="2376"/>
      <c r="BR227" s="2376"/>
      <c r="BS227" s="2376"/>
      <c r="BT227" s="2376"/>
      <c r="BU227" s="2376"/>
      <c r="BV227" s="2376"/>
      <c r="BW227" s="2376"/>
      <c r="BX227" s="2376"/>
      <c r="BY227" s="2376"/>
      <c r="BZ227" s="2376"/>
      <c r="CA227" s="2376"/>
      <c r="CB227" s="2376"/>
      <c r="CC227" s="2376"/>
      <c r="CD227" s="1580"/>
      <c r="CE227" s="1580"/>
      <c r="CF227" s="1580"/>
      <c r="CG227" s="1580"/>
      <c r="CH227" s="1580"/>
      <c r="CI227" s="1580"/>
      <c r="CJ227" s="1580"/>
      <c r="CK227" s="1580"/>
      <c r="CL227" s="1580"/>
      <c r="CM227" s="1580"/>
      <c r="CN227" s="1580"/>
      <c r="CO227" s="1580"/>
      <c r="CP227" s="1580"/>
      <c r="CQ227" s="1580"/>
      <c r="CR227" s="1580"/>
      <c r="CS227" s="1580"/>
      <c r="CT227" s="1580"/>
    </row>
    <row r="228" spans="1:98" s="791" customFormat="1" ht="21" customHeight="1">
      <c r="A228" s="2377"/>
      <c r="B228" s="2379"/>
      <c r="C228" s="2383"/>
      <c r="D228" s="2394"/>
      <c r="E228" s="2442"/>
      <c r="F228" s="2834"/>
      <c r="G228" s="2839"/>
      <c r="H228" s="2392"/>
      <c r="I228" s="2539" t="s">
        <v>2166</v>
      </c>
      <c r="J228" s="2521" t="s">
        <v>73</v>
      </c>
      <c r="K228" s="2543">
        <v>18000</v>
      </c>
      <c r="L228" s="2417"/>
      <c r="M228" s="2464">
        <v>18000000</v>
      </c>
      <c r="N228" s="2469">
        <v>4500000</v>
      </c>
      <c r="O228" s="2497"/>
      <c r="P228" s="2469">
        <v>4</v>
      </c>
      <c r="Q228" s="2469"/>
      <c r="R228" s="2469"/>
      <c r="S228" s="2388"/>
      <c r="T228" s="2376"/>
      <c r="U228" s="2376"/>
      <c r="V228" s="2376"/>
      <c r="W228" s="2376"/>
      <c r="X228" s="2376"/>
      <c r="Y228" s="2376"/>
      <c r="Z228" s="2376"/>
      <c r="AA228" s="2376"/>
      <c r="AB228" s="2376"/>
      <c r="AC228" s="2376"/>
      <c r="AD228" s="2376"/>
      <c r="AE228" s="2376"/>
      <c r="AF228" s="2376"/>
      <c r="AG228" s="2376"/>
      <c r="AH228" s="2376"/>
      <c r="AI228" s="2376"/>
      <c r="AJ228" s="2376"/>
      <c r="AK228" s="2376"/>
      <c r="AL228" s="2376"/>
      <c r="AM228" s="2376"/>
      <c r="AN228" s="2376"/>
      <c r="AO228" s="2376"/>
      <c r="AP228" s="2376"/>
      <c r="AQ228" s="2376"/>
      <c r="AR228" s="2376"/>
      <c r="AS228" s="2376"/>
      <c r="AT228" s="2376"/>
      <c r="AU228" s="2376"/>
      <c r="AV228" s="2376"/>
      <c r="AW228" s="2376"/>
      <c r="AX228" s="2376"/>
      <c r="AY228" s="2376"/>
      <c r="AZ228" s="2376"/>
      <c r="BA228" s="2376"/>
      <c r="BB228" s="2376"/>
      <c r="BC228" s="2376"/>
      <c r="BD228" s="2376"/>
      <c r="BE228" s="2376"/>
      <c r="BF228" s="2376"/>
      <c r="BG228" s="2376"/>
      <c r="BH228" s="2376"/>
      <c r="BI228" s="2376"/>
      <c r="BJ228" s="2376"/>
      <c r="BK228" s="2376"/>
      <c r="BL228" s="2376"/>
      <c r="BM228" s="2376"/>
      <c r="BN228" s="2376"/>
      <c r="BO228" s="2376"/>
      <c r="BP228" s="2376"/>
      <c r="BQ228" s="2376"/>
      <c r="BR228" s="2376"/>
      <c r="BS228" s="2376"/>
      <c r="BT228" s="2376"/>
      <c r="BU228" s="2376"/>
      <c r="BV228" s="2376"/>
      <c r="BW228" s="2376"/>
      <c r="BX228" s="2376"/>
      <c r="BY228" s="2376"/>
      <c r="BZ228" s="2376"/>
      <c r="CA228" s="2376"/>
      <c r="CB228" s="2376"/>
      <c r="CC228" s="2376"/>
      <c r="CD228" s="1580"/>
      <c r="CE228" s="1580"/>
      <c r="CF228" s="1580"/>
      <c r="CG228" s="1580"/>
      <c r="CH228" s="1580"/>
      <c r="CI228" s="1580"/>
      <c r="CJ228" s="1580"/>
      <c r="CK228" s="1580"/>
      <c r="CL228" s="1580"/>
      <c r="CM228" s="1580"/>
      <c r="CN228" s="1580"/>
      <c r="CO228" s="1580"/>
      <c r="CP228" s="1580"/>
      <c r="CQ228" s="1580"/>
      <c r="CR228" s="1580"/>
      <c r="CS228" s="1580"/>
      <c r="CT228" s="1580"/>
    </row>
    <row r="229" spans="1:98" s="780" customFormat="1" ht="21" customHeight="1">
      <c r="A229" s="2377"/>
      <c r="B229" s="2379"/>
      <c r="C229" s="2383"/>
      <c r="D229" s="3466" t="s">
        <v>886</v>
      </c>
      <c r="E229" s="3467"/>
      <c r="F229" s="2838">
        <v>19860</v>
      </c>
      <c r="G229" s="2838">
        <v>19740</v>
      </c>
      <c r="H229" s="2443">
        <v>120</v>
      </c>
      <c r="I229" s="2569"/>
      <c r="J229" s="2570"/>
      <c r="K229" s="2571"/>
      <c r="L229" s="2460"/>
      <c r="M229" s="2414"/>
      <c r="N229" s="2371"/>
      <c r="O229" s="2371"/>
      <c r="P229" s="2371"/>
      <c r="Q229" s="2371"/>
      <c r="R229" s="2371"/>
      <c r="S229" s="2388"/>
      <c r="T229" s="2376"/>
      <c r="U229" s="2376"/>
      <c r="V229" s="2376"/>
      <c r="W229" s="2376"/>
      <c r="X229" s="2376"/>
      <c r="Y229" s="2376"/>
      <c r="Z229" s="2376"/>
      <c r="AA229" s="2376"/>
      <c r="AB229" s="2376"/>
      <c r="AC229" s="2376"/>
      <c r="AD229" s="2376"/>
      <c r="AE229" s="2376"/>
      <c r="AF229" s="2376"/>
      <c r="AG229" s="2376"/>
      <c r="AH229" s="2376"/>
      <c r="AI229" s="2376"/>
      <c r="AJ229" s="2376"/>
      <c r="AK229" s="2376"/>
      <c r="AL229" s="2376"/>
      <c r="AM229" s="2376"/>
      <c r="AN229" s="2376"/>
      <c r="AO229" s="2376"/>
      <c r="AP229" s="2376"/>
      <c r="AQ229" s="2376"/>
      <c r="AR229" s="2376"/>
      <c r="AS229" s="2376"/>
      <c r="AT229" s="2376"/>
      <c r="AU229" s="2376"/>
      <c r="AV229" s="2376"/>
      <c r="AW229" s="2376"/>
      <c r="AX229" s="2376"/>
      <c r="AY229" s="2376"/>
      <c r="AZ229" s="2376"/>
      <c r="BA229" s="2376"/>
      <c r="BB229" s="2376"/>
      <c r="BC229" s="2376"/>
      <c r="BD229" s="2376"/>
      <c r="BE229" s="2376"/>
      <c r="BF229" s="2376"/>
      <c r="BG229" s="2376"/>
      <c r="BH229" s="2376"/>
      <c r="BI229" s="2376"/>
      <c r="BJ229" s="2376"/>
      <c r="BK229" s="2376"/>
      <c r="BL229" s="2376"/>
      <c r="BM229" s="2376"/>
      <c r="BN229" s="2376"/>
      <c r="BO229" s="2376"/>
      <c r="BP229" s="2376"/>
      <c r="BQ229" s="2376"/>
      <c r="BR229" s="2376"/>
      <c r="BS229" s="2376"/>
      <c r="BT229" s="2376"/>
      <c r="BU229" s="2376"/>
      <c r="BV229" s="2376"/>
      <c r="BW229" s="2376"/>
      <c r="BX229" s="2376"/>
      <c r="BY229" s="2376"/>
      <c r="BZ229" s="2376"/>
      <c r="CA229" s="2376"/>
      <c r="CB229" s="2376"/>
      <c r="CC229" s="2376"/>
      <c r="CD229" s="2153"/>
      <c r="CE229" s="2153"/>
      <c r="CF229" s="2153"/>
      <c r="CG229" s="2153"/>
      <c r="CH229" s="2153"/>
      <c r="CI229" s="2153"/>
      <c r="CJ229" s="2153"/>
      <c r="CK229" s="2153"/>
      <c r="CL229" s="2153"/>
      <c r="CM229" s="2153"/>
      <c r="CN229" s="2153"/>
      <c r="CO229" s="2153"/>
      <c r="CP229" s="2153"/>
      <c r="CQ229" s="2153"/>
      <c r="CR229" s="2153"/>
      <c r="CS229" s="2153"/>
      <c r="CT229" s="2153"/>
    </row>
    <row r="230" spans="1:98" s="780" customFormat="1" ht="21" customHeight="1">
      <c r="A230" s="2377"/>
      <c r="B230" s="2379"/>
      <c r="C230" s="2379"/>
      <c r="D230" s="2379"/>
      <c r="E230" s="2378" t="s">
        <v>2167</v>
      </c>
      <c r="F230" s="2837">
        <v>19860</v>
      </c>
      <c r="G230" s="2837">
        <v>19740</v>
      </c>
      <c r="H230" s="2449">
        <v>120</v>
      </c>
      <c r="I230" s="2572"/>
      <c r="J230" s="2564"/>
      <c r="K230" s="2619">
        <v>19860</v>
      </c>
      <c r="L230" s="2460"/>
      <c r="M230" s="2478"/>
      <c r="N230" s="2485" t="s">
        <v>841</v>
      </c>
      <c r="O230" s="2415"/>
      <c r="P230" s="2463" t="s">
        <v>90</v>
      </c>
      <c r="Q230" s="2463" t="s">
        <v>83</v>
      </c>
      <c r="R230" s="2461" t="s">
        <v>62</v>
      </c>
      <c r="S230" s="2388"/>
      <c r="T230" s="2376"/>
      <c r="U230" s="2376"/>
      <c r="V230" s="2376"/>
      <c r="W230" s="2376"/>
      <c r="X230" s="2376"/>
      <c r="Y230" s="2376"/>
      <c r="Z230" s="2376"/>
      <c r="AA230" s="2376"/>
      <c r="AB230" s="2376"/>
      <c r="AC230" s="2376"/>
      <c r="AD230" s="2376"/>
      <c r="AE230" s="2376"/>
      <c r="AF230" s="2376"/>
      <c r="AG230" s="2376"/>
      <c r="AH230" s="2376"/>
      <c r="AI230" s="2376"/>
      <c r="AJ230" s="2376"/>
      <c r="AK230" s="2376"/>
      <c r="AL230" s="2376"/>
      <c r="AM230" s="2376"/>
      <c r="AN230" s="2376"/>
      <c r="AO230" s="2376"/>
      <c r="AP230" s="2376"/>
      <c r="AQ230" s="2376"/>
      <c r="AR230" s="2376"/>
      <c r="AS230" s="2376"/>
      <c r="AT230" s="2376"/>
      <c r="AU230" s="2376"/>
      <c r="AV230" s="2376"/>
      <c r="AW230" s="2376"/>
      <c r="AX230" s="2376"/>
      <c r="AY230" s="2376"/>
      <c r="AZ230" s="2376"/>
      <c r="BA230" s="2376"/>
      <c r="BB230" s="2376"/>
      <c r="BC230" s="2376"/>
      <c r="BD230" s="2376"/>
      <c r="BE230" s="2376"/>
      <c r="BF230" s="2376"/>
      <c r="BG230" s="2376"/>
      <c r="BH230" s="2376"/>
      <c r="BI230" s="2376"/>
      <c r="BJ230" s="2376"/>
      <c r="BK230" s="2376"/>
      <c r="BL230" s="2376"/>
      <c r="BM230" s="2376"/>
      <c r="BN230" s="2376"/>
      <c r="BO230" s="2376"/>
      <c r="BP230" s="2376"/>
      <c r="BQ230" s="2376"/>
      <c r="BR230" s="2376"/>
      <c r="BS230" s="2376"/>
      <c r="BT230" s="2376"/>
      <c r="BU230" s="2376"/>
      <c r="BV230" s="2376"/>
      <c r="BW230" s="2376"/>
      <c r="BX230" s="2376"/>
      <c r="BY230" s="2376"/>
      <c r="BZ230" s="2376"/>
      <c r="CA230" s="2376"/>
      <c r="CB230" s="2376"/>
      <c r="CC230" s="2376"/>
      <c r="CD230" s="2153"/>
      <c r="CE230" s="2153"/>
      <c r="CF230" s="2153"/>
      <c r="CG230" s="2153"/>
      <c r="CH230" s="2153"/>
      <c r="CI230" s="2153"/>
      <c r="CJ230" s="2153"/>
      <c r="CK230" s="2153"/>
      <c r="CL230" s="2153"/>
      <c r="CM230" s="2153"/>
      <c r="CN230" s="2153"/>
      <c r="CO230" s="2153"/>
      <c r="CP230" s="2153"/>
      <c r="CQ230" s="2153"/>
      <c r="CR230" s="2153"/>
      <c r="CS230" s="2153"/>
      <c r="CT230" s="2153"/>
    </row>
    <row r="231" spans="1:98" s="780" customFormat="1" ht="21" customHeight="1">
      <c r="A231" s="2377"/>
      <c r="B231" s="2379"/>
      <c r="C231" s="2379"/>
      <c r="D231" s="2379"/>
      <c r="E231" s="2379"/>
      <c r="F231" s="2834"/>
      <c r="G231" s="2834"/>
      <c r="H231" s="2501"/>
      <c r="I231" s="2539" t="s">
        <v>888</v>
      </c>
      <c r="J231" s="2562" t="s">
        <v>73</v>
      </c>
      <c r="K231" s="2543">
        <v>4800</v>
      </c>
      <c r="L231" s="2460"/>
      <c r="M231" s="2464">
        <v>4800000</v>
      </c>
      <c r="N231" s="2466">
        <v>400000</v>
      </c>
      <c r="O231" s="2468"/>
      <c r="P231" s="2469"/>
      <c r="Q231" s="2469"/>
      <c r="R231" s="2469">
        <v>12</v>
      </c>
      <c r="S231" s="2496"/>
      <c r="T231" s="2376"/>
      <c r="U231" s="2376"/>
      <c r="V231" s="2376"/>
      <c r="W231" s="2376"/>
      <c r="X231" s="2376"/>
      <c r="Y231" s="2376"/>
      <c r="Z231" s="2376"/>
      <c r="AA231" s="2376"/>
      <c r="AB231" s="2376"/>
      <c r="AC231" s="2376"/>
      <c r="AD231" s="2376"/>
      <c r="AE231" s="2376"/>
      <c r="AF231" s="2376"/>
      <c r="AG231" s="2376"/>
      <c r="AH231" s="2376"/>
      <c r="AI231" s="2376"/>
      <c r="AJ231" s="2376"/>
      <c r="AK231" s="2376"/>
      <c r="AL231" s="2376"/>
      <c r="AM231" s="2376"/>
      <c r="AN231" s="2376"/>
      <c r="AO231" s="2376"/>
      <c r="AP231" s="2376"/>
      <c r="AQ231" s="2376"/>
      <c r="AR231" s="2376"/>
      <c r="AS231" s="2376"/>
      <c r="AT231" s="2376"/>
      <c r="AU231" s="2376"/>
      <c r="AV231" s="2376"/>
      <c r="AW231" s="2376"/>
      <c r="AX231" s="2376"/>
      <c r="AY231" s="2376"/>
      <c r="AZ231" s="2376"/>
      <c r="BA231" s="2376"/>
      <c r="BB231" s="2376"/>
      <c r="BC231" s="2376"/>
      <c r="BD231" s="2376"/>
      <c r="BE231" s="2376"/>
      <c r="BF231" s="2376"/>
      <c r="BG231" s="2376"/>
      <c r="BH231" s="2376"/>
      <c r="BI231" s="2376"/>
      <c r="BJ231" s="2376"/>
      <c r="BK231" s="2376"/>
      <c r="BL231" s="2376"/>
      <c r="BM231" s="2376"/>
      <c r="BN231" s="2376"/>
      <c r="BO231" s="2376"/>
      <c r="BP231" s="2376"/>
      <c r="BQ231" s="2376"/>
      <c r="BR231" s="2376"/>
      <c r="BS231" s="2376"/>
      <c r="BT231" s="2376"/>
      <c r="BU231" s="2376"/>
      <c r="BV231" s="2376"/>
      <c r="BW231" s="2376"/>
      <c r="BX231" s="2376"/>
      <c r="BY231" s="2376"/>
      <c r="BZ231" s="2376"/>
      <c r="CA231" s="2376"/>
      <c r="CB231" s="2376"/>
      <c r="CC231" s="2376"/>
      <c r="CD231" s="2153"/>
      <c r="CE231" s="2153"/>
      <c r="CF231" s="2153"/>
      <c r="CG231" s="2153"/>
      <c r="CH231" s="2153"/>
      <c r="CI231" s="2153"/>
      <c r="CJ231" s="2153"/>
      <c r="CK231" s="2153"/>
      <c r="CL231" s="2153"/>
      <c r="CM231" s="2153"/>
      <c r="CN231" s="2153"/>
      <c r="CO231" s="2153"/>
      <c r="CP231" s="2153"/>
      <c r="CQ231" s="2153"/>
      <c r="CR231" s="2153"/>
      <c r="CS231" s="2153"/>
      <c r="CT231" s="2153"/>
    </row>
    <row r="232" spans="1:98" s="780" customFormat="1" ht="21" customHeight="1" thickBot="1">
      <c r="A232" s="2393"/>
      <c r="B232" s="2384"/>
      <c r="C232" s="2384"/>
      <c r="D232" s="2384"/>
      <c r="E232" s="2384"/>
      <c r="F232" s="2840"/>
      <c r="G232" s="2840"/>
      <c r="H232" s="2447"/>
      <c r="I232" s="2656" t="s">
        <v>2168</v>
      </c>
      <c r="J232" s="2573" t="s">
        <v>73</v>
      </c>
      <c r="K232" s="2574">
        <v>15060</v>
      </c>
      <c r="L232" s="2460"/>
      <c r="M232" s="2464">
        <v>15060000</v>
      </c>
      <c r="N232" s="2466">
        <v>5000</v>
      </c>
      <c r="O232" s="2468"/>
      <c r="P232" s="2469">
        <v>251</v>
      </c>
      <c r="Q232" s="2469"/>
      <c r="R232" s="2469">
        <v>12</v>
      </c>
      <c r="S232" s="2496"/>
      <c r="T232" s="2376"/>
      <c r="U232" s="2376"/>
      <c r="V232" s="2376"/>
      <c r="W232" s="2376"/>
      <c r="X232" s="2376"/>
      <c r="Y232" s="2371"/>
      <c r="Z232" s="2371"/>
      <c r="AA232" s="2371"/>
      <c r="AB232" s="2371"/>
      <c r="AC232" s="2371"/>
      <c r="AD232" s="2371"/>
      <c r="AE232" s="2371"/>
      <c r="AF232" s="2371"/>
      <c r="AG232" s="2371"/>
      <c r="AH232" s="2376"/>
      <c r="AI232" s="2376"/>
      <c r="AJ232" s="2376"/>
      <c r="AK232" s="2376"/>
      <c r="AL232" s="2376"/>
      <c r="AM232" s="2376"/>
      <c r="AN232" s="2376"/>
      <c r="AO232" s="2376"/>
      <c r="AP232" s="2376"/>
      <c r="AQ232" s="2376"/>
      <c r="AR232" s="2376"/>
      <c r="AS232" s="2376"/>
      <c r="AT232" s="2376"/>
      <c r="AU232" s="2376"/>
      <c r="AV232" s="2376"/>
      <c r="AW232" s="2376"/>
      <c r="AX232" s="2376"/>
      <c r="AY232" s="2376"/>
      <c r="AZ232" s="2376"/>
      <c r="BA232" s="2376"/>
      <c r="BB232" s="2376"/>
      <c r="BC232" s="2376"/>
      <c r="BD232" s="2376"/>
      <c r="BE232" s="2376"/>
      <c r="BF232" s="2376"/>
      <c r="BG232" s="2376"/>
      <c r="BH232" s="2376"/>
      <c r="BI232" s="2376"/>
      <c r="BJ232" s="2376"/>
      <c r="BK232" s="2376"/>
      <c r="BL232" s="2376"/>
      <c r="BM232" s="2376"/>
      <c r="BN232" s="2376"/>
      <c r="BO232" s="2376"/>
      <c r="BP232" s="2376"/>
      <c r="BQ232" s="2376"/>
      <c r="BR232" s="2376"/>
      <c r="BS232" s="2376"/>
      <c r="BT232" s="2376"/>
      <c r="BU232" s="2376"/>
      <c r="BV232" s="2376"/>
      <c r="BW232" s="2376"/>
      <c r="BX232" s="2376"/>
      <c r="BY232" s="2376"/>
      <c r="BZ232" s="2376"/>
      <c r="CA232" s="2376"/>
      <c r="CB232" s="2376"/>
      <c r="CC232" s="2376"/>
      <c r="CD232" s="2153"/>
      <c r="CE232" s="2153"/>
      <c r="CF232" s="2153"/>
      <c r="CG232" s="2153"/>
      <c r="CH232" s="2153"/>
      <c r="CI232" s="2153"/>
      <c r="CJ232" s="2153"/>
      <c r="CK232" s="2153"/>
      <c r="CL232" s="2153"/>
      <c r="CM232" s="2153"/>
      <c r="CN232" s="2153"/>
      <c r="CO232" s="2153"/>
      <c r="CP232" s="2153"/>
      <c r="CQ232" s="2153"/>
      <c r="CR232" s="2153"/>
      <c r="CS232" s="2153"/>
      <c r="CT232" s="2153"/>
    </row>
    <row r="233" spans="1:98" s="780" customFormat="1" ht="21" hidden="1" customHeight="1">
      <c r="A233" s="801"/>
      <c r="B233" s="853"/>
      <c r="C233" s="854"/>
      <c r="D233" s="3492" t="s">
        <v>889</v>
      </c>
      <c r="E233" s="3493"/>
      <c r="F233" s="2841">
        <f>F234</f>
        <v>0</v>
      </c>
      <c r="G233" s="2841">
        <f>G234</f>
        <v>0</v>
      </c>
      <c r="H233" s="877">
        <f>F233-G233</f>
        <v>0</v>
      </c>
      <c r="I233" s="878"/>
      <c r="J233" s="879"/>
      <c r="K233" s="880">
        <f>K234</f>
        <v>0</v>
      </c>
      <c r="L233" s="860"/>
      <c r="M233" s="785"/>
      <c r="S233" s="857"/>
      <c r="T233" s="791"/>
      <c r="U233" s="791"/>
      <c r="V233" s="791"/>
      <c r="W233" s="791"/>
      <c r="X233" s="791"/>
      <c r="Y233" s="791"/>
      <c r="Z233" s="791"/>
      <c r="AA233" s="791"/>
      <c r="AB233" s="791"/>
      <c r="AC233" s="791"/>
      <c r="AD233" s="791"/>
      <c r="AE233" s="791"/>
      <c r="AF233" s="791"/>
      <c r="AG233" s="791"/>
      <c r="AH233" s="791"/>
      <c r="AI233" s="791"/>
      <c r="AJ233" s="791"/>
      <c r="AK233" s="791"/>
      <c r="AL233" s="791"/>
      <c r="AM233" s="791"/>
      <c r="AN233" s="791"/>
      <c r="AO233" s="791"/>
      <c r="AP233" s="791"/>
      <c r="AQ233" s="791"/>
      <c r="AR233" s="791"/>
      <c r="AS233" s="791"/>
      <c r="AT233" s="791"/>
      <c r="AU233" s="791"/>
      <c r="AV233" s="791"/>
      <c r="AW233" s="791"/>
      <c r="AX233" s="791"/>
      <c r="AY233" s="791"/>
      <c r="AZ233" s="791"/>
      <c r="BA233" s="791"/>
      <c r="BB233" s="791"/>
      <c r="BC233" s="791"/>
      <c r="BD233" s="791"/>
      <c r="BE233" s="791"/>
      <c r="BF233" s="791"/>
      <c r="BG233" s="791"/>
      <c r="BH233" s="791"/>
      <c r="BI233" s="791"/>
      <c r="BJ233" s="791"/>
      <c r="BK233" s="791"/>
      <c r="BL233" s="791"/>
      <c r="BM233" s="791"/>
      <c r="BN233" s="791"/>
      <c r="BO233" s="791"/>
      <c r="BP233" s="791"/>
      <c r="BQ233" s="791"/>
      <c r="BR233" s="791"/>
      <c r="BS233" s="791"/>
      <c r="BT233" s="791"/>
      <c r="BU233" s="791"/>
      <c r="BV233" s="791"/>
      <c r="BW233" s="791"/>
      <c r="BX233" s="791"/>
      <c r="BY233" s="791"/>
      <c r="BZ233" s="791"/>
      <c r="CA233" s="791"/>
      <c r="CB233" s="791"/>
      <c r="CC233" s="791"/>
    </row>
    <row r="234" spans="1:98" s="780" customFormat="1" ht="21" hidden="1" customHeight="1">
      <c r="A234" s="835"/>
      <c r="B234" s="861"/>
      <c r="C234" s="861"/>
      <c r="D234" s="881"/>
      <c r="E234" s="881" t="s">
        <v>890</v>
      </c>
      <c r="F234" s="1002">
        <f>K234</f>
        <v>0</v>
      </c>
      <c r="G234" s="1002">
        <v>0</v>
      </c>
      <c r="H234" s="882">
        <f>F234-G234</f>
        <v>0</v>
      </c>
      <c r="I234" s="883" t="s">
        <v>891</v>
      </c>
      <c r="J234" s="568"/>
      <c r="K234" s="884">
        <f>K235</f>
        <v>0</v>
      </c>
      <c r="L234" s="860"/>
      <c r="M234" s="839"/>
      <c r="N234" s="831" t="s">
        <v>841</v>
      </c>
      <c r="O234" s="787"/>
      <c r="P234" s="838" t="s">
        <v>90</v>
      </c>
      <c r="Q234" s="838" t="s">
        <v>828</v>
      </c>
      <c r="R234" s="852" t="s">
        <v>62</v>
      </c>
      <c r="S234" s="857"/>
      <c r="T234" s="791"/>
      <c r="U234" s="791"/>
      <c r="V234" s="791"/>
      <c r="W234" s="791"/>
      <c r="X234" s="791"/>
      <c r="Y234" s="791"/>
      <c r="Z234" s="791"/>
      <c r="AA234" s="791"/>
      <c r="AB234" s="791"/>
      <c r="AC234" s="791"/>
      <c r="AD234" s="791"/>
      <c r="AE234" s="791"/>
      <c r="AF234" s="791"/>
      <c r="AG234" s="791"/>
      <c r="AH234" s="791"/>
      <c r="AI234" s="791"/>
      <c r="AJ234" s="791"/>
      <c r="AK234" s="791"/>
      <c r="AL234" s="791"/>
      <c r="AM234" s="791"/>
      <c r="AN234" s="791"/>
      <c r="AO234" s="791"/>
      <c r="AP234" s="791"/>
      <c r="AQ234" s="791"/>
      <c r="AR234" s="791"/>
      <c r="AS234" s="791"/>
      <c r="AT234" s="791"/>
      <c r="AU234" s="791"/>
      <c r="AV234" s="791"/>
      <c r="AW234" s="791"/>
      <c r="AX234" s="791"/>
      <c r="AY234" s="791"/>
      <c r="AZ234" s="791"/>
      <c r="BA234" s="791"/>
      <c r="BB234" s="791"/>
      <c r="BC234" s="791"/>
      <c r="BD234" s="791"/>
      <c r="BE234" s="791"/>
      <c r="BF234" s="791"/>
      <c r="BG234" s="791"/>
      <c r="BH234" s="791"/>
      <c r="BI234" s="791"/>
      <c r="BJ234" s="791"/>
      <c r="BK234" s="791"/>
      <c r="BL234" s="791"/>
      <c r="BM234" s="791"/>
      <c r="BN234" s="791"/>
      <c r="BO234" s="791"/>
      <c r="BP234" s="791"/>
      <c r="BQ234" s="791"/>
      <c r="BR234" s="791"/>
      <c r="BS234" s="791"/>
      <c r="BT234" s="791"/>
      <c r="BU234" s="791"/>
      <c r="BV234" s="791"/>
      <c r="BW234" s="791"/>
      <c r="BX234" s="791"/>
      <c r="BY234" s="791"/>
      <c r="BZ234" s="791"/>
      <c r="CA234" s="791"/>
      <c r="CB234" s="791"/>
      <c r="CC234" s="791"/>
    </row>
    <row r="235" spans="1:98" s="780" customFormat="1" ht="21" hidden="1" customHeight="1" thickBot="1">
      <c r="A235" s="872"/>
      <c r="B235" s="873"/>
      <c r="C235" s="873"/>
      <c r="D235" s="873"/>
      <c r="E235" s="873"/>
      <c r="F235" s="1037"/>
      <c r="G235" s="1037"/>
      <c r="H235" s="874"/>
      <c r="I235" s="885" t="s">
        <v>892</v>
      </c>
      <c r="J235" s="875" t="s">
        <v>73</v>
      </c>
      <c r="K235" s="876">
        <v>0</v>
      </c>
      <c r="L235" s="860"/>
      <c r="M235" s="832">
        <f>N235*Q235</f>
        <v>2000000</v>
      </c>
      <c r="N235" s="830">
        <v>1000000</v>
      </c>
      <c r="O235" s="840"/>
      <c r="P235" s="833"/>
      <c r="Q235" s="833">
        <v>2</v>
      </c>
      <c r="R235" s="833"/>
      <c r="S235" s="857"/>
      <c r="T235" s="791"/>
      <c r="U235" s="791"/>
      <c r="V235" s="791"/>
      <c r="W235" s="791"/>
      <c r="X235" s="791"/>
      <c r="AH235" s="791"/>
      <c r="AI235" s="791"/>
      <c r="AJ235" s="791"/>
      <c r="AK235" s="791"/>
      <c r="AL235" s="791"/>
      <c r="AM235" s="791"/>
      <c r="AN235" s="791"/>
      <c r="AO235" s="791"/>
      <c r="AP235" s="791"/>
      <c r="AQ235" s="791"/>
      <c r="AR235" s="791"/>
      <c r="AS235" s="791"/>
      <c r="AT235" s="791"/>
      <c r="AU235" s="791"/>
      <c r="AV235" s="791"/>
      <c r="AW235" s="791"/>
      <c r="AX235" s="791"/>
      <c r="AY235" s="791"/>
      <c r="AZ235" s="791"/>
      <c r="BA235" s="791"/>
      <c r="BB235" s="791"/>
      <c r="BC235" s="791"/>
      <c r="BD235" s="791"/>
      <c r="BE235" s="791"/>
      <c r="BF235" s="791"/>
      <c r="BG235" s="791"/>
      <c r="BH235" s="791"/>
      <c r="BI235" s="791"/>
      <c r="BJ235" s="791"/>
      <c r="BK235" s="791"/>
      <c r="BL235" s="791"/>
      <c r="BM235" s="791"/>
      <c r="BN235" s="791"/>
      <c r="BO235" s="791"/>
      <c r="BP235" s="791"/>
      <c r="BQ235" s="791"/>
      <c r="BR235" s="791"/>
      <c r="BS235" s="791"/>
      <c r="BT235" s="791"/>
      <c r="BU235" s="791"/>
      <c r="BV235" s="791"/>
      <c r="BW235" s="791"/>
      <c r="BX235" s="791"/>
      <c r="BY235" s="791"/>
      <c r="BZ235" s="791"/>
      <c r="CA235" s="791"/>
      <c r="CB235" s="791"/>
      <c r="CC235" s="791"/>
    </row>
    <row r="236" spans="1:98" s="780" customFormat="1" ht="26.25" customHeight="1">
      <c r="A236" s="2434"/>
      <c r="B236" s="3486" t="s">
        <v>893</v>
      </c>
      <c r="C236" s="3487"/>
      <c r="D236" s="3487"/>
      <c r="E236" s="896"/>
      <c r="F236" s="2842">
        <f>F237</f>
        <v>885250</v>
      </c>
      <c r="G236" s="2842">
        <f>G237</f>
        <v>592400</v>
      </c>
      <c r="H236" s="897">
        <f>F236-G236</f>
        <v>292850</v>
      </c>
      <c r="I236" s="898"/>
      <c r="J236" s="899"/>
      <c r="K236" s="900"/>
      <c r="L236" s="925"/>
      <c r="M236" s="926"/>
      <c r="N236" s="927"/>
      <c r="O236" s="774"/>
      <c r="P236" s="775"/>
      <c r="Q236" s="775"/>
      <c r="R236" s="776"/>
      <c r="S236" s="777"/>
      <c r="T236" s="777"/>
      <c r="U236" s="791"/>
      <c r="V236" s="791"/>
      <c r="W236" s="791"/>
      <c r="X236" s="791"/>
      <c r="Y236" s="791"/>
      <c r="Z236" s="791"/>
      <c r="AA236" s="791"/>
      <c r="AB236" s="791"/>
      <c r="AC236" s="791"/>
      <c r="AD236" s="791"/>
      <c r="AE236" s="791"/>
      <c r="AF236" s="791"/>
      <c r="AG236" s="791"/>
      <c r="BJ236" s="791"/>
      <c r="BK236" s="791"/>
      <c r="BL236" s="791"/>
      <c r="BM236" s="791"/>
      <c r="BN236" s="791"/>
      <c r="BO236" s="791"/>
      <c r="BP236" s="791"/>
      <c r="BQ236" s="791"/>
      <c r="BR236" s="791"/>
      <c r="BS236" s="791"/>
      <c r="BT236" s="791"/>
      <c r="BU236" s="791"/>
      <c r="BV236" s="791"/>
      <c r="BW236" s="791"/>
      <c r="BX236" s="791"/>
      <c r="BY236" s="791"/>
      <c r="BZ236" s="791"/>
      <c r="CA236" s="791"/>
      <c r="CB236" s="791"/>
      <c r="CC236" s="791"/>
    </row>
    <row r="237" spans="1:98" s="780" customFormat="1" ht="27.75" customHeight="1">
      <c r="A237" s="2434"/>
      <c r="B237" s="901"/>
      <c r="C237" s="3488" t="s">
        <v>894</v>
      </c>
      <c r="D237" s="3489"/>
      <c r="E237" s="3490"/>
      <c r="F237" s="2843">
        <f>F238</f>
        <v>885250</v>
      </c>
      <c r="G237" s="2844">
        <f>G239</f>
        <v>592400</v>
      </c>
      <c r="H237" s="902">
        <f>F237-G237</f>
        <v>292850</v>
      </c>
      <c r="I237" s="903"/>
      <c r="J237" s="904"/>
      <c r="K237" s="905"/>
      <c r="L237" s="928"/>
      <c r="M237" s="928"/>
      <c r="N237" s="929"/>
      <c r="O237" s="774"/>
      <c r="P237" s="775"/>
      <c r="Q237" s="775"/>
      <c r="R237" s="776"/>
      <c r="S237" s="777"/>
      <c r="T237" s="777"/>
      <c r="U237" s="777"/>
      <c r="V237" s="791"/>
      <c r="W237" s="791"/>
      <c r="X237" s="791"/>
      <c r="Y237" s="791"/>
      <c r="Z237" s="791"/>
      <c r="BJ237" s="791"/>
      <c r="BK237" s="791"/>
      <c r="BL237" s="791"/>
      <c r="BM237" s="791"/>
      <c r="BN237" s="791"/>
      <c r="BO237" s="791"/>
      <c r="BP237" s="791"/>
      <c r="BQ237" s="791"/>
      <c r="BR237" s="791"/>
      <c r="BS237" s="791"/>
      <c r="BT237" s="791"/>
      <c r="BU237" s="791"/>
      <c r="BV237" s="791"/>
      <c r="BW237" s="791"/>
      <c r="BX237" s="791"/>
      <c r="BY237" s="791"/>
      <c r="BZ237" s="791"/>
      <c r="CA237" s="791"/>
      <c r="CB237" s="791"/>
      <c r="CC237" s="791"/>
    </row>
    <row r="238" spans="1:98" s="780" customFormat="1" ht="24" customHeight="1">
      <c r="A238" s="2434"/>
      <c r="B238" s="906"/>
      <c r="C238" s="907"/>
      <c r="D238" s="3488" t="s">
        <v>895</v>
      </c>
      <c r="E238" s="3490"/>
      <c r="F238" s="2843">
        <f>F239</f>
        <v>885250</v>
      </c>
      <c r="G238" s="2844">
        <f>G239</f>
        <v>592400</v>
      </c>
      <c r="H238" s="902">
        <f>F238-G238</f>
        <v>292850</v>
      </c>
      <c r="I238" s="903"/>
      <c r="J238" s="904"/>
      <c r="K238" s="905"/>
      <c r="L238" s="928"/>
      <c r="M238" s="928"/>
      <c r="N238" s="930"/>
      <c r="O238" s="774"/>
      <c r="P238" s="775"/>
      <c r="Q238" s="775"/>
      <c r="R238" s="776"/>
      <c r="S238" s="777"/>
      <c r="T238" s="777"/>
      <c r="U238" s="777"/>
      <c r="V238" s="791"/>
      <c r="W238" s="791"/>
      <c r="X238" s="791"/>
      <c r="Y238" s="791"/>
      <c r="Z238" s="791"/>
      <c r="BJ238" s="791"/>
      <c r="BK238" s="791"/>
      <c r="BL238" s="791"/>
      <c r="BM238" s="791"/>
      <c r="BN238" s="791"/>
      <c r="BO238" s="791"/>
      <c r="BP238" s="791"/>
      <c r="BQ238" s="791"/>
      <c r="BR238" s="791"/>
      <c r="BS238" s="791"/>
      <c r="BT238" s="791"/>
      <c r="BU238" s="791"/>
      <c r="BV238" s="791"/>
      <c r="BW238" s="791"/>
      <c r="BX238" s="791"/>
      <c r="BY238" s="791"/>
      <c r="BZ238" s="791"/>
      <c r="CA238" s="791"/>
      <c r="CB238" s="791"/>
      <c r="CC238" s="791"/>
    </row>
    <row r="239" spans="1:98" s="791" customFormat="1" ht="27" customHeight="1">
      <c r="A239" s="2434"/>
      <c r="B239" s="906"/>
      <c r="C239" s="915"/>
      <c r="D239" s="908"/>
      <c r="E239" s="934" t="s">
        <v>896</v>
      </c>
      <c r="F239" s="2845">
        <f>K239</f>
        <v>885250</v>
      </c>
      <c r="G239" s="2846">
        <v>592400</v>
      </c>
      <c r="H239" s="935">
        <f>F239-G239</f>
        <v>292850</v>
      </c>
      <c r="I239" s="911" t="s">
        <v>897</v>
      </c>
      <c r="J239" s="912"/>
      <c r="K239" s="913">
        <f>K240+K243+K247+K245+K246</f>
        <v>885250</v>
      </c>
      <c r="L239" s="931"/>
      <c r="M239" s="931"/>
      <c r="N239" s="930"/>
      <c r="O239" s="774"/>
      <c r="P239" s="775"/>
      <c r="Q239" s="775"/>
      <c r="R239" s="776"/>
      <c r="S239" s="777"/>
      <c r="T239" s="777"/>
      <c r="U239" s="777"/>
      <c r="AA239" s="780"/>
      <c r="AB239" s="780"/>
      <c r="AC239" s="780"/>
      <c r="AD239" s="780"/>
      <c r="AE239" s="780"/>
      <c r="AF239" s="780"/>
      <c r="AG239" s="780"/>
      <c r="AH239" s="780"/>
      <c r="AI239" s="780"/>
      <c r="AJ239" s="780"/>
      <c r="AK239" s="780"/>
      <c r="AL239" s="780"/>
      <c r="AM239" s="780"/>
      <c r="AN239" s="780"/>
      <c r="AO239" s="780"/>
      <c r="AP239" s="780"/>
      <c r="AQ239" s="780"/>
      <c r="AR239" s="780"/>
      <c r="AS239" s="780"/>
      <c r="AT239" s="780"/>
      <c r="AU239" s="780"/>
      <c r="AV239" s="780"/>
      <c r="AW239" s="780"/>
      <c r="AX239" s="780"/>
      <c r="AY239" s="780"/>
      <c r="AZ239" s="780"/>
      <c r="BA239" s="780"/>
      <c r="BB239" s="780"/>
      <c r="BC239" s="780"/>
      <c r="BD239" s="780"/>
      <c r="BE239" s="780"/>
      <c r="BF239" s="780"/>
      <c r="BG239" s="780"/>
      <c r="BH239" s="780"/>
      <c r="BI239" s="780"/>
    </row>
    <row r="240" spans="1:98" s="791" customFormat="1" ht="21" customHeight="1">
      <c r="A240" s="2434"/>
      <c r="B240" s="906"/>
      <c r="C240" s="915"/>
      <c r="D240" s="908"/>
      <c r="E240" s="909"/>
      <c r="F240" s="2847"/>
      <c r="G240" s="2848"/>
      <c r="H240" s="910"/>
      <c r="I240" s="493" t="s">
        <v>898</v>
      </c>
      <c r="J240" s="829"/>
      <c r="K240" s="914">
        <f>SUM(K241:K242)</f>
        <v>840000</v>
      </c>
      <c r="L240" s="931"/>
      <c r="M240" s="931"/>
      <c r="N240" s="930"/>
      <c r="O240" s="774"/>
      <c r="P240" s="775"/>
      <c r="Q240" s="775"/>
      <c r="R240" s="776"/>
      <c r="S240" s="777"/>
      <c r="T240" s="777"/>
      <c r="U240" s="777"/>
      <c r="V240" s="778"/>
      <c r="W240" s="778"/>
      <c r="X240" s="778"/>
      <c r="Y240" s="778"/>
      <c r="Z240" s="778"/>
      <c r="AA240" s="779"/>
      <c r="AB240" s="779"/>
      <c r="AC240" s="779"/>
      <c r="AD240" s="779"/>
      <c r="AE240" s="779"/>
      <c r="AF240" s="779"/>
      <c r="AG240" s="779"/>
      <c r="AH240" s="780"/>
      <c r="AI240" s="780"/>
      <c r="AJ240" s="780"/>
      <c r="AK240" s="780"/>
      <c r="AL240" s="780"/>
      <c r="AM240" s="780"/>
      <c r="AN240" s="780"/>
      <c r="AO240" s="780"/>
      <c r="AP240" s="780"/>
      <c r="AQ240" s="780"/>
      <c r="AR240" s="780"/>
      <c r="AS240" s="780"/>
      <c r="AT240" s="780"/>
      <c r="AU240" s="780"/>
      <c r="AV240" s="780"/>
      <c r="AW240" s="780"/>
      <c r="AX240" s="780"/>
      <c r="AY240" s="780"/>
      <c r="AZ240" s="780"/>
      <c r="BA240" s="780"/>
      <c r="BB240" s="780"/>
      <c r="BC240" s="780"/>
      <c r="BD240" s="780"/>
      <c r="BE240" s="780"/>
      <c r="BF240" s="780"/>
      <c r="BG240" s="780"/>
      <c r="BH240" s="780"/>
      <c r="BI240" s="780"/>
    </row>
    <row r="241" spans="1:81" s="791" customFormat="1" ht="21" customHeight="1">
      <c r="A241" s="2434"/>
      <c r="B241" s="906"/>
      <c r="C241" s="915"/>
      <c r="D241" s="908"/>
      <c r="E241" s="909"/>
      <c r="F241" s="2847"/>
      <c r="G241" s="2848"/>
      <c r="H241" s="910"/>
      <c r="I241" s="493" t="s">
        <v>899</v>
      </c>
      <c r="J241" s="829" t="s">
        <v>73</v>
      </c>
      <c r="K241" s="823">
        <f>ROUNDDOWN(L241/1000,0)</f>
        <v>750000</v>
      </c>
      <c r="L241" s="932">
        <f t="shared" ref="L241:L246" si="1">M241*N241</f>
        <v>750000000</v>
      </c>
      <c r="M241" s="931">
        <v>150000000</v>
      </c>
      <c r="N241" s="930">
        <v>5</v>
      </c>
      <c r="O241" s="774"/>
      <c r="P241" s="775"/>
      <c r="Q241" s="775"/>
      <c r="R241" s="776"/>
      <c r="S241" s="777"/>
      <c r="T241" s="777"/>
      <c r="U241" s="777"/>
      <c r="V241" s="778"/>
      <c r="W241" s="778"/>
      <c r="X241" s="778"/>
      <c r="Y241" s="778"/>
      <c r="Z241" s="778"/>
      <c r="AA241" s="779"/>
      <c r="AB241" s="779"/>
      <c r="AC241" s="779"/>
      <c r="AD241" s="779"/>
      <c r="AE241" s="779"/>
      <c r="AF241" s="779"/>
      <c r="AG241" s="779"/>
      <c r="AH241" s="780"/>
      <c r="AI241" s="780"/>
      <c r="AJ241" s="780"/>
      <c r="AK241" s="780"/>
      <c r="AL241" s="780"/>
      <c r="AM241" s="780"/>
      <c r="AN241" s="780"/>
      <c r="AO241" s="780"/>
      <c r="AP241" s="780"/>
      <c r="AQ241" s="780"/>
      <c r="AR241" s="780"/>
      <c r="AS241" s="780"/>
      <c r="AT241" s="780"/>
      <c r="AU241" s="780"/>
      <c r="AV241" s="780"/>
      <c r="AW241" s="780"/>
      <c r="AX241" s="780"/>
      <c r="AY241" s="780"/>
      <c r="AZ241" s="780"/>
      <c r="BA241" s="780"/>
      <c r="BB241" s="780"/>
      <c r="BC241" s="780"/>
      <c r="BD241" s="780"/>
      <c r="BE241" s="780"/>
      <c r="BF241" s="780"/>
      <c r="BG241" s="780"/>
      <c r="BH241" s="780"/>
      <c r="BI241" s="780"/>
    </row>
    <row r="242" spans="1:81" s="791" customFormat="1" ht="21" customHeight="1">
      <c r="A242" s="2434"/>
      <c r="B242" s="906"/>
      <c r="C242" s="915"/>
      <c r="D242" s="908"/>
      <c r="E242" s="915"/>
      <c r="F242" s="2847"/>
      <c r="G242" s="2848"/>
      <c r="H242" s="910"/>
      <c r="I242" s="493" t="s">
        <v>900</v>
      </c>
      <c r="J242" s="829" t="s">
        <v>73</v>
      </c>
      <c r="K242" s="823">
        <f>ROUNDDOWN(L242/1000,0)</f>
        <v>90000</v>
      </c>
      <c r="L242" s="932">
        <f t="shared" si="1"/>
        <v>90000000</v>
      </c>
      <c r="M242" s="933">
        <v>30000000</v>
      </c>
      <c r="N242" s="930">
        <v>3</v>
      </c>
      <c r="O242" s="774"/>
      <c r="P242" s="775"/>
      <c r="Q242" s="775"/>
      <c r="R242" s="776"/>
      <c r="S242" s="777"/>
      <c r="T242" s="777"/>
      <c r="U242" s="777"/>
      <c r="V242" s="778"/>
      <c r="W242" s="778"/>
      <c r="X242" s="778"/>
      <c r="Y242" s="778"/>
      <c r="Z242" s="778"/>
      <c r="AA242" s="779"/>
      <c r="AB242" s="779"/>
      <c r="AC242" s="779"/>
      <c r="AD242" s="779"/>
      <c r="AE242" s="779"/>
      <c r="AF242" s="779"/>
      <c r="AG242" s="779"/>
    </row>
    <row r="243" spans="1:81" s="791" customFormat="1" ht="21" customHeight="1">
      <c r="A243" s="2434"/>
      <c r="B243" s="906"/>
      <c r="C243" s="915"/>
      <c r="D243" s="908"/>
      <c r="E243" s="915"/>
      <c r="F243" s="2847"/>
      <c r="G243" s="2848"/>
      <c r="H243" s="910"/>
      <c r="I243" s="916" t="s">
        <v>901</v>
      </c>
      <c r="J243" s="829"/>
      <c r="K243" s="823">
        <f>SUM(K244)</f>
        <v>5000</v>
      </c>
      <c r="L243" s="932"/>
      <c r="M243" s="933"/>
      <c r="N243" s="930"/>
      <c r="O243" s="774"/>
      <c r="P243" s="775"/>
      <c r="Q243" s="775"/>
      <c r="R243" s="776"/>
      <c r="S243" s="777"/>
      <c r="T243" s="777"/>
      <c r="U243" s="777"/>
      <c r="V243" s="778"/>
      <c r="W243" s="778"/>
      <c r="X243" s="778"/>
      <c r="Y243" s="778"/>
      <c r="Z243" s="778"/>
      <c r="AA243" s="779"/>
      <c r="AB243" s="779"/>
      <c r="AC243" s="779"/>
      <c r="AD243" s="779"/>
      <c r="AE243" s="779"/>
      <c r="AF243" s="779"/>
      <c r="AG243" s="779"/>
    </row>
    <row r="244" spans="1:81" s="791" customFormat="1" ht="21" customHeight="1">
      <c r="A244" s="2434"/>
      <c r="B244" s="906"/>
      <c r="C244" s="915"/>
      <c r="D244" s="908"/>
      <c r="E244" s="915"/>
      <c r="F244" s="2847"/>
      <c r="G244" s="2848"/>
      <c r="H244" s="910"/>
      <c r="I244" s="917" t="s">
        <v>902</v>
      </c>
      <c r="J244" s="829" t="s">
        <v>73</v>
      </c>
      <c r="K244" s="823">
        <f>ROUNDDOWN(L244/1000,0)</f>
        <v>5000</v>
      </c>
      <c r="L244" s="932">
        <f t="shared" si="1"/>
        <v>5000000</v>
      </c>
      <c r="M244" s="933">
        <v>5000000</v>
      </c>
      <c r="N244" s="930">
        <v>1</v>
      </c>
      <c r="O244" s="774"/>
      <c r="P244" s="775"/>
      <c r="Q244" s="775"/>
      <c r="R244" s="776"/>
      <c r="S244" s="777"/>
      <c r="T244" s="777"/>
      <c r="U244" s="777"/>
      <c r="V244" s="778"/>
      <c r="W244" s="778"/>
      <c r="X244" s="778"/>
      <c r="Y244" s="778"/>
      <c r="Z244" s="778"/>
      <c r="AA244" s="779"/>
      <c r="AB244" s="779"/>
      <c r="AC244" s="779"/>
      <c r="AD244" s="779"/>
      <c r="AE244" s="779"/>
      <c r="AF244" s="779"/>
      <c r="AG244" s="779"/>
    </row>
    <row r="245" spans="1:81" s="791" customFormat="1" ht="21" customHeight="1">
      <c r="A245" s="2434"/>
      <c r="B245" s="906"/>
      <c r="C245" s="915"/>
      <c r="D245" s="908"/>
      <c r="E245" s="915"/>
      <c r="F245" s="2847"/>
      <c r="G245" s="2848"/>
      <c r="H245" s="910"/>
      <c r="I245" s="917" t="s">
        <v>903</v>
      </c>
      <c r="J245" s="829" t="s">
        <v>73</v>
      </c>
      <c r="K245" s="823">
        <f>ROUNDDOWN(L245/1000,0)</f>
        <v>7000</v>
      </c>
      <c r="L245" s="932">
        <f t="shared" si="1"/>
        <v>7000000</v>
      </c>
      <c r="M245" s="933">
        <v>3500000</v>
      </c>
      <c r="N245" s="930">
        <v>2</v>
      </c>
      <c r="O245" s="774"/>
      <c r="P245" s="775"/>
      <c r="Q245" s="775"/>
      <c r="R245" s="776"/>
      <c r="S245" s="777"/>
      <c r="T245" s="777"/>
      <c r="U245" s="777"/>
      <c r="V245" s="778"/>
      <c r="W245" s="778"/>
      <c r="X245" s="778"/>
      <c r="Y245" s="778"/>
      <c r="Z245" s="778"/>
      <c r="AA245" s="779"/>
      <c r="AB245" s="779"/>
      <c r="AC245" s="779"/>
      <c r="AD245" s="779"/>
      <c r="AE245" s="779"/>
      <c r="AF245" s="779"/>
      <c r="AG245" s="779"/>
      <c r="BJ245" s="780"/>
      <c r="BK245" s="780"/>
      <c r="BL245" s="780"/>
      <c r="BM245" s="780"/>
      <c r="BN245" s="780"/>
      <c r="BO245" s="780"/>
      <c r="BP245" s="780"/>
      <c r="BQ245" s="780"/>
      <c r="BR245" s="780"/>
      <c r="BS245" s="780"/>
      <c r="BT245" s="780"/>
      <c r="BU245" s="780"/>
      <c r="BV245" s="780"/>
      <c r="BW245" s="780"/>
      <c r="BX245" s="780"/>
      <c r="BY245" s="780"/>
      <c r="BZ245" s="780"/>
      <c r="CA245" s="780"/>
      <c r="CB245" s="780"/>
      <c r="CC245" s="780"/>
    </row>
    <row r="246" spans="1:81" s="791" customFormat="1" ht="21" customHeight="1">
      <c r="A246" s="2434"/>
      <c r="B246" s="906"/>
      <c r="C246" s="915"/>
      <c r="D246" s="908"/>
      <c r="E246" s="915"/>
      <c r="F246" s="2847"/>
      <c r="G246" s="2848"/>
      <c r="H246" s="910"/>
      <c r="I246" s="917" t="s">
        <v>904</v>
      </c>
      <c r="J246" s="829" t="s">
        <v>73</v>
      </c>
      <c r="K246" s="823">
        <f>ROUNDDOWN(L246/1000,0)</f>
        <v>30000</v>
      </c>
      <c r="L246" s="932">
        <f t="shared" si="1"/>
        <v>30000000</v>
      </c>
      <c r="M246" s="933">
        <v>30000000</v>
      </c>
      <c r="N246" s="930">
        <v>1</v>
      </c>
      <c r="O246" s="774"/>
      <c r="P246" s="775"/>
      <c r="Q246" s="775"/>
      <c r="R246" s="776"/>
      <c r="S246" s="777"/>
      <c r="T246" s="777"/>
      <c r="U246" s="777"/>
      <c r="V246" s="778"/>
      <c r="W246" s="778"/>
      <c r="X246" s="778"/>
      <c r="Y246" s="778"/>
      <c r="Z246" s="778"/>
      <c r="AA246" s="779"/>
      <c r="AB246" s="779"/>
      <c r="AC246" s="779"/>
      <c r="AD246" s="779"/>
      <c r="AE246" s="779"/>
      <c r="AF246" s="779"/>
      <c r="AG246" s="779"/>
      <c r="BJ246" s="780"/>
      <c r="BK246" s="780"/>
      <c r="BL246" s="780"/>
      <c r="BM246" s="780"/>
      <c r="BN246" s="780"/>
      <c r="BO246" s="780"/>
      <c r="BP246" s="780"/>
      <c r="BQ246" s="780"/>
      <c r="BR246" s="780"/>
      <c r="BS246" s="780"/>
      <c r="BT246" s="780"/>
      <c r="BU246" s="780"/>
      <c r="BV246" s="780"/>
      <c r="BW246" s="780"/>
      <c r="BX246" s="780"/>
      <c r="BY246" s="780"/>
      <c r="BZ246" s="780"/>
      <c r="CA246" s="780"/>
      <c r="CB246" s="780"/>
      <c r="CC246" s="780"/>
    </row>
    <row r="247" spans="1:81" s="791" customFormat="1" ht="21" customHeight="1">
      <c r="A247" s="2434"/>
      <c r="B247" s="906"/>
      <c r="C247" s="915"/>
      <c r="D247" s="908"/>
      <c r="E247" s="915"/>
      <c r="F247" s="2847"/>
      <c r="G247" s="2848"/>
      <c r="H247" s="910"/>
      <c r="I247" s="916" t="s">
        <v>1422</v>
      </c>
      <c r="J247" s="829"/>
      <c r="K247" s="823">
        <f>K248+K250+K249</f>
        <v>3250</v>
      </c>
      <c r="L247" s="932"/>
      <c r="M247" s="933"/>
      <c r="N247" s="930"/>
      <c r="O247" s="774"/>
      <c r="P247" s="775"/>
      <c r="Q247" s="775"/>
      <c r="R247" s="776"/>
      <c r="S247" s="777"/>
      <c r="T247" s="777"/>
      <c r="U247" s="777"/>
      <c r="V247" s="778"/>
      <c r="W247" s="778"/>
      <c r="X247" s="778"/>
      <c r="Y247" s="778"/>
      <c r="Z247" s="778"/>
      <c r="AA247" s="779"/>
      <c r="AB247" s="779"/>
      <c r="AC247" s="779"/>
      <c r="AD247" s="779"/>
      <c r="AE247" s="779"/>
      <c r="AF247" s="779"/>
      <c r="AG247" s="779"/>
      <c r="BJ247" s="780"/>
      <c r="BK247" s="780"/>
      <c r="BL247" s="780"/>
      <c r="BM247" s="780"/>
      <c r="BN247" s="780"/>
      <c r="BO247" s="780"/>
      <c r="BP247" s="780"/>
      <c r="BQ247" s="780"/>
      <c r="BR247" s="780"/>
      <c r="BS247" s="780"/>
      <c r="BT247" s="780"/>
      <c r="BU247" s="780"/>
      <c r="BV247" s="780"/>
      <c r="BW247" s="780"/>
      <c r="BX247" s="780"/>
      <c r="BY247" s="780"/>
      <c r="BZ247" s="780"/>
      <c r="CA247" s="780"/>
      <c r="CB247" s="780"/>
      <c r="CC247" s="780"/>
    </row>
    <row r="248" spans="1:81" s="791" customFormat="1" ht="21" customHeight="1">
      <c r="A248" s="2434"/>
      <c r="B248" s="906"/>
      <c r="C248" s="915"/>
      <c r="D248" s="908"/>
      <c r="E248" s="915"/>
      <c r="F248" s="2847"/>
      <c r="G248" s="2848"/>
      <c r="H248" s="910"/>
      <c r="I248" s="917" t="s">
        <v>905</v>
      </c>
      <c r="J248" s="829" t="s">
        <v>73</v>
      </c>
      <c r="K248" s="823">
        <f>ROUNDDOWN(L248/1000,0)</f>
        <v>2500</v>
      </c>
      <c r="L248" s="932">
        <f>M248*N248</f>
        <v>2500000</v>
      </c>
      <c r="M248" s="933">
        <v>2500000</v>
      </c>
      <c r="N248" s="930">
        <v>1</v>
      </c>
      <c r="O248" s="774"/>
      <c r="P248" s="775"/>
      <c r="Q248" s="775"/>
      <c r="R248" s="776"/>
      <c r="S248" s="777"/>
      <c r="T248" s="777"/>
      <c r="U248" s="777"/>
      <c r="V248" s="778"/>
      <c r="W248" s="778"/>
      <c r="X248" s="778"/>
      <c r="Y248" s="778"/>
      <c r="Z248" s="778"/>
      <c r="AA248" s="779"/>
      <c r="AB248" s="779"/>
      <c r="AC248" s="779"/>
      <c r="AD248" s="779"/>
      <c r="AE248" s="779"/>
      <c r="AF248" s="779"/>
      <c r="AG248" s="779"/>
    </row>
    <row r="249" spans="1:81" s="791" customFormat="1" ht="21" customHeight="1">
      <c r="A249" s="2434"/>
      <c r="B249" s="906"/>
      <c r="C249" s="915"/>
      <c r="D249" s="908"/>
      <c r="E249" s="915"/>
      <c r="F249" s="2847"/>
      <c r="G249" s="2848"/>
      <c r="H249" s="910"/>
      <c r="I249" s="917" t="s">
        <v>906</v>
      </c>
      <c r="J249" s="829" t="s">
        <v>73</v>
      </c>
      <c r="K249" s="823">
        <f>ROUNDDOWN(L249/1000,0)</f>
        <v>550</v>
      </c>
      <c r="L249" s="932">
        <f>M249*N249</f>
        <v>550000</v>
      </c>
      <c r="M249" s="933">
        <v>550000</v>
      </c>
      <c r="N249" s="930">
        <v>1</v>
      </c>
      <c r="O249" s="774"/>
      <c r="P249" s="775"/>
      <c r="Q249" s="775"/>
      <c r="R249" s="776"/>
      <c r="S249" s="777"/>
      <c r="T249" s="777"/>
      <c r="U249" s="777"/>
      <c r="V249" s="778"/>
      <c r="W249" s="778"/>
      <c r="X249" s="778"/>
      <c r="Y249" s="778"/>
      <c r="Z249" s="778"/>
      <c r="AA249" s="779"/>
      <c r="AB249" s="779"/>
      <c r="AC249" s="779"/>
      <c r="AD249" s="779"/>
      <c r="AE249" s="779"/>
      <c r="AF249" s="779"/>
      <c r="AG249" s="779"/>
      <c r="BJ249" s="780"/>
      <c r="BK249" s="780"/>
      <c r="BL249" s="780"/>
      <c r="BM249" s="780"/>
      <c r="BN249" s="780"/>
      <c r="BO249" s="780"/>
      <c r="BP249" s="780"/>
      <c r="BQ249" s="780"/>
      <c r="BR249" s="780"/>
      <c r="BS249" s="780"/>
      <c r="BT249" s="780"/>
      <c r="BU249" s="780"/>
      <c r="BV249" s="780"/>
      <c r="BW249" s="780"/>
      <c r="BX249" s="780"/>
      <c r="BY249" s="780"/>
      <c r="BZ249" s="780"/>
      <c r="CA249" s="780"/>
      <c r="CB249" s="780"/>
      <c r="CC249" s="780"/>
    </row>
    <row r="250" spans="1:81" s="791" customFormat="1" ht="21" customHeight="1" thickBot="1">
      <c r="A250" s="2434"/>
      <c r="B250" s="918"/>
      <c r="C250" s="920"/>
      <c r="D250" s="919"/>
      <c r="E250" s="920"/>
      <c r="F250" s="2849"/>
      <c r="G250" s="2850"/>
      <c r="H250" s="921"/>
      <c r="I250" s="922" t="s">
        <v>907</v>
      </c>
      <c r="J250" s="923" t="s">
        <v>73</v>
      </c>
      <c r="K250" s="924">
        <f>ROUNDDOWN(L250/1000,0)</f>
        <v>200</v>
      </c>
      <c r="L250" s="932">
        <f>M250*N250</f>
        <v>200000</v>
      </c>
      <c r="M250" s="933">
        <v>100000</v>
      </c>
      <c r="N250" s="930">
        <v>2</v>
      </c>
      <c r="O250" s="774"/>
      <c r="P250" s="775"/>
      <c r="Q250" s="775"/>
      <c r="R250" s="776"/>
      <c r="S250" s="777"/>
      <c r="T250" s="777"/>
      <c r="U250" s="777"/>
      <c r="V250" s="778"/>
      <c r="W250" s="778"/>
      <c r="X250" s="778"/>
      <c r="Y250" s="778"/>
      <c r="Z250" s="778"/>
      <c r="AA250" s="779"/>
      <c r="AB250" s="779"/>
      <c r="AC250" s="779"/>
      <c r="AD250" s="779"/>
      <c r="AE250" s="779"/>
      <c r="AF250" s="779"/>
      <c r="AG250" s="779"/>
      <c r="BJ250" s="780"/>
      <c r="BK250" s="780"/>
      <c r="BL250" s="780"/>
      <c r="BM250" s="780"/>
      <c r="BN250" s="780"/>
      <c r="BO250" s="780"/>
      <c r="BP250" s="780"/>
      <c r="BQ250" s="780"/>
      <c r="BR250" s="780"/>
      <c r="BS250" s="780"/>
      <c r="BT250" s="780"/>
      <c r="BU250" s="780"/>
      <c r="BV250" s="780"/>
      <c r="BW250" s="780"/>
      <c r="BX250" s="780"/>
      <c r="BY250" s="780"/>
      <c r="BZ250" s="780"/>
      <c r="CA250" s="780"/>
      <c r="CB250" s="780"/>
      <c r="CC250" s="780"/>
    </row>
    <row r="251" spans="1:81" s="791" customFormat="1" ht="21" customHeight="1">
      <c r="A251" s="2434"/>
      <c r="B251" s="2434"/>
      <c r="C251" s="2434"/>
      <c r="D251" s="2434"/>
      <c r="E251" s="2434"/>
      <c r="F251" s="2851"/>
      <c r="G251" s="2851"/>
      <c r="H251" s="888"/>
      <c r="I251" s="889"/>
      <c r="J251" s="890"/>
      <c r="K251" s="887"/>
      <c r="L251" s="887"/>
      <c r="M251" s="772"/>
      <c r="N251" s="891"/>
      <c r="O251" s="774"/>
      <c r="P251" s="775"/>
      <c r="Q251" s="775"/>
      <c r="R251" s="776"/>
      <c r="S251" s="777"/>
      <c r="T251" s="777"/>
      <c r="U251" s="777"/>
      <c r="V251" s="778"/>
      <c r="W251" s="778"/>
      <c r="X251" s="778"/>
      <c r="Y251" s="778"/>
      <c r="Z251" s="778"/>
      <c r="AA251" s="779"/>
      <c r="AB251" s="779"/>
      <c r="AC251" s="779"/>
      <c r="AD251" s="779"/>
      <c r="AE251" s="779"/>
      <c r="AF251" s="779"/>
      <c r="AG251" s="779"/>
      <c r="BJ251" s="780"/>
      <c r="BK251" s="780"/>
      <c r="BL251" s="780"/>
      <c r="BM251" s="780"/>
      <c r="BN251" s="780"/>
      <c r="BO251" s="780"/>
      <c r="BP251" s="780"/>
      <c r="BQ251" s="780"/>
      <c r="BR251" s="780"/>
      <c r="BS251" s="780"/>
      <c r="BT251" s="780"/>
      <c r="BU251" s="780"/>
      <c r="BV251" s="780"/>
      <c r="BW251" s="780"/>
      <c r="BX251" s="780"/>
      <c r="BY251" s="780"/>
      <c r="BZ251" s="780"/>
      <c r="CA251" s="780"/>
      <c r="CB251" s="780"/>
      <c r="CC251" s="780"/>
    </row>
    <row r="252" spans="1:81" s="791" customFormat="1" ht="21" customHeight="1">
      <c r="A252" s="2434"/>
      <c r="B252" s="2434"/>
      <c r="C252" s="2434"/>
      <c r="D252" s="2434"/>
      <c r="E252" s="2434"/>
      <c r="F252" s="2851"/>
      <c r="G252" s="2851"/>
      <c r="H252" s="888"/>
      <c r="I252" s="889"/>
      <c r="J252" s="890"/>
      <c r="K252" s="887"/>
      <c r="L252" s="887"/>
      <c r="M252" s="772"/>
      <c r="N252" s="891"/>
      <c r="O252" s="774"/>
      <c r="P252" s="775"/>
      <c r="Q252" s="775"/>
      <c r="R252" s="776"/>
      <c r="S252" s="777"/>
      <c r="T252" s="777"/>
      <c r="U252" s="777"/>
      <c r="V252" s="778"/>
      <c r="W252" s="778"/>
      <c r="X252" s="778"/>
      <c r="Y252" s="778"/>
      <c r="Z252" s="778"/>
      <c r="AA252" s="779"/>
      <c r="AB252" s="779"/>
      <c r="AC252" s="779"/>
      <c r="AD252" s="779"/>
      <c r="AE252" s="779"/>
      <c r="AF252" s="779"/>
      <c r="AG252" s="779"/>
      <c r="BJ252" s="780"/>
      <c r="BK252" s="780"/>
      <c r="BL252" s="780"/>
      <c r="BM252" s="780"/>
      <c r="BN252" s="780"/>
      <c r="BO252" s="780"/>
      <c r="BP252" s="780"/>
      <c r="BQ252" s="780"/>
      <c r="BR252" s="780"/>
      <c r="BS252" s="780"/>
      <c r="BT252" s="780"/>
      <c r="BU252" s="780"/>
      <c r="BV252" s="780"/>
      <c r="BW252" s="780"/>
      <c r="BX252" s="780"/>
      <c r="BY252" s="780"/>
      <c r="BZ252" s="780"/>
      <c r="CA252" s="780"/>
      <c r="CB252" s="780"/>
      <c r="CC252" s="780"/>
    </row>
    <row r="253" spans="1:81" s="791" customFormat="1" ht="21" customHeight="1">
      <c r="A253" s="2434"/>
      <c r="B253" s="2434"/>
      <c r="C253" s="2434"/>
      <c r="D253" s="2434"/>
      <c r="E253" s="2434"/>
      <c r="F253" s="2851"/>
      <c r="G253" s="2851"/>
      <c r="H253" s="888"/>
      <c r="I253" s="889"/>
      <c r="J253" s="890"/>
      <c r="K253" s="887"/>
      <c r="L253" s="887"/>
      <c r="M253" s="772"/>
      <c r="N253" s="891"/>
      <c r="O253" s="774"/>
      <c r="P253" s="775"/>
      <c r="Q253" s="775"/>
      <c r="R253" s="776"/>
      <c r="S253" s="777"/>
      <c r="T253" s="777"/>
      <c r="U253" s="777"/>
      <c r="V253" s="778"/>
      <c r="W253" s="778"/>
      <c r="X253" s="778"/>
      <c r="Y253" s="778"/>
      <c r="Z253" s="778"/>
      <c r="AA253" s="779"/>
      <c r="AB253" s="779"/>
      <c r="AC253" s="779"/>
      <c r="AD253" s="779"/>
      <c r="AE253" s="779"/>
      <c r="AF253" s="779"/>
      <c r="AG253" s="779"/>
      <c r="BJ253" s="780"/>
      <c r="BK253" s="780"/>
      <c r="BL253" s="780"/>
      <c r="BM253" s="780"/>
      <c r="BN253" s="780"/>
      <c r="BO253" s="780"/>
      <c r="BP253" s="780"/>
      <c r="BQ253" s="780"/>
      <c r="BR253" s="780"/>
      <c r="BS253" s="780"/>
      <c r="BT253" s="780"/>
      <c r="BU253" s="780"/>
      <c r="BV253" s="780"/>
      <c r="BW253" s="780"/>
      <c r="BX253" s="780"/>
      <c r="BY253" s="780"/>
      <c r="BZ253" s="780"/>
      <c r="CA253" s="780"/>
      <c r="CB253" s="780"/>
      <c r="CC253" s="780"/>
    </row>
    <row r="254" spans="1:81" s="791" customFormat="1" ht="21" customHeight="1">
      <c r="A254" s="2434"/>
      <c r="B254" s="2434"/>
      <c r="C254" s="2434"/>
      <c r="D254" s="2434"/>
      <c r="E254" s="2434"/>
      <c r="F254" s="2851"/>
      <c r="G254" s="2851"/>
      <c r="H254" s="888"/>
      <c r="I254" s="889"/>
      <c r="J254" s="890"/>
      <c r="K254" s="887"/>
      <c r="L254" s="887"/>
      <c r="M254" s="772"/>
      <c r="N254" s="891"/>
      <c r="O254" s="774"/>
      <c r="P254" s="775"/>
      <c r="Q254" s="775"/>
      <c r="R254" s="776"/>
      <c r="S254" s="777"/>
      <c r="T254" s="777"/>
      <c r="U254" s="777"/>
      <c r="V254" s="778"/>
      <c r="W254" s="778"/>
      <c r="X254" s="778"/>
      <c r="Y254" s="778"/>
      <c r="Z254" s="778"/>
      <c r="AA254" s="779"/>
      <c r="AB254" s="779"/>
      <c r="AC254" s="779"/>
      <c r="AD254" s="779"/>
      <c r="AE254" s="779"/>
      <c r="AF254" s="779"/>
      <c r="AG254" s="779"/>
    </row>
    <row r="255" spans="1:81" s="791" customFormat="1" ht="21" customHeight="1">
      <c r="A255" s="2434"/>
      <c r="B255" s="2434"/>
      <c r="C255" s="2434"/>
      <c r="D255" s="2434"/>
      <c r="E255" s="2434"/>
      <c r="F255" s="2851"/>
      <c r="G255" s="2851"/>
      <c r="H255" s="888"/>
      <c r="I255" s="889"/>
      <c r="J255" s="890"/>
      <c r="K255" s="887"/>
      <c r="L255" s="887"/>
      <c r="M255" s="772"/>
      <c r="N255" s="891"/>
      <c r="O255" s="774"/>
      <c r="P255" s="775"/>
      <c r="Q255" s="775"/>
      <c r="R255" s="776"/>
      <c r="S255" s="777"/>
      <c r="T255" s="777"/>
      <c r="U255" s="777"/>
      <c r="V255" s="778"/>
      <c r="W255" s="778"/>
      <c r="X255" s="778"/>
      <c r="Y255" s="778"/>
      <c r="Z255" s="778"/>
      <c r="AA255" s="779"/>
      <c r="AB255" s="779"/>
      <c r="AC255" s="779"/>
      <c r="AD255" s="779"/>
      <c r="AE255" s="779"/>
      <c r="AF255" s="779"/>
      <c r="AG255" s="779"/>
    </row>
    <row r="256" spans="1:81" s="791" customFormat="1" ht="21" customHeight="1">
      <c r="A256" s="2434"/>
      <c r="B256" s="2434"/>
      <c r="C256" s="2434"/>
      <c r="D256" s="2434"/>
      <c r="E256" s="2434"/>
      <c r="F256" s="2851"/>
      <c r="G256" s="2851"/>
      <c r="H256" s="888"/>
      <c r="I256" s="889"/>
      <c r="J256" s="890"/>
      <c r="K256" s="887"/>
      <c r="L256" s="887"/>
      <c r="M256" s="772"/>
      <c r="N256" s="891"/>
      <c r="O256" s="774"/>
      <c r="P256" s="775"/>
      <c r="Q256" s="775"/>
      <c r="R256" s="776"/>
      <c r="S256" s="777"/>
      <c r="T256" s="777"/>
      <c r="U256" s="777"/>
      <c r="V256" s="778"/>
      <c r="W256" s="778"/>
      <c r="X256" s="778"/>
      <c r="Y256" s="778"/>
      <c r="Z256" s="778"/>
      <c r="AA256" s="779"/>
      <c r="AB256" s="779"/>
      <c r="AC256" s="779"/>
      <c r="AD256" s="779"/>
      <c r="AE256" s="779"/>
      <c r="AF256" s="779"/>
      <c r="AG256" s="779"/>
    </row>
    <row r="257" spans="1:81" s="791" customFormat="1" ht="21" customHeight="1">
      <c r="A257" s="886"/>
      <c r="B257" s="886"/>
      <c r="C257" s="886"/>
      <c r="D257" s="886"/>
      <c r="E257" s="886"/>
      <c r="F257" s="2851"/>
      <c r="G257" s="2851"/>
      <c r="H257" s="888"/>
      <c r="I257" s="889"/>
      <c r="J257" s="890"/>
      <c r="K257" s="887"/>
      <c r="L257" s="887"/>
      <c r="M257" s="772"/>
      <c r="N257" s="891"/>
      <c r="O257" s="774"/>
      <c r="P257" s="775"/>
      <c r="Q257" s="775"/>
      <c r="R257" s="776"/>
      <c r="S257" s="777"/>
      <c r="T257" s="777"/>
      <c r="U257" s="777"/>
      <c r="V257" s="778"/>
      <c r="W257" s="778"/>
      <c r="X257" s="778"/>
      <c r="Y257" s="778"/>
      <c r="Z257" s="778"/>
      <c r="AA257" s="779"/>
      <c r="AB257" s="779"/>
      <c r="AC257" s="779"/>
      <c r="AD257" s="779"/>
      <c r="AE257" s="779"/>
      <c r="AF257" s="779"/>
      <c r="AG257" s="779"/>
    </row>
    <row r="258" spans="1:81" s="780" customFormat="1" ht="21" customHeight="1">
      <c r="A258" s="886"/>
      <c r="B258" s="886"/>
      <c r="C258" s="886"/>
      <c r="D258" s="886"/>
      <c r="E258" s="886"/>
      <c r="F258" s="2851"/>
      <c r="G258" s="2851"/>
      <c r="H258" s="888"/>
      <c r="I258" s="889"/>
      <c r="J258" s="890"/>
      <c r="K258" s="887"/>
      <c r="L258" s="887"/>
      <c r="M258" s="772"/>
      <c r="N258" s="891"/>
      <c r="O258" s="774"/>
      <c r="P258" s="775"/>
      <c r="Q258" s="775"/>
      <c r="R258" s="776"/>
      <c r="S258" s="777"/>
      <c r="T258" s="777"/>
      <c r="U258" s="777"/>
      <c r="V258" s="778"/>
      <c r="W258" s="778"/>
      <c r="X258" s="778"/>
      <c r="Y258" s="778"/>
      <c r="Z258" s="778"/>
      <c r="AA258" s="779"/>
      <c r="AB258" s="779"/>
      <c r="AC258" s="779"/>
      <c r="AD258" s="779"/>
      <c r="AE258" s="779"/>
      <c r="AF258" s="779"/>
      <c r="AG258" s="779"/>
      <c r="AH258" s="791"/>
      <c r="AI258" s="791"/>
      <c r="AJ258" s="791"/>
      <c r="AK258" s="791"/>
      <c r="AL258" s="791"/>
      <c r="AM258" s="791"/>
      <c r="AN258" s="791"/>
      <c r="AO258" s="791"/>
      <c r="AP258" s="791"/>
      <c r="AQ258" s="791"/>
      <c r="AR258" s="791"/>
      <c r="AS258" s="791"/>
      <c r="AT258" s="791"/>
      <c r="AU258" s="791"/>
      <c r="AV258" s="791"/>
      <c r="AW258" s="791"/>
      <c r="AX258" s="791"/>
      <c r="AY258" s="791"/>
      <c r="AZ258" s="791"/>
      <c r="BA258" s="791"/>
      <c r="BB258" s="791"/>
      <c r="BC258" s="791"/>
      <c r="BD258" s="791"/>
      <c r="BE258" s="791"/>
      <c r="BF258" s="791"/>
      <c r="BG258" s="791"/>
      <c r="BH258" s="791"/>
      <c r="BI258" s="791"/>
      <c r="BJ258" s="791"/>
      <c r="BK258" s="791"/>
      <c r="BL258" s="791"/>
      <c r="BM258" s="791"/>
      <c r="BN258" s="791"/>
      <c r="BO258" s="791"/>
      <c r="BP258" s="791"/>
      <c r="BQ258" s="791"/>
      <c r="BR258" s="791"/>
      <c r="BS258" s="791"/>
      <c r="BT258" s="791"/>
      <c r="BU258" s="791"/>
      <c r="BV258" s="791"/>
      <c r="BW258" s="791"/>
      <c r="BX258" s="791"/>
      <c r="BY258" s="791"/>
      <c r="BZ258" s="791"/>
      <c r="CA258" s="791"/>
      <c r="CB258" s="791"/>
      <c r="CC258" s="791"/>
    </row>
    <row r="259" spans="1:81" s="780" customFormat="1" ht="21" customHeight="1">
      <c r="A259" s="886"/>
      <c r="B259" s="886"/>
      <c r="C259" s="886"/>
      <c r="D259" s="886"/>
      <c r="E259" s="886"/>
      <c r="F259" s="2851"/>
      <c r="G259" s="2851"/>
      <c r="H259" s="888"/>
      <c r="I259" s="889"/>
      <c r="J259" s="890"/>
      <c r="K259" s="887"/>
      <c r="L259" s="887"/>
      <c r="M259" s="772"/>
      <c r="N259" s="891"/>
      <c r="O259" s="774"/>
      <c r="P259" s="775"/>
      <c r="Q259" s="775"/>
      <c r="R259" s="776"/>
      <c r="S259" s="777"/>
      <c r="T259" s="777"/>
      <c r="U259" s="777"/>
      <c r="V259" s="778"/>
      <c r="W259" s="778"/>
      <c r="X259" s="778"/>
      <c r="Y259" s="778"/>
      <c r="Z259" s="778"/>
      <c r="AA259" s="779"/>
      <c r="AB259" s="779"/>
      <c r="AC259" s="779"/>
      <c r="AD259" s="779"/>
      <c r="AE259" s="779"/>
      <c r="AF259" s="779"/>
      <c r="AG259" s="779"/>
      <c r="AH259" s="791"/>
      <c r="AI259" s="791"/>
      <c r="AJ259" s="791"/>
      <c r="AK259" s="791"/>
      <c r="AL259" s="791"/>
      <c r="AM259" s="791"/>
      <c r="AN259" s="791"/>
      <c r="AO259" s="791"/>
      <c r="AP259" s="791"/>
      <c r="AQ259" s="791"/>
      <c r="AR259" s="791"/>
      <c r="AS259" s="791"/>
      <c r="AT259" s="791"/>
      <c r="AU259" s="791"/>
      <c r="AV259" s="791"/>
      <c r="AW259" s="791"/>
      <c r="AX259" s="791"/>
      <c r="AY259" s="791"/>
      <c r="AZ259" s="791"/>
      <c r="BA259" s="791"/>
      <c r="BB259" s="791"/>
      <c r="BC259" s="791"/>
      <c r="BD259" s="791"/>
      <c r="BE259" s="791"/>
      <c r="BF259" s="791"/>
      <c r="BG259" s="791"/>
      <c r="BH259" s="791"/>
      <c r="BI259" s="791"/>
      <c r="BJ259" s="791"/>
      <c r="BK259" s="791"/>
      <c r="BL259" s="791"/>
      <c r="BM259" s="791"/>
      <c r="BN259" s="791"/>
      <c r="BO259" s="791"/>
      <c r="BP259" s="791"/>
      <c r="BQ259" s="791"/>
      <c r="BR259" s="791"/>
      <c r="BS259" s="791"/>
      <c r="BT259" s="791"/>
      <c r="BU259" s="791"/>
      <c r="BV259" s="791"/>
      <c r="BW259" s="791"/>
      <c r="BX259" s="791"/>
      <c r="BY259" s="791"/>
      <c r="BZ259" s="791"/>
      <c r="CA259" s="791"/>
      <c r="CB259" s="791"/>
      <c r="CC259" s="791"/>
    </row>
    <row r="260" spans="1:81" s="780" customFormat="1" ht="21" customHeight="1">
      <c r="A260" s="886"/>
      <c r="B260" s="886"/>
      <c r="C260" s="886"/>
      <c r="D260" s="886"/>
      <c r="E260" s="886"/>
      <c r="F260" s="2851"/>
      <c r="G260" s="2851"/>
      <c r="H260" s="888"/>
      <c r="I260" s="889"/>
      <c r="J260" s="890"/>
      <c r="K260" s="887"/>
      <c r="L260" s="887"/>
      <c r="M260" s="772"/>
      <c r="N260" s="891"/>
      <c r="O260" s="774"/>
      <c r="P260" s="775"/>
      <c r="Q260" s="775"/>
      <c r="R260" s="776"/>
      <c r="S260" s="777"/>
      <c r="T260" s="777"/>
      <c r="U260" s="777"/>
      <c r="V260" s="778"/>
      <c r="W260" s="778"/>
      <c r="X260" s="778"/>
      <c r="Y260" s="778"/>
      <c r="Z260" s="778"/>
      <c r="AA260" s="779"/>
      <c r="AB260" s="779"/>
      <c r="AC260" s="779"/>
      <c r="AD260" s="779"/>
      <c r="AE260" s="779"/>
      <c r="AF260" s="779"/>
      <c r="AG260" s="779"/>
      <c r="AH260" s="791"/>
      <c r="AI260" s="791"/>
      <c r="AJ260" s="791"/>
      <c r="AK260" s="791"/>
      <c r="AL260" s="791"/>
      <c r="AM260" s="791"/>
      <c r="AN260" s="791"/>
      <c r="AO260" s="791"/>
      <c r="AP260" s="791"/>
      <c r="AQ260" s="791"/>
      <c r="AR260" s="791"/>
      <c r="AS260" s="791"/>
      <c r="AT260" s="791"/>
      <c r="AU260" s="791"/>
      <c r="AV260" s="791"/>
      <c r="AW260" s="791"/>
      <c r="AX260" s="791"/>
      <c r="AY260" s="791"/>
      <c r="AZ260" s="791"/>
      <c r="BA260" s="791"/>
      <c r="BB260" s="791"/>
      <c r="BC260" s="791"/>
      <c r="BD260" s="791"/>
      <c r="BE260" s="791"/>
      <c r="BF260" s="791"/>
      <c r="BG260" s="791"/>
      <c r="BH260" s="791"/>
      <c r="BI260" s="791"/>
      <c r="BJ260" s="791"/>
      <c r="BK260" s="791"/>
      <c r="BL260" s="791"/>
      <c r="BM260" s="791"/>
      <c r="BN260" s="791"/>
      <c r="BO260" s="791"/>
      <c r="BP260" s="791"/>
      <c r="BQ260" s="791"/>
      <c r="BR260" s="791"/>
      <c r="BS260" s="791"/>
      <c r="BT260" s="791"/>
      <c r="BU260" s="791"/>
      <c r="BV260" s="791"/>
      <c r="BW260" s="791"/>
      <c r="BX260" s="791"/>
      <c r="BY260" s="791"/>
      <c r="BZ260" s="791"/>
      <c r="CA260" s="791"/>
      <c r="CB260" s="791"/>
      <c r="CC260" s="791"/>
    </row>
    <row r="261" spans="1:81" s="780" customFormat="1" ht="21" customHeight="1">
      <c r="A261" s="886"/>
      <c r="B261" s="886"/>
      <c r="C261" s="886"/>
      <c r="D261" s="886"/>
      <c r="E261" s="886"/>
      <c r="F261" s="2851"/>
      <c r="G261" s="2851"/>
      <c r="H261" s="888"/>
      <c r="I261" s="889"/>
      <c r="J261" s="890"/>
      <c r="K261" s="887"/>
      <c r="L261" s="887"/>
      <c r="M261" s="772"/>
      <c r="N261" s="891"/>
      <c r="O261" s="774"/>
      <c r="P261" s="775"/>
      <c r="Q261" s="775"/>
      <c r="R261" s="776"/>
      <c r="S261" s="777"/>
      <c r="T261" s="777"/>
      <c r="U261" s="777"/>
      <c r="V261" s="778"/>
      <c r="W261" s="778"/>
      <c r="X261" s="778"/>
      <c r="Y261" s="778"/>
      <c r="Z261" s="778"/>
      <c r="AA261" s="779"/>
      <c r="AB261" s="779"/>
      <c r="AC261" s="779"/>
      <c r="AD261" s="779"/>
      <c r="AE261" s="779"/>
      <c r="AF261" s="779"/>
      <c r="AG261" s="779"/>
      <c r="AH261" s="791"/>
      <c r="AI261" s="791"/>
      <c r="AJ261" s="791"/>
      <c r="AK261" s="791"/>
      <c r="AL261" s="791"/>
      <c r="AM261" s="791"/>
      <c r="AN261" s="791"/>
      <c r="AO261" s="791"/>
      <c r="AP261" s="791"/>
      <c r="AQ261" s="791"/>
      <c r="AR261" s="791"/>
      <c r="AS261" s="791"/>
      <c r="AT261" s="791"/>
      <c r="AU261" s="791"/>
      <c r="AV261" s="791"/>
      <c r="AW261" s="791"/>
      <c r="AX261" s="791"/>
      <c r="AY261" s="791"/>
      <c r="AZ261" s="791"/>
      <c r="BA261" s="791"/>
      <c r="BB261" s="791"/>
      <c r="BC261" s="791"/>
      <c r="BD261" s="791"/>
      <c r="BE261" s="791"/>
      <c r="BF261" s="791"/>
      <c r="BG261" s="791"/>
      <c r="BH261" s="791"/>
      <c r="BI261" s="791"/>
      <c r="BJ261" s="791"/>
      <c r="BK261" s="791"/>
      <c r="BL261" s="791"/>
      <c r="BM261" s="791"/>
      <c r="BN261" s="791"/>
      <c r="BO261" s="791"/>
      <c r="BP261" s="791"/>
      <c r="BQ261" s="791"/>
      <c r="BR261" s="791"/>
      <c r="BS261" s="791"/>
      <c r="BT261" s="791"/>
      <c r="BU261" s="791"/>
      <c r="BV261" s="791"/>
      <c r="BW261" s="791"/>
      <c r="BX261" s="791"/>
      <c r="BY261" s="791"/>
      <c r="BZ261" s="791"/>
      <c r="CA261" s="791"/>
      <c r="CB261" s="791"/>
      <c r="CC261" s="791"/>
    </row>
    <row r="262" spans="1:81" s="780" customFormat="1" ht="21" customHeight="1">
      <c r="A262" s="886"/>
      <c r="B262" s="886"/>
      <c r="C262" s="886"/>
      <c r="D262" s="886"/>
      <c r="E262" s="886"/>
      <c r="F262" s="2851"/>
      <c r="G262" s="2851"/>
      <c r="H262" s="888"/>
      <c r="I262" s="889"/>
      <c r="J262" s="890"/>
      <c r="K262" s="887"/>
      <c r="L262" s="887"/>
      <c r="M262" s="772"/>
      <c r="N262" s="891"/>
      <c r="O262" s="774"/>
      <c r="P262" s="775"/>
      <c r="Q262" s="775"/>
      <c r="R262" s="776"/>
      <c r="S262" s="777"/>
      <c r="T262" s="777"/>
      <c r="U262" s="777"/>
      <c r="V262" s="778"/>
      <c r="W262" s="778"/>
      <c r="X262" s="778"/>
      <c r="Y262" s="778"/>
      <c r="Z262" s="778"/>
      <c r="AA262" s="779"/>
      <c r="AB262" s="779"/>
      <c r="AC262" s="779"/>
      <c r="AD262" s="779"/>
      <c r="AE262" s="779"/>
      <c r="AF262" s="779"/>
      <c r="AG262" s="779"/>
      <c r="AH262" s="791"/>
      <c r="AI262" s="791"/>
      <c r="AJ262" s="791"/>
      <c r="AK262" s="791"/>
      <c r="AL262" s="791"/>
      <c r="AM262" s="791"/>
      <c r="AN262" s="791"/>
      <c r="AO262" s="791"/>
      <c r="AP262" s="791"/>
      <c r="AQ262" s="791"/>
      <c r="AR262" s="791"/>
      <c r="AS262" s="791"/>
      <c r="AT262" s="791"/>
      <c r="AU262" s="791"/>
      <c r="AV262" s="791"/>
      <c r="AW262" s="791"/>
      <c r="AX262" s="791"/>
      <c r="AY262" s="791"/>
      <c r="AZ262" s="791"/>
      <c r="BA262" s="791"/>
      <c r="BB262" s="791"/>
      <c r="BC262" s="791"/>
      <c r="BD262" s="791"/>
      <c r="BE262" s="791"/>
      <c r="BF262" s="791"/>
      <c r="BG262" s="791"/>
      <c r="BH262" s="791"/>
      <c r="BI262" s="791"/>
      <c r="BJ262" s="791"/>
      <c r="BK262" s="791"/>
      <c r="BL262" s="791"/>
      <c r="BM262" s="791"/>
      <c r="BN262" s="791"/>
      <c r="BO262" s="791"/>
      <c r="BP262" s="791"/>
      <c r="BQ262" s="791"/>
      <c r="BR262" s="791"/>
      <c r="BS262" s="791"/>
      <c r="BT262" s="791"/>
      <c r="BU262" s="791"/>
      <c r="BV262" s="791"/>
      <c r="BW262" s="791"/>
      <c r="BX262" s="791"/>
      <c r="BY262" s="791"/>
      <c r="BZ262" s="791"/>
      <c r="CA262" s="791"/>
      <c r="CB262" s="791"/>
      <c r="CC262" s="791"/>
    </row>
    <row r="263" spans="1:81" s="780" customFormat="1" ht="21" customHeight="1">
      <c r="A263" s="886"/>
      <c r="B263" s="886"/>
      <c r="C263" s="886"/>
      <c r="D263" s="886"/>
      <c r="E263" s="886"/>
      <c r="F263" s="2851"/>
      <c r="G263" s="2851"/>
      <c r="H263" s="888"/>
      <c r="I263" s="889"/>
      <c r="J263" s="890"/>
      <c r="K263" s="887"/>
      <c r="L263" s="887"/>
      <c r="M263" s="772"/>
      <c r="N263" s="891"/>
      <c r="O263" s="774"/>
      <c r="P263" s="775"/>
      <c r="Q263" s="775"/>
      <c r="R263" s="776"/>
      <c r="S263" s="777"/>
      <c r="T263" s="777"/>
      <c r="U263" s="777"/>
      <c r="V263" s="778"/>
      <c r="W263" s="778"/>
      <c r="X263" s="778"/>
      <c r="Y263" s="778"/>
      <c r="Z263" s="778"/>
      <c r="AA263" s="779"/>
      <c r="AB263" s="779"/>
      <c r="AC263" s="779"/>
      <c r="AD263" s="779"/>
      <c r="AE263" s="779"/>
      <c r="AF263" s="779"/>
      <c r="AG263" s="779"/>
      <c r="AH263" s="791"/>
      <c r="AI263" s="791"/>
      <c r="AJ263" s="791"/>
      <c r="AK263" s="791"/>
      <c r="AL263" s="791"/>
      <c r="AM263" s="791"/>
      <c r="AN263" s="791"/>
      <c r="AO263" s="791"/>
      <c r="AP263" s="791"/>
      <c r="AQ263" s="791"/>
      <c r="AR263" s="791"/>
      <c r="AS263" s="791"/>
      <c r="AT263" s="791"/>
      <c r="AU263" s="791"/>
      <c r="AV263" s="791"/>
      <c r="AW263" s="791"/>
      <c r="AX263" s="791"/>
      <c r="AY263" s="791"/>
      <c r="AZ263" s="791"/>
      <c r="BA263" s="791"/>
      <c r="BB263" s="791"/>
      <c r="BC263" s="791"/>
      <c r="BD263" s="791"/>
      <c r="BE263" s="791"/>
      <c r="BF263" s="791"/>
      <c r="BG263" s="791"/>
      <c r="BH263" s="791"/>
      <c r="BI263" s="791"/>
      <c r="BJ263" s="791"/>
      <c r="BK263" s="791"/>
      <c r="BL263" s="791"/>
      <c r="BM263" s="791"/>
      <c r="BN263" s="791"/>
      <c r="BO263" s="791"/>
      <c r="BP263" s="791"/>
      <c r="BQ263" s="791"/>
      <c r="BR263" s="791"/>
      <c r="BS263" s="791"/>
      <c r="BT263" s="791"/>
      <c r="BU263" s="791"/>
      <c r="BV263" s="791"/>
      <c r="BW263" s="791"/>
      <c r="BX263" s="791"/>
      <c r="BY263" s="791"/>
      <c r="BZ263" s="791"/>
      <c r="CA263" s="791"/>
      <c r="CB263" s="791"/>
      <c r="CC263" s="791"/>
    </row>
    <row r="264" spans="1:81" s="791" customFormat="1" ht="21" customHeight="1">
      <c r="A264" s="886"/>
      <c r="B264" s="886"/>
      <c r="C264" s="886"/>
      <c r="D264" s="886"/>
      <c r="E264" s="886"/>
      <c r="F264" s="2851"/>
      <c r="G264" s="2851"/>
      <c r="H264" s="888"/>
      <c r="I264" s="889"/>
      <c r="J264" s="890"/>
      <c r="K264" s="887"/>
      <c r="L264" s="887"/>
      <c r="M264" s="772"/>
      <c r="N264" s="891"/>
      <c r="O264" s="774"/>
      <c r="P264" s="775"/>
      <c r="Q264" s="775"/>
      <c r="R264" s="776"/>
      <c r="S264" s="777"/>
      <c r="T264" s="777"/>
      <c r="U264" s="777"/>
      <c r="V264" s="778"/>
      <c r="W264" s="778"/>
      <c r="X264" s="778"/>
      <c r="Y264" s="778"/>
      <c r="Z264" s="778"/>
      <c r="AA264" s="779"/>
      <c r="AB264" s="779"/>
      <c r="AC264" s="779"/>
      <c r="AD264" s="779"/>
      <c r="AE264" s="779"/>
      <c r="AF264" s="779"/>
      <c r="AG264" s="779"/>
      <c r="AH264" s="892"/>
      <c r="AI264" s="892"/>
      <c r="AJ264" s="892"/>
      <c r="AK264" s="892"/>
      <c r="AL264" s="892"/>
      <c r="AM264" s="892"/>
      <c r="AN264" s="892"/>
      <c r="AO264" s="892"/>
      <c r="AP264" s="892"/>
      <c r="AQ264" s="892"/>
      <c r="AR264" s="892"/>
      <c r="AS264" s="892"/>
      <c r="AT264" s="892"/>
      <c r="AU264" s="892"/>
      <c r="AV264" s="892"/>
      <c r="AW264" s="892"/>
      <c r="AX264" s="892"/>
      <c r="AY264" s="892"/>
      <c r="AZ264" s="892"/>
      <c r="BA264" s="892"/>
      <c r="BB264" s="892"/>
      <c r="BC264" s="892"/>
      <c r="BD264" s="892"/>
      <c r="BE264" s="892"/>
      <c r="BF264" s="892"/>
      <c r="BG264" s="892"/>
      <c r="BH264" s="892"/>
      <c r="BI264" s="892"/>
    </row>
    <row r="265" spans="1:81" s="791" customFormat="1" ht="21" customHeight="1">
      <c r="A265" s="886"/>
      <c r="B265" s="886"/>
      <c r="C265" s="886"/>
      <c r="D265" s="886"/>
      <c r="E265" s="886"/>
      <c r="F265" s="2851"/>
      <c r="G265" s="2851"/>
      <c r="H265" s="888"/>
      <c r="I265" s="889"/>
      <c r="J265" s="890"/>
      <c r="K265" s="887"/>
      <c r="L265" s="887"/>
      <c r="M265" s="772"/>
      <c r="N265" s="891"/>
      <c r="O265" s="774"/>
      <c r="P265" s="775"/>
      <c r="Q265" s="775"/>
      <c r="R265" s="776"/>
      <c r="S265" s="777"/>
      <c r="T265" s="777"/>
      <c r="U265" s="777"/>
      <c r="V265" s="778"/>
      <c r="W265" s="778"/>
      <c r="X265" s="778"/>
      <c r="Y265" s="778"/>
      <c r="Z265" s="778"/>
      <c r="AA265" s="779"/>
      <c r="AB265" s="779"/>
      <c r="AC265" s="779"/>
      <c r="AD265" s="779"/>
      <c r="AE265" s="779"/>
      <c r="AF265" s="779"/>
      <c r="AG265" s="779"/>
    </row>
    <row r="266" spans="1:81" s="780" customFormat="1" ht="21.75" customHeight="1">
      <c r="A266" s="886"/>
      <c r="B266" s="886"/>
      <c r="C266" s="886"/>
      <c r="D266" s="886"/>
      <c r="E266" s="886"/>
      <c r="F266" s="2851"/>
      <c r="G266" s="2851"/>
      <c r="H266" s="888"/>
      <c r="I266" s="889"/>
      <c r="J266" s="890"/>
      <c r="K266" s="887"/>
      <c r="L266" s="887"/>
      <c r="M266" s="772"/>
      <c r="N266" s="891"/>
      <c r="O266" s="774"/>
      <c r="P266" s="775"/>
      <c r="Q266" s="775"/>
      <c r="R266" s="776"/>
      <c r="S266" s="777"/>
      <c r="T266" s="777"/>
      <c r="U266" s="777"/>
      <c r="V266" s="778"/>
      <c r="W266" s="778"/>
      <c r="X266" s="778"/>
      <c r="Y266" s="778"/>
      <c r="Z266" s="778"/>
      <c r="AA266" s="779"/>
      <c r="AB266" s="779"/>
      <c r="AC266" s="779"/>
      <c r="AD266" s="779"/>
      <c r="AE266" s="779"/>
      <c r="AF266" s="779"/>
      <c r="AG266" s="779"/>
      <c r="AH266" s="791"/>
      <c r="AI266" s="791"/>
      <c r="AJ266" s="791"/>
      <c r="AK266" s="791"/>
      <c r="AL266" s="791"/>
      <c r="AM266" s="791"/>
      <c r="AN266" s="791"/>
      <c r="AO266" s="791"/>
      <c r="AP266" s="791"/>
      <c r="AQ266" s="791"/>
      <c r="AR266" s="791"/>
      <c r="AS266" s="791"/>
      <c r="AT266" s="791"/>
      <c r="AU266" s="791"/>
      <c r="AV266" s="791"/>
      <c r="AW266" s="791"/>
      <c r="AX266" s="791"/>
      <c r="AY266" s="791"/>
      <c r="AZ266" s="791"/>
      <c r="BA266" s="791"/>
      <c r="BB266" s="791"/>
      <c r="BC266" s="791"/>
      <c r="BD266" s="791"/>
      <c r="BE266" s="791"/>
      <c r="BF266" s="791"/>
      <c r="BG266" s="791"/>
      <c r="BH266" s="791"/>
      <c r="BI266" s="791"/>
      <c r="BJ266" s="791"/>
      <c r="BK266" s="791"/>
      <c r="BL266" s="791"/>
      <c r="BM266" s="791"/>
      <c r="BN266" s="791"/>
      <c r="BO266" s="791"/>
      <c r="BP266" s="791"/>
      <c r="BQ266" s="791"/>
      <c r="BR266" s="791"/>
      <c r="BS266" s="791"/>
      <c r="BT266" s="791"/>
      <c r="BU266" s="791"/>
      <c r="BV266" s="791"/>
      <c r="BW266" s="791"/>
      <c r="BX266" s="791"/>
      <c r="BY266" s="791"/>
      <c r="BZ266" s="791"/>
      <c r="CA266" s="791"/>
      <c r="CB266" s="791"/>
      <c r="CC266" s="791"/>
    </row>
    <row r="267" spans="1:81" s="780" customFormat="1" ht="21.75" customHeight="1">
      <c r="A267" s="886"/>
      <c r="B267" s="886"/>
      <c r="C267" s="886"/>
      <c r="D267" s="886"/>
      <c r="E267" s="886"/>
      <c r="F267" s="2851"/>
      <c r="G267" s="2851"/>
      <c r="H267" s="888"/>
      <c r="I267" s="889"/>
      <c r="J267" s="890"/>
      <c r="K267" s="887"/>
      <c r="L267" s="887"/>
      <c r="M267" s="772"/>
      <c r="N267" s="891"/>
      <c r="O267" s="774"/>
      <c r="P267" s="775"/>
      <c r="Q267" s="775"/>
      <c r="R267" s="776"/>
      <c r="S267" s="777"/>
      <c r="T267" s="777"/>
      <c r="U267" s="777"/>
      <c r="V267" s="778"/>
      <c r="W267" s="778"/>
      <c r="X267" s="778"/>
      <c r="Y267" s="778"/>
      <c r="Z267" s="778"/>
      <c r="AA267" s="779"/>
      <c r="AB267" s="779"/>
      <c r="AC267" s="779"/>
      <c r="AD267" s="779"/>
      <c r="AE267" s="779"/>
      <c r="AF267" s="779"/>
      <c r="AG267" s="779"/>
      <c r="AH267" s="791"/>
      <c r="AI267" s="791"/>
      <c r="AJ267" s="791"/>
      <c r="AK267" s="791"/>
      <c r="AL267" s="791"/>
      <c r="AM267" s="791"/>
      <c r="AN267" s="791"/>
      <c r="AO267" s="791"/>
      <c r="AP267" s="791"/>
      <c r="AQ267" s="791"/>
      <c r="AR267" s="791"/>
      <c r="AS267" s="791"/>
      <c r="AT267" s="791"/>
      <c r="AU267" s="791"/>
      <c r="AV267" s="791"/>
      <c r="AW267" s="791"/>
      <c r="AX267" s="791"/>
      <c r="AY267" s="791"/>
      <c r="AZ267" s="791"/>
      <c r="BA267" s="791"/>
      <c r="BB267" s="791"/>
      <c r="BC267" s="791"/>
      <c r="BD267" s="791"/>
      <c r="BE267" s="791"/>
      <c r="BF267" s="791"/>
      <c r="BG267" s="791"/>
      <c r="BH267" s="791"/>
      <c r="BI267" s="791"/>
      <c r="BJ267" s="791"/>
      <c r="BK267" s="791"/>
      <c r="BL267" s="791"/>
      <c r="BM267" s="791"/>
      <c r="BN267" s="791"/>
      <c r="BO267" s="791"/>
      <c r="BP267" s="791"/>
      <c r="BQ267" s="791"/>
      <c r="BR267" s="791"/>
      <c r="BS267" s="791"/>
      <c r="BT267" s="791"/>
      <c r="BU267" s="791"/>
      <c r="BV267" s="791"/>
      <c r="BW267" s="791"/>
      <c r="BX267" s="791"/>
      <c r="BY267" s="791"/>
      <c r="BZ267" s="791"/>
      <c r="CA267" s="791"/>
      <c r="CB267" s="791"/>
      <c r="CC267" s="791"/>
    </row>
    <row r="268" spans="1:81" ht="22.5" customHeight="1">
      <c r="G268" s="2851"/>
      <c r="I268" s="889"/>
      <c r="J268" s="890"/>
      <c r="AH268" s="780"/>
      <c r="AI268" s="780"/>
      <c r="AJ268" s="780"/>
      <c r="AK268" s="780"/>
      <c r="AL268" s="780"/>
      <c r="AM268" s="780"/>
      <c r="AN268" s="780"/>
      <c r="AO268" s="780"/>
      <c r="AP268" s="780"/>
      <c r="AQ268" s="780"/>
      <c r="AR268" s="780"/>
      <c r="AS268" s="780"/>
      <c r="AT268" s="780"/>
      <c r="AU268" s="780"/>
      <c r="AV268" s="780"/>
      <c r="AW268" s="780"/>
      <c r="AX268" s="780"/>
      <c r="AY268" s="780"/>
      <c r="AZ268" s="780"/>
      <c r="BA268" s="780"/>
      <c r="BB268" s="780"/>
      <c r="BC268" s="780"/>
      <c r="BD268" s="780"/>
      <c r="BE268" s="780"/>
      <c r="BF268" s="780"/>
      <c r="BG268" s="780"/>
      <c r="BH268" s="780"/>
      <c r="BI268" s="780"/>
      <c r="BJ268" s="791"/>
      <c r="BK268" s="791"/>
      <c r="BL268" s="791"/>
      <c r="BM268" s="791"/>
      <c r="BN268" s="791"/>
      <c r="BO268" s="791"/>
      <c r="BP268" s="791"/>
      <c r="BQ268" s="791"/>
      <c r="BR268" s="791"/>
      <c r="BS268" s="791"/>
      <c r="BT268" s="791"/>
      <c r="BU268" s="791"/>
      <c r="BV268" s="791"/>
      <c r="BW268" s="791"/>
      <c r="BX268" s="791"/>
      <c r="BY268" s="791"/>
      <c r="BZ268" s="791"/>
      <c r="CA268" s="791"/>
      <c r="CB268" s="791"/>
      <c r="CC268" s="791"/>
    </row>
    <row r="269" spans="1:81" ht="22.5" customHeight="1">
      <c r="G269" s="2851"/>
      <c r="I269" s="889"/>
      <c r="J269" s="890"/>
      <c r="AH269" s="780"/>
      <c r="AI269" s="780"/>
      <c r="AJ269" s="780"/>
      <c r="AK269" s="780"/>
      <c r="AL269" s="780"/>
      <c r="AM269" s="780"/>
      <c r="AN269" s="780"/>
      <c r="AO269" s="780"/>
      <c r="AP269" s="780"/>
      <c r="AQ269" s="780"/>
      <c r="AR269" s="780"/>
      <c r="AS269" s="780"/>
      <c r="AT269" s="780"/>
      <c r="AU269" s="780"/>
      <c r="AV269" s="780"/>
      <c r="AW269" s="780"/>
      <c r="AX269" s="780"/>
      <c r="AY269" s="780"/>
      <c r="AZ269" s="780"/>
      <c r="BA269" s="780"/>
      <c r="BB269" s="780"/>
      <c r="BC269" s="780"/>
      <c r="BD269" s="780"/>
      <c r="BE269" s="780"/>
      <c r="BF269" s="780"/>
      <c r="BG269" s="780"/>
      <c r="BH269" s="780"/>
      <c r="BI269" s="780"/>
      <c r="BJ269" s="791"/>
      <c r="BK269" s="791"/>
      <c r="BL269" s="791"/>
      <c r="BM269" s="791"/>
      <c r="BN269" s="791"/>
      <c r="BO269" s="791"/>
      <c r="BP269" s="791"/>
      <c r="BQ269" s="791"/>
      <c r="BR269" s="791"/>
      <c r="BS269" s="791"/>
      <c r="BT269" s="791"/>
      <c r="BU269" s="791"/>
      <c r="BV269" s="791"/>
      <c r="BW269" s="791"/>
      <c r="BX269" s="791"/>
      <c r="BY269" s="791"/>
      <c r="BZ269" s="791"/>
      <c r="CA269" s="791"/>
      <c r="CB269" s="791"/>
      <c r="CC269" s="791"/>
    </row>
    <row r="270" spans="1:81" ht="22.5" customHeight="1">
      <c r="G270" s="2851"/>
      <c r="I270" s="889"/>
      <c r="J270" s="890"/>
      <c r="AH270" s="780"/>
      <c r="AI270" s="780"/>
      <c r="AJ270" s="780"/>
      <c r="AK270" s="780"/>
      <c r="AL270" s="780"/>
      <c r="AM270" s="780"/>
      <c r="AN270" s="780"/>
      <c r="AO270" s="780"/>
      <c r="AP270" s="780"/>
      <c r="AQ270" s="780"/>
      <c r="AR270" s="780"/>
      <c r="AS270" s="780"/>
      <c r="AT270" s="780"/>
      <c r="AU270" s="780"/>
      <c r="AV270" s="780"/>
      <c r="AW270" s="780"/>
      <c r="AX270" s="780"/>
      <c r="AY270" s="780"/>
      <c r="AZ270" s="780"/>
      <c r="BA270" s="780"/>
      <c r="BB270" s="780"/>
      <c r="BC270" s="780"/>
      <c r="BD270" s="780"/>
      <c r="BE270" s="780"/>
      <c r="BF270" s="780"/>
      <c r="BG270" s="780"/>
      <c r="BH270" s="780"/>
      <c r="BI270" s="780"/>
      <c r="BJ270" s="791"/>
      <c r="BK270" s="791"/>
      <c r="BL270" s="791"/>
      <c r="BM270" s="791"/>
      <c r="BN270" s="791"/>
      <c r="BO270" s="791"/>
      <c r="BP270" s="791"/>
      <c r="BQ270" s="791"/>
      <c r="BR270" s="791"/>
      <c r="BS270" s="791"/>
      <c r="BT270" s="791"/>
      <c r="BU270" s="791"/>
      <c r="BV270" s="791"/>
      <c r="BW270" s="791"/>
      <c r="BX270" s="791"/>
      <c r="BY270" s="791"/>
      <c r="BZ270" s="791"/>
      <c r="CA270" s="791"/>
      <c r="CB270" s="791"/>
      <c r="CC270" s="791"/>
    </row>
    <row r="271" spans="1:81" ht="23.25" customHeight="1">
      <c r="G271" s="2851"/>
      <c r="I271" s="889"/>
      <c r="J271" s="890"/>
      <c r="AH271" s="780"/>
      <c r="AI271" s="780"/>
      <c r="AJ271" s="780"/>
      <c r="AK271" s="780"/>
      <c r="AL271" s="780"/>
      <c r="AM271" s="780"/>
      <c r="AN271" s="780"/>
      <c r="AO271" s="780"/>
      <c r="AP271" s="780"/>
      <c r="AQ271" s="780"/>
      <c r="AR271" s="780"/>
      <c r="AS271" s="780"/>
      <c r="AT271" s="780"/>
      <c r="AU271" s="780"/>
      <c r="AV271" s="780"/>
      <c r="AW271" s="780"/>
      <c r="AX271" s="780"/>
      <c r="AY271" s="780"/>
      <c r="AZ271" s="780"/>
      <c r="BA271" s="780"/>
      <c r="BB271" s="780"/>
      <c r="BC271" s="780"/>
      <c r="BD271" s="780"/>
      <c r="BE271" s="780"/>
      <c r="BF271" s="780"/>
      <c r="BG271" s="780"/>
      <c r="BH271" s="780"/>
      <c r="BI271" s="780"/>
      <c r="BJ271" s="791"/>
      <c r="BK271" s="791"/>
      <c r="BL271" s="791"/>
      <c r="BM271" s="791"/>
      <c r="BN271" s="791"/>
      <c r="BO271" s="791"/>
      <c r="BP271" s="791"/>
      <c r="BQ271" s="791"/>
      <c r="BR271" s="791"/>
      <c r="BS271" s="791"/>
      <c r="BT271" s="791"/>
      <c r="BU271" s="791"/>
      <c r="BV271" s="791"/>
      <c r="BW271" s="791"/>
      <c r="BX271" s="791"/>
      <c r="BY271" s="791"/>
      <c r="BZ271" s="791"/>
      <c r="CA271" s="791"/>
      <c r="CB271" s="791"/>
      <c r="CC271" s="791"/>
    </row>
    <row r="272" spans="1:81" ht="23.25" customHeight="1">
      <c r="G272" s="2851"/>
      <c r="I272" s="889"/>
      <c r="J272" s="890"/>
      <c r="AH272" s="791"/>
      <c r="AI272" s="791"/>
      <c r="AJ272" s="791"/>
      <c r="AK272" s="791"/>
      <c r="AL272" s="791"/>
      <c r="AM272" s="791"/>
      <c r="AN272" s="791"/>
      <c r="AO272" s="791"/>
      <c r="AP272" s="791"/>
      <c r="AQ272" s="791"/>
      <c r="AR272" s="791"/>
      <c r="AS272" s="791"/>
      <c r="AT272" s="791"/>
      <c r="AU272" s="791"/>
      <c r="AV272" s="791"/>
      <c r="AW272" s="791"/>
      <c r="AX272" s="791"/>
      <c r="AY272" s="791"/>
      <c r="AZ272" s="791"/>
      <c r="BA272" s="791"/>
      <c r="BB272" s="791"/>
      <c r="BC272" s="791"/>
      <c r="BD272" s="791"/>
      <c r="BE272" s="791"/>
      <c r="BF272" s="791"/>
      <c r="BG272" s="791"/>
      <c r="BH272" s="791"/>
      <c r="BI272" s="791"/>
      <c r="BJ272" s="892"/>
      <c r="BK272" s="892"/>
      <c r="BL272" s="892"/>
      <c r="BM272" s="892"/>
      <c r="BN272" s="892"/>
      <c r="BO272" s="892"/>
      <c r="BP272" s="892"/>
      <c r="BQ272" s="892"/>
      <c r="BR272" s="892"/>
      <c r="BS272" s="892"/>
      <c r="BT272" s="892"/>
      <c r="BU272" s="892"/>
      <c r="BV272" s="892"/>
      <c r="BW272" s="892"/>
      <c r="BX272" s="892"/>
      <c r="BY272" s="892"/>
      <c r="BZ272" s="892"/>
      <c r="CA272" s="892"/>
      <c r="CB272" s="892"/>
      <c r="CC272" s="892"/>
    </row>
    <row r="273" spans="1:98" ht="23.25" customHeight="1">
      <c r="G273" s="2851"/>
      <c r="I273" s="889"/>
      <c r="J273" s="890"/>
      <c r="AH273" s="780"/>
      <c r="AI273" s="780"/>
      <c r="AJ273" s="780"/>
      <c r="AK273" s="780"/>
      <c r="AL273" s="780"/>
      <c r="AM273" s="780"/>
      <c r="AN273" s="780"/>
      <c r="AO273" s="780"/>
      <c r="AP273" s="780"/>
      <c r="AQ273" s="780"/>
      <c r="AR273" s="780"/>
      <c r="AS273" s="780"/>
      <c r="AT273" s="780"/>
      <c r="AU273" s="780"/>
      <c r="AV273" s="780"/>
      <c r="AW273" s="780"/>
      <c r="AX273" s="780"/>
      <c r="AY273" s="780"/>
      <c r="AZ273" s="780"/>
      <c r="BA273" s="780"/>
      <c r="BB273" s="780"/>
      <c r="BC273" s="780"/>
      <c r="BD273" s="780"/>
      <c r="BE273" s="780"/>
      <c r="BF273" s="780"/>
      <c r="BG273" s="780"/>
      <c r="BH273" s="780"/>
      <c r="BI273" s="780"/>
      <c r="BJ273" s="791"/>
      <c r="BK273" s="791"/>
      <c r="BL273" s="791"/>
      <c r="BM273" s="791"/>
      <c r="BN273" s="791"/>
      <c r="BO273" s="791"/>
      <c r="BP273" s="791"/>
      <c r="BQ273" s="791"/>
      <c r="BR273" s="791"/>
      <c r="BS273" s="791"/>
      <c r="BT273" s="791"/>
      <c r="BU273" s="791"/>
      <c r="BV273" s="791"/>
      <c r="BW273" s="791"/>
      <c r="BX273" s="791"/>
      <c r="BY273" s="791"/>
      <c r="BZ273" s="791"/>
      <c r="CA273" s="791"/>
      <c r="CB273" s="791"/>
      <c r="CC273" s="791"/>
    </row>
    <row r="274" spans="1:98" s="893" customFormat="1" ht="23.25" customHeight="1">
      <c r="A274" s="886"/>
      <c r="B274" s="886"/>
      <c r="C274" s="886"/>
      <c r="D274" s="886"/>
      <c r="E274" s="886"/>
      <c r="F274" s="2851"/>
      <c r="G274" s="2851"/>
      <c r="H274" s="888"/>
      <c r="I274" s="889"/>
      <c r="J274" s="890"/>
      <c r="K274" s="887"/>
      <c r="L274" s="887"/>
      <c r="M274" s="772"/>
      <c r="N274" s="891"/>
      <c r="O274" s="774"/>
      <c r="P274" s="775"/>
      <c r="Q274" s="775"/>
      <c r="R274" s="776"/>
      <c r="S274" s="777"/>
      <c r="T274" s="777"/>
      <c r="U274" s="777"/>
      <c r="V274" s="778"/>
      <c r="W274" s="778"/>
      <c r="X274" s="778"/>
      <c r="Y274" s="778"/>
      <c r="Z274" s="778"/>
      <c r="AA274" s="779"/>
      <c r="AB274" s="779"/>
      <c r="AC274" s="779"/>
      <c r="AD274" s="779"/>
      <c r="AE274" s="779"/>
      <c r="AF274" s="779"/>
      <c r="AG274" s="779"/>
      <c r="AH274" s="780"/>
      <c r="AI274" s="780"/>
      <c r="AJ274" s="780"/>
      <c r="AK274" s="780"/>
      <c r="AL274" s="780"/>
      <c r="AM274" s="780"/>
      <c r="AN274" s="780"/>
      <c r="AO274" s="780"/>
      <c r="AP274" s="780"/>
      <c r="AQ274" s="780"/>
      <c r="AR274" s="780"/>
      <c r="AS274" s="780"/>
      <c r="AT274" s="780"/>
      <c r="AU274" s="780"/>
      <c r="AV274" s="780"/>
      <c r="AW274" s="780"/>
      <c r="AX274" s="780"/>
      <c r="AY274" s="780"/>
      <c r="AZ274" s="780"/>
      <c r="BA274" s="780"/>
      <c r="BB274" s="780"/>
      <c r="BC274" s="780"/>
      <c r="BD274" s="780"/>
      <c r="BE274" s="780"/>
      <c r="BF274" s="780"/>
      <c r="BG274" s="780"/>
      <c r="BH274" s="780"/>
      <c r="BI274" s="780"/>
      <c r="BJ274" s="780"/>
      <c r="BK274" s="780"/>
      <c r="BL274" s="780"/>
      <c r="BM274" s="780"/>
      <c r="BN274" s="780"/>
      <c r="BO274" s="780"/>
      <c r="BP274" s="780"/>
      <c r="BQ274" s="780"/>
      <c r="BR274" s="780"/>
      <c r="BS274" s="780"/>
      <c r="BT274" s="780"/>
      <c r="BU274" s="780"/>
      <c r="BV274" s="780"/>
      <c r="BW274" s="780"/>
      <c r="BX274" s="780"/>
      <c r="BY274" s="780"/>
      <c r="BZ274" s="780"/>
      <c r="CA274" s="780"/>
      <c r="CB274" s="780"/>
      <c r="CC274" s="780"/>
      <c r="CD274" s="779"/>
      <c r="CE274" s="779"/>
      <c r="CF274" s="779"/>
      <c r="CG274" s="779"/>
      <c r="CH274" s="779"/>
      <c r="CI274" s="779"/>
      <c r="CJ274" s="779"/>
      <c r="CK274" s="779"/>
      <c r="CL274" s="779"/>
      <c r="CM274" s="779"/>
      <c r="CN274" s="779"/>
      <c r="CO274" s="779"/>
      <c r="CP274" s="779"/>
      <c r="CQ274" s="779"/>
      <c r="CR274" s="779"/>
      <c r="CS274" s="779"/>
      <c r="CT274" s="779"/>
    </row>
    <row r="275" spans="1:98" s="893" customFormat="1" ht="23.25" customHeight="1">
      <c r="A275" s="886"/>
      <c r="B275" s="886"/>
      <c r="C275" s="886"/>
      <c r="D275" s="886"/>
      <c r="E275" s="886"/>
      <c r="F275" s="2851"/>
      <c r="G275" s="2851"/>
      <c r="H275" s="888"/>
      <c r="I275" s="889"/>
      <c r="J275" s="890"/>
      <c r="K275" s="887"/>
      <c r="L275" s="887"/>
      <c r="M275" s="772"/>
      <c r="N275" s="891"/>
      <c r="O275" s="774"/>
      <c r="P275" s="775"/>
      <c r="Q275" s="775"/>
      <c r="R275" s="776"/>
      <c r="S275" s="777"/>
      <c r="T275" s="777"/>
      <c r="U275" s="777"/>
      <c r="V275" s="778"/>
      <c r="W275" s="778"/>
      <c r="X275" s="778"/>
      <c r="Y275" s="778"/>
      <c r="Z275" s="778"/>
      <c r="AA275" s="779"/>
      <c r="AB275" s="779"/>
      <c r="AC275" s="779"/>
      <c r="AD275" s="779"/>
      <c r="AE275" s="779"/>
      <c r="AF275" s="779"/>
      <c r="AG275" s="779"/>
      <c r="AH275" s="780"/>
      <c r="AI275" s="780"/>
      <c r="AJ275" s="780"/>
      <c r="AK275" s="780"/>
      <c r="AL275" s="780"/>
      <c r="AM275" s="780"/>
      <c r="AN275" s="780"/>
      <c r="AO275" s="780"/>
      <c r="AP275" s="780"/>
      <c r="AQ275" s="780"/>
      <c r="AR275" s="780"/>
      <c r="AS275" s="780"/>
      <c r="AT275" s="780"/>
      <c r="AU275" s="780"/>
      <c r="AV275" s="780"/>
      <c r="AW275" s="780"/>
      <c r="AX275" s="780"/>
      <c r="AY275" s="780"/>
      <c r="AZ275" s="780"/>
      <c r="BA275" s="780"/>
      <c r="BB275" s="780"/>
      <c r="BC275" s="780"/>
      <c r="BD275" s="780"/>
      <c r="BE275" s="780"/>
      <c r="BF275" s="780"/>
      <c r="BG275" s="780"/>
      <c r="BH275" s="780"/>
      <c r="BI275" s="780"/>
      <c r="BJ275" s="780"/>
      <c r="BK275" s="780"/>
      <c r="BL275" s="780"/>
      <c r="BM275" s="780"/>
      <c r="BN275" s="780"/>
      <c r="BO275" s="780"/>
      <c r="BP275" s="780"/>
      <c r="BQ275" s="780"/>
      <c r="BR275" s="780"/>
      <c r="BS275" s="780"/>
      <c r="BT275" s="780"/>
      <c r="BU275" s="780"/>
      <c r="BV275" s="780"/>
      <c r="BW275" s="780"/>
      <c r="BX275" s="780"/>
      <c r="BY275" s="780"/>
      <c r="BZ275" s="780"/>
      <c r="CA275" s="780"/>
      <c r="CB275" s="780"/>
      <c r="CC275" s="780"/>
      <c r="CD275" s="779"/>
      <c r="CE275" s="779"/>
      <c r="CF275" s="779"/>
      <c r="CG275" s="779"/>
      <c r="CH275" s="779"/>
      <c r="CI275" s="779"/>
      <c r="CJ275" s="779"/>
      <c r="CK275" s="779"/>
      <c r="CL275" s="779"/>
      <c r="CM275" s="779"/>
      <c r="CN275" s="779"/>
      <c r="CO275" s="779"/>
      <c r="CP275" s="779"/>
      <c r="CQ275" s="779"/>
      <c r="CR275" s="779"/>
      <c r="CS275" s="779"/>
      <c r="CT275" s="779"/>
    </row>
    <row r="276" spans="1:98" s="893" customFormat="1" ht="23.25" customHeight="1">
      <c r="A276" s="886"/>
      <c r="B276" s="886"/>
      <c r="C276" s="886"/>
      <c r="D276" s="886"/>
      <c r="E276" s="886"/>
      <c r="F276" s="2851"/>
      <c r="G276" s="2851"/>
      <c r="H276" s="888"/>
      <c r="I276" s="889"/>
      <c r="J276" s="890"/>
      <c r="K276" s="887"/>
      <c r="L276" s="887"/>
      <c r="M276" s="772"/>
      <c r="N276" s="891"/>
      <c r="O276" s="774"/>
      <c r="P276" s="775"/>
      <c r="Q276" s="775"/>
      <c r="R276" s="776"/>
      <c r="S276" s="777"/>
      <c r="T276" s="777"/>
      <c r="U276" s="777"/>
      <c r="V276" s="778"/>
      <c r="W276" s="778"/>
      <c r="X276" s="778"/>
      <c r="Y276" s="778"/>
      <c r="Z276" s="778"/>
      <c r="AA276" s="779"/>
      <c r="AB276" s="779"/>
      <c r="AC276" s="779"/>
      <c r="AD276" s="779"/>
      <c r="AE276" s="779"/>
      <c r="AF276" s="779"/>
      <c r="AG276" s="779"/>
      <c r="AH276" s="779"/>
      <c r="AI276" s="779"/>
      <c r="AJ276" s="779"/>
      <c r="AK276" s="779"/>
      <c r="AL276" s="779"/>
      <c r="AM276" s="779"/>
      <c r="AN276" s="779"/>
      <c r="AO276" s="779"/>
      <c r="AP276" s="779"/>
      <c r="AQ276" s="779"/>
      <c r="AR276" s="779"/>
      <c r="AS276" s="779"/>
      <c r="AT276" s="779"/>
      <c r="AU276" s="779"/>
      <c r="AV276" s="779"/>
      <c r="AW276" s="779"/>
      <c r="AX276" s="779"/>
      <c r="AY276" s="779"/>
      <c r="AZ276" s="779"/>
      <c r="BA276" s="779"/>
      <c r="BB276" s="779"/>
      <c r="BC276" s="779"/>
      <c r="BD276" s="779"/>
      <c r="BE276" s="779"/>
      <c r="BF276" s="779"/>
      <c r="BG276" s="779"/>
      <c r="BH276" s="779"/>
      <c r="BI276" s="779"/>
      <c r="BJ276" s="780"/>
      <c r="BK276" s="780"/>
      <c r="BL276" s="780"/>
      <c r="BM276" s="780"/>
      <c r="BN276" s="780"/>
      <c r="BO276" s="780"/>
      <c r="BP276" s="780"/>
      <c r="BQ276" s="780"/>
      <c r="BR276" s="780"/>
      <c r="BS276" s="780"/>
      <c r="BT276" s="780"/>
      <c r="BU276" s="780"/>
      <c r="BV276" s="780"/>
      <c r="BW276" s="780"/>
      <c r="BX276" s="780"/>
      <c r="BY276" s="780"/>
      <c r="BZ276" s="780"/>
      <c r="CA276" s="780"/>
      <c r="CB276" s="780"/>
      <c r="CC276" s="780"/>
      <c r="CD276" s="779"/>
      <c r="CE276" s="779"/>
      <c r="CF276" s="779"/>
      <c r="CG276" s="779"/>
      <c r="CH276" s="779"/>
      <c r="CI276" s="779"/>
      <c r="CJ276" s="779"/>
      <c r="CK276" s="779"/>
      <c r="CL276" s="779"/>
      <c r="CM276" s="779"/>
      <c r="CN276" s="779"/>
      <c r="CO276" s="779"/>
      <c r="CP276" s="779"/>
      <c r="CQ276" s="779"/>
      <c r="CR276" s="779"/>
      <c r="CS276" s="779"/>
      <c r="CT276" s="779"/>
    </row>
    <row r="277" spans="1:98" s="893" customFormat="1" ht="23.25" customHeight="1">
      <c r="A277" s="886"/>
      <c r="B277" s="886"/>
      <c r="C277" s="886"/>
      <c r="D277" s="886"/>
      <c r="E277" s="886"/>
      <c r="F277" s="2851"/>
      <c r="G277" s="2851"/>
      <c r="H277" s="888"/>
      <c r="I277" s="889"/>
      <c r="J277" s="890"/>
      <c r="K277" s="887"/>
      <c r="L277" s="887"/>
      <c r="M277" s="772"/>
      <c r="N277" s="891"/>
      <c r="O277" s="774"/>
      <c r="P277" s="775"/>
      <c r="Q277" s="775"/>
      <c r="R277" s="776"/>
      <c r="S277" s="777"/>
      <c r="T277" s="777"/>
      <c r="U277" s="777"/>
      <c r="V277" s="778"/>
      <c r="W277" s="778"/>
      <c r="X277" s="778"/>
      <c r="Y277" s="778"/>
      <c r="Z277" s="778"/>
      <c r="AA277" s="779"/>
      <c r="AB277" s="779"/>
      <c r="AC277" s="779"/>
      <c r="AD277" s="779"/>
      <c r="AE277" s="779"/>
      <c r="AF277" s="779"/>
      <c r="AG277" s="779"/>
      <c r="AH277" s="779"/>
      <c r="AI277" s="779"/>
      <c r="AJ277" s="779"/>
      <c r="AK277" s="779"/>
      <c r="AL277" s="779"/>
      <c r="AM277" s="779"/>
      <c r="AN277" s="779"/>
      <c r="AO277" s="779"/>
      <c r="AP277" s="779"/>
      <c r="AQ277" s="779"/>
      <c r="AR277" s="779"/>
      <c r="AS277" s="779"/>
      <c r="AT277" s="779"/>
      <c r="AU277" s="779"/>
      <c r="AV277" s="779"/>
      <c r="AW277" s="779"/>
      <c r="AX277" s="779"/>
      <c r="AY277" s="779"/>
      <c r="AZ277" s="779"/>
      <c r="BA277" s="779"/>
      <c r="BB277" s="779"/>
      <c r="BC277" s="779"/>
      <c r="BD277" s="779"/>
      <c r="BE277" s="779"/>
      <c r="BF277" s="779"/>
      <c r="BG277" s="779"/>
      <c r="BH277" s="779"/>
      <c r="BI277" s="779"/>
      <c r="BJ277" s="780"/>
      <c r="BK277" s="780"/>
      <c r="BL277" s="780"/>
      <c r="BM277" s="780"/>
      <c r="BN277" s="780"/>
      <c r="BO277" s="780"/>
      <c r="BP277" s="780"/>
      <c r="BQ277" s="780"/>
      <c r="BR277" s="780"/>
      <c r="BS277" s="780"/>
      <c r="BT277" s="780"/>
      <c r="BU277" s="780"/>
      <c r="BV277" s="780"/>
      <c r="BW277" s="780"/>
      <c r="BX277" s="780"/>
      <c r="BY277" s="780"/>
      <c r="BZ277" s="780"/>
      <c r="CA277" s="780"/>
      <c r="CB277" s="780"/>
      <c r="CC277" s="780"/>
      <c r="CD277" s="779"/>
      <c r="CE277" s="779"/>
      <c r="CF277" s="779"/>
      <c r="CG277" s="779"/>
      <c r="CH277" s="779"/>
      <c r="CI277" s="779"/>
      <c r="CJ277" s="779"/>
      <c r="CK277" s="779"/>
      <c r="CL277" s="779"/>
      <c r="CM277" s="779"/>
      <c r="CN277" s="779"/>
      <c r="CO277" s="779"/>
      <c r="CP277" s="779"/>
      <c r="CQ277" s="779"/>
      <c r="CR277" s="779"/>
      <c r="CS277" s="779"/>
      <c r="CT277" s="779"/>
    </row>
    <row r="278" spans="1:98" s="893" customFormat="1" ht="23.25" customHeight="1">
      <c r="A278" s="886"/>
      <c r="B278" s="886"/>
      <c r="C278" s="886"/>
      <c r="D278" s="886"/>
      <c r="E278" s="886"/>
      <c r="F278" s="2851"/>
      <c r="G278" s="2851"/>
      <c r="H278" s="888"/>
      <c r="I278" s="889"/>
      <c r="J278" s="890"/>
      <c r="K278" s="887"/>
      <c r="L278" s="887"/>
      <c r="M278" s="772"/>
      <c r="N278" s="891"/>
      <c r="O278" s="774"/>
      <c r="P278" s="775"/>
      <c r="Q278" s="775"/>
      <c r="R278" s="776"/>
      <c r="S278" s="777"/>
      <c r="T278" s="777"/>
      <c r="U278" s="777"/>
      <c r="V278" s="778"/>
      <c r="W278" s="778"/>
      <c r="X278" s="778"/>
      <c r="Y278" s="778"/>
      <c r="Z278" s="778"/>
      <c r="AA278" s="779"/>
      <c r="AB278" s="779"/>
      <c r="AC278" s="779"/>
      <c r="AD278" s="779"/>
      <c r="AE278" s="779"/>
      <c r="AF278" s="779"/>
      <c r="AG278" s="779"/>
      <c r="AH278" s="779"/>
      <c r="AI278" s="779"/>
      <c r="AJ278" s="779"/>
      <c r="AK278" s="779"/>
      <c r="AL278" s="779"/>
      <c r="AM278" s="779"/>
      <c r="AN278" s="779"/>
      <c r="AO278" s="779"/>
      <c r="AP278" s="779"/>
      <c r="AQ278" s="779"/>
      <c r="AR278" s="779"/>
      <c r="AS278" s="779"/>
      <c r="AT278" s="779"/>
      <c r="AU278" s="779"/>
      <c r="AV278" s="779"/>
      <c r="AW278" s="779"/>
      <c r="AX278" s="779"/>
      <c r="AY278" s="779"/>
      <c r="AZ278" s="779"/>
      <c r="BA278" s="779"/>
      <c r="BB278" s="779"/>
      <c r="BC278" s="779"/>
      <c r="BD278" s="779"/>
      <c r="BE278" s="779"/>
      <c r="BF278" s="779"/>
      <c r="BG278" s="779"/>
      <c r="BH278" s="779"/>
      <c r="BI278" s="779"/>
      <c r="BJ278" s="780"/>
      <c r="BK278" s="780"/>
      <c r="BL278" s="780"/>
      <c r="BM278" s="780"/>
      <c r="BN278" s="780"/>
      <c r="BO278" s="780"/>
      <c r="BP278" s="780"/>
      <c r="BQ278" s="780"/>
      <c r="BR278" s="780"/>
      <c r="BS278" s="780"/>
      <c r="BT278" s="780"/>
      <c r="BU278" s="780"/>
      <c r="BV278" s="780"/>
      <c r="BW278" s="780"/>
      <c r="BX278" s="780"/>
      <c r="BY278" s="780"/>
      <c r="BZ278" s="780"/>
      <c r="CA278" s="780"/>
      <c r="CB278" s="780"/>
      <c r="CC278" s="780"/>
      <c r="CD278" s="779"/>
      <c r="CE278" s="779"/>
      <c r="CF278" s="779"/>
      <c r="CG278" s="779"/>
      <c r="CH278" s="779"/>
      <c r="CI278" s="779"/>
      <c r="CJ278" s="779"/>
      <c r="CK278" s="779"/>
      <c r="CL278" s="779"/>
      <c r="CM278" s="779"/>
      <c r="CN278" s="779"/>
      <c r="CO278" s="779"/>
      <c r="CP278" s="779"/>
      <c r="CQ278" s="779"/>
      <c r="CR278" s="779"/>
      <c r="CS278" s="779"/>
      <c r="CT278" s="779"/>
    </row>
    <row r="279" spans="1:98" s="893" customFormat="1" ht="13.5">
      <c r="A279" s="886"/>
      <c r="B279" s="886"/>
      <c r="C279" s="886"/>
      <c r="D279" s="886"/>
      <c r="E279" s="886"/>
      <c r="F279" s="2851"/>
      <c r="G279" s="2851"/>
      <c r="H279" s="888"/>
      <c r="I279" s="889"/>
      <c r="J279" s="890"/>
      <c r="K279" s="887"/>
      <c r="L279" s="887"/>
      <c r="M279" s="772"/>
      <c r="N279" s="891"/>
      <c r="O279" s="774"/>
      <c r="P279" s="775"/>
      <c r="Q279" s="775"/>
      <c r="R279" s="776"/>
      <c r="S279" s="777"/>
      <c r="T279" s="777"/>
      <c r="U279" s="777"/>
      <c r="V279" s="778"/>
      <c r="W279" s="778"/>
      <c r="X279" s="778"/>
      <c r="Y279" s="778"/>
      <c r="Z279" s="778"/>
      <c r="AA279" s="779"/>
      <c r="AB279" s="779"/>
      <c r="AC279" s="779"/>
      <c r="AD279" s="779"/>
      <c r="AE279" s="779"/>
      <c r="AF279" s="779"/>
      <c r="AG279" s="779"/>
      <c r="AH279" s="779"/>
      <c r="AI279" s="779"/>
      <c r="AJ279" s="779"/>
      <c r="AK279" s="779"/>
      <c r="AL279" s="779"/>
      <c r="AM279" s="779"/>
      <c r="AN279" s="779"/>
      <c r="AO279" s="779"/>
      <c r="AP279" s="779"/>
      <c r="AQ279" s="779"/>
      <c r="AR279" s="779"/>
      <c r="AS279" s="779"/>
      <c r="AT279" s="779"/>
      <c r="AU279" s="779"/>
      <c r="AV279" s="779"/>
      <c r="AW279" s="779"/>
      <c r="AX279" s="779"/>
      <c r="AY279" s="779"/>
      <c r="AZ279" s="779"/>
      <c r="BA279" s="779"/>
      <c r="BB279" s="779"/>
      <c r="BC279" s="779"/>
      <c r="BD279" s="779"/>
      <c r="BE279" s="779"/>
      <c r="BF279" s="779"/>
      <c r="BG279" s="779"/>
      <c r="BH279" s="779"/>
      <c r="BI279" s="779"/>
      <c r="BJ279" s="780"/>
      <c r="BK279" s="780"/>
      <c r="BL279" s="780"/>
      <c r="BM279" s="780"/>
      <c r="BN279" s="780"/>
      <c r="BO279" s="780"/>
      <c r="BP279" s="780"/>
      <c r="BQ279" s="780"/>
      <c r="BR279" s="780"/>
      <c r="BS279" s="780"/>
      <c r="BT279" s="780"/>
      <c r="BU279" s="780"/>
      <c r="BV279" s="780"/>
      <c r="BW279" s="780"/>
      <c r="BX279" s="780"/>
      <c r="BY279" s="780"/>
      <c r="BZ279" s="780"/>
      <c r="CA279" s="780"/>
      <c r="CB279" s="780"/>
      <c r="CC279" s="780"/>
      <c r="CD279" s="779"/>
      <c r="CE279" s="779"/>
      <c r="CF279" s="779"/>
      <c r="CG279" s="779"/>
      <c r="CH279" s="779"/>
      <c r="CI279" s="779"/>
      <c r="CJ279" s="779"/>
      <c r="CK279" s="779"/>
      <c r="CL279" s="779"/>
      <c r="CM279" s="779"/>
      <c r="CN279" s="779"/>
      <c r="CO279" s="779"/>
      <c r="CP279" s="779"/>
      <c r="CQ279" s="779"/>
      <c r="CR279" s="779"/>
      <c r="CS279" s="779"/>
      <c r="CT279" s="779"/>
    </row>
    <row r="280" spans="1:98" s="893" customFormat="1" ht="13.5">
      <c r="A280" s="886"/>
      <c r="B280" s="886"/>
      <c r="C280" s="886"/>
      <c r="D280" s="886"/>
      <c r="E280" s="886"/>
      <c r="F280" s="2851"/>
      <c r="G280" s="2851"/>
      <c r="H280" s="888"/>
      <c r="I280" s="889"/>
      <c r="J280" s="890"/>
      <c r="K280" s="887"/>
      <c r="L280" s="887"/>
      <c r="M280" s="772"/>
      <c r="N280" s="891"/>
      <c r="O280" s="774"/>
      <c r="P280" s="775"/>
      <c r="Q280" s="775"/>
      <c r="R280" s="776"/>
      <c r="S280" s="777"/>
      <c r="T280" s="777"/>
      <c r="U280" s="777"/>
      <c r="V280" s="778"/>
      <c r="W280" s="778"/>
      <c r="X280" s="778"/>
      <c r="Y280" s="778"/>
      <c r="Z280" s="778"/>
      <c r="AA280" s="779"/>
      <c r="AB280" s="779"/>
      <c r="AC280" s="779"/>
      <c r="AD280" s="779"/>
      <c r="AE280" s="779"/>
      <c r="AF280" s="779"/>
      <c r="AG280" s="779"/>
      <c r="AH280" s="779"/>
      <c r="AI280" s="779"/>
      <c r="AJ280" s="779"/>
      <c r="AK280" s="779"/>
      <c r="AL280" s="779"/>
      <c r="AM280" s="779"/>
      <c r="AN280" s="779"/>
      <c r="AO280" s="779"/>
      <c r="AP280" s="779"/>
      <c r="AQ280" s="779"/>
      <c r="AR280" s="779"/>
      <c r="AS280" s="779"/>
      <c r="AT280" s="779"/>
      <c r="AU280" s="779"/>
      <c r="AV280" s="779"/>
      <c r="AW280" s="779"/>
      <c r="AX280" s="779"/>
      <c r="AY280" s="779"/>
      <c r="AZ280" s="779"/>
      <c r="BA280" s="779"/>
      <c r="BB280" s="779"/>
      <c r="BC280" s="779"/>
      <c r="BD280" s="779"/>
      <c r="BE280" s="779"/>
      <c r="BF280" s="779"/>
      <c r="BG280" s="779"/>
      <c r="BH280" s="779"/>
      <c r="BI280" s="779"/>
      <c r="BJ280" s="791"/>
      <c r="BK280" s="791"/>
      <c r="BL280" s="791"/>
      <c r="BM280" s="791"/>
      <c r="BN280" s="791"/>
      <c r="BO280" s="791"/>
      <c r="BP280" s="791"/>
      <c r="BQ280" s="791"/>
      <c r="BR280" s="791"/>
      <c r="BS280" s="791"/>
      <c r="BT280" s="791"/>
      <c r="BU280" s="791"/>
      <c r="BV280" s="791"/>
      <c r="BW280" s="791"/>
      <c r="BX280" s="791"/>
      <c r="BY280" s="791"/>
      <c r="BZ280" s="791"/>
      <c r="CA280" s="791"/>
      <c r="CB280" s="791"/>
      <c r="CC280" s="791"/>
      <c r="CD280" s="779"/>
      <c r="CE280" s="779"/>
      <c r="CF280" s="779"/>
      <c r="CG280" s="779"/>
      <c r="CH280" s="779"/>
      <c r="CI280" s="779"/>
      <c r="CJ280" s="779"/>
      <c r="CK280" s="779"/>
      <c r="CL280" s="779"/>
      <c r="CM280" s="779"/>
      <c r="CN280" s="779"/>
      <c r="CO280" s="779"/>
      <c r="CP280" s="779"/>
      <c r="CQ280" s="779"/>
      <c r="CR280" s="779"/>
      <c r="CS280" s="779"/>
      <c r="CT280" s="779"/>
    </row>
    <row r="281" spans="1:98" s="893" customFormat="1" ht="13.5">
      <c r="A281" s="886"/>
      <c r="B281" s="886"/>
      <c r="C281" s="886"/>
      <c r="D281" s="886"/>
      <c r="E281" s="886"/>
      <c r="F281" s="2851"/>
      <c r="G281" s="2851"/>
      <c r="H281" s="888"/>
      <c r="I281" s="889"/>
      <c r="J281" s="890"/>
      <c r="K281" s="887"/>
      <c r="L281" s="887"/>
      <c r="M281" s="772"/>
      <c r="N281" s="891"/>
      <c r="O281" s="774"/>
      <c r="P281" s="775"/>
      <c r="Q281" s="775"/>
      <c r="R281" s="776"/>
      <c r="S281" s="777"/>
      <c r="T281" s="777"/>
      <c r="U281" s="777"/>
      <c r="V281" s="778"/>
      <c r="W281" s="778"/>
      <c r="X281" s="778"/>
      <c r="Y281" s="778"/>
      <c r="Z281" s="778"/>
      <c r="AA281" s="779"/>
      <c r="AB281" s="779"/>
      <c r="AC281" s="779"/>
      <c r="AD281" s="779"/>
      <c r="AE281" s="779"/>
      <c r="AF281" s="779"/>
      <c r="AG281" s="779"/>
      <c r="AH281" s="779"/>
      <c r="AI281" s="779"/>
      <c r="AJ281" s="779"/>
      <c r="AK281" s="779"/>
      <c r="AL281" s="779"/>
      <c r="AM281" s="779"/>
      <c r="AN281" s="779"/>
      <c r="AO281" s="779"/>
      <c r="AP281" s="779"/>
      <c r="AQ281" s="779"/>
      <c r="AR281" s="779"/>
      <c r="AS281" s="779"/>
      <c r="AT281" s="779"/>
      <c r="AU281" s="779"/>
      <c r="AV281" s="779"/>
      <c r="AW281" s="779"/>
      <c r="AX281" s="779"/>
      <c r="AY281" s="779"/>
      <c r="AZ281" s="779"/>
      <c r="BA281" s="779"/>
      <c r="BB281" s="779"/>
      <c r="BC281" s="779"/>
      <c r="BD281" s="779"/>
      <c r="BE281" s="779"/>
      <c r="BF281" s="779"/>
      <c r="BG281" s="779"/>
      <c r="BH281" s="779"/>
      <c r="BI281" s="779"/>
      <c r="BJ281" s="780"/>
      <c r="BK281" s="780"/>
      <c r="BL281" s="780"/>
      <c r="BM281" s="780"/>
      <c r="BN281" s="780"/>
      <c r="BO281" s="780"/>
      <c r="BP281" s="780"/>
      <c r="BQ281" s="780"/>
      <c r="BR281" s="780"/>
      <c r="BS281" s="780"/>
      <c r="BT281" s="780"/>
      <c r="BU281" s="780"/>
      <c r="BV281" s="780"/>
      <c r="BW281" s="780"/>
      <c r="BX281" s="780"/>
      <c r="BY281" s="780"/>
      <c r="BZ281" s="780"/>
      <c r="CA281" s="780"/>
      <c r="CB281" s="780"/>
      <c r="CC281" s="780"/>
      <c r="CD281" s="779"/>
      <c r="CE281" s="779"/>
      <c r="CF281" s="779"/>
      <c r="CG281" s="779"/>
      <c r="CH281" s="779"/>
      <c r="CI281" s="779"/>
      <c r="CJ281" s="779"/>
      <c r="CK281" s="779"/>
      <c r="CL281" s="779"/>
      <c r="CM281" s="779"/>
      <c r="CN281" s="779"/>
      <c r="CO281" s="779"/>
      <c r="CP281" s="779"/>
      <c r="CQ281" s="779"/>
      <c r="CR281" s="779"/>
      <c r="CS281" s="779"/>
      <c r="CT281" s="779"/>
    </row>
    <row r="282" spans="1:98" s="893" customFormat="1" ht="13.5">
      <c r="A282" s="886"/>
      <c r="B282" s="886"/>
      <c r="C282" s="886"/>
      <c r="D282" s="886"/>
      <c r="E282" s="886"/>
      <c r="F282" s="2851"/>
      <c r="G282" s="2851"/>
      <c r="H282" s="888"/>
      <c r="I282" s="889"/>
      <c r="J282" s="890"/>
      <c r="K282" s="887"/>
      <c r="L282" s="887"/>
      <c r="M282" s="772"/>
      <c r="N282" s="891"/>
      <c r="O282" s="774"/>
      <c r="P282" s="775"/>
      <c r="Q282" s="775"/>
      <c r="R282" s="776"/>
      <c r="S282" s="777"/>
      <c r="T282" s="777"/>
      <c r="U282" s="777"/>
      <c r="V282" s="778"/>
      <c r="W282" s="778"/>
      <c r="X282" s="778"/>
      <c r="Y282" s="778"/>
      <c r="Z282" s="778"/>
      <c r="AA282" s="779"/>
      <c r="AB282" s="779"/>
      <c r="AC282" s="779"/>
      <c r="AD282" s="779"/>
      <c r="AE282" s="779"/>
      <c r="AF282" s="779"/>
      <c r="AG282" s="779"/>
      <c r="AH282" s="779"/>
      <c r="AI282" s="779"/>
      <c r="AJ282" s="779"/>
      <c r="AK282" s="779"/>
      <c r="AL282" s="779"/>
      <c r="AM282" s="779"/>
      <c r="AN282" s="779"/>
      <c r="AO282" s="779"/>
      <c r="AP282" s="779"/>
      <c r="AQ282" s="779"/>
      <c r="AR282" s="779"/>
      <c r="AS282" s="779"/>
      <c r="AT282" s="779"/>
      <c r="AU282" s="779"/>
      <c r="AV282" s="779"/>
      <c r="AW282" s="779"/>
      <c r="AX282" s="779"/>
      <c r="AY282" s="779"/>
      <c r="AZ282" s="779"/>
      <c r="BA282" s="779"/>
      <c r="BB282" s="779"/>
      <c r="BC282" s="779"/>
      <c r="BD282" s="779"/>
      <c r="BE282" s="779"/>
      <c r="BF282" s="779"/>
      <c r="BG282" s="779"/>
      <c r="BH282" s="779"/>
      <c r="BI282" s="779"/>
      <c r="BJ282" s="780"/>
      <c r="BK282" s="780"/>
      <c r="BL282" s="780"/>
      <c r="BM282" s="780"/>
      <c r="BN282" s="780"/>
      <c r="BO282" s="780"/>
      <c r="BP282" s="780"/>
      <c r="BQ282" s="780"/>
      <c r="BR282" s="780"/>
      <c r="BS282" s="780"/>
      <c r="BT282" s="780"/>
      <c r="BU282" s="780"/>
      <c r="BV282" s="780"/>
      <c r="BW282" s="780"/>
      <c r="BX282" s="780"/>
      <c r="BY282" s="780"/>
      <c r="BZ282" s="780"/>
      <c r="CA282" s="780"/>
      <c r="CB282" s="780"/>
      <c r="CC282" s="780"/>
      <c r="CD282" s="779"/>
      <c r="CE282" s="779"/>
      <c r="CF282" s="779"/>
      <c r="CG282" s="779"/>
      <c r="CH282" s="779"/>
      <c r="CI282" s="779"/>
      <c r="CJ282" s="779"/>
      <c r="CK282" s="779"/>
      <c r="CL282" s="779"/>
      <c r="CM282" s="779"/>
      <c r="CN282" s="779"/>
      <c r="CO282" s="779"/>
      <c r="CP282" s="779"/>
      <c r="CQ282" s="779"/>
      <c r="CR282" s="779"/>
      <c r="CS282" s="779"/>
      <c r="CT282" s="779"/>
    </row>
    <row r="283" spans="1:98" s="893" customFormat="1" ht="13.5">
      <c r="A283" s="886"/>
      <c r="B283" s="886"/>
      <c r="C283" s="886"/>
      <c r="D283" s="886"/>
      <c r="E283" s="886"/>
      <c r="F283" s="2851"/>
      <c r="G283" s="2851"/>
      <c r="H283" s="888"/>
      <c r="I283" s="889"/>
      <c r="J283" s="890"/>
      <c r="K283" s="887"/>
      <c r="L283" s="887"/>
      <c r="M283" s="772"/>
      <c r="N283" s="891"/>
      <c r="O283" s="774"/>
      <c r="P283" s="775"/>
      <c r="Q283" s="775"/>
      <c r="R283" s="776"/>
      <c r="S283" s="777"/>
      <c r="T283" s="777"/>
      <c r="U283" s="777"/>
      <c r="V283" s="778"/>
      <c r="W283" s="778"/>
      <c r="X283" s="778"/>
      <c r="Y283" s="778"/>
      <c r="Z283" s="778"/>
      <c r="AA283" s="779"/>
      <c r="AB283" s="779"/>
      <c r="AC283" s="779"/>
      <c r="AD283" s="779"/>
      <c r="AE283" s="779"/>
      <c r="AF283" s="779"/>
      <c r="AG283" s="779"/>
      <c r="AH283" s="779"/>
      <c r="AI283" s="779"/>
      <c r="AJ283" s="779"/>
      <c r="AK283" s="779"/>
      <c r="AL283" s="779"/>
      <c r="AM283" s="779"/>
      <c r="AN283" s="779"/>
      <c r="AO283" s="779"/>
      <c r="AP283" s="779"/>
      <c r="AQ283" s="779"/>
      <c r="AR283" s="779"/>
      <c r="AS283" s="779"/>
      <c r="AT283" s="779"/>
      <c r="AU283" s="779"/>
      <c r="AV283" s="779"/>
      <c r="AW283" s="779"/>
      <c r="AX283" s="779"/>
      <c r="AY283" s="779"/>
      <c r="AZ283" s="779"/>
      <c r="BA283" s="779"/>
      <c r="BB283" s="779"/>
      <c r="BC283" s="779"/>
      <c r="BD283" s="779"/>
      <c r="BE283" s="779"/>
      <c r="BF283" s="779"/>
      <c r="BG283" s="779"/>
      <c r="BH283" s="779"/>
      <c r="BI283" s="779"/>
      <c r="BJ283" s="780"/>
      <c r="BK283" s="780"/>
      <c r="BL283" s="780"/>
      <c r="BM283" s="780"/>
      <c r="BN283" s="780"/>
      <c r="BO283" s="780"/>
      <c r="BP283" s="780"/>
      <c r="BQ283" s="780"/>
      <c r="BR283" s="780"/>
      <c r="BS283" s="780"/>
      <c r="BT283" s="780"/>
      <c r="BU283" s="780"/>
      <c r="BV283" s="780"/>
      <c r="BW283" s="780"/>
      <c r="BX283" s="780"/>
      <c r="BY283" s="780"/>
      <c r="BZ283" s="780"/>
      <c r="CA283" s="780"/>
      <c r="CB283" s="780"/>
      <c r="CC283" s="780"/>
      <c r="CD283" s="779"/>
      <c r="CE283" s="779"/>
      <c r="CF283" s="779"/>
      <c r="CG283" s="779"/>
      <c r="CH283" s="779"/>
      <c r="CI283" s="779"/>
      <c r="CJ283" s="779"/>
      <c r="CK283" s="779"/>
      <c r="CL283" s="779"/>
      <c r="CM283" s="779"/>
      <c r="CN283" s="779"/>
      <c r="CO283" s="779"/>
      <c r="CP283" s="779"/>
      <c r="CQ283" s="779"/>
      <c r="CR283" s="779"/>
      <c r="CS283" s="779"/>
      <c r="CT283" s="779"/>
    </row>
    <row r="284" spans="1:98" s="893" customFormat="1" ht="13.5">
      <c r="A284" s="886"/>
      <c r="B284" s="886"/>
      <c r="C284" s="886"/>
      <c r="D284" s="886"/>
      <c r="E284" s="886"/>
      <c r="F284" s="2851"/>
      <c r="G284" s="2851"/>
      <c r="H284" s="888"/>
      <c r="I284" s="889"/>
      <c r="J284" s="890"/>
      <c r="K284" s="887"/>
      <c r="L284" s="887"/>
      <c r="M284" s="772"/>
      <c r="N284" s="891"/>
      <c r="O284" s="774"/>
      <c r="P284" s="775"/>
      <c r="Q284" s="775"/>
      <c r="R284" s="776"/>
      <c r="S284" s="777"/>
      <c r="T284" s="777"/>
      <c r="U284" s="777"/>
      <c r="V284" s="778"/>
      <c r="W284" s="778"/>
      <c r="X284" s="778"/>
      <c r="Y284" s="778"/>
      <c r="Z284" s="778"/>
      <c r="AA284" s="779"/>
      <c r="AB284" s="779"/>
      <c r="AC284" s="779"/>
      <c r="AD284" s="779"/>
      <c r="AE284" s="779"/>
      <c r="AF284" s="779"/>
      <c r="AG284" s="779"/>
      <c r="AH284" s="779"/>
      <c r="AI284" s="779"/>
      <c r="AJ284" s="779"/>
      <c r="AK284" s="779"/>
      <c r="AL284" s="779"/>
      <c r="AM284" s="779"/>
      <c r="AN284" s="779"/>
      <c r="AO284" s="779"/>
      <c r="AP284" s="779"/>
      <c r="AQ284" s="779"/>
      <c r="AR284" s="779"/>
      <c r="AS284" s="779"/>
      <c r="AT284" s="779"/>
      <c r="AU284" s="779"/>
      <c r="AV284" s="779"/>
      <c r="AW284" s="779"/>
      <c r="AX284" s="779"/>
      <c r="AY284" s="779"/>
      <c r="AZ284" s="779"/>
      <c r="BA284" s="779"/>
      <c r="BB284" s="779"/>
      <c r="BC284" s="779"/>
      <c r="BD284" s="779"/>
      <c r="BE284" s="779"/>
      <c r="BF284" s="779"/>
      <c r="BG284" s="779"/>
      <c r="BH284" s="779"/>
      <c r="BI284" s="779"/>
      <c r="BJ284" s="779"/>
      <c r="BK284" s="779"/>
      <c r="BL284" s="779"/>
      <c r="BM284" s="779"/>
      <c r="BN284" s="779"/>
      <c r="BO284" s="779"/>
      <c r="BP284" s="779"/>
      <c r="BQ284" s="779"/>
      <c r="BR284" s="779"/>
      <c r="BS284" s="779"/>
      <c r="BT284" s="779"/>
      <c r="BU284" s="779"/>
      <c r="BV284" s="779"/>
      <c r="BW284" s="779"/>
      <c r="BX284" s="779"/>
      <c r="BY284" s="779"/>
      <c r="BZ284" s="779"/>
      <c r="CA284" s="779"/>
      <c r="CB284" s="779"/>
      <c r="CC284" s="779"/>
      <c r="CD284" s="779"/>
      <c r="CE284" s="779"/>
      <c r="CF284" s="779"/>
      <c r="CG284" s="779"/>
      <c r="CH284" s="779"/>
      <c r="CI284" s="779"/>
      <c r="CJ284" s="779"/>
      <c r="CK284" s="779"/>
      <c r="CL284" s="779"/>
      <c r="CM284" s="779"/>
      <c r="CN284" s="779"/>
      <c r="CO284" s="779"/>
      <c r="CP284" s="779"/>
      <c r="CQ284" s="779"/>
      <c r="CR284" s="779"/>
      <c r="CS284" s="779"/>
      <c r="CT284" s="779"/>
    </row>
    <row r="285" spans="1:98" s="893" customFormat="1" ht="13.5">
      <c r="A285" s="886"/>
      <c r="B285" s="886"/>
      <c r="C285" s="886"/>
      <c r="D285" s="886"/>
      <c r="E285" s="886"/>
      <c r="F285" s="2851"/>
      <c r="G285" s="2851"/>
      <c r="H285" s="888"/>
      <c r="I285" s="889"/>
      <c r="J285" s="890"/>
      <c r="K285" s="887"/>
      <c r="L285" s="887"/>
      <c r="M285" s="772"/>
      <c r="N285" s="891"/>
      <c r="O285" s="774"/>
      <c r="P285" s="775"/>
      <c r="Q285" s="775"/>
      <c r="R285" s="776"/>
      <c r="S285" s="777"/>
      <c r="T285" s="777"/>
      <c r="U285" s="777"/>
      <c r="V285" s="778"/>
      <c r="W285" s="778"/>
      <c r="X285" s="778"/>
      <c r="Y285" s="778"/>
      <c r="Z285" s="778"/>
      <c r="AA285" s="779"/>
      <c r="AB285" s="779"/>
      <c r="AC285" s="779"/>
      <c r="AD285" s="779"/>
      <c r="AE285" s="779"/>
      <c r="AF285" s="779"/>
      <c r="AG285" s="779"/>
      <c r="AH285" s="779"/>
      <c r="AI285" s="779"/>
      <c r="AJ285" s="779"/>
      <c r="AK285" s="779"/>
      <c r="AL285" s="779"/>
      <c r="AM285" s="779"/>
      <c r="AN285" s="779"/>
      <c r="AO285" s="779"/>
      <c r="AP285" s="779"/>
      <c r="AQ285" s="779"/>
      <c r="AR285" s="779"/>
      <c r="AS285" s="779"/>
      <c r="AT285" s="779"/>
      <c r="AU285" s="779"/>
      <c r="AV285" s="779"/>
      <c r="AW285" s="779"/>
      <c r="AX285" s="779"/>
      <c r="AY285" s="779"/>
      <c r="AZ285" s="779"/>
      <c r="BA285" s="779"/>
      <c r="BB285" s="779"/>
      <c r="BC285" s="779"/>
      <c r="BD285" s="779"/>
      <c r="BE285" s="779"/>
      <c r="BF285" s="779"/>
      <c r="BG285" s="779"/>
      <c r="BH285" s="779"/>
      <c r="BI285" s="779"/>
      <c r="BJ285" s="779"/>
      <c r="BK285" s="779"/>
      <c r="BL285" s="779"/>
      <c r="BM285" s="779"/>
      <c r="BN285" s="779"/>
      <c r="BO285" s="779"/>
      <c r="BP285" s="779"/>
      <c r="BQ285" s="779"/>
      <c r="BR285" s="779"/>
      <c r="BS285" s="779"/>
      <c r="BT285" s="779"/>
      <c r="BU285" s="779"/>
      <c r="BV285" s="779"/>
      <c r="BW285" s="779"/>
      <c r="BX285" s="779"/>
      <c r="BY285" s="779"/>
      <c r="BZ285" s="779"/>
      <c r="CA285" s="779"/>
      <c r="CB285" s="779"/>
      <c r="CC285" s="779"/>
      <c r="CD285" s="779"/>
      <c r="CE285" s="779"/>
      <c r="CF285" s="779"/>
      <c r="CG285" s="779"/>
      <c r="CH285" s="779"/>
      <c r="CI285" s="779"/>
      <c r="CJ285" s="779"/>
      <c r="CK285" s="779"/>
      <c r="CL285" s="779"/>
      <c r="CM285" s="779"/>
      <c r="CN285" s="779"/>
      <c r="CO285" s="779"/>
      <c r="CP285" s="779"/>
      <c r="CQ285" s="779"/>
      <c r="CR285" s="779"/>
      <c r="CS285" s="779"/>
      <c r="CT285" s="779"/>
    </row>
    <row r="286" spans="1:98" s="893" customFormat="1" ht="13.5">
      <c r="A286" s="886"/>
      <c r="B286" s="886"/>
      <c r="C286" s="886"/>
      <c r="D286" s="886"/>
      <c r="E286" s="886"/>
      <c r="F286" s="2851"/>
      <c r="G286" s="2851"/>
      <c r="H286" s="888"/>
      <c r="I286" s="889"/>
      <c r="J286" s="890"/>
      <c r="K286" s="887"/>
      <c r="L286" s="887"/>
      <c r="M286" s="772"/>
      <c r="N286" s="891"/>
      <c r="O286" s="774"/>
      <c r="P286" s="775"/>
      <c r="Q286" s="775"/>
      <c r="R286" s="776"/>
      <c r="S286" s="777"/>
      <c r="T286" s="777"/>
      <c r="U286" s="777"/>
      <c r="V286" s="778"/>
      <c r="W286" s="778"/>
      <c r="X286" s="778"/>
      <c r="Y286" s="778"/>
      <c r="Z286" s="778"/>
      <c r="AA286" s="779"/>
      <c r="AB286" s="779"/>
      <c r="AC286" s="779"/>
      <c r="AD286" s="779"/>
      <c r="AE286" s="779"/>
      <c r="AF286" s="779"/>
      <c r="AG286" s="779"/>
      <c r="AH286" s="779"/>
      <c r="AI286" s="779"/>
      <c r="AJ286" s="779"/>
      <c r="AK286" s="779"/>
      <c r="AL286" s="779"/>
      <c r="AM286" s="779"/>
      <c r="AN286" s="779"/>
      <c r="AO286" s="779"/>
      <c r="AP286" s="779"/>
      <c r="AQ286" s="779"/>
      <c r="AR286" s="779"/>
      <c r="AS286" s="779"/>
      <c r="AT286" s="779"/>
      <c r="AU286" s="779"/>
      <c r="AV286" s="779"/>
      <c r="AW286" s="779"/>
      <c r="AX286" s="779"/>
      <c r="AY286" s="779"/>
      <c r="AZ286" s="779"/>
      <c r="BA286" s="779"/>
      <c r="BB286" s="779"/>
      <c r="BC286" s="779"/>
      <c r="BD286" s="779"/>
      <c r="BE286" s="779"/>
      <c r="BF286" s="779"/>
      <c r="BG286" s="779"/>
      <c r="BH286" s="779"/>
      <c r="BI286" s="779"/>
      <c r="BJ286" s="779"/>
      <c r="BK286" s="779"/>
      <c r="BL286" s="779"/>
      <c r="BM286" s="779"/>
      <c r="BN286" s="779"/>
      <c r="BO286" s="779"/>
      <c r="BP286" s="779"/>
      <c r="BQ286" s="779"/>
      <c r="BR286" s="779"/>
      <c r="BS286" s="779"/>
      <c r="BT286" s="779"/>
      <c r="BU286" s="779"/>
      <c r="BV286" s="779"/>
      <c r="BW286" s="779"/>
      <c r="BX286" s="779"/>
      <c r="BY286" s="779"/>
      <c r="BZ286" s="779"/>
      <c r="CA286" s="779"/>
      <c r="CB286" s="779"/>
      <c r="CC286" s="779"/>
      <c r="CD286" s="779"/>
      <c r="CE286" s="779"/>
      <c r="CF286" s="779"/>
      <c r="CG286" s="779"/>
      <c r="CH286" s="779"/>
      <c r="CI286" s="779"/>
      <c r="CJ286" s="779"/>
      <c r="CK286" s="779"/>
      <c r="CL286" s="779"/>
      <c r="CM286" s="779"/>
      <c r="CN286" s="779"/>
      <c r="CO286" s="779"/>
      <c r="CP286" s="779"/>
      <c r="CQ286" s="779"/>
      <c r="CR286" s="779"/>
      <c r="CS286" s="779"/>
      <c r="CT286" s="779"/>
    </row>
    <row r="287" spans="1:98" s="893" customFormat="1" ht="13.5">
      <c r="A287" s="886"/>
      <c r="B287" s="886"/>
      <c r="C287" s="886"/>
      <c r="D287" s="886"/>
      <c r="E287" s="886"/>
      <c r="F287" s="2851"/>
      <c r="G287" s="2851"/>
      <c r="H287" s="888"/>
      <c r="I287" s="889"/>
      <c r="J287" s="890"/>
      <c r="K287" s="887"/>
      <c r="L287" s="887"/>
      <c r="M287" s="772"/>
      <c r="N287" s="891"/>
      <c r="O287" s="774"/>
      <c r="P287" s="775"/>
      <c r="Q287" s="775"/>
      <c r="R287" s="776"/>
      <c r="S287" s="777"/>
      <c r="T287" s="777"/>
      <c r="U287" s="777"/>
      <c r="V287" s="778"/>
      <c r="W287" s="778"/>
      <c r="X287" s="778"/>
      <c r="Y287" s="778"/>
      <c r="Z287" s="778"/>
      <c r="AA287" s="779"/>
      <c r="AB287" s="779"/>
      <c r="AC287" s="779"/>
      <c r="AD287" s="779"/>
      <c r="AE287" s="779"/>
      <c r="AF287" s="779"/>
      <c r="AG287" s="779"/>
      <c r="AH287" s="779"/>
      <c r="AI287" s="779"/>
      <c r="AJ287" s="779"/>
      <c r="AK287" s="779"/>
      <c r="AL287" s="779"/>
      <c r="AM287" s="779"/>
      <c r="AN287" s="779"/>
      <c r="AO287" s="779"/>
      <c r="AP287" s="779"/>
      <c r="AQ287" s="779"/>
      <c r="AR287" s="779"/>
      <c r="AS287" s="779"/>
      <c r="AT287" s="779"/>
      <c r="AU287" s="779"/>
      <c r="AV287" s="779"/>
      <c r="AW287" s="779"/>
      <c r="AX287" s="779"/>
      <c r="AY287" s="779"/>
      <c r="AZ287" s="779"/>
      <c r="BA287" s="779"/>
      <c r="BB287" s="779"/>
      <c r="BC287" s="779"/>
      <c r="BD287" s="779"/>
      <c r="BE287" s="779"/>
      <c r="BF287" s="779"/>
      <c r="BG287" s="779"/>
      <c r="BH287" s="779"/>
      <c r="BI287" s="779"/>
      <c r="BJ287" s="779"/>
      <c r="BK287" s="779"/>
      <c r="BL287" s="779"/>
      <c r="BM287" s="779"/>
      <c r="BN287" s="779"/>
      <c r="BO287" s="779"/>
      <c r="BP287" s="779"/>
      <c r="BQ287" s="779"/>
      <c r="BR287" s="779"/>
      <c r="BS287" s="779"/>
      <c r="BT287" s="779"/>
      <c r="BU287" s="779"/>
      <c r="BV287" s="779"/>
      <c r="BW287" s="779"/>
      <c r="BX287" s="779"/>
      <c r="BY287" s="779"/>
      <c r="BZ287" s="779"/>
      <c r="CA287" s="779"/>
      <c r="CB287" s="779"/>
      <c r="CC287" s="779"/>
      <c r="CD287" s="779"/>
      <c r="CE287" s="779"/>
      <c r="CF287" s="779"/>
      <c r="CG287" s="779"/>
      <c r="CH287" s="779"/>
      <c r="CI287" s="779"/>
      <c r="CJ287" s="779"/>
      <c r="CK287" s="779"/>
      <c r="CL287" s="779"/>
      <c r="CM287" s="779"/>
      <c r="CN287" s="779"/>
      <c r="CO287" s="779"/>
      <c r="CP287" s="779"/>
      <c r="CQ287" s="779"/>
      <c r="CR287" s="779"/>
      <c r="CS287" s="779"/>
      <c r="CT287" s="779"/>
    </row>
    <row r="288" spans="1:98" s="893" customFormat="1" ht="13.5">
      <c r="A288" s="886"/>
      <c r="B288" s="886"/>
      <c r="C288" s="886"/>
      <c r="D288" s="886"/>
      <c r="E288" s="886"/>
      <c r="F288" s="2851"/>
      <c r="G288" s="2851"/>
      <c r="H288" s="888"/>
      <c r="I288" s="889"/>
      <c r="J288" s="890"/>
      <c r="K288" s="887"/>
      <c r="L288" s="887"/>
      <c r="M288" s="772"/>
      <c r="N288" s="891"/>
      <c r="O288" s="774"/>
      <c r="P288" s="775"/>
      <c r="Q288" s="775"/>
      <c r="R288" s="776"/>
      <c r="S288" s="777"/>
      <c r="T288" s="777"/>
      <c r="U288" s="777"/>
      <c r="V288" s="778"/>
      <c r="W288" s="778"/>
      <c r="X288" s="778"/>
      <c r="Y288" s="778"/>
      <c r="Z288" s="778"/>
      <c r="AA288" s="779"/>
      <c r="AB288" s="779"/>
      <c r="AC288" s="779"/>
      <c r="AD288" s="779"/>
      <c r="AE288" s="779"/>
      <c r="AF288" s="779"/>
      <c r="AG288" s="779"/>
      <c r="AH288" s="779"/>
      <c r="AI288" s="779"/>
      <c r="AJ288" s="779"/>
      <c r="AK288" s="779"/>
      <c r="AL288" s="779"/>
      <c r="AM288" s="779"/>
      <c r="AN288" s="779"/>
      <c r="AO288" s="779"/>
      <c r="AP288" s="779"/>
      <c r="AQ288" s="779"/>
      <c r="AR288" s="779"/>
      <c r="AS288" s="779"/>
      <c r="AT288" s="779"/>
      <c r="AU288" s="779"/>
      <c r="AV288" s="779"/>
      <c r="AW288" s="779"/>
      <c r="AX288" s="779"/>
      <c r="AY288" s="779"/>
      <c r="AZ288" s="779"/>
      <c r="BA288" s="779"/>
      <c r="BB288" s="779"/>
      <c r="BC288" s="779"/>
      <c r="BD288" s="779"/>
      <c r="BE288" s="779"/>
      <c r="BF288" s="779"/>
      <c r="BG288" s="779"/>
      <c r="BH288" s="779"/>
      <c r="BI288" s="779"/>
      <c r="BJ288" s="779"/>
      <c r="BK288" s="779"/>
      <c r="BL288" s="779"/>
      <c r="BM288" s="779"/>
      <c r="BN288" s="779"/>
      <c r="BO288" s="779"/>
      <c r="BP288" s="779"/>
      <c r="BQ288" s="779"/>
      <c r="BR288" s="779"/>
      <c r="BS288" s="779"/>
      <c r="BT288" s="779"/>
      <c r="BU288" s="779"/>
      <c r="BV288" s="779"/>
      <c r="BW288" s="779"/>
      <c r="BX288" s="779"/>
      <c r="BY288" s="779"/>
      <c r="BZ288" s="779"/>
      <c r="CA288" s="779"/>
      <c r="CB288" s="779"/>
      <c r="CC288" s="779"/>
      <c r="CD288" s="779"/>
      <c r="CE288" s="779"/>
      <c r="CF288" s="779"/>
      <c r="CG288" s="779"/>
      <c r="CH288" s="779"/>
      <c r="CI288" s="779"/>
      <c r="CJ288" s="779"/>
      <c r="CK288" s="779"/>
      <c r="CL288" s="779"/>
      <c r="CM288" s="779"/>
      <c r="CN288" s="779"/>
      <c r="CO288" s="779"/>
      <c r="CP288" s="779"/>
      <c r="CQ288" s="779"/>
      <c r="CR288" s="779"/>
      <c r="CS288" s="779"/>
      <c r="CT288" s="779"/>
    </row>
    <row r="289" spans="1:98" s="893" customFormat="1" ht="13.5">
      <c r="A289" s="886"/>
      <c r="B289" s="886"/>
      <c r="C289" s="886"/>
      <c r="D289" s="886"/>
      <c r="E289" s="886"/>
      <c r="F289" s="2851"/>
      <c r="G289" s="2851"/>
      <c r="H289" s="888"/>
      <c r="I289" s="889"/>
      <c r="J289" s="890"/>
      <c r="K289" s="887"/>
      <c r="L289" s="887"/>
      <c r="M289" s="772"/>
      <c r="N289" s="891"/>
      <c r="O289" s="774"/>
      <c r="P289" s="775"/>
      <c r="Q289" s="775"/>
      <c r="R289" s="776"/>
      <c r="S289" s="777"/>
      <c r="T289" s="777"/>
      <c r="U289" s="777"/>
      <c r="V289" s="778"/>
      <c r="W289" s="778"/>
      <c r="X289" s="778"/>
      <c r="Y289" s="778"/>
      <c r="Z289" s="778"/>
      <c r="AA289" s="779"/>
      <c r="AB289" s="779"/>
      <c r="AC289" s="779"/>
      <c r="AD289" s="779"/>
      <c r="AE289" s="779"/>
      <c r="AF289" s="779"/>
      <c r="AG289" s="779"/>
      <c r="AH289" s="779"/>
      <c r="AI289" s="779"/>
      <c r="AJ289" s="779"/>
      <c r="AK289" s="779"/>
      <c r="AL289" s="779"/>
      <c r="AM289" s="779"/>
      <c r="AN289" s="779"/>
      <c r="AO289" s="779"/>
      <c r="AP289" s="779"/>
      <c r="AQ289" s="779"/>
      <c r="AR289" s="779"/>
      <c r="AS289" s="779"/>
      <c r="AT289" s="779"/>
      <c r="AU289" s="779"/>
      <c r="AV289" s="779"/>
      <c r="AW289" s="779"/>
      <c r="AX289" s="779"/>
      <c r="AY289" s="779"/>
      <c r="AZ289" s="779"/>
      <c r="BA289" s="779"/>
      <c r="BB289" s="779"/>
      <c r="BC289" s="779"/>
      <c r="BD289" s="779"/>
      <c r="BE289" s="779"/>
      <c r="BF289" s="779"/>
      <c r="BG289" s="779"/>
      <c r="BH289" s="779"/>
      <c r="BI289" s="779"/>
      <c r="BJ289" s="779"/>
      <c r="BK289" s="779"/>
      <c r="BL289" s="779"/>
      <c r="BM289" s="779"/>
      <c r="BN289" s="779"/>
      <c r="BO289" s="779"/>
      <c r="BP289" s="779"/>
      <c r="BQ289" s="779"/>
      <c r="BR289" s="779"/>
      <c r="BS289" s="779"/>
      <c r="BT289" s="779"/>
      <c r="BU289" s="779"/>
      <c r="BV289" s="779"/>
      <c r="BW289" s="779"/>
      <c r="BX289" s="779"/>
      <c r="BY289" s="779"/>
      <c r="BZ289" s="779"/>
      <c r="CA289" s="779"/>
      <c r="CB289" s="779"/>
      <c r="CC289" s="779"/>
      <c r="CD289" s="779"/>
      <c r="CE289" s="779"/>
      <c r="CF289" s="779"/>
      <c r="CG289" s="779"/>
      <c r="CH289" s="779"/>
      <c r="CI289" s="779"/>
      <c r="CJ289" s="779"/>
      <c r="CK289" s="779"/>
      <c r="CL289" s="779"/>
      <c r="CM289" s="779"/>
      <c r="CN289" s="779"/>
      <c r="CO289" s="779"/>
      <c r="CP289" s="779"/>
      <c r="CQ289" s="779"/>
      <c r="CR289" s="779"/>
      <c r="CS289" s="779"/>
      <c r="CT289" s="779"/>
    </row>
    <row r="290" spans="1:98" s="893" customFormat="1" ht="13.5">
      <c r="A290" s="886"/>
      <c r="B290" s="886"/>
      <c r="C290" s="886"/>
      <c r="D290" s="886"/>
      <c r="E290" s="886"/>
      <c r="F290" s="2851"/>
      <c r="G290" s="2851"/>
      <c r="H290" s="888"/>
      <c r="I290" s="889"/>
      <c r="J290" s="890"/>
      <c r="K290" s="887"/>
      <c r="L290" s="887"/>
      <c r="M290" s="772"/>
      <c r="N290" s="891"/>
      <c r="O290" s="774"/>
      <c r="P290" s="775"/>
      <c r="Q290" s="775"/>
      <c r="R290" s="776"/>
      <c r="S290" s="777"/>
      <c r="T290" s="777"/>
      <c r="U290" s="777"/>
      <c r="V290" s="778"/>
      <c r="W290" s="778"/>
      <c r="X290" s="778"/>
      <c r="Y290" s="778"/>
      <c r="Z290" s="778"/>
      <c r="AA290" s="779"/>
      <c r="AB290" s="779"/>
      <c r="AC290" s="779"/>
      <c r="AD290" s="779"/>
      <c r="AE290" s="779"/>
      <c r="AF290" s="779"/>
      <c r="AG290" s="779"/>
      <c r="AH290" s="779"/>
      <c r="AI290" s="779"/>
      <c r="AJ290" s="779"/>
      <c r="AK290" s="779"/>
      <c r="AL290" s="779"/>
      <c r="AM290" s="779"/>
      <c r="AN290" s="779"/>
      <c r="AO290" s="779"/>
      <c r="AP290" s="779"/>
      <c r="AQ290" s="779"/>
      <c r="AR290" s="779"/>
      <c r="AS290" s="779"/>
      <c r="AT290" s="779"/>
      <c r="AU290" s="779"/>
      <c r="AV290" s="779"/>
      <c r="AW290" s="779"/>
      <c r="AX290" s="779"/>
      <c r="AY290" s="779"/>
      <c r="AZ290" s="779"/>
      <c r="BA290" s="779"/>
      <c r="BB290" s="779"/>
      <c r="BC290" s="779"/>
      <c r="BD290" s="779"/>
      <c r="BE290" s="779"/>
      <c r="BF290" s="779"/>
      <c r="BG290" s="779"/>
      <c r="BH290" s="779"/>
      <c r="BI290" s="779"/>
      <c r="BJ290" s="779"/>
      <c r="BK290" s="779"/>
      <c r="BL290" s="779"/>
      <c r="BM290" s="779"/>
      <c r="BN290" s="779"/>
      <c r="BO290" s="779"/>
      <c r="BP290" s="779"/>
      <c r="BQ290" s="779"/>
      <c r="BR290" s="779"/>
      <c r="BS290" s="779"/>
      <c r="BT290" s="779"/>
      <c r="BU290" s="779"/>
      <c r="BV290" s="779"/>
      <c r="BW290" s="779"/>
      <c r="BX290" s="779"/>
      <c r="BY290" s="779"/>
      <c r="BZ290" s="779"/>
      <c r="CA290" s="779"/>
      <c r="CB290" s="779"/>
      <c r="CC290" s="779"/>
      <c r="CD290" s="779"/>
      <c r="CE290" s="779"/>
      <c r="CF290" s="779"/>
      <c r="CG290" s="779"/>
      <c r="CH290" s="779"/>
      <c r="CI290" s="779"/>
      <c r="CJ290" s="779"/>
      <c r="CK290" s="779"/>
      <c r="CL290" s="779"/>
      <c r="CM290" s="779"/>
      <c r="CN290" s="779"/>
      <c r="CO290" s="779"/>
      <c r="CP290" s="779"/>
      <c r="CQ290" s="779"/>
      <c r="CR290" s="779"/>
      <c r="CS290" s="779"/>
      <c r="CT290" s="779"/>
    </row>
    <row r="291" spans="1:98" s="893" customFormat="1" ht="13.5">
      <c r="A291" s="886"/>
      <c r="B291" s="886"/>
      <c r="C291" s="886"/>
      <c r="D291" s="886"/>
      <c r="E291" s="886"/>
      <c r="F291" s="2851"/>
      <c r="G291" s="2851"/>
      <c r="H291" s="888"/>
      <c r="I291" s="889"/>
      <c r="J291" s="890"/>
      <c r="K291" s="887"/>
      <c r="L291" s="887"/>
      <c r="M291" s="772"/>
      <c r="N291" s="891"/>
      <c r="O291" s="774"/>
      <c r="P291" s="775"/>
      <c r="Q291" s="775"/>
      <c r="R291" s="776"/>
      <c r="S291" s="777"/>
      <c r="T291" s="777"/>
      <c r="U291" s="777"/>
      <c r="V291" s="778"/>
      <c r="W291" s="778"/>
      <c r="X291" s="778"/>
      <c r="Y291" s="778"/>
      <c r="Z291" s="778"/>
      <c r="AA291" s="779"/>
      <c r="AB291" s="779"/>
      <c r="AC291" s="779"/>
      <c r="AD291" s="779"/>
      <c r="AE291" s="779"/>
      <c r="AF291" s="779"/>
      <c r="AG291" s="779"/>
      <c r="AH291" s="779"/>
      <c r="AI291" s="779"/>
      <c r="AJ291" s="779"/>
      <c r="AK291" s="779"/>
      <c r="AL291" s="779"/>
      <c r="AM291" s="779"/>
      <c r="AN291" s="779"/>
      <c r="AO291" s="779"/>
      <c r="AP291" s="779"/>
      <c r="AQ291" s="779"/>
      <c r="AR291" s="779"/>
      <c r="AS291" s="779"/>
      <c r="AT291" s="779"/>
      <c r="AU291" s="779"/>
      <c r="AV291" s="779"/>
      <c r="AW291" s="779"/>
      <c r="AX291" s="779"/>
      <c r="AY291" s="779"/>
      <c r="AZ291" s="779"/>
      <c r="BA291" s="779"/>
      <c r="BB291" s="779"/>
      <c r="BC291" s="779"/>
      <c r="BD291" s="779"/>
      <c r="BE291" s="779"/>
      <c r="BF291" s="779"/>
      <c r="BG291" s="779"/>
      <c r="BH291" s="779"/>
      <c r="BI291" s="779"/>
      <c r="BJ291" s="779"/>
      <c r="BK291" s="779"/>
      <c r="BL291" s="779"/>
      <c r="BM291" s="779"/>
      <c r="BN291" s="779"/>
      <c r="BO291" s="779"/>
      <c r="BP291" s="779"/>
      <c r="BQ291" s="779"/>
      <c r="BR291" s="779"/>
      <c r="BS291" s="779"/>
      <c r="BT291" s="779"/>
      <c r="BU291" s="779"/>
      <c r="BV291" s="779"/>
      <c r="BW291" s="779"/>
      <c r="BX291" s="779"/>
      <c r="BY291" s="779"/>
      <c r="BZ291" s="779"/>
      <c r="CA291" s="779"/>
      <c r="CB291" s="779"/>
      <c r="CC291" s="779"/>
      <c r="CD291" s="779"/>
      <c r="CE291" s="779"/>
      <c r="CF291" s="779"/>
      <c r="CG291" s="779"/>
      <c r="CH291" s="779"/>
      <c r="CI291" s="779"/>
      <c r="CJ291" s="779"/>
      <c r="CK291" s="779"/>
      <c r="CL291" s="779"/>
      <c r="CM291" s="779"/>
      <c r="CN291" s="779"/>
      <c r="CO291" s="779"/>
      <c r="CP291" s="779"/>
      <c r="CQ291" s="779"/>
      <c r="CR291" s="779"/>
      <c r="CS291" s="779"/>
      <c r="CT291" s="779"/>
    </row>
    <row r="292" spans="1:98" s="893" customFormat="1" ht="13.5">
      <c r="A292" s="886"/>
      <c r="B292" s="886"/>
      <c r="C292" s="886"/>
      <c r="D292" s="886"/>
      <c r="E292" s="886"/>
      <c r="F292" s="2851"/>
      <c r="G292" s="2851"/>
      <c r="H292" s="888"/>
      <c r="I292" s="889"/>
      <c r="J292" s="890"/>
      <c r="K292" s="887"/>
      <c r="L292" s="887"/>
      <c r="M292" s="772"/>
      <c r="N292" s="891"/>
      <c r="O292" s="774"/>
      <c r="P292" s="775"/>
      <c r="Q292" s="775"/>
      <c r="R292" s="776"/>
      <c r="S292" s="777"/>
      <c r="T292" s="777"/>
      <c r="U292" s="777"/>
      <c r="V292" s="778"/>
      <c r="W292" s="778"/>
      <c r="X292" s="778"/>
      <c r="Y292" s="778"/>
      <c r="Z292" s="778"/>
      <c r="AA292" s="779"/>
      <c r="AB292" s="779"/>
      <c r="AC292" s="779"/>
      <c r="AD292" s="779"/>
      <c r="AE292" s="779"/>
      <c r="AF292" s="779"/>
      <c r="AG292" s="779"/>
      <c r="AH292" s="779"/>
      <c r="AI292" s="779"/>
      <c r="AJ292" s="779"/>
      <c r="AK292" s="779"/>
      <c r="AL292" s="779"/>
      <c r="AM292" s="779"/>
      <c r="AN292" s="779"/>
      <c r="AO292" s="779"/>
      <c r="AP292" s="779"/>
      <c r="AQ292" s="779"/>
      <c r="AR292" s="779"/>
      <c r="AS292" s="779"/>
      <c r="AT292" s="779"/>
      <c r="AU292" s="779"/>
      <c r="AV292" s="779"/>
      <c r="AW292" s="779"/>
      <c r="AX292" s="779"/>
      <c r="AY292" s="779"/>
      <c r="AZ292" s="779"/>
      <c r="BA292" s="779"/>
      <c r="BB292" s="779"/>
      <c r="BC292" s="779"/>
      <c r="BD292" s="779"/>
      <c r="BE292" s="779"/>
      <c r="BF292" s="779"/>
      <c r="BG292" s="779"/>
      <c r="BH292" s="779"/>
      <c r="BI292" s="779"/>
      <c r="BJ292" s="779"/>
      <c r="BK292" s="779"/>
      <c r="BL292" s="779"/>
      <c r="BM292" s="779"/>
      <c r="BN292" s="779"/>
      <c r="BO292" s="779"/>
      <c r="BP292" s="779"/>
      <c r="BQ292" s="779"/>
      <c r="BR292" s="779"/>
      <c r="BS292" s="779"/>
      <c r="BT292" s="779"/>
      <c r="BU292" s="779"/>
      <c r="BV292" s="779"/>
      <c r="BW292" s="779"/>
      <c r="BX292" s="779"/>
      <c r="BY292" s="779"/>
      <c r="BZ292" s="779"/>
      <c r="CA292" s="779"/>
      <c r="CB292" s="779"/>
      <c r="CC292" s="779"/>
      <c r="CD292" s="779"/>
      <c r="CE292" s="779"/>
      <c r="CF292" s="779"/>
      <c r="CG292" s="779"/>
      <c r="CH292" s="779"/>
      <c r="CI292" s="779"/>
      <c r="CJ292" s="779"/>
      <c r="CK292" s="779"/>
      <c r="CL292" s="779"/>
      <c r="CM292" s="779"/>
      <c r="CN292" s="779"/>
      <c r="CO292" s="779"/>
      <c r="CP292" s="779"/>
      <c r="CQ292" s="779"/>
      <c r="CR292" s="779"/>
      <c r="CS292" s="779"/>
      <c r="CT292" s="779"/>
    </row>
    <row r="293" spans="1:98" s="893" customFormat="1" ht="13.5">
      <c r="A293" s="886"/>
      <c r="B293" s="886"/>
      <c r="C293" s="886"/>
      <c r="D293" s="886"/>
      <c r="E293" s="886"/>
      <c r="F293" s="2851"/>
      <c r="G293" s="2851"/>
      <c r="H293" s="888"/>
      <c r="I293" s="889"/>
      <c r="J293" s="890"/>
      <c r="K293" s="887"/>
      <c r="L293" s="887"/>
      <c r="M293" s="772"/>
      <c r="N293" s="891"/>
      <c r="O293" s="774"/>
      <c r="P293" s="775"/>
      <c r="Q293" s="775"/>
      <c r="R293" s="776"/>
      <c r="S293" s="777"/>
      <c r="T293" s="777"/>
      <c r="U293" s="777"/>
      <c r="V293" s="778"/>
      <c r="W293" s="778"/>
      <c r="X293" s="778"/>
      <c r="Y293" s="778"/>
      <c r="Z293" s="778"/>
      <c r="AA293" s="779"/>
      <c r="AB293" s="779"/>
      <c r="AC293" s="779"/>
      <c r="AD293" s="779"/>
      <c r="AE293" s="779"/>
      <c r="AF293" s="779"/>
      <c r="AG293" s="779"/>
      <c r="AH293" s="779"/>
      <c r="AI293" s="779"/>
      <c r="AJ293" s="779"/>
      <c r="AK293" s="779"/>
      <c r="AL293" s="779"/>
      <c r="AM293" s="779"/>
      <c r="AN293" s="779"/>
      <c r="AO293" s="779"/>
      <c r="AP293" s="779"/>
      <c r="AQ293" s="779"/>
      <c r="AR293" s="779"/>
      <c r="AS293" s="779"/>
      <c r="AT293" s="779"/>
      <c r="AU293" s="779"/>
      <c r="AV293" s="779"/>
      <c r="AW293" s="779"/>
      <c r="AX293" s="779"/>
      <c r="AY293" s="779"/>
      <c r="AZ293" s="779"/>
      <c r="BA293" s="779"/>
      <c r="BB293" s="779"/>
      <c r="BC293" s="779"/>
      <c r="BD293" s="779"/>
      <c r="BE293" s="779"/>
      <c r="BF293" s="779"/>
      <c r="BG293" s="779"/>
      <c r="BH293" s="779"/>
      <c r="BI293" s="779"/>
      <c r="BJ293" s="779"/>
      <c r="BK293" s="779"/>
      <c r="BL293" s="779"/>
      <c r="BM293" s="779"/>
      <c r="BN293" s="779"/>
      <c r="BO293" s="779"/>
      <c r="BP293" s="779"/>
      <c r="BQ293" s="779"/>
      <c r="BR293" s="779"/>
      <c r="BS293" s="779"/>
      <c r="BT293" s="779"/>
      <c r="BU293" s="779"/>
      <c r="BV293" s="779"/>
      <c r="BW293" s="779"/>
      <c r="BX293" s="779"/>
      <c r="BY293" s="779"/>
      <c r="BZ293" s="779"/>
      <c r="CA293" s="779"/>
      <c r="CB293" s="779"/>
      <c r="CC293" s="779"/>
      <c r="CD293" s="779"/>
      <c r="CE293" s="779"/>
      <c r="CF293" s="779"/>
      <c r="CG293" s="779"/>
      <c r="CH293" s="779"/>
      <c r="CI293" s="779"/>
      <c r="CJ293" s="779"/>
      <c r="CK293" s="779"/>
      <c r="CL293" s="779"/>
      <c r="CM293" s="779"/>
      <c r="CN293" s="779"/>
      <c r="CO293" s="779"/>
      <c r="CP293" s="779"/>
      <c r="CQ293" s="779"/>
      <c r="CR293" s="779"/>
      <c r="CS293" s="779"/>
      <c r="CT293" s="779"/>
    </row>
    <row r="294" spans="1:98" s="893" customFormat="1" ht="13.5">
      <c r="A294" s="886"/>
      <c r="B294" s="886"/>
      <c r="C294" s="886"/>
      <c r="D294" s="886"/>
      <c r="E294" s="886"/>
      <c r="F294" s="2851"/>
      <c r="G294" s="2851"/>
      <c r="H294" s="888"/>
      <c r="I294" s="889"/>
      <c r="J294" s="890"/>
      <c r="K294" s="887"/>
      <c r="L294" s="887"/>
      <c r="M294" s="772"/>
      <c r="N294" s="891"/>
      <c r="O294" s="774"/>
      <c r="P294" s="775"/>
      <c r="Q294" s="775"/>
      <c r="R294" s="776"/>
      <c r="S294" s="777"/>
      <c r="T294" s="777"/>
      <c r="U294" s="777"/>
      <c r="V294" s="778"/>
      <c r="W294" s="778"/>
      <c r="X294" s="778"/>
      <c r="Y294" s="778"/>
      <c r="Z294" s="778"/>
      <c r="AA294" s="779"/>
      <c r="AB294" s="779"/>
      <c r="AC294" s="779"/>
      <c r="AD294" s="779"/>
      <c r="AE294" s="779"/>
      <c r="AF294" s="779"/>
      <c r="AG294" s="779"/>
      <c r="AH294" s="779"/>
      <c r="AI294" s="779"/>
      <c r="AJ294" s="779"/>
      <c r="AK294" s="779"/>
      <c r="AL294" s="779"/>
      <c r="AM294" s="779"/>
      <c r="AN294" s="779"/>
      <c r="AO294" s="779"/>
      <c r="AP294" s="779"/>
      <c r="AQ294" s="779"/>
      <c r="AR294" s="779"/>
      <c r="AS294" s="779"/>
      <c r="AT294" s="779"/>
      <c r="AU294" s="779"/>
      <c r="AV294" s="779"/>
      <c r="AW294" s="779"/>
      <c r="AX294" s="779"/>
      <c r="AY294" s="779"/>
      <c r="AZ294" s="779"/>
      <c r="BA294" s="779"/>
      <c r="BB294" s="779"/>
      <c r="BC294" s="779"/>
      <c r="BD294" s="779"/>
      <c r="BE294" s="779"/>
      <c r="BF294" s="779"/>
      <c r="BG294" s="779"/>
      <c r="BH294" s="779"/>
      <c r="BI294" s="779"/>
      <c r="BJ294" s="779"/>
      <c r="BK294" s="779"/>
      <c r="BL294" s="779"/>
      <c r="BM294" s="779"/>
      <c r="BN294" s="779"/>
      <c r="BO294" s="779"/>
      <c r="BP294" s="779"/>
      <c r="BQ294" s="779"/>
      <c r="BR294" s="779"/>
      <c r="BS294" s="779"/>
      <c r="BT294" s="779"/>
      <c r="BU294" s="779"/>
      <c r="BV294" s="779"/>
      <c r="BW294" s="779"/>
      <c r="BX294" s="779"/>
      <c r="BY294" s="779"/>
      <c r="BZ294" s="779"/>
      <c r="CA294" s="779"/>
      <c r="CB294" s="779"/>
      <c r="CC294" s="779"/>
      <c r="CD294" s="779"/>
      <c r="CE294" s="779"/>
      <c r="CF294" s="779"/>
      <c r="CG294" s="779"/>
      <c r="CH294" s="779"/>
      <c r="CI294" s="779"/>
      <c r="CJ294" s="779"/>
      <c r="CK294" s="779"/>
      <c r="CL294" s="779"/>
      <c r="CM294" s="779"/>
      <c r="CN294" s="779"/>
      <c r="CO294" s="779"/>
      <c r="CP294" s="779"/>
      <c r="CQ294" s="779"/>
      <c r="CR294" s="779"/>
      <c r="CS294" s="779"/>
      <c r="CT294" s="779"/>
    </row>
    <row r="295" spans="1:98" s="893" customFormat="1" ht="13.5">
      <c r="A295" s="886"/>
      <c r="B295" s="886"/>
      <c r="C295" s="886"/>
      <c r="D295" s="886"/>
      <c r="E295" s="886"/>
      <c r="F295" s="2851"/>
      <c r="G295" s="2851"/>
      <c r="H295" s="888"/>
      <c r="I295" s="889"/>
      <c r="J295" s="890"/>
      <c r="K295" s="887"/>
      <c r="L295" s="887"/>
      <c r="M295" s="772"/>
      <c r="N295" s="891"/>
      <c r="O295" s="774"/>
      <c r="P295" s="775"/>
      <c r="Q295" s="775"/>
      <c r="R295" s="776"/>
      <c r="S295" s="777"/>
      <c r="T295" s="777"/>
      <c r="U295" s="777"/>
      <c r="V295" s="778"/>
      <c r="W295" s="778"/>
      <c r="X295" s="778"/>
      <c r="Y295" s="778"/>
      <c r="Z295" s="778"/>
      <c r="AA295" s="779"/>
      <c r="AB295" s="779"/>
      <c r="AC295" s="779"/>
      <c r="AD295" s="779"/>
      <c r="AE295" s="779"/>
      <c r="AF295" s="779"/>
      <c r="AG295" s="779"/>
      <c r="AH295" s="779"/>
      <c r="AI295" s="779"/>
      <c r="AJ295" s="779"/>
      <c r="AK295" s="779"/>
      <c r="AL295" s="779"/>
      <c r="AM295" s="779"/>
      <c r="AN295" s="779"/>
      <c r="AO295" s="779"/>
      <c r="AP295" s="779"/>
      <c r="AQ295" s="779"/>
      <c r="AR295" s="779"/>
      <c r="AS295" s="779"/>
      <c r="AT295" s="779"/>
      <c r="AU295" s="779"/>
      <c r="AV295" s="779"/>
      <c r="AW295" s="779"/>
      <c r="AX295" s="779"/>
      <c r="AY295" s="779"/>
      <c r="AZ295" s="779"/>
      <c r="BA295" s="779"/>
      <c r="BB295" s="779"/>
      <c r="BC295" s="779"/>
      <c r="BD295" s="779"/>
      <c r="BE295" s="779"/>
      <c r="BF295" s="779"/>
      <c r="BG295" s="779"/>
      <c r="BH295" s="779"/>
      <c r="BI295" s="779"/>
      <c r="BJ295" s="779"/>
      <c r="BK295" s="779"/>
      <c r="BL295" s="779"/>
      <c r="BM295" s="779"/>
      <c r="BN295" s="779"/>
      <c r="BO295" s="779"/>
      <c r="BP295" s="779"/>
      <c r="BQ295" s="779"/>
      <c r="BR295" s="779"/>
      <c r="BS295" s="779"/>
      <c r="BT295" s="779"/>
      <c r="BU295" s="779"/>
      <c r="BV295" s="779"/>
      <c r="BW295" s="779"/>
      <c r="BX295" s="779"/>
      <c r="BY295" s="779"/>
      <c r="BZ295" s="779"/>
      <c r="CA295" s="779"/>
      <c r="CB295" s="779"/>
      <c r="CC295" s="779"/>
      <c r="CD295" s="779"/>
      <c r="CE295" s="779"/>
      <c r="CF295" s="779"/>
      <c r="CG295" s="779"/>
      <c r="CH295" s="779"/>
      <c r="CI295" s="779"/>
      <c r="CJ295" s="779"/>
      <c r="CK295" s="779"/>
      <c r="CL295" s="779"/>
      <c r="CM295" s="779"/>
      <c r="CN295" s="779"/>
      <c r="CO295" s="779"/>
      <c r="CP295" s="779"/>
      <c r="CQ295" s="779"/>
      <c r="CR295" s="779"/>
      <c r="CS295" s="779"/>
      <c r="CT295" s="779"/>
    </row>
    <row r="296" spans="1:98" s="893" customFormat="1" ht="13.5">
      <c r="A296" s="886"/>
      <c r="B296" s="886"/>
      <c r="C296" s="886"/>
      <c r="D296" s="886"/>
      <c r="E296" s="886"/>
      <c r="F296" s="2851"/>
      <c r="G296" s="2851"/>
      <c r="H296" s="888"/>
      <c r="I296" s="889"/>
      <c r="J296" s="890"/>
      <c r="K296" s="887"/>
      <c r="L296" s="887"/>
      <c r="M296" s="772"/>
      <c r="N296" s="891"/>
      <c r="O296" s="774"/>
      <c r="P296" s="775"/>
      <c r="Q296" s="775"/>
      <c r="R296" s="776"/>
      <c r="S296" s="777"/>
      <c r="T296" s="777"/>
      <c r="U296" s="777"/>
      <c r="V296" s="778"/>
      <c r="W296" s="778"/>
      <c r="X296" s="778"/>
      <c r="Y296" s="778"/>
      <c r="Z296" s="778"/>
      <c r="AA296" s="779"/>
      <c r="AB296" s="779"/>
      <c r="AC296" s="779"/>
      <c r="AD296" s="779"/>
      <c r="AE296" s="779"/>
      <c r="AF296" s="779"/>
      <c r="AG296" s="779"/>
      <c r="AH296" s="779"/>
      <c r="AI296" s="779"/>
      <c r="AJ296" s="779"/>
      <c r="AK296" s="779"/>
      <c r="AL296" s="779"/>
      <c r="AM296" s="779"/>
      <c r="AN296" s="779"/>
      <c r="AO296" s="779"/>
      <c r="AP296" s="779"/>
      <c r="AQ296" s="779"/>
      <c r="AR296" s="779"/>
      <c r="AS296" s="779"/>
      <c r="AT296" s="779"/>
      <c r="AU296" s="779"/>
      <c r="AV296" s="779"/>
      <c r="AW296" s="779"/>
      <c r="AX296" s="779"/>
      <c r="AY296" s="779"/>
      <c r="AZ296" s="779"/>
      <c r="BA296" s="779"/>
      <c r="BB296" s="779"/>
      <c r="BC296" s="779"/>
      <c r="BD296" s="779"/>
      <c r="BE296" s="779"/>
      <c r="BF296" s="779"/>
      <c r="BG296" s="779"/>
      <c r="BH296" s="779"/>
      <c r="BI296" s="779"/>
      <c r="BJ296" s="779"/>
      <c r="BK296" s="779"/>
      <c r="BL296" s="779"/>
      <c r="BM296" s="779"/>
      <c r="BN296" s="779"/>
      <c r="BO296" s="779"/>
      <c r="BP296" s="779"/>
      <c r="BQ296" s="779"/>
      <c r="BR296" s="779"/>
      <c r="BS296" s="779"/>
      <c r="BT296" s="779"/>
      <c r="BU296" s="779"/>
      <c r="BV296" s="779"/>
      <c r="BW296" s="779"/>
      <c r="BX296" s="779"/>
      <c r="BY296" s="779"/>
      <c r="BZ296" s="779"/>
      <c r="CA296" s="779"/>
      <c r="CB296" s="779"/>
      <c r="CC296" s="779"/>
      <c r="CD296" s="779"/>
      <c r="CE296" s="779"/>
      <c r="CF296" s="779"/>
      <c r="CG296" s="779"/>
      <c r="CH296" s="779"/>
      <c r="CI296" s="779"/>
      <c r="CJ296" s="779"/>
      <c r="CK296" s="779"/>
      <c r="CL296" s="779"/>
      <c r="CM296" s="779"/>
      <c r="CN296" s="779"/>
      <c r="CO296" s="779"/>
      <c r="CP296" s="779"/>
      <c r="CQ296" s="779"/>
      <c r="CR296" s="779"/>
      <c r="CS296" s="779"/>
      <c r="CT296" s="779"/>
    </row>
    <row r="297" spans="1:98" s="893" customFormat="1" ht="13.5">
      <c r="A297" s="886"/>
      <c r="B297" s="886"/>
      <c r="C297" s="886"/>
      <c r="D297" s="886"/>
      <c r="E297" s="886"/>
      <c r="F297" s="2851"/>
      <c r="G297" s="2851"/>
      <c r="H297" s="888"/>
      <c r="I297" s="889"/>
      <c r="J297" s="890"/>
      <c r="K297" s="887"/>
      <c r="L297" s="887"/>
      <c r="M297" s="772"/>
      <c r="N297" s="891"/>
      <c r="O297" s="774"/>
      <c r="P297" s="775"/>
      <c r="Q297" s="775"/>
      <c r="R297" s="776"/>
      <c r="S297" s="777"/>
      <c r="T297" s="777"/>
      <c r="U297" s="777"/>
      <c r="V297" s="778"/>
      <c r="W297" s="778"/>
      <c r="X297" s="778"/>
      <c r="Y297" s="778"/>
      <c r="Z297" s="778"/>
      <c r="AA297" s="779"/>
      <c r="AB297" s="779"/>
      <c r="AC297" s="779"/>
      <c r="AD297" s="779"/>
      <c r="AE297" s="779"/>
      <c r="AF297" s="779"/>
      <c r="AG297" s="779"/>
      <c r="AH297" s="779"/>
      <c r="AI297" s="779"/>
      <c r="AJ297" s="779"/>
      <c r="AK297" s="779"/>
      <c r="AL297" s="779"/>
      <c r="AM297" s="779"/>
      <c r="AN297" s="779"/>
      <c r="AO297" s="779"/>
      <c r="AP297" s="779"/>
      <c r="AQ297" s="779"/>
      <c r="AR297" s="779"/>
      <c r="AS297" s="779"/>
      <c r="AT297" s="779"/>
      <c r="AU297" s="779"/>
      <c r="AV297" s="779"/>
      <c r="AW297" s="779"/>
      <c r="AX297" s="779"/>
      <c r="AY297" s="779"/>
      <c r="AZ297" s="779"/>
      <c r="BA297" s="779"/>
      <c r="BB297" s="779"/>
      <c r="BC297" s="779"/>
      <c r="BD297" s="779"/>
      <c r="BE297" s="779"/>
      <c r="BF297" s="779"/>
      <c r="BG297" s="779"/>
      <c r="BH297" s="779"/>
      <c r="BI297" s="779"/>
      <c r="BJ297" s="779"/>
      <c r="BK297" s="779"/>
      <c r="BL297" s="779"/>
      <c r="BM297" s="779"/>
      <c r="BN297" s="779"/>
      <c r="BO297" s="779"/>
      <c r="BP297" s="779"/>
      <c r="BQ297" s="779"/>
      <c r="BR297" s="779"/>
      <c r="BS297" s="779"/>
      <c r="BT297" s="779"/>
      <c r="BU297" s="779"/>
      <c r="BV297" s="779"/>
      <c r="BW297" s="779"/>
      <c r="BX297" s="779"/>
      <c r="BY297" s="779"/>
      <c r="BZ297" s="779"/>
      <c r="CA297" s="779"/>
      <c r="CB297" s="779"/>
      <c r="CC297" s="779"/>
      <c r="CD297" s="779"/>
      <c r="CE297" s="779"/>
      <c r="CF297" s="779"/>
      <c r="CG297" s="779"/>
      <c r="CH297" s="779"/>
      <c r="CI297" s="779"/>
      <c r="CJ297" s="779"/>
      <c r="CK297" s="779"/>
      <c r="CL297" s="779"/>
      <c r="CM297" s="779"/>
      <c r="CN297" s="779"/>
      <c r="CO297" s="779"/>
      <c r="CP297" s="779"/>
      <c r="CQ297" s="779"/>
      <c r="CR297" s="779"/>
      <c r="CS297" s="779"/>
      <c r="CT297" s="779"/>
    </row>
    <row r="298" spans="1:98" s="893" customFormat="1" ht="13.5">
      <c r="A298" s="886"/>
      <c r="B298" s="886"/>
      <c r="C298" s="886"/>
      <c r="D298" s="886"/>
      <c r="E298" s="886"/>
      <c r="F298" s="2851"/>
      <c r="G298" s="2851"/>
      <c r="H298" s="888"/>
      <c r="I298" s="889"/>
      <c r="J298" s="890"/>
      <c r="K298" s="887"/>
      <c r="L298" s="887"/>
      <c r="M298" s="772"/>
      <c r="N298" s="891"/>
      <c r="O298" s="774"/>
      <c r="P298" s="775"/>
      <c r="Q298" s="775"/>
      <c r="R298" s="776"/>
      <c r="S298" s="777"/>
      <c r="T298" s="777"/>
      <c r="U298" s="777"/>
      <c r="V298" s="778"/>
      <c r="W298" s="778"/>
      <c r="X298" s="778"/>
      <c r="Y298" s="778"/>
      <c r="Z298" s="778"/>
      <c r="AA298" s="779"/>
      <c r="AB298" s="779"/>
      <c r="AC298" s="779"/>
      <c r="AD298" s="779"/>
      <c r="AE298" s="779"/>
      <c r="AF298" s="779"/>
      <c r="AG298" s="779"/>
      <c r="AH298" s="779"/>
      <c r="AI298" s="779"/>
      <c r="AJ298" s="779"/>
      <c r="AK298" s="779"/>
      <c r="AL298" s="779"/>
      <c r="AM298" s="779"/>
      <c r="AN298" s="779"/>
      <c r="AO298" s="779"/>
      <c r="AP298" s="779"/>
      <c r="AQ298" s="779"/>
      <c r="AR298" s="779"/>
      <c r="AS298" s="779"/>
      <c r="AT298" s="779"/>
      <c r="AU298" s="779"/>
      <c r="AV298" s="779"/>
      <c r="AW298" s="779"/>
      <c r="AX298" s="779"/>
      <c r="AY298" s="779"/>
      <c r="AZ298" s="779"/>
      <c r="BA298" s="779"/>
      <c r="BB298" s="779"/>
      <c r="BC298" s="779"/>
      <c r="BD298" s="779"/>
      <c r="BE298" s="779"/>
      <c r="BF298" s="779"/>
      <c r="BG298" s="779"/>
      <c r="BH298" s="779"/>
      <c r="BI298" s="779"/>
      <c r="BJ298" s="779"/>
      <c r="BK298" s="779"/>
      <c r="BL298" s="779"/>
      <c r="BM298" s="779"/>
      <c r="BN298" s="779"/>
      <c r="BO298" s="779"/>
      <c r="BP298" s="779"/>
      <c r="BQ298" s="779"/>
      <c r="BR298" s="779"/>
      <c r="BS298" s="779"/>
      <c r="BT298" s="779"/>
      <c r="BU298" s="779"/>
      <c r="BV298" s="779"/>
      <c r="BW298" s="779"/>
      <c r="BX298" s="779"/>
      <c r="BY298" s="779"/>
      <c r="BZ298" s="779"/>
      <c r="CA298" s="779"/>
      <c r="CB298" s="779"/>
      <c r="CC298" s="779"/>
      <c r="CD298" s="779"/>
      <c r="CE298" s="779"/>
      <c r="CF298" s="779"/>
      <c r="CG298" s="779"/>
      <c r="CH298" s="779"/>
      <c r="CI298" s="779"/>
      <c r="CJ298" s="779"/>
      <c r="CK298" s="779"/>
      <c r="CL298" s="779"/>
      <c r="CM298" s="779"/>
      <c r="CN298" s="779"/>
      <c r="CO298" s="779"/>
      <c r="CP298" s="779"/>
      <c r="CQ298" s="779"/>
      <c r="CR298" s="779"/>
      <c r="CS298" s="779"/>
      <c r="CT298" s="779"/>
    </row>
    <row r="299" spans="1:98" s="893" customFormat="1" ht="13.5">
      <c r="A299" s="886"/>
      <c r="B299" s="886"/>
      <c r="C299" s="886"/>
      <c r="D299" s="886"/>
      <c r="E299" s="886"/>
      <c r="F299" s="2851"/>
      <c r="G299" s="2851"/>
      <c r="H299" s="888"/>
      <c r="I299" s="889"/>
      <c r="J299" s="890"/>
      <c r="K299" s="887"/>
      <c r="L299" s="887"/>
      <c r="M299" s="772"/>
      <c r="N299" s="891"/>
      <c r="O299" s="774"/>
      <c r="P299" s="775"/>
      <c r="Q299" s="775"/>
      <c r="R299" s="776"/>
      <c r="S299" s="777"/>
      <c r="T299" s="777"/>
      <c r="U299" s="777"/>
      <c r="V299" s="778"/>
      <c r="W299" s="778"/>
      <c r="X299" s="778"/>
      <c r="Y299" s="778"/>
      <c r="Z299" s="778"/>
      <c r="AA299" s="779"/>
      <c r="AB299" s="779"/>
      <c r="AC299" s="779"/>
      <c r="AD299" s="779"/>
      <c r="AE299" s="779"/>
      <c r="AF299" s="779"/>
      <c r="AG299" s="779"/>
      <c r="AH299" s="779"/>
      <c r="AI299" s="779"/>
      <c r="AJ299" s="779"/>
      <c r="AK299" s="779"/>
      <c r="AL299" s="779"/>
      <c r="AM299" s="779"/>
      <c r="AN299" s="779"/>
      <c r="AO299" s="779"/>
      <c r="AP299" s="779"/>
      <c r="AQ299" s="779"/>
      <c r="AR299" s="779"/>
      <c r="AS299" s="779"/>
      <c r="AT299" s="779"/>
      <c r="AU299" s="779"/>
      <c r="AV299" s="779"/>
      <c r="AW299" s="779"/>
      <c r="AX299" s="779"/>
      <c r="AY299" s="779"/>
      <c r="AZ299" s="779"/>
      <c r="BA299" s="779"/>
      <c r="BB299" s="779"/>
      <c r="BC299" s="779"/>
      <c r="BD299" s="779"/>
      <c r="BE299" s="779"/>
      <c r="BF299" s="779"/>
      <c r="BG299" s="779"/>
      <c r="BH299" s="779"/>
      <c r="BI299" s="779"/>
      <c r="BJ299" s="779"/>
      <c r="BK299" s="779"/>
      <c r="BL299" s="779"/>
      <c r="BM299" s="779"/>
      <c r="BN299" s="779"/>
      <c r="BO299" s="779"/>
      <c r="BP299" s="779"/>
      <c r="BQ299" s="779"/>
      <c r="BR299" s="779"/>
      <c r="BS299" s="779"/>
      <c r="BT299" s="779"/>
      <c r="BU299" s="779"/>
      <c r="BV299" s="779"/>
      <c r="BW299" s="779"/>
      <c r="BX299" s="779"/>
      <c r="BY299" s="779"/>
      <c r="BZ299" s="779"/>
      <c r="CA299" s="779"/>
      <c r="CB299" s="779"/>
      <c r="CC299" s="779"/>
      <c r="CD299" s="779"/>
      <c r="CE299" s="779"/>
      <c r="CF299" s="779"/>
      <c r="CG299" s="779"/>
      <c r="CH299" s="779"/>
      <c r="CI299" s="779"/>
      <c r="CJ299" s="779"/>
      <c r="CK299" s="779"/>
      <c r="CL299" s="779"/>
      <c r="CM299" s="779"/>
      <c r="CN299" s="779"/>
      <c r="CO299" s="779"/>
      <c r="CP299" s="779"/>
      <c r="CQ299" s="779"/>
      <c r="CR299" s="779"/>
      <c r="CS299" s="779"/>
      <c r="CT299" s="779"/>
    </row>
    <row r="300" spans="1:98" s="893" customFormat="1" ht="13.5">
      <c r="A300" s="886"/>
      <c r="B300" s="886"/>
      <c r="C300" s="886"/>
      <c r="D300" s="886"/>
      <c r="E300" s="886"/>
      <c r="F300" s="2851"/>
      <c r="G300" s="2851"/>
      <c r="H300" s="888"/>
      <c r="I300" s="889"/>
      <c r="J300" s="890"/>
      <c r="K300" s="887"/>
      <c r="L300" s="887"/>
      <c r="M300" s="772"/>
      <c r="N300" s="891"/>
      <c r="O300" s="774"/>
      <c r="P300" s="775"/>
      <c r="Q300" s="775"/>
      <c r="R300" s="776"/>
      <c r="S300" s="777"/>
      <c r="T300" s="777"/>
      <c r="U300" s="777"/>
      <c r="V300" s="778"/>
      <c r="W300" s="778"/>
      <c r="X300" s="778"/>
      <c r="Y300" s="778"/>
      <c r="Z300" s="778"/>
      <c r="AA300" s="779"/>
      <c r="AB300" s="779"/>
      <c r="AC300" s="779"/>
      <c r="AD300" s="779"/>
      <c r="AE300" s="779"/>
      <c r="AF300" s="779"/>
      <c r="AG300" s="779"/>
      <c r="AH300" s="779"/>
      <c r="AI300" s="779"/>
      <c r="AJ300" s="779"/>
      <c r="AK300" s="779"/>
      <c r="AL300" s="779"/>
      <c r="AM300" s="779"/>
      <c r="AN300" s="779"/>
      <c r="AO300" s="779"/>
      <c r="AP300" s="779"/>
      <c r="AQ300" s="779"/>
      <c r="AR300" s="779"/>
      <c r="AS300" s="779"/>
      <c r="AT300" s="779"/>
      <c r="AU300" s="779"/>
      <c r="AV300" s="779"/>
      <c r="AW300" s="779"/>
      <c r="AX300" s="779"/>
      <c r="AY300" s="779"/>
      <c r="AZ300" s="779"/>
      <c r="BA300" s="779"/>
      <c r="BB300" s="779"/>
      <c r="BC300" s="779"/>
      <c r="BD300" s="779"/>
      <c r="BE300" s="779"/>
      <c r="BF300" s="779"/>
      <c r="BG300" s="779"/>
      <c r="BH300" s="779"/>
      <c r="BI300" s="779"/>
      <c r="BJ300" s="779"/>
      <c r="BK300" s="779"/>
      <c r="BL300" s="779"/>
      <c r="BM300" s="779"/>
      <c r="BN300" s="779"/>
      <c r="BO300" s="779"/>
      <c r="BP300" s="779"/>
      <c r="BQ300" s="779"/>
      <c r="BR300" s="779"/>
      <c r="BS300" s="779"/>
      <c r="BT300" s="779"/>
      <c r="BU300" s="779"/>
      <c r="BV300" s="779"/>
      <c r="BW300" s="779"/>
      <c r="BX300" s="779"/>
      <c r="BY300" s="779"/>
      <c r="BZ300" s="779"/>
      <c r="CA300" s="779"/>
      <c r="CB300" s="779"/>
      <c r="CC300" s="779"/>
      <c r="CD300" s="779"/>
      <c r="CE300" s="779"/>
      <c r="CF300" s="779"/>
      <c r="CG300" s="779"/>
      <c r="CH300" s="779"/>
      <c r="CI300" s="779"/>
      <c r="CJ300" s="779"/>
      <c r="CK300" s="779"/>
      <c r="CL300" s="779"/>
      <c r="CM300" s="779"/>
      <c r="CN300" s="779"/>
      <c r="CO300" s="779"/>
      <c r="CP300" s="779"/>
      <c r="CQ300" s="779"/>
      <c r="CR300" s="779"/>
      <c r="CS300" s="779"/>
      <c r="CT300" s="779"/>
    </row>
    <row r="301" spans="1:98" s="893" customFormat="1" ht="13.5">
      <c r="A301" s="886"/>
      <c r="B301" s="886"/>
      <c r="C301" s="886"/>
      <c r="D301" s="886"/>
      <c r="E301" s="886"/>
      <c r="F301" s="2851"/>
      <c r="G301" s="2851"/>
      <c r="H301" s="888"/>
      <c r="I301" s="889"/>
      <c r="J301" s="890"/>
      <c r="K301" s="887"/>
      <c r="L301" s="887"/>
      <c r="M301" s="772"/>
      <c r="N301" s="891"/>
      <c r="O301" s="774"/>
      <c r="P301" s="775"/>
      <c r="Q301" s="775"/>
      <c r="R301" s="776"/>
      <c r="S301" s="777"/>
      <c r="T301" s="777"/>
      <c r="U301" s="777"/>
      <c r="V301" s="778"/>
      <c r="W301" s="778"/>
      <c r="X301" s="778"/>
      <c r="Y301" s="778"/>
      <c r="Z301" s="778"/>
      <c r="AA301" s="779"/>
      <c r="AB301" s="779"/>
      <c r="AC301" s="779"/>
      <c r="AD301" s="779"/>
      <c r="AE301" s="779"/>
      <c r="AF301" s="779"/>
      <c r="AG301" s="779"/>
      <c r="AH301" s="779"/>
      <c r="AI301" s="779"/>
      <c r="AJ301" s="779"/>
      <c r="AK301" s="779"/>
      <c r="AL301" s="779"/>
      <c r="AM301" s="779"/>
      <c r="AN301" s="779"/>
      <c r="AO301" s="779"/>
      <c r="AP301" s="779"/>
      <c r="AQ301" s="779"/>
      <c r="AR301" s="779"/>
      <c r="AS301" s="779"/>
      <c r="AT301" s="779"/>
      <c r="AU301" s="779"/>
      <c r="AV301" s="779"/>
      <c r="AW301" s="779"/>
      <c r="AX301" s="779"/>
      <c r="AY301" s="779"/>
      <c r="AZ301" s="779"/>
      <c r="BA301" s="779"/>
      <c r="BB301" s="779"/>
      <c r="BC301" s="779"/>
      <c r="BD301" s="779"/>
      <c r="BE301" s="779"/>
      <c r="BF301" s="779"/>
      <c r="BG301" s="779"/>
      <c r="BH301" s="779"/>
      <c r="BI301" s="779"/>
      <c r="BJ301" s="779"/>
      <c r="BK301" s="779"/>
      <c r="BL301" s="779"/>
      <c r="BM301" s="779"/>
      <c r="BN301" s="779"/>
      <c r="BO301" s="779"/>
      <c r="BP301" s="779"/>
      <c r="BQ301" s="779"/>
      <c r="BR301" s="779"/>
      <c r="BS301" s="779"/>
      <c r="BT301" s="779"/>
      <c r="BU301" s="779"/>
      <c r="BV301" s="779"/>
      <c r="BW301" s="779"/>
      <c r="BX301" s="779"/>
      <c r="BY301" s="779"/>
      <c r="BZ301" s="779"/>
      <c r="CA301" s="779"/>
      <c r="CB301" s="779"/>
      <c r="CC301" s="779"/>
      <c r="CD301" s="779"/>
      <c r="CE301" s="779"/>
      <c r="CF301" s="779"/>
      <c r="CG301" s="779"/>
      <c r="CH301" s="779"/>
      <c r="CI301" s="779"/>
      <c r="CJ301" s="779"/>
      <c r="CK301" s="779"/>
      <c r="CL301" s="779"/>
      <c r="CM301" s="779"/>
      <c r="CN301" s="779"/>
      <c r="CO301" s="779"/>
      <c r="CP301" s="779"/>
      <c r="CQ301" s="779"/>
      <c r="CR301" s="779"/>
      <c r="CS301" s="779"/>
      <c r="CT301" s="779"/>
    </row>
    <row r="302" spans="1:98" s="893" customFormat="1" ht="13.5">
      <c r="A302" s="886"/>
      <c r="B302" s="886"/>
      <c r="C302" s="886"/>
      <c r="D302" s="886"/>
      <c r="E302" s="886"/>
      <c r="F302" s="2851"/>
      <c r="G302" s="2851"/>
      <c r="H302" s="888"/>
      <c r="I302" s="889"/>
      <c r="J302" s="890"/>
      <c r="K302" s="887"/>
      <c r="L302" s="887"/>
      <c r="M302" s="772"/>
      <c r="N302" s="891"/>
      <c r="O302" s="774"/>
      <c r="P302" s="775"/>
      <c r="Q302" s="775"/>
      <c r="R302" s="776"/>
      <c r="S302" s="777"/>
      <c r="T302" s="777"/>
      <c r="U302" s="777"/>
      <c r="V302" s="778"/>
      <c r="W302" s="778"/>
      <c r="X302" s="778"/>
      <c r="Y302" s="778"/>
      <c r="Z302" s="778"/>
      <c r="AA302" s="779"/>
      <c r="AB302" s="779"/>
      <c r="AC302" s="779"/>
      <c r="AD302" s="779"/>
      <c r="AE302" s="779"/>
      <c r="AF302" s="779"/>
      <c r="AG302" s="779"/>
      <c r="AH302" s="779"/>
      <c r="AI302" s="779"/>
      <c r="AJ302" s="779"/>
      <c r="AK302" s="779"/>
      <c r="AL302" s="779"/>
      <c r="AM302" s="779"/>
      <c r="AN302" s="779"/>
      <c r="AO302" s="779"/>
      <c r="AP302" s="779"/>
      <c r="AQ302" s="779"/>
      <c r="AR302" s="779"/>
      <c r="AS302" s="779"/>
      <c r="AT302" s="779"/>
      <c r="AU302" s="779"/>
      <c r="AV302" s="779"/>
      <c r="AW302" s="779"/>
      <c r="AX302" s="779"/>
      <c r="AY302" s="779"/>
      <c r="AZ302" s="779"/>
      <c r="BA302" s="779"/>
      <c r="BB302" s="779"/>
      <c r="BC302" s="779"/>
      <c r="BD302" s="779"/>
      <c r="BE302" s="779"/>
      <c r="BF302" s="779"/>
      <c r="BG302" s="779"/>
      <c r="BH302" s="779"/>
      <c r="BI302" s="779"/>
      <c r="BJ302" s="779"/>
      <c r="BK302" s="779"/>
      <c r="BL302" s="779"/>
      <c r="BM302" s="779"/>
      <c r="BN302" s="779"/>
      <c r="BO302" s="779"/>
      <c r="BP302" s="779"/>
      <c r="BQ302" s="779"/>
      <c r="BR302" s="779"/>
      <c r="BS302" s="779"/>
      <c r="BT302" s="779"/>
      <c r="BU302" s="779"/>
      <c r="BV302" s="779"/>
      <c r="BW302" s="779"/>
      <c r="BX302" s="779"/>
      <c r="BY302" s="779"/>
      <c r="BZ302" s="779"/>
      <c r="CA302" s="779"/>
      <c r="CB302" s="779"/>
      <c r="CC302" s="779"/>
      <c r="CD302" s="779"/>
      <c r="CE302" s="779"/>
      <c r="CF302" s="779"/>
      <c r="CG302" s="779"/>
      <c r="CH302" s="779"/>
      <c r="CI302" s="779"/>
      <c r="CJ302" s="779"/>
      <c r="CK302" s="779"/>
      <c r="CL302" s="779"/>
      <c r="CM302" s="779"/>
      <c r="CN302" s="779"/>
      <c r="CO302" s="779"/>
      <c r="CP302" s="779"/>
      <c r="CQ302" s="779"/>
      <c r="CR302" s="779"/>
      <c r="CS302" s="779"/>
      <c r="CT302" s="779"/>
    </row>
    <row r="303" spans="1:98" s="893" customFormat="1" ht="13.5">
      <c r="A303" s="886"/>
      <c r="B303" s="886"/>
      <c r="C303" s="886"/>
      <c r="D303" s="886"/>
      <c r="E303" s="886"/>
      <c r="F303" s="2851"/>
      <c r="G303" s="2851"/>
      <c r="H303" s="888"/>
      <c r="I303" s="889"/>
      <c r="J303" s="890"/>
      <c r="K303" s="887"/>
      <c r="L303" s="887"/>
      <c r="M303" s="772"/>
      <c r="N303" s="891"/>
      <c r="O303" s="774"/>
      <c r="P303" s="775"/>
      <c r="Q303" s="775"/>
      <c r="R303" s="776"/>
      <c r="S303" s="777"/>
      <c r="T303" s="777"/>
      <c r="U303" s="777"/>
      <c r="V303" s="778"/>
      <c r="W303" s="778"/>
      <c r="X303" s="778"/>
      <c r="Y303" s="778"/>
      <c r="Z303" s="778"/>
      <c r="AA303" s="779"/>
      <c r="AB303" s="779"/>
      <c r="AC303" s="779"/>
      <c r="AD303" s="779"/>
      <c r="AE303" s="779"/>
      <c r="AF303" s="779"/>
      <c r="AG303" s="779"/>
      <c r="AH303" s="779"/>
      <c r="AI303" s="779"/>
      <c r="AJ303" s="779"/>
      <c r="AK303" s="779"/>
      <c r="AL303" s="779"/>
      <c r="AM303" s="779"/>
      <c r="AN303" s="779"/>
      <c r="AO303" s="779"/>
      <c r="AP303" s="779"/>
      <c r="AQ303" s="779"/>
      <c r="AR303" s="779"/>
      <c r="AS303" s="779"/>
      <c r="AT303" s="779"/>
      <c r="AU303" s="779"/>
      <c r="AV303" s="779"/>
      <c r="AW303" s="779"/>
      <c r="AX303" s="779"/>
      <c r="AY303" s="779"/>
      <c r="AZ303" s="779"/>
      <c r="BA303" s="779"/>
      <c r="BB303" s="779"/>
      <c r="BC303" s="779"/>
      <c r="BD303" s="779"/>
      <c r="BE303" s="779"/>
      <c r="BF303" s="779"/>
      <c r="BG303" s="779"/>
      <c r="BH303" s="779"/>
      <c r="BI303" s="779"/>
      <c r="BJ303" s="779"/>
      <c r="BK303" s="779"/>
      <c r="BL303" s="779"/>
      <c r="BM303" s="779"/>
      <c r="BN303" s="779"/>
      <c r="BO303" s="779"/>
      <c r="BP303" s="779"/>
      <c r="BQ303" s="779"/>
      <c r="BR303" s="779"/>
      <c r="BS303" s="779"/>
      <c r="BT303" s="779"/>
      <c r="BU303" s="779"/>
      <c r="BV303" s="779"/>
      <c r="BW303" s="779"/>
      <c r="BX303" s="779"/>
      <c r="BY303" s="779"/>
      <c r="BZ303" s="779"/>
      <c r="CA303" s="779"/>
      <c r="CB303" s="779"/>
      <c r="CC303" s="779"/>
      <c r="CD303" s="779"/>
      <c r="CE303" s="779"/>
      <c r="CF303" s="779"/>
      <c r="CG303" s="779"/>
      <c r="CH303" s="779"/>
      <c r="CI303" s="779"/>
      <c r="CJ303" s="779"/>
      <c r="CK303" s="779"/>
      <c r="CL303" s="779"/>
      <c r="CM303" s="779"/>
      <c r="CN303" s="779"/>
      <c r="CO303" s="779"/>
      <c r="CP303" s="779"/>
      <c r="CQ303" s="779"/>
      <c r="CR303" s="779"/>
      <c r="CS303" s="779"/>
      <c r="CT303" s="779"/>
    </row>
    <row r="304" spans="1:98" s="893" customFormat="1" ht="13.5">
      <c r="A304" s="886"/>
      <c r="B304" s="886"/>
      <c r="C304" s="886"/>
      <c r="D304" s="886"/>
      <c r="E304" s="886"/>
      <c r="F304" s="2851"/>
      <c r="G304" s="2851"/>
      <c r="H304" s="888"/>
      <c r="I304" s="889"/>
      <c r="J304" s="890"/>
      <c r="K304" s="887"/>
      <c r="L304" s="887"/>
      <c r="M304" s="772"/>
      <c r="N304" s="891"/>
      <c r="O304" s="774"/>
      <c r="P304" s="775"/>
      <c r="Q304" s="775"/>
      <c r="R304" s="776"/>
      <c r="S304" s="777"/>
      <c r="T304" s="777"/>
      <c r="U304" s="777"/>
      <c r="V304" s="778"/>
      <c r="W304" s="778"/>
      <c r="X304" s="778"/>
      <c r="Y304" s="778"/>
      <c r="Z304" s="778"/>
      <c r="AA304" s="779"/>
      <c r="AB304" s="779"/>
      <c r="AC304" s="779"/>
      <c r="AD304" s="779"/>
      <c r="AE304" s="779"/>
      <c r="AF304" s="779"/>
      <c r="AG304" s="779"/>
      <c r="AH304" s="779"/>
      <c r="AI304" s="779"/>
      <c r="AJ304" s="779"/>
      <c r="AK304" s="779"/>
      <c r="AL304" s="779"/>
      <c r="AM304" s="779"/>
      <c r="AN304" s="779"/>
      <c r="AO304" s="779"/>
      <c r="AP304" s="779"/>
      <c r="AQ304" s="779"/>
      <c r="AR304" s="779"/>
      <c r="AS304" s="779"/>
      <c r="AT304" s="779"/>
      <c r="AU304" s="779"/>
      <c r="AV304" s="779"/>
      <c r="AW304" s="779"/>
      <c r="AX304" s="779"/>
      <c r="AY304" s="779"/>
      <c r="AZ304" s="779"/>
      <c r="BA304" s="779"/>
      <c r="BB304" s="779"/>
      <c r="BC304" s="779"/>
      <c r="BD304" s="779"/>
      <c r="BE304" s="779"/>
      <c r="BF304" s="779"/>
      <c r="BG304" s="779"/>
      <c r="BH304" s="779"/>
      <c r="BI304" s="779"/>
      <c r="BJ304" s="779"/>
      <c r="BK304" s="779"/>
      <c r="BL304" s="779"/>
      <c r="BM304" s="779"/>
      <c r="BN304" s="779"/>
      <c r="BO304" s="779"/>
      <c r="BP304" s="779"/>
      <c r="BQ304" s="779"/>
      <c r="BR304" s="779"/>
      <c r="BS304" s="779"/>
      <c r="BT304" s="779"/>
      <c r="BU304" s="779"/>
      <c r="BV304" s="779"/>
      <c r="BW304" s="779"/>
      <c r="BX304" s="779"/>
      <c r="BY304" s="779"/>
      <c r="BZ304" s="779"/>
      <c r="CA304" s="779"/>
      <c r="CB304" s="779"/>
      <c r="CC304" s="779"/>
      <c r="CD304" s="779"/>
      <c r="CE304" s="779"/>
      <c r="CF304" s="779"/>
      <c r="CG304" s="779"/>
      <c r="CH304" s="779"/>
      <c r="CI304" s="779"/>
      <c r="CJ304" s="779"/>
      <c r="CK304" s="779"/>
      <c r="CL304" s="779"/>
      <c r="CM304" s="779"/>
      <c r="CN304" s="779"/>
      <c r="CO304" s="779"/>
      <c r="CP304" s="779"/>
      <c r="CQ304" s="779"/>
      <c r="CR304" s="779"/>
      <c r="CS304" s="779"/>
      <c r="CT304" s="779"/>
    </row>
    <row r="305" spans="1:98" s="893" customFormat="1" ht="13.5">
      <c r="A305" s="886"/>
      <c r="B305" s="886"/>
      <c r="C305" s="886"/>
      <c r="D305" s="886"/>
      <c r="E305" s="886"/>
      <c r="F305" s="2851"/>
      <c r="G305" s="2851"/>
      <c r="H305" s="888"/>
      <c r="I305" s="889"/>
      <c r="J305" s="890"/>
      <c r="K305" s="887"/>
      <c r="L305" s="887"/>
      <c r="M305" s="772"/>
      <c r="N305" s="891"/>
      <c r="O305" s="774"/>
      <c r="P305" s="775"/>
      <c r="Q305" s="775"/>
      <c r="R305" s="776"/>
      <c r="S305" s="777"/>
      <c r="T305" s="777"/>
      <c r="U305" s="777"/>
      <c r="V305" s="778"/>
      <c r="W305" s="778"/>
      <c r="X305" s="778"/>
      <c r="Y305" s="778"/>
      <c r="Z305" s="778"/>
      <c r="AA305" s="779"/>
      <c r="AB305" s="779"/>
      <c r="AC305" s="779"/>
      <c r="AD305" s="779"/>
      <c r="AE305" s="779"/>
      <c r="AF305" s="779"/>
      <c r="AG305" s="779"/>
      <c r="AH305" s="779"/>
      <c r="AI305" s="779"/>
      <c r="AJ305" s="779"/>
      <c r="AK305" s="779"/>
      <c r="AL305" s="779"/>
      <c r="AM305" s="779"/>
      <c r="AN305" s="779"/>
      <c r="AO305" s="779"/>
      <c r="AP305" s="779"/>
      <c r="AQ305" s="779"/>
      <c r="AR305" s="779"/>
      <c r="AS305" s="779"/>
      <c r="AT305" s="779"/>
      <c r="AU305" s="779"/>
      <c r="AV305" s="779"/>
      <c r="AW305" s="779"/>
      <c r="AX305" s="779"/>
      <c r="AY305" s="779"/>
      <c r="AZ305" s="779"/>
      <c r="BA305" s="779"/>
      <c r="BB305" s="779"/>
      <c r="BC305" s="779"/>
      <c r="BD305" s="779"/>
      <c r="BE305" s="779"/>
      <c r="BF305" s="779"/>
      <c r="BG305" s="779"/>
      <c r="BH305" s="779"/>
      <c r="BI305" s="779"/>
      <c r="BJ305" s="779"/>
      <c r="BK305" s="779"/>
      <c r="BL305" s="779"/>
      <c r="BM305" s="779"/>
      <c r="BN305" s="779"/>
      <c r="BO305" s="779"/>
      <c r="BP305" s="779"/>
      <c r="BQ305" s="779"/>
      <c r="BR305" s="779"/>
      <c r="BS305" s="779"/>
      <c r="BT305" s="779"/>
      <c r="BU305" s="779"/>
      <c r="BV305" s="779"/>
      <c r="BW305" s="779"/>
      <c r="BX305" s="779"/>
      <c r="BY305" s="779"/>
      <c r="BZ305" s="779"/>
      <c r="CA305" s="779"/>
      <c r="CB305" s="779"/>
      <c r="CC305" s="779"/>
      <c r="CD305" s="779"/>
      <c r="CE305" s="779"/>
      <c r="CF305" s="779"/>
      <c r="CG305" s="779"/>
      <c r="CH305" s="779"/>
      <c r="CI305" s="779"/>
      <c r="CJ305" s="779"/>
      <c r="CK305" s="779"/>
      <c r="CL305" s="779"/>
      <c r="CM305" s="779"/>
      <c r="CN305" s="779"/>
      <c r="CO305" s="779"/>
      <c r="CP305" s="779"/>
      <c r="CQ305" s="779"/>
      <c r="CR305" s="779"/>
      <c r="CS305" s="779"/>
      <c r="CT305" s="779"/>
    </row>
    <row r="306" spans="1:98" ht="13.5">
      <c r="G306" s="2851"/>
      <c r="I306" s="889"/>
      <c r="J306" s="890"/>
    </row>
    <row r="307" spans="1:98" ht="13.5">
      <c r="G307" s="2851"/>
      <c r="I307" s="889"/>
      <c r="J307" s="890"/>
    </row>
    <row r="308" spans="1:98" ht="13.5">
      <c r="G308" s="2851"/>
      <c r="I308" s="889"/>
      <c r="J308" s="890"/>
    </row>
    <row r="309" spans="1:98" ht="13.5">
      <c r="G309" s="2851"/>
      <c r="I309" s="889"/>
      <c r="J309" s="890"/>
    </row>
    <row r="310" spans="1:98" ht="13.5">
      <c r="G310" s="2851"/>
      <c r="I310" s="889"/>
      <c r="J310" s="890"/>
    </row>
    <row r="311" spans="1:98" ht="13.5">
      <c r="G311" s="2851"/>
      <c r="I311" s="889"/>
      <c r="J311" s="890"/>
    </row>
    <row r="312" spans="1:98" ht="13.5">
      <c r="G312" s="2851"/>
      <c r="I312" s="889"/>
      <c r="J312" s="890"/>
    </row>
    <row r="313" spans="1:98" s="772" customFormat="1" ht="13.5">
      <c r="A313" s="886"/>
      <c r="B313" s="886"/>
      <c r="C313" s="886"/>
      <c r="D313" s="886"/>
      <c r="E313" s="886"/>
      <c r="F313" s="2851"/>
      <c r="G313" s="2851"/>
      <c r="H313" s="888"/>
      <c r="I313" s="889"/>
      <c r="J313" s="890"/>
      <c r="K313" s="887"/>
      <c r="L313" s="887"/>
      <c r="N313" s="891"/>
      <c r="O313" s="774"/>
      <c r="P313" s="775"/>
      <c r="Q313" s="775"/>
      <c r="R313" s="776"/>
      <c r="S313" s="777"/>
      <c r="T313" s="777"/>
      <c r="U313" s="777"/>
      <c r="V313" s="778"/>
      <c r="W313" s="778"/>
      <c r="X313" s="778"/>
      <c r="Y313" s="778"/>
      <c r="Z313" s="778"/>
      <c r="AA313" s="779"/>
      <c r="AB313" s="779"/>
      <c r="AC313" s="779"/>
      <c r="AD313" s="779"/>
      <c r="AE313" s="779"/>
      <c r="AF313" s="779"/>
      <c r="AG313" s="779"/>
      <c r="AH313" s="779"/>
      <c r="AI313" s="779"/>
      <c r="AJ313" s="779"/>
      <c r="AK313" s="779"/>
      <c r="AL313" s="779"/>
      <c r="AM313" s="779"/>
      <c r="AN313" s="779"/>
      <c r="AO313" s="779"/>
      <c r="AP313" s="779"/>
      <c r="AQ313" s="779"/>
      <c r="AR313" s="779"/>
      <c r="AS313" s="779"/>
      <c r="AT313" s="779"/>
      <c r="AU313" s="779"/>
      <c r="AV313" s="779"/>
      <c r="AW313" s="779"/>
      <c r="AX313" s="779"/>
      <c r="AY313" s="779"/>
      <c r="AZ313" s="779"/>
      <c r="BA313" s="779"/>
      <c r="BB313" s="779"/>
      <c r="BC313" s="779"/>
      <c r="BD313" s="779"/>
      <c r="BE313" s="779"/>
      <c r="BF313" s="779"/>
      <c r="BG313" s="779"/>
      <c r="BH313" s="779"/>
      <c r="BI313" s="779"/>
      <c r="BJ313" s="779"/>
      <c r="BK313" s="779"/>
      <c r="BL313" s="779"/>
      <c r="BM313" s="779"/>
      <c r="BN313" s="779"/>
      <c r="BO313" s="779"/>
      <c r="BP313" s="779"/>
      <c r="BQ313" s="779"/>
      <c r="BR313" s="779"/>
      <c r="BS313" s="779"/>
      <c r="BT313" s="779"/>
      <c r="BU313" s="779"/>
      <c r="BV313" s="779"/>
      <c r="BW313" s="779"/>
      <c r="BX313" s="779"/>
      <c r="BY313" s="779"/>
      <c r="BZ313" s="779"/>
      <c r="CA313" s="779"/>
      <c r="CB313" s="779"/>
      <c r="CC313" s="779"/>
      <c r="CD313" s="779"/>
      <c r="CE313" s="779"/>
      <c r="CF313" s="779"/>
      <c r="CG313" s="779"/>
      <c r="CH313" s="779"/>
      <c r="CI313" s="779"/>
      <c r="CJ313" s="779"/>
      <c r="CK313" s="779"/>
      <c r="CL313" s="779"/>
      <c r="CM313" s="779"/>
      <c r="CN313" s="779"/>
      <c r="CO313" s="779"/>
      <c r="CP313" s="779"/>
      <c r="CQ313" s="779"/>
      <c r="CR313" s="779"/>
      <c r="CS313" s="779"/>
      <c r="CT313" s="779"/>
    </row>
    <row r="314" spans="1:98" s="772" customFormat="1" ht="13.5">
      <c r="A314" s="886"/>
      <c r="B314" s="886"/>
      <c r="C314" s="886"/>
      <c r="D314" s="886"/>
      <c r="E314" s="886"/>
      <c r="F314" s="2851"/>
      <c r="G314" s="2851"/>
      <c r="H314" s="888"/>
      <c r="I314" s="889"/>
      <c r="J314" s="890"/>
      <c r="K314" s="887"/>
      <c r="L314" s="887"/>
      <c r="N314" s="891"/>
      <c r="O314" s="774"/>
      <c r="P314" s="775"/>
      <c r="Q314" s="775"/>
      <c r="R314" s="776"/>
      <c r="S314" s="777"/>
      <c r="T314" s="777"/>
      <c r="U314" s="777"/>
      <c r="V314" s="778"/>
      <c r="W314" s="778"/>
      <c r="X314" s="778"/>
      <c r="Y314" s="778"/>
      <c r="Z314" s="778"/>
      <c r="AA314" s="779"/>
      <c r="AB314" s="779"/>
      <c r="AC314" s="779"/>
      <c r="AD314" s="779"/>
      <c r="AE314" s="779"/>
      <c r="AF314" s="779"/>
      <c r="AG314" s="779"/>
      <c r="AH314" s="779"/>
      <c r="AI314" s="779"/>
      <c r="AJ314" s="779"/>
      <c r="AK314" s="779"/>
      <c r="AL314" s="779"/>
      <c r="AM314" s="779"/>
      <c r="AN314" s="779"/>
      <c r="AO314" s="779"/>
      <c r="AP314" s="779"/>
      <c r="AQ314" s="779"/>
      <c r="AR314" s="779"/>
      <c r="AS314" s="779"/>
      <c r="AT314" s="779"/>
      <c r="AU314" s="779"/>
      <c r="AV314" s="779"/>
      <c r="AW314" s="779"/>
      <c r="AX314" s="779"/>
      <c r="AY314" s="779"/>
      <c r="AZ314" s="779"/>
      <c r="BA314" s="779"/>
      <c r="BB314" s="779"/>
      <c r="BC314" s="779"/>
      <c r="BD314" s="779"/>
      <c r="BE314" s="779"/>
      <c r="BF314" s="779"/>
      <c r="BG314" s="779"/>
      <c r="BH314" s="779"/>
      <c r="BI314" s="779"/>
      <c r="BJ314" s="779"/>
      <c r="BK314" s="779"/>
      <c r="BL314" s="779"/>
      <c r="BM314" s="779"/>
      <c r="BN314" s="779"/>
      <c r="BO314" s="779"/>
      <c r="BP314" s="779"/>
      <c r="BQ314" s="779"/>
      <c r="BR314" s="779"/>
      <c r="BS314" s="779"/>
      <c r="BT314" s="779"/>
      <c r="BU314" s="779"/>
      <c r="BV314" s="779"/>
      <c r="BW314" s="779"/>
      <c r="BX314" s="779"/>
      <c r="BY314" s="779"/>
      <c r="BZ314" s="779"/>
      <c r="CA314" s="779"/>
      <c r="CB314" s="779"/>
      <c r="CC314" s="779"/>
      <c r="CD314" s="779"/>
      <c r="CE314" s="779"/>
      <c r="CF314" s="779"/>
      <c r="CG314" s="779"/>
      <c r="CH314" s="779"/>
      <c r="CI314" s="779"/>
      <c r="CJ314" s="779"/>
      <c r="CK314" s="779"/>
      <c r="CL314" s="779"/>
      <c r="CM314" s="779"/>
      <c r="CN314" s="779"/>
      <c r="CO314" s="779"/>
      <c r="CP314" s="779"/>
      <c r="CQ314" s="779"/>
      <c r="CR314" s="779"/>
      <c r="CS314" s="779"/>
      <c r="CT314" s="779"/>
    </row>
    <row r="315" spans="1:98" s="772" customFormat="1" ht="13.5">
      <c r="A315" s="886"/>
      <c r="B315" s="886"/>
      <c r="C315" s="886"/>
      <c r="D315" s="886"/>
      <c r="E315" s="886"/>
      <c r="F315" s="2851"/>
      <c r="G315" s="2851"/>
      <c r="H315" s="888"/>
      <c r="I315" s="889"/>
      <c r="J315" s="890"/>
      <c r="K315" s="887"/>
      <c r="L315" s="887"/>
      <c r="N315" s="891"/>
      <c r="O315" s="774"/>
      <c r="P315" s="775"/>
      <c r="Q315" s="775"/>
      <c r="R315" s="776"/>
      <c r="S315" s="777"/>
      <c r="T315" s="777"/>
      <c r="U315" s="777"/>
      <c r="V315" s="778"/>
      <c r="W315" s="778"/>
      <c r="X315" s="778"/>
      <c r="Y315" s="778"/>
      <c r="Z315" s="778"/>
      <c r="AA315" s="779"/>
      <c r="AB315" s="779"/>
      <c r="AC315" s="779"/>
      <c r="AD315" s="779"/>
      <c r="AE315" s="779"/>
      <c r="AF315" s="779"/>
      <c r="AG315" s="779"/>
      <c r="AH315" s="779"/>
      <c r="AI315" s="779"/>
      <c r="AJ315" s="779"/>
      <c r="AK315" s="779"/>
      <c r="AL315" s="779"/>
      <c r="AM315" s="779"/>
      <c r="AN315" s="779"/>
      <c r="AO315" s="779"/>
      <c r="AP315" s="779"/>
      <c r="AQ315" s="779"/>
      <c r="AR315" s="779"/>
      <c r="AS315" s="779"/>
      <c r="AT315" s="779"/>
      <c r="AU315" s="779"/>
      <c r="AV315" s="779"/>
      <c r="AW315" s="779"/>
      <c r="AX315" s="779"/>
      <c r="AY315" s="779"/>
      <c r="AZ315" s="779"/>
      <c r="BA315" s="779"/>
      <c r="BB315" s="779"/>
      <c r="BC315" s="779"/>
      <c r="BD315" s="779"/>
      <c r="BE315" s="779"/>
      <c r="BF315" s="779"/>
      <c r="BG315" s="779"/>
      <c r="BH315" s="779"/>
      <c r="BI315" s="779"/>
      <c r="BJ315" s="779"/>
      <c r="BK315" s="779"/>
      <c r="BL315" s="779"/>
      <c r="BM315" s="779"/>
      <c r="BN315" s="779"/>
      <c r="BO315" s="779"/>
      <c r="BP315" s="779"/>
      <c r="BQ315" s="779"/>
      <c r="BR315" s="779"/>
      <c r="BS315" s="779"/>
      <c r="BT315" s="779"/>
      <c r="BU315" s="779"/>
      <c r="BV315" s="779"/>
      <c r="BW315" s="779"/>
      <c r="BX315" s="779"/>
      <c r="BY315" s="779"/>
      <c r="BZ315" s="779"/>
      <c r="CA315" s="779"/>
      <c r="CB315" s="779"/>
      <c r="CC315" s="779"/>
      <c r="CD315" s="779"/>
      <c r="CE315" s="779"/>
      <c r="CF315" s="779"/>
      <c r="CG315" s="779"/>
      <c r="CH315" s="779"/>
      <c r="CI315" s="779"/>
      <c r="CJ315" s="779"/>
      <c r="CK315" s="779"/>
      <c r="CL315" s="779"/>
      <c r="CM315" s="779"/>
      <c r="CN315" s="779"/>
      <c r="CO315" s="779"/>
      <c r="CP315" s="779"/>
      <c r="CQ315" s="779"/>
      <c r="CR315" s="779"/>
      <c r="CS315" s="779"/>
      <c r="CT315" s="779"/>
    </row>
    <row r="316" spans="1:98" s="772" customFormat="1" ht="13.5">
      <c r="A316" s="886"/>
      <c r="B316" s="886"/>
      <c r="C316" s="886"/>
      <c r="D316" s="886"/>
      <c r="E316" s="886"/>
      <c r="F316" s="2851"/>
      <c r="G316" s="2851"/>
      <c r="H316" s="888"/>
      <c r="I316" s="889"/>
      <c r="J316" s="890"/>
      <c r="K316" s="887"/>
      <c r="L316" s="887"/>
      <c r="N316" s="891"/>
      <c r="O316" s="774"/>
      <c r="P316" s="775"/>
      <c r="Q316" s="775"/>
      <c r="R316" s="776"/>
      <c r="S316" s="777"/>
      <c r="T316" s="777"/>
      <c r="U316" s="777"/>
      <c r="V316" s="778"/>
      <c r="W316" s="778"/>
      <c r="X316" s="778"/>
      <c r="Y316" s="778"/>
      <c r="Z316" s="778"/>
      <c r="AA316" s="779"/>
      <c r="AB316" s="779"/>
      <c r="AC316" s="779"/>
      <c r="AD316" s="779"/>
      <c r="AE316" s="779"/>
      <c r="AF316" s="779"/>
      <c r="AG316" s="779"/>
      <c r="AH316" s="779"/>
      <c r="AI316" s="779"/>
      <c r="AJ316" s="779"/>
      <c r="AK316" s="779"/>
      <c r="AL316" s="779"/>
      <c r="AM316" s="779"/>
      <c r="AN316" s="779"/>
      <c r="AO316" s="779"/>
      <c r="AP316" s="779"/>
      <c r="AQ316" s="779"/>
      <c r="AR316" s="779"/>
      <c r="AS316" s="779"/>
      <c r="AT316" s="779"/>
      <c r="AU316" s="779"/>
      <c r="AV316" s="779"/>
      <c r="AW316" s="779"/>
      <c r="AX316" s="779"/>
      <c r="AY316" s="779"/>
      <c r="AZ316" s="779"/>
      <c r="BA316" s="779"/>
      <c r="BB316" s="779"/>
      <c r="BC316" s="779"/>
      <c r="BD316" s="779"/>
      <c r="BE316" s="779"/>
      <c r="BF316" s="779"/>
      <c r="BG316" s="779"/>
      <c r="BH316" s="779"/>
      <c r="BI316" s="779"/>
      <c r="BJ316" s="779"/>
      <c r="BK316" s="779"/>
      <c r="BL316" s="779"/>
      <c r="BM316" s="779"/>
      <c r="BN316" s="779"/>
      <c r="BO316" s="779"/>
      <c r="BP316" s="779"/>
      <c r="BQ316" s="779"/>
      <c r="BR316" s="779"/>
      <c r="BS316" s="779"/>
      <c r="BT316" s="779"/>
      <c r="BU316" s="779"/>
      <c r="BV316" s="779"/>
      <c r="BW316" s="779"/>
      <c r="BX316" s="779"/>
      <c r="BY316" s="779"/>
      <c r="BZ316" s="779"/>
      <c r="CA316" s="779"/>
      <c r="CB316" s="779"/>
      <c r="CC316" s="779"/>
      <c r="CD316" s="779"/>
      <c r="CE316" s="779"/>
      <c r="CF316" s="779"/>
      <c r="CG316" s="779"/>
      <c r="CH316" s="779"/>
      <c r="CI316" s="779"/>
      <c r="CJ316" s="779"/>
      <c r="CK316" s="779"/>
      <c r="CL316" s="779"/>
      <c r="CM316" s="779"/>
      <c r="CN316" s="779"/>
      <c r="CO316" s="779"/>
      <c r="CP316" s="779"/>
      <c r="CQ316" s="779"/>
      <c r="CR316" s="779"/>
      <c r="CS316" s="779"/>
      <c r="CT316" s="779"/>
    </row>
    <row r="317" spans="1:98" s="772" customFormat="1" ht="13.5">
      <c r="A317" s="886"/>
      <c r="B317" s="886"/>
      <c r="C317" s="886"/>
      <c r="D317" s="886"/>
      <c r="E317" s="886"/>
      <c r="F317" s="2851"/>
      <c r="G317" s="2851"/>
      <c r="H317" s="888"/>
      <c r="I317" s="889"/>
      <c r="J317" s="890"/>
      <c r="K317" s="887"/>
      <c r="L317" s="887"/>
      <c r="N317" s="891"/>
      <c r="O317" s="774"/>
      <c r="P317" s="775"/>
      <c r="Q317" s="775"/>
      <c r="R317" s="776"/>
      <c r="S317" s="777"/>
      <c r="T317" s="777"/>
      <c r="U317" s="777"/>
      <c r="V317" s="778"/>
      <c r="W317" s="778"/>
      <c r="X317" s="778"/>
      <c r="Y317" s="778"/>
      <c r="Z317" s="778"/>
      <c r="AA317" s="779"/>
      <c r="AB317" s="779"/>
      <c r="AC317" s="779"/>
      <c r="AD317" s="779"/>
      <c r="AE317" s="779"/>
      <c r="AF317" s="779"/>
      <c r="AG317" s="779"/>
      <c r="AH317" s="779"/>
      <c r="AI317" s="779"/>
      <c r="AJ317" s="779"/>
      <c r="AK317" s="779"/>
      <c r="AL317" s="779"/>
      <c r="AM317" s="779"/>
      <c r="AN317" s="779"/>
      <c r="AO317" s="779"/>
      <c r="AP317" s="779"/>
      <c r="AQ317" s="779"/>
      <c r="AR317" s="779"/>
      <c r="AS317" s="779"/>
      <c r="AT317" s="779"/>
      <c r="AU317" s="779"/>
      <c r="AV317" s="779"/>
      <c r="AW317" s="779"/>
      <c r="AX317" s="779"/>
      <c r="AY317" s="779"/>
      <c r="AZ317" s="779"/>
      <c r="BA317" s="779"/>
      <c r="BB317" s="779"/>
      <c r="BC317" s="779"/>
      <c r="BD317" s="779"/>
      <c r="BE317" s="779"/>
      <c r="BF317" s="779"/>
      <c r="BG317" s="779"/>
      <c r="BH317" s="779"/>
      <c r="BI317" s="779"/>
      <c r="BJ317" s="779"/>
      <c r="BK317" s="779"/>
      <c r="BL317" s="779"/>
      <c r="BM317" s="779"/>
      <c r="BN317" s="779"/>
      <c r="BO317" s="779"/>
      <c r="BP317" s="779"/>
      <c r="BQ317" s="779"/>
      <c r="BR317" s="779"/>
      <c r="BS317" s="779"/>
      <c r="BT317" s="779"/>
      <c r="BU317" s="779"/>
      <c r="BV317" s="779"/>
      <c r="BW317" s="779"/>
      <c r="BX317" s="779"/>
      <c r="BY317" s="779"/>
      <c r="BZ317" s="779"/>
      <c r="CA317" s="779"/>
      <c r="CB317" s="779"/>
      <c r="CC317" s="779"/>
      <c r="CD317" s="779"/>
      <c r="CE317" s="779"/>
      <c r="CF317" s="779"/>
      <c r="CG317" s="779"/>
      <c r="CH317" s="779"/>
      <c r="CI317" s="779"/>
      <c r="CJ317" s="779"/>
      <c r="CK317" s="779"/>
      <c r="CL317" s="779"/>
      <c r="CM317" s="779"/>
      <c r="CN317" s="779"/>
      <c r="CO317" s="779"/>
      <c r="CP317" s="779"/>
      <c r="CQ317" s="779"/>
      <c r="CR317" s="779"/>
      <c r="CS317" s="779"/>
      <c r="CT317" s="779"/>
    </row>
    <row r="318" spans="1:98" s="772" customFormat="1" ht="13.5">
      <c r="A318" s="886"/>
      <c r="B318" s="886"/>
      <c r="C318" s="886"/>
      <c r="D318" s="886"/>
      <c r="E318" s="886"/>
      <c r="F318" s="2851"/>
      <c r="G318" s="2851"/>
      <c r="H318" s="888"/>
      <c r="I318" s="889"/>
      <c r="J318" s="890"/>
      <c r="K318" s="887"/>
      <c r="L318" s="887"/>
      <c r="N318" s="891"/>
      <c r="O318" s="774"/>
      <c r="P318" s="775"/>
      <c r="Q318" s="775"/>
      <c r="R318" s="776"/>
      <c r="S318" s="777"/>
      <c r="T318" s="777"/>
      <c r="U318" s="777"/>
      <c r="V318" s="778"/>
      <c r="W318" s="778"/>
      <c r="X318" s="778"/>
      <c r="Y318" s="778"/>
      <c r="Z318" s="778"/>
      <c r="AA318" s="779"/>
      <c r="AB318" s="779"/>
      <c r="AC318" s="779"/>
      <c r="AD318" s="779"/>
      <c r="AE318" s="779"/>
      <c r="AF318" s="779"/>
      <c r="AG318" s="779"/>
      <c r="AH318" s="779"/>
      <c r="AI318" s="779"/>
      <c r="AJ318" s="779"/>
      <c r="AK318" s="779"/>
      <c r="AL318" s="779"/>
      <c r="AM318" s="779"/>
      <c r="AN318" s="779"/>
      <c r="AO318" s="779"/>
      <c r="AP318" s="779"/>
      <c r="AQ318" s="779"/>
      <c r="AR318" s="779"/>
      <c r="AS318" s="779"/>
      <c r="AT318" s="779"/>
      <c r="AU318" s="779"/>
      <c r="AV318" s="779"/>
      <c r="AW318" s="779"/>
      <c r="AX318" s="779"/>
      <c r="AY318" s="779"/>
      <c r="AZ318" s="779"/>
      <c r="BA318" s="779"/>
      <c r="BB318" s="779"/>
      <c r="BC318" s="779"/>
      <c r="BD318" s="779"/>
      <c r="BE318" s="779"/>
      <c r="BF318" s="779"/>
      <c r="BG318" s="779"/>
      <c r="BH318" s="779"/>
      <c r="BI318" s="779"/>
      <c r="BJ318" s="779"/>
      <c r="BK318" s="779"/>
      <c r="BL318" s="779"/>
      <c r="BM318" s="779"/>
      <c r="BN318" s="779"/>
      <c r="BO318" s="779"/>
      <c r="BP318" s="779"/>
      <c r="BQ318" s="779"/>
      <c r="BR318" s="779"/>
      <c r="BS318" s="779"/>
      <c r="BT318" s="779"/>
      <c r="BU318" s="779"/>
      <c r="BV318" s="779"/>
      <c r="BW318" s="779"/>
      <c r="BX318" s="779"/>
      <c r="BY318" s="779"/>
      <c r="BZ318" s="779"/>
      <c r="CA318" s="779"/>
      <c r="CB318" s="779"/>
      <c r="CC318" s="779"/>
      <c r="CD318" s="779"/>
      <c r="CE318" s="779"/>
      <c r="CF318" s="779"/>
      <c r="CG318" s="779"/>
      <c r="CH318" s="779"/>
      <c r="CI318" s="779"/>
      <c r="CJ318" s="779"/>
      <c r="CK318" s="779"/>
      <c r="CL318" s="779"/>
      <c r="CM318" s="779"/>
      <c r="CN318" s="779"/>
      <c r="CO318" s="779"/>
      <c r="CP318" s="779"/>
      <c r="CQ318" s="779"/>
      <c r="CR318" s="779"/>
      <c r="CS318" s="779"/>
      <c r="CT318" s="779"/>
    </row>
    <row r="319" spans="1:98" s="772" customFormat="1" ht="13.5">
      <c r="A319" s="886"/>
      <c r="B319" s="886"/>
      <c r="C319" s="886"/>
      <c r="D319" s="886"/>
      <c r="E319" s="886"/>
      <c r="F319" s="2851"/>
      <c r="G319" s="2851"/>
      <c r="H319" s="888"/>
      <c r="I319" s="889"/>
      <c r="J319" s="890"/>
      <c r="K319" s="887"/>
      <c r="L319" s="887"/>
      <c r="N319" s="891"/>
      <c r="O319" s="774"/>
      <c r="P319" s="775"/>
      <c r="Q319" s="775"/>
      <c r="R319" s="776"/>
      <c r="S319" s="777"/>
      <c r="T319" s="777"/>
      <c r="U319" s="777"/>
      <c r="V319" s="778"/>
      <c r="W319" s="778"/>
      <c r="X319" s="778"/>
      <c r="Y319" s="778"/>
      <c r="Z319" s="778"/>
      <c r="AA319" s="779"/>
      <c r="AB319" s="779"/>
      <c r="AC319" s="779"/>
      <c r="AD319" s="779"/>
      <c r="AE319" s="779"/>
      <c r="AF319" s="779"/>
      <c r="AG319" s="779"/>
      <c r="AH319" s="779"/>
      <c r="AI319" s="779"/>
      <c r="AJ319" s="779"/>
      <c r="AK319" s="779"/>
      <c r="AL319" s="779"/>
      <c r="AM319" s="779"/>
      <c r="AN319" s="779"/>
      <c r="AO319" s="779"/>
      <c r="AP319" s="779"/>
      <c r="AQ319" s="779"/>
      <c r="AR319" s="779"/>
      <c r="AS319" s="779"/>
      <c r="AT319" s="779"/>
      <c r="AU319" s="779"/>
      <c r="AV319" s="779"/>
      <c r="AW319" s="779"/>
      <c r="AX319" s="779"/>
      <c r="AY319" s="779"/>
      <c r="AZ319" s="779"/>
      <c r="BA319" s="779"/>
      <c r="BB319" s="779"/>
      <c r="BC319" s="779"/>
      <c r="BD319" s="779"/>
      <c r="BE319" s="779"/>
      <c r="BF319" s="779"/>
      <c r="BG319" s="779"/>
      <c r="BH319" s="779"/>
      <c r="BI319" s="779"/>
      <c r="BJ319" s="779"/>
      <c r="BK319" s="779"/>
      <c r="BL319" s="779"/>
      <c r="BM319" s="779"/>
      <c r="BN319" s="779"/>
      <c r="BO319" s="779"/>
      <c r="BP319" s="779"/>
      <c r="BQ319" s="779"/>
      <c r="BR319" s="779"/>
      <c r="BS319" s="779"/>
      <c r="BT319" s="779"/>
      <c r="BU319" s="779"/>
      <c r="BV319" s="779"/>
      <c r="BW319" s="779"/>
      <c r="BX319" s="779"/>
      <c r="BY319" s="779"/>
      <c r="BZ319" s="779"/>
      <c r="CA319" s="779"/>
      <c r="CB319" s="779"/>
      <c r="CC319" s="779"/>
      <c r="CD319" s="779"/>
      <c r="CE319" s="779"/>
      <c r="CF319" s="779"/>
      <c r="CG319" s="779"/>
      <c r="CH319" s="779"/>
      <c r="CI319" s="779"/>
      <c r="CJ319" s="779"/>
      <c r="CK319" s="779"/>
      <c r="CL319" s="779"/>
      <c r="CM319" s="779"/>
      <c r="CN319" s="779"/>
      <c r="CO319" s="779"/>
      <c r="CP319" s="779"/>
      <c r="CQ319" s="779"/>
      <c r="CR319" s="779"/>
      <c r="CS319" s="779"/>
      <c r="CT319" s="779"/>
    </row>
    <row r="320" spans="1:98" s="772" customFormat="1" ht="13.5">
      <c r="A320" s="886"/>
      <c r="B320" s="886"/>
      <c r="C320" s="886"/>
      <c r="D320" s="886"/>
      <c r="E320" s="886"/>
      <c r="F320" s="2851"/>
      <c r="G320" s="2851"/>
      <c r="H320" s="888"/>
      <c r="I320" s="889"/>
      <c r="J320" s="890"/>
      <c r="K320" s="887"/>
      <c r="L320" s="887"/>
      <c r="N320" s="891"/>
      <c r="O320" s="774"/>
      <c r="P320" s="775"/>
      <c r="Q320" s="775"/>
      <c r="R320" s="776"/>
      <c r="S320" s="777"/>
      <c r="T320" s="777"/>
      <c r="U320" s="777"/>
      <c r="V320" s="778"/>
      <c r="W320" s="778"/>
      <c r="X320" s="778"/>
      <c r="Y320" s="778"/>
      <c r="Z320" s="778"/>
      <c r="AA320" s="779"/>
      <c r="AB320" s="779"/>
      <c r="AC320" s="779"/>
      <c r="AD320" s="779"/>
      <c r="AE320" s="779"/>
      <c r="AF320" s="779"/>
      <c r="AG320" s="779"/>
      <c r="AH320" s="779"/>
      <c r="AI320" s="779"/>
      <c r="AJ320" s="779"/>
      <c r="AK320" s="779"/>
      <c r="AL320" s="779"/>
      <c r="AM320" s="779"/>
      <c r="AN320" s="779"/>
      <c r="AO320" s="779"/>
      <c r="AP320" s="779"/>
      <c r="AQ320" s="779"/>
      <c r="AR320" s="779"/>
      <c r="AS320" s="779"/>
      <c r="AT320" s="779"/>
      <c r="AU320" s="779"/>
      <c r="AV320" s="779"/>
      <c r="AW320" s="779"/>
      <c r="AX320" s="779"/>
      <c r="AY320" s="779"/>
      <c r="AZ320" s="779"/>
      <c r="BA320" s="779"/>
      <c r="BB320" s="779"/>
      <c r="BC320" s="779"/>
      <c r="BD320" s="779"/>
      <c r="BE320" s="779"/>
      <c r="BF320" s="779"/>
      <c r="BG320" s="779"/>
      <c r="BH320" s="779"/>
      <c r="BI320" s="779"/>
      <c r="BJ320" s="779"/>
      <c r="BK320" s="779"/>
      <c r="BL320" s="779"/>
      <c r="BM320" s="779"/>
      <c r="BN320" s="779"/>
      <c r="BO320" s="779"/>
      <c r="BP320" s="779"/>
      <c r="BQ320" s="779"/>
      <c r="BR320" s="779"/>
      <c r="BS320" s="779"/>
      <c r="BT320" s="779"/>
      <c r="BU320" s="779"/>
      <c r="BV320" s="779"/>
      <c r="BW320" s="779"/>
      <c r="BX320" s="779"/>
      <c r="BY320" s="779"/>
      <c r="BZ320" s="779"/>
      <c r="CA320" s="779"/>
      <c r="CB320" s="779"/>
      <c r="CC320" s="779"/>
      <c r="CD320" s="779"/>
      <c r="CE320" s="779"/>
      <c r="CF320" s="779"/>
      <c r="CG320" s="779"/>
      <c r="CH320" s="779"/>
      <c r="CI320" s="779"/>
      <c r="CJ320" s="779"/>
      <c r="CK320" s="779"/>
      <c r="CL320" s="779"/>
      <c r="CM320" s="779"/>
      <c r="CN320" s="779"/>
      <c r="CO320" s="779"/>
      <c r="CP320" s="779"/>
      <c r="CQ320" s="779"/>
      <c r="CR320" s="779"/>
      <c r="CS320" s="779"/>
      <c r="CT320" s="779"/>
    </row>
    <row r="321" spans="1:98" s="772" customFormat="1" ht="13.5">
      <c r="A321" s="886"/>
      <c r="B321" s="886"/>
      <c r="C321" s="886"/>
      <c r="D321" s="886"/>
      <c r="E321" s="886"/>
      <c r="F321" s="2851"/>
      <c r="G321" s="2851"/>
      <c r="H321" s="888"/>
      <c r="I321" s="889"/>
      <c r="J321" s="890"/>
      <c r="K321" s="887"/>
      <c r="L321" s="887"/>
      <c r="N321" s="891"/>
      <c r="O321" s="774"/>
      <c r="P321" s="775"/>
      <c r="Q321" s="775"/>
      <c r="R321" s="776"/>
      <c r="S321" s="777"/>
      <c r="T321" s="777"/>
      <c r="U321" s="777"/>
      <c r="V321" s="778"/>
      <c r="W321" s="778"/>
      <c r="X321" s="778"/>
      <c r="Y321" s="778"/>
      <c r="Z321" s="778"/>
      <c r="AA321" s="779"/>
      <c r="AB321" s="779"/>
      <c r="AC321" s="779"/>
      <c r="AD321" s="779"/>
      <c r="AE321" s="779"/>
      <c r="AF321" s="779"/>
      <c r="AG321" s="779"/>
      <c r="AH321" s="779"/>
      <c r="AI321" s="779"/>
      <c r="AJ321" s="779"/>
      <c r="AK321" s="779"/>
      <c r="AL321" s="779"/>
      <c r="AM321" s="779"/>
      <c r="AN321" s="779"/>
      <c r="AO321" s="779"/>
      <c r="AP321" s="779"/>
      <c r="AQ321" s="779"/>
      <c r="AR321" s="779"/>
      <c r="AS321" s="779"/>
      <c r="AT321" s="779"/>
      <c r="AU321" s="779"/>
      <c r="AV321" s="779"/>
      <c r="AW321" s="779"/>
      <c r="AX321" s="779"/>
      <c r="AY321" s="779"/>
      <c r="AZ321" s="779"/>
      <c r="BA321" s="779"/>
      <c r="BB321" s="779"/>
      <c r="BC321" s="779"/>
      <c r="BD321" s="779"/>
      <c r="BE321" s="779"/>
      <c r="BF321" s="779"/>
      <c r="BG321" s="779"/>
      <c r="BH321" s="779"/>
      <c r="BI321" s="779"/>
      <c r="BJ321" s="779"/>
      <c r="BK321" s="779"/>
      <c r="BL321" s="779"/>
      <c r="BM321" s="779"/>
      <c r="BN321" s="779"/>
      <c r="BO321" s="779"/>
      <c r="BP321" s="779"/>
      <c r="BQ321" s="779"/>
      <c r="BR321" s="779"/>
      <c r="BS321" s="779"/>
      <c r="BT321" s="779"/>
      <c r="BU321" s="779"/>
      <c r="BV321" s="779"/>
      <c r="BW321" s="779"/>
      <c r="BX321" s="779"/>
      <c r="BY321" s="779"/>
      <c r="BZ321" s="779"/>
      <c r="CA321" s="779"/>
      <c r="CB321" s="779"/>
      <c r="CC321" s="779"/>
      <c r="CD321" s="779"/>
      <c r="CE321" s="779"/>
      <c r="CF321" s="779"/>
      <c r="CG321" s="779"/>
      <c r="CH321" s="779"/>
      <c r="CI321" s="779"/>
      <c r="CJ321" s="779"/>
      <c r="CK321" s="779"/>
      <c r="CL321" s="779"/>
      <c r="CM321" s="779"/>
      <c r="CN321" s="779"/>
      <c r="CO321" s="779"/>
      <c r="CP321" s="779"/>
      <c r="CQ321" s="779"/>
      <c r="CR321" s="779"/>
      <c r="CS321" s="779"/>
      <c r="CT321" s="779"/>
    </row>
    <row r="322" spans="1:98" s="772" customFormat="1" ht="13.5">
      <c r="A322" s="886"/>
      <c r="B322" s="886"/>
      <c r="C322" s="886"/>
      <c r="D322" s="886"/>
      <c r="E322" s="886"/>
      <c r="F322" s="2851"/>
      <c r="G322" s="2851"/>
      <c r="H322" s="888"/>
      <c r="I322" s="889"/>
      <c r="J322" s="890"/>
      <c r="K322" s="887"/>
      <c r="L322" s="887"/>
      <c r="N322" s="891"/>
      <c r="O322" s="774"/>
      <c r="P322" s="775"/>
      <c r="Q322" s="775"/>
      <c r="R322" s="776"/>
      <c r="S322" s="777"/>
      <c r="T322" s="777"/>
      <c r="U322" s="777"/>
      <c r="V322" s="778"/>
      <c r="W322" s="778"/>
      <c r="X322" s="778"/>
      <c r="Y322" s="778"/>
      <c r="Z322" s="778"/>
      <c r="AA322" s="779"/>
      <c r="AB322" s="779"/>
      <c r="AC322" s="779"/>
      <c r="AD322" s="779"/>
      <c r="AE322" s="779"/>
      <c r="AF322" s="779"/>
      <c r="AG322" s="779"/>
      <c r="AH322" s="779"/>
      <c r="AI322" s="779"/>
      <c r="AJ322" s="779"/>
      <c r="AK322" s="779"/>
      <c r="AL322" s="779"/>
      <c r="AM322" s="779"/>
      <c r="AN322" s="779"/>
      <c r="AO322" s="779"/>
      <c r="AP322" s="779"/>
      <c r="AQ322" s="779"/>
      <c r="AR322" s="779"/>
      <c r="AS322" s="779"/>
      <c r="AT322" s="779"/>
      <c r="AU322" s="779"/>
      <c r="AV322" s="779"/>
      <c r="AW322" s="779"/>
      <c r="AX322" s="779"/>
      <c r="AY322" s="779"/>
      <c r="AZ322" s="779"/>
      <c r="BA322" s="779"/>
      <c r="BB322" s="779"/>
      <c r="BC322" s="779"/>
      <c r="BD322" s="779"/>
      <c r="BE322" s="779"/>
      <c r="BF322" s="779"/>
      <c r="BG322" s="779"/>
      <c r="BH322" s="779"/>
      <c r="BI322" s="779"/>
      <c r="BJ322" s="779"/>
      <c r="BK322" s="779"/>
      <c r="BL322" s="779"/>
      <c r="BM322" s="779"/>
      <c r="BN322" s="779"/>
      <c r="BO322" s="779"/>
      <c r="BP322" s="779"/>
      <c r="BQ322" s="779"/>
      <c r="BR322" s="779"/>
      <c r="BS322" s="779"/>
      <c r="BT322" s="779"/>
      <c r="BU322" s="779"/>
      <c r="BV322" s="779"/>
      <c r="BW322" s="779"/>
      <c r="BX322" s="779"/>
      <c r="BY322" s="779"/>
      <c r="BZ322" s="779"/>
      <c r="CA322" s="779"/>
      <c r="CB322" s="779"/>
      <c r="CC322" s="779"/>
      <c r="CD322" s="779"/>
      <c r="CE322" s="779"/>
      <c r="CF322" s="779"/>
      <c r="CG322" s="779"/>
      <c r="CH322" s="779"/>
      <c r="CI322" s="779"/>
      <c r="CJ322" s="779"/>
      <c r="CK322" s="779"/>
      <c r="CL322" s="779"/>
      <c r="CM322" s="779"/>
      <c r="CN322" s="779"/>
      <c r="CO322" s="779"/>
      <c r="CP322" s="779"/>
      <c r="CQ322" s="779"/>
      <c r="CR322" s="779"/>
      <c r="CS322" s="779"/>
      <c r="CT322" s="779"/>
    </row>
    <row r="323" spans="1:98" s="772" customFormat="1" ht="13.5">
      <c r="A323" s="886"/>
      <c r="B323" s="886"/>
      <c r="C323" s="886"/>
      <c r="D323" s="886"/>
      <c r="E323" s="886"/>
      <c r="F323" s="2851"/>
      <c r="G323" s="2851"/>
      <c r="H323" s="888"/>
      <c r="I323" s="889"/>
      <c r="J323" s="890"/>
      <c r="K323" s="887"/>
      <c r="L323" s="887"/>
      <c r="N323" s="891"/>
      <c r="O323" s="774"/>
      <c r="P323" s="775"/>
      <c r="Q323" s="775"/>
      <c r="R323" s="776"/>
      <c r="S323" s="777"/>
      <c r="T323" s="777"/>
      <c r="U323" s="777"/>
      <c r="V323" s="778"/>
      <c r="W323" s="778"/>
      <c r="X323" s="778"/>
      <c r="Y323" s="778"/>
      <c r="Z323" s="778"/>
      <c r="AA323" s="779"/>
      <c r="AB323" s="779"/>
      <c r="AC323" s="779"/>
      <c r="AD323" s="779"/>
      <c r="AE323" s="779"/>
      <c r="AF323" s="779"/>
      <c r="AG323" s="779"/>
      <c r="AH323" s="779"/>
      <c r="AI323" s="779"/>
      <c r="AJ323" s="779"/>
      <c r="AK323" s="779"/>
      <c r="AL323" s="779"/>
      <c r="AM323" s="779"/>
      <c r="AN323" s="779"/>
      <c r="AO323" s="779"/>
      <c r="AP323" s="779"/>
      <c r="AQ323" s="779"/>
      <c r="AR323" s="779"/>
      <c r="AS323" s="779"/>
      <c r="AT323" s="779"/>
      <c r="AU323" s="779"/>
      <c r="AV323" s="779"/>
      <c r="AW323" s="779"/>
      <c r="AX323" s="779"/>
      <c r="AY323" s="779"/>
      <c r="AZ323" s="779"/>
      <c r="BA323" s="779"/>
      <c r="BB323" s="779"/>
      <c r="BC323" s="779"/>
      <c r="BD323" s="779"/>
      <c r="BE323" s="779"/>
      <c r="BF323" s="779"/>
      <c r="BG323" s="779"/>
      <c r="BH323" s="779"/>
      <c r="BI323" s="779"/>
      <c r="BJ323" s="779"/>
      <c r="BK323" s="779"/>
      <c r="BL323" s="779"/>
      <c r="BM323" s="779"/>
      <c r="BN323" s="779"/>
      <c r="BO323" s="779"/>
      <c r="BP323" s="779"/>
      <c r="BQ323" s="779"/>
      <c r="BR323" s="779"/>
      <c r="BS323" s="779"/>
      <c r="BT323" s="779"/>
      <c r="BU323" s="779"/>
      <c r="BV323" s="779"/>
      <c r="BW323" s="779"/>
      <c r="BX323" s="779"/>
      <c r="BY323" s="779"/>
      <c r="BZ323" s="779"/>
      <c r="CA323" s="779"/>
      <c r="CB323" s="779"/>
      <c r="CC323" s="779"/>
      <c r="CD323" s="779"/>
      <c r="CE323" s="779"/>
      <c r="CF323" s="779"/>
      <c r="CG323" s="779"/>
      <c r="CH323" s="779"/>
      <c r="CI323" s="779"/>
      <c r="CJ323" s="779"/>
      <c r="CK323" s="779"/>
      <c r="CL323" s="779"/>
      <c r="CM323" s="779"/>
      <c r="CN323" s="779"/>
      <c r="CO323" s="779"/>
      <c r="CP323" s="779"/>
      <c r="CQ323" s="779"/>
      <c r="CR323" s="779"/>
      <c r="CS323" s="779"/>
      <c r="CT323" s="779"/>
    </row>
    <row r="324" spans="1:98" s="772" customFormat="1" ht="13.5">
      <c r="A324" s="886"/>
      <c r="B324" s="886"/>
      <c r="C324" s="886"/>
      <c r="D324" s="886"/>
      <c r="E324" s="886"/>
      <c r="F324" s="2851"/>
      <c r="G324" s="2851"/>
      <c r="H324" s="888"/>
      <c r="I324" s="889"/>
      <c r="J324" s="890"/>
      <c r="K324" s="887"/>
      <c r="L324" s="887"/>
      <c r="N324" s="891"/>
      <c r="O324" s="774"/>
      <c r="P324" s="775"/>
      <c r="Q324" s="775"/>
      <c r="R324" s="776"/>
      <c r="S324" s="777"/>
      <c r="T324" s="777"/>
      <c r="U324" s="777"/>
      <c r="V324" s="778"/>
      <c r="W324" s="778"/>
      <c r="X324" s="778"/>
      <c r="Y324" s="778"/>
      <c r="Z324" s="778"/>
      <c r="AA324" s="779"/>
      <c r="AB324" s="779"/>
      <c r="AC324" s="779"/>
      <c r="AD324" s="779"/>
      <c r="AE324" s="779"/>
      <c r="AF324" s="779"/>
      <c r="AG324" s="779"/>
      <c r="AH324" s="779"/>
      <c r="AI324" s="779"/>
      <c r="AJ324" s="779"/>
      <c r="AK324" s="779"/>
      <c r="AL324" s="779"/>
      <c r="AM324" s="779"/>
      <c r="AN324" s="779"/>
      <c r="AO324" s="779"/>
      <c r="AP324" s="779"/>
      <c r="AQ324" s="779"/>
      <c r="AR324" s="779"/>
      <c r="AS324" s="779"/>
      <c r="AT324" s="779"/>
      <c r="AU324" s="779"/>
      <c r="AV324" s="779"/>
      <c r="AW324" s="779"/>
      <c r="AX324" s="779"/>
      <c r="AY324" s="779"/>
      <c r="AZ324" s="779"/>
      <c r="BA324" s="779"/>
      <c r="BB324" s="779"/>
      <c r="BC324" s="779"/>
      <c r="BD324" s="779"/>
      <c r="BE324" s="779"/>
      <c r="BF324" s="779"/>
      <c r="BG324" s="779"/>
      <c r="BH324" s="779"/>
      <c r="BI324" s="779"/>
      <c r="BJ324" s="779"/>
      <c r="BK324" s="779"/>
      <c r="BL324" s="779"/>
      <c r="BM324" s="779"/>
      <c r="BN324" s="779"/>
      <c r="BO324" s="779"/>
      <c r="BP324" s="779"/>
      <c r="BQ324" s="779"/>
      <c r="BR324" s="779"/>
      <c r="BS324" s="779"/>
      <c r="BT324" s="779"/>
      <c r="BU324" s="779"/>
      <c r="BV324" s="779"/>
      <c r="BW324" s="779"/>
      <c r="BX324" s="779"/>
      <c r="BY324" s="779"/>
      <c r="BZ324" s="779"/>
      <c r="CA324" s="779"/>
      <c r="CB324" s="779"/>
      <c r="CC324" s="779"/>
      <c r="CD324" s="779"/>
      <c r="CE324" s="779"/>
      <c r="CF324" s="779"/>
      <c r="CG324" s="779"/>
      <c r="CH324" s="779"/>
      <c r="CI324" s="779"/>
      <c r="CJ324" s="779"/>
      <c r="CK324" s="779"/>
      <c r="CL324" s="779"/>
      <c r="CM324" s="779"/>
      <c r="CN324" s="779"/>
      <c r="CO324" s="779"/>
      <c r="CP324" s="779"/>
      <c r="CQ324" s="779"/>
      <c r="CR324" s="779"/>
      <c r="CS324" s="779"/>
      <c r="CT324" s="779"/>
    </row>
    <row r="325" spans="1:98" s="772" customFormat="1" ht="13.5">
      <c r="A325" s="886"/>
      <c r="B325" s="886"/>
      <c r="C325" s="886"/>
      <c r="D325" s="886"/>
      <c r="E325" s="886"/>
      <c r="F325" s="2851"/>
      <c r="G325" s="2851"/>
      <c r="H325" s="888"/>
      <c r="I325" s="889"/>
      <c r="J325" s="890"/>
      <c r="K325" s="887"/>
      <c r="L325" s="887"/>
      <c r="N325" s="891"/>
      <c r="O325" s="774"/>
      <c r="P325" s="775"/>
      <c r="Q325" s="775"/>
      <c r="R325" s="776"/>
      <c r="S325" s="777"/>
      <c r="T325" s="777"/>
      <c r="U325" s="777"/>
      <c r="V325" s="778"/>
      <c r="W325" s="778"/>
      <c r="X325" s="778"/>
      <c r="Y325" s="778"/>
      <c r="Z325" s="778"/>
      <c r="AA325" s="779"/>
      <c r="AB325" s="779"/>
      <c r="AC325" s="779"/>
      <c r="AD325" s="779"/>
      <c r="AE325" s="779"/>
      <c r="AF325" s="779"/>
      <c r="AG325" s="779"/>
      <c r="AH325" s="779"/>
      <c r="AI325" s="779"/>
      <c r="AJ325" s="779"/>
      <c r="AK325" s="779"/>
      <c r="AL325" s="779"/>
      <c r="AM325" s="779"/>
      <c r="AN325" s="779"/>
      <c r="AO325" s="779"/>
      <c r="AP325" s="779"/>
      <c r="AQ325" s="779"/>
      <c r="AR325" s="779"/>
      <c r="AS325" s="779"/>
      <c r="AT325" s="779"/>
      <c r="AU325" s="779"/>
      <c r="AV325" s="779"/>
      <c r="AW325" s="779"/>
      <c r="AX325" s="779"/>
      <c r="AY325" s="779"/>
      <c r="AZ325" s="779"/>
      <c r="BA325" s="779"/>
      <c r="BB325" s="779"/>
      <c r="BC325" s="779"/>
      <c r="BD325" s="779"/>
      <c r="BE325" s="779"/>
      <c r="BF325" s="779"/>
      <c r="BG325" s="779"/>
      <c r="BH325" s="779"/>
      <c r="BI325" s="779"/>
      <c r="BJ325" s="779"/>
      <c r="BK325" s="779"/>
      <c r="BL325" s="779"/>
      <c r="BM325" s="779"/>
      <c r="BN325" s="779"/>
      <c r="BO325" s="779"/>
      <c r="BP325" s="779"/>
      <c r="BQ325" s="779"/>
      <c r="BR325" s="779"/>
      <c r="BS325" s="779"/>
      <c r="BT325" s="779"/>
      <c r="BU325" s="779"/>
      <c r="BV325" s="779"/>
      <c r="BW325" s="779"/>
      <c r="BX325" s="779"/>
      <c r="BY325" s="779"/>
      <c r="BZ325" s="779"/>
      <c r="CA325" s="779"/>
      <c r="CB325" s="779"/>
      <c r="CC325" s="779"/>
      <c r="CD325" s="779"/>
      <c r="CE325" s="779"/>
      <c r="CF325" s="779"/>
      <c r="CG325" s="779"/>
      <c r="CH325" s="779"/>
      <c r="CI325" s="779"/>
      <c r="CJ325" s="779"/>
      <c r="CK325" s="779"/>
      <c r="CL325" s="779"/>
      <c r="CM325" s="779"/>
      <c r="CN325" s="779"/>
      <c r="CO325" s="779"/>
      <c r="CP325" s="779"/>
      <c r="CQ325" s="779"/>
      <c r="CR325" s="779"/>
      <c r="CS325" s="779"/>
      <c r="CT325" s="779"/>
    </row>
    <row r="326" spans="1:98" s="772" customFormat="1" ht="13.5">
      <c r="A326" s="886"/>
      <c r="B326" s="886"/>
      <c r="C326" s="886"/>
      <c r="D326" s="886"/>
      <c r="E326" s="886"/>
      <c r="F326" s="2851"/>
      <c r="G326" s="2851"/>
      <c r="H326" s="888"/>
      <c r="I326" s="889"/>
      <c r="J326" s="890"/>
      <c r="K326" s="887"/>
      <c r="L326" s="887"/>
      <c r="N326" s="891"/>
      <c r="O326" s="774"/>
      <c r="P326" s="775"/>
      <c r="Q326" s="775"/>
      <c r="R326" s="776"/>
      <c r="S326" s="777"/>
      <c r="T326" s="777"/>
      <c r="U326" s="777"/>
      <c r="V326" s="778"/>
      <c r="W326" s="778"/>
      <c r="X326" s="778"/>
      <c r="Y326" s="778"/>
      <c r="Z326" s="778"/>
      <c r="AA326" s="779"/>
      <c r="AB326" s="779"/>
      <c r="AC326" s="779"/>
      <c r="AD326" s="779"/>
      <c r="AE326" s="779"/>
      <c r="AF326" s="779"/>
      <c r="AG326" s="779"/>
      <c r="AH326" s="779"/>
      <c r="AI326" s="779"/>
      <c r="AJ326" s="779"/>
      <c r="AK326" s="779"/>
      <c r="AL326" s="779"/>
      <c r="AM326" s="779"/>
      <c r="AN326" s="779"/>
      <c r="AO326" s="779"/>
      <c r="AP326" s="779"/>
      <c r="AQ326" s="779"/>
      <c r="AR326" s="779"/>
      <c r="AS326" s="779"/>
      <c r="AT326" s="779"/>
      <c r="AU326" s="779"/>
      <c r="AV326" s="779"/>
      <c r="AW326" s="779"/>
      <c r="AX326" s="779"/>
      <c r="AY326" s="779"/>
      <c r="AZ326" s="779"/>
      <c r="BA326" s="779"/>
      <c r="BB326" s="779"/>
      <c r="BC326" s="779"/>
      <c r="BD326" s="779"/>
      <c r="BE326" s="779"/>
      <c r="BF326" s="779"/>
      <c r="BG326" s="779"/>
      <c r="BH326" s="779"/>
      <c r="BI326" s="779"/>
      <c r="BJ326" s="779"/>
      <c r="BK326" s="779"/>
      <c r="BL326" s="779"/>
      <c r="BM326" s="779"/>
      <c r="BN326" s="779"/>
      <c r="BO326" s="779"/>
      <c r="BP326" s="779"/>
      <c r="BQ326" s="779"/>
      <c r="BR326" s="779"/>
      <c r="BS326" s="779"/>
      <c r="BT326" s="779"/>
      <c r="BU326" s="779"/>
      <c r="BV326" s="779"/>
      <c r="BW326" s="779"/>
      <c r="BX326" s="779"/>
      <c r="BY326" s="779"/>
      <c r="BZ326" s="779"/>
      <c r="CA326" s="779"/>
      <c r="CB326" s="779"/>
      <c r="CC326" s="779"/>
      <c r="CD326" s="779"/>
      <c r="CE326" s="779"/>
      <c r="CF326" s="779"/>
      <c r="CG326" s="779"/>
      <c r="CH326" s="779"/>
      <c r="CI326" s="779"/>
      <c r="CJ326" s="779"/>
      <c r="CK326" s="779"/>
      <c r="CL326" s="779"/>
      <c r="CM326" s="779"/>
      <c r="CN326" s="779"/>
      <c r="CO326" s="779"/>
      <c r="CP326" s="779"/>
      <c r="CQ326" s="779"/>
      <c r="CR326" s="779"/>
      <c r="CS326" s="779"/>
      <c r="CT326" s="779"/>
    </row>
    <row r="327" spans="1:98" s="772" customFormat="1" ht="13.5">
      <c r="A327" s="886"/>
      <c r="B327" s="886"/>
      <c r="C327" s="886"/>
      <c r="D327" s="886"/>
      <c r="E327" s="886"/>
      <c r="F327" s="2851"/>
      <c r="G327" s="2851"/>
      <c r="H327" s="888"/>
      <c r="I327" s="889"/>
      <c r="J327" s="890"/>
      <c r="K327" s="887"/>
      <c r="L327" s="887"/>
      <c r="N327" s="891"/>
      <c r="O327" s="774"/>
      <c r="P327" s="775"/>
      <c r="Q327" s="775"/>
      <c r="R327" s="776"/>
      <c r="S327" s="777"/>
      <c r="T327" s="777"/>
      <c r="U327" s="777"/>
      <c r="V327" s="778"/>
      <c r="W327" s="778"/>
      <c r="X327" s="778"/>
      <c r="Y327" s="778"/>
      <c r="Z327" s="778"/>
      <c r="AA327" s="779"/>
      <c r="AB327" s="779"/>
      <c r="AC327" s="779"/>
      <c r="AD327" s="779"/>
      <c r="AE327" s="779"/>
      <c r="AF327" s="779"/>
      <c r="AG327" s="779"/>
      <c r="AH327" s="779"/>
      <c r="AI327" s="779"/>
      <c r="AJ327" s="779"/>
      <c r="AK327" s="779"/>
      <c r="AL327" s="779"/>
      <c r="AM327" s="779"/>
      <c r="AN327" s="779"/>
      <c r="AO327" s="779"/>
      <c r="AP327" s="779"/>
      <c r="AQ327" s="779"/>
      <c r="AR327" s="779"/>
      <c r="AS327" s="779"/>
      <c r="AT327" s="779"/>
      <c r="AU327" s="779"/>
      <c r="AV327" s="779"/>
      <c r="AW327" s="779"/>
      <c r="AX327" s="779"/>
      <c r="AY327" s="779"/>
      <c r="AZ327" s="779"/>
      <c r="BA327" s="779"/>
      <c r="BB327" s="779"/>
      <c r="BC327" s="779"/>
      <c r="BD327" s="779"/>
      <c r="BE327" s="779"/>
      <c r="BF327" s="779"/>
      <c r="BG327" s="779"/>
      <c r="BH327" s="779"/>
      <c r="BI327" s="779"/>
      <c r="BJ327" s="779"/>
      <c r="BK327" s="779"/>
      <c r="BL327" s="779"/>
      <c r="BM327" s="779"/>
      <c r="BN327" s="779"/>
      <c r="BO327" s="779"/>
      <c r="BP327" s="779"/>
      <c r="BQ327" s="779"/>
      <c r="BR327" s="779"/>
      <c r="BS327" s="779"/>
      <c r="BT327" s="779"/>
      <c r="BU327" s="779"/>
      <c r="BV327" s="779"/>
      <c r="BW327" s="779"/>
      <c r="BX327" s="779"/>
      <c r="BY327" s="779"/>
      <c r="BZ327" s="779"/>
      <c r="CA327" s="779"/>
      <c r="CB327" s="779"/>
      <c r="CC327" s="779"/>
      <c r="CD327" s="779"/>
      <c r="CE327" s="779"/>
      <c r="CF327" s="779"/>
      <c r="CG327" s="779"/>
      <c r="CH327" s="779"/>
      <c r="CI327" s="779"/>
      <c r="CJ327" s="779"/>
      <c r="CK327" s="779"/>
      <c r="CL327" s="779"/>
      <c r="CM327" s="779"/>
      <c r="CN327" s="779"/>
      <c r="CO327" s="779"/>
      <c r="CP327" s="779"/>
      <c r="CQ327" s="779"/>
      <c r="CR327" s="779"/>
      <c r="CS327" s="779"/>
      <c r="CT327" s="779"/>
    </row>
    <row r="328" spans="1:98" s="772" customFormat="1" ht="13.5">
      <c r="A328" s="886"/>
      <c r="B328" s="886"/>
      <c r="C328" s="886"/>
      <c r="D328" s="886"/>
      <c r="E328" s="886"/>
      <c r="F328" s="2851"/>
      <c r="G328" s="2851"/>
      <c r="H328" s="888"/>
      <c r="I328" s="889"/>
      <c r="J328" s="890"/>
      <c r="K328" s="887"/>
      <c r="L328" s="887"/>
      <c r="N328" s="891"/>
      <c r="O328" s="774"/>
      <c r="P328" s="775"/>
      <c r="Q328" s="775"/>
      <c r="R328" s="776"/>
      <c r="S328" s="777"/>
      <c r="T328" s="777"/>
      <c r="U328" s="777"/>
      <c r="V328" s="778"/>
      <c r="W328" s="778"/>
      <c r="X328" s="778"/>
      <c r="Y328" s="778"/>
      <c r="Z328" s="778"/>
      <c r="AA328" s="779"/>
      <c r="AB328" s="779"/>
      <c r="AC328" s="779"/>
      <c r="AD328" s="779"/>
      <c r="AE328" s="779"/>
      <c r="AF328" s="779"/>
      <c r="AG328" s="779"/>
      <c r="AH328" s="779"/>
      <c r="AI328" s="779"/>
      <c r="AJ328" s="779"/>
      <c r="AK328" s="779"/>
      <c r="AL328" s="779"/>
      <c r="AM328" s="779"/>
      <c r="AN328" s="779"/>
      <c r="AO328" s="779"/>
      <c r="AP328" s="779"/>
      <c r="AQ328" s="779"/>
      <c r="AR328" s="779"/>
      <c r="AS328" s="779"/>
      <c r="AT328" s="779"/>
      <c r="AU328" s="779"/>
      <c r="AV328" s="779"/>
      <c r="AW328" s="779"/>
      <c r="AX328" s="779"/>
      <c r="AY328" s="779"/>
      <c r="AZ328" s="779"/>
      <c r="BA328" s="779"/>
      <c r="BB328" s="779"/>
      <c r="BC328" s="779"/>
      <c r="BD328" s="779"/>
      <c r="BE328" s="779"/>
      <c r="BF328" s="779"/>
      <c r="BG328" s="779"/>
      <c r="BH328" s="779"/>
      <c r="BI328" s="779"/>
      <c r="BJ328" s="779"/>
      <c r="BK328" s="779"/>
      <c r="BL328" s="779"/>
      <c r="BM328" s="779"/>
      <c r="BN328" s="779"/>
      <c r="BO328" s="779"/>
      <c r="BP328" s="779"/>
      <c r="BQ328" s="779"/>
      <c r="BR328" s="779"/>
      <c r="BS328" s="779"/>
      <c r="BT328" s="779"/>
      <c r="BU328" s="779"/>
      <c r="BV328" s="779"/>
      <c r="BW328" s="779"/>
      <c r="BX328" s="779"/>
      <c r="BY328" s="779"/>
      <c r="BZ328" s="779"/>
      <c r="CA328" s="779"/>
      <c r="CB328" s="779"/>
      <c r="CC328" s="779"/>
      <c r="CD328" s="779"/>
      <c r="CE328" s="779"/>
      <c r="CF328" s="779"/>
      <c r="CG328" s="779"/>
      <c r="CH328" s="779"/>
      <c r="CI328" s="779"/>
      <c r="CJ328" s="779"/>
      <c r="CK328" s="779"/>
      <c r="CL328" s="779"/>
      <c r="CM328" s="779"/>
      <c r="CN328" s="779"/>
      <c r="CO328" s="779"/>
      <c r="CP328" s="779"/>
      <c r="CQ328" s="779"/>
      <c r="CR328" s="779"/>
      <c r="CS328" s="779"/>
      <c r="CT328" s="779"/>
    </row>
    <row r="329" spans="1:98" s="772" customFormat="1" ht="13.5">
      <c r="A329" s="886"/>
      <c r="B329" s="886"/>
      <c r="C329" s="886"/>
      <c r="D329" s="886"/>
      <c r="E329" s="886"/>
      <c r="F329" s="2851"/>
      <c r="G329" s="2851"/>
      <c r="H329" s="888"/>
      <c r="I329" s="889"/>
      <c r="J329" s="890"/>
      <c r="K329" s="887"/>
      <c r="L329" s="887"/>
      <c r="N329" s="891"/>
      <c r="O329" s="774"/>
      <c r="P329" s="775"/>
      <c r="Q329" s="775"/>
      <c r="R329" s="776"/>
      <c r="S329" s="777"/>
      <c r="T329" s="777"/>
      <c r="U329" s="777"/>
      <c r="V329" s="778"/>
      <c r="W329" s="778"/>
      <c r="X329" s="778"/>
      <c r="Y329" s="778"/>
      <c r="Z329" s="778"/>
      <c r="AA329" s="779"/>
      <c r="AB329" s="779"/>
      <c r="AC329" s="779"/>
      <c r="AD329" s="779"/>
      <c r="AE329" s="779"/>
      <c r="AF329" s="779"/>
      <c r="AG329" s="779"/>
      <c r="AH329" s="779"/>
      <c r="AI329" s="779"/>
      <c r="AJ329" s="779"/>
      <c r="AK329" s="779"/>
      <c r="AL329" s="779"/>
      <c r="AM329" s="779"/>
      <c r="AN329" s="779"/>
      <c r="AO329" s="779"/>
      <c r="AP329" s="779"/>
      <c r="AQ329" s="779"/>
      <c r="AR329" s="779"/>
      <c r="AS329" s="779"/>
      <c r="AT329" s="779"/>
      <c r="AU329" s="779"/>
      <c r="AV329" s="779"/>
      <c r="AW329" s="779"/>
      <c r="AX329" s="779"/>
      <c r="AY329" s="779"/>
      <c r="AZ329" s="779"/>
      <c r="BA329" s="779"/>
      <c r="BB329" s="779"/>
      <c r="BC329" s="779"/>
      <c r="BD329" s="779"/>
      <c r="BE329" s="779"/>
      <c r="BF329" s="779"/>
      <c r="BG329" s="779"/>
      <c r="BH329" s="779"/>
      <c r="BI329" s="779"/>
      <c r="BJ329" s="779"/>
      <c r="BK329" s="779"/>
      <c r="BL329" s="779"/>
      <c r="BM329" s="779"/>
      <c r="BN329" s="779"/>
      <c r="BO329" s="779"/>
      <c r="BP329" s="779"/>
      <c r="BQ329" s="779"/>
      <c r="BR329" s="779"/>
      <c r="BS329" s="779"/>
      <c r="BT329" s="779"/>
      <c r="BU329" s="779"/>
      <c r="BV329" s="779"/>
      <c r="BW329" s="779"/>
      <c r="BX329" s="779"/>
      <c r="BY329" s="779"/>
      <c r="BZ329" s="779"/>
      <c r="CA329" s="779"/>
      <c r="CB329" s="779"/>
      <c r="CC329" s="779"/>
      <c r="CD329" s="779"/>
      <c r="CE329" s="779"/>
      <c r="CF329" s="779"/>
      <c r="CG329" s="779"/>
      <c r="CH329" s="779"/>
      <c r="CI329" s="779"/>
      <c r="CJ329" s="779"/>
      <c r="CK329" s="779"/>
      <c r="CL329" s="779"/>
      <c r="CM329" s="779"/>
      <c r="CN329" s="779"/>
      <c r="CO329" s="779"/>
      <c r="CP329" s="779"/>
      <c r="CQ329" s="779"/>
      <c r="CR329" s="779"/>
      <c r="CS329" s="779"/>
      <c r="CT329" s="779"/>
    </row>
    <row r="330" spans="1:98" s="772" customFormat="1" ht="13.5">
      <c r="A330" s="886"/>
      <c r="B330" s="886"/>
      <c r="C330" s="886"/>
      <c r="D330" s="886"/>
      <c r="E330" s="886"/>
      <c r="F330" s="2851"/>
      <c r="G330" s="2851"/>
      <c r="H330" s="888"/>
      <c r="I330" s="889"/>
      <c r="J330" s="890"/>
      <c r="K330" s="887"/>
      <c r="L330" s="887"/>
      <c r="N330" s="891"/>
      <c r="O330" s="774"/>
      <c r="P330" s="775"/>
      <c r="Q330" s="775"/>
      <c r="R330" s="776"/>
      <c r="S330" s="777"/>
      <c r="T330" s="777"/>
      <c r="U330" s="777"/>
      <c r="V330" s="778"/>
      <c r="W330" s="778"/>
      <c r="X330" s="778"/>
      <c r="Y330" s="778"/>
      <c r="Z330" s="778"/>
      <c r="AA330" s="779"/>
      <c r="AB330" s="779"/>
      <c r="AC330" s="779"/>
      <c r="AD330" s="779"/>
      <c r="AE330" s="779"/>
      <c r="AF330" s="779"/>
      <c r="AG330" s="779"/>
      <c r="AH330" s="779"/>
      <c r="AI330" s="779"/>
      <c r="AJ330" s="779"/>
      <c r="AK330" s="779"/>
      <c r="AL330" s="779"/>
      <c r="AM330" s="779"/>
      <c r="AN330" s="779"/>
      <c r="AO330" s="779"/>
      <c r="AP330" s="779"/>
      <c r="AQ330" s="779"/>
      <c r="AR330" s="779"/>
      <c r="AS330" s="779"/>
      <c r="AT330" s="779"/>
      <c r="AU330" s="779"/>
      <c r="AV330" s="779"/>
      <c r="AW330" s="779"/>
      <c r="AX330" s="779"/>
      <c r="AY330" s="779"/>
      <c r="AZ330" s="779"/>
      <c r="BA330" s="779"/>
      <c r="BB330" s="779"/>
      <c r="BC330" s="779"/>
      <c r="BD330" s="779"/>
      <c r="BE330" s="779"/>
      <c r="BF330" s="779"/>
      <c r="BG330" s="779"/>
      <c r="BH330" s="779"/>
      <c r="BI330" s="779"/>
      <c r="BJ330" s="779"/>
      <c r="BK330" s="779"/>
      <c r="BL330" s="779"/>
      <c r="BM330" s="779"/>
      <c r="BN330" s="779"/>
      <c r="BO330" s="779"/>
      <c r="BP330" s="779"/>
      <c r="BQ330" s="779"/>
      <c r="BR330" s="779"/>
      <c r="BS330" s="779"/>
      <c r="BT330" s="779"/>
      <c r="BU330" s="779"/>
      <c r="BV330" s="779"/>
      <c r="BW330" s="779"/>
      <c r="BX330" s="779"/>
      <c r="BY330" s="779"/>
      <c r="BZ330" s="779"/>
      <c r="CA330" s="779"/>
      <c r="CB330" s="779"/>
      <c r="CC330" s="779"/>
      <c r="CD330" s="779"/>
      <c r="CE330" s="779"/>
      <c r="CF330" s="779"/>
      <c r="CG330" s="779"/>
      <c r="CH330" s="779"/>
      <c r="CI330" s="779"/>
      <c r="CJ330" s="779"/>
      <c r="CK330" s="779"/>
      <c r="CL330" s="779"/>
      <c r="CM330" s="779"/>
      <c r="CN330" s="779"/>
      <c r="CO330" s="779"/>
      <c r="CP330" s="779"/>
      <c r="CQ330" s="779"/>
      <c r="CR330" s="779"/>
      <c r="CS330" s="779"/>
      <c r="CT330" s="779"/>
    </row>
    <row r="331" spans="1:98" s="772" customFormat="1" ht="13.5">
      <c r="A331" s="886"/>
      <c r="B331" s="886"/>
      <c r="C331" s="886"/>
      <c r="D331" s="886"/>
      <c r="E331" s="886"/>
      <c r="F331" s="2851"/>
      <c r="G331" s="2851"/>
      <c r="H331" s="888"/>
      <c r="I331" s="889"/>
      <c r="J331" s="890"/>
      <c r="K331" s="887"/>
      <c r="L331" s="887"/>
      <c r="N331" s="891"/>
      <c r="O331" s="774"/>
      <c r="P331" s="775"/>
      <c r="Q331" s="775"/>
      <c r="R331" s="776"/>
      <c r="S331" s="777"/>
      <c r="T331" s="777"/>
      <c r="U331" s="777"/>
      <c r="V331" s="778"/>
      <c r="W331" s="778"/>
      <c r="X331" s="778"/>
      <c r="Y331" s="778"/>
      <c r="Z331" s="778"/>
      <c r="AA331" s="779"/>
      <c r="AB331" s="779"/>
      <c r="AC331" s="779"/>
      <c r="AD331" s="779"/>
      <c r="AE331" s="779"/>
      <c r="AF331" s="779"/>
      <c r="AG331" s="779"/>
      <c r="AH331" s="779"/>
      <c r="AI331" s="779"/>
      <c r="AJ331" s="779"/>
      <c r="AK331" s="779"/>
      <c r="AL331" s="779"/>
      <c r="AM331" s="779"/>
      <c r="AN331" s="779"/>
      <c r="AO331" s="779"/>
      <c r="AP331" s="779"/>
      <c r="AQ331" s="779"/>
      <c r="AR331" s="779"/>
      <c r="AS331" s="779"/>
      <c r="AT331" s="779"/>
      <c r="AU331" s="779"/>
      <c r="AV331" s="779"/>
      <c r="AW331" s="779"/>
      <c r="AX331" s="779"/>
      <c r="AY331" s="779"/>
      <c r="AZ331" s="779"/>
      <c r="BA331" s="779"/>
      <c r="BB331" s="779"/>
      <c r="BC331" s="779"/>
      <c r="BD331" s="779"/>
      <c r="BE331" s="779"/>
      <c r="BF331" s="779"/>
      <c r="BG331" s="779"/>
      <c r="BH331" s="779"/>
      <c r="BI331" s="779"/>
      <c r="BJ331" s="779"/>
      <c r="BK331" s="779"/>
      <c r="BL331" s="779"/>
      <c r="BM331" s="779"/>
      <c r="BN331" s="779"/>
      <c r="BO331" s="779"/>
      <c r="BP331" s="779"/>
      <c r="BQ331" s="779"/>
      <c r="BR331" s="779"/>
      <c r="BS331" s="779"/>
      <c r="BT331" s="779"/>
      <c r="BU331" s="779"/>
      <c r="BV331" s="779"/>
      <c r="BW331" s="779"/>
      <c r="BX331" s="779"/>
      <c r="BY331" s="779"/>
      <c r="BZ331" s="779"/>
      <c r="CA331" s="779"/>
      <c r="CB331" s="779"/>
      <c r="CC331" s="779"/>
      <c r="CD331" s="779"/>
      <c r="CE331" s="779"/>
      <c r="CF331" s="779"/>
      <c r="CG331" s="779"/>
      <c r="CH331" s="779"/>
      <c r="CI331" s="779"/>
      <c r="CJ331" s="779"/>
      <c r="CK331" s="779"/>
      <c r="CL331" s="779"/>
      <c r="CM331" s="779"/>
      <c r="CN331" s="779"/>
      <c r="CO331" s="779"/>
      <c r="CP331" s="779"/>
      <c r="CQ331" s="779"/>
      <c r="CR331" s="779"/>
      <c r="CS331" s="779"/>
      <c r="CT331" s="779"/>
    </row>
    <row r="332" spans="1:98" s="772" customFormat="1" ht="13.5">
      <c r="A332" s="886"/>
      <c r="B332" s="886"/>
      <c r="C332" s="886"/>
      <c r="D332" s="886"/>
      <c r="E332" s="886"/>
      <c r="F332" s="2851"/>
      <c r="G332" s="2851"/>
      <c r="H332" s="888"/>
      <c r="I332" s="889"/>
      <c r="J332" s="890"/>
      <c r="K332" s="887"/>
      <c r="L332" s="887"/>
      <c r="N332" s="891"/>
      <c r="O332" s="774"/>
      <c r="P332" s="775"/>
      <c r="Q332" s="775"/>
      <c r="R332" s="776"/>
      <c r="S332" s="777"/>
      <c r="T332" s="777"/>
      <c r="U332" s="777"/>
      <c r="V332" s="778"/>
      <c r="W332" s="778"/>
      <c r="X332" s="778"/>
      <c r="Y332" s="778"/>
      <c r="Z332" s="778"/>
      <c r="AA332" s="779"/>
      <c r="AB332" s="779"/>
      <c r="AC332" s="779"/>
      <c r="AD332" s="779"/>
      <c r="AE332" s="779"/>
      <c r="AF332" s="779"/>
      <c r="AG332" s="779"/>
      <c r="AH332" s="779"/>
      <c r="AI332" s="779"/>
      <c r="AJ332" s="779"/>
      <c r="AK332" s="779"/>
      <c r="AL332" s="779"/>
      <c r="AM332" s="779"/>
      <c r="AN332" s="779"/>
      <c r="AO332" s="779"/>
      <c r="AP332" s="779"/>
      <c r="AQ332" s="779"/>
      <c r="AR332" s="779"/>
      <c r="AS332" s="779"/>
      <c r="AT332" s="779"/>
      <c r="AU332" s="779"/>
      <c r="AV332" s="779"/>
      <c r="AW332" s="779"/>
      <c r="AX332" s="779"/>
      <c r="AY332" s="779"/>
      <c r="AZ332" s="779"/>
      <c r="BA332" s="779"/>
      <c r="BB332" s="779"/>
      <c r="BC332" s="779"/>
      <c r="BD332" s="779"/>
      <c r="BE332" s="779"/>
      <c r="BF332" s="779"/>
      <c r="BG332" s="779"/>
      <c r="BH332" s="779"/>
      <c r="BI332" s="779"/>
      <c r="BJ332" s="779"/>
      <c r="BK332" s="779"/>
      <c r="BL332" s="779"/>
      <c r="BM332" s="779"/>
      <c r="BN332" s="779"/>
      <c r="BO332" s="779"/>
      <c r="BP332" s="779"/>
      <c r="BQ332" s="779"/>
      <c r="BR332" s="779"/>
      <c r="BS332" s="779"/>
      <c r="BT332" s="779"/>
      <c r="BU332" s="779"/>
      <c r="BV332" s="779"/>
      <c r="BW332" s="779"/>
      <c r="BX332" s="779"/>
      <c r="BY332" s="779"/>
      <c r="BZ332" s="779"/>
      <c r="CA332" s="779"/>
      <c r="CB332" s="779"/>
      <c r="CC332" s="779"/>
      <c r="CD332" s="779"/>
      <c r="CE332" s="779"/>
      <c r="CF332" s="779"/>
      <c r="CG332" s="779"/>
      <c r="CH332" s="779"/>
      <c r="CI332" s="779"/>
      <c r="CJ332" s="779"/>
      <c r="CK332" s="779"/>
      <c r="CL332" s="779"/>
      <c r="CM332" s="779"/>
      <c r="CN332" s="779"/>
      <c r="CO332" s="779"/>
      <c r="CP332" s="779"/>
      <c r="CQ332" s="779"/>
      <c r="CR332" s="779"/>
      <c r="CS332" s="779"/>
      <c r="CT332" s="779"/>
    </row>
    <row r="333" spans="1:98" s="772" customFormat="1" ht="13.5">
      <c r="A333" s="886"/>
      <c r="B333" s="886"/>
      <c r="C333" s="886"/>
      <c r="D333" s="886"/>
      <c r="E333" s="886"/>
      <c r="F333" s="2851"/>
      <c r="G333" s="2851"/>
      <c r="H333" s="888"/>
      <c r="I333" s="889"/>
      <c r="J333" s="890"/>
      <c r="K333" s="887"/>
      <c r="L333" s="887"/>
      <c r="N333" s="891"/>
      <c r="O333" s="774"/>
      <c r="P333" s="775"/>
      <c r="Q333" s="775"/>
      <c r="R333" s="776"/>
      <c r="S333" s="777"/>
      <c r="T333" s="777"/>
      <c r="U333" s="777"/>
      <c r="V333" s="778"/>
      <c r="W333" s="778"/>
      <c r="X333" s="778"/>
      <c r="Y333" s="778"/>
      <c r="Z333" s="778"/>
      <c r="AA333" s="779"/>
      <c r="AB333" s="779"/>
      <c r="AC333" s="779"/>
      <c r="AD333" s="779"/>
      <c r="AE333" s="779"/>
      <c r="AF333" s="779"/>
      <c r="AG333" s="779"/>
      <c r="AH333" s="779"/>
      <c r="AI333" s="779"/>
      <c r="AJ333" s="779"/>
      <c r="AK333" s="779"/>
      <c r="AL333" s="779"/>
      <c r="AM333" s="779"/>
      <c r="AN333" s="779"/>
      <c r="AO333" s="779"/>
      <c r="AP333" s="779"/>
      <c r="AQ333" s="779"/>
      <c r="AR333" s="779"/>
      <c r="AS333" s="779"/>
      <c r="AT333" s="779"/>
      <c r="AU333" s="779"/>
      <c r="AV333" s="779"/>
      <c r="AW333" s="779"/>
      <c r="AX333" s="779"/>
      <c r="AY333" s="779"/>
      <c r="AZ333" s="779"/>
      <c r="BA333" s="779"/>
      <c r="BB333" s="779"/>
      <c r="BC333" s="779"/>
      <c r="BD333" s="779"/>
      <c r="BE333" s="779"/>
      <c r="BF333" s="779"/>
      <c r="BG333" s="779"/>
      <c r="BH333" s="779"/>
      <c r="BI333" s="779"/>
      <c r="BJ333" s="779"/>
      <c r="BK333" s="779"/>
      <c r="BL333" s="779"/>
      <c r="BM333" s="779"/>
      <c r="BN333" s="779"/>
      <c r="BO333" s="779"/>
      <c r="BP333" s="779"/>
      <c r="BQ333" s="779"/>
      <c r="BR333" s="779"/>
      <c r="BS333" s="779"/>
      <c r="BT333" s="779"/>
      <c r="BU333" s="779"/>
      <c r="BV333" s="779"/>
      <c r="BW333" s="779"/>
      <c r="BX333" s="779"/>
      <c r="BY333" s="779"/>
      <c r="BZ333" s="779"/>
      <c r="CA333" s="779"/>
      <c r="CB333" s="779"/>
      <c r="CC333" s="779"/>
      <c r="CD333" s="779"/>
      <c r="CE333" s="779"/>
      <c r="CF333" s="779"/>
      <c r="CG333" s="779"/>
      <c r="CH333" s="779"/>
      <c r="CI333" s="779"/>
      <c r="CJ333" s="779"/>
      <c r="CK333" s="779"/>
      <c r="CL333" s="779"/>
      <c r="CM333" s="779"/>
      <c r="CN333" s="779"/>
      <c r="CO333" s="779"/>
      <c r="CP333" s="779"/>
      <c r="CQ333" s="779"/>
      <c r="CR333" s="779"/>
      <c r="CS333" s="779"/>
      <c r="CT333" s="779"/>
    </row>
    <row r="334" spans="1:98" s="772" customFormat="1" ht="13.5">
      <c r="A334" s="886"/>
      <c r="B334" s="886"/>
      <c r="C334" s="886"/>
      <c r="D334" s="886"/>
      <c r="E334" s="886"/>
      <c r="F334" s="2851"/>
      <c r="G334" s="2851"/>
      <c r="H334" s="888"/>
      <c r="I334" s="889"/>
      <c r="J334" s="890"/>
      <c r="K334" s="887"/>
      <c r="L334" s="887"/>
      <c r="N334" s="891"/>
      <c r="O334" s="774"/>
      <c r="P334" s="775"/>
      <c r="Q334" s="775"/>
      <c r="R334" s="776"/>
      <c r="S334" s="777"/>
      <c r="T334" s="777"/>
      <c r="U334" s="777"/>
      <c r="V334" s="778"/>
      <c r="W334" s="778"/>
      <c r="X334" s="778"/>
      <c r="Y334" s="778"/>
      <c r="Z334" s="778"/>
      <c r="AA334" s="779"/>
      <c r="AB334" s="779"/>
      <c r="AC334" s="779"/>
      <c r="AD334" s="779"/>
      <c r="AE334" s="779"/>
      <c r="AF334" s="779"/>
      <c r="AG334" s="779"/>
      <c r="AH334" s="779"/>
      <c r="AI334" s="779"/>
      <c r="AJ334" s="779"/>
      <c r="AK334" s="779"/>
      <c r="AL334" s="779"/>
      <c r="AM334" s="779"/>
      <c r="AN334" s="779"/>
      <c r="AO334" s="779"/>
      <c r="AP334" s="779"/>
      <c r="AQ334" s="779"/>
      <c r="AR334" s="779"/>
      <c r="AS334" s="779"/>
      <c r="AT334" s="779"/>
      <c r="AU334" s="779"/>
      <c r="AV334" s="779"/>
      <c r="AW334" s="779"/>
      <c r="AX334" s="779"/>
      <c r="AY334" s="779"/>
      <c r="AZ334" s="779"/>
      <c r="BA334" s="779"/>
      <c r="BB334" s="779"/>
      <c r="BC334" s="779"/>
      <c r="BD334" s="779"/>
      <c r="BE334" s="779"/>
      <c r="BF334" s="779"/>
      <c r="BG334" s="779"/>
      <c r="BH334" s="779"/>
      <c r="BI334" s="779"/>
      <c r="BJ334" s="779"/>
      <c r="BK334" s="779"/>
      <c r="BL334" s="779"/>
      <c r="BM334" s="779"/>
      <c r="BN334" s="779"/>
      <c r="BO334" s="779"/>
      <c r="BP334" s="779"/>
      <c r="BQ334" s="779"/>
      <c r="BR334" s="779"/>
      <c r="BS334" s="779"/>
      <c r="BT334" s="779"/>
      <c r="BU334" s="779"/>
      <c r="BV334" s="779"/>
      <c r="BW334" s="779"/>
      <c r="BX334" s="779"/>
      <c r="BY334" s="779"/>
      <c r="BZ334" s="779"/>
      <c r="CA334" s="779"/>
      <c r="CB334" s="779"/>
      <c r="CC334" s="779"/>
      <c r="CD334" s="779"/>
      <c r="CE334" s="779"/>
      <c r="CF334" s="779"/>
      <c r="CG334" s="779"/>
      <c r="CH334" s="779"/>
      <c r="CI334" s="779"/>
      <c r="CJ334" s="779"/>
      <c r="CK334" s="779"/>
      <c r="CL334" s="779"/>
      <c r="CM334" s="779"/>
      <c r="CN334" s="779"/>
      <c r="CO334" s="779"/>
      <c r="CP334" s="779"/>
      <c r="CQ334" s="779"/>
      <c r="CR334" s="779"/>
      <c r="CS334" s="779"/>
      <c r="CT334" s="779"/>
    </row>
    <row r="335" spans="1:98" s="772" customFormat="1" ht="13.5">
      <c r="A335" s="886"/>
      <c r="B335" s="886"/>
      <c r="C335" s="886"/>
      <c r="D335" s="886"/>
      <c r="E335" s="886"/>
      <c r="F335" s="2851"/>
      <c r="G335" s="2851"/>
      <c r="H335" s="888"/>
      <c r="I335" s="889"/>
      <c r="J335" s="890"/>
      <c r="K335" s="887"/>
      <c r="L335" s="887"/>
      <c r="N335" s="891"/>
      <c r="O335" s="774"/>
      <c r="P335" s="775"/>
      <c r="Q335" s="775"/>
      <c r="R335" s="776"/>
      <c r="S335" s="777"/>
      <c r="T335" s="777"/>
      <c r="U335" s="777"/>
      <c r="V335" s="778"/>
      <c r="W335" s="778"/>
      <c r="X335" s="778"/>
      <c r="Y335" s="778"/>
      <c r="Z335" s="778"/>
      <c r="AA335" s="779"/>
      <c r="AB335" s="779"/>
      <c r="AC335" s="779"/>
      <c r="AD335" s="779"/>
      <c r="AE335" s="779"/>
      <c r="AF335" s="779"/>
      <c r="AG335" s="779"/>
      <c r="AH335" s="779"/>
      <c r="AI335" s="779"/>
      <c r="AJ335" s="779"/>
      <c r="AK335" s="779"/>
      <c r="AL335" s="779"/>
      <c r="AM335" s="779"/>
      <c r="AN335" s="779"/>
      <c r="AO335" s="779"/>
      <c r="AP335" s="779"/>
      <c r="AQ335" s="779"/>
      <c r="AR335" s="779"/>
      <c r="AS335" s="779"/>
      <c r="AT335" s="779"/>
      <c r="AU335" s="779"/>
      <c r="AV335" s="779"/>
      <c r="AW335" s="779"/>
      <c r="AX335" s="779"/>
      <c r="AY335" s="779"/>
      <c r="AZ335" s="779"/>
      <c r="BA335" s="779"/>
      <c r="BB335" s="779"/>
      <c r="BC335" s="779"/>
      <c r="BD335" s="779"/>
      <c r="BE335" s="779"/>
      <c r="BF335" s="779"/>
      <c r="BG335" s="779"/>
      <c r="BH335" s="779"/>
      <c r="BI335" s="779"/>
      <c r="BJ335" s="779"/>
      <c r="BK335" s="779"/>
      <c r="BL335" s="779"/>
      <c r="BM335" s="779"/>
      <c r="BN335" s="779"/>
      <c r="BO335" s="779"/>
      <c r="BP335" s="779"/>
      <c r="BQ335" s="779"/>
      <c r="BR335" s="779"/>
      <c r="BS335" s="779"/>
      <c r="BT335" s="779"/>
      <c r="BU335" s="779"/>
      <c r="BV335" s="779"/>
      <c r="BW335" s="779"/>
      <c r="BX335" s="779"/>
      <c r="BY335" s="779"/>
      <c r="BZ335" s="779"/>
      <c r="CA335" s="779"/>
      <c r="CB335" s="779"/>
      <c r="CC335" s="779"/>
      <c r="CD335" s="779"/>
      <c r="CE335" s="779"/>
      <c r="CF335" s="779"/>
      <c r="CG335" s="779"/>
      <c r="CH335" s="779"/>
      <c r="CI335" s="779"/>
      <c r="CJ335" s="779"/>
      <c r="CK335" s="779"/>
      <c r="CL335" s="779"/>
      <c r="CM335" s="779"/>
      <c r="CN335" s="779"/>
      <c r="CO335" s="779"/>
      <c r="CP335" s="779"/>
      <c r="CQ335" s="779"/>
      <c r="CR335" s="779"/>
      <c r="CS335" s="779"/>
      <c r="CT335" s="779"/>
    </row>
    <row r="336" spans="1:98" s="772" customFormat="1" ht="13.5">
      <c r="A336" s="886"/>
      <c r="B336" s="886"/>
      <c r="C336" s="886"/>
      <c r="D336" s="886"/>
      <c r="E336" s="886"/>
      <c r="F336" s="2851"/>
      <c r="G336" s="2851"/>
      <c r="H336" s="888"/>
      <c r="I336" s="889"/>
      <c r="J336" s="890"/>
      <c r="K336" s="887"/>
      <c r="L336" s="887"/>
      <c r="N336" s="891"/>
      <c r="O336" s="774"/>
      <c r="P336" s="775"/>
      <c r="Q336" s="775"/>
      <c r="R336" s="776"/>
      <c r="S336" s="777"/>
      <c r="T336" s="777"/>
      <c r="U336" s="777"/>
      <c r="V336" s="778"/>
      <c r="W336" s="778"/>
      <c r="X336" s="778"/>
      <c r="Y336" s="778"/>
      <c r="Z336" s="778"/>
      <c r="AA336" s="779"/>
      <c r="AB336" s="779"/>
      <c r="AC336" s="779"/>
      <c r="AD336" s="779"/>
      <c r="AE336" s="779"/>
      <c r="AF336" s="779"/>
      <c r="AG336" s="779"/>
      <c r="AH336" s="779"/>
      <c r="AI336" s="779"/>
      <c r="AJ336" s="779"/>
      <c r="AK336" s="779"/>
      <c r="AL336" s="779"/>
      <c r="AM336" s="779"/>
      <c r="AN336" s="779"/>
      <c r="AO336" s="779"/>
      <c r="AP336" s="779"/>
      <c r="AQ336" s="779"/>
      <c r="AR336" s="779"/>
      <c r="AS336" s="779"/>
      <c r="AT336" s="779"/>
      <c r="AU336" s="779"/>
      <c r="AV336" s="779"/>
      <c r="AW336" s="779"/>
      <c r="AX336" s="779"/>
      <c r="AY336" s="779"/>
      <c r="AZ336" s="779"/>
      <c r="BA336" s="779"/>
      <c r="BB336" s="779"/>
      <c r="BC336" s="779"/>
      <c r="BD336" s="779"/>
      <c r="BE336" s="779"/>
      <c r="BF336" s="779"/>
      <c r="BG336" s="779"/>
      <c r="BH336" s="779"/>
      <c r="BI336" s="779"/>
      <c r="BJ336" s="779"/>
      <c r="BK336" s="779"/>
      <c r="BL336" s="779"/>
      <c r="BM336" s="779"/>
      <c r="BN336" s="779"/>
      <c r="BO336" s="779"/>
      <c r="BP336" s="779"/>
      <c r="BQ336" s="779"/>
      <c r="BR336" s="779"/>
      <c r="BS336" s="779"/>
      <c r="BT336" s="779"/>
      <c r="BU336" s="779"/>
      <c r="BV336" s="779"/>
      <c r="BW336" s="779"/>
      <c r="BX336" s="779"/>
      <c r="BY336" s="779"/>
      <c r="BZ336" s="779"/>
      <c r="CA336" s="779"/>
      <c r="CB336" s="779"/>
      <c r="CC336" s="779"/>
      <c r="CD336" s="779"/>
      <c r="CE336" s="779"/>
      <c r="CF336" s="779"/>
      <c r="CG336" s="779"/>
      <c r="CH336" s="779"/>
      <c r="CI336" s="779"/>
      <c r="CJ336" s="779"/>
      <c r="CK336" s="779"/>
      <c r="CL336" s="779"/>
      <c r="CM336" s="779"/>
      <c r="CN336" s="779"/>
      <c r="CO336" s="779"/>
      <c r="CP336" s="779"/>
      <c r="CQ336" s="779"/>
      <c r="CR336" s="779"/>
      <c r="CS336" s="779"/>
      <c r="CT336" s="779"/>
    </row>
    <row r="337" spans="1:98" s="772" customFormat="1" ht="13.5">
      <c r="A337" s="886"/>
      <c r="B337" s="886"/>
      <c r="C337" s="886"/>
      <c r="D337" s="886"/>
      <c r="E337" s="886"/>
      <c r="F337" s="2851"/>
      <c r="G337" s="2851"/>
      <c r="H337" s="888"/>
      <c r="I337" s="889"/>
      <c r="J337" s="890"/>
      <c r="K337" s="887"/>
      <c r="L337" s="887"/>
      <c r="N337" s="891"/>
      <c r="O337" s="774"/>
      <c r="P337" s="775"/>
      <c r="Q337" s="775"/>
      <c r="R337" s="776"/>
      <c r="S337" s="777"/>
      <c r="T337" s="777"/>
      <c r="U337" s="777"/>
      <c r="V337" s="778"/>
      <c r="W337" s="778"/>
      <c r="X337" s="778"/>
      <c r="Y337" s="778"/>
      <c r="Z337" s="778"/>
      <c r="AA337" s="779"/>
      <c r="AB337" s="779"/>
      <c r="AC337" s="779"/>
      <c r="AD337" s="779"/>
      <c r="AE337" s="779"/>
      <c r="AF337" s="779"/>
      <c r="AG337" s="779"/>
      <c r="AH337" s="779"/>
      <c r="AI337" s="779"/>
      <c r="AJ337" s="779"/>
      <c r="AK337" s="779"/>
      <c r="AL337" s="779"/>
      <c r="AM337" s="779"/>
      <c r="AN337" s="779"/>
      <c r="AO337" s="779"/>
      <c r="AP337" s="779"/>
      <c r="AQ337" s="779"/>
      <c r="AR337" s="779"/>
      <c r="AS337" s="779"/>
      <c r="AT337" s="779"/>
      <c r="AU337" s="779"/>
      <c r="AV337" s="779"/>
      <c r="AW337" s="779"/>
      <c r="AX337" s="779"/>
      <c r="AY337" s="779"/>
      <c r="AZ337" s="779"/>
      <c r="BA337" s="779"/>
      <c r="BB337" s="779"/>
      <c r="BC337" s="779"/>
      <c r="BD337" s="779"/>
      <c r="BE337" s="779"/>
      <c r="BF337" s="779"/>
      <c r="BG337" s="779"/>
      <c r="BH337" s="779"/>
      <c r="BI337" s="779"/>
      <c r="BJ337" s="779"/>
      <c r="BK337" s="779"/>
      <c r="BL337" s="779"/>
      <c r="BM337" s="779"/>
      <c r="BN337" s="779"/>
      <c r="BO337" s="779"/>
      <c r="BP337" s="779"/>
      <c r="BQ337" s="779"/>
      <c r="BR337" s="779"/>
      <c r="BS337" s="779"/>
      <c r="BT337" s="779"/>
      <c r="BU337" s="779"/>
      <c r="BV337" s="779"/>
      <c r="BW337" s="779"/>
      <c r="BX337" s="779"/>
      <c r="BY337" s="779"/>
      <c r="BZ337" s="779"/>
      <c r="CA337" s="779"/>
      <c r="CB337" s="779"/>
      <c r="CC337" s="779"/>
      <c r="CD337" s="779"/>
      <c r="CE337" s="779"/>
      <c r="CF337" s="779"/>
      <c r="CG337" s="779"/>
      <c r="CH337" s="779"/>
      <c r="CI337" s="779"/>
      <c r="CJ337" s="779"/>
      <c r="CK337" s="779"/>
      <c r="CL337" s="779"/>
      <c r="CM337" s="779"/>
      <c r="CN337" s="779"/>
      <c r="CO337" s="779"/>
      <c r="CP337" s="779"/>
      <c r="CQ337" s="779"/>
      <c r="CR337" s="779"/>
      <c r="CS337" s="779"/>
      <c r="CT337" s="779"/>
    </row>
    <row r="338" spans="1:98" s="772" customFormat="1" ht="13.5">
      <c r="A338" s="886"/>
      <c r="B338" s="886"/>
      <c r="C338" s="886"/>
      <c r="D338" s="886"/>
      <c r="E338" s="886"/>
      <c r="F338" s="2851"/>
      <c r="G338" s="2851"/>
      <c r="H338" s="888"/>
      <c r="I338" s="889"/>
      <c r="J338" s="890"/>
      <c r="K338" s="887"/>
      <c r="L338" s="887"/>
      <c r="N338" s="891"/>
      <c r="O338" s="774"/>
      <c r="P338" s="775"/>
      <c r="Q338" s="775"/>
      <c r="R338" s="776"/>
      <c r="S338" s="777"/>
      <c r="T338" s="777"/>
      <c r="U338" s="777"/>
      <c r="V338" s="778"/>
      <c r="W338" s="778"/>
      <c r="X338" s="778"/>
      <c r="Y338" s="778"/>
      <c r="Z338" s="778"/>
      <c r="AA338" s="779"/>
      <c r="AB338" s="779"/>
      <c r="AC338" s="779"/>
      <c r="AD338" s="779"/>
      <c r="AE338" s="779"/>
      <c r="AF338" s="779"/>
      <c r="AG338" s="779"/>
      <c r="AH338" s="779"/>
      <c r="AI338" s="779"/>
      <c r="AJ338" s="779"/>
      <c r="AK338" s="779"/>
      <c r="AL338" s="779"/>
      <c r="AM338" s="779"/>
      <c r="AN338" s="779"/>
      <c r="AO338" s="779"/>
      <c r="AP338" s="779"/>
      <c r="AQ338" s="779"/>
      <c r="AR338" s="779"/>
      <c r="AS338" s="779"/>
      <c r="AT338" s="779"/>
      <c r="AU338" s="779"/>
      <c r="AV338" s="779"/>
      <c r="AW338" s="779"/>
      <c r="AX338" s="779"/>
      <c r="AY338" s="779"/>
      <c r="AZ338" s="779"/>
      <c r="BA338" s="779"/>
      <c r="BB338" s="779"/>
      <c r="BC338" s="779"/>
      <c r="BD338" s="779"/>
      <c r="BE338" s="779"/>
      <c r="BF338" s="779"/>
      <c r="BG338" s="779"/>
      <c r="BH338" s="779"/>
      <c r="BI338" s="779"/>
      <c r="BJ338" s="779"/>
      <c r="BK338" s="779"/>
      <c r="BL338" s="779"/>
      <c r="BM338" s="779"/>
      <c r="BN338" s="779"/>
      <c r="BO338" s="779"/>
      <c r="BP338" s="779"/>
      <c r="BQ338" s="779"/>
      <c r="BR338" s="779"/>
      <c r="BS338" s="779"/>
      <c r="BT338" s="779"/>
      <c r="BU338" s="779"/>
      <c r="BV338" s="779"/>
      <c r="BW338" s="779"/>
      <c r="BX338" s="779"/>
      <c r="BY338" s="779"/>
      <c r="BZ338" s="779"/>
      <c r="CA338" s="779"/>
      <c r="CB338" s="779"/>
      <c r="CC338" s="779"/>
      <c r="CD338" s="779"/>
      <c r="CE338" s="779"/>
      <c r="CF338" s="779"/>
      <c r="CG338" s="779"/>
      <c r="CH338" s="779"/>
      <c r="CI338" s="779"/>
      <c r="CJ338" s="779"/>
      <c r="CK338" s="779"/>
      <c r="CL338" s="779"/>
      <c r="CM338" s="779"/>
      <c r="CN338" s="779"/>
      <c r="CO338" s="779"/>
      <c r="CP338" s="779"/>
      <c r="CQ338" s="779"/>
      <c r="CR338" s="779"/>
      <c r="CS338" s="779"/>
      <c r="CT338" s="779"/>
    </row>
    <row r="339" spans="1:98" s="772" customFormat="1" ht="13.5">
      <c r="A339" s="886"/>
      <c r="B339" s="886"/>
      <c r="C339" s="886"/>
      <c r="D339" s="886"/>
      <c r="E339" s="886"/>
      <c r="F339" s="2851"/>
      <c r="G339" s="2851"/>
      <c r="H339" s="888"/>
      <c r="I339" s="889"/>
      <c r="J339" s="890"/>
      <c r="K339" s="887"/>
      <c r="L339" s="887"/>
      <c r="N339" s="891"/>
      <c r="O339" s="774"/>
      <c r="P339" s="775"/>
      <c r="Q339" s="775"/>
      <c r="R339" s="776"/>
      <c r="S339" s="777"/>
      <c r="T339" s="777"/>
      <c r="U339" s="777"/>
      <c r="V339" s="778"/>
      <c r="W339" s="778"/>
      <c r="X339" s="778"/>
      <c r="Y339" s="778"/>
      <c r="Z339" s="778"/>
      <c r="AA339" s="779"/>
      <c r="AB339" s="779"/>
      <c r="AC339" s="779"/>
      <c r="AD339" s="779"/>
      <c r="AE339" s="779"/>
      <c r="AF339" s="779"/>
      <c r="AG339" s="779"/>
      <c r="AH339" s="779"/>
      <c r="AI339" s="779"/>
      <c r="AJ339" s="779"/>
      <c r="AK339" s="779"/>
      <c r="AL339" s="779"/>
      <c r="AM339" s="779"/>
      <c r="AN339" s="779"/>
      <c r="AO339" s="779"/>
      <c r="AP339" s="779"/>
      <c r="AQ339" s="779"/>
      <c r="AR339" s="779"/>
      <c r="AS339" s="779"/>
      <c r="AT339" s="779"/>
      <c r="AU339" s="779"/>
      <c r="AV339" s="779"/>
      <c r="AW339" s="779"/>
      <c r="AX339" s="779"/>
      <c r="AY339" s="779"/>
      <c r="AZ339" s="779"/>
      <c r="BA339" s="779"/>
      <c r="BB339" s="779"/>
      <c r="BC339" s="779"/>
      <c r="BD339" s="779"/>
      <c r="BE339" s="779"/>
      <c r="BF339" s="779"/>
      <c r="BG339" s="779"/>
      <c r="BH339" s="779"/>
      <c r="BI339" s="779"/>
      <c r="BJ339" s="779"/>
      <c r="BK339" s="779"/>
      <c r="BL339" s="779"/>
      <c r="BM339" s="779"/>
      <c r="BN339" s="779"/>
      <c r="BO339" s="779"/>
      <c r="BP339" s="779"/>
      <c r="BQ339" s="779"/>
      <c r="BR339" s="779"/>
      <c r="BS339" s="779"/>
      <c r="BT339" s="779"/>
      <c r="BU339" s="779"/>
      <c r="BV339" s="779"/>
      <c r="BW339" s="779"/>
      <c r="BX339" s="779"/>
      <c r="BY339" s="779"/>
      <c r="BZ339" s="779"/>
      <c r="CA339" s="779"/>
      <c r="CB339" s="779"/>
      <c r="CC339" s="779"/>
      <c r="CD339" s="779"/>
      <c r="CE339" s="779"/>
      <c r="CF339" s="779"/>
      <c r="CG339" s="779"/>
      <c r="CH339" s="779"/>
      <c r="CI339" s="779"/>
      <c r="CJ339" s="779"/>
      <c r="CK339" s="779"/>
      <c r="CL339" s="779"/>
      <c r="CM339" s="779"/>
      <c r="CN339" s="779"/>
      <c r="CO339" s="779"/>
      <c r="CP339" s="779"/>
      <c r="CQ339" s="779"/>
      <c r="CR339" s="779"/>
      <c r="CS339" s="779"/>
      <c r="CT339" s="779"/>
    </row>
    <row r="340" spans="1:98" s="772" customFormat="1" ht="13.5">
      <c r="A340" s="886"/>
      <c r="B340" s="886"/>
      <c r="C340" s="886"/>
      <c r="D340" s="886"/>
      <c r="E340" s="886"/>
      <c r="F340" s="2851"/>
      <c r="G340" s="2851"/>
      <c r="H340" s="888"/>
      <c r="I340" s="889"/>
      <c r="J340" s="890"/>
      <c r="K340" s="887"/>
      <c r="L340" s="887"/>
      <c r="N340" s="891"/>
      <c r="O340" s="774"/>
      <c r="P340" s="775"/>
      <c r="Q340" s="775"/>
      <c r="R340" s="776"/>
      <c r="S340" s="777"/>
      <c r="T340" s="777"/>
      <c r="U340" s="777"/>
      <c r="V340" s="778"/>
      <c r="W340" s="778"/>
      <c r="X340" s="778"/>
      <c r="Y340" s="778"/>
      <c r="Z340" s="778"/>
      <c r="AA340" s="779"/>
      <c r="AB340" s="779"/>
      <c r="AC340" s="779"/>
      <c r="AD340" s="779"/>
      <c r="AE340" s="779"/>
      <c r="AF340" s="779"/>
      <c r="AG340" s="779"/>
      <c r="AH340" s="779"/>
      <c r="AI340" s="779"/>
      <c r="AJ340" s="779"/>
      <c r="AK340" s="779"/>
      <c r="AL340" s="779"/>
      <c r="AM340" s="779"/>
      <c r="AN340" s="779"/>
      <c r="AO340" s="779"/>
      <c r="AP340" s="779"/>
      <c r="AQ340" s="779"/>
      <c r="AR340" s="779"/>
      <c r="AS340" s="779"/>
      <c r="AT340" s="779"/>
      <c r="AU340" s="779"/>
      <c r="AV340" s="779"/>
      <c r="AW340" s="779"/>
      <c r="AX340" s="779"/>
      <c r="AY340" s="779"/>
      <c r="AZ340" s="779"/>
      <c r="BA340" s="779"/>
      <c r="BB340" s="779"/>
      <c r="BC340" s="779"/>
      <c r="BD340" s="779"/>
      <c r="BE340" s="779"/>
      <c r="BF340" s="779"/>
      <c r="BG340" s="779"/>
      <c r="BH340" s="779"/>
      <c r="BI340" s="779"/>
      <c r="BJ340" s="779"/>
      <c r="BK340" s="779"/>
      <c r="BL340" s="779"/>
      <c r="BM340" s="779"/>
      <c r="BN340" s="779"/>
      <c r="BO340" s="779"/>
      <c r="BP340" s="779"/>
      <c r="BQ340" s="779"/>
      <c r="BR340" s="779"/>
      <c r="BS340" s="779"/>
      <c r="BT340" s="779"/>
      <c r="BU340" s="779"/>
      <c r="BV340" s="779"/>
      <c r="BW340" s="779"/>
      <c r="BX340" s="779"/>
      <c r="BY340" s="779"/>
      <c r="BZ340" s="779"/>
      <c r="CA340" s="779"/>
      <c r="CB340" s="779"/>
      <c r="CC340" s="779"/>
      <c r="CD340" s="779"/>
      <c r="CE340" s="779"/>
      <c r="CF340" s="779"/>
      <c r="CG340" s="779"/>
      <c r="CH340" s="779"/>
      <c r="CI340" s="779"/>
      <c r="CJ340" s="779"/>
      <c r="CK340" s="779"/>
      <c r="CL340" s="779"/>
      <c r="CM340" s="779"/>
      <c r="CN340" s="779"/>
      <c r="CO340" s="779"/>
      <c r="CP340" s="779"/>
      <c r="CQ340" s="779"/>
      <c r="CR340" s="779"/>
      <c r="CS340" s="779"/>
      <c r="CT340" s="779"/>
    </row>
    <row r="341" spans="1:98" s="772" customFormat="1" ht="13.5">
      <c r="A341" s="886"/>
      <c r="B341" s="886"/>
      <c r="C341" s="886"/>
      <c r="D341" s="886"/>
      <c r="E341" s="886"/>
      <c r="F341" s="2851"/>
      <c r="G341" s="2851"/>
      <c r="H341" s="888"/>
      <c r="I341" s="889"/>
      <c r="J341" s="890"/>
      <c r="K341" s="887"/>
      <c r="L341" s="887"/>
      <c r="N341" s="891"/>
      <c r="O341" s="774"/>
      <c r="P341" s="775"/>
      <c r="Q341" s="775"/>
      <c r="R341" s="776"/>
      <c r="S341" s="777"/>
      <c r="T341" s="777"/>
      <c r="U341" s="777"/>
      <c r="V341" s="778"/>
      <c r="W341" s="778"/>
      <c r="X341" s="778"/>
      <c r="Y341" s="778"/>
      <c r="Z341" s="778"/>
      <c r="AA341" s="779"/>
      <c r="AB341" s="779"/>
      <c r="AC341" s="779"/>
      <c r="AD341" s="779"/>
      <c r="AE341" s="779"/>
      <c r="AF341" s="779"/>
      <c r="AG341" s="779"/>
      <c r="AH341" s="779"/>
      <c r="AI341" s="779"/>
      <c r="AJ341" s="779"/>
      <c r="AK341" s="779"/>
      <c r="AL341" s="779"/>
      <c r="AM341" s="779"/>
      <c r="AN341" s="779"/>
      <c r="AO341" s="779"/>
      <c r="AP341" s="779"/>
      <c r="AQ341" s="779"/>
      <c r="AR341" s="779"/>
      <c r="AS341" s="779"/>
      <c r="AT341" s="779"/>
      <c r="AU341" s="779"/>
      <c r="AV341" s="779"/>
      <c r="AW341" s="779"/>
      <c r="AX341" s="779"/>
      <c r="AY341" s="779"/>
      <c r="AZ341" s="779"/>
      <c r="BA341" s="779"/>
      <c r="BB341" s="779"/>
      <c r="BC341" s="779"/>
      <c r="BD341" s="779"/>
      <c r="BE341" s="779"/>
      <c r="BF341" s="779"/>
      <c r="BG341" s="779"/>
      <c r="BH341" s="779"/>
      <c r="BI341" s="779"/>
      <c r="BJ341" s="779"/>
      <c r="BK341" s="779"/>
      <c r="BL341" s="779"/>
      <c r="BM341" s="779"/>
      <c r="BN341" s="779"/>
      <c r="BO341" s="779"/>
      <c r="BP341" s="779"/>
      <c r="BQ341" s="779"/>
      <c r="BR341" s="779"/>
      <c r="BS341" s="779"/>
      <c r="BT341" s="779"/>
      <c r="BU341" s="779"/>
      <c r="BV341" s="779"/>
      <c r="BW341" s="779"/>
      <c r="BX341" s="779"/>
      <c r="BY341" s="779"/>
      <c r="BZ341" s="779"/>
      <c r="CA341" s="779"/>
      <c r="CB341" s="779"/>
      <c r="CC341" s="779"/>
      <c r="CD341" s="779"/>
      <c r="CE341" s="779"/>
      <c r="CF341" s="779"/>
      <c r="CG341" s="779"/>
      <c r="CH341" s="779"/>
      <c r="CI341" s="779"/>
      <c r="CJ341" s="779"/>
      <c r="CK341" s="779"/>
      <c r="CL341" s="779"/>
      <c r="CM341" s="779"/>
      <c r="CN341" s="779"/>
      <c r="CO341" s="779"/>
      <c r="CP341" s="779"/>
      <c r="CQ341" s="779"/>
      <c r="CR341" s="779"/>
      <c r="CS341" s="779"/>
      <c r="CT341" s="779"/>
    </row>
    <row r="342" spans="1:98" s="772" customFormat="1" ht="13.5">
      <c r="A342" s="886"/>
      <c r="B342" s="886"/>
      <c r="C342" s="886"/>
      <c r="D342" s="886"/>
      <c r="E342" s="886"/>
      <c r="F342" s="2851"/>
      <c r="G342" s="2851"/>
      <c r="H342" s="888"/>
      <c r="I342" s="889"/>
      <c r="J342" s="890"/>
      <c r="K342" s="887"/>
      <c r="L342" s="887"/>
      <c r="N342" s="891"/>
      <c r="O342" s="774"/>
      <c r="P342" s="775"/>
      <c r="Q342" s="775"/>
      <c r="R342" s="776"/>
      <c r="S342" s="777"/>
      <c r="T342" s="777"/>
      <c r="U342" s="777"/>
      <c r="V342" s="778"/>
      <c r="W342" s="778"/>
      <c r="X342" s="778"/>
      <c r="Y342" s="778"/>
      <c r="Z342" s="778"/>
      <c r="AA342" s="779"/>
      <c r="AB342" s="779"/>
      <c r="AC342" s="779"/>
      <c r="AD342" s="779"/>
      <c r="AE342" s="779"/>
      <c r="AF342" s="779"/>
      <c r="AG342" s="779"/>
      <c r="AH342" s="779"/>
      <c r="AI342" s="779"/>
      <c r="AJ342" s="779"/>
      <c r="AK342" s="779"/>
      <c r="AL342" s="779"/>
      <c r="AM342" s="779"/>
      <c r="AN342" s="779"/>
      <c r="AO342" s="779"/>
      <c r="AP342" s="779"/>
      <c r="AQ342" s="779"/>
      <c r="AR342" s="779"/>
      <c r="AS342" s="779"/>
      <c r="AT342" s="779"/>
      <c r="AU342" s="779"/>
      <c r="AV342" s="779"/>
      <c r="AW342" s="779"/>
      <c r="AX342" s="779"/>
      <c r="AY342" s="779"/>
      <c r="AZ342" s="779"/>
      <c r="BA342" s="779"/>
      <c r="BB342" s="779"/>
      <c r="BC342" s="779"/>
      <c r="BD342" s="779"/>
      <c r="BE342" s="779"/>
      <c r="BF342" s="779"/>
      <c r="BG342" s="779"/>
      <c r="BH342" s="779"/>
      <c r="BI342" s="779"/>
      <c r="BJ342" s="779"/>
      <c r="BK342" s="779"/>
      <c r="BL342" s="779"/>
      <c r="BM342" s="779"/>
      <c r="BN342" s="779"/>
      <c r="BO342" s="779"/>
      <c r="BP342" s="779"/>
      <c r="BQ342" s="779"/>
      <c r="BR342" s="779"/>
      <c r="BS342" s="779"/>
      <c r="BT342" s="779"/>
      <c r="BU342" s="779"/>
      <c r="BV342" s="779"/>
      <c r="BW342" s="779"/>
      <c r="BX342" s="779"/>
      <c r="BY342" s="779"/>
      <c r="BZ342" s="779"/>
      <c r="CA342" s="779"/>
      <c r="CB342" s="779"/>
      <c r="CC342" s="779"/>
      <c r="CD342" s="779"/>
      <c r="CE342" s="779"/>
      <c r="CF342" s="779"/>
      <c r="CG342" s="779"/>
      <c r="CH342" s="779"/>
      <c r="CI342" s="779"/>
      <c r="CJ342" s="779"/>
      <c r="CK342" s="779"/>
      <c r="CL342" s="779"/>
      <c r="CM342" s="779"/>
      <c r="CN342" s="779"/>
      <c r="CO342" s="779"/>
      <c r="CP342" s="779"/>
      <c r="CQ342" s="779"/>
      <c r="CR342" s="779"/>
      <c r="CS342" s="779"/>
      <c r="CT342" s="779"/>
    </row>
    <row r="343" spans="1:98" s="772" customFormat="1" ht="13.5">
      <c r="A343" s="886"/>
      <c r="B343" s="886"/>
      <c r="C343" s="886"/>
      <c r="D343" s="886"/>
      <c r="E343" s="886"/>
      <c r="F343" s="2851"/>
      <c r="G343" s="2851"/>
      <c r="H343" s="888"/>
      <c r="I343" s="889"/>
      <c r="J343" s="890"/>
      <c r="K343" s="887"/>
      <c r="L343" s="887"/>
      <c r="N343" s="891"/>
      <c r="O343" s="774"/>
      <c r="P343" s="775"/>
      <c r="Q343" s="775"/>
      <c r="R343" s="776"/>
      <c r="S343" s="777"/>
      <c r="T343" s="777"/>
      <c r="U343" s="777"/>
      <c r="V343" s="778"/>
      <c r="W343" s="778"/>
      <c r="X343" s="778"/>
      <c r="Y343" s="778"/>
      <c r="Z343" s="778"/>
      <c r="AA343" s="779"/>
      <c r="AB343" s="779"/>
      <c r="AC343" s="779"/>
      <c r="AD343" s="779"/>
      <c r="AE343" s="779"/>
      <c r="AF343" s="779"/>
      <c r="AG343" s="779"/>
      <c r="AH343" s="779"/>
      <c r="AI343" s="779"/>
      <c r="AJ343" s="779"/>
      <c r="AK343" s="779"/>
      <c r="AL343" s="779"/>
      <c r="AM343" s="779"/>
      <c r="AN343" s="779"/>
      <c r="AO343" s="779"/>
      <c r="AP343" s="779"/>
      <c r="AQ343" s="779"/>
      <c r="AR343" s="779"/>
      <c r="AS343" s="779"/>
      <c r="AT343" s="779"/>
      <c r="AU343" s="779"/>
      <c r="AV343" s="779"/>
      <c r="AW343" s="779"/>
      <c r="AX343" s="779"/>
      <c r="AY343" s="779"/>
      <c r="AZ343" s="779"/>
      <c r="BA343" s="779"/>
      <c r="BB343" s="779"/>
      <c r="BC343" s="779"/>
      <c r="BD343" s="779"/>
      <c r="BE343" s="779"/>
      <c r="BF343" s="779"/>
      <c r="BG343" s="779"/>
      <c r="BH343" s="779"/>
      <c r="BI343" s="779"/>
      <c r="BJ343" s="779"/>
      <c r="BK343" s="779"/>
      <c r="BL343" s="779"/>
      <c r="BM343" s="779"/>
      <c r="BN343" s="779"/>
      <c r="BO343" s="779"/>
      <c r="BP343" s="779"/>
      <c r="BQ343" s="779"/>
      <c r="BR343" s="779"/>
      <c r="BS343" s="779"/>
      <c r="BT343" s="779"/>
      <c r="BU343" s="779"/>
      <c r="BV343" s="779"/>
      <c r="BW343" s="779"/>
      <c r="BX343" s="779"/>
      <c r="BY343" s="779"/>
      <c r="BZ343" s="779"/>
      <c r="CA343" s="779"/>
      <c r="CB343" s="779"/>
      <c r="CC343" s="779"/>
      <c r="CD343" s="779"/>
      <c r="CE343" s="779"/>
      <c r="CF343" s="779"/>
      <c r="CG343" s="779"/>
      <c r="CH343" s="779"/>
      <c r="CI343" s="779"/>
      <c r="CJ343" s="779"/>
      <c r="CK343" s="779"/>
      <c r="CL343" s="779"/>
      <c r="CM343" s="779"/>
      <c r="CN343" s="779"/>
      <c r="CO343" s="779"/>
      <c r="CP343" s="779"/>
      <c r="CQ343" s="779"/>
      <c r="CR343" s="779"/>
      <c r="CS343" s="779"/>
      <c r="CT343" s="779"/>
    </row>
    <row r="344" spans="1:98" s="772" customFormat="1" ht="13.5">
      <c r="A344" s="886"/>
      <c r="B344" s="886"/>
      <c r="C344" s="886"/>
      <c r="D344" s="886"/>
      <c r="E344" s="886"/>
      <c r="F344" s="2851"/>
      <c r="G344" s="2851"/>
      <c r="H344" s="888"/>
      <c r="I344" s="889"/>
      <c r="J344" s="890"/>
      <c r="K344" s="887"/>
      <c r="L344" s="887"/>
      <c r="N344" s="891"/>
      <c r="O344" s="774"/>
      <c r="P344" s="775"/>
      <c r="Q344" s="775"/>
      <c r="R344" s="776"/>
      <c r="S344" s="777"/>
      <c r="T344" s="777"/>
      <c r="U344" s="777"/>
      <c r="V344" s="778"/>
      <c r="W344" s="778"/>
      <c r="X344" s="778"/>
      <c r="Y344" s="778"/>
      <c r="Z344" s="778"/>
      <c r="AA344" s="779"/>
      <c r="AB344" s="779"/>
      <c r="AC344" s="779"/>
      <c r="AD344" s="779"/>
      <c r="AE344" s="779"/>
      <c r="AF344" s="779"/>
      <c r="AG344" s="779"/>
      <c r="AH344" s="779"/>
      <c r="AI344" s="779"/>
      <c r="AJ344" s="779"/>
      <c r="AK344" s="779"/>
      <c r="AL344" s="779"/>
      <c r="AM344" s="779"/>
      <c r="AN344" s="779"/>
      <c r="AO344" s="779"/>
      <c r="AP344" s="779"/>
      <c r="AQ344" s="779"/>
      <c r="AR344" s="779"/>
      <c r="AS344" s="779"/>
      <c r="AT344" s="779"/>
      <c r="AU344" s="779"/>
      <c r="AV344" s="779"/>
      <c r="AW344" s="779"/>
      <c r="AX344" s="779"/>
      <c r="AY344" s="779"/>
      <c r="AZ344" s="779"/>
      <c r="BA344" s="779"/>
      <c r="BB344" s="779"/>
      <c r="BC344" s="779"/>
      <c r="BD344" s="779"/>
      <c r="BE344" s="779"/>
      <c r="BF344" s="779"/>
      <c r="BG344" s="779"/>
      <c r="BH344" s="779"/>
      <c r="BI344" s="779"/>
      <c r="BJ344" s="779"/>
      <c r="BK344" s="779"/>
      <c r="BL344" s="779"/>
      <c r="BM344" s="779"/>
      <c r="BN344" s="779"/>
      <c r="BO344" s="779"/>
      <c r="BP344" s="779"/>
      <c r="BQ344" s="779"/>
      <c r="BR344" s="779"/>
      <c r="BS344" s="779"/>
      <c r="BT344" s="779"/>
      <c r="BU344" s="779"/>
      <c r="BV344" s="779"/>
      <c r="BW344" s="779"/>
      <c r="BX344" s="779"/>
      <c r="BY344" s="779"/>
      <c r="BZ344" s="779"/>
      <c r="CA344" s="779"/>
      <c r="CB344" s="779"/>
      <c r="CC344" s="779"/>
      <c r="CD344" s="779"/>
      <c r="CE344" s="779"/>
      <c r="CF344" s="779"/>
      <c r="CG344" s="779"/>
      <c r="CH344" s="779"/>
      <c r="CI344" s="779"/>
      <c r="CJ344" s="779"/>
      <c r="CK344" s="779"/>
      <c r="CL344" s="779"/>
      <c r="CM344" s="779"/>
      <c r="CN344" s="779"/>
      <c r="CO344" s="779"/>
      <c r="CP344" s="779"/>
      <c r="CQ344" s="779"/>
      <c r="CR344" s="779"/>
      <c r="CS344" s="779"/>
      <c r="CT344" s="779"/>
    </row>
    <row r="345" spans="1:98" s="772" customFormat="1" ht="13.5">
      <c r="A345" s="886"/>
      <c r="B345" s="886"/>
      <c r="C345" s="886"/>
      <c r="D345" s="886"/>
      <c r="E345" s="886"/>
      <c r="F345" s="2851"/>
      <c r="G345" s="2851"/>
      <c r="H345" s="888"/>
      <c r="I345" s="889"/>
      <c r="J345" s="890"/>
      <c r="K345" s="887"/>
      <c r="L345" s="887"/>
      <c r="N345" s="891"/>
      <c r="O345" s="774"/>
      <c r="P345" s="775"/>
      <c r="Q345" s="775"/>
      <c r="R345" s="776"/>
      <c r="S345" s="777"/>
      <c r="T345" s="777"/>
      <c r="U345" s="777"/>
      <c r="V345" s="778"/>
      <c r="W345" s="778"/>
      <c r="X345" s="778"/>
      <c r="Y345" s="778"/>
      <c r="Z345" s="778"/>
      <c r="AA345" s="779"/>
      <c r="AB345" s="779"/>
      <c r="AC345" s="779"/>
      <c r="AD345" s="779"/>
      <c r="AE345" s="779"/>
      <c r="AF345" s="779"/>
      <c r="AG345" s="779"/>
      <c r="AH345" s="779"/>
      <c r="AI345" s="779"/>
      <c r="AJ345" s="779"/>
      <c r="AK345" s="779"/>
      <c r="AL345" s="779"/>
      <c r="AM345" s="779"/>
      <c r="AN345" s="779"/>
      <c r="AO345" s="779"/>
      <c r="AP345" s="779"/>
      <c r="AQ345" s="779"/>
      <c r="AR345" s="779"/>
      <c r="AS345" s="779"/>
      <c r="AT345" s="779"/>
      <c r="AU345" s="779"/>
      <c r="AV345" s="779"/>
      <c r="AW345" s="779"/>
      <c r="AX345" s="779"/>
      <c r="AY345" s="779"/>
      <c r="AZ345" s="779"/>
      <c r="BA345" s="779"/>
      <c r="BB345" s="779"/>
      <c r="BC345" s="779"/>
      <c r="BD345" s="779"/>
      <c r="BE345" s="779"/>
      <c r="BF345" s="779"/>
      <c r="BG345" s="779"/>
      <c r="BH345" s="779"/>
      <c r="BI345" s="779"/>
      <c r="BJ345" s="779"/>
      <c r="BK345" s="779"/>
      <c r="BL345" s="779"/>
      <c r="BM345" s="779"/>
      <c r="BN345" s="779"/>
      <c r="BO345" s="779"/>
      <c r="BP345" s="779"/>
      <c r="BQ345" s="779"/>
      <c r="BR345" s="779"/>
      <c r="BS345" s="779"/>
      <c r="BT345" s="779"/>
      <c r="BU345" s="779"/>
      <c r="BV345" s="779"/>
      <c r="BW345" s="779"/>
      <c r="BX345" s="779"/>
      <c r="BY345" s="779"/>
      <c r="BZ345" s="779"/>
      <c r="CA345" s="779"/>
      <c r="CB345" s="779"/>
      <c r="CC345" s="779"/>
      <c r="CD345" s="779"/>
      <c r="CE345" s="779"/>
      <c r="CF345" s="779"/>
      <c r="CG345" s="779"/>
      <c r="CH345" s="779"/>
      <c r="CI345" s="779"/>
      <c r="CJ345" s="779"/>
      <c r="CK345" s="779"/>
      <c r="CL345" s="779"/>
      <c r="CM345" s="779"/>
      <c r="CN345" s="779"/>
      <c r="CO345" s="779"/>
      <c r="CP345" s="779"/>
      <c r="CQ345" s="779"/>
      <c r="CR345" s="779"/>
      <c r="CS345" s="779"/>
      <c r="CT345" s="779"/>
    </row>
    <row r="346" spans="1:98" s="772" customFormat="1" ht="13.5">
      <c r="A346" s="886"/>
      <c r="B346" s="886"/>
      <c r="C346" s="886"/>
      <c r="D346" s="886"/>
      <c r="E346" s="886"/>
      <c r="F346" s="2851"/>
      <c r="G346" s="2851"/>
      <c r="H346" s="888"/>
      <c r="I346" s="889"/>
      <c r="J346" s="890"/>
      <c r="K346" s="887"/>
      <c r="L346" s="887"/>
      <c r="N346" s="891"/>
      <c r="O346" s="774"/>
      <c r="P346" s="775"/>
      <c r="Q346" s="775"/>
      <c r="R346" s="776"/>
      <c r="S346" s="777"/>
      <c r="T346" s="777"/>
      <c r="U346" s="777"/>
      <c r="V346" s="778"/>
      <c r="W346" s="778"/>
      <c r="X346" s="778"/>
      <c r="Y346" s="778"/>
      <c r="Z346" s="778"/>
      <c r="AA346" s="779"/>
      <c r="AB346" s="779"/>
      <c r="AC346" s="779"/>
      <c r="AD346" s="779"/>
      <c r="AE346" s="779"/>
      <c r="AF346" s="779"/>
      <c r="AG346" s="779"/>
      <c r="AH346" s="779"/>
      <c r="AI346" s="779"/>
      <c r="AJ346" s="779"/>
      <c r="AK346" s="779"/>
      <c r="AL346" s="779"/>
      <c r="AM346" s="779"/>
      <c r="AN346" s="779"/>
      <c r="AO346" s="779"/>
      <c r="AP346" s="779"/>
      <c r="AQ346" s="779"/>
      <c r="AR346" s="779"/>
      <c r="AS346" s="779"/>
      <c r="AT346" s="779"/>
      <c r="AU346" s="779"/>
      <c r="AV346" s="779"/>
      <c r="AW346" s="779"/>
      <c r="AX346" s="779"/>
      <c r="AY346" s="779"/>
      <c r="AZ346" s="779"/>
      <c r="BA346" s="779"/>
      <c r="BB346" s="779"/>
      <c r="BC346" s="779"/>
      <c r="BD346" s="779"/>
      <c r="BE346" s="779"/>
      <c r="BF346" s="779"/>
      <c r="BG346" s="779"/>
      <c r="BH346" s="779"/>
      <c r="BI346" s="779"/>
      <c r="BJ346" s="779"/>
      <c r="BK346" s="779"/>
      <c r="BL346" s="779"/>
      <c r="BM346" s="779"/>
      <c r="BN346" s="779"/>
      <c r="BO346" s="779"/>
      <c r="BP346" s="779"/>
      <c r="BQ346" s="779"/>
      <c r="BR346" s="779"/>
      <c r="BS346" s="779"/>
      <c r="BT346" s="779"/>
      <c r="BU346" s="779"/>
      <c r="BV346" s="779"/>
      <c r="BW346" s="779"/>
      <c r="BX346" s="779"/>
      <c r="BY346" s="779"/>
      <c r="BZ346" s="779"/>
      <c r="CA346" s="779"/>
      <c r="CB346" s="779"/>
      <c r="CC346" s="779"/>
      <c r="CD346" s="779"/>
      <c r="CE346" s="779"/>
      <c r="CF346" s="779"/>
      <c r="CG346" s="779"/>
      <c r="CH346" s="779"/>
      <c r="CI346" s="779"/>
      <c r="CJ346" s="779"/>
      <c r="CK346" s="779"/>
      <c r="CL346" s="779"/>
      <c r="CM346" s="779"/>
      <c r="CN346" s="779"/>
      <c r="CO346" s="779"/>
      <c r="CP346" s="779"/>
      <c r="CQ346" s="779"/>
      <c r="CR346" s="779"/>
      <c r="CS346" s="779"/>
      <c r="CT346" s="779"/>
    </row>
    <row r="347" spans="1:98" s="772" customFormat="1" ht="13.5">
      <c r="A347" s="886"/>
      <c r="B347" s="886"/>
      <c r="C347" s="886"/>
      <c r="D347" s="886"/>
      <c r="E347" s="886"/>
      <c r="F347" s="2851"/>
      <c r="G347" s="2851"/>
      <c r="H347" s="888"/>
      <c r="I347" s="889"/>
      <c r="J347" s="890"/>
      <c r="K347" s="887"/>
      <c r="L347" s="887"/>
      <c r="N347" s="891"/>
      <c r="O347" s="774"/>
      <c r="P347" s="775"/>
      <c r="Q347" s="775"/>
      <c r="R347" s="776"/>
      <c r="S347" s="777"/>
      <c r="T347" s="777"/>
      <c r="U347" s="777"/>
      <c r="V347" s="778"/>
      <c r="W347" s="778"/>
      <c r="X347" s="778"/>
      <c r="Y347" s="778"/>
      <c r="Z347" s="778"/>
      <c r="AA347" s="779"/>
      <c r="AB347" s="779"/>
      <c r="AC347" s="779"/>
      <c r="AD347" s="779"/>
      <c r="AE347" s="779"/>
      <c r="AF347" s="779"/>
      <c r="AG347" s="779"/>
      <c r="AH347" s="779"/>
      <c r="AI347" s="779"/>
      <c r="AJ347" s="779"/>
      <c r="AK347" s="779"/>
      <c r="AL347" s="779"/>
      <c r="AM347" s="779"/>
      <c r="AN347" s="779"/>
      <c r="AO347" s="779"/>
      <c r="AP347" s="779"/>
      <c r="AQ347" s="779"/>
      <c r="AR347" s="779"/>
      <c r="AS347" s="779"/>
      <c r="AT347" s="779"/>
      <c r="AU347" s="779"/>
      <c r="AV347" s="779"/>
      <c r="AW347" s="779"/>
      <c r="AX347" s="779"/>
      <c r="AY347" s="779"/>
      <c r="AZ347" s="779"/>
      <c r="BA347" s="779"/>
      <c r="BB347" s="779"/>
      <c r="BC347" s="779"/>
      <c r="BD347" s="779"/>
      <c r="BE347" s="779"/>
      <c r="BF347" s="779"/>
      <c r="BG347" s="779"/>
      <c r="BH347" s="779"/>
      <c r="BI347" s="779"/>
      <c r="BJ347" s="779"/>
      <c r="BK347" s="779"/>
      <c r="BL347" s="779"/>
      <c r="BM347" s="779"/>
      <c r="BN347" s="779"/>
      <c r="BO347" s="779"/>
      <c r="BP347" s="779"/>
      <c r="BQ347" s="779"/>
      <c r="BR347" s="779"/>
      <c r="BS347" s="779"/>
      <c r="BT347" s="779"/>
      <c r="BU347" s="779"/>
      <c r="BV347" s="779"/>
      <c r="BW347" s="779"/>
      <c r="BX347" s="779"/>
      <c r="BY347" s="779"/>
      <c r="BZ347" s="779"/>
      <c r="CA347" s="779"/>
      <c r="CB347" s="779"/>
      <c r="CC347" s="779"/>
      <c r="CD347" s="779"/>
      <c r="CE347" s="779"/>
      <c r="CF347" s="779"/>
      <c r="CG347" s="779"/>
      <c r="CH347" s="779"/>
      <c r="CI347" s="779"/>
      <c r="CJ347" s="779"/>
      <c r="CK347" s="779"/>
      <c r="CL347" s="779"/>
      <c r="CM347" s="779"/>
      <c r="CN347" s="779"/>
      <c r="CO347" s="779"/>
      <c r="CP347" s="779"/>
      <c r="CQ347" s="779"/>
      <c r="CR347" s="779"/>
      <c r="CS347" s="779"/>
      <c r="CT347" s="779"/>
    </row>
    <row r="348" spans="1:98" s="772" customFormat="1" ht="13.5">
      <c r="A348" s="886"/>
      <c r="B348" s="886"/>
      <c r="C348" s="886"/>
      <c r="D348" s="886"/>
      <c r="E348" s="886"/>
      <c r="F348" s="2851"/>
      <c r="G348" s="2851"/>
      <c r="H348" s="888"/>
      <c r="I348" s="889"/>
      <c r="J348" s="890"/>
      <c r="K348" s="887"/>
      <c r="L348" s="887"/>
      <c r="N348" s="891"/>
      <c r="O348" s="774"/>
      <c r="P348" s="775"/>
      <c r="Q348" s="775"/>
      <c r="R348" s="776"/>
      <c r="S348" s="777"/>
      <c r="T348" s="777"/>
      <c r="U348" s="777"/>
      <c r="V348" s="778"/>
      <c r="W348" s="778"/>
      <c r="X348" s="778"/>
      <c r="Y348" s="778"/>
      <c r="Z348" s="778"/>
      <c r="AA348" s="779"/>
      <c r="AB348" s="779"/>
      <c r="AC348" s="779"/>
      <c r="AD348" s="779"/>
      <c r="AE348" s="779"/>
      <c r="AF348" s="779"/>
      <c r="AG348" s="779"/>
      <c r="AH348" s="779"/>
      <c r="AI348" s="779"/>
      <c r="AJ348" s="779"/>
      <c r="AK348" s="779"/>
      <c r="AL348" s="779"/>
      <c r="AM348" s="779"/>
      <c r="AN348" s="779"/>
      <c r="AO348" s="779"/>
      <c r="AP348" s="779"/>
      <c r="AQ348" s="779"/>
      <c r="AR348" s="779"/>
      <c r="AS348" s="779"/>
      <c r="AT348" s="779"/>
      <c r="AU348" s="779"/>
      <c r="AV348" s="779"/>
      <c r="AW348" s="779"/>
      <c r="AX348" s="779"/>
      <c r="AY348" s="779"/>
      <c r="AZ348" s="779"/>
      <c r="BA348" s="779"/>
      <c r="BB348" s="779"/>
      <c r="BC348" s="779"/>
      <c r="BD348" s="779"/>
      <c r="BE348" s="779"/>
      <c r="BF348" s="779"/>
      <c r="BG348" s="779"/>
      <c r="BH348" s="779"/>
      <c r="BI348" s="779"/>
      <c r="BJ348" s="779"/>
      <c r="BK348" s="779"/>
      <c r="BL348" s="779"/>
      <c r="BM348" s="779"/>
      <c r="BN348" s="779"/>
      <c r="BO348" s="779"/>
      <c r="BP348" s="779"/>
      <c r="BQ348" s="779"/>
      <c r="BR348" s="779"/>
      <c r="BS348" s="779"/>
      <c r="BT348" s="779"/>
      <c r="BU348" s="779"/>
      <c r="BV348" s="779"/>
      <c r="BW348" s="779"/>
      <c r="BX348" s="779"/>
      <c r="BY348" s="779"/>
      <c r="BZ348" s="779"/>
      <c r="CA348" s="779"/>
      <c r="CB348" s="779"/>
      <c r="CC348" s="779"/>
      <c r="CD348" s="779"/>
      <c r="CE348" s="779"/>
      <c r="CF348" s="779"/>
      <c r="CG348" s="779"/>
      <c r="CH348" s="779"/>
      <c r="CI348" s="779"/>
      <c r="CJ348" s="779"/>
      <c r="CK348" s="779"/>
      <c r="CL348" s="779"/>
      <c r="CM348" s="779"/>
      <c r="CN348" s="779"/>
      <c r="CO348" s="779"/>
      <c r="CP348" s="779"/>
      <c r="CQ348" s="779"/>
      <c r="CR348" s="779"/>
      <c r="CS348" s="779"/>
      <c r="CT348" s="779"/>
    </row>
    <row r="349" spans="1:98" s="772" customFormat="1" ht="13.5">
      <c r="A349" s="886"/>
      <c r="B349" s="886"/>
      <c r="C349" s="886"/>
      <c r="D349" s="886"/>
      <c r="E349" s="886"/>
      <c r="F349" s="2851"/>
      <c r="G349" s="2851"/>
      <c r="H349" s="888"/>
      <c r="I349" s="889"/>
      <c r="J349" s="890"/>
      <c r="K349" s="887"/>
      <c r="L349" s="887"/>
      <c r="N349" s="891"/>
      <c r="O349" s="774"/>
      <c r="P349" s="775"/>
      <c r="Q349" s="775"/>
      <c r="R349" s="776"/>
      <c r="S349" s="777"/>
      <c r="T349" s="777"/>
      <c r="U349" s="777"/>
      <c r="V349" s="778"/>
      <c r="W349" s="778"/>
      <c r="X349" s="778"/>
      <c r="Y349" s="778"/>
      <c r="Z349" s="778"/>
      <c r="AA349" s="779"/>
      <c r="AB349" s="779"/>
      <c r="AC349" s="779"/>
      <c r="AD349" s="779"/>
      <c r="AE349" s="779"/>
      <c r="AF349" s="779"/>
      <c r="AG349" s="779"/>
      <c r="AH349" s="779"/>
      <c r="AI349" s="779"/>
      <c r="AJ349" s="779"/>
      <c r="AK349" s="779"/>
      <c r="AL349" s="779"/>
      <c r="AM349" s="779"/>
      <c r="AN349" s="779"/>
      <c r="AO349" s="779"/>
      <c r="AP349" s="779"/>
      <c r="AQ349" s="779"/>
      <c r="AR349" s="779"/>
      <c r="AS349" s="779"/>
      <c r="AT349" s="779"/>
      <c r="AU349" s="779"/>
      <c r="AV349" s="779"/>
      <c r="AW349" s="779"/>
      <c r="AX349" s="779"/>
      <c r="AY349" s="779"/>
      <c r="AZ349" s="779"/>
      <c r="BA349" s="779"/>
      <c r="BB349" s="779"/>
      <c r="BC349" s="779"/>
      <c r="BD349" s="779"/>
      <c r="BE349" s="779"/>
      <c r="BF349" s="779"/>
      <c r="BG349" s="779"/>
      <c r="BH349" s="779"/>
      <c r="BI349" s="779"/>
      <c r="BJ349" s="779"/>
      <c r="BK349" s="779"/>
      <c r="BL349" s="779"/>
      <c r="BM349" s="779"/>
      <c r="BN349" s="779"/>
      <c r="BO349" s="779"/>
      <c r="BP349" s="779"/>
      <c r="BQ349" s="779"/>
      <c r="BR349" s="779"/>
      <c r="BS349" s="779"/>
      <c r="BT349" s="779"/>
      <c r="BU349" s="779"/>
      <c r="BV349" s="779"/>
      <c r="BW349" s="779"/>
      <c r="BX349" s="779"/>
      <c r="BY349" s="779"/>
      <c r="BZ349" s="779"/>
      <c r="CA349" s="779"/>
      <c r="CB349" s="779"/>
      <c r="CC349" s="779"/>
      <c r="CD349" s="779"/>
      <c r="CE349" s="779"/>
      <c r="CF349" s="779"/>
      <c r="CG349" s="779"/>
      <c r="CH349" s="779"/>
      <c r="CI349" s="779"/>
      <c r="CJ349" s="779"/>
      <c r="CK349" s="779"/>
      <c r="CL349" s="779"/>
      <c r="CM349" s="779"/>
      <c r="CN349" s="779"/>
      <c r="CO349" s="779"/>
      <c r="CP349" s="779"/>
      <c r="CQ349" s="779"/>
      <c r="CR349" s="779"/>
      <c r="CS349" s="779"/>
      <c r="CT349" s="779"/>
    </row>
    <row r="350" spans="1:98" s="772" customFormat="1" ht="13.5">
      <c r="A350" s="886"/>
      <c r="B350" s="886"/>
      <c r="C350" s="886"/>
      <c r="D350" s="886"/>
      <c r="E350" s="886"/>
      <c r="F350" s="2851"/>
      <c r="G350" s="2851"/>
      <c r="H350" s="888"/>
      <c r="I350" s="889"/>
      <c r="J350" s="890"/>
      <c r="K350" s="887"/>
      <c r="L350" s="887"/>
      <c r="N350" s="891"/>
      <c r="O350" s="774"/>
      <c r="P350" s="775"/>
      <c r="Q350" s="775"/>
      <c r="R350" s="776"/>
      <c r="S350" s="777"/>
      <c r="T350" s="777"/>
      <c r="U350" s="777"/>
      <c r="V350" s="778"/>
      <c r="W350" s="778"/>
      <c r="X350" s="778"/>
      <c r="Y350" s="778"/>
      <c r="Z350" s="778"/>
      <c r="AA350" s="779"/>
      <c r="AB350" s="779"/>
      <c r="AC350" s="779"/>
      <c r="AD350" s="779"/>
      <c r="AE350" s="779"/>
      <c r="AF350" s="779"/>
      <c r="AG350" s="779"/>
      <c r="AH350" s="779"/>
      <c r="AI350" s="779"/>
      <c r="AJ350" s="779"/>
      <c r="AK350" s="779"/>
      <c r="AL350" s="779"/>
      <c r="AM350" s="779"/>
      <c r="AN350" s="779"/>
      <c r="AO350" s="779"/>
      <c r="AP350" s="779"/>
      <c r="AQ350" s="779"/>
      <c r="AR350" s="779"/>
      <c r="AS350" s="779"/>
      <c r="AT350" s="779"/>
      <c r="AU350" s="779"/>
      <c r="AV350" s="779"/>
      <c r="AW350" s="779"/>
      <c r="AX350" s="779"/>
      <c r="AY350" s="779"/>
      <c r="AZ350" s="779"/>
      <c r="BA350" s="779"/>
      <c r="BB350" s="779"/>
      <c r="BC350" s="779"/>
      <c r="BD350" s="779"/>
      <c r="BE350" s="779"/>
      <c r="BF350" s="779"/>
      <c r="BG350" s="779"/>
      <c r="BH350" s="779"/>
      <c r="BI350" s="779"/>
      <c r="BJ350" s="779"/>
      <c r="BK350" s="779"/>
      <c r="BL350" s="779"/>
      <c r="BM350" s="779"/>
      <c r="BN350" s="779"/>
      <c r="BO350" s="779"/>
      <c r="BP350" s="779"/>
      <c r="BQ350" s="779"/>
      <c r="BR350" s="779"/>
      <c r="BS350" s="779"/>
      <c r="BT350" s="779"/>
      <c r="BU350" s="779"/>
      <c r="BV350" s="779"/>
      <c r="BW350" s="779"/>
      <c r="BX350" s="779"/>
      <c r="BY350" s="779"/>
      <c r="BZ350" s="779"/>
      <c r="CA350" s="779"/>
      <c r="CB350" s="779"/>
      <c r="CC350" s="779"/>
      <c r="CD350" s="779"/>
      <c r="CE350" s="779"/>
      <c r="CF350" s="779"/>
      <c r="CG350" s="779"/>
      <c r="CH350" s="779"/>
      <c r="CI350" s="779"/>
      <c r="CJ350" s="779"/>
      <c r="CK350" s="779"/>
      <c r="CL350" s="779"/>
      <c r="CM350" s="779"/>
      <c r="CN350" s="779"/>
      <c r="CO350" s="779"/>
      <c r="CP350" s="779"/>
      <c r="CQ350" s="779"/>
      <c r="CR350" s="779"/>
      <c r="CS350" s="779"/>
      <c r="CT350" s="779"/>
    </row>
    <row r="351" spans="1:98" s="772" customFormat="1" ht="13.5">
      <c r="A351" s="886"/>
      <c r="B351" s="886"/>
      <c r="C351" s="886"/>
      <c r="D351" s="886"/>
      <c r="E351" s="886"/>
      <c r="F351" s="2851"/>
      <c r="G351" s="2851"/>
      <c r="H351" s="888"/>
      <c r="I351" s="889"/>
      <c r="J351" s="890"/>
      <c r="K351" s="887"/>
      <c r="L351" s="887"/>
      <c r="N351" s="891"/>
      <c r="O351" s="774"/>
      <c r="P351" s="775"/>
      <c r="Q351" s="775"/>
      <c r="R351" s="776"/>
      <c r="S351" s="777"/>
      <c r="T351" s="777"/>
      <c r="U351" s="777"/>
      <c r="V351" s="778"/>
      <c r="W351" s="778"/>
      <c r="X351" s="778"/>
      <c r="Y351" s="778"/>
      <c r="Z351" s="778"/>
      <c r="AA351" s="779"/>
      <c r="AB351" s="779"/>
      <c r="AC351" s="779"/>
      <c r="AD351" s="779"/>
      <c r="AE351" s="779"/>
      <c r="AF351" s="779"/>
      <c r="AG351" s="779"/>
      <c r="AH351" s="779"/>
      <c r="AI351" s="779"/>
      <c r="AJ351" s="779"/>
      <c r="AK351" s="779"/>
      <c r="AL351" s="779"/>
      <c r="AM351" s="779"/>
      <c r="AN351" s="779"/>
      <c r="AO351" s="779"/>
      <c r="AP351" s="779"/>
      <c r="AQ351" s="779"/>
      <c r="AR351" s="779"/>
      <c r="AS351" s="779"/>
      <c r="AT351" s="779"/>
      <c r="AU351" s="779"/>
      <c r="AV351" s="779"/>
      <c r="AW351" s="779"/>
      <c r="AX351" s="779"/>
      <c r="AY351" s="779"/>
      <c r="AZ351" s="779"/>
      <c r="BA351" s="779"/>
      <c r="BB351" s="779"/>
      <c r="BC351" s="779"/>
      <c r="BD351" s="779"/>
      <c r="BE351" s="779"/>
      <c r="BF351" s="779"/>
      <c r="BG351" s="779"/>
      <c r="BH351" s="779"/>
      <c r="BI351" s="779"/>
      <c r="BJ351" s="779"/>
      <c r="BK351" s="779"/>
      <c r="BL351" s="779"/>
      <c r="BM351" s="779"/>
      <c r="BN351" s="779"/>
      <c r="BO351" s="779"/>
      <c r="BP351" s="779"/>
      <c r="BQ351" s="779"/>
      <c r="BR351" s="779"/>
      <c r="BS351" s="779"/>
      <c r="BT351" s="779"/>
      <c r="BU351" s="779"/>
      <c r="BV351" s="779"/>
      <c r="BW351" s="779"/>
      <c r="BX351" s="779"/>
      <c r="BY351" s="779"/>
      <c r="BZ351" s="779"/>
      <c r="CA351" s="779"/>
      <c r="CB351" s="779"/>
      <c r="CC351" s="779"/>
      <c r="CD351" s="779"/>
      <c r="CE351" s="779"/>
      <c r="CF351" s="779"/>
      <c r="CG351" s="779"/>
      <c r="CH351" s="779"/>
      <c r="CI351" s="779"/>
      <c r="CJ351" s="779"/>
      <c r="CK351" s="779"/>
      <c r="CL351" s="779"/>
      <c r="CM351" s="779"/>
      <c r="CN351" s="779"/>
      <c r="CO351" s="779"/>
      <c r="CP351" s="779"/>
      <c r="CQ351" s="779"/>
      <c r="CR351" s="779"/>
      <c r="CS351" s="779"/>
      <c r="CT351" s="779"/>
    </row>
    <row r="352" spans="1:98" s="772" customFormat="1" ht="13.5">
      <c r="A352" s="886"/>
      <c r="B352" s="886"/>
      <c r="C352" s="886"/>
      <c r="D352" s="886"/>
      <c r="E352" s="886"/>
      <c r="F352" s="2851"/>
      <c r="G352" s="2851"/>
      <c r="H352" s="888"/>
      <c r="I352" s="889"/>
      <c r="J352" s="890"/>
      <c r="K352" s="887"/>
      <c r="L352" s="887"/>
      <c r="N352" s="891"/>
      <c r="O352" s="774"/>
      <c r="P352" s="775"/>
      <c r="Q352" s="775"/>
      <c r="R352" s="776"/>
      <c r="S352" s="777"/>
      <c r="T352" s="777"/>
      <c r="U352" s="777"/>
      <c r="V352" s="778"/>
      <c r="W352" s="778"/>
      <c r="X352" s="778"/>
      <c r="Y352" s="778"/>
      <c r="Z352" s="778"/>
      <c r="AA352" s="779"/>
      <c r="AB352" s="779"/>
      <c r="AC352" s="779"/>
      <c r="AD352" s="779"/>
      <c r="AE352" s="779"/>
      <c r="AF352" s="779"/>
      <c r="AG352" s="779"/>
      <c r="AH352" s="779"/>
      <c r="AI352" s="779"/>
      <c r="AJ352" s="779"/>
      <c r="AK352" s="779"/>
      <c r="AL352" s="779"/>
      <c r="AM352" s="779"/>
      <c r="AN352" s="779"/>
      <c r="AO352" s="779"/>
      <c r="AP352" s="779"/>
      <c r="AQ352" s="779"/>
      <c r="AR352" s="779"/>
      <c r="AS352" s="779"/>
      <c r="AT352" s="779"/>
      <c r="AU352" s="779"/>
      <c r="AV352" s="779"/>
      <c r="AW352" s="779"/>
      <c r="AX352" s="779"/>
      <c r="AY352" s="779"/>
      <c r="AZ352" s="779"/>
      <c r="BA352" s="779"/>
      <c r="BB352" s="779"/>
      <c r="BC352" s="779"/>
      <c r="BD352" s="779"/>
      <c r="BE352" s="779"/>
      <c r="BF352" s="779"/>
      <c r="BG352" s="779"/>
      <c r="BH352" s="779"/>
      <c r="BI352" s="779"/>
      <c r="BJ352" s="779"/>
      <c r="BK352" s="779"/>
      <c r="BL352" s="779"/>
      <c r="BM352" s="779"/>
      <c r="BN352" s="779"/>
      <c r="BO352" s="779"/>
      <c r="BP352" s="779"/>
      <c r="BQ352" s="779"/>
      <c r="BR352" s="779"/>
      <c r="BS352" s="779"/>
      <c r="BT352" s="779"/>
      <c r="BU352" s="779"/>
      <c r="BV352" s="779"/>
      <c r="BW352" s="779"/>
      <c r="BX352" s="779"/>
      <c r="BY352" s="779"/>
      <c r="BZ352" s="779"/>
      <c r="CA352" s="779"/>
      <c r="CB352" s="779"/>
      <c r="CC352" s="779"/>
      <c r="CD352" s="779"/>
      <c r="CE352" s="779"/>
      <c r="CF352" s="779"/>
      <c r="CG352" s="779"/>
      <c r="CH352" s="779"/>
      <c r="CI352" s="779"/>
      <c r="CJ352" s="779"/>
      <c r="CK352" s="779"/>
      <c r="CL352" s="779"/>
      <c r="CM352" s="779"/>
      <c r="CN352" s="779"/>
      <c r="CO352" s="779"/>
      <c r="CP352" s="779"/>
      <c r="CQ352" s="779"/>
      <c r="CR352" s="779"/>
      <c r="CS352" s="779"/>
      <c r="CT352" s="779"/>
    </row>
    <row r="353" spans="1:98" s="772" customFormat="1" ht="13.5">
      <c r="A353" s="886"/>
      <c r="B353" s="886"/>
      <c r="C353" s="886"/>
      <c r="D353" s="886"/>
      <c r="E353" s="886"/>
      <c r="F353" s="2851"/>
      <c r="G353" s="2851"/>
      <c r="H353" s="888"/>
      <c r="I353" s="889"/>
      <c r="J353" s="890"/>
      <c r="K353" s="887"/>
      <c r="L353" s="887"/>
      <c r="N353" s="891"/>
      <c r="O353" s="774"/>
      <c r="P353" s="775"/>
      <c r="Q353" s="775"/>
      <c r="R353" s="776"/>
      <c r="S353" s="777"/>
      <c r="T353" s="777"/>
      <c r="U353" s="777"/>
      <c r="V353" s="778"/>
      <c r="W353" s="778"/>
      <c r="X353" s="778"/>
      <c r="Y353" s="778"/>
      <c r="Z353" s="778"/>
      <c r="AA353" s="779"/>
      <c r="AB353" s="779"/>
      <c r="AC353" s="779"/>
      <c r="AD353" s="779"/>
      <c r="AE353" s="779"/>
      <c r="AF353" s="779"/>
      <c r="AG353" s="779"/>
      <c r="AH353" s="779"/>
      <c r="AI353" s="779"/>
      <c r="AJ353" s="779"/>
      <c r="AK353" s="779"/>
      <c r="AL353" s="779"/>
      <c r="AM353" s="779"/>
      <c r="AN353" s="779"/>
      <c r="AO353" s="779"/>
      <c r="AP353" s="779"/>
      <c r="AQ353" s="779"/>
      <c r="AR353" s="779"/>
      <c r="AS353" s="779"/>
      <c r="AT353" s="779"/>
      <c r="AU353" s="779"/>
      <c r="AV353" s="779"/>
      <c r="AW353" s="779"/>
      <c r="AX353" s="779"/>
      <c r="AY353" s="779"/>
      <c r="AZ353" s="779"/>
      <c r="BA353" s="779"/>
      <c r="BB353" s="779"/>
      <c r="BC353" s="779"/>
      <c r="BD353" s="779"/>
      <c r="BE353" s="779"/>
      <c r="BF353" s="779"/>
      <c r="BG353" s="779"/>
      <c r="BH353" s="779"/>
      <c r="BI353" s="779"/>
      <c r="BJ353" s="779"/>
      <c r="BK353" s="779"/>
      <c r="BL353" s="779"/>
      <c r="BM353" s="779"/>
      <c r="BN353" s="779"/>
      <c r="BO353" s="779"/>
      <c r="BP353" s="779"/>
      <c r="BQ353" s="779"/>
      <c r="BR353" s="779"/>
      <c r="BS353" s="779"/>
      <c r="BT353" s="779"/>
      <c r="BU353" s="779"/>
      <c r="BV353" s="779"/>
      <c r="BW353" s="779"/>
      <c r="BX353" s="779"/>
      <c r="BY353" s="779"/>
      <c r="BZ353" s="779"/>
      <c r="CA353" s="779"/>
      <c r="CB353" s="779"/>
      <c r="CC353" s="779"/>
      <c r="CD353" s="779"/>
      <c r="CE353" s="779"/>
      <c r="CF353" s="779"/>
      <c r="CG353" s="779"/>
      <c r="CH353" s="779"/>
      <c r="CI353" s="779"/>
      <c r="CJ353" s="779"/>
      <c r="CK353" s="779"/>
      <c r="CL353" s="779"/>
      <c r="CM353" s="779"/>
      <c r="CN353" s="779"/>
      <c r="CO353" s="779"/>
      <c r="CP353" s="779"/>
      <c r="CQ353" s="779"/>
      <c r="CR353" s="779"/>
      <c r="CS353" s="779"/>
      <c r="CT353" s="779"/>
    </row>
    <row r="354" spans="1:98" s="772" customFormat="1" ht="13.5">
      <c r="A354" s="886"/>
      <c r="B354" s="886"/>
      <c r="C354" s="886"/>
      <c r="D354" s="886"/>
      <c r="E354" s="886"/>
      <c r="F354" s="2851"/>
      <c r="G354" s="2851"/>
      <c r="H354" s="888"/>
      <c r="I354" s="889"/>
      <c r="J354" s="890"/>
      <c r="K354" s="887"/>
      <c r="L354" s="887"/>
      <c r="N354" s="891"/>
      <c r="O354" s="774"/>
      <c r="P354" s="775"/>
      <c r="Q354" s="775"/>
      <c r="R354" s="776"/>
      <c r="S354" s="777"/>
      <c r="T354" s="777"/>
      <c r="U354" s="777"/>
      <c r="V354" s="778"/>
      <c r="W354" s="778"/>
      <c r="X354" s="778"/>
      <c r="Y354" s="778"/>
      <c r="Z354" s="778"/>
      <c r="AA354" s="779"/>
      <c r="AB354" s="779"/>
      <c r="AC354" s="779"/>
      <c r="AD354" s="779"/>
      <c r="AE354" s="779"/>
      <c r="AF354" s="779"/>
      <c r="AG354" s="779"/>
      <c r="AH354" s="779"/>
      <c r="AI354" s="779"/>
      <c r="AJ354" s="779"/>
      <c r="AK354" s="779"/>
      <c r="AL354" s="779"/>
      <c r="AM354" s="779"/>
      <c r="AN354" s="779"/>
      <c r="AO354" s="779"/>
      <c r="AP354" s="779"/>
      <c r="AQ354" s="779"/>
      <c r="AR354" s="779"/>
      <c r="AS354" s="779"/>
      <c r="AT354" s="779"/>
      <c r="AU354" s="779"/>
      <c r="AV354" s="779"/>
      <c r="AW354" s="779"/>
      <c r="AX354" s="779"/>
      <c r="AY354" s="779"/>
      <c r="AZ354" s="779"/>
      <c r="BA354" s="779"/>
      <c r="BB354" s="779"/>
      <c r="BC354" s="779"/>
      <c r="BD354" s="779"/>
      <c r="BE354" s="779"/>
      <c r="BF354" s="779"/>
      <c r="BG354" s="779"/>
      <c r="BH354" s="779"/>
      <c r="BI354" s="779"/>
      <c r="BJ354" s="779"/>
      <c r="BK354" s="779"/>
      <c r="BL354" s="779"/>
      <c r="BM354" s="779"/>
      <c r="BN354" s="779"/>
      <c r="BO354" s="779"/>
      <c r="BP354" s="779"/>
      <c r="BQ354" s="779"/>
      <c r="BR354" s="779"/>
      <c r="BS354" s="779"/>
      <c r="BT354" s="779"/>
      <c r="BU354" s="779"/>
      <c r="BV354" s="779"/>
      <c r="BW354" s="779"/>
      <c r="BX354" s="779"/>
      <c r="BY354" s="779"/>
      <c r="BZ354" s="779"/>
      <c r="CA354" s="779"/>
      <c r="CB354" s="779"/>
      <c r="CC354" s="779"/>
      <c r="CD354" s="779"/>
      <c r="CE354" s="779"/>
      <c r="CF354" s="779"/>
      <c r="CG354" s="779"/>
      <c r="CH354" s="779"/>
      <c r="CI354" s="779"/>
      <c r="CJ354" s="779"/>
      <c r="CK354" s="779"/>
      <c r="CL354" s="779"/>
      <c r="CM354" s="779"/>
      <c r="CN354" s="779"/>
      <c r="CO354" s="779"/>
      <c r="CP354" s="779"/>
      <c r="CQ354" s="779"/>
      <c r="CR354" s="779"/>
      <c r="CS354" s="779"/>
      <c r="CT354" s="779"/>
    </row>
    <row r="355" spans="1:98" s="772" customFormat="1" ht="13.5">
      <c r="A355" s="886"/>
      <c r="B355" s="886"/>
      <c r="C355" s="886"/>
      <c r="D355" s="886"/>
      <c r="E355" s="886"/>
      <c r="F355" s="2851"/>
      <c r="G355" s="2851"/>
      <c r="H355" s="888"/>
      <c r="I355" s="889"/>
      <c r="J355" s="890"/>
      <c r="K355" s="887"/>
      <c r="L355" s="887"/>
      <c r="N355" s="891"/>
      <c r="O355" s="774"/>
      <c r="P355" s="775"/>
      <c r="Q355" s="775"/>
      <c r="R355" s="776"/>
      <c r="S355" s="777"/>
      <c r="T355" s="777"/>
      <c r="U355" s="777"/>
      <c r="V355" s="778"/>
      <c r="W355" s="778"/>
      <c r="X355" s="778"/>
      <c r="Y355" s="778"/>
      <c r="Z355" s="778"/>
      <c r="AA355" s="779"/>
      <c r="AB355" s="779"/>
      <c r="AC355" s="779"/>
      <c r="AD355" s="779"/>
      <c r="AE355" s="779"/>
      <c r="AF355" s="779"/>
      <c r="AG355" s="779"/>
      <c r="AH355" s="779"/>
      <c r="AI355" s="779"/>
      <c r="AJ355" s="779"/>
      <c r="AK355" s="779"/>
      <c r="AL355" s="779"/>
      <c r="AM355" s="779"/>
      <c r="AN355" s="779"/>
      <c r="AO355" s="779"/>
      <c r="AP355" s="779"/>
      <c r="AQ355" s="779"/>
      <c r="AR355" s="779"/>
      <c r="AS355" s="779"/>
      <c r="AT355" s="779"/>
      <c r="AU355" s="779"/>
      <c r="AV355" s="779"/>
      <c r="AW355" s="779"/>
      <c r="AX355" s="779"/>
      <c r="AY355" s="779"/>
      <c r="AZ355" s="779"/>
      <c r="BA355" s="779"/>
      <c r="BB355" s="779"/>
      <c r="BC355" s="779"/>
      <c r="BD355" s="779"/>
      <c r="BE355" s="779"/>
      <c r="BF355" s="779"/>
      <c r="BG355" s="779"/>
      <c r="BH355" s="779"/>
      <c r="BI355" s="779"/>
      <c r="BJ355" s="779"/>
      <c r="BK355" s="779"/>
      <c r="BL355" s="779"/>
      <c r="BM355" s="779"/>
      <c r="BN355" s="779"/>
      <c r="BO355" s="779"/>
      <c r="BP355" s="779"/>
      <c r="BQ355" s="779"/>
      <c r="BR355" s="779"/>
      <c r="BS355" s="779"/>
      <c r="BT355" s="779"/>
      <c r="BU355" s="779"/>
      <c r="BV355" s="779"/>
      <c r="BW355" s="779"/>
      <c r="BX355" s="779"/>
      <c r="BY355" s="779"/>
      <c r="BZ355" s="779"/>
      <c r="CA355" s="779"/>
      <c r="CB355" s="779"/>
      <c r="CC355" s="779"/>
      <c r="CD355" s="779"/>
      <c r="CE355" s="779"/>
      <c r="CF355" s="779"/>
      <c r="CG355" s="779"/>
      <c r="CH355" s="779"/>
      <c r="CI355" s="779"/>
      <c r="CJ355" s="779"/>
      <c r="CK355" s="779"/>
      <c r="CL355" s="779"/>
      <c r="CM355" s="779"/>
      <c r="CN355" s="779"/>
      <c r="CO355" s="779"/>
      <c r="CP355" s="779"/>
      <c r="CQ355" s="779"/>
      <c r="CR355" s="779"/>
      <c r="CS355" s="779"/>
      <c r="CT355" s="779"/>
    </row>
    <row r="356" spans="1:98" s="772" customFormat="1" ht="13.5">
      <c r="A356" s="886"/>
      <c r="B356" s="886"/>
      <c r="C356" s="886"/>
      <c r="D356" s="886"/>
      <c r="E356" s="886"/>
      <c r="F356" s="2851"/>
      <c r="G356" s="2851"/>
      <c r="H356" s="888"/>
      <c r="I356" s="889"/>
      <c r="J356" s="890"/>
      <c r="K356" s="887"/>
      <c r="L356" s="887"/>
      <c r="N356" s="891"/>
      <c r="O356" s="774"/>
      <c r="P356" s="775"/>
      <c r="Q356" s="775"/>
      <c r="R356" s="776"/>
      <c r="S356" s="777"/>
      <c r="T356" s="777"/>
      <c r="U356" s="777"/>
      <c r="V356" s="778"/>
      <c r="W356" s="778"/>
      <c r="X356" s="778"/>
      <c r="Y356" s="778"/>
      <c r="Z356" s="778"/>
      <c r="AA356" s="779"/>
      <c r="AB356" s="779"/>
      <c r="AC356" s="779"/>
      <c r="AD356" s="779"/>
      <c r="AE356" s="779"/>
      <c r="AF356" s="779"/>
      <c r="AG356" s="779"/>
      <c r="AH356" s="779"/>
      <c r="AI356" s="779"/>
      <c r="AJ356" s="779"/>
      <c r="AK356" s="779"/>
      <c r="AL356" s="779"/>
      <c r="AM356" s="779"/>
      <c r="AN356" s="779"/>
      <c r="AO356" s="779"/>
      <c r="AP356" s="779"/>
      <c r="AQ356" s="779"/>
      <c r="AR356" s="779"/>
      <c r="AS356" s="779"/>
      <c r="AT356" s="779"/>
      <c r="AU356" s="779"/>
      <c r="AV356" s="779"/>
      <c r="AW356" s="779"/>
      <c r="AX356" s="779"/>
      <c r="AY356" s="779"/>
      <c r="AZ356" s="779"/>
      <c r="BA356" s="779"/>
      <c r="BB356" s="779"/>
      <c r="BC356" s="779"/>
      <c r="BD356" s="779"/>
      <c r="BE356" s="779"/>
      <c r="BF356" s="779"/>
      <c r="BG356" s="779"/>
      <c r="BH356" s="779"/>
      <c r="BI356" s="779"/>
      <c r="BJ356" s="779"/>
      <c r="BK356" s="779"/>
      <c r="BL356" s="779"/>
      <c r="BM356" s="779"/>
      <c r="BN356" s="779"/>
      <c r="BO356" s="779"/>
      <c r="BP356" s="779"/>
      <c r="BQ356" s="779"/>
      <c r="BR356" s="779"/>
      <c r="BS356" s="779"/>
      <c r="BT356" s="779"/>
      <c r="BU356" s="779"/>
      <c r="BV356" s="779"/>
      <c r="BW356" s="779"/>
      <c r="BX356" s="779"/>
      <c r="BY356" s="779"/>
      <c r="BZ356" s="779"/>
      <c r="CA356" s="779"/>
      <c r="CB356" s="779"/>
      <c r="CC356" s="779"/>
      <c r="CD356" s="779"/>
      <c r="CE356" s="779"/>
      <c r="CF356" s="779"/>
      <c r="CG356" s="779"/>
      <c r="CH356" s="779"/>
      <c r="CI356" s="779"/>
      <c r="CJ356" s="779"/>
      <c r="CK356" s="779"/>
      <c r="CL356" s="779"/>
      <c r="CM356" s="779"/>
      <c r="CN356" s="779"/>
      <c r="CO356" s="779"/>
      <c r="CP356" s="779"/>
      <c r="CQ356" s="779"/>
      <c r="CR356" s="779"/>
      <c r="CS356" s="779"/>
      <c r="CT356" s="779"/>
    </row>
    <row r="357" spans="1:98" s="772" customFormat="1" ht="13.5">
      <c r="A357" s="886"/>
      <c r="B357" s="886"/>
      <c r="C357" s="886"/>
      <c r="D357" s="886"/>
      <c r="E357" s="886"/>
      <c r="F357" s="2851"/>
      <c r="G357" s="2851"/>
      <c r="H357" s="888"/>
      <c r="I357" s="889"/>
      <c r="J357" s="890"/>
      <c r="K357" s="887"/>
      <c r="L357" s="887"/>
      <c r="N357" s="891"/>
      <c r="O357" s="774"/>
      <c r="P357" s="775"/>
      <c r="Q357" s="775"/>
      <c r="R357" s="776"/>
      <c r="S357" s="777"/>
      <c r="T357" s="777"/>
      <c r="U357" s="777"/>
      <c r="V357" s="778"/>
      <c r="W357" s="778"/>
      <c r="X357" s="778"/>
      <c r="Y357" s="778"/>
      <c r="Z357" s="778"/>
      <c r="AA357" s="779"/>
      <c r="AB357" s="779"/>
      <c r="AC357" s="779"/>
      <c r="AD357" s="779"/>
      <c r="AE357" s="779"/>
      <c r="AF357" s="779"/>
      <c r="AG357" s="779"/>
      <c r="AH357" s="779"/>
      <c r="AI357" s="779"/>
      <c r="AJ357" s="779"/>
      <c r="AK357" s="779"/>
      <c r="AL357" s="779"/>
      <c r="AM357" s="779"/>
      <c r="AN357" s="779"/>
      <c r="AO357" s="779"/>
      <c r="AP357" s="779"/>
      <c r="AQ357" s="779"/>
      <c r="AR357" s="779"/>
      <c r="AS357" s="779"/>
      <c r="AT357" s="779"/>
      <c r="AU357" s="779"/>
      <c r="AV357" s="779"/>
      <c r="AW357" s="779"/>
      <c r="AX357" s="779"/>
      <c r="AY357" s="779"/>
      <c r="AZ357" s="779"/>
      <c r="BA357" s="779"/>
      <c r="BB357" s="779"/>
      <c r="BC357" s="779"/>
      <c r="BD357" s="779"/>
      <c r="BE357" s="779"/>
      <c r="BF357" s="779"/>
      <c r="BG357" s="779"/>
      <c r="BH357" s="779"/>
      <c r="BI357" s="779"/>
      <c r="BJ357" s="779"/>
      <c r="BK357" s="779"/>
      <c r="BL357" s="779"/>
      <c r="BM357" s="779"/>
      <c r="BN357" s="779"/>
      <c r="BO357" s="779"/>
      <c r="BP357" s="779"/>
      <c r="BQ357" s="779"/>
      <c r="BR357" s="779"/>
      <c r="BS357" s="779"/>
      <c r="BT357" s="779"/>
      <c r="BU357" s="779"/>
      <c r="BV357" s="779"/>
      <c r="BW357" s="779"/>
      <c r="BX357" s="779"/>
      <c r="BY357" s="779"/>
      <c r="BZ357" s="779"/>
      <c r="CA357" s="779"/>
      <c r="CB357" s="779"/>
      <c r="CC357" s="779"/>
      <c r="CD357" s="779"/>
      <c r="CE357" s="779"/>
      <c r="CF357" s="779"/>
      <c r="CG357" s="779"/>
      <c r="CH357" s="779"/>
      <c r="CI357" s="779"/>
      <c r="CJ357" s="779"/>
      <c r="CK357" s="779"/>
      <c r="CL357" s="779"/>
      <c r="CM357" s="779"/>
      <c r="CN357" s="779"/>
      <c r="CO357" s="779"/>
      <c r="CP357" s="779"/>
      <c r="CQ357" s="779"/>
      <c r="CR357" s="779"/>
      <c r="CS357" s="779"/>
      <c r="CT357" s="779"/>
    </row>
    <row r="358" spans="1:98" s="772" customFormat="1" ht="13.5">
      <c r="A358" s="886"/>
      <c r="B358" s="886"/>
      <c r="C358" s="886"/>
      <c r="D358" s="886"/>
      <c r="E358" s="886"/>
      <c r="F358" s="2851"/>
      <c r="G358" s="2851"/>
      <c r="H358" s="888"/>
      <c r="I358" s="889"/>
      <c r="J358" s="890"/>
      <c r="K358" s="887"/>
      <c r="L358" s="887"/>
      <c r="N358" s="891"/>
      <c r="O358" s="774"/>
      <c r="P358" s="775"/>
      <c r="Q358" s="775"/>
      <c r="R358" s="776"/>
      <c r="S358" s="777"/>
      <c r="T358" s="777"/>
      <c r="U358" s="777"/>
      <c r="V358" s="778"/>
      <c r="W358" s="778"/>
      <c r="X358" s="778"/>
      <c r="Y358" s="778"/>
      <c r="Z358" s="778"/>
      <c r="AA358" s="779"/>
      <c r="AB358" s="779"/>
      <c r="AC358" s="779"/>
      <c r="AD358" s="779"/>
      <c r="AE358" s="779"/>
      <c r="AF358" s="779"/>
      <c r="AG358" s="779"/>
      <c r="AH358" s="779"/>
      <c r="AI358" s="779"/>
      <c r="AJ358" s="779"/>
      <c r="AK358" s="779"/>
      <c r="AL358" s="779"/>
      <c r="AM358" s="779"/>
      <c r="AN358" s="779"/>
      <c r="AO358" s="779"/>
      <c r="AP358" s="779"/>
      <c r="AQ358" s="779"/>
      <c r="AR358" s="779"/>
      <c r="AS358" s="779"/>
      <c r="AT358" s="779"/>
      <c r="AU358" s="779"/>
      <c r="AV358" s="779"/>
      <c r="AW358" s="779"/>
      <c r="AX358" s="779"/>
      <c r="AY358" s="779"/>
      <c r="AZ358" s="779"/>
      <c r="BA358" s="779"/>
      <c r="BB358" s="779"/>
      <c r="BC358" s="779"/>
      <c r="BD358" s="779"/>
      <c r="BE358" s="779"/>
      <c r="BF358" s="779"/>
      <c r="BG358" s="779"/>
      <c r="BH358" s="779"/>
      <c r="BI358" s="779"/>
      <c r="BJ358" s="779"/>
      <c r="BK358" s="779"/>
      <c r="BL358" s="779"/>
      <c r="BM358" s="779"/>
      <c r="BN358" s="779"/>
      <c r="BO358" s="779"/>
      <c r="BP358" s="779"/>
      <c r="BQ358" s="779"/>
      <c r="BR358" s="779"/>
      <c r="BS358" s="779"/>
      <c r="BT358" s="779"/>
      <c r="BU358" s="779"/>
      <c r="BV358" s="779"/>
      <c r="BW358" s="779"/>
      <c r="BX358" s="779"/>
      <c r="BY358" s="779"/>
      <c r="BZ358" s="779"/>
      <c r="CA358" s="779"/>
      <c r="CB358" s="779"/>
      <c r="CC358" s="779"/>
      <c r="CD358" s="779"/>
      <c r="CE358" s="779"/>
      <c r="CF358" s="779"/>
      <c r="CG358" s="779"/>
      <c r="CH358" s="779"/>
      <c r="CI358" s="779"/>
      <c r="CJ358" s="779"/>
      <c r="CK358" s="779"/>
      <c r="CL358" s="779"/>
      <c r="CM358" s="779"/>
      <c r="CN358" s="779"/>
      <c r="CO358" s="779"/>
      <c r="CP358" s="779"/>
      <c r="CQ358" s="779"/>
      <c r="CR358" s="779"/>
      <c r="CS358" s="779"/>
      <c r="CT358" s="779"/>
    </row>
    <row r="359" spans="1:98" s="772" customFormat="1" ht="13.5">
      <c r="A359" s="886"/>
      <c r="B359" s="886"/>
      <c r="C359" s="886"/>
      <c r="D359" s="886"/>
      <c r="E359" s="886"/>
      <c r="F359" s="2851"/>
      <c r="G359" s="2851"/>
      <c r="H359" s="888"/>
      <c r="I359" s="889"/>
      <c r="J359" s="890"/>
      <c r="K359" s="887"/>
      <c r="L359" s="887"/>
      <c r="N359" s="891"/>
      <c r="O359" s="774"/>
      <c r="P359" s="775"/>
      <c r="Q359" s="775"/>
      <c r="R359" s="776"/>
      <c r="S359" s="777"/>
      <c r="T359" s="777"/>
      <c r="U359" s="777"/>
      <c r="V359" s="778"/>
      <c r="W359" s="778"/>
      <c r="X359" s="778"/>
      <c r="Y359" s="778"/>
      <c r="Z359" s="778"/>
      <c r="AA359" s="779"/>
      <c r="AB359" s="779"/>
      <c r="AC359" s="779"/>
      <c r="AD359" s="779"/>
      <c r="AE359" s="779"/>
      <c r="AF359" s="779"/>
      <c r="AG359" s="779"/>
      <c r="AH359" s="779"/>
      <c r="AI359" s="779"/>
      <c r="AJ359" s="779"/>
      <c r="AK359" s="779"/>
      <c r="AL359" s="779"/>
      <c r="AM359" s="779"/>
      <c r="AN359" s="779"/>
      <c r="AO359" s="779"/>
      <c r="AP359" s="779"/>
      <c r="AQ359" s="779"/>
      <c r="AR359" s="779"/>
      <c r="AS359" s="779"/>
      <c r="AT359" s="779"/>
      <c r="AU359" s="779"/>
      <c r="AV359" s="779"/>
      <c r="AW359" s="779"/>
      <c r="AX359" s="779"/>
      <c r="AY359" s="779"/>
      <c r="AZ359" s="779"/>
      <c r="BA359" s="779"/>
      <c r="BB359" s="779"/>
      <c r="BC359" s="779"/>
      <c r="BD359" s="779"/>
      <c r="BE359" s="779"/>
      <c r="BF359" s="779"/>
      <c r="BG359" s="779"/>
      <c r="BH359" s="779"/>
      <c r="BI359" s="779"/>
      <c r="BJ359" s="779"/>
      <c r="BK359" s="779"/>
      <c r="BL359" s="779"/>
      <c r="BM359" s="779"/>
      <c r="BN359" s="779"/>
      <c r="BO359" s="779"/>
      <c r="BP359" s="779"/>
      <c r="BQ359" s="779"/>
      <c r="BR359" s="779"/>
      <c r="BS359" s="779"/>
      <c r="BT359" s="779"/>
      <c r="BU359" s="779"/>
      <c r="BV359" s="779"/>
      <c r="BW359" s="779"/>
      <c r="BX359" s="779"/>
      <c r="BY359" s="779"/>
      <c r="BZ359" s="779"/>
      <c r="CA359" s="779"/>
      <c r="CB359" s="779"/>
      <c r="CC359" s="779"/>
      <c r="CD359" s="779"/>
      <c r="CE359" s="779"/>
      <c r="CF359" s="779"/>
      <c r="CG359" s="779"/>
      <c r="CH359" s="779"/>
      <c r="CI359" s="779"/>
      <c r="CJ359" s="779"/>
      <c r="CK359" s="779"/>
      <c r="CL359" s="779"/>
      <c r="CM359" s="779"/>
      <c r="CN359" s="779"/>
      <c r="CO359" s="779"/>
      <c r="CP359" s="779"/>
      <c r="CQ359" s="779"/>
      <c r="CR359" s="779"/>
      <c r="CS359" s="779"/>
      <c r="CT359" s="779"/>
    </row>
    <row r="360" spans="1:98" s="772" customFormat="1" ht="13.5">
      <c r="A360" s="886"/>
      <c r="B360" s="886"/>
      <c r="C360" s="886"/>
      <c r="D360" s="886"/>
      <c r="E360" s="886"/>
      <c r="F360" s="2851"/>
      <c r="G360" s="2851"/>
      <c r="H360" s="888"/>
      <c r="I360" s="889"/>
      <c r="J360" s="890"/>
      <c r="K360" s="887"/>
      <c r="L360" s="887"/>
      <c r="N360" s="891"/>
      <c r="O360" s="774"/>
      <c r="P360" s="775"/>
      <c r="Q360" s="775"/>
      <c r="R360" s="776"/>
      <c r="S360" s="777"/>
      <c r="T360" s="777"/>
      <c r="U360" s="777"/>
      <c r="V360" s="778"/>
      <c r="W360" s="778"/>
      <c r="X360" s="778"/>
      <c r="Y360" s="778"/>
      <c r="Z360" s="778"/>
      <c r="AA360" s="779"/>
      <c r="AB360" s="779"/>
      <c r="AC360" s="779"/>
      <c r="AD360" s="779"/>
      <c r="AE360" s="779"/>
      <c r="AF360" s="779"/>
      <c r="AG360" s="779"/>
      <c r="AH360" s="779"/>
      <c r="AI360" s="779"/>
      <c r="AJ360" s="779"/>
      <c r="AK360" s="779"/>
      <c r="AL360" s="779"/>
      <c r="AM360" s="779"/>
      <c r="AN360" s="779"/>
      <c r="AO360" s="779"/>
      <c r="AP360" s="779"/>
      <c r="AQ360" s="779"/>
      <c r="AR360" s="779"/>
      <c r="AS360" s="779"/>
      <c r="AT360" s="779"/>
      <c r="AU360" s="779"/>
      <c r="AV360" s="779"/>
      <c r="AW360" s="779"/>
      <c r="AX360" s="779"/>
      <c r="AY360" s="779"/>
      <c r="AZ360" s="779"/>
      <c r="BA360" s="779"/>
      <c r="BB360" s="779"/>
      <c r="BC360" s="779"/>
      <c r="BD360" s="779"/>
      <c r="BE360" s="779"/>
      <c r="BF360" s="779"/>
      <c r="BG360" s="779"/>
      <c r="BH360" s="779"/>
      <c r="BI360" s="779"/>
      <c r="BJ360" s="779"/>
      <c r="BK360" s="779"/>
      <c r="BL360" s="779"/>
      <c r="BM360" s="779"/>
      <c r="BN360" s="779"/>
      <c r="BO360" s="779"/>
      <c r="BP360" s="779"/>
      <c r="BQ360" s="779"/>
      <c r="BR360" s="779"/>
      <c r="BS360" s="779"/>
      <c r="BT360" s="779"/>
      <c r="BU360" s="779"/>
      <c r="BV360" s="779"/>
      <c r="BW360" s="779"/>
      <c r="BX360" s="779"/>
      <c r="BY360" s="779"/>
      <c r="BZ360" s="779"/>
      <c r="CA360" s="779"/>
      <c r="CB360" s="779"/>
      <c r="CC360" s="779"/>
      <c r="CD360" s="779"/>
      <c r="CE360" s="779"/>
      <c r="CF360" s="779"/>
      <c r="CG360" s="779"/>
      <c r="CH360" s="779"/>
      <c r="CI360" s="779"/>
      <c r="CJ360" s="779"/>
      <c r="CK360" s="779"/>
      <c r="CL360" s="779"/>
      <c r="CM360" s="779"/>
      <c r="CN360" s="779"/>
      <c r="CO360" s="779"/>
      <c r="CP360" s="779"/>
      <c r="CQ360" s="779"/>
      <c r="CR360" s="779"/>
      <c r="CS360" s="779"/>
      <c r="CT360" s="779"/>
    </row>
    <row r="361" spans="1:98" s="772" customFormat="1" ht="13.5">
      <c r="A361" s="886"/>
      <c r="B361" s="886"/>
      <c r="C361" s="886"/>
      <c r="D361" s="886"/>
      <c r="E361" s="886"/>
      <c r="F361" s="2851"/>
      <c r="G361" s="2851"/>
      <c r="H361" s="888"/>
      <c r="I361" s="889"/>
      <c r="J361" s="890"/>
      <c r="K361" s="887"/>
      <c r="L361" s="887"/>
      <c r="N361" s="891"/>
      <c r="O361" s="774"/>
      <c r="P361" s="775"/>
      <c r="Q361" s="775"/>
      <c r="R361" s="776"/>
      <c r="S361" s="777"/>
      <c r="T361" s="777"/>
      <c r="U361" s="777"/>
      <c r="V361" s="778"/>
      <c r="W361" s="778"/>
      <c r="X361" s="778"/>
      <c r="Y361" s="778"/>
      <c r="Z361" s="778"/>
      <c r="AA361" s="779"/>
      <c r="AB361" s="779"/>
      <c r="AC361" s="779"/>
      <c r="AD361" s="779"/>
      <c r="AE361" s="779"/>
      <c r="AF361" s="779"/>
      <c r="AG361" s="779"/>
      <c r="AH361" s="779"/>
      <c r="AI361" s="779"/>
      <c r="AJ361" s="779"/>
      <c r="AK361" s="779"/>
      <c r="AL361" s="779"/>
      <c r="AM361" s="779"/>
      <c r="AN361" s="779"/>
      <c r="AO361" s="779"/>
      <c r="AP361" s="779"/>
      <c r="AQ361" s="779"/>
      <c r="AR361" s="779"/>
      <c r="AS361" s="779"/>
      <c r="AT361" s="779"/>
      <c r="AU361" s="779"/>
      <c r="AV361" s="779"/>
      <c r="AW361" s="779"/>
      <c r="AX361" s="779"/>
      <c r="AY361" s="779"/>
      <c r="AZ361" s="779"/>
      <c r="BA361" s="779"/>
      <c r="BB361" s="779"/>
      <c r="BC361" s="779"/>
      <c r="BD361" s="779"/>
      <c r="BE361" s="779"/>
      <c r="BF361" s="779"/>
      <c r="BG361" s="779"/>
      <c r="BH361" s="779"/>
      <c r="BI361" s="779"/>
      <c r="BJ361" s="779"/>
      <c r="BK361" s="779"/>
      <c r="BL361" s="779"/>
      <c r="BM361" s="779"/>
      <c r="BN361" s="779"/>
      <c r="BO361" s="779"/>
      <c r="BP361" s="779"/>
      <c r="BQ361" s="779"/>
      <c r="BR361" s="779"/>
      <c r="BS361" s="779"/>
      <c r="BT361" s="779"/>
      <c r="BU361" s="779"/>
      <c r="BV361" s="779"/>
      <c r="BW361" s="779"/>
      <c r="BX361" s="779"/>
      <c r="BY361" s="779"/>
      <c r="BZ361" s="779"/>
      <c r="CA361" s="779"/>
      <c r="CB361" s="779"/>
      <c r="CC361" s="779"/>
      <c r="CD361" s="779"/>
      <c r="CE361" s="779"/>
      <c r="CF361" s="779"/>
      <c r="CG361" s="779"/>
      <c r="CH361" s="779"/>
      <c r="CI361" s="779"/>
      <c r="CJ361" s="779"/>
      <c r="CK361" s="779"/>
      <c r="CL361" s="779"/>
      <c r="CM361" s="779"/>
      <c r="CN361" s="779"/>
      <c r="CO361" s="779"/>
      <c r="CP361" s="779"/>
      <c r="CQ361" s="779"/>
      <c r="CR361" s="779"/>
      <c r="CS361" s="779"/>
      <c r="CT361" s="779"/>
    </row>
    <row r="362" spans="1:98" s="772" customFormat="1" ht="13.5">
      <c r="A362" s="886"/>
      <c r="B362" s="886"/>
      <c r="C362" s="886"/>
      <c r="D362" s="886"/>
      <c r="E362" s="886"/>
      <c r="F362" s="2851"/>
      <c r="G362" s="2851"/>
      <c r="H362" s="888"/>
      <c r="I362" s="889"/>
      <c r="J362" s="890"/>
      <c r="K362" s="887"/>
      <c r="L362" s="887"/>
      <c r="N362" s="891"/>
      <c r="O362" s="774"/>
      <c r="P362" s="775"/>
      <c r="Q362" s="775"/>
      <c r="R362" s="776"/>
      <c r="S362" s="777"/>
      <c r="T362" s="777"/>
      <c r="U362" s="777"/>
      <c r="V362" s="778"/>
      <c r="W362" s="778"/>
      <c r="X362" s="778"/>
      <c r="Y362" s="778"/>
      <c r="Z362" s="778"/>
      <c r="AA362" s="779"/>
      <c r="AB362" s="779"/>
      <c r="AC362" s="779"/>
      <c r="AD362" s="779"/>
      <c r="AE362" s="779"/>
      <c r="AF362" s="779"/>
      <c r="AG362" s="779"/>
      <c r="AH362" s="779"/>
      <c r="AI362" s="779"/>
      <c r="AJ362" s="779"/>
      <c r="AK362" s="779"/>
      <c r="AL362" s="779"/>
      <c r="AM362" s="779"/>
      <c r="AN362" s="779"/>
      <c r="AO362" s="779"/>
      <c r="AP362" s="779"/>
      <c r="AQ362" s="779"/>
      <c r="AR362" s="779"/>
      <c r="AS362" s="779"/>
      <c r="AT362" s="779"/>
      <c r="AU362" s="779"/>
      <c r="AV362" s="779"/>
      <c r="AW362" s="779"/>
      <c r="AX362" s="779"/>
      <c r="AY362" s="779"/>
      <c r="AZ362" s="779"/>
      <c r="BA362" s="779"/>
      <c r="BB362" s="779"/>
      <c r="BC362" s="779"/>
      <c r="BD362" s="779"/>
      <c r="BE362" s="779"/>
      <c r="BF362" s="779"/>
      <c r="BG362" s="779"/>
      <c r="BH362" s="779"/>
      <c r="BI362" s="779"/>
      <c r="BJ362" s="779"/>
      <c r="BK362" s="779"/>
      <c r="BL362" s="779"/>
      <c r="BM362" s="779"/>
      <c r="BN362" s="779"/>
      <c r="BO362" s="779"/>
      <c r="BP362" s="779"/>
      <c r="BQ362" s="779"/>
      <c r="BR362" s="779"/>
      <c r="BS362" s="779"/>
      <c r="BT362" s="779"/>
      <c r="BU362" s="779"/>
      <c r="BV362" s="779"/>
      <c r="BW362" s="779"/>
      <c r="BX362" s="779"/>
      <c r="BY362" s="779"/>
      <c r="BZ362" s="779"/>
      <c r="CA362" s="779"/>
      <c r="CB362" s="779"/>
      <c r="CC362" s="779"/>
      <c r="CD362" s="779"/>
      <c r="CE362" s="779"/>
      <c r="CF362" s="779"/>
      <c r="CG362" s="779"/>
      <c r="CH362" s="779"/>
      <c r="CI362" s="779"/>
      <c r="CJ362" s="779"/>
      <c r="CK362" s="779"/>
      <c r="CL362" s="779"/>
      <c r="CM362" s="779"/>
      <c r="CN362" s="779"/>
      <c r="CO362" s="779"/>
      <c r="CP362" s="779"/>
      <c r="CQ362" s="779"/>
      <c r="CR362" s="779"/>
      <c r="CS362" s="779"/>
      <c r="CT362" s="779"/>
    </row>
    <row r="363" spans="1:98" s="772" customFormat="1" ht="13.5">
      <c r="A363" s="886"/>
      <c r="B363" s="886"/>
      <c r="C363" s="886"/>
      <c r="D363" s="886"/>
      <c r="E363" s="886"/>
      <c r="F363" s="2851"/>
      <c r="G363" s="2851"/>
      <c r="H363" s="888"/>
      <c r="I363" s="889"/>
      <c r="J363" s="890"/>
      <c r="K363" s="887"/>
      <c r="L363" s="887"/>
      <c r="N363" s="891"/>
      <c r="O363" s="774"/>
      <c r="P363" s="775"/>
      <c r="Q363" s="775"/>
      <c r="R363" s="776"/>
      <c r="S363" s="777"/>
      <c r="T363" s="777"/>
      <c r="U363" s="777"/>
      <c r="V363" s="778"/>
      <c r="W363" s="778"/>
      <c r="X363" s="778"/>
      <c r="Y363" s="778"/>
      <c r="Z363" s="778"/>
      <c r="AA363" s="779"/>
      <c r="AB363" s="779"/>
      <c r="AC363" s="779"/>
      <c r="AD363" s="779"/>
      <c r="AE363" s="779"/>
      <c r="AF363" s="779"/>
      <c r="AG363" s="779"/>
      <c r="AH363" s="779"/>
      <c r="AI363" s="779"/>
      <c r="AJ363" s="779"/>
      <c r="AK363" s="779"/>
      <c r="AL363" s="779"/>
      <c r="AM363" s="779"/>
      <c r="AN363" s="779"/>
      <c r="AO363" s="779"/>
      <c r="AP363" s="779"/>
      <c r="AQ363" s="779"/>
      <c r="AR363" s="779"/>
      <c r="AS363" s="779"/>
      <c r="AT363" s="779"/>
      <c r="AU363" s="779"/>
      <c r="AV363" s="779"/>
      <c r="AW363" s="779"/>
      <c r="AX363" s="779"/>
      <c r="AY363" s="779"/>
      <c r="AZ363" s="779"/>
      <c r="BA363" s="779"/>
      <c r="BB363" s="779"/>
      <c r="BC363" s="779"/>
      <c r="BD363" s="779"/>
      <c r="BE363" s="779"/>
      <c r="BF363" s="779"/>
      <c r="BG363" s="779"/>
      <c r="BH363" s="779"/>
      <c r="BI363" s="779"/>
      <c r="BJ363" s="779"/>
      <c r="BK363" s="779"/>
      <c r="BL363" s="779"/>
      <c r="BM363" s="779"/>
      <c r="BN363" s="779"/>
      <c r="BO363" s="779"/>
      <c r="BP363" s="779"/>
      <c r="BQ363" s="779"/>
      <c r="BR363" s="779"/>
      <c r="BS363" s="779"/>
      <c r="BT363" s="779"/>
      <c r="BU363" s="779"/>
      <c r="BV363" s="779"/>
      <c r="BW363" s="779"/>
      <c r="BX363" s="779"/>
      <c r="BY363" s="779"/>
      <c r="BZ363" s="779"/>
      <c r="CA363" s="779"/>
      <c r="CB363" s="779"/>
      <c r="CC363" s="779"/>
      <c r="CD363" s="779"/>
      <c r="CE363" s="779"/>
      <c r="CF363" s="779"/>
      <c r="CG363" s="779"/>
      <c r="CH363" s="779"/>
      <c r="CI363" s="779"/>
      <c r="CJ363" s="779"/>
      <c r="CK363" s="779"/>
      <c r="CL363" s="779"/>
      <c r="CM363" s="779"/>
      <c r="CN363" s="779"/>
      <c r="CO363" s="779"/>
      <c r="CP363" s="779"/>
      <c r="CQ363" s="779"/>
      <c r="CR363" s="779"/>
      <c r="CS363" s="779"/>
      <c r="CT363" s="779"/>
    </row>
    <row r="364" spans="1:98" s="772" customFormat="1" ht="13.5">
      <c r="A364" s="886"/>
      <c r="B364" s="886"/>
      <c r="C364" s="886"/>
      <c r="D364" s="886"/>
      <c r="E364" s="886"/>
      <c r="F364" s="2851"/>
      <c r="G364" s="2851"/>
      <c r="H364" s="888"/>
      <c r="I364" s="889"/>
      <c r="J364" s="890"/>
      <c r="K364" s="887"/>
      <c r="L364" s="887"/>
      <c r="N364" s="891"/>
      <c r="O364" s="774"/>
      <c r="P364" s="775"/>
      <c r="Q364" s="775"/>
      <c r="R364" s="776"/>
      <c r="S364" s="777"/>
      <c r="T364" s="777"/>
      <c r="U364" s="777"/>
      <c r="V364" s="778"/>
      <c r="W364" s="778"/>
      <c r="X364" s="778"/>
      <c r="Y364" s="778"/>
      <c r="Z364" s="778"/>
      <c r="AA364" s="779"/>
      <c r="AB364" s="779"/>
      <c r="AC364" s="779"/>
      <c r="AD364" s="779"/>
      <c r="AE364" s="779"/>
      <c r="AF364" s="779"/>
      <c r="AG364" s="779"/>
      <c r="AH364" s="779"/>
      <c r="AI364" s="779"/>
      <c r="AJ364" s="779"/>
      <c r="AK364" s="779"/>
      <c r="AL364" s="779"/>
      <c r="AM364" s="779"/>
      <c r="AN364" s="779"/>
      <c r="AO364" s="779"/>
      <c r="AP364" s="779"/>
      <c r="AQ364" s="779"/>
      <c r="AR364" s="779"/>
      <c r="AS364" s="779"/>
      <c r="AT364" s="779"/>
      <c r="AU364" s="779"/>
      <c r="AV364" s="779"/>
      <c r="AW364" s="779"/>
      <c r="AX364" s="779"/>
      <c r="AY364" s="779"/>
      <c r="AZ364" s="779"/>
      <c r="BA364" s="779"/>
      <c r="BB364" s="779"/>
      <c r="BC364" s="779"/>
      <c r="BD364" s="779"/>
      <c r="BE364" s="779"/>
      <c r="BF364" s="779"/>
      <c r="BG364" s="779"/>
      <c r="BH364" s="779"/>
      <c r="BI364" s="779"/>
      <c r="BJ364" s="779"/>
      <c r="BK364" s="779"/>
      <c r="BL364" s="779"/>
      <c r="BM364" s="779"/>
      <c r="BN364" s="779"/>
      <c r="BO364" s="779"/>
      <c r="BP364" s="779"/>
      <c r="BQ364" s="779"/>
      <c r="BR364" s="779"/>
      <c r="BS364" s="779"/>
      <c r="BT364" s="779"/>
      <c r="BU364" s="779"/>
      <c r="BV364" s="779"/>
      <c r="BW364" s="779"/>
      <c r="BX364" s="779"/>
      <c r="BY364" s="779"/>
      <c r="BZ364" s="779"/>
      <c r="CA364" s="779"/>
      <c r="CB364" s="779"/>
      <c r="CC364" s="779"/>
      <c r="CD364" s="779"/>
      <c r="CE364" s="779"/>
      <c r="CF364" s="779"/>
      <c r="CG364" s="779"/>
      <c r="CH364" s="779"/>
      <c r="CI364" s="779"/>
      <c r="CJ364" s="779"/>
      <c r="CK364" s="779"/>
      <c r="CL364" s="779"/>
      <c r="CM364" s="779"/>
      <c r="CN364" s="779"/>
      <c r="CO364" s="779"/>
      <c r="CP364" s="779"/>
      <c r="CQ364" s="779"/>
      <c r="CR364" s="779"/>
      <c r="CS364" s="779"/>
      <c r="CT364" s="779"/>
    </row>
    <row r="365" spans="1:98" s="772" customFormat="1" ht="13.5">
      <c r="A365" s="886"/>
      <c r="B365" s="886"/>
      <c r="C365" s="886"/>
      <c r="D365" s="886"/>
      <c r="E365" s="886"/>
      <c r="F365" s="2851"/>
      <c r="G365" s="2851"/>
      <c r="H365" s="888"/>
      <c r="I365" s="889"/>
      <c r="J365" s="890"/>
      <c r="K365" s="887"/>
      <c r="L365" s="887"/>
      <c r="N365" s="891"/>
      <c r="O365" s="774"/>
      <c r="P365" s="775"/>
      <c r="Q365" s="775"/>
      <c r="R365" s="776"/>
      <c r="S365" s="777"/>
      <c r="T365" s="777"/>
      <c r="U365" s="777"/>
      <c r="V365" s="778"/>
      <c r="W365" s="778"/>
      <c r="X365" s="778"/>
      <c r="Y365" s="778"/>
      <c r="Z365" s="778"/>
      <c r="AA365" s="779"/>
      <c r="AB365" s="779"/>
      <c r="AC365" s="779"/>
      <c r="AD365" s="779"/>
      <c r="AE365" s="779"/>
      <c r="AF365" s="779"/>
      <c r="AG365" s="779"/>
      <c r="AH365" s="779"/>
      <c r="AI365" s="779"/>
      <c r="AJ365" s="779"/>
      <c r="AK365" s="779"/>
      <c r="AL365" s="779"/>
      <c r="AM365" s="779"/>
      <c r="AN365" s="779"/>
      <c r="AO365" s="779"/>
      <c r="AP365" s="779"/>
      <c r="AQ365" s="779"/>
      <c r="AR365" s="779"/>
      <c r="AS365" s="779"/>
      <c r="AT365" s="779"/>
      <c r="AU365" s="779"/>
      <c r="AV365" s="779"/>
      <c r="AW365" s="779"/>
      <c r="AX365" s="779"/>
      <c r="AY365" s="779"/>
      <c r="AZ365" s="779"/>
      <c r="BA365" s="779"/>
      <c r="BB365" s="779"/>
      <c r="BC365" s="779"/>
      <c r="BD365" s="779"/>
      <c r="BE365" s="779"/>
      <c r="BF365" s="779"/>
      <c r="BG365" s="779"/>
      <c r="BH365" s="779"/>
      <c r="BI365" s="779"/>
      <c r="BJ365" s="779"/>
      <c r="BK365" s="779"/>
      <c r="BL365" s="779"/>
      <c r="BM365" s="779"/>
      <c r="BN365" s="779"/>
      <c r="BO365" s="779"/>
      <c r="BP365" s="779"/>
      <c r="BQ365" s="779"/>
      <c r="BR365" s="779"/>
      <c r="BS365" s="779"/>
      <c r="BT365" s="779"/>
      <c r="BU365" s="779"/>
      <c r="BV365" s="779"/>
      <c r="BW365" s="779"/>
      <c r="BX365" s="779"/>
      <c r="BY365" s="779"/>
      <c r="BZ365" s="779"/>
      <c r="CA365" s="779"/>
      <c r="CB365" s="779"/>
      <c r="CC365" s="779"/>
      <c r="CD365" s="779"/>
      <c r="CE365" s="779"/>
      <c r="CF365" s="779"/>
      <c r="CG365" s="779"/>
      <c r="CH365" s="779"/>
      <c r="CI365" s="779"/>
      <c r="CJ365" s="779"/>
      <c r="CK365" s="779"/>
      <c r="CL365" s="779"/>
      <c r="CM365" s="779"/>
      <c r="CN365" s="779"/>
      <c r="CO365" s="779"/>
      <c r="CP365" s="779"/>
      <c r="CQ365" s="779"/>
      <c r="CR365" s="779"/>
      <c r="CS365" s="779"/>
      <c r="CT365" s="779"/>
    </row>
    <row r="366" spans="1:98" s="772" customFormat="1" ht="13.5">
      <c r="A366" s="886"/>
      <c r="B366" s="886"/>
      <c r="C366" s="886"/>
      <c r="D366" s="886"/>
      <c r="E366" s="886"/>
      <c r="F366" s="2851"/>
      <c r="G366" s="2851"/>
      <c r="H366" s="888"/>
      <c r="I366" s="889"/>
      <c r="J366" s="890"/>
      <c r="K366" s="887"/>
      <c r="L366" s="887"/>
      <c r="N366" s="891"/>
      <c r="O366" s="774"/>
      <c r="P366" s="775"/>
      <c r="Q366" s="775"/>
      <c r="R366" s="776"/>
      <c r="S366" s="777"/>
      <c r="T366" s="777"/>
      <c r="U366" s="777"/>
      <c r="V366" s="778"/>
      <c r="W366" s="778"/>
      <c r="X366" s="778"/>
      <c r="Y366" s="778"/>
      <c r="Z366" s="778"/>
      <c r="AA366" s="779"/>
      <c r="AB366" s="779"/>
      <c r="AC366" s="779"/>
      <c r="AD366" s="779"/>
      <c r="AE366" s="779"/>
      <c r="AF366" s="779"/>
      <c r="AG366" s="779"/>
      <c r="AH366" s="779"/>
      <c r="AI366" s="779"/>
      <c r="AJ366" s="779"/>
      <c r="AK366" s="779"/>
      <c r="AL366" s="779"/>
      <c r="AM366" s="779"/>
      <c r="AN366" s="779"/>
      <c r="AO366" s="779"/>
      <c r="AP366" s="779"/>
      <c r="AQ366" s="779"/>
      <c r="AR366" s="779"/>
      <c r="AS366" s="779"/>
      <c r="AT366" s="779"/>
      <c r="AU366" s="779"/>
      <c r="AV366" s="779"/>
      <c r="AW366" s="779"/>
      <c r="AX366" s="779"/>
      <c r="AY366" s="779"/>
      <c r="AZ366" s="779"/>
      <c r="BA366" s="779"/>
      <c r="BB366" s="779"/>
      <c r="BC366" s="779"/>
      <c r="BD366" s="779"/>
      <c r="BE366" s="779"/>
      <c r="BF366" s="779"/>
      <c r="BG366" s="779"/>
      <c r="BH366" s="779"/>
      <c r="BI366" s="779"/>
      <c r="BJ366" s="779"/>
      <c r="BK366" s="779"/>
      <c r="BL366" s="779"/>
      <c r="BM366" s="779"/>
      <c r="BN366" s="779"/>
      <c r="BO366" s="779"/>
      <c r="BP366" s="779"/>
      <c r="BQ366" s="779"/>
      <c r="BR366" s="779"/>
      <c r="BS366" s="779"/>
      <c r="BT366" s="779"/>
      <c r="BU366" s="779"/>
      <c r="BV366" s="779"/>
      <c r="BW366" s="779"/>
      <c r="BX366" s="779"/>
      <c r="BY366" s="779"/>
      <c r="BZ366" s="779"/>
      <c r="CA366" s="779"/>
      <c r="CB366" s="779"/>
      <c r="CC366" s="779"/>
      <c r="CD366" s="779"/>
      <c r="CE366" s="779"/>
      <c r="CF366" s="779"/>
      <c r="CG366" s="779"/>
      <c r="CH366" s="779"/>
      <c r="CI366" s="779"/>
      <c r="CJ366" s="779"/>
      <c r="CK366" s="779"/>
      <c r="CL366" s="779"/>
      <c r="CM366" s="779"/>
      <c r="CN366" s="779"/>
      <c r="CO366" s="779"/>
      <c r="CP366" s="779"/>
      <c r="CQ366" s="779"/>
      <c r="CR366" s="779"/>
      <c r="CS366" s="779"/>
      <c r="CT366" s="779"/>
    </row>
    <row r="367" spans="1:98" s="772" customFormat="1" ht="13.5">
      <c r="A367" s="886"/>
      <c r="B367" s="886"/>
      <c r="C367" s="886"/>
      <c r="D367" s="886"/>
      <c r="E367" s="886"/>
      <c r="F367" s="2851"/>
      <c r="G367" s="2851"/>
      <c r="H367" s="888"/>
      <c r="I367" s="889"/>
      <c r="J367" s="890"/>
      <c r="K367" s="887"/>
      <c r="L367" s="887"/>
      <c r="N367" s="891"/>
      <c r="O367" s="774"/>
      <c r="P367" s="775"/>
      <c r="Q367" s="775"/>
      <c r="R367" s="776"/>
      <c r="S367" s="777"/>
      <c r="T367" s="777"/>
      <c r="U367" s="777"/>
      <c r="V367" s="778"/>
      <c r="W367" s="778"/>
      <c r="X367" s="778"/>
      <c r="Y367" s="778"/>
      <c r="Z367" s="778"/>
      <c r="AA367" s="779"/>
      <c r="AB367" s="779"/>
      <c r="AC367" s="779"/>
      <c r="AD367" s="779"/>
      <c r="AE367" s="779"/>
      <c r="AF367" s="779"/>
      <c r="AG367" s="779"/>
      <c r="AH367" s="779"/>
      <c r="AI367" s="779"/>
      <c r="AJ367" s="779"/>
      <c r="AK367" s="779"/>
      <c r="AL367" s="779"/>
      <c r="AM367" s="779"/>
      <c r="AN367" s="779"/>
      <c r="AO367" s="779"/>
      <c r="AP367" s="779"/>
      <c r="AQ367" s="779"/>
      <c r="AR367" s="779"/>
      <c r="AS367" s="779"/>
      <c r="AT367" s="779"/>
      <c r="AU367" s="779"/>
      <c r="AV367" s="779"/>
      <c r="AW367" s="779"/>
      <c r="AX367" s="779"/>
      <c r="AY367" s="779"/>
      <c r="AZ367" s="779"/>
      <c r="BA367" s="779"/>
      <c r="BB367" s="779"/>
      <c r="BC367" s="779"/>
      <c r="BD367" s="779"/>
      <c r="BE367" s="779"/>
      <c r="BF367" s="779"/>
      <c r="BG367" s="779"/>
      <c r="BH367" s="779"/>
      <c r="BI367" s="779"/>
      <c r="BJ367" s="779"/>
      <c r="BK367" s="779"/>
      <c r="BL367" s="779"/>
      <c r="BM367" s="779"/>
      <c r="BN367" s="779"/>
      <c r="BO367" s="779"/>
      <c r="BP367" s="779"/>
      <c r="BQ367" s="779"/>
      <c r="BR367" s="779"/>
      <c r="BS367" s="779"/>
      <c r="BT367" s="779"/>
      <c r="BU367" s="779"/>
      <c r="BV367" s="779"/>
      <c r="BW367" s="779"/>
      <c r="BX367" s="779"/>
      <c r="BY367" s="779"/>
      <c r="BZ367" s="779"/>
      <c r="CA367" s="779"/>
      <c r="CB367" s="779"/>
      <c r="CC367" s="779"/>
      <c r="CD367" s="779"/>
      <c r="CE367" s="779"/>
      <c r="CF367" s="779"/>
      <c r="CG367" s="779"/>
      <c r="CH367" s="779"/>
      <c r="CI367" s="779"/>
      <c r="CJ367" s="779"/>
      <c r="CK367" s="779"/>
      <c r="CL367" s="779"/>
      <c r="CM367" s="779"/>
      <c r="CN367" s="779"/>
      <c r="CO367" s="779"/>
      <c r="CP367" s="779"/>
      <c r="CQ367" s="779"/>
      <c r="CR367" s="779"/>
      <c r="CS367" s="779"/>
      <c r="CT367" s="779"/>
    </row>
    <row r="368" spans="1:98" s="772" customFormat="1" ht="13.5">
      <c r="A368" s="886"/>
      <c r="B368" s="886"/>
      <c r="C368" s="886"/>
      <c r="D368" s="886"/>
      <c r="E368" s="886"/>
      <c r="F368" s="2851"/>
      <c r="G368" s="2851"/>
      <c r="H368" s="888"/>
      <c r="I368" s="889"/>
      <c r="J368" s="890"/>
      <c r="K368" s="887"/>
      <c r="L368" s="887"/>
      <c r="N368" s="891"/>
      <c r="O368" s="774"/>
      <c r="P368" s="775"/>
      <c r="Q368" s="775"/>
      <c r="R368" s="776"/>
      <c r="S368" s="777"/>
      <c r="T368" s="777"/>
      <c r="U368" s="777"/>
      <c r="V368" s="778"/>
      <c r="W368" s="778"/>
      <c r="X368" s="778"/>
      <c r="Y368" s="778"/>
      <c r="Z368" s="778"/>
      <c r="AA368" s="779"/>
      <c r="AB368" s="779"/>
      <c r="AC368" s="779"/>
      <c r="AD368" s="779"/>
      <c r="AE368" s="779"/>
      <c r="AF368" s="779"/>
      <c r="AG368" s="779"/>
      <c r="AH368" s="779"/>
      <c r="AI368" s="779"/>
      <c r="AJ368" s="779"/>
      <c r="AK368" s="779"/>
      <c r="AL368" s="779"/>
      <c r="AM368" s="779"/>
      <c r="AN368" s="779"/>
      <c r="AO368" s="779"/>
      <c r="AP368" s="779"/>
      <c r="AQ368" s="779"/>
      <c r="AR368" s="779"/>
      <c r="AS368" s="779"/>
      <c r="AT368" s="779"/>
      <c r="AU368" s="779"/>
      <c r="AV368" s="779"/>
      <c r="AW368" s="779"/>
      <c r="AX368" s="779"/>
      <c r="AY368" s="779"/>
      <c r="AZ368" s="779"/>
      <c r="BA368" s="779"/>
      <c r="BB368" s="779"/>
      <c r="BC368" s="779"/>
      <c r="BD368" s="779"/>
      <c r="BE368" s="779"/>
      <c r="BF368" s="779"/>
      <c r="BG368" s="779"/>
      <c r="BH368" s="779"/>
      <c r="BI368" s="779"/>
      <c r="BJ368" s="779"/>
      <c r="BK368" s="779"/>
      <c r="BL368" s="779"/>
      <c r="BM368" s="779"/>
      <c r="BN368" s="779"/>
      <c r="BO368" s="779"/>
      <c r="BP368" s="779"/>
      <c r="BQ368" s="779"/>
      <c r="BR368" s="779"/>
      <c r="BS368" s="779"/>
      <c r="BT368" s="779"/>
      <c r="BU368" s="779"/>
      <c r="BV368" s="779"/>
      <c r="BW368" s="779"/>
      <c r="BX368" s="779"/>
      <c r="BY368" s="779"/>
      <c r="BZ368" s="779"/>
      <c r="CA368" s="779"/>
      <c r="CB368" s="779"/>
      <c r="CC368" s="779"/>
      <c r="CD368" s="779"/>
      <c r="CE368" s="779"/>
      <c r="CF368" s="779"/>
      <c r="CG368" s="779"/>
      <c r="CH368" s="779"/>
      <c r="CI368" s="779"/>
      <c r="CJ368" s="779"/>
      <c r="CK368" s="779"/>
      <c r="CL368" s="779"/>
      <c r="CM368" s="779"/>
      <c r="CN368" s="779"/>
      <c r="CO368" s="779"/>
      <c r="CP368" s="779"/>
      <c r="CQ368" s="779"/>
      <c r="CR368" s="779"/>
      <c r="CS368" s="779"/>
      <c r="CT368" s="779"/>
    </row>
    <row r="369" spans="1:98" s="772" customFormat="1" ht="13.5">
      <c r="A369" s="886"/>
      <c r="B369" s="886"/>
      <c r="C369" s="886"/>
      <c r="D369" s="886"/>
      <c r="E369" s="886"/>
      <c r="F369" s="2851"/>
      <c r="G369" s="2851"/>
      <c r="H369" s="888"/>
      <c r="I369" s="889"/>
      <c r="J369" s="890"/>
      <c r="K369" s="887"/>
      <c r="L369" s="887"/>
      <c r="N369" s="891"/>
      <c r="O369" s="774"/>
      <c r="P369" s="775"/>
      <c r="Q369" s="775"/>
      <c r="R369" s="776"/>
      <c r="S369" s="777"/>
      <c r="T369" s="777"/>
      <c r="U369" s="777"/>
      <c r="V369" s="778"/>
      <c r="W369" s="778"/>
      <c r="X369" s="778"/>
      <c r="Y369" s="778"/>
      <c r="Z369" s="778"/>
      <c r="AA369" s="779"/>
      <c r="AB369" s="779"/>
      <c r="AC369" s="779"/>
      <c r="AD369" s="779"/>
      <c r="AE369" s="779"/>
      <c r="AF369" s="779"/>
      <c r="AG369" s="779"/>
      <c r="AH369" s="779"/>
      <c r="AI369" s="779"/>
      <c r="AJ369" s="779"/>
      <c r="AK369" s="779"/>
      <c r="AL369" s="779"/>
      <c r="AM369" s="779"/>
      <c r="AN369" s="779"/>
      <c r="AO369" s="779"/>
      <c r="AP369" s="779"/>
      <c r="AQ369" s="779"/>
      <c r="AR369" s="779"/>
      <c r="AS369" s="779"/>
      <c r="AT369" s="779"/>
      <c r="AU369" s="779"/>
      <c r="AV369" s="779"/>
      <c r="AW369" s="779"/>
      <c r="AX369" s="779"/>
      <c r="AY369" s="779"/>
      <c r="AZ369" s="779"/>
      <c r="BA369" s="779"/>
      <c r="BB369" s="779"/>
      <c r="BC369" s="779"/>
      <c r="BD369" s="779"/>
      <c r="BE369" s="779"/>
      <c r="BF369" s="779"/>
      <c r="BG369" s="779"/>
      <c r="BH369" s="779"/>
      <c r="BI369" s="779"/>
      <c r="BJ369" s="779"/>
      <c r="BK369" s="779"/>
      <c r="BL369" s="779"/>
      <c r="BM369" s="779"/>
      <c r="BN369" s="779"/>
      <c r="BO369" s="779"/>
      <c r="BP369" s="779"/>
      <c r="BQ369" s="779"/>
      <c r="BR369" s="779"/>
      <c r="BS369" s="779"/>
      <c r="BT369" s="779"/>
      <c r="BU369" s="779"/>
      <c r="BV369" s="779"/>
      <c r="BW369" s="779"/>
      <c r="BX369" s="779"/>
      <c r="BY369" s="779"/>
      <c r="BZ369" s="779"/>
      <c r="CA369" s="779"/>
      <c r="CB369" s="779"/>
      <c r="CC369" s="779"/>
      <c r="CD369" s="779"/>
      <c r="CE369" s="779"/>
      <c r="CF369" s="779"/>
      <c r="CG369" s="779"/>
      <c r="CH369" s="779"/>
      <c r="CI369" s="779"/>
      <c r="CJ369" s="779"/>
      <c r="CK369" s="779"/>
      <c r="CL369" s="779"/>
      <c r="CM369" s="779"/>
      <c r="CN369" s="779"/>
      <c r="CO369" s="779"/>
      <c r="CP369" s="779"/>
      <c r="CQ369" s="779"/>
      <c r="CR369" s="779"/>
      <c r="CS369" s="779"/>
      <c r="CT369" s="779"/>
    </row>
    <row r="370" spans="1:98" s="772" customFormat="1" ht="13.5">
      <c r="A370" s="886"/>
      <c r="B370" s="886"/>
      <c r="C370" s="886"/>
      <c r="D370" s="886"/>
      <c r="E370" s="886"/>
      <c r="F370" s="2851"/>
      <c r="G370" s="2851"/>
      <c r="H370" s="888"/>
      <c r="I370" s="889"/>
      <c r="J370" s="890"/>
      <c r="K370" s="887"/>
      <c r="L370" s="887"/>
      <c r="N370" s="891"/>
      <c r="O370" s="774"/>
      <c r="P370" s="775"/>
      <c r="Q370" s="775"/>
      <c r="R370" s="776"/>
      <c r="S370" s="777"/>
      <c r="T370" s="777"/>
      <c r="U370" s="777"/>
      <c r="V370" s="778"/>
      <c r="W370" s="778"/>
      <c r="X370" s="778"/>
      <c r="Y370" s="778"/>
      <c r="Z370" s="778"/>
      <c r="AA370" s="779"/>
      <c r="AB370" s="779"/>
      <c r="AC370" s="779"/>
      <c r="AD370" s="779"/>
      <c r="AE370" s="779"/>
      <c r="AF370" s="779"/>
      <c r="AG370" s="779"/>
      <c r="AH370" s="779"/>
      <c r="AI370" s="779"/>
      <c r="AJ370" s="779"/>
      <c r="AK370" s="779"/>
      <c r="AL370" s="779"/>
      <c r="AM370" s="779"/>
      <c r="AN370" s="779"/>
      <c r="AO370" s="779"/>
      <c r="AP370" s="779"/>
      <c r="AQ370" s="779"/>
      <c r="AR370" s="779"/>
      <c r="AS370" s="779"/>
      <c r="AT370" s="779"/>
      <c r="AU370" s="779"/>
      <c r="AV370" s="779"/>
      <c r="AW370" s="779"/>
      <c r="AX370" s="779"/>
      <c r="AY370" s="779"/>
      <c r="AZ370" s="779"/>
      <c r="BA370" s="779"/>
      <c r="BB370" s="779"/>
      <c r="BC370" s="779"/>
      <c r="BD370" s="779"/>
      <c r="BE370" s="779"/>
      <c r="BF370" s="779"/>
      <c r="BG370" s="779"/>
      <c r="BH370" s="779"/>
      <c r="BI370" s="779"/>
      <c r="BJ370" s="779"/>
      <c r="BK370" s="779"/>
      <c r="BL370" s="779"/>
      <c r="BM370" s="779"/>
      <c r="BN370" s="779"/>
      <c r="BO370" s="779"/>
      <c r="BP370" s="779"/>
      <c r="BQ370" s="779"/>
      <c r="BR370" s="779"/>
      <c r="BS370" s="779"/>
      <c r="BT370" s="779"/>
      <c r="BU370" s="779"/>
      <c r="BV370" s="779"/>
      <c r="BW370" s="779"/>
      <c r="BX370" s="779"/>
      <c r="BY370" s="779"/>
      <c r="BZ370" s="779"/>
      <c r="CA370" s="779"/>
      <c r="CB370" s="779"/>
      <c r="CC370" s="779"/>
      <c r="CD370" s="779"/>
      <c r="CE370" s="779"/>
      <c r="CF370" s="779"/>
      <c r="CG370" s="779"/>
      <c r="CH370" s="779"/>
      <c r="CI370" s="779"/>
      <c r="CJ370" s="779"/>
      <c r="CK370" s="779"/>
      <c r="CL370" s="779"/>
      <c r="CM370" s="779"/>
      <c r="CN370" s="779"/>
      <c r="CO370" s="779"/>
      <c r="CP370" s="779"/>
      <c r="CQ370" s="779"/>
      <c r="CR370" s="779"/>
      <c r="CS370" s="779"/>
      <c r="CT370" s="779"/>
    </row>
    <row r="371" spans="1:98" s="772" customFormat="1" ht="13.5">
      <c r="A371" s="886"/>
      <c r="B371" s="886"/>
      <c r="C371" s="886"/>
      <c r="D371" s="886"/>
      <c r="E371" s="886"/>
      <c r="F371" s="2851"/>
      <c r="G371" s="2851"/>
      <c r="H371" s="888"/>
      <c r="I371" s="889"/>
      <c r="J371" s="890"/>
      <c r="K371" s="887"/>
      <c r="L371" s="887"/>
      <c r="N371" s="891"/>
      <c r="O371" s="774"/>
      <c r="P371" s="775"/>
      <c r="Q371" s="775"/>
      <c r="R371" s="776"/>
      <c r="S371" s="777"/>
      <c r="T371" s="777"/>
      <c r="U371" s="777"/>
      <c r="V371" s="778"/>
      <c r="W371" s="778"/>
      <c r="X371" s="778"/>
      <c r="Y371" s="778"/>
      <c r="Z371" s="778"/>
      <c r="AA371" s="779"/>
      <c r="AB371" s="779"/>
      <c r="AC371" s="779"/>
      <c r="AD371" s="779"/>
      <c r="AE371" s="779"/>
      <c r="AF371" s="779"/>
      <c r="AG371" s="779"/>
      <c r="AH371" s="779"/>
      <c r="AI371" s="779"/>
      <c r="AJ371" s="779"/>
      <c r="AK371" s="779"/>
      <c r="AL371" s="779"/>
      <c r="AM371" s="779"/>
      <c r="AN371" s="779"/>
      <c r="AO371" s="779"/>
      <c r="AP371" s="779"/>
      <c r="AQ371" s="779"/>
      <c r="AR371" s="779"/>
      <c r="AS371" s="779"/>
      <c r="AT371" s="779"/>
      <c r="AU371" s="779"/>
      <c r="AV371" s="779"/>
      <c r="AW371" s="779"/>
      <c r="AX371" s="779"/>
      <c r="AY371" s="779"/>
      <c r="AZ371" s="779"/>
      <c r="BA371" s="779"/>
      <c r="BB371" s="779"/>
      <c r="BC371" s="779"/>
      <c r="BD371" s="779"/>
      <c r="BE371" s="779"/>
      <c r="BF371" s="779"/>
      <c r="BG371" s="779"/>
      <c r="BH371" s="779"/>
      <c r="BI371" s="779"/>
      <c r="BJ371" s="779"/>
      <c r="BK371" s="779"/>
      <c r="BL371" s="779"/>
      <c r="BM371" s="779"/>
      <c r="BN371" s="779"/>
      <c r="BO371" s="779"/>
      <c r="BP371" s="779"/>
      <c r="BQ371" s="779"/>
      <c r="BR371" s="779"/>
      <c r="BS371" s="779"/>
      <c r="BT371" s="779"/>
      <c r="BU371" s="779"/>
      <c r="BV371" s="779"/>
      <c r="BW371" s="779"/>
      <c r="BX371" s="779"/>
      <c r="BY371" s="779"/>
      <c r="BZ371" s="779"/>
      <c r="CA371" s="779"/>
      <c r="CB371" s="779"/>
      <c r="CC371" s="779"/>
      <c r="CD371" s="779"/>
      <c r="CE371" s="779"/>
      <c r="CF371" s="779"/>
      <c r="CG371" s="779"/>
      <c r="CH371" s="779"/>
      <c r="CI371" s="779"/>
      <c r="CJ371" s="779"/>
      <c r="CK371" s="779"/>
      <c r="CL371" s="779"/>
      <c r="CM371" s="779"/>
      <c r="CN371" s="779"/>
      <c r="CO371" s="779"/>
      <c r="CP371" s="779"/>
      <c r="CQ371" s="779"/>
      <c r="CR371" s="779"/>
      <c r="CS371" s="779"/>
      <c r="CT371" s="779"/>
    </row>
    <row r="372" spans="1:98" s="772" customFormat="1" ht="13.5">
      <c r="A372" s="886"/>
      <c r="B372" s="886"/>
      <c r="C372" s="886"/>
      <c r="D372" s="886"/>
      <c r="E372" s="886"/>
      <c r="F372" s="2851"/>
      <c r="G372" s="2851"/>
      <c r="H372" s="888"/>
      <c r="I372" s="889"/>
      <c r="J372" s="890"/>
      <c r="K372" s="887"/>
      <c r="L372" s="887"/>
      <c r="N372" s="891"/>
      <c r="O372" s="774"/>
      <c r="P372" s="775"/>
      <c r="Q372" s="775"/>
      <c r="R372" s="776"/>
      <c r="S372" s="777"/>
      <c r="T372" s="777"/>
      <c r="U372" s="777"/>
      <c r="V372" s="778"/>
      <c r="W372" s="778"/>
      <c r="X372" s="778"/>
      <c r="Y372" s="778"/>
      <c r="Z372" s="778"/>
      <c r="AA372" s="779"/>
      <c r="AB372" s="779"/>
      <c r="AC372" s="779"/>
      <c r="AD372" s="779"/>
      <c r="AE372" s="779"/>
      <c r="AF372" s="779"/>
      <c r="AG372" s="779"/>
      <c r="AH372" s="779"/>
      <c r="AI372" s="779"/>
      <c r="AJ372" s="779"/>
      <c r="AK372" s="779"/>
      <c r="AL372" s="779"/>
      <c r="AM372" s="779"/>
      <c r="AN372" s="779"/>
      <c r="AO372" s="779"/>
      <c r="AP372" s="779"/>
      <c r="AQ372" s="779"/>
      <c r="AR372" s="779"/>
      <c r="AS372" s="779"/>
      <c r="AT372" s="779"/>
      <c r="AU372" s="779"/>
      <c r="AV372" s="779"/>
      <c r="AW372" s="779"/>
      <c r="AX372" s="779"/>
      <c r="AY372" s="779"/>
      <c r="AZ372" s="779"/>
      <c r="BA372" s="779"/>
      <c r="BB372" s="779"/>
      <c r="BC372" s="779"/>
      <c r="BD372" s="779"/>
      <c r="BE372" s="779"/>
      <c r="BF372" s="779"/>
      <c r="BG372" s="779"/>
      <c r="BH372" s="779"/>
      <c r="BI372" s="779"/>
      <c r="BJ372" s="779"/>
      <c r="BK372" s="779"/>
      <c r="BL372" s="779"/>
      <c r="BM372" s="779"/>
      <c r="BN372" s="779"/>
      <c r="BO372" s="779"/>
      <c r="BP372" s="779"/>
      <c r="BQ372" s="779"/>
      <c r="BR372" s="779"/>
      <c r="BS372" s="779"/>
      <c r="BT372" s="779"/>
      <c r="BU372" s="779"/>
      <c r="BV372" s="779"/>
      <c r="BW372" s="779"/>
      <c r="BX372" s="779"/>
      <c r="BY372" s="779"/>
      <c r="BZ372" s="779"/>
      <c r="CA372" s="779"/>
      <c r="CB372" s="779"/>
      <c r="CC372" s="779"/>
      <c r="CD372" s="779"/>
      <c r="CE372" s="779"/>
      <c r="CF372" s="779"/>
      <c r="CG372" s="779"/>
      <c r="CH372" s="779"/>
      <c r="CI372" s="779"/>
      <c r="CJ372" s="779"/>
      <c r="CK372" s="779"/>
      <c r="CL372" s="779"/>
      <c r="CM372" s="779"/>
      <c r="CN372" s="779"/>
      <c r="CO372" s="779"/>
      <c r="CP372" s="779"/>
      <c r="CQ372" s="779"/>
      <c r="CR372" s="779"/>
      <c r="CS372" s="779"/>
      <c r="CT372" s="779"/>
    </row>
    <row r="373" spans="1:98" s="772" customFormat="1" ht="13.5">
      <c r="A373" s="886"/>
      <c r="B373" s="886"/>
      <c r="C373" s="886"/>
      <c r="D373" s="886"/>
      <c r="E373" s="886"/>
      <c r="F373" s="2851"/>
      <c r="G373" s="2851"/>
      <c r="H373" s="888"/>
      <c r="I373" s="889"/>
      <c r="J373" s="890"/>
      <c r="K373" s="887"/>
      <c r="L373" s="887"/>
      <c r="N373" s="891"/>
      <c r="O373" s="774"/>
      <c r="P373" s="775"/>
      <c r="Q373" s="775"/>
      <c r="R373" s="776"/>
      <c r="S373" s="777"/>
      <c r="T373" s="777"/>
      <c r="U373" s="777"/>
      <c r="V373" s="778"/>
      <c r="W373" s="778"/>
      <c r="X373" s="778"/>
      <c r="Y373" s="778"/>
      <c r="Z373" s="778"/>
      <c r="AA373" s="779"/>
      <c r="AB373" s="779"/>
      <c r="AC373" s="779"/>
      <c r="AD373" s="779"/>
      <c r="AE373" s="779"/>
      <c r="AF373" s="779"/>
      <c r="AG373" s="779"/>
      <c r="AH373" s="779"/>
      <c r="AI373" s="779"/>
      <c r="AJ373" s="779"/>
      <c r="AK373" s="779"/>
      <c r="AL373" s="779"/>
      <c r="AM373" s="779"/>
      <c r="AN373" s="779"/>
      <c r="AO373" s="779"/>
      <c r="AP373" s="779"/>
      <c r="AQ373" s="779"/>
      <c r="AR373" s="779"/>
      <c r="AS373" s="779"/>
      <c r="AT373" s="779"/>
      <c r="AU373" s="779"/>
      <c r="AV373" s="779"/>
      <c r="AW373" s="779"/>
      <c r="AX373" s="779"/>
      <c r="AY373" s="779"/>
      <c r="AZ373" s="779"/>
      <c r="BA373" s="779"/>
      <c r="BB373" s="779"/>
      <c r="BC373" s="779"/>
      <c r="BD373" s="779"/>
      <c r="BE373" s="779"/>
      <c r="BF373" s="779"/>
      <c r="BG373" s="779"/>
      <c r="BH373" s="779"/>
      <c r="BI373" s="779"/>
      <c r="BJ373" s="779"/>
      <c r="BK373" s="779"/>
      <c r="BL373" s="779"/>
      <c r="BM373" s="779"/>
      <c r="BN373" s="779"/>
      <c r="BO373" s="779"/>
      <c r="BP373" s="779"/>
      <c r="BQ373" s="779"/>
      <c r="BR373" s="779"/>
      <c r="BS373" s="779"/>
      <c r="BT373" s="779"/>
      <c r="BU373" s="779"/>
      <c r="BV373" s="779"/>
      <c r="BW373" s="779"/>
      <c r="BX373" s="779"/>
      <c r="BY373" s="779"/>
      <c r="BZ373" s="779"/>
      <c r="CA373" s="779"/>
      <c r="CB373" s="779"/>
      <c r="CC373" s="779"/>
      <c r="CD373" s="779"/>
      <c r="CE373" s="779"/>
      <c r="CF373" s="779"/>
      <c r="CG373" s="779"/>
      <c r="CH373" s="779"/>
      <c r="CI373" s="779"/>
      <c r="CJ373" s="779"/>
      <c r="CK373" s="779"/>
      <c r="CL373" s="779"/>
      <c r="CM373" s="779"/>
      <c r="CN373" s="779"/>
      <c r="CO373" s="779"/>
      <c r="CP373" s="779"/>
      <c r="CQ373" s="779"/>
      <c r="CR373" s="779"/>
      <c r="CS373" s="779"/>
      <c r="CT373" s="779"/>
    </row>
    <row r="374" spans="1:98" s="772" customFormat="1" ht="13.5">
      <c r="A374" s="886"/>
      <c r="B374" s="886"/>
      <c r="C374" s="886"/>
      <c r="D374" s="886"/>
      <c r="E374" s="886"/>
      <c r="F374" s="2851"/>
      <c r="G374" s="2851"/>
      <c r="H374" s="888"/>
      <c r="I374" s="889"/>
      <c r="J374" s="890"/>
      <c r="K374" s="887"/>
      <c r="L374" s="887"/>
      <c r="N374" s="891"/>
      <c r="O374" s="774"/>
      <c r="P374" s="775"/>
      <c r="Q374" s="775"/>
      <c r="R374" s="776"/>
      <c r="S374" s="777"/>
      <c r="T374" s="777"/>
      <c r="U374" s="777"/>
      <c r="V374" s="778"/>
      <c r="W374" s="778"/>
      <c r="X374" s="778"/>
      <c r="Y374" s="778"/>
      <c r="Z374" s="778"/>
      <c r="AA374" s="779"/>
      <c r="AB374" s="779"/>
      <c r="AC374" s="779"/>
      <c r="AD374" s="779"/>
      <c r="AE374" s="779"/>
      <c r="AF374" s="779"/>
      <c r="AG374" s="779"/>
      <c r="AH374" s="779"/>
      <c r="AI374" s="779"/>
      <c r="AJ374" s="779"/>
      <c r="AK374" s="779"/>
      <c r="AL374" s="779"/>
      <c r="AM374" s="779"/>
      <c r="AN374" s="779"/>
      <c r="AO374" s="779"/>
      <c r="AP374" s="779"/>
      <c r="AQ374" s="779"/>
      <c r="AR374" s="779"/>
      <c r="AS374" s="779"/>
      <c r="AT374" s="779"/>
      <c r="AU374" s="779"/>
      <c r="AV374" s="779"/>
      <c r="AW374" s="779"/>
      <c r="AX374" s="779"/>
      <c r="AY374" s="779"/>
      <c r="AZ374" s="779"/>
      <c r="BA374" s="779"/>
      <c r="BB374" s="779"/>
      <c r="BC374" s="779"/>
      <c r="BD374" s="779"/>
      <c r="BE374" s="779"/>
      <c r="BF374" s="779"/>
      <c r="BG374" s="779"/>
      <c r="BH374" s="779"/>
      <c r="BI374" s="779"/>
      <c r="BJ374" s="779"/>
      <c r="BK374" s="779"/>
      <c r="BL374" s="779"/>
      <c r="BM374" s="779"/>
      <c r="BN374" s="779"/>
      <c r="BO374" s="779"/>
      <c r="BP374" s="779"/>
      <c r="BQ374" s="779"/>
      <c r="BR374" s="779"/>
      <c r="BS374" s="779"/>
      <c r="BT374" s="779"/>
      <c r="BU374" s="779"/>
      <c r="BV374" s="779"/>
      <c r="BW374" s="779"/>
      <c r="BX374" s="779"/>
      <c r="BY374" s="779"/>
      <c r="BZ374" s="779"/>
      <c r="CA374" s="779"/>
      <c r="CB374" s="779"/>
      <c r="CC374" s="779"/>
      <c r="CD374" s="779"/>
      <c r="CE374" s="779"/>
      <c r="CF374" s="779"/>
      <c r="CG374" s="779"/>
      <c r="CH374" s="779"/>
      <c r="CI374" s="779"/>
      <c r="CJ374" s="779"/>
      <c r="CK374" s="779"/>
      <c r="CL374" s="779"/>
      <c r="CM374" s="779"/>
      <c r="CN374" s="779"/>
      <c r="CO374" s="779"/>
      <c r="CP374" s="779"/>
      <c r="CQ374" s="779"/>
      <c r="CR374" s="779"/>
      <c r="CS374" s="779"/>
      <c r="CT374" s="779"/>
    </row>
    <row r="375" spans="1:98" s="772" customFormat="1" ht="13.5">
      <c r="A375" s="886"/>
      <c r="B375" s="886"/>
      <c r="C375" s="886"/>
      <c r="D375" s="886"/>
      <c r="E375" s="886"/>
      <c r="F375" s="2851"/>
      <c r="G375" s="2851"/>
      <c r="H375" s="888"/>
      <c r="I375" s="889"/>
      <c r="J375" s="890"/>
      <c r="K375" s="887"/>
      <c r="L375" s="887"/>
      <c r="N375" s="891"/>
      <c r="O375" s="774"/>
      <c r="P375" s="775"/>
      <c r="Q375" s="775"/>
      <c r="R375" s="776"/>
      <c r="S375" s="777"/>
      <c r="T375" s="777"/>
      <c r="U375" s="777"/>
      <c r="V375" s="778"/>
      <c r="W375" s="778"/>
      <c r="X375" s="778"/>
      <c r="Y375" s="778"/>
      <c r="Z375" s="778"/>
      <c r="AA375" s="779"/>
      <c r="AB375" s="779"/>
      <c r="AC375" s="779"/>
      <c r="AD375" s="779"/>
      <c r="AE375" s="779"/>
      <c r="AF375" s="779"/>
      <c r="AG375" s="779"/>
      <c r="AH375" s="779"/>
      <c r="AI375" s="779"/>
      <c r="AJ375" s="779"/>
      <c r="AK375" s="779"/>
      <c r="AL375" s="779"/>
      <c r="AM375" s="779"/>
      <c r="AN375" s="779"/>
      <c r="AO375" s="779"/>
      <c r="AP375" s="779"/>
      <c r="AQ375" s="779"/>
      <c r="AR375" s="779"/>
      <c r="AS375" s="779"/>
      <c r="AT375" s="779"/>
      <c r="AU375" s="779"/>
      <c r="AV375" s="779"/>
      <c r="AW375" s="779"/>
      <c r="AX375" s="779"/>
      <c r="AY375" s="779"/>
      <c r="AZ375" s="779"/>
      <c r="BA375" s="779"/>
      <c r="BB375" s="779"/>
      <c r="BC375" s="779"/>
      <c r="BD375" s="779"/>
      <c r="BE375" s="779"/>
      <c r="BF375" s="779"/>
      <c r="BG375" s="779"/>
      <c r="BH375" s="779"/>
      <c r="BI375" s="779"/>
      <c r="BJ375" s="779"/>
      <c r="BK375" s="779"/>
      <c r="BL375" s="779"/>
      <c r="BM375" s="779"/>
      <c r="BN375" s="779"/>
      <c r="BO375" s="779"/>
      <c r="BP375" s="779"/>
      <c r="BQ375" s="779"/>
      <c r="BR375" s="779"/>
      <c r="BS375" s="779"/>
      <c r="BT375" s="779"/>
      <c r="BU375" s="779"/>
      <c r="BV375" s="779"/>
      <c r="BW375" s="779"/>
      <c r="BX375" s="779"/>
      <c r="BY375" s="779"/>
      <c r="BZ375" s="779"/>
      <c r="CA375" s="779"/>
      <c r="CB375" s="779"/>
      <c r="CC375" s="779"/>
      <c r="CD375" s="779"/>
      <c r="CE375" s="779"/>
      <c r="CF375" s="779"/>
      <c r="CG375" s="779"/>
      <c r="CH375" s="779"/>
      <c r="CI375" s="779"/>
      <c r="CJ375" s="779"/>
      <c r="CK375" s="779"/>
      <c r="CL375" s="779"/>
      <c r="CM375" s="779"/>
      <c r="CN375" s="779"/>
      <c r="CO375" s="779"/>
      <c r="CP375" s="779"/>
      <c r="CQ375" s="779"/>
      <c r="CR375" s="779"/>
      <c r="CS375" s="779"/>
      <c r="CT375" s="779"/>
    </row>
    <row r="376" spans="1:98" s="772" customFormat="1" ht="13.5">
      <c r="A376" s="886"/>
      <c r="B376" s="886"/>
      <c r="C376" s="886"/>
      <c r="D376" s="886"/>
      <c r="E376" s="886"/>
      <c r="F376" s="2851"/>
      <c r="G376" s="2851"/>
      <c r="H376" s="888"/>
      <c r="I376" s="889"/>
      <c r="J376" s="890"/>
      <c r="K376" s="887"/>
      <c r="L376" s="887"/>
      <c r="N376" s="891"/>
      <c r="O376" s="774"/>
      <c r="P376" s="775"/>
      <c r="Q376" s="775"/>
      <c r="R376" s="776"/>
      <c r="S376" s="777"/>
      <c r="T376" s="777"/>
      <c r="U376" s="777"/>
      <c r="V376" s="778"/>
      <c r="W376" s="778"/>
      <c r="X376" s="778"/>
      <c r="Y376" s="778"/>
      <c r="Z376" s="778"/>
      <c r="AA376" s="779"/>
      <c r="AB376" s="779"/>
      <c r="AC376" s="779"/>
      <c r="AD376" s="779"/>
      <c r="AE376" s="779"/>
      <c r="AF376" s="779"/>
      <c r="AG376" s="779"/>
      <c r="AH376" s="779"/>
      <c r="AI376" s="779"/>
      <c r="AJ376" s="779"/>
      <c r="AK376" s="779"/>
      <c r="AL376" s="779"/>
      <c r="AM376" s="779"/>
      <c r="AN376" s="779"/>
      <c r="AO376" s="779"/>
      <c r="AP376" s="779"/>
      <c r="AQ376" s="779"/>
      <c r="AR376" s="779"/>
      <c r="AS376" s="779"/>
      <c r="AT376" s="779"/>
      <c r="AU376" s="779"/>
      <c r="AV376" s="779"/>
      <c r="AW376" s="779"/>
      <c r="AX376" s="779"/>
      <c r="AY376" s="779"/>
      <c r="AZ376" s="779"/>
      <c r="BA376" s="779"/>
      <c r="BB376" s="779"/>
      <c r="BC376" s="779"/>
      <c r="BD376" s="779"/>
      <c r="BE376" s="779"/>
      <c r="BF376" s="779"/>
      <c r="BG376" s="779"/>
      <c r="BH376" s="779"/>
      <c r="BI376" s="779"/>
      <c r="BJ376" s="779"/>
      <c r="BK376" s="779"/>
      <c r="BL376" s="779"/>
      <c r="BM376" s="779"/>
      <c r="BN376" s="779"/>
      <c r="BO376" s="779"/>
      <c r="BP376" s="779"/>
      <c r="BQ376" s="779"/>
      <c r="BR376" s="779"/>
      <c r="BS376" s="779"/>
      <c r="BT376" s="779"/>
      <c r="BU376" s="779"/>
      <c r="BV376" s="779"/>
      <c r="BW376" s="779"/>
      <c r="BX376" s="779"/>
      <c r="BY376" s="779"/>
      <c r="BZ376" s="779"/>
      <c r="CA376" s="779"/>
      <c r="CB376" s="779"/>
      <c r="CC376" s="779"/>
      <c r="CD376" s="779"/>
      <c r="CE376" s="779"/>
      <c r="CF376" s="779"/>
      <c r="CG376" s="779"/>
      <c r="CH376" s="779"/>
      <c r="CI376" s="779"/>
      <c r="CJ376" s="779"/>
      <c r="CK376" s="779"/>
      <c r="CL376" s="779"/>
      <c r="CM376" s="779"/>
      <c r="CN376" s="779"/>
      <c r="CO376" s="779"/>
      <c r="CP376" s="779"/>
      <c r="CQ376" s="779"/>
      <c r="CR376" s="779"/>
      <c r="CS376" s="779"/>
      <c r="CT376" s="779"/>
    </row>
    <row r="377" spans="1:98" s="772" customFormat="1" ht="13.5">
      <c r="A377" s="886"/>
      <c r="B377" s="886"/>
      <c r="C377" s="886"/>
      <c r="D377" s="886"/>
      <c r="E377" s="886"/>
      <c r="F377" s="2851"/>
      <c r="G377" s="2851"/>
      <c r="H377" s="888"/>
      <c r="I377" s="889"/>
      <c r="J377" s="890"/>
      <c r="K377" s="887"/>
      <c r="L377" s="887"/>
      <c r="N377" s="891"/>
      <c r="O377" s="774"/>
      <c r="P377" s="775"/>
      <c r="Q377" s="775"/>
      <c r="R377" s="776"/>
      <c r="S377" s="777"/>
      <c r="T377" s="777"/>
      <c r="U377" s="777"/>
      <c r="V377" s="778"/>
      <c r="W377" s="778"/>
      <c r="X377" s="778"/>
      <c r="Y377" s="778"/>
      <c r="Z377" s="778"/>
      <c r="AA377" s="779"/>
      <c r="AB377" s="779"/>
      <c r="AC377" s="779"/>
      <c r="AD377" s="779"/>
      <c r="AE377" s="779"/>
      <c r="AF377" s="779"/>
      <c r="AG377" s="779"/>
      <c r="AH377" s="779"/>
      <c r="AI377" s="779"/>
      <c r="AJ377" s="779"/>
      <c r="AK377" s="779"/>
      <c r="AL377" s="779"/>
      <c r="AM377" s="779"/>
      <c r="AN377" s="779"/>
      <c r="AO377" s="779"/>
      <c r="AP377" s="779"/>
      <c r="AQ377" s="779"/>
      <c r="AR377" s="779"/>
      <c r="AS377" s="779"/>
      <c r="AT377" s="779"/>
      <c r="AU377" s="779"/>
      <c r="AV377" s="779"/>
      <c r="AW377" s="779"/>
      <c r="AX377" s="779"/>
      <c r="AY377" s="779"/>
      <c r="AZ377" s="779"/>
      <c r="BA377" s="779"/>
      <c r="BB377" s="779"/>
      <c r="BC377" s="779"/>
      <c r="BD377" s="779"/>
      <c r="BE377" s="779"/>
      <c r="BF377" s="779"/>
      <c r="BG377" s="779"/>
      <c r="BH377" s="779"/>
      <c r="BI377" s="779"/>
      <c r="BJ377" s="779"/>
      <c r="BK377" s="779"/>
      <c r="BL377" s="779"/>
      <c r="BM377" s="779"/>
      <c r="BN377" s="779"/>
      <c r="BO377" s="779"/>
      <c r="BP377" s="779"/>
      <c r="BQ377" s="779"/>
      <c r="BR377" s="779"/>
      <c r="BS377" s="779"/>
      <c r="BT377" s="779"/>
      <c r="BU377" s="779"/>
      <c r="BV377" s="779"/>
      <c r="BW377" s="779"/>
      <c r="BX377" s="779"/>
      <c r="BY377" s="779"/>
      <c r="BZ377" s="779"/>
      <c r="CA377" s="779"/>
      <c r="CB377" s="779"/>
      <c r="CC377" s="779"/>
      <c r="CD377" s="779"/>
      <c r="CE377" s="779"/>
      <c r="CF377" s="779"/>
      <c r="CG377" s="779"/>
      <c r="CH377" s="779"/>
      <c r="CI377" s="779"/>
      <c r="CJ377" s="779"/>
      <c r="CK377" s="779"/>
      <c r="CL377" s="779"/>
      <c r="CM377" s="779"/>
      <c r="CN377" s="779"/>
      <c r="CO377" s="779"/>
      <c r="CP377" s="779"/>
      <c r="CQ377" s="779"/>
      <c r="CR377" s="779"/>
      <c r="CS377" s="779"/>
      <c r="CT377" s="779"/>
    </row>
    <row r="378" spans="1:98" s="772" customFormat="1" ht="13.5">
      <c r="A378" s="886"/>
      <c r="B378" s="886"/>
      <c r="C378" s="886"/>
      <c r="D378" s="886"/>
      <c r="E378" s="886"/>
      <c r="F378" s="2851"/>
      <c r="G378" s="2851"/>
      <c r="H378" s="888"/>
      <c r="I378" s="889"/>
      <c r="J378" s="890"/>
      <c r="K378" s="887"/>
      <c r="L378" s="887"/>
      <c r="N378" s="891"/>
      <c r="O378" s="774"/>
      <c r="P378" s="775"/>
      <c r="Q378" s="775"/>
      <c r="R378" s="776"/>
      <c r="S378" s="777"/>
      <c r="T378" s="777"/>
      <c r="U378" s="777"/>
      <c r="V378" s="778"/>
      <c r="W378" s="778"/>
      <c r="X378" s="778"/>
      <c r="Y378" s="778"/>
      <c r="Z378" s="778"/>
      <c r="AA378" s="779"/>
      <c r="AB378" s="779"/>
      <c r="AC378" s="779"/>
      <c r="AD378" s="779"/>
      <c r="AE378" s="779"/>
      <c r="AF378" s="779"/>
      <c r="AG378" s="779"/>
      <c r="AH378" s="779"/>
      <c r="AI378" s="779"/>
      <c r="AJ378" s="779"/>
      <c r="AK378" s="779"/>
      <c r="AL378" s="779"/>
      <c r="AM378" s="779"/>
      <c r="AN378" s="779"/>
      <c r="AO378" s="779"/>
      <c r="AP378" s="779"/>
      <c r="AQ378" s="779"/>
      <c r="AR378" s="779"/>
      <c r="AS378" s="779"/>
      <c r="AT378" s="779"/>
      <c r="AU378" s="779"/>
      <c r="AV378" s="779"/>
      <c r="AW378" s="779"/>
      <c r="AX378" s="779"/>
      <c r="AY378" s="779"/>
      <c r="AZ378" s="779"/>
      <c r="BA378" s="779"/>
      <c r="BB378" s="779"/>
      <c r="BC378" s="779"/>
      <c r="BD378" s="779"/>
      <c r="BE378" s="779"/>
      <c r="BF378" s="779"/>
      <c r="BG378" s="779"/>
      <c r="BH378" s="779"/>
      <c r="BI378" s="779"/>
      <c r="BJ378" s="779"/>
      <c r="BK378" s="779"/>
      <c r="BL378" s="779"/>
      <c r="BM378" s="779"/>
      <c r="BN378" s="779"/>
      <c r="BO378" s="779"/>
      <c r="BP378" s="779"/>
      <c r="BQ378" s="779"/>
      <c r="BR378" s="779"/>
      <c r="BS378" s="779"/>
      <c r="BT378" s="779"/>
      <c r="BU378" s="779"/>
      <c r="BV378" s="779"/>
      <c r="BW378" s="779"/>
      <c r="BX378" s="779"/>
      <c r="BY378" s="779"/>
      <c r="BZ378" s="779"/>
      <c r="CA378" s="779"/>
      <c r="CB378" s="779"/>
      <c r="CC378" s="779"/>
      <c r="CD378" s="779"/>
      <c r="CE378" s="779"/>
      <c r="CF378" s="779"/>
      <c r="CG378" s="779"/>
      <c r="CH378" s="779"/>
      <c r="CI378" s="779"/>
      <c r="CJ378" s="779"/>
      <c r="CK378" s="779"/>
      <c r="CL378" s="779"/>
      <c r="CM378" s="779"/>
      <c r="CN378" s="779"/>
      <c r="CO378" s="779"/>
      <c r="CP378" s="779"/>
      <c r="CQ378" s="779"/>
      <c r="CR378" s="779"/>
      <c r="CS378" s="779"/>
      <c r="CT378" s="779"/>
    </row>
    <row r="379" spans="1:98" s="772" customFormat="1" ht="13.5">
      <c r="A379" s="886"/>
      <c r="B379" s="886"/>
      <c r="C379" s="886"/>
      <c r="D379" s="886"/>
      <c r="E379" s="886"/>
      <c r="F379" s="2851"/>
      <c r="G379" s="2851"/>
      <c r="H379" s="888"/>
      <c r="I379" s="889"/>
      <c r="J379" s="890"/>
      <c r="K379" s="887"/>
      <c r="L379" s="887"/>
      <c r="N379" s="891"/>
      <c r="O379" s="774"/>
      <c r="P379" s="775"/>
      <c r="Q379" s="775"/>
      <c r="R379" s="776"/>
      <c r="S379" s="777"/>
      <c r="T379" s="777"/>
      <c r="U379" s="777"/>
      <c r="V379" s="778"/>
      <c r="W379" s="778"/>
      <c r="X379" s="778"/>
      <c r="Y379" s="778"/>
      <c r="Z379" s="778"/>
      <c r="AA379" s="779"/>
      <c r="AB379" s="779"/>
      <c r="AC379" s="779"/>
      <c r="AD379" s="779"/>
      <c r="AE379" s="779"/>
      <c r="AF379" s="779"/>
      <c r="AG379" s="779"/>
      <c r="AH379" s="779"/>
      <c r="AI379" s="779"/>
      <c r="AJ379" s="779"/>
      <c r="AK379" s="779"/>
      <c r="AL379" s="779"/>
      <c r="AM379" s="779"/>
      <c r="AN379" s="779"/>
      <c r="AO379" s="779"/>
      <c r="AP379" s="779"/>
      <c r="AQ379" s="779"/>
      <c r="AR379" s="779"/>
      <c r="AS379" s="779"/>
      <c r="AT379" s="779"/>
      <c r="AU379" s="779"/>
      <c r="AV379" s="779"/>
      <c r="AW379" s="779"/>
      <c r="AX379" s="779"/>
      <c r="AY379" s="779"/>
      <c r="AZ379" s="779"/>
      <c r="BA379" s="779"/>
      <c r="BB379" s="779"/>
      <c r="BC379" s="779"/>
      <c r="BD379" s="779"/>
      <c r="BE379" s="779"/>
      <c r="BF379" s="779"/>
      <c r="BG379" s="779"/>
      <c r="BH379" s="779"/>
      <c r="BI379" s="779"/>
      <c r="BJ379" s="779"/>
      <c r="BK379" s="779"/>
      <c r="BL379" s="779"/>
      <c r="BM379" s="779"/>
      <c r="BN379" s="779"/>
      <c r="BO379" s="779"/>
      <c r="BP379" s="779"/>
      <c r="BQ379" s="779"/>
      <c r="BR379" s="779"/>
      <c r="BS379" s="779"/>
      <c r="BT379" s="779"/>
      <c r="BU379" s="779"/>
      <c r="BV379" s="779"/>
      <c r="BW379" s="779"/>
      <c r="BX379" s="779"/>
      <c r="BY379" s="779"/>
      <c r="BZ379" s="779"/>
      <c r="CA379" s="779"/>
      <c r="CB379" s="779"/>
      <c r="CC379" s="779"/>
      <c r="CD379" s="779"/>
      <c r="CE379" s="779"/>
      <c r="CF379" s="779"/>
      <c r="CG379" s="779"/>
      <c r="CH379" s="779"/>
      <c r="CI379" s="779"/>
      <c r="CJ379" s="779"/>
      <c r="CK379" s="779"/>
      <c r="CL379" s="779"/>
      <c r="CM379" s="779"/>
      <c r="CN379" s="779"/>
      <c r="CO379" s="779"/>
      <c r="CP379" s="779"/>
      <c r="CQ379" s="779"/>
      <c r="CR379" s="779"/>
      <c r="CS379" s="779"/>
      <c r="CT379" s="779"/>
    </row>
    <row r="380" spans="1:98" s="772" customFormat="1" ht="13.5">
      <c r="A380" s="886"/>
      <c r="B380" s="886"/>
      <c r="C380" s="886"/>
      <c r="D380" s="886"/>
      <c r="E380" s="886"/>
      <c r="F380" s="2851"/>
      <c r="G380" s="2851"/>
      <c r="H380" s="888"/>
      <c r="I380" s="889"/>
      <c r="J380" s="890"/>
      <c r="K380" s="887"/>
      <c r="L380" s="887"/>
      <c r="N380" s="891"/>
      <c r="O380" s="774"/>
      <c r="P380" s="775"/>
      <c r="Q380" s="775"/>
      <c r="R380" s="776"/>
      <c r="S380" s="777"/>
      <c r="T380" s="777"/>
      <c r="U380" s="777"/>
      <c r="V380" s="778"/>
      <c r="W380" s="778"/>
      <c r="X380" s="778"/>
      <c r="Y380" s="778"/>
      <c r="Z380" s="778"/>
      <c r="AA380" s="779"/>
      <c r="AB380" s="779"/>
      <c r="AC380" s="779"/>
      <c r="AD380" s="779"/>
      <c r="AE380" s="779"/>
      <c r="AF380" s="779"/>
      <c r="AG380" s="779"/>
      <c r="AH380" s="779"/>
      <c r="AI380" s="779"/>
      <c r="AJ380" s="779"/>
      <c r="AK380" s="779"/>
      <c r="AL380" s="779"/>
      <c r="AM380" s="779"/>
      <c r="AN380" s="779"/>
      <c r="AO380" s="779"/>
      <c r="AP380" s="779"/>
      <c r="AQ380" s="779"/>
      <c r="AR380" s="779"/>
      <c r="AS380" s="779"/>
      <c r="AT380" s="779"/>
      <c r="AU380" s="779"/>
      <c r="AV380" s="779"/>
      <c r="AW380" s="779"/>
      <c r="AX380" s="779"/>
      <c r="AY380" s="779"/>
      <c r="AZ380" s="779"/>
      <c r="BA380" s="779"/>
      <c r="BB380" s="779"/>
      <c r="BC380" s="779"/>
      <c r="BD380" s="779"/>
      <c r="BE380" s="779"/>
      <c r="BF380" s="779"/>
      <c r="BG380" s="779"/>
      <c r="BH380" s="779"/>
      <c r="BI380" s="779"/>
      <c r="BJ380" s="779"/>
      <c r="BK380" s="779"/>
      <c r="BL380" s="779"/>
      <c r="BM380" s="779"/>
      <c r="BN380" s="779"/>
      <c r="BO380" s="779"/>
      <c r="BP380" s="779"/>
      <c r="BQ380" s="779"/>
      <c r="BR380" s="779"/>
      <c r="BS380" s="779"/>
      <c r="BT380" s="779"/>
      <c r="BU380" s="779"/>
      <c r="BV380" s="779"/>
      <c r="BW380" s="779"/>
      <c r="BX380" s="779"/>
      <c r="BY380" s="779"/>
      <c r="BZ380" s="779"/>
      <c r="CA380" s="779"/>
      <c r="CB380" s="779"/>
      <c r="CC380" s="779"/>
      <c r="CD380" s="779"/>
      <c r="CE380" s="779"/>
      <c r="CF380" s="779"/>
      <c r="CG380" s="779"/>
      <c r="CH380" s="779"/>
      <c r="CI380" s="779"/>
      <c r="CJ380" s="779"/>
      <c r="CK380" s="779"/>
      <c r="CL380" s="779"/>
      <c r="CM380" s="779"/>
      <c r="CN380" s="779"/>
      <c r="CO380" s="779"/>
      <c r="CP380" s="779"/>
      <c r="CQ380" s="779"/>
      <c r="CR380" s="779"/>
      <c r="CS380" s="779"/>
      <c r="CT380" s="779"/>
    </row>
    <row r="381" spans="1:98" s="772" customFormat="1" ht="13.5">
      <c r="A381" s="886"/>
      <c r="B381" s="886"/>
      <c r="C381" s="886"/>
      <c r="D381" s="886"/>
      <c r="E381" s="886"/>
      <c r="F381" s="2851"/>
      <c r="G381" s="2851"/>
      <c r="H381" s="888"/>
      <c r="I381" s="889"/>
      <c r="J381" s="890"/>
      <c r="K381" s="887"/>
      <c r="L381" s="887"/>
      <c r="N381" s="891"/>
      <c r="O381" s="774"/>
      <c r="P381" s="775"/>
      <c r="Q381" s="775"/>
      <c r="R381" s="776"/>
      <c r="S381" s="777"/>
      <c r="T381" s="777"/>
      <c r="U381" s="777"/>
      <c r="V381" s="778"/>
      <c r="W381" s="778"/>
      <c r="X381" s="778"/>
      <c r="Y381" s="778"/>
      <c r="Z381" s="778"/>
      <c r="AA381" s="779"/>
      <c r="AB381" s="779"/>
      <c r="AC381" s="779"/>
      <c r="AD381" s="779"/>
      <c r="AE381" s="779"/>
      <c r="AF381" s="779"/>
      <c r="AG381" s="779"/>
      <c r="AH381" s="779"/>
      <c r="AI381" s="779"/>
      <c r="AJ381" s="779"/>
      <c r="AK381" s="779"/>
      <c r="AL381" s="779"/>
      <c r="AM381" s="779"/>
      <c r="AN381" s="779"/>
      <c r="AO381" s="779"/>
      <c r="AP381" s="779"/>
      <c r="AQ381" s="779"/>
      <c r="AR381" s="779"/>
      <c r="AS381" s="779"/>
      <c r="AT381" s="779"/>
      <c r="AU381" s="779"/>
      <c r="AV381" s="779"/>
      <c r="AW381" s="779"/>
      <c r="AX381" s="779"/>
      <c r="AY381" s="779"/>
      <c r="AZ381" s="779"/>
      <c r="BA381" s="779"/>
      <c r="BB381" s="779"/>
      <c r="BC381" s="779"/>
      <c r="BD381" s="779"/>
      <c r="BE381" s="779"/>
      <c r="BF381" s="779"/>
      <c r="BG381" s="779"/>
      <c r="BH381" s="779"/>
      <c r="BI381" s="779"/>
      <c r="BJ381" s="779"/>
      <c r="BK381" s="779"/>
      <c r="BL381" s="779"/>
      <c r="BM381" s="779"/>
      <c r="BN381" s="779"/>
      <c r="BO381" s="779"/>
      <c r="BP381" s="779"/>
      <c r="BQ381" s="779"/>
      <c r="BR381" s="779"/>
      <c r="BS381" s="779"/>
      <c r="BT381" s="779"/>
      <c r="BU381" s="779"/>
      <c r="BV381" s="779"/>
      <c r="BW381" s="779"/>
      <c r="BX381" s="779"/>
      <c r="BY381" s="779"/>
      <c r="BZ381" s="779"/>
      <c r="CA381" s="779"/>
      <c r="CB381" s="779"/>
      <c r="CC381" s="779"/>
      <c r="CD381" s="779"/>
      <c r="CE381" s="779"/>
      <c r="CF381" s="779"/>
      <c r="CG381" s="779"/>
      <c r="CH381" s="779"/>
      <c r="CI381" s="779"/>
      <c r="CJ381" s="779"/>
      <c r="CK381" s="779"/>
      <c r="CL381" s="779"/>
      <c r="CM381" s="779"/>
      <c r="CN381" s="779"/>
      <c r="CO381" s="779"/>
      <c r="CP381" s="779"/>
      <c r="CQ381" s="779"/>
      <c r="CR381" s="779"/>
      <c r="CS381" s="779"/>
      <c r="CT381" s="779"/>
    </row>
    <row r="382" spans="1:98" s="772" customFormat="1" ht="13.5">
      <c r="A382" s="886"/>
      <c r="B382" s="886"/>
      <c r="C382" s="886"/>
      <c r="D382" s="886"/>
      <c r="E382" s="886"/>
      <c r="F382" s="2851"/>
      <c r="G382" s="2851"/>
      <c r="H382" s="888"/>
      <c r="I382" s="889"/>
      <c r="J382" s="890"/>
      <c r="K382" s="887"/>
      <c r="L382" s="887"/>
      <c r="N382" s="891"/>
      <c r="O382" s="774"/>
      <c r="P382" s="775"/>
      <c r="Q382" s="775"/>
      <c r="R382" s="776"/>
      <c r="S382" s="777"/>
      <c r="T382" s="777"/>
      <c r="U382" s="777"/>
      <c r="V382" s="778"/>
      <c r="W382" s="778"/>
      <c r="X382" s="778"/>
      <c r="Y382" s="778"/>
      <c r="Z382" s="778"/>
      <c r="AA382" s="779"/>
      <c r="AB382" s="779"/>
      <c r="AC382" s="779"/>
      <c r="AD382" s="779"/>
      <c r="AE382" s="779"/>
      <c r="AF382" s="779"/>
      <c r="AG382" s="779"/>
      <c r="AH382" s="779"/>
      <c r="AI382" s="779"/>
      <c r="AJ382" s="779"/>
      <c r="AK382" s="779"/>
      <c r="AL382" s="779"/>
      <c r="AM382" s="779"/>
      <c r="AN382" s="779"/>
      <c r="AO382" s="779"/>
      <c r="AP382" s="779"/>
      <c r="AQ382" s="779"/>
      <c r="AR382" s="779"/>
      <c r="AS382" s="779"/>
      <c r="AT382" s="779"/>
      <c r="AU382" s="779"/>
      <c r="AV382" s="779"/>
      <c r="AW382" s="779"/>
      <c r="AX382" s="779"/>
      <c r="AY382" s="779"/>
      <c r="AZ382" s="779"/>
      <c r="BA382" s="779"/>
      <c r="BB382" s="779"/>
      <c r="BC382" s="779"/>
      <c r="BD382" s="779"/>
      <c r="BE382" s="779"/>
      <c r="BF382" s="779"/>
      <c r="BG382" s="779"/>
      <c r="BH382" s="779"/>
      <c r="BI382" s="779"/>
      <c r="BJ382" s="779"/>
      <c r="BK382" s="779"/>
      <c r="BL382" s="779"/>
      <c r="BM382" s="779"/>
      <c r="BN382" s="779"/>
      <c r="BO382" s="779"/>
      <c r="BP382" s="779"/>
      <c r="BQ382" s="779"/>
      <c r="BR382" s="779"/>
      <c r="BS382" s="779"/>
      <c r="BT382" s="779"/>
      <c r="BU382" s="779"/>
      <c r="BV382" s="779"/>
      <c r="BW382" s="779"/>
      <c r="BX382" s="779"/>
      <c r="BY382" s="779"/>
      <c r="BZ382" s="779"/>
      <c r="CA382" s="779"/>
      <c r="CB382" s="779"/>
      <c r="CC382" s="779"/>
      <c r="CD382" s="779"/>
      <c r="CE382" s="779"/>
      <c r="CF382" s="779"/>
      <c r="CG382" s="779"/>
      <c r="CH382" s="779"/>
      <c r="CI382" s="779"/>
      <c r="CJ382" s="779"/>
      <c r="CK382" s="779"/>
      <c r="CL382" s="779"/>
      <c r="CM382" s="779"/>
      <c r="CN382" s="779"/>
      <c r="CO382" s="779"/>
      <c r="CP382" s="779"/>
      <c r="CQ382" s="779"/>
      <c r="CR382" s="779"/>
      <c r="CS382" s="779"/>
      <c r="CT382" s="779"/>
    </row>
    <row r="383" spans="1:98" s="772" customFormat="1" ht="13.5">
      <c r="A383" s="886"/>
      <c r="B383" s="886"/>
      <c r="C383" s="886"/>
      <c r="D383" s="886"/>
      <c r="E383" s="886"/>
      <c r="F383" s="2851"/>
      <c r="G383" s="2851"/>
      <c r="H383" s="888"/>
      <c r="I383" s="889"/>
      <c r="J383" s="890"/>
      <c r="K383" s="887"/>
      <c r="L383" s="887"/>
      <c r="N383" s="891"/>
      <c r="O383" s="774"/>
      <c r="P383" s="775"/>
      <c r="Q383" s="775"/>
      <c r="R383" s="776"/>
      <c r="S383" s="777"/>
      <c r="T383" s="777"/>
      <c r="U383" s="777"/>
      <c r="V383" s="778"/>
      <c r="W383" s="778"/>
      <c r="X383" s="778"/>
      <c r="Y383" s="778"/>
      <c r="Z383" s="778"/>
      <c r="AA383" s="779"/>
      <c r="AB383" s="779"/>
      <c r="AC383" s="779"/>
      <c r="AD383" s="779"/>
      <c r="AE383" s="779"/>
      <c r="AF383" s="779"/>
      <c r="AG383" s="779"/>
      <c r="AH383" s="779"/>
      <c r="AI383" s="779"/>
      <c r="AJ383" s="779"/>
      <c r="AK383" s="779"/>
      <c r="AL383" s="779"/>
      <c r="AM383" s="779"/>
      <c r="AN383" s="779"/>
      <c r="AO383" s="779"/>
      <c r="AP383" s="779"/>
      <c r="AQ383" s="779"/>
      <c r="AR383" s="779"/>
      <c r="AS383" s="779"/>
      <c r="AT383" s="779"/>
      <c r="AU383" s="779"/>
      <c r="AV383" s="779"/>
      <c r="AW383" s="779"/>
      <c r="AX383" s="779"/>
      <c r="AY383" s="779"/>
      <c r="AZ383" s="779"/>
      <c r="BA383" s="779"/>
      <c r="BB383" s="779"/>
      <c r="BC383" s="779"/>
      <c r="BD383" s="779"/>
      <c r="BE383" s="779"/>
      <c r="BF383" s="779"/>
      <c r="BG383" s="779"/>
      <c r="BH383" s="779"/>
      <c r="BI383" s="779"/>
      <c r="BJ383" s="779"/>
      <c r="BK383" s="779"/>
      <c r="BL383" s="779"/>
      <c r="BM383" s="779"/>
      <c r="BN383" s="779"/>
      <c r="BO383" s="779"/>
      <c r="BP383" s="779"/>
      <c r="BQ383" s="779"/>
      <c r="BR383" s="779"/>
      <c r="BS383" s="779"/>
      <c r="BT383" s="779"/>
      <c r="BU383" s="779"/>
      <c r="BV383" s="779"/>
      <c r="BW383" s="779"/>
      <c r="BX383" s="779"/>
      <c r="BY383" s="779"/>
      <c r="BZ383" s="779"/>
      <c r="CA383" s="779"/>
      <c r="CB383" s="779"/>
      <c r="CC383" s="779"/>
      <c r="CD383" s="779"/>
      <c r="CE383" s="779"/>
      <c r="CF383" s="779"/>
      <c r="CG383" s="779"/>
      <c r="CH383" s="779"/>
      <c r="CI383" s="779"/>
      <c r="CJ383" s="779"/>
      <c r="CK383" s="779"/>
      <c r="CL383" s="779"/>
      <c r="CM383" s="779"/>
      <c r="CN383" s="779"/>
      <c r="CO383" s="779"/>
      <c r="CP383" s="779"/>
      <c r="CQ383" s="779"/>
      <c r="CR383" s="779"/>
      <c r="CS383" s="779"/>
      <c r="CT383" s="779"/>
    </row>
    <row r="384" spans="1:98" s="772" customFormat="1" ht="13.5">
      <c r="A384" s="886"/>
      <c r="B384" s="886"/>
      <c r="C384" s="886"/>
      <c r="D384" s="886"/>
      <c r="E384" s="886"/>
      <c r="F384" s="2851"/>
      <c r="G384" s="2851"/>
      <c r="H384" s="888"/>
      <c r="I384" s="889"/>
      <c r="J384" s="890"/>
      <c r="K384" s="887"/>
      <c r="L384" s="887"/>
      <c r="N384" s="891"/>
      <c r="O384" s="774"/>
      <c r="P384" s="775"/>
      <c r="Q384" s="775"/>
      <c r="R384" s="776"/>
      <c r="S384" s="777"/>
      <c r="T384" s="777"/>
      <c r="U384" s="777"/>
      <c r="V384" s="778"/>
      <c r="W384" s="778"/>
      <c r="X384" s="778"/>
      <c r="Y384" s="778"/>
      <c r="Z384" s="778"/>
      <c r="AA384" s="779"/>
      <c r="AB384" s="779"/>
      <c r="AC384" s="779"/>
      <c r="AD384" s="779"/>
      <c r="AE384" s="779"/>
      <c r="AF384" s="779"/>
      <c r="AG384" s="779"/>
      <c r="AH384" s="779"/>
      <c r="AI384" s="779"/>
      <c r="AJ384" s="779"/>
      <c r="AK384" s="779"/>
      <c r="AL384" s="779"/>
      <c r="AM384" s="779"/>
      <c r="AN384" s="779"/>
      <c r="AO384" s="779"/>
      <c r="AP384" s="779"/>
      <c r="AQ384" s="779"/>
      <c r="AR384" s="779"/>
      <c r="AS384" s="779"/>
      <c r="AT384" s="779"/>
      <c r="AU384" s="779"/>
      <c r="AV384" s="779"/>
      <c r="AW384" s="779"/>
      <c r="AX384" s="779"/>
      <c r="AY384" s="779"/>
      <c r="AZ384" s="779"/>
      <c r="BA384" s="779"/>
      <c r="BB384" s="779"/>
      <c r="BC384" s="779"/>
      <c r="BD384" s="779"/>
      <c r="BE384" s="779"/>
      <c r="BF384" s="779"/>
      <c r="BG384" s="779"/>
      <c r="BH384" s="779"/>
      <c r="BI384" s="779"/>
      <c r="BJ384" s="779"/>
      <c r="BK384" s="779"/>
      <c r="BL384" s="779"/>
      <c r="BM384" s="779"/>
      <c r="BN384" s="779"/>
      <c r="BO384" s="779"/>
      <c r="BP384" s="779"/>
      <c r="BQ384" s="779"/>
      <c r="BR384" s="779"/>
      <c r="BS384" s="779"/>
      <c r="BT384" s="779"/>
      <c r="BU384" s="779"/>
      <c r="BV384" s="779"/>
      <c r="BW384" s="779"/>
      <c r="BX384" s="779"/>
      <c r="BY384" s="779"/>
      <c r="BZ384" s="779"/>
      <c r="CA384" s="779"/>
      <c r="CB384" s="779"/>
      <c r="CC384" s="779"/>
      <c r="CD384" s="779"/>
      <c r="CE384" s="779"/>
      <c r="CF384" s="779"/>
      <c r="CG384" s="779"/>
      <c r="CH384" s="779"/>
      <c r="CI384" s="779"/>
      <c r="CJ384" s="779"/>
      <c r="CK384" s="779"/>
      <c r="CL384" s="779"/>
      <c r="CM384" s="779"/>
      <c r="CN384" s="779"/>
      <c r="CO384" s="779"/>
      <c r="CP384" s="779"/>
      <c r="CQ384" s="779"/>
      <c r="CR384" s="779"/>
      <c r="CS384" s="779"/>
      <c r="CT384" s="779"/>
    </row>
    <row r="385" spans="1:98" s="772" customFormat="1" ht="13.5">
      <c r="A385" s="886"/>
      <c r="B385" s="886"/>
      <c r="C385" s="886"/>
      <c r="D385" s="886"/>
      <c r="E385" s="886"/>
      <c r="F385" s="2851"/>
      <c r="G385" s="2851"/>
      <c r="H385" s="888"/>
      <c r="I385" s="889"/>
      <c r="J385" s="890"/>
      <c r="K385" s="887"/>
      <c r="L385" s="887"/>
      <c r="N385" s="891"/>
      <c r="O385" s="774"/>
      <c r="P385" s="775"/>
      <c r="Q385" s="775"/>
      <c r="R385" s="776"/>
      <c r="S385" s="777"/>
      <c r="T385" s="777"/>
      <c r="U385" s="777"/>
      <c r="V385" s="778"/>
      <c r="W385" s="778"/>
      <c r="X385" s="778"/>
      <c r="Y385" s="778"/>
      <c r="Z385" s="778"/>
      <c r="AA385" s="779"/>
      <c r="AB385" s="779"/>
      <c r="AC385" s="779"/>
      <c r="AD385" s="779"/>
      <c r="AE385" s="779"/>
      <c r="AF385" s="779"/>
      <c r="AG385" s="779"/>
      <c r="AH385" s="779"/>
      <c r="AI385" s="779"/>
      <c r="AJ385" s="779"/>
      <c r="AK385" s="779"/>
      <c r="AL385" s="779"/>
      <c r="AM385" s="779"/>
      <c r="AN385" s="779"/>
      <c r="AO385" s="779"/>
      <c r="AP385" s="779"/>
      <c r="AQ385" s="779"/>
      <c r="AR385" s="779"/>
      <c r="AS385" s="779"/>
      <c r="AT385" s="779"/>
      <c r="AU385" s="779"/>
      <c r="AV385" s="779"/>
      <c r="AW385" s="779"/>
      <c r="AX385" s="779"/>
      <c r="AY385" s="779"/>
      <c r="AZ385" s="779"/>
      <c r="BA385" s="779"/>
      <c r="BB385" s="779"/>
      <c r="BC385" s="779"/>
      <c r="BD385" s="779"/>
      <c r="BE385" s="779"/>
      <c r="BF385" s="779"/>
      <c r="BG385" s="779"/>
      <c r="BH385" s="779"/>
      <c r="BI385" s="779"/>
      <c r="BJ385" s="779"/>
      <c r="BK385" s="779"/>
      <c r="BL385" s="779"/>
      <c r="BM385" s="779"/>
      <c r="BN385" s="779"/>
      <c r="BO385" s="779"/>
      <c r="BP385" s="779"/>
      <c r="BQ385" s="779"/>
      <c r="BR385" s="779"/>
      <c r="BS385" s="779"/>
      <c r="BT385" s="779"/>
      <c r="BU385" s="779"/>
      <c r="BV385" s="779"/>
      <c r="BW385" s="779"/>
      <c r="BX385" s="779"/>
      <c r="BY385" s="779"/>
      <c r="BZ385" s="779"/>
      <c r="CA385" s="779"/>
      <c r="CB385" s="779"/>
      <c r="CC385" s="779"/>
      <c r="CD385" s="779"/>
      <c r="CE385" s="779"/>
      <c r="CF385" s="779"/>
      <c r="CG385" s="779"/>
      <c r="CH385" s="779"/>
      <c r="CI385" s="779"/>
      <c r="CJ385" s="779"/>
      <c r="CK385" s="779"/>
      <c r="CL385" s="779"/>
      <c r="CM385" s="779"/>
      <c r="CN385" s="779"/>
      <c r="CO385" s="779"/>
      <c r="CP385" s="779"/>
      <c r="CQ385" s="779"/>
      <c r="CR385" s="779"/>
      <c r="CS385" s="779"/>
      <c r="CT385" s="779"/>
    </row>
    <row r="386" spans="1:98" s="772" customFormat="1" ht="13.5">
      <c r="A386" s="886"/>
      <c r="B386" s="886"/>
      <c r="C386" s="886"/>
      <c r="D386" s="886"/>
      <c r="E386" s="886"/>
      <c r="F386" s="2851"/>
      <c r="G386" s="2851"/>
      <c r="H386" s="888"/>
      <c r="I386" s="889"/>
      <c r="J386" s="890"/>
      <c r="K386" s="887"/>
      <c r="L386" s="887"/>
      <c r="N386" s="891"/>
      <c r="O386" s="774"/>
      <c r="P386" s="775"/>
      <c r="Q386" s="775"/>
      <c r="R386" s="776"/>
      <c r="S386" s="777"/>
      <c r="T386" s="777"/>
      <c r="U386" s="777"/>
      <c r="V386" s="778"/>
      <c r="W386" s="778"/>
      <c r="X386" s="778"/>
      <c r="Y386" s="778"/>
      <c r="Z386" s="778"/>
      <c r="AA386" s="779"/>
      <c r="AB386" s="779"/>
      <c r="AC386" s="779"/>
      <c r="AD386" s="779"/>
      <c r="AE386" s="779"/>
      <c r="AF386" s="779"/>
      <c r="AG386" s="779"/>
      <c r="AH386" s="779"/>
      <c r="AI386" s="779"/>
      <c r="AJ386" s="779"/>
      <c r="AK386" s="779"/>
      <c r="AL386" s="779"/>
      <c r="AM386" s="779"/>
      <c r="AN386" s="779"/>
      <c r="AO386" s="779"/>
      <c r="AP386" s="779"/>
      <c r="AQ386" s="779"/>
      <c r="AR386" s="779"/>
      <c r="AS386" s="779"/>
      <c r="AT386" s="779"/>
      <c r="AU386" s="779"/>
      <c r="AV386" s="779"/>
      <c r="AW386" s="779"/>
      <c r="AX386" s="779"/>
      <c r="AY386" s="779"/>
      <c r="AZ386" s="779"/>
      <c r="BA386" s="779"/>
      <c r="BB386" s="779"/>
      <c r="BC386" s="779"/>
      <c r="BD386" s="779"/>
      <c r="BE386" s="779"/>
      <c r="BF386" s="779"/>
      <c r="BG386" s="779"/>
      <c r="BH386" s="779"/>
      <c r="BI386" s="779"/>
      <c r="BJ386" s="779"/>
      <c r="BK386" s="779"/>
      <c r="BL386" s="779"/>
      <c r="BM386" s="779"/>
      <c r="BN386" s="779"/>
      <c r="BO386" s="779"/>
      <c r="BP386" s="779"/>
      <c r="BQ386" s="779"/>
      <c r="BR386" s="779"/>
      <c r="BS386" s="779"/>
      <c r="BT386" s="779"/>
      <c r="BU386" s="779"/>
      <c r="BV386" s="779"/>
      <c r="BW386" s="779"/>
      <c r="BX386" s="779"/>
      <c r="BY386" s="779"/>
      <c r="BZ386" s="779"/>
      <c r="CA386" s="779"/>
      <c r="CB386" s="779"/>
      <c r="CC386" s="779"/>
      <c r="CD386" s="779"/>
      <c r="CE386" s="779"/>
      <c r="CF386" s="779"/>
      <c r="CG386" s="779"/>
      <c r="CH386" s="779"/>
      <c r="CI386" s="779"/>
      <c r="CJ386" s="779"/>
      <c r="CK386" s="779"/>
      <c r="CL386" s="779"/>
      <c r="CM386" s="779"/>
      <c r="CN386" s="779"/>
      <c r="CO386" s="779"/>
      <c r="CP386" s="779"/>
      <c r="CQ386" s="779"/>
      <c r="CR386" s="779"/>
      <c r="CS386" s="779"/>
      <c r="CT386" s="779"/>
    </row>
    <row r="387" spans="1:98" s="772" customFormat="1" ht="13.5">
      <c r="A387" s="886"/>
      <c r="B387" s="886"/>
      <c r="C387" s="886"/>
      <c r="D387" s="886"/>
      <c r="E387" s="886"/>
      <c r="F387" s="2851"/>
      <c r="G387" s="2851"/>
      <c r="H387" s="888"/>
      <c r="I387" s="889"/>
      <c r="J387" s="890"/>
      <c r="K387" s="887"/>
      <c r="L387" s="887"/>
      <c r="N387" s="891"/>
      <c r="O387" s="774"/>
      <c r="P387" s="775"/>
      <c r="Q387" s="775"/>
      <c r="R387" s="776"/>
      <c r="S387" s="777"/>
      <c r="T387" s="777"/>
      <c r="U387" s="777"/>
      <c r="V387" s="778"/>
      <c r="W387" s="778"/>
      <c r="X387" s="778"/>
      <c r="Y387" s="778"/>
      <c r="Z387" s="778"/>
      <c r="AA387" s="779"/>
      <c r="AB387" s="779"/>
      <c r="AC387" s="779"/>
      <c r="AD387" s="779"/>
      <c r="AE387" s="779"/>
      <c r="AF387" s="779"/>
      <c r="AG387" s="779"/>
      <c r="AH387" s="779"/>
      <c r="AI387" s="779"/>
      <c r="AJ387" s="779"/>
      <c r="AK387" s="779"/>
      <c r="AL387" s="779"/>
      <c r="AM387" s="779"/>
      <c r="AN387" s="779"/>
      <c r="AO387" s="779"/>
      <c r="AP387" s="779"/>
      <c r="AQ387" s="779"/>
      <c r="AR387" s="779"/>
      <c r="AS387" s="779"/>
      <c r="AT387" s="779"/>
      <c r="AU387" s="779"/>
      <c r="AV387" s="779"/>
      <c r="AW387" s="779"/>
      <c r="AX387" s="779"/>
      <c r="AY387" s="779"/>
      <c r="AZ387" s="779"/>
      <c r="BA387" s="779"/>
      <c r="BB387" s="779"/>
      <c r="BC387" s="779"/>
      <c r="BD387" s="779"/>
      <c r="BE387" s="779"/>
      <c r="BF387" s="779"/>
      <c r="BG387" s="779"/>
      <c r="BH387" s="779"/>
      <c r="BI387" s="779"/>
      <c r="BJ387" s="779"/>
      <c r="BK387" s="779"/>
      <c r="BL387" s="779"/>
      <c r="BM387" s="779"/>
      <c r="BN387" s="779"/>
      <c r="BO387" s="779"/>
      <c r="BP387" s="779"/>
      <c r="BQ387" s="779"/>
      <c r="BR387" s="779"/>
      <c r="BS387" s="779"/>
      <c r="BT387" s="779"/>
      <c r="BU387" s="779"/>
      <c r="BV387" s="779"/>
      <c r="BW387" s="779"/>
      <c r="BX387" s="779"/>
      <c r="BY387" s="779"/>
      <c r="BZ387" s="779"/>
      <c r="CA387" s="779"/>
      <c r="CB387" s="779"/>
      <c r="CC387" s="779"/>
      <c r="CD387" s="779"/>
      <c r="CE387" s="779"/>
      <c r="CF387" s="779"/>
      <c r="CG387" s="779"/>
      <c r="CH387" s="779"/>
      <c r="CI387" s="779"/>
      <c r="CJ387" s="779"/>
      <c r="CK387" s="779"/>
      <c r="CL387" s="779"/>
      <c r="CM387" s="779"/>
      <c r="CN387" s="779"/>
      <c r="CO387" s="779"/>
      <c r="CP387" s="779"/>
      <c r="CQ387" s="779"/>
      <c r="CR387" s="779"/>
      <c r="CS387" s="779"/>
      <c r="CT387" s="779"/>
    </row>
    <row r="388" spans="1:98" s="772" customFormat="1" ht="13.5">
      <c r="A388" s="886"/>
      <c r="B388" s="886"/>
      <c r="C388" s="886"/>
      <c r="D388" s="886"/>
      <c r="E388" s="886"/>
      <c r="F388" s="2851"/>
      <c r="G388" s="2851"/>
      <c r="H388" s="888"/>
      <c r="I388" s="889"/>
      <c r="J388" s="890"/>
      <c r="K388" s="887"/>
      <c r="L388" s="887"/>
      <c r="N388" s="891"/>
      <c r="O388" s="774"/>
      <c r="P388" s="775"/>
      <c r="Q388" s="775"/>
      <c r="R388" s="776"/>
      <c r="S388" s="777"/>
      <c r="T388" s="777"/>
      <c r="U388" s="777"/>
      <c r="V388" s="778"/>
      <c r="W388" s="778"/>
      <c r="X388" s="778"/>
      <c r="Y388" s="778"/>
      <c r="Z388" s="778"/>
      <c r="AA388" s="779"/>
      <c r="AB388" s="779"/>
      <c r="AC388" s="779"/>
      <c r="AD388" s="779"/>
      <c r="AE388" s="779"/>
      <c r="AF388" s="779"/>
      <c r="AG388" s="779"/>
      <c r="AH388" s="779"/>
      <c r="AI388" s="779"/>
      <c r="AJ388" s="779"/>
      <c r="AK388" s="779"/>
      <c r="AL388" s="779"/>
      <c r="AM388" s="779"/>
      <c r="AN388" s="779"/>
      <c r="AO388" s="779"/>
      <c r="AP388" s="779"/>
      <c r="AQ388" s="779"/>
      <c r="AR388" s="779"/>
      <c r="AS388" s="779"/>
      <c r="AT388" s="779"/>
      <c r="AU388" s="779"/>
      <c r="AV388" s="779"/>
      <c r="AW388" s="779"/>
      <c r="AX388" s="779"/>
      <c r="AY388" s="779"/>
      <c r="AZ388" s="779"/>
      <c r="BA388" s="779"/>
      <c r="BB388" s="779"/>
      <c r="BC388" s="779"/>
      <c r="BD388" s="779"/>
      <c r="BE388" s="779"/>
      <c r="BF388" s="779"/>
      <c r="BG388" s="779"/>
      <c r="BH388" s="779"/>
      <c r="BI388" s="779"/>
      <c r="BJ388" s="779"/>
      <c r="BK388" s="779"/>
      <c r="BL388" s="779"/>
      <c r="BM388" s="779"/>
      <c r="BN388" s="779"/>
      <c r="BO388" s="779"/>
      <c r="BP388" s="779"/>
      <c r="BQ388" s="779"/>
      <c r="BR388" s="779"/>
      <c r="BS388" s="779"/>
      <c r="BT388" s="779"/>
      <c r="BU388" s="779"/>
      <c r="BV388" s="779"/>
      <c r="BW388" s="779"/>
      <c r="BX388" s="779"/>
      <c r="BY388" s="779"/>
      <c r="BZ388" s="779"/>
      <c r="CA388" s="779"/>
      <c r="CB388" s="779"/>
      <c r="CC388" s="779"/>
      <c r="CD388" s="779"/>
      <c r="CE388" s="779"/>
      <c r="CF388" s="779"/>
      <c r="CG388" s="779"/>
      <c r="CH388" s="779"/>
      <c r="CI388" s="779"/>
      <c r="CJ388" s="779"/>
      <c r="CK388" s="779"/>
      <c r="CL388" s="779"/>
      <c r="CM388" s="779"/>
      <c r="CN388" s="779"/>
      <c r="CO388" s="779"/>
      <c r="CP388" s="779"/>
      <c r="CQ388" s="779"/>
      <c r="CR388" s="779"/>
      <c r="CS388" s="779"/>
      <c r="CT388" s="779"/>
    </row>
    <row r="389" spans="1:98" s="772" customFormat="1" ht="13.5">
      <c r="A389" s="886"/>
      <c r="B389" s="886"/>
      <c r="C389" s="886"/>
      <c r="D389" s="886"/>
      <c r="E389" s="886"/>
      <c r="F389" s="2851"/>
      <c r="G389" s="2851"/>
      <c r="H389" s="888"/>
      <c r="I389" s="889"/>
      <c r="J389" s="890"/>
      <c r="K389" s="887"/>
      <c r="L389" s="887"/>
      <c r="N389" s="891"/>
      <c r="O389" s="774"/>
      <c r="P389" s="775"/>
      <c r="Q389" s="775"/>
      <c r="R389" s="776"/>
      <c r="S389" s="777"/>
      <c r="T389" s="777"/>
      <c r="U389" s="777"/>
      <c r="V389" s="778"/>
      <c r="W389" s="778"/>
      <c r="X389" s="778"/>
      <c r="Y389" s="778"/>
      <c r="Z389" s="778"/>
      <c r="AA389" s="779"/>
      <c r="AB389" s="779"/>
      <c r="AC389" s="779"/>
      <c r="AD389" s="779"/>
      <c r="AE389" s="779"/>
      <c r="AF389" s="779"/>
      <c r="AG389" s="779"/>
      <c r="AH389" s="779"/>
      <c r="AI389" s="779"/>
      <c r="AJ389" s="779"/>
      <c r="AK389" s="779"/>
      <c r="AL389" s="779"/>
      <c r="AM389" s="779"/>
      <c r="AN389" s="779"/>
      <c r="AO389" s="779"/>
      <c r="AP389" s="779"/>
      <c r="AQ389" s="779"/>
      <c r="AR389" s="779"/>
      <c r="AS389" s="779"/>
      <c r="AT389" s="779"/>
      <c r="AU389" s="779"/>
      <c r="AV389" s="779"/>
      <c r="AW389" s="779"/>
      <c r="AX389" s="779"/>
      <c r="AY389" s="779"/>
      <c r="AZ389" s="779"/>
      <c r="BA389" s="779"/>
      <c r="BB389" s="779"/>
      <c r="BC389" s="779"/>
      <c r="BD389" s="779"/>
      <c r="BE389" s="779"/>
      <c r="BF389" s="779"/>
      <c r="BG389" s="779"/>
      <c r="BH389" s="779"/>
      <c r="BI389" s="779"/>
      <c r="BJ389" s="779"/>
      <c r="BK389" s="779"/>
      <c r="BL389" s="779"/>
      <c r="BM389" s="779"/>
      <c r="BN389" s="779"/>
      <c r="BO389" s="779"/>
      <c r="BP389" s="779"/>
      <c r="BQ389" s="779"/>
      <c r="BR389" s="779"/>
      <c r="BS389" s="779"/>
      <c r="BT389" s="779"/>
      <c r="BU389" s="779"/>
      <c r="BV389" s="779"/>
      <c r="BW389" s="779"/>
      <c r="BX389" s="779"/>
      <c r="BY389" s="779"/>
      <c r="BZ389" s="779"/>
      <c r="CA389" s="779"/>
      <c r="CB389" s="779"/>
      <c r="CC389" s="779"/>
      <c r="CD389" s="779"/>
      <c r="CE389" s="779"/>
      <c r="CF389" s="779"/>
      <c r="CG389" s="779"/>
      <c r="CH389" s="779"/>
      <c r="CI389" s="779"/>
      <c r="CJ389" s="779"/>
      <c r="CK389" s="779"/>
      <c r="CL389" s="779"/>
      <c r="CM389" s="779"/>
      <c r="CN389" s="779"/>
      <c r="CO389" s="779"/>
      <c r="CP389" s="779"/>
      <c r="CQ389" s="779"/>
      <c r="CR389" s="779"/>
      <c r="CS389" s="779"/>
      <c r="CT389" s="779"/>
    </row>
    <row r="390" spans="1:98" s="772" customFormat="1" ht="13.5">
      <c r="A390" s="886"/>
      <c r="B390" s="886"/>
      <c r="C390" s="886"/>
      <c r="D390" s="886"/>
      <c r="E390" s="886"/>
      <c r="F390" s="2851"/>
      <c r="G390" s="2851"/>
      <c r="H390" s="888"/>
      <c r="I390" s="889"/>
      <c r="J390" s="890"/>
      <c r="K390" s="887"/>
      <c r="L390" s="887"/>
      <c r="N390" s="891"/>
      <c r="O390" s="774"/>
      <c r="P390" s="775"/>
      <c r="Q390" s="775"/>
      <c r="R390" s="776"/>
      <c r="S390" s="777"/>
      <c r="T390" s="777"/>
      <c r="U390" s="777"/>
      <c r="V390" s="778"/>
      <c r="W390" s="778"/>
      <c r="X390" s="778"/>
      <c r="Y390" s="778"/>
      <c r="Z390" s="778"/>
      <c r="AA390" s="779"/>
      <c r="AB390" s="779"/>
      <c r="AC390" s="779"/>
      <c r="AD390" s="779"/>
      <c r="AE390" s="779"/>
      <c r="AF390" s="779"/>
      <c r="AG390" s="779"/>
      <c r="AH390" s="779"/>
      <c r="AI390" s="779"/>
      <c r="AJ390" s="779"/>
      <c r="AK390" s="779"/>
      <c r="AL390" s="779"/>
      <c r="AM390" s="779"/>
      <c r="AN390" s="779"/>
      <c r="AO390" s="779"/>
      <c r="AP390" s="779"/>
      <c r="AQ390" s="779"/>
      <c r="AR390" s="779"/>
      <c r="AS390" s="779"/>
      <c r="AT390" s="779"/>
      <c r="AU390" s="779"/>
      <c r="AV390" s="779"/>
      <c r="AW390" s="779"/>
      <c r="AX390" s="779"/>
      <c r="AY390" s="779"/>
      <c r="AZ390" s="779"/>
      <c r="BA390" s="779"/>
      <c r="BB390" s="779"/>
      <c r="BC390" s="779"/>
      <c r="BD390" s="779"/>
      <c r="BE390" s="779"/>
      <c r="BF390" s="779"/>
      <c r="BG390" s="779"/>
      <c r="BH390" s="779"/>
      <c r="BI390" s="779"/>
      <c r="BJ390" s="779"/>
      <c r="BK390" s="779"/>
      <c r="BL390" s="779"/>
      <c r="BM390" s="779"/>
      <c r="BN390" s="779"/>
      <c r="BO390" s="779"/>
      <c r="BP390" s="779"/>
      <c r="BQ390" s="779"/>
      <c r="BR390" s="779"/>
      <c r="BS390" s="779"/>
      <c r="BT390" s="779"/>
      <c r="BU390" s="779"/>
      <c r="BV390" s="779"/>
      <c r="BW390" s="779"/>
      <c r="BX390" s="779"/>
      <c r="BY390" s="779"/>
      <c r="BZ390" s="779"/>
      <c r="CA390" s="779"/>
      <c r="CB390" s="779"/>
      <c r="CC390" s="779"/>
      <c r="CD390" s="779"/>
      <c r="CE390" s="779"/>
      <c r="CF390" s="779"/>
      <c r="CG390" s="779"/>
      <c r="CH390" s="779"/>
      <c r="CI390" s="779"/>
      <c r="CJ390" s="779"/>
      <c r="CK390" s="779"/>
      <c r="CL390" s="779"/>
      <c r="CM390" s="779"/>
      <c r="CN390" s="779"/>
      <c r="CO390" s="779"/>
      <c r="CP390" s="779"/>
      <c r="CQ390" s="779"/>
      <c r="CR390" s="779"/>
      <c r="CS390" s="779"/>
      <c r="CT390" s="779"/>
    </row>
    <row r="391" spans="1:98" s="772" customFormat="1" ht="13.5">
      <c r="A391" s="886"/>
      <c r="B391" s="886"/>
      <c r="C391" s="886"/>
      <c r="D391" s="886"/>
      <c r="E391" s="886"/>
      <c r="F391" s="2851"/>
      <c r="G391" s="2851"/>
      <c r="H391" s="888"/>
      <c r="I391" s="889"/>
      <c r="J391" s="890"/>
      <c r="K391" s="887"/>
      <c r="L391" s="887"/>
      <c r="N391" s="891"/>
      <c r="O391" s="774"/>
      <c r="P391" s="775"/>
      <c r="Q391" s="775"/>
      <c r="R391" s="776"/>
      <c r="S391" s="777"/>
      <c r="T391" s="777"/>
      <c r="U391" s="777"/>
      <c r="V391" s="778"/>
      <c r="W391" s="778"/>
      <c r="X391" s="778"/>
      <c r="Y391" s="778"/>
      <c r="Z391" s="778"/>
      <c r="AA391" s="779"/>
      <c r="AB391" s="779"/>
      <c r="AC391" s="779"/>
      <c r="AD391" s="779"/>
      <c r="AE391" s="779"/>
      <c r="AF391" s="779"/>
      <c r="AG391" s="779"/>
      <c r="AH391" s="779"/>
      <c r="AI391" s="779"/>
      <c r="AJ391" s="779"/>
      <c r="AK391" s="779"/>
      <c r="AL391" s="779"/>
      <c r="AM391" s="779"/>
      <c r="AN391" s="779"/>
      <c r="AO391" s="779"/>
      <c r="AP391" s="779"/>
      <c r="AQ391" s="779"/>
      <c r="AR391" s="779"/>
      <c r="AS391" s="779"/>
      <c r="AT391" s="779"/>
      <c r="AU391" s="779"/>
      <c r="AV391" s="779"/>
      <c r="AW391" s="779"/>
      <c r="AX391" s="779"/>
      <c r="AY391" s="779"/>
      <c r="AZ391" s="779"/>
      <c r="BA391" s="779"/>
      <c r="BB391" s="779"/>
      <c r="BC391" s="779"/>
      <c r="BD391" s="779"/>
      <c r="BE391" s="779"/>
      <c r="BF391" s="779"/>
      <c r="BG391" s="779"/>
      <c r="BH391" s="779"/>
      <c r="BI391" s="779"/>
      <c r="BJ391" s="779"/>
      <c r="BK391" s="779"/>
      <c r="BL391" s="779"/>
      <c r="BM391" s="779"/>
      <c r="BN391" s="779"/>
      <c r="BO391" s="779"/>
      <c r="BP391" s="779"/>
      <c r="BQ391" s="779"/>
      <c r="BR391" s="779"/>
      <c r="BS391" s="779"/>
      <c r="BT391" s="779"/>
      <c r="BU391" s="779"/>
      <c r="BV391" s="779"/>
      <c r="BW391" s="779"/>
      <c r="BX391" s="779"/>
      <c r="BY391" s="779"/>
      <c r="BZ391" s="779"/>
      <c r="CA391" s="779"/>
      <c r="CB391" s="779"/>
      <c r="CC391" s="779"/>
      <c r="CD391" s="779"/>
      <c r="CE391" s="779"/>
      <c r="CF391" s="779"/>
      <c r="CG391" s="779"/>
      <c r="CH391" s="779"/>
      <c r="CI391" s="779"/>
      <c r="CJ391" s="779"/>
      <c r="CK391" s="779"/>
      <c r="CL391" s="779"/>
      <c r="CM391" s="779"/>
      <c r="CN391" s="779"/>
      <c r="CO391" s="779"/>
      <c r="CP391" s="779"/>
      <c r="CQ391" s="779"/>
      <c r="CR391" s="779"/>
      <c r="CS391" s="779"/>
      <c r="CT391" s="779"/>
    </row>
    <row r="392" spans="1:98" s="772" customFormat="1" ht="13.5">
      <c r="A392" s="886"/>
      <c r="B392" s="886"/>
      <c r="C392" s="886"/>
      <c r="D392" s="886"/>
      <c r="E392" s="886"/>
      <c r="F392" s="2851"/>
      <c r="G392" s="2851"/>
      <c r="H392" s="888"/>
      <c r="I392" s="889"/>
      <c r="J392" s="890"/>
      <c r="K392" s="887"/>
      <c r="L392" s="887"/>
      <c r="N392" s="891"/>
      <c r="O392" s="774"/>
      <c r="P392" s="775"/>
      <c r="Q392" s="775"/>
      <c r="R392" s="776"/>
      <c r="S392" s="777"/>
      <c r="T392" s="777"/>
      <c r="U392" s="777"/>
      <c r="V392" s="778"/>
      <c r="W392" s="778"/>
      <c r="X392" s="778"/>
      <c r="Y392" s="778"/>
      <c r="Z392" s="778"/>
      <c r="AA392" s="779"/>
      <c r="AB392" s="779"/>
      <c r="AC392" s="779"/>
      <c r="AD392" s="779"/>
      <c r="AE392" s="779"/>
      <c r="AF392" s="779"/>
      <c r="AG392" s="779"/>
      <c r="AH392" s="779"/>
      <c r="AI392" s="779"/>
      <c r="AJ392" s="779"/>
      <c r="AK392" s="779"/>
      <c r="AL392" s="779"/>
      <c r="AM392" s="779"/>
      <c r="AN392" s="779"/>
      <c r="AO392" s="779"/>
      <c r="AP392" s="779"/>
      <c r="AQ392" s="779"/>
      <c r="AR392" s="779"/>
      <c r="AS392" s="779"/>
      <c r="AT392" s="779"/>
      <c r="AU392" s="779"/>
      <c r="AV392" s="779"/>
      <c r="AW392" s="779"/>
      <c r="AX392" s="779"/>
      <c r="AY392" s="779"/>
      <c r="AZ392" s="779"/>
      <c r="BA392" s="779"/>
      <c r="BB392" s="779"/>
      <c r="BC392" s="779"/>
      <c r="BD392" s="779"/>
      <c r="BE392" s="779"/>
      <c r="BF392" s="779"/>
      <c r="BG392" s="779"/>
      <c r="BH392" s="779"/>
      <c r="BI392" s="779"/>
      <c r="BJ392" s="779"/>
      <c r="BK392" s="779"/>
      <c r="BL392" s="779"/>
      <c r="BM392" s="779"/>
      <c r="BN392" s="779"/>
      <c r="BO392" s="779"/>
      <c r="BP392" s="779"/>
      <c r="BQ392" s="779"/>
      <c r="BR392" s="779"/>
      <c r="BS392" s="779"/>
      <c r="BT392" s="779"/>
      <c r="BU392" s="779"/>
      <c r="BV392" s="779"/>
      <c r="BW392" s="779"/>
      <c r="BX392" s="779"/>
      <c r="BY392" s="779"/>
      <c r="BZ392" s="779"/>
      <c r="CA392" s="779"/>
      <c r="CB392" s="779"/>
      <c r="CC392" s="779"/>
      <c r="CD392" s="779"/>
      <c r="CE392" s="779"/>
      <c r="CF392" s="779"/>
      <c r="CG392" s="779"/>
      <c r="CH392" s="779"/>
      <c r="CI392" s="779"/>
      <c r="CJ392" s="779"/>
      <c r="CK392" s="779"/>
      <c r="CL392" s="779"/>
      <c r="CM392" s="779"/>
      <c r="CN392" s="779"/>
      <c r="CO392" s="779"/>
      <c r="CP392" s="779"/>
      <c r="CQ392" s="779"/>
      <c r="CR392" s="779"/>
      <c r="CS392" s="779"/>
      <c r="CT392" s="779"/>
    </row>
    <row r="393" spans="1:98" s="772" customFormat="1" ht="13.5">
      <c r="A393" s="886"/>
      <c r="B393" s="886"/>
      <c r="C393" s="886"/>
      <c r="D393" s="886"/>
      <c r="E393" s="886"/>
      <c r="F393" s="2851"/>
      <c r="G393" s="2851"/>
      <c r="H393" s="888"/>
      <c r="I393" s="889"/>
      <c r="J393" s="890"/>
      <c r="K393" s="887"/>
      <c r="L393" s="887"/>
      <c r="N393" s="891"/>
      <c r="O393" s="774"/>
      <c r="P393" s="775"/>
      <c r="Q393" s="775"/>
      <c r="R393" s="776"/>
      <c r="S393" s="777"/>
      <c r="T393" s="777"/>
      <c r="U393" s="777"/>
      <c r="V393" s="778"/>
      <c r="W393" s="778"/>
      <c r="X393" s="778"/>
      <c r="Y393" s="778"/>
      <c r="Z393" s="778"/>
      <c r="AA393" s="779"/>
      <c r="AB393" s="779"/>
      <c r="AC393" s="779"/>
      <c r="AD393" s="779"/>
      <c r="AE393" s="779"/>
      <c r="AF393" s="779"/>
      <c r="AG393" s="779"/>
      <c r="AH393" s="779"/>
      <c r="AI393" s="779"/>
      <c r="AJ393" s="779"/>
      <c r="AK393" s="779"/>
      <c r="AL393" s="779"/>
      <c r="AM393" s="779"/>
      <c r="AN393" s="779"/>
      <c r="AO393" s="779"/>
      <c r="AP393" s="779"/>
      <c r="AQ393" s="779"/>
      <c r="AR393" s="779"/>
      <c r="AS393" s="779"/>
      <c r="AT393" s="779"/>
      <c r="AU393" s="779"/>
      <c r="AV393" s="779"/>
      <c r="AW393" s="779"/>
      <c r="AX393" s="779"/>
      <c r="AY393" s="779"/>
      <c r="AZ393" s="779"/>
      <c r="BA393" s="779"/>
      <c r="BB393" s="779"/>
      <c r="BC393" s="779"/>
      <c r="BD393" s="779"/>
      <c r="BE393" s="779"/>
      <c r="BF393" s="779"/>
      <c r="BG393" s="779"/>
      <c r="BH393" s="779"/>
      <c r="BI393" s="779"/>
      <c r="BJ393" s="779"/>
      <c r="BK393" s="779"/>
      <c r="BL393" s="779"/>
      <c r="BM393" s="779"/>
      <c r="BN393" s="779"/>
      <c r="BO393" s="779"/>
      <c r="BP393" s="779"/>
      <c r="BQ393" s="779"/>
      <c r="BR393" s="779"/>
      <c r="BS393" s="779"/>
      <c r="BT393" s="779"/>
      <c r="BU393" s="779"/>
      <c r="BV393" s="779"/>
      <c r="BW393" s="779"/>
      <c r="BX393" s="779"/>
      <c r="BY393" s="779"/>
      <c r="BZ393" s="779"/>
      <c r="CA393" s="779"/>
      <c r="CB393" s="779"/>
      <c r="CC393" s="779"/>
      <c r="CD393" s="779"/>
      <c r="CE393" s="779"/>
      <c r="CF393" s="779"/>
      <c r="CG393" s="779"/>
      <c r="CH393" s="779"/>
      <c r="CI393" s="779"/>
      <c r="CJ393" s="779"/>
      <c r="CK393" s="779"/>
      <c r="CL393" s="779"/>
      <c r="CM393" s="779"/>
      <c r="CN393" s="779"/>
      <c r="CO393" s="779"/>
      <c r="CP393" s="779"/>
      <c r="CQ393" s="779"/>
      <c r="CR393" s="779"/>
      <c r="CS393" s="779"/>
      <c r="CT393" s="779"/>
    </row>
    <row r="394" spans="1:98" s="772" customFormat="1" ht="13.5">
      <c r="A394" s="886"/>
      <c r="B394" s="886"/>
      <c r="C394" s="886"/>
      <c r="D394" s="886"/>
      <c r="E394" s="886"/>
      <c r="F394" s="2851"/>
      <c r="G394" s="2851"/>
      <c r="H394" s="888"/>
      <c r="I394" s="889"/>
      <c r="J394" s="890"/>
      <c r="K394" s="887"/>
      <c r="L394" s="887"/>
      <c r="N394" s="891"/>
      <c r="O394" s="774"/>
      <c r="P394" s="775"/>
      <c r="Q394" s="775"/>
      <c r="R394" s="776"/>
      <c r="S394" s="777"/>
      <c r="T394" s="777"/>
      <c r="U394" s="777"/>
      <c r="V394" s="778"/>
      <c r="W394" s="778"/>
      <c r="X394" s="778"/>
      <c r="Y394" s="778"/>
      <c r="Z394" s="778"/>
      <c r="AA394" s="779"/>
      <c r="AB394" s="779"/>
      <c r="AC394" s="779"/>
      <c r="AD394" s="779"/>
      <c r="AE394" s="779"/>
      <c r="AF394" s="779"/>
      <c r="AG394" s="779"/>
      <c r="AH394" s="779"/>
      <c r="AI394" s="779"/>
      <c r="AJ394" s="779"/>
      <c r="AK394" s="779"/>
      <c r="AL394" s="779"/>
      <c r="AM394" s="779"/>
      <c r="AN394" s="779"/>
      <c r="AO394" s="779"/>
      <c r="AP394" s="779"/>
      <c r="AQ394" s="779"/>
      <c r="AR394" s="779"/>
      <c r="AS394" s="779"/>
      <c r="AT394" s="779"/>
      <c r="AU394" s="779"/>
      <c r="AV394" s="779"/>
      <c r="AW394" s="779"/>
      <c r="AX394" s="779"/>
      <c r="AY394" s="779"/>
      <c r="AZ394" s="779"/>
      <c r="BA394" s="779"/>
      <c r="BB394" s="779"/>
      <c r="BC394" s="779"/>
      <c r="BD394" s="779"/>
      <c r="BE394" s="779"/>
      <c r="BF394" s="779"/>
      <c r="BG394" s="779"/>
      <c r="BH394" s="779"/>
      <c r="BI394" s="779"/>
      <c r="BJ394" s="779"/>
      <c r="BK394" s="779"/>
      <c r="BL394" s="779"/>
      <c r="BM394" s="779"/>
      <c r="BN394" s="779"/>
      <c r="BO394" s="779"/>
      <c r="BP394" s="779"/>
      <c r="BQ394" s="779"/>
      <c r="BR394" s="779"/>
      <c r="BS394" s="779"/>
      <c r="BT394" s="779"/>
      <c r="BU394" s="779"/>
      <c r="BV394" s="779"/>
      <c r="BW394" s="779"/>
      <c r="BX394" s="779"/>
      <c r="BY394" s="779"/>
      <c r="BZ394" s="779"/>
      <c r="CA394" s="779"/>
      <c r="CB394" s="779"/>
      <c r="CC394" s="779"/>
      <c r="CD394" s="779"/>
      <c r="CE394" s="779"/>
      <c r="CF394" s="779"/>
      <c r="CG394" s="779"/>
      <c r="CH394" s="779"/>
      <c r="CI394" s="779"/>
      <c r="CJ394" s="779"/>
      <c r="CK394" s="779"/>
      <c r="CL394" s="779"/>
      <c r="CM394" s="779"/>
      <c r="CN394" s="779"/>
      <c r="CO394" s="779"/>
      <c r="CP394" s="779"/>
      <c r="CQ394" s="779"/>
      <c r="CR394" s="779"/>
      <c r="CS394" s="779"/>
      <c r="CT394" s="779"/>
    </row>
    <row r="395" spans="1:98" s="772" customFormat="1" ht="13.5">
      <c r="A395" s="886"/>
      <c r="B395" s="886"/>
      <c r="C395" s="886"/>
      <c r="D395" s="886"/>
      <c r="E395" s="886"/>
      <c r="F395" s="2851"/>
      <c r="G395" s="2851"/>
      <c r="H395" s="888"/>
      <c r="I395" s="889"/>
      <c r="J395" s="890"/>
      <c r="K395" s="887"/>
      <c r="L395" s="887"/>
      <c r="N395" s="891"/>
      <c r="O395" s="774"/>
      <c r="P395" s="775"/>
      <c r="Q395" s="775"/>
      <c r="R395" s="776"/>
      <c r="S395" s="777"/>
      <c r="T395" s="777"/>
      <c r="U395" s="777"/>
      <c r="V395" s="778"/>
      <c r="W395" s="778"/>
      <c r="X395" s="778"/>
      <c r="Y395" s="778"/>
      <c r="Z395" s="778"/>
      <c r="AA395" s="779"/>
      <c r="AB395" s="779"/>
      <c r="AC395" s="779"/>
      <c r="AD395" s="779"/>
      <c r="AE395" s="779"/>
      <c r="AF395" s="779"/>
      <c r="AG395" s="779"/>
      <c r="AH395" s="779"/>
      <c r="AI395" s="779"/>
      <c r="AJ395" s="779"/>
      <c r="AK395" s="779"/>
      <c r="AL395" s="779"/>
      <c r="AM395" s="779"/>
      <c r="AN395" s="779"/>
      <c r="AO395" s="779"/>
      <c r="AP395" s="779"/>
      <c r="AQ395" s="779"/>
      <c r="AR395" s="779"/>
      <c r="AS395" s="779"/>
      <c r="AT395" s="779"/>
      <c r="AU395" s="779"/>
      <c r="AV395" s="779"/>
      <c r="AW395" s="779"/>
      <c r="AX395" s="779"/>
      <c r="AY395" s="779"/>
      <c r="AZ395" s="779"/>
      <c r="BA395" s="779"/>
      <c r="BB395" s="779"/>
      <c r="BC395" s="779"/>
      <c r="BD395" s="779"/>
      <c r="BE395" s="779"/>
      <c r="BF395" s="779"/>
      <c r="BG395" s="779"/>
      <c r="BH395" s="779"/>
      <c r="BI395" s="779"/>
      <c r="BJ395" s="779"/>
      <c r="BK395" s="779"/>
      <c r="BL395" s="779"/>
      <c r="BM395" s="779"/>
      <c r="BN395" s="779"/>
      <c r="BO395" s="779"/>
      <c r="BP395" s="779"/>
      <c r="BQ395" s="779"/>
      <c r="BR395" s="779"/>
      <c r="BS395" s="779"/>
      <c r="BT395" s="779"/>
      <c r="BU395" s="779"/>
      <c r="BV395" s="779"/>
      <c r="BW395" s="779"/>
      <c r="BX395" s="779"/>
      <c r="BY395" s="779"/>
      <c r="BZ395" s="779"/>
      <c r="CA395" s="779"/>
      <c r="CB395" s="779"/>
      <c r="CC395" s="779"/>
      <c r="CD395" s="779"/>
      <c r="CE395" s="779"/>
      <c r="CF395" s="779"/>
      <c r="CG395" s="779"/>
      <c r="CH395" s="779"/>
      <c r="CI395" s="779"/>
      <c r="CJ395" s="779"/>
      <c r="CK395" s="779"/>
      <c r="CL395" s="779"/>
      <c r="CM395" s="779"/>
      <c r="CN395" s="779"/>
      <c r="CO395" s="779"/>
      <c r="CP395" s="779"/>
      <c r="CQ395" s="779"/>
      <c r="CR395" s="779"/>
      <c r="CS395" s="779"/>
      <c r="CT395" s="779"/>
    </row>
    <row r="396" spans="1:98" s="772" customFormat="1" ht="13.5">
      <c r="A396" s="886"/>
      <c r="B396" s="886"/>
      <c r="C396" s="886"/>
      <c r="D396" s="886"/>
      <c r="E396" s="886"/>
      <c r="F396" s="2851"/>
      <c r="G396" s="2851"/>
      <c r="H396" s="888"/>
      <c r="I396" s="889"/>
      <c r="J396" s="890"/>
      <c r="K396" s="887"/>
      <c r="L396" s="887"/>
      <c r="N396" s="891"/>
      <c r="O396" s="774"/>
      <c r="P396" s="775"/>
      <c r="Q396" s="775"/>
      <c r="R396" s="776"/>
      <c r="S396" s="777"/>
      <c r="T396" s="777"/>
      <c r="U396" s="777"/>
      <c r="V396" s="778"/>
      <c r="W396" s="778"/>
      <c r="X396" s="778"/>
      <c r="Y396" s="778"/>
      <c r="Z396" s="778"/>
      <c r="AA396" s="779"/>
      <c r="AB396" s="779"/>
      <c r="AC396" s="779"/>
      <c r="AD396" s="779"/>
      <c r="AE396" s="779"/>
      <c r="AF396" s="779"/>
      <c r="AG396" s="779"/>
      <c r="AH396" s="779"/>
      <c r="AI396" s="779"/>
      <c r="AJ396" s="779"/>
      <c r="AK396" s="779"/>
      <c r="AL396" s="779"/>
      <c r="AM396" s="779"/>
      <c r="AN396" s="779"/>
      <c r="AO396" s="779"/>
      <c r="AP396" s="779"/>
      <c r="AQ396" s="779"/>
      <c r="AR396" s="779"/>
      <c r="AS396" s="779"/>
      <c r="AT396" s="779"/>
      <c r="AU396" s="779"/>
      <c r="AV396" s="779"/>
      <c r="AW396" s="779"/>
      <c r="AX396" s="779"/>
      <c r="AY396" s="779"/>
      <c r="AZ396" s="779"/>
      <c r="BA396" s="779"/>
      <c r="BB396" s="779"/>
      <c r="BC396" s="779"/>
      <c r="BD396" s="779"/>
      <c r="BE396" s="779"/>
      <c r="BF396" s="779"/>
      <c r="BG396" s="779"/>
      <c r="BH396" s="779"/>
      <c r="BI396" s="779"/>
      <c r="BJ396" s="779"/>
      <c r="BK396" s="779"/>
      <c r="BL396" s="779"/>
      <c r="BM396" s="779"/>
      <c r="BN396" s="779"/>
      <c r="BO396" s="779"/>
      <c r="BP396" s="779"/>
      <c r="BQ396" s="779"/>
      <c r="BR396" s="779"/>
      <c r="BS396" s="779"/>
      <c r="BT396" s="779"/>
      <c r="BU396" s="779"/>
      <c r="BV396" s="779"/>
      <c r="BW396" s="779"/>
      <c r="BX396" s="779"/>
      <c r="BY396" s="779"/>
      <c r="BZ396" s="779"/>
      <c r="CA396" s="779"/>
      <c r="CB396" s="779"/>
      <c r="CC396" s="779"/>
      <c r="CD396" s="779"/>
      <c r="CE396" s="779"/>
      <c r="CF396" s="779"/>
      <c r="CG396" s="779"/>
      <c r="CH396" s="779"/>
      <c r="CI396" s="779"/>
      <c r="CJ396" s="779"/>
      <c r="CK396" s="779"/>
      <c r="CL396" s="779"/>
      <c r="CM396" s="779"/>
      <c r="CN396" s="779"/>
      <c r="CO396" s="779"/>
      <c r="CP396" s="779"/>
      <c r="CQ396" s="779"/>
      <c r="CR396" s="779"/>
      <c r="CS396" s="779"/>
      <c r="CT396" s="779"/>
    </row>
    <row r="397" spans="1:98" s="772" customFormat="1" ht="13.5">
      <c r="A397" s="886"/>
      <c r="B397" s="886"/>
      <c r="C397" s="886"/>
      <c r="D397" s="886"/>
      <c r="E397" s="886"/>
      <c r="F397" s="2851"/>
      <c r="G397" s="2851"/>
      <c r="H397" s="888"/>
      <c r="I397" s="889"/>
      <c r="J397" s="890"/>
      <c r="K397" s="887"/>
      <c r="L397" s="887"/>
      <c r="N397" s="891"/>
      <c r="O397" s="774"/>
      <c r="P397" s="775"/>
      <c r="Q397" s="775"/>
      <c r="R397" s="776"/>
      <c r="S397" s="777"/>
      <c r="T397" s="777"/>
      <c r="U397" s="777"/>
      <c r="V397" s="778"/>
      <c r="W397" s="778"/>
      <c r="X397" s="778"/>
      <c r="Y397" s="778"/>
      <c r="Z397" s="778"/>
      <c r="AA397" s="779"/>
      <c r="AB397" s="779"/>
      <c r="AC397" s="779"/>
      <c r="AD397" s="779"/>
      <c r="AE397" s="779"/>
      <c r="AF397" s="779"/>
      <c r="AG397" s="779"/>
      <c r="AH397" s="779"/>
      <c r="AI397" s="779"/>
      <c r="AJ397" s="779"/>
      <c r="AK397" s="779"/>
      <c r="AL397" s="779"/>
      <c r="AM397" s="779"/>
      <c r="AN397" s="779"/>
      <c r="AO397" s="779"/>
      <c r="AP397" s="779"/>
      <c r="AQ397" s="779"/>
      <c r="AR397" s="779"/>
      <c r="AS397" s="779"/>
      <c r="AT397" s="779"/>
      <c r="AU397" s="779"/>
      <c r="AV397" s="779"/>
      <c r="AW397" s="779"/>
      <c r="AX397" s="779"/>
      <c r="AY397" s="779"/>
      <c r="AZ397" s="779"/>
      <c r="BA397" s="779"/>
      <c r="BB397" s="779"/>
      <c r="BC397" s="779"/>
      <c r="BD397" s="779"/>
      <c r="BE397" s="779"/>
      <c r="BF397" s="779"/>
      <c r="BG397" s="779"/>
      <c r="BH397" s="779"/>
      <c r="BI397" s="779"/>
      <c r="BJ397" s="779"/>
      <c r="BK397" s="779"/>
      <c r="BL397" s="779"/>
      <c r="BM397" s="779"/>
      <c r="BN397" s="779"/>
      <c r="BO397" s="779"/>
      <c r="BP397" s="779"/>
      <c r="BQ397" s="779"/>
      <c r="BR397" s="779"/>
      <c r="BS397" s="779"/>
      <c r="BT397" s="779"/>
      <c r="BU397" s="779"/>
      <c r="BV397" s="779"/>
      <c r="BW397" s="779"/>
      <c r="BX397" s="779"/>
      <c r="BY397" s="779"/>
      <c r="BZ397" s="779"/>
      <c r="CA397" s="779"/>
      <c r="CB397" s="779"/>
      <c r="CC397" s="779"/>
      <c r="CD397" s="779"/>
      <c r="CE397" s="779"/>
      <c r="CF397" s="779"/>
      <c r="CG397" s="779"/>
      <c r="CH397" s="779"/>
      <c r="CI397" s="779"/>
      <c r="CJ397" s="779"/>
      <c r="CK397" s="779"/>
      <c r="CL397" s="779"/>
      <c r="CM397" s="779"/>
      <c r="CN397" s="779"/>
      <c r="CO397" s="779"/>
      <c r="CP397" s="779"/>
      <c r="CQ397" s="779"/>
      <c r="CR397" s="779"/>
      <c r="CS397" s="779"/>
      <c r="CT397" s="779"/>
    </row>
    <row r="398" spans="1:98" s="772" customFormat="1" ht="13.5">
      <c r="A398" s="886"/>
      <c r="B398" s="886"/>
      <c r="C398" s="886"/>
      <c r="D398" s="886"/>
      <c r="E398" s="886"/>
      <c r="F398" s="2851"/>
      <c r="G398" s="2851"/>
      <c r="H398" s="888"/>
      <c r="I398" s="889"/>
      <c r="J398" s="890"/>
      <c r="K398" s="887"/>
      <c r="L398" s="887"/>
      <c r="N398" s="891"/>
      <c r="O398" s="774"/>
      <c r="P398" s="775"/>
      <c r="Q398" s="775"/>
      <c r="R398" s="776"/>
      <c r="S398" s="777"/>
      <c r="T398" s="777"/>
      <c r="U398" s="777"/>
      <c r="V398" s="778"/>
      <c r="W398" s="778"/>
      <c r="X398" s="778"/>
      <c r="Y398" s="778"/>
      <c r="Z398" s="778"/>
      <c r="AA398" s="779"/>
      <c r="AB398" s="779"/>
      <c r="AC398" s="779"/>
      <c r="AD398" s="779"/>
      <c r="AE398" s="779"/>
      <c r="AF398" s="779"/>
      <c r="AG398" s="779"/>
      <c r="AH398" s="779"/>
      <c r="AI398" s="779"/>
      <c r="AJ398" s="779"/>
      <c r="AK398" s="779"/>
      <c r="AL398" s="779"/>
      <c r="AM398" s="779"/>
      <c r="AN398" s="779"/>
      <c r="AO398" s="779"/>
      <c r="AP398" s="779"/>
      <c r="AQ398" s="779"/>
      <c r="AR398" s="779"/>
      <c r="AS398" s="779"/>
      <c r="AT398" s="779"/>
      <c r="AU398" s="779"/>
      <c r="AV398" s="779"/>
      <c r="AW398" s="779"/>
      <c r="AX398" s="779"/>
      <c r="AY398" s="779"/>
      <c r="AZ398" s="779"/>
      <c r="BA398" s="779"/>
      <c r="BB398" s="779"/>
      <c r="BC398" s="779"/>
      <c r="BD398" s="779"/>
      <c r="BE398" s="779"/>
      <c r="BF398" s="779"/>
      <c r="BG398" s="779"/>
      <c r="BH398" s="779"/>
      <c r="BI398" s="779"/>
      <c r="BJ398" s="779"/>
      <c r="BK398" s="779"/>
      <c r="BL398" s="779"/>
      <c r="BM398" s="779"/>
      <c r="BN398" s="779"/>
      <c r="BO398" s="779"/>
      <c r="BP398" s="779"/>
      <c r="BQ398" s="779"/>
      <c r="BR398" s="779"/>
      <c r="BS398" s="779"/>
      <c r="BT398" s="779"/>
      <c r="BU398" s="779"/>
      <c r="BV398" s="779"/>
      <c r="BW398" s="779"/>
      <c r="BX398" s="779"/>
      <c r="BY398" s="779"/>
      <c r="BZ398" s="779"/>
      <c r="CA398" s="779"/>
      <c r="CB398" s="779"/>
      <c r="CC398" s="779"/>
      <c r="CD398" s="779"/>
      <c r="CE398" s="779"/>
      <c r="CF398" s="779"/>
      <c r="CG398" s="779"/>
      <c r="CH398" s="779"/>
      <c r="CI398" s="779"/>
      <c r="CJ398" s="779"/>
      <c r="CK398" s="779"/>
      <c r="CL398" s="779"/>
      <c r="CM398" s="779"/>
      <c r="CN398" s="779"/>
      <c r="CO398" s="779"/>
      <c r="CP398" s="779"/>
      <c r="CQ398" s="779"/>
      <c r="CR398" s="779"/>
      <c r="CS398" s="779"/>
      <c r="CT398" s="779"/>
    </row>
    <row r="399" spans="1:98" s="772" customFormat="1" ht="13.5">
      <c r="A399" s="886"/>
      <c r="B399" s="886"/>
      <c r="C399" s="886"/>
      <c r="D399" s="886"/>
      <c r="E399" s="886"/>
      <c r="F399" s="2851"/>
      <c r="G399" s="2851"/>
      <c r="H399" s="888"/>
      <c r="I399" s="889"/>
      <c r="J399" s="890"/>
      <c r="K399" s="887"/>
      <c r="L399" s="887"/>
      <c r="N399" s="891"/>
      <c r="O399" s="774"/>
      <c r="P399" s="775"/>
      <c r="Q399" s="775"/>
      <c r="R399" s="776"/>
      <c r="S399" s="777"/>
      <c r="T399" s="777"/>
      <c r="U399" s="777"/>
      <c r="V399" s="778"/>
      <c r="W399" s="778"/>
      <c r="X399" s="778"/>
      <c r="Y399" s="778"/>
      <c r="Z399" s="778"/>
      <c r="AA399" s="779"/>
      <c r="AB399" s="779"/>
      <c r="AC399" s="779"/>
      <c r="AD399" s="779"/>
      <c r="AE399" s="779"/>
      <c r="AF399" s="779"/>
      <c r="AG399" s="779"/>
      <c r="AH399" s="779"/>
      <c r="AI399" s="779"/>
      <c r="AJ399" s="779"/>
      <c r="AK399" s="779"/>
      <c r="AL399" s="779"/>
      <c r="AM399" s="779"/>
      <c r="AN399" s="779"/>
      <c r="AO399" s="779"/>
      <c r="AP399" s="779"/>
      <c r="AQ399" s="779"/>
      <c r="AR399" s="779"/>
      <c r="AS399" s="779"/>
      <c r="AT399" s="779"/>
      <c r="AU399" s="779"/>
      <c r="AV399" s="779"/>
      <c r="AW399" s="779"/>
      <c r="AX399" s="779"/>
      <c r="AY399" s="779"/>
      <c r="AZ399" s="779"/>
      <c r="BA399" s="779"/>
      <c r="BB399" s="779"/>
      <c r="BC399" s="779"/>
      <c r="BD399" s="779"/>
      <c r="BE399" s="779"/>
      <c r="BF399" s="779"/>
      <c r="BG399" s="779"/>
      <c r="BH399" s="779"/>
      <c r="BI399" s="779"/>
      <c r="BJ399" s="779"/>
      <c r="BK399" s="779"/>
      <c r="BL399" s="779"/>
      <c r="BM399" s="779"/>
      <c r="BN399" s="779"/>
      <c r="BO399" s="779"/>
      <c r="BP399" s="779"/>
      <c r="BQ399" s="779"/>
      <c r="BR399" s="779"/>
      <c r="BS399" s="779"/>
      <c r="BT399" s="779"/>
      <c r="BU399" s="779"/>
      <c r="BV399" s="779"/>
      <c r="BW399" s="779"/>
      <c r="BX399" s="779"/>
      <c r="BY399" s="779"/>
      <c r="BZ399" s="779"/>
      <c r="CA399" s="779"/>
      <c r="CB399" s="779"/>
      <c r="CC399" s="779"/>
      <c r="CD399" s="779"/>
      <c r="CE399" s="779"/>
      <c r="CF399" s="779"/>
      <c r="CG399" s="779"/>
      <c r="CH399" s="779"/>
      <c r="CI399" s="779"/>
      <c r="CJ399" s="779"/>
      <c r="CK399" s="779"/>
      <c r="CL399" s="779"/>
      <c r="CM399" s="779"/>
      <c r="CN399" s="779"/>
      <c r="CO399" s="779"/>
      <c r="CP399" s="779"/>
      <c r="CQ399" s="779"/>
      <c r="CR399" s="779"/>
      <c r="CS399" s="779"/>
      <c r="CT399" s="779"/>
    </row>
    <row r="400" spans="1:98" s="772" customFormat="1" ht="13.5">
      <c r="A400" s="886"/>
      <c r="B400" s="886"/>
      <c r="C400" s="886"/>
      <c r="D400" s="886"/>
      <c r="E400" s="886"/>
      <c r="F400" s="2851"/>
      <c r="G400" s="2851"/>
      <c r="H400" s="888"/>
      <c r="I400" s="889"/>
      <c r="J400" s="890"/>
      <c r="K400" s="887"/>
      <c r="L400" s="887"/>
      <c r="N400" s="891"/>
      <c r="O400" s="774"/>
      <c r="P400" s="775"/>
      <c r="Q400" s="775"/>
      <c r="R400" s="776"/>
      <c r="S400" s="777"/>
      <c r="T400" s="777"/>
      <c r="U400" s="777"/>
      <c r="V400" s="778"/>
      <c r="W400" s="778"/>
      <c r="X400" s="778"/>
      <c r="Y400" s="778"/>
      <c r="Z400" s="778"/>
      <c r="AA400" s="779"/>
      <c r="AB400" s="779"/>
      <c r="AC400" s="779"/>
      <c r="AD400" s="779"/>
      <c r="AE400" s="779"/>
      <c r="AF400" s="779"/>
      <c r="AG400" s="779"/>
      <c r="AH400" s="779"/>
      <c r="AI400" s="779"/>
      <c r="AJ400" s="779"/>
      <c r="AK400" s="779"/>
      <c r="AL400" s="779"/>
      <c r="AM400" s="779"/>
      <c r="AN400" s="779"/>
      <c r="AO400" s="779"/>
      <c r="AP400" s="779"/>
      <c r="AQ400" s="779"/>
      <c r="AR400" s="779"/>
      <c r="AS400" s="779"/>
      <c r="AT400" s="779"/>
      <c r="AU400" s="779"/>
      <c r="AV400" s="779"/>
      <c r="AW400" s="779"/>
      <c r="AX400" s="779"/>
      <c r="AY400" s="779"/>
      <c r="AZ400" s="779"/>
      <c r="BA400" s="779"/>
      <c r="BB400" s="779"/>
      <c r="BC400" s="779"/>
      <c r="BD400" s="779"/>
      <c r="BE400" s="779"/>
      <c r="BF400" s="779"/>
      <c r="BG400" s="779"/>
      <c r="BH400" s="779"/>
      <c r="BI400" s="779"/>
      <c r="BJ400" s="779"/>
      <c r="BK400" s="779"/>
      <c r="BL400" s="779"/>
      <c r="BM400" s="779"/>
      <c r="BN400" s="779"/>
      <c r="BO400" s="779"/>
      <c r="BP400" s="779"/>
      <c r="BQ400" s="779"/>
      <c r="BR400" s="779"/>
      <c r="BS400" s="779"/>
      <c r="BT400" s="779"/>
      <c r="BU400" s="779"/>
      <c r="BV400" s="779"/>
      <c r="BW400" s="779"/>
      <c r="BX400" s="779"/>
      <c r="BY400" s="779"/>
      <c r="BZ400" s="779"/>
      <c r="CA400" s="779"/>
      <c r="CB400" s="779"/>
      <c r="CC400" s="779"/>
      <c r="CD400" s="779"/>
      <c r="CE400" s="779"/>
      <c r="CF400" s="779"/>
      <c r="CG400" s="779"/>
      <c r="CH400" s="779"/>
      <c r="CI400" s="779"/>
      <c r="CJ400" s="779"/>
      <c r="CK400" s="779"/>
      <c r="CL400" s="779"/>
      <c r="CM400" s="779"/>
      <c r="CN400" s="779"/>
      <c r="CO400" s="779"/>
      <c r="CP400" s="779"/>
      <c r="CQ400" s="779"/>
      <c r="CR400" s="779"/>
      <c r="CS400" s="779"/>
      <c r="CT400" s="779"/>
    </row>
    <row r="401" spans="1:98" s="772" customFormat="1" ht="13.5">
      <c r="A401" s="886"/>
      <c r="B401" s="886"/>
      <c r="C401" s="886"/>
      <c r="D401" s="886"/>
      <c r="E401" s="886"/>
      <c r="F401" s="2851"/>
      <c r="G401" s="2851"/>
      <c r="H401" s="888"/>
      <c r="I401" s="889"/>
      <c r="J401" s="890"/>
      <c r="K401" s="887"/>
      <c r="L401" s="887"/>
      <c r="N401" s="891"/>
      <c r="O401" s="774"/>
      <c r="P401" s="775"/>
      <c r="Q401" s="775"/>
      <c r="R401" s="776"/>
      <c r="S401" s="777"/>
      <c r="T401" s="777"/>
      <c r="U401" s="777"/>
      <c r="V401" s="778"/>
      <c r="W401" s="778"/>
      <c r="X401" s="778"/>
      <c r="Y401" s="778"/>
      <c r="Z401" s="778"/>
      <c r="AA401" s="779"/>
      <c r="AB401" s="779"/>
      <c r="AC401" s="779"/>
      <c r="AD401" s="779"/>
      <c r="AE401" s="779"/>
      <c r="AF401" s="779"/>
      <c r="AG401" s="779"/>
      <c r="AH401" s="779"/>
      <c r="AI401" s="779"/>
      <c r="AJ401" s="779"/>
      <c r="AK401" s="779"/>
      <c r="AL401" s="779"/>
      <c r="AM401" s="779"/>
      <c r="AN401" s="779"/>
      <c r="AO401" s="779"/>
      <c r="AP401" s="779"/>
      <c r="AQ401" s="779"/>
      <c r="AR401" s="779"/>
      <c r="AS401" s="779"/>
      <c r="AT401" s="779"/>
      <c r="AU401" s="779"/>
      <c r="AV401" s="779"/>
      <c r="AW401" s="779"/>
      <c r="AX401" s="779"/>
      <c r="AY401" s="779"/>
      <c r="AZ401" s="779"/>
      <c r="BA401" s="779"/>
      <c r="BB401" s="779"/>
      <c r="BC401" s="779"/>
      <c r="BD401" s="779"/>
      <c r="BE401" s="779"/>
      <c r="BF401" s="779"/>
      <c r="BG401" s="779"/>
      <c r="BH401" s="779"/>
      <c r="BI401" s="779"/>
      <c r="BJ401" s="779"/>
      <c r="BK401" s="779"/>
      <c r="BL401" s="779"/>
      <c r="BM401" s="779"/>
      <c r="BN401" s="779"/>
      <c r="BO401" s="779"/>
      <c r="BP401" s="779"/>
      <c r="BQ401" s="779"/>
      <c r="BR401" s="779"/>
      <c r="BS401" s="779"/>
      <c r="BT401" s="779"/>
      <c r="BU401" s="779"/>
      <c r="BV401" s="779"/>
      <c r="BW401" s="779"/>
      <c r="BX401" s="779"/>
      <c r="BY401" s="779"/>
      <c r="BZ401" s="779"/>
      <c r="CA401" s="779"/>
      <c r="CB401" s="779"/>
      <c r="CC401" s="779"/>
      <c r="CD401" s="779"/>
      <c r="CE401" s="779"/>
      <c r="CF401" s="779"/>
      <c r="CG401" s="779"/>
      <c r="CH401" s="779"/>
      <c r="CI401" s="779"/>
      <c r="CJ401" s="779"/>
      <c r="CK401" s="779"/>
      <c r="CL401" s="779"/>
      <c r="CM401" s="779"/>
      <c r="CN401" s="779"/>
      <c r="CO401" s="779"/>
      <c r="CP401" s="779"/>
      <c r="CQ401" s="779"/>
      <c r="CR401" s="779"/>
      <c r="CS401" s="779"/>
      <c r="CT401" s="779"/>
    </row>
    <row r="402" spans="1:98" s="772" customFormat="1" ht="13.5">
      <c r="A402" s="886"/>
      <c r="B402" s="886"/>
      <c r="C402" s="886"/>
      <c r="D402" s="886"/>
      <c r="E402" s="886"/>
      <c r="F402" s="2851"/>
      <c r="G402" s="2851"/>
      <c r="H402" s="888"/>
      <c r="I402" s="889"/>
      <c r="J402" s="890"/>
      <c r="K402" s="887"/>
      <c r="L402" s="887"/>
      <c r="N402" s="891"/>
      <c r="O402" s="774"/>
      <c r="P402" s="775"/>
      <c r="Q402" s="775"/>
      <c r="R402" s="776"/>
      <c r="S402" s="777"/>
      <c r="T402" s="777"/>
      <c r="U402" s="777"/>
      <c r="V402" s="778"/>
      <c r="W402" s="778"/>
      <c r="X402" s="778"/>
      <c r="Y402" s="778"/>
      <c r="Z402" s="778"/>
      <c r="AA402" s="779"/>
      <c r="AB402" s="779"/>
      <c r="AC402" s="779"/>
      <c r="AD402" s="779"/>
      <c r="AE402" s="779"/>
      <c r="AF402" s="779"/>
      <c r="AG402" s="779"/>
      <c r="AH402" s="779"/>
      <c r="AI402" s="779"/>
      <c r="AJ402" s="779"/>
      <c r="AK402" s="779"/>
      <c r="AL402" s="779"/>
      <c r="AM402" s="779"/>
      <c r="AN402" s="779"/>
      <c r="AO402" s="779"/>
      <c r="AP402" s="779"/>
      <c r="AQ402" s="779"/>
      <c r="AR402" s="779"/>
      <c r="AS402" s="779"/>
      <c r="AT402" s="779"/>
      <c r="AU402" s="779"/>
      <c r="AV402" s="779"/>
      <c r="AW402" s="779"/>
      <c r="AX402" s="779"/>
      <c r="AY402" s="779"/>
      <c r="AZ402" s="779"/>
      <c r="BA402" s="779"/>
      <c r="BB402" s="779"/>
      <c r="BC402" s="779"/>
      <c r="BD402" s="779"/>
      <c r="BE402" s="779"/>
      <c r="BF402" s="779"/>
      <c r="BG402" s="779"/>
      <c r="BH402" s="779"/>
      <c r="BI402" s="779"/>
      <c r="BJ402" s="779"/>
      <c r="BK402" s="779"/>
      <c r="BL402" s="779"/>
      <c r="BM402" s="779"/>
      <c r="BN402" s="779"/>
      <c r="BO402" s="779"/>
      <c r="BP402" s="779"/>
      <c r="BQ402" s="779"/>
      <c r="BR402" s="779"/>
      <c r="BS402" s="779"/>
      <c r="BT402" s="779"/>
      <c r="BU402" s="779"/>
      <c r="BV402" s="779"/>
      <c r="BW402" s="779"/>
      <c r="BX402" s="779"/>
      <c r="BY402" s="779"/>
      <c r="BZ402" s="779"/>
      <c r="CA402" s="779"/>
      <c r="CB402" s="779"/>
      <c r="CC402" s="779"/>
      <c r="CD402" s="779"/>
      <c r="CE402" s="779"/>
      <c r="CF402" s="779"/>
      <c r="CG402" s="779"/>
      <c r="CH402" s="779"/>
      <c r="CI402" s="779"/>
      <c r="CJ402" s="779"/>
      <c r="CK402" s="779"/>
      <c r="CL402" s="779"/>
      <c r="CM402" s="779"/>
      <c r="CN402" s="779"/>
      <c r="CO402" s="779"/>
      <c r="CP402" s="779"/>
      <c r="CQ402" s="779"/>
      <c r="CR402" s="779"/>
      <c r="CS402" s="779"/>
      <c r="CT402" s="779"/>
    </row>
    <row r="403" spans="1:98" s="772" customFormat="1" ht="13.5">
      <c r="A403" s="886"/>
      <c r="B403" s="886"/>
      <c r="C403" s="886"/>
      <c r="D403" s="886"/>
      <c r="E403" s="886"/>
      <c r="F403" s="2851"/>
      <c r="G403" s="2851"/>
      <c r="H403" s="888"/>
      <c r="I403" s="889"/>
      <c r="J403" s="890"/>
      <c r="K403" s="887"/>
      <c r="L403" s="887"/>
      <c r="N403" s="891"/>
      <c r="O403" s="774"/>
      <c r="P403" s="775"/>
      <c r="Q403" s="775"/>
      <c r="R403" s="776"/>
      <c r="S403" s="777"/>
      <c r="T403" s="777"/>
      <c r="U403" s="777"/>
      <c r="V403" s="778"/>
      <c r="W403" s="778"/>
      <c r="X403" s="778"/>
      <c r="Y403" s="778"/>
      <c r="Z403" s="778"/>
      <c r="AA403" s="779"/>
      <c r="AB403" s="779"/>
      <c r="AC403" s="779"/>
      <c r="AD403" s="779"/>
      <c r="AE403" s="779"/>
      <c r="AF403" s="779"/>
      <c r="AG403" s="779"/>
      <c r="AH403" s="779"/>
      <c r="AI403" s="779"/>
      <c r="AJ403" s="779"/>
      <c r="AK403" s="779"/>
      <c r="AL403" s="779"/>
      <c r="AM403" s="779"/>
      <c r="AN403" s="779"/>
      <c r="AO403" s="779"/>
      <c r="AP403" s="779"/>
      <c r="AQ403" s="779"/>
      <c r="AR403" s="779"/>
      <c r="AS403" s="779"/>
      <c r="AT403" s="779"/>
      <c r="AU403" s="779"/>
      <c r="AV403" s="779"/>
      <c r="AW403" s="779"/>
      <c r="AX403" s="779"/>
      <c r="AY403" s="779"/>
      <c r="AZ403" s="779"/>
      <c r="BA403" s="779"/>
      <c r="BB403" s="779"/>
      <c r="BC403" s="779"/>
      <c r="BD403" s="779"/>
      <c r="BE403" s="779"/>
      <c r="BF403" s="779"/>
      <c r="BG403" s="779"/>
      <c r="BH403" s="779"/>
      <c r="BI403" s="779"/>
      <c r="BJ403" s="779"/>
      <c r="BK403" s="779"/>
      <c r="BL403" s="779"/>
      <c r="BM403" s="779"/>
      <c r="BN403" s="779"/>
      <c r="BO403" s="779"/>
      <c r="BP403" s="779"/>
      <c r="BQ403" s="779"/>
      <c r="BR403" s="779"/>
      <c r="BS403" s="779"/>
      <c r="BT403" s="779"/>
      <c r="BU403" s="779"/>
      <c r="BV403" s="779"/>
      <c r="BW403" s="779"/>
      <c r="BX403" s="779"/>
      <c r="BY403" s="779"/>
      <c r="BZ403" s="779"/>
      <c r="CA403" s="779"/>
      <c r="CB403" s="779"/>
      <c r="CC403" s="779"/>
      <c r="CD403" s="779"/>
      <c r="CE403" s="779"/>
      <c r="CF403" s="779"/>
      <c r="CG403" s="779"/>
      <c r="CH403" s="779"/>
      <c r="CI403" s="779"/>
      <c r="CJ403" s="779"/>
      <c r="CK403" s="779"/>
      <c r="CL403" s="779"/>
      <c r="CM403" s="779"/>
      <c r="CN403" s="779"/>
      <c r="CO403" s="779"/>
      <c r="CP403" s="779"/>
      <c r="CQ403" s="779"/>
      <c r="CR403" s="779"/>
      <c r="CS403" s="779"/>
      <c r="CT403" s="779"/>
    </row>
    <row r="404" spans="1:98" s="772" customFormat="1" ht="13.5">
      <c r="A404" s="886"/>
      <c r="B404" s="886"/>
      <c r="C404" s="886"/>
      <c r="D404" s="886"/>
      <c r="E404" s="886"/>
      <c r="F404" s="2851"/>
      <c r="G404" s="2851"/>
      <c r="H404" s="888"/>
      <c r="I404" s="889"/>
      <c r="J404" s="890"/>
      <c r="K404" s="887"/>
      <c r="L404" s="887"/>
      <c r="N404" s="891"/>
      <c r="O404" s="774"/>
      <c r="P404" s="775"/>
      <c r="Q404" s="775"/>
      <c r="R404" s="776"/>
      <c r="S404" s="777"/>
      <c r="T404" s="777"/>
      <c r="U404" s="777"/>
      <c r="V404" s="778"/>
      <c r="W404" s="778"/>
      <c r="X404" s="778"/>
      <c r="Y404" s="778"/>
      <c r="Z404" s="778"/>
      <c r="AA404" s="779"/>
      <c r="AB404" s="779"/>
      <c r="AC404" s="779"/>
      <c r="AD404" s="779"/>
      <c r="AE404" s="779"/>
      <c r="AF404" s="779"/>
      <c r="AG404" s="779"/>
      <c r="AH404" s="779"/>
      <c r="AI404" s="779"/>
      <c r="AJ404" s="779"/>
      <c r="AK404" s="779"/>
      <c r="AL404" s="779"/>
      <c r="AM404" s="779"/>
      <c r="AN404" s="779"/>
      <c r="AO404" s="779"/>
      <c r="AP404" s="779"/>
      <c r="AQ404" s="779"/>
      <c r="AR404" s="779"/>
      <c r="AS404" s="779"/>
      <c r="AT404" s="779"/>
      <c r="AU404" s="779"/>
      <c r="AV404" s="779"/>
      <c r="AW404" s="779"/>
      <c r="AX404" s="779"/>
      <c r="AY404" s="779"/>
      <c r="AZ404" s="779"/>
      <c r="BA404" s="779"/>
      <c r="BB404" s="779"/>
      <c r="BC404" s="779"/>
      <c r="BD404" s="779"/>
      <c r="BE404" s="779"/>
      <c r="BF404" s="779"/>
      <c r="BG404" s="779"/>
      <c r="BH404" s="779"/>
      <c r="BI404" s="779"/>
      <c r="BJ404" s="779"/>
      <c r="BK404" s="779"/>
      <c r="BL404" s="779"/>
      <c r="BM404" s="779"/>
      <c r="BN404" s="779"/>
      <c r="BO404" s="779"/>
      <c r="BP404" s="779"/>
      <c r="BQ404" s="779"/>
      <c r="BR404" s="779"/>
      <c r="BS404" s="779"/>
      <c r="BT404" s="779"/>
      <c r="BU404" s="779"/>
      <c r="BV404" s="779"/>
      <c r="BW404" s="779"/>
      <c r="BX404" s="779"/>
      <c r="BY404" s="779"/>
      <c r="BZ404" s="779"/>
      <c r="CA404" s="779"/>
      <c r="CB404" s="779"/>
      <c r="CC404" s="779"/>
      <c r="CD404" s="779"/>
      <c r="CE404" s="779"/>
      <c r="CF404" s="779"/>
      <c r="CG404" s="779"/>
      <c r="CH404" s="779"/>
      <c r="CI404" s="779"/>
      <c r="CJ404" s="779"/>
      <c r="CK404" s="779"/>
      <c r="CL404" s="779"/>
      <c r="CM404" s="779"/>
      <c r="CN404" s="779"/>
      <c r="CO404" s="779"/>
      <c r="CP404" s="779"/>
      <c r="CQ404" s="779"/>
      <c r="CR404" s="779"/>
      <c r="CS404" s="779"/>
      <c r="CT404" s="779"/>
    </row>
    <row r="405" spans="1:98" s="772" customFormat="1" ht="13.5">
      <c r="A405" s="886"/>
      <c r="B405" s="886"/>
      <c r="C405" s="886"/>
      <c r="D405" s="886"/>
      <c r="E405" s="886"/>
      <c r="F405" s="2851"/>
      <c r="G405" s="2851"/>
      <c r="H405" s="888"/>
      <c r="I405" s="889"/>
      <c r="J405" s="890"/>
      <c r="K405" s="887"/>
      <c r="L405" s="887"/>
      <c r="N405" s="891"/>
      <c r="O405" s="774"/>
      <c r="P405" s="775"/>
      <c r="Q405" s="775"/>
      <c r="R405" s="776"/>
      <c r="S405" s="777"/>
      <c r="T405" s="777"/>
      <c r="U405" s="777"/>
      <c r="V405" s="778"/>
      <c r="W405" s="778"/>
      <c r="X405" s="778"/>
      <c r="Y405" s="778"/>
      <c r="Z405" s="778"/>
      <c r="AA405" s="779"/>
      <c r="AB405" s="779"/>
      <c r="AC405" s="779"/>
      <c r="AD405" s="779"/>
      <c r="AE405" s="779"/>
      <c r="AF405" s="779"/>
      <c r="AG405" s="779"/>
      <c r="AH405" s="779"/>
      <c r="AI405" s="779"/>
      <c r="AJ405" s="779"/>
      <c r="AK405" s="779"/>
      <c r="AL405" s="779"/>
      <c r="AM405" s="779"/>
      <c r="AN405" s="779"/>
      <c r="AO405" s="779"/>
      <c r="AP405" s="779"/>
      <c r="AQ405" s="779"/>
      <c r="AR405" s="779"/>
      <c r="AS405" s="779"/>
      <c r="AT405" s="779"/>
      <c r="AU405" s="779"/>
      <c r="AV405" s="779"/>
      <c r="AW405" s="779"/>
      <c r="AX405" s="779"/>
      <c r="AY405" s="779"/>
      <c r="AZ405" s="779"/>
      <c r="BA405" s="779"/>
      <c r="BB405" s="779"/>
      <c r="BC405" s="779"/>
      <c r="BD405" s="779"/>
      <c r="BE405" s="779"/>
      <c r="BF405" s="779"/>
      <c r="BG405" s="779"/>
      <c r="BH405" s="779"/>
      <c r="BI405" s="779"/>
      <c r="BJ405" s="779"/>
      <c r="BK405" s="779"/>
      <c r="BL405" s="779"/>
      <c r="BM405" s="779"/>
      <c r="BN405" s="779"/>
      <c r="BO405" s="779"/>
      <c r="BP405" s="779"/>
      <c r="BQ405" s="779"/>
      <c r="BR405" s="779"/>
      <c r="BS405" s="779"/>
      <c r="BT405" s="779"/>
      <c r="BU405" s="779"/>
      <c r="BV405" s="779"/>
      <c r="BW405" s="779"/>
      <c r="BX405" s="779"/>
      <c r="BY405" s="779"/>
      <c r="BZ405" s="779"/>
      <c r="CA405" s="779"/>
      <c r="CB405" s="779"/>
      <c r="CC405" s="779"/>
      <c r="CD405" s="779"/>
      <c r="CE405" s="779"/>
      <c r="CF405" s="779"/>
      <c r="CG405" s="779"/>
      <c r="CH405" s="779"/>
      <c r="CI405" s="779"/>
      <c r="CJ405" s="779"/>
      <c r="CK405" s="779"/>
      <c r="CL405" s="779"/>
      <c r="CM405" s="779"/>
      <c r="CN405" s="779"/>
      <c r="CO405" s="779"/>
      <c r="CP405" s="779"/>
      <c r="CQ405" s="779"/>
      <c r="CR405" s="779"/>
      <c r="CS405" s="779"/>
      <c r="CT405" s="779"/>
    </row>
    <row r="406" spans="1:98" s="772" customFormat="1" ht="13.5">
      <c r="A406" s="886"/>
      <c r="B406" s="886"/>
      <c r="C406" s="886"/>
      <c r="D406" s="886"/>
      <c r="E406" s="886"/>
      <c r="F406" s="2851"/>
      <c r="G406" s="2851"/>
      <c r="H406" s="888"/>
      <c r="I406" s="889"/>
      <c r="J406" s="890"/>
      <c r="K406" s="887"/>
      <c r="L406" s="887"/>
      <c r="N406" s="891"/>
      <c r="O406" s="774"/>
      <c r="P406" s="775"/>
      <c r="Q406" s="775"/>
      <c r="R406" s="776"/>
      <c r="S406" s="777"/>
      <c r="T406" s="777"/>
      <c r="U406" s="777"/>
      <c r="V406" s="778"/>
      <c r="W406" s="778"/>
      <c r="X406" s="778"/>
      <c r="Y406" s="778"/>
      <c r="Z406" s="778"/>
      <c r="AA406" s="779"/>
      <c r="AB406" s="779"/>
      <c r="AC406" s="779"/>
      <c r="AD406" s="779"/>
      <c r="AE406" s="779"/>
      <c r="AF406" s="779"/>
      <c r="AG406" s="779"/>
      <c r="AH406" s="779"/>
      <c r="AI406" s="779"/>
      <c r="AJ406" s="779"/>
      <c r="AK406" s="779"/>
      <c r="AL406" s="779"/>
      <c r="AM406" s="779"/>
      <c r="AN406" s="779"/>
      <c r="AO406" s="779"/>
      <c r="AP406" s="779"/>
      <c r="AQ406" s="779"/>
      <c r="AR406" s="779"/>
      <c r="AS406" s="779"/>
      <c r="AT406" s="779"/>
      <c r="AU406" s="779"/>
      <c r="AV406" s="779"/>
      <c r="AW406" s="779"/>
      <c r="AX406" s="779"/>
      <c r="AY406" s="779"/>
      <c r="AZ406" s="779"/>
      <c r="BA406" s="779"/>
      <c r="BB406" s="779"/>
      <c r="BC406" s="779"/>
      <c r="BD406" s="779"/>
      <c r="BE406" s="779"/>
      <c r="BF406" s="779"/>
      <c r="BG406" s="779"/>
      <c r="BH406" s="779"/>
      <c r="BI406" s="779"/>
      <c r="BJ406" s="779"/>
      <c r="BK406" s="779"/>
      <c r="BL406" s="779"/>
      <c r="BM406" s="779"/>
      <c r="BN406" s="779"/>
      <c r="BO406" s="779"/>
      <c r="BP406" s="779"/>
      <c r="BQ406" s="779"/>
      <c r="BR406" s="779"/>
      <c r="BS406" s="779"/>
      <c r="BT406" s="779"/>
      <c r="BU406" s="779"/>
      <c r="BV406" s="779"/>
      <c r="BW406" s="779"/>
      <c r="BX406" s="779"/>
      <c r="BY406" s="779"/>
      <c r="BZ406" s="779"/>
      <c r="CA406" s="779"/>
      <c r="CB406" s="779"/>
      <c r="CC406" s="779"/>
      <c r="CD406" s="779"/>
      <c r="CE406" s="779"/>
      <c r="CF406" s="779"/>
      <c r="CG406" s="779"/>
      <c r="CH406" s="779"/>
      <c r="CI406" s="779"/>
      <c r="CJ406" s="779"/>
      <c r="CK406" s="779"/>
      <c r="CL406" s="779"/>
      <c r="CM406" s="779"/>
      <c r="CN406" s="779"/>
      <c r="CO406" s="779"/>
      <c r="CP406" s="779"/>
      <c r="CQ406" s="779"/>
      <c r="CR406" s="779"/>
      <c r="CS406" s="779"/>
      <c r="CT406" s="779"/>
    </row>
    <row r="407" spans="1:98" s="772" customFormat="1" ht="13.5">
      <c r="A407" s="886"/>
      <c r="B407" s="886"/>
      <c r="C407" s="886"/>
      <c r="D407" s="886"/>
      <c r="E407" s="886"/>
      <c r="F407" s="2851"/>
      <c r="G407" s="2851"/>
      <c r="H407" s="888"/>
      <c r="I407" s="889"/>
      <c r="J407" s="890"/>
      <c r="K407" s="887"/>
      <c r="L407" s="887"/>
      <c r="N407" s="891"/>
      <c r="O407" s="774"/>
      <c r="P407" s="775"/>
      <c r="Q407" s="775"/>
      <c r="R407" s="776"/>
      <c r="S407" s="777"/>
      <c r="T407" s="777"/>
      <c r="U407" s="777"/>
      <c r="V407" s="778"/>
      <c r="W407" s="778"/>
      <c r="X407" s="778"/>
      <c r="Y407" s="778"/>
      <c r="Z407" s="778"/>
      <c r="AA407" s="779"/>
      <c r="AB407" s="779"/>
      <c r="AC407" s="779"/>
      <c r="AD407" s="779"/>
      <c r="AE407" s="779"/>
      <c r="AF407" s="779"/>
      <c r="AG407" s="779"/>
      <c r="AH407" s="779"/>
      <c r="AI407" s="779"/>
      <c r="AJ407" s="779"/>
      <c r="AK407" s="779"/>
      <c r="AL407" s="779"/>
      <c r="AM407" s="779"/>
      <c r="AN407" s="779"/>
      <c r="AO407" s="779"/>
      <c r="AP407" s="779"/>
      <c r="AQ407" s="779"/>
      <c r="AR407" s="779"/>
      <c r="AS407" s="779"/>
      <c r="AT407" s="779"/>
      <c r="AU407" s="779"/>
      <c r="AV407" s="779"/>
      <c r="AW407" s="779"/>
      <c r="AX407" s="779"/>
      <c r="AY407" s="779"/>
      <c r="AZ407" s="779"/>
      <c r="BA407" s="779"/>
      <c r="BB407" s="779"/>
      <c r="BC407" s="779"/>
      <c r="BD407" s="779"/>
      <c r="BE407" s="779"/>
      <c r="BF407" s="779"/>
      <c r="BG407" s="779"/>
      <c r="BH407" s="779"/>
      <c r="BI407" s="779"/>
      <c r="BJ407" s="779"/>
      <c r="BK407" s="779"/>
      <c r="BL407" s="779"/>
      <c r="BM407" s="779"/>
      <c r="BN407" s="779"/>
      <c r="BO407" s="779"/>
      <c r="BP407" s="779"/>
      <c r="BQ407" s="779"/>
      <c r="BR407" s="779"/>
      <c r="BS407" s="779"/>
      <c r="BT407" s="779"/>
      <c r="BU407" s="779"/>
      <c r="BV407" s="779"/>
      <c r="BW407" s="779"/>
      <c r="BX407" s="779"/>
      <c r="BY407" s="779"/>
      <c r="BZ407" s="779"/>
      <c r="CA407" s="779"/>
      <c r="CB407" s="779"/>
      <c r="CC407" s="779"/>
      <c r="CD407" s="779"/>
      <c r="CE407" s="779"/>
      <c r="CF407" s="779"/>
      <c r="CG407" s="779"/>
      <c r="CH407" s="779"/>
      <c r="CI407" s="779"/>
      <c r="CJ407" s="779"/>
      <c r="CK407" s="779"/>
      <c r="CL407" s="779"/>
      <c r="CM407" s="779"/>
      <c r="CN407" s="779"/>
      <c r="CO407" s="779"/>
      <c r="CP407" s="779"/>
      <c r="CQ407" s="779"/>
      <c r="CR407" s="779"/>
      <c r="CS407" s="779"/>
      <c r="CT407" s="779"/>
    </row>
    <row r="408" spans="1:98" s="772" customFormat="1" ht="13.5">
      <c r="A408" s="886"/>
      <c r="B408" s="886"/>
      <c r="C408" s="886"/>
      <c r="D408" s="886"/>
      <c r="E408" s="886"/>
      <c r="F408" s="2851"/>
      <c r="G408" s="2851"/>
      <c r="H408" s="888"/>
      <c r="I408" s="889"/>
      <c r="J408" s="890"/>
      <c r="K408" s="887"/>
      <c r="L408" s="887"/>
      <c r="N408" s="891"/>
      <c r="O408" s="774"/>
      <c r="P408" s="775"/>
      <c r="Q408" s="775"/>
      <c r="R408" s="776"/>
      <c r="S408" s="777"/>
      <c r="T408" s="777"/>
      <c r="U408" s="777"/>
      <c r="V408" s="778"/>
      <c r="W408" s="778"/>
      <c r="X408" s="778"/>
      <c r="Y408" s="778"/>
      <c r="Z408" s="778"/>
      <c r="AA408" s="779"/>
      <c r="AB408" s="779"/>
      <c r="AC408" s="779"/>
      <c r="AD408" s="779"/>
      <c r="AE408" s="779"/>
      <c r="AF408" s="779"/>
      <c r="AG408" s="779"/>
      <c r="AH408" s="779"/>
      <c r="AI408" s="779"/>
      <c r="AJ408" s="779"/>
      <c r="AK408" s="779"/>
      <c r="AL408" s="779"/>
      <c r="AM408" s="779"/>
      <c r="AN408" s="779"/>
      <c r="AO408" s="779"/>
      <c r="AP408" s="779"/>
      <c r="AQ408" s="779"/>
      <c r="AR408" s="779"/>
      <c r="AS408" s="779"/>
      <c r="AT408" s="779"/>
      <c r="AU408" s="779"/>
      <c r="AV408" s="779"/>
      <c r="AW408" s="779"/>
      <c r="AX408" s="779"/>
      <c r="AY408" s="779"/>
      <c r="AZ408" s="779"/>
      <c r="BA408" s="779"/>
      <c r="BB408" s="779"/>
      <c r="BC408" s="779"/>
      <c r="BD408" s="779"/>
      <c r="BE408" s="779"/>
      <c r="BF408" s="779"/>
      <c r="BG408" s="779"/>
      <c r="BH408" s="779"/>
      <c r="BI408" s="779"/>
      <c r="BJ408" s="779"/>
      <c r="BK408" s="779"/>
      <c r="BL408" s="779"/>
      <c r="BM408" s="779"/>
      <c r="BN408" s="779"/>
      <c r="BO408" s="779"/>
      <c r="BP408" s="779"/>
      <c r="BQ408" s="779"/>
      <c r="BR408" s="779"/>
      <c r="BS408" s="779"/>
      <c r="BT408" s="779"/>
      <c r="BU408" s="779"/>
      <c r="BV408" s="779"/>
      <c r="BW408" s="779"/>
      <c r="BX408" s="779"/>
      <c r="BY408" s="779"/>
      <c r="BZ408" s="779"/>
      <c r="CA408" s="779"/>
      <c r="CB408" s="779"/>
      <c r="CC408" s="779"/>
      <c r="CD408" s="779"/>
      <c r="CE408" s="779"/>
      <c r="CF408" s="779"/>
      <c r="CG408" s="779"/>
      <c r="CH408" s="779"/>
      <c r="CI408" s="779"/>
      <c r="CJ408" s="779"/>
      <c r="CK408" s="779"/>
      <c r="CL408" s="779"/>
      <c r="CM408" s="779"/>
      <c r="CN408" s="779"/>
      <c r="CO408" s="779"/>
      <c r="CP408" s="779"/>
      <c r="CQ408" s="779"/>
      <c r="CR408" s="779"/>
      <c r="CS408" s="779"/>
      <c r="CT408" s="779"/>
    </row>
    <row r="409" spans="1:98" s="772" customFormat="1" ht="13.5">
      <c r="A409" s="886"/>
      <c r="B409" s="886"/>
      <c r="C409" s="886"/>
      <c r="D409" s="886"/>
      <c r="E409" s="886"/>
      <c r="F409" s="2851"/>
      <c r="G409" s="2851"/>
      <c r="H409" s="888"/>
      <c r="I409" s="889"/>
      <c r="J409" s="890"/>
      <c r="K409" s="887"/>
      <c r="L409" s="887"/>
      <c r="N409" s="891"/>
      <c r="O409" s="774"/>
      <c r="P409" s="775"/>
      <c r="Q409" s="775"/>
      <c r="R409" s="776"/>
      <c r="S409" s="777"/>
      <c r="T409" s="777"/>
      <c r="U409" s="777"/>
      <c r="V409" s="778"/>
      <c r="W409" s="778"/>
      <c r="X409" s="778"/>
      <c r="Y409" s="778"/>
      <c r="Z409" s="778"/>
      <c r="AA409" s="779"/>
      <c r="AB409" s="779"/>
      <c r="AC409" s="779"/>
      <c r="AD409" s="779"/>
      <c r="AE409" s="779"/>
      <c r="AF409" s="779"/>
      <c r="AG409" s="779"/>
      <c r="AH409" s="779"/>
      <c r="AI409" s="779"/>
      <c r="AJ409" s="779"/>
      <c r="AK409" s="779"/>
      <c r="AL409" s="779"/>
      <c r="AM409" s="779"/>
      <c r="AN409" s="779"/>
      <c r="AO409" s="779"/>
      <c r="AP409" s="779"/>
      <c r="AQ409" s="779"/>
      <c r="AR409" s="779"/>
      <c r="AS409" s="779"/>
      <c r="AT409" s="779"/>
      <c r="AU409" s="779"/>
      <c r="AV409" s="779"/>
      <c r="AW409" s="779"/>
      <c r="AX409" s="779"/>
      <c r="AY409" s="779"/>
      <c r="AZ409" s="779"/>
      <c r="BA409" s="779"/>
      <c r="BB409" s="779"/>
      <c r="BC409" s="779"/>
      <c r="BD409" s="779"/>
      <c r="BE409" s="779"/>
      <c r="BF409" s="779"/>
      <c r="BG409" s="779"/>
      <c r="BH409" s="779"/>
      <c r="BI409" s="779"/>
      <c r="BJ409" s="779"/>
      <c r="BK409" s="779"/>
      <c r="BL409" s="779"/>
      <c r="BM409" s="779"/>
      <c r="BN409" s="779"/>
      <c r="BO409" s="779"/>
      <c r="BP409" s="779"/>
      <c r="BQ409" s="779"/>
      <c r="BR409" s="779"/>
      <c r="BS409" s="779"/>
      <c r="BT409" s="779"/>
      <c r="BU409" s="779"/>
      <c r="BV409" s="779"/>
      <c r="BW409" s="779"/>
      <c r="BX409" s="779"/>
      <c r="BY409" s="779"/>
      <c r="BZ409" s="779"/>
      <c r="CA409" s="779"/>
      <c r="CB409" s="779"/>
      <c r="CC409" s="779"/>
      <c r="CD409" s="779"/>
      <c r="CE409" s="779"/>
      <c r="CF409" s="779"/>
      <c r="CG409" s="779"/>
      <c r="CH409" s="779"/>
      <c r="CI409" s="779"/>
      <c r="CJ409" s="779"/>
      <c r="CK409" s="779"/>
      <c r="CL409" s="779"/>
      <c r="CM409" s="779"/>
      <c r="CN409" s="779"/>
      <c r="CO409" s="779"/>
      <c r="CP409" s="779"/>
      <c r="CQ409" s="779"/>
      <c r="CR409" s="779"/>
      <c r="CS409" s="779"/>
      <c r="CT409" s="779"/>
    </row>
    <row r="410" spans="1:98" s="772" customFormat="1" ht="13.5">
      <c r="A410" s="886"/>
      <c r="B410" s="886"/>
      <c r="C410" s="886"/>
      <c r="D410" s="886"/>
      <c r="E410" s="886"/>
      <c r="F410" s="2851"/>
      <c r="G410" s="2851"/>
      <c r="H410" s="888"/>
      <c r="I410" s="889"/>
      <c r="J410" s="890"/>
      <c r="K410" s="887"/>
      <c r="L410" s="887"/>
      <c r="N410" s="891"/>
      <c r="O410" s="774"/>
      <c r="P410" s="775"/>
      <c r="Q410" s="775"/>
      <c r="R410" s="776"/>
      <c r="S410" s="777"/>
      <c r="T410" s="777"/>
      <c r="U410" s="777"/>
      <c r="V410" s="778"/>
      <c r="W410" s="778"/>
      <c r="X410" s="778"/>
      <c r="Y410" s="778"/>
      <c r="Z410" s="778"/>
      <c r="AA410" s="779"/>
      <c r="AB410" s="779"/>
      <c r="AC410" s="779"/>
      <c r="AD410" s="779"/>
      <c r="AE410" s="779"/>
      <c r="AF410" s="779"/>
      <c r="AG410" s="779"/>
      <c r="AH410" s="779"/>
      <c r="AI410" s="779"/>
      <c r="AJ410" s="779"/>
      <c r="AK410" s="779"/>
      <c r="AL410" s="779"/>
      <c r="AM410" s="779"/>
      <c r="AN410" s="779"/>
      <c r="AO410" s="779"/>
      <c r="AP410" s="779"/>
      <c r="AQ410" s="779"/>
      <c r="AR410" s="779"/>
      <c r="AS410" s="779"/>
      <c r="AT410" s="779"/>
      <c r="AU410" s="779"/>
      <c r="AV410" s="779"/>
      <c r="AW410" s="779"/>
      <c r="AX410" s="779"/>
      <c r="AY410" s="779"/>
      <c r="AZ410" s="779"/>
      <c r="BA410" s="779"/>
      <c r="BB410" s="779"/>
      <c r="BC410" s="779"/>
      <c r="BD410" s="779"/>
      <c r="BE410" s="779"/>
      <c r="BF410" s="779"/>
      <c r="BG410" s="779"/>
      <c r="BH410" s="779"/>
      <c r="BI410" s="779"/>
      <c r="BJ410" s="779"/>
      <c r="BK410" s="779"/>
      <c r="BL410" s="779"/>
      <c r="BM410" s="779"/>
      <c r="BN410" s="779"/>
      <c r="BO410" s="779"/>
      <c r="BP410" s="779"/>
      <c r="BQ410" s="779"/>
      <c r="BR410" s="779"/>
      <c r="BS410" s="779"/>
      <c r="BT410" s="779"/>
      <c r="BU410" s="779"/>
      <c r="BV410" s="779"/>
      <c r="BW410" s="779"/>
      <c r="BX410" s="779"/>
      <c r="BY410" s="779"/>
      <c r="BZ410" s="779"/>
      <c r="CA410" s="779"/>
      <c r="CB410" s="779"/>
      <c r="CC410" s="779"/>
      <c r="CD410" s="779"/>
      <c r="CE410" s="779"/>
      <c r="CF410" s="779"/>
      <c r="CG410" s="779"/>
      <c r="CH410" s="779"/>
      <c r="CI410" s="779"/>
      <c r="CJ410" s="779"/>
      <c r="CK410" s="779"/>
      <c r="CL410" s="779"/>
      <c r="CM410" s="779"/>
      <c r="CN410" s="779"/>
      <c r="CO410" s="779"/>
      <c r="CP410" s="779"/>
      <c r="CQ410" s="779"/>
      <c r="CR410" s="779"/>
      <c r="CS410" s="779"/>
      <c r="CT410" s="779"/>
    </row>
    <row r="411" spans="1:98" s="772" customFormat="1" ht="13.5">
      <c r="A411" s="886"/>
      <c r="B411" s="886"/>
      <c r="C411" s="886"/>
      <c r="D411" s="886"/>
      <c r="E411" s="886"/>
      <c r="F411" s="2851"/>
      <c r="G411" s="2851"/>
      <c r="H411" s="888"/>
      <c r="I411" s="889"/>
      <c r="J411" s="890"/>
      <c r="K411" s="887"/>
      <c r="L411" s="887"/>
      <c r="N411" s="891"/>
      <c r="O411" s="774"/>
      <c r="P411" s="775"/>
      <c r="Q411" s="775"/>
      <c r="R411" s="776"/>
      <c r="S411" s="777"/>
      <c r="T411" s="777"/>
      <c r="U411" s="777"/>
      <c r="V411" s="778"/>
      <c r="W411" s="778"/>
      <c r="X411" s="778"/>
      <c r="Y411" s="778"/>
      <c r="Z411" s="778"/>
      <c r="AA411" s="779"/>
      <c r="AB411" s="779"/>
      <c r="AC411" s="779"/>
      <c r="AD411" s="779"/>
      <c r="AE411" s="779"/>
      <c r="AF411" s="779"/>
      <c r="AG411" s="779"/>
      <c r="AH411" s="779"/>
      <c r="AI411" s="779"/>
      <c r="AJ411" s="779"/>
      <c r="AK411" s="779"/>
      <c r="AL411" s="779"/>
      <c r="AM411" s="779"/>
      <c r="AN411" s="779"/>
      <c r="AO411" s="779"/>
      <c r="AP411" s="779"/>
      <c r="AQ411" s="779"/>
      <c r="AR411" s="779"/>
      <c r="AS411" s="779"/>
      <c r="AT411" s="779"/>
      <c r="AU411" s="779"/>
      <c r="AV411" s="779"/>
      <c r="AW411" s="779"/>
      <c r="AX411" s="779"/>
      <c r="AY411" s="779"/>
      <c r="AZ411" s="779"/>
      <c r="BA411" s="779"/>
      <c r="BB411" s="779"/>
      <c r="BC411" s="779"/>
      <c r="BD411" s="779"/>
      <c r="BE411" s="779"/>
      <c r="BF411" s="779"/>
      <c r="BG411" s="779"/>
      <c r="BH411" s="779"/>
      <c r="BI411" s="779"/>
      <c r="BJ411" s="779"/>
      <c r="BK411" s="779"/>
      <c r="BL411" s="779"/>
      <c r="BM411" s="779"/>
      <c r="BN411" s="779"/>
      <c r="BO411" s="779"/>
      <c r="BP411" s="779"/>
      <c r="BQ411" s="779"/>
      <c r="BR411" s="779"/>
      <c r="BS411" s="779"/>
      <c r="BT411" s="779"/>
      <c r="BU411" s="779"/>
      <c r="BV411" s="779"/>
      <c r="BW411" s="779"/>
      <c r="BX411" s="779"/>
      <c r="BY411" s="779"/>
      <c r="BZ411" s="779"/>
      <c r="CA411" s="779"/>
      <c r="CB411" s="779"/>
      <c r="CC411" s="779"/>
      <c r="CD411" s="779"/>
      <c r="CE411" s="779"/>
      <c r="CF411" s="779"/>
      <c r="CG411" s="779"/>
      <c r="CH411" s="779"/>
      <c r="CI411" s="779"/>
      <c r="CJ411" s="779"/>
      <c r="CK411" s="779"/>
      <c r="CL411" s="779"/>
      <c r="CM411" s="779"/>
      <c r="CN411" s="779"/>
      <c r="CO411" s="779"/>
      <c r="CP411" s="779"/>
      <c r="CQ411" s="779"/>
      <c r="CR411" s="779"/>
      <c r="CS411" s="779"/>
      <c r="CT411" s="779"/>
    </row>
    <row r="412" spans="1:98" s="772" customFormat="1" ht="13.5">
      <c r="A412" s="886"/>
      <c r="B412" s="886"/>
      <c r="C412" s="886"/>
      <c r="D412" s="886"/>
      <c r="E412" s="886"/>
      <c r="F412" s="2851"/>
      <c r="G412" s="2851"/>
      <c r="H412" s="888"/>
      <c r="I412" s="889"/>
      <c r="J412" s="890"/>
      <c r="K412" s="887"/>
      <c r="L412" s="887"/>
      <c r="N412" s="891"/>
      <c r="O412" s="774"/>
      <c r="P412" s="775"/>
      <c r="Q412" s="775"/>
      <c r="R412" s="776"/>
      <c r="S412" s="777"/>
      <c r="T412" s="777"/>
      <c r="U412" s="777"/>
      <c r="V412" s="778"/>
      <c r="W412" s="778"/>
      <c r="X412" s="778"/>
      <c r="Y412" s="778"/>
      <c r="Z412" s="778"/>
      <c r="AA412" s="779"/>
      <c r="AB412" s="779"/>
      <c r="AC412" s="779"/>
      <c r="AD412" s="779"/>
      <c r="AE412" s="779"/>
      <c r="AF412" s="779"/>
      <c r="AG412" s="779"/>
      <c r="AH412" s="779"/>
      <c r="AI412" s="779"/>
      <c r="AJ412" s="779"/>
      <c r="AK412" s="779"/>
      <c r="AL412" s="779"/>
      <c r="AM412" s="779"/>
      <c r="AN412" s="779"/>
      <c r="AO412" s="779"/>
      <c r="AP412" s="779"/>
      <c r="AQ412" s="779"/>
      <c r="AR412" s="779"/>
      <c r="AS412" s="779"/>
      <c r="AT412" s="779"/>
      <c r="AU412" s="779"/>
      <c r="AV412" s="779"/>
      <c r="AW412" s="779"/>
      <c r="AX412" s="779"/>
      <c r="AY412" s="779"/>
      <c r="AZ412" s="779"/>
      <c r="BA412" s="779"/>
      <c r="BB412" s="779"/>
      <c r="BC412" s="779"/>
      <c r="BD412" s="779"/>
      <c r="BE412" s="779"/>
      <c r="BF412" s="779"/>
      <c r="BG412" s="779"/>
      <c r="BH412" s="779"/>
      <c r="BI412" s="779"/>
      <c r="BJ412" s="779"/>
      <c r="BK412" s="779"/>
      <c r="BL412" s="779"/>
      <c r="BM412" s="779"/>
      <c r="BN412" s="779"/>
      <c r="BO412" s="779"/>
      <c r="BP412" s="779"/>
      <c r="BQ412" s="779"/>
      <c r="BR412" s="779"/>
      <c r="BS412" s="779"/>
      <c r="BT412" s="779"/>
      <c r="BU412" s="779"/>
      <c r="BV412" s="779"/>
      <c r="BW412" s="779"/>
      <c r="BX412" s="779"/>
      <c r="BY412" s="779"/>
      <c r="BZ412" s="779"/>
      <c r="CA412" s="779"/>
      <c r="CB412" s="779"/>
      <c r="CC412" s="779"/>
      <c r="CD412" s="779"/>
      <c r="CE412" s="779"/>
      <c r="CF412" s="779"/>
      <c r="CG412" s="779"/>
      <c r="CH412" s="779"/>
      <c r="CI412" s="779"/>
      <c r="CJ412" s="779"/>
      <c r="CK412" s="779"/>
      <c r="CL412" s="779"/>
      <c r="CM412" s="779"/>
      <c r="CN412" s="779"/>
      <c r="CO412" s="779"/>
      <c r="CP412" s="779"/>
      <c r="CQ412" s="779"/>
      <c r="CR412" s="779"/>
      <c r="CS412" s="779"/>
      <c r="CT412" s="779"/>
    </row>
    <row r="413" spans="1:98" s="772" customFormat="1" ht="13.5">
      <c r="A413" s="886"/>
      <c r="B413" s="886"/>
      <c r="C413" s="886"/>
      <c r="D413" s="886"/>
      <c r="E413" s="886"/>
      <c r="F413" s="2851"/>
      <c r="G413" s="2851"/>
      <c r="H413" s="888"/>
      <c r="I413" s="889"/>
      <c r="J413" s="890"/>
      <c r="K413" s="887"/>
      <c r="L413" s="887"/>
      <c r="N413" s="891"/>
      <c r="O413" s="774"/>
      <c r="P413" s="775"/>
      <c r="Q413" s="775"/>
      <c r="R413" s="776"/>
      <c r="S413" s="777"/>
      <c r="T413" s="777"/>
      <c r="U413" s="777"/>
      <c r="V413" s="778"/>
      <c r="W413" s="778"/>
      <c r="X413" s="778"/>
      <c r="Y413" s="778"/>
      <c r="Z413" s="778"/>
      <c r="AA413" s="779"/>
      <c r="AB413" s="779"/>
      <c r="AC413" s="779"/>
      <c r="AD413" s="779"/>
      <c r="AE413" s="779"/>
      <c r="AF413" s="779"/>
      <c r="AG413" s="779"/>
      <c r="AH413" s="779"/>
      <c r="AI413" s="779"/>
      <c r="AJ413" s="779"/>
      <c r="AK413" s="779"/>
      <c r="AL413" s="779"/>
      <c r="AM413" s="779"/>
      <c r="AN413" s="779"/>
      <c r="AO413" s="779"/>
      <c r="AP413" s="779"/>
      <c r="AQ413" s="779"/>
      <c r="AR413" s="779"/>
      <c r="AS413" s="779"/>
      <c r="AT413" s="779"/>
      <c r="AU413" s="779"/>
      <c r="AV413" s="779"/>
      <c r="AW413" s="779"/>
      <c r="AX413" s="779"/>
      <c r="AY413" s="779"/>
      <c r="AZ413" s="779"/>
      <c r="BA413" s="779"/>
      <c r="BB413" s="779"/>
      <c r="BC413" s="779"/>
      <c r="BD413" s="779"/>
      <c r="BE413" s="779"/>
      <c r="BF413" s="779"/>
      <c r="BG413" s="779"/>
      <c r="BH413" s="779"/>
      <c r="BI413" s="779"/>
      <c r="BJ413" s="779"/>
      <c r="BK413" s="779"/>
      <c r="BL413" s="779"/>
      <c r="BM413" s="779"/>
      <c r="BN413" s="779"/>
      <c r="BO413" s="779"/>
      <c r="BP413" s="779"/>
      <c r="BQ413" s="779"/>
      <c r="BR413" s="779"/>
      <c r="BS413" s="779"/>
      <c r="BT413" s="779"/>
      <c r="BU413" s="779"/>
      <c r="BV413" s="779"/>
      <c r="BW413" s="779"/>
      <c r="BX413" s="779"/>
      <c r="BY413" s="779"/>
      <c r="BZ413" s="779"/>
      <c r="CA413" s="779"/>
      <c r="CB413" s="779"/>
      <c r="CC413" s="779"/>
      <c r="CD413" s="779"/>
      <c r="CE413" s="779"/>
      <c r="CF413" s="779"/>
      <c r="CG413" s="779"/>
      <c r="CH413" s="779"/>
      <c r="CI413" s="779"/>
      <c r="CJ413" s="779"/>
      <c r="CK413" s="779"/>
      <c r="CL413" s="779"/>
      <c r="CM413" s="779"/>
      <c r="CN413" s="779"/>
      <c r="CO413" s="779"/>
      <c r="CP413" s="779"/>
      <c r="CQ413" s="779"/>
      <c r="CR413" s="779"/>
      <c r="CS413" s="779"/>
      <c r="CT413" s="779"/>
    </row>
    <row r="414" spans="1:98" s="772" customFormat="1" ht="13.5">
      <c r="A414" s="886"/>
      <c r="B414" s="886"/>
      <c r="C414" s="886"/>
      <c r="D414" s="886"/>
      <c r="E414" s="886"/>
      <c r="F414" s="2851"/>
      <c r="G414" s="2851"/>
      <c r="H414" s="888"/>
      <c r="I414" s="889"/>
      <c r="J414" s="890"/>
      <c r="K414" s="887"/>
      <c r="L414" s="887"/>
      <c r="N414" s="891"/>
      <c r="O414" s="774"/>
      <c r="P414" s="775"/>
      <c r="Q414" s="775"/>
      <c r="R414" s="776"/>
      <c r="S414" s="777"/>
      <c r="T414" s="777"/>
      <c r="U414" s="777"/>
      <c r="V414" s="778"/>
      <c r="W414" s="778"/>
      <c r="X414" s="778"/>
      <c r="Y414" s="778"/>
      <c r="Z414" s="778"/>
      <c r="AA414" s="779"/>
      <c r="AB414" s="779"/>
      <c r="AC414" s="779"/>
      <c r="AD414" s="779"/>
      <c r="AE414" s="779"/>
      <c r="AF414" s="779"/>
      <c r="AG414" s="779"/>
      <c r="AH414" s="779"/>
      <c r="AI414" s="779"/>
      <c r="AJ414" s="779"/>
      <c r="AK414" s="779"/>
      <c r="AL414" s="779"/>
      <c r="AM414" s="779"/>
      <c r="AN414" s="779"/>
      <c r="AO414" s="779"/>
      <c r="AP414" s="779"/>
      <c r="AQ414" s="779"/>
      <c r="AR414" s="779"/>
      <c r="AS414" s="779"/>
      <c r="AT414" s="779"/>
      <c r="AU414" s="779"/>
      <c r="AV414" s="779"/>
      <c r="AW414" s="779"/>
      <c r="AX414" s="779"/>
      <c r="AY414" s="779"/>
      <c r="AZ414" s="779"/>
      <c r="BA414" s="779"/>
      <c r="BB414" s="779"/>
      <c r="BC414" s="779"/>
      <c r="BD414" s="779"/>
      <c r="BE414" s="779"/>
      <c r="BF414" s="779"/>
      <c r="BG414" s="779"/>
      <c r="BH414" s="779"/>
      <c r="BI414" s="779"/>
      <c r="BJ414" s="779"/>
      <c r="BK414" s="779"/>
      <c r="BL414" s="779"/>
      <c r="BM414" s="779"/>
      <c r="BN414" s="779"/>
      <c r="BO414" s="779"/>
      <c r="BP414" s="779"/>
      <c r="BQ414" s="779"/>
      <c r="BR414" s="779"/>
      <c r="BS414" s="779"/>
      <c r="BT414" s="779"/>
      <c r="BU414" s="779"/>
      <c r="BV414" s="779"/>
      <c r="BW414" s="779"/>
      <c r="BX414" s="779"/>
      <c r="BY414" s="779"/>
      <c r="BZ414" s="779"/>
      <c r="CA414" s="779"/>
      <c r="CB414" s="779"/>
      <c r="CC414" s="779"/>
      <c r="CD414" s="779"/>
      <c r="CE414" s="779"/>
      <c r="CF414" s="779"/>
      <c r="CG414" s="779"/>
      <c r="CH414" s="779"/>
      <c r="CI414" s="779"/>
      <c r="CJ414" s="779"/>
      <c r="CK414" s="779"/>
      <c r="CL414" s="779"/>
      <c r="CM414" s="779"/>
      <c r="CN414" s="779"/>
      <c r="CO414" s="779"/>
      <c r="CP414" s="779"/>
      <c r="CQ414" s="779"/>
      <c r="CR414" s="779"/>
      <c r="CS414" s="779"/>
      <c r="CT414" s="779"/>
    </row>
    <row r="415" spans="1:98" s="772" customFormat="1" ht="13.5">
      <c r="A415" s="886"/>
      <c r="B415" s="886"/>
      <c r="C415" s="886"/>
      <c r="D415" s="886"/>
      <c r="E415" s="886"/>
      <c r="F415" s="2851"/>
      <c r="G415" s="2851"/>
      <c r="H415" s="888"/>
      <c r="I415" s="889"/>
      <c r="J415" s="890"/>
      <c r="K415" s="887"/>
      <c r="L415" s="887"/>
      <c r="N415" s="891"/>
      <c r="O415" s="774"/>
      <c r="P415" s="775"/>
      <c r="Q415" s="775"/>
      <c r="R415" s="776"/>
      <c r="S415" s="777"/>
      <c r="T415" s="777"/>
      <c r="U415" s="777"/>
      <c r="V415" s="778"/>
      <c r="W415" s="778"/>
      <c r="X415" s="778"/>
      <c r="Y415" s="778"/>
      <c r="Z415" s="778"/>
      <c r="AA415" s="779"/>
      <c r="AB415" s="779"/>
      <c r="AC415" s="779"/>
      <c r="AD415" s="779"/>
      <c r="AE415" s="779"/>
      <c r="AF415" s="779"/>
      <c r="AG415" s="779"/>
      <c r="AH415" s="779"/>
      <c r="AI415" s="779"/>
      <c r="AJ415" s="779"/>
      <c r="AK415" s="779"/>
      <c r="AL415" s="779"/>
      <c r="AM415" s="779"/>
      <c r="AN415" s="779"/>
      <c r="AO415" s="779"/>
      <c r="AP415" s="779"/>
      <c r="AQ415" s="779"/>
      <c r="AR415" s="779"/>
      <c r="AS415" s="779"/>
      <c r="AT415" s="779"/>
      <c r="AU415" s="779"/>
      <c r="AV415" s="779"/>
      <c r="AW415" s="779"/>
      <c r="AX415" s="779"/>
      <c r="AY415" s="779"/>
      <c r="AZ415" s="779"/>
      <c r="BA415" s="779"/>
      <c r="BB415" s="779"/>
      <c r="BC415" s="779"/>
      <c r="BD415" s="779"/>
      <c r="BE415" s="779"/>
      <c r="BF415" s="779"/>
      <c r="BG415" s="779"/>
      <c r="BH415" s="779"/>
      <c r="BI415" s="779"/>
      <c r="BJ415" s="779"/>
      <c r="BK415" s="779"/>
      <c r="BL415" s="779"/>
      <c r="BM415" s="779"/>
      <c r="BN415" s="779"/>
      <c r="BO415" s="779"/>
      <c r="BP415" s="779"/>
      <c r="BQ415" s="779"/>
      <c r="BR415" s="779"/>
      <c r="BS415" s="779"/>
      <c r="BT415" s="779"/>
      <c r="BU415" s="779"/>
      <c r="BV415" s="779"/>
      <c r="BW415" s="779"/>
      <c r="BX415" s="779"/>
      <c r="BY415" s="779"/>
      <c r="BZ415" s="779"/>
      <c r="CA415" s="779"/>
      <c r="CB415" s="779"/>
      <c r="CC415" s="779"/>
      <c r="CD415" s="779"/>
      <c r="CE415" s="779"/>
      <c r="CF415" s="779"/>
      <c r="CG415" s="779"/>
      <c r="CH415" s="779"/>
      <c r="CI415" s="779"/>
      <c r="CJ415" s="779"/>
      <c r="CK415" s="779"/>
      <c r="CL415" s="779"/>
      <c r="CM415" s="779"/>
      <c r="CN415" s="779"/>
      <c r="CO415" s="779"/>
      <c r="CP415" s="779"/>
      <c r="CQ415" s="779"/>
      <c r="CR415" s="779"/>
      <c r="CS415" s="779"/>
      <c r="CT415" s="779"/>
    </row>
    <row r="416" spans="1:98" s="772" customFormat="1" ht="13.5">
      <c r="A416" s="886"/>
      <c r="B416" s="886"/>
      <c r="C416" s="886"/>
      <c r="D416" s="886"/>
      <c r="E416" s="886"/>
      <c r="F416" s="2851"/>
      <c r="G416" s="2851"/>
      <c r="H416" s="888"/>
      <c r="I416" s="889"/>
      <c r="J416" s="890"/>
      <c r="K416" s="887"/>
      <c r="L416" s="887"/>
      <c r="N416" s="891"/>
      <c r="O416" s="774"/>
      <c r="P416" s="775"/>
      <c r="Q416" s="775"/>
      <c r="R416" s="776"/>
      <c r="S416" s="777"/>
      <c r="T416" s="777"/>
      <c r="U416" s="777"/>
      <c r="V416" s="778"/>
      <c r="W416" s="778"/>
      <c r="X416" s="778"/>
      <c r="Y416" s="778"/>
      <c r="Z416" s="778"/>
      <c r="AA416" s="779"/>
      <c r="AB416" s="779"/>
      <c r="AC416" s="779"/>
      <c r="AD416" s="779"/>
      <c r="AE416" s="779"/>
      <c r="AF416" s="779"/>
      <c r="AG416" s="779"/>
      <c r="AH416" s="779"/>
      <c r="AI416" s="779"/>
      <c r="AJ416" s="779"/>
      <c r="AK416" s="779"/>
      <c r="AL416" s="779"/>
      <c r="AM416" s="779"/>
      <c r="AN416" s="779"/>
      <c r="AO416" s="779"/>
      <c r="AP416" s="779"/>
      <c r="AQ416" s="779"/>
      <c r="AR416" s="779"/>
      <c r="AS416" s="779"/>
      <c r="AT416" s="779"/>
      <c r="AU416" s="779"/>
      <c r="AV416" s="779"/>
      <c r="AW416" s="779"/>
      <c r="AX416" s="779"/>
      <c r="AY416" s="779"/>
      <c r="AZ416" s="779"/>
      <c r="BA416" s="779"/>
      <c r="BB416" s="779"/>
      <c r="BC416" s="779"/>
      <c r="BD416" s="779"/>
      <c r="BE416" s="779"/>
      <c r="BF416" s="779"/>
      <c r="BG416" s="779"/>
      <c r="BH416" s="779"/>
      <c r="BI416" s="779"/>
      <c r="BJ416" s="779"/>
      <c r="BK416" s="779"/>
      <c r="BL416" s="779"/>
      <c r="BM416" s="779"/>
      <c r="BN416" s="779"/>
      <c r="BO416" s="779"/>
      <c r="BP416" s="779"/>
      <c r="BQ416" s="779"/>
      <c r="BR416" s="779"/>
      <c r="BS416" s="779"/>
      <c r="BT416" s="779"/>
      <c r="BU416" s="779"/>
      <c r="BV416" s="779"/>
      <c r="BW416" s="779"/>
      <c r="BX416" s="779"/>
      <c r="BY416" s="779"/>
      <c r="BZ416" s="779"/>
      <c r="CA416" s="779"/>
      <c r="CB416" s="779"/>
      <c r="CC416" s="779"/>
      <c r="CD416" s="779"/>
      <c r="CE416" s="779"/>
      <c r="CF416" s="779"/>
      <c r="CG416" s="779"/>
      <c r="CH416" s="779"/>
      <c r="CI416" s="779"/>
      <c r="CJ416" s="779"/>
      <c r="CK416" s="779"/>
      <c r="CL416" s="779"/>
      <c r="CM416" s="779"/>
      <c r="CN416" s="779"/>
      <c r="CO416" s="779"/>
      <c r="CP416" s="779"/>
      <c r="CQ416" s="779"/>
      <c r="CR416" s="779"/>
      <c r="CS416" s="779"/>
      <c r="CT416" s="779"/>
    </row>
    <row r="417" spans="1:98" s="772" customFormat="1" ht="13.5">
      <c r="A417" s="886"/>
      <c r="B417" s="886"/>
      <c r="C417" s="886"/>
      <c r="D417" s="886"/>
      <c r="E417" s="886"/>
      <c r="F417" s="2851"/>
      <c r="G417" s="2851"/>
      <c r="H417" s="888"/>
      <c r="I417" s="889"/>
      <c r="J417" s="890"/>
      <c r="K417" s="887"/>
      <c r="L417" s="887"/>
      <c r="N417" s="891"/>
      <c r="O417" s="774"/>
      <c r="P417" s="775"/>
      <c r="Q417" s="775"/>
      <c r="R417" s="776"/>
      <c r="S417" s="777"/>
      <c r="T417" s="777"/>
      <c r="U417" s="777"/>
      <c r="V417" s="778"/>
      <c r="W417" s="778"/>
      <c r="X417" s="778"/>
      <c r="Y417" s="778"/>
      <c r="Z417" s="778"/>
      <c r="AA417" s="779"/>
      <c r="AB417" s="779"/>
      <c r="AC417" s="779"/>
      <c r="AD417" s="779"/>
      <c r="AE417" s="779"/>
      <c r="AF417" s="779"/>
      <c r="AG417" s="779"/>
      <c r="AH417" s="779"/>
      <c r="AI417" s="779"/>
      <c r="AJ417" s="779"/>
      <c r="AK417" s="779"/>
      <c r="AL417" s="779"/>
      <c r="AM417" s="779"/>
      <c r="AN417" s="779"/>
      <c r="AO417" s="779"/>
      <c r="AP417" s="779"/>
      <c r="AQ417" s="779"/>
      <c r="AR417" s="779"/>
      <c r="AS417" s="779"/>
      <c r="AT417" s="779"/>
      <c r="AU417" s="779"/>
      <c r="AV417" s="779"/>
      <c r="AW417" s="779"/>
      <c r="AX417" s="779"/>
      <c r="AY417" s="779"/>
      <c r="AZ417" s="779"/>
      <c r="BA417" s="779"/>
      <c r="BB417" s="779"/>
      <c r="BC417" s="779"/>
      <c r="BD417" s="779"/>
      <c r="BE417" s="779"/>
      <c r="BF417" s="779"/>
      <c r="BG417" s="779"/>
      <c r="BH417" s="779"/>
      <c r="BI417" s="779"/>
      <c r="BJ417" s="779"/>
      <c r="BK417" s="779"/>
      <c r="BL417" s="779"/>
      <c r="BM417" s="779"/>
      <c r="BN417" s="779"/>
      <c r="BO417" s="779"/>
      <c r="BP417" s="779"/>
      <c r="BQ417" s="779"/>
      <c r="BR417" s="779"/>
      <c r="BS417" s="779"/>
      <c r="BT417" s="779"/>
      <c r="BU417" s="779"/>
      <c r="BV417" s="779"/>
      <c r="BW417" s="779"/>
      <c r="BX417" s="779"/>
      <c r="BY417" s="779"/>
      <c r="BZ417" s="779"/>
      <c r="CA417" s="779"/>
      <c r="CB417" s="779"/>
      <c r="CC417" s="779"/>
      <c r="CD417" s="779"/>
      <c r="CE417" s="779"/>
      <c r="CF417" s="779"/>
      <c r="CG417" s="779"/>
      <c r="CH417" s="779"/>
      <c r="CI417" s="779"/>
      <c r="CJ417" s="779"/>
      <c r="CK417" s="779"/>
      <c r="CL417" s="779"/>
      <c r="CM417" s="779"/>
      <c r="CN417" s="779"/>
      <c r="CO417" s="779"/>
      <c r="CP417" s="779"/>
      <c r="CQ417" s="779"/>
      <c r="CR417" s="779"/>
      <c r="CS417" s="779"/>
      <c r="CT417" s="779"/>
    </row>
    <row r="418" spans="1:98" s="772" customFormat="1" ht="13.5">
      <c r="A418" s="886"/>
      <c r="B418" s="886"/>
      <c r="C418" s="886"/>
      <c r="D418" s="886"/>
      <c r="E418" s="886"/>
      <c r="F418" s="2851"/>
      <c r="G418" s="2851"/>
      <c r="H418" s="888"/>
      <c r="I418" s="889"/>
      <c r="J418" s="890"/>
      <c r="K418" s="887"/>
      <c r="L418" s="887"/>
      <c r="N418" s="891"/>
      <c r="O418" s="774"/>
      <c r="P418" s="775"/>
      <c r="Q418" s="775"/>
      <c r="R418" s="776"/>
      <c r="S418" s="777"/>
      <c r="T418" s="777"/>
      <c r="U418" s="777"/>
      <c r="V418" s="778"/>
      <c r="W418" s="778"/>
      <c r="X418" s="778"/>
      <c r="Y418" s="778"/>
      <c r="Z418" s="778"/>
      <c r="AA418" s="779"/>
      <c r="AB418" s="779"/>
      <c r="AC418" s="779"/>
      <c r="AD418" s="779"/>
      <c r="AE418" s="779"/>
      <c r="AF418" s="779"/>
      <c r="AG418" s="779"/>
      <c r="AH418" s="779"/>
      <c r="AI418" s="779"/>
      <c r="AJ418" s="779"/>
      <c r="AK418" s="779"/>
      <c r="AL418" s="779"/>
      <c r="AM418" s="779"/>
      <c r="AN418" s="779"/>
      <c r="AO418" s="779"/>
      <c r="AP418" s="779"/>
      <c r="AQ418" s="779"/>
      <c r="AR418" s="779"/>
      <c r="AS418" s="779"/>
      <c r="AT418" s="779"/>
      <c r="AU418" s="779"/>
      <c r="AV418" s="779"/>
      <c r="AW418" s="779"/>
      <c r="AX418" s="779"/>
      <c r="AY418" s="779"/>
      <c r="AZ418" s="779"/>
      <c r="BA418" s="779"/>
      <c r="BB418" s="779"/>
      <c r="BC418" s="779"/>
      <c r="BD418" s="779"/>
      <c r="BE418" s="779"/>
      <c r="BF418" s="779"/>
      <c r="BG418" s="779"/>
      <c r="BH418" s="779"/>
      <c r="BI418" s="779"/>
      <c r="BJ418" s="779"/>
      <c r="BK418" s="779"/>
      <c r="BL418" s="779"/>
      <c r="BM418" s="779"/>
      <c r="BN418" s="779"/>
      <c r="BO418" s="779"/>
      <c r="BP418" s="779"/>
      <c r="BQ418" s="779"/>
      <c r="BR418" s="779"/>
      <c r="BS418" s="779"/>
      <c r="BT418" s="779"/>
      <c r="BU418" s="779"/>
      <c r="BV418" s="779"/>
      <c r="BW418" s="779"/>
      <c r="BX418" s="779"/>
      <c r="BY418" s="779"/>
      <c r="BZ418" s="779"/>
      <c r="CA418" s="779"/>
      <c r="CB418" s="779"/>
      <c r="CC418" s="779"/>
      <c r="CD418" s="779"/>
      <c r="CE418" s="779"/>
      <c r="CF418" s="779"/>
      <c r="CG418" s="779"/>
      <c r="CH418" s="779"/>
      <c r="CI418" s="779"/>
      <c r="CJ418" s="779"/>
      <c r="CK418" s="779"/>
      <c r="CL418" s="779"/>
      <c r="CM418" s="779"/>
      <c r="CN418" s="779"/>
      <c r="CO418" s="779"/>
      <c r="CP418" s="779"/>
      <c r="CQ418" s="779"/>
      <c r="CR418" s="779"/>
      <c r="CS418" s="779"/>
      <c r="CT418" s="779"/>
    </row>
    <row r="419" spans="1:98" s="772" customFormat="1" ht="13.5">
      <c r="A419" s="886"/>
      <c r="B419" s="886"/>
      <c r="C419" s="886"/>
      <c r="D419" s="886"/>
      <c r="E419" s="886"/>
      <c r="F419" s="2851"/>
      <c r="G419" s="2851"/>
      <c r="H419" s="888"/>
      <c r="I419" s="889"/>
      <c r="J419" s="890"/>
      <c r="K419" s="887"/>
      <c r="L419" s="887"/>
      <c r="N419" s="891"/>
      <c r="O419" s="774"/>
      <c r="P419" s="775"/>
      <c r="Q419" s="775"/>
      <c r="R419" s="776"/>
      <c r="S419" s="777"/>
      <c r="T419" s="777"/>
      <c r="U419" s="777"/>
      <c r="V419" s="778"/>
      <c r="W419" s="778"/>
      <c r="X419" s="778"/>
      <c r="Y419" s="778"/>
      <c r="Z419" s="778"/>
      <c r="AA419" s="779"/>
      <c r="AB419" s="779"/>
      <c r="AC419" s="779"/>
      <c r="AD419" s="779"/>
      <c r="AE419" s="779"/>
      <c r="AF419" s="779"/>
      <c r="AG419" s="779"/>
      <c r="AH419" s="779"/>
      <c r="AI419" s="779"/>
      <c r="AJ419" s="779"/>
      <c r="AK419" s="779"/>
      <c r="AL419" s="779"/>
      <c r="AM419" s="779"/>
      <c r="AN419" s="779"/>
      <c r="AO419" s="779"/>
      <c r="AP419" s="779"/>
      <c r="AQ419" s="779"/>
      <c r="AR419" s="779"/>
      <c r="AS419" s="779"/>
      <c r="AT419" s="779"/>
      <c r="AU419" s="779"/>
      <c r="AV419" s="779"/>
      <c r="AW419" s="779"/>
      <c r="AX419" s="779"/>
      <c r="AY419" s="779"/>
      <c r="AZ419" s="779"/>
      <c r="BA419" s="779"/>
      <c r="BB419" s="779"/>
      <c r="BC419" s="779"/>
      <c r="BD419" s="779"/>
      <c r="BE419" s="779"/>
      <c r="BF419" s="779"/>
      <c r="BG419" s="779"/>
      <c r="BH419" s="779"/>
      <c r="BI419" s="779"/>
      <c r="BJ419" s="779"/>
      <c r="BK419" s="779"/>
      <c r="BL419" s="779"/>
      <c r="BM419" s="779"/>
      <c r="BN419" s="779"/>
      <c r="BO419" s="779"/>
      <c r="BP419" s="779"/>
      <c r="BQ419" s="779"/>
      <c r="BR419" s="779"/>
      <c r="BS419" s="779"/>
      <c r="BT419" s="779"/>
      <c r="BU419" s="779"/>
      <c r="BV419" s="779"/>
      <c r="BW419" s="779"/>
      <c r="BX419" s="779"/>
      <c r="BY419" s="779"/>
      <c r="BZ419" s="779"/>
      <c r="CA419" s="779"/>
      <c r="CB419" s="779"/>
      <c r="CC419" s="779"/>
      <c r="CD419" s="779"/>
      <c r="CE419" s="779"/>
      <c r="CF419" s="779"/>
      <c r="CG419" s="779"/>
      <c r="CH419" s="779"/>
      <c r="CI419" s="779"/>
      <c r="CJ419" s="779"/>
      <c r="CK419" s="779"/>
      <c r="CL419" s="779"/>
      <c r="CM419" s="779"/>
      <c r="CN419" s="779"/>
      <c r="CO419" s="779"/>
      <c r="CP419" s="779"/>
      <c r="CQ419" s="779"/>
      <c r="CR419" s="779"/>
      <c r="CS419" s="779"/>
      <c r="CT419" s="779"/>
    </row>
    <row r="420" spans="1:98" s="772" customFormat="1" ht="13.5">
      <c r="A420" s="886"/>
      <c r="B420" s="886"/>
      <c r="C420" s="886"/>
      <c r="D420" s="886"/>
      <c r="E420" s="886"/>
      <c r="F420" s="2851"/>
      <c r="G420" s="2851"/>
      <c r="H420" s="888"/>
      <c r="I420" s="889"/>
      <c r="J420" s="890"/>
      <c r="K420" s="887"/>
      <c r="L420" s="887"/>
      <c r="N420" s="891"/>
      <c r="O420" s="774"/>
      <c r="P420" s="775"/>
      <c r="Q420" s="775"/>
      <c r="R420" s="776"/>
      <c r="S420" s="777"/>
      <c r="T420" s="777"/>
      <c r="U420" s="777"/>
      <c r="V420" s="778"/>
      <c r="W420" s="778"/>
      <c r="X420" s="778"/>
      <c r="Y420" s="778"/>
      <c r="Z420" s="778"/>
      <c r="AA420" s="779"/>
      <c r="AB420" s="779"/>
      <c r="AC420" s="779"/>
      <c r="AD420" s="779"/>
      <c r="AE420" s="779"/>
      <c r="AF420" s="779"/>
      <c r="AG420" s="779"/>
      <c r="AH420" s="779"/>
      <c r="AI420" s="779"/>
      <c r="AJ420" s="779"/>
      <c r="AK420" s="779"/>
      <c r="AL420" s="779"/>
      <c r="AM420" s="779"/>
      <c r="AN420" s="779"/>
      <c r="AO420" s="779"/>
      <c r="AP420" s="779"/>
      <c r="AQ420" s="779"/>
      <c r="AR420" s="779"/>
      <c r="AS420" s="779"/>
      <c r="AT420" s="779"/>
      <c r="AU420" s="779"/>
      <c r="AV420" s="779"/>
      <c r="AW420" s="779"/>
      <c r="AX420" s="779"/>
      <c r="AY420" s="779"/>
      <c r="AZ420" s="779"/>
      <c r="BA420" s="779"/>
      <c r="BB420" s="779"/>
      <c r="BC420" s="779"/>
      <c r="BD420" s="779"/>
      <c r="BE420" s="779"/>
      <c r="BF420" s="779"/>
      <c r="BG420" s="779"/>
      <c r="BH420" s="779"/>
      <c r="BI420" s="779"/>
      <c r="BJ420" s="779"/>
      <c r="BK420" s="779"/>
      <c r="BL420" s="779"/>
      <c r="BM420" s="779"/>
      <c r="BN420" s="779"/>
      <c r="BO420" s="779"/>
      <c r="BP420" s="779"/>
      <c r="BQ420" s="779"/>
      <c r="BR420" s="779"/>
      <c r="BS420" s="779"/>
      <c r="BT420" s="779"/>
      <c r="BU420" s="779"/>
      <c r="BV420" s="779"/>
      <c r="BW420" s="779"/>
      <c r="BX420" s="779"/>
      <c r="BY420" s="779"/>
      <c r="BZ420" s="779"/>
      <c r="CA420" s="779"/>
      <c r="CB420" s="779"/>
      <c r="CC420" s="779"/>
      <c r="CD420" s="779"/>
      <c r="CE420" s="779"/>
      <c r="CF420" s="779"/>
      <c r="CG420" s="779"/>
      <c r="CH420" s="779"/>
      <c r="CI420" s="779"/>
      <c r="CJ420" s="779"/>
      <c r="CK420" s="779"/>
      <c r="CL420" s="779"/>
      <c r="CM420" s="779"/>
      <c r="CN420" s="779"/>
      <c r="CO420" s="779"/>
      <c r="CP420" s="779"/>
      <c r="CQ420" s="779"/>
      <c r="CR420" s="779"/>
      <c r="CS420" s="779"/>
      <c r="CT420" s="779"/>
    </row>
    <row r="421" spans="1:98" s="772" customFormat="1" ht="13.5">
      <c r="A421" s="886"/>
      <c r="B421" s="886"/>
      <c r="C421" s="886"/>
      <c r="D421" s="886"/>
      <c r="E421" s="886"/>
      <c r="F421" s="2851"/>
      <c r="G421" s="2851"/>
      <c r="H421" s="888"/>
      <c r="I421" s="889"/>
      <c r="J421" s="890"/>
      <c r="K421" s="887"/>
      <c r="L421" s="887"/>
      <c r="N421" s="891"/>
      <c r="O421" s="774"/>
      <c r="P421" s="775"/>
      <c r="Q421" s="775"/>
      <c r="R421" s="776"/>
      <c r="S421" s="777"/>
      <c r="T421" s="777"/>
      <c r="U421" s="777"/>
      <c r="V421" s="778"/>
      <c r="W421" s="778"/>
      <c r="X421" s="778"/>
      <c r="Y421" s="778"/>
      <c r="Z421" s="778"/>
      <c r="AA421" s="779"/>
      <c r="AB421" s="779"/>
      <c r="AC421" s="779"/>
      <c r="AD421" s="779"/>
      <c r="AE421" s="779"/>
      <c r="AF421" s="779"/>
      <c r="AG421" s="779"/>
      <c r="AH421" s="779"/>
      <c r="AI421" s="779"/>
      <c r="AJ421" s="779"/>
      <c r="AK421" s="779"/>
      <c r="AL421" s="779"/>
      <c r="AM421" s="779"/>
      <c r="AN421" s="779"/>
      <c r="AO421" s="779"/>
      <c r="AP421" s="779"/>
      <c r="AQ421" s="779"/>
      <c r="AR421" s="779"/>
      <c r="AS421" s="779"/>
      <c r="AT421" s="779"/>
      <c r="AU421" s="779"/>
      <c r="AV421" s="779"/>
      <c r="AW421" s="779"/>
      <c r="AX421" s="779"/>
      <c r="AY421" s="779"/>
      <c r="AZ421" s="779"/>
      <c r="BA421" s="779"/>
      <c r="BB421" s="779"/>
      <c r="BC421" s="779"/>
      <c r="BD421" s="779"/>
      <c r="BE421" s="779"/>
      <c r="BF421" s="779"/>
      <c r="BG421" s="779"/>
      <c r="BH421" s="779"/>
      <c r="BI421" s="779"/>
      <c r="BJ421" s="779"/>
      <c r="BK421" s="779"/>
      <c r="BL421" s="779"/>
      <c r="BM421" s="779"/>
      <c r="BN421" s="779"/>
      <c r="BO421" s="779"/>
      <c r="BP421" s="779"/>
      <c r="BQ421" s="779"/>
      <c r="BR421" s="779"/>
      <c r="BS421" s="779"/>
      <c r="BT421" s="779"/>
      <c r="BU421" s="779"/>
      <c r="BV421" s="779"/>
      <c r="BW421" s="779"/>
      <c r="BX421" s="779"/>
      <c r="BY421" s="779"/>
      <c r="BZ421" s="779"/>
      <c r="CA421" s="779"/>
      <c r="CB421" s="779"/>
      <c r="CC421" s="779"/>
      <c r="CD421" s="779"/>
      <c r="CE421" s="779"/>
      <c r="CF421" s="779"/>
      <c r="CG421" s="779"/>
      <c r="CH421" s="779"/>
      <c r="CI421" s="779"/>
      <c r="CJ421" s="779"/>
      <c r="CK421" s="779"/>
      <c r="CL421" s="779"/>
      <c r="CM421" s="779"/>
      <c r="CN421" s="779"/>
      <c r="CO421" s="779"/>
      <c r="CP421" s="779"/>
      <c r="CQ421" s="779"/>
      <c r="CR421" s="779"/>
      <c r="CS421" s="779"/>
      <c r="CT421" s="779"/>
    </row>
    <row r="422" spans="1:98" s="772" customFormat="1" ht="13.5">
      <c r="A422" s="886"/>
      <c r="B422" s="886"/>
      <c r="C422" s="886"/>
      <c r="D422" s="886"/>
      <c r="E422" s="886"/>
      <c r="F422" s="2851"/>
      <c r="G422" s="2851"/>
      <c r="H422" s="888"/>
      <c r="I422" s="889"/>
      <c r="J422" s="890"/>
      <c r="K422" s="887"/>
      <c r="L422" s="887"/>
      <c r="N422" s="891"/>
      <c r="O422" s="774"/>
      <c r="P422" s="775"/>
      <c r="Q422" s="775"/>
      <c r="R422" s="776"/>
      <c r="S422" s="777"/>
      <c r="T422" s="777"/>
      <c r="U422" s="777"/>
      <c r="V422" s="778"/>
      <c r="W422" s="778"/>
      <c r="X422" s="778"/>
      <c r="Y422" s="778"/>
      <c r="Z422" s="778"/>
      <c r="AA422" s="779"/>
      <c r="AB422" s="779"/>
      <c r="AC422" s="779"/>
      <c r="AD422" s="779"/>
      <c r="AE422" s="779"/>
      <c r="AF422" s="779"/>
      <c r="AG422" s="779"/>
      <c r="AH422" s="779"/>
      <c r="AI422" s="779"/>
      <c r="AJ422" s="779"/>
      <c r="AK422" s="779"/>
      <c r="AL422" s="779"/>
      <c r="AM422" s="779"/>
      <c r="AN422" s="779"/>
      <c r="AO422" s="779"/>
      <c r="AP422" s="779"/>
      <c r="AQ422" s="779"/>
      <c r="AR422" s="779"/>
      <c r="AS422" s="779"/>
      <c r="AT422" s="779"/>
      <c r="AU422" s="779"/>
      <c r="AV422" s="779"/>
      <c r="AW422" s="779"/>
      <c r="AX422" s="779"/>
      <c r="AY422" s="779"/>
      <c r="AZ422" s="779"/>
      <c r="BA422" s="779"/>
      <c r="BB422" s="779"/>
      <c r="BC422" s="779"/>
      <c r="BD422" s="779"/>
      <c r="BE422" s="779"/>
      <c r="BF422" s="779"/>
      <c r="BG422" s="779"/>
      <c r="BH422" s="779"/>
      <c r="BI422" s="779"/>
      <c r="BJ422" s="779"/>
      <c r="BK422" s="779"/>
      <c r="BL422" s="779"/>
      <c r="BM422" s="779"/>
      <c r="BN422" s="779"/>
      <c r="BO422" s="779"/>
      <c r="BP422" s="779"/>
      <c r="BQ422" s="779"/>
      <c r="BR422" s="779"/>
      <c r="BS422" s="779"/>
      <c r="BT422" s="779"/>
      <c r="BU422" s="779"/>
      <c r="BV422" s="779"/>
      <c r="BW422" s="779"/>
      <c r="BX422" s="779"/>
      <c r="BY422" s="779"/>
      <c r="BZ422" s="779"/>
      <c r="CA422" s="779"/>
      <c r="CB422" s="779"/>
      <c r="CC422" s="779"/>
      <c r="CD422" s="779"/>
      <c r="CE422" s="779"/>
      <c r="CF422" s="779"/>
      <c r="CG422" s="779"/>
      <c r="CH422" s="779"/>
      <c r="CI422" s="779"/>
      <c r="CJ422" s="779"/>
      <c r="CK422" s="779"/>
      <c r="CL422" s="779"/>
      <c r="CM422" s="779"/>
      <c r="CN422" s="779"/>
      <c r="CO422" s="779"/>
      <c r="CP422" s="779"/>
      <c r="CQ422" s="779"/>
      <c r="CR422" s="779"/>
      <c r="CS422" s="779"/>
      <c r="CT422" s="779"/>
    </row>
    <row r="423" spans="1:98" s="772" customFormat="1" ht="13.5">
      <c r="A423" s="886"/>
      <c r="B423" s="886"/>
      <c r="C423" s="886"/>
      <c r="D423" s="886"/>
      <c r="E423" s="886"/>
      <c r="F423" s="2851"/>
      <c r="G423" s="2851"/>
      <c r="H423" s="888"/>
      <c r="I423" s="889"/>
      <c r="J423" s="890"/>
      <c r="K423" s="887"/>
      <c r="L423" s="887"/>
      <c r="N423" s="891"/>
      <c r="O423" s="774"/>
      <c r="P423" s="775"/>
      <c r="Q423" s="775"/>
      <c r="R423" s="776"/>
      <c r="S423" s="777"/>
      <c r="T423" s="777"/>
      <c r="U423" s="777"/>
      <c r="V423" s="778"/>
      <c r="W423" s="778"/>
      <c r="X423" s="778"/>
      <c r="Y423" s="778"/>
      <c r="Z423" s="778"/>
      <c r="AA423" s="779"/>
      <c r="AB423" s="779"/>
      <c r="AC423" s="779"/>
      <c r="AD423" s="779"/>
      <c r="AE423" s="779"/>
      <c r="AF423" s="779"/>
      <c r="AG423" s="779"/>
      <c r="AH423" s="779"/>
      <c r="AI423" s="779"/>
      <c r="AJ423" s="779"/>
      <c r="AK423" s="779"/>
      <c r="AL423" s="779"/>
      <c r="AM423" s="779"/>
      <c r="AN423" s="779"/>
      <c r="AO423" s="779"/>
      <c r="AP423" s="779"/>
      <c r="AQ423" s="779"/>
      <c r="AR423" s="779"/>
      <c r="AS423" s="779"/>
      <c r="AT423" s="779"/>
      <c r="AU423" s="779"/>
      <c r="AV423" s="779"/>
      <c r="AW423" s="779"/>
      <c r="AX423" s="779"/>
      <c r="AY423" s="779"/>
      <c r="AZ423" s="779"/>
      <c r="BA423" s="779"/>
      <c r="BB423" s="779"/>
      <c r="BC423" s="779"/>
      <c r="BD423" s="779"/>
      <c r="BE423" s="779"/>
      <c r="BF423" s="779"/>
      <c r="BG423" s="779"/>
      <c r="BH423" s="779"/>
      <c r="BI423" s="779"/>
      <c r="BJ423" s="779"/>
      <c r="BK423" s="779"/>
      <c r="BL423" s="779"/>
      <c r="BM423" s="779"/>
      <c r="BN423" s="779"/>
      <c r="BO423" s="779"/>
      <c r="BP423" s="779"/>
      <c r="BQ423" s="779"/>
      <c r="BR423" s="779"/>
      <c r="BS423" s="779"/>
      <c r="BT423" s="779"/>
      <c r="BU423" s="779"/>
      <c r="BV423" s="779"/>
      <c r="BW423" s="779"/>
      <c r="BX423" s="779"/>
      <c r="BY423" s="779"/>
      <c r="BZ423" s="779"/>
      <c r="CA423" s="779"/>
      <c r="CB423" s="779"/>
      <c r="CC423" s="779"/>
      <c r="CD423" s="779"/>
      <c r="CE423" s="779"/>
      <c r="CF423" s="779"/>
      <c r="CG423" s="779"/>
      <c r="CH423" s="779"/>
      <c r="CI423" s="779"/>
      <c r="CJ423" s="779"/>
      <c r="CK423" s="779"/>
      <c r="CL423" s="779"/>
      <c r="CM423" s="779"/>
      <c r="CN423" s="779"/>
      <c r="CO423" s="779"/>
      <c r="CP423" s="779"/>
      <c r="CQ423" s="779"/>
      <c r="CR423" s="779"/>
      <c r="CS423" s="779"/>
      <c r="CT423" s="779"/>
    </row>
    <row r="424" spans="1:98" s="772" customFormat="1" ht="13.5">
      <c r="A424" s="886"/>
      <c r="B424" s="886"/>
      <c r="C424" s="886"/>
      <c r="D424" s="886"/>
      <c r="E424" s="886"/>
      <c r="F424" s="2851"/>
      <c r="G424" s="2851"/>
      <c r="H424" s="888"/>
      <c r="I424" s="889"/>
      <c r="J424" s="890"/>
      <c r="K424" s="887"/>
      <c r="L424" s="887"/>
      <c r="N424" s="891"/>
      <c r="O424" s="774"/>
      <c r="P424" s="775"/>
      <c r="Q424" s="775"/>
      <c r="R424" s="776"/>
      <c r="S424" s="777"/>
      <c r="T424" s="777"/>
      <c r="U424" s="777"/>
      <c r="V424" s="778"/>
      <c r="W424" s="778"/>
      <c r="X424" s="778"/>
      <c r="Y424" s="778"/>
      <c r="Z424" s="778"/>
      <c r="AA424" s="779"/>
      <c r="AB424" s="779"/>
      <c r="AC424" s="779"/>
      <c r="AD424" s="779"/>
      <c r="AE424" s="779"/>
      <c r="AF424" s="779"/>
      <c r="AG424" s="779"/>
      <c r="AH424" s="779"/>
      <c r="AI424" s="779"/>
      <c r="AJ424" s="779"/>
      <c r="AK424" s="779"/>
      <c r="AL424" s="779"/>
      <c r="AM424" s="779"/>
      <c r="AN424" s="779"/>
      <c r="AO424" s="779"/>
      <c r="AP424" s="779"/>
      <c r="AQ424" s="779"/>
      <c r="AR424" s="779"/>
      <c r="AS424" s="779"/>
      <c r="AT424" s="779"/>
      <c r="AU424" s="779"/>
      <c r="AV424" s="779"/>
      <c r="AW424" s="779"/>
      <c r="AX424" s="779"/>
      <c r="AY424" s="779"/>
      <c r="AZ424" s="779"/>
      <c r="BA424" s="779"/>
      <c r="BB424" s="779"/>
      <c r="BC424" s="779"/>
      <c r="BD424" s="779"/>
      <c r="BE424" s="779"/>
      <c r="BF424" s="779"/>
      <c r="BG424" s="779"/>
      <c r="BH424" s="779"/>
      <c r="BI424" s="779"/>
      <c r="BJ424" s="779"/>
      <c r="BK424" s="779"/>
      <c r="BL424" s="779"/>
      <c r="BM424" s="779"/>
      <c r="BN424" s="779"/>
      <c r="BO424" s="779"/>
      <c r="BP424" s="779"/>
      <c r="BQ424" s="779"/>
      <c r="BR424" s="779"/>
      <c r="BS424" s="779"/>
      <c r="BT424" s="779"/>
      <c r="BU424" s="779"/>
      <c r="BV424" s="779"/>
      <c r="BW424" s="779"/>
      <c r="BX424" s="779"/>
      <c r="BY424" s="779"/>
      <c r="BZ424" s="779"/>
      <c r="CA424" s="779"/>
      <c r="CB424" s="779"/>
      <c r="CC424" s="779"/>
      <c r="CD424" s="779"/>
      <c r="CE424" s="779"/>
      <c r="CF424" s="779"/>
      <c r="CG424" s="779"/>
      <c r="CH424" s="779"/>
      <c r="CI424" s="779"/>
      <c r="CJ424" s="779"/>
      <c r="CK424" s="779"/>
      <c r="CL424" s="779"/>
      <c r="CM424" s="779"/>
      <c r="CN424" s="779"/>
      <c r="CO424" s="779"/>
      <c r="CP424" s="779"/>
      <c r="CQ424" s="779"/>
      <c r="CR424" s="779"/>
      <c r="CS424" s="779"/>
      <c r="CT424" s="779"/>
    </row>
    <row r="425" spans="1:98" s="887" customFormat="1" ht="13.5">
      <c r="A425" s="886"/>
      <c r="B425" s="886"/>
      <c r="C425" s="886"/>
      <c r="D425" s="886"/>
      <c r="E425" s="886"/>
      <c r="F425" s="2851"/>
      <c r="G425" s="2851"/>
      <c r="H425" s="888"/>
      <c r="I425" s="889"/>
      <c r="J425" s="890"/>
      <c r="M425" s="772"/>
      <c r="N425" s="891"/>
      <c r="O425" s="774"/>
      <c r="P425" s="775"/>
      <c r="Q425" s="775"/>
      <c r="R425" s="776"/>
      <c r="S425" s="777"/>
      <c r="T425" s="777"/>
      <c r="U425" s="777"/>
      <c r="V425" s="778"/>
      <c r="W425" s="778"/>
      <c r="X425" s="778"/>
      <c r="Y425" s="778"/>
      <c r="Z425" s="778"/>
      <c r="AA425" s="779"/>
      <c r="AB425" s="779"/>
      <c r="AC425" s="779"/>
      <c r="AD425" s="779"/>
      <c r="AE425" s="779"/>
      <c r="AF425" s="779"/>
      <c r="AG425" s="779"/>
      <c r="AH425" s="779"/>
      <c r="AI425" s="779"/>
      <c r="AJ425" s="779"/>
      <c r="AK425" s="779"/>
      <c r="AL425" s="779"/>
      <c r="AM425" s="779"/>
      <c r="AN425" s="779"/>
      <c r="AO425" s="779"/>
      <c r="AP425" s="779"/>
      <c r="AQ425" s="779"/>
      <c r="AR425" s="779"/>
      <c r="AS425" s="779"/>
      <c r="AT425" s="779"/>
      <c r="AU425" s="779"/>
      <c r="AV425" s="779"/>
      <c r="AW425" s="779"/>
      <c r="AX425" s="779"/>
      <c r="AY425" s="779"/>
      <c r="AZ425" s="779"/>
      <c r="BA425" s="779"/>
      <c r="BB425" s="779"/>
      <c r="BC425" s="779"/>
      <c r="BD425" s="779"/>
      <c r="BE425" s="779"/>
      <c r="BF425" s="779"/>
      <c r="BG425" s="779"/>
      <c r="BH425" s="779"/>
      <c r="BI425" s="779"/>
      <c r="BJ425" s="779"/>
      <c r="BK425" s="779"/>
      <c r="BL425" s="779"/>
      <c r="BM425" s="779"/>
      <c r="BN425" s="779"/>
      <c r="BO425" s="779"/>
      <c r="BP425" s="779"/>
      <c r="BQ425" s="779"/>
      <c r="BR425" s="779"/>
      <c r="BS425" s="779"/>
      <c r="BT425" s="779"/>
      <c r="BU425" s="779"/>
      <c r="BV425" s="779"/>
      <c r="BW425" s="779"/>
      <c r="BX425" s="779"/>
      <c r="BY425" s="779"/>
      <c r="BZ425" s="779"/>
      <c r="CA425" s="779"/>
      <c r="CB425" s="779"/>
      <c r="CC425" s="779"/>
      <c r="CD425" s="779"/>
      <c r="CE425" s="779"/>
      <c r="CF425" s="779"/>
      <c r="CG425" s="779"/>
      <c r="CH425" s="779"/>
      <c r="CI425" s="779"/>
      <c r="CJ425" s="779"/>
      <c r="CK425" s="779"/>
      <c r="CL425" s="779"/>
      <c r="CM425" s="779"/>
      <c r="CN425" s="779"/>
      <c r="CO425" s="779"/>
      <c r="CP425" s="779"/>
      <c r="CQ425" s="779"/>
      <c r="CR425" s="779"/>
      <c r="CS425" s="779"/>
      <c r="CT425" s="779"/>
    </row>
    <row r="426" spans="1:98" s="887" customFormat="1" ht="13.5">
      <c r="A426" s="886"/>
      <c r="B426" s="886"/>
      <c r="C426" s="886"/>
      <c r="D426" s="886"/>
      <c r="E426" s="886"/>
      <c r="F426" s="2851"/>
      <c r="G426" s="2851"/>
      <c r="H426" s="888"/>
      <c r="I426" s="889"/>
      <c r="J426" s="890"/>
      <c r="M426" s="772"/>
      <c r="N426" s="891"/>
      <c r="O426" s="774"/>
      <c r="P426" s="775"/>
      <c r="Q426" s="775"/>
      <c r="R426" s="776"/>
      <c r="S426" s="777"/>
      <c r="T426" s="777"/>
      <c r="U426" s="777"/>
      <c r="V426" s="778"/>
      <c r="W426" s="778"/>
      <c r="X426" s="778"/>
      <c r="Y426" s="778"/>
      <c r="Z426" s="778"/>
      <c r="AA426" s="779"/>
      <c r="AB426" s="779"/>
      <c r="AC426" s="779"/>
      <c r="AD426" s="779"/>
      <c r="AE426" s="779"/>
      <c r="AF426" s="779"/>
      <c r="AG426" s="779"/>
      <c r="AH426" s="779"/>
      <c r="AI426" s="779"/>
      <c r="AJ426" s="779"/>
      <c r="AK426" s="779"/>
      <c r="AL426" s="779"/>
      <c r="AM426" s="779"/>
      <c r="AN426" s="779"/>
      <c r="AO426" s="779"/>
      <c r="AP426" s="779"/>
      <c r="AQ426" s="779"/>
      <c r="AR426" s="779"/>
      <c r="AS426" s="779"/>
      <c r="AT426" s="779"/>
      <c r="AU426" s="779"/>
      <c r="AV426" s="779"/>
      <c r="AW426" s="779"/>
      <c r="AX426" s="779"/>
      <c r="AY426" s="779"/>
      <c r="AZ426" s="779"/>
      <c r="BA426" s="779"/>
      <c r="BB426" s="779"/>
      <c r="BC426" s="779"/>
      <c r="BD426" s="779"/>
      <c r="BE426" s="779"/>
      <c r="BF426" s="779"/>
      <c r="BG426" s="779"/>
      <c r="BH426" s="779"/>
      <c r="BI426" s="779"/>
      <c r="BJ426" s="779"/>
      <c r="BK426" s="779"/>
      <c r="BL426" s="779"/>
      <c r="BM426" s="779"/>
      <c r="BN426" s="779"/>
      <c r="BO426" s="779"/>
      <c r="BP426" s="779"/>
      <c r="BQ426" s="779"/>
      <c r="BR426" s="779"/>
      <c r="BS426" s="779"/>
      <c r="BT426" s="779"/>
      <c r="BU426" s="779"/>
      <c r="BV426" s="779"/>
      <c r="BW426" s="779"/>
      <c r="BX426" s="779"/>
      <c r="BY426" s="779"/>
      <c r="BZ426" s="779"/>
      <c r="CA426" s="779"/>
      <c r="CB426" s="779"/>
      <c r="CC426" s="779"/>
      <c r="CD426" s="779"/>
      <c r="CE426" s="779"/>
      <c r="CF426" s="779"/>
      <c r="CG426" s="779"/>
      <c r="CH426" s="779"/>
      <c r="CI426" s="779"/>
      <c r="CJ426" s="779"/>
      <c r="CK426" s="779"/>
      <c r="CL426" s="779"/>
      <c r="CM426" s="779"/>
      <c r="CN426" s="779"/>
      <c r="CO426" s="779"/>
      <c r="CP426" s="779"/>
      <c r="CQ426" s="779"/>
      <c r="CR426" s="779"/>
      <c r="CS426" s="779"/>
      <c r="CT426" s="779"/>
    </row>
    <row r="427" spans="1:98" s="887" customFormat="1" ht="13.5">
      <c r="A427" s="886"/>
      <c r="B427" s="886"/>
      <c r="C427" s="886"/>
      <c r="D427" s="886"/>
      <c r="E427" s="886"/>
      <c r="F427" s="2851"/>
      <c r="G427" s="2851"/>
      <c r="H427" s="888"/>
      <c r="I427" s="889"/>
      <c r="J427" s="890"/>
      <c r="M427" s="772"/>
      <c r="N427" s="891"/>
      <c r="O427" s="774"/>
      <c r="P427" s="775"/>
      <c r="Q427" s="775"/>
      <c r="R427" s="776"/>
      <c r="S427" s="777"/>
      <c r="T427" s="777"/>
      <c r="U427" s="777"/>
      <c r="V427" s="778"/>
      <c r="W427" s="778"/>
      <c r="X427" s="778"/>
      <c r="Y427" s="778"/>
      <c r="Z427" s="778"/>
      <c r="AA427" s="779"/>
      <c r="AB427" s="779"/>
      <c r="AC427" s="779"/>
      <c r="AD427" s="779"/>
      <c r="AE427" s="779"/>
      <c r="AF427" s="779"/>
      <c r="AG427" s="779"/>
      <c r="AH427" s="779"/>
      <c r="AI427" s="779"/>
      <c r="AJ427" s="779"/>
      <c r="AK427" s="779"/>
      <c r="AL427" s="779"/>
      <c r="AM427" s="779"/>
      <c r="AN427" s="779"/>
      <c r="AO427" s="779"/>
      <c r="AP427" s="779"/>
      <c r="AQ427" s="779"/>
      <c r="AR427" s="779"/>
      <c r="AS427" s="779"/>
      <c r="AT427" s="779"/>
      <c r="AU427" s="779"/>
      <c r="AV427" s="779"/>
      <c r="AW427" s="779"/>
      <c r="AX427" s="779"/>
      <c r="AY427" s="779"/>
      <c r="AZ427" s="779"/>
      <c r="BA427" s="779"/>
      <c r="BB427" s="779"/>
      <c r="BC427" s="779"/>
      <c r="BD427" s="779"/>
      <c r="BE427" s="779"/>
      <c r="BF427" s="779"/>
      <c r="BG427" s="779"/>
      <c r="BH427" s="779"/>
      <c r="BI427" s="779"/>
      <c r="BJ427" s="779"/>
      <c r="BK427" s="779"/>
      <c r="BL427" s="779"/>
      <c r="BM427" s="779"/>
      <c r="BN427" s="779"/>
      <c r="BO427" s="779"/>
      <c r="BP427" s="779"/>
      <c r="BQ427" s="779"/>
      <c r="BR427" s="779"/>
      <c r="BS427" s="779"/>
      <c r="BT427" s="779"/>
      <c r="BU427" s="779"/>
      <c r="BV427" s="779"/>
      <c r="BW427" s="779"/>
      <c r="BX427" s="779"/>
      <c r="BY427" s="779"/>
      <c r="BZ427" s="779"/>
      <c r="CA427" s="779"/>
      <c r="CB427" s="779"/>
      <c r="CC427" s="779"/>
      <c r="CD427" s="779"/>
      <c r="CE427" s="779"/>
      <c r="CF427" s="779"/>
      <c r="CG427" s="779"/>
      <c r="CH427" s="779"/>
      <c r="CI427" s="779"/>
      <c r="CJ427" s="779"/>
      <c r="CK427" s="779"/>
      <c r="CL427" s="779"/>
      <c r="CM427" s="779"/>
      <c r="CN427" s="779"/>
      <c r="CO427" s="779"/>
      <c r="CP427" s="779"/>
      <c r="CQ427" s="779"/>
      <c r="CR427" s="779"/>
      <c r="CS427" s="779"/>
      <c r="CT427" s="779"/>
    </row>
    <row r="428" spans="1:98" s="887" customFormat="1" ht="13.5">
      <c r="A428" s="886"/>
      <c r="B428" s="886"/>
      <c r="C428" s="886"/>
      <c r="D428" s="886"/>
      <c r="E428" s="886"/>
      <c r="F428" s="2851"/>
      <c r="G428" s="2851"/>
      <c r="H428" s="888"/>
      <c r="I428" s="889"/>
      <c r="J428" s="890"/>
      <c r="M428" s="772"/>
      <c r="N428" s="891"/>
      <c r="O428" s="774"/>
      <c r="P428" s="775"/>
      <c r="Q428" s="775"/>
      <c r="R428" s="776"/>
      <c r="S428" s="777"/>
      <c r="T428" s="777"/>
      <c r="U428" s="777"/>
      <c r="V428" s="778"/>
      <c r="W428" s="778"/>
      <c r="X428" s="778"/>
      <c r="Y428" s="778"/>
      <c r="Z428" s="778"/>
      <c r="AA428" s="779"/>
      <c r="AB428" s="779"/>
      <c r="AC428" s="779"/>
      <c r="AD428" s="779"/>
      <c r="AE428" s="779"/>
      <c r="AF428" s="779"/>
      <c r="AG428" s="779"/>
      <c r="AH428" s="779"/>
      <c r="AI428" s="779"/>
      <c r="AJ428" s="779"/>
      <c r="AK428" s="779"/>
      <c r="AL428" s="779"/>
      <c r="AM428" s="779"/>
      <c r="AN428" s="779"/>
      <c r="AO428" s="779"/>
      <c r="AP428" s="779"/>
      <c r="AQ428" s="779"/>
      <c r="AR428" s="779"/>
      <c r="AS428" s="779"/>
      <c r="AT428" s="779"/>
      <c r="AU428" s="779"/>
      <c r="AV428" s="779"/>
      <c r="AW428" s="779"/>
      <c r="AX428" s="779"/>
      <c r="AY428" s="779"/>
      <c r="AZ428" s="779"/>
      <c r="BA428" s="779"/>
      <c r="BB428" s="779"/>
      <c r="BC428" s="779"/>
      <c r="BD428" s="779"/>
      <c r="BE428" s="779"/>
      <c r="BF428" s="779"/>
      <c r="BG428" s="779"/>
      <c r="BH428" s="779"/>
      <c r="BI428" s="779"/>
      <c r="BJ428" s="779"/>
      <c r="BK428" s="779"/>
      <c r="BL428" s="779"/>
      <c r="BM428" s="779"/>
      <c r="BN428" s="779"/>
      <c r="BO428" s="779"/>
      <c r="BP428" s="779"/>
      <c r="BQ428" s="779"/>
      <c r="BR428" s="779"/>
      <c r="BS428" s="779"/>
      <c r="BT428" s="779"/>
      <c r="BU428" s="779"/>
      <c r="BV428" s="779"/>
      <c r="BW428" s="779"/>
      <c r="BX428" s="779"/>
      <c r="BY428" s="779"/>
      <c r="BZ428" s="779"/>
      <c r="CA428" s="779"/>
      <c r="CB428" s="779"/>
      <c r="CC428" s="779"/>
      <c r="CD428" s="779"/>
      <c r="CE428" s="779"/>
      <c r="CF428" s="779"/>
      <c r="CG428" s="779"/>
      <c r="CH428" s="779"/>
      <c r="CI428" s="779"/>
      <c r="CJ428" s="779"/>
      <c r="CK428" s="779"/>
      <c r="CL428" s="779"/>
      <c r="CM428" s="779"/>
      <c r="CN428" s="779"/>
      <c r="CO428" s="779"/>
      <c r="CP428" s="779"/>
      <c r="CQ428" s="779"/>
      <c r="CR428" s="779"/>
      <c r="CS428" s="779"/>
      <c r="CT428" s="779"/>
    </row>
    <row r="429" spans="1:98" s="887" customFormat="1" ht="13.5">
      <c r="A429" s="886"/>
      <c r="B429" s="886"/>
      <c r="C429" s="886"/>
      <c r="D429" s="886"/>
      <c r="E429" s="886"/>
      <c r="F429" s="2851"/>
      <c r="G429" s="2851"/>
      <c r="H429" s="888"/>
      <c r="I429" s="889"/>
      <c r="J429" s="890"/>
      <c r="M429" s="772"/>
      <c r="N429" s="891"/>
      <c r="O429" s="774"/>
      <c r="P429" s="775"/>
      <c r="Q429" s="775"/>
      <c r="R429" s="776"/>
      <c r="S429" s="777"/>
      <c r="T429" s="777"/>
      <c r="U429" s="777"/>
      <c r="V429" s="778"/>
      <c r="W429" s="778"/>
      <c r="X429" s="778"/>
      <c r="Y429" s="778"/>
      <c r="Z429" s="778"/>
      <c r="AA429" s="779"/>
      <c r="AB429" s="779"/>
      <c r="AC429" s="779"/>
      <c r="AD429" s="779"/>
      <c r="AE429" s="779"/>
      <c r="AF429" s="779"/>
      <c r="AG429" s="779"/>
      <c r="AH429" s="779"/>
      <c r="AI429" s="779"/>
      <c r="AJ429" s="779"/>
      <c r="AK429" s="779"/>
      <c r="AL429" s="779"/>
      <c r="AM429" s="779"/>
      <c r="AN429" s="779"/>
      <c r="AO429" s="779"/>
      <c r="AP429" s="779"/>
      <c r="AQ429" s="779"/>
      <c r="AR429" s="779"/>
      <c r="AS429" s="779"/>
      <c r="AT429" s="779"/>
      <c r="AU429" s="779"/>
      <c r="AV429" s="779"/>
      <c r="AW429" s="779"/>
      <c r="AX429" s="779"/>
      <c r="AY429" s="779"/>
      <c r="AZ429" s="779"/>
      <c r="BA429" s="779"/>
      <c r="BB429" s="779"/>
      <c r="BC429" s="779"/>
      <c r="BD429" s="779"/>
      <c r="BE429" s="779"/>
      <c r="BF429" s="779"/>
      <c r="BG429" s="779"/>
      <c r="BH429" s="779"/>
      <c r="BI429" s="779"/>
      <c r="BJ429" s="779"/>
      <c r="BK429" s="779"/>
      <c r="BL429" s="779"/>
      <c r="BM429" s="779"/>
      <c r="BN429" s="779"/>
      <c r="BO429" s="779"/>
      <c r="BP429" s="779"/>
      <c r="BQ429" s="779"/>
      <c r="BR429" s="779"/>
      <c r="BS429" s="779"/>
      <c r="BT429" s="779"/>
      <c r="BU429" s="779"/>
      <c r="BV429" s="779"/>
      <c r="BW429" s="779"/>
      <c r="BX429" s="779"/>
      <c r="BY429" s="779"/>
      <c r="BZ429" s="779"/>
      <c r="CA429" s="779"/>
      <c r="CB429" s="779"/>
      <c r="CC429" s="779"/>
      <c r="CD429" s="779"/>
      <c r="CE429" s="779"/>
      <c r="CF429" s="779"/>
      <c r="CG429" s="779"/>
      <c r="CH429" s="779"/>
      <c r="CI429" s="779"/>
      <c r="CJ429" s="779"/>
      <c r="CK429" s="779"/>
      <c r="CL429" s="779"/>
      <c r="CM429" s="779"/>
      <c r="CN429" s="779"/>
      <c r="CO429" s="779"/>
      <c r="CP429" s="779"/>
      <c r="CQ429" s="779"/>
      <c r="CR429" s="779"/>
      <c r="CS429" s="779"/>
      <c r="CT429" s="779"/>
    </row>
    <row r="430" spans="1:98" s="887" customFormat="1" ht="13.5">
      <c r="A430" s="886"/>
      <c r="B430" s="886"/>
      <c r="C430" s="886"/>
      <c r="D430" s="886"/>
      <c r="E430" s="886"/>
      <c r="F430" s="2851"/>
      <c r="G430" s="2851"/>
      <c r="H430" s="888"/>
      <c r="I430" s="889"/>
      <c r="J430" s="890"/>
      <c r="M430" s="772"/>
      <c r="N430" s="891"/>
      <c r="O430" s="774"/>
      <c r="P430" s="775"/>
      <c r="Q430" s="775"/>
      <c r="R430" s="776"/>
      <c r="S430" s="777"/>
      <c r="T430" s="777"/>
      <c r="U430" s="777"/>
      <c r="V430" s="778"/>
      <c r="W430" s="778"/>
      <c r="X430" s="778"/>
      <c r="Y430" s="778"/>
      <c r="Z430" s="778"/>
      <c r="AA430" s="779"/>
      <c r="AB430" s="779"/>
      <c r="AC430" s="779"/>
      <c r="AD430" s="779"/>
      <c r="AE430" s="779"/>
      <c r="AF430" s="779"/>
      <c r="AG430" s="779"/>
      <c r="AH430" s="779"/>
      <c r="AI430" s="779"/>
      <c r="AJ430" s="779"/>
      <c r="AK430" s="779"/>
      <c r="AL430" s="779"/>
      <c r="AM430" s="779"/>
      <c r="AN430" s="779"/>
      <c r="AO430" s="779"/>
      <c r="AP430" s="779"/>
      <c r="AQ430" s="779"/>
      <c r="AR430" s="779"/>
      <c r="AS430" s="779"/>
      <c r="AT430" s="779"/>
      <c r="AU430" s="779"/>
      <c r="AV430" s="779"/>
      <c r="AW430" s="779"/>
      <c r="AX430" s="779"/>
      <c r="AY430" s="779"/>
      <c r="AZ430" s="779"/>
      <c r="BA430" s="779"/>
      <c r="BB430" s="779"/>
      <c r="BC430" s="779"/>
      <c r="BD430" s="779"/>
      <c r="BE430" s="779"/>
      <c r="BF430" s="779"/>
      <c r="BG430" s="779"/>
      <c r="BH430" s="779"/>
      <c r="BI430" s="779"/>
      <c r="BJ430" s="779"/>
      <c r="BK430" s="779"/>
      <c r="BL430" s="779"/>
      <c r="BM430" s="779"/>
      <c r="BN430" s="779"/>
      <c r="BO430" s="779"/>
      <c r="BP430" s="779"/>
      <c r="BQ430" s="779"/>
      <c r="BR430" s="779"/>
      <c r="BS430" s="779"/>
      <c r="BT430" s="779"/>
      <c r="BU430" s="779"/>
      <c r="BV430" s="779"/>
      <c r="BW430" s="779"/>
      <c r="BX430" s="779"/>
      <c r="BY430" s="779"/>
      <c r="BZ430" s="779"/>
      <c r="CA430" s="779"/>
      <c r="CB430" s="779"/>
      <c r="CC430" s="779"/>
      <c r="CD430" s="779"/>
      <c r="CE430" s="779"/>
      <c r="CF430" s="779"/>
      <c r="CG430" s="779"/>
      <c r="CH430" s="779"/>
      <c r="CI430" s="779"/>
      <c r="CJ430" s="779"/>
      <c r="CK430" s="779"/>
      <c r="CL430" s="779"/>
      <c r="CM430" s="779"/>
      <c r="CN430" s="779"/>
      <c r="CO430" s="779"/>
      <c r="CP430" s="779"/>
      <c r="CQ430" s="779"/>
      <c r="CR430" s="779"/>
      <c r="CS430" s="779"/>
      <c r="CT430" s="779"/>
    </row>
    <row r="431" spans="1:98" s="887" customFormat="1" ht="13.5">
      <c r="A431" s="886"/>
      <c r="B431" s="886"/>
      <c r="C431" s="886"/>
      <c r="D431" s="886"/>
      <c r="E431" s="886"/>
      <c r="F431" s="2851"/>
      <c r="G431" s="2851"/>
      <c r="H431" s="888"/>
      <c r="I431" s="889"/>
      <c r="J431" s="890"/>
      <c r="M431" s="772"/>
      <c r="N431" s="891"/>
      <c r="O431" s="774"/>
      <c r="P431" s="775"/>
      <c r="Q431" s="775"/>
      <c r="R431" s="776"/>
      <c r="S431" s="777"/>
      <c r="T431" s="777"/>
      <c r="U431" s="777"/>
      <c r="V431" s="778"/>
      <c r="W431" s="778"/>
      <c r="X431" s="778"/>
      <c r="Y431" s="778"/>
      <c r="Z431" s="778"/>
      <c r="AA431" s="779"/>
      <c r="AB431" s="779"/>
      <c r="AC431" s="779"/>
      <c r="AD431" s="779"/>
      <c r="AE431" s="779"/>
      <c r="AF431" s="779"/>
      <c r="AG431" s="779"/>
      <c r="AH431" s="779"/>
      <c r="AI431" s="779"/>
      <c r="AJ431" s="779"/>
      <c r="AK431" s="779"/>
      <c r="AL431" s="779"/>
      <c r="AM431" s="779"/>
      <c r="AN431" s="779"/>
      <c r="AO431" s="779"/>
      <c r="AP431" s="779"/>
      <c r="AQ431" s="779"/>
      <c r="AR431" s="779"/>
      <c r="AS431" s="779"/>
      <c r="AT431" s="779"/>
      <c r="AU431" s="779"/>
      <c r="AV431" s="779"/>
      <c r="AW431" s="779"/>
      <c r="AX431" s="779"/>
      <c r="AY431" s="779"/>
      <c r="AZ431" s="779"/>
      <c r="BA431" s="779"/>
      <c r="BB431" s="779"/>
      <c r="BC431" s="779"/>
      <c r="BD431" s="779"/>
      <c r="BE431" s="779"/>
      <c r="BF431" s="779"/>
      <c r="BG431" s="779"/>
      <c r="BH431" s="779"/>
      <c r="BI431" s="779"/>
      <c r="BJ431" s="779"/>
      <c r="BK431" s="779"/>
      <c r="BL431" s="779"/>
      <c r="BM431" s="779"/>
      <c r="BN431" s="779"/>
      <c r="BO431" s="779"/>
      <c r="BP431" s="779"/>
      <c r="BQ431" s="779"/>
      <c r="BR431" s="779"/>
      <c r="BS431" s="779"/>
      <c r="BT431" s="779"/>
      <c r="BU431" s="779"/>
      <c r="BV431" s="779"/>
      <c r="BW431" s="779"/>
      <c r="BX431" s="779"/>
      <c r="BY431" s="779"/>
      <c r="BZ431" s="779"/>
      <c r="CA431" s="779"/>
      <c r="CB431" s="779"/>
      <c r="CC431" s="779"/>
      <c r="CD431" s="779"/>
      <c r="CE431" s="779"/>
      <c r="CF431" s="779"/>
      <c r="CG431" s="779"/>
      <c r="CH431" s="779"/>
      <c r="CI431" s="779"/>
      <c r="CJ431" s="779"/>
      <c r="CK431" s="779"/>
      <c r="CL431" s="779"/>
      <c r="CM431" s="779"/>
      <c r="CN431" s="779"/>
      <c r="CO431" s="779"/>
      <c r="CP431" s="779"/>
      <c r="CQ431" s="779"/>
      <c r="CR431" s="779"/>
      <c r="CS431" s="779"/>
      <c r="CT431" s="779"/>
    </row>
    <row r="432" spans="1:98" s="887" customFormat="1" ht="13.5">
      <c r="A432" s="886"/>
      <c r="B432" s="886"/>
      <c r="C432" s="886"/>
      <c r="D432" s="886"/>
      <c r="E432" s="886"/>
      <c r="F432" s="2851"/>
      <c r="G432" s="2851"/>
      <c r="H432" s="888"/>
      <c r="I432" s="889"/>
      <c r="J432" s="890"/>
      <c r="M432" s="772"/>
      <c r="N432" s="891"/>
      <c r="O432" s="774"/>
      <c r="P432" s="775"/>
      <c r="Q432" s="775"/>
      <c r="R432" s="776"/>
      <c r="S432" s="777"/>
      <c r="T432" s="777"/>
      <c r="U432" s="777"/>
      <c r="V432" s="778"/>
      <c r="W432" s="778"/>
      <c r="X432" s="778"/>
      <c r="Y432" s="778"/>
      <c r="Z432" s="778"/>
      <c r="AA432" s="779"/>
      <c r="AB432" s="779"/>
      <c r="AC432" s="779"/>
      <c r="AD432" s="779"/>
      <c r="AE432" s="779"/>
      <c r="AF432" s="779"/>
      <c r="AG432" s="779"/>
      <c r="AH432" s="779"/>
      <c r="AI432" s="779"/>
      <c r="AJ432" s="779"/>
      <c r="AK432" s="779"/>
      <c r="AL432" s="779"/>
      <c r="AM432" s="779"/>
      <c r="AN432" s="779"/>
      <c r="AO432" s="779"/>
      <c r="AP432" s="779"/>
      <c r="AQ432" s="779"/>
      <c r="AR432" s="779"/>
      <c r="AS432" s="779"/>
      <c r="AT432" s="779"/>
      <c r="AU432" s="779"/>
      <c r="AV432" s="779"/>
      <c r="AW432" s="779"/>
      <c r="AX432" s="779"/>
      <c r="AY432" s="779"/>
      <c r="AZ432" s="779"/>
      <c r="BA432" s="779"/>
      <c r="BB432" s="779"/>
      <c r="BC432" s="779"/>
      <c r="BD432" s="779"/>
      <c r="BE432" s="779"/>
      <c r="BF432" s="779"/>
      <c r="BG432" s="779"/>
      <c r="BH432" s="779"/>
      <c r="BI432" s="779"/>
      <c r="BJ432" s="779"/>
      <c r="BK432" s="779"/>
      <c r="BL432" s="779"/>
      <c r="BM432" s="779"/>
      <c r="BN432" s="779"/>
      <c r="BO432" s="779"/>
      <c r="BP432" s="779"/>
      <c r="BQ432" s="779"/>
      <c r="BR432" s="779"/>
      <c r="BS432" s="779"/>
      <c r="BT432" s="779"/>
      <c r="BU432" s="779"/>
      <c r="BV432" s="779"/>
      <c r="BW432" s="779"/>
      <c r="BX432" s="779"/>
      <c r="BY432" s="779"/>
      <c r="BZ432" s="779"/>
      <c r="CA432" s="779"/>
      <c r="CB432" s="779"/>
      <c r="CC432" s="779"/>
      <c r="CD432" s="779"/>
      <c r="CE432" s="779"/>
      <c r="CF432" s="779"/>
      <c r="CG432" s="779"/>
      <c r="CH432" s="779"/>
      <c r="CI432" s="779"/>
      <c r="CJ432" s="779"/>
      <c r="CK432" s="779"/>
      <c r="CL432" s="779"/>
      <c r="CM432" s="779"/>
      <c r="CN432" s="779"/>
      <c r="CO432" s="779"/>
      <c r="CP432" s="779"/>
      <c r="CQ432" s="779"/>
      <c r="CR432" s="779"/>
      <c r="CS432" s="779"/>
      <c r="CT432" s="779"/>
    </row>
    <row r="433" spans="1:98" s="887" customFormat="1" ht="13.5">
      <c r="A433" s="886"/>
      <c r="B433" s="886"/>
      <c r="C433" s="886"/>
      <c r="D433" s="886"/>
      <c r="E433" s="886"/>
      <c r="F433" s="2851"/>
      <c r="G433" s="2851"/>
      <c r="H433" s="888"/>
      <c r="I433" s="889"/>
      <c r="J433" s="890"/>
      <c r="M433" s="772"/>
      <c r="N433" s="891"/>
      <c r="O433" s="774"/>
      <c r="P433" s="775"/>
      <c r="Q433" s="775"/>
      <c r="R433" s="776"/>
      <c r="S433" s="777"/>
      <c r="T433" s="777"/>
      <c r="U433" s="777"/>
      <c r="V433" s="778"/>
      <c r="W433" s="778"/>
      <c r="X433" s="778"/>
      <c r="Y433" s="778"/>
      <c r="Z433" s="778"/>
      <c r="AA433" s="779"/>
      <c r="AB433" s="779"/>
      <c r="AC433" s="779"/>
      <c r="AD433" s="779"/>
      <c r="AE433" s="779"/>
      <c r="AF433" s="779"/>
      <c r="AG433" s="779"/>
      <c r="AH433" s="779"/>
      <c r="AI433" s="779"/>
      <c r="AJ433" s="779"/>
      <c r="AK433" s="779"/>
      <c r="AL433" s="779"/>
      <c r="AM433" s="779"/>
      <c r="AN433" s="779"/>
      <c r="AO433" s="779"/>
      <c r="AP433" s="779"/>
      <c r="AQ433" s="779"/>
      <c r="AR433" s="779"/>
      <c r="AS433" s="779"/>
      <c r="AT433" s="779"/>
      <c r="AU433" s="779"/>
      <c r="AV433" s="779"/>
      <c r="AW433" s="779"/>
      <c r="AX433" s="779"/>
      <c r="AY433" s="779"/>
      <c r="AZ433" s="779"/>
      <c r="BA433" s="779"/>
      <c r="BB433" s="779"/>
      <c r="BC433" s="779"/>
      <c r="BD433" s="779"/>
      <c r="BE433" s="779"/>
      <c r="BF433" s="779"/>
      <c r="BG433" s="779"/>
      <c r="BH433" s="779"/>
      <c r="BI433" s="779"/>
      <c r="BJ433" s="779"/>
      <c r="BK433" s="779"/>
      <c r="BL433" s="779"/>
      <c r="BM433" s="779"/>
      <c r="BN433" s="779"/>
      <c r="BO433" s="779"/>
      <c r="BP433" s="779"/>
      <c r="BQ433" s="779"/>
      <c r="BR433" s="779"/>
      <c r="BS433" s="779"/>
      <c r="BT433" s="779"/>
      <c r="BU433" s="779"/>
      <c r="BV433" s="779"/>
      <c r="BW433" s="779"/>
      <c r="BX433" s="779"/>
      <c r="BY433" s="779"/>
      <c r="BZ433" s="779"/>
      <c r="CA433" s="779"/>
      <c r="CB433" s="779"/>
      <c r="CC433" s="779"/>
      <c r="CD433" s="779"/>
      <c r="CE433" s="779"/>
      <c r="CF433" s="779"/>
      <c r="CG433" s="779"/>
      <c r="CH433" s="779"/>
      <c r="CI433" s="779"/>
      <c r="CJ433" s="779"/>
      <c r="CK433" s="779"/>
      <c r="CL433" s="779"/>
      <c r="CM433" s="779"/>
      <c r="CN433" s="779"/>
      <c r="CO433" s="779"/>
      <c r="CP433" s="779"/>
      <c r="CQ433" s="779"/>
      <c r="CR433" s="779"/>
      <c r="CS433" s="779"/>
      <c r="CT433" s="779"/>
    </row>
    <row r="434" spans="1:98" s="887" customFormat="1" ht="13.5">
      <c r="A434" s="886"/>
      <c r="B434" s="886"/>
      <c r="C434" s="886"/>
      <c r="D434" s="886"/>
      <c r="E434" s="886"/>
      <c r="F434" s="2851"/>
      <c r="G434" s="2851"/>
      <c r="H434" s="888"/>
      <c r="I434" s="889"/>
      <c r="J434" s="890"/>
      <c r="M434" s="772"/>
      <c r="N434" s="891"/>
      <c r="O434" s="774"/>
      <c r="P434" s="775"/>
      <c r="Q434" s="775"/>
      <c r="R434" s="776"/>
      <c r="S434" s="777"/>
      <c r="T434" s="777"/>
      <c r="U434" s="777"/>
      <c r="V434" s="778"/>
      <c r="W434" s="778"/>
      <c r="X434" s="778"/>
      <c r="Y434" s="778"/>
      <c r="Z434" s="778"/>
      <c r="AA434" s="779"/>
      <c r="AB434" s="779"/>
      <c r="AC434" s="779"/>
      <c r="AD434" s="779"/>
      <c r="AE434" s="779"/>
      <c r="AF434" s="779"/>
      <c r="AG434" s="779"/>
      <c r="AH434" s="779"/>
      <c r="AI434" s="779"/>
      <c r="AJ434" s="779"/>
      <c r="AK434" s="779"/>
      <c r="AL434" s="779"/>
      <c r="AM434" s="779"/>
      <c r="AN434" s="779"/>
      <c r="AO434" s="779"/>
      <c r="AP434" s="779"/>
      <c r="AQ434" s="779"/>
      <c r="AR434" s="779"/>
      <c r="AS434" s="779"/>
      <c r="AT434" s="779"/>
      <c r="AU434" s="779"/>
      <c r="AV434" s="779"/>
      <c r="AW434" s="779"/>
      <c r="AX434" s="779"/>
      <c r="AY434" s="779"/>
      <c r="AZ434" s="779"/>
      <c r="BA434" s="779"/>
      <c r="BB434" s="779"/>
      <c r="BC434" s="779"/>
      <c r="BD434" s="779"/>
      <c r="BE434" s="779"/>
      <c r="BF434" s="779"/>
      <c r="BG434" s="779"/>
      <c r="BH434" s="779"/>
      <c r="BI434" s="779"/>
      <c r="BJ434" s="779"/>
      <c r="BK434" s="779"/>
      <c r="BL434" s="779"/>
      <c r="BM434" s="779"/>
      <c r="BN434" s="779"/>
      <c r="BO434" s="779"/>
      <c r="BP434" s="779"/>
      <c r="BQ434" s="779"/>
      <c r="BR434" s="779"/>
      <c r="BS434" s="779"/>
      <c r="BT434" s="779"/>
      <c r="BU434" s="779"/>
      <c r="BV434" s="779"/>
      <c r="BW434" s="779"/>
      <c r="BX434" s="779"/>
      <c r="BY434" s="779"/>
      <c r="BZ434" s="779"/>
      <c r="CA434" s="779"/>
      <c r="CB434" s="779"/>
      <c r="CC434" s="779"/>
      <c r="CD434" s="779"/>
      <c r="CE434" s="779"/>
      <c r="CF434" s="779"/>
      <c r="CG434" s="779"/>
      <c r="CH434" s="779"/>
      <c r="CI434" s="779"/>
      <c r="CJ434" s="779"/>
      <c r="CK434" s="779"/>
      <c r="CL434" s="779"/>
      <c r="CM434" s="779"/>
      <c r="CN434" s="779"/>
      <c r="CO434" s="779"/>
      <c r="CP434" s="779"/>
      <c r="CQ434" s="779"/>
      <c r="CR434" s="779"/>
      <c r="CS434" s="779"/>
      <c r="CT434" s="779"/>
    </row>
    <row r="435" spans="1:98" s="887" customFormat="1" ht="13.5">
      <c r="A435" s="886"/>
      <c r="B435" s="886"/>
      <c r="C435" s="886"/>
      <c r="D435" s="886"/>
      <c r="E435" s="886"/>
      <c r="F435" s="2851"/>
      <c r="G435" s="2851"/>
      <c r="H435" s="888"/>
      <c r="I435" s="889"/>
      <c r="J435" s="890"/>
      <c r="M435" s="772"/>
      <c r="N435" s="891"/>
      <c r="O435" s="774"/>
      <c r="P435" s="775"/>
      <c r="Q435" s="775"/>
      <c r="R435" s="776"/>
      <c r="S435" s="777"/>
      <c r="T435" s="777"/>
      <c r="U435" s="777"/>
      <c r="V435" s="778"/>
      <c r="W435" s="778"/>
      <c r="X435" s="778"/>
      <c r="Y435" s="778"/>
      <c r="Z435" s="778"/>
      <c r="AA435" s="779"/>
      <c r="AB435" s="779"/>
      <c r="AC435" s="779"/>
      <c r="AD435" s="779"/>
      <c r="AE435" s="779"/>
      <c r="AF435" s="779"/>
      <c r="AG435" s="779"/>
      <c r="AH435" s="779"/>
      <c r="AI435" s="779"/>
      <c r="AJ435" s="779"/>
      <c r="AK435" s="779"/>
      <c r="AL435" s="779"/>
      <c r="AM435" s="779"/>
      <c r="AN435" s="779"/>
      <c r="AO435" s="779"/>
      <c r="AP435" s="779"/>
      <c r="AQ435" s="779"/>
      <c r="AR435" s="779"/>
      <c r="AS435" s="779"/>
      <c r="AT435" s="779"/>
      <c r="AU435" s="779"/>
      <c r="AV435" s="779"/>
      <c r="AW435" s="779"/>
      <c r="AX435" s="779"/>
      <c r="AY435" s="779"/>
      <c r="AZ435" s="779"/>
      <c r="BA435" s="779"/>
      <c r="BB435" s="779"/>
      <c r="BC435" s="779"/>
      <c r="BD435" s="779"/>
      <c r="BE435" s="779"/>
      <c r="BF435" s="779"/>
      <c r="BG435" s="779"/>
      <c r="BH435" s="779"/>
      <c r="BI435" s="779"/>
      <c r="BJ435" s="779"/>
      <c r="BK435" s="779"/>
      <c r="BL435" s="779"/>
      <c r="BM435" s="779"/>
      <c r="BN435" s="779"/>
      <c r="BO435" s="779"/>
      <c r="BP435" s="779"/>
      <c r="BQ435" s="779"/>
      <c r="BR435" s="779"/>
      <c r="BS435" s="779"/>
      <c r="BT435" s="779"/>
      <c r="BU435" s="779"/>
      <c r="BV435" s="779"/>
      <c r="BW435" s="779"/>
      <c r="BX435" s="779"/>
      <c r="BY435" s="779"/>
      <c r="BZ435" s="779"/>
      <c r="CA435" s="779"/>
      <c r="CB435" s="779"/>
      <c r="CC435" s="779"/>
      <c r="CD435" s="779"/>
      <c r="CE435" s="779"/>
      <c r="CF435" s="779"/>
      <c r="CG435" s="779"/>
      <c r="CH435" s="779"/>
      <c r="CI435" s="779"/>
      <c r="CJ435" s="779"/>
      <c r="CK435" s="779"/>
      <c r="CL435" s="779"/>
      <c r="CM435" s="779"/>
      <c r="CN435" s="779"/>
      <c r="CO435" s="779"/>
      <c r="CP435" s="779"/>
      <c r="CQ435" s="779"/>
      <c r="CR435" s="779"/>
      <c r="CS435" s="779"/>
      <c r="CT435" s="779"/>
    </row>
    <row r="436" spans="1:98" s="887" customFormat="1" ht="13.5">
      <c r="A436" s="886"/>
      <c r="B436" s="886"/>
      <c r="C436" s="886"/>
      <c r="D436" s="886"/>
      <c r="E436" s="886"/>
      <c r="F436" s="2851"/>
      <c r="G436" s="2851"/>
      <c r="H436" s="888"/>
      <c r="I436" s="889"/>
      <c r="J436" s="890"/>
      <c r="M436" s="772"/>
      <c r="N436" s="891"/>
      <c r="O436" s="774"/>
      <c r="P436" s="775"/>
      <c r="Q436" s="775"/>
      <c r="R436" s="776"/>
      <c r="S436" s="777"/>
      <c r="T436" s="777"/>
      <c r="U436" s="777"/>
      <c r="V436" s="778"/>
      <c r="W436" s="778"/>
      <c r="X436" s="778"/>
      <c r="Y436" s="778"/>
      <c r="Z436" s="778"/>
      <c r="AA436" s="779"/>
      <c r="AB436" s="779"/>
      <c r="AC436" s="779"/>
      <c r="AD436" s="779"/>
      <c r="AE436" s="779"/>
      <c r="AF436" s="779"/>
      <c r="AG436" s="779"/>
      <c r="AH436" s="779"/>
      <c r="AI436" s="779"/>
      <c r="AJ436" s="779"/>
      <c r="AK436" s="779"/>
      <c r="AL436" s="779"/>
      <c r="AM436" s="779"/>
      <c r="AN436" s="779"/>
      <c r="AO436" s="779"/>
      <c r="AP436" s="779"/>
      <c r="AQ436" s="779"/>
      <c r="AR436" s="779"/>
      <c r="AS436" s="779"/>
      <c r="AT436" s="779"/>
      <c r="AU436" s="779"/>
      <c r="AV436" s="779"/>
      <c r="AW436" s="779"/>
      <c r="AX436" s="779"/>
      <c r="AY436" s="779"/>
      <c r="AZ436" s="779"/>
      <c r="BA436" s="779"/>
      <c r="BB436" s="779"/>
      <c r="BC436" s="779"/>
      <c r="BD436" s="779"/>
      <c r="BE436" s="779"/>
      <c r="BF436" s="779"/>
      <c r="BG436" s="779"/>
      <c r="BH436" s="779"/>
      <c r="BI436" s="779"/>
      <c r="BJ436" s="779"/>
      <c r="BK436" s="779"/>
      <c r="BL436" s="779"/>
      <c r="BM436" s="779"/>
      <c r="BN436" s="779"/>
      <c r="BO436" s="779"/>
      <c r="BP436" s="779"/>
      <c r="BQ436" s="779"/>
      <c r="BR436" s="779"/>
      <c r="BS436" s="779"/>
      <c r="BT436" s="779"/>
      <c r="BU436" s="779"/>
      <c r="BV436" s="779"/>
      <c r="BW436" s="779"/>
      <c r="BX436" s="779"/>
      <c r="BY436" s="779"/>
      <c r="BZ436" s="779"/>
      <c r="CA436" s="779"/>
      <c r="CB436" s="779"/>
      <c r="CC436" s="779"/>
      <c r="CD436" s="779"/>
      <c r="CE436" s="779"/>
      <c r="CF436" s="779"/>
      <c r="CG436" s="779"/>
      <c r="CH436" s="779"/>
      <c r="CI436" s="779"/>
      <c r="CJ436" s="779"/>
      <c r="CK436" s="779"/>
      <c r="CL436" s="779"/>
      <c r="CM436" s="779"/>
      <c r="CN436" s="779"/>
      <c r="CO436" s="779"/>
      <c r="CP436" s="779"/>
      <c r="CQ436" s="779"/>
      <c r="CR436" s="779"/>
      <c r="CS436" s="779"/>
      <c r="CT436" s="779"/>
    </row>
    <row r="437" spans="1:98" s="887" customFormat="1" ht="13.5">
      <c r="A437" s="886"/>
      <c r="B437" s="886"/>
      <c r="C437" s="886"/>
      <c r="D437" s="886"/>
      <c r="E437" s="886"/>
      <c r="F437" s="2851"/>
      <c r="G437" s="2851"/>
      <c r="H437" s="888"/>
      <c r="I437" s="889"/>
      <c r="J437" s="890"/>
      <c r="M437" s="772"/>
      <c r="N437" s="891"/>
      <c r="O437" s="774"/>
      <c r="P437" s="775"/>
      <c r="Q437" s="775"/>
      <c r="R437" s="776"/>
      <c r="S437" s="777"/>
      <c r="T437" s="777"/>
      <c r="U437" s="777"/>
      <c r="V437" s="778"/>
      <c r="W437" s="778"/>
      <c r="X437" s="778"/>
      <c r="Y437" s="778"/>
      <c r="Z437" s="778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L437" s="779"/>
      <c r="AM437" s="779"/>
      <c r="AN437" s="779"/>
      <c r="AO437" s="779"/>
      <c r="AP437" s="779"/>
      <c r="AQ437" s="779"/>
      <c r="AR437" s="779"/>
      <c r="AS437" s="779"/>
      <c r="AT437" s="779"/>
      <c r="AU437" s="779"/>
      <c r="AV437" s="779"/>
      <c r="AW437" s="779"/>
      <c r="AX437" s="779"/>
      <c r="AY437" s="779"/>
      <c r="AZ437" s="779"/>
      <c r="BA437" s="779"/>
      <c r="BB437" s="779"/>
      <c r="BC437" s="779"/>
      <c r="BD437" s="779"/>
      <c r="BE437" s="779"/>
      <c r="BF437" s="779"/>
      <c r="BG437" s="779"/>
      <c r="BH437" s="779"/>
      <c r="BI437" s="779"/>
      <c r="BJ437" s="779"/>
      <c r="BK437" s="779"/>
      <c r="BL437" s="779"/>
      <c r="BM437" s="779"/>
      <c r="BN437" s="779"/>
      <c r="BO437" s="779"/>
      <c r="BP437" s="779"/>
      <c r="BQ437" s="779"/>
      <c r="BR437" s="779"/>
      <c r="BS437" s="779"/>
      <c r="BT437" s="779"/>
      <c r="BU437" s="779"/>
      <c r="BV437" s="779"/>
      <c r="BW437" s="779"/>
      <c r="BX437" s="779"/>
      <c r="BY437" s="779"/>
      <c r="BZ437" s="779"/>
      <c r="CA437" s="779"/>
      <c r="CB437" s="779"/>
      <c r="CC437" s="779"/>
      <c r="CD437" s="779"/>
      <c r="CE437" s="779"/>
      <c r="CF437" s="779"/>
      <c r="CG437" s="779"/>
      <c r="CH437" s="779"/>
      <c r="CI437" s="779"/>
      <c r="CJ437" s="779"/>
      <c r="CK437" s="779"/>
      <c r="CL437" s="779"/>
      <c r="CM437" s="779"/>
      <c r="CN437" s="779"/>
      <c r="CO437" s="779"/>
      <c r="CP437" s="779"/>
      <c r="CQ437" s="779"/>
      <c r="CR437" s="779"/>
      <c r="CS437" s="779"/>
      <c r="CT437" s="779"/>
    </row>
    <row r="438" spans="1:98" s="887" customFormat="1" ht="13.5">
      <c r="A438" s="886"/>
      <c r="B438" s="886"/>
      <c r="C438" s="886"/>
      <c r="D438" s="886"/>
      <c r="E438" s="886"/>
      <c r="F438" s="2851"/>
      <c r="G438" s="2851"/>
      <c r="H438" s="888"/>
      <c r="I438" s="889"/>
      <c r="J438" s="890"/>
      <c r="M438" s="772"/>
      <c r="N438" s="891"/>
      <c r="O438" s="774"/>
      <c r="P438" s="775"/>
      <c r="Q438" s="775"/>
      <c r="R438" s="776"/>
      <c r="S438" s="777"/>
      <c r="T438" s="777"/>
      <c r="U438" s="777"/>
      <c r="V438" s="778"/>
      <c r="W438" s="778"/>
      <c r="X438" s="778"/>
      <c r="Y438" s="778"/>
      <c r="Z438" s="778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L438" s="779"/>
      <c r="AM438" s="779"/>
      <c r="AN438" s="779"/>
      <c r="AO438" s="779"/>
      <c r="AP438" s="779"/>
      <c r="AQ438" s="779"/>
      <c r="AR438" s="779"/>
      <c r="AS438" s="779"/>
      <c r="AT438" s="779"/>
      <c r="AU438" s="779"/>
      <c r="AV438" s="779"/>
      <c r="AW438" s="779"/>
      <c r="AX438" s="779"/>
      <c r="AY438" s="779"/>
      <c r="AZ438" s="779"/>
      <c r="BA438" s="779"/>
      <c r="BB438" s="779"/>
      <c r="BC438" s="779"/>
      <c r="BD438" s="779"/>
      <c r="BE438" s="779"/>
      <c r="BF438" s="779"/>
      <c r="BG438" s="779"/>
      <c r="BH438" s="779"/>
      <c r="BI438" s="779"/>
      <c r="BJ438" s="779"/>
      <c r="BK438" s="779"/>
      <c r="BL438" s="779"/>
      <c r="BM438" s="779"/>
      <c r="BN438" s="779"/>
      <c r="BO438" s="779"/>
      <c r="BP438" s="779"/>
      <c r="BQ438" s="779"/>
      <c r="BR438" s="779"/>
      <c r="BS438" s="779"/>
      <c r="BT438" s="779"/>
      <c r="BU438" s="779"/>
      <c r="BV438" s="779"/>
      <c r="BW438" s="779"/>
      <c r="BX438" s="779"/>
      <c r="BY438" s="779"/>
      <c r="BZ438" s="779"/>
      <c r="CA438" s="779"/>
      <c r="CB438" s="779"/>
      <c r="CC438" s="779"/>
      <c r="CD438" s="779"/>
      <c r="CE438" s="779"/>
      <c r="CF438" s="779"/>
      <c r="CG438" s="779"/>
      <c r="CH438" s="779"/>
      <c r="CI438" s="779"/>
      <c r="CJ438" s="779"/>
      <c r="CK438" s="779"/>
      <c r="CL438" s="779"/>
      <c r="CM438" s="779"/>
      <c r="CN438" s="779"/>
      <c r="CO438" s="779"/>
      <c r="CP438" s="779"/>
      <c r="CQ438" s="779"/>
      <c r="CR438" s="779"/>
      <c r="CS438" s="779"/>
      <c r="CT438" s="779"/>
    </row>
    <row r="439" spans="1:98" s="887" customFormat="1" ht="13.5">
      <c r="A439" s="886"/>
      <c r="B439" s="886"/>
      <c r="C439" s="886"/>
      <c r="D439" s="886"/>
      <c r="E439" s="886"/>
      <c r="F439" s="2851"/>
      <c r="G439" s="2851"/>
      <c r="H439" s="888"/>
      <c r="I439" s="889"/>
      <c r="J439" s="890"/>
      <c r="M439" s="772"/>
      <c r="N439" s="891"/>
      <c r="O439" s="774"/>
      <c r="P439" s="775"/>
      <c r="Q439" s="775"/>
      <c r="R439" s="776"/>
      <c r="S439" s="777"/>
      <c r="T439" s="777"/>
      <c r="U439" s="777"/>
      <c r="V439" s="778"/>
      <c r="W439" s="778"/>
      <c r="X439" s="778"/>
      <c r="Y439" s="778"/>
      <c r="Z439" s="778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L439" s="779"/>
      <c r="AM439" s="779"/>
      <c r="AN439" s="779"/>
      <c r="AO439" s="779"/>
      <c r="AP439" s="779"/>
      <c r="AQ439" s="779"/>
      <c r="AR439" s="779"/>
      <c r="AS439" s="779"/>
      <c r="AT439" s="779"/>
      <c r="AU439" s="779"/>
      <c r="AV439" s="779"/>
      <c r="AW439" s="779"/>
      <c r="AX439" s="779"/>
      <c r="AY439" s="779"/>
      <c r="AZ439" s="779"/>
      <c r="BA439" s="779"/>
      <c r="BB439" s="779"/>
      <c r="BC439" s="779"/>
      <c r="BD439" s="779"/>
      <c r="BE439" s="779"/>
      <c r="BF439" s="779"/>
      <c r="BG439" s="779"/>
      <c r="BH439" s="779"/>
      <c r="BI439" s="779"/>
      <c r="BJ439" s="779"/>
      <c r="BK439" s="779"/>
      <c r="BL439" s="779"/>
      <c r="BM439" s="779"/>
      <c r="BN439" s="779"/>
      <c r="BO439" s="779"/>
      <c r="BP439" s="779"/>
      <c r="BQ439" s="779"/>
      <c r="BR439" s="779"/>
      <c r="BS439" s="779"/>
      <c r="BT439" s="779"/>
      <c r="BU439" s="779"/>
      <c r="BV439" s="779"/>
      <c r="BW439" s="779"/>
      <c r="BX439" s="779"/>
      <c r="BY439" s="779"/>
      <c r="BZ439" s="779"/>
      <c r="CA439" s="779"/>
      <c r="CB439" s="779"/>
      <c r="CC439" s="779"/>
      <c r="CD439" s="779"/>
      <c r="CE439" s="779"/>
      <c r="CF439" s="779"/>
      <c r="CG439" s="779"/>
      <c r="CH439" s="779"/>
      <c r="CI439" s="779"/>
      <c r="CJ439" s="779"/>
      <c r="CK439" s="779"/>
      <c r="CL439" s="779"/>
      <c r="CM439" s="779"/>
      <c r="CN439" s="779"/>
      <c r="CO439" s="779"/>
      <c r="CP439" s="779"/>
      <c r="CQ439" s="779"/>
      <c r="CR439" s="779"/>
      <c r="CS439" s="779"/>
      <c r="CT439" s="779"/>
    </row>
    <row r="440" spans="1:98" s="887" customFormat="1" ht="13.5">
      <c r="A440" s="886"/>
      <c r="B440" s="886"/>
      <c r="C440" s="886"/>
      <c r="D440" s="886"/>
      <c r="E440" s="886"/>
      <c r="F440" s="2851"/>
      <c r="G440" s="2851"/>
      <c r="H440" s="888"/>
      <c r="I440" s="889"/>
      <c r="J440" s="890"/>
      <c r="M440" s="772"/>
      <c r="N440" s="891"/>
      <c r="O440" s="774"/>
      <c r="P440" s="775"/>
      <c r="Q440" s="775"/>
      <c r="R440" s="776"/>
      <c r="S440" s="777"/>
      <c r="T440" s="777"/>
      <c r="U440" s="777"/>
      <c r="V440" s="778"/>
      <c r="W440" s="778"/>
      <c r="X440" s="778"/>
      <c r="Y440" s="778"/>
      <c r="Z440" s="778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L440" s="779"/>
      <c r="AM440" s="779"/>
      <c r="AN440" s="779"/>
      <c r="AO440" s="779"/>
      <c r="AP440" s="779"/>
      <c r="AQ440" s="779"/>
      <c r="AR440" s="779"/>
      <c r="AS440" s="779"/>
      <c r="AT440" s="779"/>
      <c r="AU440" s="779"/>
      <c r="AV440" s="779"/>
      <c r="AW440" s="779"/>
      <c r="AX440" s="779"/>
      <c r="AY440" s="779"/>
      <c r="AZ440" s="779"/>
      <c r="BA440" s="779"/>
      <c r="BB440" s="779"/>
      <c r="BC440" s="779"/>
      <c r="BD440" s="779"/>
      <c r="BE440" s="779"/>
      <c r="BF440" s="779"/>
      <c r="BG440" s="779"/>
      <c r="BH440" s="779"/>
      <c r="BI440" s="779"/>
      <c r="BJ440" s="779"/>
      <c r="BK440" s="779"/>
      <c r="BL440" s="779"/>
      <c r="BM440" s="779"/>
      <c r="BN440" s="779"/>
      <c r="BO440" s="779"/>
      <c r="BP440" s="779"/>
      <c r="BQ440" s="779"/>
      <c r="BR440" s="779"/>
      <c r="BS440" s="779"/>
      <c r="BT440" s="779"/>
      <c r="BU440" s="779"/>
      <c r="BV440" s="779"/>
      <c r="BW440" s="779"/>
      <c r="BX440" s="779"/>
      <c r="BY440" s="779"/>
      <c r="BZ440" s="779"/>
      <c r="CA440" s="779"/>
      <c r="CB440" s="779"/>
      <c r="CC440" s="779"/>
      <c r="CD440" s="779"/>
      <c r="CE440" s="779"/>
      <c r="CF440" s="779"/>
      <c r="CG440" s="779"/>
      <c r="CH440" s="779"/>
      <c r="CI440" s="779"/>
      <c r="CJ440" s="779"/>
      <c r="CK440" s="779"/>
      <c r="CL440" s="779"/>
      <c r="CM440" s="779"/>
      <c r="CN440" s="779"/>
      <c r="CO440" s="779"/>
      <c r="CP440" s="779"/>
      <c r="CQ440" s="779"/>
      <c r="CR440" s="779"/>
      <c r="CS440" s="779"/>
      <c r="CT440" s="779"/>
    </row>
    <row r="441" spans="1:98" s="887" customFormat="1" ht="13.5">
      <c r="A441" s="886"/>
      <c r="B441" s="886"/>
      <c r="C441" s="886"/>
      <c r="D441" s="886"/>
      <c r="E441" s="886"/>
      <c r="F441" s="2851"/>
      <c r="G441" s="2851"/>
      <c r="H441" s="888"/>
      <c r="I441" s="889"/>
      <c r="J441" s="890"/>
      <c r="M441" s="772"/>
      <c r="N441" s="891"/>
      <c r="O441" s="774"/>
      <c r="P441" s="775"/>
      <c r="Q441" s="775"/>
      <c r="R441" s="776"/>
      <c r="S441" s="777"/>
      <c r="T441" s="777"/>
      <c r="U441" s="777"/>
      <c r="V441" s="778"/>
      <c r="W441" s="778"/>
      <c r="X441" s="778"/>
      <c r="Y441" s="778"/>
      <c r="Z441" s="778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L441" s="779"/>
      <c r="AM441" s="779"/>
      <c r="AN441" s="779"/>
      <c r="AO441" s="779"/>
      <c r="AP441" s="779"/>
      <c r="AQ441" s="779"/>
      <c r="AR441" s="779"/>
      <c r="AS441" s="779"/>
      <c r="AT441" s="779"/>
      <c r="AU441" s="779"/>
      <c r="AV441" s="779"/>
      <c r="AW441" s="779"/>
      <c r="AX441" s="779"/>
      <c r="AY441" s="779"/>
      <c r="AZ441" s="779"/>
      <c r="BA441" s="779"/>
      <c r="BB441" s="779"/>
      <c r="BC441" s="779"/>
      <c r="BD441" s="779"/>
      <c r="BE441" s="779"/>
      <c r="BF441" s="779"/>
      <c r="BG441" s="779"/>
      <c r="BH441" s="779"/>
      <c r="BI441" s="779"/>
      <c r="BJ441" s="779"/>
      <c r="BK441" s="779"/>
      <c r="BL441" s="779"/>
      <c r="BM441" s="779"/>
      <c r="BN441" s="779"/>
      <c r="BO441" s="779"/>
      <c r="BP441" s="779"/>
      <c r="BQ441" s="779"/>
      <c r="BR441" s="779"/>
      <c r="BS441" s="779"/>
      <c r="BT441" s="779"/>
      <c r="BU441" s="779"/>
      <c r="BV441" s="779"/>
      <c r="BW441" s="779"/>
      <c r="BX441" s="779"/>
      <c r="BY441" s="779"/>
      <c r="BZ441" s="779"/>
      <c r="CA441" s="779"/>
      <c r="CB441" s="779"/>
      <c r="CC441" s="779"/>
      <c r="CD441" s="779"/>
      <c r="CE441" s="779"/>
      <c r="CF441" s="779"/>
      <c r="CG441" s="779"/>
      <c r="CH441" s="779"/>
      <c r="CI441" s="779"/>
      <c r="CJ441" s="779"/>
      <c r="CK441" s="779"/>
      <c r="CL441" s="779"/>
      <c r="CM441" s="779"/>
      <c r="CN441" s="779"/>
      <c r="CO441" s="779"/>
      <c r="CP441" s="779"/>
      <c r="CQ441" s="779"/>
      <c r="CR441" s="779"/>
      <c r="CS441" s="779"/>
      <c r="CT441" s="779"/>
    </row>
    <row r="442" spans="1:98" s="887" customFormat="1" ht="13.5">
      <c r="A442" s="886"/>
      <c r="B442" s="886"/>
      <c r="C442" s="886"/>
      <c r="D442" s="886"/>
      <c r="E442" s="886"/>
      <c r="F442" s="2851"/>
      <c r="G442" s="2851"/>
      <c r="H442" s="888"/>
      <c r="I442" s="889"/>
      <c r="J442" s="890"/>
      <c r="M442" s="772"/>
      <c r="N442" s="891"/>
      <c r="O442" s="774"/>
      <c r="P442" s="775"/>
      <c r="Q442" s="775"/>
      <c r="R442" s="776"/>
      <c r="S442" s="777"/>
      <c r="T442" s="777"/>
      <c r="U442" s="777"/>
      <c r="V442" s="778"/>
      <c r="W442" s="778"/>
      <c r="X442" s="778"/>
      <c r="Y442" s="778"/>
      <c r="Z442" s="778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L442" s="779"/>
      <c r="AM442" s="779"/>
      <c r="AN442" s="779"/>
      <c r="AO442" s="779"/>
      <c r="AP442" s="779"/>
      <c r="AQ442" s="779"/>
      <c r="AR442" s="779"/>
      <c r="AS442" s="779"/>
      <c r="AT442" s="779"/>
      <c r="AU442" s="779"/>
      <c r="AV442" s="779"/>
      <c r="AW442" s="779"/>
      <c r="AX442" s="779"/>
      <c r="AY442" s="779"/>
      <c r="AZ442" s="779"/>
      <c r="BA442" s="779"/>
      <c r="BB442" s="779"/>
      <c r="BC442" s="779"/>
      <c r="BD442" s="779"/>
      <c r="BE442" s="779"/>
      <c r="BF442" s="779"/>
      <c r="BG442" s="779"/>
      <c r="BH442" s="779"/>
      <c r="BI442" s="779"/>
      <c r="BJ442" s="779"/>
      <c r="BK442" s="779"/>
      <c r="BL442" s="779"/>
      <c r="BM442" s="779"/>
      <c r="BN442" s="779"/>
      <c r="BO442" s="779"/>
      <c r="BP442" s="779"/>
      <c r="BQ442" s="779"/>
      <c r="BR442" s="779"/>
      <c r="BS442" s="779"/>
      <c r="BT442" s="779"/>
      <c r="BU442" s="779"/>
      <c r="BV442" s="779"/>
      <c r="BW442" s="779"/>
      <c r="BX442" s="779"/>
      <c r="BY442" s="779"/>
      <c r="BZ442" s="779"/>
      <c r="CA442" s="779"/>
      <c r="CB442" s="779"/>
      <c r="CC442" s="779"/>
      <c r="CD442" s="779"/>
      <c r="CE442" s="779"/>
      <c r="CF442" s="779"/>
      <c r="CG442" s="779"/>
      <c r="CH442" s="779"/>
      <c r="CI442" s="779"/>
      <c r="CJ442" s="779"/>
      <c r="CK442" s="779"/>
      <c r="CL442" s="779"/>
      <c r="CM442" s="779"/>
      <c r="CN442" s="779"/>
      <c r="CO442" s="779"/>
      <c r="CP442" s="779"/>
      <c r="CQ442" s="779"/>
      <c r="CR442" s="779"/>
      <c r="CS442" s="779"/>
      <c r="CT442" s="779"/>
    </row>
    <row r="443" spans="1:98" s="887" customFormat="1" ht="13.5">
      <c r="A443" s="886"/>
      <c r="B443" s="886"/>
      <c r="C443" s="886"/>
      <c r="D443" s="886"/>
      <c r="E443" s="886"/>
      <c r="F443" s="2851"/>
      <c r="G443" s="2851"/>
      <c r="H443" s="888"/>
      <c r="I443" s="889"/>
      <c r="J443" s="890"/>
      <c r="M443" s="772"/>
      <c r="N443" s="891"/>
      <c r="O443" s="774"/>
      <c r="P443" s="775"/>
      <c r="Q443" s="775"/>
      <c r="R443" s="776"/>
      <c r="S443" s="777"/>
      <c r="T443" s="777"/>
      <c r="U443" s="777"/>
      <c r="V443" s="778"/>
      <c r="W443" s="778"/>
      <c r="X443" s="778"/>
      <c r="Y443" s="778"/>
      <c r="Z443" s="778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L443" s="779"/>
      <c r="AM443" s="779"/>
      <c r="AN443" s="779"/>
      <c r="AO443" s="779"/>
      <c r="AP443" s="779"/>
      <c r="AQ443" s="779"/>
      <c r="AR443" s="779"/>
      <c r="AS443" s="779"/>
      <c r="AT443" s="779"/>
      <c r="AU443" s="779"/>
      <c r="AV443" s="779"/>
      <c r="AW443" s="779"/>
      <c r="AX443" s="779"/>
      <c r="AY443" s="779"/>
      <c r="AZ443" s="779"/>
      <c r="BA443" s="779"/>
      <c r="BB443" s="779"/>
      <c r="BC443" s="779"/>
      <c r="BD443" s="779"/>
      <c r="BE443" s="779"/>
      <c r="BF443" s="779"/>
      <c r="BG443" s="779"/>
      <c r="BH443" s="779"/>
      <c r="BI443" s="779"/>
      <c r="BJ443" s="779"/>
      <c r="BK443" s="779"/>
      <c r="BL443" s="779"/>
      <c r="BM443" s="779"/>
      <c r="BN443" s="779"/>
      <c r="BO443" s="779"/>
      <c r="BP443" s="779"/>
      <c r="BQ443" s="779"/>
      <c r="BR443" s="779"/>
      <c r="BS443" s="779"/>
      <c r="BT443" s="779"/>
      <c r="BU443" s="779"/>
      <c r="BV443" s="779"/>
      <c r="BW443" s="779"/>
      <c r="BX443" s="779"/>
      <c r="BY443" s="779"/>
      <c r="BZ443" s="779"/>
      <c r="CA443" s="779"/>
      <c r="CB443" s="779"/>
      <c r="CC443" s="779"/>
      <c r="CD443" s="779"/>
      <c r="CE443" s="779"/>
      <c r="CF443" s="779"/>
      <c r="CG443" s="779"/>
      <c r="CH443" s="779"/>
      <c r="CI443" s="779"/>
      <c r="CJ443" s="779"/>
      <c r="CK443" s="779"/>
      <c r="CL443" s="779"/>
      <c r="CM443" s="779"/>
      <c r="CN443" s="779"/>
      <c r="CO443" s="779"/>
      <c r="CP443" s="779"/>
      <c r="CQ443" s="779"/>
      <c r="CR443" s="779"/>
      <c r="CS443" s="779"/>
      <c r="CT443" s="779"/>
    </row>
    <row r="444" spans="1:98" s="887" customFormat="1" ht="13.5">
      <c r="A444" s="886"/>
      <c r="B444" s="886"/>
      <c r="C444" s="886"/>
      <c r="D444" s="886"/>
      <c r="E444" s="886"/>
      <c r="F444" s="2851"/>
      <c r="G444" s="2851"/>
      <c r="H444" s="888"/>
      <c r="I444" s="889"/>
      <c r="J444" s="890"/>
      <c r="M444" s="772"/>
      <c r="N444" s="891"/>
      <c r="O444" s="774"/>
      <c r="P444" s="775"/>
      <c r="Q444" s="775"/>
      <c r="R444" s="776"/>
      <c r="S444" s="777"/>
      <c r="T444" s="777"/>
      <c r="U444" s="777"/>
      <c r="V444" s="778"/>
      <c r="W444" s="778"/>
      <c r="X444" s="778"/>
      <c r="Y444" s="778"/>
      <c r="Z444" s="778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L444" s="779"/>
      <c r="AM444" s="779"/>
      <c r="AN444" s="779"/>
      <c r="AO444" s="779"/>
      <c r="AP444" s="779"/>
      <c r="AQ444" s="779"/>
      <c r="AR444" s="779"/>
      <c r="AS444" s="779"/>
      <c r="AT444" s="779"/>
      <c r="AU444" s="779"/>
      <c r="AV444" s="779"/>
      <c r="AW444" s="779"/>
      <c r="AX444" s="779"/>
      <c r="AY444" s="779"/>
      <c r="AZ444" s="779"/>
      <c r="BA444" s="779"/>
      <c r="BB444" s="779"/>
      <c r="BC444" s="779"/>
      <c r="BD444" s="779"/>
      <c r="BE444" s="779"/>
      <c r="BF444" s="779"/>
      <c r="BG444" s="779"/>
      <c r="BH444" s="779"/>
      <c r="BI444" s="779"/>
      <c r="BJ444" s="779"/>
      <c r="BK444" s="779"/>
      <c r="BL444" s="779"/>
      <c r="BM444" s="779"/>
      <c r="BN444" s="779"/>
      <c r="BO444" s="779"/>
      <c r="BP444" s="779"/>
      <c r="BQ444" s="779"/>
      <c r="BR444" s="779"/>
      <c r="BS444" s="779"/>
      <c r="BT444" s="779"/>
      <c r="BU444" s="779"/>
      <c r="BV444" s="779"/>
      <c r="BW444" s="779"/>
      <c r="BX444" s="779"/>
      <c r="BY444" s="779"/>
      <c r="BZ444" s="779"/>
      <c r="CA444" s="779"/>
      <c r="CB444" s="779"/>
      <c r="CC444" s="779"/>
      <c r="CD444" s="779"/>
      <c r="CE444" s="779"/>
      <c r="CF444" s="779"/>
      <c r="CG444" s="779"/>
      <c r="CH444" s="779"/>
      <c r="CI444" s="779"/>
      <c r="CJ444" s="779"/>
      <c r="CK444" s="779"/>
      <c r="CL444" s="779"/>
      <c r="CM444" s="779"/>
      <c r="CN444" s="779"/>
      <c r="CO444" s="779"/>
      <c r="CP444" s="779"/>
      <c r="CQ444" s="779"/>
      <c r="CR444" s="779"/>
      <c r="CS444" s="779"/>
      <c r="CT444" s="779"/>
    </row>
    <row r="445" spans="1:98" s="887" customFormat="1" ht="13.5">
      <c r="A445" s="886"/>
      <c r="B445" s="886"/>
      <c r="C445" s="886"/>
      <c r="D445" s="886"/>
      <c r="E445" s="886"/>
      <c r="F445" s="2851"/>
      <c r="G445" s="2851"/>
      <c r="H445" s="888"/>
      <c r="I445" s="889"/>
      <c r="J445" s="890"/>
      <c r="M445" s="772"/>
      <c r="N445" s="891"/>
      <c r="O445" s="774"/>
      <c r="P445" s="775"/>
      <c r="Q445" s="775"/>
      <c r="R445" s="776"/>
      <c r="S445" s="777"/>
      <c r="T445" s="777"/>
      <c r="U445" s="777"/>
      <c r="V445" s="778"/>
      <c r="W445" s="778"/>
      <c r="X445" s="778"/>
      <c r="Y445" s="778"/>
      <c r="Z445" s="778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L445" s="779"/>
      <c r="AM445" s="779"/>
      <c r="AN445" s="779"/>
      <c r="AO445" s="779"/>
      <c r="AP445" s="779"/>
      <c r="AQ445" s="779"/>
      <c r="AR445" s="779"/>
      <c r="AS445" s="779"/>
      <c r="AT445" s="779"/>
      <c r="AU445" s="779"/>
      <c r="AV445" s="779"/>
      <c r="AW445" s="779"/>
      <c r="AX445" s="779"/>
      <c r="AY445" s="779"/>
      <c r="AZ445" s="779"/>
      <c r="BA445" s="779"/>
      <c r="BB445" s="779"/>
      <c r="BC445" s="779"/>
      <c r="BD445" s="779"/>
      <c r="BE445" s="779"/>
      <c r="BF445" s="779"/>
      <c r="BG445" s="779"/>
      <c r="BH445" s="779"/>
      <c r="BI445" s="779"/>
      <c r="BJ445" s="779"/>
      <c r="BK445" s="779"/>
      <c r="BL445" s="779"/>
      <c r="BM445" s="779"/>
      <c r="BN445" s="779"/>
      <c r="BO445" s="779"/>
      <c r="BP445" s="779"/>
      <c r="BQ445" s="779"/>
      <c r="BR445" s="779"/>
      <c r="BS445" s="779"/>
      <c r="BT445" s="779"/>
      <c r="BU445" s="779"/>
      <c r="BV445" s="779"/>
      <c r="BW445" s="779"/>
      <c r="BX445" s="779"/>
      <c r="BY445" s="779"/>
      <c r="BZ445" s="779"/>
      <c r="CA445" s="779"/>
      <c r="CB445" s="779"/>
      <c r="CC445" s="779"/>
      <c r="CD445" s="779"/>
      <c r="CE445" s="779"/>
      <c r="CF445" s="779"/>
      <c r="CG445" s="779"/>
      <c r="CH445" s="779"/>
      <c r="CI445" s="779"/>
      <c r="CJ445" s="779"/>
      <c r="CK445" s="779"/>
      <c r="CL445" s="779"/>
      <c r="CM445" s="779"/>
      <c r="CN445" s="779"/>
      <c r="CO445" s="779"/>
      <c r="CP445" s="779"/>
      <c r="CQ445" s="779"/>
      <c r="CR445" s="779"/>
      <c r="CS445" s="779"/>
      <c r="CT445" s="779"/>
    </row>
    <row r="446" spans="1:98" s="887" customFormat="1" ht="13.5">
      <c r="A446" s="886"/>
      <c r="B446" s="886"/>
      <c r="C446" s="886"/>
      <c r="D446" s="886"/>
      <c r="E446" s="886"/>
      <c r="F446" s="2851"/>
      <c r="G446" s="2851"/>
      <c r="H446" s="888"/>
      <c r="I446" s="889"/>
      <c r="J446" s="890"/>
      <c r="M446" s="772"/>
      <c r="N446" s="891"/>
      <c r="O446" s="774"/>
      <c r="P446" s="775"/>
      <c r="Q446" s="775"/>
      <c r="R446" s="776"/>
      <c r="S446" s="777"/>
      <c r="T446" s="777"/>
      <c r="U446" s="777"/>
      <c r="V446" s="778"/>
      <c r="W446" s="778"/>
      <c r="X446" s="778"/>
      <c r="Y446" s="778"/>
      <c r="Z446" s="778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L446" s="779"/>
      <c r="AM446" s="779"/>
      <c r="AN446" s="779"/>
      <c r="AO446" s="779"/>
      <c r="AP446" s="779"/>
      <c r="AQ446" s="779"/>
      <c r="AR446" s="779"/>
      <c r="AS446" s="779"/>
      <c r="AT446" s="779"/>
      <c r="AU446" s="779"/>
      <c r="AV446" s="779"/>
      <c r="AW446" s="779"/>
      <c r="AX446" s="779"/>
      <c r="AY446" s="779"/>
      <c r="AZ446" s="779"/>
      <c r="BA446" s="779"/>
      <c r="BB446" s="779"/>
      <c r="BC446" s="779"/>
      <c r="BD446" s="779"/>
      <c r="BE446" s="779"/>
      <c r="BF446" s="779"/>
      <c r="BG446" s="779"/>
      <c r="BH446" s="779"/>
      <c r="BI446" s="779"/>
      <c r="BJ446" s="779"/>
      <c r="BK446" s="779"/>
      <c r="BL446" s="779"/>
      <c r="BM446" s="779"/>
      <c r="BN446" s="779"/>
      <c r="BO446" s="779"/>
      <c r="BP446" s="779"/>
      <c r="BQ446" s="779"/>
      <c r="BR446" s="779"/>
      <c r="BS446" s="779"/>
      <c r="BT446" s="779"/>
      <c r="BU446" s="779"/>
      <c r="BV446" s="779"/>
      <c r="BW446" s="779"/>
      <c r="BX446" s="779"/>
      <c r="BY446" s="779"/>
      <c r="BZ446" s="779"/>
      <c r="CA446" s="779"/>
      <c r="CB446" s="779"/>
      <c r="CC446" s="779"/>
      <c r="CD446" s="779"/>
      <c r="CE446" s="779"/>
      <c r="CF446" s="779"/>
      <c r="CG446" s="779"/>
      <c r="CH446" s="779"/>
      <c r="CI446" s="779"/>
      <c r="CJ446" s="779"/>
      <c r="CK446" s="779"/>
      <c r="CL446" s="779"/>
      <c r="CM446" s="779"/>
      <c r="CN446" s="779"/>
      <c r="CO446" s="779"/>
      <c r="CP446" s="779"/>
      <c r="CQ446" s="779"/>
      <c r="CR446" s="779"/>
      <c r="CS446" s="779"/>
      <c r="CT446" s="779"/>
    </row>
    <row r="447" spans="1:98" s="887" customFormat="1" ht="13.5">
      <c r="A447" s="886"/>
      <c r="B447" s="886"/>
      <c r="C447" s="886"/>
      <c r="D447" s="886"/>
      <c r="E447" s="886"/>
      <c r="F447" s="2851"/>
      <c r="G447" s="2851"/>
      <c r="H447" s="888"/>
      <c r="I447" s="889"/>
      <c r="J447" s="890"/>
      <c r="M447" s="772"/>
      <c r="N447" s="891"/>
      <c r="O447" s="774"/>
      <c r="P447" s="775"/>
      <c r="Q447" s="775"/>
      <c r="R447" s="776"/>
      <c r="S447" s="777"/>
      <c r="T447" s="777"/>
      <c r="U447" s="777"/>
      <c r="V447" s="778"/>
      <c r="W447" s="778"/>
      <c r="X447" s="778"/>
      <c r="Y447" s="778"/>
      <c r="Z447" s="778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L447" s="779"/>
      <c r="AM447" s="779"/>
      <c r="AN447" s="779"/>
      <c r="AO447" s="779"/>
      <c r="AP447" s="779"/>
      <c r="AQ447" s="779"/>
      <c r="AR447" s="779"/>
      <c r="AS447" s="779"/>
      <c r="AT447" s="779"/>
      <c r="AU447" s="779"/>
      <c r="AV447" s="779"/>
      <c r="AW447" s="779"/>
      <c r="AX447" s="779"/>
      <c r="AY447" s="779"/>
      <c r="AZ447" s="779"/>
      <c r="BA447" s="779"/>
      <c r="BB447" s="779"/>
      <c r="BC447" s="779"/>
      <c r="BD447" s="779"/>
      <c r="BE447" s="779"/>
      <c r="BF447" s="779"/>
      <c r="BG447" s="779"/>
      <c r="BH447" s="779"/>
      <c r="BI447" s="779"/>
      <c r="BJ447" s="779"/>
      <c r="BK447" s="779"/>
      <c r="BL447" s="779"/>
      <c r="BM447" s="779"/>
      <c r="BN447" s="779"/>
      <c r="BO447" s="779"/>
      <c r="BP447" s="779"/>
      <c r="BQ447" s="779"/>
      <c r="BR447" s="779"/>
      <c r="BS447" s="779"/>
      <c r="BT447" s="779"/>
      <c r="BU447" s="779"/>
      <c r="BV447" s="779"/>
      <c r="BW447" s="779"/>
      <c r="BX447" s="779"/>
      <c r="BY447" s="779"/>
      <c r="BZ447" s="779"/>
      <c r="CA447" s="779"/>
      <c r="CB447" s="779"/>
      <c r="CC447" s="779"/>
      <c r="CD447" s="779"/>
      <c r="CE447" s="779"/>
      <c r="CF447" s="779"/>
      <c r="CG447" s="779"/>
      <c r="CH447" s="779"/>
      <c r="CI447" s="779"/>
      <c r="CJ447" s="779"/>
      <c r="CK447" s="779"/>
      <c r="CL447" s="779"/>
      <c r="CM447" s="779"/>
      <c r="CN447" s="779"/>
      <c r="CO447" s="779"/>
      <c r="CP447" s="779"/>
      <c r="CQ447" s="779"/>
      <c r="CR447" s="779"/>
      <c r="CS447" s="779"/>
      <c r="CT447" s="779"/>
    </row>
    <row r="448" spans="1:98" s="887" customFormat="1" ht="13.5">
      <c r="A448" s="886"/>
      <c r="B448" s="886"/>
      <c r="C448" s="886"/>
      <c r="D448" s="886"/>
      <c r="E448" s="886"/>
      <c r="F448" s="2851"/>
      <c r="G448" s="2851"/>
      <c r="H448" s="888"/>
      <c r="I448" s="889"/>
      <c r="J448" s="890"/>
      <c r="M448" s="772"/>
      <c r="N448" s="891"/>
      <c r="O448" s="774"/>
      <c r="P448" s="775"/>
      <c r="Q448" s="775"/>
      <c r="R448" s="776"/>
      <c r="S448" s="777"/>
      <c r="T448" s="777"/>
      <c r="U448" s="777"/>
      <c r="V448" s="778"/>
      <c r="W448" s="778"/>
      <c r="X448" s="778"/>
      <c r="Y448" s="778"/>
      <c r="Z448" s="778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L448" s="779"/>
      <c r="AM448" s="779"/>
      <c r="AN448" s="779"/>
      <c r="AO448" s="779"/>
      <c r="AP448" s="779"/>
      <c r="AQ448" s="779"/>
      <c r="AR448" s="779"/>
      <c r="AS448" s="779"/>
      <c r="AT448" s="779"/>
      <c r="AU448" s="779"/>
      <c r="AV448" s="779"/>
      <c r="AW448" s="779"/>
      <c r="AX448" s="779"/>
      <c r="AY448" s="779"/>
      <c r="AZ448" s="779"/>
      <c r="BA448" s="779"/>
      <c r="BB448" s="779"/>
      <c r="BC448" s="779"/>
      <c r="BD448" s="779"/>
      <c r="BE448" s="779"/>
      <c r="BF448" s="779"/>
      <c r="BG448" s="779"/>
      <c r="BH448" s="779"/>
      <c r="BI448" s="779"/>
      <c r="BJ448" s="779"/>
      <c r="BK448" s="779"/>
      <c r="BL448" s="779"/>
      <c r="BM448" s="779"/>
      <c r="BN448" s="779"/>
      <c r="BO448" s="779"/>
      <c r="BP448" s="779"/>
      <c r="BQ448" s="779"/>
      <c r="BR448" s="779"/>
      <c r="BS448" s="779"/>
      <c r="BT448" s="779"/>
      <c r="BU448" s="779"/>
      <c r="BV448" s="779"/>
      <c r="BW448" s="779"/>
      <c r="BX448" s="779"/>
      <c r="BY448" s="779"/>
      <c r="BZ448" s="779"/>
      <c r="CA448" s="779"/>
      <c r="CB448" s="779"/>
      <c r="CC448" s="779"/>
      <c r="CD448" s="779"/>
      <c r="CE448" s="779"/>
      <c r="CF448" s="779"/>
      <c r="CG448" s="779"/>
      <c r="CH448" s="779"/>
      <c r="CI448" s="779"/>
      <c r="CJ448" s="779"/>
      <c r="CK448" s="779"/>
      <c r="CL448" s="779"/>
      <c r="CM448" s="779"/>
      <c r="CN448" s="779"/>
      <c r="CO448" s="779"/>
      <c r="CP448" s="779"/>
      <c r="CQ448" s="779"/>
      <c r="CR448" s="779"/>
      <c r="CS448" s="779"/>
      <c r="CT448" s="779"/>
    </row>
    <row r="449" spans="1:98" s="887" customFormat="1" ht="13.5">
      <c r="A449" s="886"/>
      <c r="B449" s="886"/>
      <c r="C449" s="886"/>
      <c r="D449" s="886"/>
      <c r="E449" s="886"/>
      <c r="F449" s="2851"/>
      <c r="G449" s="2851"/>
      <c r="H449" s="888"/>
      <c r="I449" s="889"/>
      <c r="J449" s="890"/>
      <c r="M449" s="772"/>
      <c r="N449" s="891"/>
      <c r="O449" s="774"/>
      <c r="P449" s="775"/>
      <c r="Q449" s="775"/>
      <c r="R449" s="776"/>
      <c r="S449" s="777"/>
      <c r="T449" s="777"/>
      <c r="U449" s="777"/>
      <c r="V449" s="778"/>
      <c r="W449" s="778"/>
      <c r="X449" s="778"/>
      <c r="Y449" s="778"/>
      <c r="Z449" s="778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L449" s="779"/>
      <c r="AM449" s="779"/>
      <c r="AN449" s="779"/>
      <c r="AO449" s="779"/>
      <c r="AP449" s="779"/>
      <c r="AQ449" s="779"/>
      <c r="AR449" s="779"/>
      <c r="AS449" s="779"/>
      <c r="AT449" s="779"/>
      <c r="AU449" s="779"/>
      <c r="AV449" s="779"/>
      <c r="AW449" s="779"/>
      <c r="AX449" s="779"/>
      <c r="AY449" s="779"/>
      <c r="AZ449" s="779"/>
      <c r="BA449" s="779"/>
      <c r="BB449" s="779"/>
      <c r="BC449" s="779"/>
      <c r="BD449" s="779"/>
      <c r="BE449" s="779"/>
      <c r="BF449" s="779"/>
      <c r="BG449" s="779"/>
      <c r="BH449" s="779"/>
      <c r="BI449" s="779"/>
      <c r="BJ449" s="779"/>
      <c r="BK449" s="779"/>
      <c r="BL449" s="779"/>
      <c r="BM449" s="779"/>
      <c r="BN449" s="779"/>
      <c r="BO449" s="779"/>
      <c r="BP449" s="779"/>
      <c r="BQ449" s="779"/>
      <c r="BR449" s="779"/>
      <c r="BS449" s="779"/>
      <c r="BT449" s="779"/>
      <c r="BU449" s="779"/>
      <c r="BV449" s="779"/>
      <c r="BW449" s="779"/>
      <c r="BX449" s="779"/>
      <c r="BY449" s="779"/>
      <c r="BZ449" s="779"/>
      <c r="CA449" s="779"/>
      <c r="CB449" s="779"/>
      <c r="CC449" s="779"/>
      <c r="CD449" s="779"/>
      <c r="CE449" s="779"/>
      <c r="CF449" s="779"/>
      <c r="CG449" s="779"/>
      <c r="CH449" s="779"/>
      <c r="CI449" s="779"/>
      <c r="CJ449" s="779"/>
      <c r="CK449" s="779"/>
      <c r="CL449" s="779"/>
      <c r="CM449" s="779"/>
      <c r="CN449" s="779"/>
      <c r="CO449" s="779"/>
      <c r="CP449" s="779"/>
      <c r="CQ449" s="779"/>
      <c r="CR449" s="779"/>
      <c r="CS449" s="779"/>
      <c r="CT449" s="779"/>
    </row>
    <row r="450" spans="1:98" s="887" customFormat="1" ht="13.5">
      <c r="A450" s="886"/>
      <c r="B450" s="886"/>
      <c r="C450" s="886"/>
      <c r="D450" s="886"/>
      <c r="E450" s="886"/>
      <c r="F450" s="2851"/>
      <c r="G450" s="2851"/>
      <c r="H450" s="888"/>
      <c r="I450" s="889"/>
      <c r="J450" s="890"/>
      <c r="M450" s="772"/>
      <c r="N450" s="891"/>
      <c r="O450" s="774"/>
      <c r="P450" s="775"/>
      <c r="Q450" s="775"/>
      <c r="R450" s="776"/>
      <c r="S450" s="777"/>
      <c r="T450" s="777"/>
      <c r="U450" s="777"/>
      <c r="V450" s="778"/>
      <c r="W450" s="778"/>
      <c r="X450" s="778"/>
      <c r="Y450" s="778"/>
      <c r="Z450" s="778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L450" s="779"/>
      <c r="AM450" s="779"/>
      <c r="AN450" s="779"/>
      <c r="AO450" s="779"/>
      <c r="AP450" s="779"/>
      <c r="AQ450" s="779"/>
      <c r="AR450" s="779"/>
      <c r="AS450" s="779"/>
      <c r="AT450" s="779"/>
      <c r="AU450" s="779"/>
      <c r="AV450" s="779"/>
      <c r="AW450" s="779"/>
      <c r="AX450" s="779"/>
      <c r="AY450" s="779"/>
      <c r="AZ450" s="779"/>
      <c r="BA450" s="779"/>
      <c r="BB450" s="779"/>
      <c r="BC450" s="779"/>
      <c r="BD450" s="779"/>
      <c r="BE450" s="779"/>
      <c r="BF450" s="779"/>
      <c r="BG450" s="779"/>
      <c r="BH450" s="779"/>
      <c r="BI450" s="779"/>
      <c r="BJ450" s="779"/>
      <c r="BK450" s="779"/>
      <c r="BL450" s="779"/>
      <c r="BM450" s="779"/>
      <c r="BN450" s="779"/>
      <c r="BO450" s="779"/>
      <c r="BP450" s="779"/>
      <c r="BQ450" s="779"/>
      <c r="BR450" s="779"/>
      <c r="BS450" s="779"/>
      <c r="BT450" s="779"/>
      <c r="BU450" s="779"/>
      <c r="BV450" s="779"/>
      <c r="BW450" s="779"/>
      <c r="BX450" s="779"/>
      <c r="BY450" s="779"/>
      <c r="BZ450" s="779"/>
      <c r="CA450" s="779"/>
      <c r="CB450" s="779"/>
      <c r="CC450" s="779"/>
      <c r="CD450" s="779"/>
      <c r="CE450" s="779"/>
      <c r="CF450" s="779"/>
      <c r="CG450" s="779"/>
      <c r="CH450" s="779"/>
      <c r="CI450" s="779"/>
      <c r="CJ450" s="779"/>
      <c r="CK450" s="779"/>
      <c r="CL450" s="779"/>
      <c r="CM450" s="779"/>
      <c r="CN450" s="779"/>
      <c r="CO450" s="779"/>
      <c r="CP450" s="779"/>
      <c r="CQ450" s="779"/>
      <c r="CR450" s="779"/>
      <c r="CS450" s="779"/>
      <c r="CT450" s="779"/>
    </row>
    <row r="451" spans="1:98" s="887" customFormat="1" ht="13.5">
      <c r="A451" s="886"/>
      <c r="B451" s="886"/>
      <c r="C451" s="886"/>
      <c r="D451" s="886"/>
      <c r="E451" s="886"/>
      <c r="F451" s="2851"/>
      <c r="G451" s="2851"/>
      <c r="H451" s="888"/>
      <c r="I451" s="889"/>
      <c r="J451" s="890"/>
      <c r="M451" s="772"/>
      <c r="N451" s="891"/>
      <c r="O451" s="774"/>
      <c r="P451" s="775"/>
      <c r="Q451" s="775"/>
      <c r="R451" s="776"/>
      <c r="S451" s="777"/>
      <c r="T451" s="777"/>
      <c r="U451" s="777"/>
      <c r="V451" s="778"/>
      <c r="W451" s="778"/>
      <c r="X451" s="778"/>
      <c r="Y451" s="778"/>
      <c r="Z451" s="778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L451" s="779"/>
      <c r="AM451" s="779"/>
      <c r="AN451" s="779"/>
      <c r="AO451" s="779"/>
      <c r="AP451" s="779"/>
      <c r="AQ451" s="779"/>
      <c r="AR451" s="779"/>
      <c r="AS451" s="779"/>
      <c r="AT451" s="779"/>
      <c r="AU451" s="779"/>
      <c r="AV451" s="779"/>
      <c r="AW451" s="779"/>
      <c r="AX451" s="779"/>
      <c r="AY451" s="779"/>
      <c r="AZ451" s="779"/>
      <c r="BA451" s="779"/>
      <c r="BB451" s="779"/>
      <c r="BC451" s="779"/>
      <c r="BD451" s="779"/>
      <c r="BE451" s="779"/>
      <c r="BF451" s="779"/>
      <c r="BG451" s="779"/>
      <c r="BH451" s="779"/>
      <c r="BI451" s="779"/>
      <c r="BJ451" s="779"/>
      <c r="BK451" s="779"/>
      <c r="BL451" s="779"/>
      <c r="BM451" s="779"/>
      <c r="BN451" s="779"/>
      <c r="BO451" s="779"/>
      <c r="BP451" s="779"/>
      <c r="BQ451" s="779"/>
      <c r="BR451" s="779"/>
      <c r="BS451" s="779"/>
      <c r="BT451" s="779"/>
      <c r="BU451" s="779"/>
      <c r="BV451" s="779"/>
      <c r="BW451" s="779"/>
      <c r="BX451" s="779"/>
      <c r="BY451" s="779"/>
      <c r="BZ451" s="779"/>
      <c r="CA451" s="779"/>
      <c r="CB451" s="779"/>
      <c r="CC451" s="779"/>
      <c r="CD451" s="779"/>
      <c r="CE451" s="779"/>
      <c r="CF451" s="779"/>
      <c r="CG451" s="779"/>
      <c r="CH451" s="779"/>
      <c r="CI451" s="779"/>
      <c r="CJ451" s="779"/>
      <c r="CK451" s="779"/>
      <c r="CL451" s="779"/>
      <c r="CM451" s="779"/>
      <c r="CN451" s="779"/>
      <c r="CO451" s="779"/>
      <c r="CP451" s="779"/>
      <c r="CQ451" s="779"/>
      <c r="CR451" s="779"/>
      <c r="CS451" s="779"/>
      <c r="CT451" s="779"/>
    </row>
    <row r="452" spans="1:98" s="887" customFormat="1" ht="13.5">
      <c r="A452" s="886"/>
      <c r="B452" s="886"/>
      <c r="C452" s="886"/>
      <c r="D452" s="886"/>
      <c r="E452" s="886"/>
      <c r="F452" s="2851"/>
      <c r="G452" s="2851"/>
      <c r="H452" s="888"/>
      <c r="I452" s="889"/>
      <c r="J452" s="890"/>
      <c r="M452" s="772"/>
      <c r="N452" s="891"/>
      <c r="O452" s="774"/>
      <c r="P452" s="775"/>
      <c r="Q452" s="775"/>
      <c r="R452" s="776"/>
      <c r="S452" s="777"/>
      <c r="T452" s="777"/>
      <c r="U452" s="777"/>
      <c r="V452" s="778"/>
      <c r="W452" s="778"/>
      <c r="X452" s="778"/>
      <c r="Y452" s="778"/>
      <c r="Z452" s="778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L452" s="779"/>
      <c r="AM452" s="779"/>
      <c r="AN452" s="779"/>
      <c r="AO452" s="779"/>
      <c r="AP452" s="779"/>
      <c r="AQ452" s="779"/>
      <c r="AR452" s="779"/>
      <c r="AS452" s="779"/>
      <c r="AT452" s="779"/>
      <c r="AU452" s="779"/>
      <c r="AV452" s="779"/>
      <c r="AW452" s="779"/>
      <c r="AX452" s="779"/>
      <c r="AY452" s="779"/>
      <c r="AZ452" s="779"/>
      <c r="BA452" s="779"/>
      <c r="BB452" s="779"/>
      <c r="BC452" s="779"/>
      <c r="BD452" s="779"/>
      <c r="BE452" s="779"/>
      <c r="BF452" s="779"/>
      <c r="BG452" s="779"/>
      <c r="BH452" s="779"/>
      <c r="BI452" s="779"/>
      <c r="BJ452" s="779"/>
      <c r="BK452" s="779"/>
      <c r="BL452" s="779"/>
      <c r="BM452" s="779"/>
      <c r="BN452" s="779"/>
      <c r="BO452" s="779"/>
      <c r="BP452" s="779"/>
      <c r="BQ452" s="779"/>
      <c r="BR452" s="779"/>
      <c r="BS452" s="779"/>
      <c r="BT452" s="779"/>
      <c r="BU452" s="779"/>
      <c r="BV452" s="779"/>
      <c r="BW452" s="779"/>
      <c r="BX452" s="779"/>
      <c r="BY452" s="779"/>
      <c r="BZ452" s="779"/>
      <c r="CA452" s="779"/>
      <c r="CB452" s="779"/>
      <c r="CC452" s="779"/>
      <c r="CD452" s="779"/>
      <c r="CE452" s="779"/>
      <c r="CF452" s="779"/>
      <c r="CG452" s="779"/>
      <c r="CH452" s="779"/>
      <c r="CI452" s="779"/>
      <c r="CJ452" s="779"/>
      <c r="CK452" s="779"/>
      <c r="CL452" s="779"/>
      <c r="CM452" s="779"/>
      <c r="CN452" s="779"/>
      <c r="CO452" s="779"/>
      <c r="CP452" s="779"/>
      <c r="CQ452" s="779"/>
      <c r="CR452" s="779"/>
      <c r="CS452" s="779"/>
      <c r="CT452" s="779"/>
    </row>
    <row r="453" spans="1:98" s="887" customFormat="1" ht="13.5">
      <c r="A453" s="886"/>
      <c r="B453" s="886"/>
      <c r="C453" s="886"/>
      <c r="D453" s="886"/>
      <c r="E453" s="886"/>
      <c r="F453" s="2851"/>
      <c r="G453" s="2851"/>
      <c r="H453" s="888"/>
      <c r="I453" s="889"/>
      <c r="J453" s="890"/>
      <c r="M453" s="772"/>
      <c r="N453" s="891"/>
      <c r="O453" s="774"/>
      <c r="P453" s="775"/>
      <c r="Q453" s="775"/>
      <c r="R453" s="776"/>
      <c r="S453" s="777"/>
      <c r="T453" s="777"/>
      <c r="U453" s="777"/>
      <c r="V453" s="778"/>
      <c r="W453" s="778"/>
      <c r="X453" s="778"/>
      <c r="Y453" s="778"/>
      <c r="Z453" s="778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L453" s="779"/>
      <c r="AM453" s="779"/>
      <c r="AN453" s="779"/>
      <c r="AO453" s="779"/>
      <c r="AP453" s="779"/>
      <c r="AQ453" s="779"/>
      <c r="AR453" s="779"/>
      <c r="AS453" s="779"/>
      <c r="AT453" s="779"/>
      <c r="AU453" s="779"/>
      <c r="AV453" s="779"/>
      <c r="AW453" s="779"/>
      <c r="AX453" s="779"/>
      <c r="AY453" s="779"/>
      <c r="AZ453" s="779"/>
      <c r="BA453" s="779"/>
      <c r="BB453" s="779"/>
      <c r="BC453" s="779"/>
      <c r="BD453" s="779"/>
      <c r="BE453" s="779"/>
      <c r="BF453" s="779"/>
      <c r="BG453" s="779"/>
      <c r="BH453" s="779"/>
      <c r="BI453" s="779"/>
      <c r="BJ453" s="779"/>
      <c r="BK453" s="779"/>
      <c r="BL453" s="779"/>
      <c r="BM453" s="779"/>
      <c r="BN453" s="779"/>
      <c r="BO453" s="779"/>
      <c r="BP453" s="779"/>
      <c r="BQ453" s="779"/>
      <c r="BR453" s="779"/>
      <c r="BS453" s="779"/>
      <c r="BT453" s="779"/>
      <c r="BU453" s="779"/>
      <c r="BV453" s="779"/>
      <c r="BW453" s="779"/>
      <c r="BX453" s="779"/>
      <c r="BY453" s="779"/>
      <c r="BZ453" s="779"/>
      <c r="CA453" s="779"/>
      <c r="CB453" s="779"/>
      <c r="CC453" s="779"/>
      <c r="CD453" s="779"/>
      <c r="CE453" s="779"/>
      <c r="CF453" s="779"/>
      <c r="CG453" s="779"/>
      <c r="CH453" s="779"/>
      <c r="CI453" s="779"/>
      <c r="CJ453" s="779"/>
      <c r="CK453" s="779"/>
      <c r="CL453" s="779"/>
      <c r="CM453" s="779"/>
      <c r="CN453" s="779"/>
      <c r="CO453" s="779"/>
      <c r="CP453" s="779"/>
      <c r="CQ453" s="779"/>
      <c r="CR453" s="779"/>
      <c r="CS453" s="779"/>
      <c r="CT453" s="779"/>
    </row>
    <row r="454" spans="1:98" s="887" customFormat="1" ht="13.5">
      <c r="A454" s="886"/>
      <c r="B454" s="886"/>
      <c r="C454" s="886"/>
      <c r="D454" s="886"/>
      <c r="E454" s="886"/>
      <c r="F454" s="2851"/>
      <c r="G454" s="2851"/>
      <c r="H454" s="888"/>
      <c r="I454" s="889"/>
      <c r="J454" s="890"/>
      <c r="M454" s="772"/>
      <c r="N454" s="891"/>
      <c r="O454" s="774"/>
      <c r="P454" s="775"/>
      <c r="Q454" s="775"/>
      <c r="R454" s="776"/>
      <c r="S454" s="777"/>
      <c r="T454" s="777"/>
      <c r="U454" s="777"/>
      <c r="V454" s="778"/>
      <c r="W454" s="778"/>
      <c r="X454" s="778"/>
      <c r="Y454" s="778"/>
      <c r="Z454" s="778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L454" s="779"/>
      <c r="AM454" s="779"/>
      <c r="AN454" s="779"/>
      <c r="AO454" s="779"/>
      <c r="AP454" s="779"/>
      <c r="AQ454" s="779"/>
      <c r="AR454" s="779"/>
      <c r="AS454" s="779"/>
      <c r="AT454" s="779"/>
      <c r="AU454" s="779"/>
      <c r="AV454" s="779"/>
      <c r="AW454" s="779"/>
      <c r="AX454" s="779"/>
      <c r="AY454" s="779"/>
      <c r="AZ454" s="779"/>
      <c r="BA454" s="779"/>
      <c r="BB454" s="779"/>
      <c r="BC454" s="779"/>
      <c r="BD454" s="779"/>
      <c r="BE454" s="779"/>
      <c r="BF454" s="779"/>
      <c r="BG454" s="779"/>
      <c r="BH454" s="779"/>
      <c r="BI454" s="779"/>
      <c r="BJ454" s="779"/>
      <c r="BK454" s="779"/>
      <c r="BL454" s="779"/>
      <c r="BM454" s="779"/>
      <c r="BN454" s="779"/>
      <c r="BO454" s="779"/>
      <c r="BP454" s="779"/>
      <c r="BQ454" s="779"/>
      <c r="BR454" s="779"/>
      <c r="BS454" s="779"/>
      <c r="BT454" s="779"/>
      <c r="BU454" s="779"/>
      <c r="BV454" s="779"/>
      <c r="BW454" s="779"/>
      <c r="BX454" s="779"/>
      <c r="BY454" s="779"/>
      <c r="BZ454" s="779"/>
      <c r="CA454" s="779"/>
      <c r="CB454" s="779"/>
      <c r="CC454" s="779"/>
      <c r="CD454" s="779"/>
      <c r="CE454" s="779"/>
      <c r="CF454" s="779"/>
      <c r="CG454" s="779"/>
      <c r="CH454" s="779"/>
      <c r="CI454" s="779"/>
      <c r="CJ454" s="779"/>
      <c r="CK454" s="779"/>
      <c r="CL454" s="779"/>
      <c r="CM454" s="779"/>
      <c r="CN454" s="779"/>
      <c r="CO454" s="779"/>
      <c r="CP454" s="779"/>
      <c r="CQ454" s="779"/>
      <c r="CR454" s="779"/>
      <c r="CS454" s="779"/>
      <c r="CT454" s="779"/>
    </row>
    <row r="455" spans="1:98" s="887" customFormat="1" ht="13.5">
      <c r="A455" s="886"/>
      <c r="B455" s="886"/>
      <c r="C455" s="886"/>
      <c r="D455" s="886"/>
      <c r="E455" s="886"/>
      <c r="F455" s="2851"/>
      <c r="G455" s="2851"/>
      <c r="H455" s="888"/>
      <c r="I455" s="889"/>
      <c r="J455" s="890"/>
      <c r="M455" s="772"/>
      <c r="N455" s="891"/>
      <c r="O455" s="774"/>
      <c r="P455" s="775"/>
      <c r="Q455" s="775"/>
      <c r="R455" s="776"/>
      <c r="S455" s="777"/>
      <c r="T455" s="777"/>
      <c r="U455" s="777"/>
      <c r="V455" s="778"/>
      <c r="W455" s="778"/>
      <c r="X455" s="778"/>
      <c r="Y455" s="778"/>
      <c r="Z455" s="778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L455" s="779"/>
      <c r="AM455" s="779"/>
      <c r="AN455" s="779"/>
      <c r="AO455" s="779"/>
      <c r="AP455" s="779"/>
      <c r="AQ455" s="779"/>
      <c r="AR455" s="779"/>
      <c r="AS455" s="779"/>
      <c r="AT455" s="779"/>
      <c r="AU455" s="779"/>
      <c r="AV455" s="779"/>
      <c r="AW455" s="779"/>
      <c r="AX455" s="779"/>
      <c r="AY455" s="779"/>
      <c r="AZ455" s="779"/>
      <c r="BA455" s="779"/>
      <c r="BB455" s="779"/>
      <c r="BC455" s="779"/>
      <c r="BD455" s="779"/>
      <c r="BE455" s="779"/>
      <c r="BF455" s="779"/>
      <c r="BG455" s="779"/>
      <c r="BH455" s="779"/>
      <c r="BI455" s="779"/>
      <c r="BJ455" s="779"/>
      <c r="BK455" s="779"/>
      <c r="BL455" s="779"/>
      <c r="BM455" s="779"/>
      <c r="BN455" s="779"/>
      <c r="BO455" s="779"/>
      <c r="BP455" s="779"/>
      <c r="BQ455" s="779"/>
      <c r="BR455" s="779"/>
      <c r="BS455" s="779"/>
      <c r="BT455" s="779"/>
      <c r="BU455" s="779"/>
      <c r="BV455" s="779"/>
      <c r="BW455" s="779"/>
      <c r="BX455" s="779"/>
      <c r="BY455" s="779"/>
      <c r="BZ455" s="779"/>
      <c r="CA455" s="779"/>
      <c r="CB455" s="779"/>
      <c r="CC455" s="779"/>
      <c r="CD455" s="779"/>
      <c r="CE455" s="779"/>
      <c r="CF455" s="779"/>
      <c r="CG455" s="779"/>
      <c r="CH455" s="779"/>
      <c r="CI455" s="779"/>
      <c r="CJ455" s="779"/>
      <c r="CK455" s="779"/>
      <c r="CL455" s="779"/>
      <c r="CM455" s="779"/>
      <c r="CN455" s="779"/>
      <c r="CO455" s="779"/>
      <c r="CP455" s="779"/>
      <c r="CQ455" s="779"/>
      <c r="CR455" s="779"/>
      <c r="CS455" s="779"/>
      <c r="CT455" s="779"/>
    </row>
    <row r="456" spans="1:98" s="887" customFormat="1" ht="13.5">
      <c r="A456" s="886"/>
      <c r="B456" s="886"/>
      <c r="C456" s="886"/>
      <c r="D456" s="886"/>
      <c r="E456" s="886"/>
      <c r="F456" s="2851"/>
      <c r="G456" s="2851"/>
      <c r="H456" s="888"/>
      <c r="I456" s="889"/>
      <c r="J456" s="890"/>
      <c r="M456" s="772"/>
      <c r="N456" s="891"/>
      <c r="O456" s="774"/>
      <c r="P456" s="775"/>
      <c r="Q456" s="775"/>
      <c r="R456" s="776"/>
      <c r="S456" s="777"/>
      <c r="T456" s="777"/>
      <c r="U456" s="777"/>
      <c r="V456" s="778"/>
      <c r="W456" s="778"/>
      <c r="X456" s="778"/>
      <c r="Y456" s="778"/>
      <c r="Z456" s="778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L456" s="779"/>
      <c r="AM456" s="779"/>
      <c r="AN456" s="779"/>
      <c r="AO456" s="779"/>
      <c r="AP456" s="779"/>
      <c r="AQ456" s="779"/>
      <c r="AR456" s="779"/>
      <c r="AS456" s="779"/>
      <c r="AT456" s="779"/>
      <c r="AU456" s="779"/>
      <c r="AV456" s="779"/>
      <c r="AW456" s="779"/>
      <c r="AX456" s="779"/>
      <c r="AY456" s="779"/>
      <c r="AZ456" s="779"/>
      <c r="BA456" s="779"/>
      <c r="BB456" s="779"/>
      <c r="BC456" s="779"/>
      <c r="BD456" s="779"/>
      <c r="BE456" s="779"/>
      <c r="BF456" s="779"/>
      <c r="BG456" s="779"/>
      <c r="BH456" s="779"/>
      <c r="BI456" s="779"/>
      <c r="BJ456" s="779"/>
      <c r="BK456" s="779"/>
      <c r="BL456" s="779"/>
      <c r="BM456" s="779"/>
      <c r="BN456" s="779"/>
      <c r="BO456" s="779"/>
      <c r="BP456" s="779"/>
      <c r="BQ456" s="779"/>
      <c r="BR456" s="779"/>
      <c r="BS456" s="779"/>
      <c r="BT456" s="779"/>
      <c r="BU456" s="779"/>
      <c r="BV456" s="779"/>
      <c r="BW456" s="779"/>
      <c r="BX456" s="779"/>
      <c r="BY456" s="779"/>
      <c r="BZ456" s="779"/>
      <c r="CA456" s="779"/>
      <c r="CB456" s="779"/>
      <c r="CC456" s="779"/>
      <c r="CD456" s="779"/>
      <c r="CE456" s="779"/>
      <c r="CF456" s="779"/>
      <c r="CG456" s="779"/>
      <c r="CH456" s="779"/>
      <c r="CI456" s="779"/>
      <c r="CJ456" s="779"/>
      <c r="CK456" s="779"/>
      <c r="CL456" s="779"/>
      <c r="CM456" s="779"/>
      <c r="CN456" s="779"/>
      <c r="CO456" s="779"/>
      <c r="CP456" s="779"/>
      <c r="CQ456" s="779"/>
      <c r="CR456" s="779"/>
      <c r="CS456" s="779"/>
      <c r="CT456" s="779"/>
    </row>
    <row r="457" spans="1:98" s="887" customFormat="1" ht="13.5">
      <c r="A457" s="886"/>
      <c r="B457" s="886"/>
      <c r="C457" s="886"/>
      <c r="D457" s="886"/>
      <c r="E457" s="886"/>
      <c r="F457" s="2851"/>
      <c r="G457" s="2851"/>
      <c r="H457" s="888"/>
      <c r="I457" s="889"/>
      <c r="J457" s="890"/>
      <c r="M457" s="772"/>
      <c r="N457" s="891"/>
      <c r="O457" s="774"/>
      <c r="P457" s="775"/>
      <c r="Q457" s="775"/>
      <c r="R457" s="776"/>
      <c r="S457" s="777"/>
      <c r="T457" s="777"/>
      <c r="U457" s="777"/>
      <c r="V457" s="778"/>
      <c r="W457" s="778"/>
      <c r="X457" s="778"/>
      <c r="Y457" s="778"/>
      <c r="Z457" s="778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L457" s="779"/>
      <c r="AM457" s="779"/>
      <c r="AN457" s="779"/>
      <c r="AO457" s="779"/>
      <c r="AP457" s="779"/>
      <c r="AQ457" s="779"/>
      <c r="AR457" s="779"/>
      <c r="AS457" s="779"/>
      <c r="AT457" s="779"/>
      <c r="AU457" s="779"/>
      <c r="AV457" s="779"/>
      <c r="AW457" s="779"/>
      <c r="AX457" s="779"/>
      <c r="AY457" s="779"/>
      <c r="AZ457" s="779"/>
      <c r="BA457" s="779"/>
      <c r="BB457" s="779"/>
      <c r="BC457" s="779"/>
      <c r="BD457" s="779"/>
      <c r="BE457" s="779"/>
      <c r="BF457" s="779"/>
      <c r="BG457" s="779"/>
      <c r="BH457" s="779"/>
      <c r="BI457" s="779"/>
      <c r="BJ457" s="779"/>
      <c r="BK457" s="779"/>
      <c r="BL457" s="779"/>
      <c r="BM457" s="779"/>
      <c r="BN457" s="779"/>
      <c r="BO457" s="779"/>
      <c r="BP457" s="779"/>
      <c r="BQ457" s="779"/>
      <c r="BR457" s="779"/>
      <c r="BS457" s="779"/>
      <c r="BT457" s="779"/>
      <c r="BU457" s="779"/>
      <c r="BV457" s="779"/>
      <c r="BW457" s="779"/>
      <c r="BX457" s="779"/>
      <c r="BY457" s="779"/>
      <c r="BZ457" s="779"/>
      <c r="CA457" s="779"/>
      <c r="CB457" s="779"/>
      <c r="CC457" s="779"/>
      <c r="CD457" s="779"/>
      <c r="CE457" s="779"/>
      <c r="CF457" s="779"/>
      <c r="CG457" s="779"/>
      <c r="CH457" s="779"/>
      <c r="CI457" s="779"/>
      <c r="CJ457" s="779"/>
      <c r="CK457" s="779"/>
      <c r="CL457" s="779"/>
      <c r="CM457" s="779"/>
      <c r="CN457" s="779"/>
      <c r="CO457" s="779"/>
      <c r="CP457" s="779"/>
      <c r="CQ457" s="779"/>
      <c r="CR457" s="779"/>
      <c r="CS457" s="779"/>
      <c r="CT457" s="779"/>
    </row>
    <row r="458" spans="1:98" s="887" customFormat="1" ht="13.5">
      <c r="A458" s="886"/>
      <c r="B458" s="886"/>
      <c r="C458" s="886"/>
      <c r="D458" s="886"/>
      <c r="E458" s="886"/>
      <c r="F458" s="2851"/>
      <c r="G458" s="2851"/>
      <c r="H458" s="888"/>
      <c r="I458" s="889"/>
      <c r="J458" s="890"/>
      <c r="M458" s="772"/>
      <c r="N458" s="891"/>
      <c r="O458" s="774"/>
      <c r="P458" s="775"/>
      <c r="Q458" s="775"/>
      <c r="R458" s="776"/>
      <c r="S458" s="777"/>
      <c r="T458" s="777"/>
      <c r="U458" s="777"/>
      <c r="V458" s="778"/>
      <c r="W458" s="778"/>
      <c r="X458" s="778"/>
      <c r="Y458" s="778"/>
      <c r="Z458" s="778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L458" s="779"/>
      <c r="AM458" s="779"/>
      <c r="AN458" s="779"/>
      <c r="AO458" s="779"/>
      <c r="AP458" s="779"/>
      <c r="AQ458" s="779"/>
      <c r="AR458" s="779"/>
      <c r="AS458" s="779"/>
      <c r="AT458" s="779"/>
      <c r="AU458" s="779"/>
      <c r="AV458" s="779"/>
      <c r="AW458" s="779"/>
      <c r="AX458" s="779"/>
      <c r="AY458" s="779"/>
      <c r="AZ458" s="779"/>
      <c r="BA458" s="779"/>
      <c r="BB458" s="779"/>
      <c r="BC458" s="779"/>
      <c r="BD458" s="779"/>
      <c r="BE458" s="779"/>
      <c r="BF458" s="779"/>
      <c r="BG458" s="779"/>
      <c r="BH458" s="779"/>
      <c r="BI458" s="779"/>
      <c r="BJ458" s="779"/>
      <c r="BK458" s="779"/>
      <c r="BL458" s="779"/>
      <c r="BM458" s="779"/>
      <c r="BN458" s="779"/>
      <c r="BO458" s="779"/>
      <c r="BP458" s="779"/>
      <c r="BQ458" s="779"/>
      <c r="BR458" s="779"/>
      <c r="BS458" s="779"/>
      <c r="BT458" s="779"/>
      <c r="BU458" s="779"/>
      <c r="BV458" s="779"/>
      <c r="BW458" s="779"/>
      <c r="BX458" s="779"/>
      <c r="BY458" s="779"/>
      <c r="BZ458" s="779"/>
      <c r="CA458" s="779"/>
      <c r="CB458" s="779"/>
      <c r="CC458" s="779"/>
      <c r="CD458" s="779"/>
      <c r="CE458" s="779"/>
      <c r="CF458" s="779"/>
      <c r="CG458" s="779"/>
      <c r="CH458" s="779"/>
      <c r="CI458" s="779"/>
      <c r="CJ458" s="779"/>
      <c r="CK458" s="779"/>
      <c r="CL458" s="779"/>
      <c r="CM458" s="779"/>
      <c r="CN458" s="779"/>
      <c r="CO458" s="779"/>
      <c r="CP458" s="779"/>
      <c r="CQ458" s="779"/>
      <c r="CR458" s="779"/>
      <c r="CS458" s="779"/>
      <c r="CT458" s="779"/>
    </row>
    <row r="459" spans="1:98" s="887" customFormat="1" ht="13.5">
      <c r="A459" s="886"/>
      <c r="B459" s="886"/>
      <c r="C459" s="886"/>
      <c r="D459" s="886"/>
      <c r="E459" s="886"/>
      <c r="F459" s="2851"/>
      <c r="G459" s="2851"/>
      <c r="H459" s="888"/>
      <c r="I459" s="889"/>
      <c r="J459" s="890"/>
      <c r="M459" s="772"/>
      <c r="N459" s="891"/>
      <c r="O459" s="774"/>
      <c r="P459" s="775"/>
      <c r="Q459" s="775"/>
      <c r="R459" s="776"/>
      <c r="S459" s="777"/>
      <c r="T459" s="777"/>
      <c r="U459" s="777"/>
      <c r="V459" s="778"/>
      <c r="W459" s="778"/>
      <c r="X459" s="778"/>
      <c r="Y459" s="778"/>
      <c r="Z459" s="778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L459" s="779"/>
      <c r="AM459" s="779"/>
      <c r="AN459" s="779"/>
      <c r="AO459" s="779"/>
      <c r="AP459" s="779"/>
      <c r="AQ459" s="779"/>
      <c r="AR459" s="779"/>
      <c r="AS459" s="779"/>
      <c r="AT459" s="779"/>
      <c r="AU459" s="779"/>
      <c r="AV459" s="779"/>
      <c r="AW459" s="779"/>
      <c r="AX459" s="779"/>
      <c r="AY459" s="779"/>
      <c r="AZ459" s="779"/>
      <c r="BA459" s="779"/>
      <c r="BB459" s="779"/>
      <c r="BC459" s="779"/>
      <c r="BD459" s="779"/>
      <c r="BE459" s="779"/>
      <c r="BF459" s="779"/>
      <c r="BG459" s="779"/>
      <c r="BH459" s="779"/>
      <c r="BI459" s="779"/>
      <c r="BJ459" s="779"/>
      <c r="BK459" s="779"/>
      <c r="BL459" s="779"/>
      <c r="BM459" s="779"/>
      <c r="BN459" s="779"/>
      <c r="BO459" s="779"/>
      <c r="BP459" s="779"/>
      <c r="BQ459" s="779"/>
      <c r="BR459" s="779"/>
      <c r="BS459" s="779"/>
      <c r="BT459" s="779"/>
      <c r="BU459" s="779"/>
      <c r="BV459" s="779"/>
      <c r="BW459" s="779"/>
      <c r="BX459" s="779"/>
      <c r="BY459" s="779"/>
      <c r="BZ459" s="779"/>
      <c r="CA459" s="779"/>
      <c r="CB459" s="779"/>
      <c r="CC459" s="779"/>
      <c r="CD459" s="779"/>
      <c r="CE459" s="779"/>
      <c r="CF459" s="779"/>
      <c r="CG459" s="779"/>
      <c r="CH459" s="779"/>
      <c r="CI459" s="779"/>
      <c r="CJ459" s="779"/>
      <c r="CK459" s="779"/>
      <c r="CL459" s="779"/>
      <c r="CM459" s="779"/>
      <c r="CN459" s="779"/>
      <c r="CO459" s="779"/>
      <c r="CP459" s="779"/>
      <c r="CQ459" s="779"/>
      <c r="CR459" s="779"/>
      <c r="CS459" s="779"/>
      <c r="CT459" s="779"/>
    </row>
    <row r="460" spans="1:98" s="887" customFormat="1" ht="13.5">
      <c r="A460" s="886"/>
      <c r="B460" s="886"/>
      <c r="C460" s="886"/>
      <c r="D460" s="886"/>
      <c r="E460" s="886"/>
      <c r="F460" s="2851"/>
      <c r="G460" s="2851"/>
      <c r="H460" s="888"/>
      <c r="I460" s="889"/>
      <c r="J460" s="890"/>
      <c r="M460" s="772"/>
      <c r="N460" s="891"/>
      <c r="O460" s="774"/>
      <c r="P460" s="775"/>
      <c r="Q460" s="775"/>
      <c r="R460" s="776"/>
      <c r="S460" s="777"/>
      <c r="T460" s="777"/>
      <c r="U460" s="777"/>
      <c r="V460" s="778"/>
      <c r="W460" s="778"/>
      <c r="X460" s="778"/>
      <c r="Y460" s="778"/>
      <c r="Z460" s="778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L460" s="779"/>
      <c r="AM460" s="779"/>
      <c r="AN460" s="779"/>
      <c r="AO460" s="779"/>
      <c r="AP460" s="779"/>
      <c r="AQ460" s="779"/>
      <c r="AR460" s="779"/>
      <c r="AS460" s="779"/>
      <c r="AT460" s="779"/>
      <c r="AU460" s="779"/>
      <c r="AV460" s="779"/>
      <c r="AW460" s="779"/>
      <c r="AX460" s="779"/>
      <c r="AY460" s="779"/>
      <c r="AZ460" s="779"/>
      <c r="BA460" s="779"/>
      <c r="BB460" s="779"/>
      <c r="BC460" s="779"/>
      <c r="BD460" s="779"/>
      <c r="BE460" s="779"/>
      <c r="BF460" s="779"/>
      <c r="BG460" s="779"/>
      <c r="BH460" s="779"/>
      <c r="BI460" s="779"/>
      <c r="BJ460" s="779"/>
      <c r="BK460" s="779"/>
      <c r="BL460" s="779"/>
      <c r="BM460" s="779"/>
      <c r="BN460" s="779"/>
      <c r="BO460" s="779"/>
      <c r="BP460" s="779"/>
      <c r="BQ460" s="779"/>
      <c r="BR460" s="779"/>
      <c r="BS460" s="779"/>
      <c r="BT460" s="779"/>
      <c r="BU460" s="779"/>
      <c r="BV460" s="779"/>
      <c r="BW460" s="779"/>
      <c r="BX460" s="779"/>
      <c r="BY460" s="779"/>
      <c r="BZ460" s="779"/>
      <c r="CA460" s="779"/>
      <c r="CB460" s="779"/>
      <c r="CC460" s="779"/>
      <c r="CD460" s="779"/>
      <c r="CE460" s="779"/>
      <c r="CF460" s="779"/>
      <c r="CG460" s="779"/>
      <c r="CH460" s="779"/>
      <c r="CI460" s="779"/>
      <c r="CJ460" s="779"/>
      <c r="CK460" s="779"/>
      <c r="CL460" s="779"/>
      <c r="CM460" s="779"/>
      <c r="CN460" s="779"/>
      <c r="CO460" s="779"/>
      <c r="CP460" s="779"/>
      <c r="CQ460" s="779"/>
      <c r="CR460" s="779"/>
      <c r="CS460" s="779"/>
      <c r="CT460" s="779"/>
    </row>
    <row r="461" spans="1:98" s="887" customFormat="1" ht="13.5">
      <c r="A461" s="886"/>
      <c r="B461" s="886"/>
      <c r="C461" s="886"/>
      <c r="D461" s="886"/>
      <c r="E461" s="886"/>
      <c r="F461" s="2851"/>
      <c r="G461" s="2851"/>
      <c r="H461" s="888"/>
      <c r="I461" s="889"/>
      <c r="J461" s="890"/>
      <c r="M461" s="772"/>
      <c r="N461" s="891"/>
      <c r="O461" s="774"/>
      <c r="P461" s="775"/>
      <c r="Q461" s="775"/>
      <c r="R461" s="776"/>
      <c r="S461" s="777"/>
      <c r="T461" s="777"/>
      <c r="U461" s="777"/>
      <c r="V461" s="778"/>
      <c r="W461" s="778"/>
      <c r="X461" s="778"/>
      <c r="Y461" s="778"/>
      <c r="Z461" s="778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L461" s="779"/>
      <c r="AM461" s="779"/>
      <c r="AN461" s="779"/>
      <c r="AO461" s="779"/>
      <c r="AP461" s="779"/>
      <c r="AQ461" s="779"/>
      <c r="AR461" s="779"/>
      <c r="AS461" s="779"/>
      <c r="AT461" s="779"/>
      <c r="AU461" s="779"/>
      <c r="AV461" s="779"/>
      <c r="AW461" s="779"/>
      <c r="AX461" s="779"/>
      <c r="AY461" s="779"/>
      <c r="AZ461" s="779"/>
      <c r="BA461" s="779"/>
      <c r="BB461" s="779"/>
      <c r="BC461" s="779"/>
      <c r="BD461" s="779"/>
      <c r="BE461" s="779"/>
      <c r="BF461" s="779"/>
      <c r="BG461" s="779"/>
      <c r="BH461" s="779"/>
      <c r="BI461" s="779"/>
      <c r="BJ461" s="779"/>
      <c r="BK461" s="779"/>
      <c r="BL461" s="779"/>
      <c r="BM461" s="779"/>
      <c r="BN461" s="779"/>
      <c r="BO461" s="779"/>
      <c r="BP461" s="779"/>
      <c r="BQ461" s="779"/>
      <c r="BR461" s="779"/>
      <c r="BS461" s="779"/>
      <c r="BT461" s="779"/>
      <c r="BU461" s="779"/>
      <c r="BV461" s="779"/>
      <c r="BW461" s="779"/>
      <c r="BX461" s="779"/>
      <c r="BY461" s="779"/>
      <c r="BZ461" s="779"/>
      <c r="CA461" s="779"/>
      <c r="CB461" s="779"/>
      <c r="CC461" s="779"/>
      <c r="CD461" s="779"/>
      <c r="CE461" s="779"/>
      <c r="CF461" s="779"/>
      <c r="CG461" s="779"/>
      <c r="CH461" s="779"/>
      <c r="CI461" s="779"/>
      <c r="CJ461" s="779"/>
      <c r="CK461" s="779"/>
      <c r="CL461" s="779"/>
      <c r="CM461" s="779"/>
      <c r="CN461" s="779"/>
      <c r="CO461" s="779"/>
      <c r="CP461" s="779"/>
      <c r="CQ461" s="779"/>
      <c r="CR461" s="779"/>
      <c r="CS461" s="779"/>
      <c r="CT461" s="779"/>
    </row>
    <row r="462" spans="1:98" s="887" customFormat="1" ht="13.5">
      <c r="A462" s="886"/>
      <c r="B462" s="886"/>
      <c r="C462" s="886"/>
      <c r="D462" s="886"/>
      <c r="E462" s="886"/>
      <c r="F462" s="2851"/>
      <c r="G462" s="2851"/>
      <c r="H462" s="888"/>
      <c r="I462" s="889"/>
      <c r="J462" s="890"/>
      <c r="M462" s="772"/>
      <c r="N462" s="891"/>
      <c r="O462" s="774"/>
      <c r="P462" s="775"/>
      <c r="Q462" s="775"/>
      <c r="R462" s="776"/>
      <c r="S462" s="777"/>
      <c r="T462" s="777"/>
      <c r="U462" s="777"/>
      <c r="V462" s="778"/>
      <c r="W462" s="778"/>
      <c r="X462" s="778"/>
      <c r="Y462" s="778"/>
      <c r="Z462" s="778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L462" s="779"/>
      <c r="AM462" s="779"/>
      <c r="AN462" s="779"/>
      <c r="AO462" s="779"/>
      <c r="AP462" s="779"/>
      <c r="AQ462" s="779"/>
      <c r="AR462" s="779"/>
      <c r="AS462" s="779"/>
      <c r="AT462" s="779"/>
      <c r="AU462" s="779"/>
      <c r="AV462" s="779"/>
      <c r="AW462" s="779"/>
      <c r="AX462" s="779"/>
      <c r="AY462" s="779"/>
      <c r="AZ462" s="779"/>
      <c r="BA462" s="779"/>
      <c r="BB462" s="779"/>
      <c r="BC462" s="779"/>
      <c r="BD462" s="779"/>
      <c r="BE462" s="779"/>
      <c r="BF462" s="779"/>
      <c r="BG462" s="779"/>
      <c r="BH462" s="779"/>
      <c r="BI462" s="779"/>
      <c r="BJ462" s="779"/>
      <c r="BK462" s="779"/>
      <c r="BL462" s="779"/>
      <c r="BM462" s="779"/>
      <c r="BN462" s="779"/>
      <c r="BO462" s="779"/>
      <c r="BP462" s="779"/>
      <c r="BQ462" s="779"/>
      <c r="BR462" s="779"/>
      <c r="BS462" s="779"/>
      <c r="BT462" s="779"/>
      <c r="BU462" s="779"/>
      <c r="BV462" s="779"/>
      <c r="BW462" s="779"/>
      <c r="BX462" s="779"/>
      <c r="BY462" s="779"/>
      <c r="BZ462" s="779"/>
      <c r="CA462" s="779"/>
      <c r="CB462" s="779"/>
      <c r="CC462" s="779"/>
      <c r="CD462" s="779"/>
      <c r="CE462" s="779"/>
      <c r="CF462" s="779"/>
      <c r="CG462" s="779"/>
      <c r="CH462" s="779"/>
      <c r="CI462" s="779"/>
      <c r="CJ462" s="779"/>
      <c r="CK462" s="779"/>
      <c r="CL462" s="779"/>
      <c r="CM462" s="779"/>
      <c r="CN462" s="779"/>
      <c r="CO462" s="779"/>
      <c r="CP462" s="779"/>
      <c r="CQ462" s="779"/>
      <c r="CR462" s="779"/>
      <c r="CS462" s="779"/>
      <c r="CT462" s="779"/>
    </row>
    <row r="463" spans="1:98" s="887" customFormat="1" ht="13.5">
      <c r="A463" s="886"/>
      <c r="B463" s="886"/>
      <c r="C463" s="886"/>
      <c r="D463" s="886"/>
      <c r="E463" s="886"/>
      <c r="F463" s="2851"/>
      <c r="G463" s="2851"/>
      <c r="H463" s="888"/>
      <c r="I463" s="889"/>
      <c r="J463" s="890"/>
      <c r="M463" s="772"/>
      <c r="N463" s="891"/>
      <c r="O463" s="774"/>
      <c r="P463" s="775"/>
      <c r="Q463" s="775"/>
      <c r="R463" s="776"/>
      <c r="S463" s="777"/>
      <c r="T463" s="777"/>
      <c r="U463" s="777"/>
      <c r="V463" s="778"/>
      <c r="W463" s="778"/>
      <c r="X463" s="778"/>
      <c r="Y463" s="778"/>
      <c r="Z463" s="778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L463" s="779"/>
      <c r="AM463" s="779"/>
      <c r="AN463" s="779"/>
      <c r="AO463" s="779"/>
      <c r="AP463" s="779"/>
      <c r="AQ463" s="779"/>
      <c r="AR463" s="779"/>
      <c r="AS463" s="779"/>
      <c r="AT463" s="779"/>
      <c r="AU463" s="779"/>
      <c r="AV463" s="779"/>
      <c r="AW463" s="779"/>
      <c r="AX463" s="779"/>
      <c r="AY463" s="779"/>
      <c r="AZ463" s="779"/>
      <c r="BA463" s="779"/>
      <c r="BB463" s="779"/>
      <c r="BC463" s="779"/>
      <c r="BD463" s="779"/>
      <c r="BE463" s="779"/>
      <c r="BF463" s="779"/>
      <c r="BG463" s="779"/>
      <c r="BH463" s="779"/>
      <c r="BI463" s="779"/>
      <c r="BJ463" s="779"/>
      <c r="BK463" s="779"/>
      <c r="BL463" s="779"/>
      <c r="BM463" s="779"/>
      <c r="BN463" s="779"/>
      <c r="BO463" s="779"/>
      <c r="BP463" s="779"/>
      <c r="BQ463" s="779"/>
      <c r="BR463" s="779"/>
      <c r="BS463" s="779"/>
      <c r="BT463" s="779"/>
      <c r="BU463" s="779"/>
      <c r="BV463" s="779"/>
      <c r="BW463" s="779"/>
      <c r="BX463" s="779"/>
      <c r="BY463" s="779"/>
      <c r="BZ463" s="779"/>
      <c r="CA463" s="779"/>
      <c r="CB463" s="779"/>
      <c r="CC463" s="779"/>
      <c r="CD463" s="779"/>
      <c r="CE463" s="779"/>
      <c r="CF463" s="779"/>
      <c r="CG463" s="779"/>
      <c r="CH463" s="779"/>
      <c r="CI463" s="779"/>
      <c r="CJ463" s="779"/>
      <c r="CK463" s="779"/>
      <c r="CL463" s="779"/>
      <c r="CM463" s="779"/>
      <c r="CN463" s="779"/>
      <c r="CO463" s="779"/>
      <c r="CP463" s="779"/>
      <c r="CQ463" s="779"/>
      <c r="CR463" s="779"/>
      <c r="CS463" s="779"/>
      <c r="CT463" s="779"/>
    </row>
    <row r="464" spans="1:98" s="887" customFormat="1" ht="13.5">
      <c r="A464" s="886"/>
      <c r="B464" s="886"/>
      <c r="C464" s="886"/>
      <c r="D464" s="886"/>
      <c r="E464" s="886"/>
      <c r="F464" s="2851"/>
      <c r="G464" s="2851"/>
      <c r="H464" s="888"/>
      <c r="I464" s="889"/>
      <c r="J464" s="890"/>
      <c r="M464" s="772"/>
      <c r="N464" s="891"/>
      <c r="O464" s="774"/>
      <c r="P464" s="775"/>
      <c r="Q464" s="775"/>
      <c r="R464" s="776"/>
      <c r="S464" s="777"/>
      <c r="T464" s="777"/>
      <c r="U464" s="777"/>
      <c r="V464" s="778"/>
      <c r="W464" s="778"/>
      <c r="X464" s="778"/>
      <c r="Y464" s="778"/>
      <c r="Z464" s="778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L464" s="779"/>
      <c r="AM464" s="779"/>
      <c r="AN464" s="779"/>
      <c r="AO464" s="779"/>
      <c r="AP464" s="779"/>
      <c r="AQ464" s="779"/>
      <c r="AR464" s="779"/>
      <c r="AS464" s="779"/>
      <c r="AT464" s="779"/>
      <c r="AU464" s="779"/>
      <c r="AV464" s="779"/>
      <c r="AW464" s="779"/>
      <c r="AX464" s="779"/>
      <c r="AY464" s="779"/>
      <c r="AZ464" s="779"/>
      <c r="BA464" s="779"/>
      <c r="BB464" s="779"/>
      <c r="BC464" s="779"/>
      <c r="BD464" s="779"/>
      <c r="BE464" s="779"/>
      <c r="BF464" s="779"/>
      <c r="BG464" s="779"/>
      <c r="BH464" s="779"/>
      <c r="BI464" s="779"/>
      <c r="BJ464" s="779"/>
      <c r="BK464" s="779"/>
      <c r="BL464" s="779"/>
      <c r="BM464" s="779"/>
      <c r="BN464" s="779"/>
      <c r="BO464" s="779"/>
      <c r="BP464" s="779"/>
      <c r="BQ464" s="779"/>
      <c r="BR464" s="779"/>
      <c r="BS464" s="779"/>
      <c r="BT464" s="779"/>
      <c r="BU464" s="779"/>
      <c r="BV464" s="779"/>
      <c r="BW464" s="779"/>
      <c r="BX464" s="779"/>
      <c r="BY464" s="779"/>
      <c r="BZ464" s="779"/>
      <c r="CA464" s="779"/>
      <c r="CB464" s="779"/>
      <c r="CC464" s="779"/>
      <c r="CD464" s="779"/>
      <c r="CE464" s="779"/>
      <c r="CF464" s="779"/>
      <c r="CG464" s="779"/>
      <c r="CH464" s="779"/>
      <c r="CI464" s="779"/>
      <c r="CJ464" s="779"/>
      <c r="CK464" s="779"/>
      <c r="CL464" s="779"/>
      <c r="CM464" s="779"/>
      <c r="CN464" s="779"/>
      <c r="CO464" s="779"/>
      <c r="CP464" s="779"/>
      <c r="CQ464" s="779"/>
      <c r="CR464" s="779"/>
      <c r="CS464" s="779"/>
      <c r="CT464" s="779"/>
    </row>
    <row r="465" spans="1:98" s="887" customFormat="1" ht="13.5">
      <c r="A465" s="886"/>
      <c r="B465" s="886"/>
      <c r="C465" s="886"/>
      <c r="D465" s="886"/>
      <c r="E465" s="886"/>
      <c r="F465" s="2851"/>
      <c r="G465" s="2851"/>
      <c r="H465" s="888"/>
      <c r="I465" s="889"/>
      <c r="J465" s="890"/>
      <c r="M465" s="772"/>
      <c r="N465" s="891"/>
      <c r="O465" s="774"/>
      <c r="P465" s="775"/>
      <c r="Q465" s="775"/>
      <c r="R465" s="776"/>
      <c r="S465" s="777"/>
      <c r="T465" s="777"/>
      <c r="U465" s="777"/>
      <c r="V465" s="778"/>
      <c r="W465" s="778"/>
      <c r="X465" s="778"/>
      <c r="Y465" s="778"/>
      <c r="Z465" s="778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L465" s="779"/>
      <c r="AM465" s="779"/>
      <c r="AN465" s="779"/>
      <c r="AO465" s="779"/>
      <c r="AP465" s="779"/>
      <c r="AQ465" s="779"/>
      <c r="AR465" s="779"/>
      <c r="AS465" s="779"/>
      <c r="AT465" s="779"/>
      <c r="AU465" s="779"/>
      <c r="AV465" s="779"/>
      <c r="AW465" s="779"/>
      <c r="AX465" s="779"/>
      <c r="AY465" s="779"/>
      <c r="AZ465" s="779"/>
      <c r="BA465" s="779"/>
      <c r="BB465" s="779"/>
      <c r="BC465" s="779"/>
      <c r="BD465" s="779"/>
      <c r="BE465" s="779"/>
      <c r="BF465" s="779"/>
      <c r="BG465" s="779"/>
      <c r="BH465" s="779"/>
      <c r="BI465" s="779"/>
      <c r="BJ465" s="779"/>
      <c r="BK465" s="779"/>
      <c r="BL465" s="779"/>
      <c r="BM465" s="779"/>
      <c r="BN465" s="779"/>
      <c r="BO465" s="779"/>
      <c r="BP465" s="779"/>
      <c r="BQ465" s="779"/>
      <c r="BR465" s="779"/>
      <c r="BS465" s="779"/>
      <c r="BT465" s="779"/>
      <c r="BU465" s="779"/>
      <c r="BV465" s="779"/>
      <c r="BW465" s="779"/>
      <c r="BX465" s="779"/>
      <c r="BY465" s="779"/>
      <c r="BZ465" s="779"/>
      <c r="CA465" s="779"/>
      <c r="CB465" s="779"/>
      <c r="CC465" s="779"/>
      <c r="CD465" s="779"/>
      <c r="CE465" s="779"/>
      <c r="CF465" s="779"/>
      <c r="CG465" s="779"/>
      <c r="CH465" s="779"/>
      <c r="CI465" s="779"/>
      <c r="CJ465" s="779"/>
      <c r="CK465" s="779"/>
      <c r="CL465" s="779"/>
      <c r="CM465" s="779"/>
      <c r="CN465" s="779"/>
      <c r="CO465" s="779"/>
      <c r="CP465" s="779"/>
      <c r="CQ465" s="779"/>
      <c r="CR465" s="779"/>
      <c r="CS465" s="779"/>
      <c r="CT465" s="779"/>
    </row>
    <row r="466" spans="1:98" s="887" customFormat="1" ht="13.5">
      <c r="A466" s="886"/>
      <c r="B466" s="886"/>
      <c r="C466" s="886"/>
      <c r="D466" s="886"/>
      <c r="E466" s="886"/>
      <c r="F466" s="2851"/>
      <c r="G466" s="2851"/>
      <c r="H466" s="888"/>
      <c r="I466" s="889"/>
      <c r="J466" s="890"/>
      <c r="M466" s="772"/>
      <c r="N466" s="891"/>
      <c r="O466" s="774"/>
      <c r="P466" s="775"/>
      <c r="Q466" s="775"/>
      <c r="R466" s="776"/>
      <c r="S466" s="777"/>
      <c r="T466" s="777"/>
      <c r="U466" s="777"/>
      <c r="V466" s="778"/>
      <c r="W466" s="778"/>
      <c r="X466" s="778"/>
      <c r="Y466" s="778"/>
      <c r="Z466" s="778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L466" s="779"/>
      <c r="AM466" s="779"/>
      <c r="AN466" s="779"/>
      <c r="AO466" s="779"/>
      <c r="AP466" s="779"/>
      <c r="AQ466" s="779"/>
      <c r="AR466" s="779"/>
      <c r="AS466" s="779"/>
      <c r="AT466" s="779"/>
      <c r="AU466" s="779"/>
      <c r="AV466" s="779"/>
      <c r="AW466" s="779"/>
      <c r="AX466" s="779"/>
      <c r="AY466" s="779"/>
      <c r="AZ466" s="779"/>
      <c r="BA466" s="779"/>
      <c r="BB466" s="779"/>
      <c r="BC466" s="779"/>
      <c r="BD466" s="779"/>
      <c r="BE466" s="779"/>
      <c r="BF466" s="779"/>
      <c r="BG466" s="779"/>
      <c r="BH466" s="779"/>
      <c r="BI466" s="779"/>
      <c r="BJ466" s="779"/>
      <c r="BK466" s="779"/>
      <c r="BL466" s="779"/>
      <c r="BM466" s="779"/>
      <c r="BN466" s="779"/>
      <c r="BO466" s="779"/>
      <c r="BP466" s="779"/>
      <c r="BQ466" s="779"/>
      <c r="BR466" s="779"/>
      <c r="BS466" s="779"/>
      <c r="BT466" s="779"/>
      <c r="BU466" s="779"/>
      <c r="BV466" s="779"/>
      <c r="BW466" s="779"/>
      <c r="BX466" s="779"/>
      <c r="BY466" s="779"/>
      <c r="BZ466" s="779"/>
      <c r="CA466" s="779"/>
      <c r="CB466" s="779"/>
      <c r="CC466" s="779"/>
      <c r="CD466" s="779"/>
      <c r="CE466" s="779"/>
      <c r="CF466" s="779"/>
      <c r="CG466" s="779"/>
      <c r="CH466" s="779"/>
      <c r="CI466" s="779"/>
      <c r="CJ466" s="779"/>
      <c r="CK466" s="779"/>
      <c r="CL466" s="779"/>
      <c r="CM466" s="779"/>
      <c r="CN466" s="779"/>
      <c r="CO466" s="779"/>
      <c r="CP466" s="779"/>
      <c r="CQ466" s="779"/>
      <c r="CR466" s="779"/>
      <c r="CS466" s="779"/>
      <c r="CT466" s="779"/>
    </row>
    <row r="467" spans="1:98" s="887" customFormat="1" ht="13.5">
      <c r="A467" s="886"/>
      <c r="B467" s="886"/>
      <c r="C467" s="886"/>
      <c r="D467" s="886"/>
      <c r="E467" s="886"/>
      <c r="F467" s="2851"/>
      <c r="G467" s="2851"/>
      <c r="H467" s="888"/>
      <c r="I467" s="889"/>
      <c r="J467" s="890"/>
      <c r="M467" s="772"/>
      <c r="N467" s="891"/>
      <c r="O467" s="774"/>
      <c r="P467" s="775"/>
      <c r="Q467" s="775"/>
      <c r="R467" s="776"/>
      <c r="S467" s="777"/>
      <c r="T467" s="777"/>
      <c r="U467" s="777"/>
      <c r="V467" s="778"/>
      <c r="W467" s="778"/>
      <c r="X467" s="778"/>
      <c r="Y467" s="778"/>
      <c r="Z467" s="778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L467" s="779"/>
      <c r="AM467" s="779"/>
      <c r="AN467" s="779"/>
      <c r="AO467" s="779"/>
      <c r="AP467" s="779"/>
      <c r="AQ467" s="779"/>
      <c r="AR467" s="779"/>
      <c r="AS467" s="779"/>
      <c r="AT467" s="779"/>
      <c r="AU467" s="779"/>
      <c r="AV467" s="779"/>
      <c r="AW467" s="779"/>
      <c r="AX467" s="779"/>
      <c r="AY467" s="779"/>
      <c r="AZ467" s="779"/>
      <c r="BA467" s="779"/>
      <c r="BB467" s="779"/>
      <c r="BC467" s="779"/>
      <c r="BD467" s="779"/>
      <c r="BE467" s="779"/>
      <c r="BF467" s="779"/>
      <c r="BG467" s="779"/>
      <c r="BH467" s="779"/>
      <c r="BI467" s="779"/>
      <c r="BJ467" s="779"/>
      <c r="BK467" s="779"/>
      <c r="BL467" s="779"/>
      <c r="BM467" s="779"/>
      <c r="BN467" s="779"/>
      <c r="BO467" s="779"/>
      <c r="BP467" s="779"/>
      <c r="BQ467" s="779"/>
      <c r="BR467" s="779"/>
      <c r="BS467" s="779"/>
      <c r="BT467" s="779"/>
      <c r="BU467" s="779"/>
      <c r="BV467" s="779"/>
      <c r="BW467" s="779"/>
      <c r="BX467" s="779"/>
      <c r="BY467" s="779"/>
      <c r="BZ467" s="779"/>
      <c r="CA467" s="779"/>
      <c r="CB467" s="779"/>
      <c r="CC467" s="779"/>
      <c r="CD467" s="779"/>
      <c r="CE467" s="779"/>
      <c r="CF467" s="779"/>
      <c r="CG467" s="779"/>
      <c r="CH467" s="779"/>
      <c r="CI467" s="779"/>
      <c r="CJ467" s="779"/>
      <c r="CK467" s="779"/>
      <c r="CL467" s="779"/>
      <c r="CM467" s="779"/>
      <c r="CN467" s="779"/>
      <c r="CO467" s="779"/>
      <c r="CP467" s="779"/>
      <c r="CQ467" s="779"/>
      <c r="CR467" s="779"/>
      <c r="CS467" s="779"/>
      <c r="CT467" s="779"/>
    </row>
    <row r="468" spans="1:98" s="887" customFormat="1" ht="13.5">
      <c r="A468" s="886"/>
      <c r="B468" s="886"/>
      <c r="C468" s="886"/>
      <c r="D468" s="886"/>
      <c r="E468" s="886"/>
      <c r="F468" s="2851"/>
      <c r="G468" s="2851"/>
      <c r="H468" s="888"/>
      <c r="I468" s="889"/>
      <c r="J468" s="890"/>
      <c r="M468" s="772"/>
      <c r="N468" s="891"/>
      <c r="O468" s="774"/>
      <c r="P468" s="775"/>
      <c r="Q468" s="775"/>
      <c r="R468" s="776"/>
      <c r="S468" s="777"/>
      <c r="T468" s="777"/>
      <c r="U468" s="777"/>
      <c r="V468" s="778"/>
      <c r="W468" s="778"/>
      <c r="X468" s="778"/>
      <c r="Y468" s="778"/>
      <c r="Z468" s="778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L468" s="779"/>
      <c r="AM468" s="779"/>
      <c r="AN468" s="779"/>
      <c r="AO468" s="779"/>
      <c r="AP468" s="779"/>
      <c r="AQ468" s="779"/>
      <c r="AR468" s="779"/>
      <c r="AS468" s="779"/>
      <c r="AT468" s="779"/>
      <c r="AU468" s="779"/>
      <c r="AV468" s="779"/>
      <c r="AW468" s="779"/>
      <c r="AX468" s="779"/>
      <c r="AY468" s="779"/>
      <c r="AZ468" s="779"/>
      <c r="BA468" s="779"/>
      <c r="BB468" s="779"/>
      <c r="BC468" s="779"/>
      <c r="BD468" s="779"/>
      <c r="BE468" s="779"/>
      <c r="BF468" s="779"/>
      <c r="BG468" s="779"/>
      <c r="BH468" s="779"/>
      <c r="BI468" s="779"/>
      <c r="BJ468" s="779"/>
      <c r="BK468" s="779"/>
      <c r="BL468" s="779"/>
      <c r="BM468" s="779"/>
      <c r="BN468" s="779"/>
      <c r="BO468" s="779"/>
      <c r="BP468" s="779"/>
      <c r="BQ468" s="779"/>
      <c r="BR468" s="779"/>
      <c r="BS468" s="779"/>
      <c r="BT468" s="779"/>
      <c r="BU468" s="779"/>
      <c r="BV468" s="779"/>
      <c r="BW468" s="779"/>
      <c r="BX468" s="779"/>
      <c r="BY468" s="779"/>
      <c r="BZ468" s="779"/>
      <c r="CA468" s="779"/>
      <c r="CB468" s="779"/>
      <c r="CC468" s="779"/>
      <c r="CD468" s="779"/>
      <c r="CE468" s="779"/>
      <c r="CF468" s="779"/>
      <c r="CG468" s="779"/>
      <c r="CH468" s="779"/>
      <c r="CI468" s="779"/>
      <c r="CJ468" s="779"/>
      <c r="CK468" s="779"/>
      <c r="CL468" s="779"/>
      <c r="CM468" s="779"/>
      <c r="CN468" s="779"/>
      <c r="CO468" s="779"/>
      <c r="CP468" s="779"/>
      <c r="CQ468" s="779"/>
      <c r="CR468" s="779"/>
      <c r="CS468" s="779"/>
      <c r="CT468" s="779"/>
    </row>
    <row r="469" spans="1:98" s="887" customFormat="1" ht="13.5">
      <c r="A469" s="886"/>
      <c r="B469" s="886"/>
      <c r="C469" s="886"/>
      <c r="D469" s="886"/>
      <c r="E469" s="886"/>
      <c r="F469" s="2851"/>
      <c r="G469" s="2851"/>
      <c r="H469" s="888"/>
      <c r="I469" s="889"/>
      <c r="J469" s="890"/>
      <c r="M469" s="772"/>
      <c r="N469" s="891"/>
      <c r="O469" s="774"/>
      <c r="P469" s="775"/>
      <c r="Q469" s="775"/>
      <c r="R469" s="776"/>
      <c r="S469" s="777"/>
      <c r="T469" s="777"/>
      <c r="U469" s="777"/>
      <c r="V469" s="778"/>
      <c r="W469" s="778"/>
      <c r="X469" s="778"/>
      <c r="Y469" s="778"/>
      <c r="Z469" s="778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L469" s="779"/>
      <c r="AM469" s="779"/>
      <c r="AN469" s="779"/>
      <c r="AO469" s="779"/>
      <c r="AP469" s="779"/>
      <c r="AQ469" s="779"/>
      <c r="AR469" s="779"/>
      <c r="AS469" s="779"/>
      <c r="AT469" s="779"/>
      <c r="AU469" s="779"/>
      <c r="AV469" s="779"/>
      <c r="AW469" s="779"/>
      <c r="AX469" s="779"/>
      <c r="AY469" s="779"/>
      <c r="AZ469" s="779"/>
      <c r="BA469" s="779"/>
      <c r="BB469" s="779"/>
      <c r="BC469" s="779"/>
      <c r="BD469" s="779"/>
      <c r="BE469" s="779"/>
      <c r="BF469" s="779"/>
      <c r="BG469" s="779"/>
      <c r="BH469" s="779"/>
      <c r="BI469" s="779"/>
      <c r="BJ469" s="779"/>
      <c r="BK469" s="779"/>
      <c r="BL469" s="779"/>
      <c r="BM469" s="779"/>
      <c r="BN469" s="779"/>
      <c r="BO469" s="779"/>
      <c r="BP469" s="779"/>
      <c r="BQ469" s="779"/>
      <c r="BR469" s="779"/>
      <c r="BS469" s="779"/>
      <c r="BT469" s="779"/>
      <c r="BU469" s="779"/>
      <c r="BV469" s="779"/>
      <c r="BW469" s="779"/>
      <c r="BX469" s="779"/>
      <c r="BY469" s="779"/>
      <c r="BZ469" s="779"/>
      <c r="CA469" s="779"/>
      <c r="CB469" s="779"/>
      <c r="CC469" s="779"/>
      <c r="CD469" s="779"/>
      <c r="CE469" s="779"/>
      <c r="CF469" s="779"/>
      <c r="CG469" s="779"/>
      <c r="CH469" s="779"/>
      <c r="CI469" s="779"/>
      <c r="CJ469" s="779"/>
      <c r="CK469" s="779"/>
      <c r="CL469" s="779"/>
      <c r="CM469" s="779"/>
      <c r="CN469" s="779"/>
      <c r="CO469" s="779"/>
      <c r="CP469" s="779"/>
      <c r="CQ469" s="779"/>
      <c r="CR469" s="779"/>
      <c r="CS469" s="779"/>
      <c r="CT469" s="779"/>
    </row>
    <row r="470" spans="1:98" s="887" customFormat="1" ht="13.5">
      <c r="A470" s="886"/>
      <c r="B470" s="886"/>
      <c r="C470" s="886"/>
      <c r="D470" s="886"/>
      <c r="E470" s="886"/>
      <c r="F470" s="2851"/>
      <c r="G470" s="2851"/>
      <c r="H470" s="888"/>
      <c r="I470" s="889"/>
      <c r="J470" s="890"/>
      <c r="M470" s="772"/>
      <c r="N470" s="891"/>
      <c r="O470" s="774"/>
      <c r="P470" s="775"/>
      <c r="Q470" s="775"/>
      <c r="R470" s="776"/>
      <c r="S470" s="777"/>
      <c r="T470" s="777"/>
      <c r="U470" s="777"/>
      <c r="V470" s="778"/>
      <c r="W470" s="778"/>
      <c r="X470" s="778"/>
      <c r="Y470" s="778"/>
      <c r="Z470" s="778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L470" s="779"/>
      <c r="AM470" s="779"/>
      <c r="AN470" s="779"/>
      <c r="AO470" s="779"/>
      <c r="AP470" s="779"/>
      <c r="AQ470" s="779"/>
      <c r="AR470" s="779"/>
      <c r="AS470" s="779"/>
      <c r="AT470" s="779"/>
      <c r="AU470" s="779"/>
      <c r="AV470" s="779"/>
      <c r="AW470" s="779"/>
      <c r="AX470" s="779"/>
      <c r="AY470" s="779"/>
      <c r="AZ470" s="779"/>
      <c r="BA470" s="779"/>
      <c r="BB470" s="779"/>
      <c r="BC470" s="779"/>
      <c r="BD470" s="779"/>
      <c r="BE470" s="779"/>
      <c r="BF470" s="779"/>
      <c r="BG470" s="779"/>
      <c r="BH470" s="779"/>
      <c r="BI470" s="779"/>
      <c r="BJ470" s="779"/>
      <c r="BK470" s="779"/>
      <c r="BL470" s="779"/>
      <c r="BM470" s="779"/>
      <c r="BN470" s="779"/>
      <c r="BO470" s="779"/>
      <c r="BP470" s="779"/>
      <c r="BQ470" s="779"/>
      <c r="BR470" s="779"/>
      <c r="BS470" s="779"/>
      <c r="BT470" s="779"/>
      <c r="BU470" s="779"/>
      <c r="BV470" s="779"/>
      <c r="BW470" s="779"/>
      <c r="BX470" s="779"/>
      <c r="BY470" s="779"/>
      <c r="BZ470" s="779"/>
      <c r="CA470" s="779"/>
      <c r="CB470" s="779"/>
      <c r="CC470" s="779"/>
      <c r="CD470" s="779"/>
      <c r="CE470" s="779"/>
      <c r="CF470" s="779"/>
      <c r="CG470" s="779"/>
      <c r="CH470" s="779"/>
      <c r="CI470" s="779"/>
      <c r="CJ470" s="779"/>
      <c r="CK470" s="779"/>
      <c r="CL470" s="779"/>
      <c r="CM470" s="779"/>
      <c r="CN470" s="779"/>
      <c r="CO470" s="779"/>
      <c r="CP470" s="779"/>
      <c r="CQ470" s="779"/>
      <c r="CR470" s="779"/>
      <c r="CS470" s="779"/>
      <c r="CT470" s="779"/>
    </row>
    <row r="471" spans="1:98" s="887" customFormat="1" ht="13.5">
      <c r="A471" s="886"/>
      <c r="B471" s="886"/>
      <c r="C471" s="886"/>
      <c r="D471" s="886"/>
      <c r="E471" s="886"/>
      <c r="F471" s="2851"/>
      <c r="G471" s="2851"/>
      <c r="H471" s="888"/>
      <c r="I471" s="889"/>
      <c r="J471" s="890"/>
      <c r="M471" s="772"/>
      <c r="N471" s="891"/>
      <c r="O471" s="774"/>
      <c r="P471" s="775"/>
      <c r="Q471" s="775"/>
      <c r="R471" s="776"/>
      <c r="S471" s="777"/>
      <c r="T471" s="777"/>
      <c r="U471" s="777"/>
      <c r="V471" s="778"/>
      <c r="W471" s="778"/>
      <c r="X471" s="778"/>
      <c r="Y471" s="778"/>
      <c r="Z471" s="778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L471" s="779"/>
      <c r="AM471" s="779"/>
      <c r="AN471" s="779"/>
      <c r="AO471" s="779"/>
      <c r="AP471" s="779"/>
      <c r="AQ471" s="779"/>
      <c r="AR471" s="779"/>
      <c r="AS471" s="779"/>
      <c r="AT471" s="779"/>
      <c r="AU471" s="779"/>
      <c r="AV471" s="779"/>
      <c r="AW471" s="779"/>
      <c r="AX471" s="779"/>
      <c r="AY471" s="779"/>
      <c r="AZ471" s="779"/>
      <c r="BA471" s="779"/>
      <c r="BB471" s="779"/>
      <c r="BC471" s="779"/>
      <c r="BD471" s="779"/>
      <c r="BE471" s="779"/>
      <c r="BF471" s="779"/>
      <c r="BG471" s="779"/>
      <c r="BH471" s="779"/>
      <c r="BI471" s="779"/>
      <c r="BJ471" s="779"/>
      <c r="BK471" s="779"/>
      <c r="BL471" s="779"/>
      <c r="BM471" s="779"/>
      <c r="BN471" s="779"/>
      <c r="BO471" s="779"/>
      <c r="BP471" s="779"/>
      <c r="BQ471" s="779"/>
      <c r="BR471" s="779"/>
      <c r="BS471" s="779"/>
      <c r="BT471" s="779"/>
      <c r="BU471" s="779"/>
      <c r="BV471" s="779"/>
      <c r="BW471" s="779"/>
      <c r="BX471" s="779"/>
      <c r="BY471" s="779"/>
      <c r="BZ471" s="779"/>
      <c r="CA471" s="779"/>
      <c r="CB471" s="779"/>
      <c r="CC471" s="779"/>
      <c r="CD471" s="779"/>
      <c r="CE471" s="779"/>
      <c r="CF471" s="779"/>
      <c r="CG471" s="779"/>
      <c r="CH471" s="779"/>
      <c r="CI471" s="779"/>
      <c r="CJ471" s="779"/>
      <c r="CK471" s="779"/>
      <c r="CL471" s="779"/>
      <c r="CM471" s="779"/>
      <c r="CN471" s="779"/>
      <c r="CO471" s="779"/>
      <c r="CP471" s="779"/>
      <c r="CQ471" s="779"/>
      <c r="CR471" s="779"/>
      <c r="CS471" s="779"/>
      <c r="CT471" s="779"/>
    </row>
    <row r="472" spans="1:98" s="887" customFormat="1" ht="13.5">
      <c r="A472" s="886"/>
      <c r="B472" s="886"/>
      <c r="C472" s="886"/>
      <c r="D472" s="886"/>
      <c r="E472" s="886"/>
      <c r="F472" s="2851"/>
      <c r="G472" s="2851"/>
      <c r="H472" s="888"/>
      <c r="I472" s="889"/>
      <c r="J472" s="890"/>
      <c r="M472" s="772"/>
      <c r="N472" s="891"/>
      <c r="O472" s="774"/>
      <c r="P472" s="775"/>
      <c r="Q472" s="775"/>
      <c r="R472" s="776"/>
      <c r="S472" s="777"/>
      <c r="T472" s="777"/>
      <c r="U472" s="777"/>
      <c r="V472" s="778"/>
      <c r="W472" s="778"/>
      <c r="X472" s="778"/>
      <c r="Y472" s="778"/>
      <c r="Z472" s="778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L472" s="779"/>
      <c r="AM472" s="779"/>
      <c r="AN472" s="779"/>
      <c r="AO472" s="779"/>
      <c r="AP472" s="779"/>
      <c r="AQ472" s="779"/>
      <c r="AR472" s="779"/>
      <c r="AS472" s="779"/>
      <c r="AT472" s="779"/>
      <c r="AU472" s="779"/>
      <c r="AV472" s="779"/>
      <c r="AW472" s="779"/>
      <c r="AX472" s="779"/>
      <c r="AY472" s="779"/>
      <c r="AZ472" s="779"/>
      <c r="BA472" s="779"/>
      <c r="BB472" s="779"/>
      <c r="BC472" s="779"/>
      <c r="BD472" s="779"/>
      <c r="BE472" s="779"/>
      <c r="BF472" s="779"/>
      <c r="BG472" s="779"/>
      <c r="BH472" s="779"/>
      <c r="BI472" s="779"/>
      <c r="BJ472" s="779"/>
      <c r="BK472" s="779"/>
      <c r="BL472" s="779"/>
      <c r="BM472" s="779"/>
      <c r="BN472" s="779"/>
      <c r="BO472" s="779"/>
      <c r="BP472" s="779"/>
      <c r="BQ472" s="779"/>
      <c r="BR472" s="779"/>
      <c r="BS472" s="779"/>
      <c r="BT472" s="779"/>
      <c r="BU472" s="779"/>
      <c r="BV472" s="779"/>
      <c r="BW472" s="779"/>
      <c r="BX472" s="779"/>
      <c r="BY472" s="779"/>
      <c r="BZ472" s="779"/>
      <c r="CA472" s="779"/>
      <c r="CB472" s="779"/>
      <c r="CC472" s="779"/>
      <c r="CD472" s="779"/>
      <c r="CE472" s="779"/>
      <c r="CF472" s="779"/>
      <c r="CG472" s="779"/>
      <c r="CH472" s="779"/>
      <c r="CI472" s="779"/>
      <c r="CJ472" s="779"/>
      <c r="CK472" s="779"/>
      <c r="CL472" s="779"/>
      <c r="CM472" s="779"/>
      <c r="CN472" s="779"/>
      <c r="CO472" s="779"/>
      <c r="CP472" s="779"/>
      <c r="CQ472" s="779"/>
      <c r="CR472" s="779"/>
      <c r="CS472" s="779"/>
      <c r="CT472" s="779"/>
    </row>
    <row r="473" spans="1:98" s="887" customFormat="1" ht="13.5">
      <c r="A473" s="886"/>
      <c r="B473" s="886"/>
      <c r="C473" s="886"/>
      <c r="D473" s="886"/>
      <c r="E473" s="886"/>
      <c r="F473" s="2851"/>
      <c r="G473" s="2851"/>
      <c r="H473" s="888"/>
      <c r="I473" s="889"/>
      <c r="J473" s="890"/>
      <c r="M473" s="772"/>
      <c r="N473" s="891"/>
      <c r="O473" s="774"/>
      <c r="P473" s="775"/>
      <c r="Q473" s="775"/>
      <c r="R473" s="776"/>
      <c r="S473" s="777"/>
      <c r="T473" s="777"/>
      <c r="U473" s="777"/>
      <c r="V473" s="778"/>
      <c r="W473" s="778"/>
      <c r="X473" s="778"/>
      <c r="Y473" s="778"/>
      <c r="Z473" s="778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L473" s="779"/>
      <c r="AM473" s="779"/>
      <c r="AN473" s="779"/>
      <c r="AO473" s="779"/>
      <c r="AP473" s="779"/>
      <c r="AQ473" s="779"/>
      <c r="AR473" s="779"/>
      <c r="AS473" s="779"/>
      <c r="AT473" s="779"/>
      <c r="AU473" s="779"/>
      <c r="AV473" s="779"/>
      <c r="AW473" s="779"/>
      <c r="AX473" s="779"/>
      <c r="AY473" s="779"/>
      <c r="AZ473" s="779"/>
      <c r="BA473" s="779"/>
      <c r="BB473" s="779"/>
      <c r="BC473" s="779"/>
      <c r="BD473" s="779"/>
      <c r="BE473" s="779"/>
      <c r="BF473" s="779"/>
      <c r="BG473" s="779"/>
      <c r="BH473" s="779"/>
      <c r="BI473" s="779"/>
      <c r="BJ473" s="779"/>
      <c r="BK473" s="779"/>
      <c r="BL473" s="779"/>
      <c r="BM473" s="779"/>
      <c r="BN473" s="779"/>
      <c r="BO473" s="779"/>
      <c r="BP473" s="779"/>
      <c r="BQ473" s="779"/>
      <c r="BR473" s="779"/>
      <c r="BS473" s="779"/>
      <c r="BT473" s="779"/>
      <c r="BU473" s="779"/>
      <c r="BV473" s="779"/>
      <c r="BW473" s="779"/>
      <c r="BX473" s="779"/>
      <c r="BY473" s="779"/>
      <c r="BZ473" s="779"/>
      <c r="CA473" s="779"/>
      <c r="CB473" s="779"/>
      <c r="CC473" s="779"/>
      <c r="CD473" s="779"/>
      <c r="CE473" s="779"/>
      <c r="CF473" s="779"/>
      <c r="CG473" s="779"/>
      <c r="CH473" s="779"/>
      <c r="CI473" s="779"/>
      <c r="CJ473" s="779"/>
      <c r="CK473" s="779"/>
      <c r="CL473" s="779"/>
      <c r="CM473" s="779"/>
      <c r="CN473" s="779"/>
      <c r="CO473" s="779"/>
      <c r="CP473" s="779"/>
      <c r="CQ473" s="779"/>
      <c r="CR473" s="779"/>
      <c r="CS473" s="779"/>
      <c r="CT473" s="779"/>
    </row>
    <row r="474" spans="1:98" s="887" customFormat="1" ht="13.5">
      <c r="A474" s="886"/>
      <c r="B474" s="886"/>
      <c r="C474" s="886"/>
      <c r="D474" s="886"/>
      <c r="E474" s="886"/>
      <c r="F474" s="2851"/>
      <c r="G474" s="2851"/>
      <c r="H474" s="888"/>
      <c r="I474" s="889"/>
      <c r="J474" s="890"/>
      <c r="M474" s="772"/>
      <c r="N474" s="891"/>
      <c r="O474" s="774"/>
      <c r="P474" s="775"/>
      <c r="Q474" s="775"/>
      <c r="R474" s="776"/>
      <c r="S474" s="777"/>
      <c r="T474" s="777"/>
      <c r="U474" s="777"/>
      <c r="V474" s="778"/>
      <c r="W474" s="778"/>
      <c r="X474" s="778"/>
      <c r="Y474" s="778"/>
      <c r="Z474" s="778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L474" s="779"/>
      <c r="AM474" s="779"/>
      <c r="AN474" s="779"/>
      <c r="AO474" s="779"/>
      <c r="AP474" s="779"/>
      <c r="AQ474" s="779"/>
      <c r="AR474" s="779"/>
      <c r="AS474" s="779"/>
      <c r="AT474" s="779"/>
      <c r="AU474" s="779"/>
      <c r="AV474" s="779"/>
      <c r="AW474" s="779"/>
      <c r="AX474" s="779"/>
      <c r="AY474" s="779"/>
      <c r="AZ474" s="779"/>
      <c r="BA474" s="779"/>
      <c r="BB474" s="779"/>
      <c r="BC474" s="779"/>
      <c r="BD474" s="779"/>
      <c r="BE474" s="779"/>
      <c r="BF474" s="779"/>
      <c r="BG474" s="779"/>
      <c r="BH474" s="779"/>
      <c r="BI474" s="779"/>
      <c r="BJ474" s="779"/>
      <c r="BK474" s="779"/>
      <c r="BL474" s="779"/>
      <c r="BM474" s="779"/>
      <c r="BN474" s="779"/>
      <c r="BO474" s="779"/>
      <c r="BP474" s="779"/>
      <c r="BQ474" s="779"/>
      <c r="BR474" s="779"/>
      <c r="BS474" s="779"/>
      <c r="BT474" s="779"/>
      <c r="BU474" s="779"/>
      <c r="BV474" s="779"/>
      <c r="BW474" s="779"/>
      <c r="BX474" s="779"/>
      <c r="BY474" s="779"/>
      <c r="BZ474" s="779"/>
      <c r="CA474" s="779"/>
      <c r="CB474" s="779"/>
      <c r="CC474" s="779"/>
      <c r="CD474" s="779"/>
      <c r="CE474" s="779"/>
      <c r="CF474" s="779"/>
      <c r="CG474" s="779"/>
      <c r="CH474" s="779"/>
      <c r="CI474" s="779"/>
      <c r="CJ474" s="779"/>
      <c r="CK474" s="779"/>
      <c r="CL474" s="779"/>
      <c r="CM474" s="779"/>
      <c r="CN474" s="779"/>
      <c r="CO474" s="779"/>
      <c r="CP474" s="779"/>
      <c r="CQ474" s="779"/>
      <c r="CR474" s="779"/>
      <c r="CS474" s="779"/>
      <c r="CT474" s="779"/>
    </row>
    <row r="475" spans="1:98" s="887" customFormat="1" ht="13.5">
      <c r="A475" s="886"/>
      <c r="B475" s="886"/>
      <c r="C475" s="886"/>
      <c r="D475" s="886"/>
      <c r="E475" s="886"/>
      <c r="F475" s="2851"/>
      <c r="G475" s="2851"/>
      <c r="H475" s="888"/>
      <c r="I475" s="889"/>
      <c r="J475" s="890"/>
      <c r="M475" s="772"/>
      <c r="N475" s="891"/>
      <c r="O475" s="774"/>
      <c r="P475" s="775"/>
      <c r="Q475" s="775"/>
      <c r="R475" s="776"/>
      <c r="S475" s="777"/>
      <c r="T475" s="777"/>
      <c r="U475" s="777"/>
      <c r="V475" s="778"/>
      <c r="W475" s="778"/>
      <c r="X475" s="778"/>
      <c r="Y475" s="778"/>
      <c r="Z475" s="778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L475" s="779"/>
      <c r="AM475" s="779"/>
      <c r="AN475" s="779"/>
      <c r="AO475" s="779"/>
      <c r="AP475" s="779"/>
      <c r="AQ475" s="779"/>
      <c r="AR475" s="779"/>
      <c r="AS475" s="779"/>
      <c r="AT475" s="779"/>
      <c r="AU475" s="779"/>
      <c r="AV475" s="779"/>
      <c r="AW475" s="779"/>
      <c r="AX475" s="779"/>
      <c r="AY475" s="779"/>
      <c r="AZ475" s="779"/>
      <c r="BA475" s="779"/>
      <c r="BB475" s="779"/>
      <c r="BC475" s="779"/>
      <c r="BD475" s="779"/>
      <c r="BE475" s="779"/>
      <c r="BF475" s="779"/>
      <c r="BG475" s="779"/>
      <c r="BH475" s="779"/>
      <c r="BI475" s="779"/>
      <c r="BJ475" s="779"/>
      <c r="BK475" s="779"/>
      <c r="BL475" s="779"/>
      <c r="BM475" s="779"/>
      <c r="BN475" s="779"/>
      <c r="BO475" s="779"/>
      <c r="BP475" s="779"/>
      <c r="BQ475" s="779"/>
      <c r="BR475" s="779"/>
      <c r="BS475" s="779"/>
      <c r="BT475" s="779"/>
      <c r="BU475" s="779"/>
      <c r="BV475" s="779"/>
      <c r="BW475" s="779"/>
      <c r="BX475" s="779"/>
      <c r="BY475" s="779"/>
      <c r="BZ475" s="779"/>
      <c r="CA475" s="779"/>
      <c r="CB475" s="779"/>
      <c r="CC475" s="779"/>
      <c r="CD475" s="779"/>
      <c r="CE475" s="779"/>
      <c r="CF475" s="779"/>
      <c r="CG475" s="779"/>
      <c r="CH475" s="779"/>
      <c r="CI475" s="779"/>
      <c r="CJ475" s="779"/>
      <c r="CK475" s="779"/>
      <c r="CL475" s="779"/>
      <c r="CM475" s="779"/>
      <c r="CN475" s="779"/>
      <c r="CO475" s="779"/>
      <c r="CP475" s="779"/>
      <c r="CQ475" s="779"/>
      <c r="CR475" s="779"/>
      <c r="CS475" s="779"/>
      <c r="CT475" s="779"/>
    </row>
    <row r="476" spans="1:98" s="887" customFormat="1" ht="13.5">
      <c r="A476" s="886"/>
      <c r="B476" s="886"/>
      <c r="C476" s="886"/>
      <c r="D476" s="886"/>
      <c r="E476" s="886"/>
      <c r="F476" s="2851"/>
      <c r="G476" s="2851"/>
      <c r="H476" s="888"/>
      <c r="I476" s="889"/>
      <c r="J476" s="890"/>
      <c r="M476" s="772"/>
      <c r="N476" s="891"/>
      <c r="O476" s="774"/>
      <c r="P476" s="775"/>
      <c r="Q476" s="775"/>
      <c r="R476" s="776"/>
      <c r="S476" s="777"/>
      <c r="T476" s="777"/>
      <c r="U476" s="777"/>
      <c r="V476" s="778"/>
      <c r="W476" s="778"/>
      <c r="X476" s="778"/>
      <c r="Y476" s="778"/>
      <c r="Z476" s="778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L476" s="779"/>
      <c r="AM476" s="779"/>
      <c r="AN476" s="779"/>
      <c r="AO476" s="779"/>
      <c r="AP476" s="779"/>
      <c r="AQ476" s="779"/>
      <c r="AR476" s="779"/>
      <c r="AS476" s="779"/>
      <c r="AT476" s="779"/>
      <c r="AU476" s="779"/>
      <c r="AV476" s="779"/>
      <c r="AW476" s="779"/>
      <c r="AX476" s="779"/>
      <c r="AY476" s="779"/>
      <c r="AZ476" s="779"/>
      <c r="BA476" s="779"/>
      <c r="BB476" s="779"/>
      <c r="BC476" s="779"/>
      <c r="BD476" s="779"/>
      <c r="BE476" s="779"/>
      <c r="BF476" s="779"/>
      <c r="BG476" s="779"/>
      <c r="BH476" s="779"/>
      <c r="BI476" s="779"/>
      <c r="BJ476" s="779"/>
      <c r="BK476" s="779"/>
      <c r="BL476" s="779"/>
      <c r="BM476" s="779"/>
      <c r="BN476" s="779"/>
      <c r="BO476" s="779"/>
      <c r="BP476" s="779"/>
      <c r="BQ476" s="779"/>
      <c r="BR476" s="779"/>
      <c r="BS476" s="779"/>
      <c r="BT476" s="779"/>
      <c r="BU476" s="779"/>
      <c r="BV476" s="779"/>
      <c r="BW476" s="779"/>
      <c r="BX476" s="779"/>
      <c r="BY476" s="779"/>
      <c r="BZ476" s="779"/>
      <c r="CA476" s="779"/>
      <c r="CB476" s="779"/>
      <c r="CC476" s="779"/>
      <c r="CD476" s="779"/>
      <c r="CE476" s="779"/>
      <c r="CF476" s="779"/>
      <c r="CG476" s="779"/>
      <c r="CH476" s="779"/>
      <c r="CI476" s="779"/>
      <c r="CJ476" s="779"/>
      <c r="CK476" s="779"/>
      <c r="CL476" s="779"/>
      <c r="CM476" s="779"/>
      <c r="CN476" s="779"/>
      <c r="CO476" s="779"/>
      <c r="CP476" s="779"/>
      <c r="CQ476" s="779"/>
      <c r="CR476" s="779"/>
      <c r="CS476" s="779"/>
      <c r="CT476" s="779"/>
    </row>
    <row r="477" spans="1:98" s="887" customFormat="1" ht="13.5">
      <c r="A477" s="886"/>
      <c r="B477" s="886"/>
      <c r="C477" s="886"/>
      <c r="D477" s="886"/>
      <c r="E477" s="886"/>
      <c r="F477" s="2851"/>
      <c r="G477" s="2851"/>
      <c r="H477" s="888"/>
      <c r="I477" s="889"/>
      <c r="J477" s="890"/>
      <c r="M477" s="772"/>
      <c r="N477" s="891"/>
      <c r="O477" s="774"/>
      <c r="P477" s="775"/>
      <c r="Q477" s="775"/>
      <c r="R477" s="776"/>
      <c r="S477" s="777"/>
      <c r="T477" s="777"/>
      <c r="U477" s="777"/>
      <c r="V477" s="778"/>
      <c r="W477" s="778"/>
      <c r="X477" s="778"/>
      <c r="Y477" s="778"/>
      <c r="Z477" s="778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L477" s="779"/>
      <c r="AM477" s="779"/>
      <c r="AN477" s="779"/>
      <c r="AO477" s="779"/>
      <c r="AP477" s="779"/>
      <c r="AQ477" s="779"/>
      <c r="AR477" s="779"/>
      <c r="AS477" s="779"/>
      <c r="AT477" s="779"/>
      <c r="AU477" s="779"/>
      <c r="AV477" s="779"/>
      <c r="AW477" s="779"/>
      <c r="AX477" s="779"/>
      <c r="AY477" s="779"/>
      <c r="AZ477" s="779"/>
      <c r="BA477" s="779"/>
      <c r="BB477" s="779"/>
      <c r="BC477" s="779"/>
      <c r="BD477" s="779"/>
      <c r="BE477" s="779"/>
      <c r="BF477" s="779"/>
      <c r="BG477" s="779"/>
      <c r="BH477" s="779"/>
      <c r="BI477" s="779"/>
      <c r="BJ477" s="779"/>
      <c r="BK477" s="779"/>
      <c r="BL477" s="779"/>
      <c r="BM477" s="779"/>
      <c r="BN477" s="779"/>
      <c r="BO477" s="779"/>
      <c r="BP477" s="779"/>
      <c r="BQ477" s="779"/>
      <c r="BR477" s="779"/>
      <c r="BS477" s="779"/>
      <c r="BT477" s="779"/>
      <c r="BU477" s="779"/>
      <c r="BV477" s="779"/>
      <c r="BW477" s="779"/>
      <c r="BX477" s="779"/>
      <c r="BY477" s="779"/>
      <c r="BZ477" s="779"/>
      <c r="CA477" s="779"/>
      <c r="CB477" s="779"/>
      <c r="CC477" s="779"/>
      <c r="CD477" s="779"/>
      <c r="CE477" s="779"/>
      <c r="CF477" s="779"/>
      <c r="CG477" s="779"/>
      <c r="CH477" s="779"/>
      <c r="CI477" s="779"/>
      <c r="CJ477" s="779"/>
      <c r="CK477" s="779"/>
      <c r="CL477" s="779"/>
      <c r="CM477" s="779"/>
      <c r="CN477" s="779"/>
      <c r="CO477" s="779"/>
      <c r="CP477" s="779"/>
      <c r="CQ477" s="779"/>
      <c r="CR477" s="779"/>
      <c r="CS477" s="779"/>
      <c r="CT477" s="779"/>
    </row>
    <row r="478" spans="1:98" s="887" customFormat="1" ht="13.5">
      <c r="A478" s="886"/>
      <c r="B478" s="886"/>
      <c r="C478" s="886"/>
      <c r="D478" s="886"/>
      <c r="E478" s="886"/>
      <c r="F478" s="2851"/>
      <c r="G478" s="2851"/>
      <c r="H478" s="888"/>
      <c r="I478" s="889"/>
      <c r="J478" s="890"/>
      <c r="M478" s="772"/>
      <c r="N478" s="891"/>
      <c r="O478" s="774"/>
      <c r="P478" s="775"/>
      <c r="Q478" s="775"/>
      <c r="R478" s="776"/>
      <c r="S478" s="777"/>
      <c r="T478" s="777"/>
      <c r="U478" s="777"/>
      <c r="V478" s="778"/>
      <c r="W478" s="778"/>
      <c r="X478" s="778"/>
      <c r="Y478" s="778"/>
      <c r="Z478" s="778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L478" s="779"/>
      <c r="AM478" s="779"/>
      <c r="AN478" s="779"/>
      <c r="AO478" s="779"/>
      <c r="AP478" s="779"/>
      <c r="AQ478" s="779"/>
      <c r="AR478" s="779"/>
      <c r="AS478" s="779"/>
      <c r="AT478" s="779"/>
      <c r="AU478" s="779"/>
      <c r="AV478" s="779"/>
      <c r="AW478" s="779"/>
      <c r="AX478" s="779"/>
      <c r="AY478" s="779"/>
      <c r="AZ478" s="779"/>
      <c r="BA478" s="779"/>
      <c r="BB478" s="779"/>
      <c r="BC478" s="779"/>
      <c r="BD478" s="779"/>
      <c r="BE478" s="779"/>
      <c r="BF478" s="779"/>
      <c r="BG478" s="779"/>
      <c r="BH478" s="779"/>
      <c r="BI478" s="779"/>
      <c r="BJ478" s="779"/>
      <c r="BK478" s="779"/>
      <c r="BL478" s="779"/>
      <c r="BM478" s="779"/>
      <c r="BN478" s="779"/>
      <c r="BO478" s="779"/>
      <c r="BP478" s="779"/>
      <c r="BQ478" s="779"/>
      <c r="BR478" s="779"/>
      <c r="BS478" s="779"/>
      <c r="BT478" s="779"/>
      <c r="BU478" s="779"/>
      <c r="BV478" s="779"/>
      <c r="BW478" s="779"/>
      <c r="BX478" s="779"/>
      <c r="BY478" s="779"/>
      <c r="BZ478" s="779"/>
      <c r="CA478" s="779"/>
      <c r="CB478" s="779"/>
      <c r="CC478" s="779"/>
      <c r="CD478" s="779"/>
      <c r="CE478" s="779"/>
      <c r="CF478" s="779"/>
      <c r="CG478" s="779"/>
      <c r="CH478" s="779"/>
      <c r="CI478" s="779"/>
      <c r="CJ478" s="779"/>
      <c r="CK478" s="779"/>
      <c r="CL478" s="779"/>
      <c r="CM478" s="779"/>
      <c r="CN478" s="779"/>
      <c r="CO478" s="779"/>
      <c r="CP478" s="779"/>
      <c r="CQ478" s="779"/>
      <c r="CR478" s="779"/>
      <c r="CS478" s="779"/>
      <c r="CT478" s="779"/>
    </row>
    <row r="479" spans="1:98" s="887" customFormat="1" ht="13.5">
      <c r="A479" s="886"/>
      <c r="B479" s="886"/>
      <c r="C479" s="886"/>
      <c r="D479" s="886"/>
      <c r="E479" s="886"/>
      <c r="F479" s="2851"/>
      <c r="G479" s="2851"/>
      <c r="H479" s="888"/>
      <c r="I479" s="889"/>
      <c r="J479" s="890"/>
      <c r="M479" s="772"/>
      <c r="N479" s="891"/>
      <c r="O479" s="774"/>
      <c r="P479" s="775"/>
      <c r="Q479" s="775"/>
      <c r="R479" s="776"/>
      <c r="S479" s="777"/>
      <c r="T479" s="777"/>
      <c r="U479" s="777"/>
      <c r="V479" s="778"/>
      <c r="W479" s="778"/>
      <c r="X479" s="778"/>
      <c r="Y479" s="778"/>
      <c r="Z479" s="778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L479" s="779"/>
      <c r="AM479" s="779"/>
      <c r="AN479" s="779"/>
      <c r="AO479" s="779"/>
      <c r="AP479" s="779"/>
      <c r="AQ479" s="779"/>
      <c r="AR479" s="779"/>
      <c r="AS479" s="779"/>
      <c r="AT479" s="779"/>
      <c r="AU479" s="779"/>
      <c r="AV479" s="779"/>
      <c r="AW479" s="779"/>
      <c r="AX479" s="779"/>
      <c r="AY479" s="779"/>
      <c r="AZ479" s="779"/>
      <c r="BA479" s="779"/>
      <c r="BB479" s="779"/>
      <c r="BC479" s="779"/>
      <c r="BD479" s="779"/>
      <c r="BE479" s="779"/>
      <c r="BF479" s="779"/>
      <c r="BG479" s="779"/>
      <c r="BH479" s="779"/>
      <c r="BI479" s="779"/>
      <c r="BJ479" s="779"/>
      <c r="BK479" s="779"/>
      <c r="BL479" s="779"/>
      <c r="BM479" s="779"/>
      <c r="BN479" s="779"/>
      <c r="BO479" s="779"/>
      <c r="BP479" s="779"/>
      <c r="BQ479" s="779"/>
      <c r="BR479" s="779"/>
      <c r="BS479" s="779"/>
      <c r="BT479" s="779"/>
      <c r="BU479" s="779"/>
      <c r="BV479" s="779"/>
      <c r="BW479" s="779"/>
      <c r="BX479" s="779"/>
      <c r="BY479" s="779"/>
      <c r="BZ479" s="779"/>
      <c r="CA479" s="779"/>
      <c r="CB479" s="779"/>
      <c r="CC479" s="779"/>
      <c r="CD479" s="779"/>
      <c r="CE479" s="779"/>
      <c r="CF479" s="779"/>
      <c r="CG479" s="779"/>
      <c r="CH479" s="779"/>
      <c r="CI479" s="779"/>
      <c r="CJ479" s="779"/>
      <c r="CK479" s="779"/>
      <c r="CL479" s="779"/>
      <c r="CM479" s="779"/>
      <c r="CN479" s="779"/>
      <c r="CO479" s="779"/>
      <c r="CP479" s="779"/>
      <c r="CQ479" s="779"/>
      <c r="CR479" s="779"/>
      <c r="CS479" s="779"/>
      <c r="CT479" s="779"/>
    </row>
    <row r="480" spans="1:98" s="887" customFormat="1" ht="13.5">
      <c r="A480" s="886"/>
      <c r="B480" s="886"/>
      <c r="C480" s="886"/>
      <c r="D480" s="886"/>
      <c r="E480" s="886"/>
      <c r="F480" s="2851"/>
      <c r="G480" s="2851"/>
      <c r="H480" s="888"/>
      <c r="I480" s="889"/>
      <c r="J480" s="890"/>
      <c r="M480" s="772"/>
      <c r="N480" s="891"/>
      <c r="O480" s="774"/>
      <c r="P480" s="775"/>
      <c r="Q480" s="775"/>
      <c r="R480" s="776"/>
      <c r="S480" s="777"/>
      <c r="T480" s="777"/>
      <c r="U480" s="777"/>
      <c r="V480" s="778"/>
      <c r="W480" s="778"/>
      <c r="X480" s="778"/>
      <c r="Y480" s="778"/>
      <c r="Z480" s="778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L480" s="779"/>
      <c r="AM480" s="779"/>
      <c r="AN480" s="779"/>
      <c r="AO480" s="779"/>
      <c r="AP480" s="779"/>
      <c r="AQ480" s="779"/>
      <c r="AR480" s="779"/>
      <c r="AS480" s="779"/>
      <c r="AT480" s="779"/>
      <c r="AU480" s="779"/>
      <c r="AV480" s="779"/>
      <c r="AW480" s="779"/>
      <c r="AX480" s="779"/>
      <c r="AY480" s="779"/>
      <c r="AZ480" s="779"/>
      <c r="BA480" s="779"/>
      <c r="BB480" s="779"/>
      <c r="BC480" s="779"/>
      <c r="BD480" s="779"/>
      <c r="BE480" s="779"/>
      <c r="BF480" s="779"/>
      <c r="BG480" s="779"/>
      <c r="BH480" s="779"/>
      <c r="BI480" s="779"/>
      <c r="BJ480" s="779"/>
      <c r="BK480" s="779"/>
      <c r="BL480" s="779"/>
      <c r="BM480" s="779"/>
      <c r="BN480" s="779"/>
      <c r="BO480" s="779"/>
      <c r="BP480" s="779"/>
      <c r="BQ480" s="779"/>
      <c r="BR480" s="779"/>
      <c r="BS480" s="779"/>
      <c r="BT480" s="779"/>
      <c r="BU480" s="779"/>
      <c r="BV480" s="779"/>
      <c r="BW480" s="779"/>
      <c r="BX480" s="779"/>
      <c r="BY480" s="779"/>
      <c r="BZ480" s="779"/>
      <c r="CA480" s="779"/>
      <c r="CB480" s="779"/>
      <c r="CC480" s="779"/>
      <c r="CD480" s="779"/>
      <c r="CE480" s="779"/>
      <c r="CF480" s="779"/>
      <c r="CG480" s="779"/>
      <c r="CH480" s="779"/>
      <c r="CI480" s="779"/>
      <c r="CJ480" s="779"/>
      <c r="CK480" s="779"/>
      <c r="CL480" s="779"/>
      <c r="CM480" s="779"/>
      <c r="CN480" s="779"/>
      <c r="CO480" s="779"/>
      <c r="CP480" s="779"/>
      <c r="CQ480" s="779"/>
      <c r="CR480" s="779"/>
      <c r="CS480" s="779"/>
      <c r="CT480" s="779"/>
    </row>
    <row r="481" spans="1:98" s="887" customFormat="1" ht="13.5">
      <c r="A481" s="886"/>
      <c r="B481" s="886"/>
      <c r="C481" s="886"/>
      <c r="D481" s="886"/>
      <c r="E481" s="886"/>
      <c r="F481" s="2851"/>
      <c r="G481" s="2851"/>
      <c r="H481" s="888"/>
      <c r="I481" s="889"/>
      <c r="J481" s="890"/>
      <c r="M481" s="772"/>
      <c r="N481" s="891"/>
      <c r="O481" s="774"/>
      <c r="P481" s="775"/>
      <c r="Q481" s="775"/>
      <c r="R481" s="776"/>
      <c r="S481" s="777"/>
      <c r="T481" s="777"/>
      <c r="U481" s="777"/>
      <c r="V481" s="778"/>
      <c r="W481" s="778"/>
      <c r="X481" s="778"/>
      <c r="Y481" s="778"/>
      <c r="Z481" s="778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L481" s="779"/>
      <c r="AM481" s="779"/>
      <c r="AN481" s="779"/>
      <c r="AO481" s="779"/>
      <c r="AP481" s="779"/>
      <c r="AQ481" s="779"/>
      <c r="AR481" s="779"/>
      <c r="AS481" s="779"/>
      <c r="AT481" s="779"/>
      <c r="AU481" s="779"/>
      <c r="AV481" s="779"/>
      <c r="AW481" s="779"/>
      <c r="AX481" s="779"/>
      <c r="AY481" s="779"/>
      <c r="AZ481" s="779"/>
      <c r="BA481" s="779"/>
      <c r="BB481" s="779"/>
      <c r="BC481" s="779"/>
      <c r="BD481" s="779"/>
      <c r="BE481" s="779"/>
      <c r="BF481" s="779"/>
      <c r="BG481" s="779"/>
      <c r="BH481" s="779"/>
      <c r="BI481" s="779"/>
      <c r="BJ481" s="779"/>
      <c r="BK481" s="779"/>
      <c r="BL481" s="779"/>
      <c r="BM481" s="779"/>
      <c r="BN481" s="779"/>
      <c r="BO481" s="779"/>
      <c r="BP481" s="779"/>
      <c r="BQ481" s="779"/>
      <c r="BR481" s="779"/>
      <c r="BS481" s="779"/>
      <c r="BT481" s="779"/>
      <c r="BU481" s="779"/>
      <c r="BV481" s="779"/>
      <c r="BW481" s="779"/>
      <c r="BX481" s="779"/>
      <c r="BY481" s="779"/>
      <c r="BZ481" s="779"/>
      <c r="CA481" s="779"/>
      <c r="CB481" s="779"/>
      <c r="CC481" s="779"/>
      <c r="CD481" s="779"/>
      <c r="CE481" s="779"/>
      <c r="CF481" s="779"/>
      <c r="CG481" s="779"/>
      <c r="CH481" s="779"/>
      <c r="CI481" s="779"/>
      <c r="CJ481" s="779"/>
      <c r="CK481" s="779"/>
      <c r="CL481" s="779"/>
      <c r="CM481" s="779"/>
      <c r="CN481" s="779"/>
      <c r="CO481" s="779"/>
      <c r="CP481" s="779"/>
      <c r="CQ481" s="779"/>
      <c r="CR481" s="779"/>
      <c r="CS481" s="779"/>
      <c r="CT481" s="779"/>
    </row>
    <row r="482" spans="1:98" s="887" customFormat="1" ht="13.5">
      <c r="A482" s="886"/>
      <c r="B482" s="886"/>
      <c r="C482" s="886"/>
      <c r="D482" s="886"/>
      <c r="E482" s="886"/>
      <c r="F482" s="2851"/>
      <c r="G482" s="2851"/>
      <c r="H482" s="888"/>
      <c r="I482" s="889"/>
      <c r="J482" s="890"/>
      <c r="M482" s="772"/>
      <c r="N482" s="891"/>
      <c r="O482" s="774"/>
      <c r="P482" s="775"/>
      <c r="Q482" s="775"/>
      <c r="R482" s="776"/>
      <c r="S482" s="777"/>
      <c r="T482" s="777"/>
      <c r="U482" s="777"/>
      <c r="V482" s="778"/>
      <c r="W482" s="778"/>
      <c r="X482" s="778"/>
      <c r="Y482" s="778"/>
      <c r="Z482" s="778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L482" s="779"/>
      <c r="AM482" s="779"/>
      <c r="AN482" s="779"/>
      <c r="AO482" s="779"/>
      <c r="AP482" s="779"/>
      <c r="AQ482" s="779"/>
      <c r="AR482" s="779"/>
      <c r="AS482" s="779"/>
      <c r="AT482" s="779"/>
      <c r="AU482" s="779"/>
      <c r="AV482" s="779"/>
      <c r="AW482" s="779"/>
      <c r="AX482" s="779"/>
      <c r="AY482" s="779"/>
      <c r="AZ482" s="779"/>
      <c r="BA482" s="779"/>
      <c r="BB482" s="779"/>
      <c r="BC482" s="779"/>
      <c r="BD482" s="779"/>
      <c r="BE482" s="779"/>
      <c r="BF482" s="779"/>
      <c r="BG482" s="779"/>
      <c r="BH482" s="779"/>
      <c r="BI482" s="779"/>
      <c r="BJ482" s="779"/>
      <c r="BK482" s="779"/>
      <c r="BL482" s="779"/>
      <c r="BM482" s="779"/>
      <c r="BN482" s="779"/>
      <c r="BO482" s="779"/>
      <c r="BP482" s="779"/>
      <c r="BQ482" s="779"/>
      <c r="BR482" s="779"/>
      <c r="BS482" s="779"/>
      <c r="BT482" s="779"/>
      <c r="BU482" s="779"/>
      <c r="BV482" s="779"/>
      <c r="BW482" s="779"/>
      <c r="BX482" s="779"/>
      <c r="BY482" s="779"/>
      <c r="BZ482" s="779"/>
      <c r="CA482" s="779"/>
      <c r="CB482" s="779"/>
      <c r="CC482" s="779"/>
      <c r="CD482" s="779"/>
      <c r="CE482" s="779"/>
      <c r="CF482" s="779"/>
      <c r="CG482" s="779"/>
      <c r="CH482" s="779"/>
      <c r="CI482" s="779"/>
      <c r="CJ482" s="779"/>
      <c r="CK482" s="779"/>
      <c r="CL482" s="779"/>
      <c r="CM482" s="779"/>
      <c r="CN482" s="779"/>
      <c r="CO482" s="779"/>
      <c r="CP482" s="779"/>
      <c r="CQ482" s="779"/>
      <c r="CR482" s="779"/>
      <c r="CS482" s="779"/>
      <c r="CT482" s="779"/>
    </row>
    <row r="483" spans="1:98" s="887" customFormat="1" ht="13.5">
      <c r="A483" s="886"/>
      <c r="B483" s="886"/>
      <c r="C483" s="886"/>
      <c r="D483" s="886"/>
      <c r="E483" s="886"/>
      <c r="F483" s="2851"/>
      <c r="G483" s="2851"/>
      <c r="H483" s="888"/>
      <c r="I483" s="889"/>
      <c r="J483" s="890"/>
      <c r="M483" s="772"/>
      <c r="N483" s="891"/>
      <c r="O483" s="774"/>
      <c r="P483" s="775"/>
      <c r="Q483" s="775"/>
      <c r="R483" s="776"/>
      <c r="S483" s="777"/>
      <c r="T483" s="777"/>
      <c r="U483" s="777"/>
      <c r="V483" s="778"/>
      <c r="W483" s="778"/>
      <c r="X483" s="778"/>
      <c r="Y483" s="778"/>
      <c r="Z483" s="778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L483" s="779"/>
      <c r="AM483" s="779"/>
      <c r="AN483" s="779"/>
      <c r="AO483" s="779"/>
      <c r="AP483" s="779"/>
      <c r="AQ483" s="779"/>
      <c r="AR483" s="779"/>
      <c r="AS483" s="779"/>
      <c r="AT483" s="779"/>
      <c r="AU483" s="779"/>
      <c r="AV483" s="779"/>
      <c r="AW483" s="779"/>
      <c r="AX483" s="779"/>
      <c r="AY483" s="779"/>
      <c r="AZ483" s="779"/>
      <c r="BA483" s="779"/>
      <c r="BB483" s="779"/>
      <c r="BC483" s="779"/>
      <c r="BD483" s="779"/>
      <c r="BE483" s="779"/>
      <c r="BF483" s="779"/>
      <c r="BG483" s="779"/>
      <c r="BH483" s="779"/>
      <c r="BI483" s="779"/>
      <c r="BJ483" s="779"/>
      <c r="BK483" s="779"/>
      <c r="BL483" s="779"/>
      <c r="BM483" s="779"/>
      <c r="BN483" s="779"/>
      <c r="BO483" s="779"/>
      <c r="BP483" s="779"/>
      <c r="BQ483" s="779"/>
      <c r="BR483" s="779"/>
      <c r="BS483" s="779"/>
      <c r="BT483" s="779"/>
      <c r="BU483" s="779"/>
      <c r="BV483" s="779"/>
      <c r="BW483" s="779"/>
      <c r="BX483" s="779"/>
      <c r="BY483" s="779"/>
      <c r="BZ483" s="779"/>
      <c r="CA483" s="779"/>
      <c r="CB483" s="779"/>
      <c r="CC483" s="779"/>
      <c r="CD483" s="779"/>
      <c r="CE483" s="779"/>
      <c r="CF483" s="779"/>
      <c r="CG483" s="779"/>
      <c r="CH483" s="779"/>
      <c r="CI483" s="779"/>
      <c r="CJ483" s="779"/>
      <c r="CK483" s="779"/>
      <c r="CL483" s="779"/>
      <c r="CM483" s="779"/>
      <c r="CN483" s="779"/>
      <c r="CO483" s="779"/>
      <c r="CP483" s="779"/>
      <c r="CQ483" s="779"/>
      <c r="CR483" s="779"/>
      <c r="CS483" s="779"/>
      <c r="CT483" s="779"/>
    </row>
    <row r="484" spans="1:98" s="887" customFormat="1" ht="13.5">
      <c r="A484" s="886"/>
      <c r="B484" s="886"/>
      <c r="C484" s="886"/>
      <c r="D484" s="886"/>
      <c r="E484" s="886"/>
      <c r="F484" s="2851"/>
      <c r="G484" s="2851"/>
      <c r="H484" s="888"/>
      <c r="I484" s="889"/>
      <c r="J484" s="890"/>
      <c r="M484" s="772"/>
      <c r="N484" s="891"/>
      <c r="O484" s="774"/>
      <c r="P484" s="775"/>
      <c r="Q484" s="775"/>
      <c r="R484" s="776"/>
      <c r="S484" s="777"/>
      <c r="T484" s="777"/>
      <c r="U484" s="777"/>
      <c r="V484" s="778"/>
      <c r="W484" s="778"/>
      <c r="X484" s="778"/>
      <c r="Y484" s="778"/>
      <c r="Z484" s="778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L484" s="779"/>
      <c r="AM484" s="779"/>
      <c r="AN484" s="779"/>
      <c r="AO484" s="779"/>
      <c r="AP484" s="779"/>
      <c r="AQ484" s="779"/>
      <c r="AR484" s="779"/>
      <c r="AS484" s="779"/>
      <c r="AT484" s="779"/>
      <c r="AU484" s="779"/>
      <c r="AV484" s="779"/>
      <c r="AW484" s="779"/>
      <c r="AX484" s="779"/>
      <c r="AY484" s="779"/>
      <c r="AZ484" s="779"/>
      <c r="BA484" s="779"/>
      <c r="BB484" s="779"/>
      <c r="BC484" s="779"/>
      <c r="BD484" s="779"/>
      <c r="BE484" s="779"/>
      <c r="BF484" s="779"/>
      <c r="BG484" s="779"/>
      <c r="BH484" s="779"/>
      <c r="BI484" s="779"/>
      <c r="BJ484" s="779"/>
      <c r="BK484" s="779"/>
      <c r="BL484" s="779"/>
      <c r="BM484" s="779"/>
      <c r="BN484" s="779"/>
      <c r="BO484" s="779"/>
      <c r="BP484" s="779"/>
      <c r="BQ484" s="779"/>
      <c r="BR484" s="779"/>
      <c r="BS484" s="779"/>
      <c r="BT484" s="779"/>
      <c r="BU484" s="779"/>
      <c r="BV484" s="779"/>
      <c r="BW484" s="779"/>
      <c r="BX484" s="779"/>
      <c r="BY484" s="779"/>
      <c r="BZ484" s="779"/>
      <c r="CA484" s="779"/>
      <c r="CB484" s="779"/>
      <c r="CC484" s="779"/>
      <c r="CD484" s="779"/>
      <c r="CE484" s="779"/>
      <c r="CF484" s="779"/>
      <c r="CG484" s="779"/>
      <c r="CH484" s="779"/>
      <c r="CI484" s="779"/>
      <c r="CJ484" s="779"/>
      <c r="CK484" s="779"/>
      <c r="CL484" s="779"/>
      <c r="CM484" s="779"/>
      <c r="CN484" s="779"/>
      <c r="CO484" s="779"/>
      <c r="CP484" s="779"/>
      <c r="CQ484" s="779"/>
      <c r="CR484" s="779"/>
      <c r="CS484" s="779"/>
      <c r="CT484" s="779"/>
    </row>
    <row r="485" spans="1:98" s="887" customFormat="1" ht="13.5">
      <c r="A485" s="886"/>
      <c r="B485" s="886"/>
      <c r="C485" s="886"/>
      <c r="D485" s="886"/>
      <c r="E485" s="886"/>
      <c r="F485" s="2851"/>
      <c r="G485" s="2851"/>
      <c r="H485" s="888"/>
      <c r="I485" s="889"/>
      <c r="J485" s="890"/>
      <c r="M485" s="772"/>
      <c r="N485" s="891"/>
      <c r="O485" s="774"/>
      <c r="P485" s="775"/>
      <c r="Q485" s="775"/>
      <c r="R485" s="776"/>
      <c r="S485" s="777"/>
      <c r="T485" s="777"/>
      <c r="U485" s="777"/>
      <c r="V485" s="778"/>
      <c r="W485" s="778"/>
      <c r="X485" s="778"/>
      <c r="Y485" s="778"/>
      <c r="Z485" s="778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L485" s="779"/>
      <c r="AM485" s="779"/>
      <c r="AN485" s="779"/>
      <c r="AO485" s="779"/>
      <c r="AP485" s="779"/>
      <c r="AQ485" s="779"/>
      <c r="AR485" s="779"/>
      <c r="AS485" s="779"/>
      <c r="AT485" s="779"/>
      <c r="AU485" s="779"/>
      <c r="AV485" s="779"/>
      <c r="AW485" s="779"/>
      <c r="AX485" s="779"/>
      <c r="AY485" s="779"/>
      <c r="AZ485" s="779"/>
      <c r="BA485" s="779"/>
      <c r="BB485" s="779"/>
      <c r="BC485" s="779"/>
      <c r="BD485" s="779"/>
      <c r="BE485" s="779"/>
      <c r="BF485" s="779"/>
      <c r="BG485" s="779"/>
      <c r="BH485" s="779"/>
      <c r="BI485" s="779"/>
      <c r="BJ485" s="779"/>
      <c r="BK485" s="779"/>
      <c r="BL485" s="779"/>
      <c r="BM485" s="779"/>
      <c r="BN485" s="779"/>
      <c r="BO485" s="779"/>
      <c r="BP485" s="779"/>
      <c r="BQ485" s="779"/>
      <c r="BR485" s="779"/>
      <c r="BS485" s="779"/>
      <c r="BT485" s="779"/>
      <c r="BU485" s="779"/>
      <c r="BV485" s="779"/>
      <c r="BW485" s="779"/>
      <c r="BX485" s="779"/>
      <c r="BY485" s="779"/>
      <c r="BZ485" s="779"/>
      <c r="CA485" s="779"/>
      <c r="CB485" s="779"/>
      <c r="CC485" s="779"/>
      <c r="CD485" s="779"/>
      <c r="CE485" s="779"/>
      <c r="CF485" s="779"/>
      <c r="CG485" s="779"/>
      <c r="CH485" s="779"/>
      <c r="CI485" s="779"/>
      <c r="CJ485" s="779"/>
      <c r="CK485" s="779"/>
      <c r="CL485" s="779"/>
      <c r="CM485" s="779"/>
      <c r="CN485" s="779"/>
      <c r="CO485" s="779"/>
      <c r="CP485" s="779"/>
      <c r="CQ485" s="779"/>
      <c r="CR485" s="779"/>
      <c r="CS485" s="779"/>
      <c r="CT485" s="779"/>
    </row>
    <row r="486" spans="1:98" s="887" customFormat="1" ht="13.5">
      <c r="A486" s="886"/>
      <c r="B486" s="886"/>
      <c r="C486" s="886"/>
      <c r="D486" s="886"/>
      <c r="E486" s="886"/>
      <c r="F486" s="2851"/>
      <c r="G486" s="2851"/>
      <c r="H486" s="888"/>
      <c r="I486" s="889"/>
      <c r="J486" s="890"/>
      <c r="M486" s="772"/>
      <c r="N486" s="891"/>
      <c r="O486" s="774"/>
      <c r="P486" s="775"/>
      <c r="Q486" s="775"/>
      <c r="R486" s="776"/>
      <c r="S486" s="777"/>
      <c r="T486" s="777"/>
      <c r="U486" s="777"/>
      <c r="V486" s="778"/>
      <c r="W486" s="778"/>
      <c r="X486" s="778"/>
      <c r="Y486" s="778"/>
      <c r="Z486" s="778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L486" s="779"/>
      <c r="AM486" s="779"/>
      <c r="AN486" s="779"/>
      <c r="AO486" s="779"/>
      <c r="AP486" s="779"/>
      <c r="AQ486" s="779"/>
      <c r="AR486" s="779"/>
      <c r="AS486" s="779"/>
      <c r="AT486" s="779"/>
      <c r="AU486" s="779"/>
      <c r="AV486" s="779"/>
      <c r="AW486" s="779"/>
      <c r="AX486" s="779"/>
      <c r="AY486" s="779"/>
      <c r="AZ486" s="779"/>
      <c r="BA486" s="779"/>
      <c r="BB486" s="779"/>
      <c r="BC486" s="779"/>
      <c r="BD486" s="779"/>
      <c r="BE486" s="779"/>
      <c r="BF486" s="779"/>
      <c r="BG486" s="779"/>
      <c r="BH486" s="779"/>
      <c r="BI486" s="779"/>
      <c r="BJ486" s="779"/>
      <c r="BK486" s="779"/>
      <c r="BL486" s="779"/>
      <c r="BM486" s="779"/>
      <c r="BN486" s="779"/>
      <c r="BO486" s="779"/>
      <c r="BP486" s="779"/>
      <c r="BQ486" s="779"/>
      <c r="BR486" s="779"/>
      <c r="BS486" s="779"/>
      <c r="BT486" s="779"/>
      <c r="BU486" s="779"/>
      <c r="BV486" s="779"/>
      <c r="BW486" s="779"/>
      <c r="BX486" s="779"/>
      <c r="BY486" s="779"/>
      <c r="BZ486" s="779"/>
      <c r="CA486" s="779"/>
      <c r="CB486" s="779"/>
      <c r="CC486" s="779"/>
      <c r="CD486" s="779"/>
      <c r="CE486" s="779"/>
      <c r="CF486" s="779"/>
      <c r="CG486" s="779"/>
      <c r="CH486" s="779"/>
      <c r="CI486" s="779"/>
      <c r="CJ486" s="779"/>
      <c r="CK486" s="779"/>
      <c r="CL486" s="779"/>
      <c r="CM486" s="779"/>
      <c r="CN486" s="779"/>
      <c r="CO486" s="779"/>
      <c r="CP486" s="779"/>
      <c r="CQ486" s="779"/>
      <c r="CR486" s="779"/>
      <c r="CS486" s="779"/>
      <c r="CT486" s="779"/>
    </row>
    <row r="487" spans="1:98" s="887" customFormat="1" ht="13.5">
      <c r="A487" s="886"/>
      <c r="B487" s="886"/>
      <c r="C487" s="886"/>
      <c r="D487" s="886"/>
      <c r="E487" s="886"/>
      <c r="F487" s="2851"/>
      <c r="G487" s="2851"/>
      <c r="H487" s="888"/>
      <c r="I487" s="889"/>
      <c r="J487" s="890"/>
      <c r="M487" s="772"/>
      <c r="N487" s="891"/>
      <c r="O487" s="774"/>
      <c r="P487" s="775"/>
      <c r="Q487" s="775"/>
      <c r="R487" s="776"/>
      <c r="S487" s="777"/>
      <c r="T487" s="777"/>
      <c r="U487" s="777"/>
      <c r="V487" s="778"/>
      <c r="W487" s="778"/>
      <c r="X487" s="778"/>
      <c r="Y487" s="778"/>
      <c r="Z487" s="778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L487" s="779"/>
      <c r="AM487" s="779"/>
      <c r="AN487" s="779"/>
      <c r="AO487" s="779"/>
      <c r="AP487" s="779"/>
      <c r="AQ487" s="779"/>
      <c r="AR487" s="779"/>
      <c r="AS487" s="779"/>
      <c r="AT487" s="779"/>
      <c r="AU487" s="779"/>
      <c r="AV487" s="779"/>
      <c r="AW487" s="779"/>
      <c r="AX487" s="779"/>
      <c r="AY487" s="779"/>
      <c r="AZ487" s="779"/>
      <c r="BA487" s="779"/>
      <c r="BB487" s="779"/>
      <c r="BC487" s="779"/>
      <c r="BD487" s="779"/>
      <c r="BE487" s="779"/>
      <c r="BF487" s="779"/>
      <c r="BG487" s="779"/>
      <c r="BH487" s="779"/>
      <c r="BI487" s="779"/>
      <c r="BJ487" s="779"/>
      <c r="BK487" s="779"/>
      <c r="BL487" s="779"/>
      <c r="BM487" s="779"/>
      <c r="BN487" s="779"/>
      <c r="BO487" s="779"/>
      <c r="BP487" s="779"/>
      <c r="BQ487" s="779"/>
      <c r="BR487" s="779"/>
      <c r="BS487" s="779"/>
      <c r="BT487" s="779"/>
      <c r="BU487" s="779"/>
      <c r="BV487" s="779"/>
      <c r="BW487" s="779"/>
      <c r="BX487" s="779"/>
      <c r="BY487" s="779"/>
      <c r="BZ487" s="779"/>
      <c r="CA487" s="779"/>
      <c r="CB487" s="779"/>
      <c r="CC487" s="779"/>
      <c r="CD487" s="779"/>
      <c r="CE487" s="779"/>
      <c r="CF487" s="779"/>
      <c r="CG487" s="779"/>
      <c r="CH487" s="779"/>
      <c r="CI487" s="779"/>
      <c r="CJ487" s="779"/>
      <c r="CK487" s="779"/>
      <c r="CL487" s="779"/>
      <c r="CM487" s="779"/>
      <c r="CN487" s="779"/>
      <c r="CO487" s="779"/>
      <c r="CP487" s="779"/>
      <c r="CQ487" s="779"/>
      <c r="CR487" s="779"/>
      <c r="CS487" s="779"/>
      <c r="CT487" s="779"/>
    </row>
    <row r="488" spans="1:98" s="887" customFormat="1" ht="13.5">
      <c r="A488" s="886"/>
      <c r="B488" s="886"/>
      <c r="C488" s="886"/>
      <c r="D488" s="886"/>
      <c r="E488" s="886"/>
      <c r="F488" s="2851"/>
      <c r="G488" s="2851"/>
      <c r="H488" s="888"/>
      <c r="I488" s="889"/>
      <c r="J488" s="890"/>
      <c r="M488" s="772"/>
      <c r="N488" s="891"/>
      <c r="O488" s="774"/>
      <c r="P488" s="775"/>
      <c r="Q488" s="775"/>
      <c r="R488" s="776"/>
      <c r="S488" s="777"/>
      <c r="T488" s="777"/>
      <c r="U488" s="777"/>
      <c r="V488" s="778"/>
      <c r="W488" s="778"/>
      <c r="X488" s="778"/>
      <c r="Y488" s="778"/>
      <c r="Z488" s="778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L488" s="779"/>
      <c r="AM488" s="779"/>
      <c r="AN488" s="779"/>
      <c r="AO488" s="779"/>
      <c r="AP488" s="779"/>
      <c r="AQ488" s="779"/>
      <c r="AR488" s="779"/>
      <c r="AS488" s="779"/>
      <c r="AT488" s="779"/>
      <c r="AU488" s="779"/>
      <c r="AV488" s="779"/>
      <c r="AW488" s="779"/>
      <c r="AX488" s="779"/>
      <c r="AY488" s="779"/>
      <c r="AZ488" s="779"/>
      <c r="BA488" s="779"/>
      <c r="BB488" s="779"/>
      <c r="BC488" s="779"/>
      <c r="BD488" s="779"/>
      <c r="BE488" s="779"/>
      <c r="BF488" s="779"/>
      <c r="BG488" s="779"/>
      <c r="BH488" s="779"/>
      <c r="BI488" s="779"/>
      <c r="BJ488" s="779"/>
      <c r="BK488" s="779"/>
      <c r="BL488" s="779"/>
      <c r="BM488" s="779"/>
      <c r="BN488" s="779"/>
      <c r="BO488" s="779"/>
      <c r="BP488" s="779"/>
      <c r="BQ488" s="779"/>
      <c r="BR488" s="779"/>
      <c r="BS488" s="779"/>
      <c r="BT488" s="779"/>
      <c r="BU488" s="779"/>
      <c r="BV488" s="779"/>
      <c r="BW488" s="779"/>
      <c r="BX488" s="779"/>
      <c r="BY488" s="779"/>
      <c r="BZ488" s="779"/>
      <c r="CA488" s="779"/>
      <c r="CB488" s="779"/>
      <c r="CC488" s="779"/>
      <c r="CD488" s="779"/>
      <c r="CE488" s="779"/>
      <c r="CF488" s="779"/>
      <c r="CG488" s="779"/>
      <c r="CH488" s="779"/>
      <c r="CI488" s="779"/>
      <c r="CJ488" s="779"/>
      <c r="CK488" s="779"/>
      <c r="CL488" s="779"/>
      <c r="CM488" s="779"/>
      <c r="CN488" s="779"/>
      <c r="CO488" s="779"/>
      <c r="CP488" s="779"/>
      <c r="CQ488" s="779"/>
      <c r="CR488" s="779"/>
      <c r="CS488" s="779"/>
      <c r="CT488" s="779"/>
    </row>
    <row r="489" spans="1:98" s="887" customFormat="1" ht="13.5">
      <c r="A489" s="886"/>
      <c r="B489" s="886"/>
      <c r="C489" s="886"/>
      <c r="D489" s="886"/>
      <c r="E489" s="886"/>
      <c r="F489" s="2851"/>
      <c r="G489" s="2851"/>
      <c r="H489" s="888"/>
      <c r="I489" s="889"/>
      <c r="J489" s="890"/>
      <c r="M489" s="772"/>
      <c r="N489" s="891"/>
      <c r="O489" s="774"/>
      <c r="P489" s="775"/>
      <c r="Q489" s="775"/>
      <c r="R489" s="776"/>
      <c r="S489" s="777"/>
      <c r="T489" s="777"/>
      <c r="U489" s="777"/>
      <c r="V489" s="778"/>
      <c r="W489" s="778"/>
      <c r="X489" s="778"/>
      <c r="Y489" s="778"/>
      <c r="Z489" s="778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L489" s="779"/>
      <c r="AM489" s="779"/>
      <c r="AN489" s="779"/>
      <c r="AO489" s="779"/>
      <c r="AP489" s="779"/>
      <c r="AQ489" s="779"/>
      <c r="AR489" s="779"/>
      <c r="AS489" s="779"/>
      <c r="AT489" s="779"/>
      <c r="AU489" s="779"/>
      <c r="AV489" s="779"/>
      <c r="AW489" s="779"/>
      <c r="AX489" s="779"/>
      <c r="AY489" s="779"/>
      <c r="AZ489" s="779"/>
      <c r="BA489" s="779"/>
      <c r="BB489" s="779"/>
      <c r="BC489" s="779"/>
      <c r="BD489" s="779"/>
      <c r="BE489" s="779"/>
      <c r="BF489" s="779"/>
      <c r="BG489" s="779"/>
      <c r="BH489" s="779"/>
      <c r="BI489" s="779"/>
      <c r="BJ489" s="779"/>
      <c r="BK489" s="779"/>
      <c r="BL489" s="779"/>
      <c r="BM489" s="779"/>
      <c r="BN489" s="779"/>
      <c r="BO489" s="779"/>
      <c r="BP489" s="779"/>
      <c r="BQ489" s="779"/>
      <c r="BR489" s="779"/>
      <c r="BS489" s="779"/>
      <c r="BT489" s="779"/>
      <c r="BU489" s="779"/>
      <c r="BV489" s="779"/>
      <c r="BW489" s="779"/>
      <c r="BX489" s="779"/>
      <c r="BY489" s="779"/>
      <c r="BZ489" s="779"/>
      <c r="CA489" s="779"/>
      <c r="CB489" s="779"/>
      <c r="CC489" s="779"/>
      <c r="CD489" s="779"/>
      <c r="CE489" s="779"/>
      <c r="CF489" s="779"/>
      <c r="CG489" s="779"/>
      <c r="CH489" s="779"/>
      <c r="CI489" s="779"/>
      <c r="CJ489" s="779"/>
      <c r="CK489" s="779"/>
      <c r="CL489" s="779"/>
      <c r="CM489" s="779"/>
      <c r="CN489" s="779"/>
      <c r="CO489" s="779"/>
      <c r="CP489" s="779"/>
      <c r="CQ489" s="779"/>
      <c r="CR489" s="779"/>
      <c r="CS489" s="779"/>
      <c r="CT489" s="779"/>
    </row>
    <row r="490" spans="1:98" s="887" customFormat="1" ht="13.5">
      <c r="A490" s="886"/>
      <c r="B490" s="886"/>
      <c r="C490" s="886"/>
      <c r="D490" s="886"/>
      <c r="E490" s="886"/>
      <c r="F490" s="2851"/>
      <c r="G490" s="2851"/>
      <c r="H490" s="888"/>
      <c r="I490" s="889"/>
      <c r="J490" s="890"/>
      <c r="M490" s="772"/>
      <c r="N490" s="891"/>
      <c r="O490" s="774"/>
      <c r="P490" s="775"/>
      <c r="Q490" s="775"/>
      <c r="R490" s="776"/>
      <c r="S490" s="777"/>
      <c r="T490" s="777"/>
      <c r="U490" s="777"/>
      <c r="V490" s="778"/>
      <c r="W490" s="778"/>
      <c r="X490" s="778"/>
      <c r="Y490" s="778"/>
      <c r="Z490" s="778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L490" s="779"/>
      <c r="AM490" s="779"/>
      <c r="AN490" s="779"/>
      <c r="AO490" s="779"/>
      <c r="AP490" s="779"/>
      <c r="AQ490" s="779"/>
      <c r="AR490" s="779"/>
      <c r="AS490" s="779"/>
      <c r="AT490" s="779"/>
      <c r="AU490" s="779"/>
      <c r="AV490" s="779"/>
      <c r="AW490" s="779"/>
      <c r="AX490" s="779"/>
      <c r="AY490" s="779"/>
      <c r="AZ490" s="779"/>
      <c r="BA490" s="779"/>
      <c r="BB490" s="779"/>
      <c r="BC490" s="779"/>
      <c r="BD490" s="779"/>
      <c r="BE490" s="779"/>
      <c r="BF490" s="779"/>
      <c r="BG490" s="779"/>
      <c r="BH490" s="779"/>
      <c r="BI490" s="779"/>
      <c r="BJ490" s="779"/>
      <c r="BK490" s="779"/>
      <c r="BL490" s="779"/>
      <c r="BM490" s="779"/>
      <c r="BN490" s="779"/>
      <c r="BO490" s="779"/>
      <c r="BP490" s="779"/>
      <c r="BQ490" s="779"/>
      <c r="BR490" s="779"/>
      <c r="BS490" s="779"/>
      <c r="BT490" s="779"/>
      <c r="BU490" s="779"/>
      <c r="BV490" s="779"/>
      <c r="BW490" s="779"/>
      <c r="BX490" s="779"/>
      <c r="BY490" s="779"/>
      <c r="BZ490" s="779"/>
      <c r="CA490" s="779"/>
      <c r="CB490" s="779"/>
      <c r="CC490" s="779"/>
      <c r="CD490" s="779"/>
      <c r="CE490" s="779"/>
      <c r="CF490" s="779"/>
      <c r="CG490" s="779"/>
      <c r="CH490" s="779"/>
      <c r="CI490" s="779"/>
      <c r="CJ490" s="779"/>
      <c r="CK490" s="779"/>
      <c r="CL490" s="779"/>
      <c r="CM490" s="779"/>
      <c r="CN490" s="779"/>
      <c r="CO490" s="779"/>
      <c r="CP490" s="779"/>
      <c r="CQ490" s="779"/>
      <c r="CR490" s="779"/>
      <c r="CS490" s="779"/>
      <c r="CT490" s="779"/>
    </row>
    <row r="491" spans="1:98" s="887" customFormat="1" ht="13.5">
      <c r="A491" s="886"/>
      <c r="B491" s="886"/>
      <c r="C491" s="886"/>
      <c r="D491" s="886"/>
      <c r="E491" s="886"/>
      <c r="F491" s="2851"/>
      <c r="G491" s="2851"/>
      <c r="H491" s="888"/>
      <c r="I491" s="889"/>
      <c r="J491" s="890"/>
      <c r="M491" s="772"/>
      <c r="N491" s="891"/>
      <c r="O491" s="774"/>
      <c r="P491" s="775"/>
      <c r="Q491" s="775"/>
      <c r="R491" s="776"/>
      <c r="S491" s="777"/>
      <c r="T491" s="777"/>
      <c r="U491" s="777"/>
      <c r="V491" s="778"/>
      <c r="W491" s="778"/>
      <c r="X491" s="778"/>
      <c r="Y491" s="778"/>
      <c r="Z491" s="778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L491" s="779"/>
      <c r="AM491" s="779"/>
      <c r="AN491" s="779"/>
      <c r="AO491" s="779"/>
      <c r="AP491" s="779"/>
      <c r="AQ491" s="779"/>
      <c r="AR491" s="779"/>
      <c r="AS491" s="779"/>
      <c r="AT491" s="779"/>
      <c r="AU491" s="779"/>
      <c r="AV491" s="779"/>
      <c r="AW491" s="779"/>
      <c r="AX491" s="779"/>
      <c r="AY491" s="779"/>
      <c r="AZ491" s="779"/>
      <c r="BA491" s="779"/>
      <c r="BB491" s="779"/>
      <c r="BC491" s="779"/>
      <c r="BD491" s="779"/>
      <c r="BE491" s="779"/>
      <c r="BF491" s="779"/>
      <c r="BG491" s="779"/>
      <c r="BH491" s="779"/>
      <c r="BI491" s="779"/>
      <c r="BJ491" s="779"/>
      <c r="BK491" s="779"/>
      <c r="BL491" s="779"/>
      <c r="BM491" s="779"/>
      <c r="BN491" s="779"/>
      <c r="BO491" s="779"/>
      <c r="BP491" s="779"/>
      <c r="BQ491" s="779"/>
      <c r="BR491" s="779"/>
      <c r="BS491" s="779"/>
      <c r="BT491" s="779"/>
      <c r="BU491" s="779"/>
      <c r="BV491" s="779"/>
      <c r="BW491" s="779"/>
      <c r="BX491" s="779"/>
      <c r="BY491" s="779"/>
      <c r="BZ491" s="779"/>
      <c r="CA491" s="779"/>
      <c r="CB491" s="779"/>
      <c r="CC491" s="779"/>
      <c r="CD491" s="779"/>
      <c r="CE491" s="779"/>
      <c r="CF491" s="779"/>
      <c r="CG491" s="779"/>
      <c r="CH491" s="779"/>
      <c r="CI491" s="779"/>
      <c r="CJ491" s="779"/>
      <c r="CK491" s="779"/>
      <c r="CL491" s="779"/>
      <c r="CM491" s="779"/>
      <c r="CN491" s="779"/>
      <c r="CO491" s="779"/>
      <c r="CP491" s="779"/>
      <c r="CQ491" s="779"/>
      <c r="CR491" s="779"/>
      <c r="CS491" s="779"/>
      <c r="CT491" s="779"/>
    </row>
    <row r="492" spans="1:98" s="887" customFormat="1" ht="13.5">
      <c r="A492" s="886"/>
      <c r="B492" s="886"/>
      <c r="C492" s="886"/>
      <c r="D492" s="886"/>
      <c r="E492" s="886"/>
      <c r="F492" s="2851"/>
      <c r="G492" s="2851"/>
      <c r="H492" s="888"/>
      <c r="I492" s="889"/>
      <c r="J492" s="890"/>
      <c r="M492" s="772"/>
      <c r="N492" s="891"/>
      <c r="O492" s="774"/>
      <c r="P492" s="775"/>
      <c r="Q492" s="775"/>
      <c r="R492" s="776"/>
      <c r="S492" s="777"/>
      <c r="T492" s="777"/>
      <c r="U492" s="777"/>
      <c r="V492" s="778"/>
      <c r="W492" s="778"/>
      <c r="X492" s="778"/>
      <c r="Y492" s="778"/>
      <c r="Z492" s="778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L492" s="779"/>
      <c r="AM492" s="779"/>
      <c r="AN492" s="779"/>
      <c r="AO492" s="779"/>
      <c r="AP492" s="779"/>
      <c r="AQ492" s="779"/>
      <c r="AR492" s="779"/>
      <c r="AS492" s="779"/>
      <c r="AT492" s="779"/>
      <c r="AU492" s="779"/>
      <c r="AV492" s="779"/>
      <c r="AW492" s="779"/>
      <c r="AX492" s="779"/>
      <c r="AY492" s="779"/>
      <c r="AZ492" s="779"/>
      <c r="BA492" s="779"/>
      <c r="BB492" s="779"/>
      <c r="BC492" s="779"/>
      <c r="BD492" s="779"/>
      <c r="BE492" s="779"/>
      <c r="BF492" s="779"/>
      <c r="BG492" s="779"/>
      <c r="BH492" s="779"/>
      <c r="BI492" s="779"/>
      <c r="BJ492" s="779"/>
      <c r="BK492" s="779"/>
      <c r="BL492" s="779"/>
      <c r="BM492" s="779"/>
      <c r="BN492" s="779"/>
      <c r="BO492" s="779"/>
      <c r="BP492" s="779"/>
      <c r="BQ492" s="779"/>
      <c r="BR492" s="779"/>
      <c r="BS492" s="779"/>
      <c r="BT492" s="779"/>
      <c r="BU492" s="779"/>
      <c r="BV492" s="779"/>
      <c r="BW492" s="779"/>
      <c r="BX492" s="779"/>
      <c r="BY492" s="779"/>
      <c r="BZ492" s="779"/>
      <c r="CA492" s="779"/>
      <c r="CB492" s="779"/>
      <c r="CC492" s="779"/>
      <c r="CD492" s="779"/>
      <c r="CE492" s="779"/>
      <c r="CF492" s="779"/>
      <c r="CG492" s="779"/>
      <c r="CH492" s="779"/>
      <c r="CI492" s="779"/>
      <c r="CJ492" s="779"/>
      <c r="CK492" s="779"/>
      <c r="CL492" s="779"/>
      <c r="CM492" s="779"/>
      <c r="CN492" s="779"/>
      <c r="CO492" s="779"/>
      <c r="CP492" s="779"/>
      <c r="CQ492" s="779"/>
      <c r="CR492" s="779"/>
      <c r="CS492" s="779"/>
      <c r="CT492" s="779"/>
    </row>
    <row r="493" spans="1:98" s="887" customFormat="1" ht="13.5">
      <c r="A493" s="886"/>
      <c r="B493" s="886"/>
      <c r="C493" s="886"/>
      <c r="D493" s="886"/>
      <c r="E493" s="886"/>
      <c r="F493" s="2851"/>
      <c r="G493" s="2851"/>
      <c r="H493" s="888"/>
      <c r="I493" s="889"/>
      <c r="J493" s="890"/>
      <c r="M493" s="772"/>
      <c r="N493" s="891"/>
      <c r="O493" s="774"/>
      <c r="P493" s="775"/>
      <c r="Q493" s="775"/>
      <c r="R493" s="776"/>
      <c r="S493" s="777"/>
      <c r="T493" s="777"/>
      <c r="U493" s="777"/>
      <c r="V493" s="778"/>
      <c r="W493" s="778"/>
      <c r="X493" s="778"/>
      <c r="Y493" s="778"/>
      <c r="Z493" s="778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L493" s="779"/>
      <c r="AM493" s="779"/>
      <c r="AN493" s="779"/>
      <c r="AO493" s="779"/>
      <c r="AP493" s="779"/>
      <c r="AQ493" s="779"/>
      <c r="AR493" s="779"/>
      <c r="AS493" s="779"/>
      <c r="AT493" s="779"/>
      <c r="AU493" s="779"/>
      <c r="AV493" s="779"/>
      <c r="AW493" s="779"/>
      <c r="AX493" s="779"/>
      <c r="AY493" s="779"/>
      <c r="AZ493" s="779"/>
      <c r="BA493" s="779"/>
      <c r="BB493" s="779"/>
      <c r="BC493" s="779"/>
      <c r="BD493" s="779"/>
      <c r="BE493" s="779"/>
      <c r="BF493" s="779"/>
      <c r="BG493" s="779"/>
      <c r="BH493" s="779"/>
      <c r="BI493" s="779"/>
      <c r="BJ493" s="779"/>
      <c r="BK493" s="779"/>
      <c r="BL493" s="779"/>
      <c r="BM493" s="779"/>
      <c r="BN493" s="779"/>
      <c r="BO493" s="779"/>
      <c r="BP493" s="779"/>
      <c r="BQ493" s="779"/>
      <c r="BR493" s="779"/>
      <c r="BS493" s="779"/>
      <c r="BT493" s="779"/>
      <c r="BU493" s="779"/>
      <c r="BV493" s="779"/>
      <c r="BW493" s="779"/>
      <c r="BX493" s="779"/>
      <c r="BY493" s="779"/>
      <c r="BZ493" s="779"/>
      <c r="CA493" s="779"/>
      <c r="CB493" s="779"/>
      <c r="CC493" s="779"/>
      <c r="CD493" s="779"/>
      <c r="CE493" s="779"/>
      <c r="CF493" s="779"/>
      <c r="CG493" s="779"/>
      <c r="CH493" s="779"/>
      <c r="CI493" s="779"/>
      <c r="CJ493" s="779"/>
      <c r="CK493" s="779"/>
      <c r="CL493" s="779"/>
      <c r="CM493" s="779"/>
      <c r="CN493" s="779"/>
      <c r="CO493" s="779"/>
      <c r="CP493" s="779"/>
      <c r="CQ493" s="779"/>
      <c r="CR493" s="779"/>
      <c r="CS493" s="779"/>
      <c r="CT493" s="779"/>
    </row>
    <row r="494" spans="1:98" s="887" customFormat="1" ht="13.5">
      <c r="A494" s="886"/>
      <c r="B494" s="886"/>
      <c r="C494" s="886"/>
      <c r="D494" s="886"/>
      <c r="E494" s="886"/>
      <c r="F494" s="2851"/>
      <c r="G494" s="2851"/>
      <c r="H494" s="888"/>
      <c r="I494" s="889"/>
      <c r="J494" s="890"/>
      <c r="M494" s="772"/>
      <c r="N494" s="891"/>
      <c r="O494" s="774"/>
      <c r="P494" s="775"/>
      <c r="Q494" s="775"/>
      <c r="R494" s="776"/>
      <c r="S494" s="777"/>
      <c r="T494" s="777"/>
      <c r="U494" s="777"/>
      <c r="V494" s="778"/>
      <c r="W494" s="778"/>
      <c r="X494" s="778"/>
      <c r="Y494" s="778"/>
      <c r="Z494" s="778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L494" s="779"/>
      <c r="AM494" s="779"/>
      <c r="AN494" s="779"/>
      <c r="AO494" s="779"/>
      <c r="AP494" s="779"/>
      <c r="AQ494" s="779"/>
      <c r="AR494" s="779"/>
      <c r="AS494" s="779"/>
      <c r="AT494" s="779"/>
      <c r="AU494" s="779"/>
      <c r="AV494" s="779"/>
      <c r="AW494" s="779"/>
      <c r="AX494" s="779"/>
      <c r="AY494" s="779"/>
      <c r="AZ494" s="779"/>
      <c r="BA494" s="779"/>
      <c r="BB494" s="779"/>
      <c r="BC494" s="779"/>
      <c r="BD494" s="779"/>
      <c r="BE494" s="779"/>
      <c r="BF494" s="779"/>
      <c r="BG494" s="779"/>
      <c r="BH494" s="779"/>
      <c r="BI494" s="779"/>
      <c r="BJ494" s="779"/>
      <c r="BK494" s="779"/>
      <c r="BL494" s="779"/>
      <c r="BM494" s="779"/>
      <c r="BN494" s="779"/>
      <c r="BO494" s="779"/>
      <c r="BP494" s="779"/>
      <c r="BQ494" s="779"/>
      <c r="BR494" s="779"/>
      <c r="BS494" s="779"/>
      <c r="BT494" s="779"/>
      <c r="BU494" s="779"/>
      <c r="BV494" s="779"/>
      <c r="BW494" s="779"/>
      <c r="BX494" s="779"/>
      <c r="BY494" s="779"/>
      <c r="BZ494" s="779"/>
      <c r="CA494" s="779"/>
      <c r="CB494" s="779"/>
      <c r="CC494" s="779"/>
      <c r="CD494" s="779"/>
      <c r="CE494" s="779"/>
      <c r="CF494" s="779"/>
      <c r="CG494" s="779"/>
      <c r="CH494" s="779"/>
      <c r="CI494" s="779"/>
      <c r="CJ494" s="779"/>
      <c r="CK494" s="779"/>
      <c r="CL494" s="779"/>
      <c r="CM494" s="779"/>
      <c r="CN494" s="779"/>
      <c r="CO494" s="779"/>
      <c r="CP494" s="779"/>
      <c r="CQ494" s="779"/>
      <c r="CR494" s="779"/>
      <c r="CS494" s="779"/>
      <c r="CT494" s="779"/>
    </row>
    <row r="495" spans="1:98" s="887" customFormat="1" ht="13.5">
      <c r="A495" s="886"/>
      <c r="B495" s="886"/>
      <c r="C495" s="886"/>
      <c r="D495" s="886"/>
      <c r="E495" s="886"/>
      <c r="F495" s="2851"/>
      <c r="G495" s="2851"/>
      <c r="H495" s="888"/>
      <c r="I495" s="889"/>
      <c r="J495" s="890"/>
      <c r="M495" s="772"/>
      <c r="N495" s="891"/>
      <c r="O495" s="774"/>
      <c r="P495" s="775"/>
      <c r="Q495" s="775"/>
      <c r="R495" s="776"/>
      <c r="S495" s="777"/>
      <c r="T495" s="777"/>
      <c r="U495" s="777"/>
      <c r="V495" s="778"/>
      <c r="W495" s="778"/>
      <c r="X495" s="778"/>
      <c r="Y495" s="778"/>
      <c r="Z495" s="778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L495" s="779"/>
      <c r="AM495" s="779"/>
      <c r="AN495" s="779"/>
      <c r="AO495" s="779"/>
      <c r="AP495" s="779"/>
      <c r="AQ495" s="779"/>
      <c r="AR495" s="779"/>
      <c r="AS495" s="779"/>
      <c r="AT495" s="779"/>
      <c r="AU495" s="779"/>
      <c r="AV495" s="779"/>
      <c r="AW495" s="779"/>
      <c r="AX495" s="779"/>
      <c r="AY495" s="779"/>
      <c r="AZ495" s="779"/>
      <c r="BA495" s="779"/>
      <c r="BB495" s="779"/>
      <c r="BC495" s="779"/>
      <c r="BD495" s="779"/>
      <c r="BE495" s="779"/>
      <c r="BF495" s="779"/>
      <c r="BG495" s="779"/>
      <c r="BH495" s="779"/>
      <c r="BI495" s="779"/>
      <c r="BJ495" s="779"/>
      <c r="BK495" s="779"/>
      <c r="BL495" s="779"/>
      <c r="BM495" s="779"/>
      <c r="BN495" s="779"/>
      <c r="BO495" s="779"/>
      <c r="BP495" s="779"/>
      <c r="BQ495" s="779"/>
      <c r="BR495" s="779"/>
      <c r="BS495" s="779"/>
      <c r="BT495" s="779"/>
      <c r="BU495" s="779"/>
      <c r="BV495" s="779"/>
      <c r="BW495" s="779"/>
      <c r="BX495" s="779"/>
      <c r="BY495" s="779"/>
      <c r="BZ495" s="779"/>
      <c r="CA495" s="779"/>
      <c r="CB495" s="779"/>
      <c r="CC495" s="779"/>
      <c r="CD495" s="779"/>
      <c r="CE495" s="779"/>
      <c r="CF495" s="779"/>
      <c r="CG495" s="779"/>
      <c r="CH495" s="779"/>
      <c r="CI495" s="779"/>
      <c r="CJ495" s="779"/>
      <c r="CK495" s="779"/>
      <c r="CL495" s="779"/>
      <c r="CM495" s="779"/>
      <c r="CN495" s="779"/>
      <c r="CO495" s="779"/>
      <c r="CP495" s="779"/>
      <c r="CQ495" s="779"/>
      <c r="CR495" s="779"/>
      <c r="CS495" s="779"/>
      <c r="CT495" s="779"/>
    </row>
    <row r="496" spans="1:98" s="887" customFormat="1" ht="13.5">
      <c r="A496" s="886"/>
      <c r="B496" s="886"/>
      <c r="C496" s="886"/>
      <c r="D496" s="886"/>
      <c r="E496" s="886"/>
      <c r="F496" s="2851"/>
      <c r="G496" s="2851"/>
      <c r="H496" s="888"/>
      <c r="I496" s="889"/>
      <c r="J496" s="890"/>
      <c r="M496" s="772"/>
      <c r="N496" s="891"/>
      <c r="O496" s="774"/>
      <c r="P496" s="775"/>
      <c r="Q496" s="775"/>
      <c r="R496" s="776"/>
      <c r="S496" s="777"/>
      <c r="T496" s="777"/>
      <c r="U496" s="777"/>
      <c r="V496" s="778"/>
      <c r="W496" s="778"/>
      <c r="X496" s="778"/>
      <c r="Y496" s="778"/>
      <c r="Z496" s="778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L496" s="779"/>
      <c r="AM496" s="779"/>
      <c r="AN496" s="779"/>
      <c r="AO496" s="779"/>
      <c r="AP496" s="779"/>
      <c r="AQ496" s="779"/>
      <c r="AR496" s="779"/>
      <c r="AS496" s="779"/>
      <c r="AT496" s="779"/>
      <c r="AU496" s="779"/>
      <c r="AV496" s="779"/>
      <c r="AW496" s="779"/>
      <c r="AX496" s="779"/>
      <c r="AY496" s="779"/>
      <c r="AZ496" s="779"/>
      <c r="BA496" s="779"/>
      <c r="BB496" s="779"/>
      <c r="BC496" s="779"/>
      <c r="BD496" s="779"/>
      <c r="BE496" s="779"/>
      <c r="BF496" s="779"/>
      <c r="BG496" s="779"/>
      <c r="BH496" s="779"/>
      <c r="BI496" s="779"/>
      <c r="BJ496" s="779"/>
      <c r="BK496" s="779"/>
      <c r="BL496" s="779"/>
      <c r="BM496" s="779"/>
      <c r="BN496" s="779"/>
      <c r="BO496" s="779"/>
      <c r="BP496" s="779"/>
      <c r="BQ496" s="779"/>
      <c r="BR496" s="779"/>
      <c r="BS496" s="779"/>
      <c r="BT496" s="779"/>
      <c r="BU496" s="779"/>
      <c r="BV496" s="779"/>
      <c r="BW496" s="779"/>
      <c r="BX496" s="779"/>
      <c r="BY496" s="779"/>
      <c r="BZ496" s="779"/>
      <c r="CA496" s="779"/>
      <c r="CB496" s="779"/>
      <c r="CC496" s="779"/>
      <c r="CD496" s="779"/>
      <c r="CE496" s="779"/>
      <c r="CF496" s="779"/>
      <c r="CG496" s="779"/>
      <c r="CH496" s="779"/>
      <c r="CI496" s="779"/>
      <c r="CJ496" s="779"/>
      <c r="CK496" s="779"/>
      <c r="CL496" s="779"/>
      <c r="CM496" s="779"/>
      <c r="CN496" s="779"/>
      <c r="CO496" s="779"/>
      <c r="CP496" s="779"/>
      <c r="CQ496" s="779"/>
      <c r="CR496" s="779"/>
      <c r="CS496" s="779"/>
      <c r="CT496" s="779"/>
    </row>
    <row r="497" spans="1:98" s="887" customFormat="1" ht="13.5">
      <c r="A497" s="886"/>
      <c r="B497" s="886"/>
      <c r="C497" s="886"/>
      <c r="D497" s="886"/>
      <c r="E497" s="886"/>
      <c r="F497" s="2851"/>
      <c r="G497" s="2851"/>
      <c r="H497" s="888"/>
      <c r="I497" s="889"/>
      <c r="J497" s="890"/>
      <c r="M497" s="772"/>
      <c r="N497" s="891"/>
      <c r="O497" s="774"/>
      <c r="P497" s="775"/>
      <c r="Q497" s="775"/>
      <c r="R497" s="776"/>
      <c r="S497" s="777"/>
      <c r="T497" s="777"/>
      <c r="U497" s="777"/>
      <c r="V497" s="778"/>
      <c r="W497" s="778"/>
      <c r="X497" s="778"/>
      <c r="Y497" s="778"/>
      <c r="Z497" s="778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L497" s="779"/>
      <c r="AM497" s="779"/>
      <c r="AN497" s="779"/>
      <c r="AO497" s="779"/>
      <c r="AP497" s="779"/>
      <c r="AQ497" s="779"/>
      <c r="AR497" s="779"/>
      <c r="AS497" s="779"/>
      <c r="AT497" s="779"/>
      <c r="AU497" s="779"/>
      <c r="AV497" s="779"/>
      <c r="AW497" s="779"/>
      <c r="AX497" s="779"/>
      <c r="AY497" s="779"/>
      <c r="AZ497" s="779"/>
      <c r="BA497" s="779"/>
      <c r="BB497" s="779"/>
      <c r="BC497" s="779"/>
      <c r="BD497" s="779"/>
      <c r="BE497" s="779"/>
      <c r="BF497" s="779"/>
      <c r="BG497" s="779"/>
      <c r="BH497" s="779"/>
      <c r="BI497" s="779"/>
      <c r="BJ497" s="779"/>
      <c r="BK497" s="779"/>
      <c r="BL497" s="779"/>
      <c r="BM497" s="779"/>
      <c r="BN497" s="779"/>
      <c r="BO497" s="779"/>
      <c r="BP497" s="779"/>
      <c r="BQ497" s="779"/>
      <c r="BR497" s="779"/>
      <c r="BS497" s="779"/>
      <c r="BT497" s="779"/>
      <c r="BU497" s="779"/>
      <c r="BV497" s="779"/>
      <c r="BW497" s="779"/>
      <c r="BX497" s="779"/>
      <c r="BY497" s="779"/>
      <c r="BZ497" s="779"/>
      <c r="CA497" s="779"/>
      <c r="CB497" s="779"/>
      <c r="CC497" s="779"/>
      <c r="CD497" s="779"/>
      <c r="CE497" s="779"/>
      <c r="CF497" s="779"/>
      <c r="CG497" s="779"/>
      <c r="CH497" s="779"/>
      <c r="CI497" s="779"/>
      <c r="CJ497" s="779"/>
      <c r="CK497" s="779"/>
      <c r="CL497" s="779"/>
      <c r="CM497" s="779"/>
      <c r="CN497" s="779"/>
      <c r="CO497" s="779"/>
      <c r="CP497" s="779"/>
      <c r="CQ497" s="779"/>
      <c r="CR497" s="779"/>
      <c r="CS497" s="779"/>
      <c r="CT497" s="779"/>
    </row>
    <row r="498" spans="1:98" s="887" customFormat="1" ht="13.5">
      <c r="A498" s="886"/>
      <c r="B498" s="886"/>
      <c r="C498" s="886"/>
      <c r="D498" s="886"/>
      <c r="E498" s="886"/>
      <c r="F498" s="2851"/>
      <c r="G498" s="2851"/>
      <c r="H498" s="888"/>
      <c r="I498" s="889"/>
      <c r="J498" s="890"/>
      <c r="M498" s="772"/>
      <c r="N498" s="891"/>
      <c r="O498" s="774"/>
      <c r="P498" s="775"/>
      <c r="Q498" s="775"/>
      <c r="R498" s="776"/>
      <c r="S498" s="777"/>
      <c r="T498" s="777"/>
      <c r="U498" s="777"/>
      <c r="V498" s="778"/>
      <c r="W498" s="778"/>
      <c r="X498" s="778"/>
      <c r="Y498" s="778"/>
      <c r="Z498" s="778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L498" s="779"/>
      <c r="AM498" s="779"/>
      <c r="AN498" s="779"/>
      <c r="AO498" s="779"/>
      <c r="AP498" s="779"/>
      <c r="AQ498" s="779"/>
      <c r="AR498" s="779"/>
      <c r="AS498" s="779"/>
      <c r="AT498" s="779"/>
      <c r="AU498" s="779"/>
      <c r="AV498" s="779"/>
      <c r="AW498" s="779"/>
      <c r="AX498" s="779"/>
      <c r="AY498" s="779"/>
      <c r="AZ498" s="779"/>
      <c r="BA498" s="779"/>
      <c r="BB498" s="779"/>
      <c r="BC498" s="779"/>
      <c r="BD498" s="779"/>
      <c r="BE498" s="779"/>
      <c r="BF498" s="779"/>
      <c r="BG498" s="779"/>
      <c r="BH498" s="779"/>
      <c r="BI498" s="779"/>
      <c r="BJ498" s="779"/>
      <c r="BK498" s="779"/>
      <c r="BL498" s="779"/>
      <c r="BM498" s="779"/>
      <c r="BN498" s="779"/>
      <c r="BO498" s="779"/>
      <c r="BP498" s="779"/>
      <c r="BQ498" s="779"/>
      <c r="BR498" s="779"/>
      <c r="BS498" s="779"/>
      <c r="BT498" s="779"/>
      <c r="BU498" s="779"/>
      <c r="BV498" s="779"/>
      <c r="BW498" s="779"/>
      <c r="BX498" s="779"/>
      <c r="BY498" s="779"/>
      <c r="BZ498" s="779"/>
      <c r="CA498" s="779"/>
      <c r="CB498" s="779"/>
      <c r="CC498" s="779"/>
      <c r="CD498" s="779"/>
      <c r="CE498" s="779"/>
      <c r="CF498" s="779"/>
      <c r="CG498" s="779"/>
      <c r="CH498" s="779"/>
      <c r="CI498" s="779"/>
      <c r="CJ498" s="779"/>
      <c r="CK498" s="779"/>
      <c r="CL498" s="779"/>
      <c r="CM498" s="779"/>
      <c r="CN498" s="779"/>
      <c r="CO498" s="779"/>
      <c r="CP498" s="779"/>
      <c r="CQ498" s="779"/>
      <c r="CR498" s="779"/>
      <c r="CS498" s="779"/>
      <c r="CT498" s="779"/>
    </row>
    <row r="499" spans="1:98" s="887" customFormat="1" ht="13.5">
      <c r="A499" s="886"/>
      <c r="B499" s="886"/>
      <c r="C499" s="886"/>
      <c r="D499" s="886"/>
      <c r="E499" s="886"/>
      <c r="F499" s="2851"/>
      <c r="G499" s="2851"/>
      <c r="H499" s="888"/>
      <c r="I499" s="889"/>
      <c r="J499" s="890"/>
      <c r="M499" s="772"/>
      <c r="N499" s="891"/>
      <c r="O499" s="774"/>
      <c r="P499" s="775"/>
      <c r="Q499" s="775"/>
      <c r="R499" s="776"/>
      <c r="S499" s="777"/>
      <c r="T499" s="777"/>
      <c r="U499" s="777"/>
      <c r="V499" s="778"/>
      <c r="W499" s="778"/>
      <c r="X499" s="778"/>
      <c r="Y499" s="778"/>
      <c r="Z499" s="778"/>
      <c r="AA499" s="779"/>
      <c r="AB499" s="779"/>
      <c r="AC499" s="779"/>
      <c r="AD499" s="779"/>
      <c r="AE499" s="779"/>
      <c r="AF499" s="779"/>
      <c r="AG499" s="779"/>
      <c r="AH499" s="779"/>
      <c r="AI499" s="779"/>
      <c r="AJ499" s="779"/>
      <c r="AK499" s="779"/>
      <c r="AL499" s="779"/>
      <c r="AM499" s="779"/>
      <c r="AN499" s="779"/>
      <c r="AO499" s="779"/>
      <c r="AP499" s="779"/>
      <c r="AQ499" s="779"/>
      <c r="AR499" s="779"/>
      <c r="AS499" s="779"/>
      <c r="AT499" s="779"/>
      <c r="AU499" s="779"/>
      <c r="AV499" s="779"/>
      <c r="AW499" s="779"/>
      <c r="AX499" s="779"/>
      <c r="AY499" s="779"/>
      <c r="AZ499" s="779"/>
      <c r="BA499" s="779"/>
      <c r="BB499" s="779"/>
      <c r="BC499" s="779"/>
      <c r="BD499" s="779"/>
      <c r="BE499" s="779"/>
      <c r="BF499" s="779"/>
      <c r="BG499" s="779"/>
      <c r="BH499" s="779"/>
      <c r="BI499" s="779"/>
      <c r="BJ499" s="779"/>
      <c r="BK499" s="779"/>
      <c r="BL499" s="779"/>
      <c r="BM499" s="779"/>
      <c r="BN499" s="779"/>
      <c r="BO499" s="779"/>
      <c r="BP499" s="779"/>
      <c r="BQ499" s="779"/>
      <c r="BR499" s="779"/>
      <c r="BS499" s="779"/>
      <c r="BT499" s="779"/>
      <c r="BU499" s="779"/>
      <c r="BV499" s="779"/>
      <c r="BW499" s="779"/>
      <c r="BX499" s="779"/>
      <c r="BY499" s="779"/>
      <c r="BZ499" s="779"/>
      <c r="CA499" s="779"/>
      <c r="CB499" s="779"/>
      <c r="CC499" s="779"/>
      <c r="CD499" s="779"/>
      <c r="CE499" s="779"/>
      <c r="CF499" s="779"/>
      <c r="CG499" s="779"/>
      <c r="CH499" s="779"/>
      <c r="CI499" s="779"/>
      <c r="CJ499" s="779"/>
      <c r="CK499" s="779"/>
      <c r="CL499" s="779"/>
      <c r="CM499" s="779"/>
      <c r="CN499" s="779"/>
      <c r="CO499" s="779"/>
      <c r="CP499" s="779"/>
      <c r="CQ499" s="779"/>
      <c r="CR499" s="779"/>
      <c r="CS499" s="779"/>
      <c r="CT499" s="779"/>
    </row>
    <row r="500" spans="1:98" s="887" customFormat="1" ht="13.5">
      <c r="A500" s="886"/>
      <c r="B500" s="886"/>
      <c r="C500" s="886"/>
      <c r="D500" s="886"/>
      <c r="E500" s="886"/>
      <c r="F500" s="2851"/>
      <c r="G500" s="2851"/>
      <c r="H500" s="888"/>
      <c r="I500" s="889"/>
      <c r="J500" s="890"/>
      <c r="M500" s="772"/>
      <c r="N500" s="891"/>
      <c r="O500" s="774"/>
      <c r="P500" s="775"/>
      <c r="Q500" s="775"/>
      <c r="R500" s="776"/>
      <c r="S500" s="777"/>
      <c r="T500" s="777"/>
      <c r="U500" s="777"/>
      <c r="V500" s="778"/>
      <c r="W500" s="778"/>
      <c r="X500" s="778"/>
      <c r="Y500" s="778"/>
      <c r="Z500" s="778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L500" s="779"/>
      <c r="AM500" s="779"/>
      <c r="AN500" s="779"/>
      <c r="AO500" s="779"/>
      <c r="AP500" s="779"/>
      <c r="AQ500" s="779"/>
      <c r="AR500" s="779"/>
      <c r="AS500" s="779"/>
      <c r="AT500" s="779"/>
      <c r="AU500" s="779"/>
      <c r="AV500" s="779"/>
      <c r="AW500" s="779"/>
      <c r="AX500" s="779"/>
      <c r="AY500" s="779"/>
      <c r="AZ500" s="779"/>
      <c r="BA500" s="779"/>
      <c r="BB500" s="779"/>
      <c r="BC500" s="779"/>
      <c r="BD500" s="779"/>
      <c r="BE500" s="779"/>
      <c r="BF500" s="779"/>
      <c r="BG500" s="779"/>
      <c r="BH500" s="779"/>
      <c r="BI500" s="779"/>
      <c r="BJ500" s="779"/>
      <c r="BK500" s="779"/>
      <c r="BL500" s="779"/>
      <c r="BM500" s="779"/>
      <c r="BN500" s="779"/>
      <c r="BO500" s="779"/>
      <c r="BP500" s="779"/>
      <c r="BQ500" s="779"/>
      <c r="BR500" s="779"/>
      <c r="BS500" s="779"/>
      <c r="BT500" s="779"/>
      <c r="BU500" s="779"/>
      <c r="BV500" s="779"/>
      <c r="BW500" s="779"/>
      <c r="BX500" s="779"/>
      <c r="BY500" s="779"/>
      <c r="BZ500" s="779"/>
      <c r="CA500" s="779"/>
      <c r="CB500" s="779"/>
      <c r="CC500" s="779"/>
      <c r="CD500" s="779"/>
      <c r="CE500" s="779"/>
      <c r="CF500" s="779"/>
      <c r="CG500" s="779"/>
      <c r="CH500" s="779"/>
      <c r="CI500" s="779"/>
      <c r="CJ500" s="779"/>
      <c r="CK500" s="779"/>
      <c r="CL500" s="779"/>
      <c r="CM500" s="779"/>
      <c r="CN500" s="779"/>
      <c r="CO500" s="779"/>
      <c r="CP500" s="779"/>
      <c r="CQ500" s="779"/>
      <c r="CR500" s="779"/>
      <c r="CS500" s="779"/>
      <c r="CT500" s="779"/>
    </row>
    <row r="501" spans="1:98" s="887" customFormat="1" ht="13.5">
      <c r="A501" s="886"/>
      <c r="B501" s="886"/>
      <c r="C501" s="886"/>
      <c r="D501" s="886"/>
      <c r="E501" s="886"/>
      <c r="F501" s="2851"/>
      <c r="G501" s="2851"/>
      <c r="H501" s="888"/>
      <c r="I501" s="889"/>
      <c r="J501" s="890"/>
      <c r="M501" s="772"/>
      <c r="N501" s="891"/>
      <c r="O501" s="774"/>
      <c r="P501" s="775"/>
      <c r="Q501" s="775"/>
      <c r="R501" s="776"/>
      <c r="S501" s="777"/>
      <c r="T501" s="777"/>
      <c r="U501" s="777"/>
      <c r="V501" s="778"/>
      <c r="W501" s="778"/>
      <c r="X501" s="778"/>
      <c r="Y501" s="778"/>
      <c r="Z501" s="778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L501" s="779"/>
      <c r="AM501" s="779"/>
      <c r="AN501" s="779"/>
      <c r="AO501" s="779"/>
      <c r="AP501" s="779"/>
      <c r="AQ501" s="779"/>
      <c r="AR501" s="779"/>
      <c r="AS501" s="779"/>
      <c r="AT501" s="779"/>
      <c r="AU501" s="779"/>
      <c r="AV501" s="779"/>
      <c r="AW501" s="779"/>
      <c r="AX501" s="779"/>
      <c r="AY501" s="779"/>
      <c r="AZ501" s="779"/>
      <c r="BA501" s="779"/>
      <c r="BB501" s="779"/>
      <c r="BC501" s="779"/>
      <c r="BD501" s="779"/>
      <c r="BE501" s="779"/>
      <c r="BF501" s="779"/>
      <c r="BG501" s="779"/>
      <c r="BH501" s="779"/>
      <c r="BI501" s="779"/>
      <c r="BJ501" s="779"/>
      <c r="BK501" s="779"/>
      <c r="BL501" s="779"/>
      <c r="BM501" s="779"/>
      <c r="BN501" s="779"/>
      <c r="BO501" s="779"/>
      <c r="BP501" s="779"/>
      <c r="BQ501" s="779"/>
      <c r="BR501" s="779"/>
      <c r="BS501" s="779"/>
      <c r="BT501" s="779"/>
      <c r="BU501" s="779"/>
      <c r="BV501" s="779"/>
      <c r="BW501" s="779"/>
      <c r="BX501" s="779"/>
      <c r="BY501" s="779"/>
      <c r="BZ501" s="779"/>
      <c r="CA501" s="779"/>
      <c r="CB501" s="779"/>
      <c r="CC501" s="779"/>
      <c r="CD501" s="779"/>
      <c r="CE501" s="779"/>
      <c r="CF501" s="779"/>
      <c r="CG501" s="779"/>
      <c r="CH501" s="779"/>
      <c r="CI501" s="779"/>
      <c r="CJ501" s="779"/>
      <c r="CK501" s="779"/>
      <c r="CL501" s="779"/>
      <c r="CM501" s="779"/>
      <c r="CN501" s="779"/>
      <c r="CO501" s="779"/>
      <c r="CP501" s="779"/>
      <c r="CQ501" s="779"/>
      <c r="CR501" s="779"/>
      <c r="CS501" s="779"/>
      <c r="CT501" s="779"/>
    </row>
    <row r="502" spans="1:98" s="887" customFormat="1" ht="13.5">
      <c r="A502" s="886"/>
      <c r="B502" s="886"/>
      <c r="C502" s="886"/>
      <c r="D502" s="886"/>
      <c r="E502" s="886"/>
      <c r="F502" s="2851"/>
      <c r="G502" s="2851"/>
      <c r="H502" s="888"/>
      <c r="I502" s="889"/>
      <c r="J502" s="890"/>
      <c r="M502" s="772"/>
      <c r="N502" s="891"/>
      <c r="O502" s="774"/>
      <c r="P502" s="775"/>
      <c r="Q502" s="775"/>
      <c r="R502" s="776"/>
      <c r="S502" s="777"/>
      <c r="T502" s="777"/>
      <c r="U502" s="777"/>
      <c r="V502" s="778"/>
      <c r="W502" s="778"/>
      <c r="X502" s="778"/>
      <c r="Y502" s="778"/>
      <c r="Z502" s="778"/>
      <c r="AA502" s="779"/>
      <c r="AB502" s="779"/>
      <c r="AC502" s="779"/>
      <c r="AD502" s="779"/>
      <c r="AE502" s="779"/>
      <c r="AF502" s="779"/>
      <c r="AG502" s="779"/>
      <c r="AH502" s="779"/>
      <c r="AI502" s="779"/>
      <c r="AJ502" s="779"/>
      <c r="AK502" s="779"/>
      <c r="AL502" s="779"/>
      <c r="AM502" s="779"/>
      <c r="AN502" s="779"/>
      <c r="AO502" s="779"/>
      <c r="AP502" s="779"/>
      <c r="AQ502" s="779"/>
      <c r="AR502" s="779"/>
      <c r="AS502" s="779"/>
      <c r="AT502" s="779"/>
      <c r="AU502" s="779"/>
      <c r="AV502" s="779"/>
      <c r="AW502" s="779"/>
      <c r="AX502" s="779"/>
      <c r="AY502" s="779"/>
      <c r="AZ502" s="779"/>
      <c r="BA502" s="779"/>
      <c r="BB502" s="779"/>
      <c r="BC502" s="779"/>
      <c r="BD502" s="779"/>
      <c r="BE502" s="779"/>
      <c r="BF502" s="779"/>
      <c r="BG502" s="779"/>
      <c r="BH502" s="779"/>
      <c r="BI502" s="779"/>
      <c r="BJ502" s="779"/>
      <c r="BK502" s="779"/>
      <c r="BL502" s="779"/>
      <c r="BM502" s="779"/>
      <c r="BN502" s="779"/>
      <c r="BO502" s="779"/>
      <c r="BP502" s="779"/>
      <c r="BQ502" s="779"/>
      <c r="BR502" s="779"/>
      <c r="BS502" s="779"/>
      <c r="BT502" s="779"/>
      <c r="BU502" s="779"/>
      <c r="BV502" s="779"/>
      <c r="BW502" s="779"/>
      <c r="BX502" s="779"/>
      <c r="BY502" s="779"/>
      <c r="BZ502" s="779"/>
      <c r="CA502" s="779"/>
      <c r="CB502" s="779"/>
      <c r="CC502" s="779"/>
      <c r="CD502" s="779"/>
      <c r="CE502" s="779"/>
      <c r="CF502" s="779"/>
      <c r="CG502" s="779"/>
      <c r="CH502" s="779"/>
      <c r="CI502" s="779"/>
      <c r="CJ502" s="779"/>
      <c r="CK502" s="779"/>
      <c r="CL502" s="779"/>
      <c r="CM502" s="779"/>
      <c r="CN502" s="779"/>
      <c r="CO502" s="779"/>
      <c r="CP502" s="779"/>
      <c r="CQ502" s="779"/>
      <c r="CR502" s="779"/>
      <c r="CS502" s="779"/>
      <c r="CT502" s="779"/>
    </row>
    <row r="503" spans="1:98" s="887" customFormat="1" ht="13.5">
      <c r="A503" s="886"/>
      <c r="B503" s="886"/>
      <c r="C503" s="886"/>
      <c r="D503" s="886"/>
      <c r="E503" s="886"/>
      <c r="F503" s="2851"/>
      <c r="G503" s="2851"/>
      <c r="H503" s="888"/>
      <c r="I503" s="889"/>
      <c r="J503" s="890"/>
      <c r="M503" s="772"/>
      <c r="N503" s="891"/>
      <c r="O503" s="774"/>
      <c r="P503" s="775"/>
      <c r="Q503" s="775"/>
      <c r="R503" s="776"/>
      <c r="S503" s="777"/>
      <c r="T503" s="777"/>
      <c r="U503" s="777"/>
      <c r="V503" s="778"/>
      <c r="W503" s="778"/>
      <c r="X503" s="778"/>
      <c r="Y503" s="778"/>
      <c r="Z503" s="778"/>
      <c r="AA503" s="779"/>
      <c r="AB503" s="779"/>
      <c r="AC503" s="779"/>
      <c r="AD503" s="779"/>
      <c r="AE503" s="779"/>
      <c r="AF503" s="779"/>
      <c r="AG503" s="779"/>
      <c r="AH503" s="779"/>
      <c r="AI503" s="779"/>
      <c r="AJ503" s="779"/>
      <c r="AK503" s="779"/>
      <c r="AL503" s="779"/>
      <c r="AM503" s="779"/>
      <c r="AN503" s="779"/>
      <c r="AO503" s="779"/>
      <c r="AP503" s="779"/>
      <c r="AQ503" s="779"/>
      <c r="AR503" s="779"/>
      <c r="AS503" s="779"/>
      <c r="AT503" s="779"/>
      <c r="AU503" s="779"/>
      <c r="AV503" s="779"/>
      <c r="AW503" s="779"/>
      <c r="AX503" s="779"/>
      <c r="AY503" s="779"/>
      <c r="AZ503" s="779"/>
      <c r="BA503" s="779"/>
      <c r="BB503" s="779"/>
      <c r="BC503" s="779"/>
      <c r="BD503" s="779"/>
      <c r="BE503" s="779"/>
      <c r="BF503" s="779"/>
      <c r="BG503" s="779"/>
      <c r="BH503" s="779"/>
      <c r="BI503" s="779"/>
      <c r="BJ503" s="779"/>
      <c r="BK503" s="779"/>
      <c r="BL503" s="779"/>
      <c r="BM503" s="779"/>
      <c r="BN503" s="779"/>
      <c r="BO503" s="779"/>
      <c r="BP503" s="779"/>
      <c r="BQ503" s="779"/>
      <c r="BR503" s="779"/>
      <c r="BS503" s="779"/>
      <c r="BT503" s="779"/>
      <c r="BU503" s="779"/>
      <c r="BV503" s="779"/>
      <c r="BW503" s="779"/>
      <c r="BX503" s="779"/>
      <c r="BY503" s="779"/>
      <c r="BZ503" s="779"/>
      <c r="CA503" s="779"/>
      <c r="CB503" s="779"/>
      <c r="CC503" s="779"/>
      <c r="CD503" s="779"/>
      <c r="CE503" s="779"/>
      <c r="CF503" s="779"/>
      <c r="CG503" s="779"/>
      <c r="CH503" s="779"/>
      <c r="CI503" s="779"/>
      <c r="CJ503" s="779"/>
      <c r="CK503" s="779"/>
      <c r="CL503" s="779"/>
      <c r="CM503" s="779"/>
      <c r="CN503" s="779"/>
      <c r="CO503" s="779"/>
      <c r="CP503" s="779"/>
      <c r="CQ503" s="779"/>
      <c r="CR503" s="779"/>
      <c r="CS503" s="779"/>
      <c r="CT503" s="779"/>
    </row>
    <row r="504" spans="1:98" s="887" customFormat="1" ht="13.5">
      <c r="A504" s="886"/>
      <c r="B504" s="886"/>
      <c r="C504" s="886"/>
      <c r="D504" s="886"/>
      <c r="E504" s="886"/>
      <c r="F504" s="2851"/>
      <c r="G504" s="2851"/>
      <c r="H504" s="888"/>
      <c r="I504" s="889"/>
      <c r="J504" s="890"/>
      <c r="M504" s="772"/>
      <c r="N504" s="891"/>
      <c r="O504" s="774"/>
      <c r="P504" s="775"/>
      <c r="Q504" s="775"/>
      <c r="R504" s="776"/>
      <c r="S504" s="777"/>
      <c r="T504" s="777"/>
      <c r="U504" s="777"/>
      <c r="V504" s="778"/>
      <c r="W504" s="778"/>
      <c r="X504" s="778"/>
      <c r="Y504" s="778"/>
      <c r="Z504" s="778"/>
      <c r="AA504" s="779"/>
      <c r="AB504" s="779"/>
      <c r="AC504" s="779"/>
      <c r="AD504" s="779"/>
      <c r="AE504" s="779"/>
      <c r="AF504" s="779"/>
      <c r="AG504" s="779"/>
      <c r="AH504" s="779"/>
      <c r="AI504" s="779"/>
      <c r="AJ504" s="779"/>
      <c r="AK504" s="779"/>
      <c r="AL504" s="779"/>
      <c r="AM504" s="779"/>
      <c r="AN504" s="779"/>
      <c r="AO504" s="779"/>
      <c r="AP504" s="779"/>
      <c r="AQ504" s="779"/>
      <c r="AR504" s="779"/>
      <c r="AS504" s="779"/>
      <c r="AT504" s="779"/>
      <c r="AU504" s="779"/>
      <c r="AV504" s="779"/>
      <c r="AW504" s="779"/>
      <c r="AX504" s="779"/>
      <c r="AY504" s="779"/>
      <c r="AZ504" s="779"/>
      <c r="BA504" s="779"/>
      <c r="BB504" s="779"/>
      <c r="BC504" s="779"/>
      <c r="BD504" s="779"/>
      <c r="BE504" s="779"/>
      <c r="BF504" s="779"/>
      <c r="BG504" s="779"/>
      <c r="BH504" s="779"/>
      <c r="BI504" s="779"/>
      <c r="BJ504" s="779"/>
      <c r="BK504" s="779"/>
      <c r="BL504" s="779"/>
      <c r="BM504" s="779"/>
      <c r="BN504" s="779"/>
      <c r="BO504" s="779"/>
      <c r="BP504" s="779"/>
      <c r="BQ504" s="779"/>
      <c r="BR504" s="779"/>
      <c r="BS504" s="779"/>
      <c r="BT504" s="779"/>
      <c r="BU504" s="779"/>
      <c r="BV504" s="779"/>
      <c r="BW504" s="779"/>
      <c r="BX504" s="779"/>
      <c r="BY504" s="779"/>
      <c r="BZ504" s="779"/>
      <c r="CA504" s="779"/>
      <c r="CB504" s="779"/>
      <c r="CC504" s="779"/>
      <c r="CD504" s="779"/>
      <c r="CE504" s="779"/>
      <c r="CF504" s="779"/>
      <c r="CG504" s="779"/>
      <c r="CH504" s="779"/>
      <c r="CI504" s="779"/>
      <c r="CJ504" s="779"/>
      <c r="CK504" s="779"/>
      <c r="CL504" s="779"/>
      <c r="CM504" s="779"/>
      <c r="CN504" s="779"/>
      <c r="CO504" s="779"/>
      <c r="CP504" s="779"/>
      <c r="CQ504" s="779"/>
      <c r="CR504" s="779"/>
      <c r="CS504" s="779"/>
      <c r="CT504" s="779"/>
    </row>
    <row r="505" spans="1:98" s="887" customFormat="1" ht="13.5">
      <c r="A505" s="886"/>
      <c r="B505" s="886"/>
      <c r="C505" s="886"/>
      <c r="D505" s="886"/>
      <c r="E505" s="886"/>
      <c r="F505" s="2851"/>
      <c r="G505" s="2851"/>
      <c r="H505" s="888"/>
      <c r="I505" s="889"/>
      <c r="J505" s="890"/>
      <c r="M505" s="772"/>
      <c r="N505" s="891"/>
      <c r="O505" s="774"/>
      <c r="P505" s="775"/>
      <c r="Q505" s="775"/>
      <c r="R505" s="776"/>
      <c r="S505" s="777"/>
      <c r="T505" s="777"/>
      <c r="U505" s="777"/>
      <c r="V505" s="778"/>
      <c r="W505" s="778"/>
      <c r="X505" s="778"/>
      <c r="Y505" s="778"/>
      <c r="Z505" s="778"/>
      <c r="AA505" s="779"/>
      <c r="AB505" s="779"/>
      <c r="AC505" s="779"/>
      <c r="AD505" s="779"/>
      <c r="AE505" s="779"/>
      <c r="AF505" s="779"/>
      <c r="AG505" s="779"/>
      <c r="AH505" s="779"/>
      <c r="AI505" s="779"/>
      <c r="AJ505" s="779"/>
      <c r="AK505" s="779"/>
      <c r="AL505" s="779"/>
      <c r="AM505" s="779"/>
      <c r="AN505" s="779"/>
      <c r="AO505" s="779"/>
      <c r="AP505" s="779"/>
      <c r="AQ505" s="779"/>
      <c r="AR505" s="779"/>
      <c r="AS505" s="779"/>
      <c r="AT505" s="779"/>
      <c r="AU505" s="779"/>
      <c r="AV505" s="779"/>
      <c r="AW505" s="779"/>
      <c r="AX505" s="779"/>
      <c r="AY505" s="779"/>
      <c r="AZ505" s="779"/>
      <c r="BA505" s="779"/>
      <c r="BB505" s="779"/>
      <c r="BC505" s="779"/>
      <c r="BD505" s="779"/>
      <c r="BE505" s="779"/>
      <c r="BF505" s="779"/>
      <c r="BG505" s="779"/>
      <c r="BH505" s="779"/>
      <c r="BI505" s="779"/>
      <c r="BJ505" s="779"/>
      <c r="BK505" s="779"/>
      <c r="BL505" s="779"/>
      <c r="BM505" s="779"/>
      <c r="BN505" s="779"/>
      <c r="BO505" s="779"/>
      <c r="BP505" s="779"/>
      <c r="BQ505" s="779"/>
      <c r="BR505" s="779"/>
      <c r="BS505" s="779"/>
      <c r="BT505" s="779"/>
      <c r="BU505" s="779"/>
      <c r="BV505" s="779"/>
      <c r="BW505" s="779"/>
      <c r="BX505" s="779"/>
      <c r="BY505" s="779"/>
      <c r="BZ505" s="779"/>
      <c r="CA505" s="779"/>
      <c r="CB505" s="779"/>
      <c r="CC505" s="779"/>
      <c r="CD505" s="779"/>
      <c r="CE505" s="779"/>
      <c r="CF505" s="779"/>
      <c r="CG505" s="779"/>
      <c r="CH505" s="779"/>
      <c r="CI505" s="779"/>
      <c r="CJ505" s="779"/>
      <c r="CK505" s="779"/>
      <c r="CL505" s="779"/>
      <c r="CM505" s="779"/>
      <c r="CN505" s="779"/>
      <c r="CO505" s="779"/>
      <c r="CP505" s="779"/>
      <c r="CQ505" s="779"/>
      <c r="CR505" s="779"/>
      <c r="CS505" s="779"/>
      <c r="CT505" s="779"/>
    </row>
    <row r="506" spans="1:98" s="887" customFormat="1" ht="13.5">
      <c r="A506" s="886"/>
      <c r="B506" s="886"/>
      <c r="C506" s="886"/>
      <c r="D506" s="886"/>
      <c r="E506" s="886"/>
      <c r="F506" s="2851"/>
      <c r="G506" s="2851"/>
      <c r="H506" s="888"/>
      <c r="I506" s="889"/>
      <c r="J506" s="890"/>
      <c r="M506" s="772"/>
      <c r="N506" s="891"/>
      <c r="O506" s="774"/>
      <c r="P506" s="775"/>
      <c r="Q506" s="775"/>
      <c r="R506" s="776"/>
      <c r="S506" s="777"/>
      <c r="T506" s="777"/>
      <c r="U506" s="777"/>
      <c r="V506" s="778"/>
      <c r="W506" s="778"/>
      <c r="X506" s="778"/>
      <c r="Y506" s="778"/>
      <c r="Z506" s="778"/>
      <c r="AA506" s="779"/>
      <c r="AB506" s="779"/>
      <c r="AC506" s="779"/>
      <c r="AD506" s="779"/>
      <c r="AE506" s="779"/>
      <c r="AF506" s="779"/>
      <c r="AG506" s="779"/>
      <c r="AH506" s="779"/>
      <c r="AI506" s="779"/>
      <c r="AJ506" s="779"/>
      <c r="AK506" s="779"/>
      <c r="AL506" s="779"/>
      <c r="AM506" s="779"/>
      <c r="AN506" s="779"/>
      <c r="AO506" s="779"/>
      <c r="AP506" s="779"/>
      <c r="AQ506" s="779"/>
      <c r="AR506" s="779"/>
      <c r="AS506" s="779"/>
      <c r="AT506" s="779"/>
      <c r="AU506" s="779"/>
      <c r="AV506" s="779"/>
      <c r="AW506" s="779"/>
      <c r="AX506" s="779"/>
      <c r="AY506" s="779"/>
      <c r="AZ506" s="779"/>
      <c r="BA506" s="779"/>
      <c r="BB506" s="779"/>
      <c r="BC506" s="779"/>
      <c r="BD506" s="779"/>
      <c r="BE506" s="779"/>
      <c r="BF506" s="779"/>
      <c r="BG506" s="779"/>
      <c r="BH506" s="779"/>
      <c r="BI506" s="779"/>
      <c r="BJ506" s="779"/>
      <c r="BK506" s="779"/>
      <c r="BL506" s="779"/>
      <c r="BM506" s="779"/>
      <c r="BN506" s="779"/>
      <c r="BO506" s="779"/>
      <c r="BP506" s="779"/>
      <c r="BQ506" s="779"/>
      <c r="BR506" s="779"/>
      <c r="BS506" s="779"/>
      <c r="BT506" s="779"/>
      <c r="BU506" s="779"/>
      <c r="BV506" s="779"/>
      <c r="BW506" s="779"/>
      <c r="BX506" s="779"/>
      <c r="BY506" s="779"/>
      <c r="BZ506" s="779"/>
      <c r="CA506" s="779"/>
      <c r="CB506" s="779"/>
      <c r="CC506" s="779"/>
      <c r="CD506" s="779"/>
      <c r="CE506" s="779"/>
      <c r="CF506" s="779"/>
      <c r="CG506" s="779"/>
      <c r="CH506" s="779"/>
      <c r="CI506" s="779"/>
      <c r="CJ506" s="779"/>
      <c r="CK506" s="779"/>
      <c r="CL506" s="779"/>
      <c r="CM506" s="779"/>
      <c r="CN506" s="779"/>
      <c r="CO506" s="779"/>
      <c r="CP506" s="779"/>
      <c r="CQ506" s="779"/>
      <c r="CR506" s="779"/>
      <c r="CS506" s="779"/>
      <c r="CT506" s="779"/>
    </row>
    <row r="507" spans="1:98" s="887" customFormat="1" ht="13.5">
      <c r="A507" s="886"/>
      <c r="B507" s="886"/>
      <c r="C507" s="886"/>
      <c r="D507" s="886"/>
      <c r="E507" s="886"/>
      <c r="F507" s="2851"/>
      <c r="G507" s="2851"/>
      <c r="H507" s="888"/>
      <c r="I507" s="889"/>
      <c r="J507" s="890"/>
      <c r="M507" s="772"/>
      <c r="N507" s="891"/>
      <c r="O507" s="774"/>
      <c r="P507" s="775"/>
      <c r="Q507" s="775"/>
      <c r="R507" s="776"/>
      <c r="S507" s="777"/>
      <c r="T507" s="777"/>
      <c r="U507" s="777"/>
      <c r="V507" s="778"/>
      <c r="W507" s="778"/>
      <c r="X507" s="778"/>
      <c r="Y507" s="778"/>
      <c r="Z507" s="778"/>
      <c r="AA507" s="779"/>
      <c r="AB507" s="779"/>
      <c r="AC507" s="779"/>
      <c r="AD507" s="779"/>
      <c r="AE507" s="779"/>
      <c r="AF507" s="779"/>
      <c r="AG507" s="779"/>
      <c r="AH507" s="779"/>
      <c r="AI507" s="779"/>
      <c r="AJ507" s="779"/>
      <c r="AK507" s="779"/>
      <c r="AL507" s="779"/>
      <c r="AM507" s="779"/>
      <c r="AN507" s="779"/>
      <c r="AO507" s="779"/>
      <c r="AP507" s="779"/>
      <c r="AQ507" s="779"/>
      <c r="AR507" s="779"/>
      <c r="AS507" s="779"/>
      <c r="AT507" s="779"/>
      <c r="AU507" s="779"/>
      <c r="AV507" s="779"/>
      <c r="AW507" s="779"/>
      <c r="AX507" s="779"/>
      <c r="AY507" s="779"/>
      <c r="AZ507" s="779"/>
      <c r="BA507" s="779"/>
      <c r="BB507" s="779"/>
      <c r="BC507" s="779"/>
      <c r="BD507" s="779"/>
      <c r="BE507" s="779"/>
      <c r="BF507" s="779"/>
      <c r="BG507" s="779"/>
      <c r="BH507" s="779"/>
      <c r="BI507" s="779"/>
      <c r="BJ507" s="779"/>
      <c r="BK507" s="779"/>
      <c r="BL507" s="779"/>
      <c r="BM507" s="779"/>
      <c r="BN507" s="779"/>
      <c r="BO507" s="779"/>
      <c r="BP507" s="779"/>
      <c r="BQ507" s="779"/>
      <c r="BR507" s="779"/>
      <c r="BS507" s="779"/>
      <c r="BT507" s="779"/>
      <c r="BU507" s="779"/>
      <c r="BV507" s="779"/>
      <c r="BW507" s="779"/>
      <c r="BX507" s="779"/>
      <c r="BY507" s="779"/>
      <c r="BZ507" s="779"/>
      <c r="CA507" s="779"/>
      <c r="CB507" s="779"/>
      <c r="CC507" s="779"/>
      <c r="CD507" s="779"/>
      <c r="CE507" s="779"/>
      <c r="CF507" s="779"/>
      <c r="CG507" s="779"/>
      <c r="CH507" s="779"/>
      <c r="CI507" s="779"/>
      <c r="CJ507" s="779"/>
      <c r="CK507" s="779"/>
      <c r="CL507" s="779"/>
      <c r="CM507" s="779"/>
      <c r="CN507" s="779"/>
      <c r="CO507" s="779"/>
      <c r="CP507" s="779"/>
      <c r="CQ507" s="779"/>
      <c r="CR507" s="779"/>
      <c r="CS507" s="779"/>
      <c r="CT507" s="779"/>
    </row>
    <row r="508" spans="1:98" s="887" customFormat="1" ht="13.5">
      <c r="A508" s="886"/>
      <c r="B508" s="886"/>
      <c r="C508" s="886"/>
      <c r="D508" s="886"/>
      <c r="E508" s="886"/>
      <c r="F508" s="2851"/>
      <c r="G508" s="2851"/>
      <c r="H508" s="888"/>
      <c r="I508" s="889"/>
      <c r="J508" s="890"/>
      <c r="M508" s="772"/>
      <c r="N508" s="891"/>
      <c r="O508" s="774"/>
      <c r="P508" s="775"/>
      <c r="Q508" s="775"/>
      <c r="R508" s="776"/>
      <c r="S508" s="777"/>
      <c r="T508" s="777"/>
      <c r="U508" s="777"/>
      <c r="V508" s="778"/>
      <c r="W508" s="778"/>
      <c r="X508" s="778"/>
      <c r="Y508" s="778"/>
      <c r="Z508" s="778"/>
      <c r="AA508" s="779"/>
      <c r="AB508" s="779"/>
      <c r="AC508" s="779"/>
      <c r="AD508" s="779"/>
      <c r="AE508" s="779"/>
      <c r="AF508" s="779"/>
      <c r="AG508" s="779"/>
      <c r="AH508" s="779"/>
      <c r="AI508" s="779"/>
      <c r="AJ508" s="779"/>
      <c r="AK508" s="779"/>
      <c r="AL508" s="779"/>
      <c r="AM508" s="779"/>
      <c r="AN508" s="779"/>
      <c r="AO508" s="779"/>
      <c r="AP508" s="779"/>
      <c r="AQ508" s="779"/>
      <c r="AR508" s="779"/>
      <c r="AS508" s="779"/>
      <c r="AT508" s="779"/>
      <c r="AU508" s="779"/>
      <c r="AV508" s="779"/>
      <c r="AW508" s="779"/>
      <c r="AX508" s="779"/>
      <c r="AY508" s="779"/>
      <c r="AZ508" s="779"/>
      <c r="BA508" s="779"/>
      <c r="BB508" s="779"/>
      <c r="BC508" s="779"/>
      <c r="BD508" s="779"/>
      <c r="BE508" s="779"/>
      <c r="BF508" s="779"/>
      <c r="BG508" s="779"/>
      <c r="BH508" s="779"/>
      <c r="BI508" s="779"/>
      <c r="BJ508" s="779"/>
      <c r="BK508" s="779"/>
      <c r="BL508" s="779"/>
      <c r="BM508" s="779"/>
      <c r="BN508" s="779"/>
      <c r="BO508" s="779"/>
      <c r="BP508" s="779"/>
      <c r="BQ508" s="779"/>
      <c r="BR508" s="779"/>
      <c r="BS508" s="779"/>
      <c r="BT508" s="779"/>
      <c r="BU508" s="779"/>
      <c r="BV508" s="779"/>
      <c r="BW508" s="779"/>
      <c r="BX508" s="779"/>
      <c r="BY508" s="779"/>
      <c r="BZ508" s="779"/>
      <c r="CA508" s="779"/>
      <c r="CB508" s="779"/>
      <c r="CC508" s="779"/>
      <c r="CD508" s="779"/>
      <c r="CE508" s="779"/>
      <c r="CF508" s="779"/>
      <c r="CG508" s="779"/>
      <c r="CH508" s="779"/>
      <c r="CI508" s="779"/>
      <c r="CJ508" s="779"/>
      <c r="CK508" s="779"/>
      <c r="CL508" s="779"/>
      <c r="CM508" s="779"/>
      <c r="CN508" s="779"/>
      <c r="CO508" s="779"/>
      <c r="CP508" s="779"/>
      <c r="CQ508" s="779"/>
      <c r="CR508" s="779"/>
      <c r="CS508" s="779"/>
      <c r="CT508" s="779"/>
    </row>
    <row r="509" spans="1:98" s="887" customFormat="1" ht="13.5">
      <c r="A509" s="886"/>
      <c r="B509" s="886"/>
      <c r="C509" s="886"/>
      <c r="D509" s="886"/>
      <c r="E509" s="886"/>
      <c r="F509" s="2851"/>
      <c r="G509" s="2851"/>
      <c r="H509" s="888"/>
      <c r="I509" s="889"/>
      <c r="J509" s="890"/>
      <c r="M509" s="772"/>
      <c r="N509" s="891"/>
      <c r="O509" s="774"/>
      <c r="P509" s="775"/>
      <c r="Q509" s="775"/>
      <c r="R509" s="776"/>
      <c r="S509" s="777"/>
      <c r="T509" s="777"/>
      <c r="U509" s="777"/>
      <c r="V509" s="778"/>
      <c r="W509" s="778"/>
      <c r="X509" s="778"/>
      <c r="Y509" s="778"/>
      <c r="Z509" s="778"/>
      <c r="AA509" s="779"/>
      <c r="AB509" s="779"/>
      <c r="AC509" s="779"/>
      <c r="AD509" s="779"/>
      <c r="AE509" s="779"/>
      <c r="AF509" s="779"/>
      <c r="AG509" s="779"/>
      <c r="AH509" s="779"/>
      <c r="AI509" s="779"/>
      <c r="AJ509" s="779"/>
      <c r="AK509" s="779"/>
      <c r="AL509" s="779"/>
      <c r="AM509" s="779"/>
      <c r="AN509" s="779"/>
      <c r="AO509" s="779"/>
      <c r="AP509" s="779"/>
      <c r="AQ509" s="779"/>
      <c r="AR509" s="779"/>
      <c r="AS509" s="779"/>
      <c r="AT509" s="779"/>
      <c r="AU509" s="779"/>
      <c r="AV509" s="779"/>
      <c r="AW509" s="779"/>
      <c r="AX509" s="779"/>
      <c r="AY509" s="779"/>
      <c r="AZ509" s="779"/>
      <c r="BA509" s="779"/>
      <c r="BB509" s="779"/>
      <c r="BC509" s="779"/>
      <c r="BD509" s="779"/>
      <c r="BE509" s="779"/>
      <c r="BF509" s="779"/>
      <c r="BG509" s="779"/>
      <c r="BH509" s="779"/>
      <c r="BI509" s="779"/>
      <c r="BJ509" s="779"/>
      <c r="BK509" s="779"/>
      <c r="BL509" s="779"/>
      <c r="BM509" s="779"/>
      <c r="BN509" s="779"/>
      <c r="BO509" s="779"/>
      <c r="BP509" s="779"/>
      <c r="BQ509" s="779"/>
      <c r="BR509" s="779"/>
      <c r="BS509" s="779"/>
      <c r="BT509" s="779"/>
      <c r="BU509" s="779"/>
      <c r="BV509" s="779"/>
      <c r="BW509" s="779"/>
      <c r="BX509" s="779"/>
      <c r="BY509" s="779"/>
      <c r="BZ509" s="779"/>
      <c r="CA509" s="779"/>
      <c r="CB509" s="779"/>
      <c r="CC509" s="779"/>
      <c r="CD509" s="779"/>
      <c r="CE509" s="779"/>
      <c r="CF509" s="779"/>
      <c r="CG509" s="779"/>
      <c r="CH509" s="779"/>
      <c r="CI509" s="779"/>
      <c r="CJ509" s="779"/>
      <c r="CK509" s="779"/>
      <c r="CL509" s="779"/>
      <c r="CM509" s="779"/>
      <c r="CN509" s="779"/>
      <c r="CO509" s="779"/>
      <c r="CP509" s="779"/>
      <c r="CQ509" s="779"/>
      <c r="CR509" s="779"/>
      <c r="CS509" s="779"/>
      <c r="CT509" s="779"/>
    </row>
    <row r="510" spans="1:98" s="887" customFormat="1" ht="13.5">
      <c r="A510" s="886"/>
      <c r="B510" s="886"/>
      <c r="C510" s="886"/>
      <c r="D510" s="886"/>
      <c r="E510" s="886"/>
      <c r="F510" s="2851"/>
      <c r="G510" s="2851"/>
      <c r="H510" s="888"/>
      <c r="I510" s="889"/>
      <c r="J510" s="890"/>
      <c r="M510" s="772"/>
      <c r="N510" s="891"/>
      <c r="O510" s="774"/>
      <c r="P510" s="775"/>
      <c r="Q510" s="775"/>
      <c r="R510" s="776"/>
      <c r="S510" s="777"/>
      <c r="T510" s="777"/>
      <c r="U510" s="777"/>
      <c r="V510" s="778"/>
      <c r="W510" s="778"/>
      <c r="X510" s="778"/>
      <c r="Y510" s="778"/>
      <c r="Z510" s="778"/>
      <c r="AA510" s="779"/>
      <c r="AB510" s="779"/>
      <c r="AC510" s="779"/>
      <c r="AD510" s="779"/>
      <c r="AE510" s="779"/>
      <c r="AF510" s="779"/>
      <c r="AG510" s="779"/>
      <c r="AH510" s="779"/>
      <c r="AI510" s="779"/>
      <c r="AJ510" s="779"/>
      <c r="AK510" s="779"/>
      <c r="AL510" s="779"/>
      <c r="AM510" s="779"/>
      <c r="AN510" s="779"/>
      <c r="AO510" s="779"/>
      <c r="AP510" s="779"/>
      <c r="AQ510" s="779"/>
      <c r="AR510" s="779"/>
      <c r="AS510" s="779"/>
      <c r="AT510" s="779"/>
      <c r="AU510" s="779"/>
      <c r="AV510" s="779"/>
      <c r="AW510" s="779"/>
      <c r="AX510" s="779"/>
      <c r="AY510" s="779"/>
      <c r="AZ510" s="779"/>
      <c r="BA510" s="779"/>
      <c r="BB510" s="779"/>
      <c r="BC510" s="779"/>
      <c r="BD510" s="779"/>
      <c r="BE510" s="779"/>
      <c r="BF510" s="779"/>
      <c r="BG510" s="779"/>
      <c r="BH510" s="779"/>
      <c r="BI510" s="779"/>
      <c r="BJ510" s="779"/>
      <c r="BK510" s="779"/>
      <c r="BL510" s="779"/>
      <c r="BM510" s="779"/>
      <c r="BN510" s="779"/>
      <c r="BO510" s="779"/>
      <c r="BP510" s="779"/>
      <c r="BQ510" s="779"/>
      <c r="BR510" s="779"/>
      <c r="BS510" s="779"/>
      <c r="BT510" s="779"/>
      <c r="BU510" s="779"/>
      <c r="BV510" s="779"/>
      <c r="BW510" s="779"/>
      <c r="BX510" s="779"/>
      <c r="BY510" s="779"/>
      <c r="BZ510" s="779"/>
      <c r="CA510" s="779"/>
      <c r="CB510" s="779"/>
      <c r="CC510" s="779"/>
      <c r="CD510" s="779"/>
      <c r="CE510" s="779"/>
      <c r="CF510" s="779"/>
      <c r="CG510" s="779"/>
      <c r="CH510" s="779"/>
      <c r="CI510" s="779"/>
      <c r="CJ510" s="779"/>
      <c r="CK510" s="779"/>
      <c r="CL510" s="779"/>
      <c r="CM510" s="779"/>
      <c r="CN510" s="779"/>
      <c r="CO510" s="779"/>
      <c r="CP510" s="779"/>
      <c r="CQ510" s="779"/>
      <c r="CR510" s="779"/>
      <c r="CS510" s="779"/>
      <c r="CT510" s="779"/>
    </row>
    <row r="511" spans="1:98" s="887" customFormat="1" ht="13.5">
      <c r="A511" s="886"/>
      <c r="B511" s="886"/>
      <c r="C511" s="886"/>
      <c r="D511" s="886"/>
      <c r="E511" s="886"/>
      <c r="F511" s="2851"/>
      <c r="G511" s="2851"/>
      <c r="H511" s="888"/>
      <c r="I511" s="889"/>
      <c r="J511" s="890"/>
      <c r="M511" s="772"/>
      <c r="N511" s="891"/>
      <c r="O511" s="774"/>
      <c r="P511" s="775"/>
      <c r="Q511" s="775"/>
      <c r="R511" s="776"/>
      <c r="S511" s="777"/>
      <c r="T511" s="777"/>
      <c r="U511" s="777"/>
      <c r="V511" s="778"/>
      <c r="W511" s="778"/>
      <c r="X511" s="778"/>
      <c r="Y511" s="778"/>
      <c r="Z511" s="778"/>
      <c r="AA511" s="779"/>
      <c r="AB511" s="779"/>
      <c r="AC511" s="779"/>
      <c r="AD511" s="779"/>
      <c r="AE511" s="779"/>
      <c r="AF511" s="779"/>
      <c r="AG511" s="779"/>
      <c r="AH511" s="779"/>
      <c r="AI511" s="779"/>
      <c r="AJ511" s="779"/>
      <c r="AK511" s="779"/>
      <c r="AL511" s="779"/>
      <c r="AM511" s="779"/>
      <c r="AN511" s="779"/>
      <c r="AO511" s="779"/>
      <c r="AP511" s="779"/>
      <c r="AQ511" s="779"/>
      <c r="AR511" s="779"/>
      <c r="AS511" s="779"/>
      <c r="AT511" s="779"/>
      <c r="AU511" s="779"/>
      <c r="AV511" s="779"/>
      <c r="AW511" s="779"/>
      <c r="AX511" s="779"/>
      <c r="AY511" s="779"/>
      <c r="AZ511" s="779"/>
      <c r="BA511" s="779"/>
      <c r="BB511" s="779"/>
      <c r="BC511" s="779"/>
      <c r="BD511" s="779"/>
      <c r="BE511" s="779"/>
      <c r="BF511" s="779"/>
      <c r="BG511" s="779"/>
      <c r="BH511" s="779"/>
      <c r="BI511" s="779"/>
      <c r="BJ511" s="779"/>
      <c r="BK511" s="779"/>
      <c r="BL511" s="779"/>
      <c r="BM511" s="779"/>
      <c r="BN511" s="779"/>
      <c r="BO511" s="779"/>
      <c r="BP511" s="779"/>
      <c r="BQ511" s="779"/>
      <c r="BR511" s="779"/>
      <c r="BS511" s="779"/>
      <c r="BT511" s="779"/>
      <c r="BU511" s="779"/>
      <c r="BV511" s="779"/>
      <c r="BW511" s="779"/>
      <c r="BX511" s="779"/>
      <c r="BY511" s="779"/>
      <c r="BZ511" s="779"/>
      <c r="CA511" s="779"/>
      <c r="CB511" s="779"/>
      <c r="CC511" s="779"/>
      <c r="CD511" s="779"/>
      <c r="CE511" s="779"/>
      <c r="CF511" s="779"/>
      <c r="CG511" s="779"/>
      <c r="CH511" s="779"/>
      <c r="CI511" s="779"/>
      <c r="CJ511" s="779"/>
      <c r="CK511" s="779"/>
      <c r="CL511" s="779"/>
      <c r="CM511" s="779"/>
      <c r="CN511" s="779"/>
      <c r="CO511" s="779"/>
      <c r="CP511" s="779"/>
      <c r="CQ511" s="779"/>
      <c r="CR511" s="779"/>
      <c r="CS511" s="779"/>
      <c r="CT511" s="779"/>
    </row>
    <row r="512" spans="1:98" s="887" customFormat="1" ht="13.5">
      <c r="A512" s="886"/>
      <c r="B512" s="886"/>
      <c r="C512" s="886"/>
      <c r="D512" s="886"/>
      <c r="E512" s="886"/>
      <c r="F512" s="2851"/>
      <c r="G512" s="2851"/>
      <c r="H512" s="888"/>
      <c r="I512" s="889"/>
      <c r="J512" s="890"/>
      <c r="M512" s="772"/>
      <c r="N512" s="891"/>
      <c r="O512" s="774"/>
      <c r="P512" s="775"/>
      <c r="Q512" s="775"/>
      <c r="R512" s="776"/>
      <c r="S512" s="777"/>
      <c r="T512" s="777"/>
      <c r="U512" s="777"/>
      <c r="V512" s="778"/>
      <c r="W512" s="778"/>
      <c r="X512" s="778"/>
      <c r="Y512" s="778"/>
      <c r="Z512" s="778"/>
      <c r="AA512" s="779"/>
      <c r="AB512" s="779"/>
      <c r="AC512" s="779"/>
      <c r="AD512" s="779"/>
      <c r="AE512" s="779"/>
      <c r="AF512" s="779"/>
      <c r="AG512" s="779"/>
      <c r="AH512" s="779"/>
      <c r="AI512" s="779"/>
      <c r="AJ512" s="779"/>
      <c r="AK512" s="779"/>
      <c r="AL512" s="779"/>
      <c r="AM512" s="779"/>
      <c r="AN512" s="779"/>
      <c r="AO512" s="779"/>
      <c r="AP512" s="779"/>
      <c r="AQ512" s="779"/>
      <c r="AR512" s="779"/>
      <c r="AS512" s="779"/>
      <c r="AT512" s="779"/>
      <c r="AU512" s="779"/>
      <c r="AV512" s="779"/>
      <c r="AW512" s="779"/>
      <c r="AX512" s="779"/>
      <c r="AY512" s="779"/>
      <c r="AZ512" s="779"/>
      <c r="BA512" s="779"/>
      <c r="BB512" s="779"/>
      <c r="BC512" s="779"/>
      <c r="BD512" s="779"/>
      <c r="BE512" s="779"/>
      <c r="BF512" s="779"/>
      <c r="BG512" s="779"/>
      <c r="BH512" s="779"/>
      <c r="BI512" s="779"/>
      <c r="BJ512" s="779"/>
      <c r="BK512" s="779"/>
      <c r="BL512" s="779"/>
      <c r="BM512" s="779"/>
      <c r="BN512" s="779"/>
      <c r="BO512" s="779"/>
      <c r="BP512" s="779"/>
      <c r="BQ512" s="779"/>
      <c r="BR512" s="779"/>
      <c r="BS512" s="779"/>
      <c r="BT512" s="779"/>
      <c r="BU512" s="779"/>
      <c r="BV512" s="779"/>
      <c r="BW512" s="779"/>
      <c r="BX512" s="779"/>
      <c r="BY512" s="779"/>
      <c r="BZ512" s="779"/>
      <c r="CA512" s="779"/>
      <c r="CB512" s="779"/>
      <c r="CC512" s="779"/>
      <c r="CD512" s="779"/>
      <c r="CE512" s="779"/>
      <c r="CF512" s="779"/>
      <c r="CG512" s="779"/>
      <c r="CH512" s="779"/>
      <c r="CI512" s="779"/>
      <c r="CJ512" s="779"/>
      <c r="CK512" s="779"/>
      <c r="CL512" s="779"/>
      <c r="CM512" s="779"/>
      <c r="CN512" s="779"/>
      <c r="CO512" s="779"/>
      <c r="CP512" s="779"/>
      <c r="CQ512" s="779"/>
      <c r="CR512" s="779"/>
      <c r="CS512" s="779"/>
      <c r="CT512" s="779"/>
    </row>
    <row r="513" spans="1:98" s="887" customFormat="1" ht="13.5">
      <c r="A513" s="886"/>
      <c r="B513" s="886"/>
      <c r="C513" s="886"/>
      <c r="D513" s="886"/>
      <c r="E513" s="886"/>
      <c r="F513" s="2851"/>
      <c r="G513" s="2851"/>
      <c r="H513" s="888"/>
      <c r="I513" s="889"/>
      <c r="J513" s="890"/>
      <c r="M513" s="772"/>
      <c r="N513" s="891"/>
      <c r="O513" s="774"/>
      <c r="P513" s="775"/>
      <c r="Q513" s="775"/>
      <c r="R513" s="776"/>
      <c r="S513" s="777"/>
      <c r="T513" s="777"/>
      <c r="U513" s="777"/>
      <c r="V513" s="778"/>
      <c r="W513" s="778"/>
      <c r="X513" s="778"/>
      <c r="Y513" s="778"/>
      <c r="Z513" s="778"/>
      <c r="AA513" s="779"/>
      <c r="AB513" s="779"/>
      <c r="AC513" s="779"/>
      <c r="AD513" s="779"/>
      <c r="AE513" s="779"/>
      <c r="AF513" s="779"/>
      <c r="AG513" s="779"/>
      <c r="AH513" s="779"/>
      <c r="AI513" s="779"/>
      <c r="AJ513" s="779"/>
      <c r="AK513" s="779"/>
      <c r="AL513" s="779"/>
      <c r="AM513" s="779"/>
      <c r="AN513" s="779"/>
      <c r="AO513" s="779"/>
      <c r="AP513" s="779"/>
      <c r="AQ513" s="779"/>
      <c r="AR513" s="779"/>
      <c r="AS513" s="779"/>
      <c r="AT513" s="779"/>
      <c r="AU513" s="779"/>
      <c r="AV513" s="779"/>
      <c r="AW513" s="779"/>
      <c r="AX513" s="779"/>
      <c r="AY513" s="779"/>
      <c r="AZ513" s="779"/>
      <c r="BA513" s="779"/>
      <c r="BB513" s="779"/>
      <c r="BC513" s="779"/>
      <c r="BD513" s="779"/>
      <c r="BE513" s="779"/>
      <c r="BF513" s="779"/>
      <c r="BG513" s="779"/>
      <c r="BH513" s="779"/>
      <c r="BI513" s="779"/>
      <c r="BJ513" s="779"/>
      <c r="BK513" s="779"/>
      <c r="BL513" s="779"/>
      <c r="BM513" s="779"/>
      <c r="BN513" s="779"/>
      <c r="BO513" s="779"/>
      <c r="BP513" s="779"/>
      <c r="BQ513" s="779"/>
      <c r="BR513" s="779"/>
      <c r="BS513" s="779"/>
      <c r="BT513" s="779"/>
      <c r="BU513" s="779"/>
      <c r="BV513" s="779"/>
      <c r="BW513" s="779"/>
      <c r="BX513" s="779"/>
      <c r="BY513" s="779"/>
      <c r="BZ513" s="779"/>
      <c r="CA513" s="779"/>
      <c r="CB513" s="779"/>
      <c r="CC513" s="779"/>
      <c r="CD513" s="779"/>
      <c r="CE513" s="779"/>
      <c r="CF513" s="779"/>
      <c r="CG513" s="779"/>
      <c r="CH513" s="779"/>
      <c r="CI513" s="779"/>
      <c r="CJ513" s="779"/>
      <c r="CK513" s="779"/>
      <c r="CL513" s="779"/>
      <c r="CM513" s="779"/>
      <c r="CN513" s="779"/>
      <c r="CO513" s="779"/>
      <c r="CP513" s="779"/>
      <c r="CQ513" s="779"/>
      <c r="CR513" s="779"/>
      <c r="CS513" s="779"/>
      <c r="CT513" s="779"/>
    </row>
    <row r="514" spans="1:98" s="887" customFormat="1" ht="13.5">
      <c r="A514" s="886"/>
      <c r="B514" s="886"/>
      <c r="C514" s="886"/>
      <c r="D514" s="886"/>
      <c r="E514" s="886"/>
      <c r="F514" s="2851"/>
      <c r="G514" s="2851"/>
      <c r="H514" s="888"/>
      <c r="I514" s="889"/>
      <c r="J514" s="890"/>
      <c r="M514" s="772"/>
      <c r="N514" s="891"/>
      <c r="O514" s="774"/>
      <c r="P514" s="775"/>
      <c r="Q514" s="775"/>
      <c r="R514" s="776"/>
      <c r="S514" s="777"/>
      <c r="T514" s="777"/>
      <c r="U514" s="777"/>
      <c r="V514" s="778"/>
      <c r="W514" s="778"/>
      <c r="X514" s="778"/>
      <c r="Y514" s="778"/>
      <c r="Z514" s="778"/>
      <c r="AA514" s="779"/>
      <c r="AB514" s="779"/>
      <c r="AC514" s="779"/>
      <c r="AD514" s="779"/>
      <c r="AE514" s="779"/>
      <c r="AF514" s="779"/>
      <c r="AG514" s="779"/>
      <c r="AH514" s="779"/>
      <c r="AI514" s="779"/>
      <c r="AJ514" s="779"/>
      <c r="AK514" s="779"/>
      <c r="AL514" s="779"/>
      <c r="AM514" s="779"/>
      <c r="AN514" s="779"/>
      <c r="AO514" s="779"/>
      <c r="AP514" s="779"/>
      <c r="AQ514" s="779"/>
      <c r="AR514" s="779"/>
      <c r="AS514" s="779"/>
      <c r="AT514" s="779"/>
      <c r="AU514" s="779"/>
      <c r="AV514" s="779"/>
      <c r="AW514" s="779"/>
      <c r="AX514" s="779"/>
      <c r="AY514" s="779"/>
      <c r="AZ514" s="779"/>
      <c r="BA514" s="779"/>
      <c r="BB514" s="779"/>
      <c r="BC514" s="779"/>
      <c r="BD514" s="779"/>
      <c r="BE514" s="779"/>
      <c r="BF514" s="779"/>
      <c r="BG514" s="779"/>
      <c r="BH514" s="779"/>
      <c r="BI514" s="779"/>
      <c r="BJ514" s="779"/>
      <c r="BK514" s="779"/>
      <c r="BL514" s="779"/>
      <c r="BM514" s="779"/>
      <c r="BN514" s="779"/>
      <c r="BO514" s="779"/>
      <c r="BP514" s="779"/>
      <c r="BQ514" s="779"/>
      <c r="BR514" s="779"/>
      <c r="BS514" s="779"/>
      <c r="BT514" s="779"/>
      <c r="BU514" s="779"/>
      <c r="BV514" s="779"/>
      <c r="BW514" s="779"/>
      <c r="BX514" s="779"/>
      <c r="BY514" s="779"/>
      <c r="BZ514" s="779"/>
      <c r="CA514" s="779"/>
      <c r="CB514" s="779"/>
      <c r="CC514" s="779"/>
      <c r="CD514" s="779"/>
      <c r="CE514" s="779"/>
      <c r="CF514" s="779"/>
      <c r="CG514" s="779"/>
      <c r="CH514" s="779"/>
      <c r="CI514" s="779"/>
      <c r="CJ514" s="779"/>
      <c r="CK514" s="779"/>
      <c r="CL514" s="779"/>
      <c r="CM514" s="779"/>
      <c r="CN514" s="779"/>
      <c r="CO514" s="779"/>
      <c r="CP514" s="779"/>
      <c r="CQ514" s="779"/>
      <c r="CR514" s="779"/>
      <c r="CS514" s="779"/>
      <c r="CT514" s="779"/>
    </row>
    <row r="515" spans="1:98" s="887" customFormat="1" ht="13.5">
      <c r="A515" s="886"/>
      <c r="B515" s="886"/>
      <c r="C515" s="886"/>
      <c r="D515" s="886"/>
      <c r="E515" s="886"/>
      <c r="F515" s="2851"/>
      <c r="G515" s="2851"/>
      <c r="H515" s="888"/>
      <c r="I515" s="889"/>
      <c r="J515" s="890"/>
      <c r="M515" s="772"/>
      <c r="N515" s="891"/>
      <c r="O515" s="774"/>
      <c r="P515" s="775"/>
      <c r="Q515" s="775"/>
      <c r="R515" s="776"/>
      <c r="S515" s="777"/>
      <c r="T515" s="777"/>
      <c r="U515" s="777"/>
      <c r="V515" s="778"/>
      <c r="W515" s="778"/>
      <c r="X515" s="778"/>
      <c r="Y515" s="778"/>
      <c r="Z515" s="778"/>
      <c r="AA515" s="779"/>
      <c r="AB515" s="779"/>
      <c r="AC515" s="779"/>
      <c r="AD515" s="779"/>
      <c r="AE515" s="779"/>
      <c r="AF515" s="779"/>
      <c r="AG515" s="779"/>
      <c r="AH515" s="779"/>
      <c r="AI515" s="779"/>
      <c r="AJ515" s="779"/>
      <c r="AK515" s="779"/>
      <c r="AL515" s="779"/>
      <c r="AM515" s="779"/>
      <c r="AN515" s="779"/>
      <c r="AO515" s="779"/>
      <c r="AP515" s="779"/>
      <c r="AQ515" s="779"/>
      <c r="AR515" s="779"/>
      <c r="AS515" s="779"/>
      <c r="AT515" s="779"/>
      <c r="AU515" s="779"/>
      <c r="AV515" s="779"/>
      <c r="AW515" s="779"/>
      <c r="AX515" s="779"/>
      <c r="AY515" s="779"/>
      <c r="AZ515" s="779"/>
      <c r="BA515" s="779"/>
      <c r="BB515" s="779"/>
      <c r="BC515" s="779"/>
      <c r="BD515" s="779"/>
      <c r="BE515" s="779"/>
      <c r="BF515" s="779"/>
      <c r="BG515" s="779"/>
      <c r="BH515" s="779"/>
      <c r="BI515" s="779"/>
      <c r="BJ515" s="779"/>
      <c r="BK515" s="779"/>
      <c r="BL515" s="779"/>
      <c r="BM515" s="779"/>
      <c r="BN515" s="779"/>
      <c r="BO515" s="779"/>
      <c r="BP515" s="779"/>
      <c r="BQ515" s="779"/>
      <c r="BR515" s="779"/>
      <c r="BS515" s="779"/>
      <c r="BT515" s="779"/>
      <c r="BU515" s="779"/>
      <c r="BV515" s="779"/>
      <c r="BW515" s="779"/>
      <c r="BX515" s="779"/>
      <c r="BY515" s="779"/>
      <c r="BZ515" s="779"/>
      <c r="CA515" s="779"/>
      <c r="CB515" s="779"/>
      <c r="CC515" s="779"/>
      <c r="CD515" s="779"/>
      <c r="CE515" s="779"/>
      <c r="CF515" s="779"/>
      <c r="CG515" s="779"/>
      <c r="CH515" s="779"/>
      <c r="CI515" s="779"/>
      <c r="CJ515" s="779"/>
      <c r="CK515" s="779"/>
      <c r="CL515" s="779"/>
      <c r="CM515" s="779"/>
      <c r="CN515" s="779"/>
      <c r="CO515" s="779"/>
      <c r="CP515" s="779"/>
      <c r="CQ515" s="779"/>
      <c r="CR515" s="779"/>
      <c r="CS515" s="779"/>
      <c r="CT515" s="779"/>
    </row>
    <row r="516" spans="1:98" s="887" customFormat="1" ht="13.5">
      <c r="A516" s="886"/>
      <c r="B516" s="886"/>
      <c r="C516" s="886"/>
      <c r="D516" s="886"/>
      <c r="E516" s="886"/>
      <c r="F516" s="2851"/>
      <c r="G516" s="2851"/>
      <c r="H516" s="888"/>
      <c r="I516" s="889"/>
      <c r="J516" s="890"/>
      <c r="M516" s="772"/>
      <c r="N516" s="891"/>
      <c r="O516" s="774"/>
      <c r="P516" s="775"/>
      <c r="Q516" s="775"/>
      <c r="R516" s="776"/>
      <c r="S516" s="777"/>
      <c r="T516" s="777"/>
      <c r="U516" s="777"/>
      <c r="V516" s="778"/>
      <c r="W516" s="778"/>
      <c r="X516" s="778"/>
      <c r="Y516" s="778"/>
      <c r="Z516" s="778"/>
      <c r="AA516" s="779"/>
      <c r="AB516" s="779"/>
      <c r="AC516" s="779"/>
      <c r="AD516" s="779"/>
      <c r="AE516" s="779"/>
      <c r="AF516" s="779"/>
      <c r="AG516" s="779"/>
      <c r="AH516" s="779"/>
      <c r="AI516" s="779"/>
      <c r="AJ516" s="779"/>
      <c r="AK516" s="779"/>
      <c r="AL516" s="779"/>
      <c r="AM516" s="779"/>
      <c r="AN516" s="779"/>
      <c r="AO516" s="779"/>
      <c r="AP516" s="779"/>
      <c r="AQ516" s="779"/>
      <c r="AR516" s="779"/>
      <c r="AS516" s="779"/>
      <c r="AT516" s="779"/>
      <c r="AU516" s="779"/>
      <c r="AV516" s="779"/>
      <c r="AW516" s="779"/>
      <c r="AX516" s="779"/>
      <c r="AY516" s="779"/>
      <c r="AZ516" s="779"/>
      <c r="BA516" s="779"/>
      <c r="BB516" s="779"/>
      <c r="BC516" s="779"/>
      <c r="BD516" s="779"/>
      <c r="BE516" s="779"/>
      <c r="BF516" s="779"/>
      <c r="BG516" s="779"/>
      <c r="BH516" s="779"/>
      <c r="BI516" s="779"/>
      <c r="BJ516" s="779"/>
      <c r="BK516" s="779"/>
      <c r="BL516" s="779"/>
      <c r="BM516" s="779"/>
      <c r="BN516" s="779"/>
      <c r="BO516" s="779"/>
      <c r="BP516" s="779"/>
      <c r="BQ516" s="779"/>
      <c r="BR516" s="779"/>
      <c r="BS516" s="779"/>
      <c r="BT516" s="779"/>
      <c r="BU516" s="779"/>
      <c r="BV516" s="779"/>
      <c r="BW516" s="779"/>
      <c r="BX516" s="779"/>
      <c r="BY516" s="779"/>
      <c r="BZ516" s="779"/>
      <c r="CA516" s="779"/>
      <c r="CB516" s="779"/>
      <c r="CC516" s="779"/>
      <c r="CD516" s="779"/>
      <c r="CE516" s="779"/>
      <c r="CF516" s="779"/>
      <c r="CG516" s="779"/>
      <c r="CH516" s="779"/>
      <c r="CI516" s="779"/>
      <c r="CJ516" s="779"/>
      <c r="CK516" s="779"/>
      <c r="CL516" s="779"/>
      <c r="CM516" s="779"/>
      <c r="CN516" s="779"/>
      <c r="CO516" s="779"/>
      <c r="CP516" s="779"/>
      <c r="CQ516" s="779"/>
      <c r="CR516" s="779"/>
      <c r="CS516" s="779"/>
      <c r="CT516" s="779"/>
    </row>
    <row r="517" spans="1:98" s="887" customFormat="1" ht="13.5">
      <c r="A517" s="886"/>
      <c r="B517" s="886"/>
      <c r="C517" s="886"/>
      <c r="D517" s="886"/>
      <c r="E517" s="886"/>
      <c r="F517" s="2851"/>
      <c r="G517" s="2851"/>
      <c r="H517" s="888"/>
      <c r="I517" s="889"/>
      <c r="J517" s="890"/>
      <c r="M517" s="772"/>
      <c r="N517" s="891"/>
      <c r="O517" s="774"/>
      <c r="P517" s="775"/>
      <c r="Q517" s="775"/>
      <c r="R517" s="776"/>
      <c r="S517" s="777"/>
      <c r="T517" s="777"/>
      <c r="U517" s="777"/>
      <c r="V517" s="778"/>
      <c r="W517" s="778"/>
      <c r="X517" s="778"/>
      <c r="Y517" s="778"/>
      <c r="Z517" s="778"/>
      <c r="AA517" s="779"/>
      <c r="AB517" s="779"/>
      <c r="AC517" s="779"/>
      <c r="AD517" s="779"/>
      <c r="AE517" s="779"/>
      <c r="AF517" s="779"/>
      <c r="AG517" s="779"/>
      <c r="AH517" s="779"/>
      <c r="AI517" s="779"/>
      <c r="AJ517" s="779"/>
      <c r="AK517" s="779"/>
      <c r="AL517" s="779"/>
      <c r="AM517" s="779"/>
      <c r="AN517" s="779"/>
      <c r="AO517" s="779"/>
      <c r="AP517" s="779"/>
      <c r="AQ517" s="779"/>
      <c r="AR517" s="779"/>
      <c r="AS517" s="779"/>
      <c r="AT517" s="779"/>
      <c r="AU517" s="779"/>
      <c r="AV517" s="779"/>
      <c r="AW517" s="779"/>
      <c r="AX517" s="779"/>
      <c r="AY517" s="779"/>
      <c r="AZ517" s="779"/>
      <c r="BA517" s="779"/>
      <c r="BB517" s="779"/>
      <c r="BC517" s="779"/>
      <c r="BD517" s="779"/>
      <c r="BE517" s="779"/>
      <c r="BF517" s="779"/>
      <c r="BG517" s="779"/>
      <c r="BH517" s="779"/>
      <c r="BI517" s="779"/>
      <c r="BJ517" s="779"/>
      <c r="BK517" s="779"/>
      <c r="BL517" s="779"/>
      <c r="BM517" s="779"/>
      <c r="BN517" s="779"/>
      <c r="BO517" s="779"/>
      <c r="BP517" s="779"/>
      <c r="BQ517" s="779"/>
      <c r="BR517" s="779"/>
      <c r="BS517" s="779"/>
      <c r="BT517" s="779"/>
      <c r="BU517" s="779"/>
      <c r="BV517" s="779"/>
      <c r="BW517" s="779"/>
      <c r="BX517" s="779"/>
      <c r="BY517" s="779"/>
      <c r="BZ517" s="779"/>
      <c r="CA517" s="779"/>
      <c r="CB517" s="779"/>
      <c r="CC517" s="779"/>
      <c r="CD517" s="779"/>
      <c r="CE517" s="779"/>
      <c r="CF517" s="779"/>
      <c r="CG517" s="779"/>
      <c r="CH517" s="779"/>
      <c r="CI517" s="779"/>
      <c r="CJ517" s="779"/>
      <c r="CK517" s="779"/>
      <c r="CL517" s="779"/>
      <c r="CM517" s="779"/>
      <c r="CN517" s="779"/>
      <c r="CO517" s="779"/>
      <c r="CP517" s="779"/>
      <c r="CQ517" s="779"/>
      <c r="CR517" s="779"/>
      <c r="CS517" s="779"/>
      <c r="CT517" s="779"/>
    </row>
    <row r="518" spans="1:98" s="887" customFormat="1" ht="13.5">
      <c r="A518" s="886"/>
      <c r="B518" s="886"/>
      <c r="C518" s="886"/>
      <c r="D518" s="886"/>
      <c r="E518" s="886"/>
      <c r="F518" s="2851"/>
      <c r="G518" s="2851"/>
      <c r="H518" s="888"/>
      <c r="I518" s="889"/>
      <c r="J518" s="890"/>
      <c r="M518" s="772"/>
      <c r="N518" s="891"/>
      <c r="O518" s="774"/>
      <c r="P518" s="775"/>
      <c r="Q518" s="775"/>
      <c r="R518" s="776"/>
      <c r="S518" s="777"/>
      <c r="T518" s="777"/>
      <c r="U518" s="777"/>
      <c r="V518" s="778"/>
      <c r="W518" s="778"/>
      <c r="X518" s="778"/>
      <c r="Y518" s="778"/>
      <c r="Z518" s="778"/>
      <c r="AA518" s="779"/>
      <c r="AB518" s="779"/>
      <c r="AC518" s="779"/>
      <c r="AD518" s="779"/>
      <c r="AE518" s="779"/>
      <c r="AF518" s="779"/>
      <c r="AG518" s="779"/>
      <c r="AH518" s="779"/>
      <c r="AI518" s="779"/>
      <c r="AJ518" s="779"/>
      <c r="AK518" s="779"/>
      <c r="AL518" s="779"/>
      <c r="AM518" s="779"/>
      <c r="AN518" s="779"/>
      <c r="AO518" s="779"/>
      <c r="AP518" s="779"/>
      <c r="AQ518" s="779"/>
      <c r="AR518" s="779"/>
      <c r="AS518" s="779"/>
      <c r="AT518" s="779"/>
      <c r="AU518" s="779"/>
      <c r="AV518" s="779"/>
      <c r="AW518" s="779"/>
      <c r="AX518" s="779"/>
      <c r="AY518" s="779"/>
      <c r="AZ518" s="779"/>
      <c r="BA518" s="779"/>
      <c r="BB518" s="779"/>
      <c r="BC518" s="779"/>
      <c r="BD518" s="779"/>
      <c r="BE518" s="779"/>
      <c r="BF518" s="779"/>
      <c r="BG518" s="779"/>
      <c r="BH518" s="779"/>
      <c r="BI518" s="779"/>
      <c r="BJ518" s="779"/>
      <c r="BK518" s="779"/>
      <c r="BL518" s="779"/>
      <c r="BM518" s="779"/>
      <c r="BN518" s="779"/>
      <c r="BO518" s="779"/>
      <c r="BP518" s="779"/>
      <c r="BQ518" s="779"/>
      <c r="BR518" s="779"/>
      <c r="BS518" s="779"/>
      <c r="BT518" s="779"/>
      <c r="BU518" s="779"/>
      <c r="BV518" s="779"/>
      <c r="BW518" s="779"/>
      <c r="BX518" s="779"/>
      <c r="BY518" s="779"/>
      <c r="BZ518" s="779"/>
      <c r="CA518" s="779"/>
      <c r="CB518" s="779"/>
      <c r="CC518" s="779"/>
      <c r="CD518" s="779"/>
      <c r="CE518" s="779"/>
      <c r="CF518" s="779"/>
      <c r="CG518" s="779"/>
      <c r="CH518" s="779"/>
      <c r="CI518" s="779"/>
      <c r="CJ518" s="779"/>
      <c r="CK518" s="779"/>
      <c r="CL518" s="779"/>
      <c r="CM518" s="779"/>
      <c r="CN518" s="779"/>
      <c r="CO518" s="779"/>
      <c r="CP518" s="779"/>
      <c r="CQ518" s="779"/>
      <c r="CR518" s="779"/>
      <c r="CS518" s="779"/>
      <c r="CT518" s="779"/>
    </row>
    <row r="519" spans="1:98" s="887" customFormat="1" ht="13.5">
      <c r="A519" s="886"/>
      <c r="B519" s="886"/>
      <c r="C519" s="886"/>
      <c r="D519" s="886"/>
      <c r="E519" s="886"/>
      <c r="F519" s="2851"/>
      <c r="G519" s="2851"/>
      <c r="H519" s="888"/>
      <c r="I519" s="889"/>
      <c r="J519" s="890"/>
      <c r="M519" s="772"/>
      <c r="N519" s="891"/>
      <c r="O519" s="774"/>
      <c r="P519" s="775"/>
      <c r="Q519" s="775"/>
      <c r="R519" s="776"/>
      <c r="S519" s="777"/>
      <c r="T519" s="777"/>
      <c r="U519" s="777"/>
      <c r="V519" s="778"/>
      <c r="W519" s="778"/>
      <c r="X519" s="778"/>
      <c r="Y519" s="778"/>
      <c r="Z519" s="778"/>
      <c r="AA519" s="779"/>
      <c r="AB519" s="779"/>
      <c r="AC519" s="779"/>
      <c r="AD519" s="779"/>
      <c r="AE519" s="779"/>
      <c r="AF519" s="779"/>
      <c r="AG519" s="779"/>
      <c r="AH519" s="779"/>
      <c r="AI519" s="779"/>
      <c r="AJ519" s="779"/>
      <c r="AK519" s="779"/>
      <c r="AL519" s="779"/>
      <c r="AM519" s="779"/>
      <c r="AN519" s="779"/>
      <c r="AO519" s="779"/>
      <c r="AP519" s="779"/>
      <c r="AQ519" s="779"/>
      <c r="AR519" s="779"/>
      <c r="AS519" s="779"/>
      <c r="AT519" s="779"/>
      <c r="AU519" s="779"/>
      <c r="AV519" s="779"/>
      <c r="AW519" s="779"/>
      <c r="AX519" s="779"/>
      <c r="AY519" s="779"/>
      <c r="AZ519" s="779"/>
      <c r="BA519" s="779"/>
      <c r="BB519" s="779"/>
      <c r="BC519" s="779"/>
      <c r="BD519" s="779"/>
      <c r="BE519" s="779"/>
      <c r="BF519" s="779"/>
      <c r="BG519" s="779"/>
      <c r="BH519" s="779"/>
      <c r="BI519" s="779"/>
      <c r="BJ519" s="779"/>
      <c r="BK519" s="779"/>
      <c r="BL519" s="779"/>
      <c r="BM519" s="779"/>
      <c r="BN519" s="779"/>
      <c r="BO519" s="779"/>
      <c r="BP519" s="779"/>
      <c r="BQ519" s="779"/>
      <c r="BR519" s="779"/>
      <c r="BS519" s="779"/>
      <c r="BT519" s="779"/>
      <c r="BU519" s="779"/>
      <c r="BV519" s="779"/>
      <c r="BW519" s="779"/>
      <c r="BX519" s="779"/>
      <c r="BY519" s="779"/>
      <c r="BZ519" s="779"/>
      <c r="CA519" s="779"/>
      <c r="CB519" s="779"/>
      <c r="CC519" s="779"/>
      <c r="CD519" s="779"/>
      <c r="CE519" s="779"/>
      <c r="CF519" s="779"/>
      <c r="CG519" s="779"/>
      <c r="CH519" s="779"/>
      <c r="CI519" s="779"/>
      <c r="CJ519" s="779"/>
      <c r="CK519" s="779"/>
      <c r="CL519" s="779"/>
      <c r="CM519" s="779"/>
      <c r="CN519" s="779"/>
      <c r="CO519" s="779"/>
      <c r="CP519" s="779"/>
      <c r="CQ519" s="779"/>
      <c r="CR519" s="779"/>
      <c r="CS519" s="779"/>
      <c r="CT519" s="779"/>
    </row>
    <row r="520" spans="1:98" s="887" customFormat="1" ht="13.5">
      <c r="A520" s="886"/>
      <c r="B520" s="886"/>
      <c r="C520" s="886"/>
      <c r="D520" s="886"/>
      <c r="E520" s="886"/>
      <c r="F520" s="2851"/>
      <c r="G520" s="2851"/>
      <c r="H520" s="888"/>
      <c r="I520" s="889"/>
      <c r="J520" s="890"/>
      <c r="M520" s="772"/>
      <c r="N520" s="891"/>
      <c r="O520" s="774"/>
      <c r="P520" s="775"/>
      <c r="Q520" s="775"/>
      <c r="R520" s="776"/>
      <c r="S520" s="777"/>
      <c r="T520" s="777"/>
      <c r="U520" s="777"/>
      <c r="V520" s="778"/>
      <c r="W520" s="778"/>
      <c r="X520" s="778"/>
      <c r="Y520" s="778"/>
      <c r="Z520" s="778"/>
      <c r="AA520" s="779"/>
      <c r="AB520" s="779"/>
      <c r="AC520" s="779"/>
      <c r="AD520" s="779"/>
      <c r="AE520" s="779"/>
      <c r="AF520" s="779"/>
      <c r="AG520" s="779"/>
      <c r="AH520" s="779"/>
      <c r="AI520" s="779"/>
      <c r="AJ520" s="779"/>
      <c r="AK520" s="779"/>
      <c r="AL520" s="779"/>
      <c r="AM520" s="779"/>
      <c r="AN520" s="779"/>
      <c r="AO520" s="779"/>
      <c r="AP520" s="779"/>
      <c r="AQ520" s="779"/>
      <c r="AR520" s="779"/>
      <c r="AS520" s="779"/>
      <c r="AT520" s="779"/>
      <c r="AU520" s="779"/>
      <c r="AV520" s="779"/>
      <c r="AW520" s="779"/>
      <c r="AX520" s="779"/>
      <c r="AY520" s="779"/>
      <c r="AZ520" s="779"/>
      <c r="BA520" s="779"/>
      <c r="BB520" s="779"/>
      <c r="BC520" s="779"/>
      <c r="BD520" s="779"/>
      <c r="BE520" s="779"/>
      <c r="BF520" s="779"/>
      <c r="BG520" s="779"/>
      <c r="BH520" s="779"/>
      <c r="BI520" s="779"/>
      <c r="BJ520" s="779"/>
      <c r="BK520" s="779"/>
      <c r="BL520" s="779"/>
      <c r="BM520" s="779"/>
      <c r="BN520" s="779"/>
      <c r="BO520" s="779"/>
      <c r="BP520" s="779"/>
      <c r="BQ520" s="779"/>
      <c r="BR520" s="779"/>
      <c r="BS520" s="779"/>
      <c r="BT520" s="779"/>
      <c r="BU520" s="779"/>
      <c r="BV520" s="779"/>
      <c r="BW520" s="779"/>
      <c r="BX520" s="779"/>
      <c r="BY520" s="779"/>
      <c r="BZ520" s="779"/>
      <c r="CA520" s="779"/>
      <c r="CB520" s="779"/>
      <c r="CC520" s="779"/>
      <c r="CD520" s="779"/>
      <c r="CE520" s="779"/>
      <c r="CF520" s="779"/>
      <c r="CG520" s="779"/>
      <c r="CH520" s="779"/>
      <c r="CI520" s="779"/>
      <c r="CJ520" s="779"/>
      <c r="CK520" s="779"/>
      <c r="CL520" s="779"/>
      <c r="CM520" s="779"/>
      <c r="CN520" s="779"/>
      <c r="CO520" s="779"/>
      <c r="CP520" s="779"/>
      <c r="CQ520" s="779"/>
      <c r="CR520" s="779"/>
      <c r="CS520" s="779"/>
      <c r="CT520" s="779"/>
    </row>
    <row r="521" spans="1:98" s="887" customFormat="1" ht="13.5">
      <c r="A521" s="886"/>
      <c r="B521" s="886"/>
      <c r="C521" s="886"/>
      <c r="D521" s="886"/>
      <c r="E521" s="886"/>
      <c r="F521" s="2851"/>
      <c r="G521" s="2851"/>
      <c r="H521" s="888"/>
      <c r="I521" s="889"/>
      <c r="J521" s="890"/>
      <c r="M521" s="772"/>
      <c r="N521" s="891"/>
      <c r="O521" s="774"/>
      <c r="P521" s="775"/>
      <c r="Q521" s="775"/>
      <c r="R521" s="776"/>
      <c r="S521" s="777"/>
      <c r="T521" s="777"/>
      <c r="U521" s="777"/>
      <c r="V521" s="778"/>
      <c r="W521" s="778"/>
      <c r="X521" s="778"/>
      <c r="Y521" s="778"/>
      <c r="Z521" s="778"/>
      <c r="AA521" s="779"/>
      <c r="AB521" s="779"/>
      <c r="AC521" s="779"/>
      <c r="AD521" s="779"/>
      <c r="AE521" s="779"/>
      <c r="AF521" s="779"/>
      <c r="AG521" s="779"/>
      <c r="AH521" s="779"/>
      <c r="AI521" s="779"/>
      <c r="AJ521" s="779"/>
      <c r="AK521" s="779"/>
      <c r="AL521" s="779"/>
      <c r="AM521" s="779"/>
      <c r="AN521" s="779"/>
      <c r="AO521" s="779"/>
      <c r="AP521" s="779"/>
      <c r="AQ521" s="779"/>
      <c r="AR521" s="779"/>
      <c r="AS521" s="779"/>
      <c r="AT521" s="779"/>
      <c r="AU521" s="779"/>
      <c r="AV521" s="779"/>
      <c r="AW521" s="779"/>
      <c r="AX521" s="779"/>
      <c r="AY521" s="779"/>
      <c r="AZ521" s="779"/>
      <c r="BA521" s="779"/>
      <c r="BB521" s="779"/>
      <c r="BC521" s="779"/>
      <c r="BD521" s="779"/>
      <c r="BE521" s="779"/>
      <c r="BF521" s="779"/>
      <c r="BG521" s="779"/>
      <c r="BH521" s="779"/>
      <c r="BI521" s="779"/>
      <c r="BJ521" s="779"/>
      <c r="BK521" s="779"/>
      <c r="BL521" s="779"/>
      <c r="BM521" s="779"/>
      <c r="BN521" s="779"/>
      <c r="BO521" s="779"/>
      <c r="BP521" s="779"/>
      <c r="BQ521" s="779"/>
      <c r="BR521" s="779"/>
      <c r="BS521" s="779"/>
      <c r="BT521" s="779"/>
      <c r="BU521" s="779"/>
      <c r="BV521" s="779"/>
      <c r="BW521" s="779"/>
      <c r="BX521" s="779"/>
      <c r="BY521" s="779"/>
      <c r="BZ521" s="779"/>
      <c r="CA521" s="779"/>
      <c r="CB521" s="779"/>
      <c r="CC521" s="779"/>
      <c r="CD521" s="779"/>
      <c r="CE521" s="779"/>
      <c r="CF521" s="779"/>
      <c r="CG521" s="779"/>
      <c r="CH521" s="779"/>
      <c r="CI521" s="779"/>
      <c r="CJ521" s="779"/>
      <c r="CK521" s="779"/>
      <c r="CL521" s="779"/>
      <c r="CM521" s="779"/>
      <c r="CN521" s="779"/>
      <c r="CO521" s="779"/>
      <c r="CP521" s="779"/>
      <c r="CQ521" s="779"/>
      <c r="CR521" s="779"/>
      <c r="CS521" s="779"/>
      <c r="CT521" s="779"/>
    </row>
    <row r="522" spans="1:98" s="887" customFormat="1" ht="13.5">
      <c r="A522" s="886"/>
      <c r="B522" s="886"/>
      <c r="C522" s="886"/>
      <c r="D522" s="886"/>
      <c r="E522" s="886"/>
      <c r="F522" s="2851"/>
      <c r="G522" s="2851"/>
      <c r="H522" s="888"/>
      <c r="I522" s="889"/>
      <c r="J522" s="890"/>
      <c r="M522" s="772"/>
      <c r="N522" s="891"/>
      <c r="O522" s="774"/>
      <c r="P522" s="775"/>
      <c r="Q522" s="775"/>
      <c r="R522" s="776"/>
      <c r="S522" s="777"/>
      <c r="T522" s="777"/>
      <c r="U522" s="777"/>
      <c r="V522" s="778"/>
      <c r="W522" s="778"/>
      <c r="X522" s="778"/>
      <c r="Y522" s="778"/>
      <c r="Z522" s="778"/>
      <c r="AA522" s="779"/>
      <c r="AB522" s="779"/>
      <c r="AC522" s="779"/>
      <c r="AD522" s="779"/>
      <c r="AE522" s="779"/>
      <c r="AF522" s="779"/>
      <c r="AG522" s="779"/>
      <c r="AH522" s="779"/>
      <c r="AI522" s="779"/>
      <c r="AJ522" s="779"/>
      <c r="AK522" s="779"/>
      <c r="AL522" s="779"/>
      <c r="AM522" s="779"/>
      <c r="AN522" s="779"/>
      <c r="AO522" s="779"/>
      <c r="AP522" s="779"/>
      <c r="AQ522" s="779"/>
      <c r="AR522" s="779"/>
      <c r="AS522" s="779"/>
      <c r="AT522" s="779"/>
      <c r="AU522" s="779"/>
      <c r="AV522" s="779"/>
      <c r="AW522" s="779"/>
      <c r="AX522" s="779"/>
      <c r="AY522" s="779"/>
      <c r="AZ522" s="779"/>
      <c r="BA522" s="779"/>
      <c r="BB522" s="779"/>
      <c r="BC522" s="779"/>
      <c r="BD522" s="779"/>
      <c r="BE522" s="779"/>
      <c r="BF522" s="779"/>
      <c r="BG522" s="779"/>
      <c r="BH522" s="779"/>
      <c r="BI522" s="779"/>
      <c r="BJ522" s="779"/>
      <c r="BK522" s="779"/>
      <c r="BL522" s="779"/>
      <c r="BM522" s="779"/>
      <c r="BN522" s="779"/>
      <c r="BO522" s="779"/>
      <c r="BP522" s="779"/>
      <c r="BQ522" s="779"/>
      <c r="BR522" s="779"/>
      <c r="BS522" s="779"/>
      <c r="BT522" s="779"/>
      <c r="BU522" s="779"/>
      <c r="BV522" s="779"/>
      <c r="BW522" s="779"/>
      <c r="BX522" s="779"/>
      <c r="BY522" s="779"/>
      <c r="BZ522" s="779"/>
      <c r="CA522" s="779"/>
      <c r="CB522" s="779"/>
      <c r="CC522" s="779"/>
      <c r="CD522" s="779"/>
      <c r="CE522" s="779"/>
      <c r="CF522" s="779"/>
      <c r="CG522" s="779"/>
      <c r="CH522" s="779"/>
      <c r="CI522" s="779"/>
      <c r="CJ522" s="779"/>
      <c r="CK522" s="779"/>
      <c r="CL522" s="779"/>
      <c r="CM522" s="779"/>
      <c r="CN522" s="779"/>
      <c r="CO522" s="779"/>
      <c r="CP522" s="779"/>
      <c r="CQ522" s="779"/>
      <c r="CR522" s="779"/>
      <c r="CS522" s="779"/>
      <c r="CT522" s="779"/>
    </row>
    <row r="523" spans="1:98" s="887" customFormat="1" ht="13.5">
      <c r="A523" s="886"/>
      <c r="B523" s="886"/>
      <c r="C523" s="886"/>
      <c r="D523" s="886"/>
      <c r="E523" s="886"/>
      <c r="F523" s="2851"/>
      <c r="G523" s="2851"/>
      <c r="H523" s="888"/>
      <c r="I523" s="889"/>
      <c r="J523" s="890"/>
      <c r="M523" s="772"/>
      <c r="N523" s="891"/>
      <c r="O523" s="774"/>
      <c r="P523" s="775"/>
      <c r="Q523" s="775"/>
      <c r="R523" s="776"/>
      <c r="S523" s="777"/>
      <c r="T523" s="777"/>
      <c r="U523" s="777"/>
      <c r="V523" s="778"/>
      <c r="W523" s="778"/>
      <c r="X523" s="778"/>
      <c r="Y523" s="778"/>
      <c r="Z523" s="778"/>
      <c r="AA523" s="779"/>
      <c r="AB523" s="779"/>
      <c r="AC523" s="779"/>
      <c r="AD523" s="779"/>
      <c r="AE523" s="779"/>
      <c r="AF523" s="779"/>
      <c r="AG523" s="779"/>
      <c r="AH523" s="779"/>
      <c r="AI523" s="779"/>
      <c r="AJ523" s="779"/>
      <c r="AK523" s="779"/>
      <c r="AL523" s="779"/>
      <c r="AM523" s="779"/>
      <c r="AN523" s="779"/>
      <c r="AO523" s="779"/>
      <c r="AP523" s="779"/>
      <c r="AQ523" s="779"/>
      <c r="AR523" s="779"/>
      <c r="AS523" s="779"/>
      <c r="AT523" s="779"/>
      <c r="AU523" s="779"/>
      <c r="AV523" s="779"/>
      <c r="AW523" s="779"/>
      <c r="AX523" s="779"/>
      <c r="AY523" s="779"/>
      <c r="AZ523" s="779"/>
      <c r="BA523" s="779"/>
      <c r="BB523" s="779"/>
      <c r="BC523" s="779"/>
      <c r="BD523" s="779"/>
      <c r="BE523" s="779"/>
      <c r="BF523" s="779"/>
      <c r="BG523" s="779"/>
      <c r="BH523" s="779"/>
      <c r="BI523" s="779"/>
      <c r="BJ523" s="779"/>
      <c r="BK523" s="779"/>
      <c r="BL523" s="779"/>
      <c r="BM523" s="779"/>
      <c r="BN523" s="779"/>
      <c r="BO523" s="779"/>
      <c r="BP523" s="779"/>
      <c r="BQ523" s="779"/>
      <c r="BR523" s="779"/>
      <c r="BS523" s="779"/>
      <c r="BT523" s="779"/>
      <c r="BU523" s="779"/>
      <c r="BV523" s="779"/>
      <c r="BW523" s="779"/>
      <c r="BX523" s="779"/>
      <c r="BY523" s="779"/>
      <c r="BZ523" s="779"/>
      <c r="CA523" s="779"/>
      <c r="CB523" s="779"/>
      <c r="CC523" s="779"/>
      <c r="CD523" s="779"/>
      <c r="CE523" s="779"/>
      <c r="CF523" s="779"/>
      <c r="CG523" s="779"/>
      <c r="CH523" s="779"/>
      <c r="CI523" s="779"/>
      <c r="CJ523" s="779"/>
      <c r="CK523" s="779"/>
      <c r="CL523" s="779"/>
      <c r="CM523" s="779"/>
      <c r="CN523" s="779"/>
      <c r="CO523" s="779"/>
      <c r="CP523" s="779"/>
      <c r="CQ523" s="779"/>
      <c r="CR523" s="779"/>
      <c r="CS523" s="779"/>
      <c r="CT523" s="779"/>
    </row>
    <row r="524" spans="1:98" s="887" customFormat="1" ht="13.5">
      <c r="A524" s="886"/>
      <c r="B524" s="886"/>
      <c r="C524" s="886"/>
      <c r="D524" s="886"/>
      <c r="E524" s="886"/>
      <c r="F524" s="2851"/>
      <c r="G524" s="2851"/>
      <c r="H524" s="888"/>
      <c r="I524" s="889"/>
      <c r="J524" s="890"/>
      <c r="M524" s="772"/>
      <c r="N524" s="891"/>
      <c r="O524" s="774"/>
      <c r="P524" s="775"/>
      <c r="Q524" s="775"/>
      <c r="R524" s="776"/>
      <c r="S524" s="777"/>
      <c r="T524" s="777"/>
      <c r="U524" s="777"/>
      <c r="V524" s="778"/>
      <c r="W524" s="778"/>
      <c r="X524" s="778"/>
      <c r="Y524" s="778"/>
      <c r="Z524" s="778"/>
      <c r="AA524" s="779"/>
      <c r="AB524" s="779"/>
      <c r="AC524" s="779"/>
      <c r="AD524" s="779"/>
      <c r="AE524" s="779"/>
      <c r="AF524" s="779"/>
      <c r="AG524" s="779"/>
      <c r="AH524" s="779"/>
      <c r="AI524" s="779"/>
      <c r="AJ524" s="779"/>
      <c r="AK524" s="779"/>
      <c r="AL524" s="779"/>
      <c r="AM524" s="779"/>
      <c r="AN524" s="779"/>
      <c r="AO524" s="779"/>
      <c r="AP524" s="779"/>
      <c r="AQ524" s="779"/>
      <c r="AR524" s="779"/>
      <c r="AS524" s="779"/>
      <c r="AT524" s="779"/>
      <c r="AU524" s="779"/>
      <c r="AV524" s="779"/>
      <c r="AW524" s="779"/>
      <c r="AX524" s="779"/>
      <c r="AY524" s="779"/>
      <c r="AZ524" s="779"/>
      <c r="BA524" s="779"/>
      <c r="BB524" s="779"/>
      <c r="BC524" s="779"/>
      <c r="BD524" s="779"/>
      <c r="BE524" s="779"/>
      <c r="BF524" s="779"/>
      <c r="BG524" s="779"/>
      <c r="BH524" s="779"/>
      <c r="BI524" s="779"/>
      <c r="BJ524" s="779"/>
      <c r="BK524" s="779"/>
      <c r="BL524" s="779"/>
      <c r="BM524" s="779"/>
      <c r="BN524" s="779"/>
      <c r="BO524" s="779"/>
      <c r="BP524" s="779"/>
      <c r="BQ524" s="779"/>
      <c r="BR524" s="779"/>
      <c r="BS524" s="779"/>
      <c r="BT524" s="779"/>
      <c r="BU524" s="779"/>
      <c r="BV524" s="779"/>
      <c r="BW524" s="779"/>
      <c r="BX524" s="779"/>
      <c r="BY524" s="779"/>
      <c r="BZ524" s="779"/>
      <c r="CA524" s="779"/>
      <c r="CB524" s="779"/>
      <c r="CC524" s="779"/>
      <c r="CD524" s="779"/>
      <c r="CE524" s="779"/>
      <c r="CF524" s="779"/>
      <c r="CG524" s="779"/>
      <c r="CH524" s="779"/>
      <c r="CI524" s="779"/>
      <c r="CJ524" s="779"/>
      <c r="CK524" s="779"/>
      <c r="CL524" s="779"/>
      <c r="CM524" s="779"/>
      <c r="CN524" s="779"/>
      <c r="CO524" s="779"/>
      <c r="CP524" s="779"/>
      <c r="CQ524" s="779"/>
      <c r="CR524" s="779"/>
      <c r="CS524" s="779"/>
      <c r="CT524" s="779"/>
    </row>
    <row r="525" spans="1:98" s="887" customFormat="1" ht="13.5">
      <c r="A525" s="886"/>
      <c r="B525" s="886"/>
      <c r="C525" s="886"/>
      <c r="D525" s="886"/>
      <c r="E525" s="886"/>
      <c r="F525" s="2851"/>
      <c r="G525" s="2851"/>
      <c r="H525" s="888"/>
      <c r="I525" s="889"/>
      <c r="J525" s="890"/>
      <c r="M525" s="772"/>
      <c r="N525" s="891"/>
      <c r="O525" s="774"/>
      <c r="P525" s="775"/>
      <c r="Q525" s="775"/>
      <c r="R525" s="776"/>
      <c r="S525" s="777"/>
      <c r="T525" s="777"/>
      <c r="U525" s="777"/>
      <c r="V525" s="778"/>
      <c r="W525" s="778"/>
      <c r="X525" s="778"/>
      <c r="Y525" s="778"/>
      <c r="Z525" s="778"/>
      <c r="AA525" s="779"/>
      <c r="AB525" s="779"/>
      <c r="AC525" s="779"/>
      <c r="AD525" s="779"/>
      <c r="AE525" s="779"/>
      <c r="AF525" s="779"/>
      <c r="AG525" s="779"/>
      <c r="AH525" s="779"/>
      <c r="AI525" s="779"/>
      <c r="AJ525" s="779"/>
      <c r="AK525" s="779"/>
      <c r="AL525" s="779"/>
      <c r="AM525" s="779"/>
      <c r="AN525" s="779"/>
      <c r="AO525" s="779"/>
      <c r="AP525" s="779"/>
      <c r="AQ525" s="779"/>
      <c r="AR525" s="779"/>
      <c r="AS525" s="779"/>
      <c r="AT525" s="779"/>
      <c r="AU525" s="779"/>
      <c r="AV525" s="779"/>
      <c r="AW525" s="779"/>
      <c r="AX525" s="779"/>
      <c r="AY525" s="779"/>
      <c r="AZ525" s="779"/>
      <c r="BA525" s="779"/>
      <c r="BB525" s="779"/>
      <c r="BC525" s="779"/>
      <c r="BD525" s="779"/>
      <c r="BE525" s="779"/>
      <c r="BF525" s="779"/>
      <c r="BG525" s="779"/>
      <c r="BH525" s="779"/>
      <c r="BI525" s="779"/>
      <c r="BJ525" s="779"/>
      <c r="BK525" s="779"/>
      <c r="BL525" s="779"/>
      <c r="BM525" s="779"/>
      <c r="BN525" s="779"/>
      <c r="BO525" s="779"/>
      <c r="BP525" s="779"/>
      <c r="BQ525" s="779"/>
      <c r="BR525" s="779"/>
      <c r="BS525" s="779"/>
      <c r="BT525" s="779"/>
      <c r="BU525" s="779"/>
      <c r="BV525" s="779"/>
      <c r="BW525" s="779"/>
      <c r="BX525" s="779"/>
      <c r="BY525" s="779"/>
      <c r="BZ525" s="779"/>
      <c r="CA525" s="779"/>
      <c r="CB525" s="779"/>
      <c r="CC525" s="779"/>
      <c r="CD525" s="779"/>
      <c r="CE525" s="779"/>
      <c r="CF525" s="779"/>
      <c r="CG525" s="779"/>
      <c r="CH525" s="779"/>
      <c r="CI525" s="779"/>
      <c r="CJ525" s="779"/>
      <c r="CK525" s="779"/>
      <c r="CL525" s="779"/>
      <c r="CM525" s="779"/>
      <c r="CN525" s="779"/>
      <c r="CO525" s="779"/>
      <c r="CP525" s="779"/>
      <c r="CQ525" s="779"/>
      <c r="CR525" s="779"/>
      <c r="CS525" s="779"/>
      <c r="CT525" s="779"/>
    </row>
    <row r="526" spans="1:98" s="887" customFormat="1" ht="13.5">
      <c r="A526" s="886"/>
      <c r="B526" s="886"/>
      <c r="C526" s="886"/>
      <c r="D526" s="886"/>
      <c r="E526" s="886"/>
      <c r="F526" s="2851"/>
      <c r="G526" s="2851"/>
      <c r="H526" s="888"/>
      <c r="I526" s="889"/>
      <c r="J526" s="890"/>
      <c r="M526" s="772"/>
      <c r="N526" s="891"/>
      <c r="O526" s="774"/>
      <c r="P526" s="775"/>
      <c r="Q526" s="775"/>
      <c r="R526" s="776"/>
      <c r="S526" s="777"/>
      <c r="T526" s="777"/>
      <c r="U526" s="777"/>
      <c r="V526" s="778"/>
      <c r="W526" s="778"/>
      <c r="X526" s="778"/>
      <c r="Y526" s="778"/>
      <c r="Z526" s="778"/>
      <c r="AA526" s="779"/>
      <c r="AB526" s="779"/>
      <c r="AC526" s="779"/>
      <c r="AD526" s="779"/>
      <c r="AE526" s="779"/>
      <c r="AF526" s="779"/>
      <c r="AG526" s="779"/>
      <c r="AH526" s="779"/>
      <c r="AI526" s="779"/>
      <c r="AJ526" s="779"/>
      <c r="AK526" s="779"/>
      <c r="AL526" s="779"/>
      <c r="AM526" s="779"/>
      <c r="AN526" s="779"/>
      <c r="AO526" s="779"/>
      <c r="AP526" s="779"/>
      <c r="AQ526" s="779"/>
      <c r="AR526" s="779"/>
      <c r="AS526" s="779"/>
      <c r="AT526" s="779"/>
      <c r="AU526" s="779"/>
      <c r="AV526" s="779"/>
      <c r="AW526" s="779"/>
      <c r="AX526" s="779"/>
      <c r="AY526" s="779"/>
      <c r="AZ526" s="779"/>
      <c r="BA526" s="779"/>
      <c r="BB526" s="779"/>
      <c r="BC526" s="779"/>
      <c r="BD526" s="779"/>
      <c r="BE526" s="779"/>
      <c r="BF526" s="779"/>
      <c r="BG526" s="779"/>
      <c r="BH526" s="779"/>
      <c r="BI526" s="779"/>
      <c r="BJ526" s="779"/>
      <c r="BK526" s="779"/>
      <c r="BL526" s="779"/>
      <c r="BM526" s="779"/>
      <c r="BN526" s="779"/>
      <c r="BO526" s="779"/>
      <c r="BP526" s="779"/>
      <c r="BQ526" s="779"/>
      <c r="BR526" s="779"/>
      <c r="BS526" s="779"/>
      <c r="BT526" s="779"/>
      <c r="BU526" s="779"/>
      <c r="BV526" s="779"/>
      <c r="BW526" s="779"/>
      <c r="BX526" s="779"/>
      <c r="BY526" s="779"/>
      <c r="BZ526" s="779"/>
      <c r="CA526" s="779"/>
      <c r="CB526" s="779"/>
      <c r="CC526" s="779"/>
      <c r="CD526" s="779"/>
      <c r="CE526" s="779"/>
      <c r="CF526" s="779"/>
      <c r="CG526" s="779"/>
      <c r="CH526" s="779"/>
      <c r="CI526" s="779"/>
      <c r="CJ526" s="779"/>
      <c r="CK526" s="779"/>
      <c r="CL526" s="779"/>
      <c r="CM526" s="779"/>
      <c r="CN526" s="779"/>
      <c r="CO526" s="779"/>
      <c r="CP526" s="779"/>
      <c r="CQ526" s="779"/>
      <c r="CR526" s="779"/>
      <c r="CS526" s="779"/>
      <c r="CT526" s="779"/>
    </row>
    <row r="527" spans="1:98" s="887" customFormat="1" ht="13.5">
      <c r="A527" s="886"/>
      <c r="B527" s="886"/>
      <c r="C527" s="886"/>
      <c r="D527" s="886"/>
      <c r="E527" s="886"/>
      <c r="F527" s="2851"/>
      <c r="G527" s="2851"/>
      <c r="H527" s="888"/>
      <c r="I527" s="889"/>
      <c r="J527" s="890"/>
      <c r="M527" s="772"/>
      <c r="N527" s="891"/>
      <c r="O527" s="774"/>
      <c r="P527" s="775"/>
      <c r="Q527" s="775"/>
      <c r="R527" s="776"/>
      <c r="S527" s="777"/>
      <c r="T527" s="777"/>
      <c r="U527" s="777"/>
      <c r="V527" s="778"/>
      <c r="W527" s="778"/>
      <c r="X527" s="778"/>
      <c r="Y527" s="778"/>
      <c r="Z527" s="778"/>
      <c r="AA527" s="779"/>
      <c r="AB527" s="779"/>
      <c r="AC527" s="779"/>
      <c r="AD527" s="779"/>
      <c r="AE527" s="779"/>
      <c r="AF527" s="779"/>
      <c r="AG527" s="779"/>
      <c r="AH527" s="779"/>
      <c r="AI527" s="779"/>
      <c r="AJ527" s="779"/>
      <c r="AK527" s="779"/>
      <c r="AL527" s="779"/>
      <c r="AM527" s="779"/>
      <c r="AN527" s="779"/>
      <c r="AO527" s="779"/>
      <c r="AP527" s="779"/>
      <c r="AQ527" s="779"/>
      <c r="AR527" s="779"/>
      <c r="AS527" s="779"/>
      <c r="AT527" s="779"/>
      <c r="AU527" s="779"/>
      <c r="AV527" s="779"/>
      <c r="AW527" s="779"/>
      <c r="AX527" s="779"/>
      <c r="AY527" s="779"/>
      <c r="AZ527" s="779"/>
      <c r="BA527" s="779"/>
      <c r="BB527" s="779"/>
      <c r="BC527" s="779"/>
      <c r="BD527" s="779"/>
      <c r="BE527" s="779"/>
      <c r="BF527" s="779"/>
      <c r="BG527" s="779"/>
      <c r="BH527" s="779"/>
      <c r="BI527" s="779"/>
      <c r="BJ527" s="779"/>
      <c r="BK527" s="779"/>
      <c r="BL527" s="779"/>
      <c r="BM527" s="779"/>
      <c r="BN527" s="779"/>
      <c r="BO527" s="779"/>
      <c r="BP527" s="779"/>
      <c r="BQ527" s="779"/>
      <c r="BR527" s="779"/>
      <c r="BS527" s="779"/>
      <c r="BT527" s="779"/>
      <c r="BU527" s="779"/>
      <c r="BV527" s="779"/>
      <c r="BW527" s="779"/>
      <c r="BX527" s="779"/>
      <c r="BY527" s="779"/>
      <c r="BZ527" s="779"/>
      <c r="CA527" s="779"/>
      <c r="CB527" s="779"/>
      <c r="CC527" s="779"/>
      <c r="CD527" s="779"/>
      <c r="CE527" s="779"/>
      <c r="CF527" s="779"/>
      <c r="CG527" s="779"/>
      <c r="CH527" s="779"/>
      <c r="CI527" s="779"/>
      <c r="CJ527" s="779"/>
      <c r="CK527" s="779"/>
      <c r="CL527" s="779"/>
      <c r="CM527" s="779"/>
      <c r="CN527" s="779"/>
      <c r="CO527" s="779"/>
      <c r="CP527" s="779"/>
      <c r="CQ527" s="779"/>
      <c r="CR527" s="779"/>
      <c r="CS527" s="779"/>
      <c r="CT527" s="779"/>
    </row>
    <row r="528" spans="1:98" s="887" customFormat="1" ht="13.5">
      <c r="A528" s="886"/>
      <c r="B528" s="886"/>
      <c r="C528" s="886"/>
      <c r="D528" s="886"/>
      <c r="E528" s="886"/>
      <c r="F528" s="2851"/>
      <c r="G528" s="2851"/>
      <c r="H528" s="888"/>
      <c r="I528" s="889"/>
      <c r="J528" s="890"/>
      <c r="M528" s="772"/>
      <c r="N528" s="891"/>
      <c r="O528" s="774"/>
      <c r="P528" s="775"/>
      <c r="Q528" s="775"/>
      <c r="R528" s="776"/>
      <c r="S528" s="777"/>
      <c r="T528" s="777"/>
      <c r="U528" s="777"/>
      <c r="V528" s="778"/>
      <c r="W528" s="778"/>
      <c r="X528" s="778"/>
      <c r="Y528" s="778"/>
      <c r="Z528" s="778"/>
      <c r="AA528" s="779"/>
      <c r="AB528" s="779"/>
      <c r="AC528" s="779"/>
      <c r="AD528" s="779"/>
      <c r="AE528" s="779"/>
      <c r="AF528" s="779"/>
      <c r="AG528" s="779"/>
      <c r="AH528" s="779"/>
      <c r="AI528" s="779"/>
      <c r="AJ528" s="779"/>
      <c r="AK528" s="779"/>
      <c r="AL528" s="779"/>
      <c r="AM528" s="779"/>
      <c r="AN528" s="779"/>
      <c r="AO528" s="779"/>
      <c r="AP528" s="779"/>
      <c r="AQ528" s="779"/>
      <c r="AR528" s="779"/>
      <c r="AS528" s="779"/>
      <c r="AT528" s="779"/>
      <c r="AU528" s="779"/>
      <c r="AV528" s="779"/>
      <c r="AW528" s="779"/>
      <c r="AX528" s="779"/>
      <c r="AY528" s="779"/>
      <c r="AZ528" s="779"/>
      <c r="BA528" s="779"/>
      <c r="BB528" s="779"/>
      <c r="BC528" s="779"/>
      <c r="BD528" s="779"/>
      <c r="BE528" s="779"/>
      <c r="BF528" s="779"/>
      <c r="BG528" s="779"/>
      <c r="BH528" s="779"/>
      <c r="BI528" s="779"/>
      <c r="BJ528" s="779"/>
      <c r="BK528" s="779"/>
      <c r="BL528" s="779"/>
      <c r="BM528" s="779"/>
      <c r="BN528" s="779"/>
      <c r="BO528" s="779"/>
      <c r="BP528" s="779"/>
      <c r="BQ528" s="779"/>
      <c r="BR528" s="779"/>
      <c r="BS528" s="779"/>
      <c r="BT528" s="779"/>
      <c r="BU528" s="779"/>
      <c r="BV528" s="779"/>
      <c r="BW528" s="779"/>
      <c r="BX528" s="779"/>
      <c r="BY528" s="779"/>
      <c r="BZ528" s="779"/>
      <c r="CA528" s="779"/>
      <c r="CB528" s="779"/>
      <c r="CC528" s="779"/>
      <c r="CD528" s="779"/>
      <c r="CE528" s="779"/>
      <c r="CF528" s="779"/>
      <c r="CG528" s="779"/>
      <c r="CH528" s="779"/>
      <c r="CI528" s="779"/>
      <c r="CJ528" s="779"/>
      <c r="CK528" s="779"/>
      <c r="CL528" s="779"/>
      <c r="CM528" s="779"/>
      <c r="CN528" s="779"/>
      <c r="CO528" s="779"/>
      <c r="CP528" s="779"/>
      <c r="CQ528" s="779"/>
      <c r="CR528" s="779"/>
      <c r="CS528" s="779"/>
      <c r="CT528" s="779"/>
    </row>
    <row r="529" spans="1:98" s="887" customFormat="1" ht="13.5">
      <c r="A529" s="886"/>
      <c r="B529" s="886"/>
      <c r="C529" s="886"/>
      <c r="D529" s="886"/>
      <c r="E529" s="886"/>
      <c r="F529" s="2851"/>
      <c r="G529" s="2851"/>
      <c r="H529" s="888"/>
      <c r="I529" s="889"/>
      <c r="J529" s="890"/>
      <c r="M529" s="772"/>
      <c r="N529" s="891"/>
      <c r="O529" s="774"/>
      <c r="P529" s="775"/>
      <c r="Q529" s="775"/>
      <c r="R529" s="776"/>
      <c r="S529" s="777"/>
      <c r="T529" s="777"/>
      <c r="U529" s="777"/>
      <c r="V529" s="778"/>
      <c r="W529" s="778"/>
      <c r="X529" s="778"/>
      <c r="Y529" s="778"/>
      <c r="Z529" s="778"/>
      <c r="AA529" s="779"/>
      <c r="AB529" s="779"/>
      <c r="AC529" s="779"/>
      <c r="AD529" s="779"/>
      <c r="AE529" s="779"/>
      <c r="AF529" s="779"/>
      <c r="AG529" s="779"/>
      <c r="AH529" s="779"/>
      <c r="AI529" s="779"/>
      <c r="AJ529" s="779"/>
      <c r="AK529" s="779"/>
      <c r="AL529" s="779"/>
      <c r="AM529" s="779"/>
      <c r="AN529" s="779"/>
      <c r="AO529" s="779"/>
      <c r="AP529" s="779"/>
      <c r="AQ529" s="779"/>
      <c r="AR529" s="779"/>
      <c r="AS529" s="779"/>
      <c r="AT529" s="779"/>
      <c r="AU529" s="779"/>
      <c r="AV529" s="779"/>
      <c r="AW529" s="779"/>
      <c r="AX529" s="779"/>
      <c r="AY529" s="779"/>
      <c r="AZ529" s="779"/>
      <c r="BA529" s="779"/>
      <c r="BB529" s="779"/>
      <c r="BC529" s="779"/>
      <c r="BD529" s="779"/>
      <c r="BE529" s="779"/>
      <c r="BF529" s="779"/>
      <c r="BG529" s="779"/>
      <c r="BH529" s="779"/>
      <c r="BI529" s="779"/>
      <c r="BJ529" s="779"/>
      <c r="BK529" s="779"/>
      <c r="BL529" s="779"/>
      <c r="BM529" s="779"/>
      <c r="BN529" s="779"/>
      <c r="BO529" s="779"/>
      <c r="BP529" s="779"/>
      <c r="BQ529" s="779"/>
      <c r="BR529" s="779"/>
      <c r="BS529" s="779"/>
      <c r="BT529" s="779"/>
      <c r="BU529" s="779"/>
      <c r="BV529" s="779"/>
      <c r="BW529" s="779"/>
      <c r="BX529" s="779"/>
      <c r="BY529" s="779"/>
      <c r="BZ529" s="779"/>
      <c r="CA529" s="779"/>
      <c r="CB529" s="779"/>
      <c r="CC529" s="779"/>
      <c r="CD529" s="779"/>
      <c r="CE529" s="779"/>
      <c r="CF529" s="779"/>
      <c r="CG529" s="779"/>
      <c r="CH529" s="779"/>
      <c r="CI529" s="779"/>
      <c r="CJ529" s="779"/>
      <c r="CK529" s="779"/>
      <c r="CL529" s="779"/>
      <c r="CM529" s="779"/>
      <c r="CN529" s="779"/>
      <c r="CO529" s="779"/>
      <c r="CP529" s="779"/>
      <c r="CQ529" s="779"/>
      <c r="CR529" s="779"/>
      <c r="CS529" s="779"/>
      <c r="CT529" s="779"/>
    </row>
    <row r="530" spans="1:98" s="887" customFormat="1" ht="13.5">
      <c r="A530" s="886"/>
      <c r="B530" s="886"/>
      <c r="C530" s="886"/>
      <c r="D530" s="886"/>
      <c r="E530" s="886"/>
      <c r="F530" s="2851"/>
      <c r="G530" s="2851"/>
      <c r="H530" s="888"/>
      <c r="I530" s="889"/>
      <c r="J530" s="890"/>
      <c r="M530" s="772"/>
      <c r="N530" s="891"/>
      <c r="O530" s="774"/>
      <c r="P530" s="775"/>
      <c r="Q530" s="775"/>
      <c r="R530" s="776"/>
      <c r="S530" s="777"/>
      <c r="T530" s="777"/>
      <c r="U530" s="777"/>
      <c r="V530" s="778"/>
      <c r="W530" s="778"/>
      <c r="X530" s="778"/>
      <c r="Y530" s="778"/>
      <c r="Z530" s="778"/>
      <c r="AA530" s="779"/>
      <c r="AB530" s="779"/>
      <c r="AC530" s="779"/>
      <c r="AD530" s="779"/>
      <c r="AE530" s="779"/>
      <c r="AF530" s="779"/>
      <c r="AG530" s="779"/>
      <c r="AH530" s="779"/>
      <c r="AI530" s="779"/>
      <c r="AJ530" s="779"/>
      <c r="AK530" s="779"/>
      <c r="AL530" s="779"/>
      <c r="AM530" s="779"/>
      <c r="AN530" s="779"/>
      <c r="AO530" s="779"/>
      <c r="AP530" s="779"/>
      <c r="AQ530" s="779"/>
      <c r="AR530" s="779"/>
      <c r="AS530" s="779"/>
      <c r="AT530" s="779"/>
      <c r="AU530" s="779"/>
      <c r="AV530" s="779"/>
      <c r="AW530" s="779"/>
      <c r="AX530" s="779"/>
      <c r="AY530" s="779"/>
      <c r="AZ530" s="779"/>
      <c r="BA530" s="779"/>
      <c r="BB530" s="779"/>
      <c r="BC530" s="779"/>
      <c r="BD530" s="779"/>
      <c r="BE530" s="779"/>
      <c r="BF530" s="779"/>
      <c r="BG530" s="779"/>
      <c r="BH530" s="779"/>
      <c r="BI530" s="779"/>
      <c r="BJ530" s="779"/>
      <c r="BK530" s="779"/>
      <c r="BL530" s="779"/>
      <c r="BM530" s="779"/>
      <c r="BN530" s="779"/>
      <c r="BO530" s="779"/>
      <c r="BP530" s="779"/>
      <c r="BQ530" s="779"/>
      <c r="BR530" s="779"/>
      <c r="BS530" s="779"/>
      <c r="BT530" s="779"/>
      <c r="BU530" s="779"/>
      <c r="BV530" s="779"/>
      <c r="BW530" s="779"/>
      <c r="BX530" s="779"/>
      <c r="BY530" s="779"/>
      <c r="BZ530" s="779"/>
      <c r="CA530" s="779"/>
      <c r="CB530" s="779"/>
      <c r="CC530" s="779"/>
      <c r="CD530" s="779"/>
      <c r="CE530" s="779"/>
      <c r="CF530" s="779"/>
      <c r="CG530" s="779"/>
      <c r="CH530" s="779"/>
      <c r="CI530" s="779"/>
      <c r="CJ530" s="779"/>
      <c r="CK530" s="779"/>
      <c r="CL530" s="779"/>
      <c r="CM530" s="779"/>
      <c r="CN530" s="779"/>
      <c r="CO530" s="779"/>
      <c r="CP530" s="779"/>
      <c r="CQ530" s="779"/>
      <c r="CR530" s="779"/>
      <c r="CS530" s="779"/>
      <c r="CT530" s="779"/>
    </row>
    <row r="531" spans="1:98" s="887" customFormat="1" ht="13.5">
      <c r="A531" s="886"/>
      <c r="B531" s="886"/>
      <c r="C531" s="886"/>
      <c r="D531" s="886"/>
      <c r="E531" s="886"/>
      <c r="F531" s="2851"/>
      <c r="G531" s="2851"/>
      <c r="H531" s="888"/>
      <c r="I531" s="889"/>
      <c r="J531" s="890"/>
      <c r="M531" s="772"/>
      <c r="N531" s="891"/>
      <c r="O531" s="774"/>
      <c r="P531" s="775"/>
      <c r="Q531" s="775"/>
      <c r="R531" s="776"/>
      <c r="S531" s="777"/>
      <c r="T531" s="777"/>
      <c r="U531" s="777"/>
      <c r="V531" s="778"/>
      <c r="W531" s="778"/>
      <c r="X531" s="778"/>
      <c r="Y531" s="778"/>
      <c r="Z531" s="778"/>
      <c r="AA531" s="779"/>
      <c r="AB531" s="779"/>
      <c r="AC531" s="779"/>
      <c r="AD531" s="779"/>
      <c r="AE531" s="779"/>
      <c r="AF531" s="779"/>
      <c r="AG531" s="779"/>
      <c r="AH531" s="779"/>
      <c r="AI531" s="779"/>
      <c r="AJ531" s="779"/>
      <c r="AK531" s="779"/>
      <c r="AL531" s="779"/>
      <c r="AM531" s="779"/>
      <c r="AN531" s="779"/>
      <c r="AO531" s="779"/>
      <c r="AP531" s="779"/>
      <c r="AQ531" s="779"/>
      <c r="AR531" s="779"/>
      <c r="AS531" s="779"/>
      <c r="AT531" s="779"/>
      <c r="AU531" s="779"/>
      <c r="AV531" s="779"/>
      <c r="AW531" s="779"/>
      <c r="AX531" s="779"/>
      <c r="AY531" s="779"/>
      <c r="AZ531" s="779"/>
      <c r="BA531" s="779"/>
      <c r="BB531" s="779"/>
      <c r="BC531" s="779"/>
      <c r="BD531" s="779"/>
      <c r="BE531" s="779"/>
      <c r="BF531" s="779"/>
      <c r="BG531" s="779"/>
      <c r="BH531" s="779"/>
      <c r="BI531" s="779"/>
      <c r="BJ531" s="779"/>
      <c r="BK531" s="779"/>
      <c r="BL531" s="779"/>
      <c r="BM531" s="779"/>
      <c r="BN531" s="779"/>
      <c r="BO531" s="779"/>
      <c r="BP531" s="779"/>
      <c r="BQ531" s="779"/>
      <c r="BR531" s="779"/>
      <c r="BS531" s="779"/>
      <c r="BT531" s="779"/>
      <c r="BU531" s="779"/>
      <c r="BV531" s="779"/>
      <c r="BW531" s="779"/>
      <c r="BX531" s="779"/>
      <c r="BY531" s="779"/>
      <c r="BZ531" s="779"/>
      <c r="CA531" s="779"/>
      <c r="CB531" s="779"/>
      <c r="CC531" s="779"/>
      <c r="CD531" s="779"/>
      <c r="CE531" s="779"/>
      <c r="CF531" s="779"/>
      <c r="CG531" s="779"/>
      <c r="CH531" s="779"/>
      <c r="CI531" s="779"/>
      <c r="CJ531" s="779"/>
      <c r="CK531" s="779"/>
      <c r="CL531" s="779"/>
      <c r="CM531" s="779"/>
      <c r="CN531" s="779"/>
      <c r="CO531" s="779"/>
      <c r="CP531" s="779"/>
      <c r="CQ531" s="779"/>
      <c r="CR531" s="779"/>
      <c r="CS531" s="779"/>
      <c r="CT531" s="779"/>
    </row>
    <row r="532" spans="1:98" s="887" customFormat="1" ht="13.5">
      <c r="A532" s="886"/>
      <c r="B532" s="886"/>
      <c r="C532" s="886"/>
      <c r="D532" s="886"/>
      <c r="E532" s="886"/>
      <c r="F532" s="2851"/>
      <c r="G532" s="2851"/>
      <c r="H532" s="888"/>
      <c r="I532" s="889"/>
      <c r="J532" s="890"/>
      <c r="M532" s="772"/>
      <c r="N532" s="891"/>
      <c r="O532" s="774"/>
      <c r="P532" s="775"/>
      <c r="Q532" s="775"/>
      <c r="R532" s="776"/>
      <c r="S532" s="777"/>
      <c r="T532" s="777"/>
      <c r="U532" s="777"/>
      <c r="V532" s="778"/>
      <c r="W532" s="778"/>
      <c r="X532" s="778"/>
      <c r="Y532" s="778"/>
      <c r="Z532" s="778"/>
      <c r="AA532" s="779"/>
      <c r="AB532" s="779"/>
      <c r="AC532" s="779"/>
      <c r="AD532" s="779"/>
      <c r="AE532" s="779"/>
      <c r="AF532" s="779"/>
      <c r="AG532" s="779"/>
      <c r="AH532" s="779"/>
      <c r="AI532" s="779"/>
      <c r="AJ532" s="779"/>
      <c r="AK532" s="779"/>
      <c r="AL532" s="779"/>
      <c r="AM532" s="779"/>
      <c r="AN532" s="779"/>
      <c r="AO532" s="779"/>
      <c r="AP532" s="779"/>
      <c r="AQ532" s="779"/>
      <c r="AR532" s="779"/>
      <c r="AS532" s="779"/>
      <c r="AT532" s="779"/>
      <c r="AU532" s="779"/>
      <c r="AV532" s="779"/>
      <c r="AW532" s="779"/>
      <c r="AX532" s="779"/>
      <c r="AY532" s="779"/>
      <c r="AZ532" s="779"/>
      <c r="BA532" s="779"/>
      <c r="BB532" s="779"/>
      <c r="BC532" s="779"/>
      <c r="BD532" s="779"/>
      <c r="BE532" s="779"/>
      <c r="BF532" s="779"/>
      <c r="BG532" s="779"/>
      <c r="BH532" s="779"/>
      <c r="BI532" s="779"/>
      <c r="BJ532" s="779"/>
      <c r="BK532" s="779"/>
      <c r="BL532" s="779"/>
      <c r="BM532" s="779"/>
      <c r="BN532" s="779"/>
      <c r="BO532" s="779"/>
      <c r="BP532" s="779"/>
      <c r="BQ532" s="779"/>
      <c r="BR532" s="779"/>
      <c r="BS532" s="779"/>
      <c r="BT532" s="779"/>
      <c r="BU532" s="779"/>
      <c r="BV532" s="779"/>
      <c r="BW532" s="779"/>
      <c r="BX532" s="779"/>
      <c r="BY532" s="779"/>
      <c r="BZ532" s="779"/>
      <c r="CA532" s="779"/>
      <c r="CB532" s="779"/>
      <c r="CC532" s="779"/>
      <c r="CD532" s="779"/>
      <c r="CE532" s="779"/>
      <c r="CF532" s="779"/>
      <c r="CG532" s="779"/>
      <c r="CH532" s="779"/>
      <c r="CI532" s="779"/>
      <c r="CJ532" s="779"/>
      <c r="CK532" s="779"/>
      <c r="CL532" s="779"/>
      <c r="CM532" s="779"/>
      <c r="CN532" s="779"/>
      <c r="CO532" s="779"/>
      <c r="CP532" s="779"/>
      <c r="CQ532" s="779"/>
      <c r="CR532" s="779"/>
      <c r="CS532" s="779"/>
      <c r="CT532" s="779"/>
    </row>
    <row r="533" spans="1:98" s="887" customFormat="1" ht="13.5">
      <c r="A533" s="886"/>
      <c r="B533" s="886"/>
      <c r="C533" s="886"/>
      <c r="D533" s="886"/>
      <c r="E533" s="886"/>
      <c r="F533" s="2851"/>
      <c r="G533" s="2851"/>
      <c r="H533" s="888"/>
      <c r="I533" s="889"/>
      <c r="J533" s="890"/>
      <c r="M533" s="772"/>
      <c r="N533" s="891"/>
      <c r="O533" s="774"/>
      <c r="P533" s="775"/>
      <c r="Q533" s="775"/>
      <c r="R533" s="776"/>
      <c r="S533" s="777"/>
      <c r="T533" s="777"/>
      <c r="U533" s="777"/>
      <c r="V533" s="778"/>
      <c r="W533" s="778"/>
      <c r="X533" s="778"/>
      <c r="Y533" s="778"/>
      <c r="Z533" s="778"/>
      <c r="AA533" s="779"/>
      <c r="AB533" s="779"/>
      <c r="AC533" s="779"/>
      <c r="AD533" s="779"/>
      <c r="AE533" s="779"/>
      <c r="AF533" s="779"/>
      <c r="AG533" s="779"/>
      <c r="AH533" s="779"/>
      <c r="AI533" s="779"/>
      <c r="AJ533" s="779"/>
      <c r="AK533" s="779"/>
      <c r="AL533" s="779"/>
      <c r="AM533" s="779"/>
      <c r="AN533" s="779"/>
      <c r="AO533" s="779"/>
      <c r="AP533" s="779"/>
      <c r="AQ533" s="779"/>
      <c r="AR533" s="779"/>
      <c r="AS533" s="779"/>
      <c r="AT533" s="779"/>
      <c r="AU533" s="779"/>
      <c r="AV533" s="779"/>
      <c r="AW533" s="779"/>
      <c r="AX533" s="779"/>
      <c r="AY533" s="779"/>
      <c r="AZ533" s="779"/>
      <c r="BA533" s="779"/>
      <c r="BB533" s="779"/>
      <c r="BC533" s="779"/>
      <c r="BD533" s="779"/>
      <c r="BE533" s="779"/>
      <c r="BF533" s="779"/>
      <c r="BG533" s="779"/>
      <c r="BH533" s="779"/>
      <c r="BI533" s="779"/>
      <c r="BJ533" s="779"/>
      <c r="BK533" s="779"/>
      <c r="BL533" s="779"/>
      <c r="BM533" s="779"/>
      <c r="BN533" s="779"/>
      <c r="BO533" s="779"/>
      <c r="BP533" s="779"/>
      <c r="BQ533" s="779"/>
      <c r="BR533" s="779"/>
      <c r="BS533" s="779"/>
      <c r="BT533" s="779"/>
      <c r="BU533" s="779"/>
      <c r="BV533" s="779"/>
      <c r="BW533" s="779"/>
      <c r="BX533" s="779"/>
      <c r="BY533" s="779"/>
      <c r="BZ533" s="779"/>
      <c r="CA533" s="779"/>
      <c r="CB533" s="779"/>
      <c r="CC533" s="779"/>
      <c r="CD533" s="779"/>
      <c r="CE533" s="779"/>
      <c r="CF533" s="779"/>
      <c r="CG533" s="779"/>
      <c r="CH533" s="779"/>
      <c r="CI533" s="779"/>
      <c r="CJ533" s="779"/>
      <c r="CK533" s="779"/>
      <c r="CL533" s="779"/>
      <c r="CM533" s="779"/>
      <c r="CN533" s="779"/>
      <c r="CO533" s="779"/>
      <c r="CP533" s="779"/>
      <c r="CQ533" s="779"/>
      <c r="CR533" s="779"/>
      <c r="CS533" s="779"/>
      <c r="CT533" s="779"/>
    </row>
    <row r="534" spans="1:98" s="887" customFormat="1" ht="13.5">
      <c r="A534" s="886"/>
      <c r="B534" s="886"/>
      <c r="C534" s="886"/>
      <c r="D534" s="886"/>
      <c r="E534" s="886"/>
      <c r="F534" s="2851"/>
      <c r="G534" s="2851"/>
      <c r="H534" s="888"/>
      <c r="I534" s="889"/>
      <c r="J534" s="890"/>
      <c r="M534" s="772"/>
      <c r="N534" s="891"/>
      <c r="O534" s="774"/>
      <c r="P534" s="775"/>
      <c r="Q534" s="775"/>
      <c r="R534" s="776"/>
      <c r="S534" s="777"/>
      <c r="T534" s="777"/>
      <c r="U534" s="777"/>
      <c r="V534" s="778"/>
      <c r="W534" s="778"/>
      <c r="X534" s="778"/>
      <c r="Y534" s="778"/>
      <c r="Z534" s="778"/>
      <c r="AA534" s="779"/>
      <c r="AB534" s="779"/>
      <c r="AC534" s="779"/>
      <c r="AD534" s="779"/>
      <c r="AE534" s="779"/>
      <c r="AF534" s="779"/>
      <c r="AG534" s="779"/>
      <c r="AH534" s="779"/>
      <c r="AI534" s="779"/>
      <c r="AJ534" s="779"/>
      <c r="AK534" s="779"/>
      <c r="AL534" s="779"/>
      <c r="AM534" s="779"/>
      <c r="AN534" s="779"/>
      <c r="AO534" s="779"/>
      <c r="AP534" s="779"/>
      <c r="AQ534" s="779"/>
      <c r="AR534" s="779"/>
      <c r="AS534" s="779"/>
      <c r="AT534" s="779"/>
      <c r="AU534" s="779"/>
      <c r="AV534" s="779"/>
      <c r="AW534" s="779"/>
      <c r="AX534" s="779"/>
      <c r="AY534" s="779"/>
      <c r="AZ534" s="779"/>
      <c r="BA534" s="779"/>
      <c r="BB534" s="779"/>
      <c r="BC534" s="779"/>
      <c r="BD534" s="779"/>
      <c r="BE534" s="779"/>
      <c r="BF534" s="779"/>
      <c r="BG534" s="779"/>
      <c r="BH534" s="779"/>
      <c r="BI534" s="779"/>
      <c r="BJ534" s="779"/>
      <c r="BK534" s="779"/>
      <c r="BL534" s="779"/>
      <c r="BM534" s="779"/>
      <c r="BN534" s="779"/>
      <c r="BO534" s="779"/>
      <c r="BP534" s="779"/>
      <c r="BQ534" s="779"/>
      <c r="BR534" s="779"/>
      <c r="BS534" s="779"/>
      <c r="BT534" s="779"/>
      <c r="BU534" s="779"/>
      <c r="BV534" s="779"/>
      <c r="BW534" s="779"/>
      <c r="BX534" s="779"/>
      <c r="BY534" s="779"/>
      <c r="BZ534" s="779"/>
      <c r="CA534" s="779"/>
      <c r="CB534" s="779"/>
      <c r="CC534" s="779"/>
      <c r="CD534" s="779"/>
      <c r="CE534" s="779"/>
      <c r="CF534" s="779"/>
      <c r="CG534" s="779"/>
      <c r="CH534" s="779"/>
      <c r="CI534" s="779"/>
      <c r="CJ534" s="779"/>
      <c r="CK534" s="779"/>
      <c r="CL534" s="779"/>
      <c r="CM534" s="779"/>
      <c r="CN534" s="779"/>
      <c r="CO534" s="779"/>
      <c r="CP534" s="779"/>
      <c r="CQ534" s="779"/>
      <c r="CR534" s="779"/>
      <c r="CS534" s="779"/>
      <c r="CT534" s="779"/>
    </row>
    <row r="535" spans="1:98" s="887" customFormat="1" ht="13.5">
      <c r="A535" s="886"/>
      <c r="B535" s="886"/>
      <c r="C535" s="886"/>
      <c r="D535" s="886"/>
      <c r="E535" s="886"/>
      <c r="F535" s="2851"/>
      <c r="G535" s="2851"/>
      <c r="H535" s="888"/>
      <c r="I535" s="889"/>
      <c r="J535" s="890"/>
      <c r="M535" s="772"/>
      <c r="N535" s="891"/>
      <c r="O535" s="774"/>
      <c r="P535" s="775"/>
      <c r="Q535" s="775"/>
      <c r="R535" s="776"/>
      <c r="S535" s="777"/>
      <c r="T535" s="777"/>
      <c r="U535" s="777"/>
      <c r="V535" s="778"/>
      <c r="W535" s="778"/>
      <c r="X535" s="778"/>
      <c r="Y535" s="778"/>
      <c r="Z535" s="778"/>
      <c r="AA535" s="779"/>
      <c r="AB535" s="779"/>
      <c r="AC535" s="779"/>
      <c r="AD535" s="779"/>
      <c r="AE535" s="779"/>
      <c r="AF535" s="779"/>
      <c r="AG535" s="779"/>
      <c r="AH535" s="779"/>
      <c r="AI535" s="779"/>
      <c r="AJ535" s="779"/>
      <c r="AK535" s="779"/>
      <c r="AL535" s="779"/>
      <c r="AM535" s="779"/>
      <c r="AN535" s="779"/>
      <c r="AO535" s="779"/>
      <c r="AP535" s="779"/>
      <c r="AQ535" s="779"/>
      <c r="AR535" s="779"/>
      <c r="AS535" s="779"/>
      <c r="AT535" s="779"/>
      <c r="AU535" s="779"/>
      <c r="AV535" s="779"/>
      <c r="AW535" s="779"/>
      <c r="AX535" s="779"/>
      <c r="AY535" s="779"/>
      <c r="AZ535" s="779"/>
      <c r="BA535" s="779"/>
      <c r="BB535" s="779"/>
      <c r="BC535" s="779"/>
      <c r="BD535" s="779"/>
      <c r="BE535" s="779"/>
      <c r="BF535" s="779"/>
      <c r="BG535" s="779"/>
      <c r="BH535" s="779"/>
      <c r="BI535" s="779"/>
      <c r="BJ535" s="779"/>
      <c r="BK535" s="779"/>
      <c r="BL535" s="779"/>
      <c r="BM535" s="779"/>
      <c r="BN535" s="779"/>
      <c r="BO535" s="779"/>
      <c r="BP535" s="779"/>
      <c r="BQ535" s="779"/>
      <c r="BR535" s="779"/>
      <c r="BS535" s="779"/>
      <c r="BT535" s="779"/>
      <c r="BU535" s="779"/>
      <c r="BV535" s="779"/>
      <c r="BW535" s="779"/>
      <c r="BX535" s="779"/>
      <c r="BY535" s="779"/>
      <c r="BZ535" s="779"/>
      <c r="CA535" s="779"/>
      <c r="CB535" s="779"/>
      <c r="CC535" s="779"/>
      <c r="CD535" s="779"/>
      <c r="CE535" s="779"/>
      <c r="CF535" s="779"/>
      <c r="CG535" s="779"/>
      <c r="CH535" s="779"/>
      <c r="CI535" s="779"/>
      <c r="CJ535" s="779"/>
      <c r="CK535" s="779"/>
      <c r="CL535" s="779"/>
      <c r="CM535" s="779"/>
      <c r="CN535" s="779"/>
      <c r="CO535" s="779"/>
      <c r="CP535" s="779"/>
      <c r="CQ535" s="779"/>
      <c r="CR535" s="779"/>
      <c r="CS535" s="779"/>
      <c r="CT535" s="779"/>
    </row>
    <row r="536" spans="1:98" s="887" customFormat="1" ht="13.5">
      <c r="A536" s="886"/>
      <c r="B536" s="886"/>
      <c r="C536" s="886"/>
      <c r="D536" s="886"/>
      <c r="E536" s="886"/>
      <c r="F536" s="2851"/>
      <c r="G536" s="2851"/>
      <c r="H536" s="888"/>
      <c r="I536" s="889"/>
      <c r="J536" s="890"/>
      <c r="M536" s="772"/>
      <c r="N536" s="891"/>
      <c r="O536" s="774"/>
      <c r="P536" s="775"/>
      <c r="Q536" s="775"/>
      <c r="R536" s="776"/>
      <c r="S536" s="777"/>
      <c r="T536" s="777"/>
      <c r="U536" s="777"/>
      <c r="V536" s="778"/>
      <c r="W536" s="778"/>
      <c r="X536" s="778"/>
      <c r="Y536" s="778"/>
      <c r="Z536" s="778"/>
      <c r="AA536" s="779"/>
      <c r="AB536" s="779"/>
      <c r="AC536" s="779"/>
      <c r="AD536" s="779"/>
      <c r="AE536" s="779"/>
      <c r="AF536" s="779"/>
      <c r="AG536" s="779"/>
      <c r="AH536" s="779"/>
      <c r="AI536" s="779"/>
      <c r="AJ536" s="779"/>
      <c r="AK536" s="779"/>
      <c r="AL536" s="779"/>
      <c r="AM536" s="779"/>
      <c r="AN536" s="779"/>
      <c r="AO536" s="779"/>
      <c r="AP536" s="779"/>
      <c r="AQ536" s="779"/>
      <c r="AR536" s="779"/>
      <c r="AS536" s="779"/>
      <c r="AT536" s="779"/>
      <c r="AU536" s="779"/>
      <c r="AV536" s="779"/>
      <c r="AW536" s="779"/>
      <c r="AX536" s="779"/>
      <c r="AY536" s="779"/>
      <c r="AZ536" s="779"/>
      <c r="BA536" s="779"/>
      <c r="BB536" s="779"/>
      <c r="BC536" s="779"/>
      <c r="BD536" s="779"/>
      <c r="BE536" s="779"/>
      <c r="BF536" s="779"/>
      <c r="BG536" s="779"/>
      <c r="BH536" s="779"/>
      <c r="BI536" s="779"/>
      <c r="BJ536" s="779"/>
      <c r="BK536" s="779"/>
      <c r="BL536" s="779"/>
      <c r="BM536" s="779"/>
      <c r="BN536" s="779"/>
      <c r="BO536" s="779"/>
      <c r="BP536" s="779"/>
      <c r="BQ536" s="779"/>
      <c r="BR536" s="779"/>
      <c r="BS536" s="779"/>
      <c r="BT536" s="779"/>
      <c r="BU536" s="779"/>
      <c r="BV536" s="779"/>
      <c r="BW536" s="779"/>
      <c r="BX536" s="779"/>
      <c r="BY536" s="779"/>
      <c r="BZ536" s="779"/>
      <c r="CA536" s="779"/>
      <c r="CB536" s="779"/>
      <c r="CC536" s="779"/>
      <c r="CD536" s="779"/>
      <c r="CE536" s="779"/>
      <c r="CF536" s="779"/>
      <c r="CG536" s="779"/>
      <c r="CH536" s="779"/>
      <c r="CI536" s="779"/>
      <c r="CJ536" s="779"/>
      <c r="CK536" s="779"/>
      <c r="CL536" s="779"/>
      <c r="CM536" s="779"/>
      <c r="CN536" s="779"/>
      <c r="CO536" s="779"/>
      <c r="CP536" s="779"/>
      <c r="CQ536" s="779"/>
      <c r="CR536" s="779"/>
      <c r="CS536" s="779"/>
      <c r="CT536" s="779"/>
    </row>
    <row r="537" spans="1:98" s="887" customFormat="1" ht="13.5">
      <c r="A537" s="886"/>
      <c r="B537" s="886"/>
      <c r="C537" s="886"/>
      <c r="D537" s="886"/>
      <c r="E537" s="886"/>
      <c r="F537" s="2851"/>
      <c r="G537" s="2851"/>
      <c r="H537" s="888"/>
      <c r="I537" s="889"/>
      <c r="J537" s="890"/>
      <c r="M537" s="772"/>
      <c r="N537" s="891"/>
      <c r="O537" s="774"/>
      <c r="P537" s="775"/>
      <c r="Q537" s="775"/>
      <c r="R537" s="776"/>
      <c r="S537" s="777"/>
      <c r="T537" s="777"/>
      <c r="U537" s="777"/>
      <c r="V537" s="778"/>
      <c r="W537" s="778"/>
      <c r="X537" s="778"/>
      <c r="Y537" s="778"/>
      <c r="Z537" s="778"/>
      <c r="AA537" s="779"/>
      <c r="AB537" s="779"/>
      <c r="AC537" s="779"/>
      <c r="AD537" s="779"/>
      <c r="AE537" s="779"/>
      <c r="AF537" s="779"/>
      <c r="AG537" s="779"/>
      <c r="AH537" s="779"/>
      <c r="AI537" s="779"/>
      <c r="AJ537" s="779"/>
      <c r="AK537" s="779"/>
      <c r="AL537" s="779"/>
      <c r="AM537" s="779"/>
      <c r="AN537" s="779"/>
      <c r="AO537" s="779"/>
      <c r="AP537" s="779"/>
      <c r="AQ537" s="779"/>
      <c r="AR537" s="779"/>
      <c r="AS537" s="779"/>
      <c r="AT537" s="779"/>
      <c r="AU537" s="779"/>
      <c r="AV537" s="779"/>
      <c r="AW537" s="779"/>
      <c r="AX537" s="779"/>
      <c r="AY537" s="779"/>
      <c r="AZ537" s="779"/>
      <c r="BA537" s="779"/>
      <c r="BB537" s="779"/>
      <c r="BC537" s="779"/>
      <c r="BD537" s="779"/>
      <c r="BE537" s="779"/>
      <c r="BF537" s="779"/>
      <c r="BG537" s="779"/>
      <c r="BH537" s="779"/>
      <c r="BI537" s="779"/>
      <c r="BJ537" s="779"/>
      <c r="BK537" s="779"/>
      <c r="BL537" s="779"/>
      <c r="BM537" s="779"/>
      <c r="BN537" s="779"/>
      <c r="BO537" s="779"/>
      <c r="BP537" s="779"/>
      <c r="BQ537" s="779"/>
      <c r="BR537" s="779"/>
      <c r="BS537" s="779"/>
      <c r="BT537" s="779"/>
      <c r="BU537" s="779"/>
      <c r="BV537" s="779"/>
      <c r="BW537" s="779"/>
      <c r="BX537" s="779"/>
      <c r="BY537" s="779"/>
      <c r="BZ537" s="779"/>
      <c r="CA537" s="779"/>
      <c r="CB537" s="779"/>
      <c r="CC537" s="779"/>
      <c r="CD537" s="779"/>
      <c r="CE537" s="779"/>
      <c r="CF537" s="779"/>
      <c r="CG537" s="779"/>
      <c r="CH537" s="779"/>
      <c r="CI537" s="779"/>
      <c r="CJ537" s="779"/>
      <c r="CK537" s="779"/>
      <c r="CL537" s="779"/>
      <c r="CM537" s="779"/>
      <c r="CN537" s="779"/>
      <c r="CO537" s="779"/>
      <c r="CP537" s="779"/>
      <c r="CQ537" s="779"/>
      <c r="CR537" s="779"/>
      <c r="CS537" s="779"/>
      <c r="CT537" s="779"/>
    </row>
    <row r="538" spans="1:98" s="887" customFormat="1" ht="13.5">
      <c r="A538" s="886"/>
      <c r="B538" s="886"/>
      <c r="C538" s="886"/>
      <c r="D538" s="886"/>
      <c r="E538" s="886"/>
      <c r="F538" s="2851"/>
      <c r="G538" s="2851"/>
      <c r="H538" s="888"/>
      <c r="I538" s="889"/>
      <c r="J538" s="890"/>
      <c r="M538" s="772"/>
      <c r="N538" s="891"/>
      <c r="O538" s="774"/>
      <c r="P538" s="775"/>
      <c r="Q538" s="775"/>
      <c r="R538" s="776"/>
      <c r="S538" s="777"/>
      <c r="T538" s="777"/>
      <c r="U538" s="777"/>
      <c r="V538" s="778"/>
      <c r="W538" s="778"/>
      <c r="X538" s="778"/>
      <c r="Y538" s="778"/>
      <c r="Z538" s="778"/>
      <c r="AA538" s="779"/>
      <c r="AB538" s="779"/>
      <c r="AC538" s="779"/>
      <c r="AD538" s="779"/>
      <c r="AE538" s="779"/>
      <c r="AF538" s="779"/>
      <c r="AG538" s="779"/>
      <c r="AH538" s="779"/>
      <c r="AI538" s="779"/>
      <c r="AJ538" s="779"/>
      <c r="AK538" s="779"/>
      <c r="AL538" s="779"/>
      <c r="AM538" s="779"/>
      <c r="AN538" s="779"/>
      <c r="AO538" s="779"/>
      <c r="AP538" s="779"/>
      <c r="AQ538" s="779"/>
      <c r="AR538" s="779"/>
      <c r="AS538" s="779"/>
      <c r="AT538" s="779"/>
      <c r="AU538" s="779"/>
      <c r="AV538" s="779"/>
      <c r="AW538" s="779"/>
      <c r="AX538" s="779"/>
      <c r="AY538" s="779"/>
      <c r="AZ538" s="779"/>
      <c r="BA538" s="779"/>
      <c r="BB538" s="779"/>
      <c r="BC538" s="779"/>
      <c r="BD538" s="779"/>
      <c r="BE538" s="779"/>
      <c r="BF538" s="779"/>
      <c r="BG538" s="779"/>
      <c r="BH538" s="779"/>
      <c r="BI538" s="779"/>
      <c r="BJ538" s="779"/>
      <c r="BK538" s="779"/>
      <c r="BL538" s="779"/>
      <c r="BM538" s="779"/>
      <c r="BN538" s="779"/>
      <c r="BO538" s="779"/>
      <c r="BP538" s="779"/>
      <c r="BQ538" s="779"/>
      <c r="BR538" s="779"/>
      <c r="BS538" s="779"/>
      <c r="BT538" s="779"/>
      <c r="BU538" s="779"/>
      <c r="BV538" s="779"/>
      <c r="BW538" s="779"/>
      <c r="BX538" s="779"/>
      <c r="BY538" s="779"/>
      <c r="BZ538" s="779"/>
      <c r="CA538" s="779"/>
      <c r="CB538" s="779"/>
      <c r="CC538" s="779"/>
      <c r="CD538" s="779"/>
      <c r="CE538" s="779"/>
      <c r="CF538" s="779"/>
      <c r="CG538" s="779"/>
      <c r="CH538" s="779"/>
      <c r="CI538" s="779"/>
      <c r="CJ538" s="779"/>
      <c r="CK538" s="779"/>
      <c r="CL538" s="779"/>
      <c r="CM538" s="779"/>
      <c r="CN538" s="779"/>
      <c r="CO538" s="779"/>
      <c r="CP538" s="779"/>
      <c r="CQ538" s="779"/>
      <c r="CR538" s="779"/>
      <c r="CS538" s="779"/>
      <c r="CT538" s="779"/>
    </row>
    <row r="539" spans="1:98" s="887" customFormat="1" ht="13.5">
      <c r="A539" s="886"/>
      <c r="B539" s="886"/>
      <c r="C539" s="886"/>
      <c r="D539" s="886"/>
      <c r="E539" s="886"/>
      <c r="F539" s="2851"/>
      <c r="G539" s="2851"/>
      <c r="H539" s="888"/>
      <c r="I539" s="889"/>
      <c r="J539" s="890"/>
      <c r="M539" s="772"/>
      <c r="N539" s="891"/>
      <c r="O539" s="774"/>
      <c r="P539" s="775"/>
      <c r="Q539" s="775"/>
      <c r="R539" s="776"/>
      <c r="S539" s="777"/>
      <c r="T539" s="777"/>
      <c r="U539" s="777"/>
      <c r="V539" s="778"/>
      <c r="W539" s="778"/>
      <c r="X539" s="778"/>
      <c r="Y539" s="778"/>
      <c r="Z539" s="778"/>
      <c r="AA539" s="779"/>
      <c r="AB539" s="779"/>
      <c r="AC539" s="779"/>
      <c r="AD539" s="779"/>
      <c r="AE539" s="779"/>
      <c r="AF539" s="779"/>
      <c r="AG539" s="779"/>
      <c r="AH539" s="779"/>
      <c r="AI539" s="779"/>
      <c r="AJ539" s="779"/>
      <c r="AK539" s="779"/>
      <c r="AL539" s="779"/>
      <c r="AM539" s="779"/>
      <c r="AN539" s="779"/>
      <c r="AO539" s="779"/>
      <c r="AP539" s="779"/>
      <c r="AQ539" s="779"/>
      <c r="AR539" s="779"/>
      <c r="AS539" s="779"/>
      <c r="AT539" s="779"/>
      <c r="AU539" s="779"/>
      <c r="AV539" s="779"/>
      <c r="AW539" s="779"/>
      <c r="AX539" s="779"/>
      <c r="AY539" s="779"/>
      <c r="AZ539" s="779"/>
      <c r="BA539" s="779"/>
      <c r="BB539" s="779"/>
      <c r="BC539" s="779"/>
      <c r="BD539" s="779"/>
      <c r="BE539" s="779"/>
      <c r="BF539" s="779"/>
      <c r="BG539" s="779"/>
      <c r="BH539" s="779"/>
      <c r="BI539" s="779"/>
      <c r="BJ539" s="779"/>
      <c r="BK539" s="779"/>
      <c r="BL539" s="779"/>
      <c r="BM539" s="779"/>
      <c r="BN539" s="779"/>
      <c r="BO539" s="779"/>
      <c r="BP539" s="779"/>
      <c r="BQ539" s="779"/>
      <c r="BR539" s="779"/>
      <c r="BS539" s="779"/>
      <c r="BT539" s="779"/>
      <c r="BU539" s="779"/>
      <c r="BV539" s="779"/>
      <c r="BW539" s="779"/>
      <c r="BX539" s="779"/>
      <c r="BY539" s="779"/>
      <c r="BZ539" s="779"/>
      <c r="CA539" s="779"/>
      <c r="CB539" s="779"/>
      <c r="CC539" s="779"/>
      <c r="CD539" s="779"/>
      <c r="CE539" s="779"/>
      <c r="CF539" s="779"/>
      <c r="CG539" s="779"/>
      <c r="CH539" s="779"/>
      <c r="CI539" s="779"/>
      <c r="CJ539" s="779"/>
      <c r="CK539" s="779"/>
      <c r="CL539" s="779"/>
      <c r="CM539" s="779"/>
      <c r="CN539" s="779"/>
      <c r="CO539" s="779"/>
      <c r="CP539" s="779"/>
      <c r="CQ539" s="779"/>
      <c r="CR539" s="779"/>
      <c r="CS539" s="779"/>
      <c r="CT539" s="779"/>
    </row>
    <row r="540" spans="1:98" s="887" customFormat="1" ht="13.5">
      <c r="A540" s="886"/>
      <c r="B540" s="886"/>
      <c r="C540" s="886"/>
      <c r="D540" s="886"/>
      <c r="E540" s="886"/>
      <c r="F540" s="2851"/>
      <c r="G540" s="2851"/>
      <c r="H540" s="888"/>
      <c r="I540" s="889"/>
      <c r="J540" s="890"/>
      <c r="M540" s="772"/>
      <c r="N540" s="891"/>
      <c r="O540" s="774"/>
      <c r="P540" s="775"/>
      <c r="Q540" s="775"/>
      <c r="R540" s="776"/>
      <c r="S540" s="777"/>
      <c r="T540" s="777"/>
      <c r="U540" s="777"/>
      <c r="V540" s="778"/>
      <c r="W540" s="778"/>
      <c r="X540" s="778"/>
      <c r="Y540" s="778"/>
      <c r="Z540" s="778"/>
      <c r="AA540" s="779"/>
      <c r="AB540" s="779"/>
      <c r="AC540" s="779"/>
      <c r="AD540" s="779"/>
      <c r="AE540" s="779"/>
      <c r="AF540" s="779"/>
      <c r="AG540" s="779"/>
      <c r="AH540" s="779"/>
      <c r="AI540" s="779"/>
      <c r="AJ540" s="779"/>
      <c r="AK540" s="779"/>
      <c r="AL540" s="779"/>
      <c r="AM540" s="779"/>
      <c r="AN540" s="779"/>
      <c r="AO540" s="779"/>
      <c r="AP540" s="779"/>
      <c r="AQ540" s="779"/>
      <c r="AR540" s="779"/>
      <c r="AS540" s="779"/>
      <c r="AT540" s="779"/>
      <c r="AU540" s="779"/>
      <c r="AV540" s="779"/>
      <c r="AW540" s="779"/>
      <c r="AX540" s="779"/>
      <c r="AY540" s="779"/>
      <c r="AZ540" s="779"/>
      <c r="BA540" s="779"/>
      <c r="BB540" s="779"/>
      <c r="BC540" s="779"/>
      <c r="BD540" s="779"/>
      <c r="BE540" s="779"/>
      <c r="BF540" s="779"/>
      <c r="BG540" s="779"/>
      <c r="BH540" s="779"/>
      <c r="BI540" s="779"/>
      <c r="BJ540" s="779"/>
      <c r="BK540" s="779"/>
      <c r="BL540" s="779"/>
      <c r="BM540" s="779"/>
      <c r="BN540" s="779"/>
      <c r="BO540" s="779"/>
      <c r="BP540" s="779"/>
      <c r="BQ540" s="779"/>
      <c r="BR540" s="779"/>
      <c r="BS540" s="779"/>
      <c r="BT540" s="779"/>
      <c r="BU540" s="779"/>
      <c r="BV540" s="779"/>
      <c r="BW540" s="779"/>
      <c r="BX540" s="779"/>
      <c r="BY540" s="779"/>
      <c r="BZ540" s="779"/>
      <c r="CA540" s="779"/>
      <c r="CB540" s="779"/>
      <c r="CC540" s="779"/>
      <c r="CD540" s="779"/>
      <c r="CE540" s="779"/>
      <c r="CF540" s="779"/>
      <c r="CG540" s="779"/>
      <c r="CH540" s="779"/>
      <c r="CI540" s="779"/>
      <c r="CJ540" s="779"/>
      <c r="CK540" s="779"/>
      <c r="CL540" s="779"/>
      <c r="CM540" s="779"/>
      <c r="CN540" s="779"/>
      <c r="CO540" s="779"/>
      <c r="CP540" s="779"/>
      <c r="CQ540" s="779"/>
      <c r="CR540" s="779"/>
      <c r="CS540" s="779"/>
      <c r="CT540" s="779"/>
    </row>
    <row r="541" spans="1:98" s="887" customFormat="1" ht="13.5">
      <c r="A541" s="886"/>
      <c r="B541" s="886"/>
      <c r="C541" s="886"/>
      <c r="D541" s="886"/>
      <c r="E541" s="886"/>
      <c r="F541" s="2851"/>
      <c r="G541" s="2851"/>
      <c r="H541" s="888"/>
      <c r="I541" s="889"/>
      <c r="J541" s="890"/>
      <c r="M541" s="772"/>
      <c r="N541" s="891"/>
      <c r="O541" s="774"/>
      <c r="P541" s="775"/>
      <c r="Q541" s="775"/>
      <c r="R541" s="776"/>
      <c r="S541" s="777"/>
      <c r="T541" s="777"/>
      <c r="U541" s="777"/>
      <c r="V541" s="778"/>
      <c r="W541" s="778"/>
      <c r="X541" s="778"/>
      <c r="Y541" s="778"/>
      <c r="Z541" s="778"/>
      <c r="AA541" s="779"/>
      <c r="AB541" s="779"/>
      <c r="AC541" s="779"/>
      <c r="AD541" s="779"/>
      <c r="AE541" s="779"/>
      <c r="AF541" s="779"/>
      <c r="AG541" s="779"/>
      <c r="AH541" s="779"/>
      <c r="AI541" s="779"/>
      <c r="AJ541" s="779"/>
      <c r="AK541" s="779"/>
      <c r="AL541" s="779"/>
      <c r="AM541" s="779"/>
      <c r="AN541" s="779"/>
      <c r="AO541" s="779"/>
      <c r="AP541" s="779"/>
      <c r="AQ541" s="779"/>
      <c r="AR541" s="779"/>
      <c r="AS541" s="779"/>
      <c r="AT541" s="779"/>
      <c r="AU541" s="779"/>
      <c r="AV541" s="779"/>
      <c r="AW541" s="779"/>
      <c r="AX541" s="779"/>
      <c r="AY541" s="779"/>
      <c r="AZ541" s="779"/>
      <c r="BA541" s="779"/>
      <c r="BB541" s="779"/>
      <c r="BC541" s="779"/>
      <c r="BD541" s="779"/>
      <c r="BE541" s="779"/>
      <c r="BF541" s="779"/>
      <c r="BG541" s="779"/>
      <c r="BH541" s="779"/>
      <c r="BI541" s="779"/>
      <c r="BJ541" s="779"/>
      <c r="BK541" s="779"/>
      <c r="BL541" s="779"/>
      <c r="BM541" s="779"/>
      <c r="BN541" s="779"/>
      <c r="BO541" s="779"/>
      <c r="BP541" s="779"/>
      <c r="BQ541" s="779"/>
      <c r="BR541" s="779"/>
      <c r="BS541" s="779"/>
      <c r="BT541" s="779"/>
      <c r="BU541" s="779"/>
      <c r="BV541" s="779"/>
      <c r="BW541" s="779"/>
      <c r="BX541" s="779"/>
      <c r="BY541" s="779"/>
      <c r="BZ541" s="779"/>
      <c r="CA541" s="779"/>
      <c r="CB541" s="779"/>
      <c r="CC541" s="779"/>
      <c r="CD541" s="779"/>
      <c r="CE541" s="779"/>
      <c r="CF541" s="779"/>
      <c r="CG541" s="779"/>
      <c r="CH541" s="779"/>
      <c r="CI541" s="779"/>
      <c r="CJ541" s="779"/>
      <c r="CK541" s="779"/>
      <c r="CL541" s="779"/>
      <c r="CM541" s="779"/>
      <c r="CN541" s="779"/>
      <c r="CO541" s="779"/>
      <c r="CP541" s="779"/>
      <c r="CQ541" s="779"/>
      <c r="CR541" s="779"/>
      <c r="CS541" s="779"/>
      <c r="CT541" s="779"/>
    </row>
    <row r="542" spans="1:98" s="887" customFormat="1" ht="13.5">
      <c r="A542" s="886"/>
      <c r="B542" s="886"/>
      <c r="C542" s="886"/>
      <c r="D542" s="886"/>
      <c r="E542" s="886"/>
      <c r="F542" s="2851"/>
      <c r="G542" s="2851"/>
      <c r="H542" s="888"/>
      <c r="I542" s="889"/>
      <c r="J542" s="890"/>
      <c r="M542" s="772"/>
      <c r="N542" s="891"/>
      <c r="O542" s="774"/>
      <c r="P542" s="775"/>
      <c r="Q542" s="775"/>
      <c r="R542" s="776"/>
      <c r="S542" s="777"/>
      <c r="T542" s="777"/>
      <c r="U542" s="777"/>
      <c r="V542" s="778"/>
      <c r="W542" s="778"/>
      <c r="X542" s="778"/>
      <c r="Y542" s="778"/>
      <c r="Z542" s="778"/>
      <c r="AA542" s="779"/>
      <c r="AB542" s="779"/>
      <c r="AC542" s="779"/>
      <c r="AD542" s="779"/>
      <c r="AE542" s="779"/>
      <c r="AF542" s="779"/>
      <c r="AG542" s="779"/>
      <c r="AH542" s="779"/>
      <c r="AI542" s="779"/>
      <c r="AJ542" s="779"/>
      <c r="AK542" s="779"/>
      <c r="AL542" s="779"/>
      <c r="AM542" s="779"/>
      <c r="AN542" s="779"/>
      <c r="AO542" s="779"/>
      <c r="AP542" s="779"/>
      <c r="AQ542" s="779"/>
      <c r="AR542" s="779"/>
      <c r="AS542" s="779"/>
      <c r="AT542" s="779"/>
      <c r="AU542" s="779"/>
      <c r="AV542" s="779"/>
      <c r="AW542" s="779"/>
      <c r="AX542" s="779"/>
      <c r="AY542" s="779"/>
      <c r="AZ542" s="779"/>
      <c r="BA542" s="779"/>
      <c r="BB542" s="779"/>
      <c r="BC542" s="779"/>
      <c r="BD542" s="779"/>
      <c r="BE542" s="779"/>
      <c r="BF542" s="779"/>
      <c r="BG542" s="779"/>
      <c r="BH542" s="779"/>
      <c r="BI542" s="779"/>
      <c r="BJ542" s="779"/>
      <c r="BK542" s="779"/>
      <c r="BL542" s="779"/>
      <c r="BM542" s="779"/>
      <c r="BN542" s="779"/>
      <c r="BO542" s="779"/>
      <c r="BP542" s="779"/>
      <c r="BQ542" s="779"/>
      <c r="BR542" s="779"/>
      <c r="BS542" s="779"/>
      <c r="BT542" s="779"/>
      <c r="BU542" s="779"/>
      <c r="BV542" s="779"/>
      <c r="BW542" s="779"/>
      <c r="BX542" s="779"/>
      <c r="BY542" s="779"/>
      <c r="BZ542" s="779"/>
      <c r="CA542" s="779"/>
      <c r="CB542" s="779"/>
      <c r="CC542" s="779"/>
      <c r="CD542" s="779"/>
      <c r="CE542" s="779"/>
      <c r="CF542" s="779"/>
      <c r="CG542" s="779"/>
      <c r="CH542" s="779"/>
      <c r="CI542" s="779"/>
      <c r="CJ542" s="779"/>
      <c r="CK542" s="779"/>
      <c r="CL542" s="779"/>
      <c r="CM542" s="779"/>
      <c r="CN542" s="779"/>
      <c r="CO542" s="779"/>
      <c r="CP542" s="779"/>
      <c r="CQ542" s="779"/>
      <c r="CR542" s="779"/>
      <c r="CS542" s="779"/>
      <c r="CT542" s="779"/>
    </row>
    <row r="543" spans="1:98" s="887" customFormat="1" ht="13.5">
      <c r="A543" s="886"/>
      <c r="B543" s="886"/>
      <c r="C543" s="886"/>
      <c r="D543" s="886"/>
      <c r="E543" s="886"/>
      <c r="F543" s="2851"/>
      <c r="G543" s="2851"/>
      <c r="H543" s="888"/>
      <c r="I543" s="889"/>
      <c r="J543" s="890"/>
      <c r="M543" s="772"/>
      <c r="N543" s="891"/>
      <c r="O543" s="774"/>
      <c r="P543" s="775"/>
      <c r="Q543" s="775"/>
      <c r="R543" s="776"/>
      <c r="S543" s="777"/>
      <c r="T543" s="777"/>
      <c r="U543" s="777"/>
      <c r="V543" s="778"/>
      <c r="W543" s="778"/>
      <c r="X543" s="778"/>
      <c r="Y543" s="778"/>
      <c r="Z543" s="778"/>
      <c r="AA543" s="779"/>
      <c r="AB543" s="779"/>
      <c r="AC543" s="779"/>
      <c r="AD543" s="779"/>
      <c r="AE543" s="779"/>
      <c r="AF543" s="779"/>
      <c r="AG543" s="779"/>
      <c r="AH543" s="779"/>
      <c r="AI543" s="779"/>
      <c r="AJ543" s="779"/>
      <c r="AK543" s="779"/>
      <c r="AL543" s="779"/>
      <c r="AM543" s="779"/>
      <c r="AN543" s="779"/>
      <c r="AO543" s="779"/>
      <c r="AP543" s="779"/>
      <c r="AQ543" s="779"/>
      <c r="AR543" s="779"/>
      <c r="AS543" s="779"/>
      <c r="AT543" s="779"/>
      <c r="AU543" s="779"/>
      <c r="AV543" s="779"/>
      <c r="AW543" s="779"/>
      <c r="AX543" s="779"/>
      <c r="AY543" s="779"/>
      <c r="AZ543" s="779"/>
      <c r="BA543" s="779"/>
      <c r="BB543" s="779"/>
      <c r="BC543" s="779"/>
      <c r="BD543" s="779"/>
      <c r="BE543" s="779"/>
      <c r="BF543" s="779"/>
      <c r="BG543" s="779"/>
      <c r="BH543" s="779"/>
      <c r="BI543" s="779"/>
      <c r="BJ543" s="779"/>
      <c r="BK543" s="779"/>
      <c r="BL543" s="779"/>
      <c r="BM543" s="779"/>
      <c r="BN543" s="779"/>
      <c r="BO543" s="779"/>
      <c r="BP543" s="779"/>
      <c r="BQ543" s="779"/>
      <c r="BR543" s="779"/>
      <c r="BS543" s="779"/>
      <c r="BT543" s="779"/>
      <c r="BU543" s="779"/>
      <c r="BV543" s="779"/>
      <c r="BW543" s="779"/>
      <c r="BX543" s="779"/>
      <c r="BY543" s="779"/>
      <c r="BZ543" s="779"/>
      <c r="CA543" s="779"/>
      <c r="CB543" s="779"/>
      <c r="CC543" s="779"/>
      <c r="CD543" s="779"/>
      <c r="CE543" s="779"/>
      <c r="CF543" s="779"/>
      <c r="CG543" s="779"/>
      <c r="CH543" s="779"/>
      <c r="CI543" s="779"/>
      <c r="CJ543" s="779"/>
      <c r="CK543" s="779"/>
      <c r="CL543" s="779"/>
      <c r="CM543" s="779"/>
      <c r="CN543" s="779"/>
      <c r="CO543" s="779"/>
      <c r="CP543" s="779"/>
      <c r="CQ543" s="779"/>
      <c r="CR543" s="779"/>
      <c r="CS543" s="779"/>
      <c r="CT543" s="779"/>
    </row>
    <row r="544" spans="1:98" s="887" customFormat="1" ht="13.5">
      <c r="A544" s="886"/>
      <c r="B544" s="886"/>
      <c r="C544" s="886"/>
      <c r="D544" s="886"/>
      <c r="E544" s="886"/>
      <c r="F544" s="2851"/>
      <c r="G544" s="2851"/>
      <c r="H544" s="888"/>
      <c r="I544" s="889"/>
      <c r="J544" s="890"/>
      <c r="M544" s="772"/>
      <c r="N544" s="891"/>
      <c r="O544" s="774"/>
      <c r="P544" s="775"/>
      <c r="Q544" s="775"/>
      <c r="R544" s="776"/>
      <c r="S544" s="777"/>
      <c r="T544" s="777"/>
      <c r="U544" s="777"/>
      <c r="V544" s="778"/>
      <c r="W544" s="778"/>
      <c r="X544" s="778"/>
      <c r="Y544" s="778"/>
      <c r="Z544" s="778"/>
      <c r="AA544" s="779"/>
      <c r="AB544" s="779"/>
      <c r="AC544" s="779"/>
      <c r="AD544" s="779"/>
      <c r="AE544" s="779"/>
      <c r="AF544" s="779"/>
      <c r="AG544" s="779"/>
      <c r="AH544" s="779"/>
      <c r="AI544" s="779"/>
      <c r="AJ544" s="779"/>
      <c r="AK544" s="779"/>
      <c r="AL544" s="779"/>
      <c r="AM544" s="779"/>
      <c r="AN544" s="779"/>
      <c r="AO544" s="779"/>
      <c r="AP544" s="779"/>
      <c r="AQ544" s="779"/>
      <c r="AR544" s="779"/>
      <c r="AS544" s="779"/>
      <c r="AT544" s="779"/>
      <c r="AU544" s="779"/>
      <c r="AV544" s="779"/>
      <c r="AW544" s="779"/>
      <c r="AX544" s="779"/>
      <c r="AY544" s="779"/>
      <c r="AZ544" s="779"/>
      <c r="BA544" s="779"/>
      <c r="BB544" s="779"/>
      <c r="BC544" s="779"/>
      <c r="BD544" s="779"/>
      <c r="BE544" s="779"/>
      <c r="BF544" s="779"/>
      <c r="BG544" s="779"/>
      <c r="BH544" s="779"/>
      <c r="BI544" s="779"/>
      <c r="BJ544" s="779"/>
      <c r="BK544" s="779"/>
      <c r="BL544" s="779"/>
      <c r="BM544" s="779"/>
      <c r="BN544" s="779"/>
      <c r="BO544" s="779"/>
      <c r="BP544" s="779"/>
      <c r="BQ544" s="779"/>
      <c r="BR544" s="779"/>
      <c r="BS544" s="779"/>
      <c r="BT544" s="779"/>
      <c r="BU544" s="779"/>
      <c r="BV544" s="779"/>
      <c r="BW544" s="779"/>
      <c r="BX544" s="779"/>
      <c r="BY544" s="779"/>
      <c r="BZ544" s="779"/>
      <c r="CA544" s="779"/>
      <c r="CB544" s="779"/>
      <c r="CC544" s="779"/>
      <c r="CD544" s="779"/>
      <c r="CE544" s="779"/>
      <c r="CF544" s="779"/>
      <c r="CG544" s="779"/>
      <c r="CH544" s="779"/>
      <c r="CI544" s="779"/>
      <c r="CJ544" s="779"/>
      <c r="CK544" s="779"/>
      <c r="CL544" s="779"/>
      <c r="CM544" s="779"/>
      <c r="CN544" s="779"/>
      <c r="CO544" s="779"/>
      <c r="CP544" s="779"/>
      <c r="CQ544" s="779"/>
      <c r="CR544" s="779"/>
      <c r="CS544" s="779"/>
      <c r="CT544" s="779"/>
    </row>
    <row r="545" spans="1:98" s="887" customFormat="1" ht="13.5">
      <c r="A545" s="886"/>
      <c r="B545" s="886"/>
      <c r="C545" s="886"/>
      <c r="D545" s="886"/>
      <c r="E545" s="886"/>
      <c r="F545" s="2851"/>
      <c r="G545" s="2851"/>
      <c r="H545" s="888"/>
      <c r="I545" s="889"/>
      <c r="J545" s="890"/>
      <c r="M545" s="772"/>
      <c r="N545" s="891"/>
      <c r="O545" s="774"/>
      <c r="P545" s="775"/>
      <c r="Q545" s="775"/>
      <c r="R545" s="776"/>
      <c r="S545" s="777"/>
      <c r="T545" s="777"/>
      <c r="U545" s="777"/>
      <c r="V545" s="778"/>
      <c r="W545" s="778"/>
      <c r="X545" s="778"/>
      <c r="Y545" s="778"/>
      <c r="Z545" s="778"/>
      <c r="AA545" s="779"/>
      <c r="AB545" s="779"/>
      <c r="AC545" s="779"/>
      <c r="AD545" s="779"/>
      <c r="AE545" s="779"/>
      <c r="AF545" s="779"/>
      <c r="AG545" s="779"/>
      <c r="AH545" s="779"/>
      <c r="AI545" s="779"/>
      <c r="AJ545" s="779"/>
      <c r="AK545" s="779"/>
      <c r="AL545" s="779"/>
      <c r="AM545" s="779"/>
      <c r="AN545" s="779"/>
      <c r="AO545" s="779"/>
      <c r="AP545" s="779"/>
      <c r="AQ545" s="779"/>
      <c r="AR545" s="779"/>
      <c r="AS545" s="779"/>
      <c r="AT545" s="779"/>
      <c r="AU545" s="779"/>
      <c r="AV545" s="779"/>
      <c r="AW545" s="779"/>
      <c r="AX545" s="779"/>
      <c r="AY545" s="779"/>
      <c r="AZ545" s="779"/>
      <c r="BA545" s="779"/>
      <c r="BB545" s="779"/>
      <c r="BC545" s="779"/>
      <c r="BD545" s="779"/>
      <c r="BE545" s="779"/>
      <c r="BF545" s="779"/>
      <c r="BG545" s="779"/>
      <c r="BH545" s="779"/>
      <c r="BI545" s="779"/>
      <c r="BJ545" s="779"/>
      <c r="BK545" s="779"/>
      <c r="BL545" s="779"/>
      <c r="BM545" s="779"/>
      <c r="BN545" s="779"/>
      <c r="BO545" s="779"/>
      <c r="BP545" s="779"/>
      <c r="BQ545" s="779"/>
      <c r="BR545" s="779"/>
      <c r="BS545" s="779"/>
      <c r="BT545" s="779"/>
      <c r="BU545" s="779"/>
      <c r="BV545" s="779"/>
      <c r="BW545" s="779"/>
      <c r="BX545" s="779"/>
      <c r="BY545" s="779"/>
      <c r="BZ545" s="779"/>
      <c r="CA545" s="779"/>
      <c r="CB545" s="779"/>
      <c r="CC545" s="779"/>
      <c r="CD545" s="779"/>
      <c r="CE545" s="779"/>
      <c r="CF545" s="779"/>
      <c r="CG545" s="779"/>
      <c r="CH545" s="779"/>
      <c r="CI545" s="779"/>
      <c r="CJ545" s="779"/>
      <c r="CK545" s="779"/>
      <c r="CL545" s="779"/>
      <c r="CM545" s="779"/>
      <c r="CN545" s="779"/>
      <c r="CO545" s="779"/>
      <c r="CP545" s="779"/>
      <c r="CQ545" s="779"/>
      <c r="CR545" s="779"/>
      <c r="CS545" s="779"/>
      <c r="CT545" s="779"/>
    </row>
    <row r="546" spans="1:98" s="887" customFormat="1" ht="13.5">
      <c r="A546" s="886"/>
      <c r="B546" s="886"/>
      <c r="C546" s="886"/>
      <c r="D546" s="886"/>
      <c r="E546" s="886"/>
      <c r="F546" s="2851"/>
      <c r="G546" s="2851"/>
      <c r="H546" s="888"/>
      <c r="I546" s="889"/>
      <c r="J546" s="890"/>
      <c r="M546" s="772"/>
      <c r="N546" s="891"/>
      <c r="O546" s="774"/>
      <c r="P546" s="775"/>
      <c r="Q546" s="775"/>
      <c r="R546" s="776"/>
      <c r="S546" s="777"/>
      <c r="T546" s="777"/>
      <c r="U546" s="777"/>
      <c r="V546" s="778"/>
      <c r="W546" s="778"/>
      <c r="X546" s="778"/>
      <c r="Y546" s="778"/>
      <c r="Z546" s="778"/>
      <c r="AA546" s="779"/>
      <c r="AB546" s="779"/>
      <c r="AC546" s="779"/>
      <c r="AD546" s="779"/>
      <c r="AE546" s="779"/>
      <c r="AF546" s="779"/>
      <c r="AG546" s="779"/>
      <c r="AH546" s="779"/>
      <c r="AI546" s="779"/>
      <c r="AJ546" s="779"/>
      <c r="AK546" s="779"/>
      <c r="AL546" s="779"/>
      <c r="AM546" s="779"/>
      <c r="AN546" s="779"/>
      <c r="AO546" s="779"/>
      <c r="AP546" s="779"/>
      <c r="AQ546" s="779"/>
      <c r="AR546" s="779"/>
      <c r="AS546" s="779"/>
      <c r="AT546" s="779"/>
      <c r="AU546" s="779"/>
      <c r="AV546" s="779"/>
      <c r="AW546" s="779"/>
      <c r="AX546" s="779"/>
      <c r="AY546" s="779"/>
      <c r="AZ546" s="779"/>
      <c r="BA546" s="779"/>
      <c r="BB546" s="779"/>
      <c r="BC546" s="779"/>
      <c r="BD546" s="779"/>
      <c r="BE546" s="779"/>
      <c r="BF546" s="779"/>
      <c r="BG546" s="779"/>
      <c r="BH546" s="779"/>
      <c r="BI546" s="779"/>
      <c r="BJ546" s="779"/>
      <c r="BK546" s="779"/>
      <c r="BL546" s="779"/>
      <c r="BM546" s="779"/>
      <c r="BN546" s="779"/>
      <c r="BO546" s="779"/>
      <c r="BP546" s="779"/>
      <c r="BQ546" s="779"/>
      <c r="BR546" s="779"/>
      <c r="BS546" s="779"/>
      <c r="BT546" s="779"/>
      <c r="BU546" s="779"/>
      <c r="BV546" s="779"/>
      <c r="BW546" s="779"/>
      <c r="BX546" s="779"/>
      <c r="BY546" s="779"/>
      <c r="BZ546" s="779"/>
      <c r="CA546" s="779"/>
      <c r="CB546" s="779"/>
      <c r="CC546" s="779"/>
      <c r="CD546" s="779"/>
      <c r="CE546" s="779"/>
      <c r="CF546" s="779"/>
      <c r="CG546" s="779"/>
      <c r="CH546" s="779"/>
      <c r="CI546" s="779"/>
      <c r="CJ546" s="779"/>
      <c r="CK546" s="779"/>
      <c r="CL546" s="779"/>
      <c r="CM546" s="779"/>
      <c r="CN546" s="779"/>
      <c r="CO546" s="779"/>
      <c r="CP546" s="779"/>
      <c r="CQ546" s="779"/>
      <c r="CR546" s="779"/>
      <c r="CS546" s="779"/>
      <c r="CT546" s="779"/>
    </row>
    <row r="547" spans="1:98" s="887" customFormat="1" ht="13.5">
      <c r="A547" s="886"/>
      <c r="B547" s="886"/>
      <c r="C547" s="886"/>
      <c r="D547" s="886"/>
      <c r="E547" s="886"/>
      <c r="F547" s="2851"/>
      <c r="G547" s="2851"/>
      <c r="H547" s="888"/>
      <c r="I547" s="889"/>
      <c r="J547" s="890"/>
      <c r="M547" s="772"/>
      <c r="N547" s="891"/>
      <c r="O547" s="774"/>
      <c r="P547" s="775"/>
      <c r="Q547" s="775"/>
      <c r="R547" s="776"/>
      <c r="S547" s="777"/>
      <c r="T547" s="777"/>
      <c r="U547" s="777"/>
      <c r="V547" s="778"/>
      <c r="W547" s="778"/>
      <c r="X547" s="778"/>
      <c r="Y547" s="778"/>
      <c r="Z547" s="778"/>
      <c r="AA547" s="779"/>
      <c r="AB547" s="779"/>
      <c r="AC547" s="779"/>
      <c r="AD547" s="779"/>
      <c r="AE547" s="779"/>
      <c r="AF547" s="779"/>
      <c r="AG547" s="779"/>
      <c r="AH547" s="779"/>
      <c r="AI547" s="779"/>
      <c r="AJ547" s="779"/>
      <c r="AK547" s="779"/>
      <c r="AL547" s="779"/>
      <c r="AM547" s="779"/>
      <c r="AN547" s="779"/>
      <c r="AO547" s="779"/>
      <c r="AP547" s="779"/>
      <c r="AQ547" s="779"/>
      <c r="AR547" s="779"/>
      <c r="AS547" s="779"/>
      <c r="AT547" s="779"/>
      <c r="AU547" s="779"/>
      <c r="AV547" s="779"/>
      <c r="AW547" s="779"/>
      <c r="AX547" s="779"/>
      <c r="AY547" s="779"/>
      <c r="AZ547" s="779"/>
      <c r="BA547" s="779"/>
      <c r="BB547" s="779"/>
      <c r="BC547" s="779"/>
      <c r="BD547" s="779"/>
      <c r="BE547" s="779"/>
      <c r="BF547" s="779"/>
      <c r="BG547" s="779"/>
      <c r="BH547" s="779"/>
      <c r="BI547" s="779"/>
      <c r="BJ547" s="779"/>
      <c r="BK547" s="779"/>
      <c r="BL547" s="779"/>
      <c r="BM547" s="779"/>
      <c r="BN547" s="779"/>
      <c r="BO547" s="779"/>
      <c r="BP547" s="779"/>
      <c r="BQ547" s="779"/>
      <c r="BR547" s="779"/>
      <c r="BS547" s="779"/>
      <c r="BT547" s="779"/>
      <c r="BU547" s="779"/>
      <c r="BV547" s="779"/>
      <c r="BW547" s="779"/>
      <c r="BX547" s="779"/>
      <c r="BY547" s="779"/>
      <c r="BZ547" s="779"/>
      <c r="CA547" s="779"/>
      <c r="CB547" s="779"/>
      <c r="CC547" s="779"/>
      <c r="CD547" s="779"/>
      <c r="CE547" s="779"/>
      <c r="CF547" s="779"/>
      <c r="CG547" s="779"/>
      <c r="CH547" s="779"/>
      <c r="CI547" s="779"/>
      <c r="CJ547" s="779"/>
      <c r="CK547" s="779"/>
      <c r="CL547" s="779"/>
      <c r="CM547" s="779"/>
      <c r="CN547" s="779"/>
      <c r="CO547" s="779"/>
      <c r="CP547" s="779"/>
      <c r="CQ547" s="779"/>
      <c r="CR547" s="779"/>
      <c r="CS547" s="779"/>
      <c r="CT547" s="779"/>
    </row>
    <row r="548" spans="1:98" s="887" customFormat="1" ht="13.5">
      <c r="A548" s="886"/>
      <c r="B548" s="886"/>
      <c r="C548" s="886"/>
      <c r="D548" s="886"/>
      <c r="E548" s="886"/>
      <c r="F548" s="2851"/>
      <c r="G548" s="2851"/>
      <c r="H548" s="888"/>
      <c r="I548" s="889"/>
      <c r="J548" s="890"/>
      <c r="M548" s="772"/>
      <c r="N548" s="891"/>
      <c r="O548" s="774"/>
      <c r="P548" s="775"/>
      <c r="Q548" s="775"/>
      <c r="R548" s="776"/>
      <c r="S548" s="777"/>
      <c r="T548" s="777"/>
      <c r="U548" s="777"/>
      <c r="V548" s="778"/>
      <c r="W548" s="778"/>
      <c r="X548" s="778"/>
      <c r="Y548" s="778"/>
      <c r="Z548" s="778"/>
      <c r="AA548" s="779"/>
      <c r="AB548" s="779"/>
      <c r="AC548" s="779"/>
      <c r="AD548" s="779"/>
      <c r="AE548" s="779"/>
      <c r="AF548" s="779"/>
      <c r="AG548" s="779"/>
      <c r="AH548" s="779"/>
      <c r="AI548" s="779"/>
      <c r="AJ548" s="779"/>
      <c r="AK548" s="779"/>
      <c r="AL548" s="779"/>
      <c r="AM548" s="779"/>
      <c r="AN548" s="779"/>
      <c r="AO548" s="779"/>
      <c r="AP548" s="779"/>
      <c r="AQ548" s="779"/>
      <c r="AR548" s="779"/>
      <c r="AS548" s="779"/>
      <c r="AT548" s="779"/>
      <c r="AU548" s="779"/>
      <c r="AV548" s="779"/>
      <c r="AW548" s="779"/>
      <c r="AX548" s="779"/>
      <c r="AY548" s="779"/>
      <c r="AZ548" s="779"/>
      <c r="BA548" s="779"/>
      <c r="BB548" s="779"/>
      <c r="BC548" s="779"/>
      <c r="BD548" s="779"/>
      <c r="BE548" s="779"/>
      <c r="BF548" s="779"/>
      <c r="BG548" s="779"/>
      <c r="BH548" s="779"/>
      <c r="BI548" s="779"/>
      <c r="BJ548" s="779"/>
      <c r="BK548" s="779"/>
      <c r="BL548" s="779"/>
      <c r="BM548" s="779"/>
      <c r="BN548" s="779"/>
      <c r="BO548" s="779"/>
      <c r="BP548" s="779"/>
      <c r="BQ548" s="779"/>
      <c r="BR548" s="779"/>
      <c r="BS548" s="779"/>
      <c r="BT548" s="779"/>
      <c r="BU548" s="779"/>
      <c r="BV548" s="779"/>
      <c r="BW548" s="779"/>
      <c r="BX548" s="779"/>
      <c r="BY548" s="779"/>
      <c r="BZ548" s="779"/>
      <c r="CA548" s="779"/>
      <c r="CB548" s="779"/>
      <c r="CC548" s="779"/>
      <c r="CD548" s="779"/>
      <c r="CE548" s="779"/>
      <c r="CF548" s="779"/>
      <c r="CG548" s="779"/>
      <c r="CH548" s="779"/>
      <c r="CI548" s="779"/>
      <c r="CJ548" s="779"/>
      <c r="CK548" s="779"/>
      <c r="CL548" s="779"/>
      <c r="CM548" s="779"/>
      <c r="CN548" s="779"/>
      <c r="CO548" s="779"/>
      <c r="CP548" s="779"/>
      <c r="CQ548" s="779"/>
      <c r="CR548" s="779"/>
      <c r="CS548" s="779"/>
      <c r="CT548" s="779"/>
    </row>
    <row r="549" spans="1:98" s="887" customFormat="1" ht="13.5">
      <c r="A549" s="886"/>
      <c r="B549" s="886"/>
      <c r="C549" s="886"/>
      <c r="D549" s="886"/>
      <c r="E549" s="886"/>
      <c r="F549" s="2851"/>
      <c r="G549" s="2851"/>
      <c r="H549" s="888"/>
      <c r="I549" s="889"/>
      <c r="J549" s="890"/>
      <c r="M549" s="772"/>
      <c r="N549" s="891"/>
      <c r="O549" s="774"/>
      <c r="P549" s="775"/>
      <c r="Q549" s="775"/>
      <c r="R549" s="776"/>
      <c r="S549" s="777"/>
      <c r="T549" s="777"/>
      <c r="U549" s="777"/>
      <c r="V549" s="778"/>
      <c r="W549" s="778"/>
      <c r="X549" s="778"/>
      <c r="Y549" s="778"/>
      <c r="Z549" s="778"/>
      <c r="AA549" s="779"/>
      <c r="AB549" s="779"/>
      <c r="AC549" s="779"/>
      <c r="AD549" s="779"/>
      <c r="AE549" s="779"/>
      <c r="AF549" s="779"/>
      <c r="AG549" s="779"/>
      <c r="AH549" s="779"/>
      <c r="AI549" s="779"/>
      <c r="AJ549" s="779"/>
      <c r="AK549" s="779"/>
      <c r="AL549" s="779"/>
      <c r="AM549" s="779"/>
      <c r="AN549" s="779"/>
      <c r="AO549" s="779"/>
      <c r="AP549" s="779"/>
      <c r="AQ549" s="779"/>
      <c r="AR549" s="779"/>
      <c r="AS549" s="779"/>
      <c r="AT549" s="779"/>
      <c r="AU549" s="779"/>
      <c r="AV549" s="779"/>
      <c r="AW549" s="779"/>
      <c r="AX549" s="779"/>
      <c r="AY549" s="779"/>
      <c r="AZ549" s="779"/>
      <c r="BA549" s="779"/>
      <c r="BB549" s="779"/>
      <c r="BC549" s="779"/>
      <c r="BD549" s="779"/>
      <c r="BE549" s="779"/>
      <c r="BF549" s="779"/>
      <c r="BG549" s="779"/>
      <c r="BH549" s="779"/>
      <c r="BI549" s="779"/>
      <c r="BJ549" s="779"/>
      <c r="BK549" s="779"/>
      <c r="BL549" s="779"/>
      <c r="BM549" s="779"/>
      <c r="BN549" s="779"/>
      <c r="BO549" s="779"/>
      <c r="BP549" s="779"/>
      <c r="BQ549" s="779"/>
      <c r="BR549" s="779"/>
      <c r="BS549" s="779"/>
      <c r="BT549" s="779"/>
      <c r="BU549" s="779"/>
      <c r="BV549" s="779"/>
      <c r="BW549" s="779"/>
      <c r="BX549" s="779"/>
      <c r="BY549" s="779"/>
      <c r="BZ549" s="779"/>
      <c r="CA549" s="779"/>
      <c r="CB549" s="779"/>
      <c r="CC549" s="779"/>
      <c r="CD549" s="779"/>
      <c r="CE549" s="779"/>
      <c r="CF549" s="779"/>
      <c r="CG549" s="779"/>
      <c r="CH549" s="779"/>
      <c r="CI549" s="779"/>
      <c r="CJ549" s="779"/>
      <c r="CK549" s="779"/>
      <c r="CL549" s="779"/>
      <c r="CM549" s="779"/>
      <c r="CN549" s="779"/>
      <c r="CO549" s="779"/>
      <c r="CP549" s="779"/>
      <c r="CQ549" s="779"/>
      <c r="CR549" s="779"/>
      <c r="CS549" s="779"/>
      <c r="CT549" s="779"/>
    </row>
    <row r="550" spans="1:98" s="887" customFormat="1" ht="13.5">
      <c r="A550" s="886"/>
      <c r="B550" s="886"/>
      <c r="C550" s="886"/>
      <c r="D550" s="886"/>
      <c r="E550" s="886"/>
      <c r="F550" s="2851"/>
      <c r="G550" s="2851"/>
      <c r="H550" s="888"/>
      <c r="I550" s="889"/>
      <c r="J550" s="890"/>
      <c r="M550" s="772"/>
      <c r="N550" s="891"/>
      <c r="O550" s="774"/>
      <c r="P550" s="775"/>
      <c r="Q550" s="775"/>
      <c r="R550" s="776"/>
      <c r="S550" s="777"/>
      <c r="T550" s="777"/>
      <c r="U550" s="777"/>
      <c r="V550" s="778"/>
      <c r="W550" s="778"/>
      <c r="X550" s="778"/>
      <c r="Y550" s="778"/>
      <c r="Z550" s="778"/>
      <c r="AA550" s="779"/>
      <c r="AB550" s="779"/>
      <c r="AC550" s="779"/>
      <c r="AD550" s="779"/>
      <c r="AE550" s="779"/>
      <c r="AF550" s="779"/>
      <c r="AG550" s="779"/>
      <c r="AH550" s="779"/>
      <c r="AI550" s="779"/>
      <c r="AJ550" s="779"/>
      <c r="AK550" s="779"/>
      <c r="AL550" s="779"/>
      <c r="AM550" s="779"/>
      <c r="AN550" s="779"/>
      <c r="AO550" s="779"/>
      <c r="AP550" s="779"/>
      <c r="AQ550" s="779"/>
      <c r="AR550" s="779"/>
      <c r="AS550" s="779"/>
      <c r="AT550" s="779"/>
      <c r="AU550" s="779"/>
      <c r="AV550" s="779"/>
      <c r="AW550" s="779"/>
      <c r="AX550" s="779"/>
      <c r="AY550" s="779"/>
      <c r="AZ550" s="779"/>
      <c r="BA550" s="779"/>
      <c r="BB550" s="779"/>
      <c r="BC550" s="779"/>
      <c r="BD550" s="779"/>
      <c r="BE550" s="779"/>
      <c r="BF550" s="779"/>
      <c r="BG550" s="779"/>
      <c r="BH550" s="779"/>
      <c r="BI550" s="779"/>
      <c r="BJ550" s="779"/>
      <c r="BK550" s="779"/>
      <c r="BL550" s="779"/>
      <c r="BM550" s="779"/>
      <c r="BN550" s="779"/>
      <c r="BO550" s="779"/>
      <c r="BP550" s="779"/>
      <c r="BQ550" s="779"/>
      <c r="BR550" s="779"/>
      <c r="BS550" s="779"/>
      <c r="BT550" s="779"/>
      <c r="BU550" s="779"/>
      <c r="BV550" s="779"/>
      <c r="BW550" s="779"/>
      <c r="BX550" s="779"/>
      <c r="BY550" s="779"/>
      <c r="BZ550" s="779"/>
      <c r="CA550" s="779"/>
      <c r="CB550" s="779"/>
      <c r="CC550" s="779"/>
      <c r="CD550" s="779"/>
      <c r="CE550" s="779"/>
      <c r="CF550" s="779"/>
      <c r="CG550" s="779"/>
      <c r="CH550" s="779"/>
      <c r="CI550" s="779"/>
      <c r="CJ550" s="779"/>
      <c r="CK550" s="779"/>
      <c r="CL550" s="779"/>
      <c r="CM550" s="779"/>
      <c r="CN550" s="779"/>
      <c r="CO550" s="779"/>
      <c r="CP550" s="779"/>
      <c r="CQ550" s="779"/>
      <c r="CR550" s="779"/>
      <c r="CS550" s="779"/>
      <c r="CT550" s="779"/>
    </row>
    <row r="551" spans="1:98" s="887" customFormat="1" ht="13.5">
      <c r="A551" s="886"/>
      <c r="B551" s="886"/>
      <c r="C551" s="886"/>
      <c r="D551" s="886"/>
      <c r="E551" s="886"/>
      <c r="F551" s="2851"/>
      <c r="G551" s="2851"/>
      <c r="H551" s="888"/>
      <c r="I551" s="889"/>
      <c r="J551" s="890"/>
      <c r="M551" s="772"/>
      <c r="N551" s="891"/>
      <c r="O551" s="774"/>
      <c r="P551" s="775"/>
      <c r="Q551" s="775"/>
      <c r="R551" s="776"/>
      <c r="S551" s="777"/>
      <c r="T551" s="777"/>
      <c r="U551" s="777"/>
      <c r="V551" s="778"/>
      <c r="W551" s="778"/>
      <c r="X551" s="778"/>
      <c r="Y551" s="778"/>
      <c r="Z551" s="778"/>
      <c r="AA551" s="779"/>
      <c r="AB551" s="779"/>
      <c r="AC551" s="779"/>
      <c r="AD551" s="779"/>
      <c r="AE551" s="779"/>
      <c r="AF551" s="779"/>
      <c r="AG551" s="779"/>
      <c r="AH551" s="779"/>
      <c r="AI551" s="779"/>
      <c r="AJ551" s="779"/>
      <c r="AK551" s="779"/>
      <c r="AL551" s="779"/>
      <c r="AM551" s="779"/>
      <c r="AN551" s="779"/>
      <c r="AO551" s="779"/>
      <c r="AP551" s="779"/>
      <c r="AQ551" s="779"/>
      <c r="AR551" s="779"/>
      <c r="AS551" s="779"/>
      <c r="AT551" s="779"/>
      <c r="AU551" s="779"/>
      <c r="AV551" s="779"/>
      <c r="AW551" s="779"/>
      <c r="AX551" s="779"/>
      <c r="AY551" s="779"/>
      <c r="AZ551" s="779"/>
      <c r="BA551" s="779"/>
      <c r="BB551" s="779"/>
      <c r="BC551" s="779"/>
      <c r="BD551" s="779"/>
      <c r="BE551" s="779"/>
      <c r="BF551" s="779"/>
      <c r="BG551" s="779"/>
      <c r="BH551" s="779"/>
      <c r="BI551" s="779"/>
      <c r="BJ551" s="779"/>
      <c r="BK551" s="779"/>
      <c r="BL551" s="779"/>
      <c r="BM551" s="779"/>
      <c r="BN551" s="779"/>
      <c r="BO551" s="779"/>
      <c r="BP551" s="779"/>
      <c r="BQ551" s="779"/>
      <c r="BR551" s="779"/>
      <c r="BS551" s="779"/>
      <c r="BT551" s="779"/>
      <c r="BU551" s="779"/>
      <c r="BV551" s="779"/>
      <c r="BW551" s="779"/>
      <c r="BX551" s="779"/>
      <c r="BY551" s="779"/>
      <c r="BZ551" s="779"/>
      <c r="CA551" s="779"/>
      <c r="CB551" s="779"/>
      <c r="CC551" s="779"/>
      <c r="CD551" s="779"/>
      <c r="CE551" s="779"/>
      <c r="CF551" s="779"/>
      <c r="CG551" s="779"/>
      <c r="CH551" s="779"/>
      <c r="CI551" s="779"/>
      <c r="CJ551" s="779"/>
      <c r="CK551" s="779"/>
      <c r="CL551" s="779"/>
      <c r="CM551" s="779"/>
      <c r="CN551" s="779"/>
      <c r="CO551" s="779"/>
      <c r="CP551" s="779"/>
      <c r="CQ551" s="779"/>
      <c r="CR551" s="779"/>
      <c r="CS551" s="779"/>
      <c r="CT551" s="779"/>
    </row>
    <row r="552" spans="1:98" s="887" customFormat="1" ht="13.5">
      <c r="A552" s="886"/>
      <c r="B552" s="886"/>
      <c r="C552" s="886"/>
      <c r="D552" s="886"/>
      <c r="E552" s="886"/>
      <c r="F552" s="2851"/>
      <c r="G552" s="2851"/>
      <c r="H552" s="888"/>
      <c r="I552" s="889"/>
      <c r="J552" s="890"/>
      <c r="M552" s="772"/>
      <c r="N552" s="891"/>
      <c r="O552" s="774"/>
      <c r="P552" s="775"/>
      <c r="Q552" s="775"/>
      <c r="R552" s="776"/>
      <c r="S552" s="777"/>
      <c r="T552" s="777"/>
      <c r="U552" s="777"/>
      <c r="V552" s="778"/>
      <c r="W552" s="778"/>
      <c r="X552" s="778"/>
      <c r="Y552" s="778"/>
      <c r="Z552" s="778"/>
      <c r="AA552" s="779"/>
      <c r="AB552" s="779"/>
      <c r="AC552" s="779"/>
      <c r="AD552" s="779"/>
      <c r="AE552" s="779"/>
      <c r="AF552" s="779"/>
      <c r="AG552" s="779"/>
      <c r="AH552" s="779"/>
      <c r="AI552" s="779"/>
      <c r="AJ552" s="779"/>
      <c r="AK552" s="779"/>
      <c r="AL552" s="779"/>
      <c r="AM552" s="779"/>
      <c r="AN552" s="779"/>
      <c r="AO552" s="779"/>
      <c r="AP552" s="779"/>
      <c r="AQ552" s="779"/>
      <c r="AR552" s="779"/>
      <c r="AS552" s="779"/>
      <c r="AT552" s="779"/>
      <c r="AU552" s="779"/>
      <c r="AV552" s="779"/>
      <c r="AW552" s="779"/>
      <c r="AX552" s="779"/>
      <c r="AY552" s="779"/>
      <c r="AZ552" s="779"/>
      <c r="BA552" s="779"/>
      <c r="BB552" s="779"/>
      <c r="BC552" s="779"/>
      <c r="BD552" s="779"/>
      <c r="BE552" s="779"/>
      <c r="BF552" s="779"/>
      <c r="BG552" s="779"/>
      <c r="BH552" s="779"/>
      <c r="BI552" s="779"/>
      <c r="BJ552" s="779"/>
      <c r="BK552" s="779"/>
      <c r="BL552" s="779"/>
      <c r="BM552" s="779"/>
      <c r="BN552" s="779"/>
      <c r="BO552" s="779"/>
      <c r="BP552" s="779"/>
      <c r="BQ552" s="779"/>
      <c r="BR552" s="779"/>
      <c r="BS552" s="779"/>
      <c r="BT552" s="779"/>
      <c r="BU552" s="779"/>
      <c r="BV552" s="779"/>
      <c r="BW552" s="779"/>
      <c r="BX552" s="779"/>
      <c r="BY552" s="779"/>
      <c r="BZ552" s="779"/>
      <c r="CA552" s="779"/>
      <c r="CB552" s="779"/>
      <c r="CC552" s="779"/>
      <c r="CD552" s="779"/>
      <c r="CE552" s="779"/>
      <c r="CF552" s="779"/>
      <c r="CG552" s="779"/>
      <c r="CH552" s="779"/>
      <c r="CI552" s="779"/>
      <c r="CJ552" s="779"/>
      <c r="CK552" s="779"/>
      <c r="CL552" s="779"/>
      <c r="CM552" s="779"/>
      <c r="CN552" s="779"/>
      <c r="CO552" s="779"/>
      <c r="CP552" s="779"/>
      <c r="CQ552" s="779"/>
      <c r="CR552" s="779"/>
      <c r="CS552" s="779"/>
      <c r="CT552" s="779"/>
    </row>
    <row r="553" spans="1:98" s="887" customFormat="1" ht="13.5">
      <c r="A553" s="886"/>
      <c r="B553" s="886"/>
      <c r="C553" s="886"/>
      <c r="D553" s="886"/>
      <c r="E553" s="886"/>
      <c r="F553" s="2851"/>
      <c r="G553" s="2851"/>
      <c r="H553" s="888"/>
      <c r="I553" s="889"/>
      <c r="J553" s="890"/>
      <c r="M553" s="772"/>
      <c r="N553" s="891"/>
      <c r="O553" s="774"/>
      <c r="P553" s="775"/>
      <c r="Q553" s="775"/>
      <c r="R553" s="776"/>
      <c r="S553" s="777"/>
      <c r="T553" s="777"/>
      <c r="U553" s="777"/>
      <c r="V553" s="778"/>
      <c r="W553" s="778"/>
      <c r="X553" s="778"/>
      <c r="Y553" s="778"/>
      <c r="Z553" s="778"/>
      <c r="AA553" s="779"/>
      <c r="AB553" s="779"/>
      <c r="AC553" s="779"/>
      <c r="AD553" s="779"/>
      <c r="AE553" s="779"/>
      <c r="AF553" s="779"/>
      <c r="AG553" s="779"/>
      <c r="AH553" s="779"/>
      <c r="AI553" s="779"/>
      <c r="AJ553" s="779"/>
      <c r="AK553" s="779"/>
      <c r="AL553" s="779"/>
      <c r="AM553" s="779"/>
      <c r="AN553" s="779"/>
      <c r="AO553" s="779"/>
      <c r="AP553" s="779"/>
      <c r="AQ553" s="779"/>
      <c r="AR553" s="779"/>
      <c r="AS553" s="779"/>
      <c r="AT553" s="779"/>
      <c r="AU553" s="779"/>
      <c r="AV553" s="779"/>
      <c r="AW553" s="779"/>
      <c r="AX553" s="779"/>
      <c r="AY553" s="779"/>
      <c r="AZ553" s="779"/>
      <c r="BA553" s="779"/>
      <c r="BB553" s="779"/>
      <c r="BC553" s="779"/>
      <c r="BD553" s="779"/>
      <c r="BE553" s="779"/>
      <c r="BF553" s="779"/>
      <c r="BG553" s="779"/>
      <c r="BH553" s="779"/>
      <c r="BI553" s="779"/>
      <c r="BJ553" s="779"/>
      <c r="BK553" s="779"/>
      <c r="BL553" s="779"/>
      <c r="BM553" s="779"/>
      <c r="BN553" s="779"/>
      <c r="BO553" s="779"/>
      <c r="BP553" s="779"/>
      <c r="BQ553" s="779"/>
      <c r="BR553" s="779"/>
      <c r="BS553" s="779"/>
      <c r="BT553" s="779"/>
      <c r="BU553" s="779"/>
      <c r="BV553" s="779"/>
      <c r="BW553" s="779"/>
      <c r="BX553" s="779"/>
      <c r="BY553" s="779"/>
      <c r="BZ553" s="779"/>
      <c r="CA553" s="779"/>
      <c r="CB553" s="779"/>
      <c r="CC553" s="779"/>
      <c r="CD553" s="779"/>
      <c r="CE553" s="779"/>
      <c r="CF553" s="779"/>
      <c r="CG553" s="779"/>
      <c r="CH553" s="779"/>
      <c r="CI553" s="779"/>
      <c r="CJ553" s="779"/>
      <c r="CK553" s="779"/>
      <c r="CL553" s="779"/>
      <c r="CM553" s="779"/>
      <c r="CN553" s="779"/>
      <c r="CO553" s="779"/>
      <c r="CP553" s="779"/>
      <c r="CQ553" s="779"/>
      <c r="CR553" s="779"/>
      <c r="CS553" s="779"/>
      <c r="CT553" s="779"/>
    </row>
    <row r="554" spans="1:98" s="887" customFormat="1" ht="13.5">
      <c r="A554" s="886"/>
      <c r="B554" s="886"/>
      <c r="C554" s="886"/>
      <c r="D554" s="886"/>
      <c r="E554" s="886"/>
      <c r="F554" s="2851"/>
      <c r="G554" s="2851"/>
      <c r="H554" s="888"/>
      <c r="I554" s="889"/>
      <c r="J554" s="890"/>
      <c r="M554" s="772"/>
      <c r="N554" s="891"/>
      <c r="O554" s="774"/>
      <c r="P554" s="775"/>
      <c r="Q554" s="775"/>
      <c r="R554" s="776"/>
      <c r="S554" s="777"/>
      <c r="T554" s="777"/>
      <c r="U554" s="777"/>
      <c r="V554" s="778"/>
      <c r="W554" s="778"/>
      <c r="X554" s="778"/>
      <c r="Y554" s="778"/>
      <c r="Z554" s="778"/>
      <c r="AA554" s="779"/>
      <c r="AB554" s="779"/>
      <c r="AC554" s="779"/>
      <c r="AD554" s="779"/>
      <c r="AE554" s="779"/>
      <c r="AF554" s="779"/>
      <c r="AG554" s="779"/>
      <c r="AH554" s="779"/>
      <c r="AI554" s="779"/>
      <c r="AJ554" s="779"/>
      <c r="AK554" s="779"/>
      <c r="AL554" s="779"/>
      <c r="AM554" s="779"/>
      <c r="AN554" s="779"/>
      <c r="AO554" s="779"/>
      <c r="AP554" s="779"/>
      <c r="AQ554" s="779"/>
      <c r="AR554" s="779"/>
      <c r="AS554" s="779"/>
      <c r="AT554" s="779"/>
      <c r="AU554" s="779"/>
      <c r="AV554" s="779"/>
      <c r="AW554" s="779"/>
      <c r="AX554" s="779"/>
      <c r="AY554" s="779"/>
      <c r="AZ554" s="779"/>
      <c r="BA554" s="779"/>
      <c r="BB554" s="779"/>
      <c r="BC554" s="779"/>
      <c r="BD554" s="779"/>
      <c r="BE554" s="779"/>
      <c r="BF554" s="779"/>
      <c r="BG554" s="779"/>
      <c r="BH554" s="779"/>
      <c r="BI554" s="779"/>
      <c r="BJ554" s="779"/>
      <c r="BK554" s="779"/>
      <c r="BL554" s="779"/>
      <c r="BM554" s="779"/>
      <c r="BN554" s="779"/>
      <c r="BO554" s="779"/>
      <c r="BP554" s="779"/>
      <c r="BQ554" s="779"/>
      <c r="BR554" s="779"/>
      <c r="BS554" s="779"/>
      <c r="BT554" s="779"/>
      <c r="BU554" s="779"/>
      <c r="BV554" s="779"/>
      <c r="BW554" s="779"/>
      <c r="BX554" s="779"/>
      <c r="BY554" s="779"/>
      <c r="BZ554" s="779"/>
      <c r="CA554" s="779"/>
      <c r="CB554" s="779"/>
      <c r="CC554" s="779"/>
      <c r="CD554" s="779"/>
      <c r="CE554" s="779"/>
      <c r="CF554" s="779"/>
      <c r="CG554" s="779"/>
      <c r="CH554" s="779"/>
      <c r="CI554" s="779"/>
      <c r="CJ554" s="779"/>
      <c r="CK554" s="779"/>
      <c r="CL554" s="779"/>
      <c r="CM554" s="779"/>
      <c r="CN554" s="779"/>
      <c r="CO554" s="779"/>
      <c r="CP554" s="779"/>
      <c r="CQ554" s="779"/>
      <c r="CR554" s="779"/>
      <c r="CS554" s="779"/>
      <c r="CT554" s="779"/>
    </row>
    <row r="555" spans="1:98" s="887" customFormat="1" ht="13.5">
      <c r="A555" s="886"/>
      <c r="B555" s="886"/>
      <c r="C555" s="886"/>
      <c r="D555" s="886"/>
      <c r="E555" s="886"/>
      <c r="F555" s="2851"/>
      <c r="G555" s="2851"/>
      <c r="H555" s="888"/>
      <c r="I555" s="889"/>
      <c r="J555" s="890"/>
      <c r="M555" s="772"/>
      <c r="N555" s="891"/>
      <c r="O555" s="774"/>
      <c r="P555" s="775"/>
      <c r="Q555" s="775"/>
      <c r="R555" s="776"/>
      <c r="S555" s="777"/>
      <c r="T555" s="777"/>
      <c r="U555" s="777"/>
      <c r="V555" s="778"/>
      <c r="W555" s="778"/>
      <c r="X555" s="778"/>
      <c r="Y555" s="778"/>
      <c r="Z555" s="778"/>
      <c r="AA555" s="779"/>
      <c r="AB555" s="779"/>
      <c r="AC555" s="779"/>
      <c r="AD555" s="779"/>
      <c r="AE555" s="779"/>
      <c r="AF555" s="779"/>
      <c r="AG555" s="779"/>
      <c r="AH555" s="779"/>
      <c r="AI555" s="779"/>
      <c r="AJ555" s="779"/>
      <c r="AK555" s="779"/>
      <c r="AL555" s="779"/>
      <c r="AM555" s="779"/>
      <c r="AN555" s="779"/>
      <c r="AO555" s="779"/>
      <c r="AP555" s="779"/>
      <c r="AQ555" s="779"/>
      <c r="AR555" s="779"/>
      <c r="AS555" s="779"/>
      <c r="AT555" s="779"/>
      <c r="AU555" s="779"/>
      <c r="AV555" s="779"/>
      <c r="AW555" s="779"/>
      <c r="AX555" s="779"/>
      <c r="AY555" s="779"/>
      <c r="AZ555" s="779"/>
      <c r="BA555" s="779"/>
      <c r="BB555" s="779"/>
      <c r="BC555" s="779"/>
      <c r="BD555" s="779"/>
      <c r="BE555" s="779"/>
      <c r="BF555" s="779"/>
      <c r="BG555" s="779"/>
      <c r="BH555" s="779"/>
      <c r="BI555" s="779"/>
      <c r="BJ555" s="779"/>
      <c r="BK555" s="779"/>
      <c r="BL555" s="779"/>
      <c r="BM555" s="779"/>
      <c r="BN555" s="779"/>
      <c r="BO555" s="779"/>
      <c r="BP555" s="779"/>
      <c r="BQ555" s="779"/>
      <c r="BR555" s="779"/>
      <c r="BS555" s="779"/>
      <c r="BT555" s="779"/>
      <c r="BU555" s="779"/>
      <c r="BV555" s="779"/>
      <c r="BW555" s="779"/>
      <c r="BX555" s="779"/>
      <c r="BY555" s="779"/>
      <c r="BZ555" s="779"/>
      <c r="CA555" s="779"/>
      <c r="CB555" s="779"/>
      <c r="CC555" s="779"/>
      <c r="CD555" s="779"/>
      <c r="CE555" s="779"/>
      <c r="CF555" s="779"/>
      <c r="CG555" s="779"/>
      <c r="CH555" s="779"/>
      <c r="CI555" s="779"/>
      <c r="CJ555" s="779"/>
      <c r="CK555" s="779"/>
      <c r="CL555" s="779"/>
      <c r="CM555" s="779"/>
      <c r="CN555" s="779"/>
      <c r="CO555" s="779"/>
      <c r="CP555" s="779"/>
      <c r="CQ555" s="779"/>
      <c r="CR555" s="779"/>
      <c r="CS555" s="779"/>
      <c r="CT555" s="779"/>
    </row>
    <row r="556" spans="1:98" s="887" customFormat="1" ht="13.5">
      <c r="A556" s="886"/>
      <c r="B556" s="886"/>
      <c r="C556" s="886"/>
      <c r="D556" s="886"/>
      <c r="E556" s="886"/>
      <c r="F556" s="2851"/>
      <c r="G556" s="2851"/>
      <c r="H556" s="888"/>
      <c r="I556" s="889"/>
      <c r="J556" s="890"/>
      <c r="M556" s="772"/>
      <c r="N556" s="891"/>
      <c r="O556" s="774"/>
      <c r="P556" s="775"/>
      <c r="Q556" s="775"/>
      <c r="R556" s="776"/>
      <c r="S556" s="777"/>
      <c r="T556" s="777"/>
      <c r="U556" s="777"/>
      <c r="V556" s="778"/>
      <c r="W556" s="778"/>
      <c r="X556" s="778"/>
      <c r="Y556" s="778"/>
      <c r="Z556" s="778"/>
      <c r="AA556" s="779"/>
      <c r="AB556" s="779"/>
      <c r="AC556" s="779"/>
      <c r="AD556" s="779"/>
      <c r="AE556" s="779"/>
      <c r="AF556" s="779"/>
      <c r="AG556" s="779"/>
      <c r="AH556" s="779"/>
      <c r="AI556" s="779"/>
      <c r="AJ556" s="779"/>
      <c r="AK556" s="779"/>
      <c r="AL556" s="779"/>
      <c r="AM556" s="779"/>
      <c r="AN556" s="779"/>
      <c r="AO556" s="779"/>
      <c r="AP556" s="779"/>
      <c r="AQ556" s="779"/>
      <c r="AR556" s="779"/>
      <c r="AS556" s="779"/>
      <c r="AT556" s="779"/>
      <c r="AU556" s="779"/>
      <c r="AV556" s="779"/>
      <c r="AW556" s="779"/>
      <c r="AX556" s="779"/>
      <c r="AY556" s="779"/>
      <c r="AZ556" s="779"/>
      <c r="BA556" s="779"/>
      <c r="BB556" s="779"/>
      <c r="BC556" s="779"/>
      <c r="BD556" s="779"/>
      <c r="BE556" s="779"/>
      <c r="BF556" s="779"/>
      <c r="BG556" s="779"/>
      <c r="BH556" s="779"/>
      <c r="BI556" s="779"/>
      <c r="BJ556" s="779"/>
      <c r="BK556" s="779"/>
      <c r="BL556" s="779"/>
      <c r="BM556" s="779"/>
      <c r="BN556" s="779"/>
      <c r="BO556" s="779"/>
      <c r="BP556" s="779"/>
      <c r="BQ556" s="779"/>
      <c r="BR556" s="779"/>
      <c r="BS556" s="779"/>
      <c r="BT556" s="779"/>
      <c r="BU556" s="779"/>
      <c r="BV556" s="779"/>
      <c r="BW556" s="779"/>
      <c r="BX556" s="779"/>
      <c r="BY556" s="779"/>
      <c r="BZ556" s="779"/>
      <c r="CA556" s="779"/>
      <c r="CB556" s="779"/>
      <c r="CC556" s="779"/>
      <c r="CD556" s="779"/>
      <c r="CE556" s="779"/>
      <c r="CF556" s="779"/>
      <c r="CG556" s="779"/>
      <c r="CH556" s="779"/>
      <c r="CI556" s="779"/>
      <c r="CJ556" s="779"/>
      <c r="CK556" s="779"/>
      <c r="CL556" s="779"/>
      <c r="CM556" s="779"/>
      <c r="CN556" s="779"/>
      <c r="CO556" s="779"/>
      <c r="CP556" s="779"/>
      <c r="CQ556" s="779"/>
      <c r="CR556" s="779"/>
      <c r="CS556" s="779"/>
      <c r="CT556" s="779"/>
    </row>
    <row r="557" spans="1:98" s="887" customFormat="1" ht="13.5">
      <c r="A557" s="886"/>
      <c r="B557" s="886"/>
      <c r="C557" s="886"/>
      <c r="D557" s="886"/>
      <c r="E557" s="886"/>
      <c r="F557" s="2851"/>
      <c r="G557" s="2851"/>
      <c r="H557" s="888"/>
      <c r="I557" s="889"/>
      <c r="J557" s="890"/>
      <c r="M557" s="772"/>
      <c r="N557" s="891"/>
      <c r="O557" s="774"/>
      <c r="P557" s="775"/>
      <c r="Q557" s="775"/>
      <c r="R557" s="776"/>
      <c r="S557" s="777"/>
      <c r="T557" s="777"/>
      <c r="U557" s="777"/>
      <c r="V557" s="778"/>
      <c r="W557" s="778"/>
      <c r="X557" s="778"/>
      <c r="Y557" s="778"/>
      <c r="Z557" s="778"/>
      <c r="AA557" s="779"/>
      <c r="AB557" s="779"/>
      <c r="AC557" s="779"/>
      <c r="AD557" s="779"/>
      <c r="AE557" s="779"/>
      <c r="AF557" s="779"/>
      <c r="AG557" s="779"/>
      <c r="AH557" s="779"/>
      <c r="AI557" s="779"/>
      <c r="AJ557" s="779"/>
      <c r="AK557" s="779"/>
      <c r="AL557" s="779"/>
      <c r="AM557" s="779"/>
      <c r="AN557" s="779"/>
      <c r="AO557" s="779"/>
      <c r="AP557" s="779"/>
      <c r="AQ557" s="779"/>
      <c r="AR557" s="779"/>
      <c r="AS557" s="779"/>
      <c r="AT557" s="779"/>
      <c r="AU557" s="779"/>
      <c r="AV557" s="779"/>
      <c r="AW557" s="779"/>
      <c r="AX557" s="779"/>
      <c r="AY557" s="779"/>
      <c r="AZ557" s="779"/>
      <c r="BA557" s="779"/>
      <c r="BB557" s="779"/>
      <c r="BC557" s="779"/>
      <c r="BD557" s="779"/>
      <c r="BE557" s="779"/>
      <c r="BF557" s="779"/>
      <c r="BG557" s="779"/>
      <c r="BH557" s="779"/>
      <c r="BI557" s="779"/>
      <c r="BJ557" s="779"/>
      <c r="BK557" s="779"/>
      <c r="BL557" s="779"/>
      <c r="BM557" s="779"/>
      <c r="BN557" s="779"/>
      <c r="BO557" s="779"/>
      <c r="BP557" s="779"/>
      <c r="BQ557" s="779"/>
      <c r="BR557" s="779"/>
      <c r="BS557" s="779"/>
      <c r="BT557" s="779"/>
      <c r="BU557" s="779"/>
      <c r="BV557" s="779"/>
      <c r="BW557" s="779"/>
      <c r="BX557" s="779"/>
      <c r="BY557" s="779"/>
      <c r="BZ557" s="779"/>
      <c r="CA557" s="779"/>
      <c r="CB557" s="779"/>
      <c r="CC557" s="779"/>
      <c r="CD557" s="779"/>
      <c r="CE557" s="779"/>
      <c r="CF557" s="779"/>
      <c r="CG557" s="779"/>
      <c r="CH557" s="779"/>
      <c r="CI557" s="779"/>
      <c r="CJ557" s="779"/>
      <c r="CK557" s="779"/>
      <c r="CL557" s="779"/>
      <c r="CM557" s="779"/>
      <c r="CN557" s="779"/>
      <c r="CO557" s="779"/>
      <c r="CP557" s="779"/>
      <c r="CQ557" s="779"/>
      <c r="CR557" s="779"/>
      <c r="CS557" s="779"/>
      <c r="CT557" s="779"/>
    </row>
    <row r="558" spans="1:98" s="887" customFormat="1" ht="13.5">
      <c r="A558" s="886"/>
      <c r="B558" s="886"/>
      <c r="C558" s="886"/>
      <c r="D558" s="886"/>
      <c r="E558" s="886"/>
      <c r="F558" s="2851"/>
      <c r="G558" s="2851"/>
      <c r="H558" s="888"/>
      <c r="I558" s="889"/>
      <c r="J558" s="890"/>
      <c r="M558" s="772"/>
      <c r="N558" s="891"/>
      <c r="O558" s="774"/>
      <c r="P558" s="775"/>
      <c r="Q558" s="775"/>
      <c r="R558" s="776"/>
      <c r="S558" s="777"/>
      <c r="T558" s="777"/>
      <c r="U558" s="777"/>
      <c r="V558" s="778"/>
      <c r="W558" s="778"/>
      <c r="X558" s="778"/>
      <c r="Y558" s="778"/>
      <c r="Z558" s="778"/>
      <c r="AA558" s="779"/>
      <c r="AB558" s="779"/>
      <c r="AC558" s="779"/>
      <c r="AD558" s="779"/>
      <c r="AE558" s="779"/>
      <c r="AF558" s="779"/>
      <c r="AG558" s="779"/>
      <c r="AH558" s="779"/>
      <c r="AI558" s="779"/>
      <c r="AJ558" s="779"/>
      <c r="AK558" s="779"/>
      <c r="AL558" s="779"/>
      <c r="AM558" s="779"/>
      <c r="AN558" s="779"/>
      <c r="AO558" s="779"/>
      <c r="AP558" s="779"/>
      <c r="AQ558" s="779"/>
      <c r="AR558" s="779"/>
      <c r="AS558" s="779"/>
      <c r="AT558" s="779"/>
      <c r="AU558" s="779"/>
      <c r="AV558" s="779"/>
      <c r="AW558" s="779"/>
      <c r="AX558" s="779"/>
      <c r="AY558" s="779"/>
      <c r="AZ558" s="779"/>
      <c r="BA558" s="779"/>
      <c r="BB558" s="779"/>
      <c r="BC558" s="779"/>
      <c r="BD558" s="779"/>
      <c r="BE558" s="779"/>
      <c r="BF558" s="779"/>
      <c r="BG558" s="779"/>
      <c r="BH558" s="779"/>
      <c r="BI558" s="779"/>
      <c r="BJ558" s="779"/>
      <c r="BK558" s="779"/>
      <c r="BL558" s="779"/>
      <c r="BM558" s="779"/>
      <c r="BN558" s="779"/>
      <c r="BO558" s="779"/>
      <c r="BP558" s="779"/>
      <c r="BQ558" s="779"/>
      <c r="BR558" s="779"/>
      <c r="BS558" s="779"/>
      <c r="BT558" s="779"/>
      <c r="BU558" s="779"/>
      <c r="BV558" s="779"/>
      <c r="BW558" s="779"/>
      <c r="BX558" s="779"/>
      <c r="BY558" s="779"/>
      <c r="BZ558" s="779"/>
      <c r="CA558" s="779"/>
      <c r="CB558" s="779"/>
      <c r="CC558" s="779"/>
      <c r="CD558" s="779"/>
      <c r="CE558" s="779"/>
      <c r="CF558" s="779"/>
      <c r="CG558" s="779"/>
      <c r="CH558" s="779"/>
      <c r="CI558" s="779"/>
      <c r="CJ558" s="779"/>
      <c r="CK558" s="779"/>
      <c r="CL558" s="779"/>
      <c r="CM558" s="779"/>
      <c r="CN558" s="779"/>
      <c r="CO558" s="779"/>
      <c r="CP558" s="779"/>
      <c r="CQ558" s="779"/>
      <c r="CR558" s="779"/>
      <c r="CS558" s="779"/>
      <c r="CT558" s="779"/>
    </row>
    <row r="559" spans="1:98" s="887" customFormat="1" ht="13.5">
      <c r="A559" s="886"/>
      <c r="B559" s="886"/>
      <c r="C559" s="886"/>
      <c r="D559" s="886"/>
      <c r="E559" s="886"/>
      <c r="F559" s="2851"/>
      <c r="G559" s="2851"/>
      <c r="H559" s="888"/>
      <c r="I559" s="889"/>
      <c r="J559" s="890"/>
      <c r="M559" s="772"/>
      <c r="N559" s="891"/>
      <c r="O559" s="774"/>
      <c r="P559" s="775"/>
      <c r="Q559" s="775"/>
      <c r="R559" s="776"/>
      <c r="S559" s="777"/>
      <c r="T559" s="777"/>
      <c r="U559" s="777"/>
      <c r="V559" s="778"/>
      <c r="W559" s="778"/>
      <c r="X559" s="778"/>
      <c r="Y559" s="778"/>
      <c r="Z559" s="778"/>
      <c r="AA559" s="779"/>
      <c r="AB559" s="779"/>
      <c r="AC559" s="779"/>
      <c r="AD559" s="779"/>
      <c r="AE559" s="779"/>
      <c r="AF559" s="779"/>
      <c r="AG559" s="779"/>
      <c r="AH559" s="779"/>
      <c r="AI559" s="779"/>
      <c r="AJ559" s="779"/>
      <c r="AK559" s="779"/>
      <c r="AL559" s="779"/>
      <c r="AM559" s="779"/>
      <c r="AN559" s="779"/>
      <c r="AO559" s="779"/>
      <c r="AP559" s="779"/>
      <c r="AQ559" s="779"/>
      <c r="AR559" s="779"/>
      <c r="AS559" s="779"/>
      <c r="AT559" s="779"/>
      <c r="AU559" s="779"/>
      <c r="AV559" s="779"/>
      <c r="AW559" s="779"/>
      <c r="AX559" s="779"/>
      <c r="AY559" s="779"/>
      <c r="AZ559" s="779"/>
      <c r="BA559" s="779"/>
      <c r="BB559" s="779"/>
      <c r="BC559" s="779"/>
      <c r="BD559" s="779"/>
      <c r="BE559" s="779"/>
      <c r="BF559" s="779"/>
      <c r="BG559" s="779"/>
      <c r="BH559" s="779"/>
      <c r="BI559" s="779"/>
      <c r="BJ559" s="779"/>
      <c r="BK559" s="779"/>
      <c r="BL559" s="779"/>
      <c r="BM559" s="779"/>
      <c r="BN559" s="779"/>
      <c r="BO559" s="779"/>
      <c r="BP559" s="779"/>
      <c r="BQ559" s="779"/>
      <c r="BR559" s="779"/>
      <c r="BS559" s="779"/>
      <c r="BT559" s="779"/>
      <c r="BU559" s="779"/>
      <c r="BV559" s="779"/>
      <c r="BW559" s="779"/>
      <c r="BX559" s="779"/>
      <c r="BY559" s="779"/>
      <c r="BZ559" s="779"/>
      <c r="CA559" s="779"/>
      <c r="CB559" s="779"/>
      <c r="CC559" s="779"/>
      <c r="CD559" s="779"/>
      <c r="CE559" s="779"/>
      <c r="CF559" s="779"/>
      <c r="CG559" s="779"/>
      <c r="CH559" s="779"/>
      <c r="CI559" s="779"/>
      <c r="CJ559" s="779"/>
      <c r="CK559" s="779"/>
      <c r="CL559" s="779"/>
      <c r="CM559" s="779"/>
      <c r="CN559" s="779"/>
      <c r="CO559" s="779"/>
      <c r="CP559" s="779"/>
      <c r="CQ559" s="779"/>
      <c r="CR559" s="779"/>
      <c r="CS559" s="779"/>
      <c r="CT559" s="779"/>
    </row>
    <row r="560" spans="1:98" s="887" customFormat="1" ht="13.5">
      <c r="A560" s="886"/>
      <c r="B560" s="886"/>
      <c r="C560" s="886"/>
      <c r="D560" s="886"/>
      <c r="E560" s="886"/>
      <c r="F560" s="2851"/>
      <c r="G560" s="2851"/>
      <c r="H560" s="888"/>
      <c r="I560" s="889"/>
      <c r="J560" s="890"/>
      <c r="M560" s="772"/>
      <c r="N560" s="891"/>
      <c r="O560" s="774"/>
      <c r="P560" s="775"/>
      <c r="Q560" s="775"/>
      <c r="R560" s="776"/>
      <c r="S560" s="777"/>
      <c r="T560" s="777"/>
      <c r="U560" s="777"/>
      <c r="V560" s="778"/>
      <c r="W560" s="778"/>
      <c r="X560" s="778"/>
      <c r="Y560" s="778"/>
      <c r="Z560" s="778"/>
      <c r="AA560" s="779"/>
      <c r="AB560" s="779"/>
      <c r="AC560" s="779"/>
      <c r="AD560" s="779"/>
      <c r="AE560" s="779"/>
      <c r="AF560" s="779"/>
      <c r="AG560" s="779"/>
      <c r="AH560" s="779"/>
      <c r="AI560" s="779"/>
      <c r="AJ560" s="779"/>
      <c r="AK560" s="779"/>
      <c r="AL560" s="779"/>
      <c r="AM560" s="779"/>
      <c r="AN560" s="779"/>
      <c r="AO560" s="779"/>
      <c r="AP560" s="779"/>
      <c r="AQ560" s="779"/>
      <c r="AR560" s="779"/>
      <c r="AS560" s="779"/>
      <c r="AT560" s="779"/>
      <c r="AU560" s="779"/>
      <c r="AV560" s="779"/>
      <c r="AW560" s="779"/>
      <c r="AX560" s="779"/>
      <c r="AY560" s="779"/>
      <c r="AZ560" s="779"/>
      <c r="BA560" s="779"/>
      <c r="BB560" s="779"/>
      <c r="BC560" s="779"/>
      <c r="BD560" s="779"/>
      <c r="BE560" s="779"/>
      <c r="BF560" s="779"/>
      <c r="BG560" s="779"/>
      <c r="BH560" s="779"/>
      <c r="BI560" s="779"/>
      <c r="BJ560" s="779"/>
      <c r="BK560" s="779"/>
      <c r="BL560" s="779"/>
      <c r="BM560" s="779"/>
      <c r="BN560" s="779"/>
      <c r="BO560" s="779"/>
      <c r="BP560" s="779"/>
      <c r="BQ560" s="779"/>
      <c r="BR560" s="779"/>
      <c r="BS560" s="779"/>
      <c r="BT560" s="779"/>
      <c r="BU560" s="779"/>
      <c r="BV560" s="779"/>
      <c r="BW560" s="779"/>
      <c r="BX560" s="779"/>
      <c r="BY560" s="779"/>
      <c r="BZ560" s="779"/>
      <c r="CA560" s="779"/>
      <c r="CB560" s="779"/>
      <c r="CC560" s="779"/>
      <c r="CD560" s="779"/>
      <c r="CE560" s="779"/>
      <c r="CF560" s="779"/>
      <c r="CG560" s="779"/>
      <c r="CH560" s="779"/>
      <c r="CI560" s="779"/>
      <c r="CJ560" s="779"/>
      <c r="CK560" s="779"/>
      <c r="CL560" s="779"/>
      <c r="CM560" s="779"/>
      <c r="CN560" s="779"/>
      <c r="CO560" s="779"/>
      <c r="CP560" s="779"/>
      <c r="CQ560" s="779"/>
      <c r="CR560" s="779"/>
      <c r="CS560" s="779"/>
      <c r="CT560" s="779"/>
    </row>
    <row r="561" spans="1:98" s="887" customFormat="1" ht="13.5">
      <c r="A561" s="886"/>
      <c r="B561" s="886"/>
      <c r="C561" s="886"/>
      <c r="D561" s="886"/>
      <c r="E561" s="886"/>
      <c r="F561" s="2851"/>
      <c r="G561" s="2851"/>
      <c r="H561" s="888"/>
      <c r="I561" s="889"/>
      <c r="J561" s="890"/>
      <c r="M561" s="772"/>
      <c r="N561" s="891"/>
      <c r="O561" s="774"/>
      <c r="P561" s="775"/>
      <c r="Q561" s="775"/>
      <c r="R561" s="776"/>
      <c r="S561" s="777"/>
      <c r="T561" s="777"/>
      <c r="U561" s="777"/>
      <c r="V561" s="778"/>
      <c r="W561" s="778"/>
      <c r="X561" s="778"/>
      <c r="Y561" s="778"/>
      <c r="Z561" s="778"/>
      <c r="AA561" s="779"/>
      <c r="AB561" s="779"/>
      <c r="AC561" s="779"/>
      <c r="AD561" s="779"/>
      <c r="AE561" s="779"/>
      <c r="AF561" s="779"/>
      <c r="AG561" s="779"/>
      <c r="AH561" s="779"/>
      <c r="AI561" s="779"/>
      <c r="AJ561" s="779"/>
      <c r="AK561" s="779"/>
      <c r="AL561" s="779"/>
      <c r="AM561" s="779"/>
      <c r="AN561" s="779"/>
      <c r="AO561" s="779"/>
      <c r="AP561" s="779"/>
      <c r="AQ561" s="779"/>
      <c r="AR561" s="779"/>
      <c r="AS561" s="779"/>
      <c r="AT561" s="779"/>
      <c r="AU561" s="779"/>
      <c r="AV561" s="779"/>
      <c r="AW561" s="779"/>
      <c r="AX561" s="779"/>
      <c r="AY561" s="779"/>
      <c r="AZ561" s="779"/>
      <c r="BA561" s="779"/>
      <c r="BB561" s="779"/>
      <c r="BC561" s="779"/>
      <c r="BD561" s="779"/>
      <c r="BE561" s="779"/>
      <c r="BF561" s="779"/>
      <c r="BG561" s="779"/>
      <c r="BH561" s="779"/>
      <c r="BI561" s="779"/>
      <c r="BJ561" s="779"/>
      <c r="BK561" s="779"/>
      <c r="BL561" s="779"/>
      <c r="BM561" s="779"/>
      <c r="BN561" s="779"/>
      <c r="BO561" s="779"/>
      <c r="BP561" s="779"/>
      <c r="BQ561" s="779"/>
      <c r="BR561" s="779"/>
      <c r="BS561" s="779"/>
      <c r="BT561" s="779"/>
      <c r="BU561" s="779"/>
      <c r="BV561" s="779"/>
      <c r="BW561" s="779"/>
      <c r="BX561" s="779"/>
      <c r="BY561" s="779"/>
      <c r="BZ561" s="779"/>
      <c r="CA561" s="779"/>
      <c r="CB561" s="779"/>
      <c r="CC561" s="779"/>
      <c r="CD561" s="779"/>
      <c r="CE561" s="779"/>
      <c r="CF561" s="779"/>
      <c r="CG561" s="779"/>
      <c r="CH561" s="779"/>
      <c r="CI561" s="779"/>
      <c r="CJ561" s="779"/>
      <c r="CK561" s="779"/>
      <c r="CL561" s="779"/>
      <c r="CM561" s="779"/>
      <c r="CN561" s="779"/>
      <c r="CO561" s="779"/>
      <c r="CP561" s="779"/>
      <c r="CQ561" s="779"/>
      <c r="CR561" s="779"/>
      <c r="CS561" s="779"/>
      <c r="CT561" s="779"/>
    </row>
    <row r="562" spans="1:98" s="887" customFormat="1" ht="13.5">
      <c r="A562" s="886"/>
      <c r="B562" s="886"/>
      <c r="C562" s="886"/>
      <c r="D562" s="886"/>
      <c r="E562" s="886"/>
      <c r="F562" s="2851"/>
      <c r="G562" s="2851"/>
      <c r="H562" s="888"/>
      <c r="I562" s="889"/>
      <c r="J562" s="890"/>
      <c r="M562" s="772"/>
      <c r="N562" s="891"/>
      <c r="O562" s="774"/>
      <c r="P562" s="775"/>
      <c r="Q562" s="775"/>
      <c r="R562" s="776"/>
      <c r="S562" s="777"/>
      <c r="T562" s="777"/>
      <c r="U562" s="777"/>
      <c r="V562" s="778"/>
      <c r="W562" s="778"/>
      <c r="X562" s="778"/>
      <c r="Y562" s="778"/>
      <c r="Z562" s="778"/>
      <c r="AA562" s="779"/>
      <c r="AB562" s="779"/>
      <c r="AC562" s="779"/>
      <c r="AD562" s="779"/>
      <c r="AE562" s="779"/>
      <c r="AF562" s="779"/>
      <c r="AG562" s="779"/>
      <c r="AH562" s="779"/>
      <c r="AI562" s="779"/>
      <c r="AJ562" s="779"/>
      <c r="AK562" s="779"/>
      <c r="AL562" s="779"/>
      <c r="AM562" s="779"/>
      <c r="AN562" s="779"/>
      <c r="AO562" s="779"/>
      <c r="AP562" s="779"/>
      <c r="AQ562" s="779"/>
      <c r="AR562" s="779"/>
      <c r="AS562" s="779"/>
      <c r="AT562" s="779"/>
      <c r="AU562" s="779"/>
      <c r="AV562" s="779"/>
      <c r="AW562" s="779"/>
      <c r="AX562" s="779"/>
      <c r="AY562" s="779"/>
      <c r="AZ562" s="779"/>
      <c r="BA562" s="779"/>
      <c r="BB562" s="779"/>
      <c r="BC562" s="779"/>
      <c r="BD562" s="779"/>
      <c r="BE562" s="779"/>
      <c r="BF562" s="779"/>
      <c r="BG562" s="779"/>
      <c r="BH562" s="779"/>
      <c r="BI562" s="779"/>
      <c r="BJ562" s="779"/>
      <c r="BK562" s="779"/>
      <c r="BL562" s="779"/>
      <c r="BM562" s="779"/>
      <c r="BN562" s="779"/>
      <c r="BO562" s="779"/>
      <c r="BP562" s="779"/>
      <c r="BQ562" s="779"/>
      <c r="BR562" s="779"/>
      <c r="BS562" s="779"/>
      <c r="BT562" s="779"/>
      <c r="BU562" s="779"/>
      <c r="BV562" s="779"/>
      <c r="BW562" s="779"/>
      <c r="BX562" s="779"/>
      <c r="BY562" s="779"/>
      <c r="BZ562" s="779"/>
      <c r="CA562" s="779"/>
      <c r="CB562" s="779"/>
      <c r="CC562" s="779"/>
      <c r="CD562" s="779"/>
      <c r="CE562" s="779"/>
      <c r="CF562" s="779"/>
      <c r="CG562" s="779"/>
      <c r="CH562" s="779"/>
      <c r="CI562" s="779"/>
      <c r="CJ562" s="779"/>
      <c r="CK562" s="779"/>
      <c r="CL562" s="779"/>
      <c r="CM562" s="779"/>
      <c r="CN562" s="779"/>
      <c r="CO562" s="779"/>
      <c r="CP562" s="779"/>
      <c r="CQ562" s="779"/>
      <c r="CR562" s="779"/>
      <c r="CS562" s="779"/>
      <c r="CT562" s="779"/>
    </row>
    <row r="563" spans="1:98" s="887" customFormat="1" ht="13.5">
      <c r="A563" s="886"/>
      <c r="B563" s="886"/>
      <c r="C563" s="886"/>
      <c r="D563" s="886"/>
      <c r="E563" s="886"/>
      <c r="F563" s="2851"/>
      <c r="G563" s="2851"/>
      <c r="H563" s="888"/>
      <c r="I563" s="889"/>
      <c r="J563" s="890"/>
      <c r="M563" s="772"/>
      <c r="N563" s="891"/>
      <c r="O563" s="774"/>
      <c r="P563" s="775"/>
      <c r="Q563" s="775"/>
      <c r="R563" s="776"/>
      <c r="S563" s="777"/>
      <c r="T563" s="777"/>
      <c r="U563" s="777"/>
      <c r="V563" s="778"/>
      <c r="W563" s="778"/>
      <c r="X563" s="778"/>
      <c r="Y563" s="778"/>
      <c r="Z563" s="778"/>
      <c r="AA563" s="779"/>
      <c r="AB563" s="779"/>
      <c r="AC563" s="779"/>
      <c r="AD563" s="779"/>
      <c r="AE563" s="779"/>
      <c r="AF563" s="779"/>
      <c r="AG563" s="779"/>
      <c r="AH563" s="779"/>
      <c r="AI563" s="779"/>
      <c r="AJ563" s="779"/>
      <c r="AK563" s="779"/>
      <c r="AL563" s="779"/>
      <c r="AM563" s="779"/>
      <c r="AN563" s="779"/>
      <c r="AO563" s="779"/>
      <c r="AP563" s="779"/>
      <c r="AQ563" s="779"/>
      <c r="AR563" s="779"/>
      <c r="AS563" s="779"/>
      <c r="AT563" s="779"/>
      <c r="AU563" s="779"/>
      <c r="AV563" s="779"/>
      <c r="AW563" s="779"/>
      <c r="AX563" s="779"/>
      <c r="AY563" s="779"/>
      <c r="AZ563" s="779"/>
      <c r="BA563" s="779"/>
      <c r="BB563" s="779"/>
      <c r="BC563" s="779"/>
      <c r="BD563" s="779"/>
      <c r="BE563" s="779"/>
      <c r="BF563" s="779"/>
      <c r="BG563" s="779"/>
      <c r="BH563" s="779"/>
      <c r="BI563" s="779"/>
      <c r="BJ563" s="779"/>
      <c r="BK563" s="779"/>
      <c r="BL563" s="779"/>
      <c r="BM563" s="779"/>
      <c r="BN563" s="779"/>
      <c r="BO563" s="779"/>
      <c r="BP563" s="779"/>
      <c r="BQ563" s="779"/>
      <c r="BR563" s="779"/>
      <c r="BS563" s="779"/>
      <c r="BT563" s="779"/>
      <c r="BU563" s="779"/>
      <c r="BV563" s="779"/>
      <c r="BW563" s="779"/>
      <c r="BX563" s="779"/>
      <c r="BY563" s="779"/>
      <c r="BZ563" s="779"/>
      <c r="CA563" s="779"/>
      <c r="CB563" s="779"/>
      <c r="CC563" s="779"/>
      <c r="CD563" s="779"/>
      <c r="CE563" s="779"/>
      <c r="CF563" s="779"/>
      <c r="CG563" s="779"/>
      <c r="CH563" s="779"/>
      <c r="CI563" s="779"/>
      <c r="CJ563" s="779"/>
      <c r="CK563" s="779"/>
      <c r="CL563" s="779"/>
      <c r="CM563" s="779"/>
      <c r="CN563" s="779"/>
      <c r="CO563" s="779"/>
      <c r="CP563" s="779"/>
      <c r="CQ563" s="779"/>
      <c r="CR563" s="779"/>
      <c r="CS563" s="779"/>
      <c r="CT563" s="779"/>
    </row>
    <row r="564" spans="1:98" s="887" customFormat="1" ht="13.5">
      <c r="A564" s="886"/>
      <c r="B564" s="886"/>
      <c r="C564" s="886"/>
      <c r="D564" s="886"/>
      <c r="E564" s="886"/>
      <c r="F564" s="2851"/>
      <c r="G564" s="2851"/>
      <c r="H564" s="888"/>
      <c r="I564" s="889"/>
      <c r="J564" s="890"/>
      <c r="M564" s="772"/>
      <c r="N564" s="891"/>
      <c r="O564" s="774"/>
      <c r="P564" s="775"/>
      <c r="Q564" s="775"/>
      <c r="R564" s="776"/>
      <c r="S564" s="777"/>
      <c r="T564" s="777"/>
      <c r="U564" s="777"/>
      <c r="V564" s="778"/>
      <c r="W564" s="778"/>
      <c r="X564" s="778"/>
      <c r="Y564" s="778"/>
      <c r="Z564" s="778"/>
      <c r="AA564" s="779"/>
      <c r="AB564" s="779"/>
      <c r="AC564" s="779"/>
      <c r="AD564" s="779"/>
      <c r="AE564" s="779"/>
      <c r="AF564" s="779"/>
      <c r="AG564" s="779"/>
      <c r="AH564" s="779"/>
      <c r="AI564" s="779"/>
      <c r="AJ564" s="779"/>
      <c r="AK564" s="779"/>
      <c r="AL564" s="779"/>
      <c r="AM564" s="779"/>
      <c r="AN564" s="779"/>
      <c r="AO564" s="779"/>
      <c r="AP564" s="779"/>
      <c r="AQ564" s="779"/>
      <c r="AR564" s="779"/>
      <c r="AS564" s="779"/>
      <c r="AT564" s="779"/>
      <c r="AU564" s="779"/>
      <c r="AV564" s="779"/>
      <c r="AW564" s="779"/>
      <c r="AX564" s="779"/>
      <c r="AY564" s="779"/>
      <c r="AZ564" s="779"/>
      <c r="BA564" s="779"/>
      <c r="BB564" s="779"/>
      <c r="BC564" s="779"/>
      <c r="BD564" s="779"/>
      <c r="BE564" s="779"/>
      <c r="BF564" s="779"/>
      <c r="BG564" s="779"/>
      <c r="BH564" s="779"/>
      <c r="BI564" s="779"/>
      <c r="BJ564" s="779"/>
      <c r="BK564" s="779"/>
      <c r="BL564" s="779"/>
      <c r="BM564" s="779"/>
      <c r="BN564" s="779"/>
      <c r="BO564" s="779"/>
      <c r="BP564" s="779"/>
      <c r="BQ564" s="779"/>
      <c r="BR564" s="779"/>
      <c r="BS564" s="779"/>
      <c r="BT564" s="779"/>
      <c r="BU564" s="779"/>
      <c r="BV564" s="779"/>
      <c r="BW564" s="779"/>
      <c r="BX564" s="779"/>
      <c r="BY564" s="779"/>
      <c r="BZ564" s="779"/>
      <c r="CA564" s="779"/>
      <c r="CB564" s="779"/>
      <c r="CC564" s="779"/>
      <c r="CD564" s="779"/>
      <c r="CE564" s="779"/>
      <c r="CF564" s="779"/>
      <c r="CG564" s="779"/>
      <c r="CH564" s="779"/>
      <c r="CI564" s="779"/>
      <c r="CJ564" s="779"/>
      <c r="CK564" s="779"/>
      <c r="CL564" s="779"/>
      <c r="CM564" s="779"/>
      <c r="CN564" s="779"/>
      <c r="CO564" s="779"/>
      <c r="CP564" s="779"/>
      <c r="CQ564" s="779"/>
      <c r="CR564" s="779"/>
      <c r="CS564" s="779"/>
      <c r="CT564" s="779"/>
    </row>
    <row r="565" spans="1:98" s="887" customFormat="1" ht="13.5">
      <c r="A565" s="886"/>
      <c r="B565" s="886"/>
      <c r="C565" s="886"/>
      <c r="D565" s="886"/>
      <c r="E565" s="886"/>
      <c r="F565" s="2851"/>
      <c r="G565" s="2851"/>
      <c r="H565" s="888"/>
      <c r="I565" s="889"/>
      <c r="J565" s="890"/>
      <c r="M565" s="772"/>
      <c r="N565" s="891"/>
      <c r="O565" s="774"/>
      <c r="P565" s="775"/>
      <c r="Q565" s="775"/>
      <c r="R565" s="776"/>
      <c r="S565" s="777"/>
      <c r="T565" s="777"/>
      <c r="U565" s="777"/>
      <c r="V565" s="778"/>
      <c r="W565" s="778"/>
      <c r="X565" s="778"/>
      <c r="Y565" s="778"/>
      <c r="Z565" s="778"/>
      <c r="AA565" s="779"/>
      <c r="AB565" s="779"/>
      <c r="AC565" s="779"/>
      <c r="AD565" s="779"/>
      <c r="AE565" s="779"/>
      <c r="AF565" s="779"/>
      <c r="AG565" s="779"/>
      <c r="AH565" s="779"/>
      <c r="AI565" s="779"/>
      <c r="AJ565" s="779"/>
      <c r="AK565" s="779"/>
      <c r="AL565" s="779"/>
      <c r="AM565" s="779"/>
      <c r="AN565" s="779"/>
      <c r="AO565" s="779"/>
      <c r="AP565" s="779"/>
      <c r="AQ565" s="779"/>
      <c r="AR565" s="779"/>
      <c r="AS565" s="779"/>
      <c r="AT565" s="779"/>
      <c r="AU565" s="779"/>
      <c r="AV565" s="779"/>
      <c r="AW565" s="779"/>
      <c r="AX565" s="779"/>
      <c r="AY565" s="779"/>
      <c r="AZ565" s="779"/>
      <c r="BA565" s="779"/>
      <c r="BB565" s="779"/>
      <c r="BC565" s="779"/>
      <c r="BD565" s="779"/>
      <c r="BE565" s="779"/>
      <c r="BF565" s="779"/>
      <c r="BG565" s="779"/>
      <c r="BH565" s="779"/>
      <c r="BI565" s="779"/>
      <c r="BJ565" s="779"/>
      <c r="BK565" s="779"/>
      <c r="BL565" s="779"/>
      <c r="BM565" s="779"/>
      <c r="BN565" s="779"/>
      <c r="BO565" s="779"/>
      <c r="BP565" s="779"/>
      <c r="BQ565" s="779"/>
      <c r="BR565" s="779"/>
      <c r="BS565" s="779"/>
      <c r="BT565" s="779"/>
      <c r="BU565" s="779"/>
      <c r="BV565" s="779"/>
      <c r="BW565" s="779"/>
      <c r="BX565" s="779"/>
      <c r="BY565" s="779"/>
      <c r="BZ565" s="779"/>
      <c r="CA565" s="779"/>
      <c r="CB565" s="779"/>
      <c r="CC565" s="779"/>
      <c r="CD565" s="779"/>
      <c r="CE565" s="779"/>
      <c r="CF565" s="779"/>
      <c r="CG565" s="779"/>
      <c r="CH565" s="779"/>
      <c r="CI565" s="779"/>
      <c r="CJ565" s="779"/>
      <c r="CK565" s="779"/>
      <c r="CL565" s="779"/>
      <c r="CM565" s="779"/>
      <c r="CN565" s="779"/>
      <c r="CO565" s="779"/>
      <c r="CP565" s="779"/>
      <c r="CQ565" s="779"/>
      <c r="CR565" s="779"/>
      <c r="CS565" s="779"/>
      <c r="CT565" s="779"/>
    </row>
    <row r="566" spans="1:98" s="887" customFormat="1" ht="13.5">
      <c r="A566" s="886"/>
      <c r="B566" s="886"/>
      <c r="C566" s="886"/>
      <c r="D566" s="886"/>
      <c r="E566" s="886"/>
      <c r="F566" s="2851"/>
      <c r="G566" s="2851"/>
      <c r="H566" s="888"/>
      <c r="I566" s="889"/>
      <c r="J566" s="890"/>
      <c r="M566" s="772"/>
      <c r="N566" s="891"/>
      <c r="O566" s="774"/>
      <c r="P566" s="775"/>
      <c r="Q566" s="775"/>
      <c r="R566" s="776"/>
      <c r="S566" s="777"/>
      <c r="T566" s="777"/>
      <c r="U566" s="777"/>
      <c r="V566" s="778"/>
      <c r="W566" s="778"/>
      <c r="X566" s="778"/>
      <c r="Y566" s="778"/>
      <c r="Z566" s="778"/>
      <c r="AA566" s="779"/>
      <c r="AB566" s="779"/>
      <c r="AC566" s="779"/>
      <c r="AD566" s="779"/>
      <c r="AE566" s="779"/>
      <c r="AF566" s="779"/>
      <c r="AG566" s="779"/>
      <c r="AH566" s="779"/>
      <c r="AI566" s="779"/>
      <c r="AJ566" s="779"/>
      <c r="AK566" s="779"/>
      <c r="AL566" s="779"/>
      <c r="AM566" s="779"/>
      <c r="AN566" s="779"/>
      <c r="AO566" s="779"/>
      <c r="AP566" s="779"/>
      <c r="AQ566" s="779"/>
      <c r="AR566" s="779"/>
      <c r="AS566" s="779"/>
      <c r="AT566" s="779"/>
      <c r="AU566" s="779"/>
      <c r="AV566" s="779"/>
      <c r="AW566" s="779"/>
      <c r="AX566" s="779"/>
      <c r="AY566" s="779"/>
      <c r="AZ566" s="779"/>
      <c r="BA566" s="779"/>
      <c r="BB566" s="779"/>
      <c r="BC566" s="779"/>
      <c r="BD566" s="779"/>
      <c r="BE566" s="779"/>
      <c r="BF566" s="779"/>
      <c r="BG566" s="779"/>
      <c r="BH566" s="779"/>
      <c r="BI566" s="779"/>
      <c r="BJ566" s="779"/>
      <c r="BK566" s="779"/>
      <c r="BL566" s="779"/>
      <c r="BM566" s="779"/>
      <c r="BN566" s="779"/>
      <c r="BO566" s="779"/>
      <c r="BP566" s="779"/>
      <c r="BQ566" s="779"/>
      <c r="BR566" s="779"/>
      <c r="BS566" s="779"/>
      <c r="BT566" s="779"/>
      <c r="BU566" s="779"/>
      <c r="BV566" s="779"/>
      <c r="BW566" s="779"/>
      <c r="BX566" s="779"/>
      <c r="BY566" s="779"/>
      <c r="BZ566" s="779"/>
      <c r="CA566" s="779"/>
      <c r="CB566" s="779"/>
      <c r="CC566" s="779"/>
      <c r="CD566" s="779"/>
      <c r="CE566" s="779"/>
      <c r="CF566" s="779"/>
      <c r="CG566" s="779"/>
      <c r="CH566" s="779"/>
      <c r="CI566" s="779"/>
      <c r="CJ566" s="779"/>
      <c r="CK566" s="779"/>
      <c r="CL566" s="779"/>
      <c r="CM566" s="779"/>
      <c r="CN566" s="779"/>
      <c r="CO566" s="779"/>
      <c r="CP566" s="779"/>
      <c r="CQ566" s="779"/>
      <c r="CR566" s="779"/>
      <c r="CS566" s="779"/>
      <c r="CT566" s="779"/>
    </row>
    <row r="567" spans="1:98" s="887" customFormat="1" ht="13.5">
      <c r="A567" s="886"/>
      <c r="B567" s="886"/>
      <c r="C567" s="886"/>
      <c r="D567" s="886"/>
      <c r="E567" s="886"/>
      <c r="F567" s="2851"/>
      <c r="G567" s="2851"/>
      <c r="H567" s="888"/>
      <c r="I567" s="889"/>
      <c r="J567" s="890"/>
      <c r="M567" s="772"/>
      <c r="N567" s="891"/>
      <c r="O567" s="774"/>
      <c r="P567" s="775"/>
      <c r="Q567" s="775"/>
      <c r="R567" s="776"/>
      <c r="S567" s="777"/>
      <c r="T567" s="777"/>
      <c r="U567" s="777"/>
      <c r="V567" s="778"/>
      <c r="W567" s="778"/>
      <c r="X567" s="778"/>
      <c r="Y567" s="778"/>
      <c r="Z567" s="778"/>
      <c r="AA567" s="779"/>
      <c r="AB567" s="779"/>
      <c r="AC567" s="779"/>
      <c r="AD567" s="779"/>
      <c r="AE567" s="779"/>
      <c r="AF567" s="779"/>
      <c r="AG567" s="779"/>
      <c r="AH567" s="779"/>
      <c r="AI567" s="779"/>
      <c r="AJ567" s="779"/>
      <c r="AK567" s="779"/>
      <c r="AL567" s="779"/>
      <c r="AM567" s="779"/>
      <c r="AN567" s="779"/>
      <c r="AO567" s="779"/>
      <c r="AP567" s="779"/>
      <c r="AQ567" s="779"/>
      <c r="AR567" s="779"/>
      <c r="AS567" s="779"/>
      <c r="AT567" s="779"/>
      <c r="AU567" s="779"/>
      <c r="AV567" s="779"/>
      <c r="AW567" s="779"/>
      <c r="AX567" s="779"/>
      <c r="AY567" s="779"/>
      <c r="AZ567" s="779"/>
      <c r="BA567" s="779"/>
      <c r="BB567" s="779"/>
      <c r="BC567" s="779"/>
      <c r="BD567" s="779"/>
      <c r="BE567" s="779"/>
      <c r="BF567" s="779"/>
      <c r="BG567" s="779"/>
      <c r="BH567" s="779"/>
      <c r="BI567" s="779"/>
      <c r="BJ567" s="779"/>
      <c r="BK567" s="779"/>
      <c r="BL567" s="779"/>
      <c r="BM567" s="779"/>
      <c r="BN567" s="779"/>
      <c r="BO567" s="779"/>
      <c r="BP567" s="779"/>
      <c r="BQ567" s="779"/>
      <c r="BR567" s="779"/>
      <c r="BS567" s="779"/>
      <c r="BT567" s="779"/>
      <c r="BU567" s="779"/>
      <c r="BV567" s="779"/>
      <c r="BW567" s="779"/>
      <c r="BX567" s="779"/>
      <c r="BY567" s="779"/>
      <c r="BZ567" s="779"/>
      <c r="CA567" s="779"/>
      <c r="CB567" s="779"/>
      <c r="CC567" s="779"/>
      <c r="CD567" s="779"/>
      <c r="CE567" s="779"/>
      <c r="CF567" s="779"/>
      <c r="CG567" s="779"/>
      <c r="CH567" s="779"/>
      <c r="CI567" s="779"/>
      <c r="CJ567" s="779"/>
      <c r="CK567" s="779"/>
      <c r="CL567" s="779"/>
      <c r="CM567" s="779"/>
      <c r="CN567" s="779"/>
      <c r="CO567" s="779"/>
      <c r="CP567" s="779"/>
      <c r="CQ567" s="779"/>
      <c r="CR567" s="779"/>
      <c r="CS567" s="779"/>
      <c r="CT567" s="779"/>
    </row>
    <row r="568" spans="1:98" s="887" customFormat="1" ht="13.5">
      <c r="A568" s="886"/>
      <c r="B568" s="886"/>
      <c r="C568" s="886"/>
      <c r="D568" s="886"/>
      <c r="E568" s="886"/>
      <c r="F568" s="2851"/>
      <c r="G568" s="2851"/>
      <c r="H568" s="888"/>
      <c r="I568" s="889"/>
      <c r="J568" s="890"/>
      <c r="M568" s="772"/>
      <c r="N568" s="891"/>
      <c r="O568" s="774"/>
      <c r="P568" s="775"/>
      <c r="Q568" s="775"/>
      <c r="R568" s="776"/>
      <c r="S568" s="777"/>
      <c r="T568" s="777"/>
      <c r="U568" s="777"/>
      <c r="V568" s="778"/>
      <c r="W568" s="778"/>
      <c r="X568" s="778"/>
      <c r="Y568" s="778"/>
      <c r="Z568" s="778"/>
      <c r="AA568" s="779"/>
      <c r="AB568" s="779"/>
      <c r="AC568" s="779"/>
      <c r="AD568" s="779"/>
      <c r="AE568" s="779"/>
      <c r="AF568" s="779"/>
      <c r="AG568" s="779"/>
      <c r="AH568" s="779"/>
      <c r="AI568" s="779"/>
      <c r="AJ568" s="779"/>
      <c r="AK568" s="779"/>
      <c r="AL568" s="779"/>
      <c r="AM568" s="779"/>
      <c r="AN568" s="779"/>
      <c r="AO568" s="779"/>
      <c r="AP568" s="779"/>
      <c r="AQ568" s="779"/>
      <c r="AR568" s="779"/>
      <c r="AS568" s="779"/>
      <c r="AT568" s="779"/>
      <c r="AU568" s="779"/>
      <c r="AV568" s="779"/>
      <c r="AW568" s="779"/>
      <c r="AX568" s="779"/>
      <c r="AY568" s="779"/>
      <c r="AZ568" s="779"/>
      <c r="BA568" s="779"/>
      <c r="BB568" s="779"/>
      <c r="BC568" s="779"/>
      <c r="BD568" s="779"/>
      <c r="BE568" s="779"/>
      <c r="BF568" s="779"/>
      <c r="BG568" s="779"/>
      <c r="BH568" s="779"/>
      <c r="BI568" s="779"/>
      <c r="BJ568" s="779"/>
      <c r="BK568" s="779"/>
      <c r="BL568" s="779"/>
      <c r="BM568" s="779"/>
      <c r="BN568" s="779"/>
      <c r="BO568" s="779"/>
      <c r="BP568" s="779"/>
      <c r="BQ568" s="779"/>
      <c r="BR568" s="779"/>
      <c r="BS568" s="779"/>
      <c r="BT568" s="779"/>
      <c r="BU568" s="779"/>
      <c r="BV568" s="779"/>
      <c r="BW568" s="779"/>
      <c r="BX568" s="779"/>
      <c r="BY568" s="779"/>
      <c r="BZ568" s="779"/>
      <c r="CA568" s="779"/>
      <c r="CB568" s="779"/>
      <c r="CC568" s="779"/>
      <c r="CD568" s="779"/>
      <c r="CE568" s="779"/>
      <c r="CF568" s="779"/>
      <c r="CG568" s="779"/>
      <c r="CH568" s="779"/>
      <c r="CI568" s="779"/>
      <c r="CJ568" s="779"/>
      <c r="CK568" s="779"/>
      <c r="CL568" s="779"/>
      <c r="CM568" s="779"/>
      <c r="CN568" s="779"/>
      <c r="CO568" s="779"/>
      <c r="CP568" s="779"/>
      <c r="CQ568" s="779"/>
      <c r="CR568" s="779"/>
      <c r="CS568" s="779"/>
      <c r="CT568" s="779"/>
    </row>
    <row r="569" spans="1:98" s="887" customFormat="1" ht="13.5">
      <c r="A569" s="886"/>
      <c r="B569" s="886"/>
      <c r="C569" s="886"/>
      <c r="D569" s="886"/>
      <c r="E569" s="886"/>
      <c r="F569" s="2851"/>
      <c r="G569" s="2851"/>
      <c r="H569" s="888"/>
      <c r="I569" s="889"/>
      <c r="J569" s="890"/>
      <c r="M569" s="772"/>
      <c r="N569" s="891"/>
      <c r="O569" s="774"/>
      <c r="P569" s="775"/>
      <c r="Q569" s="775"/>
      <c r="R569" s="776"/>
      <c r="S569" s="777"/>
      <c r="T569" s="777"/>
      <c r="U569" s="777"/>
      <c r="V569" s="778"/>
      <c r="W569" s="778"/>
      <c r="X569" s="778"/>
      <c r="Y569" s="778"/>
      <c r="Z569" s="778"/>
      <c r="AA569" s="779"/>
      <c r="AB569" s="779"/>
      <c r="AC569" s="779"/>
      <c r="AD569" s="779"/>
      <c r="AE569" s="779"/>
      <c r="AF569" s="779"/>
      <c r="AG569" s="779"/>
      <c r="AH569" s="779"/>
      <c r="AI569" s="779"/>
      <c r="AJ569" s="779"/>
      <c r="AK569" s="779"/>
      <c r="AL569" s="779"/>
      <c r="AM569" s="779"/>
      <c r="AN569" s="779"/>
      <c r="AO569" s="779"/>
      <c r="AP569" s="779"/>
      <c r="AQ569" s="779"/>
      <c r="AR569" s="779"/>
      <c r="AS569" s="779"/>
      <c r="AT569" s="779"/>
      <c r="AU569" s="779"/>
      <c r="AV569" s="779"/>
      <c r="AW569" s="779"/>
      <c r="AX569" s="779"/>
      <c r="AY569" s="779"/>
      <c r="AZ569" s="779"/>
      <c r="BA569" s="779"/>
      <c r="BB569" s="779"/>
      <c r="BC569" s="779"/>
      <c r="BD569" s="779"/>
      <c r="BE569" s="779"/>
      <c r="BF569" s="779"/>
      <c r="BG569" s="779"/>
      <c r="BH569" s="779"/>
      <c r="BI569" s="779"/>
      <c r="BJ569" s="779"/>
      <c r="BK569" s="779"/>
      <c r="BL569" s="779"/>
      <c r="BM569" s="779"/>
      <c r="BN569" s="779"/>
      <c r="BO569" s="779"/>
      <c r="BP569" s="779"/>
      <c r="BQ569" s="779"/>
      <c r="BR569" s="779"/>
      <c r="BS569" s="779"/>
      <c r="BT569" s="779"/>
      <c r="BU569" s="779"/>
      <c r="BV569" s="779"/>
      <c r="BW569" s="779"/>
      <c r="BX569" s="779"/>
      <c r="BY569" s="779"/>
      <c r="BZ569" s="779"/>
      <c r="CA569" s="779"/>
      <c r="CB569" s="779"/>
      <c r="CC569" s="779"/>
      <c r="CD569" s="779"/>
      <c r="CE569" s="779"/>
      <c r="CF569" s="779"/>
      <c r="CG569" s="779"/>
      <c r="CH569" s="779"/>
      <c r="CI569" s="779"/>
      <c r="CJ569" s="779"/>
      <c r="CK569" s="779"/>
      <c r="CL569" s="779"/>
      <c r="CM569" s="779"/>
      <c r="CN569" s="779"/>
      <c r="CO569" s="779"/>
      <c r="CP569" s="779"/>
      <c r="CQ569" s="779"/>
      <c r="CR569" s="779"/>
      <c r="CS569" s="779"/>
      <c r="CT569" s="779"/>
    </row>
    <row r="570" spans="1:98" s="887" customFormat="1" ht="13.5">
      <c r="A570" s="886"/>
      <c r="B570" s="886"/>
      <c r="C570" s="886"/>
      <c r="D570" s="886"/>
      <c r="E570" s="886"/>
      <c r="F570" s="2851"/>
      <c r="G570" s="2851"/>
      <c r="H570" s="888"/>
      <c r="I570" s="889"/>
      <c r="J570" s="890"/>
      <c r="M570" s="772"/>
      <c r="N570" s="891"/>
      <c r="O570" s="774"/>
      <c r="P570" s="775"/>
      <c r="Q570" s="775"/>
      <c r="R570" s="776"/>
      <c r="S570" s="777"/>
      <c r="T570" s="777"/>
      <c r="U570" s="777"/>
      <c r="V570" s="778"/>
      <c r="W570" s="778"/>
      <c r="X570" s="778"/>
      <c r="Y570" s="778"/>
      <c r="Z570" s="778"/>
      <c r="AA570" s="779"/>
      <c r="AB570" s="779"/>
      <c r="AC570" s="779"/>
      <c r="AD570" s="779"/>
      <c r="AE570" s="779"/>
      <c r="AF570" s="779"/>
      <c r="AG570" s="779"/>
      <c r="AH570" s="779"/>
      <c r="AI570" s="779"/>
      <c r="AJ570" s="779"/>
      <c r="AK570" s="779"/>
      <c r="AL570" s="779"/>
      <c r="AM570" s="779"/>
      <c r="AN570" s="779"/>
      <c r="AO570" s="779"/>
      <c r="AP570" s="779"/>
      <c r="AQ570" s="779"/>
      <c r="AR570" s="779"/>
      <c r="AS570" s="779"/>
      <c r="AT570" s="779"/>
      <c r="AU570" s="779"/>
      <c r="AV570" s="779"/>
      <c r="AW570" s="779"/>
      <c r="AX570" s="779"/>
      <c r="AY570" s="779"/>
      <c r="AZ570" s="779"/>
      <c r="BA570" s="779"/>
      <c r="BB570" s="779"/>
      <c r="BC570" s="779"/>
      <c r="BD570" s="779"/>
      <c r="BE570" s="779"/>
      <c r="BF570" s="779"/>
      <c r="BG570" s="779"/>
      <c r="BH570" s="779"/>
      <c r="BI570" s="779"/>
      <c r="BJ570" s="779"/>
      <c r="BK570" s="779"/>
      <c r="BL570" s="779"/>
      <c r="BM570" s="779"/>
      <c r="BN570" s="779"/>
      <c r="BO570" s="779"/>
      <c r="BP570" s="779"/>
      <c r="BQ570" s="779"/>
      <c r="BR570" s="779"/>
      <c r="BS570" s="779"/>
      <c r="BT570" s="779"/>
      <c r="BU570" s="779"/>
      <c r="BV570" s="779"/>
      <c r="BW570" s="779"/>
      <c r="BX570" s="779"/>
      <c r="BY570" s="779"/>
      <c r="BZ570" s="779"/>
      <c r="CA570" s="779"/>
      <c r="CB570" s="779"/>
      <c r="CC570" s="779"/>
      <c r="CD570" s="779"/>
      <c r="CE570" s="779"/>
      <c r="CF570" s="779"/>
      <c r="CG570" s="779"/>
      <c r="CH570" s="779"/>
      <c r="CI570" s="779"/>
      <c r="CJ570" s="779"/>
      <c r="CK570" s="779"/>
      <c r="CL570" s="779"/>
      <c r="CM570" s="779"/>
      <c r="CN570" s="779"/>
      <c r="CO570" s="779"/>
      <c r="CP570" s="779"/>
      <c r="CQ570" s="779"/>
      <c r="CR570" s="779"/>
      <c r="CS570" s="779"/>
      <c r="CT570" s="779"/>
    </row>
    <row r="571" spans="1:98" s="887" customFormat="1" ht="13.5">
      <c r="A571" s="886"/>
      <c r="B571" s="886"/>
      <c r="C571" s="886"/>
      <c r="D571" s="886"/>
      <c r="E571" s="886"/>
      <c r="F571" s="2851"/>
      <c r="G571" s="2851"/>
      <c r="H571" s="888"/>
      <c r="I571" s="889"/>
      <c r="J571" s="890"/>
      <c r="M571" s="772"/>
      <c r="N571" s="891"/>
      <c r="O571" s="774"/>
      <c r="P571" s="775"/>
      <c r="Q571" s="775"/>
      <c r="R571" s="776"/>
      <c r="S571" s="777"/>
      <c r="T571" s="777"/>
      <c r="U571" s="777"/>
      <c r="V571" s="778"/>
      <c r="W571" s="778"/>
      <c r="X571" s="778"/>
      <c r="Y571" s="778"/>
      <c r="Z571" s="778"/>
      <c r="AA571" s="779"/>
      <c r="AB571" s="779"/>
      <c r="AC571" s="779"/>
      <c r="AD571" s="779"/>
      <c r="AE571" s="779"/>
      <c r="AF571" s="779"/>
      <c r="AG571" s="779"/>
      <c r="AH571" s="779"/>
      <c r="AI571" s="779"/>
      <c r="AJ571" s="779"/>
      <c r="AK571" s="779"/>
      <c r="AL571" s="779"/>
      <c r="AM571" s="779"/>
      <c r="AN571" s="779"/>
      <c r="AO571" s="779"/>
      <c r="AP571" s="779"/>
      <c r="AQ571" s="779"/>
      <c r="AR571" s="779"/>
      <c r="AS571" s="779"/>
      <c r="AT571" s="779"/>
      <c r="AU571" s="779"/>
      <c r="AV571" s="779"/>
      <c r="AW571" s="779"/>
      <c r="AX571" s="779"/>
      <c r="AY571" s="779"/>
      <c r="AZ571" s="779"/>
      <c r="BA571" s="779"/>
      <c r="BB571" s="779"/>
      <c r="BC571" s="779"/>
      <c r="BD571" s="779"/>
      <c r="BE571" s="779"/>
      <c r="BF571" s="779"/>
      <c r="BG571" s="779"/>
      <c r="BH571" s="779"/>
      <c r="BI571" s="779"/>
      <c r="BJ571" s="779"/>
      <c r="BK571" s="779"/>
      <c r="BL571" s="779"/>
      <c r="BM571" s="779"/>
      <c r="BN571" s="779"/>
      <c r="BO571" s="779"/>
      <c r="BP571" s="779"/>
      <c r="BQ571" s="779"/>
      <c r="BR571" s="779"/>
      <c r="BS571" s="779"/>
      <c r="BT571" s="779"/>
      <c r="BU571" s="779"/>
      <c r="BV571" s="779"/>
      <c r="BW571" s="779"/>
      <c r="BX571" s="779"/>
      <c r="BY571" s="779"/>
      <c r="BZ571" s="779"/>
      <c r="CA571" s="779"/>
      <c r="CB571" s="779"/>
      <c r="CC571" s="779"/>
      <c r="CD571" s="779"/>
      <c r="CE571" s="779"/>
      <c r="CF571" s="779"/>
      <c r="CG571" s="779"/>
      <c r="CH571" s="779"/>
      <c r="CI571" s="779"/>
      <c r="CJ571" s="779"/>
      <c r="CK571" s="779"/>
      <c r="CL571" s="779"/>
      <c r="CM571" s="779"/>
      <c r="CN571" s="779"/>
      <c r="CO571" s="779"/>
      <c r="CP571" s="779"/>
      <c r="CQ571" s="779"/>
      <c r="CR571" s="779"/>
      <c r="CS571" s="779"/>
      <c r="CT571" s="779"/>
    </row>
    <row r="572" spans="1:98" s="887" customFormat="1" ht="13.5">
      <c r="A572" s="886"/>
      <c r="B572" s="886"/>
      <c r="C572" s="886"/>
      <c r="D572" s="886"/>
      <c r="E572" s="886"/>
      <c r="F572" s="2851"/>
      <c r="G572" s="2851"/>
      <c r="H572" s="888"/>
      <c r="I572" s="889"/>
      <c r="J572" s="890"/>
      <c r="M572" s="772"/>
      <c r="N572" s="891"/>
      <c r="O572" s="774"/>
      <c r="P572" s="775"/>
      <c r="Q572" s="775"/>
      <c r="R572" s="776"/>
      <c r="S572" s="777"/>
      <c r="T572" s="777"/>
      <c r="U572" s="777"/>
      <c r="V572" s="778"/>
      <c r="W572" s="778"/>
      <c r="X572" s="778"/>
      <c r="Y572" s="778"/>
      <c r="Z572" s="778"/>
      <c r="AA572" s="779"/>
      <c r="AB572" s="779"/>
      <c r="AC572" s="779"/>
      <c r="AD572" s="779"/>
      <c r="AE572" s="779"/>
      <c r="AF572" s="779"/>
      <c r="AG572" s="779"/>
      <c r="AH572" s="779"/>
      <c r="AI572" s="779"/>
      <c r="AJ572" s="779"/>
      <c r="AK572" s="779"/>
      <c r="AL572" s="779"/>
      <c r="AM572" s="779"/>
      <c r="AN572" s="779"/>
      <c r="AO572" s="779"/>
      <c r="AP572" s="779"/>
      <c r="AQ572" s="779"/>
      <c r="AR572" s="779"/>
      <c r="AS572" s="779"/>
      <c r="AT572" s="779"/>
      <c r="AU572" s="779"/>
      <c r="AV572" s="779"/>
      <c r="AW572" s="779"/>
      <c r="AX572" s="779"/>
      <c r="AY572" s="779"/>
      <c r="AZ572" s="779"/>
      <c r="BA572" s="779"/>
      <c r="BB572" s="779"/>
      <c r="BC572" s="779"/>
      <c r="BD572" s="779"/>
      <c r="BE572" s="779"/>
      <c r="BF572" s="779"/>
      <c r="BG572" s="779"/>
      <c r="BH572" s="779"/>
      <c r="BI572" s="779"/>
      <c r="BJ572" s="779"/>
      <c r="BK572" s="779"/>
      <c r="BL572" s="779"/>
      <c r="BM572" s="779"/>
      <c r="BN572" s="779"/>
      <c r="BO572" s="779"/>
      <c r="BP572" s="779"/>
      <c r="BQ572" s="779"/>
      <c r="BR572" s="779"/>
      <c r="BS572" s="779"/>
      <c r="BT572" s="779"/>
      <c r="BU572" s="779"/>
      <c r="BV572" s="779"/>
      <c r="BW572" s="779"/>
      <c r="BX572" s="779"/>
      <c r="BY572" s="779"/>
      <c r="BZ572" s="779"/>
      <c r="CA572" s="779"/>
      <c r="CB572" s="779"/>
      <c r="CC572" s="779"/>
      <c r="CD572" s="779"/>
      <c r="CE572" s="779"/>
      <c r="CF572" s="779"/>
      <c r="CG572" s="779"/>
      <c r="CH572" s="779"/>
      <c r="CI572" s="779"/>
      <c r="CJ572" s="779"/>
      <c r="CK572" s="779"/>
      <c r="CL572" s="779"/>
      <c r="CM572" s="779"/>
      <c r="CN572" s="779"/>
      <c r="CO572" s="779"/>
      <c r="CP572" s="779"/>
      <c r="CQ572" s="779"/>
      <c r="CR572" s="779"/>
      <c r="CS572" s="779"/>
      <c r="CT572" s="779"/>
    </row>
    <row r="573" spans="1:98" s="887" customFormat="1" ht="13.5">
      <c r="A573" s="886"/>
      <c r="B573" s="886"/>
      <c r="C573" s="886"/>
      <c r="D573" s="886"/>
      <c r="E573" s="886"/>
      <c r="F573" s="2851"/>
      <c r="G573" s="2851"/>
      <c r="H573" s="888"/>
      <c r="I573" s="889"/>
      <c r="J573" s="890"/>
      <c r="M573" s="772"/>
      <c r="N573" s="891"/>
      <c r="O573" s="774"/>
      <c r="P573" s="775"/>
      <c r="Q573" s="775"/>
      <c r="R573" s="776"/>
      <c r="S573" s="777"/>
      <c r="T573" s="777"/>
      <c r="U573" s="777"/>
      <c r="V573" s="778"/>
      <c r="W573" s="778"/>
      <c r="X573" s="778"/>
      <c r="Y573" s="778"/>
      <c r="Z573" s="778"/>
      <c r="AA573" s="779"/>
      <c r="AB573" s="779"/>
      <c r="AC573" s="779"/>
      <c r="AD573" s="779"/>
      <c r="AE573" s="779"/>
      <c r="AF573" s="779"/>
      <c r="AG573" s="779"/>
      <c r="AH573" s="779"/>
      <c r="AI573" s="779"/>
      <c r="AJ573" s="779"/>
      <c r="AK573" s="779"/>
      <c r="AL573" s="779"/>
      <c r="AM573" s="779"/>
      <c r="AN573" s="779"/>
      <c r="AO573" s="779"/>
      <c r="AP573" s="779"/>
      <c r="AQ573" s="779"/>
      <c r="AR573" s="779"/>
      <c r="AS573" s="779"/>
      <c r="AT573" s="779"/>
      <c r="AU573" s="779"/>
      <c r="AV573" s="779"/>
      <c r="AW573" s="779"/>
      <c r="AX573" s="779"/>
      <c r="AY573" s="779"/>
      <c r="AZ573" s="779"/>
      <c r="BA573" s="779"/>
      <c r="BB573" s="779"/>
      <c r="BC573" s="779"/>
      <c r="BD573" s="779"/>
      <c r="BE573" s="779"/>
      <c r="BF573" s="779"/>
      <c r="BG573" s="779"/>
      <c r="BH573" s="779"/>
      <c r="BI573" s="779"/>
      <c r="BJ573" s="779"/>
      <c r="BK573" s="779"/>
      <c r="BL573" s="779"/>
      <c r="BM573" s="779"/>
      <c r="BN573" s="779"/>
      <c r="BO573" s="779"/>
      <c r="BP573" s="779"/>
      <c r="BQ573" s="779"/>
      <c r="BR573" s="779"/>
      <c r="BS573" s="779"/>
      <c r="BT573" s="779"/>
      <c r="BU573" s="779"/>
      <c r="BV573" s="779"/>
      <c r="BW573" s="779"/>
      <c r="BX573" s="779"/>
      <c r="BY573" s="779"/>
      <c r="BZ573" s="779"/>
      <c r="CA573" s="779"/>
      <c r="CB573" s="779"/>
      <c r="CC573" s="779"/>
      <c r="CD573" s="779"/>
      <c r="CE573" s="779"/>
      <c r="CF573" s="779"/>
      <c r="CG573" s="779"/>
      <c r="CH573" s="779"/>
      <c r="CI573" s="779"/>
      <c r="CJ573" s="779"/>
      <c r="CK573" s="779"/>
      <c r="CL573" s="779"/>
      <c r="CM573" s="779"/>
      <c r="CN573" s="779"/>
      <c r="CO573" s="779"/>
      <c r="CP573" s="779"/>
      <c r="CQ573" s="779"/>
      <c r="CR573" s="779"/>
      <c r="CS573" s="779"/>
      <c r="CT573" s="779"/>
    </row>
    <row r="574" spans="1:98" s="887" customFormat="1" ht="13.5">
      <c r="A574" s="886"/>
      <c r="B574" s="886"/>
      <c r="C574" s="886"/>
      <c r="D574" s="886"/>
      <c r="E574" s="886"/>
      <c r="F574" s="2851"/>
      <c r="G574" s="2851"/>
      <c r="H574" s="888"/>
      <c r="I574" s="889"/>
      <c r="J574" s="890"/>
      <c r="M574" s="772"/>
      <c r="N574" s="891"/>
      <c r="O574" s="774"/>
      <c r="P574" s="775"/>
      <c r="Q574" s="775"/>
      <c r="R574" s="776"/>
      <c r="S574" s="777"/>
      <c r="T574" s="777"/>
      <c r="U574" s="777"/>
      <c r="V574" s="778"/>
      <c r="W574" s="778"/>
      <c r="X574" s="778"/>
      <c r="Y574" s="778"/>
      <c r="Z574" s="778"/>
      <c r="AA574" s="779"/>
      <c r="AB574" s="779"/>
      <c r="AC574" s="779"/>
      <c r="AD574" s="779"/>
      <c r="AE574" s="779"/>
      <c r="AF574" s="779"/>
      <c r="AG574" s="779"/>
      <c r="AH574" s="779"/>
      <c r="AI574" s="779"/>
      <c r="AJ574" s="779"/>
      <c r="AK574" s="779"/>
      <c r="AL574" s="779"/>
      <c r="AM574" s="779"/>
      <c r="AN574" s="779"/>
      <c r="AO574" s="779"/>
      <c r="AP574" s="779"/>
      <c r="AQ574" s="779"/>
      <c r="AR574" s="779"/>
      <c r="AS574" s="779"/>
      <c r="AT574" s="779"/>
      <c r="AU574" s="779"/>
      <c r="AV574" s="779"/>
      <c r="AW574" s="779"/>
      <c r="AX574" s="779"/>
      <c r="AY574" s="779"/>
      <c r="AZ574" s="779"/>
      <c r="BA574" s="779"/>
      <c r="BB574" s="779"/>
      <c r="BC574" s="779"/>
      <c r="BD574" s="779"/>
      <c r="BE574" s="779"/>
      <c r="BF574" s="779"/>
      <c r="BG574" s="779"/>
      <c r="BH574" s="779"/>
      <c r="BI574" s="779"/>
      <c r="BJ574" s="779"/>
      <c r="BK574" s="779"/>
      <c r="BL574" s="779"/>
      <c r="BM574" s="779"/>
      <c r="BN574" s="779"/>
      <c r="BO574" s="779"/>
      <c r="BP574" s="779"/>
      <c r="BQ574" s="779"/>
      <c r="BR574" s="779"/>
      <c r="BS574" s="779"/>
      <c r="BT574" s="779"/>
      <c r="BU574" s="779"/>
      <c r="BV574" s="779"/>
      <c r="BW574" s="779"/>
      <c r="BX574" s="779"/>
      <c r="BY574" s="779"/>
      <c r="BZ574" s="779"/>
      <c r="CA574" s="779"/>
      <c r="CB574" s="779"/>
      <c r="CC574" s="779"/>
      <c r="CD574" s="779"/>
      <c r="CE574" s="779"/>
      <c r="CF574" s="779"/>
      <c r="CG574" s="779"/>
      <c r="CH574" s="779"/>
      <c r="CI574" s="779"/>
      <c r="CJ574" s="779"/>
      <c r="CK574" s="779"/>
      <c r="CL574" s="779"/>
      <c r="CM574" s="779"/>
      <c r="CN574" s="779"/>
      <c r="CO574" s="779"/>
      <c r="CP574" s="779"/>
      <c r="CQ574" s="779"/>
      <c r="CR574" s="779"/>
      <c r="CS574" s="779"/>
      <c r="CT574" s="779"/>
    </row>
    <row r="575" spans="1:98" s="887" customFormat="1" ht="13.5">
      <c r="A575" s="886"/>
      <c r="B575" s="886"/>
      <c r="C575" s="886"/>
      <c r="D575" s="886"/>
      <c r="E575" s="886"/>
      <c r="F575" s="2851"/>
      <c r="G575" s="2851"/>
      <c r="H575" s="888"/>
      <c r="I575" s="889"/>
      <c r="J575" s="890"/>
      <c r="M575" s="772"/>
      <c r="N575" s="891"/>
      <c r="O575" s="774"/>
      <c r="P575" s="775"/>
      <c r="Q575" s="775"/>
      <c r="R575" s="776"/>
      <c r="S575" s="777"/>
      <c r="T575" s="777"/>
      <c r="U575" s="777"/>
      <c r="V575" s="778"/>
      <c r="W575" s="778"/>
      <c r="X575" s="778"/>
      <c r="Y575" s="778"/>
      <c r="Z575" s="778"/>
      <c r="AA575" s="779"/>
      <c r="AB575" s="779"/>
      <c r="AC575" s="779"/>
      <c r="AD575" s="779"/>
      <c r="AE575" s="779"/>
      <c r="AF575" s="779"/>
      <c r="AG575" s="779"/>
      <c r="AH575" s="779"/>
      <c r="AI575" s="779"/>
      <c r="AJ575" s="779"/>
      <c r="AK575" s="779"/>
      <c r="AL575" s="779"/>
      <c r="AM575" s="779"/>
      <c r="AN575" s="779"/>
      <c r="AO575" s="779"/>
      <c r="AP575" s="779"/>
      <c r="AQ575" s="779"/>
      <c r="AR575" s="779"/>
      <c r="AS575" s="779"/>
      <c r="AT575" s="779"/>
      <c r="AU575" s="779"/>
      <c r="AV575" s="779"/>
      <c r="AW575" s="779"/>
      <c r="AX575" s="779"/>
      <c r="AY575" s="779"/>
      <c r="AZ575" s="779"/>
      <c r="BA575" s="779"/>
      <c r="BB575" s="779"/>
      <c r="BC575" s="779"/>
      <c r="BD575" s="779"/>
      <c r="BE575" s="779"/>
      <c r="BF575" s="779"/>
      <c r="BG575" s="779"/>
      <c r="BH575" s="779"/>
      <c r="BI575" s="779"/>
      <c r="BJ575" s="779"/>
      <c r="BK575" s="779"/>
      <c r="BL575" s="779"/>
      <c r="BM575" s="779"/>
      <c r="BN575" s="779"/>
      <c r="BO575" s="779"/>
      <c r="BP575" s="779"/>
      <c r="BQ575" s="779"/>
      <c r="BR575" s="779"/>
      <c r="BS575" s="779"/>
      <c r="BT575" s="779"/>
      <c r="BU575" s="779"/>
      <c r="BV575" s="779"/>
      <c r="BW575" s="779"/>
      <c r="BX575" s="779"/>
      <c r="BY575" s="779"/>
      <c r="BZ575" s="779"/>
      <c r="CA575" s="779"/>
      <c r="CB575" s="779"/>
      <c r="CC575" s="779"/>
      <c r="CD575" s="779"/>
      <c r="CE575" s="779"/>
      <c r="CF575" s="779"/>
      <c r="CG575" s="779"/>
      <c r="CH575" s="779"/>
      <c r="CI575" s="779"/>
      <c r="CJ575" s="779"/>
      <c r="CK575" s="779"/>
      <c r="CL575" s="779"/>
      <c r="CM575" s="779"/>
      <c r="CN575" s="779"/>
      <c r="CO575" s="779"/>
      <c r="CP575" s="779"/>
      <c r="CQ575" s="779"/>
      <c r="CR575" s="779"/>
      <c r="CS575" s="779"/>
      <c r="CT575" s="779"/>
    </row>
    <row r="576" spans="1:98" s="887" customFormat="1" ht="13.5">
      <c r="A576" s="886"/>
      <c r="B576" s="886"/>
      <c r="C576" s="886"/>
      <c r="D576" s="886"/>
      <c r="E576" s="886"/>
      <c r="F576" s="2851"/>
      <c r="G576" s="2851"/>
      <c r="H576" s="888"/>
      <c r="I576" s="889"/>
      <c r="J576" s="890"/>
      <c r="M576" s="772"/>
      <c r="N576" s="891"/>
      <c r="O576" s="774"/>
      <c r="P576" s="775"/>
      <c r="Q576" s="775"/>
      <c r="R576" s="776"/>
      <c r="S576" s="777"/>
      <c r="T576" s="777"/>
      <c r="U576" s="777"/>
      <c r="V576" s="778"/>
      <c r="W576" s="778"/>
      <c r="X576" s="778"/>
      <c r="Y576" s="778"/>
      <c r="Z576" s="778"/>
      <c r="AA576" s="779"/>
      <c r="AB576" s="779"/>
      <c r="AC576" s="779"/>
      <c r="AD576" s="779"/>
      <c r="AE576" s="779"/>
      <c r="AF576" s="779"/>
      <c r="AG576" s="779"/>
      <c r="AH576" s="779"/>
      <c r="AI576" s="779"/>
      <c r="AJ576" s="779"/>
      <c r="AK576" s="779"/>
      <c r="AL576" s="779"/>
      <c r="AM576" s="779"/>
      <c r="AN576" s="779"/>
      <c r="AO576" s="779"/>
      <c r="AP576" s="779"/>
      <c r="AQ576" s="779"/>
      <c r="AR576" s="779"/>
      <c r="AS576" s="779"/>
      <c r="AT576" s="779"/>
      <c r="AU576" s="779"/>
      <c r="AV576" s="779"/>
      <c r="AW576" s="779"/>
      <c r="AX576" s="779"/>
      <c r="AY576" s="779"/>
      <c r="AZ576" s="779"/>
      <c r="BA576" s="779"/>
      <c r="BB576" s="779"/>
      <c r="BC576" s="779"/>
      <c r="BD576" s="779"/>
      <c r="BE576" s="779"/>
      <c r="BF576" s="779"/>
      <c r="BG576" s="779"/>
      <c r="BH576" s="779"/>
      <c r="BI576" s="779"/>
      <c r="BJ576" s="779"/>
      <c r="BK576" s="779"/>
      <c r="BL576" s="779"/>
      <c r="BM576" s="779"/>
      <c r="BN576" s="779"/>
      <c r="BO576" s="779"/>
      <c r="BP576" s="779"/>
      <c r="BQ576" s="779"/>
      <c r="BR576" s="779"/>
      <c r="BS576" s="779"/>
      <c r="BT576" s="779"/>
      <c r="BU576" s="779"/>
      <c r="BV576" s="779"/>
      <c r="BW576" s="779"/>
      <c r="BX576" s="779"/>
      <c r="BY576" s="779"/>
      <c r="BZ576" s="779"/>
      <c r="CA576" s="779"/>
      <c r="CB576" s="779"/>
      <c r="CC576" s="779"/>
      <c r="CD576" s="779"/>
      <c r="CE576" s="779"/>
      <c r="CF576" s="779"/>
      <c r="CG576" s="779"/>
      <c r="CH576" s="779"/>
      <c r="CI576" s="779"/>
      <c r="CJ576" s="779"/>
      <c r="CK576" s="779"/>
      <c r="CL576" s="779"/>
      <c r="CM576" s="779"/>
      <c r="CN576" s="779"/>
      <c r="CO576" s="779"/>
      <c r="CP576" s="779"/>
      <c r="CQ576" s="779"/>
      <c r="CR576" s="779"/>
      <c r="CS576" s="779"/>
      <c r="CT576" s="779"/>
    </row>
    <row r="577" spans="1:98" s="887" customFormat="1" ht="13.5">
      <c r="A577" s="886"/>
      <c r="B577" s="886"/>
      <c r="C577" s="886"/>
      <c r="D577" s="886"/>
      <c r="E577" s="886"/>
      <c r="F577" s="2851"/>
      <c r="G577" s="2851"/>
      <c r="H577" s="888"/>
      <c r="I577" s="889"/>
      <c r="J577" s="890"/>
      <c r="M577" s="772"/>
      <c r="N577" s="891"/>
      <c r="O577" s="774"/>
      <c r="P577" s="775"/>
      <c r="Q577" s="775"/>
      <c r="R577" s="776"/>
      <c r="S577" s="777"/>
      <c r="T577" s="777"/>
      <c r="U577" s="777"/>
      <c r="V577" s="778"/>
      <c r="W577" s="778"/>
      <c r="X577" s="778"/>
      <c r="Y577" s="778"/>
      <c r="Z577" s="778"/>
      <c r="AA577" s="779"/>
      <c r="AB577" s="779"/>
      <c r="AC577" s="779"/>
      <c r="AD577" s="779"/>
      <c r="AE577" s="779"/>
      <c r="AF577" s="779"/>
      <c r="AG577" s="779"/>
      <c r="AH577" s="779"/>
      <c r="AI577" s="779"/>
      <c r="AJ577" s="779"/>
      <c r="AK577" s="779"/>
      <c r="AL577" s="779"/>
      <c r="AM577" s="779"/>
      <c r="AN577" s="779"/>
      <c r="AO577" s="779"/>
      <c r="AP577" s="779"/>
      <c r="AQ577" s="779"/>
      <c r="AR577" s="779"/>
      <c r="AS577" s="779"/>
      <c r="AT577" s="779"/>
      <c r="AU577" s="779"/>
      <c r="AV577" s="779"/>
      <c r="AW577" s="779"/>
      <c r="AX577" s="779"/>
      <c r="AY577" s="779"/>
      <c r="AZ577" s="779"/>
      <c r="BA577" s="779"/>
      <c r="BB577" s="779"/>
      <c r="BC577" s="779"/>
      <c r="BD577" s="779"/>
      <c r="BE577" s="779"/>
      <c r="BF577" s="779"/>
      <c r="BG577" s="779"/>
      <c r="BH577" s="779"/>
      <c r="BI577" s="779"/>
      <c r="BJ577" s="779"/>
      <c r="BK577" s="779"/>
      <c r="BL577" s="779"/>
      <c r="BM577" s="779"/>
      <c r="BN577" s="779"/>
      <c r="BO577" s="779"/>
      <c r="BP577" s="779"/>
      <c r="BQ577" s="779"/>
      <c r="BR577" s="779"/>
      <c r="BS577" s="779"/>
      <c r="BT577" s="779"/>
      <c r="BU577" s="779"/>
      <c r="BV577" s="779"/>
      <c r="BW577" s="779"/>
      <c r="BX577" s="779"/>
      <c r="BY577" s="779"/>
      <c r="BZ577" s="779"/>
      <c r="CA577" s="779"/>
      <c r="CB577" s="779"/>
      <c r="CC577" s="779"/>
      <c r="CD577" s="779"/>
      <c r="CE577" s="779"/>
      <c r="CF577" s="779"/>
      <c r="CG577" s="779"/>
      <c r="CH577" s="779"/>
      <c r="CI577" s="779"/>
      <c r="CJ577" s="779"/>
      <c r="CK577" s="779"/>
      <c r="CL577" s="779"/>
      <c r="CM577" s="779"/>
      <c r="CN577" s="779"/>
      <c r="CO577" s="779"/>
      <c r="CP577" s="779"/>
      <c r="CQ577" s="779"/>
      <c r="CR577" s="779"/>
      <c r="CS577" s="779"/>
      <c r="CT577" s="779"/>
    </row>
    <row r="578" spans="1:98" s="887" customFormat="1" ht="13.5">
      <c r="A578" s="886"/>
      <c r="B578" s="886"/>
      <c r="C578" s="886"/>
      <c r="D578" s="886"/>
      <c r="E578" s="886"/>
      <c r="F578" s="2851"/>
      <c r="G578" s="2851"/>
      <c r="H578" s="888"/>
      <c r="I578" s="889"/>
      <c r="J578" s="890"/>
      <c r="M578" s="772"/>
      <c r="N578" s="891"/>
      <c r="O578" s="774"/>
      <c r="P578" s="775"/>
      <c r="Q578" s="775"/>
      <c r="R578" s="776"/>
      <c r="S578" s="777"/>
      <c r="T578" s="777"/>
      <c r="U578" s="777"/>
      <c r="V578" s="778"/>
      <c r="W578" s="778"/>
      <c r="X578" s="778"/>
      <c r="Y578" s="778"/>
      <c r="Z578" s="778"/>
      <c r="AA578" s="779"/>
      <c r="AB578" s="779"/>
      <c r="AC578" s="779"/>
      <c r="AD578" s="779"/>
      <c r="AE578" s="779"/>
      <c r="AF578" s="779"/>
      <c r="AG578" s="779"/>
      <c r="AH578" s="779"/>
      <c r="AI578" s="779"/>
      <c r="AJ578" s="779"/>
      <c r="AK578" s="779"/>
      <c r="AL578" s="779"/>
      <c r="AM578" s="779"/>
      <c r="AN578" s="779"/>
      <c r="AO578" s="779"/>
      <c r="AP578" s="779"/>
      <c r="AQ578" s="779"/>
      <c r="AR578" s="779"/>
      <c r="AS578" s="779"/>
      <c r="AT578" s="779"/>
      <c r="AU578" s="779"/>
      <c r="AV578" s="779"/>
      <c r="AW578" s="779"/>
      <c r="AX578" s="779"/>
      <c r="AY578" s="779"/>
      <c r="AZ578" s="779"/>
      <c r="BA578" s="779"/>
      <c r="BB578" s="779"/>
      <c r="BC578" s="779"/>
      <c r="BD578" s="779"/>
      <c r="BE578" s="779"/>
      <c r="BF578" s="779"/>
      <c r="BG578" s="779"/>
      <c r="BH578" s="779"/>
      <c r="BI578" s="779"/>
      <c r="BJ578" s="779"/>
      <c r="BK578" s="779"/>
      <c r="BL578" s="779"/>
      <c r="BM578" s="779"/>
      <c r="BN578" s="779"/>
      <c r="BO578" s="779"/>
      <c r="BP578" s="779"/>
      <c r="BQ578" s="779"/>
      <c r="BR578" s="779"/>
      <c r="BS578" s="779"/>
      <c r="BT578" s="779"/>
      <c r="BU578" s="779"/>
      <c r="BV578" s="779"/>
      <c r="BW578" s="779"/>
      <c r="BX578" s="779"/>
      <c r="BY578" s="779"/>
      <c r="BZ578" s="779"/>
      <c r="CA578" s="779"/>
      <c r="CB578" s="779"/>
      <c r="CC578" s="779"/>
      <c r="CD578" s="779"/>
      <c r="CE578" s="779"/>
      <c r="CF578" s="779"/>
      <c r="CG578" s="779"/>
      <c r="CH578" s="779"/>
      <c r="CI578" s="779"/>
      <c r="CJ578" s="779"/>
      <c r="CK578" s="779"/>
      <c r="CL578" s="779"/>
      <c r="CM578" s="779"/>
      <c r="CN578" s="779"/>
      <c r="CO578" s="779"/>
      <c r="CP578" s="779"/>
      <c r="CQ578" s="779"/>
      <c r="CR578" s="779"/>
      <c r="CS578" s="779"/>
      <c r="CT578" s="779"/>
    </row>
    <row r="579" spans="1:98" s="887" customFormat="1" ht="13.5">
      <c r="A579" s="886"/>
      <c r="B579" s="886"/>
      <c r="C579" s="886"/>
      <c r="D579" s="886"/>
      <c r="E579" s="886"/>
      <c r="F579" s="2851"/>
      <c r="G579" s="2851"/>
      <c r="H579" s="888"/>
      <c r="I579" s="889"/>
      <c r="J579" s="890"/>
      <c r="M579" s="772"/>
      <c r="N579" s="891"/>
      <c r="O579" s="774"/>
      <c r="P579" s="775"/>
      <c r="Q579" s="775"/>
      <c r="R579" s="776"/>
      <c r="S579" s="777"/>
      <c r="T579" s="777"/>
      <c r="U579" s="777"/>
      <c r="V579" s="778"/>
      <c r="W579" s="778"/>
      <c r="X579" s="778"/>
      <c r="Y579" s="778"/>
      <c r="Z579" s="778"/>
      <c r="AA579" s="779"/>
      <c r="AB579" s="779"/>
      <c r="AC579" s="779"/>
      <c r="AD579" s="779"/>
      <c r="AE579" s="779"/>
      <c r="AF579" s="779"/>
      <c r="AG579" s="779"/>
      <c r="AH579" s="779"/>
      <c r="AI579" s="779"/>
      <c r="AJ579" s="779"/>
      <c r="AK579" s="779"/>
      <c r="AL579" s="779"/>
      <c r="AM579" s="779"/>
      <c r="AN579" s="779"/>
      <c r="AO579" s="779"/>
      <c r="AP579" s="779"/>
      <c r="AQ579" s="779"/>
      <c r="AR579" s="779"/>
      <c r="AS579" s="779"/>
      <c r="AT579" s="779"/>
      <c r="AU579" s="779"/>
      <c r="AV579" s="779"/>
      <c r="AW579" s="779"/>
      <c r="AX579" s="779"/>
      <c r="AY579" s="779"/>
      <c r="AZ579" s="779"/>
      <c r="BA579" s="779"/>
      <c r="BB579" s="779"/>
      <c r="BC579" s="779"/>
      <c r="BD579" s="779"/>
      <c r="BE579" s="779"/>
      <c r="BF579" s="779"/>
      <c r="BG579" s="779"/>
      <c r="BH579" s="779"/>
      <c r="BI579" s="779"/>
      <c r="BJ579" s="779"/>
      <c r="BK579" s="779"/>
      <c r="BL579" s="779"/>
      <c r="BM579" s="779"/>
      <c r="BN579" s="779"/>
      <c r="BO579" s="779"/>
      <c r="BP579" s="779"/>
      <c r="BQ579" s="779"/>
      <c r="BR579" s="779"/>
      <c r="BS579" s="779"/>
      <c r="BT579" s="779"/>
      <c r="BU579" s="779"/>
      <c r="BV579" s="779"/>
      <c r="BW579" s="779"/>
      <c r="BX579" s="779"/>
      <c r="BY579" s="779"/>
      <c r="BZ579" s="779"/>
      <c r="CA579" s="779"/>
      <c r="CB579" s="779"/>
      <c r="CC579" s="779"/>
      <c r="CD579" s="779"/>
      <c r="CE579" s="779"/>
      <c r="CF579" s="779"/>
      <c r="CG579" s="779"/>
      <c r="CH579" s="779"/>
      <c r="CI579" s="779"/>
      <c r="CJ579" s="779"/>
      <c r="CK579" s="779"/>
      <c r="CL579" s="779"/>
      <c r="CM579" s="779"/>
      <c r="CN579" s="779"/>
      <c r="CO579" s="779"/>
      <c r="CP579" s="779"/>
      <c r="CQ579" s="779"/>
      <c r="CR579" s="779"/>
      <c r="CS579" s="779"/>
      <c r="CT579" s="779"/>
    </row>
    <row r="580" spans="1:98" s="887" customFormat="1" ht="13.5">
      <c r="A580" s="886"/>
      <c r="B580" s="886"/>
      <c r="C580" s="886"/>
      <c r="D580" s="886"/>
      <c r="E580" s="886"/>
      <c r="F580" s="2851"/>
      <c r="G580" s="2851"/>
      <c r="H580" s="888"/>
      <c r="I580" s="889"/>
      <c r="J580" s="890"/>
      <c r="M580" s="772"/>
      <c r="N580" s="891"/>
      <c r="O580" s="774"/>
      <c r="P580" s="775"/>
      <c r="Q580" s="775"/>
      <c r="R580" s="776"/>
      <c r="S580" s="777"/>
      <c r="T580" s="777"/>
      <c r="U580" s="777"/>
      <c r="V580" s="778"/>
      <c r="W580" s="778"/>
      <c r="X580" s="778"/>
      <c r="Y580" s="778"/>
      <c r="Z580" s="778"/>
      <c r="AA580" s="779"/>
      <c r="AB580" s="779"/>
      <c r="AC580" s="779"/>
      <c r="AD580" s="779"/>
      <c r="AE580" s="779"/>
      <c r="AF580" s="779"/>
      <c r="AG580" s="779"/>
      <c r="AH580" s="779"/>
      <c r="AI580" s="779"/>
      <c r="AJ580" s="779"/>
      <c r="AK580" s="779"/>
      <c r="AL580" s="779"/>
      <c r="AM580" s="779"/>
      <c r="AN580" s="779"/>
      <c r="AO580" s="779"/>
      <c r="AP580" s="779"/>
      <c r="AQ580" s="779"/>
      <c r="AR580" s="779"/>
      <c r="AS580" s="779"/>
      <c r="AT580" s="779"/>
      <c r="AU580" s="779"/>
      <c r="AV580" s="779"/>
      <c r="AW580" s="779"/>
      <c r="AX580" s="779"/>
      <c r="AY580" s="779"/>
      <c r="AZ580" s="779"/>
      <c r="BA580" s="779"/>
      <c r="BB580" s="779"/>
      <c r="BC580" s="779"/>
      <c r="BD580" s="779"/>
      <c r="BE580" s="779"/>
      <c r="BF580" s="779"/>
      <c r="BG580" s="779"/>
      <c r="BH580" s="779"/>
      <c r="BI580" s="779"/>
      <c r="BJ580" s="779"/>
      <c r="BK580" s="779"/>
      <c r="BL580" s="779"/>
      <c r="BM580" s="779"/>
      <c r="BN580" s="779"/>
      <c r="BO580" s="779"/>
      <c r="BP580" s="779"/>
      <c r="BQ580" s="779"/>
      <c r="BR580" s="779"/>
      <c r="BS580" s="779"/>
      <c r="BT580" s="779"/>
      <c r="BU580" s="779"/>
      <c r="BV580" s="779"/>
      <c r="BW580" s="779"/>
      <c r="BX580" s="779"/>
      <c r="BY580" s="779"/>
      <c r="BZ580" s="779"/>
      <c r="CA580" s="779"/>
      <c r="CB580" s="779"/>
      <c r="CC580" s="779"/>
      <c r="CD580" s="779"/>
      <c r="CE580" s="779"/>
      <c r="CF580" s="779"/>
      <c r="CG580" s="779"/>
      <c r="CH580" s="779"/>
      <c r="CI580" s="779"/>
      <c r="CJ580" s="779"/>
      <c r="CK580" s="779"/>
      <c r="CL580" s="779"/>
      <c r="CM580" s="779"/>
      <c r="CN580" s="779"/>
      <c r="CO580" s="779"/>
      <c r="CP580" s="779"/>
      <c r="CQ580" s="779"/>
      <c r="CR580" s="779"/>
      <c r="CS580" s="779"/>
      <c r="CT580" s="779"/>
    </row>
    <row r="581" spans="1:98" s="887" customFormat="1" ht="13.5">
      <c r="A581" s="886"/>
      <c r="B581" s="886"/>
      <c r="C581" s="886"/>
      <c r="D581" s="886"/>
      <c r="E581" s="886"/>
      <c r="F581" s="2851"/>
      <c r="G581" s="2851"/>
      <c r="H581" s="888"/>
      <c r="I581" s="889"/>
      <c r="J581" s="890"/>
      <c r="M581" s="772"/>
      <c r="N581" s="891"/>
      <c r="O581" s="774"/>
      <c r="P581" s="775"/>
      <c r="Q581" s="775"/>
      <c r="R581" s="776"/>
      <c r="S581" s="777"/>
      <c r="T581" s="777"/>
      <c r="U581" s="777"/>
      <c r="V581" s="778"/>
      <c r="W581" s="778"/>
      <c r="X581" s="778"/>
      <c r="Y581" s="778"/>
      <c r="Z581" s="778"/>
      <c r="AA581" s="779"/>
      <c r="AB581" s="779"/>
      <c r="AC581" s="779"/>
      <c r="AD581" s="779"/>
      <c r="AE581" s="779"/>
      <c r="AF581" s="779"/>
      <c r="AG581" s="779"/>
      <c r="AH581" s="779"/>
      <c r="AI581" s="779"/>
      <c r="AJ581" s="779"/>
      <c r="AK581" s="779"/>
      <c r="AL581" s="779"/>
      <c r="AM581" s="779"/>
      <c r="AN581" s="779"/>
      <c r="AO581" s="779"/>
      <c r="AP581" s="779"/>
      <c r="AQ581" s="779"/>
      <c r="AR581" s="779"/>
      <c r="AS581" s="779"/>
      <c r="AT581" s="779"/>
      <c r="AU581" s="779"/>
      <c r="AV581" s="779"/>
      <c r="AW581" s="779"/>
      <c r="AX581" s="779"/>
      <c r="AY581" s="779"/>
      <c r="AZ581" s="779"/>
      <c r="BA581" s="779"/>
      <c r="BB581" s="779"/>
      <c r="BC581" s="779"/>
      <c r="BD581" s="779"/>
      <c r="BE581" s="779"/>
      <c r="BF581" s="779"/>
      <c r="BG581" s="779"/>
      <c r="BH581" s="779"/>
      <c r="BI581" s="779"/>
      <c r="BJ581" s="779"/>
      <c r="BK581" s="779"/>
      <c r="BL581" s="779"/>
      <c r="BM581" s="779"/>
      <c r="BN581" s="779"/>
      <c r="BO581" s="779"/>
      <c r="BP581" s="779"/>
      <c r="BQ581" s="779"/>
      <c r="BR581" s="779"/>
      <c r="BS581" s="779"/>
      <c r="BT581" s="779"/>
      <c r="BU581" s="779"/>
      <c r="BV581" s="779"/>
      <c r="BW581" s="779"/>
      <c r="BX581" s="779"/>
      <c r="BY581" s="779"/>
      <c r="BZ581" s="779"/>
      <c r="CA581" s="779"/>
      <c r="CB581" s="779"/>
      <c r="CC581" s="779"/>
      <c r="CD581" s="779"/>
      <c r="CE581" s="779"/>
      <c r="CF581" s="779"/>
      <c r="CG581" s="779"/>
      <c r="CH581" s="779"/>
      <c r="CI581" s="779"/>
      <c r="CJ581" s="779"/>
      <c r="CK581" s="779"/>
      <c r="CL581" s="779"/>
      <c r="CM581" s="779"/>
      <c r="CN581" s="779"/>
      <c r="CO581" s="779"/>
      <c r="CP581" s="779"/>
      <c r="CQ581" s="779"/>
      <c r="CR581" s="779"/>
      <c r="CS581" s="779"/>
      <c r="CT581" s="779"/>
    </row>
    <row r="582" spans="1:98" s="887" customFormat="1" ht="13.5">
      <c r="A582" s="886"/>
      <c r="B582" s="886"/>
      <c r="C582" s="886"/>
      <c r="D582" s="886"/>
      <c r="E582" s="886"/>
      <c r="F582" s="2851"/>
      <c r="G582" s="2851"/>
      <c r="H582" s="888"/>
      <c r="I582" s="889"/>
      <c r="J582" s="890"/>
      <c r="M582" s="772"/>
      <c r="N582" s="891"/>
      <c r="O582" s="774"/>
      <c r="P582" s="775"/>
      <c r="Q582" s="775"/>
      <c r="R582" s="776"/>
      <c r="S582" s="777"/>
      <c r="T582" s="777"/>
      <c r="U582" s="777"/>
      <c r="V582" s="778"/>
      <c r="W582" s="778"/>
      <c r="X582" s="778"/>
      <c r="Y582" s="778"/>
      <c r="Z582" s="778"/>
      <c r="AA582" s="779"/>
      <c r="AB582" s="779"/>
      <c r="AC582" s="779"/>
      <c r="AD582" s="779"/>
      <c r="AE582" s="779"/>
      <c r="AF582" s="779"/>
      <c r="AG582" s="779"/>
      <c r="AH582" s="779"/>
      <c r="AI582" s="779"/>
      <c r="AJ582" s="779"/>
      <c r="AK582" s="779"/>
      <c r="AL582" s="779"/>
      <c r="AM582" s="779"/>
      <c r="AN582" s="779"/>
      <c r="AO582" s="779"/>
      <c r="AP582" s="779"/>
      <c r="AQ582" s="779"/>
      <c r="AR582" s="779"/>
      <c r="AS582" s="779"/>
      <c r="AT582" s="779"/>
      <c r="AU582" s="779"/>
      <c r="AV582" s="779"/>
      <c r="AW582" s="779"/>
      <c r="AX582" s="779"/>
      <c r="AY582" s="779"/>
      <c r="AZ582" s="779"/>
      <c r="BA582" s="779"/>
      <c r="BB582" s="779"/>
      <c r="BC582" s="779"/>
      <c r="BD582" s="779"/>
      <c r="BE582" s="779"/>
      <c r="BF582" s="779"/>
      <c r="BG582" s="779"/>
      <c r="BH582" s="779"/>
      <c r="BI582" s="779"/>
      <c r="BJ582" s="779"/>
      <c r="BK582" s="779"/>
      <c r="BL582" s="779"/>
      <c r="BM582" s="779"/>
      <c r="BN582" s="779"/>
      <c r="BO582" s="779"/>
      <c r="BP582" s="779"/>
      <c r="BQ582" s="779"/>
      <c r="BR582" s="779"/>
      <c r="BS582" s="779"/>
      <c r="BT582" s="779"/>
      <c r="BU582" s="779"/>
      <c r="BV582" s="779"/>
      <c r="BW582" s="779"/>
      <c r="BX582" s="779"/>
      <c r="BY582" s="779"/>
      <c r="BZ582" s="779"/>
      <c r="CA582" s="779"/>
      <c r="CB582" s="779"/>
      <c r="CC582" s="779"/>
      <c r="CD582" s="779"/>
      <c r="CE582" s="779"/>
      <c r="CF582" s="779"/>
      <c r="CG582" s="779"/>
      <c r="CH582" s="779"/>
      <c r="CI582" s="779"/>
      <c r="CJ582" s="779"/>
      <c r="CK582" s="779"/>
      <c r="CL582" s="779"/>
      <c r="CM582" s="779"/>
      <c r="CN582" s="779"/>
      <c r="CO582" s="779"/>
      <c r="CP582" s="779"/>
      <c r="CQ582" s="779"/>
      <c r="CR582" s="779"/>
      <c r="CS582" s="779"/>
      <c r="CT582" s="779"/>
    </row>
    <row r="583" spans="1:98" s="887" customFormat="1" ht="13.5">
      <c r="A583" s="886"/>
      <c r="B583" s="886"/>
      <c r="C583" s="886"/>
      <c r="D583" s="886"/>
      <c r="E583" s="886"/>
      <c r="F583" s="2851"/>
      <c r="G583" s="2851"/>
      <c r="H583" s="888"/>
      <c r="I583" s="889"/>
      <c r="J583" s="890"/>
      <c r="M583" s="772"/>
      <c r="N583" s="891"/>
      <c r="O583" s="774"/>
      <c r="P583" s="775"/>
      <c r="Q583" s="775"/>
      <c r="R583" s="776"/>
      <c r="S583" s="777"/>
      <c r="T583" s="777"/>
      <c r="U583" s="777"/>
      <c r="V583" s="778"/>
      <c r="W583" s="778"/>
      <c r="X583" s="778"/>
      <c r="Y583" s="778"/>
      <c r="Z583" s="778"/>
      <c r="AA583" s="779"/>
      <c r="AB583" s="779"/>
      <c r="AC583" s="779"/>
      <c r="AD583" s="779"/>
      <c r="AE583" s="779"/>
      <c r="AF583" s="779"/>
      <c r="AG583" s="779"/>
      <c r="AH583" s="779"/>
      <c r="AI583" s="779"/>
      <c r="AJ583" s="779"/>
      <c r="AK583" s="779"/>
      <c r="AL583" s="779"/>
      <c r="AM583" s="779"/>
      <c r="AN583" s="779"/>
      <c r="AO583" s="779"/>
      <c r="AP583" s="779"/>
      <c r="AQ583" s="779"/>
      <c r="AR583" s="779"/>
      <c r="AS583" s="779"/>
      <c r="AT583" s="779"/>
      <c r="AU583" s="779"/>
      <c r="AV583" s="779"/>
      <c r="AW583" s="779"/>
      <c r="AX583" s="779"/>
      <c r="AY583" s="779"/>
      <c r="AZ583" s="779"/>
      <c r="BA583" s="779"/>
      <c r="BB583" s="779"/>
      <c r="BC583" s="779"/>
      <c r="BD583" s="779"/>
      <c r="BE583" s="779"/>
      <c r="BF583" s="779"/>
      <c r="BG583" s="779"/>
      <c r="BH583" s="779"/>
      <c r="BI583" s="779"/>
      <c r="BJ583" s="779"/>
      <c r="BK583" s="779"/>
      <c r="BL583" s="779"/>
      <c r="BM583" s="779"/>
      <c r="BN583" s="779"/>
      <c r="BO583" s="779"/>
      <c r="BP583" s="779"/>
      <c r="BQ583" s="779"/>
      <c r="BR583" s="779"/>
      <c r="BS583" s="779"/>
      <c r="BT583" s="779"/>
      <c r="BU583" s="779"/>
      <c r="BV583" s="779"/>
      <c r="BW583" s="779"/>
      <c r="BX583" s="779"/>
      <c r="BY583" s="779"/>
      <c r="BZ583" s="779"/>
      <c r="CA583" s="779"/>
      <c r="CB583" s="779"/>
      <c r="CC583" s="779"/>
      <c r="CD583" s="779"/>
      <c r="CE583" s="779"/>
      <c r="CF583" s="779"/>
      <c r="CG583" s="779"/>
      <c r="CH583" s="779"/>
      <c r="CI583" s="779"/>
      <c r="CJ583" s="779"/>
      <c r="CK583" s="779"/>
      <c r="CL583" s="779"/>
      <c r="CM583" s="779"/>
      <c r="CN583" s="779"/>
      <c r="CO583" s="779"/>
      <c r="CP583" s="779"/>
      <c r="CQ583" s="779"/>
      <c r="CR583" s="779"/>
      <c r="CS583" s="779"/>
      <c r="CT583" s="779"/>
    </row>
    <row r="584" spans="1:98" s="887" customFormat="1" ht="13.5">
      <c r="A584" s="886"/>
      <c r="B584" s="886"/>
      <c r="C584" s="886"/>
      <c r="D584" s="886"/>
      <c r="E584" s="886"/>
      <c r="F584" s="2851"/>
      <c r="G584" s="2851"/>
      <c r="H584" s="888"/>
      <c r="I584" s="889"/>
      <c r="J584" s="890"/>
      <c r="M584" s="772"/>
      <c r="N584" s="891"/>
      <c r="O584" s="774"/>
      <c r="P584" s="775"/>
      <c r="Q584" s="775"/>
      <c r="R584" s="776"/>
      <c r="S584" s="777"/>
      <c r="T584" s="777"/>
      <c r="U584" s="777"/>
      <c r="V584" s="778"/>
      <c r="W584" s="778"/>
      <c r="X584" s="778"/>
      <c r="Y584" s="778"/>
      <c r="Z584" s="778"/>
      <c r="AA584" s="779"/>
      <c r="AB584" s="779"/>
      <c r="AC584" s="779"/>
      <c r="AD584" s="779"/>
      <c r="AE584" s="779"/>
      <c r="AF584" s="779"/>
      <c r="AG584" s="779"/>
      <c r="AH584" s="779"/>
      <c r="AI584" s="779"/>
      <c r="AJ584" s="779"/>
      <c r="AK584" s="779"/>
      <c r="AL584" s="779"/>
      <c r="AM584" s="779"/>
      <c r="AN584" s="779"/>
      <c r="AO584" s="779"/>
      <c r="AP584" s="779"/>
      <c r="AQ584" s="779"/>
      <c r="AR584" s="779"/>
      <c r="AS584" s="779"/>
      <c r="AT584" s="779"/>
      <c r="AU584" s="779"/>
      <c r="AV584" s="779"/>
      <c r="AW584" s="779"/>
      <c r="AX584" s="779"/>
      <c r="AY584" s="779"/>
      <c r="AZ584" s="779"/>
      <c r="BA584" s="779"/>
      <c r="BB584" s="779"/>
      <c r="BC584" s="779"/>
      <c r="BD584" s="779"/>
      <c r="BE584" s="779"/>
      <c r="BF584" s="779"/>
      <c r="BG584" s="779"/>
      <c r="BH584" s="779"/>
      <c r="BI584" s="779"/>
      <c r="BJ584" s="779"/>
      <c r="BK584" s="779"/>
      <c r="BL584" s="779"/>
      <c r="BM584" s="779"/>
      <c r="BN584" s="779"/>
      <c r="BO584" s="779"/>
      <c r="BP584" s="779"/>
      <c r="BQ584" s="779"/>
      <c r="BR584" s="779"/>
      <c r="BS584" s="779"/>
      <c r="BT584" s="779"/>
      <c r="BU584" s="779"/>
      <c r="BV584" s="779"/>
      <c r="BW584" s="779"/>
      <c r="BX584" s="779"/>
      <c r="BY584" s="779"/>
      <c r="BZ584" s="779"/>
      <c r="CA584" s="779"/>
      <c r="CB584" s="779"/>
      <c r="CC584" s="779"/>
      <c r="CD584" s="779"/>
      <c r="CE584" s="779"/>
      <c r="CF584" s="779"/>
      <c r="CG584" s="779"/>
      <c r="CH584" s="779"/>
      <c r="CI584" s="779"/>
      <c r="CJ584" s="779"/>
      <c r="CK584" s="779"/>
      <c r="CL584" s="779"/>
      <c r="CM584" s="779"/>
      <c r="CN584" s="779"/>
      <c r="CO584" s="779"/>
      <c r="CP584" s="779"/>
      <c r="CQ584" s="779"/>
      <c r="CR584" s="779"/>
      <c r="CS584" s="779"/>
      <c r="CT584" s="779"/>
    </row>
    <row r="585" spans="1:98" s="887" customFormat="1" ht="13.5">
      <c r="A585" s="886"/>
      <c r="B585" s="886"/>
      <c r="C585" s="886"/>
      <c r="D585" s="886"/>
      <c r="E585" s="886"/>
      <c r="F585" s="2851"/>
      <c r="G585" s="2851"/>
      <c r="H585" s="888"/>
      <c r="I585" s="889"/>
      <c r="J585" s="890"/>
      <c r="M585" s="772"/>
      <c r="N585" s="891"/>
      <c r="O585" s="774"/>
      <c r="P585" s="775"/>
      <c r="Q585" s="775"/>
      <c r="R585" s="776"/>
      <c r="S585" s="777"/>
      <c r="T585" s="777"/>
      <c r="U585" s="777"/>
      <c r="V585" s="778"/>
      <c r="W585" s="778"/>
      <c r="X585" s="778"/>
      <c r="Y585" s="778"/>
      <c r="Z585" s="778"/>
      <c r="AA585" s="779"/>
      <c r="AB585" s="779"/>
      <c r="AC585" s="779"/>
      <c r="AD585" s="779"/>
      <c r="AE585" s="779"/>
      <c r="AF585" s="779"/>
      <c r="AG585" s="779"/>
      <c r="AH585" s="779"/>
      <c r="AI585" s="779"/>
      <c r="AJ585" s="779"/>
      <c r="AK585" s="779"/>
      <c r="AL585" s="779"/>
      <c r="AM585" s="779"/>
      <c r="AN585" s="779"/>
      <c r="AO585" s="779"/>
      <c r="AP585" s="779"/>
      <c r="AQ585" s="779"/>
      <c r="AR585" s="779"/>
      <c r="AS585" s="779"/>
      <c r="AT585" s="779"/>
      <c r="AU585" s="779"/>
      <c r="AV585" s="779"/>
      <c r="AW585" s="779"/>
      <c r="AX585" s="779"/>
      <c r="AY585" s="779"/>
      <c r="AZ585" s="779"/>
      <c r="BA585" s="779"/>
      <c r="BB585" s="779"/>
      <c r="BC585" s="779"/>
      <c r="BD585" s="779"/>
      <c r="BE585" s="779"/>
      <c r="BF585" s="779"/>
      <c r="BG585" s="779"/>
      <c r="BH585" s="779"/>
      <c r="BI585" s="779"/>
      <c r="BJ585" s="779"/>
      <c r="BK585" s="779"/>
      <c r="BL585" s="779"/>
      <c r="BM585" s="779"/>
      <c r="BN585" s="779"/>
      <c r="BO585" s="779"/>
      <c r="BP585" s="779"/>
      <c r="BQ585" s="779"/>
      <c r="BR585" s="779"/>
      <c r="BS585" s="779"/>
      <c r="BT585" s="779"/>
      <c r="BU585" s="779"/>
      <c r="BV585" s="779"/>
      <c r="BW585" s="779"/>
      <c r="BX585" s="779"/>
      <c r="BY585" s="779"/>
      <c r="BZ585" s="779"/>
      <c r="CA585" s="779"/>
      <c r="CB585" s="779"/>
      <c r="CC585" s="779"/>
      <c r="CD585" s="779"/>
      <c r="CE585" s="779"/>
      <c r="CF585" s="779"/>
      <c r="CG585" s="779"/>
      <c r="CH585" s="779"/>
      <c r="CI585" s="779"/>
      <c r="CJ585" s="779"/>
      <c r="CK585" s="779"/>
      <c r="CL585" s="779"/>
      <c r="CM585" s="779"/>
      <c r="CN585" s="779"/>
      <c r="CO585" s="779"/>
      <c r="CP585" s="779"/>
      <c r="CQ585" s="779"/>
      <c r="CR585" s="779"/>
      <c r="CS585" s="779"/>
      <c r="CT585" s="779"/>
    </row>
    <row r="586" spans="1:98" s="887" customFormat="1" ht="13.5">
      <c r="A586" s="886"/>
      <c r="B586" s="886"/>
      <c r="C586" s="886"/>
      <c r="D586" s="886"/>
      <c r="E586" s="886"/>
      <c r="F586" s="2851"/>
      <c r="G586" s="2851"/>
      <c r="H586" s="888"/>
      <c r="I586" s="889"/>
      <c r="J586" s="890"/>
      <c r="M586" s="772"/>
      <c r="N586" s="891"/>
      <c r="O586" s="774"/>
      <c r="P586" s="775"/>
      <c r="Q586" s="775"/>
      <c r="R586" s="776"/>
      <c r="S586" s="777"/>
      <c r="T586" s="777"/>
      <c r="U586" s="777"/>
      <c r="V586" s="778"/>
      <c r="W586" s="778"/>
      <c r="X586" s="778"/>
      <c r="Y586" s="778"/>
      <c r="Z586" s="778"/>
      <c r="AA586" s="779"/>
      <c r="AB586" s="779"/>
      <c r="AC586" s="779"/>
      <c r="AD586" s="779"/>
      <c r="AE586" s="779"/>
      <c r="AF586" s="779"/>
      <c r="AG586" s="779"/>
      <c r="AH586" s="779"/>
      <c r="AI586" s="779"/>
      <c r="AJ586" s="779"/>
      <c r="AK586" s="779"/>
      <c r="AL586" s="779"/>
      <c r="AM586" s="779"/>
      <c r="AN586" s="779"/>
      <c r="AO586" s="779"/>
      <c r="AP586" s="779"/>
      <c r="AQ586" s="779"/>
      <c r="AR586" s="779"/>
      <c r="AS586" s="779"/>
      <c r="AT586" s="779"/>
      <c r="AU586" s="779"/>
      <c r="AV586" s="779"/>
      <c r="AW586" s="779"/>
      <c r="AX586" s="779"/>
      <c r="AY586" s="779"/>
      <c r="AZ586" s="779"/>
      <c r="BA586" s="779"/>
      <c r="BB586" s="779"/>
      <c r="BC586" s="779"/>
      <c r="BD586" s="779"/>
      <c r="BE586" s="779"/>
      <c r="BF586" s="779"/>
      <c r="BG586" s="779"/>
      <c r="BH586" s="779"/>
      <c r="BI586" s="779"/>
      <c r="BJ586" s="779"/>
      <c r="BK586" s="779"/>
      <c r="BL586" s="779"/>
      <c r="BM586" s="779"/>
      <c r="BN586" s="779"/>
      <c r="BO586" s="779"/>
      <c r="BP586" s="779"/>
      <c r="BQ586" s="779"/>
      <c r="BR586" s="779"/>
      <c r="BS586" s="779"/>
      <c r="BT586" s="779"/>
      <c r="BU586" s="779"/>
      <c r="BV586" s="779"/>
      <c r="BW586" s="779"/>
      <c r="BX586" s="779"/>
      <c r="BY586" s="779"/>
      <c r="BZ586" s="779"/>
      <c r="CA586" s="779"/>
      <c r="CB586" s="779"/>
      <c r="CC586" s="779"/>
      <c r="CD586" s="779"/>
      <c r="CE586" s="779"/>
      <c r="CF586" s="779"/>
      <c r="CG586" s="779"/>
      <c r="CH586" s="779"/>
      <c r="CI586" s="779"/>
      <c r="CJ586" s="779"/>
      <c r="CK586" s="779"/>
      <c r="CL586" s="779"/>
      <c r="CM586" s="779"/>
      <c r="CN586" s="779"/>
      <c r="CO586" s="779"/>
      <c r="CP586" s="779"/>
      <c r="CQ586" s="779"/>
      <c r="CR586" s="779"/>
      <c r="CS586" s="779"/>
      <c r="CT586" s="779"/>
    </row>
    <row r="587" spans="1:98" s="887" customFormat="1" ht="13.5">
      <c r="A587" s="886"/>
      <c r="B587" s="886"/>
      <c r="C587" s="886"/>
      <c r="D587" s="886"/>
      <c r="E587" s="886"/>
      <c r="F587" s="2851"/>
      <c r="G587" s="2851"/>
      <c r="H587" s="888"/>
      <c r="I587" s="889"/>
      <c r="J587" s="890"/>
      <c r="M587" s="772"/>
      <c r="N587" s="891"/>
      <c r="O587" s="774"/>
      <c r="P587" s="775"/>
      <c r="Q587" s="775"/>
      <c r="R587" s="776"/>
      <c r="S587" s="777"/>
      <c r="T587" s="777"/>
      <c r="U587" s="777"/>
      <c r="V587" s="778"/>
      <c r="W587" s="778"/>
      <c r="X587" s="778"/>
      <c r="Y587" s="778"/>
      <c r="Z587" s="778"/>
      <c r="AA587" s="779"/>
      <c r="AB587" s="779"/>
      <c r="AC587" s="779"/>
      <c r="AD587" s="779"/>
      <c r="AE587" s="779"/>
      <c r="AF587" s="779"/>
      <c r="AG587" s="779"/>
      <c r="AH587" s="779"/>
      <c r="AI587" s="779"/>
      <c r="AJ587" s="779"/>
      <c r="AK587" s="779"/>
      <c r="AL587" s="779"/>
      <c r="AM587" s="779"/>
      <c r="AN587" s="779"/>
      <c r="AO587" s="779"/>
      <c r="AP587" s="779"/>
      <c r="AQ587" s="779"/>
      <c r="AR587" s="779"/>
      <c r="AS587" s="779"/>
      <c r="AT587" s="779"/>
      <c r="AU587" s="779"/>
      <c r="AV587" s="779"/>
      <c r="AW587" s="779"/>
      <c r="AX587" s="779"/>
      <c r="AY587" s="779"/>
      <c r="AZ587" s="779"/>
      <c r="BA587" s="779"/>
      <c r="BB587" s="779"/>
      <c r="BC587" s="779"/>
      <c r="BD587" s="779"/>
      <c r="BE587" s="779"/>
      <c r="BF587" s="779"/>
      <c r="BG587" s="779"/>
      <c r="BH587" s="779"/>
      <c r="BI587" s="779"/>
      <c r="BJ587" s="779"/>
      <c r="BK587" s="779"/>
      <c r="BL587" s="779"/>
      <c r="BM587" s="779"/>
      <c r="BN587" s="779"/>
      <c r="BO587" s="779"/>
      <c r="BP587" s="779"/>
      <c r="BQ587" s="779"/>
      <c r="BR587" s="779"/>
      <c r="BS587" s="779"/>
      <c r="BT587" s="779"/>
      <c r="BU587" s="779"/>
      <c r="BV587" s="779"/>
      <c r="BW587" s="779"/>
      <c r="BX587" s="779"/>
      <c r="BY587" s="779"/>
      <c r="BZ587" s="779"/>
      <c r="CA587" s="779"/>
      <c r="CB587" s="779"/>
      <c r="CC587" s="779"/>
      <c r="CD587" s="779"/>
      <c r="CE587" s="779"/>
      <c r="CF587" s="779"/>
      <c r="CG587" s="779"/>
      <c r="CH587" s="779"/>
      <c r="CI587" s="779"/>
      <c r="CJ587" s="779"/>
      <c r="CK587" s="779"/>
      <c r="CL587" s="779"/>
      <c r="CM587" s="779"/>
      <c r="CN587" s="779"/>
      <c r="CO587" s="779"/>
      <c r="CP587" s="779"/>
      <c r="CQ587" s="779"/>
      <c r="CR587" s="779"/>
      <c r="CS587" s="779"/>
      <c r="CT587" s="779"/>
    </row>
    <row r="588" spans="1:98" s="887" customFormat="1" ht="13.5">
      <c r="A588" s="886"/>
      <c r="B588" s="886"/>
      <c r="C588" s="886"/>
      <c r="D588" s="886"/>
      <c r="E588" s="886"/>
      <c r="F588" s="2851"/>
      <c r="G588" s="2851"/>
      <c r="H588" s="888"/>
      <c r="I588" s="889"/>
      <c r="J588" s="890"/>
      <c r="M588" s="772"/>
      <c r="N588" s="891"/>
      <c r="O588" s="774"/>
      <c r="P588" s="775"/>
      <c r="Q588" s="775"/>
      <c r="R588" s="776"/>
      <c r="S588" s="777"/>
      <c r="T588" s="777"/>
      <c r="U588" s="777"/>
      <c r="V588" s="778"/>
      <c r="W588" s="778"/>
      <c r="X588" s="778"/>
      <c r="Y588" s="778"/>
      <c r="Z588" s="778"/>
      <c r="AA588" s="779"/>
      <c r="AB588" s="779"/>
      <c r="AC588" s="779"/>
      <c r="AD588" s="779"/>
      <c r="AE588" s="779"/>
      <c r="AF588" s="779"/>
      <c r="AG588" s="779"/>
      <c r="AH588" s="779"/>
      <c r="AI588" s="779"/>
      <c r="AJ588" s="779"/>
      <c r="AK588" s="779"/>
      <c r="AL588" s="779"/>
      <c r="AM588" s="779"/>
      <c r="AN588" s="779"/>
      <c r="AO588" s="779"/>
      <c r="AP588" s="779"/>
      <c r="AQ588" s="779"/>
      <c r="AR588" s="779"/>
      <c r="AS588" s="779"/>
      <c r="AT588" s="779"/>
      <c r="AU588" s="779"/>
      <c r="AV588" s="779"/>
      <c r="AW588" s="779"/>
      <c r="AX588" s="779"/>
      <c r="AY588" s="779"/>
      <c r="AZ588" s="779"/>
      <c r="BA588" s="779"/>
      <c r="BB588" s="779"/>
      <c r="BC588" s="779"/>
      <c r="BD588" s="779"/>
      <c r="BE588" s="779"/>
      <c r="BF588" s="779"/>
      <c r="BG588" s="779"/>
      <c r="BH588" s="779"/>
      <c r="BI588" s="779"/>
      <c r="BJ588" s="779"/>
      <c r="BK588" s="779"/>
      <c r="BL588" s="779"/>
      <c r="BM588" s="779"/>
      <c r="BN588" s="779"/>
      <c r="BO588" s="779"/>
      <c r="BP588" s="779"/>
      <c r="BQ588" s="779"/>
      <c r="BR588" s="779"/>
      <c r="BS588" s="779"/>
      <c r="BT588" s="779"/>
      <c r="BU588" s="779"/>
      <c r="BV588" s="779"/>
      <c r="BW588" s="779"/>
      <c r="BX588" s="779"/>
      <c r="BY588" s="779"/>
      <c r="BZ588" s="779"/>
      <c r="CA588" s="779"/>
      <c r="CB588" s="779"/>
      <c r="CC588" s="779"/>
      <c r="CD588" s="779"/>
      <c r="CE588" s="779"/>
      <c r="CF588" s="779"/>
      <c r="CG588" s="779"/>
      <c r="CH588" s="779"/>
      <c r="CI588" s="779"/>
      <c r="CJ588" s="779"/>
      <c r="CK588" s="779"/>
      <c r="CL588" s="779"/>
      <c r="CM588" s="779"/>
      <c r="CN588" s="779"/>
      <c r="CO588" s="779"/>
      <c r="CP588" s="779"/>
      <c r="CQ588" s="779"/>
      <c r="CR588" s="779"/>
      <c r="CS588" s="779"/>
      <c r="CT588" s="779"/>
    </row>
    <row r="589" spans="1:98" s="887" customFormat="1" ht="13.5">
      <c r="A589" s="886"/>
      <c r="B589" s="886"/>
      <c r="C589" s="886"/>
      <c r="D589" s="886"/>
      <c r="E589" s="886"/>
      <c r="F589" s="2851"/>
      <c r="G589" s="2851"/>
      <c r="H589" s="888"/>
      <c r="I589" s="889"/>
      <c r="J589" s="890"/>
      <c r="M589" s="772"/>
      <c r="N589" s="891"/>
      <c r="O589" s="774"/>
      <c r="P589" s="775"/>
      <c r="Q589" s="775"/>
      <c r="R589" s="776"/>
      <c r="S589" s="777"/>
      <c r="T589" s="777"/>
      <c r="U589" s="777"/>
      <c r="V589" s="778"/>
      <c r="W589" s="778"/>
      <c r="X589" s="778"/>
      <c r="Y589" s="778"/>
      <c r="Z589" s="778"/>
      <c r="AA589" s="779"/>
      <c r="AB589" s="779"/>
      <c r="AC589" s="779"/>
      <c r="AD589" s="779"/>
      <c r="AE589" s="779"/>
      <c r="AF589" s="779"/>
      <c r="AG589" s="779"/>
      <c r="AH589" s="779"/>
      <c r="AI589" s="779"/>
      <c r="AJ589" s="779"/>
      <c r="AK589" s="779"/>
      <c r="AL589" s="779"/>
      <c r="AM589" s="779"/>
      <c r="AN589" s="779"/>
      <c r="AO589" s="779"/>
      <c r="AP589" s="779"/>
      <c r="AQ589" s="779"/>
      <c r="AR589" s="779"/>
      <c r="AS589" s="779"/>
      <c r="AT589" s="779"/>
      <c r="AU589" s="779"/>
      <c r="AV589" s="779"/>
      <c r="AW589" s="779"/>
      <c r="AX589" s="779"/>
      <c r="AY589" s="779"/>
      <c r="AZ589" s="779"/>
      <c r="BA589" s="779"/>
      <c r="BB589" s="779"/>
      <c r="BC589" s="779"/>
      <c r="BD589" s="779"/>
      <c r="BE589" s="779"/>
      <c r="BF589" s="779"/>
      <c r="BG589" s="779"/>
      <c r="BH589" s="779"/>
      <c r="BI589" s="779"/>
      <c r="BJ589" s="779"/>
      <c r="BK589" s="779"/>
      <c r="BL589" s="779"/>
      <c r="BM589" s="779"/>
      <c r="BN589" s="779"/>
      <c r="BO589" s="779"/>
      <c r="BP589" s="779"/>
      <c r="BQ589" s="779"/>
      <c r="BR589" s="779"/>
      <c r="BS589" s="779"/>
      <c r="BT589" s="779"/>
      <c r="BU589" s="779"/>
      <c r="BV589" s="779"/>
      <c r="BW589" s="779"/>
      <c r="BX589" s="779"/>
      <c r="BY589" s="779"/>
      <c r="BZ589" s="779"/>
      <c r="CA589" s="779"/>
      <c r="CB589" s="779"/>
      <c r="CC589" s="779"/>
      <c r="CD589" s="779"/>
      <c r="CE589" s="779"/>
      <c r="CF589" s="779"/>
      <c r="CG589" s="779"/>
      <c r="CH589" s="779"/>
      <c r="CI589" s="779"/>
      <c r="CJ589" s="779"/>
      <c r="CK589" s="779"/>
      <c r="CL589" s="779"/>
      <c r="CM589" s="779"/>
      <c r="CN589" s="779"/>
      <c r="CO589" s="779"/>
      <c r="CP589" s="779"/>
      <c r="CQ589" s="779"/>
      <c r="CR589" s="779"/>
      <c r="CS589" s="779"/>
      <c r="CT589" s="779"/>
    </row>
    <row r="590" spans="1:98" s="887" customFormat="1" ht="13.5">
      <c r="A590" s="886"/>
      <c r="B590" s="886"/>
      <c r="C590" s="886"/>
      <c r="D590" s="886"/>
      <c r="E590" s="886"/>
      <c r="F590" s="2851"/>
      <c r="G590" s="2851"/>
      <c r="H590" s="888"/>
      <c r="I590" s="889"/>
      <c r="J590" s="890"/>
      <c r="M590" s="772"/>
      <c r="N590" s="891"/>
      <c r="O590" s="774"/>
      <c r="P590" s="775"/>
      <c r="Q590" s="775"/>
      <c r="R590" s="776"/>
      <c r="S590" s="777"/>
      <c r="T590" s="777"/>
      <c r="U590" s="777"/>
      <c r="V590" s="778"/>
      <c r="W590" s="778"/>
      <c r="X590" s="778"/>
      <c r="Y590" s="778"/>
      <c r="Z590" s="778"/>
      <c r="AA590" s="779"/>
      <c r="AB590" s="779"/>
      <c r="AC590" s="779"/>
      <c r="AD590" s="779"/>
      <c r="AE590" s="779"/>
      <c r="AF590" s="779"/>
      <c r="AG590" s="779"/>
      <c r="AH590" s="779"/>
      <c r="AI590" s="779"/>
      <c r="AJ590" s="779"/>
      <c r="AK590" s="779"/>
      <c r="AL590" s="779"/>
      <c r="AM590" s="779"/>
      <c r="AN590" s="779"/>
      <c r="AO590" s="779"/>
      <c r="AP590" s="779"/>
      <c r="AQ590" s="779"/>
      <c r="AR590" s="779"/>
      <c r="AS590" s="779"/>
      <c r="AT590" s="779"/>
      <c r="AU590" s="779"/>
      <c r="AV590" s="779"/>
      <c r="AW590" s="779"/>
      <c r="AX590" s="779"/>
      <c r="AY590" s="779"/>
      <c r="AZ590" s="779"/>
      <c r="BA590" s="779"/>
      <c r="BB590" s="779"/>
      <c r="BC590" s="779"/>
      <c r="BD590" s="779"/>
      <c r="BE590" s="779"/>
      <c r="BF590" s="779"/>
      <c r="BG590" s="779"/>
      <c r="BH590" s="779"/>
      <c r="BI590" s="779"/>
      <c r="BJ590" s="779"/>
      <c r="BK590" s="779"/>
      <c r="BL590" s="779"/>
      <c r="BM590" s="779"/>
      <c r="BN590" s="779"/>
      <c r="BO590" s="779"/>
      <c r="BP590" s="779"/>
      <c r="BQ590" s="779"/>
      <c r="BR590" s="779"/>
      <c r="BS590" s="779"/>
      <c r="BT590" s="779"/>
      <c r="BU590" s="779"/>
      <c r="BV590" s="779"/>
      <c r="BW590" s="779"/>
      <c r="BX590" s="779"/>
      <c r="BY590" s="779"/>
      <c r="BZ590" s="779"/>
      <c r="CA590" s="779"/>
      <c r="CB590" s="779"/>
      <c r="CC590" s="779"/>
      <c r="CD590" s="779"/>
      <c r="CE590" s="779"/>
      <c r="CF590" s="779"/>
      <c r="CG590" s="779"/>
      <c r="CH590" s="779"/>
      <c r="CI590" s="779"/>
      <c r="CJ590" s="779"/>
      <c r="CK590" s="779"/>
      <c r="CL590" s="779"/>
      <c r="CM590" s="779"/>
      <c r="CN590" s="779"/>
      <c r="CO590" s="779"/>
      <c r="CP590" s="779"/>
      <c r="CQ590" s="779"/>
      <c r="CR590" s="779"/>
      <c r="CS590" s="779"/>
      <c r="CT590" s="779"/>
    </row>
    <row r="591" spans="1:98" s="887" customFormat="1" ht="13.5">
      <c r="A591" s="886"/>
      <c r="B591" s="886"/>
      <c r="C591" s="886"/>
      <c r="D591" s="886"/>
      <c r="E591" s="886"/>
      <c r="F591" s="2851"/>
      <c r="G591" s="2851"/>
      <c r="H591" s="888"/>
      <c r="I591" s="889"/>
      <c r="J591" s="890"/>
      <c r="M591" s="772"/>
      <c r="N591" s="891"/>
      <c r="O591" s="774"/>
      <c r="P591" s="775"/>
      <c r="Q591" s="775"/>
      <c r="R591" s="776"/>
      <c r="S591" s="777"/>
      <c r="T591" s="777"/>
      <c r="U591" s="777"/>
      <c r="V591" s="778"/>
      <c r="W591" s="778"/>
      <c r="X591" s="778"/>
      <c r="Y591" s="778"/>
      <c r="Z591" s="778"/>
      <c r="AA591" s="779"/>
      <c r="AB591" s="779"/>
      <c r="AC591" s="779"/>
      <c r="AD591" s="779"/>
      <c r="AE591" s="779"/>
      <c r="AF591" s="779"/>
      <c r="AG591" s="779"/>
      <c r="AH591" s="779"/>
      <c r="AI591" s="779"/>
      <c r="AJ591" s="779"/>
      <c r="AK591" s="779"/>
      <c r="AL591" s="779"/>
      <c r="AM591" s="779"/>
      <c r="AN591" s="779"/>
      <c r="AO591" s="779"/>
      <c r="AP591" s="779"/>
      <c r="AQ591" s="779"/>
      <c r="AR591" s="779"/>
      <c r="AS591" s="779"/>
      <c r="AT591" s="779"/>
      <c r="AU591" s="779"/>
      <c r="AV591" s="779"/>
      <c r="AW591" s="779"/>
      <c r="AX591" s="779"/>
      <c r="AY591" s="779"/>
      <c r="AZ591" s="779"/>
      <c r="BA591" s="779"/>
      <c r="BB591" s="779"/>
      <c r="BC591" s="779"/>
      <c r="BD591" s="779"/>
      <c r="BE591" s="779"/>
      <c r="BF591" s="779"/>
      <c r="BG591" s="779"/>
      <c r="BH591" s="779"/>
      <c r="BI591" s="779"/>
      <c r="BJ591" s="779"/>
      <c r="BK591" s="779"/>
      <c r="BL591" s="779"/>
      <c r="BM591" s="779"/>
      <c r="BN591" s="779"/>
      <c r="BO591" s="779"/>
      <c r="BP591" s="779"/>
      <c r="BQ591" s="779"/>
      <c r="BR591" s="779"/>
      <c r="BS591" s="779"/>
      <c r="BT591" s="779"/>
      <c r="BU591" s="779"/>
      <c r="BV591" s="779"/>
      <c r="BW591" s="779"/>
      <c r="BX591" s="779"/>
      <c r="BY591" s="779"/>
      <c r="BZ591" s="779"/>
      <c r="CA591" s="779"/>
      <c r="CB591" s="779"/>
      <c r="CC591" s="779"/>
      <c r="CD591" s="779"/>
      <c r="CE591" s="779"/>
      <c r="CF591" s="779"/>
      <c r="CG591" s="779"/>
      <c r="CH591" s="779"/>
      <c r="CI591" s="779"/>
      <c r="CJ591" s="779"/>
      <c r="CK591" s="779"/>
      <c r="CL591" s="779"/>
      <c r="CM591" s="779"/>
      <c r="CN591" s="779"/>
      <c r="CO591" s="779"/>
      <c r="CP591" s="779"/>
      <c r="CQ591" s="779"/>
      <c r="CR591" s="779"/>
      <c r="CS591" s="779"/>
      <c r="CT591" s="779"/>
    </row>
    <row r="592" spans="1:98" s="887" customFormat="1" ht="13.5">
      <c r="A592" s="886"/>
      <c r="B592" s="886"/>
      <c r="C592" s="886"/>
      <c r="D592" s="886"/>
      <c r="E592" s="886"/>
      <c r="F592" s="2851"/>
      <c r="G592" s="2851"/>
      <c r="H592" s="888"/>
      <c r="I592" s="889"/>
      <c r="J592" s="890"/>
      <c r="M592" s="772"/>
      <c r="N592" s="891"/>
      <c r="O592" s="774"/>
      <c r="P592" s="775"/>
      <c r="Q592" s="775"/>
      <c r="R592" s="776"/>
      <c r="S592" s="777"/>
      <c r="T592" s="777"/>
      <c r="U592" s="777"/>
      <c r="V592" s="778"/>
      <c r="W592" s="778"/>
      <c r="X592" s="778"/>
      <c r="Y592" s="778"/>
      <c r="Z592" s="778"/>
      <c r="AA592" s="779"/>
      <c r="AB592" s="779"/>
      <c r="AC592" s="779"/>
      <c r="AD592" s="779"/>
      <c r="AE592" s="779"/>
      <c r="AF592" s="779"/>
      <c r="AG592" s="779"/>
      <c r="AH592" s="779"/>
      <c r="AI592" s="779"/>
      <c r="AJ592" s="779"/>
      <c r="AK592" s="779"/>
      <c r="AL592" s="779"/>
      <c r="AM592" s="779"/>
      <c r="AN592" s="779"/>
      <c r="AO592" s="779"/>
      <c r="AP592" s="779"/>
      <c r="AQ592" s="779"/>
      <c r="AR592" s="779"/>
      <c r="AS592" s="779"/>
      <c r="AT592" s="779"/>
      <c r="AU592" s="779"/>
      <c r="AV592" s="779"/>
      <c r="AW592" s="779"/>
      <c r="AX592" s="779"/>
      <c r="AY592" s="779"/>
      <c r="AZ592" s="779"/>
      <c r="BA592" s="779"/>
      <c r="BB592" s="779"/>
      <c r="BC592" s="779"/>
      <c r="BD592" s="779"/>
      <c r="BE592" s="779"/>
      <c r="BF592" s="779"/>
      <c r="BG592" s="779"/>
      <c r="BH592" s="779"/>
      <c r="BI592" s="779"/>
      <c r="BJ592" s="779"/>
      <c r="BK592" s="779"/>
      <c r="BL592" s="779"/>
      <c r="BM592" s="779"/>
      <c r="BN592" s="779"/>
      <c r="BO592" s="779"/>
      <c r="BP592" s="779"/>
      <c r="BQ592" s="779"/>
      <c r="BR592" s="779"/>
      <c r="BS592" s="779"/>
      <c r="BT592" s="779"/>
      <c r="BU592" s="779"/>
      <c r="BV592" s="779"/>
      <c r="BW592" s="779"/>
      <c r="BX592" s="779"/>
      <c r="BY592" s="779"/>
      <c r="BZ592" s="779"/>
      <c r="CA592" s="779"/>
      <c r="CB592" s="779"/>
      <c r="CC592" s="779"/>
      <c r="CD592" s="779"/>
      <c r="CE592" s="779"/>
      <c r="CF592" s="779"/>
      <c r="CG592" s="779"/>
      <c r="CH592" s="779"/>
      <c r="CI592" s="779"/>
      <c r="CJ592" s="779"/>
      <c r="CK592" s="779"/>
      <c r="CL592" s="779"/>
      <c r="CM592" s="779"/>
      <c r="CN592" s="779"/>
      <c r="CO592" s="779"/>
      <c r="CP592" s="779"/>
      <c r="CQ592" s="779"/>
      <c r="CR592" s="779"/>
      <c r="CS592" s="779"/>
      <c r="CT592" s="779"/>
    </row>
    <row r="593" spans="1:98" s="887" customFormat="1" ht="13.5">
      <c r="A593" s="886"/>
      <c r="B593" s="886"/>
      <c r="C593" s="886"/>
      <c r="D593" s="886"/>
      <c r="E593" s="886"/>
      <c r="F593" s="2851"/>
      <c r="G593" s="2851"/>
      <c r="H593" s="888"/>
      <c r="I593" s="889"/>
      <c r="J593" s="890"/>
      <c r="M593" s="772"/>
      <c r="N593" s="891"/>
      <c r="O593" s="774"/>
      <c r="P593" s="775"/>
      <c r="Q593" s="775"/>
      <c r="R593" s="776"/>
      <c r="S593" s="777"/>
      <c r="T593" s="777"/>
      <c r="U593" s="777"/>
      <c r="V593" s="778"/>
      <c r="W593" s="778"/>
      <c r="X593" s="778"/>
      <c r="Y593" s="778"/>
      <c r="Z593" s="778"/>
      <c r="AA593" s="779"/>
      <c r="AB593" s="779"/>
      <c r="AC593" s="779"/>
      <c r="AD593" s="779"/>
      <c r="AE593" s="779"/>
      <c r="AF593" s="779"/>
      <c r="AG593" s="779"/>
      <c r="AH593" s="779"/>
      <c r="AI593" s="779"/>
      <c r="AJ593" s="779"/>
      <c r="AK593" s="779"/>
      <c r="AL593" s="779"/>
      <c r="AM593" s="779"/>
      <c r="AN593" s="779"/>
      <c r="AO593" s="779"/>
      <c r="AP593" s="779"/>
      <c r="AQ593" s="779"/>
      <c r="AR593" s="779"/>
      <c r="AS593" s="779"/>
      <c r="AT593" s="779"/>
      <c r="AU593" s="779"/>
      <c r="AV593" s="779"/>
      <c r="AW593" s="779"/>
      <c r="AX593" s="779"/>
      <c r="AY593" s="779"/>
      <c r="AZ593" s="779"/>
      <c r="BA593" s="779"/>
      <c r="BB593" s="779"/>
      <c r="BC593" s="779"/>
      <c r="BD593" s="779"/>
      <c r="BE593" s="779"/>
      <c r="BF593" s="779"/>
      <c r="BG593" s="779"/>
      <c r="BH593" s="779"/>
      <c r="BI593" s="779"/>
      <c r="BJ593" s="779"/>
      <c r="BK593" s="779"/>
      <c r="BL593" s="779"/>
      <c r="BM593" s="779"/>
      <c r="BN593" s="779"/>
      <c r="BO593" s="779"/>
      <c r="BP593" s="779"/>
      <c r="BQ593" s="779"/>
      <c r="BR593" s="779"/>
      <c r="BS593" s="779"/>
      <c r="BT593" s="779"/>
      <c r="BU593" s="779"/>
      <c r="BV593" s="779"/>
      <c r="BW593" s="779"/>
      <c r="BX593" s="779"/>
      <c r="BY593" s="779"/>
      <c r="BZ593" s="779"/>
      <c r="CA593" s="779"/>
      <c r="CB593" s="779"/>
      <c r="CC593" s="779"/>
      <c r="CD593" s="779"/>
      <c r="CE593" s="779"/>
      <c r="CF593" s="779"/>
      <c r="CG593" s="779"/>
      <c r="CH593" s="779"/>
      <c r="CI593" s="779"/>
      <c r="CJ593" s="779"/>
      <c r="CK593" s="779"/>
      <c r="CL593" s="779"/>
      <c r="CM593" s="779"/>
      <c r="CN593" s="779"/>
      <c r="CO593" s="779"/>
      <c r="CP593" s="779"/>
      <c r="CQ593" s="779"/>
      <c r="CR593" s="779"/>
      <c r="CS593" s="779"/>
      <c r="CT593" s="779"/>
    </row>
    <row r="594" spans="1:98" s="887" customFormat="1" ht="13.5">
      <c r="A594" s="886"/>
      <c r="B594" s="886"/>
      <c r="C594" s="886"/>
      <c r="D594" s="886"/>
      <c r="E594" s="886"/>
      <c r="F594" s="2851"/>
      <c r="G594" s="2851"/>
      <c r="H594" s="888"/>
      <c r="I594" s="889"/>
      <c r="J594" s="890"/>
      <c r="M594" s="772"/>
      <c r="N594" s="891"/>
      <c r="O594" s="774"/>
      <c r="P594" s="775"/>
      <c r="Q594" s="775"/>
      <c r="R594" s="776"/>
      <c r="S594" s="777"/>
      <c r="T594" s="777"/>
      <c r="U594" s="777"/>
      <c r="V594" s="778"/>
      <c r="W594" s="778"/>
      <c r="X594" s="778"/>
      <c r="Y594" s="778"/>
      <c r="Z594" s="778"/>
      <c r="AA594" s="779"/>
      <c r="AB594" s="779"/>
      <c r="AC594" s="779"/>
      <c r="AD594" s="779"/>
      <c r="AE594" s="779"/>
      <c r="AF594" s="779"/>
      <c r="AG594" s="779"/>
      <c r="AH594" s="779"/>
      <c r="AI594" s="779"/>
      <c r="AJ594" s="779"/>
      <c r="AK594" s="779"/>
      <c r="AL594" s="779"/>
      <c r="AM594" s="779"/>
      <c r="AN594" s="779"/>
      <c r="AO594" s="779"/>
      <c r="AP594" s="779"/>
      <c r="AQ594" s="779"/>
      <c r="AR594" s="779"/>
      <c r="AS594" s="779"/>
      <c r="AT594" s="779"/>
      <c r="AU594" s="779"/>
      <c r="AV594" s="779"/>
      <c r="AW594" s="779"/>
      <c r="AX594" s="779"/>
      <c r="AY594" s="779"/>
      <c r="AZ594" s="779"/>
      <c r="BA594" s="779"/>
      <c r="BB594" s="779"/>
      <c r="BC594" s="779"/>
      <c r="BD594" s="779"/>
      <c r="BE594" s="779"/>
      <c r="BF594" s="779"/>
      <c r="BG594" s="779"/>
      <c r="BH594" s="779"/>
      <c r="BI594" s="779"/>
      <c r="BJ594" s="779"/>
      <c r="BK594" s="779"/>
      <c r="BL594" s="779"/>
      <c r="BM594" s="779"/>
      <c r="BN594" s="779"/>
      <c r="BO594" s="779"/>
      <c r="BP594" s="779"/>
      <c r="BQ594" s="779"/>
      <c r="BR594" s="779"/>
      <c r="BS594" s="779"/>
      <c r="BT594" s="779"/>
      <c r="BU594" s="779"/>
      <c r="BV594" s="779"/>
      <c r="BW594" s="779"/>
      <c r="BX594" s="779"/>
      <c r="BY594" s="779"/>
      <c r="BZ594" s="779"/>
      <c r="CA594" s="779"/>
      <c r="CB594" s="779"/>
      <c r="CC594" s="779"/>
      <c r="CD594" s="779"/>
      <c r="CE594" s="779"/>
      <c r="CF594" s="779"/>
      <c r="CG594" s="779"/>
      <c r="CH594" s="779"/>
      <c r="CI594" s="779"/>
      <c r="CJ594" s="779"/>
      <c r="CK594" s="779"/>
      <c r="CL594" s="779"/>
      <c r="CM594" s="779"/>
      <c r="CN594" s="779"/>
      <c r="CO594" s="779"/>
      <c r="CP594" s="779"/>
      <c r="CQ594" s="779"/>
      <c r="CR594" s="779"/>
      <c r="CS594" s="779"/>
      <c r="CT594" s="779"/>
    </row>
    <row r="595" spans="1:98" s="887" customFormat="1" ht="13.5">
      <c r="A595" s="886"/>
      <c r="B595" s="886"/>
      <c r="C595" s="886"/>
      <c r="D595" s="886"/>
      <c r="E595" s="886"/>
      <c r="F595" s="2851"/>
      <c r="G595" s="2851"/>
      <c r="H595" s="888"/>
      <c r="I595" s="889"/>
      <c r="J595" s="890"/>
      <c r="M595" s="772"/>
      <c r="N595" s="891"/>
      <c r="O595" s="774"/>
      <c r="P595" s="775"/>
      <c r="Q595" s="775"/>
      <c r="R595" s="776"/>
      <c r="S595" s="777"/>
      <c r="T595" s="777"/>
      <c r="U595" s="777"/>
      <c r="V595" s="778"/>
      <c r="W595" s="778"/>
      <c r="X595" s="778"/>
      <c r="Y595" s="778"/>
      <c r="Z595" s="778"/>
      <c r="AA595" s="779"/>
      <c r="AB595" s="779"/>
      <c r="AC595" s="779"/>
      <c r="AD595" s="779"/>
      <c r="AE595" s="779"/>
      <c r="AF595" s="779"/>
      <c r="AG595" s="779"/>
      <c r="AH595" s="779"/>
      <c r="AI595" s="779"/>
      <c r="AJ595" s="779"/>
      <c r="AK595" s="779"/>
      <c r="AL595" s="779"/>
      <c r="AM595" s="779"/>
      <c r="AN595" s="779"/>
      <c r="AO595" s="779"/>
      <c r="AP595" s="779"/>
      <c r="AQ595" s="779"/>
      <c r="AR595" s="779"/>
      <c r="AS595" s="779"/>
      <c r="AT595" s="779"/>
      <c r="AU595" s="779"/>
      <c r="AV595" s="779"/>
      <c r="AW595" s="779"/>
      <c r="AX595" s="779"/>
      <c r="AY595" s="779"/>
      <c r="AZ595" s="779"/>
      <c r="BA595" s="779"/>
      <c r="BB595" s="779"/>
      <c r="BC595" s="779"/>
      <c r="BD595" s="779"/>
      <c r="BE595" s="779"/>
      <c r="BF595" s="779"/>
      <c r="BG595" s="779"/>
      <c r="BH595" s="779"/>
      <c r="BI595" s="779"/>
      <c r="BJ595" s="779"/>
      <c r="BK595" s="779"/>
      <c r="BL595" s="779"/>
      <c r="BM595" s="779"/>
      <c r="BN595" s="779"/>
      <c r="BO595" s="779"/>
      <c r="BP595" s="779"/>
      <c r="BQ595" s="779"/>
      <c r="BR595" s="779"/>
      <c r="BS595" s="779"/>
      <c r="BT595" s="779"/>
      <c r="BU595" s="779"/>
      <c r="BV595" s="779"/>
      <c r="BW595" s="779"/>
      <c r="BX595" s="779"/>
      <c r="BY595" s="779"/>
      <c r="BZ595" s="779"/>
      <c r="CA595" s="779"/>
      <c r="CB595" s="779"/>
      <c r="CC595" s="779"/>
      <c r="CD595" s="779"/>
      <c r="CE595" s="779"/>
      <c r="CF595" s="779"/>
      <c r="CG595" s="779"/>
      <c r="CH595" s="779"/>
      <c r="CI595" s="779"/>
      <c r="CJ595" s="779"/>
      <c r="CK595" s="779"/>
      <c r="CL595" s="779"/>
      <c r="CM595" s="779"/>
      <c r="CN595" s="779"/>
      <c r="CO595" s="779"/>
      <c r="CP595" s="779"/>
      <c r="CQ595" s="779"/>
      <c r="CR595" s="779"/>
      <c r="CS595" s="779"/>
      <c r="CT595" s="779"/>
    </row>
    <row r="596" spans="1:98" s="887" customFormat="1" ht="13.5">
      <c r="A596" s="886"/>
      <c r="B596" s="886"/>
      <c r="C596" s="886"/>
      <c r="D596" s="886"/>
      <c r="E596" s="886"/>
      <c r="F596" s="2851"/>
      <c r="G596" s="2851"/>
      <c r="H596" s="888"/>
      <c r="I596" s="889"/>
      <c r="J596" s="890"/>
      <c r="M596" s="772"/>
      <c r="N596" s="891"/>
      <c r="O596" s="774"/>
      <c r="P596" s="775"/>
      <c r="Q596" s="775"/>
      <c r="R596" s="776"/>
      <c r="S596" s="777"/>
      <c r="T596" s="777"/>
      <c r="U596" s="777"/>
      <c r="V596" s="778"/>
      <c r="W596" s="778"/>
      <c r="X596" s="778"/>
      <c r="Y596" s="778"/>
      <c r="Z596" s="778"/>
      <c r="AA596" s="779"/>
      <c r="AB596" s="779"/>
      <c r="AC596" s="779"/>
      <c r="AD596" s="779"/>
      <c r="AE596" s="779"/>
      <c r="AF596" s="779"/>
      <c r="AG596" s="779"/>
      <c r="AH596" s="779"/>
      <c r="AI596" s="779"/>
      <c r="AJ596" s="779"/>
      <c r="AK596" s="779"/>
      <c r="AL596" s="779"/>
      <c r="AM596" s="779"/>
      <c r="AN596" s="779"/>
      <c r="AO596" s="779"/>
      <c r="AP596" s="779"/>
      <c r="AQ596" s="779"/>
      <c r="AR596" s="779"/>
      <c r="AS596" s="779"/>
      <c r="AT596" s="779"/>
      <c r="AU596" s="779"/>
      <c r="AV596" s="779"/>
      <c r="AW596" s="779"/>
      <c r="AX596" s="779"/>
      <c r="AY596" s="779"/>
      <c r="AZ596" s="779"/>
      <c r="BA596" s="779"/>
      <c r="BB596" s="779"/>
      <c r="BC596" s="779"/>
      <c r="BD596" s="779"/>
      <c r="BE596" s="779"/>
      <c r="BF596" s="779"/>
      <c r="BG596" s="779"/>
      <c r="BH596" s="779"/>
      <c r="BI596" s="779"/>
      <c r="BJ596" s="779"/>
      <c r="BK596" s="779"/>
      <c r="BL596" s="779"/>
      <c r="BM596" s="779"/>
      <c r="BN596" s="779"/>
      <c r="BO596" s="779"/>
      <c r="BP596" s="779"/>
      <c r="BQ596" s="779"/>
      <c r="BR596" s="779"/>
      <c r="BS596" s="779"/>
      <c r="BT596" s="779"/>
      <c r="BU596" s="779"/>
      <c r="BV596" s="779"/>
      <c r="BW596" s="779"/>
      <c r="BX596" s="779"/>
      <c r="BY596" s="779"/>
      <c r="BZ596" s="779"/>
      <c r="CA596" s="779"/>
      <c r="CB596" s="779"/>
      <c r="CC596" s="779"/>
      <c r="CD596" s="779"/>
      <c r="CE596" s="779"/>
      <c r="CF596" s="779"/>
      <c r="CG596" s="779"/>
      <c r="CH596" s="779"/>
      <c r="CI596" s="779"/>
      <c r="CJ596" s="779"/>
      <c r="CK596" s="779"/>
      <c r="CL596" s="779"/>
      <c r="CM596" s="779"/>
      <c r="CN596" s="779"/>
      <c r="CO596" s="779"/>
      <c r="CP596" s="779"/>
      <c r="CQ596" s="779"/>
      <c r="CR596" s="779"/>
      <c r="CS596" s="779"/>
      <c r="CT596" s="779"/>
    </row>
    <row r="597" spans="1:98" s="887" customFormat="1" ht="13.5">
      <c r="A597" s="886"/>
      <c r="B597" s="886"/>
      <c r="C597" s="886"/>
      <c r="D597" s="886"/>
      <c r="E597" s="886"/>
      <c r="F597" s="2851"/>
      <c r="G597" s="2851"/>
      <c r="H597" s="888"/>
      <c r="I597" s="889"/>
      <c r="J597" s="890"/>
      <c r="M597" s="772"/>
      <c r="N597" s="891"/>
      <c r="O597" s="774"/>
      <c r="P597" s="775"/>
      <c r="Q597" s="775"/>
      <c r="R597" s="776"/>
      <c r="S597" s="777"/>
      <c r="T597" s="777"/>
      <c r="U597" s="777"/>
      <c r="V597" s="778"/>
      <c r="W597" s="778"/>
      <c r="X597" s="778"/>
      <c r="Y597" s="778"/>
      <c r="Z597" s="778"/>
      <c r="AA597" s="779"/>
      <c r="AB597" s="779"/>
      <c r="AC597" s="779"/>
      <c r="AD597" s="779"/>
      <c r="AE597" s="779"/>
      <c r="AF597" s="779"/>
      <c r="AG597" s="779"/>
      <c r="AH597" s="779"/>
      <c r="AI597" s="779"/>
      <c r="AJ597" s="779"/>
      <c r="AK597" s="779"/>
      <c r="AL597" s="779"/>
      <c r="AM597" s="779"/>
      <c r="AN597" s="779"/>
      <c r="AO597" s="779"/>
      <c r="AP597" s="779"/>
      <c r="AQ597" s="779"/>
      <c r="AR597" s="779"/>
      <c r="AS597" s="779"/>
      <c r="AT597" s="779"/>
      <c r="AU597" s="779"/>
      <c r="AV597" s="779"/>
      <c r="AW597" s="779"/>
      <c r="AX597" s="779"/>
      <c r="AY597" s="779"/>
      <c r="AZ597" s="779"/>
      <c r="BA597" s="779"/>
      <c r="BB597" s="779"/>
      <c r="BC597" s="779"/>
      <c r="BD597" s="779"/>
      <c r="BE597" s="779"/>
      <c r="BF597" s="779"/>
      <c r="BG597" s="779"/>
      <c r="BH597" s="779"/>
      <c r="BI597" s="779"/>
      <c r="BJ597" s="779"/>
      <c r="BK597" s="779"/>
      <c r="BL597" s="779"/>
      <c r="BM597" s="779"/>
      <c r="BN597" s="779"/>
      <c r="BO597" s="779"/>
      <c r="BP597" s="779"/>
      <c r="BQ597" s="779"/>
      <c r="BR597" s="779"/>
      <c r="BS597" s="779"/>
      <c r="BT597" s="779"/>
      <c r="BU597" s="779"/>
      <c r="BV597" s="779"/>
      <c r="BW597" s="779"/>
      <c r="BX597" s="779"/>
      <c r="BY597" s="779"/>
      <c r="BZ597" s="779"/>
      <c r="CA597" s="779"/>
      <c r="CB597" s="779"/>
      <c r="CC597" s="779"/>
      <c r="CD597" s="779"/>
      <c r="CE597" s="779"/>
      <c r="CF597" s="779"/>
      <c r="CG597" s="779"/>
      <c r="CH597" s="779"/>
      <c r="CI597" s="779"/>
      <c r="CJ597" s="779"/>
      <c r="CK597" s="779"/>
      <c r="CL597" s="779"/>
      <c r="CM597" s="779"/>
      <c r="CN597" s="779"/>
      <c r="CO597" s="779"/>
      <c r="CP597" s="779"/>
      <c r="CQ597" s="779"/>
      <c r="CR597" s="779"/>
      <c r="CS597" s="779"/>
      <c r="CT597" s="779"/>
    </row>
    <row r="598" spans="1:98" s="887" customFormat="1" ht="13.5">
      <c r="A598" s="886"/>
      <c r="B598" s="886"/>
      <c r="C598" s="886"/>
      <c r="D598" s="886"/>
      <c r="E598" s="886"/>
      <c r="F598" s="2851"/>
      <c r="G598" s="2851"/>
      <c r="H598" s="888"/>
      <c r="I598" s="889"/>
      <c r="J598" s="890"/>
      <c r="M598" s="772"/>
      <c r="N598" s="891"/>
      <c r="O598" s="774"/>
      <c r="P598" s="775"/>
      <c r="Q598" s="775"/>
      <c r="R598" s="776"/>
      <c r="S598" s="777"/>
      <c r="T598" s="777"/>
      <c r="U598" s="777"/>
      <c r="V598" s="778"/>
      <c r="W598" s="778"/>
      <c r="X598" s="778"/>
      <c r="Y598" s="778"/>
      <c r="Z598" s="778"/>
      <c r="AA598" s="779"/>
      <c r="AB598" s="779"/>
      <c r="AC598" s="779"/>
      <c r="AD598" s="779"/>
      <c r="AE598" s="779"/>
      <c r="AF598" s="779"/>
      <c r="AG598" s="779"/>
      <c r="AH598" s="779"/>
      <c r="AI598" s="779"/>
      <c r="AJ598" s="779"/>
      <c r="AK598" s="779"/>
      <c r="AL598" s="779"/>
      <c r="AM598" s="779"/>
      <c r="AN598" s="779"/>
      <c r="AO598" s="779"/>
      <c r="AP598" s="779"/>
      <c r="AQ598" s="779"/>
      <c r="AR598" s="779"/>
      <c r="AS598" s="779"/>
      <c r="AT598" s="779"/>
      <c r="AU598" s="779"/>
      <c r="AV598" s="779"/>
      <c r="AW598" s="779"/>
      <c r="AX598" s="779"/>
      <c r="AY598" s="779"/>
      <c r="AZ598" s="779"/>
      <c r="BA598" s="779"/>
      <c r="BB598" s="779"/>
      <c r="BC598" s="779"/>
      <c r="BD598" s="779"/>
      <c r="BE598" s="779"/>
      <c r="BF598" s="779"/>
      <c r="BG598" s="779"/>
      <c r="BH598" s="779"/>
      <c r="BI598" s="779"/>
      <c r="BJ598" s="779"/>
      <c r="BK598" s="779"/>
      <c r="BL598" s="779"/>
      <c r="BM598" s="779"/>
      <c r="BN598" s="779"/>
      <c r="BO598" s="779"/>
      <c r="BP598" s="779"/>
      <c r="BQ598" s="779"/>
      <c r="BR598" s="779"/>
      <c r="BS598" s="779"/>
      <c r="BT598" s="779"/>
      <c r="BU598" s="779"/>
      <c r="BV598" s="779"/>
      <c r="BW598" s="779"/>
      <c r="BX598" s="779"/>
      <c r="BY598" s="779"/>
      <c r="BZ598" s="779"/>
      <c r="CA598" s="779"/>
      <c r="CB598" s="779"/>
      <c r="CC598" s="779"/>
      <c r="CD598" s="779"/>
      <c r="CE598" s="779"/>
      <c r="CF598" s="779"/>
      <c r="CG598" s="779"/>
      <c r="CH598" s="779"/>
      <c r="CI598" s="779"/>
      <c r="CJ598" s="779"/>
      <c r="CK598" s="779"/>
      <c r="CL598" s="779"/>
      <c r="CM598" s="779"/>
      <c r="CN598" s="779"/>
      <c r="CO598" s="779"/>
      <c r="CP598" s="779"/>
      <c r="CQ598" s="779"/>
      <c r="CR598" s="779"/>
      <c r="CS598" s="779"/>
      <c r="CT598" s="779"/>
    </row>
    <row r="599" spans="1:98" s="887" customFormat="1" ht="13.5">
      <c r="A599" s="886"/>
      <c r="B599" s="886"/>
      <c r="C599" s="886"/>
      <c r="D599" s="886"/>
      <c r="E599" s="886"/>
      <c r="F599" s="2851"/>
      <c r="G599" s="2851"/>
      <c r="H599" s="888"/>
      <c r="I599" s="889"/>
      <c r="J599" s="890"/>
      <c r="M599" s="772"/>
      <c r="N599" s="891"/>
      <c r="O599" s="774"/>
      <c r="P599" s="775"/>
      <c r="Q599" s="775"/>
      <c r="R599" s="776"/>
      <c r="S599" s="777"/>
      <c r="T599" s="777"/>
      <c r="U599" s="777"/>
      <c r="V599" s="778"/>
      <c r="W599" s="778"/>
      <c r="X599" s="778"/>
      <c r="Y599" s="778"/>
      <c r="Z599" s="778"/>
      <c r="AA599" s="779"/>
      <c r="AB599" s="779"/>
      <c r="AC599" s="779"/>
      <c r="AD599" s="779"/>
      <c r="AE599" s="779"/>
      <c r="AF599" s="779"/>
      <c r="AG599" s="779"/>
      <c r="AH599" s="779"/>
      <c r="AI599" s="779"/>
      <c r="AJ599" s="779"/>
      <c r="AK599" s="779"/>
      <c r="AL599" s="779"/>
      <c r="AM599" s="779"/>
      <c r="AN599" s="779"/>
      <c r="AO599" s="779"/>
      <c r="AP599" s="779"/>
      <c r="AQ599" s="779"/>
      <c r="AR599" s="779"/>
      <c r="AS599" s="779"/>
      <c r="AT599" s="779"/>
      <c r="AU599" s="779"/>
      <c r="AV599" s="779"/>
      <c r="AW599" s="779"/>
      <c r="AX599" s="779"/>
      <c r="AY599" s="779"/>
      <c r="AZ599" s="779"/>
      <c r="BA599" s="779"/>
      <c r="BB599" s="779"/>
      <c r="BC599" s="779"/>
      <c r="BD599" s="779"/>
      <c r="BE599" s="779"/>
      <c r="BF599" s="779"/>
      <c r="BG599" s="779"/>
      <c r="BH599" s="779"/>
      <c r="BI599" s="779"/>
      <c r="BJ599" s="779"/>
      <c r="BK599" s="779"/>
      <c r="BL599" s="779"/>
      <c r="BM599" s="779"/>
      <c r="BN599" s="779"/>
      <c r="BO599" s="779"/>
      <c r="BP599" s="779"/>
      <c r="BQ599" s="779"/>
      <c r="BR599" s="779"/>
      <c r="BS599" s="779"/>
      <c r="BT599" s="779"/>
      <c r="BU599" s="779"/>
      <c r="BV599" s="779"/>
      <c r="BW599" s="779"/>
      <c r="BX599" s="779"/>
      <c r="BY599" s="779"/>
      <c r="BZ599" s="779"/>
      <c r="CA599" s="779"/>
      <c r="CB599" s="779"/>
      <c r="CC599" s="779"/>
      <c r="CD599" s="779"/>
      <c r="CE599" s="779"/>
      <c r="CF599" s="779"/>
      <c r="CG599" s="779"/>
      <c r="CH599" s="779"/>
      <c r="CI599" s="779"/>
      <c r="CJ599" s="779"/>
      <c r="CK599" s="779"/>
      <c r="CL599" s="779"/>
      <c r="CM599" s="779"/>
      <c r="CN599" s="779"/>
      <c r="CO599" s="779"/>
      <c r="CP599" s="779"/>
      <c r="CQ599" s="779"/>
      <c r="CR599" s="779"/>
      <c r="CS599" s="779"/>
      <c r="CT599" s="779"/>
    </row>
    <row r="600" spans="1:98" s="887" customFormat="1" ht="13.5">
      <c r="A600" s="886"/>
      <c r="B600" s="886"/>
      <c r="C600" s="886"/>
      <c r="D600" s="886"/>
      <c r="E600" s="886"/>
      <c r="F600" s="2851"/>
      <c r="G600" s="2851"/>
      <c r="H600" s="888"/>
      <c r="I600" s="889"/>
      <c r="J600" s="890"/>
      <c r="M600" s="772"/>
      <c r="N600" s="891"/>
      <c r="O600" s="774"/>
      <c r="P600" s="775"/>
      <c r="Q600" s="775"/>
      <c r="R600" s="776"/>
      <c r="S600" s="777"/>
      <c r="T600" s="777"/>
      <c r="U600" s="777"/>
      <c r="V600" s="778"/>
      <c r="W600" s="778"/>
      <c r="X600" s="778"/>
      <c r="Y600" s="778"/>
      <c r="Z600" s="778"/>
      <c r="AA600" s="779"/>
      <c r="AB600" s="779"/>
      <c r="AC600" s="779"/>
      <c r="AD600" s="779"/>
      <c r="AE600" s="779"/>
      <c r="AF600" s="779"/>
      <c r="AG600" s="779"/>
      <c r="AH600" s="779"/>
      <c r="AI600" s="779"/>
      <c r="AJ600" s="779"/>
      <c r="AK600" s="779"/>
      <c r="AL600" s="779"/>
      <c r="AM600" s="779"/>
      <c r="AN600" s="779"/>
      <c r="AO600" s="779"/>
      <c r="AP600" s="779"/>
      <c r="AQ600" s="779"/>
      <c r="AR600" s="779"/>
      <c r="AS600" s="779"/>
      <c r="AT600" s="779"/>
      <c r="AU600" s="779"/>
      <c r="AV600" s="779"/>
      <c r="AW600" s="779"/>
      <c r="AX600" s="779"/>
      <c r="AY600" s="779"/>
      <c r="AZ600" s="779"/>
      <c r="BA600" s="779"/>
      <c r="BB600" s="779"/>
      <c r="BC600" s="779"/>
      <c r="BD600" s="779"/>
      <c r="BE600" s="779"/>
      <c r="BF600" s="779"/>
      <c r="BG600" s="779"/>
      <c r="BH600" s="779"/>
      <c r="BI600" s="779"/>
      <c r="BJ600" s="779"/>
      <c r="BK600" s="779"/>
      <c r="BL600" s="779"/>
      <c r="BM600" s="779"/>
      <c r="BN600" s="779"/>
      <c r="BO600" s="779"/>
      <c r="BP600" s="779"/>
      <c r="BQ600" s="779"/>
      <c r="BR600" s="779"/>
      <c r="BS600" s="779"/>
      <c r="BT600" s="779"/>
      <c r="BU600" s="779"/>
      <c r="BV600" s="779"/>
      <c r="BW600" s="779"/>
      <c r="BX600" s="779"/>
      <c r="BY600" s="779"/>
      <c r="BZ600" s="779"/>
      <c r="CA600" s="779"/>
      <c r="CB600" s="779"/>
      <c r="CC600" s="779"/>
      <c r="CD600" s="779"/>
      <c r="CE600" s="779"/>
      <c r="CF600" s="779"/>
      <c r="CG600" s="779"/>
      <c r="CH600" s="779"/>
      <c r="CI600" s="779"/>
      <c r="CJ600" s="779"/>
      <c r="CK600" s="779"/>
      <c r="CL600" s="779"/>
      <c r="CM600" s="779"/>
      <c r="CN600" s="779"/>
      <c r="CO600" s="779"/>
      <c r="CP600" s="779"/>
      <c r="CQ600" s="779"/>
      <c r="CR600" s="779"/>
      <c r="CS600" s="779"/>
      <c r="CT600" s="779"/>
    </row>
    <row r="601" spans="1:98" s="887" customFormat="1" ht="13.5">
      <c r="A601" s="886"/>
      <c r="B601" s="886"/>
      <c r="C601" s="886"/>
      <c r="D601" s="886"/>
      <c r="E601" s="886"/>
      <c r="F601" s="2851"/>
      <c r="G601" s="2851"/>
      <c r="H601" s="888"/>
      <c r="I601" s="889"/>
      <c r="J601" s="890"/>
      <c r="M601" s="772"/>
      <c r="N601" s="891"/>
      <c r="O601" s="774"/>
      <c r="P601" s="775"/>
      <c r="Q601" s="775"/>
      <c r="R601" s="776"/>
      <c r="S601" s="777"/>
      <c r="T601" s="777"/>
      <c r="U601" s="777"/>
      <c r="V601" s="778"/>
      <c r="W601" s="778"/>
      <c r="X601" s="778"/>
      <c r="Y601" s="778"/>
      <c r="Z601" s="778"/>
      <c r="AA601" s="779"/>
      <c r="AB601" s="779"/>
      <c r="AC601" s="779"/>
      <c r="AD601" s="779"/>
      <c r="AE601" s="779"/>
      <c r="AF601" s="779"/>
      <c r="AG601" s="779"/>
      <c r="AH601" s="779"/>
      <c r="AI601" s="779"/>
      <c r="AJ601" s="779"/>
      <c r="AK601" s="779"/>
      <c r="AL601" s="779"/>
      <c r="AM601" s="779"/>
      <c r="AN601" s="779"/>
      <c r="AO601" s="779"/>
      <c r="AP601" s="779"/>
      <c r="AQ601" s="779"/>
      <c r="AR601" s="779"/>
      <c r="AS601" s="779"/>
      <c r="AT601" s="779"/>
      <c r="AU601" s="779"/>
      <c r="AV601" s="779"/>
      <c r="AW601" s="779"/>
      <c r="AX601" s="779"/>
      <c r="AY601" s="779"/>
      <c r="AZ601" s="779"/>
      <c r="BA601" s="779"/>
      <c r="BB601" s="779"/>
      <c r="BC601" s="779"/>
      <c r="BD601" s="779"/>
      <c r="BE601" s="779"/>
      <c r="BF601" s="779"/>
      <c r="BG601" s="779"/>
      <c r="BH601" s="779"/>
      <c r="BI601" s="779"/>
      <c r="BJ601" s="779"/>
      <c r="BK601" s="779"/>
      <c r="BL601" s="779"/>
      <c r="BM601" s="779"/>
      <c r="BN601" s="779"/>
      <c r="BO601" s="779"/>
      <c r="BP601" s="779"/>
      <c r="BQ601" s="779"/>
      <c r="BR601" s="779"/>
      <c r="BS601" s="779"/>
      <c r="BT601" s="779"/>
      <c r="BU601" s="779"/>
      <c r="BV601" s="779"/>
      <c r="BW601" s="779"/>
      <c r="BX601" s="779"/>
      <c r="BY601" s="779"/>
      <c r="BZ601" s="779"/>
      <c r="CA601" s="779"/>
      <c r="CB601" s="779"/>
      <c r="CC601" s="779"/>
      <c r="CD601" s="779"/>
      <c r="CE601" s="779"/>
      <c r="CF601" s="779"/>
      <c r="CG601" s="779"/>
      <c r="CH601" s="779"/>
      <c r="CI601" s="779"/>
      <c r="CJ601" s="779"/>
      <c r="CK601" s="779"/>
      <c r="CL601" s="779"/>
      <c r="CM601" s="779"/>
      <c r="CN601" s="779"/>
      <c r="CO601" s="779"/>
      <c r="CP601" s="779"/>
      <c r="CQ601" s="779"/>
      <c r="CR601" s="779"/>
      <c r="CS601" s="779"/>
      <c r="CT601" s="779"/>
    </row>
    <row r="602" spans="1:98" s="887" customFormat="1" ht="13.5">
      <c r="A602" s="886"/>
      <c r="B602" s="886"/>
      <c r="C602" s="886"/>
      <c r="D602" s="886"/>
      <c r="E602" s="886"/>
      <c r="F602" s="2851"/>
      <c r="G602" s="2851"/>
      <c r="H602" s="888"/>
      <c r="I602" s="889"/>
      <c r="J602" s="890"/>
      <c r="M602" s="772"/>
      <c r="N602" s="891"/>
      <c r="O602" s="774"/>
      <c r="P602" s="775"/>
      <c r="Q602" s="775"/>
      <c r="R602" s="776"/>
      <c r="S602" s="777"/>
      <c r="T602" s="777"/>
      <c r="U602" s="777"/>
      <c r="V602" s="778"/>
      <c r="W602" s="778"/>
      <c r="X602" s="778"/>
      <c r="Y602" s="778"/>
      <c r="Z602" s="778"/>
      <c r="AA602" s="779"/>
      <c r="AB602" s="779"/>
      <c r="AC602" s="779"/>
      <c r="AD602" s="779"/>
      <c r="AE602" s="779"/>
      <c r="AF602" s="779"/>
      <c r="AG602" s="779"/>
      <c r="AH602" s="779"/>
      <c r="AI602" s="779"/>
      <c r="AJ602" s="779"/>
      <c r="AK602" s="779"/>
      <c r="AL602" s="779"/>
      <c r="AM602" s="779"/>
      <c r="AN602" s="779"/>
      <c r="AO602" s="779"/>
      <c r="AP602" s="779"/>
      <c r="AQ602" s="779"/>
      <c r="AR602" s="779"/>
      <c r="AS602" s="779"/>
      <c r="AT602" s="779"/>
      <c r="AU602" s="779"/>
      <c r="AV602" s="779"/>
      <c r="AW602" s="779"/>
      <c r="AX602" s="779"/>
      <c r="AY602" s="779"/>
      <c r="AZ602" s="779"/>
      <c r="BA602" s="779"/>
      <c r="BB602" s="779"/>
      <c r="BC602" s="779"/>
      <c r="BD602" s="779"/>
      <c r="BE602" s="779"/>
      <c r="BF602" s="779"/>
      <c r="BG602" s="779"/>
      <c r="BH602" s="779"/>
      <c r="BI602" s="779"/>
      <c r="BJ602" s="779"/>
      <c r="BK602" s="779"/>
      <c r="BL602" s="779"/>
      <c r="BM602" s="779"/>
      <c r="BN602" s="779"/>
      <c r="BO602" s="779"/>
      <c r="BP602" s="779"/>
      <c r="BQ602" s="779"/>
      <c r="BR602" s="779"/>
      <c r="BS602" s="779"/>
      <c r="BT602" s="779"/>
      <c r="BU602" s="779"/>
      <c r="BV602" s="779"/>
      <c r="BW602" s="779"/>
      <c r="BX602" s="779"/>
      <c r="BY602" s="779"/>
      <c r="BZ602" s="779"/>
      <c r="CA602" s="779"/>
      <c r="CB602" s="779"/>
      <c r="CC602" s="779"/>
      <c r="CD602" s="779"/>
      <c r="CE602" s="779"/>
      <c r="CF602" s="779"/>
      <c r="CG602" s="779"/>
      <c r="CH602" s="779"/>
      <c r="CI602" s="779"/>
      <c r="CJ602" s="779"/>
      <c r="CK602" s="779"/>
      <c r="CL602" s="779"/>
      <c r="CM602" s="779"/>
      <c r="CN602" s="779"/>
      <c r="CO602" s="779"/>
      <c r="CP602" s="779"/>
      <c r="CQ602" s="779"/>
      <c r="CR602" s="779"/>
      <c r="CS602" s="779"/>
      <c r="CT602" s="779"/>
    </row>
    <row r="603" spans="1:98" s="887" customFormat="1" ht="13.5">
      <c r="A603" s="886"/>
      <c r="B603" s="886"/>
      <c r="C603" s="886"/>
      <c r="D603" s="886"/>
      <c r="E603" s="886"/>
      <c r="F603" s="2851"/>
      <c r="G603" s="2851"/>
      <c r="H603" s="888"/>
      <c r="I603" s="889"/>
      <c r="J603" s="890"/>
      <c r="M603" s="772"/>
      <c r="N603" s="891"/>
      <c r="O603" s="774"/>
      <c r="P603" s="775"/>
      <c r="Q603" s="775"/>
      <c r="R603" s="776"/>
      <c r="S603" s="777"/>
      <c r="T603" s="777"/>
      <c r="U603" s="777"/>
      <c r="V603" s="778"/>
      <c r="W603" s="778"/>
      <c r="X603" s="778"/>
      <c r="Y603" s="778"/>
      <c r="Z603" s="778"/>
      <c r="AA603" s="779"/>
      <c r="AB603" s="779"/>
      <c r="AC603" s="779"/>
      <c r="AD603" s="779"/>
      <c r="AE603" s="779"/>
      <c r="AF603" s="779"/>
      <c r="AG603" s="779"/>
      <c r="AH603" s="779"/>
      <c r="AI603" s="779"/>
      <c r="AJ603" s="779"/>
      <c r="AK603" s="779"/>
      <c r="AL603" s="779"/>
      <c r="AM603" s="779"/>
      <c r="AN603" s="779"/>
      <c r="AO603" s="779"/>
      <c r="AP603" s="779"/>
      <c r="AQ603" s="779"/>
      <c r="AR603" s="779"/>
      <c r="AS603" s="779"/>
      <c r="AT603" s="779"/>
      <c r="AU603" s="779"/>
      <c r="AV603" s="779"/>
      <c r="AW603" s="779"/>
      <c r="AX603" s="779"/>
      <c r="AY603" s="779"/>
      <c r="AZ603" s="779"/>
      <c r="BA603" s="779"/>
      <c r="BB603" s="779"/>
      <c r="BC603" s="779"/>
      <c r="BD603" s="779"/>
      <c r="BE603" s="779"/>
      <c r="BF603" s="779"/>
      <c r="BG603" s="779"/>
      <c r="BH603" s="779"/>
      <c r="BI603" s="779"/>
      <c r="BJ603" s="779"/>
      <c r="BK603" s="779"/>
      <c r="BL603" s="779"/>
      <c r="BM603" s="779"/>
      <c r="BN603" s="779"/>
      <c r="BO603" s="779"/>
      <c r="BP603" s="779"/>
      <c r="BQ603" s="779"/>
      <c r="BR603" s="779"/>
      <c r="BS603" s="779"/>
      <c r="BT603" s="779"/>
      <c r="BU603" s="779"/>
      <c r="BV603" s="779"/>
      <c r="BW603" s="779"/>
      <c r="BX603" s="779"/>
      <c r="BY603" s="779"/>
      <c r="BZ603" s="779"/>
      <c r="CA603" s="779"/>
      <c r="CB603" s="779"/>
      <c r="CC603" s="779"/>
      <c r="CD603" s="779"/>
      <c r="CE603" s="779"/>
      <c r="CF603" s="779"/>
      <c r="CG603" s="779"/>
      <c r="CH603" s="779"/>
      <c r="CI603" s="779"/>
      <c r="CJ603" s="779"/>
      <c r="CK603" s="779"/>
      <c r="CL603" s="779"/>
      <c r="CM603" s="779"/>
      <c r="CN603" s="779"/>
      <c r="CO603" s="779"/>
      <c r="CP603" s="779"/>
      <c r="CQ603" s="779"/>
      <c r="CR603" s="779"/>
      <c r="CS603" s="779"/>
      <c r="CT603" s="779"/>
    </row>
    <row r="604" spans="1:98" s="887" customFormat="1" ht="13.5">
      <c r="A604" s="886"/>
      <c r="B604" s="886"/>
      <c r="C604" s="886"/>
      <c r="D604" s="886"/>
      <c r="E604" s="886"/>
      <c r="F604" s="2851"/>
      <c r="G604" s="2851"/>
      <c r="H604" s="888"/>
      <c r="I604" s="889"/>
      <c r="J604" s="890"/>
      <c r="M604" s="772"/>
      <c r="N604" s="891"/>
      <c r="O604" s="774"/>
      <c r="P604" s="775"/>
      <c r="Q604" s="775"/>
      <c r="R604" s="776"/>
      <c r="S604" s="777"/>
      <c r="T604" s="777"/>
      <c r="U604" s="777"/>
      <c r="V604" s="778"/>
      <c r="W604" s="778"/>
      <c r="X604" s="778"/>
      <c r="Y604" s="778"/>
      <c r="Z604" s="778"/>
      <c r="AA604" s="779"/>
      <c r="AB604" s="779"/>
      <c r="AC604" s="779"/>
      <c r="AD604" s="779"/>
      <c r="AE604" s="779"/>
      <c r="AF604" s="779"/>
      <c r="AG604" s="779"/>
      <c r="AH604" s="779"/>
      <c r="AI604" s="779"/>
      <c r="AJ604" s="779"/>
      <c r="AK604" s="779"/>
      <c r="AL604" s="779"/>
      <c r="AM604" s="779"/>
      <c r="AN604" s="779"/>
      <c r="AO604" s="779"/>
      <c r="AP604" s="779"/>
      <c r="AQ604" s="779"/>
      <c r="AR604" s="779"/>
      <c r="AS604" s="779"/>
      <c r="AT604" s="779"/>
      <c r="AU604" s="779"/>
      <c r="AV604" s="779"/>
      <c r="AW604" s="779"/>
      <c r="AX604" s="779"/>
      <c r="AY604" s="779"/>
      <c r="AZ604" s="779"/>
      <c r="BA604" s="779"/>
      <c r="BB604" s="779"/>
      <c r="BC604" s="779"/>
      <c r="BD604" s="779"/>
      <c r="BE604" s="779"/>
      <c r="BF604" s="779"/>
      <c r="BG604" s="779"/>
      <c r="BH604" s="779"/>
      <c r="BI604" s="779"/>
      <c r="BJ604" s="779"/>
      <c r="BK604" s="779"/>
      <c r="BL604" s="779"/>
      <c r="BM604" s="779"/>
      <c r="BN604" s="779"/>
      <c r="BO604" s="779"/>
      <c r="BP604" s="779"/>
      <c r="BQ604" s="779"/>
      <c r="BR604" s="779"/>
      <c r="BS604" s="779"/>
      <c r="BT604" s="779"/>
      <c r="BU604" s="779"/>
      <c r="BV604" s="779"/>
      <c r="BW604" s="779"/>
      <c r="BX604" s="779"/>
      <c r="BY604" s="779"/>
      <c r="BZ604" s="779"/>
      <c r="CA604" s="779"/>
      <c r="CB604" s="779"/>
      <c r="CC604" s="779"/>
      <c r="CD604" s="779"/>
      <c r="CE604" s="779"/>
      <c r="CF604" s="779"/>
      <c r="CG604" s="779"/>
      <c r="CH604" s="779"/>
      <c r="CI604" s="779"/>
      <c r="CJ604" s="779"/>
      <c r="CK604" s="779"/>
      <c r="CL604" s="779"/>
      <c r="CM604" s="779"/>
      <c r="CN604" s="779"/>
      <c r="CO604" s="779"/>
      <c r="CP604" s="779"/>
      <c r="CQ604" s="779"/>
      <c r="CR604" s="779"/>
      <c r="CS604" s="779"/>
      <c r="CT604" s="779"/>
    </row>
    <row r="605" spans="1:98" s="887" customFormat="1" ht="13.5">
      <c r="A605" s="886"/>
      <c r="B605" s="886"/>
      <c r="C605" s="886"/>
      <c r="D605" s="886"/>
      <c r="E605" s="886"/>
      <c r="F605" s="2851"/>
      <c r="G605" s="2851"/>
      <c r="H605" s="888"/>
      <c r="I605" s="889"/>
      <c r="J605" s="890"/>
      <c r="M605" s="772"/>
      <c r="N605" s="891"/>
      <c r="O605" s="774"/>
      <c r="P605" s="775"/>
      <c r="Q605" s="775"/>
      <c r="R605" s="776"/>
      <c r="S605" s="777"/>
      <c r="T605" s="777"/>
      <c r="U605" s="777"/>
      <c r="V605" s="778"/>
      <c r="W605" s="778"/>
      <c r="X605" s="778"/>
      <c r="Y605" s="778"/>
      <c r="Z605" s="778"/>
      <c r="AA605" s="779"/>
      <c r="AB605" s="779"/>
      <c r="AC605" s="779"/>
      <c r="AD605" s="779"/>
      <c r="AE605" s="779"/>
      <c r="AF605" s="779"/>
      <c r="AG605" s="779"/>
      <c r="AH605" s="779"/>
      <c r="AI605" s="779"/>
      <c r="AJ605" s="779"/>
      <c r="AK605" s="779"/>
      <c r="AL605" s="779"/>
      <c r="AM605" s="779"/>
      <c r="AN605" s="779"/>
      <c r="AO605" s="779"/>
      <c r="AP605" s="779"/>
      <c r="AQ605" s="779"/>
      <c r="AR605" s="779"/>
      <c r="AS605" s="779"/>
      <c r="AT605" s="779"/>
      <c r="AU605" s="779"/>
      <c r="AV605" s="779"/>
      <c r="AW605" s="779"/>
      <c r="AX605" s="779"/>
      <c r="AY605" s="779"/>
      <c r="AZ605" s="779"/>
      <c r="BA605" s="779"/>
      <c r="BB605" s="779"/>
      <c r="BC605" s="779"/>
      <c r="BD605" s="779"/>
      <c r="BE605" s="779"/>
      <c r="BF605" s="779"/>
      <c r="BG605" s="779"/>
      <c r="BH605" s="779"/>
      <c r="BI605" s="779"/>
      <c r="BJ605" s="779"/>
      <c r="BK605" s="779"/>
      <c r="BL605" s="779"/>
      <c r="BM605" s="779"/>
      <c r="BN605" s="779"/>
      <c r="BO605" s="779"/>
      <c r="BP605" s="779"/>
      <c r="BQ605" s="779"/>
      <c r="BR605" s="779"/>
      <c r="BS605" s="779"/>
      <c r="BT605" s="779"/>
      <c r="BU605" s="779"/>
      <c r="BV605" s="779"/>
      <c r="BW605" s="779"/>
      <c r="BX605" s="779"/>
      <c r="BY605" s="779"/>
      <c r="BZ605" s="779"/>
      <c r="CA605" s="779"/>
      <c r="CB605" s="779"/>
      <c r="CC605" s="779"/>
      <c r="CD605" s="779"/>
      <c r="CE605" s="779"/>
      <c r="CF605" s="779"/>
      <c r="CG605" s="779"/>
      <c r="CH605" s="779"/>
      <c r="CI605" s="779"/>
      <c r="CJ605" s="779"/>
      <c r="CK605" s="779"/>
      <c r="CL605" s="779"/>
      <c r="CM605" s="779"/>
      <c r="CN605" s="779"/>
      <c r="CO605" s="779"/>
      <c r="CP605" s="779"/>
      <c r="CQ605" s="779"/>
      <c r="CR605" s="779"/>
      <c r="CS605" s="779"/>
      <c r="CT605" s="779"/>
    </row>
    <row r="606" spans="1:98" s="887" customFormat="1" ht="13.5">
      <c r="A606" s="886"/>
      <c r="B606" s="886"/>
      <c r="C606" s="886"/>
      <c r="D606" s="886"/>
      <c r="E606" s="886"/>
      <c r="F606" s="2851"/>
      <c r="G606" s="2851"/>
      <c r="H606" s="888"/>
      <c r="I606" s="889"/>
      <c r="J606" s="890"/>
      <c r="M606" s="772"/>
      <c r="N606" s="891"/>
      <c r="O606" s="774"/>
      <c r="P606" s="775"/>
      <c r="Q606" s="775"/>
      <c r="R606" s="776"/>
      <c r="S606" s="777"/>
      <c r="T606" s="777"/>
      <c r="U606" s="777"/>
      <c r="V606" s="778"/>
      <c r="W606" s="778"/>
      <c r="X606" s="778"/>
      <c r="Y606" s="778"/>
      <c r="Z606" s="778"/>
      <c r="AA606" s="779"/>
      <c r="AB606" s="779"/>
      <c r="AC606" s="779"/>
      <c r="AD606" s="779"/>
      <c r="AE606" s="779"/>
      <c r="AF606" s="779"/>
      <c r="AG606" s="779"/>
      <c r="AH606" s="779"/>
      <c r="AI606" s="779"/>
      <c r="AJ606" s="779"/>
      <c r="AK606" s="779"/>
      <c r="AL606" s="779"/>
      <c r="AM606" s="779"/>
      <c r="AN606" s="779"/>
      <c r="AO606" s="779"/>
      <c r="AP606" s="779"/>
      <c r="AQ606" s="779"/>
      <c r="AR606" s="779"/>
      <c r="AS606" s="779"/>
      <c r="AT606" s="779"/>
      <c r="AU606" s="779"/>
      <c r="AV606" s="779"/>
      <c r="AW606" s="779"/>
      <c r="AX606" s="779"/>
      <c r="AY606" s="779"/>
      <c r="AZ606" s="779"/>
      <c r="BA606" s="779"/>
      <c r="BB606" s="779"/>
      <c r="BC606" s="779"/>
      <c r="BD606" s="779"/>
      <c r="BE606" s="779"/>
      <c r="BF606" s="779"/>
      <c r="BG606" s="779"/>
      <c r="BH606" s="779"/>
      <c r="BI606" s="779"/>
      <c r="BJ606" s="779"/>
      <c r="BK606" s="779"/>
      <c r="BL606" s="779"/>
      <c r="BM606" s="779"/>
      <c r="BN606" s="779"/>
      <c r="BO606" s="779"/>
      <c r="BP606" s="779"/>
      <c r="BQ606" s="779"/>
      <c r="BR606" s="779"/>
      <c r="BS606" s="779"/>
      <c r="BT606" s="779"/>
      <c r="BU606" s="779"/>
      <c r="BV606" s="779"/>
      <c r="BW606" s="779"/>
      <c r="BX606" s="779"/>
      <c r="BY606" s="779"/>
      <c r="BZ606" s="779"/>
      <c r="CA606" s="779"/>
      <c r="CB606" s="779"/>
      <c r="CC606" s="779"/>
      <c r="CD606" s="779"/>
      <c r="CE606" s="779"/>
      <c r="CF606" s="779"/>
      <c r="CG606" s="779"/>
      <c r="CH606" s="779"/>
      <c r="CI606" s="779"/>
      <c r="CJ606" s="779"/>
      <c r="CK606" s="779"/>
      <c r="CL606" s="779"/>
      <c r="CM606" s="779"/>
      <c r="CN606" s="779"/>
      <c r="CO606" s="779"/>
      <c r="CP606" s="779"/>
      <c r="CQ606" s="779"/>
      <c r="CR606" s="779"/>
      <c r="CS606" s="779"/>
      <c r="CT606" s="779"/>
    </row>
    <row r="607" spans="1:98" s="887" customFormat="1" ht="13.5">
      <c r="A607" s="886"/>
      <c r="B607" s="886"/>
      <c r="C607" s="886"/>
      <c r="D607" s="886"/>
      <c r="E607" s="886"/>
      <c r="F607" s="2851"/>
      <c r="G607" s="2851"/>
      <c r="H607" s="888"/>
      <c r="I607" s="889"/>
      <c r="J607" s="890"/>
      <c r="M607" s="772"/>
      <c r="N607" s="891"/>
      <c r="O607" s="774"/>
      <c r="P607" s="775"/>
      <c r="Q607" s="775"/>
      <c r="R607" s="776"/>
      <c r="S607" s="777"/>
      <c r="T607" s="777"/>
      <c r="U607" s="777"/>
      <c r="V607" s="778"/>
      <c r="W607" s="778"/>
      <c r="X607" s="778"/>
      <c r="Y607" s="778"/>
      <c r="Z607" s="778"/>
      <c r="AA607" s="779"/>
      <c r="AB607" s="779"/>
      <c r="AC607" s="779"/>
      <c r="AD607" s="779"/>
      <c r="AE607" s="779"/>
      <c r="AF607" s="779"/>
      <c r="AG607" s="779"/>
      <c r="AH607" s="779"/>
      <c r="AI607" s="779"/>
      <c r="AJ607" s="779"/>
      <c r="AK607" s="779"/>
      <c r="AL607" s="779"/>
      <c r="AM607" s="779"/>
      <c r="AN607" s="779"/>
      <c r="AO607" s="779"/>
      <c r="AP607" s="779"/>
      <c r="AQ607" s="779"/>
      <c r="AR607" s="779"/>
      <c r="AS607" s="779"/>
      <c r="AT607" s="779"/>
      <c r="AU607" s="779"/>
      <c r="AV607" s="779"/>
      <c r="AW607" s="779"/>
      <c r="AX607" s="779"/>
      <c r="AY607" s="779"/>
      <c r="AZ607" s="779"/>
      <c r="BA607" s="779"/>
      <c r="BB607" s="779"/>
      <c r="BC607" s="779"/>
      <c r="BD607" s="779"/>
      <c r="BE607" s="779"/>
      <c r="BF607" s="779"/>
      <c r="BG607" s="779"/>
      <c r="BH607" s="779"/>
      <c r="BI607" s="779"/>
      <c r="BJ607" s="779"/>
      <c r="BK607" s="779"/>
      <c r="BL607" s="779"/>
      <c r="BM607" s="779"/>
      <c r="BN607" s="779"/>
      <c r="BO607" s="779"/>
      <c r="BP607" s="779"/>
      <c r="BQ607" s="779"/>
      <c r="BR607" s="779"/>
      <c r="BS607" s="779"/>
      <c r="BT607" s="779"/>
      <c r="BU607" s="779"/>
      <c r="BV607" s="779"/>
      <c r="BW607" s="779"/>
      <c r="BX607" s="779"/>
      <c r="BY607" s="779"/>
      <c r="BZ607" s="779"/>
      <c r="CA607" s="779"/>
      <c r="CB607" s="779"/>
      <c r="CC607" s="779"/>
      <c r="CD607" s="779"/>
      <c r="CE607" s="779"/>
      <c r="CF607" s="779"/>
      <c r="CG607" s="779"/>
      <c r="CH607" s="779"/>
      <c r="CI607" s="779"/>
      <c r="CJ607" s="779"/>
      <c r="CK607" s="779"/>
      <c r="CL607" s="779"/>
      <c r="CM607" s="779"/>
      <c r="CN607" s="779"/>
      <c r="CO607" s="779"/>
      <c r="CP607" s="779"/>
      <c r="CQ607" s="779"/>
      <c r="CR607" s="779"/>
      <c r="CS607" s="779"/>
      <c r="CT607" s="779"/>
    </row>
    <row r="608" spans="1:98" s="887" customFormat="1" ht="13.5">
      <c r="A608" s="886"/>
      <c r="B608" s="886"/>
      <c r="C608" s="886"/>
      <c r="D608" s="886"/>
      <c r="E608" s="886"/>
      <c r="F608" s="2851"/>
      <c r="G608" s="2851"/>
      <c r="H608" s="888"/>
      <c r="I608" s="889"/>
      <c r="J608" s="890"/>
      <c r="M608" s="772"/>
      <c r="N608" s="891"/>
      <c r="O608" s="774"/>
      <c r="P608" s="775"/>
      <c r="Q608" s="775"/>
      <c r="R608" s="776"/>
      <c r="S608" s="777"/>
      <c r="T608" s="777"/>
      <c r="U608" s="777"/>
      <c r="V608" s="778"/>
      <c r="W608" s="778"/>
      <c r="X608" s="778"/>
      <c r="Y608" s="778"/>
      <c r="Z608" s="778"/>
      <c r="AA608" s="779"/>
      <c r="AB608" s="779"/>
      <c r="AC608" s="779"/>
      <c r="AD608" s="779"/>
      <c r="AE608" s="779"/>
      <c r="AF608" s="779"/>
      <c r="AG608" s="779"/>
      <c r="AH608" s="779"/>
      <c r="AI608" s="779"/>
      <c r="AJ608" s="779"/>
      <c r="AK608" s="779"/>
      <c r="AL608" s="779"/>
      <c r="AM608" s="779"/>
      <c r="AN608" s="779"/>
      <c r="AO608" s="779"/>
      <c r="AP608" s="779"/>
      <c r="AQ608" s="779"/>
      <c r="AR608" s="779"/>
      <c r="AS608" s="779"/>
      <c r="AT608" s="779"/>
      <c r="AU608" s="779"/>
      <c r="AV608" s="779"/>
      <c r="AW608" s="779"/>
      <c r="AX608" s="779"/>
      <c r="AY608" s="779"/>
      <c r="AZ608" s="779"/>
      <c r="BA608" s="779"/>
      <c r="BB608" s="779"/>
      <c r="BC608" s="779"/>
      <c r="BD608" s="779"/>
      <c r="BE608" s="779"/>
      <c r="BF608" s="779"/>
      <c r="BG608" s="779"/>
      <c r="BH608" s="779"/>
      <c r="BI608" s="779"/>
      <c r="BJ608" s="779"/>
      <c r="BK608" s="779"/>
      <c r="BL608" s="779"/>
      <c r="BM608" s="779"/>
      <c r="BN608" s="779"/>
      <c r="BO608" s="779"/>
      <c r="BP608" s="779"/>
      <c r="BQ608" s="779"/>
      <c r="BR608" s="779"/>
      <c r="BS608" s="779"/>
      <c r="BT608" s="779"/>
      <c r="BU608" s="779"/>
      <c r="BV608" s="779"/>
      <c r="BW608" s="779"/>
      <c r="BX608" s="779"/>
      <c r="BY608" s="779"/>
      <c r="BZ608" s="779"/>
      <c r="CA608" s="779"/>
      <c r="CB608" s="779"/>
      <c r="CC608" s="779"/>
      <c r="CD608" s="779"/>
      <c r="CE608" s="779"/>
      <c r="CF608" s="779"/>
      <c r="CG608" s="779"/>
      <c r="CH608" s="779"/>
      <c r="CI608" s="779"/>
      <c r="CJ608" s="779"/>
      <c r="CK608" s="779"/>
      <c r="CL608" s="779"/>
      <c r="CM608" s="779"/>
      <c r="CN608" s="779"/>
      <c r="CO608" s="779"/>
      <c r="CP608" s="779"/>
      <c r="CQ608" s="779"/>
      <c r="CR608" s="779"/>
      <c r="CS608" s="779"/>
      <c r="CT608" s="779"/>
    </row>
    <row r="609" spans="1:98" s="887" customFormat="1" ht="13.5">
      <c r="A609" s="886"/>
      <c r="B609" s="886"/>
      <c r="C609" s="886"/>
      <c r="D609" s="886"/>
      <c r="E609" s="886"/>
      <c r="F609" s="2851"/>
      <c r="G609" s="2851"/>
      <c r="H609" s="888"/>
      <c r="I609" s="889"/>
      <c r="J609" s="890"/>
      <c r="M609" s="772"/>
      <c r="N609" s="891"/>
      <c r="O609" s="774"/>
      <c r="P609" s="775"/>
      <c r="Q609" s="775"/>
      <c r="R609" s="776"/>
      <c r="S609" s="777"/>
      <c r="T609" s="777"/>
      <c r="U609" s="777"/>
      <c r="V609" s="778"/>
      <c r="W609" s="778"/>
      <c r="X609" s="778"/>
      <c r="Y609" s="778"/>
      <c r="Z609" s="778"/>
      <c r="AA609" s="779"/>
      <c r="AB609" s="779"/>
      <c r="AC609" s="779"/>
      <c r="AD609" s="779"/>
      <c r="AE609" s="779"/>
      <c r="AF609" s="779"/>
      <c r="AG609" s="779"/>
      <c r="AH609" s="779"/>
      <c r="AI609" s="779"/>
      <c r="AJ609" s="779"/>
      <c r="AK609" s="779"/>
      <c r="AL609" s="779"/>
      <c r="AM609" s="779"/>
      <c r="AN609" s="779"/>
      <c r="AO609" s="779"/>
      <c r="AP609" s="779"/>
      <c r="AQ609" s="779"/>
      <c r="AR609" s="779"/>
      <c r="AS609" s="779"/>
      <c r="AT609" s="779"/>
      <c r="AU609" s="779"/>
      <c r="AV609" s="779"/>
      <c r="AW609" s="779"/>
      <c r="AX609" s="779"/>
      <c r="AY609" s="779"/>
      <c r="AZ609" s="779"/>
      <c r="BA609" s="779"/>
      <c r="BB609" s="779"/>
      <c r="BC609" s="779"/>
      <c r="BD609" s="779"/>
      <c r="BE609" s="779"/>
      <c r="BF609" s="779"/>
      <c r="BG609" s="779"/>
      <c r="BH609" s="779"/>
      <c r="BI609" s="779"/>
      <c r="BJ609" s="779"/>
      <c r="BK609" s="779"/>
      <c r="BL609" s="779"/>
      <c r="BM609" s="779"/>
      <c r="BN609" s="779"/>
      <c r="BO609" s="779"/>
      <c r="BP609" s="779"/>
      <c r="BQ609" s="779"/>
      <c r="BR609" s="779"/>
      <c r="BS609" s="779"/>
      <c r="BT609" s="779"/>
      <c r="BU609" s="779"/>
      <c r="BV609" s="779"/>
      <c r="BW609" s="779"/>
      <c r="BX609" s="779"/>
      <c r="BY609" s="779"/>
      <c r="BZ609" s="779"/>
      <c r="CA609" s="779"/>
      <c r="CB609" s="779"/>
      <c r="CC609" s="779"/>
      <c r="CD609" s="779"/>
      <c r="CE609" s="779"/>
      <c r="CF609" s="779"/>
      <c r="CG609" s="779"/>
      <c r="CH609" s="779"/>
      <c r="CI609" s="779"/>
      <c r="CJ609" s="779"/>
      <c r="CK609" s="779"/>
      <c r="CL609" s="779"/>
      <c r="CM609" s="779"/>
      <c r="CN609" s="779"/>
      <c r="CO609" s="779"/>
      <c r="CP609" s="779"/>
      <c r="CQ609" s="779"/>
      <c r="CR609" s="779"/>
      <c r="CS609" s="779"/>
      <c r="CT609" s="779"/>
    </row>
    <row r="610" spans="1:98" s="887" customFormat="1" ht="13.5">
      <c r="A610" s="886"/>
      <c r="B610" s="886"/>
      <c r="C610" s="886"/>
      <c r="D610" s="886"/>
      <c r="E610" s="886"/>
      <c r="F610" s="2851"/>
      <c r="G610" s="2851"/>
      <c r="H610" s="888"/>
      <c r="I610" s="889"/>
      <c r="J610" s="890"/>
      <c r="M610" s="772"/>
      <c r="N610" s="891"/>
      <c r="O610" s="774"/>
      <c r="P610" s="775"/>
      <c r="Q610" s="775"/>
      <c r="R610" s="776"/>
      <c r="S610" s="777"/>
      <c r="T610" s="777"/>
      <c r="U610" s="777"/>
      <c r="V610" s="778"/>
      <c r="W610" s="778"/>
      <c r="X610" s="778"/>
      <c r="Y610" s="778"/>
      <c r="Z610" s="778"/>
      <c r="AA610" s="779"/>
      <c r="AB610" s="779"/>
      <c r="AC610" s="779"/>
      <c r="AD610" s="779"/>
      <c r="AE610" s="779"/>
      <c r="AF610" s="779"/>
      <c r="AG610" s="779"/>
      <c r="AH610" s="779"/>
      <c r="AI610" s="779"/>
      <c r="AJ610" s="779"/>
      <c r="AK610" s="779"/>
      <c r="AL610" s="779"/>
      <c r="AM610" s="779"/>
      <c r="AN610" s="779"/>
      <c r="AO610" s="779"/>
      <c r="AP610" s="779"/>
      <c r="AQ610" s="779"/>
      <c r="AR610" s="779"/>
      <c r="AS610" s="779"/>
      <c r="AT610" s="779"/>
      <c r="AU610" s="779"/>
      <c r="AV610" s="779"/>
      <c r="AW610" s="779"/>
      <c r="AX610" s="779"/>
      <c r="AY610" s="779"/>
      <c r="AZ610" s="779"/>
      <c r="BA610" s="779"/>
      <c r="BB610" s="779"/>
      <c r="BC610" s="779"/>
      <c r="BD610" s="779"/>
      <c r="BE610" s="779"/>
      <c r="BF610" s="779"/>
      <c r="BG610" s="779"/>
      <c r="BH610" s="779"/>
      <c r="BI610" s="779"/>
      <c r="BJ610" s="779"/>
      <c r="BK610" s="779"/>
      <c r="BL610" s="779"/>
      <c r="BM610" s="779"/>
      <c r="BN610" s="779"/>
      <c r="BO610" s="779"/>
      <c r="BP610" s="779"/>
      <c r="BQ610" s="779"/>
      <c r="BR610" s="779"/>
      <c r="BS610" s="779"/>
      <c r="BT610" s="779"/>
      <c r="BU610" s="779"/>
      <c r="BV610" s="779"/>
      <c r="BW610" s="779"/>
      <c r="BX610" s="779"/>
      <c r="BY610" s="779"/>
      <c r="BZ610" s="779"/>
      <c r="CA610" s="779"/>
      <c r="CB610" s="779"/>
      <c r="CC610" s="779"/>
      <c r="CD610" s="779"/>
      <c r="CE610" s="779"/>
      <c r="CF610" s="779"/>
      <c r="CG610" s="779"/>
      <c r="CH610" s="779"/>
      <c r="CI610" s="779"/>
      <c r="CJ610" s="779"/>
      <c r="CK610" s="779"/>
      <c r="CL610" s="779"/>
      <c r="CM610" s="779"/>
      <c r="CN610" s="779"/>
      <c r="CO610" s="779"/>
      <c r="CP610" s="779"/>
      <c r="CQ610" s="779"/>
      <c r="CR610" s="779"/>
      <c r="CS610" s="779"/>
      <c r="CT610" s="779"/>
    </row>
    <row r="611" spans="1:98" s="887" customFormat="1" ht="13.5">
      <c r="A611" s="886"/>
      <c r="B611" s="886"/>
      <c r="C611" s="886"/>
      <c r="D611" s="886"/>
      <c r="E611" s="886"/>
      <c r="F611" s="2851"/>
      <c r="G611" s="2851"/>
      <c r="H611" s="888"/>
      <c r="I611" s="889"/>
      <c r="J611" s="890"/>
      <c r="M611" s="772"/>
      <c r="N611" s="891"/>
      <c r="O611" s="774"/>
      <c r="P611" s="775"/>
      <c r="Q611" s="775"/>
      <c r="R611" s="776"/>
      <c r="S611" s="777"/>
      <c r="T611" s="777"/>
      <c r="U611" s="777"/>
      <c r="V611" s="778"/>
      <c r="W611" s="778"/>
      <c r="X611" s="778"/>
      <c r="Y611" s="778"/>
      <c r="Z611" s="778"/>
      <c r="AA611" s="779"/>
      <c r="AB611" s="779"/>
      <c r="AC611" s="779"/>
      <c r="AD611" s="779"/>
      <c r="AE611" s="779"/>
      <c r="AF611" s="779"/>
      <c r="AG611" s="779"/>
      <c r="AH611" s="779"/>
      <c r="AI611" s="779"/>
      <c r="AJ611" s="779"/>
      <c r="AK611" s="779"/>
      <c r="AL611" s="779"/>
      <c r="AM611" s="779"/>
      <c r="AN611" s="779"/>
      <c r="AO611" s="779"/>
      <c r="AP611" s="779"/>
      <c r="AQ611" s="779"/>
      <c r="AR611" s="779"/>
      <c r="AS611" s="779"/>
      <c r="AT611" s="779"/>
      <c r="AU611" s="779"/>
      <c r="AV611" s="779"/>
      <c r="AW611" s="779"/>
      <c r="AX611" s="779"/>
      <c r="AY611" s="779"/>
      <c r="AZ611" s="779"/>
      <c r="BA611" s="779"/>
      <c r="BB611" s="779"/>
      <c r="BC611" s="779"/>
      <c r="BD611" s="779"/>
      <c r="BE611" s="779"/>
      <c r="BF611" s="779"/>
      <c r="BG611" s="779"/>
      <c r="BH611" s="779"/>
      <c r="BI611" s="779"/>
      <c r="BJ611" s="779"/>
      <c r="BK611" s="779"/>
      <c r="BL611" s="779"/>
      <c r="BM611" s="779"/>
      <c r="BN611" s="779"/>
      <c r="BO611" s="779"/>
      <c r="BP611" s="779"/>
      <c r="BQ611" s="779"/>
      <c r="BR611" s="779"/>
      <c r="BS611" s="779"/>
      <c r="BT611" s="779"/>
      <c r="BU611" s="779"/>
      <c r="BV611" s="779"/>
      <c r="BW611" s="779"/>
      <c r="BX611" s="779"/>
      <c r="BY611" s="779"/>
      <c r="BZ611" s="779"/>
      <c r="CA611" s="779"/>
      <c r="CB611" s="779"/>
      <c r="CC611" s="779"/>
      <c r="CD611" s="779"/>
      <c r="CE611" s="779"/>
      <c r="CF611" s="779"/>
      <c r="CG611" s="779"/>
      <c r="CH611" s="779"/>
      <c r="CI611" s="779"/>
      <c r="CJ611" s="779"/>
      <c r="CK611" s="779"/>
      <c r="CL611" s="779"/>
      <c r="CM611" s="779"/>
      <c r="CN611" s="779"/>
      <c r="CO611" s="779"/>
      <c r="CP611" s="779"/>
      <c r="CQ611" s="779"/>
      <c r="CR611" s="779"/>
      <c r="CS611" s="779"/>
      <c r="CT611" s="779"/>
    </row>
    <row r="612" spans="1:98" s="887" customFormat="1" ht="13.5">
      <c r="A612" s="886"/>
      <c r="B612" s="886"/>
      <c r="C612" s="886"/>
      <c r="D612" s="886"/>
      <c r="E612" s="886"/>
      <c r="F612" s="2851"/>
      <c r="G612" s="2851"/>
      <c r="H612" s="888"/>
      <c r="I612" s="889"/>
      <c r="J612" s="890"/>
      <c r="M612" s="772"/>
      <c r="N612" s="891"/>
      <c r="O612" s="774"/>
      <c r="P612" s="775"/>
      <c r="Q612" s="775"/>
      <c r="R612" s="776"/>
      <c r="S612" s="777"/>
      <c r="T612" s="777"/>
      <c r="U612" s="777"/>
      <c r="V612" s="778"/>
      <c r="W612" s="778"/>
      <c r="X612" s="778"/>
      <c r="Y612" s="778"/>
      <c r="Z612" s="778"/>
      <c r="AA612" s="779"/>
      <c r="AB612" s="779"/>
      <c r="AC612" s="779"/>
      <c r="AD612" s="779"/>
      <c r="AE612" s="779"/>
      <c r="AF612" s="779"/>
      <c r="AG612" s="779"/>
      <c r="AH612" s="779"/>
      <c r="AI612" s="779"/>
      <c r="AJ612" s="779"/>
      <c r="AK612" s="779"/>
      <c r="AL612" s="779"/>
      <c r="AM612" s="779"/>
      <c r="AN612" s="779"/>
      <c r="AO612" s="779"/>
      <c r="AP612" s="779"/>
      <c r="AQ612" s="779"/>
      <c r="AR612" s="779"/>
      <c r="AS612" s="779"/>
      <c r="AT612" s="779"/>
      <c r="AU612" s="779"/>
      <c r="AV612" s="779"/>
      <c r="AW612" s="779"/>
      <c r="AX612" s="779"/>
      <c r="AY612" s="779"/>
      <c r="AZ612" s="779"/>
      <c r="BA612" s="779"/>
      <c r="BB612" s="779"/>
      <c r="BC612" s="779"/>
      <c r="BD612" s="779"/>
      <c r="BE612" s="779"/>
      <c r="BF612" s="779"/>
      <c r="BG612" s="779"/>
      <c r="BH612" s="779"/>
      <c r="BI612" s="779"/>
      <c r="BJ612" s="779"/>
      <c r="BK612" s="779"/>
      <c r="BL612" s="779"/>
      <c r="BM612" s="779"/>
      <c r="BN612" s="779"/>
      <c r="BO612" s="779"/>
      <c r="BP612" s="779"/>
      <c r="BQ612" s="779"/>
      <c r="BR612" s="779"/>
      <c r="BS612" s="779"/>
      <c r="BT612" s="779"/>
      <c r="BU612" s="779"/>
      <c r="BV612" s="779"/>
      <c r="BW612" s="779"/>
      <c r="BX612" s="779"/>
      <c r="BY612" s="779"/>
      <c r="BZ612" s="779"/>
      <c r="CA612" s="779"/>
      <c r="CB612" s="779"/>
      <c r="CC612" s="779"/>
      <c r="CD612" s="779"/>
      <c r="CE612" s="779"/>
      <c r="CF612" s="779"/>
      <c r="CG612" s="779"/>
      <c r="CH612" s="779"/>
      <c r="CI612" s="779"/>
      <c r="CJ612" s="779"/>
      <c r="CK612" s="779"/>
      <c r="CL612" s="779"/>
      <c r="CM612" s="779"/>
      <c r="CN612" s="779"/>
      <c r="CO612" s="779"/>
      <c r="CP612" s="779"/>
      <c r="CQ612" s="779"/>
      <c r="CR612" s="779"/>
      <c r="CS612" s="779"/>
      <c r="CT612" s="779"/>
    </row>
    <row r="613" spans="1:98" s="887" customFormat="1" ht="13.5">
      <c r="A613" s="886"/>
      <c r="B613" s="886"/>
      <c r="C613" s="886"/>
      <c r="D613" s="886"/>
      <c r="E613" s="886"/>
      <c r="F613" s="2851"/>
      <c r="G613" s="2851"/>
      <c r="H613" s="888"/>
      <c r="I613" s="889"/>
      <c r="J613" s="890"/>
      <c r="M613" s="772"/>
      <c r="N613" s="891"/>
      <c r="O613" s="774"/>
      <c r="P613" s="775"/>
      <c r="Q613" s="775"/>
      <c r="R613" s="776"/>
      <c r="S613" s="777"/>
      <c r="T613" s="777"/>
      <c r="U613" s="777"/>
      <c r="V613" s="778"/>
      <c r="W613" s="778"/>
      <c r="X613" s="778"/>
      <c r="Y613" s="778"/>
      <c r="Z613" s="778"/>
      <c r="AA613" s="779"/>
      <c r="AB613" s="779"/>
      <c r="AC613" s="779"/>
      <c r="AD613" s="779"/>
      <c r="AE613" s="779"/>
      <c r="AF613" s="779"/>
      <c r="AG613" s="779"/>
      <c r="AH613" s="779"/>
      <c r="AI613" s="779"/>
      <c r="AJ613" s="779"/>
      <c r="AK613" s="779"/>
      <c r="AL613" s="779"/>
      <c r="AM613" s="779"/>
      <c r="AN613" s="779"/>
      <c r="AO613" s="779"/>
      <c r="AP613" s="779"/>
      <c r="AQ613" s="779"/>
      <c r="AR613" s="779"/>
      <c r="AS613" s="779"/>
      <c r="AT613" s="779"/>
      <c r="AU613" s="779"/>
      <c r="AV613" s="779"/>
      <c r="AW613" s="779"/>
      <c r="AX613" s="779"/>
      <c r="AY613" s="779"/>
      <c r="AZ613" s="779"/>
      <c r="BA613" s="779"/>
      <c r="BB613" s="779"/>
      <c r="BC613" s="779"/>
      <c r="BD613" s="779"/>
      <c r="BE613" s="779"/>
      <c r="BF613" s="779"/>
      <c r="BG613" s="779"/>
      <c r="BH613" s="779"/>
      <c r="BI613" s="779"/>
      <c r="BJ613" s="779"/>
      <c r="BK613" s="779"/>
      <c r="BL613" s="779"/>
      <c r="BM613" s="779"/>
      <c r="BN613" s="779"/>
      <c r="BO613" s="779"/>
      <c r="BP613" s="779"/>
      <c r="BQ613" s="779"/>
      <c r="BR613" s="779"/>
      <c r="BS613" s="779"/>
      <c r="BT613" s="779"/>
      <c r="BU613" s="779"/>
      <c r="BV613" s="779"/>
      <c r="BW613" s="779"/>
      <c r="BX613" s="779"/>
      <c r="BY613" s="779"/>
      <c r="BZ613" s="779"/>
      <c r="CA613" s="779"/>
      <c r="CB613" s="779"/>
      <c r="CC613" s="779"/>
      <c r="CD613" s="779"/>
      <c r="CE613" s="779"/>
      <c r="CF613" s="779"/>
      <c r="CG613" s="779"/>
      <c r="CH613" s="779"/>
      <c r="CI613" s="779"/>
      <c r="CJ613" s="779"/>
      <c r="CK613" s="779"/>
      <c r="CL613" s="779"/>
      <c r="CM613" s="779"/>
      <c r="CN613" s="779"/>
      <c r="CO613" s="779"/>
      <c r="CP613" s="779"/>
      <c r="CQ613" s="779"/>
      <c r="CR613" s="779"/>
      <c r="CS613" s="779"/>
      <c r="CT613" s="779"/>
    </row>
    <row r="614" spans="1:98" s="887" customFormat="1" ht="13.5">
      <c r="A614" s="886"/>
      <c r="B614" s="886"/>
      <c r="C614" s="886"/>
      <c r="D614" s="886"/>
      <c r="E614" s="886"/>
      <c r="F614" s="2851"/>
      <c r="G614" s="2851"/>
      <c r="H614" s="888"/>
      <c r="I614" s="889"/>
      <c r="J614" s="890"/>
      <c r="M614" s="772"/>
      <c r="N614" s="891"/>
      <c r="O614" s="774"/>
      <c r="P614" s="775"/>
      <c r="Q614" s="775"/>
      <c r="R614" s="776"/>
      <c r="S614" s="777"/>
      <c r="T614" s="777"/>
      <c r="U614" s="777"/>
      <c r="V614" s="778"/>
      <c r="W614" s="778"/>
      <c r="X614" s="778"/>
      <c r="Y614" s="778"/>
      <c r="Z614" s="778"/>
      <c r="AA614" s="779"/>
      <c r="AB614" s="779"/>
      <c r="AC614" s="779"/>
      <c r="AD614" s="779"/>
      <c r="AE614" s="779"/>
      <c r="AF614" s="779"/>
      <c r="AG614" s="779"/>
      <c r="AH614" s="779"/>
      <c r="AI614" s="779"/>
      <c r="AJ614" s="779"/>
      <c r="AK614" s="779"/>
      <c r="AL614" s="779"/>
      <c r="AM614" s="779"/>
      <c r="AN614" s="779"/>
      <c r="AO614" s="779"/>
      <c r="AP614" s="779"/>
      <c r="AQ614" s="779"/>
      <c r="AR614" s="779"/>
      <c r="AS614" s="779"/>
      <c r="AT614" s="779"/>
      <c r="AU614" s="779"/>
      <c r="AV614" s="779"/>
      <c r="AW614" s="779"/>
      <c r="AX614" s="779"/>
      <c r="AY614" s="779"/>
      <c r="AZ614" s="779"/>
      <c r="BA614" s="779"/>
      <c r="BB614" s="779"/>
      <c r="BC614" s="779"/>
      <c r="BD614" s="779"/>
      <c r="BE614" s="779"/>
      <c r="BF614" s="779"/>
      <c r="BG614" s="779"/>
      <c r="BH614" s="779"/>
      <c r="BI614" s="779"/>
      <c r="BJ614" s="779"/>
      <c r="BK614" s="779"/>
      <c r="BL614" s="779"/>
      <c r="BM614" s="779"/>
      <c r="BN614" s="779"/>
      <c r="BO614" s="779"/>
      <c r="BP614" s="779"/>
      <c r="BQ614" s="779"/>
      <c r="BR614" s="779"/>
      <c r="BS614" s="779"/>
      <c r="BT614" s="779"/>
      <c r="BU614" s="779"/>
      <c r="BV614" s="779"/>
      <c r="BW614" s="779"/>
      <c r="BX614" s="779"/>
      <c r="BY614" s="779"/>
      <c r="BZ614" s="779"/>
      <c r="CA614" s="779"/>
      <c r="CB614" s="779"/>
      <c r="CC614" s="779"/>
      <c r="CD614" s="779"/>
      <c r="CE614" s="779"/>
      <c r="CF614" s="779"/>
      <c r="CG614" s="779"/>
      <c r="CH614" s="779"/>
      <c r="CI614" s="779"/>
      <c r="CJ614" s="779"/>
      <c r="CK614" s="779"/>
      <c r="CL614" s="779"/>
      <c r="CM614" s="779"/>
      <c r="CN614" s="779"/>
      <c r="CO614" s="779"/>
      <c r="CP614" s="779"/>
      <c r="CQ614" s="779"/>
      <c r="CR614" s="779"/>
      <c r="CS614" s="779"/>
      <c r="CT614" s="779"/>
    </row>
    <row r="615" spans="1:98" s="887" customFormat="1" ht="13.5">
      <c r="A615" s="886"/>
      <c r="B615" s="886"/>
      <c r="C615" s="886"/>
      <c r="D615" s="886"/>
      <c r="E615" s="886"/>
      <c r="F615" s="2851"/>
      <c r="G615" s="2851"/>
      <c r="H615" s="888"/>
      <c r="I615" s="889"/>
      <c r="J615" s="890"/>
      <c r="M615" s="772"/>
      <c r="N615" s="891"/>
      <c r="O615" s="774"/>
      <c r="P615" s="775"/>
      <c r="Q615" s="775"/>
      <c r="R615" s="776"/>
      <c r="S615" s="777"/>
      <c r="T615" s="777"/>
      <c r="U615" s="777"/>
      <c r="V615" s="778"/>
      <c r="W615" s="778"/>
      <c r="X615" s="778"/>
      <c r="Y615" s="778"/>
      <c r="Z615" s="778"/>
      <c r="AA615" s="779"/>
      <c r="AB615" s="779"/>
      <c r="AC615" s="779"/>
      <c r="AD615" s="779"/>
      <c r="AE615" s="779"/>
      <c r="AF615" s="779"/>
      <c r="AG615" s="779"/>
      <c r="AH615" s="779"/>
      <c r="AI615" s="779"/>
      <c r="AJ615" s="779"/>
      <c r="AK615" s="779"/>
      <c r="AL615" s="779"/>
      <c r="AM615" s="779"/>
      <c r="AN615" s="779"/>
      <c r="AO615" s="779"/>
      <c r="AP615" s="779"/>
      <c r="AQ615" s="779"/>
      <c r="AR615" s="779"/>
      <c r="AS615" s="779"/>
      <c r="AT615" s="779"/>
      <c r="AU615" s="779"/>
      <c r="AV615" s="779"/>
      <c r="AW615" s="779"/>
      <c r="AX615" s="779"/>
      <c r="AY615" s="779"/>
      <c r="AZ615" s="779"/>
      <c r="BA615" s="779"/>
      <c r="BB615" s="779"/>
      <c r="BC615" s="779"/>
      <c r="BD615" s="779"/>
      <c r="BE615" s="779"/>
      <c r="BF615" s="779"/>
      <c r="BG615" s="779"/>
      <c r="BH615" s="779"/>
      <c r="BI615" s="779"/>
      <c r="BJ615" s="779"/>
      <c r="BK615" s="779"/>
      <c r="BL615" s="779"/>
      <c r="BM615" s="779"/>
      <c r="BN615" s="779"/>
      <c r="BO615" s="779"/>
      <c r="BP615" s="779"/>
      <c r="BQ615" s="779"/>
      <c r="BR615" s="779"/>
      <c r="BS615" s="779"/>
      <c r="BT615" s="779"/>
      <c r="BU615" s="779"/>
      <c r="BV615" s="779"/>
      <c r="BW615" s="779"/>
      <c r="BX615" s="779"/>
      <c r="BY615" s="779"/>
      <c r="BZ615" s="779"/>
      <c r="CA615" s="779"/>
      <c r="CB615" s="779"/>
      <c r="CC615" s="779"/>
      <c r="CD615" s="779"/>
      <c r="CE615" s="779"/>
      <c r="CF615" s="779"/>
      <c r="CG615" s="779"/>
      <c r="CH615" s="779"/>
      <c r="CI615" s="779"/>
      <c r="CJ615" s="779"/>
      <c r="CK615" s="779"/>
      <c r="CL615" s="779"/>
      <c r="CM615" s="779"/>
      <c r="CN615" s="779"/>
      <c r="CO615" s="779"/>
      <c r="CP615" s="779"/>
      <c r="CQ615" s="779"/>
      <c r="CR615" s="779"/>
      <c r="CS615" s="779"/>
      <c r="CT615" s="779"/>
    </row>
    <row r="616" spans="1:98" s="887" customFormat="1" ht="13.5">
      <c r="A616" s="886"/>
      <c r="B616" s="886"/>
      <c r="C616" s="886"/>
      <c r="D616" s="886"/>
      <c r="E616" s="886"/>
      <c r="F616" s="2851"/>
      <c r="G616" s="2851"/>
      <c r="H616" s="888"/>
      <c r="I616" s="889"/>
      <c r="J616" s="890"/>
      <c r="M616" s="772"/>
      <c r="N616" s="891"/>
      <c r="O616" s="774"/>
      <c r="P616" s="775"/>
      <c r="Q616" s="775"/>
      <c r="R616" s="776"/>
      <c r="S616" s="777"/>
      <c r="T616" s="777"/>
      <c r="U616" s="777"/>
      <c r="V616" s="778"/>
      <c r="W616" s="778"/>
      <c r="X616" s="778"/>
      <c r="Y616" s="778"/>
      <c r="Z616" s="778"/>
      <c r="AA616" s="779"/>
      <c r="AB616" s="779"/>
      <c r="AC616" s="779"/>
      <c r="AD616" s="779"/>
      <c r="AE616" s="779"/>
      <c r="AF616" s="779"/>
      <c r="AG616" s="779"/>
      <c r="AH616" s="779"/>
      <c r="AI616" s="779"/>
      <c r="AJ616" s="779"/>
      <c r="AK616" s="779"/>
      <c r="AL616" s="779"/>
      <c r="AM616" s="779"/>
      <c r="AN616" s="779"/>
      <c r="AO616" s="779"/>
      <c r="AP616" s="779"/>
      <c r="AQ616" s="779"/>
      <c r="AR616" s="779"/>
      <c r="AS616" s="779"/>
      <c r="AT616" s="779"/>
      <c r="AU616" s="779"/>
      <c r="AV616" s="779"/>
      <c r="AW616" s="779"/>
      <c r="AX616" s="779"/>
      <c r="AY616" s="779"/>
      <c r="AZ616" s="779"/>
      <c r="BA616" s="779"/>
      <c r="BB616" s="779"/>
      <c r="BC616" s="779"/>
      <c r="BD616" s="779"/>
      <c r="BE616" s="779"/>
      <c r="BF616" s="779"/>
      <c r="BG616" s="779"/>
      <c r="BH616" s="779"/>
      <c r="BI616" s="779"/>
      <c r="BJ616" s="779"/>
      <c r="BK616" s="779"/>
      <c r="BL616" s="779"/>
      <c r="BM616" s="779"/>
      <c r="BN616" s="779"/>
      <c r="BO616" s="779"/>
      <c r="BP616" s="779"/>
      <c r="BQ616" s="779"/>
      <c r="BR616" s="779"/>
      <c r="BS616" s="779"/>
      <c r="BT616" s="779"/>
      <c r="BU616" s="779"/>
      <c r="BV616" s="779"/>
      <c r="BW616" s="779"/>
      <c r="BX616" s="779"/>
      <c r="BY616" s="779"/>
      <c r="BZ616" s="779"/>
      <c r="CA616" s="779"/>
      <c r="CB616" s="779"/>
      <c r="CC616" s="779"/>
      <c r="CD616" s="779"/>
      <c r="CE616" s="779"/>
      <c r="CF616" s="779"/>
      <c r="CG616" s="779"/>
      <c r="CH616" s="779"/>
      <c r="CI616" s="779"/>
      <c r="CJ616" s="779"/>
      <c r="CK616" s="779"/>
      <c r="CL616" s="779"/>
      <c r="CM616" s="779"/>
      <c r="CN616" s="779"/>
      <c r="CO616" s="779"/>
      <c r="CP616" s="779"/>
      <c r="CQ616" s="779"/>
      <c r="CR616" s="779"/>
      <c r="CS616" s="779"/>
      <c r="CT616" s="779"/>
    </row>
    <row r="617" spans="1:98" s="887" customFormat="1" ht="13.5">
      <c r="A617" s="886"/>
      <c r="B617" s="886"/>
      <c r="C617" s="886"/>
      <c r="D617" s="886"/>
      <c r="E617" s="886"/>
      <c r="F617" s="2851"/>
      <c r="G617" s="2851"/>
      <c r="H617" s="888"/>
      <c r="I617" s="889"/>
      <c r="J617" s="890"/>
      <c r="M617" s="772"/>
      <c r="N617" s="891"/>
      <c r="O617" s="774"/>
      <c r="P617" s="775"/>
      <c r="Q617" s="775"/>
      <c r="R617" s="776"/>
      <c r="S617" s="777"/>
      <c r="T617" s="777"/>
      <c r="U617" s="777"/>
      <c r="V617" s="778"/>
      <c r="W617" s="778"/>
      <c r="X617" s="778"/>
      <c r="Y617" s="778"/>
      <c r="Z617" s="778"/>
      <c r="AA617" s="779"/>
      <c r="AB617" s="779"/>
      <c r="AC617" s="779"/>
      <c r="AD617" s="779"/>
      <c r="AE617" s="779"/>
      <c r="AF617" s="779"/>
      <c r="AG617" s="779"/>
      <c r="AH617" s="779"/>
      <c r="AI617" s="779"/>
      <c r="AJ617" s="779"/>
      <c r="AK617" s="779"/>
      <c r="AL617" s="779"/>
      <c r="AM617" s="779"/>
      <c r="AN617" s="779"/>
      <c r="AO617" s="779"/>
      <c r="AP617" s="779"/>
      <c r="AQ617" s="779"/>
      <c r="AR617" s="779"/>
      <c r="AS617" s="779"/>
      <c r="AT617" s="779"/>
      <c r="AU617" s="779"/>
      <c r="AV617" s="779"/>
      <c r="AW617" s="779"/>
      <c r="AX617" s="779"/>
      <c r="AY617" s="779"/>
      <c r="AZ617" s="779"/>
      <c r="BA617" s="779"/>
      <c r="BB617" s="779"/>
      <c r="BC617" s="779"/>
      <c r="BD617" s="779"/>
      <c r="BE617" s="779"/>
      <c r="BF617" s="779"/>
      <c r="BG617" s="779"/>
      <c r="BH617" s="779"/>
      <c r="BI617" s="779"/>
      <c r="BJ617" s="779"/>
      <c r="BK617" s="779"/>
      <c r="BL617" s="779"/>
      <c r="BM617" s="779"/>
      <c r="BN617" s="779"/>
      <c r="BO617" s="779"/>
      <c r="BP617" s="779"/>
      <c r="BQ617" s="779"/>
      <c r="BR617" s="779"/>
      <c r="BS617" s="779"/>
      <c r="BT617" s="779"/>
      <c r="BU617" s="779"/>
      <c r="BV617" s="779"/>
      <c r="BW617" s="779"/>
      <c r="BX617" s="779"/>
      <c r="BY617" s="779"/>
      <c r="BZ617" s="779"/>
      <c r="CA617" s="779"/>
      <c r="CB617" s="779"/>
      <c r="CC617" s="779"/>
      <c r="CD617" s="779"/>
      <c r="CE617" s="779"/>
      <c r="CF617" s="779"/>
      <c r="CG617" s="779"/>
      <c r="CH617" s="779"/>
      <c r="CI617" s="779"/>
      <c r="CJ617" s="779"/>
      <c r="CK617" s="779"/>
      <c r="CL617" s="779"/>
      <c r="CM617" s="779"/>
      <c r="CN617" s="779"/>
      <c r="CO617" s="779"/>
      <c r="CP617" s="779"/>
      <c r="CQ617" s="779"/>
      <c r="CR617" s="779"/>
      <c r="CS617" s="779"/>
      <c r="CT617" s="779"/>
    </row>
    <row r="618" spans="1:98" s="887" customFormat="1" ht="13.5">
      <c r="A618" s="886"/>
      <c r="B618" s="886"/>
      <c r="C618" s="886"/>
      <c r="D618" s="886"/>
      <c r="E618" s="886"/>
      <c r="F618" s="2851"/>
      <c r="G618" s="2851"/>
      <c r="H618" s="888"/>
      <c r="I618" s="889"/>
      <c r="J618" s="890"/>
      <c r="M618" s="772"/>
      <c r="N618" s="891"/>
      <c r="O618" s="774"/>
      <c r="P618" s="775"/>
      <c r="Q618" s="775"/>
      <c r="R618" s="776"/>
      <c r="S618" s="777"/>
      <c r="T618" s="777"/>
      <c r="U618" s="777"/>
      <c r="V618" s="778"/>
      <c r="W618" s="778"/>
      <c r="X618" s="778"/>
      <c r="Y618" s="778"/>
      <c r="Z618" s="778"/>
      <c r="AA618" s="779"/>
      <c r="AB618" s="779"/>
      <c r="AC618" s="779"/>
      <c r="AD618" s="779"/>
      <c r="AE618" s="779"/>
      <c r="AF618" s="779"/>
      <c r="AG618" s="779"/>
      <c r="AH618" s="779"/>
      <c r="AI618" s="779"/>
      <c r="AJ618" s="779"/>
      <c r="AK618" s="779"/>
      <c r="AL618" s="779"/>
      <c r="AM618" s="779"/>
      <c r="AN618" s="779"/>
      <c r="AO618" s="779"/>
      <c r="AP618" s="779"/>
      <c r="AQ618" s="779"/>
      <c r="AR618" s="779"/>
      <c r="AS618" s="779"/>
      <c r="AT618" s="779"/>
      <c r="AU618" s="779"/>
      <c r="AV618" s="779"/>
      <c r="AW618" s="779"/>
      <c r="AX618" s="779"/>
      <c r="AY618" s="779"/>
      <c r="AZ618" s="779"/>
      <c r="BA618" s="779"/>
      <c r="BB618" s="779"/>
      <c r="BC618" s="779"/>
      <c r="BD618" s="779"/>
      <c r="BE618" s="779"/>
      <c r="BF618" s="779"/>
      <c r="BG618" s="779"/>
      <c r="BH618" s="779"/>
      <c r="BI618" s="779"/>
      <c r="BJ618" s="779"/>
      <c r="BK618" s="779"/>
      <c r="BL618" s="779"/>
      <c r="BM618" s="779"/>
      <c r="BN618" s="779"/>
      <c r="BO618" s="779"/>
      <c r="BP618" s="779"/>
      <c r="BQ618" s="779"/>
      <c r="BR618" s="779"/>
      <c r="BS618" s="779"/>
      <c r="BT618" s="779"/>
      <c r="BU618" s="779"/>
      <c r="BV618" s="779"/>
      <c r="BW618" s="779"/>
      <c r="BX618" s="779"/>
      <c r="BY618" s="779"/>
      <c r="BZ618" s="779"/>
      <c r="CA618" s="779"/>
      <c r="CB618" s="779"/>
      <c r="CC618" s="779"/>
      <c r="CD618" s="779"/>
      <c r="CE618" s="779"/>
      <c r="CF618" s="779"/>
      <c r="CG618" s="779"/>
      <c r="CH618" s="779"/>
      <c r="CI618" s="779"/>
      <c r="CJ618" s="779"/>
      <c r="CK618" s="779"/>
      <c r="CL618" s="779"/>
      <c r="CM618" s="779"/>
      <c r="CN618" s="779"/>
      <c r="CO618" s="779"/>
      <c r="CP618" s="779"/>
      <c r="CQ618" s="779"/>
      <c r="CR618" s="779"/>
      <c r="CS618" s="779"/>
      <c r="CT618" s="779"/>
    </row>
    <row r="619" spans="1:98" s="887" customFormat="1" ht="13.5">
      <c r="A619" s="886"/>
      <c r="B619" s="886"/>
      <c r="C619" s="886"/>
      <c r="D619" s="886"/>
      <c r="E619" s="886"/>
      <c r="F619" s="2851"/>
      <c r="G619" s="2851"/>
      <c r="H619" s="888"/>
      <c r="I619" s="889"/>
      <c r="J619" s="890"/>
      <c r="M619" s="772"/>
      <c r="N619" s="891"/>
      <c r="O619" s="774"/>
      <c r="P619" s="775"/>
      <c r="Q619" s="775"/>
      <c r="R619" s="776"/>
      <c r="S619" s="777"/>
      <c r="T619" s="777"/>
      <c r="U619" s="777"/>
      <c r="V619" s="778"/>
      <c r="W619" s="778"/>
      <c r="X619" s="778"/>
      <c r="Y619" s="778"/>
      <c r="Z619" s="778"/>
      <c r="AA619" s="779"/>
      <c r="AB619" s="779"/>
      <c r="AC619" s="779"/>
      <c r="AD619" s="779"/>
      <c r="AE619" s="779"/>
      <c r="AF619" s="779"/>
      <c r="AG619" s="779"/>
      <c r="AH619" s="779"/>
      <c r="AI619" s="779"/>
      <c r="AJ619" s="779"/>
      <c r="AK619" s="779"/>
      <c r="AL619" s="779"/>
      <c r="AM619" s="779"/>
      <c r="AN619" s="779"/>
      <c r="AO619" s="779"/>
      <c r="AP619" s="779"/>
      <c r="AQ619" s="779"/>
      <c r="AR619" s="779"/>
      <c r="AS619" s="779"/>
      <c r="AT619" s="779"/>
      <c r="AU619" s="779"/>
      <c r="AV619" s="779"/>
      <c r="AW619" s="779"/>
      <c r="AX619" s="779"/>
      <c r="AY619" s="779"/>
      <c r="AZ619" s="779"/>
      <c r="BA619" s="779"/>
      <c r="BB619" s="779"/>
      <c r="BC619" s="779"/>
      <c r="BD619" s="779"/>
      <c r="BE619" s="779"/>
      <c r="BF619" s="779"/>
      <c r="BG619" s="779"/>
      <c r="BH619" s="779"/>
      <c r="BI619" s="779"/>
      <c r="BJ619" s="779"/>
      <c r="BK619" s="779"/>
      <c r="BL619" s="779"/>
      <c r="BM619" s="779"/>
      <c r="BN619" s="779"/>
      <c r="BO619" s="779"/>
      <c r="BP619" s="779"/>
      <c r="BQ619" s="779"/>
      <c r="BR619" s="779"/>
      <c r="BS619" s="779"/>
      <c r="BT619" s="779"/>
      <c r="BU619" s="779"/>
      <c r="BV619" s="779"/>
      <c r="BW619" s="779"/>
      <c r="BX619" s="779"/>
      <c r="BY619" s="779"/>
      <c r="BZ619" s="779"/>
      <c r="CA619" s="779"/>
      <c r="CB619" s="779"/>
      <c r="CC619" s="779"/>
      <c r="CD619" s="779"/>
      <c r="CE619" s="779"/>
      <c r="CF619" s="779"/>
      <c r="CG619" s="779"/>
      <c r="CH619" s="779"/>
      <c r="CI619" s="779"/>
      <c r="CJ619" s="779"/>
      <c r="CK619" s="779"/>
      <c r="CL619" s="779"/>
      <c r="CM619" s="779"/>
      <c r="CN619" s="779"/>
      <c r="CO619" s="779"/>
      <c r="CP619" s="779"/>
      <c r="CQ619" s="779"/>
      <c r="CR619" s="779"/>
      <c r="CS619" s="779"/>
      <c r="CT619" s="779"/>
    </row>
    <row r="620" spans="1:98" s="887" customFormat="1" ht="13.5">
      <c r="A620" s="886"/>
      <c r="B620" s="886"/>
      <c r="C620" s="886"/>
      <c r="D620" s="886"/>
      <c r="E620" s="886"/>
      <c r="F620" s="2851"/>
      <c r="G620" s="2851"/>
      <c r="H620" s="888"/>
      <c r="I620" s="889"/>
      <c r="J620" s="890"/>
      <c r="M620" s="772"/>
      <c r="N620" s="891"/>
      <c r="O620" s="774"/>
      <c r="P620" s="775"/>
      <c r="Q620" s="775"/>
      <c r="R620" s="776"/>
      <c r="S620" s="777"/>
      <c r="T620" s="777"/>
      <c r="U620" s="777"/>
      <c r="V620" s="778"/>
      <c r="W620" s="778"/>
      <c r="X620" s="778"/>
      <c r="Y620" s="778"/>
      <c r="Z620" s="778"/>
      <c r="AA620" s="779"/>
      <c r="AB620" s="779"/>
      <c r="AC620" s="779"/>
      <c r="AD620" s="779"/>
      <c r="AE620" s="779"/>
      <c r="AF620" s="779"/>
      <c r="AG620" s="779"/>
      <c r="AH620" s="779"/>
      <c r="AI620" s="779"/>
      <c r="AJ620" s="779"/>
      <c r="AK620" s="779"/>
      <c r="AL620" s="779"/>
      <c r="AM620" s="779"/>
      <c r="AN620" s="779"/>
      <c r="AO620" s="779"/>
      <c r="AP620" s="779"/>
      <c r="AQ620" s="779"/>
      <c r="AR620" s="779"/>
      <c r="AS620" s="779"/>
      <c r="AT620" s="779"/>
      <c r="AU620" s="779"/>
      <c r="AV620" s="779"/>
      <c r="AW620" s="779"/>
      <c r="AX620" s="779"/>
      <c r="AY620" s="779"/>
      <c r="AZ620" s="779"/>
      <c r="BA620" s="779"/>
      <c r="BB620" s="779"/>
      <c r="BC620" s="779"/>
      <c r="BD620" s="779"/>
      <c r="BE620" s="779"/>
      <c r="BF620" s="779"/>
      <c r="BG620" s="779"/>
      <c r="BH620" s="779"/>
      <c r="BI620" s="779"/>
      <c r="BJ620" s="779"/>
      <c r="BK620" s="779"/>
      <c r="BL620" s="779"/>
      <c r="BM620" s="779"/>
      <c r="BN620" s="779"/>
      <c r="BO620" s="779"/>
      <c r="BP620" s="779"/>
      <c r="BQ620" s="779"/>
      <c r="BR620" s="779"/>
      <c r="BS620" s="779"/>
      <c r="BT620" s="779"/>
      <c r="BU620" s="779"/>
      <c r="BV620" s="779"/>
      <c r="BW620" s="779"/>
      <c r="BX620" s="779"/>
      <c r="BY620" s="779"/>
      <c r="BZ620" s="779"/>
      <c r="CA620" s="779"/>
      <c r="CB620" s="779"/>
      <c r="CC620" s="779"/>
      <c r="CD620" s="779"/>
      <c r="CE620" s="779"/>
      <c r="CF620" s="779"/>
      <c r="CG620" s="779"/>
      <c r="CH620" s="779"/>
      <c r="CI620" s="779"/>
      <c r="CJ620" s="779"/>
      <c r="CK620" s="779"/>
      <c r="CL620" s="779"/>
      <c r="CM620" s="779"/>
      <c r="CN620" s="779"/>
      <c r="CO620" s="779"/>
      <c r="CP620" s="779"/>
      <c r="CQ620" s="779"/>
      <c r="CR620" s="779"/>
      <c r="CS620" s="779"/>
      <c r="CT620" s="779"/>
    </row>
    <row r="621" spans="1:98" s="887" customFormat="1" ht="13.5">
      <c r="A621" s="886"/>
      <c r="B621" s="886"/>
      <c r="C621" s="886"/>
      <c r="D621" s="886"/>
      <c r="E621" s="886"/>
      <c r="F621" s="2851"/>
      <c r="G621" s="2851"/>
      <c r="H621" s="888"/>
      <c r="I621" s="889"/>
      <c r="J621" s="890"/>
      <c r="M621" s="772"/>
      <c r="N621" s="891"/>
      <c r="O621" s="774"/>
      <c r="P621" s="775"/>
      <c r="Q621" s="775"/>
      <c r="R621" s="776"/>
      <c r="S621" s="777"/>
      <c r="T621" s="777"/>
      <c r="U621" s="777"/>
      <c r="V621" s="778"/>
      <c r="W621" s="778"/>
      <c r="X621" s="778"/>
      <c r="Y621" s="778"/>
      <c r="Z621" s="778"/>
      <c r="AA621" s="779"/>
      <c r="AB621" s="779"/>
      <c r="AC621" s="779"/>
      <c r="AD621" s="779"/>
      <c r="AE621" s="779"/>
      <c r="AF621" s="779"/>
      <c r="AG621" s="779"/>
      <c r="AH621" s="779"/>
      <c r="AI621" s="779"/>
      <c r="AJ621" s="779"/>
      <c r="AK621" s="779"/>
      <c r="AL621" s="779"/>
      <c r="AM621" s="779"/>
      <c r="AN621" s="779"/>
      <c r="AO621" s="779"/>
      <c r="AP621" s="779"/>
      <c r="AQ621" s="779"/>
      <c r="AR621" s="779"/>
      <c r="AS621" s="779"/>
      <c r="AT621" s="779"/>
      <c r="AU621" s="779"/>
      <c r="AV621" s="779"/>
      <c r="AW621" s="779"/>
      <c r="AX621" s="779"/>
      <c r="AY621" s="779"/>
      <c r="AZ621" s="779"/>
      <c r="BA621" s="779"/>
      <c r="BB621" s="779"/>
      <c r="BC621" s="779"/>
      <c r="BD621" s="779"/>
      <c r="BE621" s="779"/>
      <c r="BF621" s="779"/>
      <c r="BG621" s="779"/>
      <c r="BH621" s="779"/>
      <c r="BI621" s="779"/>
      <c r="BJ621" s="779"/>
      <c r="BK621" s="779"/>
      <c r="BL621" s="779"/>
      <c r="BM621" s="779"/>
      <c r="BN621" s="779"/>
      <c r="BO621" s="779"/>
      <c r="BP621" s="779"/>
      <c r="BQ621" s="779"/>
      <c r="BR621" s="779"/>
      <c r="BS621" s="779"/>
      <c r="BT621" s="779"/>
      <c r="BU621" s="779"/>
      <c r="BV621" s="779"/>
      <c r="BW621" s="779"/>
      <c r="BX621" s="779"/>
      <c r="BY621" s="779"/>
      <c r="BZ621" s="779"/>
      <c r="CA621" s="779"/>
      <c r="CB621" s="779"/>
      <c r="CC621" s="779"/>
      <c r="CD621" s="779"/>
      <c r="CE621" s="779"/>
      <c r="CF621" s="779"/>
      <c r="CG621" s="779"/>
      <c r="CH621" s="779"/>
      <c r="CI621" s="779"/>
      <c r="CJ621" s="779"/>
      <c r="CK621" s="779"/>
      <c r="CL621" s="779"/>
      <c r="CM621" s="779"/>
      <c r="CN621" s="779"/>
      <c r="CO621" s="779"/>
      <c r="CP621" s="779"/>
      <c r="CQ621" s="779"/>
      <c r="CR621" s="779"/>
      <c r="CS621" s="779"/>
      <c r="CT621" s="779"/>
    </row>
    <row r="622" spans="1:98" s="887" customFormat="1" ht="13.5">
      <c r="A622" s="886"/>
      <c r="B622" s="886"/>
      <c r="C622" s="886"/>
      <c r="D622" s="886"/>
      <c r="E622" s="886"/>
      <c r="F622" s="2851"/>
      <c r="G622" s="2851"/>
      <c r="H622" s="888"/>
      <c r="I622" s="889"/>
      <c r="J622" s="890"/>
      <c r="M622" s="772"/>
      <c r="N622" s="891"/>
      <c r="O622" s="774"/>
      <c r="P622" s="775"/>
      <c r="Q622" s="775"/>
      <c r="R622" s="776"/>
      <c r="S622" s="777"/>
      <c r="T622" s="777"/>
      <c r="U622" s="777"/>
      <c r="V622" s="778"/>
      <c r="W622" s="778"/>
      <c r="X622" s="778"/>
      <c r="Y622" s="778"/>
      <c r="Z622" s="778"/>
      <c r="AA622" s="779"/>
      <c r="AB622" s="779"/>
      <c r="AC622" s="779"/>
      <c r="AD622" s="779"/>
      <c r="AE622" s="779"/>
      <c r="AF622" s="779"/>
      <c r="AG622" s="779"/>
      <c r="AH622" s="779"/>
      <c r="AI622" s="779"/>
      <c r="AJ622" s="779"/>
      <c r="AK622" s="779"/>
      <c r="AL622" s="779"/>
      <c r="AM622" s="779"/>
      <c r="AN622" s="779"/>
      <c r="AO622" s="779"/>
      <c r="AP622" s="779"/>
      <c r="AQ622" s="779"/>
      <c r="AR622" s="779"/>
      <c r="AS622" s="779"/>
      <c r="AT622" s="779"/>
      <c r="AU622" s="779"/>
      <c r="AV622" s="779"/>
      <c r="AW622" s="779"/>
      <c r="AX622" s="779"/>
      <c r="AY622" s="779"/>
      <c r="AZ622" s="779"/>
      <c r="BA622" s="779"/>
      <c r="BB622" s="779"/>
      <c r="BC622" s="779"/>
      <c r="BD622" s="779"/>
      <c r="BE622" s="779"/>
      <c r="BF622" s="779"/>
      <c r="BG622" s="779"/>
      <c r="BH622" s="779"/>
      <c r="BI622" s="779"/>
      <c r="BJ622" s="779"/>
      <c r="BK622" s="779"/>
      <c r="BL622" s="779"/>
      <c r="BM622" s="779"/>
      <c r="BN622" s="779"/>
      <c r="BO622" s="779"/>
      <c r="BP622" s="779"/>
      <c r="BQ622" s="779"/>
      <c r="BR622" s="779"/>
      <c r="BS622" s="779"/>
      <c r="BT622" s="779"/>
      <c r="BU622" s="779"/>
      <c r="BV622" s="779"/>
      <c r="BW622" s="779"/>
      <c r="BX622" s="779"/>
      <c r="BY622" s="779"/>
      <c r="BZ622" s="779"/>
      <c r="CA622" s="779"/>
      <c r="CB622" s="779"/>
      <c r="CC622" s="779"/>
      <c r="CD622" s="779"/>
      <c r="CE622" s="779"/>
      <c r="CF622" s="779"/>
      <c r="CG622" s="779"/>
      <c r="CH622" s="779"/>
      <c r="CI622" s="779"/>
      <c r="CJ622" s="779"/>
      <c r="CK622" s="779"/>
      <c r="CL622" s="779"/>
      <c r="CM622" s="779"/>
      <c r="CN622" s="779"/>
      <c r="CO622" s="779"/>
      <c r="CP622" s="779"/>
      <c r="CQ622" s="779"/>
      <c r="CR622" s="779"/>
      <c r="CS622" s="779"/>
      <c r="CT622" s="779"/>
    </row>
    <row r="623" spans="1:98" s="887" customFormat="1" ht="13.5">
      <c r="A623" s="886"/>
      <c r="B623" s="886"/>
      <c r="C623" s="886"/>
      <c r="D623" s="886"/>
      <c r="E623" s="886"/>
      <c r="F623" s="2851"/>
      <c r="G623" s="2851"/>
      <c r="H623" s="888"/>
      <c r="I623" s="889"/>
      <c r="J623" s="890"/>
      <c r="M623" s="772"/>
      <c r="N623" s="891"/>
      <c r="O623" s="774"/>
      <c r="P623" s="775"/>
      <c r="Q623" s="775"/>
      <c r="R623" s="776"/>
      <c r="S623" s="777"/>
      <c r="T623" s="777"/>
      <c r="U623" s="777"/>
      <c r="V623" s="778"/>
      <c r="W623" s="778"/>
      <c r="X623" s="778"/>
      <c r="Y623" s="778"/>
      <c r="Z623" s="778"/>
      <c r="AA623" s="779"/>
      <c r="AB623" s="779"/>
      <c r="AC623" s="779"/>
      <c r="AD623" s="779"/>
      <c r="AE623" s="779"/>
      <c r="AF623" s="779"/>
      <c r="AG623" s="779"/>
      <c r="AH623" s="779"/>
      <c r="AI623" s="779"/>
      <c r="AJ623" s="779"/>
      <c r="AK623" s="779"/>
      <c r="AL623" s="779"/>
      <c r="AM623" s="779"/>
      <c r="AN623" s="779"/>
      <c r="AO623" s="779"/>
      <c r="AP623" s="779"/>
      <c r="AQ623" s="779"/>
      <c r="AR623" s="779"/>
      <c r="AS623" s="779"/>
      <c r="AT623" s="779"/>
      <c r="AU623" s="779"/>
      <c r="AV623" s="779"/>
      <c r="AW623" s="779"/>
      <c r="AX623" s="779"/>
      <c r="AY623" s="779"/>
      <c r="AZ623" s="779"/>
      <c r="BA623" s="779"/>
      <c r="BB623" s="779"/>
      <c r="BC623" s="779"/>
      <c r="BD623" s="779"/>
      <c r="BE623" s="779"/>
      <c r="BF623" s="779"/>
      <c r="BG623" s="779"/>
      <c r="BH623" s="779"/>
      <c r="BI623" s="779"/>
      <c r="BJ623" s="779"/>
      <c r="BK623" s="779"/>
      <c r="BL623" s="779"/>
      <c r="BM623" s="779"/>
      <c r="BN623" s="779"/>
      <c r="BO623" s="779"/>
      <c r="BP623" s="779"/>
      <c r="BQ623" s="779"/>
      <c r="BR623" s="779"/>
      <c r="BS623" s="779"/>
      <c r="BT623" s="779"/>
      <c r="BU623" s="779"/>
      <c r="BV623" s="779"/>
      <c r="BW623" s="779"/>
      <c r="BX623" s="779"/>
      <c r="BY623" s="779"/>
      <c r="BZ623" s="779"/>
      <c r="CA623" s="779"/>
      <c r="CB623" s="779"/>
      <c r="CC623" s="779"/>
      <c r="CD623" s="779"/>
      <c r="CE623" s="779"/>
      <c r="CF623" s="779"/>
      <c r="CG623" s="779"/>
      <c r="CH623" s="779"/>
      <c r="CI623" s="779"/>
      <c r="CJ623" s="779"/>
      <c r="CK623" s="779"/>
      <c r="CL623" s="779"/>
      <c r="CM623" s="779"/>
      <c r="CN623" s="779"/>
      <c r="CO623" s="779"/>
      <c r="CP623" s="779"/>
      <c r="CQ623" s="779"/>
      <c r="CR623" s="779"/>
      <c r="CS623" s="779"/>
      <c r="CT623" s="779"/>
    </row>
    <row r="624" spans="1:98" s="887" customFormat="1" ht="13.5">
      <c r="A624" s="886"/>
      <c r="B624" s="886"/>
      <c r="C624" s="886"/>
      <c r="D624" s="886"/>
      <c r="E624" s="886"/>
      <c r="F624" s="2851"/>
      <c r="G624" s="2851"/>
      <c r="H624" s="888"/>
      <c r="I624" s="889"/>
      <c r="J624" s="890"/>
      <c r="M624" s="772"/>
      <c r="N624" s="891"/>
      <c r="O624" s="774"/>
      <c r="P624" s="775"/>
      <c r="Q624" s="775"/>
      <c r="R624" s="776"/>
      <c r="S624" s="777"/>
      <c r="T624" s="777"/>
      <c r="U624" s="777"/>
      <c r="V624" s="778"/>
      <c r="W624" s="778"/>
      <c r="X624" s="778"/>
      <c r="Y624" s="778"/>
      <c r="Z624" s="778"/>
      <c r="AA624" s="779"/>
      <c r="AB624" s="779"/>
      <c r="AC624" s="779"/>
      <c r="AD624" s="779"/>
      <c r="AE624" s="779"/>
      <c r="AF624" s="779"/>
      <c r="AG624" s="779"/>
      <c r="AH624" s="779"/>
      <c r="AI624" s="779"/>
      <c r="AJ624" s="779"/>
      <c r="AK624" s="779"/>
      <c r="AL624" s="779"/>
      <c r="AM624" s="779"/>
      <c r="AN624" s="779"/>
      <c r="AO624" s="779"/>
      <c r="AP624" s="779"/>
      <c r="AQ624" s="779"/>
      <c r="AR624" s="779"/>
      <c r="AS624" s="779"/>
      <c r="AT624" s="779"/>
      <c r="AU624" s="779"/>
      <c r="AV624" s="779"/>
      <c r="AW624" s="779"/>
      <c r="AX624" s="779"/>
      <c r="AY624" s="779"/>
      <c r="AZ624" s="779"/>
      <c r="BA624" s="779"/>
      <c r="BB624" s="779"/>
      <c r="BC624" s="779"/>
      <c r="BD624" s="779"/>
      <c r="BE624" s="779"/>
      <c r="BF624" s="779"/>
      <c r="BG624" s="779"/>
      <c r="BH624" s="779"/>
      <c r="BI624" s="779"/>
      <c r="BJ624" s="779"/>
      <c r="BK624" s="779"/>
      <c r="BL624" s="779"/>
      <c r="BM624" s="779"/>
      <c r="BN624" s="779"/>
      <c r="BO624" s="779"/>
      <c r="BP624" s="779"/>
      <c r="BQ624" s="779"/>
      <c r="BR624" s="779"/>
      <c r="BS624" s="779"/>
      <c r="BT624" s="779"/>
      <c r="BU624" s="779"/>
      <c r="BV624" s="779"/>
      <c r="BW624" s="779"/>
      <c r="BX624" s="779"/>
      <c r="BY624" s="779"/>
      <c r="BZ624" s="779"/>
      <c r="CA624" s="779"/>
      <c r="CB624" s="779"/>
      <c r="CC624" s="779"/>
      <c r="CD624" s="779"/>
      <c r="CE624" s="779"/>
      <c r="CF624" s="779"/>
      <c r="CG624" s="779"/>
      <c r="CH624" s="779"/>
      <c r="CI624" s="779"/>
      <c r="CJ624" s="779"/>
      <c r="CK624" s="779"/>
      <c r="CL624" s="779"/>
      <c r="CM624" s="779"/>
      <c r="CN624" s="779"/>
      <c r="CO624" s="779"/>
      <c r="CP624" s="779"/>
      <c r="CQ624" s="779"/>
      <c r="CR624" s="779"/>
      <c r="CS624" s="779"/>
      <c r="CT624" s="779"/>
    </row>
    <row r="625" spans="1:98" s="887" customFormat="1" ht="13.5">
      <c r="A625" s="886"/>
      <c r="B625" s="886"/>
      <c r="C625" s="886"/>
      <c r="D625" s="886"/>
      <c r="E625" s="886"/>
      <c r="F625" s="2851"/>
      <c r="G625" s="2851"/>
      <c r="H625" s="888"/>
      <c r="I625" s="889"/>
      <c r="J625" s="890"/>
      <c r="M625" s="772"/>
      <c r="N625" s="891"/>
      <c r="O625" s="774"/>
      <c r="P625" s="775"/>
      <c r="Q625" s="775"/>
      <c r="R625" s="776"/>
      <c r="S625" s="777"/>
      <c r="T625" s="777"/>
      <c r="U625" s="777"/>
      <c r="V625" s="778"/>
      <c r="W625" s="778"/>
      <c r="X625" s="778"/>
      <c r="Y625" s="778"/>
      <c r="Z625" s="778"/>
      <c r="AA625" s="779"/>
      <c r="AB625" s="779"/>
      <c r="AC625" s="779"/>
      <c r="AD625" s="779"/>
      <c r="AE625" s="779"/>
      <c r="AF625" s="779"/>
      <c r="AG625" s="779"/>
      <c r="AH625" s="779"/>
      <c r="AI625" s="779"/>
      <c r="AJ625" s="779"/>
      <c r="AK625" s="779"/>
      <c r="AL625" s="779"/>
      <c r="AM625" s="779"/>
      <c r="AN625" s="779"/>
      <c r="AO625" s="779"/>
      <c r="AP625" s="779"/>
      <c r="AQ625" s="779"/>
      <c r="AR625" s="779"/>
      <c r="AS625" s="779"/>
      <c r="AT625" s="779"/>
      <c r="AU625" s="779"/>
      <c r="AV625" s="779"/>
      <c r="AW625" s="779"/>
      <c r="AX625" s="779"/>
      <c r="AY625" s="779"/>
      <c r="AZ625" s="779"/>
      <c r="BA625" s="779"/>
      <c r="BB625" s="779"/>
      <c r="BC625" s="779"/>
      <c r="BD625" s="779"/>
      <c r="BE625" s="779"/>
      <c r="BF625" s="779"/>
      <c r="BG625" s="779"/>
      <c r="BH625" s="779"/>
      <c r="BI625" s="779"/>
      <c r="BJ625" s="779"/>
      <c r="BK625" s="779"/>
      <c r="BL625" s="779"/>
      <c r="BM625" s="779"/>
      <c r="BN625" s="779"/>
      <c r="BO625" s="779"/>
      <c r="BP625" s="779"/>
      <c r="BQ625" s="779"/>
      <c r="BR625" s="779"/>
      <c r="BS625" s="779"/>
      <c r="BT625" s="779"/>
      <c r="BU625" s="779"/>
      <c r="BV625" s="779"/>
      <c r="BW625" s="779"/>
      <c r="BX625" s="779"/>
      <c r="BY625" s="779"/>
      <c r="BZ625" s="779"/>
      <c r="CA625" s="779"/>
      <c r="CB625" s="779"/>
      <c r="CC625" s="779"/>
      <c r="CD625" s="779"/>
      <c r="CE625" s="779"/>
      <c r="CF625" s="779"/>
      <c r="CG625" s="779"/>
      <c r="CH625" s="779"/>
      <c r="CI625" s="779"/>
      <c r="CJ625" s="779"/>
      <c r="CK625" s="779"/>
      <c r="CL625" s="779"/>
      <c r="CM625" s="779"/>
      <c r="CN625" s="779"/>
      <c r="CO625" s="779"/>
      <c r="CP625" s="779"/>
      <c r="CQ625" s="779"/>
      <c r="CR625" s="779"/>
      <c r="CS625" s="779"/>
      <c r="CT625" s="779"/>
    </row>
    <row r="626" spans="1:98" s="887" customFormat="1" ht="13.5">
      <c r="A626" s="886"/>
      <c r="B626" s="886"/>
      <c r="C626" s="886"/>
      <c r="D626" s="886"/>
      <c r="E626" s="886"/>
      <c r="F626" s="2851"/>
      <c r="G626" s="2851"/>
      <c r="H626" s="888"/>
      <c r="I626" s="889"/>
      <c r="J626" s="890"/>
      <c r="M626" s="772"/>
      <c r="N626" s="891"/>
      <c r="O626" s="774"/>
      <c r="P626" s="775"/>
      <c r="Q626" s="775"/>
      <c r="R626" s="776"/>
      <c r="S626" s="777"/>
      <c r="T626" s="777"/>
      <c r="U626" s="777"/>
      <c r="V626" s="778"/>
      <c r="W626" s="778"/>
      <c r="X626" s="778"/>
      <c r="Y626" s="778"/>
      <c r="Z626" s="778"/>
      <c r="AA626" s="779"/>
      <c r="AB626" s="779"/>
      <c r="AC626" s="779"/>
      <c r="AD626" s="779"/>
      <c r="AE626" s="779"/>
      <c r="AF626" s="779"/>
      <c r="AG626" s="779"/>
      <c r="AH626" s="779"/>
      <c r="AI626" s="779"/>
      <c r="AJ626" s="779"/>
      <c r="AK626" s="779"/>
      <c r="AL626" s="779"/>
      <c r="AM626" s="779"/>
      <c r="AN626" s="779"/>
      <c r="AO626" s="779"/>
      <c r="AP626" s="779"/>
      <c r="AQ626" s="779"/>
      <c r="AR626" s="779"/>
      <c r="AS626" s="779"/>
      <c r="AT626" s="779"/>
      <c r="AU626" s="779"/>
      <c r="AV626" s="779"/>
      <c r="AW626" s="779"/>
      <c r="AX626" s="779"/>
      <c r="AY626" s="779"/>
      <c r="AZ626" s="779"/>
      <c r="BA626" s="779"/>
      <c r="BB626" s="779"/>
      <c r="BC626" s="779"/>
      <c r="BD626" s="779"/>
      <c r="BE626" s="779"/>
      <c r="BF626" s="779"/>
      <c r="BG626" s="779"/>
      <c r="BH626" s="779"/>
      <c r="BI626" s="779"/>
      <c r="BJ626" s="779"/>
      <c r="BK626" s="779"/>
      <c r="BL626" s="779"/>
      <c r="BM626" s="779"/>
      <c r="BN626" s="779"/>
      <c r="BO626" s="779"/>
      <c r="BP626" s="779"/>
      <c r="BQ626" s="779"/>
      <c r="BR626" s="779"/>
      <c r="BS626" s="779"/>
      <c r="BT626" s="779"/>
      <c r="BU626" s="779"/>
      <c r="BV626" s="779"/>
      <c r="BW626" s="779"/>
      <c r="BX626" s="779"/>
      <c r="BY626" s="779"/>
      <c r="BZ626" s="779"/>
      <c r="CA626" s="779"/>
      <c r="CB626" s="779"/>
      <c r="CC626" s="779"/>
      <c r="CD626" s="779"/>
      <c r="CE626" s="779"/>
      <c r="CF626" s="779"/>
      <c r="CG626" s="779"/>
      <c r="CH626" s="779"/>
      <c r="CI626" s="779"/>
      <c r="CJ626" s="779"/>
      <c r="CK626" s="779"/>
      <c r="CL626" s="779"/>
      <c r="CM626" s="779"/>
      <c r="CN626" s="779"/>
      <c r="CO626" s="779"/>
      <c r="CP626" s="779"/>
      <c r="CQ626" s="779"/>
      <c r="CR626" s="779"/>
      <c r="CS626" s="779"/>
      <c r="CT626" s="779"/>
    </row>
    <row r="627" spans="1:98" s="887" customFormat="1" ht="13.5">
      <c r="A627" s="886"/>
      <c r="B627" s="886"/>
      <c r="C627" s="886"/>
      <c r="D627" s="886"/>
      <c r="E627" s="886"/>
      <c r="F627" s="2851"/>
      <c r="G627" s="2851"/>
      <c r="H627" s="888"/>
      <c r="I627" s="889"/>
      <c r="J627" s="890"/>
      <c r="M627" s="772"/>
      <c r="N627" s="891"/>
      <c r="O627" s="774"/>
      <c r="P627" s="775"/>
      <c r="Q627" s="775"/>
      <c r="R627" s="776"/>
      <c r="S627" s="777"/>
      <c r="T627" s="777"/>
      <c r="U627" s="777"/>
      <c r="V627" s="778"/>
      <c r="W627" s="778"/>
      <c r="X627" s="778"/>
      <c r="Y627" s="778"/>
      <c r="Z627" s="778"/>
      <c r="AA627" s="779"/>
      <c r="AB627" s="779"/>
      <c r="AC627" s="779"/>
      <c r="AD627" s="779"/>
      <c r="AE627" s="779"/>
      <c r="AF627" s="779"/>
      <c r="AG627" s="779"/>
      <c r="AH627" s="779"/>
      <c r="AI627" s="779"/>
      <c r="AJ627" s="779"/>
      <c r="AK627" s="779"/>
      <c r="AL627" s="779"/>
      <c r="AM627" s="779"/>
      <c r="AN627" s="779"/>
      <c r="AO627" s="779"/>
      <c r="AP627" s="779"/>
      <c r="AQ627" s="779"/>
      <c r="AR627" s="779"/>
      <c r="AS627" s="779"/>
      <c r="AT627" s="779"/>
      <c r="AU627" s="779"/>
      <c r="AV627" s="779"/>
      <c r="AW627" s="779"/>
      <c r="AX627" s="779"/>
      <c r="AY627" s="779"/>
      <c r="AZ627" s="779"/>
      <c r="BA627" s="779"/>
      <c r="BB627" s="779"/>
      <c r="BC627" s="779"/>
      <c r="BD627" s="779"/>
      <c r="BE627" s="779"/>
      <c r="BF627" s="779"/>
      <c r="BG627" s="779"/>
      <c r="BH627" s="779"/>
      <c r="BI627" s="779"/>
      <c r="BJ627" s="779"/>
      <c r="BK627" s="779"/>
      <c r="BL627" s="779"/>
      <c r="BM627" s="779"/>
      <c r="BN627" s="779"/>
      <c r="BO627" s="779"/>
      <c r="BP627" s="779"/>
      <c r="BQ627" s="779"/>
      <c r="BR627" s="779"/>
      <c r="BS627" s="779"/>
      <c r="BT627" s="779"/>
      <c r="BU627" s="779"/>
      <c r="BV627" s="779"/>
      <c r="BW627" s="779"/>
      <c r="BX627" s="779"/>
      <c r="BY627" s="779"/>
      <c r="BZ627" s="779"/>
      <c r="CA627" s="779"/>
      <c r="CB627" s="779"/>
      <c r="CC627" s="779"/>
      <c r="CD627" s="779"/>
      <c r="CE627" s="779"/>
      <c r="CF627" s="779"/>
      <c r="CG627" s="779"/>
      <c r="CH627" s="779"/>
      <c r="CI627" s="779"/>
      <c r="CJ627" s="779"/>
      <c r="CK627" s="779"/>
      <c r="CL627" s="779"/>
      <c r="CM627" s="779"/>
      <c r="CN627" s="779"/>
      <c r="CO627" s="779"/>
      <c r="CP627" s="779"/>
      <c r="CQ627" s="779"/>
      <c r="CR627" s="779"/>
      <c r="CS627" s="779"/>
      <c r="CT627" s="779"/>
    </row>
    <row r="628" spans="1:98" s="887" customFormat="1" ht="13.5">
      <c r="A628" s="886"/>
      <c r="B628" s="886"/>
      <c r="C628" s="886"/>
      <c r="D628" s="886"/>
      <c r="E628" s="886"/>
      <c r="F628" s="2851"/>
      <c r="G628" s="2851"/>
      <c r="H628" s="888"/>
      <c r="I628" s="889"/>
      <c r="J628" s="890"/>
      <c r="M628" s="772"/>
      <c r="N628" s="891"/>
      <c r="O628" s="774"/>
      <c r="P628" s="775"/>
      <c r="Q628" s="775"/>
      <c r="R628" s="776"/>
      <c r="S628" s="777"/>
      <c r="T628" s="777"/>
      <c r="U628" s="777"/>
      <c r="V628" s="778"/>
      <c r="W628" s="778"/>
      <c r="X628" s="778"/>
      <c r="Y628" s="778"/>
      <c r="Z628" s="778"/>
      <c r="AA628" s="779"/>
      <c r="AB628" s="779"/>
      <c r="AC628" s="779"/>
      <c r="AD628" s="779"/>
      <c r="AE628" s="779"/>
      <c r="AF628" s="779"/>
      <c r="AG628" s="779"/>
      <c r="AH628" s="779"/>
      <c r="AI628" s="779"/>
      <c r="AJ628" s="779"/>
      <c r="AK628" s="779"/>
      <c r="AL628" s="779"/>
      <c r="AM628" s="779"/>
      <c r="AN628" s="779"/>
      <c r="AO628" s="779"/>
      <c r="AP628" s="779"/>
      <c r="AQ628" s="779"/>
      <c r="AR628" s="779"/>
      <c r="AS628" s="779"/>
      <c r="AT628" s="779"/>
      <c r="AU628" s="779"/>
      <c r="AV628" s="779"/>
      <c r="AW628" s="779"/>
      <c r="AX628" s="779"/>
      <c r="AY628" s="779"/>
      <c r="AZ628" s="779"/>
      <c r="BA628" s="779"/>
      <c r="BB628" s="779"/>
      <c r="BC628" s="779"/>
      <c r="BD628" s="779"/>
      <c r="BE628" s="779"/>
      <c r="BF628" s="779"/>
      <c r="BG628" s="779"/>
      <c r="BH628" s="779"/>
      <c r="BI628" s="779"/>
      <c r="BJ628" s="779"/>
      <c r="BK628" s="779"/>
      <c r="BL628" s="779"/>
      <c r="BM628" s="779"/>
      <c r="BN628" s="779"/>
      <c r="BO628" s="779"/>
      <c r="BP628" s="779"/>
      <c r="BQ628" s="779"/>
      <c r="BR628" s="779"/>
      <c r="BS628" s="779"/>
      <c r="BT628" s="779"/>
      <c r="BU628" s="779"/>
      <c r="BV628" s="779"/>
      <c r="BW628" s="779"/>
      <c r="BX628" s="779"/>
      <c r="BY628" s="779"/>
      <c r="BZ628" s="779"/>
      <c r="CA628" s="779"/>
      <c r="CB628" s="779"/>
      <c r="CC628" s="779"/>
      <c r="CD628" s="779"/>
      <c r="CE628" s="779"/>
      <c r="CF628" s="779"/>
      <c r="CG628" s="779"/>
      <c r="CH628" s="779"/>
      <c r="CI628" s="779"/>
      <c r="CJ628" s="779"/>
      <c r="CK628" s="779"/>
      <c r="CL628" s="779"/>
      <c r="CM628" s="779"/>
      <c r="CN628" s="779"/>
      <c r="CO628" s="779"/>
      <c r="CP628" s="779"/>
      <c r="CQ628" s="779"/>
      <c r="CR628" s="779"/>
      <c r="CS628" s="779"/>
      <c r="CT628" s="779"/>
    </row>
    <row r="629" spans="1:98" s="887" customFormat="1" ht="13.5">
      <c r="A629" s="886"/>
      <c r="B629" s="886"/>
      <c r="C629" s="886"/>
      <c r="D629" s="886"/>
      <c r="E629" s="886"/>
      <c r="F629" s="2851"/>
      <c r="G629" s="2851"/>
      <c r="H629" s="888"/>
      <c r="I629" s="889"/>
      <c r="J629" s="890"/>
      <c r="M629" s="772"/>
      <c r="N629" s="891"/>
      <c r="O629" s="774"/>
      <c r="P629" s="775"/>
      <c r="Q629" s="775"/>
      <c r="R629" s="776"/>
      <c r="S629" s="777"/>
      <c r="T629" s="777"/>
      <c r="U629" s="777"/>
      <c r="V629" s="778"/>
      <c r="W629" s="778"/>
      <c r="X629" s="778"/>
      <c r="Y629" s="778"/>
      <c r="Z629" s="778"/>
      <c r="AA629" s="779"/>
      <c r="AB629" s="779"/>
      <c r="AC629" s="779"/>
      <c r="AD629" s="779"/>
      <c r="AE629" s="779"/>
      <c r="AF629" s="779"/>
      <c r="AG629" s="779"/>
      <c r="AH629" s="779"/>
      <c r="AI629" s="779"/>
      <c r="AJ629" s="779"/>
      <c r="AK629" s="779"/>
      <c r="AL629" s="779"/>
      <c r="AM629" s="779"/>
      <c r="AN629" s="779"/>
      <c r="AO629" s="779"/>
      <c r="AP629" s="779"/>
      <c r="AQ629" s="779"/>
      <c r="AR629" s="779"/>
      <c r="AS629" s="779"/>
      <c r="AT629" s="779"/>
      <c r="AU629" s="779"/>
      <c r="AV629" s="779"/>
      <c r="AW629" s="779"/>
      <c r="AX629" s="779"/>
      <c r="AY629" s="779"/>
      <c r="AZ629" s="779"/>
      <c r="BA629" s="779"/>
      <c r="BB629" s="779"/>
      <c r="BC629" s="779"/>
      <c r="BD629" s="779"/>
      <c r="BE629" s="779"/>
      <c r="BF629" s="779"/>
      <c r="BG629" s="779"/>
      <c r="BH629" s="779"/>
      <c r="BI629" s="779"/>
      <c r="BJ629" s="779"/>
      <c r="BK629" s="779"/>
      <c r="BL629" s="779"/>
      <c r="BM629" s="779"/>
      <c r="BN629" s="779"/>
      <c r="BO629" s="779"/>
      <c r="BP629" s="779"/>
      <c r="BQ629" s="779"/>
      <c r="BR629" s="779"/>
      <c r="BS629" s="779"/>
      <c r="BT629" s="779"/>
      <c r="BU629" s="779"/>
      <c r="BV629" s="779"/>
      <c r="BW629" s="779"/>
      <c r="BX629" s="779"/>
      <c r="BY629" s="779"/>
      <c r="BZ629" s="779"/>
      <c r="CA629" s="779"/>
      <c r="CB629" s="779"/>
      <c r="CC629" s="779"/>
      <c r="CD629" s="779"/>
      <c r="CE629" s="779"/>
      <c r="CF629" s="779"/>
      <c r="CG629" s="779"/>
      <c r="CH629" s="779"/>
      <c r="CI629" s="779"/>
      <c r="CJ629" s="779"/>
      <c r="CK629" s="779"/>
      <c r="CL629" s="779"/>
      <c r="CM629" s="779"/>
      <c r="CN629" s="779"/>
      <c r="CO629" s="779"/>
      <c r="CP629" s="779"/>
      <c r="CQ629" s="779"/>
      <c r="CR629" s="779"/>
      <c r="CS629" s="779"/>
      <c r="CT629" s="779"/>
    </row>
    <row r="630" spans="1:98" s="887" customFormat="1" ht="13.5">
      <c r="A630" s="886"/>
      <c r="B630" s="886"/>
      <c r="C630" s="886"/>
      <c r="D630" s="886"/>
      <c r="E630" s="886"/>
      <c r="F630" s="2851"/>
      <c r="G630" s="2851"/>
      <c r="H630" s="888"/>
      <c r="I630" s="889"/>
      <c r="J630" s="890"/>
      <c r="M630" s="772"/>
      <c r="N630" s="891"/>
      <c r="O630" s="774"/>
      <c r="P630" s="775"/>
      <c r="Q630" s="775"/>
      <c r="R630" s="776"/>
      <c r="S630" s="777"/>
      <c r="T630" s="777"/>
      <c r="U630" s="777"/>
      <c r="V630" s="778"/>
      <c r="W630" s="778"/>
      <c r="X630" s="778"/>
      <c r="Y630" s="778"/>
      <c r="Z630" s="778"/>
      <c r="AA630" s="779"/>
      <c r="AB630" s="779"/>
      <c r="AC630" s="779"/>
      <c r="AD630" s="779"/>
      <c r="AE630" s="779"/>
      <c r="AF630" s="779"/>
      <c r="AG630" s="779"/>
      <c r="AH630" s="779"/>
      <c r="AI630" s="779"/>
      <c r="AJ630" s="779"/>
      <c r="AK630" s="779"/>
      <c r="AL630" s="779"/>
      <c r="AM630" s="779"/>
      <c r="AN630" s="779"/>
      <c r="AO630" s="779"/>
      <c r="AP630" s="779"/>
      <c r="AQ630" s="779"/>
      <c r="AR630" s="779"/>
      <c r="AS630" s="779"/>
      <c r="AT630" s="779"/>
      <c r="AU630" s="779"/>
      <c r="AV630" s="779"/>
      <c r="AW630" s="779"/>
      <c r="AX630" s="779"/>
      <c r="AY630" s="779"/>
      <c r="AZ630" s="779"/>
      <c r="BA630" s="779"/>
      <c r="BB630" s="779"/>
      <c r="BC630" s="779"/>
      <c r="BD630" s="779"/>
      <c r="BE630" s="779"/>
      <c r="BF630" s="779"/>
      <c r="BG630" s="779"/>
      <c r="BH630" s="779"/>
      <c r="BI630" s="779"/>
      <c r="BJ630" s="779"/>
      <c r="BK630" s="779"/>
      <c r="BL630" s="779"/>
      <c r="BM630" s="779"/>
      <c r="BN630" s="779"/>
      <c r="BO630" s="779"/>
      <c r="BP630" s="779"/>
      <c r="BQ630" s="779"/>
      <c r="BR630" s="779"/>
      <c r="BS630" s="779"/>
      <c r="BT630" s="779"/>
      <c r="BU630" s="779"/>
      <c r="BV630" s="779"/>
      <c r="BW630" s="779"/>
      <c r="BX630" s="779"/>
      <c r="BY630" s="779"/>
      <c r="BZ630" s="779"/>
      <c r="CA630" s="779"/>
      <c r="CB630" s="779"/>
      <c r="CC630" s="779"/>
      <c r="CD630" s="779"/>
      <c r="CE630" s="779"/>
      <c r="CF630" s="779"/>
      <c r="CG630" s="779"/>
      <c r="CH630" s="779"/>
      <c r="CI630" s="779"/>
      <c r="CJ630" s="779"/>
      <c r="CK630" s="779"/>
      <c r="CL630" s="779"/>
      <c r="CM630" s="779"/>
      <c r="CN630" s="779"/>
      <c r="CO630" s="779"/>
      <c r="CP630" s="779"/>
      <c r="CQ630" s="779"/>
      <c r="CR630" s="779"/>
      <c r="CS630" s="779"/>
      <c r="CT630" s="779"/>
    </row>
    <row r="631" spans="1:98" s="887" customFormat="1" ht="13.5">
      <c r="A631" s="886"/>
      <c r="B631" s="886"/>
      <c r="C631" s="886"/>
      <c r="D631" s="886"/>
      <c r="E631" s="886"/>
      <c r="F631" s="2851"/>
      <c r="G631" s="2851"/>
      <c r="H631" s="888"/>
      <c r="I631" s="889"/>
      <c r="J631" s="890"/>
      <c r="M631" s="772"/>
      <c r="N631" s="891"/>
      <c r="O631" s="774"/>
      <c r="P631" s="775"/>
      <c r="Q631" s="775"/>
      <c r="R631" s="776"/>
      <c r="S631" s="777"/>
      <c r="T631" s="777"/>
      <c r="U631" s="777"/>
      <c r="V631" s="778"/>
      <c r="W631" s="778"/>
      <c r="X631" s="778"/>
      <c r="Y631" s="778"/>
      <c r="Z631" s="778"/>
      <c r="AA631" s="779"/>
      <c r="AB631" s="779"/>
      <c r="AC631" s="779"/>
      <c r="AD631" s="779"/>
      <c r="AE631" s="779"/>
      <c r="AF631" s="779"/>
      <c r="AG631" s="779"/>
      <c r="AH631" s="779"/>
      <c r="AI631" s="779"/>
      <c r="AJ631" s="779"/>
      <c r="AK631" s="779"/>
      <c r="AL631" s="779"/>
      <c r="AM631" s="779"/>
      <c r="AN631" s="779"/>
      <c r="AO631" s="779"/>
      <c r="AP631" s="779"/>
      <c r="AQ631" s="779"/>
      <c r="AR631" s="779"/>
      <c r="AS631" s="779"/>
      <c r="AT631" s="779"/>
      <c r="AU631" s="779"/>
      <c r="AV631" s="779"/>
      <c r="AW631" s="779"/>
      <c r="AX631" s="779"/>
      <c r="AY631" s="779"/>
      <c r="AZ631" s="779"/>
      <c r="BA631" s="779"/>
      <c r="BB631" s="779"/>
      <c r="BC631" s="779"/>
      <c r="BD631" s="779"/>
      <c r="BE631" s="779"/>
      <c r="BF631" s="779"/>
      <c r="BG631" s="779"/>
      <c r="BH631" s="779"/>
      <c r="BI631" s="779"/>
      <c r="BJ631" s="779"/>
      <c r="BK631" s="779"/>
      <c r="BL631" s="779"/>
      <c r="BM631" s="779"/>
      <c r="BN631" s="779"/>
      <c r="BO631" s="779"/>
      <c r="BP631" s="779"/>
      <c r="BQ631" s="779"/>
      <c r="BR631" s="779"/>
      <c r="BS631" s="779"/>
      <c r="BT631" s="779"/>
      <c r="BU631" s="779"/>
      <c r="BV631" s="779"/>
      <c r="BW631" s="779"/>
      <c r="BX631" s="779"/>
      <c r="BY631" s="779"/>
      <c r="BZ631" s="779"/>
      <c r="CA631" s="779"/>
      <c r="CB631" s="779"/>
      <c r="CC631" s="779"/>
      <c r="CD631" s="779"/>
      <c r="CE631" s="779"/>
      <c r="CF631" s="779"/>
      <c r="CG631" s="779"/>
      <c r="CH631" s="779"/>
      <c r="CI631" s="779"/>
      <c r="CJ631" s="779"/>
      <c r="CK631" s="779"/>
      <c r="CL631" s="779"/>
      <c r="CM631" s="779"/>
      <c r="CN631" s="779"/>
      <c r="CO631" s="779"/>
      <c r="CP631" s="779"/>
      <c r="CQ631" s="779"/>
      <c r="CR631" s="779"/>
      <c r="CS631" s="779"/>
      <c r="CT631" s="779"/>
    </row>
    <row r="632" spans="1:98" s="887" customFormat="1" ht="13.5">
      <c r="A632" s="886"/>
      <c r="B632" s="886"/>
      <c r="C632" s="886"/>
      <c r="D632" s="886"/>
      <c r="E632" s="886"/>
      <c r="F632" s="2851"/>
      <c r="G632" s="2851"/>
      <c r="H632" s="888"/>
      <c r="I632" s="889"/>
      <c r="J632" s="890"/>
      <c r="M632" s="772"/>
      <c r="N632" s="891"/>
      <c r="O632" s="774"/>
      <c r="P632" s="775"/>
      <c r="Q632" s="775"/>
      <c r="R632" s="776"/>
      <c r="S632" s="777"/>
      <c r="T632" s="777"/>
      <c r="U632" s="777"/>
      <c r="V632" s="778"/>
      <c r="W632" s="778"/>
      <c r="X632" s="778"/>
      <c r="Y632" s="778"/>
      <c r="Z632" s="778"/>
      <c r="AA632" s="779"/>
      <c r="AB632" s="779"/>
      <c r="AC632" s="779"/>
      <c r="AD632" s="779"/>
      <c r="AE632" s="779"/>
      <c r="AF632" s="779"/>
      <c r="AG632" s="779"/>
      <c r="AH632" s="779"/>
      <c r="AI632" s="779"/>
      <c r="AJ632" s="779"/>
      <c r="AK632" s="779"/>
      <c r="AL632" s="779"/>
      <c r="AM632" s="779"/>
      <c r="AN632" s="779"/>
      <c r="AO632" s="779"/>
      <c r="AP632" s="779"/>
      <c r="AQ632" s="779"/>
      <c r="AR632" s="779"/>
      <c r="AS632" s="779"/>
      <c r="AT632" s="779"/>
      <c r="AU632" s="779"/>
      <c r="AV632" s="779"/>
      <c r="AW632" s="779"/>
      <c r="AX632" s="779"/>
      <c r="AY632" s="779"/>
      <c r="AZ632" s="779"/>
      <c r="BA632" s="779"/>
      <c r="BB632" s="779"/>
      <c r="BC632" s="779"/>
      <c r="BD632" s="779"/>
      <c r="BE632" s="779"/>
      <c r="BF632" s="779"/>
      <c r="BG632" s="779"/>
      <c r="BH632" s="779"/>
      <c r="BI632" s="779"/>
      <c r="BJ632" s="779"/>
      <c r="BK632" s="779"/>
      <c r="BL632" s="779"/>
      <c r="BM632" s="779"/>
      <c r="BN632" s="779"/>
      <c r="BO632" s="779"/>
      <c r="BP632" s="779"/>
      <c r="BQ632" s="779"/>
      <c r="BR632" s="779"/>
      <c r="BS632" s="779"/>
      <c r="BT632" s="779"/>
      <c r="BU632" s="779"/>
      <c r="BV632" s="779"/>
      <c r="BW632" s="779"/>
      <c r="BX632" s="779"/>
      <c r="BY632" s="779"/>
      <c r="BZ632" s="779"/>
      <c r="CA632" s="779"/>
      <c r="CB632" s="779"/>
      <c r="CC632" s="779"/>
      <c r="CD632" s="779"/>
      <c r="CE632" s="779"/>
      <c r="CF632" s="779"/>
      <c r="CG632" s="779"/>
      <c r="CH632" s="779"/>
      <c r="CI632" s="779"/>
      <c r="CJ632" s="779"/>
      <c r="CK632" s="779"/>
      <c r="CL632" s="779"/>
      <c r="CM632" s="779"/>
      <c r="CN632" s="779"/>
      <c r="CO632" s="779"/>
      <c r="CP632" s="779"/>
      <c r="CQ632" s="779"/>
      <c r="CR632" s="779"/>
      <c r="CS632" s="779"/>
      <c r="CT632" s="779"/>
    </row>
    <row r="633" spans="1:98" s="887" customFormat="1" ht="13.5">
      <c r="A633" s="886"/>
      <c r="B633" s="886"/>
      <c r="C633" s="886"/>
      <c r="D633" s="886"/>
      <c r="E633" s="886"/>
      <c r="F633" s="2851"/>
      <c r="G633" s="2851"/>
      <c r="H633" s="888"/>
      <c r="I633" s="889"/>
      <c r="J633" s="890"/>
      <c r="M633" s="772"/>
      <c r="N633" s="891"/>
      <c r="O633" s="774"/>
      <c r="P633" s="775"/>
      <c r="Q633" s="775"/>
      <c r="R633" s="776"/>
      <c r="S633" s="777"/>
      <c r="T633" s="777"/>
      <c r="U633" s="777"/>
      <c r="V633" s="778"/>
      <c r="W633" s="778"/>
      <c r="X633" s="778"/>
      <c r="Y633" s="778"/>
      <c r="Z633" s="778"/>
      <c r="AA633" s="779"/>
      <c r="AB633" s="779"/>
      <c r="AC633" s="779"/>
      <c r="AD633" s="779"/>
      <c r="AE633" s="779"/>
      <c r="AF633" s="779"/>
      <c r="AG633" s="779"/>
      <c r="AH633" s="779"/>
      <c r="AI633" s="779"/>
      <c r="AJ633" s="779"/>
      <c r="AK633" s="779"/>
      <c r="AL633" s="779"/>
      <c r="AM633" s="779"/>
      <c r="AN633" s="779"/>
      <c r="AO633" s="779"/>
      <c r="AP633" s="779"/>
      <c r="AQ633" s="779"/>
      <c r="AR633" s="779"/>
      <c r="AS633" s="779"/>
      <c r="AT633" s="779"/>
      <c r="AU633" s="779"/>
      <c r="AV633" s="779"/>
      <c r="AW633" s="779"/>
      <c r="AX633" s="779"/>
      <c r="AY633" s="779"/>
      <c r="AZ633" s="779"/>
      <c r="BA633" s="779"/>
      <c r="BB633" s="779"/>
      <c r="BC633" s="779"/>
      <c r="BD633" s="779"/>
      <c r="BE633" s="779"/>
      <c r="BF633" s="779"/>
      <c r="BG633" s="779"/>
      <c r="BH633" s="779"/>
      <c r="BI633" s="779"/>
      <c r="BJ633" s="779"/>
      <c r="BK633" s="779"/>
      <c r="BL633" s="779"/>
      <c r="BM633" s="779"/>
      <c r="BN633" s="779"/>
      <c r="BO633" s="779"/>
      <c r="BP633" s="779"/>
      <c r="BQ633" s="779"/>
      <c r="BR633" s="779"/>
      <c r="BS633" s="779"/>
      <c r="BT633" s="779"/>
      <c r="BU633" s="779"/>
      <c r="BV633" s="779"/>
      <c r="BW633" s="779"/>
      <c r="BX633" s="779"/>
      <c r="BY633" s="779"/>
      <c r="BZ633" s="779"/>
      <c r="CA633" s="779"/>
      <c r="CB633" s="779"/>
      <c r="CC633" s="779"/>
      <c r="CD633" s="779"/>
      <c r="CE633" s="779"/>
      <c r="CF633" s="779"/>
      <c r="CG633" s="779"/>
      <c r="CH633" s="779"/>
      <c r="CI633" s="779"/>
      <c r="CJ633" s="779"/>
      <c r="CK633" s="779"/>
      <c r="CL633" s="779"/>
      <c r="CM633" s="779"/>
      <c r="CN633" s="779"/>
      <c r="CO633" s="779"/>
      <c r="CP633" s="779"/>
      <c r="CQ633" s="779"/>
      <c r="CR633" s="779"/>
      <c r="CS633" s="779"/>
      <c r="CT633" s="779"/>
    </row>
    <row r="634" spans="1:98" s="887" customFormat="1" ht="13.5">
      <c r="A634" s="886"/>
      <c r="B634" s="886"/>
      <c r="C634" s="886"/>
      <c r="D634" s="886"/>
      <c r="E634" s="886"/>
      <c r="F634" s="2851"/>
      <c r="G634" s="2851"/>
      <c r="H634" s="888"/>
      <c r="I634" s="889"/>
      <c r="J634" s="890"/>
      <c r="M634" s="772"/>
      <c r="N634" s="891"/>
      <c r="O634" s="774"/>
      <c r="P634" s="775"/>
      <c r="Q634" s="775"/>
      <c r="R634" s="776"/>
      <c r="S634" s="777"/>
      <c r="T634" s="777"/>
      <c r="U634" s="777"/>
      <c r="V634" s="778"/>
      <c r="W634" s="778"/>
      <c r="X634" s="778"/>
      <c r="Y634" s="778"/>
      <c r="Z634" s="778"/>
      <c r="AA634" s="779"/>
      <c r="AB634" s="779"/>
      <c r="AC634" s="779"/>
      <c r="AD634" s="779"/>
      <c r="AE634" s="779"/>
      <c r="AF634" s="779"/>
      <c r="AG634" s="779"/>
      <c r="AH634" s="779"/>
      <c r="AI634" s="779"/>
      <c r="AJ634" s="779"/>
      <c r="AK634" s="779"/>
      <c r="AL634" s="779"/>
      <c r="AM634" s="779"/>
      <c r="AN634" s="779"/>
      <c r="AO634" s="779"/>
      <c r="AP634" s="779"/>
      <c r="AQ634" s="779"/>
      <c r="AR634" s="779"/>
      <c r="AS634" s="779"/>
      <c r="AT634" s="779"/>
      <c r="AU634" s="779"/>
      <c r="AV634" s="779"/>
      <c r="AW634" s="779"/>
      <c r="AX634" s="779"/>
      <c r="AY634" s="779"/>
      <c r="AZ634" s="779"/>
      <c r="BA634" s="779"/>
      <c r="BB634" s="779"/>
      <c r="BC634" s="779"/>
      <c r="BD634" s="779"/>
      <c r="BE634" s="779"/>
      <c r="BF634" s="779"/>
      <c r="BG634" s="779"/>
      <c r="BH634" s="779"/>
      <c r="BI634" s="779"/>
      <c r="BJ634" s="779"/>
      <c r="BK634" s="779"/>
      <c r="BL634" s="779"/>
      <c r="BM634" s="779"/>
      <c r="BN634" s="779"/>
      <c r="BO634" s="779"/>
      <c r="BP634" s="779"/>
      <c r="BQ634" s="779"/>
      <c r="BR634" s="779"/>
      <c r="BS634" s="779"/>
      <c r="BT634" s="779"/>
      <c r="BU634" s="779"/>
      <c r="BV634" s="779"/>
      <c r="BW634" s="779"/>
      <c r="BX634" s="779"/>
      <c r="BY634" s="779"/>
      <c r="BZ634" s="779"/>
      <c r="CA634" s="779"/>
      <c r="CB634" s="779"/>
      <c r="CC634" s="779"/>
      <c r="CD634" s="779"/>
      <c r="CE634" s="779"/>
      <c r="CF634" s="779"/>
      <c r="CG634" s="779"/>
      <c r="CH634" s="779"/>
      <c r="CI634" s="779"/>
      <c r="CJ634" s="779"/>
      <c r="CK634" s="779"/>
      <c r="CL634" s="779"/>
      <c r="CM634" s="779"/>
      <c r="CN634" s="779"/>
      <c r="CO634" s="779"/>
      <c r="CP634" s="779"/>
      <c r="CQ634" s="779"/>
      <c r="CR634" s="779"/>
      <c r="CS634" s="779"/>
      <c r="CT634" s="779"/>
    </row>
    <row r="635" spans="1:98" s="887" customFormat="1" ht="13.5">
      <c r="A635" s="886"/>
      <c r="B635" s="886"/>
      <c r="C635" s="886"/>
      <c r="D635" s="886"/>
      <c r="E635" s="886"/>
      <c r="F635" s="2851"/>
      <c r="G635" s="2851"/>
      <c r="H635" s="888"/>
      <c r="I635" s="889"/>
      <c r="J635" s="890"/>
      <c r="M635" s="772"/>
      <c r="N635" s="891"/>
      <c r="O635" s="774"/>
      <c r="P635" s="775"/>
      <c r="Q635" s="775"/>
      <c r="R635" s="776"/>
      <c r="S635" s="777"/>
      <c r="T635" s="777"/>
      <c r="U635" s="777"/>
      <c r="V635" s="778"/>
      <c r="W635" s="778"/>
      <c r="X635" s="778"/>
      <c r="Y635" s="778"/>
      <c r="Z635" s="778"/>
      <c r="AA635" s="779"/>
      <c r="AB635" s="779"/>
      <c r="AC635" s="779"/>
      <c r="AD635" s="779"/>
      <c r="AE635" s="779"/>
      <c r="AF635" s="779"/>
      <c r="AG635" s="779"/>
      <c r="AH635" s="779"/>
      <c r="AI635" s="779"/>
      <c r="AJ635" s="779"/>
      <c r="AK635" s="779"/>
      <c r="AL635" s="779"/>
      <c r="AM635" s="779"/>
      <c r="AN635" s="779"/>
      <c r="AO635" s="779"/>
      <c r="AP635" s="779"/>
      <c r="AQ635" s="779"/>
      <c r="AR635" s="779"/>
      <c r="AS635" s="779"/>
      <c r="AT635" s="779"/>
      <c r="AU635" s="779"/>
      <c r="AV635" s="779"/>
      <c r="AW635" s="779"/>
      <c r="AX635" s="779"/>
      <c r="AY635" s="779"/>
      <c r="AZ635" s="779"/>
      <c r="BA635" s="779"/>
      <c r="BB635" s="779"/>
      <c r="BC635" s="779"/>
      <c r="BD635" s="779"/>
      <c r="BE635" s="779"/>
      <c r="BF635" s="779"/>
      <c r="BG635" s="779"/>
      <c r="BH635" s="779"/>
      <c r="BI635" s="779"/>
      <c r="BJ635" s="779"/>
      <c r="BK635" s="779"/>
      <c r="BL635" s="779"/>
      <c r="BM635" s="779"/>
      <c r="BN635" s="779"/>
      <c r="BO635" s="779"/>
      <c r="BP635" s="779"/>
      <c r="BQ635" s="779"/>
      <c r="BR635" s="779"/>
      <c r="BS635" s="779"/>
      <c r="BT635" s="779"/>
      <c r="BU635" s="779"/>
      <c r="BV635" s="779"/>
      <c r="BW635" s="779"/>
      <c r="BX635" s="779"/>
      <c r="BY635" s="779"/>
      <c r="BZ635" s="779"/>
      <c r="CA635" s="779"/>
      <c r="CB635" s="779"/>
      <c r="CC635" s="779"/>
      <c r="CD635" s="779"/>
      <c r="CE635" s="779"/>
      <c r="CF635" s="779"/>
      <c r="CG635" s="779"/>
      <c r="CH635" s="779"/>
      <c r="CI635" s="779"/>
      <c r="CJ635" s="779"/>
      <c r="CK635" s="779"/>
      <c r="CL635" s="779"/>
      <c r="CM635" s="779"/>
      <c r="CN635" s="779"/>
      <c r="CO635" s="779"/>
      <c r="CP635" s="779"/>
      <c r="CQ635" s="779"/>
      <c r="CR635" s="779"/>
      <c r="CS635" s="779"/>
      <c r="CT635" s="779"/>
    </row>
    <row r="636" spans="1:98" s="887" customFormat="1" ht="13.5">
      <c r="A636" s="886"/>
      <c r="B636" s="886"/>
      <c r="C636" s="886"/>
      <c r="D636" s="886"/>
      <c r="E636" s="886"/>
      <c r="F636" s="2851"/>
      <c r="G636" s="2851"/>
      <c r="H636" s="888"/>
      <c r="I636" s="889"/>
      <c r="J636" s="890"/>
      <c r="M636" s="772"/>
      <c r="N636" s="891"/>
      <c r="O636" s="774"/>
      <c r="P636" s="775"/>
      <c r="Q636" s="775"/>
      <c r="R636" s="776"/>
      <c r="S636" s="777"/>
      <c r="T636" s="777"/>
      <c r="U636" s="777"/>
      <c r="V636" s="778"/>
      <c r="W636" s="778"/>
      <c r="X636" s="778"/>
      <c r="Y636" s="778"/>
      <c r="Z636" s="778"/>
      <c r="AA636" s="779"/>
      <c r="AB636" s="779"/>
      <c r="AC636" s="779"/>
      <c r="AD636" s="779"/>
      <c r="AE636" s="779"/>
      <c r="AF636" s="779"/>
      <c r="AG636" s="779"/>
      <c r="AH636" s="779"/>
      <c r="AI636" s="779"/>
      <c r="AJ636" s="779"/>
      <c r="AK636" s="779"/>
      <c r="AL636" s="779"/>
      <c r="AM636" s="779"/>
      <c r="AN636" s="779"/>
      <c r="AO636" s="779"/>
      <c r="AP636" s="779"/>
      <c r="AQ636" s="779"/>
      <c r="AR636" s="779"/>
      <c r="AS636" s="779"/>
      <c r="AT636" s="779"/>
      <c r="AU636" s="779"/>
      <c r="AV636" s="779"/>
      <c r="AW636" s="779"/>
      <c r="AX636" s="779"/>
      <c r="AY636" s="779"/>
      <c r="AZ636" s="779"/>
      <c r="BA636" s="779"/>
      <c r="BB636" s="779"/>
      <c r="BC636" s="779"/>
      <c r="BD636" s="779"/>
      <c r="BE636" s="779"/>
      <c r="BF636" s="779"/>
      <c r="BG636" s="779"/>
      <c r="BH636" s="779"/>
      <c r="BI636" s="779"/>
      <c r="BJ636" s="779"/>
      <c r="BK636" s="779"/>
      <c r="BL636" s="779"/>
      <c r="BM636" s="779"/>
      <c r="BN636" s="779"/>
      <c r="BO636" s="779"/>
      <c r="BP636" s="779"/>
      <c r="BQ636" s="779"/>
      <c r="BR636" s="779"/>
      <c r="BS636" s="779"/>
      <c r="BT636" s="779"/>
      <c r="BU636" s="779"/>
      <c r="BV636" s="779"/>
      <c r="BW636" s="779"/>
      <c r="BX636" s="779"/>
      <c r="BY636" s="779"/>
      <c r="BZ636" s="779"/>
      <c r="CA636" s="779"/>
      <c r="CB636" s="779"/>
      <c r="CC636" s="779"/>
      <c r="CD636" s="779"/>
      <c r="CE636" s="779"/>
      <c r="CF636" s="779"/>
      <c r="CG636" s="779"/>
      <c r="CH636" s="779"/>
      <c r="CI636" s="779"/>
      <c r="CJ636" s="779"/>
      <c r="CK636" s="779"/>
      <c r="CL636" s="779"/>
      <c r="CM636" s="779"/>
      <c r="CN636" s="779"/>
      <c r="CO636" s="779"/>
      <c r="CP636" s="779"/>
      <c r="CQ636" s="779"/>
      <c r="CR636" s="779"/>
      <c r="CS636" s="779"/>
      <c r="CT636" s="779"/>
    </row>
    <row r="637" spans="1:98" s="887" customFormat="1" ht="13.5">
      <c r="A637" s="886"/>
      <c r="B637" s="886"/>
      <c r="C637" s="886"/>
      <c r="D637" s="886"/>
      <c r="E637" s="886"/>
      <c r="F637" s="2851"/>
      <c r="G637" s="2851"/>
      <c r="H637" s="888"/>
      <c r="I637" s="889"/>
      <c r="J637" s="890"/>
      <c r="M637" s="772"/>
      <c r="N637" s="891"/>
      <c r="O637" s="774"/>
      <c r="P637" s="775"/>
      <c r="Q637" s="775"/>
      <c r="R637" s="776"/>
      <c r="S637" s="777"/>
      <c r="T637" s="777"/>
      <c r="U637" s="777"/>
      <c r="V637" s="778"/>
      <c r="W637" s="778"/>
      <c r="X637" s="778"/>
      <c r="Y637" s="778"/>
      <c r="Z637" s="778"/>
      <c r="AA637" s="779"/>
      <c r="AB637" s="779"/>
      <c r="AC637" s="779"/>
      <c r="AD637" s="779"/>
      <c r="AE637" s="779"/>
      <c r="AF637" s="779"/>
      <c r="AG637" s="779"/>
      <c r="AH637" s="779"/>
      <c r="AI637" s="779"/>
      <c r="AJ637" s="779"/>
      <c r="AK637" s="779"/>
      <c r="AL637" s="779"/>
      <c r="AM637" s="779"/>
      <c r="AN637" s="779"/>
      <c r="AO637" s="779"/>
      <c r="AP637" s="779"/>
      <c r="AQ637" s="779"/>
      <c r="AR637" s="779"/>
      <c r="AS637" s="779"/>
      <c r="AT637" s="779"/>
      <c r="AU637" s="779"/>
      <c r="AV637" s="779"/>
      <c r="AW637" s="779"/>
      <c r="AX637" s="779"/>
      <c r="AY637" s="779"/>
      <c r="AZ637" s="779"/>
      <c r="BA637" s="779"/>
      <c r="BB637" s="779"/>
      <c r="BC637" s="779"/>
      <c r="BD637" s="779"/>
      <c r="BE637" s="779"/>
      <c r="BF637" s="779"/>
      <c r="BG637" s="779"/>
      <c r="BH637" s="779"/>
      <c r="BI637" s="779"/>
      <c r="BJ637" s="779"/>
      <c r="BK637" s="779"/>
      <c r="BL637" s="779"/>
      <c r="BM637" s="779"/>
      <c r="BN637" s="779"/>
      <c r="BO637" s="779"/>
      <c r="BP637" s="779"/>
      <c r="BQ637" s="779"/>
      <c r="BR637" s="779"/>
      <c r="BS637" s="779"/>
      <c r="BT637" s="779"/>
      <c r="BU637" s="779"/>
      <c r="BV637" s="779"/>
      <c r="BW637" s="779"/>
      <c r="BX637" s="779"/>
      <c r="BY637" s="779"/>
      <c r="BZ637" s="779"/>
      <c r="CA637" s="779"/>
      <c r="CB637" s="779"/>
      <c r="CC637" s="779"/>
      <c r="CD637" s="779"/>
      <c r="CE637" s="779"/>
      <c r="CF637" s="779"/>
      <c r="CG637" s="779"/>
      <c r="CH637" s="779"/>
      <c r="CI637" s="779"/>
      <c r="CJ637" s="779"/>
      <c r="CK637" s="779"/>
      <c r="CL637" s="779"/>
      <c r="CM637" s="779"/>
      <c r="CN637" s="779"/>
      <c r="CO637" s="779"/>
      <c r="CP637" s="779"/>
      <c r="CQ637" s="779"/>
      <c r="CR637" s="779"/>
      <c r="CS637" s="779"/>
      <c r="CT637" s="779"/>
    </row>
    <row r="638" spans="1:98" s="887" customFormat="1" ht="13.5">
      <c r="A638" s="886"/>
      <c r="B638" s="886"/>
      <c r="C638" s="886"/>
      <c r="D638" s="886"/>
      <c r="E638" s="886"/>
      <c r="F638" s="2851"/>
      <c r="G638" s="2851"/>
      <c r="H638" s="888"/>
      <c r="I638" s="889"/>
      <c r="J638" s="890"/>
      <c r="M638" s="772"/>
      <c r="N638" s="891"/>
      <c r="O638" s="774"/>
      <c r="P638" s="775"/>
      <c r="Q638" s="775"/>
      <c r="R638" s="776"/>
      <c r="S638" s="777"/>
      <c r="T638" s="777"/>
      <c r="U638" s="777"/>
      <c r="V638" s="778"/>
      <c r="W638" s="778"/>
      <c r="X638" s="778"/>
      <c r="Y638" s="778"/>
      <c r="Z638" s="778"/>
      <c r="AA638" s="779"/>
      <c r="AB638" s="779"/>
      <c r="AC638" s="779"/>
      <c r="AD638" s="779"/>
      <c r="AE638" s="779"/>
      <c r="AF638" s="779"/>
      <c r="AG638" s="779"/>
      <c r="AH638" s="779"/>
      <c r="AI638" s="779"/>
      <c r="AJ638" s="779"/>
      <c r="AK638" s="779"/>
      <c r="AL638" s="779"/>
      <c r="AM638" s="779"/>
      <c r="AN638" s="779"/>
      <c r="AO638" s="779"/>
      <c r="AP638" s="779"/>
      <c r="AQ638" s="779"/>
      <c r="AR638" s="779"/>
      <c r="AS638" s="779"/>
      <c r="AT638" s="779"/>
      <c r="AU638" s="779"/>
      <c r="AV638" s="779"/>
      <c r="AW638" s="779"/>
      <c r="AX638" s="779"/>
      <c r="AY638" s="779"/>
      <c r="AZ638" s="779"/>
      <c r="BA638" s="779"/>
      <c r="BB638" s="779"/>
      <c r="BC638" s="779"/>
      <c r="BD638" s="779"/>
      <c r="BE638" s="779"/>
      <c r="BF638" s="779"/>
      <c r="BG638" s="779"/>
      <c r="BH638" s="779"/>
      <c r="BI638" s="779"/>
      <c r="BJ638" s="779"/>
      <c r="BK638" s="779"/>
      <c r="BL638" s="779"/>
      <c r="BM638" s="779"/>
      <c r="BN638" s="779"/>
      <c r="BO638" s="779"/>
      <c r="BP638" s="779"/>
      <c r="BQ638" s="779"/>
      <c r="BR638" s="779"/>
      <c r="BS638" s="779"/>
      <c r="BT638" s="779"/>
      <c r="BU638" s="779"/>
      <c r="BV638" s="779"/>
      <c r="BW638" s="779"/>
      <c r="BX638" s="779"/>
      <c r="BY638" s="779"/>
      <c r="BZ638" s="779"/>
      <c r="CA638" s="779"/>
      <c r="CB638" s="779"/>
      <c r="CC638" s="779"/>
      <c r="CD638" s="779"/>
      <c r="CE638" s="779"/>
      <c r="CF638" s="779"/>
      <c r="CG638" s="779"/>
      <c r="CH638" s="779"/>
      <c r="CI638" s="779"/>
      <c r="CJ638" s="779"/>
      <c r="CK638" s="779"/>
      <c r="CL638" s="779"/>
      <c r="CM638" s="779"/>
      <c r="CN638" s="779"/>
      <c r="CO638" s="779"/>
      <c r="CP638" s="779"/>
      <c r="CQ638" s="779"/>
      <c r="CR638" s="779"/>
      <c r="CS638" s="779"/>
      <c r="CT638" s="779"/>
    </row>
    <row r="639" spans="1:98" s="887" customFormat="1" ht="13.5">
      <c r="A639" s="886"/>
      <c r="B639" s="886"/>
      <c r="C639" s="886"/>
      <c r="D639" s="886"/>
      <c r="E639" s="886"/>
      <c r="F639" s="2851"/>
      <c r="G639" s="2851"/>
      <c r="H639" s="888"/>
      <c r="I639" s="889"/>
      <c r="J639" s="890"/>
      <c r="M639" s="772"/>
      <c r="N639" s="891"/>
      <c r="O639" s="774"/>
      <c r="P639" s="775"/>
      <c r="Q639" s="775"/>
      <c r="R639" s="776"/>
      <c r="S639" s="777"/>
      <c r="T639" s="777"/>
      <c r="U639" s="777"/>
      <c r="V639" s="778"/>
      <c r="W639" s="778"/>
      <c r="X639" s="778"/>
      <c r="Y639" s="778"/>
      <c r="Z639" s="778"/>
      <c r="AA639" s="779"/>
      <c r="AB639" s="779"/>
      <c r="AC639" s="779"/>
      <c r="AD639" s="779"/>
      <c r="AE639" s="779"/>
      <c r="AF639" s="779"/>
      <c r="AG639" s="779"/>
      <c r="AH639" s="779"/>
      <c r="AI639" s="779"/>
      <c r="AJ639" s="779"/>
      <c r="AK639" s="779"/>
      <c r="AL639" s="779"/>
      <c r="AM639" s="779"/>
      <c r="AN639" s="779"/>
      <c r="AO639" s="779"/>
      <c r="AP639" s="779"/>
      <c r="AQ639" s="779"/>
      <c r="AR639" s="779"/>
      <c r="AS639" s="779"/>
      <c r="AT639" s="779"/>
      <c r="AU639" s="779"/>
      <c r="AV639" s="779"/>
      <c r="AW639" s="779"/>
      <c r="AX639" s="779"/>
      <c r="AY639" s="779"/>
      <c r="AZ639" s="779"/>
      <c r="BA639" s="779"/>
      <c r="BB639" s="779"/>
      <c r="BC639" s="779"/>
      <c r="BD639" s="779"/>
      <c r="BE639" s="779"/>
      <c r="BF639" s="779"/>
      <c r="BG639" s="779"/>
      <c r="BH639" s="779"/>
      <c r="BI639" s="779"/>
      <c r="BJ639" s="779"/>
      <c r="BK639" s="779"/>
      <c r="BL639" s="779"/>
      <c r="BM639" s="779"/>
      <c r="BN639" s="779"/>
      <c r="BO639" s="779"/>
      <c r="BP639" s="779"/>
      <c r="BQ639" s="779"/>
      <c r="BR639" s="779"/>
      <c r="BS639" s="779"/>
      <c r="BT639" s="779"/>
      <c r="BU639" s="779"/>
      <c r="BV639" s="779"/>
      <c r="BW639" s="779"/>
      <c r="BX639" s="779"/>
      <c r="BY639" s="779"/>
      <c r="BZ639" s="779"/>
      <c r="CA639" s="779"/>
      <c r="CB639" s="779"/>
      <c r="CC639" s="779"/>
      <c r="CD639" s="779"/>
      <c r="CE639" s="779"/>
      <c r="CF639" s="779"/>
      <c r="CG639" s="779"/>
      <c r="CH639" s="779"/>
      <c r="CI639" s="779"/>
      <c r="CJ639" s="779"/>
      <c r="CK639" s="779"/>
      <c r="CL639" s="779"/>
      <c r="CM639" s="779"/>
      <c r="CN639" s="779"/>
      <c r="CO639" s="779"/>
      <c r="CP639" s="779"/>
      <c r="CQ639" s="779"/>
      <c r="CR639" s="779"/>
      <c r="CS639" s="779"/>
      <c r="CT639" s="779"/>
    </row>
    <row r="640" spans="1:98" s="887" customFormat="1" ht="13.5">
      <c r="A640" s="886"/>
      <c r="B640" s="886"/>
      <c r="C640" s="886"/>
      <c r="D640" s="886"/>
      <c r="E640" s="886"/>
      <c r="F640" s="2851"/>
      <c r="G640" s="2851"/>
      <c r="H640" s="888"/>
      <c r="I640" s="889"/>
      <c r="J640" s="890"/>
      <c r="M640" s="772"/>
      <c r="N640" s="891"/>
      <c r="O640" s="774"/>
      <c r="P640" s="775"/>
      <c r="Q640" s="775"/>
      <c r="R640" s="776"/>
      <c r="S640" s="777"/>
      <c r="T640" s="777"/>
      <c r="U640" s="777"/>
      <c r="V640" s="778"/>
      <c r="W640" s="778"/>
      <c r="X640" s="778"/>
      <c r="Y640" s="778"/>
      <c r="Z640" s="778"/>
      <c r="AA640" s="779"/>
      <c r="AB640" s="779"/>
      <c r="AC640" s="779"/>
      <c r="AD640" s="779"/>
      <c r="AE640" s="779"/>
      <c r="AF640" s="779"/>
      <c r="AG640" s="779"/>
      <c r="AH640" s="779"/>
      <c r="AI640" s="779"/>
      <c r="AJ640" s="779"/>
      <c r="AK640" s="779"/>
      <c r="AL640" s="779"/>
      <c r="AM640" s="779"/>
      <c r="AN640" s="779"/>
      <c r="AO640" s="779"/>
      <c r="AP640" s="779"/>
      <c r="AQ640" s="779"/>
      <c r="AR640" s="779"/>
      <c r="AS640" s="779"/>
      <c r="AT640" s="779"/>
      <c r="AU640" s="779"/>
      <c r="AV640" s="779"/>
      <c r="AW640" s="779"/>
      <c r="AX640" s="779"/>
      <c r="AY640" s="779"/>
      <c r="AZ640" s="779"/>
      <c r="BA640" s="779"/>
      <c r="BB640" s="779"/>
      <c r="BC640" s="779"/>
      <c r="BD640" s="779"/>
      <c r="BE640" s="779"/>
      <c r="BF640" s="779"/>
      <c r="BG640" s="779"/>
      <c r="BH640" s="779"/>
      <c r="BI640" s="779"/>
      <c r="BJ640" s="779"/>
      <c r="BK640" s="779"/>
      <c r="BL640" s="779"/>
      <c r="BM640" s="779"/>
      <c r="BN640" s="779"/>
      <c r="BO640" s="779"/>
      <c r="BP640" s="779"/>
      <c r="BQ640" s="779"/>
      <c r="BR640" s="779"/>
      <c r="BS640" s="779"/>
      <c r="BT640" s="779"/>
      <c r="BU640" s="779"/>
      <c r="BV640" s="779"/>
      <c r="BW640" s="779"/>
      <c r="BX640" s="779"/>
      <c r="BY640" s="779"/>
      <c r="BZ640" s="779"/>
      <c r="CA640" s="779"/>
      <c r="CB640" s="779"/>
      <c r="CC640" s="779"/>
      <c r="CD640" s="779"/>
      <c r="CE640" s="779"/>
      <c r="CF640" s="779"/>
      <c r="CG640" s="779"/>
      <c r="CH640" s="779"/>
      <c r="CI640" s="779"/>
      <c r="CJ640" s="779"/>
      <c r="CK640" s="779"/>
      <c r="CL640" s="779"/>
      <c r="CM640" s="779"/>
      <c r="CN640" s="779"/>
      <c r="CO640" s="779"/>
      <c r="CP640" s="779"/>
      <c r="CQ640" s="779"/>
      <c r="CR640" s="779"/>
      <c r="CS640" s="779"/>
      <c r="CT640" s="779"/>
    </row>
    <row r="641" spans="1:98" s="887" customFormat="1" ht="13.5">
      <c r="A641" s="886"/>
      <c r="B641" s="886"/>
      <c r="C641" s="886"/>
      <c r="D641" s="886"/>
      <c r="E641" s="886"/>
      <c r="F641" s="2851"/>
      <c r="G641" s="2851"/>
      <c r="H641" s="888"/>
      <c r="I641" s="889"/>
      <c r="J641" s="890"/>
      <c r="M641" s="772"/>
      <c r="N641" s="891"/>
      <c r="O641" s="774"/>
      <c r="P641" s="775"/>
      <c r="Q641" s="775"/>
      <c r="R641" s="776"/>
      <c r="S641" s="777"/>
      <c r="T641" s="777"/>
      <c r="U641" s="777"/>
      <c r="V641" s="778"/>
      <c r="W641" s="778"/>
      <c r="X641" s="778"/>
      <c r="Y641" s="778"/>
      <c r="Z641" s="778"/>
      <c r="AA641" s="779"/>
      <c r="AB641" s="779"/>
      <c r="AC641" s="779"/>
      <c r="AD641" s="779"/>
      <c r="AE641" s="779"/>
      <c r="AF641" s="779"/>
      <c r="AG641" s="779"/>
      <c r="AH641" s="779"/>
      <c r="AI641" s="779"/>
      <c r="AJ641" s="779"/>
      <c r="AK641" s="779"/>
      <c r="AL641" s="779"/>
      <c r="AM641" s="779"/>
      <c r="AN641" s="779"/>
      <c r="AO641" s="779"/>
      <c r="AP641" s="779"/>
      <c r="AQ641" s="779"/>
      <c r="AR641" s="779"/>
      <c r="AS641" s="779"/>
      <c r="AT641" s="779"/>
      <c r="AU641" s="779"/>
      <c r="AV641" s="779"/>
      <c r="AW641" s="779"/>
      <c r="AX641" s="779"/>
      <c r="AY641" s="779"/>
      <c r="AZ641" s="779"/>
      <c r="BA641" s="779"/>
      <c r="BB641" s="779"/>
      <c r="BC641" s="779"/>
      <c r="BD641" s="779"/>
      <c r="BE641" s="779"/>
      <c r="BF641" s="779"/>
      <c r="BG641" s="779"/>
      <c r="BH641" s="779"/>
      <c r="BI641" s="779"/>
      <c r="BJ641" s="779"/>
      <c r="BK641" s="779"/>
      <c r="BL641" s="779"/>
      <c r="BM641" s="779"/>
      <c r="BN641" s="779"/>
      <c r="BO641" s="779"/>
      <c r="BP641" s="779"/>
      <c r="BQ641" s="779"/>
      <c r="BR641" s="779"/>
      <c r="BS641" s="779"/>
      <c r="BT641" s="779"/>
      <c r="BU641" s="779"/>
      <c r="BV641" s="779"/>
      <c r="BW641" s="779"/>
      <c r="BX641" s="779"/>
      <c r="BY641" s="779"/>
      <c r="BZ641" s="779"/>
      <c r="CA641" s="779"/>
      <c r="CB641" s="779"/>
      <c r="CC641" s="779"/>
      <c r="CD641" s="779"/>
      <c r="CE641" s="779"/>
      <c r="CF641" s="779"/>
      <c r="CG641" s="779"/>
      <c r="CH641" s="779"/>
      <c r="CI641" s="779"/>
      <c r="CJ641" s="779"/>
      <c r="CK641" s="779"/>
      <c r="CL641" s="779"/>
      <c r="CM641" s="779"/>
      <c r="CN641" s="779"/>
      <c r="CO641" s="779"/>
      <c r="CP641" s="779"/>
      <c r="CQ641" s="779"/>
      <c r="CR641" s="779"/>
      <c r="CS641" s="779"/>
      <c r="CT641" s="779"/>
    </row>
    <row r="642" spans="1:98" s="887" customFormat="1" ht="13.5">
      <c r="A642" s="886"/>
      <c r="B642" s="886"/>
      <c r="C642" s="886"/>
      <c r="D642" s="886"/>
      <c r="E642" s="886"/>
      <c r="F642" s="2851"/>
      <c r="G642" s="2851"/>
      <c r="H642" s="888"/>
      <c r="I642" s="889"/>
      <c r="J642" s="890"/>
      <c r="M642" s="772"/>
      <c r="N642" s="891"/>
      <c r="O642" s="774"/>
      <c r="P642" s="775"/>
      <c r="Q642" s="775"/>
      <c r="R642" s="776"/>
      <c r="S642" s="777"/>
      <c r="T642" s="777"/>
      <c r="U642" s="777"/>
      <c r="V642" s="778"/>
      <c r="W642" s="778"/>
      <c r="X642" s="778"/>
      <c r="Y642" s="778"/>
      <c r="Z642" s="778"/>
      <c r="AA642" s="779"/>
      <c r="AB642" s="779"/>
      <c r="AC642" s="779"/>
      <c r="AD642" s="779"/>
      <c r="AE642" s="779"/>
      <c r="AF642" s="779"/>
      <c r="AG642" s="779"/>
      <c r="AH642" s="779"/>
      <c r="AI642" s="779"/>
      <c r="AJ642" s="779"/>
      <c r="AK642" s="779"/>
      <c r="AL642" s="779"/>
      <c r="AM642" s="779"/>
      <c r="AN642" s="779"/>
      <c r="AO642" s="779"/>
      <c r="AP642" s="779"/>
      <c r="AQ642" s="779"/>
      <c r="AR642" s="779"/>
      <c r="AS642" s="779"/>
      <c r="AT642" s="779"/>
      <c r="AU642" s="779"/>
      <c r="AV642" s="779"/>
      <c r="AW642" s="779"/>
      <c r="AX642" s="779"/>
      <c r="AY642" s="779"/>
      <c r="AZ642" s="779"/>
      <c r="BA642" s="779"/>
      <c r="BB642" s="779"/>
      <c r="BC642" s="779"/>
      <c r="BD642" s="779"/>
      <c r="BE642" s="779"/>
      <c r="BF642" s="779"/>
      <c r="BG642" s="779"/>
      <c r="BH642" s="779"/>
      <c r="BI642" s="779"/>
      <c r="BJ642" s="779"/>
      <c r="BK642" s="779"/>
      <c r="BL642" s="779"/>
      <c r="BM642" s="779"/>
      <c r="BN642" s="779"/>
      <c r="BO642" s="779"/>
      <c r="BP642" s="779"/>
      <c r="BQ642" s="779"/>
      <c r="BR642" s="779"/>
      <c r="BS642" s="779"/>
      <c r="BT642" s="779"/>
      <c r="BU642" s="779"/>
      <c r="BV642" s="779"/>
      <c r="BW642" s="779"/>
      <c r="BX642" s="779"/>
      <c r="BY642" s="779"/>
      <c r="BZ642" s="779"/>
      <c r="CA642" s="779"/>
      <c r="CB642" s="779"/>
      <c r="CC642" s="779"/>
      <c r="CD642" s="779"/>
      <c r="CE642" s="779"/>
      <c r="CF642" s="779"/>
      <c r="CG642" s="779"/>
      <c r="CH642" s="779"/>
      <c r="CI642" s="779"/>
      <c r="CJ642" s="779"/>
      <c r="CK642" s="779"/>
      <c r="CL642" s="779"/>
      <c r="CM642" s="779"/>
      <c r="CN642" s="779"/>
      <c r="CO642" s="779"/>
      <c r="CP642" s="779"/>
      <c r="CQ642" s="779"/>
      <c r="CR642" s="779"/>
      <c r="CS642" s="779"/>
      <c r="CT642" s="779"/>
    </row>
    <row r="643" spans="1:98" s="887" customFormat="1" ht="13.5">
      <c r="A643" s="886"/>
      <c r="B643" s="886"/>
      <c r="C643" s="886"/>
      <c r="D643" s="886"/>
      <c r="E643" s="886"/>
      <c r="F643" s="2851"/>
      <c r="G643" s="2851"/>
      <c r="H643" s="888"/>
      <c r="I643" s="889"/>
      <c r="J643" s="890"/>
      <c r="M643" s="772"/>
      <c r="N643" s="891"/>
      <c r="O643" s="774"/>
      <c r="P643" s="775"/>
      <c r="Q643" s="775"/>
      <c r="R643" s="776"/>
      <c r="S643" s="777"/>
      <c r="T643" s="777"/>
      <c r="U643" s="777"/>
      <c r="V643" s="778"/>
      <c r="W643" s="778"/>
      <c r="X643" s="778"/>
      <c r="Y643" s="778"/>
      <c r="Z643" s="778"/>
      <c r="AA643" s="779"/>
      <c r="AB643" s="779"/>
      <c r="AC643" s="779"/>
      <c r="AD643" s="779"/>
      <c r="AE643" s="779"/>
      <c r="AF643" s="779"/>
      <c r="AG643" s="779"/>
      <c r="AH643" s="779"/>
      <c r="AI643" s="779"/>
      <c r="AJ643" s="779"/>
      <c r="AK643" s="779"/>
      <c r="AL643" s="779"/>
      <c r="AM643" s="779"/>
      <c r="AN643" s="779"/>
      <c r="AO643" s="779"/>
      <c r="AP643" s="779"/>
      <c r="AQ643" s="779"/>
      <c r="AR643" s="779"/>
      <c r="AS643" s="779"/>
      <c r="AT643" s="779"/>
      <c r="AU643" s="779"/>
      <c r="AV643" s="779"/>
      <c r="AW643" s="779"/>
      <c r="AX643" s="779"/>
      <c r="AY643" s="779"/>
      <c r="AZ643" s="779"/>
      <c r="BA643" s="779"/>
      <c r="BB643" s="779"/>
      <c r="BC643" s="779"/>
      <c r="BD643" s="779"/>
      <c r="BE643" s="779"/>
      <c r="BF643" s="779"/>
      <c r="BG643" s="779"/>
      <c r="BH643" s="779"/>
      <c r="BI643" s="779"/>
      <c r="BJ643" s="779"/>
      <c r="BK643" s="779"/>
      <c r="BL643" s="779"/>
      <c r="BM643" s="779"/>
      <c r="BN643" s="779"/>
      <c r="BO643" s="779"/>
      <c r="BP643" s="779"/>
      <c r="BQ643" s="779"/>
      <c r="BR643" s="779"/>
      <c r="BS643" s="779"/>
      <c r="BT643" s="779"/>
      <c r="BU643" s="779"/>
      <c r="BV643" s="779"/>
      <c r="BW643" s="779"/>
      <c r="BX643" s="779"/>
      <c r="BY643" s="779"/>
      <c r="BZ643" s="779"/>
      <c r="CA643" s="779"/>
      <c r="CB643" s="779"/>
      <c r="CC643" s="779"/>
      <c r="CD643" s="779"/>
      <c r="CE643" s="779"/>
      <c r="CF643" s="779"/>
      <c r="CG643" s="779"/>
      <c r="CH643" s="779"/>
      <c r="CI643" s="779"/>
      <c r="CJ643" s="779"/>
      <c r="CK643" s="779"/>
      <c r="CL643" s="779"/>
      <c r="CM643" s="779"/>
      <c r="CN643" s="779"/>
      <c r="CO643" s="779"/>
      <c r="CP643" s="779"/>
      <c r="CQ643" s="779"/>
      <c r="CR643" s="779"/>
      <c r="CS643" s="779"/>
      <c r="CT643" s="779"/>
    </row>
    <row r="644" spans="1:98" s="887" customFormat="1" ht="13.5">
      <c r="A644" s="886"/>
      <c r="B644" s="886"/>
      <c r="C644" s="886"/>
      <c r="D644" s="886"/>
      <c r="E644" s="886"/>
      <c r="F644" s="2851"/>
      <c r="G644" s="2851"/>
      <c r="H644" s="888"/>
      <c r="I644" s="889"/>
      <c r="J644" s="890"/>
      <c r="M644" s="772"/>
      <c r="N644" s="891"/>
      <c r="O644" s="774"/>
      <c r="P644" s="775"/>
      <c r="Q644" s="775"/>
      <c r="R644" s="776"/>
      <c r="S644" s="777"/>
      <c r="T644" s="777"/>
      <c r="U644" s="777"/>
      <c r="V644" s="778"/>
      <c r="W644" s="778"/>
      <c r="X644" s="778"/>
      <c r="Y644" s="778"/>
      <c r="Z644" s="778"/>
      <c r="AA644" s="779"/>
      <c r="AB644" s="779"/>
      <c r="AC644" s="779"/>
      <c r="AD644" s="779"/>
      <c r="AE644" s="779"/>
      <c r="AF644" s="779"/>
      <c r="AG644" s="779"/>
      <c r="AH644" s="779"/>
      <c r="AI644" s="779"/>
      <c r="AJ644" s="779"/>
      <c r="AK644" s="779"/>
      <c r="AL644" s="779"/>
      <c r="AM644" s="779"/>
      <c r="AN644" s="779"/>
      <c r="AO644" s="779"/>
      <c r="AP644" s="779"/>
      <c r="AQ644" s="779"/>
      <c r="AR644" s="779"/>
      <c r="AS644" s="779"/>
      <c r="AT644" s="779"/>
      <c r="AU644" s="779"/>
      <c r="AV644" s="779"/>
      <c r="AW644" s="779"/>
      <c r="AX644" s="779"/>
      <c r="AY644" s="779"/>
      <c r="AZ644" s="779"/>
      <c r="BA644" s="779"/>
      <c r="BB644" s="779"/>
      <c r="BC644" s="779"/>
      <c r="BD644" s="779"/>
      <c r="BE644" s="779"/>
      <c r="BF644" s="779"/>
      <c r="BG644" s="779"/>
      <c r="BH644" s="779"/>
      <c r="BI644" s="779"/>
      <c r="BJ644" s="779"/>
      <c r="BK644" s="779"/>
      <c r="BL644" s="779"/>
      <c r="BM644" s="779"/>
      <c r="BN644" s="779"/>
      <c r="BO644" s="779"/>
      <c r="BP644" s="779"/>
      <c r="BQ644" s="779"/>
      <c r="BR644" s="779"/>
      <c r="BS644" s="779"/>
      <c r="BT644" s="779"/>
      <c r="BU644" s="779"/>
      <c r="BV644" s="779"/>
      <c r="BW644" s="779"/>
      <c r="BX644" s="779"/>
      <c r="BY644" s="779"/>
      <c r="BZ644" s="779"/>
      <c r="CA644" s="779"/>
      <c r="CB644" s="779"/>
      <c r="CC644" s="779"/>
      <c r="CD644" s="779"/>
      <c r="CE644" s="779"/>
      <c r="CF644" s="779"/>
      <c r="CG644" s="779"/>
      <c r="CH644" s="779"/>
      <c r="CI644" s="779"/>
      <c r="CJ644" s="779"/>
      <c r="CK644" s="779"/>
      <c r="CL644" s="779"/>
      <c r="CM644" s="779"/>
      <c r="CN644" s="779"/>
      <c r="CO644" s="779"/>
      <c r="CP644" s="779"/>
      <c r="CQ644" s="779"/>
      <c r="CR644" s="779"/>
      <c r="CS644" s="779"/>
      <c r="CT644" s="779"/>
    </row>
    <row r="645" spans="1:98" s="887" customFormat="1" ht="13.5">
      <c r="A645" s="886"/>
      <c r="B645" s="886"/>
      <c r="C645" s="886"/>
      <c r="D645" s="886"/>
      <c r="E645" s="886"/>
      <c r="F645" s="2851"/>
      <c r="G645" s="2851"/>
      <c r="H645" s="888"/>
      <c r="I645" s="889"/>
      <c r="J645" s="890"/>
      <c r="M645" s="772"/>
      <c r="N645" s="891"/>
      <c r="O645" s="774"/>
      <c r="P645" s="775"/>
      <c r="Q645" s="775"/>
      <c r="R645" s="776"/>
      <c r="S645" s="777"/>
      <c r="T645" s="777"/>
      <c r="U645" s="777"/>
      <c r="V645" s="778"/>
      <c r="W645" s="778"/>
      <c r="X645" s="778"/>
      <c r="Y645" s="778"/>
      <c r="Z645" s="778"/>
      <c r="AA645" s="779"/>
      <c r="AB645" s="779"/>
      <c r="AC645" s="779"/>
      <c r="AD645" s="779"/>
      <c r="AE645" s="779"/>
      <c r="AF645" s="779"/>
      <c r="AG645" s="779"/>
      <c r="AH645" s="779"/>
      <c r="AI645" s="779"/>
      <c r="AJ645" s="779"/>
      <c r="AK645" s="779"/>
      <c r="AL645" s="779"/>
      <c r="AM645" s="779"/>
      <c r="AN645" s="779"/>
      <c r="AO645" s="779"/>
      <c r="AP645" s="779"/>
      <c r="AQ645" s="779"/>
      <c r="AR645" s="779"/>
      <c r="AS645" s="779"/>
      <c r="AT645" s="779"/>
      <c r="AU645" s="779"/>
      <c r="AV645" s="779"/>
      <c r="AW645" s="779"/>
      <c r="AX645" s="779"/>
      <c r="AY645" s="779"/>
      <c r="AZ645" s="779"/>
      <c r="BA645" s="779"/>
      <c r="BB645" s="779"/>
      <c r="BC645" s="779"/>
      <c r="BD645" s="779"/>
      <c r="BE645" s="779"/>
      <c r="BF645" s="779"/>
      <c r="BG645" s="779"/>
      <c r="BH645" s="779"/>
      <c r="BI645" s="779"/>
      <c r="BJ645" s="779"/>
      <c r="BK645" s="779"/>
      <c r="BL645" s="779"/>
      <c r="BM645" s="779"/>
      <c r="BN645" s="779"/>
      <c r="BO645" s="779"/>
      <c r="BP645" s="779"/>
      <c r="BQ645" s="779"/>
      <c r="BR645" s="779"/>
      <c r="BS645" s="779"/>
      <c r="BT645" s="779"/>
      <c r="BU645" s="779"/>
      <c r="BV645" s="779"/>
      <c r="BW645" s="779"/>
      <c r="BX645" s="779"/>
      <c r="BY645" s="779"/>
      <c r="BZ645" s="779"/>
      <c r="CA645" s="779"/>
      <c r="CB645" s="779"/>
      <c r="CC645" s="779"/>
      <c r="CD645" s="779"/>
      <c r="CE645" s="779"/>
      <c r="CF645" s="779"/>
      <c r="CG645" s="779"/>
      <c r="CH645" s="779"/>
      <c r="CI645" s="779"/>
      <c r="CJ645" s="779"/>
      <c r="CK645" s="779"/>
      <c r="CL645" s="779"/>
      <c r="CM645" s="779"/>
      <c r="CN645" s="779"/>
      <c r="CO645" s="779"/>
      <c r="CP645" s="779"/>
      <c r="CQ645" s="779"/>
      <c r="CR645" s="779"/>
      <c r="CS645" s="779"/>
      <c r="CT645" s="779"/>
    </row>
    <row r="646" spans="1:98" s="887" customFormat="1" ht="13.5">
      <c r="A646" s="886"/>
      <c r="B646" s="886"/>
      <c r="C646" s="886"/>
      <c r="D646" s="886"/>
      <c r="E646" s="886"/>
      <c r="F646" s="2851"/>
      <c r="G646" s="2851"/>
      <c r="H646" s="888"/>
      <c r="I646" s="889"/>
      <c r="J646" s="890"/>
      <c r="M646" s="772"/>
      <c r="N646" s="891"/>
      <c r="O646" s="774"/>
      <c r="P646" s="775"/>
      <c r="Q646" s="775"/>
      <c r="R646" s="776"/>
      <c r="S646" s="777"/>
      <c r="T646" s="777"/>
      <c r="U646" s="777"/>
      <c r="V646" s="778"/>
      <c r="W646" s="778"/>
      <c r="X646" s="778"/>
      <c r="Y646" s="778"/>
      <c r="Z646" s="778"/>
      <c r="AA646" s="779"/>
      <c r="AB646" s="779"/>
      <c r="AC646" s="779"/>
      <c r="AD646" s="779"/>
      <c r="AE646" s="779"/>
      <c r="AF646" s="779"/>
      <c r="AG646" s="779"/>
      <c r="AH646" s="779"/>
      <c r="AI646" s="779"/>
      <c r="AJ646" s="779"/>
      <c r="AK646" s="779"/>
      <c r="AL646" s="779"/>
      <c r="AM646" s="779"/>
      <c r="AN646" s="779"/>
      <c r="AO646" s="779"/>
      <c r="AP646" s="779"/>
      <c r="AQ646" s="779"/>
      <c r="AR646" s="779"/>
      <c r="AS646" s="779"/>
      <c r="AT646" s="779"/>
      <c r="AU646" s="779"/>
      <c r="AV646" s="779"/>
      <c r="AW646" s="779"/>
      <c r="AX646" s="779"/>
      <c r="AY646" s="779"/>
      <c r="AZ646" s="779"/>
      <c r="BA646" s="779"/>
      <c r="BB646" s="779"/>
      <c r="BC646" s="779"/>
      <c r="BD646" s="779"/>
      <c r="BE646" s="779"/>
      <c r="BF646" s="779"/>
      <c r="BG646" s="779"/>
      <c r="BH646" s="779"/>
      <c r="BI646" s="779"/>
      <c r="BJ646" s="779"/>
      <c r="BK646" s="779"/>
      <c r="BL646" s="779"/>
      <c r="BM646" s="779"/>
      <c r="BN646" s="779"/>
      <c r="BO646" s="779"/>
      <c r="BP646" s="779"/>
      <c r="BQ646" s="779"/>
      <c r="BR646" s="779"/>
      <c r="BS646" s="779"/>
      <c r="BT646" s="779"/>
      <c r="BU646" s="779"/>
      <c r="BV646" s="779"/>
      <c r="BW646" s="779"/>
      <c r="BX646" s="779"/>
      <c r="BY646" s="779"/>
      <c r="BZ646" s="779"/>
      <c r="CA646" s="779"/>
      <c r="CB646" s="779"/>
      <c r="CC646" s="779"/>
      <c r="CD646" s="779"/>
      <c r="CE646" s="779"/>
      <c r="CF646" s="779"/>
      <c r="CG646" s="779"/>
      <c r="CH646" s="779"/>
      <c r="CI646" s="779"/>
      <c r="CJ646" s="779"/>
      <c r="CK646" s="779"/>
      <c r="CL646" s="779"/>
      <c r="CM646" s="779"/>
      <c r="CN646" s="779"/>
      <c r="CO646" s="779"/>
      <c r="CP646" s="779"/>
      <c r="CQ646" s="779"/>
      <c r="CR646" s="779"/>
      <c r="CS646" s="779"/>
      <c r="CT646" s="779"/>
    </row>
    <row r="647" spans="1:98" s="887" customFormat="1" ht="13.5">
      <c r="A647" s="886"/>
      <c r="B647" s="886"/>
      <c r="C647" s="886"/>
      <c r="D647" s="886"/>
      <c r="E647" s="886"/>
      <c r="F647" s="2851"/>
      <c r="G647" s="2851"/>
      <c r="H647" s="888"/>
      <c r="I647" s="889"/>
      <c r="J647" s="890"/>
      <c r="M647" s="772"/>
      <c r="N647" s="891"/>
      <c r="O647" s="774"/>
      <c r="P647" s="775"/>
      <c r="Q647" s="775"/>
      <c r="R647" s="776"/>
      <c r="S647" s="777"/>
      <c r="T647" s="777"/>
      <c r="U647" s="777"/>
      <c r="V647" s="778"/>
      <c r="W647" s="778"/>
      <c r="X647" s="778"/>
      <c r="Y647" s="778"/>
      <c r="Z647" s="778"/>
      <c r="AA647" s="779"/>
      <c r="AB647" s="779"/>
      <c r="AC647" s="779"/>
      <c r="AD647" s="779"/>
      <c r="AE647" s="779"/>
      <c r="AF647" s="779"/>
      <c r="AG647" s="779"/>
      <c r="AH647" s="779"/>
      <c r="AI647" s="779"/>
      <c r="AJ647" s="779"/>
      <c r="AK647" s="779"/>
      <c r="AL647" s="779"/>
      <c r="AM647" s="779"/>
      <c r="AN647" s="779"/>
      <c r="AO647" s="779"/>
      <c r="AP647" s="779"/>
      <c r="AQ647" s="779"/>
      <c r="AR647" s="779"/>
      <c r="AS647" s="779"/>
      <c r="AT647" s="779"/>
      <c r="AU647" s="779"/>
      <c r="AV647" s="779"/>
      <c r="AW647" s="779"/>
      <c r="AX647" s="779"/>
      <c r="AY647" s="779"/>
      <c r="AZ647" s="779"/>
      <c r="BA647" s="779"/>
      <c r="BB647" s="779"/>
      <c r="BC647" s="779"/>
      <c r="BD647" s="779"/>
      <c r="BE647" s="779"/>
      <c r="BF647" s="779"/>
      <c r="BG647" s="779"/>
      <c r="BH647" s="779"/>
      <c r="BI647" s="779"/>
      <c r="BJ647" s="779"/>
      <c r="BK647" s="779"/>
      <c r="BL647" s="779"/>
      <c r="BM647" s="779"/>
      <c r="BN647" s="779"/>
      <c r="BO647" s="779"/>
      <c r="BP647" s="779"/>
      <c r="BQ647" s="779"/>
      <c r="BR647" s="779"/>
      <c r="BS647" s="779"/>
      <c r="BT647" s="779"/>
      <c r="BU647" s="779"/>
      <c r="BV647" s="779"/>
      <c r="BW647" s="779"/>
      <c r="BX647" s="779"/>
      <c r="BY647" s="779"/>
      <c r="BZ647" s="779"/>
      <c r="CA647" s="779"/>
      <c r="CB647" s="779"/>
      <c r="CC647" s="779"/>
      <c r="CD647" s="779"/>
      <c r="CE647" s="779"/>
      <c r="CF647" s="779"/>
      <c r="CG647" s="779"/>
      <c r="CH647" s="779"/>
      <c r="CI647" s="779"/>
      <c r="CJ647" s="779"/>
      <c r="CK647" s="779"/>
      <c r="CL647" s="779"/>
      <c r="CM647" s="779"/>
      <c r="CN647" s="779"/>
      <c r="CO647" s="779"/>
      <c r="CP647" s="779"/>
      <c r="CQ647" s="779"/>
      <c r="CR647" s="779"/>
      <c r="CS647" s="779"/>
      <c r="CT647" s="779"/>
    </row>
    <row r="648" spans="1:98" s="887" customFormat="1" ht="13.5">
      <c r="A648" s="886"/>
      <c r="B648" s="886"/>
      <c r="C648" s="886"/>
      <c r="D648" s="886"/>
      <c r="E648" s="886"/>
      <c r="F648" s="2851"/>
      <c r="G648" s="2851"/>
      <c r="H648" s="888"/>
      <c r="I648" s="889"/>
      <c r="J648" s="890"/>
      <c r="M648" s="772"/>
      <c r="N648" s="891"/>
      <c r="O648" s="774"/>
      <c r="P648" s="775"/>
      <c r="Q648" s="775"/>
      <c r="R648" s="776"/>
      <c r="S648" s="777"/>
      <c r="T648" s="777"/>
      <c r="U648" s="777"/>
      <c r="V648" s="778"/>
      <c r="W648" s="778"/>
      <c r="X648" s="778"/>
      <c r="Y648" s="778"/>
      <c r="Z648" s="778"/>
      <c r="AA648" s="779"/>
      <c r="AB648" s="779"/>
      <c r="AC648" s="779"/>
      <c r="AD648" s="779"/>
      <c r="AE648" s="779"/>
      <c r="AF648" s="779"/>
      <c r="AG648" s="779"/>
      <c r="AH648" s="779"/>
      <c r="AI648" s="779"/>
      <c r="AJ648" s="779"/>
      <c r="AK648" s="779"/>
      <c r="AL648" s="779"/>
      <c r="AM648" s="779"/>
      <c r="AN648" s="779"/>
      <c r="AO648" s="779"/>
      <c r="AP648" s="779"/>
      <c r="AQ648" s="779"/>
      <c r="AR648" s="779"/>
      <c r="AS648" s="779"/>
      <c r="AT648" s="779"/>
      <c r="AU648" s="779"/>
      <c r="AV648" s="779"/>
      <c r="AW648" s="779"/>
      <c r="AX648" s="779"/>
      <c r="AY648" s="779"/>
      <c r="AZ648" s="779"/>
      <c r="BA648" s="779"/>
      <c r="BB648" s="779"/>
      <c r="BC648" s="779"/>
      <c r="BD648" s="779"/>
      <c r="BE648" s="779"/>
      <c r="BF648" s="779"/>
      <c r="BG648" s="779"/>
      <c r="BH648" s="779"/>
      <c r="BI648" s="779"/>
      <c r="BJ648" s="779"/>
      <c r="BK648" s="779"/>
      <c r="BL648" s="779"/>
      <c r="BM648" s="779"/>
      <c r="BN648" s="779"/>
      <c r="BO648" s="779"/>
      <c r="BP648" s="779"/>
      <c r="BQ648" s="779"/>
      <c r="BR648" s="779"/>
      <c r="BS648" s="779"/>
      <c r="BT648" s="779"/>
      <c r="BU648" s="779"/>
      <c r="BV648" s="779"/>
      <c r="BW648" s="779"/>
      <c r="BX648" s="779"/>
      <c r="BY648" s="779"/>
      <c r="BZ648" s="779"/>
      <c r="CA648" s="779"/>
      <c r="CB648" s="779"/>
      <c r="CC648" s="779"/>
      <c r="CD648" s="779"/>
      <c r="CE648" s="779"/>
      <c r="CF648" s="779"/>
      <c r="CG648" s="779"/>
      <c r="CH648" s="779"/>
      <c r="CI648" s="779"/>
      <c r="CJ648" s="779"/>
      <c r="CK648" s="779"/>
      <c r="CL648" s="779"/>
      <c r="CM648" s="779"/>
      <c r="CN648" s="779"/>
      <c r="CO648" s="779"/>
      <c r="CP648" s="779"/>
      <c r="CQ648" s="779"/>
      <c r="CR648" s="779"/>
      <c r="CS648" s="779"/>
      <c r="CT648" s="779"/>
    </row>
    <row r="649" spans="1:98" s="887" customFormat="1" ht="13.5">
      <c r="A649" s="886"/>
      <c r="B649" s="886"/>
      <c r="C649" s="886"/>
      <c r="D649" s="886"/>
      <c r="E649" s="886"/>
      <c r="F649" s="2851"/>
      <c r="G649" s="2851"/>
      <c r="H649" s="888"/>
      <c r="I649" s="889"/>
      <c r="J649" s="890"/>
      <c r="M649" s="772"/>
      <c r="N649" s="891"/>
      <c r="O649" s="774"/>
      <c r="P649" s="775"/>
      <c r="Q649" s="775"/>
      <c r="R649" s="776"/>
      <c r="S649" s="777"/>
      <c r="T649" s="777"/>
      <c r="U649" s="777"/>
      <c r="V649" s="778"/>
      <c r="W649" s="778"/>
      <c r="X649" s="778"/>
      <c r="Y649" s="778"/>
      <c r="Z649" s="778"/>
      <c r="AA649" s="779"/>
      <c r="AB649" s="779"/>
      <c r="AC649" s="779"/>
      <c r="AD649" s="779"/>
      <c r="AE649" s="779"/>
      <c r="AF649" s="779"/>
      <c r="AG649" s="779"/>
      <c r="AH649" s="779"/>
      <c r="AI649" s="779"/>
      <c r="AJ649" s="779"/>
      <c r="AK649" s="779"/>
      <c r="AL649" s="779"/>
      <c r="AM649" s="779"/>
      <c r="AN649" s="779"/>
      <c r="AO649" s="779"/>
      <c r="AP649" s="779"/>
      <c r="AQ649" s="779"/>
      <c r="AR649" s="779"/>
      <c r="AS649" s="779"/>
      <c r="AT649" s="779"/>
      <c r="AU649" s="779"/>
      <c r="AV649" s="779"/>
      <c r="AW649" s="779"/>
      <c r="AX649" s="779"/>
      <c r="AY649" s="779"/>
      <c r="AZ649" s="779"/>
      <c r="BA649" s="779"/>
      <c r="BB649" s="779"/>
      <c r="BC649" s="779"/>
      <c r="BD649" s="779"/>
      <c r="BE649" s="779"/>
      <c r="BF649" s="779"/>
      <c r="BG649" s="779"/>
      <c r="BH649" s="779"/>
      <c r="BI649" s="779"/>
      <c r="BJ649" s="779"/>
      <c r="BK649" s="779"/>
      <c r="BL649" s="779"/>
      <c r="BM649" s="779"/>
      <c r="BN649" s="779"/>
      <c r="BO649" s="779"/>
      <c r="BP649" s="779"/>
      <c r="BQ649" s="779"/>
      <c r="BR649" s="779"/>
      <c r="BS649" s="779"/>
      <c r="BT649" s="779"/>
      <c r="BU649" s="779"/>
      <c r="BV649" s="779"/>
      <c r="BW649" s="779"/>
      <c r="BX649" s="779"/>
      <c r="BY649" s="779"/>
      <c r="BZ649" s="779"/>
      <c r="CA649" s="779"/>
      <c r="CB649" s="779"/>
      <c r="CC649" s="779"/>
      <c r="CD649" s="779"/>
      <c r="CE649" s="779"/>
      <c r="CF649" s="779"/>
      <c r="CG649" s="779"/>
      <c r="CH649" s="779"/>
      <c r="CI649" s="779"/>
      <c r="CJ649" s="779"/>
      <c r="CK649" s="779"/>
      <c r="CL649" s="779"/>
      <c r="CM649" s="779"/>
      <c r="CN649" s="779"/>
      <c r="CO649" s="779"/>
      <c r="CP649" s="779"/>
      <c r="CQ649" s="779"/>
      <c r="CR649" s="779"/>
      <c r="CS649" s="779"/>
      <c r="CT649" s="779"/>
    </row>
    <row r="650" spans="1:98" s="887" customFormat="1" ht="13.5">
      <c r="A650" s="886"/>
      <c r="B650" s="886"/>
      <c r="C650" s="886"/>
      <c r="D650" s="886"/>
      <c r="E650" s="886"/>
      <c r="F650" s="2851"/>
      <c r="G650" s="2851"/>
      <c r="H650" s="888"/>
      <c r="I650" s="889"/>
      <c r="J650" s="890"/>
      <c r="M650" s="772"/>
      <c r="N650" s="891"/>
      <c r="O650" s="774"/>
      <c r="P650" s="775"/>
      <c r="Q650" s="775"/>
      <c r="R650" s="776"/>
      <c r="S650" s="777"/>
      <c r="T650" s="777"/>
      <c r="U650" s="777"/>
      <c r="V650" s="778"/>
      <c r="W650" s="778"/>
      <c r="X650" s="778"/>
      <c r="Y650" s="778"/>
      <c r="Z650" s="778"/>
      <c r="AA650" s="779"/>
      <c r="AB650" s="779"/>
      <c r="AC650" s="779"/>
      <c r="AD650" s="779"/>
      <c r="AE650" s="779"/>
      <c r="AF650" s="779"/>
      <c r="AG650" s="779"/>
      <c r="AH650" s="779"/>
      <c r="AI650" s="779"/>
      <c r="AJ650" s="779"/>
      <c r="AK650" s="779"/>
      <c r="AL650" s="779"/>
      <c r="AM650" s="779"/>
      <c r="AN650" s="779"/>
      <c r="AO650" s="779"/>
      <c r="AP650" s="779"/>
      <c r="AQ650" s="779"/>
      <c r="AR650" s="779"/>
      <c r="AS650" s="779"/>
      <c r="AT650" s="779"/>
      <c r="AU650" s="779"/>
      <c r="AV650" s="779"/>
      <c r="AW650" s="779"/>
      <c r="AX650" s="779"/>
      <c r="AY650" s="779"/>
      <c r="AZ650" s="779"/>
      <c r="BA650" s="779"/>
      <c r="BB650" s="779"/>
      <c r="BC650" s="779"/>
      <c r="BD650" s="779"/>
      <c r="BE650" s="779"/>
      <c r="BF650" s="779"/>
      <c r="BG650" s="779"/>
      <c r="BH650" s="779"/>
      <c r="BI650" s="779"/>
      <c r="BJ650" s="779"/>
      <c r="BK650" s="779"/>
      <c r="BL650" s="779"/>
      <c r="BM650" s="779"/>
      <c r="BN650" s="779"/>
      <c r="BO650" s="779"/>
      <c r="BP650" s="779"/>
      <c r="BQ650" s="779"/>
      <c r="BR650" s="779"/>
      <c r="BS650" s="779"/>
      <c r="BT650" s="779"/>
      <c r="BU650" s="779"/>
      <c r="BV650" s="779"/>
      <c r="BW650" s="779"/>
      <c r="BX650" s="779"/>
      <c r="BY650" s="779"/>
      <c r="BZ650" s="779"/>
      <c r="CA650" s="779"/>
      <c r="CB650" s="779"/>
      <c r="CC650" s="779"/>
      <c r="CD650" s="779"/>
      <c r="CE650" s="779"/>
      <c r="CF650" s="779"/>
      <c r="CG650" s="779"/>
      <c r="CH650" s="779"/>
      <c r="CI650" s="779"/>
      <c r="CJ650" s="779"/>
      <c r="CK650" s="779"/>
      <c r="CL650" s="779"/>
      <c r="CM650" s="779"/>
      <c r="CN650" s="779"/>
      <c r="CO650" s="779"/>
      <c r="CP650" s="779"/>
      <c r="CQ650" s="779"/>
      <c r="CR650" s="779"/>
      <c r="CS650" s="779"/>
      <c r="CT650" s="779"/>
    </row>
    <row r="651" spans="1:98" s="887" customFormat="1" ht="13.5">
      <c r="A651" s="886"/>
      <c r="B651" s="886"/>
      <c r="C651" s="886"/>
      <c r="D651" s="886"/>
      <c r="E651" s="886"/>
      <c r="F651" s="2851"/>
      <c r="G651" s="2851"/>
      <c r="H651" s="888"/>
      <c r="I651" s="889"/>
      <c r="J651" s="890"/>
      <c r="M651" s="772"/>
      <c r="N651" s="891"/>
      <c r="O651" s="774"/>
      <c r="P651" s="775"/>
      <c r="Q651" s="775"/>
      <c r="R651" s="776"/>
      <c r="S651" s="777"/>
      <c r="T651" s="777"/>
      <c r="U651" s="777"/>
      <c r="V651" s="778"/>
      <c r="W651" s="778"/>
      <c r="X651" s="778"/>
      <c r="Y651" s="778"/>
      <c r="Z651" s="778"/>
      <c r="AA651" s="779"/>
      <c r="AB651" s="779"/>
      <c r="AC651" s="779"/>
      <c r="AD651" s="779"/>
      <c r="AE651" s="779"/>
      <c r="AF651" s="779"/>
      <c r="AG651" s="779"/>
      <c r="AH651" s="779"/>
      <c r="AI651" s="779"/>
      <c r="AJ651" s="779"/>
      <c r="AK651" s="779"/>
      <c r="AL651" s="779"/>
      <c r="AM651" s="779"/>
      <c r="AN651" s="779"/>
      <c r="AO651" s="779"/>
      <c r="AP651" s="779"/>
      <c r="AQ651" s="779"/>
      <c r="AR651" s="779"/>
      <c r="AS651" s="779"/>
      <c r="AT651" s="779"/>
      <c r="AU651" s="779"/>
      <c r="AV651" s="779"/>
      <c r="AW651" s="779"/>
      <c r="AX651" s="779"/>
      <c r="AY651" s="779"/>
      <c r="AZ651" s="779"/>
      <c r="BA651" s="779"/>
      <c r="BB651" s="779"/>
      <c r="BC651" s="779"/>
      <c r="BD651" s="779"/>
      <c r="BE651" s="779"/>
      <c r="BF651" s="779"/>
      <c r="BG651" s="779"/>
      <c r="BH651" s="779"/>
      <c r="BI651" s="779"/>
      <c r="BJ651" s="779"/>
      <c r="BK651" s="779"/>
      <c r="BL651" s="779"/>
      <c r="BM651" s="779"/>
      <c r="BN651" s="779"/>
      <c r="BO651" s="779"/>
      <c r="BP651" s="779"/>
      <c r="BQ651" s="779"/>
      <c r="BR651" s="779"/>
      <c r="BS651" s="779"/>
      <c r="BT651" s="779"/>
      <c r="BU651" s="779"/>
      <c r="BV651" s="779"/>
      <c r="BW651" s="779"/>
      <c r="BX651" s="779"/>
      <c r="BY651" s="779"/>
      <c r="BZ651" s="779"/>
      <c r="CA651" s="779"/>
      <c r="CB651" s="779"/>
      <c r="CC651" s="779"/>
      <c r="CD651" s="779"/>
      <c r="CE651" s="779"/>
      <c r="CF651" s="779"/>
      <c r="CG651" s="779"/>
      <c r="CH651" s="779"/>
      <c r="CI651" s="779"/>
      <c r="CJ651" s="779"/>
      <c r="CK651" s="779"/>
      <c r="CL651" s="779"/>
      <c r="CM651" s="779"/>
      <c r="CN651" s="779"/>
      <c r="CO651" s="779"/>
      <c r="CP651" s="779"/>
      <c r="CQ651" s="779"/>
      <c r="CR651" s="779"/>
      <c r="CS651" s="779"/>
      <c r="CT651" s="779"/>
    </row>
    <row r="652" spans="1:98" s="887" customFormat="1" ht="13.5">
      <c r="A652" s="886"/>
      <c r="B652" s="886"/>
      <c r="C652" s="886"/>
      <c r="D652" s="886"/>
      <c r="E652" s="886"/>
      <c r="F652" s="2851"/>
      <c r="G652" s="2851"/>
      <c r="H652" s="888"/>
      <c r="I652" s="889"/>
      <c r="J652" s="890"/>
      <c r="M652" s="772"/>
      <c r="N652" s="891"/>
      <c r="O652" s="774"/>
      <c r="P652" s="775"/>
      <c r="Q652" s="775"/>
      <c r="R652" s="776"/>
      <c r="S652" s="777"/>
      <c r="T652" s="777"/>
      <c r="U652" s="777"/>
      <c r="V652" s="778"/>
      <c r="W652" s="778"/>
      <c r="X652" s="778"/>
      <c r="Y652" s="778"/>
      <c r="Z652" s="778"/>
      <c r="AA652" s="779"/>
      <c r="AB652" s="779"/>
      <c r="AC652" s="779"/>
      <c r="AD652" s="779"/>
      <c r="AE652" s="779"/>
      <c r="AF652" s="779"/>
      <c r="AG652" s="779"/>
      <c r="AH652" s="779"/>
      <c r="AI652" s="779"/>
      <c r="AJ652" s="779"/>
      <c r="AK652" s="779"/>
      <c r="AL652" s="779"/>
      <c r="AM652" s="779"/>
      <c r="AN652" s="779"/>
      <c r="AO652" s="779"/>
      <c r="AP652" s="779"/>
      <c r="AQ652" s="779"/>
      <c r="AR652" s="779"/>
      <c r="AS652" s="779"/>
      <c r="AT652" s="779"/>
      <c r="AU652" s="779"/>
      <c r="AV652" s="779"/>
      <c r="AW652" s="779"/>
      <c r="AX652" s="779"/>
      <c r="AY652" s="779"/>
      <c r="AZ652" s="779"/>
      <c r="BA652" s="779"/>
      <c r="BB652" s="779"/>
      <c r="BC652" s="779"/>
      <c r="BD652" s="779"/>
      <c r="BE652" s="779"/>
      <c r="BF652" s="779"/>
      <c r="BG652" s="779"/>
      <c r="BH652" s="779"/>
      <c r="BI652" s="779"/>
      <c r="BJ652" s="779"/>
      <c r="BK652" s="779"/>
      <c r="BL652" s="779"/>
      <c r="BM652" s="779"/>
      <c r="BN652" s="779"/>
      <c r="BO652" s="779"/>
      <c r="BP652" s="779"/>
      <c r="BQ652" s="779"/>
      <c r="BR652" s="779"/>
      <c r="BS652" s="779"/>
      <c r="BT652" s="779"/>
      <c r="BU652" s="779"/>
      <c r="BV652" s="779"/>
      <c r="BW652" s="779"/>
      <c r="BX652" s="779"/>
      <c r="BY652" s="779"/>
      <c r="BZ652" s="779"/>
      <c r="CA652" s="779"/>
      <c r="CB652" s="779"/>
      <c r="CC652" s="779"/>
      <c r="CD652" s="779"/>
      <c r="CE652" s="779"/>
      <c r="CF652" s="779"/>
      <c r="CG652" s="779"/>
      <c r="CH652" s="779"/>
      <c r="CI652" s="779"/>
      <c r="CJ652" s="779"/>
      <c r="CK652" s="779"/>
      <c r="CL652" s="779"/>
      <c r="CM652" s="779"/>
      <c r="CN652" s="779"/>
      <c r="CO652" s="779"/>
      <c r="CP652" s="779"/>
      <c r="CQ652" s="779"/>
      <c r="CR652" s="779"/>
      <c r="CS652" s="779"/>
      <c r="CT652" s="779"/>
    </row>
    <row r="653" spans="1:98" s="887" customFormat="1" ht="13.5">
      <c r="A653" s="886"/>
      <c r="B653" s="886"/>
      <c r="C653" s="886"/>
      <c r="D653" s="886"/>
      <c r="E653" s="886"/>
      <c r="F653" s="2851"/>
      <c r="G653" s="2851"/>
      <c r="H653" s="888"/>
      <c r="I653" s="889"/>
      <c r="J653" s="890"/>
      <c r="M653" s="772"/>
      <c r="N653" s="891"/>
      <c r="O653" s="774"/>
      <c r="P653" s="775"/>
      <c r="Q653" s="775"/>
      <c r="R653" s="776"/>
      <c r="S653" s="777"/>
      <c r="T653" s="777"/>
      <c r="U653" s="777"/>
      <c r="V653" s="778"/>
      <c r="W653" s="778"/>
      <c r="X653" s="778"/>
      <c r="Y653" s="778"/>
      <c r="Z653" s="778"/>
      <c r="AA653" s="779"/>
      <c r="AB653" s="779"/>
      <c r="AC653" s="779"/>
      <c r="AD653" s="779"/>
      <c r="AE653" s="779"/>
      <c r="AF653" s="779"/>
      <c r="AG653" s="779"/>
      <c r="AH653" s="779"/>
      <c r="AI653" s="779"/>
      <c r="AJ653" s="779"/>
      <c r="AK653" s="779"/>
      <c r="AL653" s="779"/>
      <c r="AM653" s="779"/>
      <c r="AN653" s="779"/>
      <c r="AO653" s="779"/>
      <c r="AP653" s="779"/>
      <c r="AQ653" s="779"/>
      <c r="AR653" s="779"/>
      <c r="AS653" s="779"/>
      <c r="AT653" s="779"/>
      <c r="AU653" s="779"/>
      <c r="AV653" s="779"/>
      <c r="AW653" s="779"/>
      <c r="AX653" s="779"/>
      <c r="AY653" s="779"/>
      <c r="AZ653" s="779"/>
      <c r="BA653" s="779"/>
      <c r="BB653" s="779"/>
      <c r="BC653" s="779"/>
      <c r="BD653" s="779"/>
      <c r="BE653" s="779"/>
      <c r="BF653" s="779"/>
      <c r="BG653" s="779"/>
      <c r="BH653" s="779"/>
      <c r="BI653" s="779"/>
      <c r="BJ653" s="779"/>
      <c r="BK653" s="779"/>
      <c r="BL653" s="779"/>
      <c r="BM653" s="779"/>
      <c r="BN653" s="779"/>
      <c r="BO653" s="779"/>
      <c r="BP653" s="779"/>
      <c r="BQ653" s="779"/>
      <c r="BR653" s="779"/>
      <c r="BS653" s="779"/>
      <c r="BT653" s="779"/>
      <c r="BU653" s="779"/>
      <c r="BV653" s="779"/>
      <c r="BW653" s="779"/>
      <c r="BX653" s="779"/>
      <c r="BY653" s="779"/>
      <c r="BZ653" s="779"/>
      <c r="CA653" s="779"/>
      <c r="CB653" s="779"/>
      <c r="CC653" s="779"/>
      <c r="CD653" s="779"/>
      <c r="CE653" s="779"/>
      <c r="CF653" s="779"/>
      <c r="CG653" s="779"/>
      <c r="CH653" s="779"/>
      <c r="CI653" s="779"/>
      <c r="CJ653" s="779"/>
      <c r="CK653" s="779"/>
      <c r="CL653" s="779"/>
      <c r="CM653" s="779"/>
      <c r="CN653" s="779"/>
      <c r="CO653" s="779"/>
      <c r="CP653" s="779"/>
      <c r="CQ653" s="779"/>
      <c r="CR653" s="779"/>
      <c r="CS653" s="779"/>
      <c r="CT653" s="779"/>
    </row>
    <row r="654" spans="1:98" s="887" customFormat="1" ht="13.5">
      <c r="A654" s="886"/>
      <c r="B654" s="886"/>
      <c r="C654" s="886"/>
      <c r="D654" s="886"/>
      <c r="E654" s="886"/>
      <c r="F654" s="2851"/>
      <c r="G654" s="2851"/>
      <c r="H654" s="888"/>
      <c r="I654" s="889"/>
      <c r="J654" s="890"/>
      <c r="M654" s="772"/>
      <c r="N654" s="891"/>
      <c r="O654" s="774"/>
      <c r="P654" s="775"/>
      <c r="Q654" s="775"/>
      <c r="R654" s="776"/>
      <c r="S654" s="777"/>
      <c r="T654" s="777"/>
      <c r="U654" s="777"/>
      <c r="V654" s="778"/>
      <c r="W654" s="778"/>
      <c r="X654" s="778"/>
      <c r="Y654" s="778"/>
      <c r="Z654" s="778"/>
      <c r="AA654" s="779"/>
      <c r="AB654" s="779"/>
      <c r="AC654" s="779"/>
      <c r="AD654" s="779"/>
      <c r="AE654" s="779"/>
      <c r="AF654" s="779"/>
      <c r="AG654" s="779"/>
      <c r="AH654" s="779"/>
      <c r="AI654" s="779"/>
      <c r="AJ654" s="779"/>
      <c r="AK654" s="779"/>
      <c r="AL654" s="779"/>
      <c r="AM654" s="779"/>
      <c r="AN654" s="779"/>
      <c r="AO654" s="779"/>
      <c r="AP654" s="779"/>
      <c r="AQ654" s="779"/>
      <c r="AR654" s="779"/>
      <c r="AS654" s="779"/>
      <c r="AT654" s="779"/>
      <c r="AU654" s="779"/>
      <c r="AV654" s="779"/>
      <c r="AW654" s="779"/>
      <c r="AX654" s="779"/>
      <c r="AY654" s="779"/>
      <c r="AZ654" s="779"/>
      <c r="BA654" s="779"/>
      <c r="BB654" s="779"/>
      <c r="BC654" s="779"/>
      <c r="BD654" s="779"/>
      <c r="BE654" s="779"/>
      <c r="BF654" s="779"/>
      <c r="BG654" s="779"/>
      <c r="BH654" s="779"/>
      <c r="BI654" s="779"/>
      <c r="BJ654" s="779"/>
      <c r="BK654" s="779"/>
      <c r="BL654" s="779"/>
      <c r="BM654" s="779"/>
      <c r="BN654" s="779"/>
      <c r="BO654" s="779"/>
      <c r="BP654" s="779"/>
      <c r="BQ654" s="779"/>
      <c r="BR654" s="779"/>
      <c r="BS654" s="779"/>
      <c r="BT654" s="779"/>
      <c r="BU654" s="779"/>
      <c r="BV654" s="779"/>
      <c r="BW654" s="779"/>
      <c r="BX654" s="779"/>
      <c r="BY654" s="779"/>
      <c r="BZ654" s="779"/>
      <c r="CA654" s="779"/>
      <c r="CB654" s="779"/>
      <c r="CC654" s="779"/>
      <c r="CD654" s="779"/>
      <c r="CE654" s="779"/>
      <c r="CF654" s="779"/>
      <c r="CG654" s="779"/>
      <c r="CH654" s="779"/>
      <c r="CI654" s="779"/>
      <c r="CJ654" s="779"/>
      <c r="CK654" s="779"/>
      <c r="CL654" s="779"/>
      <c r="CM654" s="779"/>
      <c r="CN654" s="779"/>
      <c r="CO654" s="779"/>
      <c r="CP654" s="779"/>
      <c r="CQ654" s="779"/>
      <c r="CR654" s="779"/>
      <c r="CS654" s="779"/>
      <c r="CT654" s="779"/>
    </row>
    <row r="655" spans="1:98" s="887" customFormat="1" ht="13.5">
      <c r="A655" s="886"/>
      <c r="B655" s="886"/>
      <c r="C655" s="886"/>
      <c r="D655" s="886"/>
      <c r="E655" s="886"/>
      <c r="F655" s="2851"/>
      <c r="G655" s="2851"/>
      <c r="H655" s="888"/>
      <c r="I655" s="889"/>
      <c r="J655" s="890"/>
      <c r="M655" s="772"/>
      <c r="N655" s="891"/>
      <c r="O655" s="774"/>
      <c r="P655" s="775"/>
      <c r="Q655" s="775"/>
      <c r="R655" s="776"/>
      <c r="S655" s="777"/>
      <c r="T655" s="777"/>
      <c r="U655" s="777"/>
      <c r="V655" s="778"/>
      <c r="W655" s="778"/>
      <c r="X655" s="778"/>
      <c r="Y655" s="778"/>
      <c r="Z655" s="778"/>
      <c r="AA655" s="779"/>
      <c r="AB655" s="779"/>
      <c r="AC655" s="779"/>
      <c r="AD655" s="779"/>
      <c r="AE655" s="779"/>
      <c r="AF655" s="779"/>
      <c r="AG655" s="779"/>
      <c r="AH655" s="779"/>
      <c r="AI655" s="779"/>
      <c r="AJ655" s="779"/>
      <c r="AK655" s="779"/>
      <c r="AL655" s="779"/>
      <c r="AM655" s="779"/>
      <c r="AN655" s="779"/>
      <c r="AO655" s="779"/>
      <c r="AP655" s="779"/>
      <c r="AQ655" s="779"/>
      <c r="AR655" s="779"/>
      <c r="AS655" s="779"/>
      <c r="AT655" s="779"/>
      <c r="AU655" s="779"/>
      <c r="AV655" s="779"/>
      <c r="AW655" s="779"/>
      <c r="AX655" s="779"/>
      <c r="AY655" s="779"/>
      <c r="AZ655" s="779"/>
      <c r="BA655" s="779"/>
      <c r="BB655" s="779"/>
      <c r="BC655" s="779"/>
      <c r="BD655" s="779"/>
      <c r="BE655" s="779"/>
      <c r="BF655" s="779"/>
      <c r="BG655" s="779"/>
      <c r="BH655" s="779"/>
      <c r="BI655" s="779"/>
      <c r="BJ655" s="779"/>
      <c r="BK655" s="779"/>
      <c r="BL655" s="779"/>
      <c r="BM655" s="779"/>
      <c r="BN655" s="779"/>
      <c r="BO655" s="779"/>
      <c r="BP655" s="779"/>
      <c r="BQ655" s="779"/>
      <c r="BR655" s="779"/>
      <c r="BS655" s="779"/>
      <c r="BT655" s="779"/>
      <c r="BU655" s="779"/>
      <c r="BV655" s="779"/>
      <c r="BW655" s="779"/>
      <c r="BX655" s="779"/>
      <c r="BY655" s="779"/>
      <c r="BZ655" s="779"/>
      <c r="CA655" s="779"/>
      <c r="CB655" s="779"/>
      <c r="CC655" s="779"/>
      <c r="CD655" s="779"/>
      <c r="CE655" s="779"/>
      <c r="CF655" s="779"/>
      <c r="CG655" s="779"/>
      <c r="CH655" s="779"/>
      <c r="CI655" s="779"/>
      <c r="CJ655" s="779"/>
      <c r="CK655" s="779"/>
      <c r="CL655" s="779"/>
      <c r="CM655" s="779"/>
      <c r="CN655" s="779"/>
      <c r="CO655" s="779"/>
      <c r="CP655" s="779"/>
      <c r="CQ655" s="779"/>
      <c r="CR655" s="779"/>
      <c r="CS655" s="779"/>
      <c r="CT655" s="779"/>
    </row>
    <row r="656" spans="1:98" s="887" customFormat="1" ht="13.5">
      <c r="A656" s="886"/>
      <c r="B656" s="886"/>
      <c r="C656" s="886"/>
      <c r="D656" s="886"/>
      <c r="E656" s="886"/>
      <c r="F656" s="2851"/>
      <c r="G656" s="2851"/>
      <c r="H656" s="888"/>
      <c r="I656" s="889"/>
      <c r="J656" s="890"/>
      <c r="M656" s="772"/>
      <c r="N656" s="891"/>
      <c r="O656" s="774"/>
      <c r="P656" s="775"/>
      <c r="Q656" s="775"/>
      <c r="R656" s="776"/>
      <c r="S656" s="777"/>
      <c r="T656" s="777"/>
      <c r="U656" s="777"/>
      <c r="V656" s="778"/>
      <c r="W656" s="778"/>
      <c r="X656" s="778"/>
      <c r="Y656" s="778"/>
      <c r="Z656" s="778"/>
      <c r="AA656" s="779"/>
      <c r="AB656" s="779"/>
      <c r="AC656" s="779"/>
      <c r="AD656" s="779"/>
      <c r="AE656" s="779"/>
      <c r="AF656" s="779"/>
      <c r="AG656" s="779"/>
      <c r="AH656" s="779"/>
      <c r="AI656" s="779"/>
      <c r="AJ656" s="779"/>
      <c r="AK656" s="779"/>
      <c r="AL656" s="779"/>
      <c r="AM656" s="779"/>
      <c r="AN656" s="779"/>
      <c r="AO656" s="779"/>
      <c r="AP656" s="779"/>
      <c r="AQ656" s="779"/>
      <c r="AR656" s="779"/>
      <c r="AS656" s="779"/>
      <c r="AT656" s="779"/>
      <c r="AU656" s="779"/>
      <c r="AV656" s="779"/>
      <c r="AW656" s="779"/>
      <c r="AX656" s="779"/>
      <c r="AY656" s="779"/>
      <c r="AZ656" s="779"/>
      <c r="BA656" s="779"/>
      <c r="BB656" s="779"/>
      <c r="BC656" s="779"/>
      <c r="BD656" s="779"/>
      <c r="BE656" s="779"/>
      <c r="BF656" s="779"/>
      <c r="BG656" s="779"/>
      <c r="BH656" s="779"/>
      <c r="BI656" s="779"/>
      <c r="BJ656" s="779"/>
      <c r="BK656" s="779"/>
      <c r="BL656" s="779"/>
      <c r="BM656" s="779"/>
      <c r="BN656" s="779"/>
      <c r="BO656" s="779"/>
      <c r="BP656" s="779"/>
      <c r="BQ656" s="779"/>
      <c r="BR656" s="779"/>
      <c r="BS656" s="779"/>
      <c r="BT656" s="779"/>
      <c r="BU656" s="779"/>
      <c r="BV656" s="779"/>
      <c r="BW656" s="779"/>
      <c r="BX656" s="779"/>
      <c r="BY656" s="779"/>
      <c r="BZ656" s="779"/>
      <c r="CA656" s="779"/>
      <c r="CB656" s="779"/>
      <c r="CC656" s="779"/>
      <c r="CD656" s="779"/>
      <c r="CE656" s="779"/>
      <c r="CF656" s="779"/>
      <c r="CG656" s="779"/>
      <c r="CH656" s="779"/>
      <c r="CI656" s="779"/>
      <c r="CJ656" s="779"/>
      <c r="CK656" s="779"/>
      <c r="CL656" s="779"/>
      <c r="CM656" s="779"/>
      <c r="CN656" s="779"/>
      <c r="CO656" s="779"/>
      <c r="CP656" s="779"/>
      <c r="CQ656" s="779"/>
      <c r="CR656" s="779"/>
      <c r="CS656" s="779"/>
      <c r="CT656" s="779"/>
    </row>
    <row r="657" spans="1:98" s="887" customFormat="1" ht="13.5">
      <c r="A657" s="886"/>
      <c r="B657" s="886"/>
      <c r="C657" s="886"/>
      <c r="D657" s="886"/>
      <c r="E657" s="886"/>
      <c r="F657" s="2851"/>
      <c r="G657" s="2851"/>
      <c r="H657" s="888"/>
      <c r="I657" s="889"/>
      <c r="J657" s="890"/>
      <c r="M657" s="772"/>
      <c r="N657" s="891"/>
      <c r="O657" s="774"/>
      <c r="P657" s="775"/>
      <c r="Q657" s="775"/>
      <c r="R657" s="776"/>
      <c r="S657" s="777"/>
      <c r="T657" s="777"/>
      <c r="U657" s="777"/>
      <c r="V657" s="778"/>
      <c r="W657" s="778"/>
      <c r="X657" s="778"/>
      <c r="Y657" s="778"/>
      <c r="Z657" s="778"/>
      <c r="AA657" s="779"/>
      <c r="AB657" s="779"/>
      <c r="AC657" s="779"/>
      <c r="AD657" s="779"/>
      <c r="AE657" s="779"/>
      <c r="AF657" s="779"/>
      <c r="AG657" s="779"/>
      <c r="AH657" s="779"/>
      <c r="AI657" s="779"/>
      <c r="AJ657" s="779"/>
      <c r="AK657" s="779"/>
      <c r="AL657" s="779"/>
      <c r="AM657" s="779"/>
      <c r="AN657" s="779"/>
      <c r="AO657" s="779"/>
      <c r="AP657" s="779"/>
      <c r="AQ657" s="779"/>
      <c r="AR657" s="779"/>
      <c r="AS657" s="779"/>
      <c r="AT657" s="779"/>
      <c r="AU657" s="779"/>
      <c r="AV657" s="779"/>
      <c r="AW657" s="779"/>
      <c r="AX657" s="779"/>
      <c r="AY657" s="779"/>
      <c r="AZ657" s="779"/>
      <c r="BA657" s="779"/>
      <c r="BB657" s="779"/>
      <c r="BC657" s="779"/>
      <c r="BD657" s="779"/>
      <c r="BE657" s="779"/>
      <c r="BF657" s="779"/>
      <c r="BG657" s="779"/>
      <c r="BH657" s="779"/>
      <c r="BI657" s="779"/>
      <c r="BJ657" s="779"/>
      <c r="BK657" s="779"/>
      <c r="BL657" s="779"/>
      <c r="BM657" s="779"/>
      <c r="BN657" s="779"/>
      <c r="BO657" s="779"/>
      <c r="BP657" s="779"/>
      <c r="BQ657" s="779"/>
      <c r="BR657" s="779"/>
      <c r="BS657" s="779"/>
      <c r="BT657" s="779"/>
      <c r="BU657" s="779"/>
      <c r="BV657" s="779"/>
      <c r="BW657" s="779"/>
      <c r="BX657" s="779"/>
      <c r="BY657" s="779"/>
      <c r="BZ657" s="779"/>
      <c r="CA657" s="779"/>
      <c r="CB657" s="779"/>
      <c r="CC657" s="779"/>
      <c r="CD657" s="779"/>
      <c r="CE657" s="779"/>
      <c r="CF657" s="779"/>
      <c r="CG657" s="779"/>
      <c r="CH657" s="779"/>
      <c r="CI657" s="779"/>
      <c r="CJ657" s="779"/>
      <c r="CK657" s="779"/>
      <c r="CL657" s="779"/>
      <c r="CM657" s="779"/>
      <c r="CN657" s="779"/>
      <c r="CO657" s="779"/>
      <c r="CP657" s="779"/>
      <c r="CQ657" s="779"/>
      <c r="CR657" s="779"/>
      <c r="CS657" s="779"/>
      <c r="CT657" s="779"/>
    </row>
    <row r="658" spans="1:98" s="887" customFormat="1" ht="13.5">
      <c r="A658" s="886"/>
      <c r="B658" s="886"/>
      <c r="C658" s="886"/>
      <c r="D658" s="886"/>
      <c r="E658" s="886"/>
      <c r="F658" s="2851"/>
      <c r="G658" s="2851"/>
      <c r="H658" s="888"/>
      <c r="I658" s="889"/>
      <c r="J658" s="890"/>
      <c r="M658" s="772"/>
      <c r="N658" s="891"/>
      <c r="O658" s="774"/>
      <c r="P658" s="775"/>
      <c r="Q658" s="775"/>
      <c r="R658" s="776"/>
      <c r="S658" s="777"/>
      <c r="T658" s="777"/>
      <c r="U658" s="777"/>
      <c r="V658" s="778"/>
      <c r="W658" s="778"/>
      <c r="X658" s="778"/>
      <c r="Y658" s="778"/>
      <c r="Z658" s="778"/>
      <c r="AA658" s="779"/>
      <c r="AB658" s="779"/>
      <c r="AC658" s="779"/>
      <c r="AD658" s="779"/>
      <c r="AE658" s="779"/>
      <c r="AF658" s="779"/>
      <c r="AG658" s="779"/>
      <c r="AH658" s="779"/>
      <c r="AI658" s="779"/>
      <c r="AJ658" s="779"/>
      <c r="AK658" s="779"/>
      <c r="AL658" s="779"/>
      <c r="AM658" s="779"/>
      <c r="AN658" s="779"/>
      <c r="AO658" s="779"/>
      <c r="AP658" s="779"/>
      <c r="AQ658" s="779"/>
      <c r="AR658" s="779"/>
      <c r="AS658" s="779"/>
      <c r="AT658" s="779"/>
      <c r="AU658" s="779"/>
      <c r="AV658" s="779"/>
      <c r="AW658" s="779"/>
      <c r="AX658" s="779"/>
      <c r="AY658" s="779"/>
      <c r="AZ658" s="779"/>
      <c r="BA658" s="779"/>
      <c r="BB658" s="779"/>
      <c r="BC658" s="779"/>
      <c r="BD658" s="779"/>
      <c r="BE658" s="779"/>
      <c r="BF658" s="779"/>
      <c r="BG658" s="779"/>
      <c r="BH658" s="779"/>
      <c r="BI658" s="779"/>
      <c r="BJ658" s="779"/>
      <c r="BK658" s="779"/>
      <c r="BL658" s="779"/>
      <c r="BM658" s="779"/>
      <c r="BN658" s="779"/>
      <c r="BO658" s="779"/>
      <c r="BP658" s="779"/>
      <c r="BQ658" s="779"/>
      <c r="BR658" s="779"/>
      <c r="BS658" s="779"/>
      <c r="BT658" s="779"/>
      <c r="BU658" s="779"/>
      <c r="BV658" s="779"/>
      <c r="BW658" s="779"/>
      <c r="BX658" s="779"/>
      <c r="BY658" s="779"/>
      <c r="BZ658" s="779"/>
      <c r="CA658" s="779"/>
      <c r="CB658" s="779"/>
      <c r="CC658" s="779"/>
      <c r="CD658" s="779"/>
      <c r="CE658" s="779"/>
      <c r="CF658" s="779"/>
      <c r="CG658" s="779"/>
      <c r="CH658" s="779"/>
      <c r="CI658" s="779"/>
      <c r="CJ658" s="779"/>
      <c r="CK658" s="779"/>
      <c r="CL658" s="779"/>
      <c r="CM658" s="779"/>
      <c r="CN658" s="779"/>
      <c r="CO658" s="779"/>
      <c r="CP658" s="779"/>
      <c r="CQ658" s="779"/>
      <c r="CR658" s="779"/>
      <c r="CS658" s="779"/>
      <c r="CT658" s="779"/>
    </row>
    <row r="659" spans="1:98" s="887" customFormat="1" ht="13.5">
      <c r="A659" s="886"/>
      <c r="B659" s="886"/>
      <c r="C659" s="886"/>
      <c r="D659" s="886"/>
      <c r="E659" s="886"/>
      <c r="F659" s="2851"/>
      <c r="G659" s="2851"/>
      <c r="H659" s="888"/>
      <c r="I659" s="889"/>
      <c r="J659" s="890"/>
      <c r="M659" s="772"/>
      <c r="N659" s="891"/>
      <c r="O659" s="774"/>
      <c r="P659" s="775"/>
      <c r="Q659" s="775"/>
      <c r="R659" s="776"/>
      <c r="S659" s="777"/>
      <c r="T659" s="777"/>
      <c r="U659" s="777"/>
      <c r="V659" s="778"/>
      <c r="W659" s="778"/>
      <c r="X659" s="778"/>
      <c r="Y659" s="778"/>
      <c r="Z659" s="778"/>
      <c r="AA659" s="779"/>
      <c r="AB659" s="779"/>
      <c r="AC659" s="779"/>
      <c r="AD659" s="779"/>
      <c r="AE659" s="779"/>
      <c r="AF659" s="779"/>
      <c r="AG659" s="779"/>
      <c r="AH659" s="779"/>
      <c r="AI659" s="779"/>
      <c r="AJ659" s="779"/>
      <c r="AK659" s="779"/>
      <c r="AL659" s="779"/>
      <c r="AM659" s="779"/>
      <c r="AN659" s="779"/>
      <c r="AO659" s="779"/>
      <c r="AP659" s="779"/>
      <c r="AQ659" s="779"/>
      <c r="AR659" s="779"/>
      <c r="AS659" s="779"/>
      <c r="AT659" s="779"/>
      <c r="AU659" s="779"/>
      <c r="AV659" s="779"/>
      <c r="AW659" s="779"/>
      <c r="AX659" s="779"/>
      <c r="AY659" s="779"/>
      <c r="AZ659" s="779"/>
      <c r="BA659" s="779"/>
      <c r="BB659" s="779"/>
      <c r="BC659" s="779"/>
      <c r="BD659" s="779"/>
      <c r="BE659" s="779"/>
      <c r="BF659" s="779"/>
      <c r="BG659" s="779"/>
      <c r="BH659" s="779"/>
      <c r="BI659" s="779"/>
      <c r="BJ659" s="779"/>
      <c r="BK659" s="779"/>
      <c r="BL659" s="779"/>
      <c r="BM659" s="779"/>
      <c r="BN659" s="779"/>
      <c r="BO659" s="779"/>
      <c r="BP659" s="779"/>
      <c r="BQ659" s="779"/>
      <c r="BR659" s="779"/>
      <c r="BS659" s="779"/>
      <c r="BT659" s="779"/>
      <c r="BU659" s="779"/>
      <c r="BV659" s="779"/>
      <c r="BW659" s="779"/>
      <c r="BX659" s="779"/>
      <c r="BY659" s="779"/>
      <c r="BZ659" s="779"/>
      <c r="CA659" s="779"/>
      <c r="CB659" s="779"/>
      <c r="CC659" s="779"/>
      <c r="CD659" s="779"/>
      <c r="CE659" s="779"/>
      <c r="CF659" s="779"/>
      <c r="CG659" s="779"/>
      <c r="CH659" s="779"/>
      <c r="CI659" s="779"/>
      <c r="CJ659" s="779"/>
      <c r="CK659" s="779"/>
      <c r="CL659" s="779"/>
      <c r="CM659" s="779"/>
      <c r="CN659" s="779"/>
      <c r="CO659" s="779"/>
      <c r="CP659" s="779"/>
      <c r="CQ659" s="779"/>
      <c r="CR659" s="779"/>
      <c r="CS659" s="779"/>
      <c r="CT659" s="779"/>
    </row>
    <row r="660" spans="1:98" s="887" customFormat="1" ht="13.5">
      <c r="A660" s="886"/>
      <c r="B660" s="886"/>
      <c r="C660" s="886"/>
      <c r="D660" s="886"/>
      <c r="E660" s="886"/>
      <c r="F660" s="2851"/>
      <c r="G660" s="2851"/>
      <c r="H660" s="888"/>
      <c r="I660" s="889"/>
      <c r="J660" s="890"/>
      <c r="M660" s="772"/>
      <c r="N660" s="891"/>
      <c r="O660" s="774"/>
      <c r="P660" s="775"/>
      <c r="Q660" s="775"/>
      <c r="R660" s="776"/>
      <c r="S660" s="777"/>
      <c r="T660" s="777"/>
      <c r="U660" s="777"/>
      <c r="V660" s="778"/>
      <c r="W660" s="778"/>
      <c r="X660" s="778"/>
      <c r="Y660" s="778"/>
      <c r="Z660" s="778"/>
      <c r="AA660" s="779"/>
      <c r="AB660" s="779"/>
      <c r="AC660" s="779"/>
      <c r="AD660" s="779"/>
      <c r="AE660" s="779"/>
      <c r="AF660" s="779"/>
      <c r="AG660" s="779"/>
      <c r="AH660" s="779"/>
      <c r="AI660" s="779"/>
      <c r="AJ660" s="779"/>
      <c r="AK660" s="779"/>
      <c r="AL660" s="779"/>
      <c r="AM660" s="779"/>
      <c r="AN660" s="779"/>
      <c r="AO660" s="779"/>
      <c r="AP660" s="779"/>
      <c r="AQ660" s="779"/>
      <c r="AR660" s="779"/>
      <c r="AS660" s="779"/>
      <c r="AT660" s="779"/>
      <c r="AU660" s="779"/>
      <c r="AV660" s="779"/>
      <c r="AW660" s="779"/>
      <c r="AX660" s="779"/>
      <c r="AY660" s="779"/>
      <c r="AZ660" s="779"/>
      <c r="BA660" s="779"/>
      <c r="BB660" s="779"/>
      <c r="BC660" s="779"/>
      <c r="BD660" s="779"/>
      <c r="BE660" s="779"/>
      <c r="BF660" s="779"/>
      <c r="BG660" s="779"/>
      <c r="BH660" s="779"/>
      <c r="BI660" s="779"/>
      <c r="BJ660" s="779"/>
      <c r="BK660" s="779"/>
      <c r="BL660" s="779"/>
      <c r="BM660" s="779"/>
      <c r="BN660" s="779"/>
      <c r="BO660" s="779"/>
      <c r="BP660" s="779"/>
      <c r="BQ660" s="779"/>
      <c r="BR660" s="779"/>
      <c r="BS660" s="779"/>
      <c r="BT660" s="779"/>
      <c r="BU660" s="779"/>
      <c r="BV660" s="779"/>
      <c r="BW660" s="779"/>
      <c r="BX660" s="779"/>
      <c r="BY660" s="779"/>
      <c r="BZ660" s="779"/>
      <c r="CA660" s="779"/>
      <c r="CB660" s="779"/>
      <c r="CC660" s="779"/>
      <c r="CD660" s="779"/>
      <c r="CE660" s="779"/>
      <c r="CF660" s="779"/>
      <c r="CG660" s="779"/>
      <c r="CH660" s="779"/>
      <c r="CI660" s="779"/>
      <c r="CJ660" s="779"/>
      <c r="CK660" s="779"/>
      <c r="CL660" s="779"/>
      <c r="CM660" s="779"/>
      <c r="CN660" s="779"/>
      <c r="CO660" s="779"/>
      <c r="CP660" s="779"/>
      <c r="CQ660" s="779"/>
      <c r="CR660" s="779"/>
      <c r="CS660" s="779"/>
      <c r="CT660" s="779"/>
    </row>
    <row r="661" spans="1:98" s="887" customFormat="1" ht="13.5">
      <c r="A661" s="886"/>
      <c r="B661" s="886"/>
      <c r="C661" s="886"/>
      <c r="D661" s="886"/>
      <c r="E661" s="886"/>
      <c r="F661" s="2851"/>
      <c r="G661" s="2851"/>
      <c r="H661" s="888"/>
      <c r="I661" s="889"/>
      <c r="J661" s="890"/>
      <c r="M661" s="772"/>
      <c r="N661" s="891"/>
      <c r="O661" s="774"/>
      <c r="P661" s="775"/>
      <c r="Q661" s="775"/>
      <c r="R661" s="776"/>
      <c r="S661" s="777"/>
      <c r="T661" s="777"/>
      <c r="U661" s="777"/>
      <c r="V661" s="778"/>
      <c r="W661" s="778"/>
      <c r="X661" s="778"/>
      <c r="Y661" s="778"/>
      <c r="Z661" s="778"/>
      <c r="AA661" s="779"/>
      <c r="AB661" s="779"/>
      <c r="AC661" s="779"/>
      <c r="AD661" s="779"/>
      <c r="AE661" s="779"/>
      <c r="AF661" s="779"/>
      <c r="AG661" s="779"/>
      <c r="AH661" s="779"/>
      <c r="AI661" s="779"/>
      <c r="AJ661" s="779"/>
      <c r="AK661" s="779"/>
      <c r="AL661" s="779"/>
      <c r="AM661" s="779"/>
      <c r="AN661" s="779"/>
      <c r="AO661" s="779"/>
      <c r="AP661" s="779"/>
      <c r="AQ661" s="779"/>
      <c r="AR661" s="779"/>
      <c r="AS661" s="779"/>
      <c r="AT661" s="779"/>
      <c r="AU661" s="779"/>
      <c r="AV661" s="779"/>
      <c r="AW661" s="779"/>
      <c r="AX661" s="779"/>
      <c r="AY661" s="779"/>
      <c r="AZ661" s="779"/>
      <c r="BA661" s="779"/>
      <c r="BB661" s="779"/>
      <c r="BC661" s="779"/>
      <c r="BD661" s="779"/>
      <c r="BE661" s="779"/>
      <c r="BF661" s="779"/>
      <c r="BG661" s="779"/>
      <c r="BH661" s="779"/>
      <c r="BI661" s="779"/>
      <c r="BJ661" s="779"/>
      <c r="BK661" s="779"/>
      <c r="BL661" s="779"/>
      <c r="BM661" s="779"/>
      <c r="BN661" s="779"/>
      <c r="BO661" s="779"/>
      <c r="BP661" s="779"/>
      <c r="BQ661" s="779"/>
      <c r="BR661" s="779"/>
      <c r="BS661" s="779"/>
      <c r="BT661" s="779"/>
      <c r="BU661" s="779"/>
      <c r="BV661" s="779"/>
      <c r="BW661" s="779"/>
      <c r="BX661" s="779"/>
      <c r="BY661" s="779"/>
      <c r="BZ661" s="779"/>
      <c r="CA661" s="779"/>
      <c r="CB661" s="779"/>
      <c r="CC661" s="779"/>
      <c r="CD661" s="779"/>
      <c r="CE661" s="779"/>
      <c r="CF661" s="779"/>
      <c r="CG661" s="779"/>
      <c r="CH661" s="779"/>
      <c r="CI661" s="779"/>
      <c r="CJ661" s="779"/>
      <c r="CK661" s="779"/>
      <c r="CL661" s="779"/>
      <c r="CM661" s="779"/>
      <c r="CN661" s="779"/>
      <c r="CO661" s="779"/>
      <c r="CP661" s="779"/>
      <c r="CQ661" s="779"/>
      <c r="CR661" s="779"/>
      <c r="CS661" s="779"/>
      <c r="CT661" s="779"/>
    </row>
    <row r="662" spans="1:98" s="887" customFormat="1" ht="13.5">
      <c r="A662" s="886"/>
      <c r="B662" s="886"/>
      <c r="C662" s="886"/>
      <c r="D662" s="886"/>
      <c r="E662" s="886"/>
      <c r="F662" s="2851"/>
      <c r="G662" s="2851"/>
      <c r="H662" s="888"/>
      <c r="I662" s="889"/>
      <c r="J662" s="890"/>
      <c r="M662" s="772"/>
      <c r="N662" s="891"/>
      <c r="O662" s="774"/>
      <c r="P662" s="775"/>
      <c r="Q662" s="775"/>
      <c r="R662" s="776"/>
      <c r="S662" s="777"/>
      <c r="T662" s="777"/>
      <c r="U662" s="777"/>
      <c r="V662" s="778"/>
      <c r="W662" s="778"/>
      <c r="X662" s="778"/>
      <c r="Y662" s="778"/>
      <c r="Z662" s="778"/>
      <c r="AA662" s="779"/>
      <c r="AB662" s="779"/>
      <c r="AC662" s="779"/>
      <c r="AD662" s="779"/>
      <c r="AE662" s="779"/>
      <c r="AF662" s="779"/>
      <c r="AG662" s="779"/>
      <c r="AH662" s="779"/>
      <c r="AI662" s="779"/>
      <c r="AJ662" s="779"/>
      <c r="AK662" s="779"/>
      <c r="AL662" s="779"/>
      <c r="AM662" s="779"/>
      <c r="AN662" s="779"/>
      <c r="AO662" s="779"/>
      <c r="AP662" s="779"/>
      <c r="AQ662" s="779"/>
      <c r="AR662" s="779"/>
      <c r="AS662" s="779"/>
      <c r="AT662" s="779"/>
      <c r="AU662" s="779"/>
      <c r="AV662" s="779"/>
      <c r="AW662" s="779"/>
      <c r="AX662" s="779"/>
      <c r="AY662" s="779"/>
      <c r="AZ662" s="779"/>
      <c r="BA662" s="779"/>
      <c r="BB662" s="779"/>
      <c r="BC662" s="779"/>
      <c r="BD662" s="779"/>
      <c r="BE662" s="779"/>
      <c r="BF662" s="779"/>
      <c r="BG662" s="779"/>
      <c r="BH662" s="779"/>
      <c r="BI662" s="779"/>
      <c r="BJ662" s="779"/>
      <c r="BK662" s="779"/>
      <c r="BL662" s="779"/>
      <c r="BM662" s="779"/>
      <c r="BN662" s="779"/>
      <c r="BO662" s="779"/>
      <c r="BP662" s="779"/>
      <c r="BQ662" s="779"/>
      <c r="BR662" s="779"/>
      <c r="BS662" s="779"/>
      <c r="BT662" s="779"/>
      <c r="BU662" s="779"/>
      <c r="BV662" s="779"/>
      <c r="BW662" s="779"/>
      <c r="BX662" s="779"/>
      <c r="BY662" s="779"/>
      <c r="BZ662" s="779"/>
      <c r="CA662" s="779"/>
      <c r="CB662" s="779"/>
      <c r="CC662" s="779"/>
      <c r="CD662" s="779"/>
      <c r="CE662" s="779"/>
      <c r="CF662" s="779"/>
      <c r="CG662" s="779"/>
      <c r="CH662" s="779"/>
      <c r="CI662" s="779"/>
      <c r="CJ662" s="779"/>
      <c r="CK662" s="779"/>
      <c r="CL662" s="779"/>
      <c r="CM662" s="779"/>
      <c r="CN662" s="779"/>
      <c r="CO662" s="779"/>
      <c r="CP662" s="779"/>
      <c r="CQ662" s="779"/>
      <c r="CR662" s="779"/>
      <c r="CS662" s="779"/>
      <c r="CT662" s="779"/>
    </row>
    <row r="663" spans="1:98" s="887" customFormat="1" ht="13.5">
      <c r="A663" s="886"/>
      <c r="B663" s="886"/>
      <c r="C663" s="886"/>
      <c r="D663" s="886"/>
      <c r="E663" s="886"/>
      <c r="F663" s="2851"/>
      <c r="G663" s="2851"/>
      <c r="H663" s="888"/>
      <c r="I663" s="889"/>
      <c r="J663" s="890"/>
      <c r="M663" s="772"/>
      <c r="N663" s="891"/>
      <c r="O663" s="774"/>
      <c r="P663" s="775"/>
      <c r="Q663" s="775"/>
      <c r="R663" s="776"/>
      <c r="S663" s="777"/>
      <c r="T663" s="777"/>
      <c r="U663" s="777"/>
      <c r="V663" s="778"/>
      <c r="W663" s="778"/>
      <c r="X663" s="778"/>
      <c r="Y663" s="778"/>
      <c r="Z663" s="778"/>
      <c r="AA663" s="779"/>
      <c r="AB663" s="779"/>
      <c r="AC663" s="779"/>
      <c r="AD663" s="779"/>
      <c r="AE663" s="779"/>
      <c r="AF663" s="779"/>
      <c r="AG663" s="779"/>
      <c r="AH663" s="779"/>
      <c r="AI663" s="779"/>
      <c r="AJ663" s="779"/>
      <c r="AK663" s="779"/>
      <c r="AL663" s="779"/>
      <c r="AM663" s="779"/>
      <c r="AN663" s="779"/>
      <c r="AO663" s="779"/>
      <c r="AP663" s="779"/>
      <c r="AQ663" s="779"/>
      <c r="AR663" s="779"/>
      <c r="AS663" s="779"/>
      <c r="AT663" s="779"/>
      <c r="AU663" s="779"/>
      <c r="AV663" s="779"/>
      <c r="AW663" s="779"/>
      <c r="AX663" s="779"/>
      <c r="AY663" s="779"/>
      <c r="AZ663" s="779"/>
      <c r="BA663" s="779"/>
      <c r="BB663" s="779"/>
      <c r="BC663" s="779"/>
      <c r="BD663" s="779"/>
      <c r="BE663" s="779"/>
      <c r="BF663" s="779"/>
      <c r="BG663" s="779"/>
      <c r="BH663" s="779"/>
      <c r="BI663" s="779"/>
      <c r="BJ663" s="779"/>
      <c r="BK663" s="779"/>
      <c r="BL663" s="779"/>
      <c r="BM663" s="779"/>
      <c r="BN663" s="779"/>
      <c r="BO663" s="779"/>
      <c r="BP663" s="779"/>
      <c r="BQ663" s="779"/>
      <c r="BR663" s="779"/>
      <c r="BS663" s="779"/>
      <c r="BT663" s="779"/>
      <c r="BU663" s="779"/>
      <c r="BV663" s="779"/>
      <c r="BW663" s="779"/>
      <c r="BX663" s="779"/>
      <c r="BY663" s="779"/>
      <c r="BZ663" s="779"/>
      <c r="CA663" s="779"/>
      <c r="CB663" s="779"/>
      <c r="CC663" s="779"/>
      <c r="CD663" s="779"/>
      <c r="CE663" s="779"/>
      <c r="CF663" s="779"/>
      <c r="CG663" s="779"/>
      <c r="CH663" s="779"/>
      <c r="CI663" s="779"/>
      <c r="CJ663" s="779"/>
      <c r="CK663" s="779"/>
      <c r="CL663" s="779"/>
      <c r="CM663" s="779"/>
      <c r="CN663" s="779"/>
      <c r="CO663" s="779"/>
      <c r="CP663" s="779"/>
      <c r="CQ663" s="779"/>
      <c r="CR663" s="779"/>
      <c r="CS663" s="779"/>
      <c r="CT663" s="779"/>
    </row>
    <row r="664" spans="1:98" s="887" customFormat="1" ht="13.5">
      <c r="A664" s="886"/>
      <c r="B664" s="886"/>
      <c r="C664" s="886"/>
      <c r="D664" s="886"/>
      <c r="E664" s="886"/>
      <c r="F664" s="2851"/>
      <c r="G664" s="2851"/>
      <c r="H664" s="888"/>
      <c r="I664" s="889"/>
      <c r="J664" s="890"/>
      <c r="M664" s="772"/>
      <c r="N664" s="891"/>
      <c r="O664" s="774"/>
      <c r="P664" s="775"/>
      <c r="Q664" s="775"/>
      <c r="R664" s="776"/>
      <c r="S664" s="777"/>
      <c r="T664" s="777"/>
      <c r="U664" s="777"/>
      <c r="V664" s="778"/>
      <c r="W664" s="778"/>
      <c r="X664" s="778"/>
      <c r="Y664" s="778"/>
      <c r="Z664" s="778"/>
      <c r="AA664" s="779"/>
      <c r="AB664" s="779"/>
      <c r="AC664" s="779"/>
      <c r="AD664" s="779"/>
      <c r="AE664" s="779"/>
      <c r="AF664" s="779"/>
      <c r="AG664" s="779"/>
      <c r="AH664" s="779"/>
      <c r="AI664" s="779"/>
      <c r="AJ664" s="779"/>
      <c r="AK664" s="779"/>
      <c r="AL664" s="779"/>
      <c r="AM664" s="779"/>
      <c r="AN664" s="779"/>
      <c r="AO664" s="779"/>
      <c r="AP664" s="779"/>
      <c r="AQ664" s="779"/>
      <c r="AR664" s="779"/>
      <c r="AS664" s="779"/>
      <c r="AT664" s="779"/>
      <c r="AU664" s="779"/>
      <c r="AV664" s="779"/>
      <c r="AW664" s="779"/>
      <c r="AX664" s="779"/>
      <c r="AY664" s="779"/>
      <c r="AZ664" s="779"/>
      <c r="BA664" s="779"/>
      <c r="BB664" s="779"/>
      <c r="BC664" s="779"/>
      <c r="BD664" s="779"/>
      <c r="BE664" s="779"/>
      <c r="BF664" s="779"/>
      <c r="BG664" s="779"/>
      <c r="BH664" s="779"/>
      <c r="BI664" s="779"/>
      <c r="BJ664" s="779"/>
      <c r="BK664" s="779"/>
      <c r="BL664" s="779"/>
      <c r="BM664" s="779"/>
      <c r="BN664" s="779"/>
      <c r="BO664" s="779"/>
      <c r="BP664" s="779"/>
      <c r="BQ664" s="779"/>
      <c r="BR664" s="779"/>
      <c r="BS664" s="779"/>
      <c r="BT664" s="779"/>
      <c r="BU664" s="779"/>
      <c r="BV664" s="779"/>
      <c r="BW664" s="779"/>
      <c r="BX664" s="779"/>
      <c r="BY664" s="779"/>
      <c r="BZ664" s="779"/>
      <c r="CA664" s="779"/>
      <c r="CB664" s="779"/>
      <c r="CC664" s="779"/>
      <c r="CD664" s="779"/>
      <c r="CE664" s="779"/>
      <c r="CF664" s="779"/>
      <c r="CG664" s="779"/>
      <c r="CH664" s="779"/>
      <c r="CI664" s="779"/>
      <c r="CJ664" s="779"/>
      <c r="CK664" s="779"/>
      <c r="CL664" s="779"/>
      <c r="CM664" s="779"/>
      <c r="CN664" s="779"/>
      <c r="CO664" s="779"/>
      <c r="CP664" s="779"/>
      <c r="CQ664" s="779"/>
      <c r="CR664" s="779"/>
      <c r="CS664" s="779"/>
      <c r="CT664" s="779"/>
    </row>
    <row r="665" spans="1:98" s="887" customFormat="1" ht="13.5">
      <c r="A665" s="886"/>
      <c r="B665" s="886"/>
      <c r="C665" s="886"/>
      <c r="D665" s="886"/>
      <c r="E665" s="886"/>
      <c r="F665" s="2851"/>
      <c r="G665" s="2851"/>
      <c r="H665" s="888"/>
      <c r="I665" s="889"/>
      <c r="J665" s="890"/>
      <c r="M665" s="772"/>
      <c r="N665" s="891"/>
      <c r="O665" s="774"/>
      <c r="P665" s="775"/>
      <c r="Q665" s="775"/>
      <c r="R665" s="776"/>
      <c r="S665" s="777"/>
      <c r="T665" s="777"/>
      <c r="U665" s="777"/>
      <c r="V665" s="778"/>
      <c r="W665" s="778"/>
      <c r="X665" s="778"/>
      <c r="Y665" s="778"/>
      <c r="Z665" s="778"/>
      <c r="AA665" s="779"/>
      <c r="AB665" s="779"/>
      <c r="AC665" s="779"/>
      <c r="AD665" s="779"/>
      <c r="AE665" s="779"/>
      <c r="AF665" s="779"/>
      <c r="AG665" s="779"/>
      <c r="AH665" s="779"/>
      <c r="AI665" s="779"/>
      <c r="AJ665" s="779"/>
      <c r="AK665" s="779"/>
      <c r="AL665" s="779"/>
      <c r="AM665" s="779"/>
      <c r="AN665" s="779"/>
      <c r="AO665" s="779"/>
      <c r="AP665" s="779"/>
      <c r="AQ665" s="779"/>
      <c r="AR665" s="779"/>
      <c r="AS665" s="779"/>
      <c r="AT665" s="779"/>
      <c r="AU665" s="779"/>
      <c r="AV665" s="779"/>
      <c r="AW665" s="779"/>
      <c r="AX665" s="779"/>
      <c r="AY665" s="779"/>
      <c r="AZ665" s="779"/>
      <c r="BA665" s="779"/>
      <c r="BB665" s="779"/>
      <c r="BC665" s="779"/>
      <c r="BD665" s="779"/>
      <c r="BE665" s="779"/>
      <c r="BF665" s="779"/>
      <c r="BG665" s="779"/>
      <c r="BH665" s="779"/>
      <c r="BI665" s="779"/>
      <c r="BJ665" s="779"/>
      <c r="BK665" s="779"/>
      <c r="BL665" s="779"/>
      <c r="BM665" s="779"/>
      <c r="BN665" s="779"/>
      <c r="BO665" s="779"/>
      <c r="BP665" s="779"/>
      <c r="BQ665" s="779"/>
      <c r="BR665" s="779"/>
      <c r="BS665" s="779"/>
      <c r="BT665" s="779"/>
      <c r="BU665" s="779"/>
      <c r="BV665" s="779"/>
      <c r="BW665" s="779"/>
      <c r="BX665" s="779"/>
      <c r="BY665" s="779"/>
      <c r="BZ665" s="779"/>
      <c r="CA665" s="779"/>
      <c r="CB665" s="779"/>
      <c r="CC665" s="779"/>
      <c r="CD665" s="779"/>
      <c r="CE665" s="779"/>
      <c r="CF665" s="779"/>
      <c r="CG665" s="779"/>
      <c r="CH665" s="779"/>
      <c r="CI665" s="779"/>
      <c r="CJ665" s="779"/>
      <c r="CK665" s="779"/>
      <c r="CL665" s="779"/>
      <c r="CM665" s="779"/>
      <c r="CN665" s="779"/>
      <c r="CO665" s="779"/>
      <c r="CP665" s="779"/>
      <c r="CQ665" s="779"/>
      <c r="CR665" s="779"/>
      <c r="CS665" s="779"/>
      <c r="CT665" s="779"/>
    </row>
    <row r="666" spans="1:98" s="887" customFormat="1" ht="13.5">
      <c r="A666" s="886"/>
      <c r="B666" s="886"/>
      <c r="C666" s="886"/>
      <c r="D666" s="886"/>
      <c r="E666" s="886"/>
      <c r="F666" s="2851"/>
      <c r="G666" s="2851"/>
      <c r="H666" s="888"/>
      <c r="I666" s="889"/>
      <c r="J666" s="890"/>
      <c r="M666" s="772"/>
      <c r="N666" s="891"/>
      <c r="O666" s="774"/>
      <c r="P666" s="775"/>
      <c r="Q666" s="775"/>
      <c r="R666" s="776"/>
      <c r="S666" s="777"/>
      <c r="T666" s="777"/>
      <c r="U666" s="777"/>
      <c r="V666" s="778"/>
      <c r="W666" s="778"/>
      <c r="X666" s="778"/>
      <c r="Y666" s="778"/>
      <c r="Z666" s="778"/>
      <c r="AA666" s="779"/>
      <c r="AB666" s="779"/>
      <c r="AC666" s="779"/>
      <c r="AD666" s="779"/>
      <c r="AE666" s="779"/>
      <c r="AF666" s="779"/>
      <c r="AG666" s="779"/>
      <c r="AH666" s="779"/>
      <c r="AI666" s="779"/>
      <c r="AJ666" s="779"/>
      <c r="AK666" s="779"/>
      <c r="AL666" s="779"/>
      <c r="AM666" s="779"/>
      <c r="AN666" s="779"/>
      <c r="AO666" s="779"/>
      <c r="AP666" s="779"/>
      <c r="AQ666" s="779"/>
      <c r="AR666" s="779"/>
      <c r="AS666" s="779"/>
      <c r="AT666" s="779"/>
      <c r="AU666" s="779"/>
      <c r="AV666" s="779"/>
      <c r="AW666" s="779"/>
      <c r="AX666" s="779"/>
      <c r="AY666" s="779"/>
      <c r="AZ666" s="779"/>
      <c r="BA666" s="779"/>
      <c r="BB666" s="779"/>
      <c r="BC666" s="779"/>
      <c r="BD666" s="779"/>
      <c r="BE666" s="779"/>
      <c r="BF666" s="779"/>
      <c r="BG666" s="779"/>
      <c r="BH666" s="779"/>
      <c r="BI666" s="779"/>
      <c r="BJ666" s="779"/>
      <c r="BK666" s="779"/>
      <c r="BL666" s="779"/>
      <c r="BM666" s="779"/>
      <c r="BN666" s="779"/>
      <c r="BO666" s="779"/>
      <c r="BP666" s="779"/>
      <c r="BQ666" s="779"/>
      <c r="BR666" s="779"/>
      <c r="BS666" s="779"/>
      <c r="BT666" s="779"/>
      <c r="BU666" s="779"/>
      <c r="BV666" s="779"/>
      <c r="BW666" s="779"/>
      <c r="BX666" s="779"/>
      <c r="BY666" s="779"/>
      <c r="BZ666" s="779"/>
      <c r="CA666" s="779"/>
      <c r="CB666" s="779"/>
      <c r="CC666" s="779"/>
      <c r="CD666" s="779"/>
      <c r="CE666" s="779"/>
      <c r="CF666" s="779"/>
      <c r="CG666" s="779"/>
      <c r="CH666" s="779"/>
      <c r="CI666" s="779"/>
      <c r="CJ666" s="779"/>
      <c r="CK666" s="779"/>
      <c r="CL666" s="779"/>
      <c r="CM666" s="779"/>
      <c r="CN666" s="779"/>
      <c r="CO666" s="779"/>
      <c r="CP666" s="779"/>
      <c r="CQ666" s="779"/>
      <c r="CR666" s="779"/>
      <c r="CS666" s="779"/>
      <c r="CT666" s="779"/>
    </row>
    <row r="667" spans="1:98" s="887" customFormat="1" ht="13.5">
      <c r="A667" s="886"/>
      <c r="B667" s="886"/>
      <c r="C667" s="886"/>
      <c r="D667" s="886"/>
      <c r="E667" s="886"/>
      <c r="F667" s="2851"/>
      <c r="G667" s="2851"/>
      <c r="H667" s="888"/>
      <c r="I667" s="889"/>
      <c r="J667" s="890"/>
      <c r="M667" s="772"/>
      <c r="N667" s="891"/>
      <c r="O667" s="774"/>
      <c r="P667" s="775"/>
      <c r="Q667" s="775"/>
      <c r="R667" s="776"/>
      <c r="S667" s="777"/>
      <c r="T667" s="777"/>
      <c r="U667" s="777"/>
      <c r="V667" s="778"/>
      <c r="W667" s="778"/>
      <c r="X667" s="778"/>
      <c r="Y667" s="778"/>
      <c r="Z667" s="778"/>
      <c r="AA667" s="779"/>
      <c r="AB667" s="779"/>
      <c r="AC667" s="779"/>
      <c r="AD667" s="779"/>
      <c r="AE667" s="779"/>
      <c r="AF667" s="779"/>
      <c r="AG667" s="779"/>
      <c r="AH667" s="779"/>
      <c r="AI667" s="779"/>
      <c r="AJ667" s="779"/>
      <c r="AK667" s="779"/>
      <c r="AL667" s="779"/>
      <c r="AM667" s="779"/>
      <c r="AN667" s="779"/>
      <c r="AO667" s="779"/>
      <c r="AP667" s="779"/>
      <c r="AQ667" s="779"/>
      <c r="AR667" s="779"/>
      <c r="AS667" s="779"/>
      <c r="AT667" s="779"/>
      <c r="AU667" s="779"/>
      <c r="AV667" s="779"/>
      <c r="AW667" s="779"/>
      <c r="AX667" s="779"/>
      <c r="AY667" s="779"/>
      <c r="AZ667" s="779"/>
      <c r="BA667" s="779"/>
      <c r="BB667" s="779"/>
      <c r="BC667" s="779"/>
      <c r="BD667" s="779"/>
      <c r="BE667" s="779"/>
      <c r="BF667" s="779"/>
      <c r="BG667" s="779"/>
      <c r="BH667" s="779"/>
      <c r="BI667" s="779"/>
      <c r="BJ667" s="779"/>
      <c r="BK667" s="779"/>
      <c r="BL667" s="779"/>
      <c r="BM667" s="779"/>
      <c r="BN667" s="779"/>
      <c r="BO667" s="779"/>
      <c r="BP667" s="779"/>
      <c r="BQ667" s="779"/>
      <c r="BR667" s="779"/>
      <c r="BS667" s="779"/>
      <c r="BT667" s="779"/>
      <c r="BU667" s="779"/>
      <c r="BV667" s="779"/>
      <c r="BW667" s="779"/>
      <c r="BX667" s="779"/>
      <c r="BY667" s="779"/>
      <c r="BZ667" s="779"/>
      <c r="CA667" s="779"/>
      <c r="CB667" s="779"/>
      <c r="CC667" s="779"/>
      <c r="CD667" s="779"/>
      <c r="CE667" s="779"/>
      <c r="CF667" s="779"/>
      <c r="CG667" s="779"/>
      <c r="CH667" s="779"/>
      <c r="CI667" s="779"/>
      <c r="CJ667" s="779"/>
      <c r="CK667" s="779"/>
      <c r="CL667" s="779"/>
      <c r="CM667" s="779"/>
      <c r="CN667" s="779"/>
      <c r="CO667" s="779"/>
      <c r="CP667" s="779"/>
      <c r="CQ667" s="779"/>
      <c r="CR667" s="779"/>
      <c r="CS667" s="779"/>
      <c r="CT667" s="779"/>
    </row>
    <row r="668" spans="1:98" s="887" customFormat="1" ht="13.5">
      <c r="A668" s="886"/>
      <c r="B668" s="886"/>
      <c r="C668" s="886"/>
      <c r="D668" s="886"/>
      <c r="E668" s="886"/>
      <c r="F668" s="2851"/>
      <c r="G668" s="2851"/>
      <c r="H668" s="888"/>
      <c r="I668" s="889"/>
      <c r="J668" s="890"/>
      <c r="M668" s="772"/>
      <c r="N668" s="891"/>
      <c r="O668" s="774"/>
      <c r="P668" s="775"/>
      <c r="Q668" s="775"/>
      <c r="R668" s="776"/>
      <c r="S668" s="777"/>
      <c r="T668" s="777"/>
      <c r="U668" s="777"/>
      <c r="V668" s="778"/>
      <c r="W668" s="778"/>
      <c r="X668" s="778"/>
      <c r="Y668" s="778"/>
      <c r="Z668" s="778"/>
      <c r="AA668" s="779"/>
      <c r="AB668" s="779"/>
      <c r="AC668" s="779"/>
      <c r="AD668" s="779"/>
      <c r="AE668" s="779"/>
      <c r="AF668" s="779"/>
      <c r="AG668" s="779"/>
      <c r="AH668" s="779"/>
      <c r="AI668" s="779"/>
      <c r="AJ668" s="779"/>
      <c r="AK668" s="779"/>
      <c r="AL668" s="779"/>
      <c r="AM668" s="779"/>
      <c r="AN668" s="779"/>
      <c r="AO668" s="779"/>
      <c r="AP668" s="779"/>
      <c r="AQ668" s="779"/>
      <c r="AR668" s="779"/>
      <c r="AS668" s="779"/>
      <c r="AT668" s="779"/>
      <c r="AU668" s="779"/>
      <c r="AV668" s="779"/>
      <c r="AW668" s="779"/>
      <c r="AX668" s="779"/>
      <c r="AY668" s="779"/>
      <c r="AZ668" s="779"/>
      <c r="BA668" s="779"/>
      <c r="BB668" s="779"/>
      <c r="BC668" s="779"/>
      <c r="BD668" s="779"/>
      <c r="BE668" s="779"/>
      <c r="BF668" s="779"/>
      <c r="BG668" s="779"/>
      <c r="BH668" s="779"/>
      <c r="BI668" s="779"/>
      <c r="BJ668" s="779"/>
      <c r="BK668" s="779"/>
      <c r="BL668" s="779"/>
      <c r="BM668" s="779"/>
      <c r="BN668" s="779"/>
      <c r="BO668" s="779"/>
      <c r="BP668" s="779"/>
      <c r="BQ668" s="779"/>
      <c r="BR668" s="779"/>
      <c r="BS668" s="779"/>
      <c r="BT668" s="779"/>
      <c r="BU668" s="779"/>
      <c r="BV668" s="779"/>
      <c r="BW668" s="779"/>
      <c r="BX668" s="779"/>
      <c r="BY668" s="779"/>
      <c r="BZ668" s="779"/>
      <c r="CA668" s="779"/>
      <c r="CB668" s="779"/>
      <c r="CC668" s="779"/>
      <c r="CD668" s="779"/>
      <c r="CE668" s="779"/>
      <c r="CF668" s="779"/>
      <c r="CG668" s="779"/>
      <c r="CH668" s="779"/>
      <c r="CI668" s="779"/>
      <c r="CJ668" s="779"/>
      <c r="CK668" s="779"/>
      <c r="CL668" s="779"/>
      <c r="CM668" s="779"/>
      <c r="CN668" s="779"/>
      <c r="CO668" s="779"/>
      <c r="CP668" s="779"/>
      <c r="CQ668" s="779"/>
      <c r="CR668" s="779"/>
      <c r="CS668" s="779"/>
      <c r="CT668" s="779"/>
    </row>
    <row r="669" spans="1:98" s="887" customFormat="1" ht="13.5">
      <c r="A669" s="886"/>
      <c r="B669" s="886"/>
      <c r="C669" s="886"/>
      <c r="D669" s="886"/>
      <c r="E669" s="886"/>
      <c r="F669" s="2851"/>
      <c r="G669" s="2851"/>
      <c r="H669" s="888"/>
      <c r="I669" s="889"/>
      <c r="J669" s="890"/>
      <c r="M669" s="772"/>
      <c r="N669" s="891"/>
      <c r="O669" s="774"/>
      <c r="P669" s="775"/>
      <c r="Q669" s="775"/>
      <c r="R669" s="776"/>
      <c r="S669" s="777"/>
      <c r="T669" s="777"/>
      <c r="U669" s="777"/>
      <c r="V669" s="778"/>
      <c r="W669" s="778"/>
      <c r="X669" s="778"/>
      <c r="Y669" s="778"/>
      <c r="Z669" s="778"/>
      <c r="AA669" s="779"/>
      <c r="AB669" s="779"/>
      <c r="AC669" s="779"/>
      <c r="AD669" s="779"/>
      <c r="AE669" s="779"/>
      <c r="AF669" s="779"/>
      <c r="AG669" s="779"/>
      <c r="AH669" s="779"/>
      <c r="AI669" s="779"/>
      <c r="AJ669" s="779"/>
      <c r="AK669" s="779"/>
      <c r="AL669" s="779"/>
      <c r="AM669" s="779"/>
      <c r="AN669" s="779"/>
      <c r="AO669" s="779"/>
      <c r="AP669" s="779"/>
      <c r="AQ669" s="779"/>
      <c r="AR669" s="779"/>
      <c r="AS669" s="779"/>
      <c r="AT669" s="779"/>
      <c r="AU669" s="779"/>
      <c r="AV669" s="779"/>
      <c r="AW669" s="779"/>
      <c r="AX669" s="779"/>
      <c r="AY669" s="779"/>
      <c r="AZ669" s="779"/>
      <c r="BA669" s="779"/>
      <c r="BB669" s="779"/>
      <c r="BC669" s="779"/>
      <c r="BD669" s="779"/>
      <c r="BE669" s="779"/>
      <c r="BF669" s="779"/>
      <c r="BG669" s="779"/>
      <c r="BH669" s="779"/>
      <c r="BI669" s="779"/>
      <c r="BJ669" s="779"/>
      <c r="BK669" s="779"/>
      <c r="BL669" s="779"/>
      <c r="BM669" s="779"/>
      <c r="BN669" s="779"/>
      <c r="BO669" s="779"/>
      <c r="BP669" s="779"/>
      <c r="BQ669" s="779"/>
      <c r="BR669" s="779"/>
      <c r="BS669" s="779"/>
      <c r="BT669" s="779"/>
      <c r="BU669" s="779"/>
      <c r="BV669" s="779"/>
      <c r="BW669" s="779"/>
      <c r="BX669" s="779"/>
      <c r="BY669" s="779"/>
      <c r="BZ669" s="779"/>
      <c r="CA669" s="779"/>
      <c r="CB669" s="779"/>
      <c r="CC669" s="779"/>
      <c r="CD669" s="779"/>
      <c r="CE669" s="779"/>
      <c r="CF669" s="779"/>
      <c r="CG669" s="779"/>
      <c r="CH669" s="779"/>
      <c r="CI669" s="779"/>
      <c r="CJ669" s="779"/>
      <c r="CK669" s="779"/>
      <c r="CL669" s="779"/>
      <c r="CM669" s="779"/>
      <c r="CN669" s="779"/>
      <c r="CO669" s="779"/>
      <c r="CP669" s="779"/>
      <c r="CQ669" s="779"/>
      <c r="CR669" s="779"/>
      <c r="CS669" s="779"/>
      <c r="CT669" s="779"/>
    </row>
    <row r="670" spans="1:98" s="887" customFormat="1" ht="13.5">
      <c r="A670" s="886"/>
      <c r="B670" s="886"/>
      <c r="C670" s="886"/>
      <c r="D670" s="886"/>
      <c r="E670" s="886"/>
      <c r="F670" s="2851"/>
      <c r="G670" s="2851"/>
      <c r="H670" s="888"/>
      <c r="I670" s="889"/>
      <c r="J670" s="890"/>
      <c r="M670" s="772"/>
      <c r="N670" s="891"/>
      <c r="O670" s="774"/>
      <c r="P670" s="775"/>
      <c r="Q670" s="775"/>
      <c r="R670" s="776"/>
      <c r="S670" s="777"/>
      <c r="T670" s="777"/>
      <c r="U670" s="777"/>
      <c r="V670" s="778"/>
      <c r="W670" s="778"/>
      <c r="X670" s="778"/>
      <c r="Y670" s="778"/>
      <c r="Z670" s="778"/>
      <c r="AA670" s="779"/>
      <c r="AB670" s="779"/>
      <c r="AC670" s="779"/>
      <c r="AD670" s="779"/>
      <c r="AE670" s="779"/>
      <c r="AF670" s="779"/>
      <c r="AG670" s="779"/>
      <c r="AH670" s="779"/>
      <c r="AI670" s="779"/>
      <c r="AJ670" s="779"/>
      <c r="AK670" s="779"/>
      <c r="AL670" s="779"/>
      <c r="AM670" s="779"/>
      <c r="AN670" s="779"/>
      <c r="AO670" s="779"/>
      <c r="AP670" s="779"/>
      <c r="AQ670" s="779"/>
      <c r="AR670" s="779"/>
      <c r="AS670" s="779"/>
      <c r="AT670" s="779"/>
      <c r="AU670" s="779"/>
      <c r="AV670" s="779"/>
      <c r="AW670" s="779"/>
      <c r="AX670" s="779"/>
      <c r="AY670" s="779"/>
      <c r="AZ670" s="779"/>
      <c r="BA670" s="779"/>
      <c r="BB670" s="779"/>
      <c r="BC670" s="779"/>
      <c r="BD670" s="779"/>
      <c r="BE670" s="779"/>
      <c r="BF670" s="779"/>
      <c r="BG670" s="779"/>
      <c r="BH670" s="779"/>
      <c r="BI670" s="779"/>
      <c r="BJ670" s="779"/>
      <c r="BK670" s="779"/>
      <c r="BL670" s="779"/>
      <c r="BM670" s="779"/>
      <c r="BN670" s="779"/>
      <c r="BO670" s="779"/>
      <c r="BP670" s="779"/>
      <c r="BQ670" s="779"/>
      <c r="BR670" s="779"/>
      <c r="BS670" s="779"/>
      <c r="BT670" s="779"/>
      <c r="BU670" s="779"/>
      <c r="BV670" s="779"/>
      <c r="BW670" s="779"/>
      <c r="BX670" s="779"/>
      <c r="BY670" s="779"/>
      <c r="BZ670" s="779"/>
      <c r="CA670" s="779"/>
      <c r="CB670" s="779"/>
      <c r="CC670" s="779"/>
      <c r="CD670" s="779"/>
      <c r="CE670" s="779"/>
      <c r="CF670" s="779"/>
      <c r="CG670" s="779"/>
      <c r="CH670" s="779"/>
      <c r="CI670" s="779"/>
      <c r="CJ670" s="779"/>
      <c r="CK670" s="779"/>
      <c r="CL670" s="779"/>
      <c r="CM670" s="779"/>
      <c r="CN670" s="779"/>
      <c r="CO670" s="779"/>
      <c r="CP670" s="779"/>
      <c r="CQ670" s="779"/>
      <c r="CR670" s="779"/>
      <c r="CS670" s="779"/>
      <c r="CT670" s="779"/>
    </row>
    <row r="671" spans="1:98" s="887" customFormat="1" ht="13.5">
      <c r="A671" s="886"/>
      <c r="B671" s="886"/>
      <c r="C671" s="886"/>
      <c r="D671" s="886"/>
      <c r="E671" s="886"/>
      <c r="F671" s="2851"/>
      <c r="G671" s="2851"/>
      <c r="H671" s="888"/>
      <c r="I671" s="889"/>
      <c r="J671" s="890"/>
      <c r="M671" s="772"/>
      <c r="N671" s="891"/>
      <c r="O671" s="774"/>
      <c r="P671" s="775"/>
      <c r="Q671" s="775"/>
      <c r="R671" s="776"/>
      <c r="S671" s="777"/>
      <c r="T671" s="777"/>
      <c r="U671" s="777"/>
      <c r="V671" s="778"/>
      <c r="W671" s="778"/>
      <c r="X671" s="778"/>
      <c r="Y671" s="778"/>
      <c r="Z671" s="778"/>
      <c r="AA671" s="779"/>
      <c r="AB671" s="779"/>
      <c r="AC671" s="779"/>
      <c r="AD671" s="779"/>
      <c r="AE671" s="779"/>
      <c r="AF671" s="779"/>
      <c r="AG671" s="779"/>
      <c r="AH671" s="779"/>
      <c r="AI671" s="779"/>
      <c r="AJ671" s="779"/>
      <c r="AK671" s="779"/>
      <c r="AL671" s="779"/>
      <c r="AM671" s="779"/>
      <c r="AN671" s="779"/>
      <c r="AO671" s="779"/>
      <c r="AP671" s="779"/>
      <c r="AQ671" s="779"/>
      <c r="AR671" s="779"/>
      <c r="AS671" s="779"/>
      <c r="AT671" s="779"/>
      <c r="AU671" s="779"/>
      <c r="AV671" s="779"/>
      <c r="AW671" s="779"/>
      <c r="AX671" s="779"/>
      <c r="AY671" s="779"/>
      <c r="AZ671" s="779"/>
      <c r="BA671" s="779"/>
      <c r="BB671" s="779"/>
      <c r="BC671" s="779"/>
      <c r="BD671" s="779"/>
      <c r="BE671" s="779"/>
      <c r="BF671" s="779"/>
      <c r="BG671" s="779"/>
      <c r="BH671" s="779"/>
      <c r="BI671" s="779"/>
      <c r="BJ671" s="779"/>
      <c r="BK671" s="779"/>
      <c r="BL671" s="779"/>
      <c r="BM671" s="779"/>
      <c r="BN671" s="779"/>
      <c r="BO671" s="779"/>
      <c r="BP671" s="779"/>
      <c r="BQ671" s="779"/>
      <c r="BR671" s="779"/>
      <c r="BS671" s="779"/>
      <c r="BT671" s="779"/>
      <c r="BU671" s="779"/>
      <c r="BV671" s="779"/>
      <c r="BW671" s="779"/>
      <c r="BX671" s="779"/>
      <c r="BY671" s="779"/>
      <c r="BZ671" s="779"/>
      <c r="CA671" s="779"/>
      <c r="CB671" s="779"/>
      <c r="CC671" s="779"/>
      <c r="CD671" s="779"/>
      <c r="CE671" s="779"/>
      <c r="CF671" s="779"/>
      <c r="CG671" s="779"/>
      <c r="CH671" s="779"/>
      <c r="CI671" s="779"/>
      <c r="CJ671" s="779"/>
      <c r="CK671" s="779"/>
      <c r="CL671" s="779"/>
      <c r="CM671" s="779"/>
      <c r="CN671" s="779"/>
      <c r="CO671" s="779"/>
      <c r="CP671" s="779"/>
      <c r="CQ671" s="779"/>
      <c r="CR671" s="779"/>
      <c r="CS671" s="779"/>
      <c r="CT671" s="779"/>
    </row>
    <row r="672" spans="1:98" s="887" customFormat="1" ht="13.5">
      <c r="A672" s="886"/>
      <c r="B672" s="886"/>
      <c r="C672" s="886"/>
      <c r="D672" s="886"/>
      <c r="E672" s="886"/>
      <c r="F672" s="2851"/>
      <c r="G672" s="2851"/>
      <c r="H672" s="888"/>
      <c r="I672" s="889"/>
      <c r="J672" s="890"/>
      <c r="M672" s="772"/>
      <c r="N672" s="891"/>
      <c r="O672" s="774"/>
      <c r="P672" s="775"/>
      <c r="Q672" s="775"/>
      <c r="R672" s="776"/>
      <c r="S672" s="777"/>
      <c r="T672" s="777"/>
      <c r="U672" s="777"/>
      <c r="V672" s="778"/>
      <c r="W672" s="778"/>
      <c r="X672" s="778"/>
      <c r="Y672" s="778"/>
      <c r="Z672" s="778"/>
      <c r="AA672" s="779"/>
      <c r="AB672" s="779"/>
      <c r="AC672" s="779"/>
      <c r="AD672" s="779"/>
      <c r="AE672" s="779"/>
      <c r="AF672" s="779"/>
      <c r="AG672" s="779"/>
      <c r="AH672" s="779"/>
      <c r="AI672" s="779"/>
      <c r="AJ672" s="779"/>
      <c r="AK672" s="779"/>
      <c r="AL672" s="779"/>
      <c r="AM672" s="779"/>
      <c r="AN672" s="779"/>
      <c r="AO672" s="779"/>
      <c r="AP672" s="779"/>
      <c r="AQ672" s="779"/>
      <c r="AR672" s="779"/>
      <c r="AS672" s="779"/>
      <c r="AT672" s="779"/>
      <c r="AU672" s="779"/>
      <c r="AV672" s="779"/>
      <c r="AW672" s="779"/>
      <c r="AX672" s="779"/>
      <c r="AY672" s="779"/>
      <c r="AZ672" s="779"/>
      <c r="BA672" s="779"/>
      <c r="BB672" s="779"/>
      <c r="BC672" s="779"/>
      <c r="BD672" s="779"/>
      <c r="BE672" s="779"/>
      <c r="BF672" s="779"/>
      <c r="BG672" s="779"/>
      <c r="BH672" s="779"/>
      <c r="BI672" s="779"/>
      <c r="BJ672" s="779"/>
      <c r="BK672" s="779"/>
      <c r="BL672" s="779"/>
      <c r="BM672" s="779"/>
      <c r="BN672" s="779"/>
      <c r="BO672" s="779"/>
      <c r="BP672" s="779"/>
      <c r="BQ672" s="779"/>
      <c r="BR672" s="779"/>
      <c r="BS672" s="779"/>
      <c r="BT672" s="779"/>
      <c r="BU672" s="779"/>
      <c r="BV672" s="779"/>
      <c r="BW672" s="779"/>
      <c r="BX672" s="779"/>
      <c r="BY672" s="779"/>
      <c r="BZ672" s="779"/>
      <c r="CA672" s="779"/>
      <c r="CB672" s="779"/>
      <c r="CC672" s="779"/>
      <c r="CD672" s="779"/>
      <c r="CE672" s="779"/>
      <c r="CF672" s="779"/>
      <c r="CG672" s="779"/>
      <c r="CH672" s="779"/>
      <c r="CI672" s="779"/>
      <c r="CJ672" s="779"/>
      <c r="CK672" s="779"/>
      <c r="CL672" s="779"/>
      <c r="CM672" s="779"/>
      <c r="CN672" s="779"/>
      <c r="CO672" s="779"/>
      <c r="CP672" s="779"/>
      <c r="CQ672" s="779"/>
      <c r="CR672" s="779"/>
      <c r="CS672" s="779"/>
      <c r="CT672" s="779"/>
    </row>
    <row r="673" spans="1:98" s="887" customFormat="1" ht="13.5">
      <c r="A673" s="886"/>
      <c r="B673" s="886"/>
      <c r="C673" s="886"/>
      <c r="D673" s="886"/>
      <c r="E673" s="886"/>
      <c r="F673" s="2851"/>
      <c r="G673" s="2851"/>
      <c r="H673" s="888"/>
      <c r="I673" s="889"/>
      <c r="J673" s="890"/>
      <c r="M673" s="772"/>
      <c r="N673" s="891"/>
      <c r="O673" s="774"/>
      <c r="P673" s="775"/>
      <c r="Q673" s="775"/>
      <c r="R673" s="776"/>
      <c r="S673" s="777"/>
      <c r="T673" s="777"/>
      <c r="U673" s="777"/>
      <c r="V673" s="778"/>
      <c r="W673" s="778"/>
      <c r="X673" s="778"/>
      <c r="Y673" s="778"/>
      <c r="Z673" s="778"/>
      <c r="AA673" s="779"/>
      <c r="AB673" s="779"/>
      <c r="AC673" s="779"/>
      <c r="AD673" s="779"/>
      <c r="AE673" s="779"/>
      <c r="AF673" s="779"/>
      <c r="AG673" s="779"/>
      <c r="AH673" s="779"/>
      <c r="AI673" s="779"/>
      <c r="AJ673" s="779"/>
      <c r="AK673" s="779"/>
      <c r="AL673" s="779"/>
      <c r="AM673" s="779"/>
      <c r="AN673" s="779"/>
      <c r="AO673" s="779"/>
      <c r="AP673" s="779"/>
      <c r="AQ673" s="779"/>
      <c r="AR673" s="779"/>
      <c r="AS673" s="779"/>
      <c r="AT673" s="779"/>
      <c r="AU673" s="779"/>
      <c r="AV673" s="779"/>
      <c r="AW673" s="779"/>
      <c r="AX673" s="779"/>
      <c r="AY673" s="779"/>
      <c r="AZ673" s="779"/>
      <c r="BA673" s="779"/>
      <c r="BB673" s="779"/>
      <c r="BC673" s="779"/>
      <c r="BD673" s="779"/>
      <c r="BE673" s="779"/>
      <c r="BF673" s="779"/>
      <c r="BG673" s="779"/>
      <c r="BH673" s="779"/>
      <c r="BI673" s="779"/>
      <c r="BJ673" s="779"/>
      <c r="BK673" s="779"/>
      <c r="BL673" s="779"/>
      <c r="BM673" s="779"/>
      <c r="BN673" s="779"/>
      <c r="BO673" s="779"/>
      <c r="BP673" s="779"/>
      <c r="BQ673" s="779"/>
      <c r="BR673" s="779"/>
      <c r="BS673" s="779"/>
      <c r="BT673" s="779"/>
      <c r="BU673" s="779"/>
      <c r="BV673" s="779"/>
      <c r="BW673" s="779"/>
      <c r="BX673" s="779"/>
      <c r="BY673" s="779"/>
      <c r="BZ673" s="779"/>
      <c r="CA673" s="779"/>
      <c r="CB673" s="779"/>
      <c r="CC673" s="779"/>
      <c r="CD673" s="779"/>
      <c r="CE673" s="779"/>
      <c r="CF673" s="779"/>
      <c r="CG673" s="779"/>
      <c r="CH673" s="779"/>
      <c r="CI673" s="779"/>
      <c r="CJ673" s="779"/>
      <c r="CK673" s="779"/>
      <c r="CL673" s="779"/>
      <c r="CM673" s="779"/>
      <c r="CN673" s="779"/>
      <c r="CO673" s="779"/>
      <c r="CP673" s="779"/>
      <c r="CQ673" s="779"/>
      <c r="CR673" s="779"/>
      <c r="CS673" s="779"/>
      <c r="CT673" s="779"/>
    </row>
    <row r="674" spans="1:98" s="887" customFormat="1" ht="13.5">
      <c r="A674" s="886"/>
      <c r="B674" s="886"/>
      <c r="C674" s="886"/>
      <c r="D674" s="886"/>
      <c r="E674" s="886"/>
      <c r="F674" s="2851"/>
      <c r="G674" s="2851"/>
      <c r="H674" s="888"/>
      <c r="I674" s="889"/>
      <c r="J674" s="890"/>
      <c r="M674" s="772"/>
      <c r="N674" s="891"/>
      <c r="O674" s="774"/>
      <c r="P674" s="775"/>
      <c r="Q674" s="775"/>
      <c r="R674" s="776"/>
      <c r="S674" s="777"/>
      <c r="T674" s="777"/>
      <c r="U674" s="777"/>
      <c r="V674" s="778"/>
      <c r="W674" s="778"/>
      <c r="X674" s="778"/>
      <c r="Y674" s="778"/>
      <c r="Z674" s="778"/>
      <c r="AA674" s="779"/>
      <c r="AB674" s="779"/>
      <c r="AC674" s="779"/>
      <c r="AD674" s="779"/>
      <c r="AE674" s="779"/>
      <c r="AF674" s="779"/>
      <c r="AG674" s="779"/>
      <c r="AH674" s="779"/>
      <c r="AI674" s="779"/>
      <c r="AJ674" s="779"/>
      <c r="AK674" s="779"/>
      <c r="AL674" s="779"/>
      <c r="AM674" s="779"/>
      <c r="AN674" s="779"/>
      <c r="AO674" s="779"/>
      <c r="AP674" s="779"/>
      <c r="AQ674" s="779"/>
      <c r="AR674" s="779"/>
      <c r="AS674" s="779"/>
      <c r="AT674" s="779"/>
      <c r="AU674" s="779"/>
      <c r="AV674" s="779"/>
      <c r="AW674" s="779"/>
      <c r="AX674" s="779"/>
      <c r="AY674" s="779"/>
      <c r="AZ674" s="779"/>
      <c r="BA674" s="779"/>
      <c r="BB674" s="779"/>
      <c r="BC674" s="779"/>
      <c r="BD674" s="779"/>
      <c r="BE674" s="779"/>
      <c r="BF674" s="779"/>
      <c r="BG674" s="779"/>
      <c r="BH674" s="779"/>
      <c r="BI674" s="779"/>
      <c r="BJ674" s="779"/>
      <c r="BK674" s="779"/>
      <c r="BL674" s="779"/>
      <c r="BM674" s="779"/>
      <c r="BN674" s="779"/>
      <c r="BO674" s="779"/>
      <c r="BP674" s="779"/>
      <c r="BQ674" s="779"/>
      <c r="BR674" s="779"/>
      <c r="BS674" s="779"/>
      <c r="BT674" s="779"/>
      <c r="BU674" s="779"/>
      <c r="BV674" s="779"/>
      <c r="BW674" s="779"/>
      <c r="BX674" s="779"/>
      <c r="BY674" s="779"/>
      <c r="BZ674" s="779"/>
      <c r="CA674" s="779"/>
      <c r="CB674" s="779"/>
      <c r="CC674" s="779"/>
      <c r="CD674" s="779"/>
      <c r="CE674" s="779"/>
      <c r="CF674" s="779"/>
      <c r="CG674" s="779"/>
      <c r="CH674" s="779"/>
      <c r="CI674" s="779"/>
      <c r="CJ674" s="779"/>
      <c r="CK674" s="779"/>
      <c r="CL674" s="779"/>
      <c r="CM674" s="779"/>
      <c r="CN674" s="779"/>
      <c r="CO674" s="779"/>
      <c r="CP674" s="779"/>
      <c r="CQ674" s="779"/>
      <c r="CR674" s="779"/>
      <c r="CS674" s="779"/>
      <c r="CT674" s="779"/>
    </row>
    <row r="675" spans="1:98" s="887" customFormat="1" ht="13.5">
      <c r="A675" s="886"/>
      <c r="B675" s="886"/>
      <c r="C675" s="886"/>
      <c r="D675" s="886"/>
      <c r="E675" s="886"/>
      <c r="F675" s="2851"/>
      <c r="G675" s="2851"/>
      <c r="H675" s="888"/>
      <c r="I675" s="889"/>
      <c r="J675" s="890"/>
      <c r="M675" s="772"/>
      <c r="N675" s="891"/>
      <c r="O675" s="774"/>
      <c r="P675" s="775"/>
      <c r="Q675" s="775"/>
      <c r="R675" s="776"/>
      <c r="S675" s="777"/>
      <c r="T675" s="777"/>
      <c r="U675" s="777"/>
      <c r="V675" s="778"/>
      <c r="W675" s="778"/>
      <c r="X675" s="778"/>
      <c r="Y675" s="778"/>
      <c r="Z675" s="778"/>
      <c r="AA675" s="779"/>
      <c r="AB675" s="779"/>
      <c r="AC675" s="779"/>
      <c r="AD675" s="779"/>
      <c r="AE675" s="779"/>
      <c r="AF675" s="779"/>
      <c r="AG675" s="779"/>
      <c r="AH675" s="779"/>
      <c r="AI675" s="779"/>
      <c r="AJ675" s="779"/>
      <c r="AK675" s="779"/>
      <c r="AL675" s="779"/>
      <c r="AM675" s="779"/>
      <c r="AN675" s="779"/>
      <c r="AO675" s="779"/>
      <c r="AP675" s="779"/>
      <c r="AQ675" s="779"/>
      <c r="AR675" s="779"/>
      <c r="AS675" s="779"/>
      <c r="AT675" s="779"/>
      <c r="AU675" s="779"/>
      <c r="AV675" s="779"/>
      <c r="AW675" s="779"/>
      <c r="AX675" s="779"/>
      <c r="AY675" s="779"/>
      <c r="AZ675" s="779"/>
      <c r="BA675" s="779"/>
      <c r="BB675" s="779"/>
      <c r="BC675" s="779"/>
      <c r="BD675" s="779"/>
      <c r="BE675" s="779"/>
      <c r="BF675" s="779"/>
      <c r="BG675" s="779"/>
      <c r="BH675" s="779"/>
      <c r="BI675" s="779"/>
      <c r="BJ675" s="779"/>
      <c r="BK675" s="779"/>
      <c r="BL675" s="779"/>
      <c r="BM675" s="779"/>
      <c r="BN675" s="779"/>
      <c r="BO675" s="779"/>
      <c r="BP675" s="779"/>
      <c r="BQ675" s="779"/>
      <c r="BR675" s="779"/>
      <c r="BS675" s="779"/>
      <c r="BT675" s="779"/>
      <c r="BU675" s="779"/>
      <c r="BV675" s="779"/>
      <c r="BW675" s="779"/>
      <c r="BX675" s="779"/>
      <c r="BY675" s="779"/>
      <c r="BZ675" s="779"/>
      <c r="CA675" s="779"/>
      <c r="CB675" s="779"/>
      <c r="CC675" s="779"/>
      <c r="CD675" s="779"/>
      <c r="CE675" s="779"/>
      <c r="CF675" s="779"/>
      <c r="CG675" s="779"/>
      <c r="CH675" s="779"/>
      <c r="CI675" s="779"/>
      <c r="CJ675" s="779"/>
      <c r="CK675" s="779"/>
      <c r="CL675" s="779"/>
      <c r="CM675" s="779"/>
      <c r="CN675" s="779"/>
      <c r="CO675" s="779"/>
      <c r="CP675" s="779"/>
      <c r="CQ675" s="779"/>
      <c r="CR675" s="779"/>
      <c r="CS675" s="779"/>
      <c r="CT675" s="779"/>
    </row>
    <row r="676" spans="1:98" s="887" customFormat="1" ht="13.5">
      <c r="A676" s="886"/>
      <c r="B676" s="886"/>
      <c r="C676" s="886"/>
      <c r="D676" s="886"/>
      <c r="E676" s="886"/>
      <c r="F676" s="2851"/>
      <c r="G676" s="2851"/>
      <c r="H676" s="888"/>
      <c r="I676" s="889"/>
      <c r="J676" s="890"/>
      <c r="M676" s="772"/>
      <c r="N676" s="891"/>
      <c r="O676" s="774"/>
      <c r="P676" s="775"/>
      <c r="Q676" s="775"/>
      <c r="R676" s="776"/>
      <c r="S676" s="777"/>
      <c r="T676" s="777"/>
      <c r="U676" s="777"/>
      <c r="V676" s="778"/>
      <c r="W676" s="778"/>
      <c r="X676" s="778"/>
      <c r="Y676" s="778"/>
      <c r="Z676" s="778"/>
      <c r="AA676" s="779"/>
      <c r="AB676" s="779"/>
      <c r="AC676" s="779"/>
      <c r="AD676" s="779"/>
      <c r="AE676" s="779"/>
      <c r="AF676" s="779"/>
      <c r="AG676" s="779"/>
      <c r="AH676" s="779"/>
      <c r="AI676" s="779"/>
      <c r="AJ676" s="779"/>
      <c r="AK676" s="779"/>
      <c r="AL676" s="779"/>
      <c r="AM676" s="779"/>
      <c r="AN676" s="779"/>
      <c r="AO676" s="779"/>
      <c r="AP676" s="779"/>
      <c r="AQ676" s="779"/>
      <c r="AR676" s="779"/>
      <c r="AS676" s="779"/>
      <c r="AT676" s="779"/>
      <c r="AU676" s="779"/>
      <c r="AV676" s="779"/>
      <c r="AW676" s="779"/>
      <c r="AX676" s="779"/>
      <c r="AY676" s="779"/>
      <c r="AZ676" s="779"/>
      <c r="BA676" s="779"/>
      <c r="BB676" s="779"/>
      <c r="BC676" s="779"/>
      <c r="BD676" s="779"/>
      <c r="BE676" s="779"/>
      <c r="BF676" s="779"/>
      <c r="BG676" s="779"/>
      <c r="BH676" s="779"/>
      <c r="BI676" s="779"/>
      <c r="BJ676" s="779"/>
      <c r="BK676" s="779"/>
      <c r="BL676" s="779"/>
      <c r="BM676" s="779"/>
      <c r="BN676" s="779"/>
      <c r="BO676" s="779"/>
      <c r="BP676" s="779"/>
      <c r="BQ676" s="779"/>
      <c r="BR676" s="779"/>
      <c r="BS676" s="779"/>
      <c r="BT676" s="779"/>
      <c r="BU676" s="779"/>
      <c r="BV676" s="779"/>
      <c r="BW676" s="779"/>
      <c r="BX676" s="779"/>
      <c r="BY676" s="779"/>
      <c r="BZ676" s="779"/>
      <c r="CA676" s="779"/>
      <c r="CB676" s="779"/>
      <c r="CC676" s="779"/>
      <c r="CD676" s="779"/>
      <c r="CE676" s="779"/>
      <c r="CF676" s="779"/>
      <c r="CG676" s="779"/>
      <c r="CH676" s="779"/>
      <c r="CI676" s="779"/>
      <c r="CJ676" s="779"/>
      <c r="CK676" s="779"/>
      <c r="CL676" s="779"/>
      <c r="CM676" s="779"/>
      <c r="CN676" s="779"/>
      <c r="CO676" s="779"/>
      <c r="CP676" s="779"/>
      <c r="CQ676" s="779"/>
      <c r="CR676" s="779"/>
      <c r="CS676" s="779"/>
      <c r="CT676" s="779"/>
    </row>
    <row r="677" spans="1:98" s="887" customFormat="1" ht="13.5">
      <c r="A677" s="886"/>
      <c r="B677" s="886"/>
      <c r="C677" s="886"/>
      <c r="D677" s="886"/>
      <c r="E677" s="886"/>
      <c r="F677" s="2851"/>
      <c r="G677" s="2851"/>
      <c r="H677" s="888"/>
      <c r="I677" s="889"/>
      <c r="J677" s="890"/>
      <c r="M677" s="772"/>
      <c r="N677" s="891"/>
      <c r="O677" s="774"/>
      <c r="P677" s="775"/>
      <c r="Q677" s="775"/>
      <c r="R677" s="776"/>
      <c r="S677" s="777"/>
      <c r="T677" s="777"/>
      <c r="U677" s="777"/>
      <c r="V677" s="778"/>
      <c r="W677" s="778"/>
      <c r="X677" s="778"/>
      <c r="Y677" s="778"/>
      <c r="Z677" s="778"/>
      <c r="AA677" s="779"/>
      <c r="AB677" s="779"/>
      <c r="AC677" s="779"/>
      <c r="AD677" s="779"/>
      <c r="AE677" s="779"/>
      <c r="AF677" s="779"/>
      <c r="AG677" s="779"/>
      <c r="AH677" s="779"/>
      <c r="AI677" s="779"/>
      <c r="AJ677" s="779"/>
      <c r="AK677" s="779"/>
      <c r="AL677" s="779"/>
      <c r="AM677" s="779"/>
      <c r="AN677" s="779"/>
      <c r="AO677" s="779"/>
      <c r="AP677" s="779"/>
      <c r="AQ677" s="779"/>
      <c r="AR677" s="779"/>
      <c r="AS677" s="779"/>
      <c r="AT677" s="779"/>
      <c r="AU677" s="779"/>
      <c r="AV677" s="779"/>
      <c r="AW677" s="779"/>
      <c r="AX677" s="779"/>
      <c r="AY677" s="779"/>
      <c r="AZ677" s="779"/>
      <c r="BA677" s="779"/>
      <c r="BB677" s="779"/>
      <c r="BC677" s="779"/>
      <c r="BD677" s="779"/>
      <c r="BE677" s="779"/>
      <c r="BF677" s="779"/>
      <c r="BG677" s="779"/>
      <c r="BH677" s="779"/>
      <c r="BI677" s="779"/>
      <c r="BJ677" s="779"/>
      <c r="BK677" s="779"/>
      <c r="BL677" s="779"/>
      <c r="BM677" s="779"/>
      <c r="BN677" s="779"/>
      <c r="BO677" s="779"/>
      <c r="BP677" s="779"/>
      <c r="BQ677" s="779"/>
      <c r="BR677" s="779"/>
      <c r="BS677" s="779"/>
      <c r="BT677" s="779"/>
      <c r="BU677" s="779"/>
      <c r="BV677" s="779"/>
      <c r="BW677" s="779"/>
      <c r="BX677" s="779"/>
      <c r="BY677" s="779"/>
      <c r="BZ677" s="779"/>
      <c r="CA677" s="779"/>
      <c r="CB677" s="779"/>
      <c r="CC677" s="779"/>
      <c r="CD677" s="779"/>
      <c r="CE677" s="779"/>
      <c r="CF677" s="779"/>
      <c r="CG677" s="779"/>
      <c r="CH677" s="779"/>
      <c r="CI677" s="779"/>
      <c r="CJ677" s="779"/>
      <c r="CK677" s="779"/>
      <c r="CL677" s="779"/>
      <c r="CM677" s="779"/>
      <c r="CN677" s="779"/>
      <c r="CO677" s="779"/>
      <c r="CP677" s="779"/>
      <c r="CQ677" s="779"/>
      <c r="CR677" s="779"/>
      <c r="CS677" s="779"/>
      <c r="CT677" s="779"/>
    </row>
    <row r="678" spans="1:98" s="887" customFormat="1" ht="13.5">
      <c r="A678" s="886"/>
      <c r="B678" s="886"/>
      <c r="C678" s="886"/>
      <c r="D678" s="886"/>
      <c r="E678" s="886"/>
      <c r="F678" s="2851"/>
      <c r="G678" s="2851"/>
      <c r="H678" s="888"/>
      <c r="I678" s="889"/>
      <c r="J678" s="890"/>
      <c r="M678" s="772"/>
      <c r="N678" s="891"/>
      <c r="O678" s="774"/>
      <c r="P678" s="775"/>
      <c r="Q678" s="775"/>
      <c r="R678" s="776"/>
      <c r="S678" s="777"/>
      <c r="T678" s="777"/>
      <c r="U678" s="777"/>
      <c r="V678" s="778"/>
      <c r="W678" s="778"/>
      <c r="X678" s="778"/>
      <c r="Y678" s="778"/>
      <c r="Z678" s="778"/>
      <c r="AA678" s="779"/>
      <c r="AB678" s="779"/>
      <c r="AC678" s="779"/>
      <c r="AD678" s="779"/>
      <c r="AE678" s="779"/>
      <c r="AF678" s="779"/>
      <c r="AG678" s="779"/>
      <c r="AH678" s="779"/>
      <c r="AI678" s="779"/>
      <c r="AJ678" s="779"/>
      <c r="AK678" s="779"/>
      <c r="AL678" s="779"/>
      <c r="AM678" s="779"/>
      <c r="AN678" s="779"/>
      <c r="AO678" s="779"/>
      <c r="AP678" s="779"/>
      <c r="AQ678" s="779"/>
      <c r="AR678" s="779"/>
      <c r="AS678" s="779"/>
      <c r="AT678" s="779"/>
      <c r="AU678" s="779"/>
      <c r="AV678" s="779"/>
      <c r="AW678" s="779"/>
      <c r="AX678" s="779"/>
      <c r="AY678" s="779"/>
      <c r="AZ678" s="779"/>
      <c r="BA678" s="779"/>
      <c r="BB678" s="779"/>
      <c r="BC678" s="779"/>
      <c r="BD678" s="779"/>
      <c r="BE678" s="779"/>
      <c r="BF678" s="779"/>
      <c r="BG678" s="779"/>
      <c r="BH678" s="779"/>
      <c r="BI678" s="779"/>
      <c r="BJ678" s="779"/>
      <c r="BK678" s="779"/>
      <c r="BL678" s="779"/>
      <c r="BM678" s="779"/>
      <c r="BN678" s="779"/>
      <c r="BO678" s="779"/>
      <c r="BP678" s="779"/>
      <c r="BQ678" s="779"/>
      <c r="BR678" s="779"/>
      <c r="BS678" s="779"/>
      <c r="BT678" s="779"/>
      <c r="BU678" s="779"/>
      <c r="BV678" s="779"/>
      <c r="BW678" s="779"/>
      <c r="BX678" s="779"/>
      <c r="BY678" s="779"/>
      <c r="BZ678" s="779"/>
      <c r="CA678" s="779"/>
      <c r="CB678" s="779"/>
      <c r="CC678" s="779"/>
      <c r="CD678" s="779"/>
      <c r="CE678" s="779"/>
      <c r="CF678" s="779"/>
      <c r="CG678" s="779"/>
      <c r="CH678" s="779"/>
      <c r="CI678" s="779"/>
      <c r="CJ678" s="779"/>
      <c r="CK678" s="779"/>
      <c r="CL678" s="779"/>
      <c r="CM678" s="779"/>
      <c r="CN678" s="779"/>
      <c r="CO678" s="779"/>
      <c r="CP678" s="779"/>
      <c r="CQ678" s="779"/>
      <c r="CR678" s="779"/>
      <c r="CS678" s="779"/>
      <c r="CT678" s="779"/>
    </row>
    <row r="679" spans="1:98" s="887" customFormat="1" ht="13.5">
      <c r="A679" s="886"/>
      <c r="B679" s="886"/>
      <c r="C679" s="886"/>
      <c r="D679" s="886"/>
      <c r="E679" s="886"/>
      <c r="F679" s="2851"/>
      <c r="G679" s="2851"/>
      <c r="H679" s="888"/>
      <c r="I679" s="889"/>
      <c r="J679" s="890"/>
      <c r="M679" s="772"/>
      <c r="N679" s="891"/>
      <c r="O679" s="774"/>
      <c r="P679" s="775"/>
      <c r="Q679" s="775"/>
      <c r="R679" s="776"/>
      <c r="S679" s="777"/>
      <c r="T679" s="777"/>
      <c r="U679" s="777"/>
      <c r="V679" s="778"/>
      <c r="W679" s="778"/>
      <c r="X679" s="778"/>
      <c r="Y679" s="778"/>
      <c r="Z679" s="778"/>
      <c r="AA679" s="779"/>
      <c r="AB679" s="779"/>
      <c r="AC679" s="779"/>
      <c r="AD679" s="779"/>
      <c r="AE679" s="779"/>
      <c r="AF679" s="779"/>
      <c r="AG679" s="779"/>
      <c r="AH679" s="779"/>
      <c r="AI679" s="779"/>
      <c r="AJ679" s="779"/>
      <c r="AK679" s="779"/>
      <c r="AL679" s="779"/>
      <c r="AM679" s="779"/>
      <c r="AN679" s="779"/>
      <c r="AO679" s="779"/>
      <c r="AP679" s="779"/>
      <c r="AQ679" s="779"/>
      <c r="AR679" s="779"/>
      <c r="AS679" s="779"/>
      <c r="AT679" s="779"/>
      <c r="AU679" s="779"/>
      <c r="AV679" s="779"/>
      <c r="AW679" s="779"/>
      <c r="AX679" s="779"/>
      <c r="AY679" s="779"/>
      <c r="AZ679" s="779"/>
      <c r="BA679" s="779"/>
      <c r="BB679" s="779"/>
      <c r="BC679" s="779"/>
      <c r="BD679" s="779"/>
      <c r="BE679" s="779"/>
      <c r="BF679" s="779"/>
      <c r="BG679" s="779"/>
      <c r="BH679" s="779"/>
      <c r="BI679" s="779"/>
      <c r="BJ679" s="779"/>
      <c r="BK679" s="779"/>
      <c r="BL679" s="779"/>
      <c r="BM679" s="779"/>
      <c r="BN679" s="779"/>
      <c r="BO679" s="779"/>
      <c r="BP679" s="779"/>
      <c r="BQ679" s="779"/>
      <c r="BR679" s="779"/>
      <c r="BS679" s="779"/>
      <c r="BT679" s="779"/>
      <c r="BU679" s="779"/>
      <c r="BV679" s="779"/>
      <c r="BW679" s="779"/>
      <c r="BX679" s="779"/>
      <c r="BY679" s="779"/>
      <c r="BZ679" s="779"/>
      <c r="CA679" s="779"/>
      <c r="CB679" s="779"/>
      <c r="CC679" s="779"/>
      <c r="CD679" s="779"/>
      <c r="CE679" s="779"/>
      <c r="CF679" s="779"/>
      <c r="CG679" s="779"/>
      <c r="CH679" s="779"/>
      <c r="CI679" s="779"/>
      <c r="CJ679" s="779"/>
      <c r="CK679" s="779"/>
      <c r="CL679" s="779"/>
      <c r="CM679" s="779"/>
      <c r="CN679" s="779"/>
      <c r="CO679" s="779"/>
      <c r="CP679" s="779"/>
      <c r="CQ679" s="779"/>
      <c r="CR679" s="779"/>
      <c r="CS679" s="779"/>
      <c r="CT679" s="779"/>
    </row>
    <row r="680" spans="1:98" s="887" customFormat="1" ht="13.5">
      <c r="A680" s="886"/>
      <c r="B680" s="886"/>
      <c r="C680" s="886"/>
      <c r="D680" s="886"/>
      <c r="E680" s="886"/>
      <c r="F680" s="2851"/>
      <c r="G680" s="2851"/>
      <c r="H680" s="888"/>
      <c r="I680" s="889"/>
      <c r="J680" s="890"/>
      <c r="M680" s="772"/>
      <c r="N680" s="891"/>
      <c r="O680" s="774"/>
      <c r="P680" s="775"/>
      <c r="Q680" s="775"/>
      <c r="R680" s="776"/>
      <c r="S680" s="777"/>
      <c r="T680" s="777"/>
      <c r="U680" s="777"/>
      <c r="V680" s="778"/>
      <c r="W680" s="778"/>
      <c r="X680" s="778"/>
      <c r="Y680" s="778"/>
      <c r="Z680" s="778"/>
      <c r="AA680" s="779"/>
      <c r="AB680" s="779"/>
      <c r="AC680" s="779"/>
      <c r="AD680" s="779"/>
      <c r="AE680" s="779"/>
      <c r="AF680" s="779"/>
      <c r="AG680" s="779"/>
      <c r="AH680" s="779"/>
      <c r="AI680" s="779"/>
      <c r="AJ680" s="779"/>
      <c r="AK680" s="779"/>
      <c r="AL680" s="779"/>
      <c r="AM680" s="779"/>
      <c r="AN680" s="779"/>
      <c r="AO680" s="779"/>
      <c r="AP680" s="779"/>
      <c r="AQ680" s="779"/>
      <c r="AR680" s="779"/>
      <c r="AS680" s="779"/>
      <c r="AT680" s="779"/>
      <c r="AU680" s="779"/>
      <c r="AV680" s="779"/>
      <c r="AW680" s="779"/>
      <c r="AX680" s="779"/>
      <c r="AY680" s="779"/>
      <c r="AZ680" s="779"/>
      <c r="BA680" s="779"/>
      <c r="BB680" s="779"/>
      <c r="BC680" s="779"/>
      <c r="BD680" s="779"/>
      <c r="BE680" s="779"/>
      <c r="BF680" s="779"/>
      <c r="BG680" s="779"/>
      <c r="BH680" s="779"/>
      <c r="BI680" s="779"/>
      <c r="BJ680" s="779"/>
      <c r="BK680" s="779"/>
      <c r="BL680" s="779"/>
      <c r="BM680" s="779"/>
      <c r="BN680" s="779"/>
      <c r="BO680" s="779"/>
      <c r="BP680" s="779"/>
      <c r="BQ680" s="779"/>
      <c r="BR680" s="779"/>
      <c r="BS680" s="779"/>
      <c r="BT680" s="779"/>
      <c r="BU680" s="779"/>
      <c r="BV680" s="779"/>
      <c r="BW680" s="779"/>
      <c r="BX680" s="779"/>
      <c r="BY680" s="779"/>
      <c r="BZ680" s="779"/>
      <c r="CA680" s="779"/>
      <c r="CB680" s="779"/>
      <c r="CC680" s="779"/>
      <c r="CD680" s="779"/>
      <c r="CE680" s="779"/>
      <c r="CF680" s="779"/>
      <c r="CG680" s="779"/>
      <c r="CH680" s="779"/>
      <c r="CI680" s="779"/>
      <c r="CJ680" s="779"/>
      <c r="CK680" s="779"/>
      <c r="CL680" s="779"/>
      <c r="CM680" s="779"/>
      <c r="CN680" s="779"/>
      <c r="CO680" s="779"/>
      <c r="CP680" s="779"/>
      <c r="CQ680" s="779"/>
      <c r="CR680" s="779"/>
      <c r="CS680" s="779"/>
      <c r="CT680" s="779"/>
    </row>
    <row r="681" spans="1:98" s="887" customFormat="1" ht="13.5">
      <c r="A681" s="886"/>
      <c r="B681" s="886"/>
      <c r="C681" s="886"/>
      <c r="D681" s="886"/>
      <c r="E681" s="886"/>
      <c r="F681" s="2851"/>
      <c r="G681" s="2851"/>
      <c r="H681" s="888"/>
      <c r="I681" s="889"/>
      <c r="J681" s="890"/>
      <c r="M681" s="772"/>
      <c r="N681" s="891"/>
      <c r="O681" s="774"/>
      <c r="P681" s="775"/>
      <c r="Q681" s="775"/>
      <c r="R681" s="776"/>
      <c r="S681" s="777"/>
      <c r="T681" s="777"/>
      <c r="U681" s="777"/>
      <c r="V681" s="778"/>
      <c r="W681" s="778"/>
      <c r="X681" s="778"/>
      <c r="Y681" s="778"/>
      <c r="Z681" s="778"/>
      <c r="AA681" s="779"/>
      <c r="AB681" s="779"/>
      <c r="AC681" s="779"/>
      <c r="AD681" s="779"/>
      <c r="AE681" s="779"/>
      <c r="AF681" s="779"/>
      <c r="AG681" s="779"/>
      <c r="AH681" s="779"/>
      <c r="AI681" s="779"/>
      <c r="AJ681" s="779"/>
      <c r="AK681" s="779"/>
      <c r="AL681" s="779"/>
      <c r="AM681" s="779"/>
      <c r="AN681" s="779"/>
      <c r="AO681" s="779"/>
      <c r="AP681" s="779"/>
      <c r="AQ681" s="779"/>
      <c r="AR681" s="779"/>
      <c r="AS681" s="779"/>
      <c r="AT681" s="779"/>
      <c r="AU681" s="779"/>
      <c r="AV681" s="779"/>
      <c r="AW681" s="779"/>
      <c r="AX681" s="779"/>
      <c r="AY681" s="779"/>
      <c r="AZ681" s="779"/>
      <c r="BA681" s="779"/>
      <c r="BB681" s="779"/>
      <c r="BC681" s="779"/>
      <c r="BD681" s="779"/>
      <c r="BE681" s="779"/>
      <c r="BF681" s="779"/>
      <c r="BG681" s="779"/>
      <c r="BH681" s="779"/>
      <c r="BI681" s="779"/>
      <c r="BJ681" s="779"/>
      <c r="BK681" s="779"/>
      <c r="BL681" s="779"/>
      <c r="BM681" s="779"/>
      <c r="BN681" s="779"/>
      <c r="BO681" s="779"/>
      <c r="BP681" s="779"/>
      <c r="BQ681" s="779"/>
      <c r="BR681" s="779"/>
      <c r="BS681" s="779"/>
      <c r="BT681" s="779"/>
      <c r="BU681" s="779"/>
      <c r="BV681" s="779"/>
      <c r="BW681" s="779"/>
      <c r="BX681" s="779"/>
      <c r="BY681" s="779"/>
      <c r="BZ681" s="779"/>
      <c r="CA681" s="779"/>
      <c r="CB681" s="779"/>
      <c r="CC681" s="779"/>
      <c r="CD681" s="779"/>
      <c r="CE681" s="779"/>
      <c r="CF681" s="779"/>
      <c r="CG681" s="779"/>
      <c r="CH681" s="779"/>
      <c r="CI681" s="779"/>
      <c r="CJ681" s="779"/>
      <c r="CK681" s="779"/>
      <c r="CL681" s="779"/>
      <c r="CM681" s="779"/>
      <c r="CN681" s="779"/>
      <c r="CO681" s="779"/>
      <c r="CP681" s="779"/>
      <c r="CQ681" s="779"/>
      <c r="CR681" s="779"/>
      <c r="CS681" s="779"/>
      <c r="CT681" s="779"/>
    </row>
    <row r="682" spans="1:98" s="887" customFormat="1" ht="13.5">
      <c r="A682" s="886"/>
      <c r="B682" s="886"/>
      <c r="C682" s="886"/>
      <c r="D682" s="886"/>
      <c r="E682" s="886"/>
      <c r="F682" s="2851"/>
      <c r="G682" s="2851"/>
      <c r="H682" s="888"/>
      <c r="I682" s="889"/>
      <c r="J682" s="890"/>
      <c r="M682" s="772"/>
      <c r="N682" s="891"/>
      <c r="O682" s="774"/>
      <c r="P682" s="775"/>
      <c r="Q682" s="775"/>
      <c r="R682" s="776"/>
      <c r="S682" s="777"/>
      <c r="T682" s="777"/>
      <c r="U682" s="777"/>
      <c r="V682" s="778"/>
      <c r="W682" s="778"/>
      <c r="X682" s="778"/>
      <c r="Y682" s="778"/>
      <c r="Z682" s="778"/>
      <c r="AA682" s="779"/>
      <c r="AB682" s="779"/>
      <c r="AC682" s="779"/>
      <c r="AD682" s="779"/>
      <c r="AE682" s="779"/>
      <c r="AF682" s="779"/>
      <c r="AG682" s="779"/>
      <c r="AH682" s="779"/>
      <c r="AI682" s="779"/>
      <c r="AJ682" s="779"/>
      <c r="AK682" s="779"/>
      <c r="AL682" s="779"/>
      <c r="AM682" s="779"/>
      <c r="AN682" s="779"/>
      <c r="AO682" s="779"/>
      <c r="AP682" s="779"/>
      <c r="AQ682" s="779"/>
      <c r="AR682" s="779"/>
      <c r="AS682" s="779"/>
      <c r="AT682" s="779"/>
      <c r="AU682" s="779"/>
      <c r="AV682" s="779"/>
      <c r="AW682" s="779"/>
      <c r="AX682" s="779"/>
      <c r="AY682" s="779"/>
      <c r="AZ682" s="779"/>
      <c r="BA682" s="779"/>
      <c r="BB682" s="779"/>
      <c r="BC682" s="779"/>
      <c r="BD682" s="779"/>
      <c r="BE682" s="779"/>
      <c r="BF682" s="779"/>
      <c r="BG682" s="779"/>
      <c r="BH682" s="779"/>
      <c r="BI682" s="779"/>
      <c r="BJ682" s="779"/>
      <c r="BK682" s="779"/>
      <c r="BL682" s="779"/>
      <c r="BM682" s="779"/>
      <c r="BN682" s="779"/>
      <c r="BO682" s="779"/>
      <c r="BP682" s="779"/>
      <c r="BQ682" s="779"/>
      <c r="BR682" s="779"/>
      <c r="BS682" s="779"/>
      <c r="BT682" s="779"/>
      <c r="BU682" s="779"/>
      <c r="BV682" s="779"/>
      <c r="BW682" s="779"/>
      <c r="BX682" s="779"/>
      <c r="BY682" s="779"/>
      <c r="BZ682" s="779"/>
      <c r="CA682" s="779"/>
      <c r="CB682" s="779"/>
      <c r="CC682" s="779"/>
      <c r="CD682" s="779"/>
      <c r="CE682" s="779"/>
      <c r="CF682" s="779"/>
      <c r="CG682" s="779"/>
      <c r="CH682" s="779"/>
      <c r="CI682" s="779"/>
      <c r="CJ682" s="779"/>
      <c r="CK682" s="779"/>
      <c r="CL682" s="779"/>
      <c r="CM682" s="779"/>
      <c r="CN682" s="779"/>
      <c r="CO682" s="779"/>
      <c r="CP682" s="779"/>
      <c r="CQ682" s="779"/>
      <c r="CR682" s="779"/>
      <c r="CS682" s="779"/>
      <c r="CT682" s="779"/>
    </row>
    <row r="683" spans="1:98" s="887" customFormat="1" ht="13.5">
      <c r="A683" s="886"/>
      <c r="B683" s="886"/>
      <c r="C683" s="886"/>
      <c r="D683" s="886"/>
      <c r="E683" s="886"/>
      <c r="F683" s="2851"/>
      <c r="G683" s="2851"/>
      <c r="H683" s="888"/>
      <c r="I683" s="889"/>
      <c r="J683" s="890"/>
      <c r="M683" s="772"/>
      <c r="N683" s="891"/>
      <c r="O683" s="774"/>
      <c r="P683" s="775"/>
      <c r="Q683" s="775"/>
      <c r="R683" s="776"/>
      <c r="S683" s="777"/>
      <c r="T683" s="777"/>
      <c r="U683" s="777"/>
      <c r="V683" s="778"/>
      <c r="W683" s="778"/>
      <c r="X683" s="778"/>
      <c r="Y683" s="778"/>
      <c r="Z683" s="778"/>
      <c r="AA683" s="779"/>
      <c r="AB683" s="779"/>
      <c r="AC683" s="779"/>
      <c r="AD683" s="779"/>
      <c r="AE683" s="779"/>
      <c r="AF683" s="779"/>
      <c r="AG683" s="779"/>
      <c r="AH683" s="779"/>
      <c r="AI683" s="779"/>
      <c r="AJ683" s="779"/>
      <c r="AK683" s="779"/>
      <c r="AL683" s="779"/>
      <c r="AM683" s="779"/>
      <c r="AN683" s="779"/>
      <c r="AO683" s="779"/>
      <c r="AP683" s="779"/>
      <c r="AQ683" s="779"/>
      <c r="AR683" s="779"/>
      <c r="AS683" s="779"/>
      <c r="AT683" s="779"/>
      <c r="AU683" s="779"/>
      <c r="AV683" s="779"/>
      <c r="AW683" s="779"/>
      <c r="AX683" s="779"/>
      <c r="AY683" s="779"/>
      <c r="AZ683" s="779"/>
      <c r="BA683" s="779"/>
      <c r="BB683" s="779"/>
      <c r="BC683" s="779"/>
      <c r="BD683" s="779"/>
      <c r="BE683" s="779"/>
      <c r="BF683" s="779"/>
      <c r="BG683" s="779"/>
      <c r="BH683" s="779"/>
      <c r="BI683" s="779"/>
      <c r="BJ683" s="779"/>
      <c r="BK683" s="779"/>
      <c r="BL683" s="779"/>
      <c r="BM683" s="779"/>
      <c r="BN683" s="779"/>
      <c r="BO683" s="779"/>
      <c r="BP683" s="779"/>
      <c r="BQ683" s="779"/>
      <c r="BR683" s="779"/>
      <c r="BS683" s="779"/>
      <c r="BT683" s="779"/>
      <c r="BU683" s="779"/>
      <c r="BV683" s="779"/>
      <c r="BW683" s="779"/>
      <c r="BX683" s="779"/>
      <c r="BY683" s="779"/>
      <c r="BZ683" s="779"/>
      <c r="CA683" s="779"/>
      <c r="CB683" s="779"/>
      <c r="CC683" s="779"/>
      <c r="CD683" s="779"/>
      <c r="CE683" s="779"/>
      <c r="CF683" s="779"/>
      <c r="CG683" s="779"/>
      <c r="CH683" s="779"/>
      <c r="CI683" s="779"/>
      <c r="CJ683" s="779"/>
      <c r="CK683" s="779"/>
      <c r="CL683" s="779"/>
      <c r="CM683" s="779"/>
      <c r="CN683" s="779"/>
      <c r="CO683" s="779"/>
      <c r="CP683" s="779"/>
      <c r="CQ683" s="779"/>
      <c r="CR683" s="779"/>
      <c r="CS683" s="779"/>
      <c r="CT683" s="779"/>
    </row>
    <row r="684" spans="1:98" s="887" customFormat="1" ht="13.5">
      <c r="A684" s="886"/>
      <c r="B684" s="886"/>
      <c r="C684" s="886"/>
      <c r="D684" s="886"/>
      <c r="E684" s="886"/>
      <c r="F684" s="2851"/>
      <c r="G684" s="2851"/>
      <c r="H684" s="888"/>
      <c r="I684" s="889"/>
      <c r="J684" s="890"/>
      <c r="M684" s="772"/>
      <c r="N684" s="891"/>
      <c r="O684" s="774"/>
      <c r="P684" s="775"/>
      <c r="Q684" s="775"/>
      <c r="R684" s="776"/>
      <c r="S684" s="777"/>
      <c r="T684" s="777"/>
      <c r="U684" s="777"/>
      <c r="V684" s="778"/>
      <c r="W684" s="778"/>
      <c r="X684" s="778"/>
      <c r="Y684" s="778"/>
      <c r="Z684" s="778"/>
      <c r="AA684" s="779"/>
      <c r="AB684" s="779"/>
      <c r="AC684" s="779"/>
      <c r="AD684" s="779"/>
      <c r="AE684" s="779"/>
      <c r="AF684" s="779"/>
      <c r="AG684" s="779"/>
      <c r="AH684" s="779"/>
      <c r="AI684" s="779"/>
      <c r="AJ684" s="779"/>
      <c r="AK684" s="779"/>
      <c r="AL684" s="779"/>
      <c r="AM684" s="779"/>
      <c r="AN684" s="779"/>
      <c r="AO684" s="779"/>
      <c r="AP684" s="779"/>
      <c r="AQ684" s="779"/>
      <c r="AR684" s="779"/>
      <c r="AS684" s="779"/>
      <c r="AT684" s="779"/>
      <c r="AU684" s="779"/>
      <c r="AV684" s="779"/>
      <c r="AW684" s="779"/>
      <c r="AX684" s="779"/>
      <c r="AY684" s="779"/>
      <c r="AZ684" s="779"/>
      <c r="BA684" s="779"/>
      <c r="BB684" s="779"/>
      <c r="BC684" s="779"/>
      <c r="BD684" s="779"/>
      <c r="BE684" s="779"/>
      <c r="BF684" s="779"/>
      <c r="BG684" s="779"/>
      <c r="BH684" s="779"/>
      <c r="BI684" s="779"/>
      <c r="BJ684" s="779"/>
      <c r="BK684" s="779"/>
      <c r="BL684" s="779"/>
      <c r="BM684" s="779"/>
      <c r="BN684" s="779"/>
      <c r="BO684" s="779"/>
      <c r="BP684" s="779"/>
      <c r="BQ684" s="779"/>
      <c r="BR684" s="779"/>
      <c r="BS684" s="779"/>
      <c r="BT684" s="779"/>
      <c r="BU684" s="779"/>
      <c r="BV684" s="779"/>
      <c r="BW684" s="779"/>
      <c r="BX684" s="779"/>
      <c r="BY684" s="779"/>
      <c r="BZ684" s="779"/>
      <c r="CA684" s="779"/>
      <c r="CB684" s="779"/>
      <c r="CC684" s="779"/>
      <c r="CD684" s="779"/>
      <c r="CE684" s="779"/>
      <c r="CF684" s="779"/>
      <c r="CG684" s="779"/>
      <c r="CH684" s="779"/>
      <c r="CI684" s="779"/>
      <c r="CJ684" s="779"/>
      <c r="CK684" s="779"/>
      <c r="CL684" s="779"/>
      <c r="CM684" s="779"/>
      <c r="CN684" s="779"/>
      <c r="CO684" s="779"/>
      <c r="CP684" s="779"/>
      <c r="CQ684" s="779"/>
      <c r="CR684" s="779"/>
      <c r="CS684" s="779"/>
      <c r="CT684" s="779"/>
    </row>
    <row r="685" spans="1:98" s="887" customFormat="1" ht="13.5">
      <c r="A685" s="886"/>
      <c r="B685" s="886"/>
      <c r="C685" s="886"/>
      <c r="D685" s="886"/>
      <c r="E685" s="886"/>
      <c r="F685" s="2851"/>
      <c r="G685" s="2851"/>
      <c r="H685" s="888"/>
      <c r="I685" s="889"/>
      <c r="J685" s="890"/>
      <c r="M685" s="772"/>
      <c r="N685" s="891"/>
      <c r="O685" s="774"/>
      <c r="P685" s="775"/>
      <c r="Q685" s="775"/>
      <c r="R685" s="776"/>
      <c r="S685" s="777"/>
      <c r="T685" s="777"/>
      <c r="U685" s="777"/>
      <c r="V685" s="778"/>
      <c r="W685" s="778"/>
      <c r="X685" s="778"/>
      <c r="Y685" s="778"/>
      <c r="Z685" s="778"/>
      <c r="AA685" s="779"/>
      <c r="AB685" s="779"/>
      <c r="AC685" s="779"/>
      <c r="AD685" s="779"/>
      <c r="AE685" s="779"/>
      <c r="AF685" s="779"/>
      <c r="AG685" s="779"/>
      <c r="AH685" s="779"/>
      <c r="AI685" s="779"/>
      <c r="AJ685" s="779"/>
      <c r="AK685" s="779"/>
      <c r="AL685" s="779"/>
      <c r="AM685" s="779"/>
      <c r="AN685" s="779"/>
      <c r="AO685" s="779"/>
      <c r="AP685" s="779"/>
      <c r="AQ685" s="779"/>
      <c r="AR685" s="779"/>
      <c r="AS685" s="779"/>
      <c r="AT685" s="779"/>
      <c r="AU685" s="779"/>
      <c r="AV685" s="779"/>
      <c r="AW685" s="779"/>
      <c r="AX685" s="779"/>
      <c r="AY685" s="779"/>
      <c r="AZ685" s="779"/>
      <c r="BA685" s="779"/>
      <c r="BB685" s="779"/>
      <c r="BC685" s="779"/>
      <c r="BD685" s="779"/>
      <c r="BE685" s="779"/>
      <c r="BF685" s="779"/>
      <c r="BG685" s="779"/>
      <c r="BH685" s="779"/>
      <c r="BI685" s="779"/>
      <c r="BJ685" s="779"/>
      <c r="BK685" s="779"/>
      <c r="BL685" s="779"/>
      <c r="BM685" s="779"/>
      <c r="BN685" s="779"/>
      <c r="BO685" s="779"/>
      <c r="BP685" s="779"/>
      <c r="BQ685" s="779"/>
      <c r="BR685" s="779"/>
      <c r="BS685" s="779"/>
      <c r="BT685" s="779"/>
      <c r="BU685" s="779"/>
      <c r="BV685" s="779"/>
      <c r="BW685" s="779"/>
      <c r="BX685" s="779"/>
      <c r="BY685" s="779"/>
      <c r="BZ685" s="779"/>
      <c r="CA685" s="779"/>
      <c r="CB685" s="779"/>
      <c r="CC685" s="779"/>
      <c r="CD685" s="779"/>
      <c r="CE685" s="779"/>
      <c r="CF685" s="779"/>
      <c r="CG685" s="779"/>
      <c r="CH685" s="779"/>
      <c r="CI685" s="779"/>
      <c r="CJ685" s="779"/>
      <c r="CK685" s="779"/>
      <c r="CL685" s="779"/>
      <c r="CM685" s="779"/>
      <c r="CN685" s="779"/>
      <c r="CO685" s="779"/>
      <c r="CP685" s="779"/>
      <c r="CQ685" s="779"/>
      <c r="CR685" s="779"/>
      <c r="CS685" s="779"/>
      <c r="CT685" s="779"/>
    </row>
    <row r="686" spans="1:98" s="887" customFormat="1" ht="13.5">
      <c r="A686" s="886"/>
      <c r="B686" s="886"/>
      <c r="C686" s="886"/>
      <c r="D686" s="886"/>
      <c r="E686" s="886"/>
      <c r="F686" s="2851"/>
      <c r="G686" s="2851"/>
      <c r="H686" s="888"/>
      <c r="I686" s="889"/>
      <c r="J686" s="890"/>
      <c r="M686" s="772"/>
      <c r="N686" s="891"/>
      <c r="O686" s="774"/>
      <c r="P686" s="775"/>
      <c r="Q686" s="775"/>
      <c r="R686" s="776"/>
      <c r="S686" s="777"/>
      <c r="T686" s="777"/>
      <c r="U686" s="777"/>
      <c r="V686" s="778"/>
      <c r="W686" s="778"/>
      <c r="X686" s="778"/>
      <c r="Y686" s="778"/>
      <c r="Z686" s="778"/>
      <c r="AA686" s="779"/>
      <c r="AB686" s="779"/>
      <c r="AC686" s="779"/>
      <c r="AD686" s="779"/>
      <c r="AE686" s="779"/>
      <c r="AF686" s="779"/>
      <c r="AG686" s="779"/>
      <c r="AH686" s="779"/>
      <c r="AI686" s="779"/>
      <c r="AJ686" s="779"/>
      <c r="AK686" s="779"/>
      <c r="AL686" s="779"/>
      <c r="AM686" s="779"/>
      <c r="AN686" s="779"/>
      <c r="AO686" s="779"/>
      <c r="AP686" s="779"/>
      <c r="AQ686" s="779"/>
      <c r="AR686" s="779"/>
      <c r="AS686" s="779"/>
      <c r="AT686" s="779"/>
      <c r="AU686" s="779"/>
      <c r="AV686" s="779"/>
      <c r="AW686" s="779"/>
      <c r="AX686" s="779"/>
      <c r="AY686" s="779"/>
      <c r="AZ686" s="779"/>
      <c r="BA686" s="779"/>
      <c r="BB686" s="779"/>
      <c r="BC686" s="779"/>
      <c r="BD686" s="779"/>
      <c r="BE686" s="779"/>
      <c r="BF686" s="779"/>
      <c r="BG686" s="779"/>
      <c r="BH686" s="779"/>
      <c r="BI686" s="779"/>
      <c r="BJ686" s="779"/>
      <c r="BK686" s="779"/>
      <c r="BL686" s="779"/>
      <c r="BM686" s="779"/>
      <c r="BN686" s="779"/>
      <c r="BO686" s="779"/>
      <c r="BP686" s="779"/>
      <c r="BQ686" s="779"/>
      <c r="BR686" s="779"/>
      <c r="BS686" s="779"/>
      <c r="BT686" s="779"/>
      <c r="BU686" s="779"/>
      <c r="BV686" s="779"/>
      <c r="BW686" s="779"/>
      <c r="BX686" s="779"/>
      <c r="BY686" s="779"/>
      <c r="BZ686" s="779"/>
      <c r="CA686" s="779"/>
      <c r="CB686" s="779"/>
      <c r="CC686" s="779"/>
      <c r="CD686" s="779"/>
      <c r="CE686" s="779"/>
      <c r="CF686" s="779"/>
      <c r="CG686" s="779"/>
      <c r="CH686" s="779"/>
      <c r="CI686" s="779"/>
      <c r="CJ686" s="779"/>
      <c r="CK686" s="779"/>
      <c r="CL686" s="779"/>
      <c r="CM686" s="779"/>
      <c r="CN686" s="779"/>
      <c r="CO686" s="779"/>
      <c r="CP686" s="779"/>
      <c r="CQ686" s="779"/>
      <c r="CR686" s="779"/>
      <c r="CS686" s="779"/>
      <c r="CT686" s="779"/>
    </row>
    <row r="687" spans="1:98" s="887" customFormat="1" ht="13.5">
      <c r="A687" s="886"/>
      <c r="B687" s="886"/>
      <c r="C687" s="886"/>
      <c r="D687" s="886"/>
      <c r="E687" s="886"/>
      <c r="F687" s="2851"/>
      <c r="G687" s="2851"/>
      <c r="H687" s="888"/>
      <c r="I687" s="889"/>
      <c r="J687" s="890"/>
      <c r="M687" s="772"/>
      <c r="N687" s="891"/>
      <c r="O687" s="774"/>
      <c r="P687" s="775"/>
      <c r="Q687" s="775"/>
      <c r="R687" s="776"/>
      <c r="S687" s="777"/>
      <c r="T687" s="777"/>
      <c r="U687" s="777"/>
      <c r="V687" s="778"/>
      <c r="W687" s="778"/>
      <c r="X687" s="778"/>
      <c r="Y687" s="778"/>
      <c r="Z687" s="778"/>
      <c r="AA687" s="779"/>
      <c r="AB687" s="779"/>
      <c r="AC687" s="779"/>
      <c r="AD687" s="779"/>
      <c r="AE687" s="779"/>
      <c r="AF687" s="779"/>
      <c r="AG687" s="779"/>
      <c r="AH687" s="779"/>
      <c r="AI687" s="779"/>
      <c r="AJ687" s="779"/>
      <c r="AK687" s="779"/>
      <c r="AL687" s="779"/>
      <c r="AM687" s="779"/>
      <c r="AN687" s="779"/>
      <c r="AO687" s="779"/>
      <c r="AP687" s="779"/>
      <c r="AQ687" s="779"/>
      <c r="AR687" s="779"/>
      <c r="AS687" s="779"/>
      <c r="AT687" s="779"/>
      <c r="AU687" s="779"/>
      <c r="AV687" s="779"/>
      <c r="AW687" s="779"/>
      <c r="AX687" s="779"/>
      <c r="AY687" s="779"/>
      <c r="AZ687" s="779"/>
      <c r="BA687" s="779"/>
      <c r="BB687" s="779"/>
      <c r="BC687" s="779"/>
      <c r="BD687" s="779"/>
      <c r="BE687" s="779"/>
      <c r="BF687" s="779"/>
      <c r="BG687" s="779"/>
      <c r="BH687" s="779"/>
      <c r="BI687" s="779"/>
      <c r="BJ687" s="779"/>
      <c r="BK687" s="779"/>
      <c r="BL687" s="779"/>
      <c r="BM687" s="779"/>
      <c r="BN687" s="779"/>
      <c r="BO687" s="779"/>
      <c r="BP687" s="779"/>
      <c r="BQ687" s="779"/>
      <c r="BR687" s="779"/>
      <c r="BS687" s="779"/>
      <c r="BT687" s="779"/>
      <c r="BU687" s="779"/>
      <c r="BV687" s="779"/>
      <c r="BW687" s="779"/>
      <c r="BX687" s="779"/>
      <c r="BY687" s="779"/>
      <c r="BZ687" s="779"/>
      <c r="CA687" s="779"/>
      <c r="CB687" s="779"/>
      <c r="CC687" s="779"/>
      <c r="CD687" s="779"/>
      <c r="CE687" s="779"/>
      <c r="CF687" s="779"/>
      <c r="CG687" s="779"/>
      <c r="CH687" s="779"/>
      <c r="CI687" s="779"/>
      <c r="CJ687" s="779"/>
      <c r="CK687" s="779"/>
      <c r="CL687" s="779"/>
      <c r="CM687" s="779"/>
      <c r="CN687" s="779"/>
      <c r="CO687" s="779"/>
      <c r="CP687" s="779"/>
      <c r="CQ687" s="779"/>
      <c r="CR687" s="779"/>
      <c r="CS687" s="779"/>
      <c r="CT687" s="779"/>
    </row>
    <row r="688" spans="1:98" s="887" customFormat="1" ht="13.5">
      <c r="A688" s="886"/>
      <c r="B688" s="886"/>
      <c r="C688" s="886"/>
      <c r="D688" s="886"/>
      <c r="E688" s="886"/>
      <c r="F688" s="2851"/>
      <c r="G688" s="2851"/>
      <c r="H688" s="888"/>
      <c r="I688" s="889"/>
      <c r="J688" s="890"/>
      <c r="M688" s="772"/>
      <c r="N688" s="891"/>
      <c r="O688" s="774"/>
      <c r="P688" s="775"/>
      <c r="Q688" s="775"/>
      <c r="R688" s="776"/>
      <c r="S688" s="777"/>
      <c r="T688" s="777"/>
      <c r="U688" s="777"/>
      <c r="V688" s="778"/>
      <c r="W688" s="778"/>
      <c r="X688" s="778"/>
      <c r="Y688" s="778"/>
      <c r="Z688" s="778"/>
      <c r="AA688" s="779"/>
      <c r="AB688" s="779"/>
      <c r="AC688" s="779"/>
      <c r="AD688" s="779"/>
      <c r="AE688" s="779"/>
      <c r="AF688" s="779"/>
      <c r="AG688" s="779"/>
      <c r="AH688" s="779"/>
      <c r="AI688" s="779"/>
      <c r="AJ688" s="779"/>
      <c r="AK688" s="779"/>
      <c r="AL688" s="779"/>
      <c r="AM688" s="779"/>
      <c r="AN688" s="779"/>
      <c r="AO688" s="779"/>
      <c r="AP688" s="779"/>
      <c r="AQ688" s="779"/>
      <c r="AR688" s="779"/>
      <c r="AS688" s="779"/>
      <c r="AT688" s="779"/>
      <c r="AU688" s="779"/>
      <c r="AV688" s="779"/>
      <c r="AW688" s="779"/>
      <c r="AX688" s="779"/>
      <c r="AY688" s="779"/>
      <c r="AZ688" s="779"/>
      <c r="BA688" s="779"/>
      <c r="BB688" s="779"/>
      <c r="BC688" s="779"/>
      <c r="BD688" s="779"/>
      <c r="BE688" s="779"/>
      <c r="BF688" s="779"/>
      <c r="BG688" s="779"/>
      <c r="BH688" s="779"/>
      <c r="BI688" s="779"/>
      <c r="BJ688" s="779"/>
      <c r="BK688" s="779"/>
      <c r="BL688" s="779"/>
      <c r="BM688" s="779"/>
      <c r="BN688" s="779"/>
      <c r="BO688" s="779"/>
      <c r="BP688" s="779"/>
      <c r="BQ688" s="779"/>
      <c r="BR688" s="779"/>
      <c r="BS688" s="779"/>
      <c r="BT688" s="779"/>
      <c r="BU688" s="779"/>
      <c r="BV688" s="779"/>
      <c r="BW688" s="779"/>
      <c r="BX688" s="779"/>
      <c r="BY688" s="779"/>
      <c r="BZ688" s="779"/>
      <c r="CA688" s="779"/>
      <c r="CB688" s="779"/>
      <c r="CC688" s="779"/>
      <c r="CD688" s="779"/>
      <c r="CE688" s="779"/>
      <c r="CF688" s="779"/>
      <c r="CG688" s="779"/>
      <c r="CH688" s="779"/>
      <c r="CI688" s="779"/>
      <c r="CJ688" s="779"/>
      <c r="CK688" s="779"/>
      <c r="CL688" s="779"/>
      <c r="CM688" s="779"/>
      <c r="CN688" s="779"/>
      <c r="CO688" s="779"/>
      <c r="CP688" s="779"/>
      <c r="CQ688" s="779"/>
      <c r="CR688" s="779"/>
      <c r="CS688" s="779"/>
      <c r="CT688" s="779"/>
    </row>
    <row r="689" spans="1:98" s="887" customFormat="1" ht="13.5">
      <c r="A689" s="886"/>
      <c r="B689" s="886"/>
      <c r="C689" s="886"/>
      <c r="D689" s="886"/>
      <c r="E689" s="886"/>
      <c r="F689" s="2851"/>
      <c r="G689" s="2851"/>
      <c r="H689" s="888"/>
      <c r="I689" s="889"/>
      <c r="J689" s="890"/>
      <c r="M689" s="772"/>
      <c r="N689" s="891"/>
      <c r="O689" s="774"/>
      <c r="P689" s="775"/>
      <c r="Q689" s="775"/>
      <c r="R689" s="776"/>
      <c r="S689" s="777"/>
      <c r="T689" s="777"/>
      <c r="U689" s="777"/>
      <c r="V689" s="778"/>
      <c r="W689" s="778"/>
      <c r="X689" s="778"/>
      <c r="Y689" s="778"/>
      <c r="Z689" s="778"/>
      <c r="AA689" s="779"/>
      <c r="AB689" s="779"/>
      <c r="AC689" s="779"/>
      <c r="AD689" s="779"/>
      <c r="AE689" s="779"/>
      <c r="AF689" s="779"/>
      <c r="AG689" s="779"/>
      <c r="AH689" s="779"/>
      <c r="AI689" s="779"/>
      <c r="AJ689" s="779"/>
      <c r="AK689" s="779"/>
      <c r="AL689" s="779"/>
      <c r="AM689" s="779"/>
      <c r="AN689" s="779"/>
      <c r="AO689" s="779"/>
      <c r="AP689" s="779"/>
      <c r="AQ689" s="779"/>
      <c r="AR689" s="779"/>
      <c r="AS689" s="779"/>
      <c r="AT689" s="779"/>
      <c r="AU689" s="779"/>
      <c r="AV689" s="779"/>
      <c r="AW689" s="779"/>
      <c r="AX689" s="779"/>
      <c r="AY689" s="779"/>
      <c r="AZ689" s="779"/>
      <c r="BA689" s="779"/>
      <c r="BB689" s="779"/>
      <c r="BC689" s="779"/>
      <c r="BD689" s="779"/>
      <c r="BE689" s="779"/>
      <c r="BF689" s="779"/>
      <c r="BG689" s="779"/>
      <c r="BH689" s="779"/>
      <c r="BI689" s="779"/>
      <c r="BJ689" s="779"/>
      <c r="BK689" s="779"/>
      <c r="BL689" s="779"/>
      <c r="BM689" s="779"/>
      <c r="BN689" s="779"/>
      <c r="BO689" s="779"/>
      <c r="BP689" s="779"/>
      <c r="BQ689" s="779"/>
      <c r="BR689" s="779"/>
      <c r="BS689" s="779"/>
      <c r="BT689" s="779"/>
      <c r="BU689" s="779"/>
      <c r="BV689" s="779"/>
      <c r="BW689" s="779"/>
      <c r="BX689" s="779"/>
      <c r="BY689" s="779"/>
      <c r="BZ689" s="779"/>
      <c r="CA689" s="779"/>
      <c r="CB689" s="779"/>
      <c r="CC689" s="779"/>
      <c r="CD689" s="779"/>
      <c r="CE689" s="779"/>
      <c r="CF689" s="779"/>
      <c r="CG689" s="779"/>
      <c r="CH689" s="779"/>
      <c r="CI689" s="779"/>
      <c r="CJ689" s="779"/>
      <c r="CK689" s="779"/>
      <c r="CL689" s="779"/>
      <c r="CM689" s="779"/>
      <c r="CN689" s="779"/>
      <c r="CO689" s="779"/>
      <c r="CP689" s="779"/>
      <c r="CQ689" s="779"/>
      <c r="CR689" s="779"/>
      <c r="CS689" s="779"/>
      <c r="CT689" s="779"/>
    </row>
    <row r="690" spans="1:98" s="887" customFormat="1" ht="13.5">
      <c r="A690" s="886"/>
      <c r="B690" s="886"/>
      <c r="C690" s="886"/>
      <c r="D690" s="886"/>
      <c r="E690" s="886"/>
      <c r="F690" s="2851"/>
      <c r="G690" s="2851"/>
      <c r="H690" s="888"/>
      <c r="I690" s="889"/>
      <c r="J690" s="890"/>
      <c r="M690" s="772"/>
      <c r="N690" s="891"/>
      <c r="O690" s="774"/>
      <c r="P690" s="775"/>
      <c r="Q690" s="775"/>
      <c r="R690" s="776"/>
      <c r="S690" s="777"/>
      <c r="T690" s="777"/>
      <c r="U690" s="777"/>
      <c r="V690" s="778"/>
      <c r="W690" s="778"/>
      <c r="X690" s="778"/>
      <c r="Y690" s="778"/>
      <c r="Z690" s="778"/>
      <c r="AA690" s="779"/>
      <c r="AB690" s="779"/>
      <c r="AC690" s="779"/>
      <c r="AD690" s="779"/>
      <c r="AE690" s="779"/>
      <c r="AF690" s="779"/>
      <c r="AG690" s="779"/>
      <c r="AH690" s="779"/>
      <c r="AI690" s="779"/>
      <c r="AJ690" s="779"/>
      <c r="AK690" s="779"/>
      <c r="AL690" s="779"/>
      <c r="AM690" s="779"/>
      <c r="AN690" s="779"/>
      <c r="AO690" s="779"/>
      <c r="AP690" s="779"/>
      <c r="AQ690" s="779"/>
      <c r="AR690" s="779"/>
      <c r="AS690" s="779"/>
      <c r="AT690" s="779"/>
      <c r="AU690" s="779"/>
      <c r="AV690" s="779"/>
      <c r="AW690" s="779"/>
      <c r="AX690" s="779"/>
      <c r="AY690" s="779"/>
      <c r="AZ690" s="779"/>
      <c r="BA690" s="779"/>
      <c r="BB690" s="779"/>
      <c r="BC690" s="779"/>
      <c r="BD690" s="779"/>
      <c r="BE690" s="779"/>
      <c r="BF690" s="779"/>
      <c r="BG690" s="779"/>
      <c r="BH690" s="779"/>
      <c r="BI690" s="779"/>
      <c r="BJ690" s="779"/>
      <c r="BK690" s="779"/>
      <c r="BL690" s="779"/>
      <c r="BM690" s="779"/>
      <c r="BN690" s="779"/>
      <c r="BO690" s="779"/>
      <c r="BP690" s="779"/>
      <c r="BQ690" s="779"/>
      <c r="BR690" s="779"/>
      <c r="BS690" s="779"/>
      <c r="BT690" s="779"/>
      <c r="BU690" s="779"/>
      <c r="BV690" s="779"/>
      <c r="BW690" s="779"/>
      <c r="BX690" s="779"/>
      <c r="BY690" s="779"/>
      <c r="BZ690" s="779"/>
      <c r="CA690" s="779"/>
      <c r="CB690" s="779"/>
      <c r="CC690" s="779"/>
      <c r="CD690" s="779"/>
      <c r="CE690" s="779"/>
      <c r="CF690" s="779"/>
      <c r="CG690" s="779"/>
      <c r="CH690" s="779"/>
      <c r="CI690" s="779"/>
      <c r="CJ690" s="779"/>
      <c r="CK690" s="779"/>
      <c r="CL690" s="779"/>
      <c r="CM690" s="779"/>
      <c r="CN690" s="779"/>
      <c r="CO690" s="779"/>
      <c r="CP690" s="779"/>
      <c r="CQ690" s="779"/>
      <c r="CR690" s="779"/>
      <c r="CS690" s="779"/>
      <c r="CT690" s="779"/>
    </row>
    <row r="691" spans="1:98" s="887" customFormat="1" ht="13.5">
      <c r="A691" s="886"/>
      <c r="B691" s="886"/>
      <c r="C691" s="886"/>
      <c r="D691" s="886"/>
      <c r="E691" s="886"/>
      <c r="F691" s="2851"/>
      <c r="G691" s="2851"/>
      <c r="H691" s="888"/>
      <c r="I691" s="889"/>
      <c r="J691" s="890"/>
      <c r="M691" s="772"/>
      <c r="N691" s="891"/>
      <c r="O691" s="774"/>
      <c r="P691" s="775"/>
      <c r="Q691" s="775"/>
      <c r="R691" s="776"/>
      <c r="S691" s="777"/>
      <c r="T691" s="777"/>
      <c r="U691" s="777"/>
      <c r="V691" s="778"/>
      <c r="W691" s="778"/>
      <c r="X691" s="778"/>
      <c r="Y691" s="778"/>
      <c r="Z691" s="778"/>
      <c r="AA691" s="779"/>
      <c r="AB691" s="779"/>
      <c r="AC691" s="779"/>
      <c r="AD691" s="779"/>
      <c r="AE691" s="779"/>
      <c r="AF691" s="779"/>
      <c r="AG691" s="779"/>
      <c r="AH691" s="779"/>
      <c r="AI691" s="779"/>
      <c r="AJ691" s="779"/>
      <c r="AK691" s="779"/>
      <c r="AL691" s="779"/>
      <c r="AM691" s="779"/>
      <c r="AN691" s="779"/>
      <c r="AO691" s="779"/>
      <c r="AP691" s="779"/>
      <c r="AQ691" s="779"/>
      <c r="AR691" s="779"/>
      <c r="AS691" s="779"/>
      <c r="AT691" s="779"/>
      <c r="AU691" s="779"/>
      <c r="AV691" s="779"/>
      <c r="AW691" s="779"/>
      <c r="AX691" s="779"/>
      <c r="AY691" s="779"/>
      <c r="AZ691" s="779"/>
      <c r="BA691" s="779"/>
      <c r="BB691" s="779"/>
      <c r="BC691" s="779"/>
      <c r="BD691" s="779"/>
      <c r="BE691" s="779"/>
      <c r="BF691" s="779"/>
      <c r="BG691" s="779"/>
      <c r="BH691" s="779"/>
      <c r="BI691" s="779"/>
      <c r="BJ691" s="779"/>
      <c r="BK691" s="779"/>
      <c r="BL691" s="779"/>
      <c r="BM691" s="779"/>
      <c r="BN691" s="779"/>
      <c r="BO691" s="779"/>
      <c r="BP691" s="779"/>
      <c r="BQ691" s="779"/>
      <c r="BR691" s="779"/>
      <c r="BS691" s="779"/>
      <c r="BT691" s="779"/>
      <c r="BU691" s="779"/>
      <c r="BV691" s="779"/>
      <c r="BW691" s="779"/>
      <c r="BX691" s="779"/>
      <c r="BY691" s="779"/>
      <c r="BZ691" s="779"/>
      <c r="CA691" s="779"/>
      <c r="CB691" s="779"/>
      <c r="CC691" s="779"/>
      <c r="CD691" s="779"/>
      <c r="CE691" s="779"/>
      <c r="CF691" s="779"/>
      <c r="CG691" s="779"/>
      <c r="CH691" s="779"/>
      <c r="CI691" s="779"/>
      <c r="CJ691" s="779"/>
      <c r="CK691" s="779"/>
      <c r="CL691" s="779"/>
      <c r="CM691" s="779"/>
      <c r="CN691" s="779"/>
      <c r="CO691" s="779"/>
      <c r="CP691" s="779"/>
      <c r="CQ691" s="779"/>
      <c r="CR691" s="779"/>
      <c r="CS691" s="779"/>
      <c r="CT691" s="779"/>
    </row>
    <row r="692" spans="1:98" s="887" customFormat="1" ht="13.5">
      <c r="A692" s="886"/>
      <c r="B692" s="886"/>
      <c r="C692" s="886"/>
      <c r="D692" s="886"/>
      <c r="E692" s="886"/>
      <c r="F692" s="2851"/>
      <c r="G692" s="2851"/>
      <c r="H692" s="888"/>
      <c r="I692" s="889"/>
      <c r="J692" s="890"/>
      <c r="M692" s="772"/>
      <c r="N692" s="891"/>
      <c r="O692" s="774"/>
      <c r="P692" s="775"/>
      <c r="Q692" s="775"/>
      <c r="R692" s="776"/>
      <c r="S692" s="777"/>
      <c r="T692" s="777"/>
      <c r="U692" s="777"/>
      <c r="V692" s="778"/>
      <c r="W692" s="778"/>
      <c r="X692" s="778"/>
      <c r="Y692" s="778"/>
      <c r="Z692" s="778"/>
      <c r="AA692" s="779"/>
      <c r="AB692" s="779"/>
      <c r="AC692" s="779"/>
      <c r="AD692" s="779"/>
      <c r="AE692" s="779"/>
      <c r="AF692" s="779"/>
      <c r="AG692" s="779"/>
      <c r="AH692" s="779"/>
      <c r="AI692" s="779"/>
      <c r="AJ692" s="779"/>
      <c r="AK692" s="779"/>
      <c r="AL692" s="779"/>
      <c r="AM692" s="779"/>
      <c r="AN692" s="779"/>
      <c r="AO692" s="779"/>
      <c r="AP692" s="779"/>
      <c r="AQ692" s="779"/>
      <c r="AR692" s="779"/>
      <c r="AS692" s="779"/>
      <c r="AT692" s="779"/>
      <c r="AU692" s="779"/>
      <c r="AV692" s="779"/>
      <c r="AW692" s="779"/>
      <c r="AX692" s="779"/>
      <c r="AY692" s="779"/>
      <c r="AZ692" s="779"/>
      <c r="BA692" s="779"/>
      <c r="BB692" s="779"/>
      <c r="BC692" s="779"/>
      <c r="BD692" s="779"/>
      <c r="BE692" s="779"/>
      <c r="BF692" s="779"/>
      <c r="BG692" s="779"/>
      <c r="BH692" s="779"/>
      <c r="BI692" s="779"/>
      <c r="BJ692" s="779"/>
      <c r="BK692" s="779"/>
      <c r="BL692" s="779"/>
      <c r="BM692" s="779"/>
      <c r="BN692" s="779"/>
      <c r="BO692" s="779"/>
      <c r="BP692" s="779"/>
      <c r="BQ692" s="779"/>
      <c r="BR692" s="779"/>
      <c r="BS692" s="779"/>
      <c r="BT692" s="779"/>
      <c r="BU692" s="779"/>
      <c r="BV692" s="779"/>
      <c r="BW692" s="779"/>
      <c r="BX692" s="779"/>
      <c r="BY692" s="779"/>
      <c r="BZ692" s="779"/>
      <c r="CA692" s="779"/>
      <c r="CB692" s="779"/>
      <c r="CC692" s="779"/>
      <c r="CD692" s="779"/>
      <c r="CE692" s="779"/>
      <c r="CF692" s="779"/>
      <c r="CG692" s="779"/>
      <c r="CH692" s="779"/>
      <c r="CI692" s="779"/>
      <c r="CJ692" s="779"/>
      <c r="CK692" s="779"/>
      <c r="CL692" s="779"/>
      <c r="CM692" s="779"/>
      <c r="CN692" s="779"/>
      <c r="CO692" s="779"/>
      <c r="CP692" s="779"/>
      <c r="CQ692" s="779"/>
      <c r="CR692" s="779"/>
      <c r="CS692" s="779"/>
      <c r="CT692" s="779"/>
    </row>
    <row r="693" spans="1:98" s="887" customFormat="1" ht="13.5">
      <c r="A693" s="886"/>
      <c r="B693" s="886"/>
      <c r="C693" s="886"/>
      <c r="D693" s="886"/>
      <c r="E693" s="886"/>
      <c r="F693" s="2851"/>
      <c r="G693" s="2851"/>
      <c r="H693" s="888"/>
      <c r="I693" s="889"/>
      <c r="J693" s="890"/>
      <c r="M693" s="772"/>
      <c r="N693" s="891"/>
      <c r="O693" s="774"/>
      <c r="P693" s="775"/>
      <c r="Q693" s="775"/>
      <c r="R693" s="776"/>
      <c r="S693" s="777"/>
      <c r="T693" s="777"/>
      <c r="U693" s="777"/>
      <c r="V693" s="778"/>
      <c r="W693" s="778"/>
      <c r="X693" s="778"/>
      <c r="Y693" s="778"/>
      <c r="Z693" s="778"/>
      <c r="AA693" s="779"/>
      <c r="AB693" s="779"/>
      <c r="AC693" s="779"/>
      <c r="AD693" s="779"/>
      <c r="AE693" s="779"/>
      <c r="AF693" s="779"/>
      <c r="AG693" s="779"/>
      <c r="AH693" s="779"/>
      <c r="AI693" s="779"/>
      <c r="AJ693" s="779"/>
      <c r="AK693" s="779"/>
      <c r="AL693" s="779"/>
      <c r="AM693" s="779"/>
      <c r="AN693" s="779"/>
      <c r="AO693" s="779"/>
      <c r="AP693" s="779"/>
      <c r="AQ693" s="779"/>
      <c r="AR693" s="779"/>
      <c r="AS693" s="779"/>
      <c r="AT693" s="779"/>
      <c r="AU693" s="779"/>
      <c r="AV693" s="779"/>
      <c r="AW693" s="779"/>
      <c r="AX693" s="779"/>
      <c r="AY693" s="779"/>
      <c r="AZ693" s="779"/>
      <c r="BA693" s="779"/>
      <c r="BB693" s="779"/>
      <c r="BC693" s="779"/>
      <c r="BD693" s="779"/>
      <c r="BE693" s="779"/>
      <c r="BF693" s="779"/>
      <c r="BG693" s="779"/>
      <c r="BH693" s="779"/>
      <c r="BI693" s="779"/>
      <c r="BJ693" s="779"/>
      <c r="BK693" s="779"/>
      <c r="BL693" s="779"/>
      <c r="BM693" s="779"/>
      <c r="BN693" s="779"/>
      <c r="BO693" s="779"/>
      <c r="BP693" s="779"/>
      <c r="BQ693" s="779"/>
      <c r="BR693" s="779"/>
      <c r="BS693" s="779"/>
      <c r="BT693" s="779"/>
      <c r="BU693" s="779"/>
      <c r="BV693" s="779"/>
      <c r="BW693" s="779"/>
      <c r="BX693" s="779"/>
      <c r="BY693" s="779"/>
      <c r="BZ693" s="779"/>
      <c r="CA693" s="779"/>
      <c r="CB693" s="779"/>
      <c r="CC693" s="779"/>
      <c r="CD693" s="779"/>
      <c r="CE693" s="779"/>
      <c r="CF693" s="779"/>
      <c r="CG693" s="779"/>
      <c r="CH693" s="779"/>
      <c r="CI693" s="779"/>
      <c r="CJ693" s="779"/>
      <c r="CK693" s="779"/>
      <c r="CL693" s="779"/>
      <c r="CM693" s="779"/>
      <c r="CN693" s="779"/>
      <c r="CO693" s="779"/>
      <c r="CP693" s="779"/>
      <c r="CQ693" s="779"/>
      <c r="CR693" s="779"/>
      <c r="CS693" s="779"/>
      <c r="CT693" s="779"/>
    </row>
    <row r="694" spans="1:98" s="887" customFormat="1" ht="13.5">
      <c r="A694" s="886"/>
      <c r="B694" s="886"/>
      <c r="C694" s="886"/>
      <c r="D694" s="886"/>
      <c r="E694" s="886"/>
      <c r="F694" s="2851"/>
      <c r="G694" s="2851"/>
      <c r="H694" s="888"/>
      <c r="I694" s="889"/>
      <c r="J694" s="890"/>
      <c r="M694" s="772"/>
      <c r="N694" s="891"/>
      <c r="O694" s="774"/>
      <c r="P694" s="775"/>
      <c r="Q694" s="775"/>
      <c r="R694" s="776"/>
      <c r="S694" s="777"/>
      <c r="T694" s="777"/>
      <c r="U694" s="777"/>
      <c r="V694" s="778"/>
      <c r="W694" s="778"/>
      <c r="X694" s="778"/>
      <c r="Y694" s="778"/>
      <c r="Z694" s="778"/>
      <c r="AA694" s="779"/>
      <c r="AB694" s="779"/>
      <c r="AC694" s="779"/>
      <c r="AD694" s="779"/>
      <c r="AE694" s="779"/>
      <c r="AF694" s="779"/>
      <c r="AG694" s="779"/>
      <c r="AH694" s="779"/>
      <c r="AI694" s="779"/>
      <c r="AJ694" s="779"/>
      <c r="AK694" s="779"/>
      <c r="AL694" s="779"/>
      <c r="AM694" s="779"/>
      <c r="AN694" s="779"/>
      <c r="AO694" s="779"/>
      <c r="AP694" s="779"/>
      <c r="AQ694" s="779"/>
      <c r="AR694" s="779"/>
      <c r="AS694" s="779"/>
      <c r="AT694" s="779"/>
      <c r="AU694" s="779"/>
      <c r="AV694" s="779"/>
      <c r="AW694" s="779"/>
      <c r="AX694" s="779"/>
      <c r="AY694" s="779"/>
      <c r="AZ694" s="779"/>
      <c r="BA694" s="779"/>
      <c r="BB694" s="779"/>
      <c r="BC694" s="779"/>
      <c r="BD694" s="779"/>
      <c r="BE694" s="779"/>
      <c r="BF694" s="779"/>
      <c r="BG694" s="779"/>
      <c r="BH694" s="779"/>
      <c r="BI694" s="779"/>
      <c r="BJ694" s="779"/>
      <c r="BK694" s="779"/>
      <c r="BL694" s="779"/>
      <c r="BM694" s="779"/>
      <c r="BN694" s="779"/>
      <c r="BO694" s="779"/>
      <c r="BP694" s="779"/>
      <c r="BQ694" s="779"/>
      <c r="BR694" s="779"/>
      <c r="BS694" s="779"/>
      <c r="BT694" s="779"/>
      <c r="BU694" s="779"/>
      <c r="BV694" s="779"/>
      <c r="BW694" s="779"/>
      <c r="BX694" s="779"/>
      <c r="BY694" s="779"/>
      <c r="BZ694" s="779"/>
      <c r="CA694" s="779"/>
      <c r="CB694" s="779"/>
      <c r="CC694" s="779"/>
      <c r="CD694" s="779"/>
      <c r="CE694" s="779"/>
      <c r="CF694" s="779"/>
      <c r="CG694" s="779"/>
      <c r="CH694" s="779"/>
      <c r="CI694" s="779"/>
      <c r="CJ694" s="779"/>
      <c r="CK694" s="779"/>
      <c r="CL694" s="779"/>
      <c r="CM694" s="779"/>
      <c r="CN694" s="779"/>
      <c r="CO694" s="779"/>
      <c r="CP694" s="779"/>
      <c r="CQ694" s="779"/>
      <c r="CR694" s="779"/>
      <c r="CS694" s="779"/>
      <c r="CT694" s="779"/>
    </row>
    <row r="695" spans="1:98" s="887" customFormat="1" ht="13.5">
      <c r="A695" s="886"/>
      <c r="B695" s="886"/>
      <c r="C695" s="886"/>
      <c r="D695" s="886"/>
      <c r="E695" s="886"/>
      <c r="F695" s="2851"/>
      <c r="G695" s="2851"/>
      <c r="H695" s="888"/>
      <c r="I695" s="889"/>
      <c r="J695" s="890"/>
      <c r="M695" s="772"/>
      <c r="N695" s="891"/>
      <c r="O695" s="774"/>
      <c r="P695" s="775"/>
      <c r="Q695" s="775"/>
      <c r="R695" s="776"/>
      <c r="S695" s="777"/>
      <c r="T695" s="777"/>
      <c r="U695" s="777"/>
      <c r="V695" s="778"/>
      <c r="W695" s="778"/>
      <c r="X695" s="778"/>
      <c r="Y695" s="778"/>
      <c r="Z695" s="778"/>
      <c r="AA695" s="779"/>
      <c r="AB695" s="779"/>
      <c r="AC695" s="779"/>
      <c r="AD695" s="779"/>
      <c r="AE695" s="779"/>
      <c r="AF695" s="779"/>
      <c r="AG695" s="779"/>
      <c r="AH695" s="779"/>
      <c r="AI695" s="779"/>
      <c r="AJ695" s="779"/>
      <c r="AK695" s="779"/>
      <c r="AL695" s="779"/>
      <c r="AM695" s="779"/>
      <c r="AN695" s="779"/>
      <c r="AO695" s="779"/>
      <c r="AP695" s="779"/>
      <c r="AQ695" s="779"/>
      <c r="AR695" s="779"/>
      <c r="AS695" s="779"/>
      <c r="AT695" s="779"/>
      <c r="AU695" s="779"/>
      <c r="AV695" s="779"/>
      <c r="AW695" s="779"/>
      <c r="AX695" s="779"/>
      <c r="AY695" s="779"/>
      <c r="AZ695" s="779"/>
      <c r="BA695" s="779"/>
      <c r="BB695" s="779"/>
      <c r="BC695" s="779"/>
      <c r="BD695" s="779"/>
      <c r="BE695" s="779"/>
      <c r="BF695" s="779"/>
      <c r="BG695" s="779"/>
      <c r="BH695" s="779"/>
      <c r="BI695" s="779"/>
      <c r="BJ695" s="779"/>
      <c r="BK695" s="779"/>
      <c r="BL695" s="779"/>
      <c r="BM695" s="779"/>
      <c r="BN695" s="779"/>
      <c r="BO695" s="779"/>
      <c r="BP695" s="779"/>
      <c r="BQ695" s="779"/>
      <c r="BR695" s="779"/>
      <c r="BS695" s="779"/>
      <c r="BT695" s="779"/>
      <c r="BU695" s="779"/>
      <c r="BV695" s="779"/>
      <c r="BW695" s="779"/>
      <c r="BX695" s="779"/>
      <c r="BY695" s="779"/>
      <c r="BZ695" s="779"/>
      <c r="CA695" s="779"/>
      <c r="CB695" s="779"/>
      <c r="CC695" s="779"/>
      <c r="CD695" s="779"/>
      <c r="CE695" s="779"/>
      <c r="CF695" s="779"/>
      <c r="CG695" s="779"/>
      <c r="CH695" s="779"/>
      <c r="CI695" s="779"/>
      <c r="CJ695" s="779"/>
      <c r="CK695" s="779"/>
      <c r="CL695" s="779"/>
      <c r="CM695" s="779"/>
      <c r="CN695" s="779"/>
      <c r="CO695" s="779"/>
      <c r="CP695" s="779"/>
      <c r="CQ695" s="779"/>
      <c r="CR695" s="779"/>
      <c r="CS695" s="779"/>
      <c r="CT695" s="779"/>
    </row>
    <row r="696" spans="1:98" s="887" customFormat="1" ht="13.5">
      <c r="A696" s="886"/>
      <c r="B696" s="886"/>
      <c r="C696" s="886"/>
      <c r="D696" s="886"/>
      <c r="E696" s="886"/>
      <c r="F696" s="2851"/>
      <c r="G696" s="2851"/>
      <c r="H696" s="888"/>
      <c r="I696" s="889"/>
      <c r="J696" s="890"/>
      <c r="M696" s="772"/>
      <c r="N696" s="891"/>
      <c r="O696" s="774"/>
      <c r="P696" s="775"/>
      <c r="Q696" s="775"/>
      <c r="R696" s="776"/>
      <c r="S696" s="777"/>
      <c r="T696" s="777"/>
      <c r="U696" s="777"/>
      <c r="V696" s="778"/>
      <c r="W696" s="778"/>
      <c r="X696" s="778"/>
      <c r="Y696" s="778"/>
      <c r="Z696" s="778"/>
      <c r="AA696" s="779"/>
      <c r="AB696" s="779"/>
      <c r="AC696" s="779"/>
      <c r="AD696" s="779"/>
      <c r="AE696" s="779"/>
      <c r="AF696" s="779"/>
      <c r="AG696" s="779"/>
      <c r="AH696" s="779"/>
      <c r="AI696" s="779"/>
      <c r="AJ696" s="779"/>
      <c r="AK696" s="779"/>
      <c r="AL696" s="779"/>
      <c r="AM696" s="779"/>
      <c r="AN696" s="779"/>
      <c r="AO696" s="779"/>
      <c r="AP696" s="779"/>
      <c r="AQ696" s="779"/>
      <c r="AR696" s="779"/>
      <c r="AS696" s="779"/>
      <c r="AT696" s="779"/>
      <c r="AU696" s="779"/>
      <c r="AV696" s="779"/>
      <c r="AW696" s="779"/>
      <c r="AX696" s="779"/>
      <c r="AY696" s="779"/>
      <c r="AZ696" s="779"/>
      <c r="BA696" s="779"/>
      <c r="BB696" s="779"/>
      <c r="BC696" s="779"/>
      <c r="BD696" s="779"/>
      <c r="BE696" s="779"/>
      <c r="BF696" s="779"/>
      <c r="BG696" s="779"/>
      <c r="BH696" s="779"/>
      <c r="BI696" s="779"/>
      <c r="BJ696" s="779"/>
      <c r="BK696" s="779"/>
      <c r="BL696" s="779"/>
      <c r="BM696" s="779"/>
      <c r="BN696" s="779"/>
      <c r="BO696" s="779"/>
      <c r="BP696" s="779"/>
      <c r="BQ696" s="779"/>
      <c r="BR696" s="779"/>
      <c r="BS696" s="779"/>
      <c r="BT696" s="779"/>
      <c r="BU696" s="779"/>
      <c r="BV696" s="779"/>
      <c r="BW696" s="779"/>
      <c r="BX696" s="779"/>
      <c r="BY696" s="779"/>
      <c r="BZ696" s="779"/>
      <c r="CA696" s="779"/>
      <c r="CB696" s="779"/>
      <c r="CC696" s="779"/>
      <c r="CD696" s="779"/>
      <c r="CE696" s="779"/>
      <c r="CF696" s="779"/>
      <c r="CG696" s="779"/>
      <c r="CH696" s="779"/>
      <c r="CI696" s="779"/>
      <c r="CJ696" s="779"/>
      <c r="CK696" s="779"/>
      <c r="CL696" s="779"/>
      <c r="CM696" s="779"/>
      <c r="CN696" s="779"/>
      <c r="CO696" s="779"/>
      <c r="CP696" s="779"/>
      <c r="CQ696" s="779"/>
      <c r="CR696" s="779"/>
      <c r="CS696" s="779"/>
      <c r="CT696" s="779"/>
    </row>
    <row r="697" spans="1:98" s="887" customFormat="1" ht="13.5">
      <c r="A697" s="886"/>
      <c r="B697" s="886"/>
      <c r="C697" s="886"/>
      <c r="D697" s="886"/>
      <c r="E697" s="886"/>
      <c r="F697" s="2851"/>
      <c r="G697" s="2851"/>
      <c r="H697" s="888"/>
      <c r="I697" s="889"/>
      <c r="J697" s="890"/>
      <c r="M697" s="772"/>
      <c r="N697" s="891"/>
      <c r="O697" s="774"/>
      <c r="P697" s="775"/>
      <c r="Q697" s="775"/>
      <c r="R697" s="776"/>
      <c r="S697" s="777"/>
      <c r="T697" s="777"/>
      <c r="U697" s="777"/>
      <c r="V697" s="778"/>
      <c r="W697" s="778"/>
      <c r="X697" s="778"/>
      <c r="Y697" s="778"/>
      <c r="Z697" s="778"/>
      <c r="AA697" s="779"/>
      <c r="AB697" s="779"/>
      <c r="AC697" s="779"/>
      <c r="AD697" s="779"/>
      <c r="AE697" s="779"/>
      <c r="AF697" s="779"/>
      <c r="AG697" s="779"/>
      <c r="AH697" s="779"/>
      <c r="AI697" s="779"/>
      <c r="AJ697" s="779"/>
      <c r="AK697" s="779"/>
      <c r="AL697" s="779"/>
      <c r="AM697" s="779"/>
      <c r="AN697" s="779"/>
      <c r="AO697" s="779"/>
      <c r="AP697" s="779"/>
      <c r="AQ697" s="779"/>
      <c r="AR697" s="779"/>
      <c r="AS697" s="779"/>
      <c r="AT697" s="779"/>
      <c r="AU697" s="779"/>
      <c r="AV697" s="779"/>
      <c r="AW697" s="779"/>
      <c r="AX697" s="779"/>
      <c r="AY697" s="779"/>
      <c r="AZ697" s="779"/>
      <c r="BA697" s="779"/>
      <c r="BB697" s="779"/>
      <c r="BC697" s="779"/>
      <c r="BD697" s="779"/>
      <c r="BE697" s="779"/>
      <c r="BF697" s="779"/>
      <c r="BG697" s="779"/>
      <c r="BH697" s="779"/>
      <c r="BI697" s="779"/>
      <c r="BJ697" s="779"/>
      <c r="BK697" s="779"/>
      <c r="BL697" s="779"/>
      <c r="BM697" s="779"/>
      <c r="BN697" s="779"/>
      <c r="BO697" s="779"/>
      <c r="BP697" s="779"/>
      <c r="BQ697" s="779"/>
      <c r="BR697" s="779"/>
      <c r="BS697" s="779"/>
      <c r="BT697" s="779"/>
      <c r="BU697" s="779"/>
      <c r="BV697" s="779"/>
      <c r="BW697" s="779"/>
      <c r="BX697" s="779"/>
      <c r="BY697" s="779"/>
      <c r="BZ697" s="779"/>
      <c r="CA697" s="779"/>
      <c r="CB697" s="779"/>
      <c r="CC697" s="779"/>
      <c r="CD697" s="779"/>
      <c r="CE697" s="779"/>
      <c r="CF697" s="779"/>
      <c r="CG697" s="779"/>
      <c r="CH697" s="779"/>
      <c r="CI697" s="779"/>
      <c r="CJ697" s="779"/>
      <c r="CK697" s="779"/>
      <c r="CL697" s="779"/>
      <c r="CM697" s="779"/>
      <c r="CN697" s="779"/>
      <c r="CO697" s="779"/>
      <c r="CP697" s="779"/>
      <c r="CQ697" s="779"/>
      <c r="CR697" s="779"/>
      <c r="CS697" s="779"/>
      <c r="CT697" s="779"/>
    </row>
    <row r="698" spans="1:98" s="887" customFormat="1" ht="13.5">
      <c r="A698" s="886"/>
      <c r="B698" s="886"/>
      <c r="C698" s="886"/>
      <c r="D698" s="886"/>
      <c r="E698" s="886"/>
      <c r="F698" s="2851"/>
      <c r="G698" s="2851"/>
      <c r="H698" s="888"/>
      <c r="I698" s="889"/>
      <c r="J698" s="890"/>
      <c r="M698" s="772"/>
      <c r="N698" s="891"/>
      <c r="O698" s="774"/>
      <c r="P698" s="775"/>
      <c r="Q698" s="775"/>
      <c r="R698" s="776"/>
      <c r="S698" s="777"/>
      <c r="T698" s="777"/>
      <c r="U698" s="777"/>
      <c r="V698" s="778"/>
      <c r="W698" s="778"/>
      <c r="X698" s="778"/>
      <c r="Y698" s="778"/>
      <c r="Z698" s="778"/>
      <c r="AA698" s="779"/>
      <c r="AB698" s="779"/>
      <c r="AC698" s="779"/>
      <c r="AD698" s="779"/>
      <c r="AE698" s="779"/>
      <c r="AF698" s="779"/>
      <c r="AG698" s="779"/>
      <c r="AH698" s="779"/>
      <c r="AI698" s="779"/>
      <c r="AJ698" s="779"/>
      <c r="AK698" s="779"/>
      <c r="AL698" s="779"/>
      <c r="AM698" s="779"/>
      <c r="AN698" s="779"/>
      <c r="AO698" s="779"/>
      <c r="AP698" s="779"/>
      <c r="AQ698" s="779"/>
      <c r="AR698" s="779"/>
      <c r="AS698" s="779"/>
      <c r="AT698" s="779"/>
      <c r="AU698" s="779"/>
      <c r="AV698" s="779"/>
      <c r="AW698" s="779"/>
      <c r="AX698" s="779"/>
      <c r="AY698" s="779"/>
      <c r="AZ698" s="779"/>
      <c r="BA698" s="779"/>
      <c r="BB698" s="779"/>
      <c r="BC698" s="779"/>
      <c r="BD698" s="779"/>
      <c r="BE698" s="779"/>
      <c r="BF698" s="779"/>
      <c r="BG698" s="779"/>
      <c r="BH698" s="779"/>
      <c r="BI698" s="779"/>
      <c r="BJ698" s="779"/>
      <c r="BK698" s="779"/>
      <c r="BL698" s="779"/>
      <c r="BM698" s="779"/>
      <c r="BN698" s="779"/>
      <c r="BO698" s="779"/>
      <c r="BP698" s="779"/>
      <c r="BQ698" s="779"/>
      <c r="BR698" s="779"/>
      <c r="BS698" s="779"/>
      <c r="BT698" s="779"/>
      <c r="BU698" s="779"/>
      <c r="BV698" s="779"/>
      <c r="BW698" s="779"/>
      <c r="BX698" s="779"/>
      <c r="BY698" s="779"/>
      <c r="BZ698" s="779"/>
      <c r="CA698" s="779"/>
      <c r="CB698" s="779"/>
      <c r="CC698" s="779"/>
      <c r="CD698" s="779"/>
      <c r="CE698" s="779"/>
      <c r="CF698" s="779"/>
      <c r="CG698" s="779"/>
      <c r="CH698" s="779"/>
      <c r="CI698" s="779"/>
      <c r="CJ698" s="779"/>
      <c r="CK698" s="779"/>
      <c r="CL698" s="779"/>
      <c r="CM698" s="779"/>
      <c r="CN698" s="779"/>
      <c r="CO698" s="779"/>
      <c r="CP698" s="779"/>
      <c r="CQ698" s="779"/>
      <c r="CR698" s="779"/>
      <c r="CS698" s="779"/>
      <c r="CT698" s="779"/>
    </row>
    <row r="699" spans="1:98" s="887" customFormat="1" ht="13.5">
      <c r="A699" s="886"/>
      <c r="B699" s="886"/>
      <c r="C699" s="886"/>
      <c r="D699" s="886"/>
      <c r="E699" s="886"/>
      <c r="F699" s="2851"/>
      <c r="G699" s="2851"/>
      <c r="H699" s="888"/>
      <c r="I699" s="889"/>
      <c r="J699" s="890"/>
      <c r="M699" s="772"/>
      <c r="N699" s="891"/>
      <c r="O699" s="774"/>
      <c r="P699" s="775"/>
      <c r="Q699" s="775"/>
      <c r="R699" s="776"/>
      <c r="S699" s="777"/>
      <c r="T699" s="777"/>
      <c r="U699" s="777"/>
      <c r="V699" s="778"/>
      <c r="W699" s="778"/>
      <c r="X699" s="778"/>
      <c r="Y699" s="778"/>
      <c r="Z699" s="778"/>
      <c r="AA699" s="779"/>
      <c r="AB699" s="779"/>
      <c r="AC699" s="779"/>
      <c r="AD699" s="779"/>
      <c r="AE699" s="779"/>
      <c r="AF699" s="779"/>
      <c r="AG699" s="779"/>
      <c r="AH699" s="779"/>
      <c r="AI699" s="779"/>
      <c r="AJ699" s="779"/>
      <c r="AK699" s="779"/>
      <c r="AL699" s="779"/>
      <c r="AM699" s="779"/>
      <c r="AN699" s="779"/>
      <c r="AO699" s="779"/>
      <c r="AP699" s="779"/>
      <c r="AQ699" s="779"/>
      <c r="AR699" s="779"/>
      <c r="AS699" s="779"/>
      <c r="AT699" s="779"/>
      <c r="AU699" s="779"/>
      <c r="AV699" s="779"/>
      <c r="AW699" s="779"/>
      <c r="AX699" s="779"/>
      <c r="AY699" s="779"/>
      <c r="AZ699" s="779"/>
      <c r="BA699" s="779"/>
      <c r="BB699" s="779"/>
      <c r="BC699" s="779"/>
      <c r="BD699" s="779"/>
      <c r="BE699" s="779"/>
      <c r="BF699" s="779"/>
      <c r="BG699" s="779"/>
      <c r="BH699" s="779"/>
      <c r="BI699" s="779"/>
      <c r="BJ699" s="779"/>
      <c r="BK699" s="779"/>
      <c r="BL699" s="779"/>
      <c r="BM699" s="779"/>
      <c r="BN699" s="779"/>
      <c r="BO699" s="779"/>
      <c r="BP699" s="779"/>
      <c r="BQ699" s="779"/>
      <c r="BR699" s="779"/>
      <c r="BS699" s="779"/>
      <c r="BT699" s="779"/>
      <c r="BU699" s="779"/>
      <c r="BV699" s="779"/>
      <c r="BW699" s="779"/>
      <c r="BX699" s="779"/>
      <c r="BY699" s="779"/>
      <c r="BZ699" s="779"/>
      <c r="CA699" s="779"/>
      <c r="CB699" s="779"/>
      <c r="CC699" s="779"/>
      <c r="CD699" s="779"/>
      <c r="CE699" s="779"/>
      <c r="CF699" s="779"/>
      <c r="CG699" s="779"/>
      <c r="CH699" s="779"/>
      <c r="CI699" s="779"/>
      <c r="CJ699" s="779"/>
      <c r="CK699" s="779"/>
      <c r="CL699" s="779"/>
      <c r="CM699" s="779"/>
      <c r="CN699" s="779"/>
      <c r="CO699" s="779"/>
      <c r="CP699" s="779"/>
      <c r="CQ699" s="779"/>
      <c r="CR699" s="779"/>
      <c r="CS699" s="779"/>
      <c r="CT699" s="779"/>
    </row>
    <row r="700" spans="1:98" s="887" customFormat="1" ht="13.5">
      <c r="A700" s="886"/>
      <c r="B700" s="886"/>
      <c r="C700" s="886"/>
      <c r="D700" s="886"/>
      <c r="E700" s="886"/>
      <c r="F700" s="2851"/>
      <c r="G700" s="2851"/>
      <c r="H700" s="888"/>
      <c r="I700" s="889"/>
      <c r="J700" s="890"/>
      <c r="M700" s="772"/>
      <c r="N700" s="891"/>
      <c r="O700" s="774"/>
      <c r="P700" s="775"/>
      <c r="Q700" s="775"/>
      <c r="R700" s="776"/>
      <c r="S700" s="777"/>
      <c r="T700" s="777"/>
      <c r="U700" s="777"/>
      <c r="V700" s="778"/>
      <c r="W700" s="778"/>
      <c r="X700" s="778"/>
      <c r="Y700" s="778"/>
      <c r="Z700" s="778"/>
      <c r="AA700" s="779"/>
      <c r="AB700" s="779"/>
      <c r="AC700" s="779"/>
      <c r="AD700" s="779"/>
      <c r="AE700" s="779"/>
      <c r="AF700" s="779"/>
      <c r="AG700" s="779"/>
      <c r="AH700" s="779"/>
      <c r="AI700" s="779"/>
      <c r="AJ700" s="779"/>
      <c r="AK700" s="779"/>
      <c r="AL700" s="779"/>
      <c r="AM700" s="779"/>
      <c r="AN700" s="779"/>
      <c r="AO700" s="779"/>
      <c r="AP700" s="779"/>
      <c r="AQ700" s="779"/>
      <c r="AR700" s="779"/>
      <c r="AS700" s="779"/>
      <c r="AT700" s="779"/>
      <c r="AU700" s="779"/>
      <c r="AV700" s="779"/>
      <c r="AW700" s="779"/>
      <c r="AX700" s="779"/>
      <c r="AY700" s="779"/>
      <c r="AZ700" s="779"/>
      <c r="BA700" s="779"/>
      <c r="BB700" s="779"/>
      <c r="BC700" s="779"/>
      <c r="BD700" s="779"/>
      <c r="BE700" s="779"/>
      <c r="BF700" s="779"/>
      <c r="BG700" s="779"/>
      <c r="BH700" s="779"/>
      <c r="BI700" s="779"/>
      <c r="BJ700" s="779"/>
      <c r="BK700" s="779"/>
      <c r="BL700" s="779"/>
      <c r="BM700" s="779"/>
      <c r="BN700" s="779"/>
      <c r="BO700" s="779"/>
      <c r="BP700" s="779"/>
      <c r="BQ700" s="779"/>
      <c r="BR700" s="779"/>
      <c r="BS700" s="779"/>
      <c r="BT700" s="779"/>
      <c r="BU700" s="779"/>
      <c r="BV700" s="779"/>
      <c r="BW700" s="779"/>
      <c r="BX700" s="779"/>
      <c r="BY700" s="779"/>
      <c r="BZ700" s="779"/>
      <c r="CA700" s="779"/>
      <c r="CB700" s="779"/>
      <c r="CC700" s="779"/>
      <c r="CD700" s="779"/>
      <c r="CE700" s="779"/>
      <c r="CF700" s="779"/>
      <c r="CG700" s="779"/>
      <c r="CH700" s="779"/>
      <c r="CI700" s="779"/>
      <c r="CJ700" s="779"/>
      <c r="CK700" s="779"/>
      <c r="CL700" s="779"/>
      <c r="CM700" s="779"/>
      <c r="CN700" s="779"/>
      <c r="CO700" s="779"/>
      <c r="CP700" s="779"/>
      <c r="CQ700" s="779"/>
      <c r="CR700" s="779"/>
      <c r="CS700" s="779"/>
      <c r="CT700" s="779"/>
    </row>
    <row r="701" spans="1:98" s="887" customFormat="1" ht="13.5">
      <c r="A701" s="886"/>
      <c r="B701" s="886"/>
      <c r="C701" s="886"/>
      <c r="D701" s="886"/>
      <c r="E701" s="886"/>
      <c r="F701" s="2851"/>
      <c r="G701" s="2851"/>
      <c r="H701" s="888"/>
      <c r="I701" s="889"/>
      <c r="J701" s="890"/>
      <c r="M701" s="772"/>
      <c r="N701" s="891"/>
      <c r="O701" s="774"/>
      <c r="P701" s="775"/>
      <c r="Q701" s="775"/>
      <c r="R701" s="776"/>
      <c r="S701" s="777"/>
      <c r="T701" s="777"/>
      <c r="U701" s="777"/>
      <c r="V701" s="778"/>
      <c r="W701" s="778"/>
      <c r="X701" s="778"/>
      <c r="Y701" s="778"/>
      <c r="Z701" s="778"/>
      <c r="AA701" s="779"/>
      <c r="AB701" s="779"/>
      <c r="AC701" s="779"/>
      <c r="AD701" s="779"/>
      <c r="AE701" s="779"/>
      <c r="AF701" s="779"/>
      <c r="AG701" s="779"/>
      <c r="AH701" s="779"/>
      <c r="AI701" s="779"/>
      <c r="AJ701" s="779"/>
      <c r="AK701" s="779"/>
      <c r="AL701" s="779"/>
      <c r="AM701" s="779"/>
      <c r="AN701" s="779"/>
      <c r="AO701" s="779"/>
      <c r="AP701" s="779"/>
      <c r="AQ701" s="779"/>
      <c r="AR701" s="779"/>
      <c r="AS701" s="779"/>
      <c r="AT701" s="779"/>
      <c r="AU701" s="779"/>
      <c r="AV701" s="779"/>
      <c r="AW701" s="779"/>
      <c r="AX701" s="779"/>
      <c r="AY701" s="779"/>
      <c r="AZ701" s="779"/>
      <c r="BA701" s="779"/>
      <c r="BB701" s="779"/>
      <c r="BC701" s="779"/>
      <c r="BD701" s="779"/>
      <c r="BE701" s="779"/>
      <c r="BF701" s="779"/>
      <c r="BG701" s="779"/>
      <c r="BH701" s="779"/>
      <c r="BI701" s="779"/>
      <c r="BJ701" s="779"/>
      <c r="BK701" s="779"/>
      <c r="BL701" s="779"/>
      <c r="BM701" s="779"/>
      <c r="BN701" s="779"/>
      <c r="BO701" s="779"/>
      <c r="BP701" s="779"/>
      <c r="BQ701" s="779"/>
      <c r="BR701" s="779"/>
      <c r="BS701" s="779"/>
      <c r="BT701" s="779"/>
      <c r="BU701" s="779"/>
      <c r="BV701" s="779"/>
      <c r="BW701" s="779"/>
      <c r="BX701" s="779"/>
      <c r="BY701" s="779"/>
      <c r="BZ701" s="779"/>
      <c r="CA701" s="779"/>
      <c r="CB701" s="779"/>
      <c r="CC701" s="779"/>
      <c r="CD701" s="779"/>
      <c r="CE701" s="779"/>
      <c r="CF701" s="779"/>
      <c r="CG701" s="779"/>
      <c r="CH701" s="779"/>
      <c r="CI701" s="779"/>
      <c r="CJ701" s="779"/>
      <c r="CK701" s="779"/>
      <c r="CL701" s="779"/>
      <c r="CM701" s="779"/>
      <c r="CN701" s="779"/>
      <c r="CO701" s="779"/>
      <c r="CP701" s="779"/>
      <c r="CQ701" s="779"/>
      <c r="CR701" s="779"/>
      <c r="CS701" s="779"/>
      <c r="CT701" s="779"/>
    </row>
    <row r="702" spans="1:98" s="887" customFormat="1" ht="13.5">
      <c r="A702" s="886"/>
      <c r="B702" s="886"/>
      <c r="C702" s="886"/>
      <c r="D702" s="886"/>
      <c r="E702" s="886"/>
      <c r="F702" s="2851"/>
      <c r="G702" s="2851"/>
      <c r="H702" s="888"/>
      <c r="I702" s="889"/>
      <c r="J702" s="890"/>
      <c r="M702" s="772"/>
      <c r="N702" s="891"/>
      <c r="O702" s="774"/>
      <c r="P702" s="775"/>
      <c r="Q702" s="775"/>
      <c r="R702" s="776"/>
      <c r="S702" s="777"/>
      <c r="T702" s="777"/>
      <c r="U702" s="777"/>
      <c r="V702" s="778"/>
      <c r="W702" s="778"/>
      <c r="X702" s="778"/>
      <c r="Y702" s="778"/>
      <c r="Z702" s="778"/>
      <c r="AA702" s="779"/>
      <c r="AB702" s="779"/>
      <c r="AC702" s="779"/>
      <c r="AD702" s="779"/>
      <c r="AE702" s="779"/>
      <c r="AF702" s="779"/>
      <c r="AG702" s="779"/>
      <c r="AH702" s="779"/>
      <c r="AI702" s="779"/>
      <c r="AJ702" s="779"/>
      <c r="AK702" s="779"/>
      <c r="AL702" s="779"/>
      <c r="AM702" s="779"/>
      <c r="AN702" s="779"/>
      <c r="AO702" s="779"/>
      <c r="AP702" s="779"/>
      <c r="AQ702" s="779"/>
      <c r="AR702" s="779"/>
      <c r="AS702" s="779"/>
      <c r="AT702" s="779"/>
      <c r="AU702" s="779"/>
      <c r="AV702" s="779"/>
      <c r="AW702" s="779"/>
      <c r="AX702" s="779"/>
      <c r="AY702" s="779"/>
      <c r="AZ702" s="779"/>
      <c r="BA702" s="779"/>
      <c r="BB702" s="779"/>
      <c r="BC702" s="779"/>
      <c r="BD702" s="779"/>
      <c r="BE702" s="779"/>
      <c r="BF702" s="779"/>
      <c r="BG702" s="779"/>
      <c r="BH702" s="779"/>
      <c r="BI702" s="779"/>
      <c r="BJ702" s="779"/>
      <c r="BK702" s="779"/>
      <c r="BL702" s="779"/>
      <c r="BM702" s="779"/>
      <c r="BN702" s="779"/>
      <c r="BO702" s="779"/>
      <c r="BP702" s="779"/>
      <c r="BQ702" s="779"/>
      <c r="BR702" s="779"/>
      <c r="BS702" s="779"/>
      <c r="BT702" s="779"/>
      <c r="BU702" s="779"/>
      <c r="BV702" s="779"/>
      <c r="BW702" s="779"/>
      <c r="BX702" s="779"/>
      <c r="BY702" s="779"/>
      <c r="BZ702" s="779"/>
      <c r="CA702" s="779"/>
      <c r="CB702" s="779"/>
      <c r="CC702" s="779"/>
      <c r="CD702" s="779"/>
      <c r="CE702" s="779"/>
      <c r="CF702" s="779"/>
      <c r="CG702" s="779"/>
      <c r="CH702" s="779"/>
      <c r="CI702" s="779"/>
      <c r="CJ702" s="779"/>
      <c r="CK702" s="779"/>
      <c r="CL702" s="779"/>
      <c r="CM702" s="779"/>
      <c r="CN702" s="779"/>
      <c r="CO702" s="779"/>
      <c r="CP702" s="779"/>
      <c r="CQ702" s="779"/>
      <c r="CR702" s="779"/>
      <c r="CS702" s="779"/>
      <c r="CT702" s="779"/>
    </row>
    <row r="703" spans="1:98" s="887" customFormat="1" ht="13.5">
      <c r="A703" s="886"/>
      <c r="B703" s="886"/>
      <c r="C703" s="886"/>
      <c r="D703" s="886"/>
      <c r="E703" s="886"/>
      <c r="F703" s="2851"/>
      <c r="G703" s="2851"/>
      <c r="H703" s="888"/>
      <c r="I703" s="889"/>
      <c r="J703" s="890"/>
      <c r="M703" s="772"/>
      <c r="N703" s="891"/>
      <c r="O703" s="774"/>
      <c r="P703" s="775"/>
      <c r="Q703" s="775"/>
      <c r="R703" s="776"/>
      <c r="S703" s="777"/>
      <c r="T703" s="777"/>
      <c r="U703" s="777"/>
      <c r="V703" s="778"/>
      <c r="W703" s="778"/>
      <c r="X703" s="778"/>
      <c r="Y703" s="778"/>
      <c r="Z703" s="778"/>
      <c r="AA703" s="779"/>
      <c r="AB703" s="779"/>
      <c r="AC703" s="779"/>
      <c r="AD703" s="779"/>
      <c r="AE703" s="779"/>
      <c r="AF703" s="779"/>
      <c r="AG703" s="779"/>
      <c r="AH703" s="779"/>
      <c r="AI703" s="779"/>
      <c r="AJ703" s="779"/>
      <c r="AK703" s="779"/>
      <c r="AL703" s="779"/>
      <c r="AM703" s="779"/>
      <c r="AN703" s="779"/>
      <c r="AO703" s="779"/>
      <c r="AP703" s="779"/>
      <c r="AQ703" s="779"/>
      <c r="AR703" s="779"/>
      <c r="AS703" s="779"/>
      <c r="AT703" s="779"/>
      <c r="AU703" s="779"/>
      <c r="AV703" s="779"/>
      <c r="AW703" s="779"/>
      <c r="AX703" s="779"/>
      <c r="AY703" s="779"/>
      <c r="AZ703" s="779"/>
      <c r="BA703" s="779"/>
      <c r="BB703" s="779"/>
      <c r="BC703" s="779"/>
      <c r="BD703" s="779"/>
      <c r="BE703" s="779"/>
      <c r="BF703" s="779"/>
      <c r="BG703" s="779"/>
      <c r="BH703" s="779"/>
      <c r="BI703" s="779"/>
      <c r="BJ703" s="779"/>
      <c r="BK703" s="779"/>
      <c r="BL703" s="779"/>
      <c r="BM703" s="779"/>
      <c r="BN703" s="779"/>
      <c r="BO703" s="779"/>
      <c r="BP703" s="779"/>
      <c r="BQ703" s="779"/>
      <c r="BR703" s="779"/>
      <c r="BS703" s="779"/>
      <c r="BT703" s="779"/>
      <c r="BU703" s="779"/>
      <c r="BV703" s="779"/>
      <c r="BW703" s="779"/>
      <c r="BX703" s="779"/>
      <c r="BY703" s="779"/>
      <c r="BZ703" s="779"/>
      <c r="CA703" s="779"/>
      <c r="CB703" s="779"/>
      <c r="CC703" s="779"/>
      <c r="CD703" s="779"/>
      <c r="CE703" s="779"/>
      <c r="CF703" s="779"/>
      <c r="CG703" s="779"/>
      <c r="CH703" s="779"/>
      <c r="CI703" s="779"/>
      <c r="CJ703" s="779"/>
      <c r="CK703" s="779"/>
      <c r="CL703" s="779"/>
      <c r="CM703" s="779"/>
      <c r="CN703" s="779"/>
      <c r="CO703" s="779"/>
      <c r="CP703" s="779"/>
      <c r="CQ703" s="779"/>
      <c r="CR703" s="779"/>
      <c r="CS703" s="779"/>
      <c r="CT703" s="779"/>
    </row>
    <row r="704" spans="1:98" s="887" customFormat="1" ht="13.5">
      <c r="A704" s="886"/>
      <c r="B704" s="886"/>
      <c r="C704" s="886"/>
      <c r="D704" s="886"/>
      <c r="E704" s="886"/>
      <c r="F704" s="2851"/>
      <c r="G704" s="2851"/>
      <c r="H704" s="888"/>
      <c r="I704" s="889"/>
      <c r="J704" s="890"/>
      <c r="M704" s="772"/>
      <c r="N704" s="891"/>
      <c r="O704" s="774"/>
      <c r="P704" s="775"/>
      <c r="Q704" s="775"/>
      <c r="R704" s="776"/>
      <c r="S704" s="777"/>
      <c r="T704" s="777"/>
      <c r="U704" s="777"/>
      <c r="V704" s="778"/>
      <c r="W704" s="778"/>
      <c r="X704" s="778"/>
      <c r="Y704" s="778"/>
      <c r="Z704" s="778"/>
      <c r="AA704" s="779"/>
      <c r="AB704" s="779"/>
      <c r="AC704" s="779"/>
      <c r="AD704" s="779"/>
      <c r="AE704" s="779"/>
      <c r="AF704" s="779"/>
      <c r="AG704" s="779"/>
      <c r="AH704" s="779"/>
      <c r="AI704" s="779"/>
      <c r="AJ704" s="779"/>
      <c r="AK704" s="779"/>
      <c r="AL704" s="779"/>
      <c r="AM704" s="779"/>
      <c r="AN704" s="779"/>
      <c r="AO704" s="779"/>
      <c r="AP704" s="779"/>
      <c r="AQ704" s="779"/>
      <c r="AR704" s="779"/>
      <c r="AS704" s="779"/>
      <c r="AT704" s="779"/>
      <c r="AU704" s="779"/>
      <c r="AV704" s="779"/>
      <c r="AW704" s="779"/>
      <c r="AX704" s="779"/>
      <c r="AY704" s="779"/>
      <c r="AZ704" s="779"/>
      <c r="BA704" s="779"/>
      <c r="BB704" s="779"/>
      <c r="BC704" s="779"/>
      <c r="BD704" s="779"/>
      <c r="BE704" s="779"/>
      <c r="BF704" s="779"/>
      <c r="BG704" s="779"/>
      <c r="BH704" s="779"/>
      <c r="BI704" s="779"/>
      <c r="BJ704" s="779"/>
      <c r="BK704" s="779"/>
      <c r="BL704" s="779"/>
      <c r="BM704" s="779"/>
      <c r="BN704" s="779"/>
      <c r="BO704" s="779"/>
      <c r="BP704" s="779"/>
      <c r="BQ704" s="779"/>
      <c r="BR704" s="779"/>
      <c r="BS704" s="779"/>
      <c r="BT704" s="779"/>
      <c r="BU704" s="779"/>
      <c r="BV704" s="779"/>
      <c r="BW704" s="779"/>
      <c r="BX704" s="779"/>
      <c r="BY704" s="779"/>
      <c r="BZ704" s="779"/>
      <c r="CA704" s="779"/>
      <c r="CB704" s="779"/>
      <c r="CC704" s="779"/>
      <c r="CD704" s="779"/>
      <c r="CE704" s="779"/>
      <c r="CF704" s="779"/>
      <c r="CG704" s="779"/>
      <c r="CH704" s="779"/>
      <c r="CI704" s="779"/>
      <c r="CJ704" s="779"/>
      <c r="CK704" s="779"/>
      <c r="CL704" s="779"/>
      <c r="CM704" s="779"/>
      <c r="CN704" s="779"/>
      <c r="CO704" s="779"/>
      <c r="CP704" s="779"/>
      <c r="CQ704" s="779"/>
      <c r="CR704" s="779"/>
      <c r="CS704" s="779"/>
      <c r="CT704" s="779"/>
    </row>
    <row r="705" spans="1:98" s="887" customFormat="1" ht="13.5">
      <c r="A705" s="886"/>
      <c r="B705" s="886"/>
      <c r="C705" s="886"/>
      <c r="D705" s="886"/>
      <c r="E705" s="886"/>
      <c r="F705" s="2851"/>
      <c r="G705" s="2851"/>
      <c r="H705" s="888"/>
      <c r="I705" s="889"/>
      <c r="J705" s="890"/>
      <c r="M705" s="772"/>
      <c r="N705" s="891"/>
      <c r="O705" s="774"/>
      <c r="P705" s="775"/>
      <c r="Q705" s="775"/>
      <c r="R705" s="776"/>
      <c r="S705" s="777"/>
      <c r="T705" s="777"/>
      <c r="U705" s="777"/>
      <c r="V705" s="778"/>
      <c r="W705" s="778"/>
      <c r="X705" s="778"/>
      <c r="Y705" s="778"/>
      <c r="Z705" s="778"/>
      <c r="AA705" s="779"/>
      <c r="AB705" s="779"/>
      <c r="AC705" s="779"/>
      <c r="AD705" s="779"/>
      <c r="AE705" s="779"/>
      <c r="AF705" s="779"/>
      <c r="AG705" s="779"/>
      <c r="AH705" s="779"/>
      <c r="AI705" s="779"/>
      <c r="AJ705" s="779"/>
      <c r="AK705" s="779"/>
      <c r="AL705" s="779"/>
      <c r="AM705" s="779"/>
      <c r="AN705" s="779"/>
      <c r="AO705" s="779"/>
      <c r="AP705" s="779"/>
      <c r="AQ705" s="779"/>
      <c r="AR705" s="779"/>
      <c r="AS705" s="779"/>
      <c r="AT705" s="779"/>
      <c r="AU705" s="779"/>
      <c r="AV705" s="779"/>
      <c r="AW705" s="779"/>
      <c r="AX705" s="779"/>
      <c r="AY705" s="779"/>
      <c r="AZ705" s="779"/>
      <c r="BA705" s="779"/>
      <c r="BB705" s="779"/>
      <c r="BC705" s="779"/>
      <c r="BD705" s="779"/>
      <c r="BE705" s="779"/>
      <c r="BF705" s="779"/>
      <c r="BG705" s="779"/>
      <c r="BH705" s="779"/>
      <c r="BI705" s="779"/>
      <c r="BJ705" s="779"/>
      <c r="BK705" s="779"/>
      <c r="BL705" s="779"/>
      <c r="BM705" s="779"/>
      <c r="BN705" s="779"/>
      <c r="BO705" s="779"/>
      <c r="BP705" s="779"/>
      <c r="BQ705" s="779"/>
      <c r="BR705" s="779"/>
      <c r="BS705" s="779"/>
      <c r="BT705" s="779"/>
      <c r="BU705" s="779"/>
      <c r="BV705" s="779"/>
      <c r="BW705" s="779"/>
      <c r="BX705" s="779"/>
      <c r="BY705" s="779"/>
      <c r="BZ705" s="779"/>
      <c r="CA705" s="779"/>
      <c r="CB705" s="779"/>
      <c r="CC705" s="779"/>
      <c r="CD705" s="779"/>
      <c r="CE705" s="779"/>
      <c r="CF705" s="779"/>
      <c r="CG705" s="779"/>
      <c r="CH705" s="779"/>
      <c r="CI705" s="779"/>
      <c r="CJ705" s="779"/>
      <c r="CK705" s="779"/>
      <c r="CL705" s="779"/>
      <c r="CM705" s="779"/>
      <c r="CN705" s="779"/>
      <c r="CO705" s="779"/>
      <c r="CP705" s="779"/>
      <c r="CQ705" s="779"/>
      <c r="CR705" s="779"/>
      <c r="CS705" s="779"/>
      <c r="CT705" s="779"/>
    </row>
    <row r="706" spans="1:98" s="887" customFormat="1" ht="13.5">
      <c r="A706" s="886"/>
      <c r="B706" s="886"/>
      <c r="C706" s="886"/>
      <c r="D706" s="886"/>
      <c r="E706" s="886"/>
      <c r="F706" s="2851"/>
      <c r="G706" s="2851"/>
      <c r="H706" s="888"/>
      <c r="I706" s="889"/>
      <c r="J706" s="890"/>
      <c r="M706" s="772"/>
      <c r="N706" s="891"/>
      <c r="O706" s="774"/>
      <c r="P706" s="775"/>
      <c r="Q706" s="775"/>
      <c r="R706" s="776"/>
      <c r="S706" s="777"/>
      <c r="T706" s="777"/>
      <c r="U706" s="777"/>
      <c r="V706" s="778"/>
      <c r="W706" s="778"/>
      <c r="X706" s="778"/>
      <c r="Y706" s="778"/>
      <c r="Z706" s="778"/>
      <c r="AA706" s="779"/>
      <c r="AB706" s="779"/>
      <c r="AC706" s="779"/>
      <c r="AD706" s="779"/>
      <c r="AE706" s="779"/>
      <c r="AF706" s="779"/>
      <c r="AG706" s="779"/>
      <c r="AH706" s="779"/>
      <c r="AI706" s="779"/>
      <c r="AJ706" s="779"/>
      <c r="AK706" s="779"/>
      <c r="AL706" s="779"/>
      <c r="AM706" s="779"/>
      <c r="AN706" s="779"/>
      <c r="AO706" s="779"/>
      <c r="AP706" s="779"/>
      <c r="AQ706" s="779"/>
      <c r="AR706" s="779"/>
      <c r="AS706" s="779"/>
      <c r="AT706" s="779"/>
      <c r="AU706" s="779"/>
      <c r="AV706" s="779"/>
      <c r="AW706" s="779"/>
      <c r="AX706" s="779"/>
      <c r="AY706" s="779"/>
      <c r="AZ706" s="779"/>
      <c r="BA706" s="779"/>
      <c r="BB706" s="779"/>
      <c r="BC706" s="779"/>
      <c r="BD706" s="779"/>
      <c r="BE706" s="779"/>
      <c r="BF706" s="779"/>
      <c r="BG706" s="779"/>
      <c r="BH706" s="779"/>
      <c r="BI706" s="779"/>
      <c r="BJ706" s="779"/>
      <c r="BK706" s="779"/>
      <c r="BL706" s="779"/>
      <c r="BM706" s="779"/>
      <c r="BN706" s="779"/>
      <c r="BO706" s="779"/>
      <c r="BP706" s="779"/>
      <c r="BQ706" s="779"/>
      <c r="BR706" s="779"/>
      <c r="BS706" s="779"/>
      <c r="BT706" s="779"/>
      <c r="BU706" s="779"/>
      <c r="BV706" s="779"/>
      <c r="BW706" s="779"/>
      <c r="BX706" s="779"/>
      <c r="BY706" s="779"/>
      <c r="BZ706" s="779"/>
      <c r="CA706" s="779"/>
      <c r="CB706" s="779"/>
      <c r="CC706" s="779"/>
      <c r="CD706" s="779"/>
      <c r="CE706" s="779"/>
      <c r="CF706" s="779"/>
      <c r="CG706" s="779"/>
      <c r="CH706" s="779"/>
      <c r="CI706" s="779"/>
      <c r="CJ706" s="779"/>
      <c r="CK706" s="779"/>
      <c r="CL706" s="779"/>
      <c r="CM706" s="779"/>
      <c r="CN706" s="779"/>
      <c r="CO706" s="779"/>
      <c r="CP706" s="779"/>
      <c r="CQ706" s="779"/>
      <c r="CR706" s="779"/>
      <c r="CS706" s="779"/>
      <c r="CT706" s="779"/>
    </row>
    <row r="707" spans="1:98" s="887" customFormat="1" ht="13.5">
      <c r="A707" s="886"/>
      <c r="B707" s="886"/>
      <c r="C707" s="886"/>
      <c r="D707" s="886"/>
      <c r="E707" s="886"/>
      <c r="F707" s="2851"/>
      <c r="G707" s="2851"/>
      <c r="H707" s="888"/>
      <c r="I707" s="889"/>
      <c r="J707" s="890"/>
      <c r="M707" s="772"/>
      <c r="N707" s="891"/>
      <c r="O707" s="774"/>
      <c r="P707" s="775"/>
      <c r="Q707" s="775"/>
      <c r="R707" s="776"/>
      <c r="S707" s="777"/>
      <c r="T707" s="777"/>
      <c r="U707" s="777"/>
      <c r="V707" s="778"/>
      <c r="W707" s="778"/>
      <c r="X707" s="778"/>
      <c r="Y707" s="778"/>
      <c r="Z707" s="778"/>
      <c r="AA707" s="779"/>
      <c r="AB707" s="779"/>
      <c r="AC707" s="779"/>
      <c r="AD707" s="779"/>
      <c r="AE707" s="779"/>
      <c r="AF707" s="779"/>
      <c r="AG707" s="779"/>
      <c r="AH707" s="779"/>
      <c r="AI707" s="779"/>
      <c r="AJ707" s="779"/>
      <c r="AK707" s="779"/>
      <c r="AL707" s="779"/>
      <c r="AM707" s="779"/>
      <c r="AN707" s="779"/>
      <c r="AO707" s="779"/>
      <c r="AP707" s="779"/>
      <c r="AQ707" s="779"/>
      <c r="AR707" s="779"/>
      <c r="AS707" s="779"/>
      <c r="AT707" s="779"/>
      <c r="AU707" s="779"/>
      <c r="AV707" s="779"/>
      <c r="AW707" s="779"/>
      <c r="AX707" s="779"/>
      <c r="AY707" s="779"/>
      <c r="AZ707" s="779"/>
      <c r="BA707" s="779"/>
      <c r="BB707" s="779"/>
      <c r="BC707" s="779"/>
      <c r="BD707" s="779"/>
      <c r="BE707" s="779"/>
      <c r="BF707" s="779"/>
      <c r="BG707" s="779"/>
      <c r="BH707" s="779"/>
      <c r="BI707" s="779"/>
      <c r="BJ707" s="779"/>
      <c r="BK707" s="779"/>
      <c r="BL707" s="779"/>
      <c r="BM707" s="779"/>
      <c r="BN707" s="779"/>
      <c r="BO707" s="779"/>
      <c r="BP707" s="779"/>
      <c r="BQ707" s="779"/>
      <c r="BR707" s="779"/>
      <c r="BS707" s="779"/>
      <c r="BT707" s="779"/>
      <c r="BU707" s="779"/>
      <c r="BV707" s="779"/>
      <c r="BW707" s="779"/>
      <c r="BX707" s="779"/>
      <c r="BY707" s="779"/>
      <c r="BZ707" s="779"/>
      <c r="CA707" s="779"/>
      <c r="CB707" s="779"/>
      <c r="CC707" s="779"/>
      <c r="CD707" s="779"/>
      <c r="CE707" s="779"/>
      <c r="CF707" s="779"/>
      <c r="CG707" s="779"/>
      <c r="CH707" s="779"/>
      <c r="CI707" s="779"/>
      <c r="CJ707" s="779"/>
      <c r="CK707" s="779"/>
      <c r="CL707" s="779"/>
      <c r="CM707" s="779"/>
      <c r="CN707" s="779"/>
      <c r="CO707" s="779"/>
      <c r="CP707" s="779"/>
      <c r="CQ707" s="779"/>
      <c r="CR707" s="779"/>
      <c r="CS707" s="779"/>
      <c r="CT707" s="779"/>
    </row>
    <row r="708" spans="1:98" s="887" customFormat="1" ht="13.5">
      <c r="A708" s="886"/>
      <c r="B708" s="886"/>
      <c r="C708" s="886"/>
      <c r="D708" s="886"/>
      <c r="E708" s="886"/>
      <c r="F708" s="2851"/>
      <c r="G708" s="2851"/>
      <c r="H708" s="888"/>
      <c r="I708" s="889"/>
      <c r="J708" s="890"/>
      <c r="M708" s="772"/>
      <c r="N708" s="891"/>
      <c r="O708" s="774"/>
      <c r="P708" s="775"/>
      <c r="Q708" s="775"/>
      <c r="R708" s="776"/>
      <c r="S708" s="777"/>
      <c r="T708" s="777"/>
      <c r="U708" s="777"/>
      <c r="V708" s="778"/>
      <c r="W708" s="778"/>
      <c r="X708" s="778"/>
      <c r="Y708" s="778"/>
      <c r="Z708" s="778"/>
      <c r="AA708" s="779"/>
      <c r="AB708" s="779"/>
      <c r="AC708" s="779"/>
      <c r="AD708" s="779"/>
      <c r="AE708" s="779"/>
      <c r="AF708" s="779"/>
      <c r="AG708" s="779"/>
      <c r="AH708" s="779"/>
      <c r="AI708" s="779"/>
      <c r="AJ708" s="779"/>
      <c r="AK708" s="779"/>
      <c r="AL708" s="779"/>
      <c r="AM708" s="779"/>
      <c r="AN708" s="779"/>
      <c r="AO708" s="779"/>
      <c r="AP708" s="779"/>
      <c r="AQ708" s="779"/>
      <c r="AR708" s="779"/>
      <c r="AS708" s="779"/>
      <c r="AT708" s="779"/>
      <c r="AU708" s="779"/>
      <c r="AV708" s="779"/>
      <c r="AW708" s="779"/>
      <c r="AX708" s="779"/>
      <c r="AY708" s="779"/>
      <c r="AZ708" s="779"/>
      <c r="BA708" s="779"/>
      <c r="BB708" s="779"/>
      <c r="BC708" s="779"/>
      <c r="BD708" s="779"/>
      <c r="BE708" s="779"/>
      <c r="BF708" s="779"/>
      <c r="BG708" s="779"/>
      <c r="BH708" s="779"/>
      <c r="BI708" s="779"/>
      <c r="BJ708" s="779"/>
      <c r="BK708" s="779"/>
      <c r="BL708" s="779"/>
      <c r="BM708" s="779"/>
      <c r="BN708" s="779"/>
      <c r="BO708" s="779"/>
      <c r="BP708" s="779"/>
      <c r="BQ708" s="779"/>
      <c r="BR708" s="779"/>
      <c r="BS708" s="779"/>
      <c r="BT708" s="779"/>
      <c r="BU708" s="779"/>
      <c r="BV708" s="779"/>
      <c r="BW708" s="779"/>
      <c r="BX708" s="779"/>
      <c r="BY708" s="779"/>
      <c r="BZ708" s="779"/>
      <c r="CA708" s="779"/>
      <c r="CB708" s="779"/>
      <c r="CC708" s="779"/>
      <c r="CD708" s="779"/>
      <c r="CE708" s="779"/>
      <c r="CF708" s="779"/>
      <c r="CG708" s="779"/>
      <c r="CH708" s="779"/>
      <c r="CI708" s="779"/>
      <c r="CJ708" s="779"/>
      <c r="CK708" s="779"/>
      <c r="CL708" s="779"/>
      <c r="CM708" s="779"/>
      <c r="CN708" s="779"/>
      <c r="CO708" s="779"/>
      <c r="CP708" s="779"/>
      <c r="CQ708" s="779"/>
      <c r="CR708" s="779"/>
      <c r="CS708" s="779"/>
      <c r="CT708" s="779"/>
    </row>
    <row r="709" spans="1:98" s="887" customFormat="1" ht="13.5">
      <c r="A709" s="886"/>
      <c r="B709" s="886"/>
      <c r="C709" s="886"/>
      <c r="D709" s="886"/>
      <c r="E709" s="886"/>
      <c r="F709" s="2851"/>
      <c r="G709" s="2851"/>
      <c r="H709" s="888"/>
      <c r="I709" s="889"/>
      <c r="J709" s="890"/>
      <c r="M709" s="772"/>
      <c r="N709" s="891"/>
      <c r="O709" s="774"/>
      <c r="P709" s="775"/>
      <c r="Q709" s="775"/>
      <c r="R709" s="776"/>
      <c r="S709" s="777"/>
      <c r="T709" s="777"/>
      <c r="U709" s="777"/>
      <c r="V709" s="778"/>
      <c r="W709" s="778"/>
      <c r="X709" s="778"/>
      <c r="Y709" s="778"/>
      <c r="Z709" s="778"/>
      <c r="AA709" s="779"/>
      <c r="AB709" s="779"/>
      <c r="AC709" s="779"/>
      <c r="AD709" s="779"/>
      <c r="AE709" s="779"/>
      <c r="AF709" s="779"/>
      <c r="AG709" s="779"/>
      <c r="AH709" s="779"/>
      <c r="AI709" s="779"/>
      <c r="AJ709" s="779"/>
      <c r="AK709" s="779"/>
      <c r="AL709" s="779"/>
      <c r="AM709" s="779"/>
      <c r="AN709" s="779"/>
      <c r="AO709" s="779"/>
      <c r="AP709" s="779"/>
      <c r="AQ709" s="779"/>
      <c r="AR709" s="779"/>
      <c r="AS709" s="779"/>
      <c r="AT709" s="779"/>
      <c r="AU709" s="779"/>
      <c r="AV709" s="779"/>
      <c r="AW709" s="779"/>
      <c r="AX709" s="779"/>
      <c r="AY709" s="779"/>
      <c r="AZ709" s="779"/>
      <c r="BA709" s="779"/>
      <c r="BB709" s="779"/>
      <c r="BC709" s="779"/>
      <c r="BD709" s="779"/>
      <c r="BE709" s="779"/>
      <c r="BF709" s="779"/>
      <c r="BG709" s="779"/>
      <c r="BH709" s="779"/>
      <c r="BI709" s="779"/>
      <c r="BJ709" s="779"/>
      <c r="BK709" s="779"/>
      <c r="BL709" s="779"/>
      <c r="BM709" s="779"/>
      <c r="BN709" s="779"/>
      <c r="BO709" s="779"/>
      <c r="BP709" s="779"/>
      <c r="BQ709" s="779"/>
      <c r="BR709" s="779"/>
      <c r="BS709" s="779"/>
      <c r="BT709" s="779"/>
      <c r="BU709" s="779"/>
      <c r="BV709" s="779"/>
      <c r="BW709" s="779"/>
      <c r="BX709" s="779"/>
      <c r="BY709" s="779"/>
      <c r="BZ709" s="779"/>
      <c r="CA709" s="779"/>
      <c r="CB709" s="779"/>
      <c r="CC709" s="779"/>
      <c r="CD709" s="779"/>
      <c r="CE709" s="779"/>
      <c r="CF709" s="779"/>
      <c r="CG709" s="779"/>
      <c r="CH709" s="779"/>
      <c r="CI709" s="779"/>
      <c r="CJ709" s="779"/>
      <c r="CK709" s="779"/>
      <c r="CL709" s="779"/>
      <c r="CM709" s="779"/>
      <c r="CN709" s="779"/>
      <c r="CO709" s="779"/>
      <c r="CP709" s="779"/>
      <c r="CQ709" s="779"/>
      <c r="CR709" s="779"/>
      <c r="CS709" s="779"/>
      <c r="CT709" s="779"/>
    </row>
    <row r="710" spans="1:98" s="887" customFormat="1" ht="13.5">
      <c r="A710" s="886"/>
      <c r="B710" s="886"/>
      <c r="C710" s="886"/>
      <c r="D710" s="886"/>
      <c r="E710" s="886"/>
      <c r="F710" s="2851"/>
      <c r="G710" s="2851"/>
      <c r="H710" s="888"/>
      <c r="I710" s="889"/>
      <c r="J710" s="890"/>
      <c r="M710" s="772"/>
      <c r="N710" s="891"/>
      <c r="O710" s="774"/>
      <c r="P710" s="775"/>
      <c r="Q710" s="775"/>
      <c r="R710" s="776"/>
      <c r="S710" s="777"/>
      <c r="T710" s="777"/>
      <c r="U710" s="777"/>
      <c r="V710" s="778"/>
      <c r="W710" s="778"/>
      <c r="X710" s="778"/>
      <c r="Y710" s="778"/>
      <c r="Z710" s="778"/>
      <c r="AA710" s="779"/>
      <c r="AB710" s="779"/>
      <c r="AC710" s="779"/>
      <c r="AD710" s="779"/>
      <c r="AE710" s="779"/>
      <c r="AF710" s="779"/>
      <c r="AG710" s="779"/>
      <c r="AH710" s="779"/>
      <c r="AI710" s="779"/>
      <c r="AJ710" s="779"/>
      <c r="AK710" s="779"/>
      <c r="AL710" s="779"/>
      <c r="AM710" s="779"/>
      <c r="AN710" s="779"/>
      <c r="AO710" s="779"/>
      <c r="AP710" s="779"/>
      <c r="AQ710" s="779"/>
      <c r="AR710" s="779"/>
      <c r="AS710" s="779"/>
      <c r="AT710" s="779"/>
      <c r="AU710" s="779"/>
      <c r="AV710" s="779"/>
      <c r="AW710" s="779"/>
      <c r="AX710" s="779"/>
      <c r="AY710" s="779"/>
      <c r="AZ710" s="779"/>
      <c r="BA710" s="779"/>
      <c r="BB710" s="779"/>
      <c r="BC710" s="779"/>
      <c r="BD710" s="779"/>
      <c r="BE710" s="779"/>
      <c r="BF710" s="779"/>
      <c r="BG710" s="779"/>
      <c r="BH710" s="779"/>
      <c r="BI710" s="779"/>
      <c r="BJ710" s="779"/>
      <c r="BK710" s="779"/>
      <c r="BL710" s="779"/>
      <c r="BM710" s="779"/>
      <c r="BN710" s="779"/>
      <c r="BO710" s="779"/>
      <c r="BP710" s="779"/>
      <c r="BQ710" s="779"/>
      <c r="BR710" s="779"/>
      <c r="BS710" s="779"/>
      <c r="BT710" s="779"/>
      <c r="BU710" s="779"/>
      <c r="BV710" s="779"/>
      <c r="BW710" s="779"/>
      <c r="BX710" s="779"/>
      <c r="BY710" s="779"/>
      <c r="BZ710" s="779"/>
      <c r="CA710" s="779"/>
      <c r="CB710" s="779"/>
      <c r="CC710" s="779"/>
      <c r="CD710" s="779"/>
      <c r="CE710" s="779"/>
      <c r="CF710" s="779"/>
      <c r="CG710" s="779"/>
      <c r="CH710" s="779"/>
      <c r="CI710" s="779"/>
      <c r="CJ710" s="779"/>
      <c r="CK710" s="779"/>
      <c r="CL710" s="779"/>
      <c r="CM710" s="779"/>
      <c r="CN710" s="779"/>
      <c r="CO710" s="779"/>
      <c r="CP710" s="779"/>
      <c r="CQ710" s="779"/>
      <c r="CR710" s="779"/>
      <c r="CS710" s="779"/>
      <c r="CT710" s="779"/>
    </row>
    <row r="711" spans="1:98" s="887" customFormat="1" ht="13.5">
      <c r="A711" s="886"/>
      <c r="B711" s="886"/>
      <c r="C711" s="886"/>
      <c r="D711" s="886"/>
      <c r="E711" s="886"/>
      <c r="F711" s="2851"/>
      <c r="G711" s="2851"/>
      <c r="H711" s="888"/>
      <c r="I711" s="889"/>
      <c r="J711" s="890"/>
      <c r="M711" s="772"/>
      <c r="N711" s="891"/>
      <c r="O711" s="774"/>
      <c r="P711" s="775"/>
      <c r="Q711" s="775"/>
      <c r="R711" s="776"/>
      <c r="S711" s="777"/>
      <c r="T711" s="777"/>
      <c r="U711" s="777"/>
      <c r="V711" s="778"/>
      <c r="W711" s="778"/>
      <c r="X711" s="778"/>
      <c r="Y711" s="778"/>
      <c r="Z711" s="778"/>
      <c r="AA711" s="779"/>
      <c r="AB711" s="779"/>
      <c r="AC711" s="779"/>
      <c r="AD711" s="779"/>
      <c r="AE711" s="779"/>
      <c r="AF711" s="779"/>
      <c r="AG711" s="779"/>
      <c r="AH711" s="779"/>
      <c r="AI711" s="779"/>
      <c r="AJ711" s="779"/>
      <c r="AK711" s="779"/>
      <c r="AL711" s="779"/>
      <c r="AM711" s="779"/>
      <c r="AN711" s="779"/>
      <c r="AO711" s="779"/>
      <c r="AP711" s="779"/>
      <c r="AQ711" s="779"/>
      <c r="AR711" s="779"/>
      <c r="AS711" s="779"/>
      <c r="AT711" s="779"/>
      <c r="AU711" s="779"/>
      <c r="AV711" s="779"/>
      <c r="AW711" s="779"/>
      <c r="AX711" s="779"/>
      <c r="AY711" s="779"/>
      <c r="AZ711" s="779"/>
      <c r="BA711" s="779"/>
      <c r="BB711" s="779"/>
      <c r="BC711" s="779"/>
      <c r="BD711" s="779"/>
      <c r="BE711" s="779"/>
      <c r="BF711" s="779"/>
      <c r="BG711" s="779"/>
      <c r="BH711" s="779"/>
      <c r="BI711" s="779"/>
      <c r="BJ711" s="779"/>
      <c r="BK711" s="779"/>
      <c r="BL711" s="779"/>
      <c r="BM711" s="779"/>
      <c r="BN711" s="779"/>
      <c r="BO711" s="779"/>
      <c r="BP711" s="779"/>
      <c r="BQ711" s="779"/>
      <c r="BR711" s="779"/>
      <c r="BS711" s="779"/>
      <c r="BT711" s="779"/>
      <c r="BU711" s="779"/>
      <c r="BV711" s="779"/>
      <c r="BW711" s="779"/>
      <c r="BX711" s="779"/>
      <c r="BY711" s="779"/>
      <c r="BZ711" s="779"/>
      <c r="CA711" s="779"/>
      <c r="CB711" s="779"/>
      <c r="CC711" s="779"/>
      <c r="CD711" s="779"/>
      <c r="CE711" s="779"/>
      <c r="CF711" s="779"/>
      <c r="CG711" s="779"/>
      <c r="CH711" s="779"/>
      <c r="CI711" s="779"/>
      <c r="CJ711" s="779"/>
      <c r="CK711" s="779"/>
      <c r="CL711" s="779"/>
      <c r="CM711" s="779"/>
      <c r="CN711" s="779"/>
      <c r="CO711" s="779"/>
      <c r="CP711" s="779"/>
      <c r="CQ711" s="779"/>
      <c r="CR711" s="779"/>
      <c r="CS711" s="779"/>
      <c r="CT711" s="779"/>
    </row>
    <row r="712" spans="1:98" s="887" customFormat="1" ht="13.5">
      <c r="A712" s="886"/>
      <c r="B712" s="886"/>
      <c r="C712" s="886"/>
      <c r="D712" s="886"/>
      <c r="E712" s="886"/>
      <c r="F712" s="2851"/>
      <c r="G712" s="2851"/>
      <c r="H712" s="888"/>
      <c r="I712" s="889"/>
      <c r="J712" s="890"/>
      <c r="M712" s="772"/>
      <c r="N712" s="891"/>
      <c r="O712" s="774"/>
      <c r="P712" s="775"/>
      <c r="Q712" s="775"/>
      <c r="R712" s="776"/>
      <c r="S712" s="777"/>
      <c r="T712" s="777"/>
      <c r="U712" s="777"/>
      <c r="V712" s="778"/>
      <c r="W712" s="778"/>
      <c r="X712" s="778"/>
      <c r="Y712" s="778"/>
      <c r="Z712" s="778"/>
      <c r="AA712" s="779"/>
      <c r="AB712" s="779"/>
      <c r="AC712" s="779"/>
      <c r="AD712" s="779"/>
      <c r="AE712" s="779"/>
      <c r="AF712" s="779"/>
      <c r="AG712" s="779"/>
      <c r="AH712" s="779"/>
      <c r="AI712" s="779"/>
      <c r="AJ712" s="779"/>
      <c r="AK712" s="779"/>
      <c r="AL712" s="779"/>
      <c r="AM712" s="779"/>
      <c r="AN712" s="779"/>
      <c r="AO712" s="779"/>
      <c r="AP712" s="779"/>
      <c r="AQ712" s="779"/>
      <c r="AR712" s="779"/>
      <c r="AS712" s="779"/>
      <c r="AT712" s="779"/>
      <c r="AU712" s="779"/>
      <c r="AV712" s="779"/>
      <c r="AW712" s="779"/>
      <c r="AX712" s="779"/>
      <c r="AY712" s="779"/>
      <c r="AZ712" s="779"/>
      <c r="BA712" s="779"/>
      <c r="BB712" s="779"/>
      <c r="BC712" s="779"/>
      <c r="BD712" s="779"/>
      <c r="BE712" s="779"/>
      <c r="BF712" s="779"/>
      <c r="BG712" s="779"/>
      <c r="BH712" s="779"/>
      <c r="BI712" s="779"/>
      <c r="BJ712" s="779"/>
      <c r="BK712" s="779"/>
      <c r="BL712" s="779"/>
      <c r="BM712" s="779"/>
      <c r="BN712" s="779"/>
      <c r="BO712" s="779"/>
      <c r="BP712" s="779"/>
      <c r="BQ712" s="779"/>
      <c r="BR712" s="779"/>
      <c r="BS712" s="779"/>
      <c r="BT712" s="779"/>
      <c r="BU712" s="779"/>
      <c r="BV712" s="779"/>
      <c r="BW712" s="779"/>
      <c r="BX712" s="779"/>
      <c r="BY712" s="779"/>
      <c r="BZ712" s="779"/>
      <c r="CA712" s="779"/>
      <c r="CB712" s="779"/>
      <c r="CC712" s="779"/>
      <c r="CD712" s="779"/>
      <c r="CE712" s="779"/>
      <c r="CF712" s="779"/>
      <c r="CG712" s="779"/>
      <c r="CH712" s="779"/>
      <c r="CI712" s="779"/>
      <c r="CJ712" s="779"/>
      <c r="CK712" s="779"/>
      <c r="CL712" s="779"/>
      <c r="CM712" s="779"/>
      <c r="CN712" s="779"/>
      <c r="CO712" s="779"/>
      <c r="CP712" s="779"/>
      <c r="CQ712" s="779"/>
      <c r="CR712" s="779"/>
      <c r="CS712" s="779"/>
      <c r="CT712" s="779"/>
    </row>
    <row r="713" spans="1:98" s="887" customFormat="1" ht="13.5">
      <c r="A713" s="886"/>
      <c r="B713" s="886"/>
      <c r="C713" s="886"/>
      <c r="D713" s="886"/>
      <c r="E713" s="886"/>
      <c r="F713" s="2851"/>
      <c r="G713" s="2851"/>
      <c r="H713" s="888"/>
      <c r="I713" s="889"/>
      <c r="J713" s="890"/>
      <c r="M713" s="772"/>
      <c r="N713" s="891"/>
      <c r="O713" s="774"/>
      <c r="P713" s="775"/>
      <c r="Q713" s="775"/>
      <c r="R713" s="776"/>
      <c r="S713" s="777"/>
      <c r="T713" s="777"/>
      <c r="U713" s="777"/>
      <c r="V713" s="778"/>
      <c r="W713" s="778"/>
      <c r="X713" s="778"/>
      <c r="Y713" s="778"/>
      <c r="Z713" s="778"/>
      <c r="AA713" s="779"/>
      <c r="AB713" s="779"/>
      <c r="AC713" s="779"/>
      <c r="AD713" s="779"/>
      <c r="AE713" s="779"/>
      <c r="AF713" s="779"/>
      <c r="AG713" s="779"/>
      <c r="AH713" s="779"/>
      <c r="AI713" s="779"/>
      <c r="AJ713" s="779"/>
      <c r="AK713" s="779"/>
      <c r="AL713" s="779"/>
      <c r="AM713" s="779"/>
      <c r="AN713" s="779"/>
      <c r="AO713" s="779"/>
      <c r="AP713" s="779"/>
      <c r="AQ713" s="779"/>
      <c r="AR713" s="779"/>
      <c r="AS713" s="779"/>
      <c r="AT713" s="779"/>
      <c r="AU713" s="779"/>
      <c r="AV713" s="779"/>
      <c r="AW713" s="779"/>
      <c r="AX713" s="779"/>
      <c r="AY713" s="779"/>
      <c r="AZ713" s="779"/>
      <c r="BA713" s="779"/>
      <c r="BB713" s="779"/>
      <c r="BC713" s="779"/>
      <c r="BD713" s="779"/>
      <c r="BE713" s="779"/>
      <c r="BF713" s="779"/>
      <c r="BG713" s="779"/>
      <c r="BH713" s="779"/>
      <c r="BI713" s="779"/>
      <c r="BJ713" s="779"/>
      <c r="BK713" s="779"/>
      <c r="BL713" s="779"/>
      <c r="BM713" s="779"/>
      <c r="BN713" s="779"/>
      <c r="BO713" s="779"/>
      <c r="BP713" s="779"/>
      <c r="BQ713" s="779"/>
      <c r="BR713" s="779"/>
      <c r="BS713" s="779"/>
      <c r="BT713" s="779"/>
      <c r="BU713" s="779"/>
      <c r="BV713" s="779"/>
      <c r="BW713" s="779"/>
      <c r="BX713" s="779"/>
      <c r="BY713" s="779"/>
      <c r="BZ713" s="779"/>
      <c r="CA713" s="779"/>
      <c r="CB713" s="779"/>
      <c r="CC713" s="779"/>
      <c r="CD713" s="779"/>
      <c r="CE713" s="779"/>
      <c r="CF713" s="779"/>
      <c r="CG713" s="779"/>
      <c r="CH713" s="779"/>
      <c r="CI713" s="779"/>
      <c r="CJ713" s="779"/>
      <c r="CK713" s="779"/>
      <c r="CL713" s="779"/>
      <c r="CM713" s="779"/>
      <c r="CN713" s="779"/>
      <c r="CO713" s="779"/>
      <c r="CP713" s="779"/>
      <c r="CQ713" s="779"/>
      <c r="CR713" s="779"/>
      <c r="CS713" s="779"/>
      <c r="CT713" s="779"/>
    </row>
    <row r="714" spans="1:98" s="887" customFormat="1" ht="13.5">
      <c r="A714" s="886"/>
      <c r="B714" s="886"/>
      <c r="C714" s="886"/>
      <c r="D714" s="886"/>
      <c r="E714" s="886"/>
      <c r="F714" s="2851"/>
      <c r="G714" s="2851"/>
      <c r="H714" s="888"/>
      <c r="I714" s="889"/>
      <c r="J714" s="890"/>
      <c r="M714" s="772"/>
      <c r="N714" s="891"/>
      <c r="O714" s="774"/>
      <c r="P714" s="775"/>
      <c r="Q714" s="775"/>
      <c r="R714" s="776"/>
      <c r="S714" s="777"/>
      <c r="T714" s="777"/>
      <c r="U714" s="777"/>
      <c r="V714" s="778"/>
      <c r="W714" s="778"/>
      <c r="X714" s="778"/>
      <c r="Y714" s="778"/>
      <c r="Z714" s="778"/>
      <c r="AA714" s="779"/>
      <c r="AB714" s="779"/>
      <c r="AC714" s="779"/>
      <c r="AD714" s="779"/>
      <c r="AE714" s="779"/>
      <c r="AF714" s="779"/>
      <c r="AG714" s="779"/>
      <c r="AH714" s="779"/>
      <c r="AI714" s="779"/>
      <c r="AJ714" s="779"/>
      <c r="AK714" s="779"/>
      <c r="AL714" s="779"/>
      <c r="AM714" s="779"/>
      <c r="AN714" s="779"/>
      <c r="AO714" s="779"/>
      <c r="AP714" s="779"/>
      <c r="AQ714" s="779"/>
      <c r="AR714" s="779"/>
      <c r="AS714" s="779"/>
      <c r="AT714" s="779"/>
      <c r="AU714" s="779"/>
      <c r="AV714" s="779"/>
      <c r="AW714" s="779"/>
      <c r="AX714" s="779"/>
      <c r="AY714" s="779"/>
      <c r="AZ714" s="779"/>
      <c r="BA714" s="779"/>
      <c r="BB714" s="779"/>
      <c r="BC714" s="779"/>
      <c r="BD714" s="779"/>
      <c r="BE714" s="779"/>
      <c r="BF714" s="779"/>
      <c r="BG714" s="779"/>
      <c r="BH714" s="779"/>
      <c r="BI714" s="779"/>
      <c r="BJ714" s="779"/>
      <c r="BK714" s="779"/>
      <c r="BL714" s="779"/>
      <c r="BM714" s="779"/>
      <c r="BN714" s="779"/>
      <c r="BO714" s="779"/>
      <c r="BP714" s="779"/>
      <c r="BQ714" s="779"/>
      <c r="BR714" s="779"/>
      <c r="BS714" s="779"/>
      <c r="BT714" s="779"/>
      <c r="BU714" s="779"/>
      <c r="BV714" s="779"/>
      <c r="BW714" s="779"/>
      <c r="BX714" s="779"/>
      <c r="BY714" s="779"/>
      <c r="BZ714" s="779"/>
      <c r="CA714" s="779"/>
      <c r="CB714" s="779"/>
      <c r="CC714" s="779"/>
      <c r="CD714" s="779"/>
      <c r="CE714" s="779"/>
      <c r="CF714" s="779"/>
      <c r="CG714" s="779"/>
      <c r="CH714" s="779"/>
      <c r="CI714" s="779"/>
      <c r="CJ714" s="779"/>
      <c r="CK714" s="779"/>
      <c r="CL714" s="779"/>
      <c r="CM714" s="779"/>
      <c r="CN714" s="779"/>
      <c r="CO714" s="779"/>
      <c r="CP714" s="779"/>
      <c r="CQ714" s="779"/>
      <c r="CR714" s="779"/>
      <c r="CS714" s="779"/>
      <c r="CT714" s="779"/>
    </row>
    <row r="715" spans="1:98" s="887" customFormat="1" ht="13.5">
      <c r="A715" s="886"/>
      <c r="B715" s="886"/>
      <c r="C715" s="886"/>
      <c r="D715" s="886"/>
      <c r="E715" s="886"/>
      <c r="F715" s="2851"/>
      <c r="G715" s="2851"/>
      <c r="H715" s="888"/>
      <c r="I715" s="889"/>
      <c r="J715" s="890"/>
      <c r="M715" s="772"/>
      <c r="N715" s="891"/>
      <c r="O715" s="774"/>
      <c r="P715" s="775"/>
      <c r="Q715" s="775"/>
      <c r="R715" s="776"/>
      <c r="S715" s="777"/>
      <c r="T715" s="777"/>
      <c r="U715" s="777"/>
      <c r="V715" s="778"/>
      <c r="W715" s="778"/>
      <c r="X715" s="778"/>
      <c r="Y715" s="778"/>
      <c r="Z715" s="778"/>
      <c r="AA715" s="779"/>
      <c r="AB715" s="779"/>
      <c r="AC715" s="779"/>
      <c r="AD715" s="779"/>
      <c r="AE715" s="779"/>
      <c r="AF715" s="779"/>
      <c r="AG715" s="779"/>
      <c r="AH715" s="779"/>
      <c r="AI715" s="779"/>
      <c r="AJ715" s="779"/>
      <c r="AK715" s="779"/>
      <c r="AL715" s="779"/>
      <c r="AM715" s="779"/>
      <c r="AN715" s="779"/>
      <c r="AO715" s="779"/>
      <c r="AP715" s="779"/>
      <c r="AQ715" s="779"/>
      <c r="AR715" s="779"/>
      <c r="AS715" s="779"/>
      <c r="AT715" s="779"/>
      <c r="AU715" s="779"/>
      <c r="AV715" s="779"/>
      <c r="AW715" s="779"/>
      <c r="AX715" s="779"/>
      <c r="AY715" s="779"/>
      <c r="AZ715" s="779"/>
      <c r="BA715" s="779"/>
      <c r="BB715" s="779"/>
      <c r="BC715" s="779"/>
      <c r="BD715" s="779"/>
      <c r="BE715" s="779"/>
      <c r="BF715" s="779"/>
      <c r="BG715" s="779"/>
      <c r="BH715" s="779"/>
      <c r="BI715" s="779"/>
      <c r="BJ715" s="779"/>
      <c r="BK715" s="779"/>
      <c r="BL715" s="779"/>
      <c r="BM715" s="779"/>
      <c r="BN715" s="779"/>
      <c r="BO715" s="779"/>
      <c r="BP715" s="779"/>
      <c r="BQ715" s="779"/>
      <c r="BR715" s="779"/>
      <c r="BS715" s="779"/>
      <c r="BT715" s="779"/>
      <c r="BU715" s="779"/>
      <c r="BV715" s="779"/>
      <c r="BW715" s="779"/>
      <c r="BX715" s="779"/>
      <c r="BY715" s="779"/>
      <c r="BZ715" s="779"/>
      <c r="CA715" s="779"/>
      <c r="CB715" s="779"/>
      <c r="CC715" s="779"/>
      <c r="CD715" s="779"/>
      <c r="CE715" s="779"/>
      <c r="CF715" s="779"/>
      <c r="CG715" s="779"/>
      <c r="CH715" s="779"/>
      <c r="CI715" s="779"/>
      <c r="CJ715" s="779"/>
      <c r="CK715" s="779"/>
      <c r="CL715" s="779"/>
      <c r="CM715" s="779"/>
      <c r="CN715" s="779"/>
      <c r="CO715" s="779"/>
      <c r="CP715" s="779"/>
      <c r="CQ715" s="779"/>
      <c r="CR715" s="779"/>
      <c r="CS715" s="779"/>
      <c r="CT715" s="779"/>
    </row>
    <row r="716" spans="1:98" s="887" customFormat="1" ht="13.5">
      <c r="A716" s="886"/>
      <c r="B716" s="886"/>
      <c r="C716" s="886"/>
      <c r="D716" s="886"/>
      <c r="E716" s="886"/>
      <c r="F716" s="2851"/>
      <c r="G716" s="2851"/>
      <c r="H716" s="888"/>
      <c r="I716" s="889"/>
      <c r="J716" s="890"/>
      <c r="M716" s="772"/>
      <c r="N716" s="891"/>
      <c r="O716" s="774"/>
      <c r="P716" s="775"/>
      <c r="Q716" s="775"/>
      <c r="R716" s="776"/>
      <c r="S716" s="777"/>
      <c r="T716" s="777"/>
      <c r="U716" s="777"/>
      <c r="V716" s="778"/>
      <c r="W716" s="778"/>
      <c r="X716" s="778"/>
      <c r="Y716" s="778"/>
      <c r="Z716" s="778"/>
      <c r="AA716" s="779"/>
      <c r="AB716" s="779"/>
      <c r="AC716" s="779"/>
      <c r="AD716" s="779"/>
      <c r="AE716" s="779"/>
      <c r="AF716" s="779"/>
      <c r="AG716" s="779"/>
      <c r="AH716" s="779"/>
      <c r="AI716" s="779"/>
      <c r="AJ716" s="779"/>
      <c r="AK716" s="779"/>
      <c r="AL716" s="779"/>
      <c r="AM716" s="779"/>
      <c r="AN716" s="779"/>
      <c r="AO716" s="779"/>
      <c r="AP716" s="779"/>
      <c r="AQ716" s="779"/>
      <c r="AR716" s="779"/>
      <c r="AS716" s="779"/>
      <c r="AT716" s="779"/>
      <c r="AU716" s="779"/>
      <c r="AV716" s="779"/>
      <c r="AW716" s="779"/>
      <c r="AX716" s="779"/>
      <c r="AY716" s="779"/>
      <c r="AZ716" s="779"/>
      <c r="BA716" s="779"/>
      <c r="BB716" s="779"/>
      <c r="BC716" s="779"/>
      <c r="BD716" s="779"/>
      <c r="BE716" s="779"/>
      <c r="BF716" s="779"/>
      <c r="BG716" s="779"/>
      <c r="BH716" s="779"/>
      <c r="BI716" s="779"/>
      <c r="BJ716" s="779"/>
      <c r="BK716" s="779"/>
      <c r="BL716" s="779"/>
      <c r="BM716" s="779"/>
      <c r="BN716" s="779"/>
      <c r="BO716" s="779"/>
      <c r="BP716" s="779"/>
      <c r="BQ716" s="779"/>
      <c r="BR716" s="779"/>
      <c r="BS716" s="779"/>
      <c r="BT716" s="779"/>
      <c r="BU716" s="779"/>
      <c r="BV716" s="779"/>
      <c r="BW716" s="779"/>
      <c r="BX716" s="779"/>
      <c r="BY716" s="779"/>
      <c r="BZ716" s="779"/>
      <c r="CA716" s="779"/>
      <c r="CB716" s="779"/>
      <c r="CC716" s="779"/>
      <c r="CD716" s="779"/>
      <c r="CE716" s="779"/>
      <c r="CF716" s="779"/>
      <c r="CG716" s="779"/>
      <c r="CH716" s="779"/>
      <c r="CI716" s="779"/>
      <c r="CJ716" s="779"/>
      <c r="CK716" s="779"/>
      <c r="CL716" s="779"/>
      <c r="CM716" s="779"/>
      <c r="CN716" s="779"/>
      <c r="CO716" s="779"/>
      <c r="CP716" s="779"/>
      <c r="CQ716" s="779"/>
      <c r="CR716" s="779"/>
      <c r="CS716" s="779"/>
      <c r="CT716" s="779"/>
    </row>
    <row r="717" spans="1:98" s="887" customFormat="1" ht="13.5">
      <c r="A717" s="886"/>
      <c r="B717" s="886"/>
      <c r="C717" s="886"/>
      <c r="D717" s="886"/>
      <c r="E717" s="886"/>
      <c r="F717" s="2851"/>
      <c r="G717" s="2851"/>
      <c r="H717" s="888"/>
      <c r="I717" s="889"/>
      <c r="J717" s="890"/>
      <c r="M717" s="772"/>
      <c r="N717" s="891"/>
      <c r="O717" s="774"/>
      <c r="P717" s="775"/>
      <c r="Q717" s="775"/>
      <c r="R717" s="776"/>
      <c r="S717" s="777"/>
      <c r="T717" s="777"/>
      <c r="U717" s="777"/>
      <c r="V717" s="778"/>
      <c r="W717" s="778"/>
      <c r="X717" s="778"/>
      <c r="Y717" s="778"/>
      <c r="Z717" s="778"/>
      <c r="AA717" s="779"/>
      <c r="AB717" s="779"/>
      <c r="AC717" s="779"/>
      <c r="AD717" s="779"/>
      <c r="AE717" s="779"/>
      <c r="AF717" s="779"/>
      <c r="AG717" s="779"/>
      <c r="AH717" s="779"/>
      <c r="AI717" s="779"/>
      <c r="AJ717" s="779"/>
      <c r="AK717" s="779"/>
      <c r="AL717" s="779"/>
      <c r="AM717" s="779"/>
      <c r="AN717" s="779"/>
      <c r="AO717" s="779"/>
      <c r="AP717" s="779"/>
      <c r="AQ717" s="779"/>
      <c r="AR717" s="779"/>
      <c r="AS717" s="779"/>
      <c r="AT717" s="779"/>
      <c r="AU717" s="779"/>
      <c r="AV717" s="779"/>
      <c r="AW717" s="779"/>
      <c r="AX717" s="779"/>
      <c r="AY717" s="779"/>
      <c r="AZ717" s="779"/>
      <c r="BA717" s="779"/>
      <c r="BB717" s="779"/>
      <c r="BC717" s="779"/>
      <c r="BD717" s="779"/>
      <c r="BE717" s="779"/>
      <c r="BF717" s="779"/>
      <c r="BG717" s="779"/>
      <c r="BH717" s="779"/>
      <c r="BI717" s="779"/>
      <c r="BJ717" s="779"/>
      <c r="BK717" s="779"/>
      <c r="BL717" s="779"/>
      <c r="BM717" s="779"/>
      <c r="BN717" s="779"/>
      <c r="BO717" s="779"/>
      <c r="BP717" s="779"/>
      <c r="BQ717" s="779"/>
      <c r="BR717" s="779"/>
      <c r="BS717" s="779"/>
      <c r="BT717" s="779"/>
      <c r="BU717" s="779"/>
      <c r="BV717" s="779"/>
      <c r="BW717" s="779"/>
      <c r="BX717" s="779"/>
      <c r="BY717" s="779"/>
      <c r="BZ717" s="779"/>
      <c r="CA717" s="779"/>
      <c r="CB717" s="779"/>
      <c r="CC717" s="779"/>
      <c r="CD717" s="779"/>
      <c r="CE717" s="779"/>
      <c r="CF717" s="779"/>
      <c r="CG717" s="779"/>
      <c r="CH717" s="779"/>
      <c r="CI717" s="779"/>
      <c r="CJ717" s="779"/>
      <c r="CK717" s="779"/>
      <c r="CL717" s="779"/>
      <c r="CM717" s="779"/>
      <c r="CN717" s="779"/>
      <c r="CO717" s="779"/>
      <c r="CP717" s="779"/>
      <c r="CQ717" s="779"/>
      <c r="CR717" s="779"/>
      <c r="CS717" s="779"/>
      <c r="CT717" s="779"/>
    </row>
    <row r="718" spans="1:98" s="887" customFormat="1" ht="13.5">
      <c r="A718" s="886"/>
      <c r="B718" s="886"/>
      <c r="C718" s="886"/>
      <c r="D718" s="886"/>
      <c r="E718" s="886"/>
      <c r="F718" s="2851"/>
      <c r="G718" s="2851"/>
      <c r="H718" s="888"/>
      <c r="I718" s="889"/>
      <c r="J718" s="890"/>
      <c r="M718" s="772"/>
      <c r="N718" s="891"/>
      <c r="O718" s="774"/>
      <c r="P718" s="775"/>
      <c r="Q718" s="775"/>
      <c r="R718" s="776"/>
      <c r="S718" s="777"/>
      <c r="T718" s="777"/>
      <c r="U718" s="777"/>
      <c r="V718" s="778"/>
      <c r="W718" s="778"/>
      <c r="X718" s="778"/>
      <c r="Y718" s="778"/>
      <c r="Z718" s="778"/>
      <c r="AA718" s="779"/>
      <c r="AB718" s="779"/>
      <c r="AC718" s="779"/>
      <c r="AD718" s="779"/>
      <c r="AE718" s="779"/>
      <c r="AF718" s="779"/>
      <c r="AG718" s="779"/>
      <c r="AH718" s="779"/>
      <c r="AI718" s="779"/>
      <c r="AJ718" s="779"/>
      <c r="AK718" s="779"/>
      <c r="AL718" s="779"/>
      <c r="AM718" s="779"/>
      <c r="AN718" s="779"/>
      <c r="AO718" s="779"/>
      <c r="AP718" s="779"/>
      <c r="AQ718" s="779"/>
      <c r="AR718" s="779"/>
      <c r="AS718" s="779"/>
      <c r="AT718" s="779"/>
      <c r="AU718" s="779"/>
      <c r="AV718" s="779"/>
      <c r="AW718" s="779"/>
      <c r="AX718" s="779"/>
      <c r="AY718" s="779"/>
      <c r="AZ718" s="779"/>
      <c r="BA718" s="779"/>
      <c r="BB718" s="779"/>
      <c r="BC718" s="779"/>
      <c r="BD718" s="779"/>
      <c r="BE718" s="779"/>
      <c r="BF718" s="779"/>
      <c r="BG718" s="779"/>
      <c r="BH718" s="779"/>
      <c r="BI718" s="779"/>
      <c r="BJ718" s="779"/>
      <c r="BK718" s="779"/>
      <c r="BL718" s="779"/>
      <c r="BM718" s="779"/>
      <c r="BN718" s="779"/>
      <c r="BO718" s="779"/>
      <c r="BP718" s="779"/>
      <c r="BQ718" s="779"/>
      <c r="BR718" s="779"/>
      <c r="BS718" s="779"/>
      <c r="BT718" s="779"/>
      <c r="BU718" s="779"/>
      <c r="BV718" s="779"/>
      <c r="BW718" s="779"/>
      <c r="BX718" s="779"/>
      <c r="BY718" s="779"/>
      <c r="BZ718" s="779"/>
      <c r="CA718" s="779"/>
      <c r="CB718" s="779"/>
      <c r="CC718" s="779"/>
      <c r="CD718" s="779"/>
      <c r="CE718" s="779"/>
      <c r="CF718" s="779"/>
      <c r="CG718" s="779"/>
      <c r="CH718" s="779"/>
      <c r="CI718" s="779"/>
      <c r="CJ718" s="779"/>
      <c r="CK718" s="779"/>
      <c r="CL718" s="779"/>
      <c r="CM718" s="779"/>
      <c r="CN718" s="779"/>
      <c r="CO718" s="779"/>
      <c r="CP718" s="779"/>
      <c r="CQ718" s="779"/>
      <c r="CR718" s="779"/>
      <c r="CS718" s="779"/>
      <c r="CT718" s="779"/>
    </row>
    <row r="719" spans="1:98" s="887" customFormat="1" ht="13.5">
      <c r="A719" s="886"/>
      <c r="B719" s="886"/>
      <c r="C719" s="886"/>
      <c r="D719" s="886"/>
      <c r="E719" s="886"/>
      <c r="F719" s="2851"/>
      <c r="G719" s="2851"/>
      <c r="H719" s="888"/>
      <c r="I719" s="889"/>
      <c r="J719" s="890"/>
      <c r="M719" s="772"/>
      <c r="N719" s="891"/>
      <c r="O719" s="774"/>
      <c r="P719" s="775"/>
      <c r="Q719" s="775"/>
      <c r="R719" s="776"/>
      <c r="S719" s="777"/>
      <c r="T719" s="777"/>
      <c r="U719" s="777"/>
      <c r="V719" s="778"/>
      <c r="W719" s="778"/>
      <c r="X719" s="778"/>
      <c r="Y719" s="778"/>
      <c r="Z719" s="778"/>
      <c r="AA719" s="779"/>
      <c r="AB719" s="779"/>
      <c r="AC719" s="779"/>
      <c r="AD719" s="779"/>
      <c r="AE719" s="779"/>
      <c r="AF719" s="779"/>
      <c r="AG719" s="779"/>
      <c r="AH719" s="779"/>
      <c r="AI719" s="779"/>
      <c r="AJ719" s="779"/>
      <c r="AK719" s="779"/>
      <c r="AL719" s="779"/>
      <c r="AM719" s="779"/>
      <c r="AN719" s="779"/>
      <c r="AO719" s="779"/>
      <c r="AP719" s="779"/>
      <c r="AQ719" s="779"/>
      <c r="AR719" s="779"/>
      <c r="AS719" s="779"/>
      <c r="AT719" s="779"/>
      <c r="AU719" s="779"/>
      <c r="AV719" s="779"/>
      <c r="AW719" s="779"/>
      <c r="AX719" s="779"/>
      <c r="AY719" s="779"/>
      <c r="AZ719" s="779"/>
      <c r="BA719" s="779"/>
      <c r="BB719" s="779"/>
      <c r="BC719" s="779"/>
      <c r="BD719" s="779"/>
      <c r="BE719" s="779"/>
      <c r="BF719" s="779"/>
      <c r="BG719" s="779"/>
      <c r="BH719" s="779"/>
      <c r="BI719" s="779"/>
      <c r="BJ719" s="779"/>
      <c r="BK719" s="779"/>
      <c r="BL719" s="779"/>
      <c r="BM719" s="779"/>
      <c r="BN719" s="779"/>
      <c r="BO719" s="779"/>
      <c r="BP719" s="779"/>
      <c r="BQ719" s="779"/>
      <c r="BR719" s="779"/>
      <c r="BS719" s="779"/>
      <c r="BT719" s="779"/>
      <c r="BU719" s="779"/>
      <c r="BV719" s="779"/>
      <c r="BW719" s="779"/>
      <c r="BX719" s="779"/>
      <c r="BY719" s="779"/>
      <c r="BZ719" s="779"/>
      <c r="CA719" s="779"/>
      <c r="CB719" s="779"/>
      <c r="CC719" s="779"/>
      <c r="CD719" s="779"/>
      <c r="CE719" s="779"/>
      <c r="CF719" s="779"/>
      <c r="CG719" s="779"/>
      <c r="CH719" s="779"/>
      <c r="CI719" s="779"/>
      <c r="CJ719" s="779"/>
      <c r="CK719" s="779"/>
      <c r="CL719" s="779"/>
      <c r="CM719" s="779"/>
      <c r="CN719" s="779"/>
      <c r="CO719" s="779"/>
      <c r="CP719" s="779"/>
      <c r="CQ719" s="779"/>
      <c r="CR719" s="779"/>
      <c r="CS719" s="779"/>
      <c r="CT719" s="779"/>
    </row>
    <row r="720" spans="1:98" s="887" customFormat="1" ht="13.5">
      <c r="A720" s="886"/>
      <c r="B720" s="886"/>
      <c r="C720" s="886"/>
      <c r="D720" s="886"/>
      <c r="E720" s="886"/>
      <c r="F720" s="2851"/>
      <c r="G720" s="2851"/>
      <c r="H720" s="888"/>
      <c r="I720" s="889"/>
      <c r="J720" s="890"/>
      <c r="M720" s="772"/>
      <c r="N720" s="891"/>
      <c r="O720" s="774"/>
      <c r="P720" s="775"/>
      <c r="Q720" s="775"/>
      <c r="R720" s="776"/>
      <c r="S720" s="777"/>
      <c r="T720" s="777"/>
      <c r="U720" s="777"/>
      <c r="V720" s="778"/>
      <c r="W720" s="778"/>
      <c r="X720" s="778"/>
      <c r="Y720" s="778"/>
      <c r="Z720" s="778"/>
      <c r="AA720" s="779"/>
      <c r="AB720" s="779"/>
      <c r="AC720" s="779"/>
      <c r="AD720" s="779"/>
      <c r="AE720" s="779"/>
      <c r="AF720" s="779"/>
      <c r="AG720" s="779"/>
      <c r="AH720" s="779"/>
      <c r="AI720" s="779"/>
      <c r="AJ720" s="779"/>
      <c r="AK720" s="779"/>
      <c r="AL720" s="779"/>
      <c r="AM720" s="779"/>
      <c r="AN720" s="779"/>
      <c r="AO720" s="779"/>
      <c r="AP720" s="779"/>
      <c r="AQ720" s="779"/>
      <c r="AR720" s="779"/>
      <c r="AS720" s="779"/>
      <c r="AT720" s="779"/>
      <c r="AU720" s="779"/>
      <c r="AV720" s="779"/>
      <c r="AW720" s="779"/>
      <c r="AX720" s="779"/>
      <c r="AY720" s="779"/>
      <c r="AZ720" s="779"/>
      <c r="BA720" s="779"/>
      <c r="BB720" s="779"/>
      <c r="BC720" s="779"/>
      <c r="BD720" s="779"/>
      <c r="BE720" s="779"/>
      <c r="BF720" s="779"/>
      <c r="BG720" s="779"/>
      <c r="BH720" s="779"/>
      <c r="BI720" s="779"/>
      <c r="BJ720" s="779"/>
      <c r="BK720" s="779"/>
      <c r="BL720" s="779"/>
      <c r="BM720" s="779"/>
      <c r="BN720" s="779"/>
      <c r="BO720" s="779"/>
      <c r="BP720" s="779"/>
      <c r="BQ720" s="779"/>
      <c r="BR720" s="779"/>
      <c r="BS720" s="779"/>
      <c r="BT720" s="779"/>
      <c r="BU720" s="779"/>
      <c r="BV720" s="779"/>
      <c r="BW720" s="779"/>
      <c r="BX720" s="779"/>
      <c r="BY720" s="779"/>
      <c r="BZ720" s="779"/>
      <c r="CA720" s="779"/>
      <c r="CB720" s="779"/>
      <c r="CC720" s="779"/>
      <c r="CD720" s="779"/>
      <c r="CE720" s="779"/>
      <c r="CF720" s="779"/>
      <c r="CG720" s="779"/>
      <c r="CH720" s="779"/>
      <c r="CI720" s="779"/>
      <c r="CJ720" s="779"/>
      <c r="CK720" s="779"/>
      <c r="CL720" s="779"/>
      <c r="CM720" s="779"/>
      <c r="CN720" s="779"/>
      <c r="CO720" s="779"/>
      <c r="CP720" s="779"/>
      <c r="CQ720" s="779"/>
      <c r="CR720" s="779"/>
      <c r="CS720" s="779"/>
      <c r="CT720" s="779"/>
    </row>
    <row r="721" spans="1:98" s="887" customFormat="1" ht="13.5">
      <c r="A721" s="886"/>
      <c r="B721" s="886"/>
      <c r="C721" s="886"/>
      <c r="D721" s="886"/>
      <c r="E721" s="886"/>
      <c r="F721" s="2851"/>
      <c r="G721" s="2851"/>
      <c r="H721" s="888"/>
      <c r="I721" s="889"/>
      <c r="J721" s="890"/>
      <c r="M721" s="772"/>
      <c r="N721" s="891"/>
      <c r="O721" s="774"/>
      <c r="P721" s="775"/>
      <c r="Q721" s="775"/>
      <c r="R721" s="776"/>
      <c r="S721" s="777"/>
      <c r="T721" s="777"/>
      <c r="U721" s="777"/>
      <c r="V721" s="778"/>
      <c r="W721" s="778"/>
      <c r="X721" s="778"/>
      <c r="Y721" s="778"/>
      <c r="Z721" s="778"/>
      <c r="AA721" s="779"/>
      <c r="AB721" s="779"/>
      <c r="AC721" s="779"/>
      <c r="AD721" s="779"/>
      <c r="AE721" s="779"/>
      <c r="AF721" s="779"/>
      <c r="AG721" s="779"/>
      <c r="AH721" s="779"/>
      <c r="AI721" s="779"/>
      <c r="AJ721" s="779"/>
      <c r="AK721" s="779"/>
      <c r="AL721" s="779"/>
      <c r="AM721" s="779"/>
      <c r="AN721" s="779"/>
      <c r="AO721" s="779"/>
      <c r="AP721" s="779"/>
      <c r="AQ721" s="779"/>
      <c r="AR721" s="779"/>
      <c r="AS721" s="779"/>
      <c r="AT721" s="779"/>
      <c r="AU721" s="779"/>
      <c r="AV721" s="779"/>
      <c r="AW721" s="779"/>
      <c r="AX721" s="779"/>
      <c r="AY721" s="779"/>
      <c r="AZ721" s="779"/>
      <c r="BA721" s="779"/>
      <c r="BB721" s="779"/>
      <c r="BC721" s="779"/>
      <c r="BD721" s="779"/>
      <c r="BE721" s="779"/>
      <c r="BF721" s="779"/>
      <c r="BG721" s="779"/>
      <c r="BH721" s="779"/>
      <c r="BI721" s="779"/>
      <c r="BJ721" s="779"/>
      <c r="BK721" s="779"/>
      <c r="BL721" s="779"/>
      <c r="BM721" s="779"/>
      <c r="BN721" s="779"/>
      <c r="BO721" s="779"/>
      <c r="BP721" s="779"/>
      <c r="BQ721" s="779"/>
      <c r="BR721" s="779"/>
      <c r="BS721" s="779"/>
      <c r="BT721" s="779"/>
      <c r="BU721" s="779"/>
      <c r="BV721" s="779"/>
      <c r="BW721" s="779"/>
      <c r="BX721" s="779"/>
      <c r="BY721" s="779"/>
      <c r="BZ721" s="779"/>
      <c r="CA721" s="779"/>
      <c r="CB721" s="779"/>
      <c r="CC721" s="779"/>
      <c r="CD721" s="779"/>
      <c r="CE721" s="779"/>
      <c r="CF721" s="779"/>
      <c r="CG721" s="779"/>
      <c r="CH721" s="779"/>
      <c r="CI721" s="779"/>
      <c r="CJ721" s="779"/>
      <c r="CK721" s="779"/>
      <c r="CL721" s="779"/>
      <c r="CM721" s="779"/>
      <c r="CN721" s="779"/>
      <c r="CO721" s="779"/>
      <c r="CP721" s="779"/>
      <c r="CQ721" s="779"/>
      <c r="CR721" s="779"/>
      <c r="CS721" s="779"/>
      <c r="CT721" s="779"/>
    </row>
    <row r="722" spans="1:98" s="887" customFormat="1" ht="13.5">
      <c r="A722" s="886"/>
      <c r="B722" s="886"/>
      <c r="C722" s="886"/>
      <c r="D722" s="886"/>
      <c r="E722" s="886"/>
      <c r="F722" s="2851"/>
      <c r="G722" s="2851"/>
      <c r="H722" s="888"/>
      <c r="I722" s="889"/>
      <c r="J722" s="890"/>
      <c r="M722" s="772"/>
      <c r="N722" s="891"/>
      <c r="O722" s="774"/>
      <c r="P722" s="775"/>
      <c r="Q722" s="775"/>
      <c r="R722" s="776"/>
      <c r="S722" s="777"/>
      <c r="T722" s="777"/>
      <c r="U722" s="777"/>
      <c r="V722" s="778"/>
      <c r="W722" s="778"/>
      <c r="X722" s="778"/>
      <c r="Y722" s="778"/>
      <c r="Z722" s="778"/>
      <c r="AA722" s="779"/>
      <c r="AB722" s="779"/>
      <c r="AC722" s="779"/>
      <c r="AD722" s="779"/>
      <c r="AE722" s="779"/>
      <c r="AF722" s="779"/>
      <c r="AG722" s="779"/>
      <c r="AH722" s="779"/>
      <c r="AI722" s="779"/>
      <c r="AJ722" s="779"/>
      <c r="AK722" s="779"/>
      <c r="AL722" s="779"/>
      <c r="AM722" s="779"/>
      <c r="AN722" s="779"/>
      <c r="AO722" s="779"/>
      <c r="AP722" s="779"/>
      <c r="AQ722" s="779"/>
      <c r="AR722" s="779"/>
      <c r="AS722" s="779"/>
      <c r="AT722" s="779"/>
      <c r="AU722" s="779"/>
      <c r="AV722" s="779"/>
      <c r="AW722" s="779"/>
      <c r="AX722" s="779"/>
      <c r="AY722" s="779"/>
      <c r="AZ722" s="779"/>
      <c r="BA722" s="779"/>
      <c r="BB722" s="779"/>
      <c r="BC722" s="779"/>
      <c r="BD722" s="779"/>
      <c r="BE722" s="779"/>
      <c r="BF722" s="779"/>
      <c r="BG722" s="779"/>
      <c r="BH722" s="779"/>
      <c r="BI722" s="779"/>
      <c r="BJ722" s="779"/>
      <c r="BK722" s="779"/>
      <c r="BL722" s="779"/>
      <c r="BM722" s="779"/>
      <c r="BN722" s="779"/>
      <c r="BO722" s="779"/>
      <c r="BP722" s="779"/>
      <c r="BQ722" s="779"/>
      <c r="BR722" s="779"/>
      <c r="BS722" s="779"/>
      <c r="BT722" s="779"/>
      <c r="BU722" s="779"/>
      <c r="BV722" s="779"/>
      <c r="BW722" s="779"/>
      <c r="BX722" s="779"/>
      <c r="BY722" s="779"/>
      <c r="BZ722" s="779"/>
      <c r="CA722" s="779"/>
      <c r="CB722" s="779"/>
      <c r="CC722" s="779"/>
      <c r="CD722" s="779"/>
      <c r="CE722" s="779"/>
      <c r="CF722" s="779"/>
      <c r="CG722" s="779"/>
      <c r="CH722" s="779"/>
      <c r="CI722" s="779"/>
      <c r="CJ722" s="779"/>
      <c r="CK722" s="779"/>
      <c r="CL722" s="779"/>
      <c r="CM722" s="779"/>
      <c r="CN722" s="779"/>
      <c r="CO722" s="779"/>
      <c r="CP722" s="779"/>
      <c r="CQ722" s="779"/>
      <c r="CR722" s="779"/>
      <c r="CS722" s="779"/>
      <c r="CT722" s="779"/>
    </row>
    <row r="723" spans="1:98" s="887" customFormat="1" ht="13.5">
      <c r="A723" s="886"/>
      <c r="B723" s="886"/>
      <c r="C723" s="886"/>
      <c r="D723" s="886"/>
      <c r="E723" s="886"/>
      <c r="F723" s="2851"/>
      <c r="G723" s="2851"/>
      <c r="H723" s="888"/>
      <c r="I723" s="889"/>
      <c r="J723" s="890"/>
      <c r="M723" s="772"/>
      <c r="N723" s="891"/>
      <c r="O723" s="774"/>
      <c r="P723" s="775"/>
      <c r="Q723" s="775"/>
      <c r="R723" s="776"/>
      <c r="S723" s="777"/>
      <c r="T723" s="777"/>
      <c r="U723" s="777"/>
      <c r="V723" s="778"/>
      <c r="W723" s="778"/>
      <c r="X723" s="778"/>
      <c r="Y723" s="778"/>
      <c r="Z723" s="778"/>
      <c r="AA723" s="779"/>
      <c r="AB723" s="779"/>
      <c r="AC723" s="779"/>
      <c r="AD723" s="779"/>
      <c r="AE723" s="779"/>
      <c r="AF723" s="779"/>
      <c r="AG723" s="779"/>
      <c r="AH723" s="779"/>
      <c r="AI723" s="779"/>
      <c r="AJ723" s="779"/>
      <c r="AK723" s="779"/>
      <c r="AL723" s="779"/>
      <c r="AM723" s="779"/>
      <c r="AN723" s="779"/>
      <c r="AO723" s="779"/>
      <c r="AP723" s="779"/>
      <c r="AQ723" s="779"/>
      <c r="AR723" s="779"/>
      <c r="AS723" s="779"/>
      <c r="AT723" s="779"/>
      <c r="AU723" s="779"/>
      <c r="AV723" s="779"/>
      <c r="AW723" s="779"/>
      <c r="AX723" s="779"/>
      <c r="AY723" s="779"/>
      <c r="AZ723" s="779"/>
      <c r="BA723" s="779"/>
      <c r="BB723" s="779"/>
      <c r="BC723" s="779"/>
      <c r="BD723" s="779"/>
      <c r="BE723" s="779"/>
      <c r="BF723" s="779"/>
      <c r="BG723" s="779"/>
      <c r="BH723" s="779"/>
      <c r="BI723" s="779"/>
      <c r="BJ723" s="779"/>
      <c r="BK723" s="779"/>
      <c r="BL723" s="779"/>
      <c r="BM723" s="779"/>
      <c r="BN723" s="779"/>
      <c r="BO723" s="779"/>
      <c r="BP723" s="779"/>
      <c r="BQ723" s="779"/>
      <c r="BR723" s="779"/>
      <c r="BS723" s="779"/>
      <c r="BT723" s="779"/>
      <c r="BU723" s="779"/>
      <c r="BV723" s="779"/>
      <c r="BW723" s="779"/>
      <c r="BX723" s="779"/>
      <c r="BY723" s="779"/>
      <c r="BZ723" s="779"/>
      <c r="CA723" s="779"/>
      <c r="CB723" s="779"/>
      <c r="CC723" s="779"/>
      <c r="CD723" s="779"/>
      <c r="CE723" s="779"/>
      <c r="CF723" s="779"/>
      <c r="CG723" s="779"/>
      <c r="CH723" s="779"/>
      <c r="CI723" s="779"/>
      <c r="CJ723" s="779"/>
      <c r="CK723" s="779"/>
      <c r="CL723" s="779"/>
      <c r="CM723" s="779"/>
      <c r="CN723" s="779"/>
      <c r="CO723" s="779"/>
      <c r="CP723" s="779"/>
      <c r="CQ723" s="779"/>
      <c r="CR723" s="779"/>
      <c r="CS723" s="779"/>
      <c r="CT723" s="779"/>
    </row>
    <row r="724" spans="1:98" s="887" customFormat="1" ht="13.5">
      <c r="A724" s="886"/>
      <c r="B724" s="886"/>
      <c r="C724" s="886"/>
      <c r="D724" s="886"/>
      <c r="E724" s="886"/>
      <c r="F724" s="2851"/>
      <c r="G724" s="2851"/>
      <c r="H724" s="888"/>
      <c r="I724" s="889"/>
      <c r="J724" s="890"/>
      <c r="M724" s="772"/>
      <c r="N724" s="891"/>
      <c r="O724" s="774"/>
      <c r="P724" s="775"/>
      <c r="Q724" s="775"/>
      <c r="R724" s="776"/>
      <c r="S724" s="777"/>
      <c r="T724" s="777"/>
      <c r="U724" s="777"/>
      <c r="V724" s="778"/>
      <c r="W724" s="778"/>
      <c r="X724" s="778"/>
      <c r="Y724" s="778"/>
      <c r="Z724" s="778"/>
      <c r="AA724" s="779"/>
      <c r="AB724" s="779"/>
      <c r="AC724" s="779"/>
      <c r="AD724" s="779"/>
      <c r="AE724" s="779"/>
      <c r="AF724" s="779"/>
      <c r="AG724" s="779"/>
      <c r="AH724" s="779"/>
      <c r="AI724" s="779"/>
      <c r="AJ724" s="779"/>
      <c r="AK724" s="779"/>
      <c r="AL724" s="779"/>
      <c r="AM724" s="779"/>
      <c r="AN724" s="779"/>
      <c r="AO724" s="779"/>
      <c r="AP724" s="779"/>
      <c r="AQ724" s="779"/>
      <c r="AR724" s="779"/>
      <c r="AS724" s="779"/>
      <c r="AT724" s="779"/>
      <c r="AU724" s="779"/>
      <c r="AV724" s="779"/>
      <c r="AW724" s="779"/>
      <c r="AX724" s="779"/>
      <c r="AY724" s="779"/>
      <c r="AZ724" s="779"/>
      <c r="BA724" s="779"/>
      <c r="BB724" s="779"/>
      <c r="BC724" s="779"/>
      <c r="BD724" s="779"/>
      <c r="BE724" s="779"/>
      <c r="BF724" s="779"/>
      <c r="BG724" s="779"/>
      <c r="BH724" s="779"/>
      <c r="BI724" s="779"/>
      <c r="BJ724" s="779"/>
      <c r="BK724" s="779"/>
      <c r="BL724" s="779"/>
      <c r="BM724" s="779"/>
      <c r="BN724" s="779"/>
      <c r="BO724" s="779"/>
      <c r="BP724" s="779"/>
      <c r="BQ724" s="779"/>
      <c r="BR724" s="779"/>
      <c r="BS724" s="779"/>
      <c r="BT724" s="779"/>
      <c r="BU724" s="779"/>
      <c r="BV724" s="779"/>
      <c r="BW724" s="779"/>
      <c r="BX724" s="779"/>
      <c r="BY724" s="779"/>
      <c r="BZ724" s="779"/>
      <c r="CA724" s="779"/>
      <c r="CB724" s="779"/>
      <c r="CC724" s="779"/>
      <c r="CD724" s="779"/>
      <c r="CE724" s="779"/>
      <c r="CF724" s="779"/>
      <c r="CG724" s="779"/>
      <c r="CH724" s="779"/>
      <c r="CI724" s="779"/>
      <c r="CJ724" s="779"/>
      <c r="CK724" s="779"/>
      <c r="CL724" s="779"/>
      <c r="CM724" s="779"/>
      <c r="CN724" s="779"/>
      <c r="CO724" s="779"/>
      <c r="CP724" s="779"/>
      <c r="CQ724" s="779"/>
      <c r="CR724" s="779"/>
      <c r="CS724" s="779"/>
      <c r="CT724" s="779"/>
    </row>
    <row r="725" spans="1:98" s="887" customFormat="1" ht="13.5">
      <c r="A725" s="886"/>
      <c r="B725" s="886"/>
      <c r="C725" s="886"/>
      <c r="D725" s="886"/>
      <c r="E725" s="886"/>
      <c r="F725" s="2851"/>
      <c r="G725" s="2851"/>
      <c r="H725" s="888"/>
      <c r="I725" s="889"/>
      <c r="J725" s="890"/>
      <c r="M725" s="772"/>
      <c r="N725" s="891"/>
      <c r="O725" s="774"/>
      <c r="P725" s="775"/>
      <c r="Q725" s="775"/>
      <c r="R725" s="776"/>
      <c r="S725" s="777"/>
      <c r="T725" s="777"/>
      <c r="U725" s="777"/>
      <c r="V725" s="778"/>
      <c r="W725" s="778"/>
      <c r="X725" s="778"/>
      <c r="Y725" s="778"/>
      <c r="Z725" s="778"/>
      <c r="AA725" s="779"/>
      <c r="AB725" s="779"/>
      <c r="AC725" s="779"/>
      <c r="AD725" s="779"/>
      <c r="AE725" s="779"/>
      <c r="AF725" s="779"/>
      <c r="AG725" s="779"/>
      <c r="AH725" s="779"/>
      <c r="AI725" s="779"/>
      <c r="AJ725" s="779"/>
      <c r="AK725" s="779"/>
      <c r="AL725" s="779"/>
      <c r="AM725" s="779"/>
      <c r="AN725" s="779"/>
      <c r="AO725" s="779"/>
      <c r="AP725" s="779"/>
      <c r="AQ725" s="779"/>
      <c r="AR725" s="779"/>
      <c r="AS725" s="779"/>
      <c r="AT725" s="779"/>
      <c r="AU725" s="779"/>
      <c r="AV725" s="779"/>
      <c r="AW725" s="779"/>
      <c r="AX725" s="779"/>
      <c r="AY725" s="779"/>
      <c r="AZ725" s="779"/>
      <c r="BA725" s="779"/>
      <c r="BB725" s="779"/>
      <c r="BC725" s="779"/>
      <c r="BD725" s="779"/>
      <c r="BE725" s="779"/>
      <c r="BF725" s="779"/>
      <c r="BG725" s="779"/>
      <c r="BH725" s="779"/>
      <c r="BI725" s="779"/>
      <c r="BJ725" s="779"/>
      <c r="BK725" s="779"/>
      <c r="BL725" s="779"/>
      <c r="BM725" s="779"/>
      <c r="BN725" s="779"/>
      <c r="BO725" s="779"/>
      <c r="BP725" s="779"/>
      <c r="BQ725" s="779"/>
      <c r="BR725" s="779"/>
      <c r="BS725" s="779"/>
      <c r="BT725" s="779"/>
      <c r="BU725" s="779"/>
      <c r="BV725" s="779"/>
      <c r="BW725" s="779"/>
      <c r="BX725" s="779"/>
      <c r="BY725" s="779"/>
      <c r="BZ725" s="779"/>
      <c r="CA725" s="779"/>
      <c r="CB725" s="779"/>
      <c r="CC725" s="779"/>
      <c r="CD725" s="779"/>
      <c r="CE725" s="779"/>
      <c r="CF725" s="779"/>
      <c r="CG725" s="779"/>
      <c r="CH725" s="779"/>
      <c r="CI725" s="779"/>
      <c r="CJ725" s="779"/>
      <c r="CK725" s="779"/>
      <c r="CL725" s="779"/>
      <c r="CM725" s="779"/>
      <c r="CN725" s="779"/>
      <c r="CO725" s="779"/>
      <c r="CP725" s="779"/>
      <c r="CQ725" s="779"/>
      <c r="CR725" s="779"/>
      <c r="CS725" s="779"/>
      <c r="CT725" s="779"/>
    </row>
    <row r="726" spans="1:98" s="887" customFormat="1" ht="13.5">
      <c r="A726" s="886"/>
      <c r="B726" s="886"/>
      <c r="C726" s="886"/>
      <c r="D726" s="886"/>
      <c r="E726" s="886"/>
      <c r="F726" s="2851"/>
      <c r="G726" s="2851"/>
      <c r="H726" s="888"/>
      <c r="I726" s="889"/>
      <c r="J726" s="890"/>
      <c r="M726" s="772"/>
      <c r="N726" s="891"/>
      <c r="O726" s="774"/>
      <c r="P726" s="775"/>
      <c r="Q726" s="775"/>
      <c r="R726" s="776"/>
      <c r="S726" s="777"/>
      <c r="T726" s="777"/>
      <c r="U726" s="777"/>
      <c r="V726" s="778"/>
      <c r="W726" s="778"/>
      <c r="X726" s="778"/>
      <c r="Y726" s="778"/>
      <c r="Z726" s="778"/>
      <c r="AA726" s="779"/>
      <c r="AB726" s="779"/>
      <c r="AC726" s="779"/>
      <c r="AD726" s="779"/>
      <c r="AE726" s="779"/>
      <c r="AF726" s="779"/>
      <c r="AG726" s="779"/>
      <c r="AH726" s="779"/>
      <c r="AI726" s="779"/>
      <c r="AJ726" s="779"/>
      <c r="AK726" s="779"/>
      <c r="AL726" s="779"/>
      <c r="AM726" s="779"/>
      <c r="AN726" s="779"/>
      <c r="AO726" s="779"/>
      <c r="AP726" s="779"/>
      <c r="AQ726" s="779"/>
      <c r="AR726" s="779"/>
      <c r="AS726" s="779"/>
      <c r="AT726" s="779"/>
      <c r="AU726" s="779"/>
      <c r="AV726" s="779"/>
      <c r="AW726" s="779"/>
      <c r="AX726" s="779"/>
      <c r="AY726" s="779"/>
      <c r="AZ726" s="779"/>
      <c r="BA726" s="779"/>
      <c r="BB726" s="779"/>
      <c r="BC726" s="779"/>
      <c r="BD726" s="779"/>
      <c r="BE726" s="779"/>
      <c r="BF726" s="779"/>
      <c r="BG726" s="779"/>
      <c r="BH726" s="779"/>
      <c r="BI726" s="779"/>
      <c r="BJ726" s="779"/>
      <c r="BK726" s="779"/>
      <c r="BL726" s="779"/>
      <c r="BM726" s="779"/>
      <c r="BN726" s="779"/>
      <c r="BO726" s="779"/>
      <c r="BP726" s="779"/>
      <c r="BQ726" s="779"/>
      <c r="BR726" s="779"/>
      <c r="BS726" s="779"/>
      <c r="BT726" s="779"/>
      <c r="BU726" s="779"/>
      <c r="BV726" s="779"/>
      <c r="BW726" s="779"/>
      <c r="BX726" s="779"/>
      <c r="BY726" s="779"/>
      <c r="BZ726" s="779"/>
      <c r="CA726" s="779"/>
      <c r="CB726" s="779"/>
      <c r="CC726" s="779"/>
      <c r="CD726" s="779"/>
      <c r="CE726" s="779"/>
      <c r="CF726" s="779"/>
      <c r="CG726" s="779"/>
      <c r="CH726" s="779"/>
      <c r="CI726" s="779"/>
      <c r="CJ726" s="779"/>
      <c r="CK726" s="779"/>
      <c r="CL726" s="779"/>
      <c r="CM726" s="779"/>
      <c r="CN726" s="779"/>
      <c r="CO726" s="779"/>
      <c r="CP726" s="779"/>
      <c r="CQ726" s="779"/>
      <c r="CR726" s="779"/>
      <c r="CS726" s="779"/>
      <c r="CT726" s="779"/>
    </row>
    <row r="727" spans="1:98" s="887" customFormat="1" ht="13.5">
      <c r="A727" s="886"/>
      <c r="B727" s="886"/>
      <c r="C727" s="886"/>
      <c r="D727" s="886"/>
      <c r="E727" s="886"/>
      <c r="F727" s="2851"/>
      <c r="G727" s="2851"/>
      <c r="H727" s="888"/>
      <c r="I727" s="889"/>
      <c r="J727" s="890"/>
      <c r="M727" s="772"/>
      <c r="N727" s="891"/>
      <c r="O727" s="774"/>
      <c r="P727" s="775"/>
      <c r="Q727" s="775"/>
      <c r="R727" s="776"/>
      <c r="S727" s="777"/>
      <c r="T727" s="777"/>
      <c r="U727" s="777"/>
      <c r="V727" s="778"/>
      <c r="W727" s="778"/>
      <c r="X727" s="778"/>
      <c r="Y727" s="778"/>
      <c r="Z727" s="778"/>
      <c r="AA727" s="779"/>
      <c r="AB727" s="779"/>
      <c r="AC727" s="779"/>
      <c r="AD727" s="779"/>
      <c r="AE727" s="779"/>
      <c r="AF727" s="779"/>
      <c r="AG727" s="779"/>
      <c r="AH727" s="779"/>
      <c r="AI727" s="779"/>
      <c r="AJ727" s="779"/>
      <c r="AK727" s="779"/>
      <c r="AL727" s="779"/>
      <c r="AM727" s="779"/>
      <c r="AN727" s="779"/>
      <c r="AO727" s="779"/>
      <c r="AP727" s="779"/>
      <c r="AQ727" s="779"/>
      <c r="AR727" s="779"/>
      <c r="AS727" s="779"/>
      <c r="AT727" s="779"/>
      <c r="AU727" s="779"/>
      <c r="AV727" s="779"/>
      <c r="AW727" s="779"/>
      <c r="AX727" s="779"/>
      <c r="AY727" s="779"/>
      <c r="AZ727" s="779"/>
      <c r="BA727" s="779"/>
      <c r="BB727" s="779"/>
      <c r="BC727" s="779"/>
      <c r="BD727" s="779"/>
      <c r="BE727" s="779"/>
      <c r="BF727" s="779"/>
      <c r="BG727" s="779"/>
      <c r="BH727" s="779"/>
      <c r="BI727" s="779"/>
      <c r="BJ727" s="779"/>
      <c r="BK727" s="779"/>
      <c r="BL727" s="779"/>
      <c r="BM727" s="779"/>
      <c r="BN727" s="779"/>
      <c r="BO727" s="779"/>
      <c r="BP727" s="779"/>
      <c r="BQ727" s="779"/>
      <c r="BR727" s="779"/>
      <c r="BS727" s="779"/>
      <c r="BT727" s="779"/>
      <c r="BU727" s="779"/>
      <c r="BV727" s="779"/>
      <c r="BW727" s="779"/>
      <c r="BX727" s="779"/>
      <c r="BY727" s="779"/>
      <c r="BZ727" s="779"/>
      <c r="CA727" s="779"/>
      <c r="CB727" s="779"/>
      <c r="CC727" s="779"/>
      <c r="CD727" s="779"/>
      <c r="CE727" s="779"/>
      <c r="CF727" s="779"/>
      <c r="CG727" s="779"/>
      <c r="CH727" s="779"/>
      <c r="CI727" s="779"/>
      <c r="CJ727" s="779"/>
      <c r="CK727" s="779"/>
      <c r="CL727" s="779"/>
      <c r="CM727" s="779"/>
      <c r="CN727" s="779"/>
      <c r="CO727" s="779"/>
      <c r="CP727" s="779"/>
      <c r="CQ727" s="779"/>
      <c r="CR727" s="779"/>
      <c r="CS727" s="779"/>
      <c r="CT727" s="779"/>
    </row>
    <row r="728" spans="1:98" s="887" customFormat="1" ht="13.5">
      <c r="A728" s="886"/>
      <c r="B728" s="886"/>
      <c r="C728" s="886"/>
      <c r="D728" s="886"/>
      <c r="E728" s="886"/>
      <c r="F728" s="2851"/>
      <c r="G728" s="2851"/>
      <c r="H728" s="888"/>
      <c r="I728" s="889"/>
      <c r="J728" s="890"/>
      <c r="M728" s="772"/>
      <c r="N728" s="891"/>
      <c r="O728" s="774"/>
      <c r="P728" s="775"/>
      <c r="Q728" s="775"/>
      <c r="R728" s="776"/>
      <c r="S728" s="777"/>
      <c r="T728" s="777"/>
      <c r="U728" s="777"/>
      <c r="V728" s="778"/>
      <c r="W728" s="778"/>
      <c r="X728" s="778"/>
      <c r="Y728" s="778"/>
      <c r="Z728" s="778"/>
      <c r="AA728" s="779"/>
      <c r="AB728" s="779"/>
      <c r="AC728" s="779"/>
      <c r="AD728" s="779"/>
      <c r="AE728" s="779"/>
      <c r="AF728" s="779"/>
      <c r="AG728" s="779"/>
      <c r="AH728" s="779"/>
      <c r="AI728" s="779"/>
      <c r="AJ728" s="779"/>
      <c r="AK728" s="779"/>
      <c r="AL728" s="779"/>
      <c r="AM728" s="779"/>
      <c r="AN728" s="779"/>
      <c r="AO728" s="779"/>
      <c r="AP728" s="779"/>
      <c r="AQ728" s="779"/>
      <c r="AR728" s="779"/>
      <c r="AS728" s="779"/>
      <c r="AT728" s="779"/>
      <c r="AU728" s="779"/>
      <c r="AV728" s="779"/>
      <c r="AW728" s="779"/>
      <c r="AX728" s="779"/>
      <c r="AY728" s="779"/>
      <c r="AZ728" s="779"/>
      <c r="BA728" s="779"/>
      <c r="BB728" s="779"/>
      <c r="BC728" s="779"/>
      <c r="BD728" s="779"/>
      <c r="BE728" s="779"/>
      <c r="BF728" s="779"/>
      <c r="BG728" s="779"/>
      <c r="BH728" s="779"/>
      <c r="BI728" s="779"/>
      <c r="BJ728" s="779"/>
      <c r="BK728" s="779"/>
      <c r="BL728" s="779"/>
      <c r="BM728" s="779"/>
      <c r="BN728" s="779"/>
      <c r="BO728" s="779"/>
      <c r="BP728" s="779"/>
      <c r="BQ728" s="779"/>
      <c r="BR728" s="779"/>
      <c r="BS728" s="779"/>
      <c r="BT728" s="779"/>
      <c r="BU728" s="779"/>
      <c r="BV728" s="779"/>
      <c r="BW728" s="779"/>
      <c r="BX728" s="779"/>
      <c r="BY728" s="779"/>
      <c r="BZ728" s="779"/>
      <c r="CA728" s="779"/>
      <c r="CB728" s="779"/>
      <c r="CC728" s="779"/>
      <c r="CD728" s="779"/>
      <c r="CE728" s="779"/>
      <c r="CF728" s="779"/>
      <c r="CG728" s="779"/>
      <c r="CH728" s="779"/>
      <c r="CI728" s="779"/>
      <c r="CJ728" s="779"/>
      <c r="CK728" s="779"/>
      <c r="CL728" s="779"/>
      <c r="CM728" s="779"/>
      <c r="CN728" s="779"/>
      <c r="CO728" s="779"/>
      <c r="CP728" s="779"/>
      <c r="CQ728" s="779"/>
      <c r="CR728" s="779"/>
      <c r="CS728" s="779"/>
      <c r="CT728" s="779"/>
    </row>
    <row r="729" spans="1:98" s="887" customFormat="1" ht="13.5">
      <c r="A729" s="886"/>
      <c r="B729" s="886"/>
      <c r="C729" s="886"/>
      <c r="D729" s="886"/>
      <c r="E729" s="886"/>
      <c r="F729" s="2851"/>
      <c r="G729" s="2851"/>
      <c r="H729" s="888"/>
      <c r="I729" s="889"/>
      <c r="J729" s="890"/>
      <c r="M729" s="772"/>
      <c r="N729" s="891"/>
      <c r="O729" s="774"/>
      <c r="P729" s="775"/>
      <c r="Q729" s="775"/>
      <c r="R729" s="776"/>
      <c r="S729" s="777"/>
      <c r="T729" s="777"/>
      <c r="U729" s="777"/>
      <c r="V729" s="778"/>
      <c r="W729" s="778"/>
      <c r="X729" s="778"/>
      <c r="Y729" s="778"/>
      <c r="Z729" s="778"/>
      <c r="AA729" s="779"/>
      <c r="AB729" s="779"/>
      <c r="AC729" s="779"/>
      <c r="AD729" s="779"/>
      <c r="AE729" s="779"/>
      <c r="AF729" s="779"/>
      <c r="AG729" s="779"/>
      <c r="AH729" s="779"/>
      <c r="AI729" s="779"/>
      <c r="AJ729" s="779"/>
      <c r="AK729" s="779"/>
      <c r="AL729" s="779"/>
      <c r="AM729" s="779"/>
      <c r="AN729" s="779"/>
      <c r="AO729" s="779"/>
      <c r="AP729" s="779"/>
      <c r="AQ729" s="779"/>
      <c r="AR729" s="779"/>
      <c r="AS729" s="779"/>
      <c r="AT729" s="779"/>
      <c r="AU729" s="779"/>
      <c r="AV729" s="779"/>
      <c r="AW729" s="779"/>
      <c r="AX729" s="779"/>
      <c r="AY729" s="779"/>
      <c r="AZ729" s="779"/>
      <c r="BA729" s="779"/>
      <c r="BB729" s="779"/>
      <c r="BC729" s="779"/>
      <c r="BD729" s="779"/>
      <c r="BE729" s="779"/>
      <c r="BF729" s="779"/>
      <c r="BG729" s="779"/>
      <c r="BH729" s="779"/>
      <c r="BI729" s="779"/>
      <c r="BJ729" s="779"/>
      <c r="BK729" s="779"/>
      <c r="BL729" s="779"/>
      <c r="BM729" s="779"/>
      <c r="BN729" s="779"/>
      <c r="BO729" s="779"/>
      <c r="BP729" s="779"/>
      <c r="BQ729" s="779"/>
      <c r="BR729" s="779"/>
      <c r="BS729" s="779"/>
      <c r="BT729" s="779"/>
      <c r="BU729" s="779"/>
      <c r="BV729" s="779"/>
      <c r="BW729" s="779"/>
      <c r="BX729" s="779"/>
      <c r="BY729" s="779"/>
      <c r="BZ729" s="779"/>
      <c r="CA729" s="779"/>
      <c r="CB729" s="779"/>
      <c r="CC729" s="779"/>
      <c r="CD729" s="779"/>
      <c r="CE729" s="779"/>
      <c r="CF729" s="779"/>
      <c r="CG729" s="779"/>
      <c r="CH729" s="779"/>
      <c r="CI729" s="779"/>
      <c r="CJ729" s="779"/>
      <c r="CK729" s="779"/>
      <c r="CL729" s="779"/>
      <c r="CM729" s="779"/>
      <c r="CN729" s="779"/>
      <c r="CO729" s="779"/>
      <c r="CP729" s="779"/>
      <c r="CQ729" s="779"/>
      <c r="CR729" s="779"/>
      <c r="CS729" s="779"/>
      <c r="CT729" s="779"/>
    </row>
    <row r="730" spans="1:98" s="887" customFormat="1" ht="13.5">
      <c r="A730" s="886"/>
      <c r="B730" s="886"/>
      <c r="C730" s="886"/>
      <c r="D730" s="886"/>
      <c r="E730" s="886"/>
      <c r="F730" s="2851"/>
      <c r="G730" s="2851"/>
      <c r="H730" s="888"/>
      <c r="I730" s="889"/>
      <c r="J730" s="890"/>
      <c r="M730" s="772"/>
      <c r="N730" s="891"/>
      <c r="O730" s="774"/>
      <c r="P730" s="775"/>
      <c r="Q730" s="775"/>
      <c r="R730" s="776"/>
      <c r="S730" s="777"/>
      <c r="T730" s="777"/>
      <c r="U730" s="777"/>
      <c r="V730" s="778"/>
      <c r="W730" s="778"/>
      <c r="X730" s="778"/>
      <c r="Y730" s="778"/>
      <c r="Z730" s="778"/>
      <c r="AA730" s="779"/>
      <c r="AB730" s="779"/>
      <c r="AC730" s="779"/>
      <c r="AD730" s="779"/>
      <c r="AE730" s="779"/>
      <c r="AF730" s="779"/>
      <c r="AG730" s="779"/>
      <c r="AH730" s="779"/>
      <c r="AI730" s="779"/>
      <c r="AJ730" s="779"/>
      <c r="AK730" s="779"/>
      <c r="AL730" s="779"/>
      <c r="AM730" s="779"/>
      <c r="AN730" s="779"/>
      <c r="AO730" s="779"/>
      <c r="AP730" s="779"/>
      <c r="AQ730" s="779"/>
      <c r="AR730" s="779"/>
      <c r="AS730" s="779"/>
      <c r="AT730" s="779"/>
      <c r="AU730" s="779"/>
      <c r="AV730" s="779"/>
      <c r="AW730" s="779"/>
      <c r="AX730" s="779"/>
      <c r="AY730" s="779"/>
      <c r="AZ730" s="779"/>
      <c r="BA730" s="779"/>
      <c r="BB730" s="779"/>
      <c r="BC730" s="779"/>
      <c r="BD730" s="779"/>
      <c r="BE730" s="779"/>
      <c r="BF730" s="779"/>
      <c r="BG730" s="779"/>
      <c r="BH730" s="779"/>
      <c r="BI730" s="779"/>
      <c r="BJ730" s="779"/>
      <c r="BK730" s="779"/>
      <c r="BL730" s="779"/>
      <c r="BM730" s="779"/>
      <c r="BN730" s="779"/>
      <c r="BO730" s="779"/>
      <c r="BP730" s="779"/>
      <c r="BQ730" s="779"/>
      <c r="BR730" s="779"/>
      <c r="BS730" s="779"/>
      <c r="BT730" s="779"/>
      <c r="BU730" s="779"/>
      <c r="BV730" s="779"/>
      <c r="BW730" s="779"/>
      <c r="BX730" s="779"/>
      <c r="BY730" s="779"/>
      <c r="BZ730" s="779"/>
      <c r="CA730" s="779"/>
      <c r="CB730" s="779"/>
      <c r="CC730" s="779"/>
      <c r="CD730" s="779"/>
      <c r="CE730" s="779"/>
      <c r="CF730" s="779"/>
      <c r="CG730" s="779"/>
      <c r="CH730" s="779"/>
      <c r="CI730" s="779"/>
      <c r="CJ730" s="779"/>
      <c r="CK730" s="779"/>
      <c r="CL730" s="779"/>
      <c r="CM730" s="779"/>
      <c r="CN730" s="779"/>
      <c r="CO730" s="779"/>
      <c r="CP730" s="779"/>
      <c r="CQ730" s="779"/>
      <c r="CR730" s="779"/>
      <c r="CS730" s="779"/>
      <c r="CT730" s="779"/>
    </row>
    <row r="731" spans="1:98" s="887" customFormat="1" ht="13.5">
      <c r="A731" s="886"/>
      <c r="B731" s="886"/>
      <c r="C731" s="886"/>
      <c r="D731" s="886"/>
      <c r="E731" s="886"/>
      <c r="F731" s="2851"/>
      <c r="G731" s="2851"/>
      <c r="H731" s="888"/>
      <c r="I731" s="889"/>
      <c r="J731" s="890"/>
      <c r="M731" s="772"/>
      <c r="N731" s="891"/>
      <c r="O731" s="774"/>
      <c r="P731" s="775"/>
      <c r="Q731" s="775"/>
      <c r="R731" s="776"/>
      <c r="S731" s="777"/>
      <c r="T731" s="777"/>
      <c r="U731" s="777"/>
      <c r="V731" s="778"/>
      <c r="W731" s="778"/>
      <c r="X731" s="778"/>
      <c r="Y731" s="778"/>
      <c r="Z731" s="778"/>
      <c r="AA731" s="779"/>
      <c r="AB731" s="779"/>
      <c r="AC731" s="779"/>
      <c r="AD731" s="779"/>
      <c r="AE731" s="779"/>
      <c r="AF731" s="779"/>
      <c r="AG731" s="779"/>
      <c r="AH731" s="779"/>
      <c r="AI731" s="779"/>
      <c r="AJ731" s="779"/>
      <c r="AK731" s="779"/>
      <c r="AL731" s="779"/>
      <c r="AM731" s="779"/>
      <c r="AN731" s="779"/>
      <c r="AO731" s="779"/>
      <c r="AP731" s="779"/>
      <c r="AQ731" s="779"/>
      <c r="AR731" s="779"/>
      <c r="AS731" s="779"/>
      <c r="AT731" s="779"/>
      <c r="AU731" s="779"/>
      <c r="AV731" s="779"/>
      <c r="AW731" s="779"/>
      <c r="AX731" s="779"/>
      <c r="AY731" s="779"/>
      <c r="AZ731" s="779"/>
      <c r="BA731" s="779"/>
      <c r="BB731" s="779"/>
      <c r="BC731" s="779"/>
      <c r="BD731" s="779"/>
      <c r="BE731" s="779"/>
      <c r="BF731" s="779"/>
      <c r="BG731" s="779"/>
      <c r="BH731" s="779"/>
      <c r="BI731" s="779"/>
      <c r="BJ731" s="779"/>
      <c r="BK731" s="779"/>
      <c r="BL731" s="779"/>
      <c r="BM731" s="779"/>
      <c r="BN731" s="779"/>
      <c r="BO731" s="779"/>
      <c r="BP731" s="779"/>
      <c r="BQ731" s="779"/>
      <c r="BR731" s="779"/>
      <c r="BS731" s="779"/>
      <c r="BT731" s="779"/>
      <c r="BU731" s="779"/>
      <c r="BV731" s="779"/>
      <c r="BW731" s="779"/>
      <c r="BX731" s="779"/>
      <c r="BY731" s="779"/>
      <c r="BZ731" s="779"/>
      <c r="CA731" s="779"/>
      <c r="CB731" s="779"/>
      <c r="CC731" s="779"/>
      <c r="CD731" s="779"/>
      <c r="CE731" s="779"/>
      <c r="CF731" s="779"/>
      <c r="CG731" s="779"/>
      <c r="CH731" s="779"/>
      <c r="CI731" s="779"/>
      <c r="CJ731" s="779"/>
      <c r="CK731" s="779"/>
      <c r="CL731" s="779"/>
      <c r="CM731" s="779"/>
      <c r="CN731" s="779"/>
      <c r="CO731" s="779"/>
      <c r="CP731" s="779"/>
      <c r="CQ731" s="779"/>
      <c r="CR731" s="779"/>
      <c r="CS731" s="779"/>
      <c r="CT731" s="779"/>
    </row>
    <row r="732" spans="1:98" s="887" customFormat="1" ht="13.5">
      <c r="A732" s="886"/>
      <c r="B732" s="886"/>
      <c r="C732" s="886"/>
      <c r="D732" s="886"/>
      <c r="E732" s="886"/>
      <c r="F732" s="2851"/>
      <c r="G732" s="2851"/>
      <c r="H732" s="888"/>
      <c r="I732" s="889"/>
      <c r="J732" s="890"/>
      <c r="M732" s="772"/>
      <c r="N732" s="891"/>
      <c r="O732" s="774"/>
      <c r="P732" s="775"/>
      <c r="Q732" s="775"/>
      <c r="R732" s="776"/>
      <c r="S732" s="777"/>
      <c r="T732" s="777"/>
      <c r="U732" s="777"/>
      <c r="V732" s="778"/>
      <c r="W732" s="778"/>
      <c r="X732" s="778"/>
      <c r="Y732" s="778"/>
      <c r="Z732" s="778"/>
      <c r="AA732" s="779"/>
      <c r="AB732" s="779"/>
      <c r="AC732" s="779"/>
      <c r="AD732" s="779"/>
      <c r="AE732" s="779"/>
      <c r="AF732" s="779"/>
      <c r="AG732" s="779"/>
      <c r="AH732" s="779"/>
      <c r="AI732" s="779"/>
      <c r="AJ732" s="779"/>
      <c r="AK732" s="779"/>
      <c r="AL732" s="779"/>
      <c r="AM732" s="779"/>
      <c r="AN732" s="779"/>
      <c r="AO732" s="779"/>
      <c r="AP732" s="779"/>
      <c r="AQ732" s="779"/>
      <c r="AR732" s="779"/>
      <c r="AS732" s="779"/>
      <c r="AT732" s="779"/>
      <c r="AU732" s="779"/>
      <c r="AV732" s="779"/>
      <c r="AW732" s="779"/>
      <c r="AX732" s="779"/>
      <c r="AY732" s="779"/>
      <c r="AZ732" s="779"/>
      <c r="BA732" s="779"/>
      <c r="BB732" s="779"/>
      <c r="BC732" s="779"/>
      <c r="BD732" s="779"/>
      <c r="BE732" s="779"/>
      <c r="BF732" s="779"/>
      <c r="BG732" s="779"/>
      <c r="BH732" s="779"/>
      <c r="BI732" s="779"/>
      <c r="BJ732" s="779"/>
      <c r="BK732" s="779"/>
      <c r="BL732" s="779"/>
      <c r="BM732" s="779"/>
      <c r="BN732" s="779"/>
      <c r="BO732" s="779"/>
      <c r="BP732" s="779"/>
      <c r="BQ732" s="779"/>
      <c r="BR732" s="779"/>
      <c r="BS732" s="779"/>
      <c r="BT732" s="779"/>
      <c r="BU732" s="779"/>
      <c r="BV732" s="779"/>
      <c r="BW732" s="779"/>
      <c r="BX732" s="779"/>
      <c r="BY732" s="779"/>
      <c r="BZ732" s="779"/>
      <c r="CA732" s="779"/>
      <c r="CB732" s="779"/>
      <c r="CC732" s="779"/>
      <c r="CD732" s="779"/>
      <c r="CE732" s="779"/>
      <c r="CF732" s="779"/>
      <c r="CG732" s="779"/>
      <c r="CH732" s="779"/>
      <c r="CI732" s="779"/>
      <c r="CJ732" s="779"/>
      <c r="CK732" s="779"/>
      <c r="CL732" s="779"/>
      <c r="CM732" s="779"/>
      <c r="CN732" s="779"/>
      <c r="CO732" s="779"/>
      <c r="CP732" s="779"/>
      <c r="CQ732" s="779"/>
      <c r="CR732" s="779"/>
      <c r="CS732" s="779"/>
      <c r="CT732" s="779"/>
    </row>
    <row r="733" spans="1:98" s="887" customFormat="1" ht="13.5">
      <c r="A733" s="886"/>
      <c r="B733" s="886"/>
      <c r="C733" s="886"/>
      <c r="D733" s="886"/>
      <c r="E733" s="886"/>
      <c r="F733" s="2851"/>
      <c r="G733" s="2851"/>
      <c r="H733" s="888"/>
      <c r="I733" s="889"/>
      <c r="J733" s="890"/>
      <c r="M733" s="772"/>
      <c r="N733" s="891"/>
      <c r="O733" s="774"/>
      <c r="P733" s="775"/>
      <c r="Q733" s="775"/>
      <c r="R733" s="776"/>
      <c r="S733" s="777"/>
      <c r="T733" s="777"/>
      <c r="U733" s="777"/>
      <c r="V733" s="778"/>
      <c r="W733" s="778"/>
      <c r="X733" s="778"/>
      <c r="Y733" s="778"/>
      <c r="Z733" s="778"/>
      <c r="AA733" s="779"/>
      <c r="AB733" s="779"/>
      <c r="AC733" s="779"/>
      <c r="AD733" s="779"/>
      <c r="AE733" s="779"/>
      <c r="AF733" s="779"/>
      <c r="AG733" s="779"/>
      <c r="AH733" s="779"/>
      <c r="AI733" s="779"/>
      <c r="AJ733" s="779"/>
      <c r="AK733" s="779"/>
      <c r="AL733" s="779"/>
      <c r="AM733" s="779"/>
      <c r="AN733" s="779"/>
      <c r="AO733" s="779"/>
      <c r="AP733" s="779"/>
      <c r="AQ733" s="779"/>
      <c r="AR733" s="779"/>
      <c r="AS733" s="779"/>
      <c r="AT733" s="779"/>
      <c r="AU733" s="779"/>
      <c r="AV733" s="779"/>
      <c r="AW733" s="779"/>
      <c r="AX733" s="779"/>
      <c r="AY733" s="779"/>
      <c r="AZ733" s="779"/>
      <c r="BA733" s="779"/>
      <c r="BB733" s="779"/>
      <c r="BC733" s="779"/>
      <c r="BD733" s="779"/>
      <c r="BE733" s="779"/>
      <c r="BF733" s="779"/>
      <c r="BG733" s="779"/>
      <c r="BH733" s="779"/>
      <c r="BI733" s="779"/>
      <c r="BJ733" s="779"/>
      <c r="BK733" s="779"/>
      <c r="BL733" s="779"/>
      <c r="BM733" s="779"/>
      <c r="BN733" s="779"/>
      <c r="BO733" s="779"/>
      <c r="BP733" s="779"/>
      <c r="BQ733" s="779"/>
      <c r="BR733" s="779"/>
      <c r="BS733" s="779"/>
      <c r="BT733" s="779"/>
      <c r="BU733" s="779"/>
      <c r="BV733" s="779"/>
      <c r="BW733" s="779"/>
      <c r="BX733" s="779"/>
      <c r="BY733" s="779"/>
      <c r="BZ733" s="779"/>
      <c r="CA733" s="779"/>
      <c r="CB733" s="779"/>
      <c r="CC733" s="779"/>
      <c r="CD733" s="779"/>
      <c r="CE733" s="779"/>
      <c r="CF733" s="779"/>
      <c r="CG733" s="779"/>
      <c r="CH733" s="779"/>
      <c r="CI733" s="779"/>
      <c r="CJ733" s="779"/>
      <c r="CK733" s="779"/>
      <c r="CL733" s="779"/>
      <c r="CM733" s="779"/>
      <c r="CN733" s="779"/>
      <c r="CO733" s="779"/>
      <c r="CP733" s="779"/>
      <c r="CQ733" s="779"/>
      <c r="CR733" s="779"/>
      <c r="CS733" s="779"/>
      <c r="CT733" s="779"/>
    </row>
    <row r="734" spans="1:98" s="887" customFormat="1" ht="13.5">
      <c r="A734" s="886"/>
      <c r="B734" s="886"/>
      <c r="C734" s="886"/>
      <c r="D734" s="886"/>
      <c r="E734" s="886"/>
      <c r="F734" s="2851"/>
      <c r="G734" s="2851"/>
      <c r="H734" s="888"/>
      <c r="I734" s="889"/>
      <c r="J734" s="890"/>
      <c r="M734" s="772"/>
      <c r="N734" s="891"/>
      <c r="O734" s="774"/>
      <c r="P734" s="775"/>
      <c r="Q734" s="775"/>
      <c r="R734" s="776"/>
      <c r="S734" s="777"/>
      <c r="T734" s="777"/>
      <c r="U734" s="777"/>
      <c r="V734" s="778"/>
      <c r="W734" s="778"/>
      <c r="X734" s="778"/>
      <c r="Y734" s="778"/>
      <c r="Z734" s="778"/>
      <c r="AA734" s="779"/>
      <c r="AB734" s="779"/>
      <c r="AC734" s="779"/>
      <c r="AD734" s="779"/>
      <c r="AE734" s="779"/>
      <c r="AF734" s="779"/>
      <c r="AG734" s="779"/>
      <c r="AH734" s="779"/>
      <c r="AI734" s="779"/>
      <c r="AJ734" s="779"/>
      <c r="AK734" s="779"/>
      <c r="AL734" s="779"/>
      <c r="AM734" s="779"/>
      <c r="AN734" s="779"/>
      <c r="AO734" s="779"/>
      <c r="AP734" s="779"/>
      <c r="AQ734" s="779"/>
      <c r="AR734" s="779"/>
      <c r="AS734" s="779"/>
      <c r="AT734" s="779"/>
      <c r="AU734" s="779"/>
      <c r="AV734" s="779"/>
      <c r="AW734" s="779"/>
      <c r="AX734" s="779"/>
      <c r="AY734" s="779"/>
      <c r="AZ734" s="779"/>
      <c r="BA734" s="779"/>
      <c r="BB734" s="779"/>
      <c r="BC734" s="779"/>
      <c r="BD734" s="779"/>
      <c r="BE734" s="779"/>
      <c r="BF734" s="779"/>
      <c r="BG734" s="779"/>
      <c r="BH734" s="779"/>
      <c r="BI734" s="779"/>
      <c r="BJ734" s="779"/>
      <c r="BK734" s="779"/>
      <c r="BL734" s="779"/>
      <c r="BM734" s="779"/>
      <c r="BN734" s="779"/>
      <c r="BO734" s="779"/>
      <c r="BP734" s="779"/>
      <c r="BQ734" s="779"/>
      <c r="BR734" s="779"/>
      <c r="BS734" s="779"/>
      <c r="BT734" s="779"/>
      <c r="BU734" s="779"/>
      <c r="BV734" s="779"/>
      <c r="BW734" s="779"/>
      <c r="BX734" s="779"/>
      <c r="BY734" s="779"/>
      <c r="BZ734" s="779"/>
      <c r="CA734" s="779"/>
      <c r="CB734" s="779"/>
      <c r="CC734" s="779"/>
      <c r="CD734" s="779"/>
      <c r="CE734" s="779"/>
      <c r="CF734" s="779"/>
      <c r="CG734" s="779"/>
      <c r="CH734" s="779"/>
      <c r="CI734" s="779"/>
      <c r="CJ734" s="779"/>
      <c r="CK734" s="779"/>
      <c r="CL734" s="779"/>
      <c r="CM734" s="779"/>
      <c r="CN734" s="779"/>
      <c r="CO734" s="779"/>
      <c r="CP734" s="779"/>
      <c r="CQ734" s="779"/>
      <c r="CR734" s="779"/>
      <c r="CS734" s="779"/>
      <c r="CT734" s="779"/>
    </row>
    <row r="735" spans="1:98" s="887" customFormat="1" ht="13.5">
      <c r="A735" s="886"/>
      <c r="B735" s="886"/>
      <c r="C735" s="886"/>
      <c r="D735" s="886"/>
      <c r="E735" s="886"/>
      <c r="F735" s="2851"/>
      <c r="G735" s="2851"/>
      <c r="H735" s="888"/>
      <c r="I735" s="889"/>
      <c r="J735" s="890"/>
      <c r="M735" s="772"/>
      <c r="N735" s="891"/>
      <c r="O735" s="774"/>
      <c r="P735" s="775"/>
      <c r="Q735" s="775"/>
      <c r="R735" s="776"/>
      <c r="S735" s="777"/>
      <c r="T735" s="777"/>
      <c r="U735" s="777"/>
      <c r="V735" s="778"/>
      <c r="W735" s="778"/>
      <c r="X735" s="778"/>
      <c r="Y735" s="778"/>
      <c r="Z735" s="778"/>
      <c r="AA735" s="779"/>
      <c r="AB735" s="779"/>
      <c r="AC735" s="779"/>
      <c r="AD735" s="779"/>
      <c r="AE735" s="779"/>
      <c r="AF735" s="779"/>
      <c r="AG735" s="779"/>
      <c r="AH735" s="779"/>
      <c r="AI735" s="779"/>
      <c r="AJ735" s="779"/>
      <c r="AK735" s="779"/>
      <c r="AL735" s="779"/>
      <c r="AM735" s="779"/>
      <c r="AN735" s="779"/>
      <c r="AO735" s="779"/>
      <c r="AP735" s="779"/>
      <c r="AQ735" s="779"/>
      <c r="AR735" s="779"/>
      <c r="AS735" s="779"/>
      <c r="AT735" s="779"/>
      <c r="AU735" s="779"/>
      <c r="AV735" s="779"/>
      <c r="AW735" s="779"/>
      <c r="AX735" s="779"/>
      <c r="AY735" s="779"/>
      <c r="AZ735" s="779"/>
      <c r="BA735" s="779"/>
      <c r="BB735" s="779"/>
      <c r="BC735" s="779"/>
      <c r="BD735" s="779"/>
      <c r="BE735" s="779"/>
      <c r="BF735" s="779"/>
      <c r="BG735" s="779"/>
      <c r="BH735" s="779"/>
      <c r="BI735" s="779"/>
      <c r="BJ735" s="779"/>
      <c r="BK735" s="779"/>
      <c r="BL735" s="779"/>
      <c r="BM735" s="779"/>
      <c r="BN735" s="779"/>
      <c r="BO735" s="779"/>
      <c r="BP735" s="779"/>
      <c r="BQ735" s="779"/>
      <c r="BR735" s="779"/>
      <c r="BS735" s="779"/>
      <c r="BT735" s="779"/>
      <c r="BU735" s="779"/>
      <c r="BV735" s="779"/>
      <c r="BW735" s="779"/>
      <c r="BX735" s="779"/>
      <c r="BY735" s="779"/>
      <c r="BZ735" s="779"/>
      <c r="CA735" s="779"/>
      <c r="CB735" s="779"/>
      <c r="CC735" s="779"/>
      <c r="CD735" s="779"/>
      <c r="CE735" s="779"/>
      <c r="CF735" s="779"/>
      <c r="CG735" s="779"/>
      <c r="CH735" s="779"/>
      <c r="CI735" s="779"/>
      <c r="CJ735" s="779"/>
      <c r="CK735" s="779"/>
      <c r="CL735" s="779"/>
      <c r="CM735" s="779"/>
      <c r="CN735" s="779"/>
      <c r="CO735" s="779"/>
      <c r="CP735" s="779"/>
      <c r="CQ735" s="779"/>
      <c r="CR735" s="779"/>
      <c r="CS735" s="779"/>
      <c r="CT735" s="779"/>
    </row>
    <row r="736" spans="1:98" s="887" customFormat="1" ht="13.5">
      <c r="A736" s="886"/>
      <c r="B736" s="886"/>
      <c r="C736" s="886"/>
      <c r="D736" s="886"/>
      <c r="E736" s="886"/>
      <c r="F736" s="2851"/>
      <c r="G736" s="2851"/>
      <c r="H736" s="888"/>
      <c r="I736" s="889"/>
      <c r="J736" s="890"/>
      <c r="M736" s="772"/>
      <c r="N736" s="891"/>
      <c r="O736" s="774"/>
      <c r="P736" s="775"/>
      <c r="Q736" s="775"/>
      <c r="R736" s="776"/>
      <c r="S736" s="777"/>
      <c r="T736" s="777"/>
      <c r="U736" s="777"/>
      <c r="V736" s="778"/>
      <c r="W736" s="778"/>
      <c r="X736" s="778"/>
      <c r="Y736" s="778"/>
      <c r="Z736" s="778"/>
      <c r="AA736" s="779"/>
      <c r="AB736" s="779"/>
      <c r="AC736" s="779"/>
      <c r="AD736" s="779"/>
      <c r="AE736" s="779"/>
      <c r="AF736" s="779"/>
      <c r="AG736" s="779"/>
      <c r="AH736" s="779"/>
      <c r="AI736" s="779"/>
      <c r="AJ736" s="779"/>
      <c r="AK736" s="779"/>
      <c r="AL736" s="779"/>
      <c r="AM736" s="779"/>
      <c r="AN736" s="779"/>
      <c r="AO736" s="779"/>
      <c r="AP736" s="779"/>
      <c r="AQ736" s="779"/>
      <c r="AR736" s="779"/>
      <c r="AS736" s="779"/>
      <c r="AT736" s="779"/>
      <c r="AU736" s="779"/>
      <c r="AV736" s="779"/>
      <c r="AW736" s="779"/>
      <c r="AX736" s="779"/>
      <c r="AY736" s="779"/>
      <c r="AZ736" s="779"/>
      <c r="BA736" s="779"/>
      <c r="BB736" s="779"/>
      <c r="BC736" s="779"/>
      <c r="BD736" s="779"/>
      <c r="BE736" s="779"/>
      <c r="BF736" s="779"/>
      <c r="BG736" s="779"/>
      <c r="BH736" s="779"/>
      <c r="BI736" s="779"/>
      <c r="BJ736" s="779"/>
      <c r="BK736" s="779"/>
      <c r="BL736" s="779"/>
      <c r="BM736" s="779"/>
      <c r="BN736" s="779"/>
      <c r="BO736" s="779"/>
      <c r="BP736" s="779"/>
      <c r="BQ736" s="779"/>
      <c r="BR736" s="779"/>
      <c r="BS736" s="779"/>
      <c r="BT736" s="779"/>
      <c r="BU736" s="779"/>
      <c r="BV736" s="779"/>
      <c r="BW736" s="779"/>
      <c r="BX736" s="779"/>
      <c r="BY736" s="779"/>
      <c r="BZ736" s="779"/>
      <c r="CA736" s="779"/>
      <c r="CB736" s="779"/>
      <c r="CC736" s="779"/>
      <c r="CD736" s="779"/>
      <c r="CE736" s="779"/>
      <c r="CF736" s="779"/>
      <c r="CG736" s="779"/>
      <c r="CH736" s="779"/>
      <c r="CI736" s="779"/>
      <c r="CJ736" s="779"/>
      <c r="CK736" s="779"/>
      <c r="CL736" s="779"/>
      <c r="CM736" s="779"/>
      <c r="CN736" s="779"/>
      <c r="CO736" s="779"/>
      <c r="CP736" s="779"/>
      <c r="CQ736" s="779"/>
      <c r="CR736" s="779"/>
      <c r="CS736" s="779"/>
      <c r="CT736" s="779"/>
    </row>
    <row r="737" spans="1:98" s="887" customFormat="1" ht="13.5">
      <c r="A737" s="886"/>
      <c r="B737" s="886"/>
      <c r="C737" s="886"/>
      <c r="D737" s="886"/>
      <c r="E737" s="886"/>
      <c r="F737" s="2851"/>
      <c r="G737" s="2851"/>
      <c r="H737" s="888"/>
      <c r="I737" s="889"/>
      <c r="J737" s="890"/>
      <c r="M737" s="772"/>
      <c r="N737" s="891"/>
      <c r="O737" s="774"/>
      <c r="P737" s="775"/>
      <c r="Q737" s="775"/>
      <c r="R737" s="776"/>
      <c r="S737" s="777"/>
      <c r="T737" s="777"/>
      <c r="U737" s="777"/>
      <c r="V737" s="778"/>
      <c r="W737" s="778"/>
      <c r="X737" s="778"/>
      <c r="Y737" s="778"/>
      <c r="Z737" s="778"/>
      <c r="AA737" s="779"/>
      <c r="AB737" s="779"/>
      <c r="AC737" s="779"/>
      <c r="AD737" s="779"/>
      <c r="AE737" s="779"/>
      <c r="AF737" s="779"/>
      <c r="AG737" s="779"/>
      <c r="AH737" s="779"/>
      <c r="AI737" s="779"/>
      <c r="AJ737" s="779"/>
      <c r="AK737" s="779"/>
      <c r="AL737" s="779"/>
      <c r="AM737" s="779"/>
      <c r="AN737" s="779"/>
      <c r="AO737" s="779"/>
      <c r="AP737" s="779"/>
      <c r="AQ737" s="779"/>
      <c r="AR737" s="779"/>
      <c r="AS737" s="779"/>
      <c r="AT737" s="779"/>
      <c r="AU737" s="779"/>
      <c r="AV737" s="779"/>
      <c r="AW737" s="779"/>
      <c r="AX737" s="779"/>
      <c r="AY737" s="779"/>
      <c r="AZ737" s="779"/>
      <c r="BA737" s="779"/>
      <c r="BB737" s="779"/>
      <c r="BC737" s="779"/>
      <c r="BD737" s="779"/>
      <c r="BE737" s="779"/>
      <c r="BF737" s="779"/>
      <c r="BG737" s="779"/>
      <c r="BH737" s="779"/>
      <c r="BI737" s="779"/>
      <c r="BJ737" s="779"/>
      <c r="BK737" s="779"/>
      <c r="BL737" s="779"/>
      <c r="BM737" s="779"/>
      <c r="BN737" s="779"/>
      <c r="BO737" s="779"/>
      <c r="BP737" s="779"/>
      <c r="BQ737" s="779"/>
      <c r="BR737" s="779"/>
      <c r="BS737" s="779"/>
      <c r="BT737" s="779"/>
      <c r="BU737" s="779"/>
      <c r="BV737" s="779"/>
      <c r="BW737" s="779"/>
      <c r="BX737" s="779"/>
      <c r="BY737" s="779"/>
      <c r="BZ737" s="779"/>
      <c r="CA737" s="779"/>
      <c r="CB737" s="779"/>
      <c r="CC737" s="779"/>
      <c r="CD737" s="779"/>
      <c r="CE737" s="779"/>
      <c r="CF737" s="779"/>
      <c r="CG737" s="779"/>
      <c r="CH737" s="779"/>
      <c r="CI737" s="779"/>
      <c r="CJ737" s="779"/>
      <c r="CK737" s="779"/>
      <c r="CL737" s="779"/>
      <c r="CM737" s="779"/>
      <c r="CN737" s="779"/>
      <c r="CO737" s="779"/>
      <c r="CP737" s="779"/>
      <c r="CQ737" s="779"/>
      <c r="CR737" s="779"/>
      <c r="CS737" s="779"/>
      <c r="CT737" s="779"/>
    </row>
    <row r="738" spans="1:98" s="887" customFormat="1" ht="13.5">
      <c r="A738" s="886"/>
      <c r="B738" s="886"/>
      <c r="C738" s="886"/>
      <c r="D738" s="886"/>
      <c r="E738" s="886"/>
      <c r="F738" s="2851"/>
      <c r="G738" s="2851"/>
      <c r="H738" s="888"/>
      <c r="I738" s="889"/>
      <c r="J738" s="890"/>
      <c r="M738" s="772"/>
      <c r="N738" s="891"/>
      <c r="O738" s="774"/>
      <c r="P738" s="775"/>
      <c r="Q738" s="775"/>
      <c r="R738" s="776"/>
      <c r="S738" s="777"/>
      <c r="T738" s="777"/>
      <c r="U738" s="777"/>
      <c r="V738" s="778"/>
      <c r="W738" s="778"/>
      <c r="X738" s="778"/>
      <c r="Y738" s="778"/>
      <c r="Z738" s="778"/>
      <c r="AA738" s="779"/>
      <c r="AB738" s="779"/>
      <c r="AC738" s="779"/>
      <c r="AD738" s="779"/>
      <c r="AE738" s="779"/>
      <c r="AF738" s="779"/>
      <c r="AG738" s="779"/>
      <c r="AH738" s="779"/>
      <c r="AI738" s="779"/>
      <c r="AJ738" s="779"/>
      <c r="AK738" s="779"/>
      <c r="AL738" s="779"/>
      <c r="AM738" s="779"/>
      <c r="AN738" s="779"/>
      <c r="AO738" s="779"/>
      <c r="AP738" s="779"/>
      <c r="AQ738" s="779"/>
      <c r="AR738" s="779"/>
      <c r="AS738" s="779"/>
      <c r="AT738" s="779"/>
      <c r="AU738" s="779"/>
      <c r="AV738" s="779"/>
      <c r="AW738" s="779"/>
      <c r="AX738" s="779"/>
      <c r="AY738" s="779"/>
      <c r="AZ738" s="779"/>
      <c r="BA738" s="779"/>
      <c r="BB738" s="779"/>
      <c r="BC738" s="779"/>
      <c r="BD738" s="779"/>
      <c r="BE738" s="779"/>
      <c r="BF738" s="779"/>
      <c r="BG738" s="779"/>
      <c r="BH738" s="779"/>
      <c r="BI738" s="779"/>
      <c r="BJ738" s="779"/>
      <c r="BK738" s="779"/>
      <c r="BL738" s="779"/>
      <c r="BM738" s="779"/>
      <c r="BN738" s="779"/>
      <c r="BO738" s="779"/>
      <c r="BP738" s="779"/>
      <c r="BQ738" s="779"/>
      <c r="BR738" s="779"/>
      <c r="BS738" s="779"/>
      <c r="BT738" s="779"/>
      <c r="BU738" s="779"/>
      <c r="BV738" s="779"/>
      <c r="BW738" s="779"/>
      <c r="BX738" s="779"/>
      <c r="BY738" s="779"/>
      <c r="BZ738" s="779"/>
      <c r="CA738" s="779"/>
      <c r="CB738" s="779"/>
      <c r="CC738" s="779"/>
      <c r="CD738" s="779"/>
      <c r="CE738" s="779"/>
      <c r="CF738" s="779"/>
      <c r="CG738" s="779"/>
      <c r="CH738" s="779"/>
      <c r="CI738" s="779"/>
      <c r="CJ738" s="779"/>
      <c r="CK738" s="779"/>
      <c r="CL738" s="779"/>
      <c r="CM738" s="779"/>
      <c r="CN738" s="779"/>
      <c r="CO738" s="779"/>
      <c r="CP738" s="779"/>
      <c r="CQ738" s="779"/>
      <c r="CR738" s="779"/>
      <c r="CS738" s="779"/>
      <c r="CT738" s="779"/>
    </row>
    <row r="739" spans="1:98" s="887" customFormat="1" ht="13.5">
      <c r="A739" s="886"/>
      <c r="B739" s="886"/>
      <c r="C739" s="886"/>
      <c r="D739" s="886"/>
      <c r="E739" s="886"/>
      <c r="F739" s="2851"/>
      <c r="G739" s="2851"/>
      <c r="H739" s="888"/>
      <c r="I739" s="889"/>
      <c r="J739" s="890"/>
      <c r="M739" s="772"/>
      <c r="N739" s="891"/>
      <c r="O739" s="774"/>
      <c r="P739" s="775"/>
      <c r="Q739" s="775"/>
      <c r="R739" s="776"/>
      <c r="S739" s="777"/>
      <c r="T739" s="777"/>
      <c r="U739" s="777"/>
      <c r="V739" s="778"/>
      <c r="W739" s="778"/>
      <c r="X739" s="778"/>
      <c r="Y739" s="778"/>
      <c r="Z739" s="778"/>
      <c r="AA739" s="779"/>
      <c r="AB739" s="779"/>
      <c r="AC739" s="779"/>
      <c r="AD739" s="779"/>
      <c r="AE739" s="779"/>
      <c r="AF739" s="779"/>
      <c r="AG739" s="779"/>
      <c r="AH739" s="779"/>
      <c r="AI739" s="779"/>
      <c r="AJ739" s="779"/>
      <c r="AK739" s="779"/>
      <c r="AL739" s="779"/>
      <c r="AM739" s="779"/>
      <c r="AN739" s="779"/>
      <c r="AO739" s="779"/>
      <c r="AP739" s="779"/>
      <c r="AQ739" s="779"/>
      <c r="AR739" s="779"/>
      <c r="AS739" s="779"/>
      <c r="AT739" s="779"/>
      <c r="AU739" s="779"/>
      <c r="AV739" s="779"/>
      <c r="AW739" s="779"/>
      <c r="AX739" s="779"/>
      <c r="AY739" s="779"/>
      <c r="AZ739" s="779"/>
      <c r="BA739" s="779"/>
      <c r="BB739" s="779"/>
      <c r="BC739" s="779"/>
      <c r="BD739" s="779"/>
      <c r="BE739" s="779"/>
      <c r="BF739" s="779"/>
      <c r="BG739" s="779"/>
      <c r="BH739" s="779"/>
      <c r="BI739" s="779"/>
      <c r="BJ739" s="779"/>
      <c r="BK739" s="779"/>
      <c r="BL739" s="779"/>
      <c r="BM739" s="779"/>
      <c r="BN739" s="779"/>
      <c r="BO739" s="779"/>
      <c r="BP739" s="779"/>
      <c r="BQ739" s="779"/>
      <c r="BR739" s="779"/>
      <c r="BS739" s="779"/>
      <c r="BT739" s="779"/>
      <c r="BU739" s="779"/>
      <c r="BV739" s="779"/>
      <c r="BW739" s="779"/>
      <c r="BX739" s="779"/>
      <c r="BY739" s="779"/>
      <c r="BZ739" s="779"/>
      <c r="CA739" s="779"/>
      <c r="CB739" s="779"/>
      <c r="CC739" s="779"/>
      <c r="CD739" s="779"/>
      <c r="CE739" s="779"/>
      <c r="CF739" s="779"/>
      <c r="CG739" s="779"/>
      <c r="CH739" s="779"/>
      <c r="CI739" s="779"/>
      <c r="CJ739" s="779"/>
      <c r="CK739" s="779"/>
      <c r="CL739" s="779"/>
      <c r="CM739" s="779"/>
      <c r="CN739" s="779"/>
      <c r="CO739" s="779"/>
      <c r="CP739" s="779"/>
      <c r="CQ739" s="779"/>
      <c r="CR739" s="779"/>
      <c r="CS739" s="779"/>
      <c r="CT739" s="779"/>
    </row>
    <row r="740" spans="1:98" s="887" customFormat="1" ht="13.5">
      <c r="A740" s="886"/>
      <c r="B740" s="886"/>
      <c r="C740" s="886"/>
      <c r="D740" s="886"/>
      <c r="E740" s="886"/>
      <c r="F740" s="2851"/>
      <c r="G740" s="2851"/>
      <c r="H740" s="888"/>
      <c r="I740" s="889"/>
      <c r="J740" s="890"/>
      <c r="M740" s="772"/>
      <c r="N740" s="891"/>
      <c r="O740" s="774"/>
      <c r="P740" s="775"/>
      <c r="Q740" s="775"/>
      <c r="R740" s="776"/>
      <c r="S740" s="777"/>
      <c r="T740" s="777"/>
      <c r="U740" s="777"/>
      <c r="V740" s="778"/>
      <c r="W740" s="778"/>
      <c r="X740" s="778"/>
      <c r="Y740" s="778"/>
      <c r="Z740" s="778"/>
      <c r="AA740" s="779"/>
      <c r="AB740" s="779"/>
      <c r="AC740" s="779"/>
      <c r="AD740" s="779"/>
      <c r="AE740" s="779"/>
      <c r="AF740" s="779"/>
      <c r="AG740" s="779"/>
      <c r="AH740" s="779"/>
      <c r="AI740" s="779"/>
      <c r="AJ740" s="779"/>
      <c r="AK740" s="779"/>
      <c r="AL740" s="779"/>
      <c r="AM740" s="779"/>
      <c r="AN740" s="779"/>
      <c r="AO740" s="779"/>
      <c r="AP740" s="779"/>
      <c r="AQ740" s="779"/>
      <c r="AR740" s="779"/>
      <c r="AS740" s="779"/>
      <c r="AT740" s="779"/>
      <c r="AU740" s="779"/>
      <c r="AV740" s="779"/>
      <c r="AW740" s="779"/>
      <c r="AX740" s="779"/>
      <c r="AY740" s="779"/>
      <c r="AZ740" s="779"/>
      <c r="BA740" s="779"/>
      <c r="BB740" s="779"/>
      <c r="BC740" s="779"/>
      <c r="BD740" s="779"/>
      <c r="BE740" s="779"/>
      <c r="BF740" s="779"/>
      <c r="BG740" s="779"/>
      <c r="BH740" s="779"/>
      <c r="BI740" s="779"/>
      <c r="BJ740" s="779"/>
      <c r="BK740" s="779"/>
      <c r="BL740" s="779"/>
      <c r="BM740" s="779"/>
      <c r="BN740" s="779"/>
      <c r="BO740" s="779"/>
      <c r="BP740" s="779"/>
      <c r="BQ740" s="779"/>
      <c r="BR740" s="779"/>
      <c r="BS740" s="779"/>
      <c r="BT740" s="779"/>
      <c r="BU740" s="779"/>
      <c r="BV740" s="779"/>
      <c r="BW740" s="779"/>
      <c r="BX740" s="779"/>
      <c r="BY740" s="779"/>
      <c r="BZ740" s="779"/>
      <c r="CA740" s="779"/>
      <c r="CB740" s="779"/>
      <c r="CC740" s="779"/>
      <c r="CD740" s="779"/>
      <c r="CE740" s="779"/>
      <c r="CF740" s="779"/>
      <c r="CG740" s="779"/>
      <c r="CH740" s="779"/>
      <c r="CI740" s="779"/>
      <c r="CJ740" s="779"/>
      <c r="CK740" s="779"/>
      <c r="CL740" s="779"/>
      <c r="CM740" s="779"/>
      <c r="CN740" s="779"/>
      <c r="CO740" s="779"/>
      <c r="CP740" s="779"/>
      <c r="CQ740" s="779"/>
      <c r="CR740" s="779"/>
      <c r="CS740" s="779"/>
      <c r="CT740" s="779"/>
    </row>
    <row r="741" spans="1:98" s="887" customFormat="1" ht="13.5">
      <c r="A741" s="886"/>
      <c r="B741" s="886"/>
      <c r="C741" s="886"/>
      <c r="D741" s="886"/>
      <c r="E741" s="886"/>
      <c r="F741" s="2851"/>
      <c r="G741" s="2851"/>
      <c r="H741" s="888"/>
      <c r="I741" s="889"/>
      <c r="J741" s="890"/>
      <c r="M741" s="772"/>
      <c r="N741" s="891"/>
      <c r="O741" s="774"/>
      <c r="P741" s="775"/>
      <c r="Q741" s="775"/>
      <c r="R741" s="776"/>
      <c r="S741" s="777"/>
      <c r="T741" s="777"/>
      <c r="U741" s="777"/>
      <c r="V741" s="778"/>
      <c r="W741" s="778"/>
      <c r="X741" s="778"/>
      <c r="Y741" s="778"/>
      <c r="Z741" s="778"/>
      <c r="AA741" s="779"/>
      <c r="AB741" s="779"/>
      <c r="AC741" s="779"/>
      <c r="AD741" s="779"/>
      <c r="AE741" s="779"/>
      <c r="AF741" s="779"/>
      <c r="AG741" s="779"/>
      <c r="AH741" s="779"/>
      <c r="AI741" s="779"/>
      <c r="AJ741" s="779"/>
      <c r="AK741" s="779"/>
      <c r="AL741" s="779"/>
      <c r="AM741" s="779"/>
      <c r="AN741" s="779"/>
      <c r="AO741" s="779"/>
      <c r="AP741" s="779"/>
      <c r="AQ741" s="779"/>
      <c r="AR741" s="779"/>
      <c r="AS741" s="779"/>
      <c r="AT741" s="779"/>
      <c r="AU741" s="779"/>
      <c r="AV741" s="779"/>
      <c r="AW741" s="779"/>
      <c r="AX741" s="779"/>
      <c r="AY741" s="779"/>
      <c r="AZ741" s="779"/>
      <c r="BA741" s="779"/>
      <c r="BB741" s="779"/>
      <c r="BC741" s="779"/>
      <c r="BD741" s="779"/>
      <c r="BE741" s="779"/>
      <c r="BF741" s="779"/>
      <c r="BG741" s="779"/>
      <c r="BH741" s="779"/>
      <c r="BI741" s="779"/>
      <c r="BJ741" s="779"/>
      <c r="BK741" s="779"/>
      <c r="BL741" s="779"/>
      <c r="BM741" s="779"/>
      <c r="BN741" s="779"/>
      <c r="BO741" s="779"/>
      <c r="BP741" s="779"/>
      <c r="BQ741" s="779"/>
      <c r="BR741" s="779"/>
      <c r="BS741" s="779"/>
      <c r="BT741" s="779"/>
      <c r="BU741" s="779"/>
      <c r="BV741" s="779"/>
      <c r="BW741" s="779"/>
      <c r="BX741" s="779"/>
      <c r="BY741" s="779"/>
      <c r="BZ741" s="779"/>
      <c r="CA741" s="779"/>
      <c r="CB741" s="779"/>
      <c r="CC741" s="779"/>
      <c r="CD741" s="779"/>
      <c r="CE741" s="779"/>
      <c r="CF741" s="779"/>
      <c r="CG741" s="779"/>
      <c r="CH741" s="779"/>
      <c r="CI741" s="779"/>
      <c r="CJ741" s="779"/>
      <c r="CK741" s="779"/>
      <c r="CL741" s="779"/>
      <c r="CM741" s="779"/>
      <c r="CN741" s="779"/>
      <c r="CO741" s="779"/>
      <c r="CP741" s="779"/>
      <c r="CQ741" s="779"/>
      <c r="CR741" s="779"/>
      <c r="CS741" s="779"/>
      <c r="CT741" s="779"/>
    </row>
    <row r="742" spans="1:98" s="887" customFormat="1" ht="13.5">
      <c r="A742" s="886"/>
      <c r="B742" s="886"/>
      <c r="C742" s="886"/>
      <c r="D742" s="886"/>
      <c r="E742" s="886"/>
      <c r="F742" s="2851"/>
      <c r="G742" s="2851"/>
      <c r="H742" s="888"/>
      <c r="I742" s="889"/>
      <c r="J742" s="890"/>
      <c r="M742" s="772"/>
      <c r="N742" s="891"/>
      <c r="O742" s="774"/>
      <c r="P742" s="775"/>
      <c r="Q742" s="775"/>
      <c r="R742" s="776"/>
      <c r="S742" s="777"/>
      <c r="T742" s="777"/>
      <c r="U742" s="777"/>
      <c r="V742" s="778"/>
      <c r="W742" s="778"/>
      <c r="X742" s="778"/>
      <c r="Y742" s="778"/>
      <c r="Z742" s="778"/>
      <c r="AA742" s="779"/>
      <c r="AB742" s="779"/>
      <c r="AC742" s="779"/>
      <c r="AD742" s="779"/>
      <c r="AE742" s="779"/>
      <c r="AF742" s="779"/>
      <c r="AG742" s="779"/>
      <c r="AH742" s="779"/>
      <c r="AI742" s="779"/>
      <c r="AJ742" s="779"/>
      <c r="AK742" s="779"/>
      <c r="AL742" s="779"/>
      <c r="AM742" s="779"/>
      <c r="AN742" s="779"/>
      <c r="AO742" s="779"/>
      <c r="AP742" s="779"/>
      <c r="AQ742" s="779"/>
      <c r="AR742" s="779"/>
      <c r="AS742" s="779"/>
      <c r="AT742" s="779"/>
      <c r="AU742" s="779"/>
      <c r="AV742" s="779"/>
      <c r="AW742" s="779"/>
      <c r="AX742" s="779"/>
      <c r="AY742" s="779"/>
      <c r="AZ742" s="779"/>
      <c r="BA742" s="779"/>
      <c r="BB742" s="779"/>
      <c r="BC742" s="779"/>
      <c r="BD742" s="779"/>
      <c r="BE742" s="779"/>
      <c r="BF742" s="779"/>
      <c r="BG742" s="779"/>
      <c r="BH742" s="779"/>
      <c r="BI742" s="779"/>
      <c r="BJ742" s="779"/>
      <c r="BK742" s="779"/>
      <c r="BL742" s="779"/>
      <c r="BM742" s="779"/>
      <c r="BN742" s="779"/>
      <c r="BO742" s="779"/>
      <c r="BP742" s="779"/>
      <c r="BQ742" s="779"/>
      <c r="BR742" s="779"/>
      <c r="BS742" s="779"/>
      <c r="BT742" s="779"/>
      <c r="BU742" s="779"/>
      <c r="BV742" s="779"/>
      <c r="BW742" s="779"/>
      <c r="BX742" s="779"/>
      <c r="BY742" s="779"/>
      <c r="BZ742" s="779"/>
      <c r="CA742" s="779"/>
      <c r="CB742" s="779"/>
      <c r="CC742" s="779"/>
      <c r="CD742" s="779"/>
      <c r="CE742" s="779"/>
      <c r="CF742" s="779"/>
      <c r="CG742" s="779"/>
      <c r="CH742" s="779"/>
      <c r="CI742" s="779"/>
      <c r="CJ742" s="779"/>
      <c r="CK742" s="779"/>
      <c r="CL742" s="779"/>
      <c r="CM742" s="779"/>
      <c r="CN742" s="779"/>
      <c r="CO742" s="779"/>
      <c r="CP742" s="779"/>
      <c r="CQ742" s="779"/>
      <c r="CR742" s="779"/>
      <c r="CS742" s="779"/>
      <c r="CT742" s="779"/>
    </row>
    <row r="743" spans="1:98" s="887" customFormat="1" ht="13.5">
      <c r="A743" s="886"/>
      <c r="B743" s="886"/>
      <c r="C743" s="886"/>
      <c r="D743" s="886"/>
      <c r="E743" s="886"/>
      <c r="F743" s="2851"/>
      <c r="G743" s="2851"/>
      <c r="H743" s="888"/>
      <c r="I743" s="889"/>
      <c r="J743" s="890"/>
      <c r="M743" s="772"/>
      <c r="N743" s="891"/>
      <c r="O743" s="774"/>
      <c r="P743" s="775"/>
      <c r="Q743" s="775"/>
      <c r="R743" s="776"/>
      <c r="S743" s="777"/>
      <c r="T743" s="777"/>
      <c r="U743" s="777"/>
      <c r="V743" s="778"/>
      <c r="W743" s="778"/>
      <c r="X743" s="778"/>
      <c r="Y743" s="778"/>
      <c r="Z743" s="778"/>
      <c r="AA743" s="779"/>
      <c r="AB743" s="779"/>
      <c r="AC743" s="779"/>
      <c r="AD743" s="779"/>
      <c r="AE743" s="779"/>
      <c r="AF743" s="779"/>
      <c r="AG743" s="779"/>
      <c r="AH743" s="779"/>
      <c r="AI743" s="779"/>
      <c r="AJ743" s="779"/>
      <c r="AK743" s="779"/>
      <c r="AL743" s="779"/>
      <c r="AM743" s="779"/>
      <c r="AN743" s="779"/>
      <c r="AO743" s="779"/>
      <c r="AP743" s="779"/>
      <c r="AQ743" s="779"/>
      <c r="AR743" s="779"/>
      <c r="AS743" s="779"/>
      <c r="AT743" s="779"/>
      <c r="AU743" s="779"/>
      <c r="AV743" s="779"/>
      <c r="AW743" s="779"/>
      <c r="AX743" s="779"/>
      <c r="AY743" s="779"/>
      <c r="AZ743" s="779"/>
      <c r="BA743" s="779"/>
      <c r="BB743" s="779"/>
      <c r="BC743" s="779"/>
      <c r="BD743" s="779"/>
      <c r="BE743" s="779"/>
      <c r="BF743" s="779"/>
      <c r="BG743" s="779"/>
      <c r="BH743" s="779"/>
      <c r="BI743" s="779"/>
      <c r="BJ743" s="779"/>
      <c r="BK743" s="779"/>
      <c r="BL743" s="779"/>
      <c r="BM743" s="779"/>
      <c r="BN743" s="779"/>
      <c r="BO743" s="779"/>
      <c r="BP743" s="779"/>
      <c r="BQ743" s="779"/>
      <c r="BR743" s="779"/>
      <c r="BS743" s="779"/>
      <c r="BT743" s="779"/>
      <c r="BU743" s="779"/>
      <c r="BV743" s="779"/>
      <c r="BW743" s="779"/>
      <c r="BX743" s="779"/>
      <c r="BY743" s="779"/>
      <c r="BZ743" s="779"/>
      <c r="CA743" s="779"/>
      <c r="CB743" s="779"/>
      <c r="CC743" s="779"/>
      <c r="CD743" s="779"/>
      <c r="CE743" s="779"/>
      <c r="CF743" s="779"/>
      <c r="CG743" s="779"/>
      <c r="CH743" s="779"/>
      <c r="CI743" s="779"/>
      <c r="CJ743" s="779"/>
      <c r="CK743" s="779"/>
      <c r="CL743" s="779"/>
      <c r="CM743" s="779"/>
      <c r="CN743" s="779"/>
      <c r="CO743" s="779"/>
      <c r="CP743" s="779"/>
      <c r="CQ743" s="779"/>
      <c r="CR743" s="779"/>
      <c r="CS743" s="779"/>
      <c r="CT743" s="779"/>
    </row>
    <row r="744" spans="1:98" s="887" customFormat="1" ht="13.5">
      <c r="A744" s="886"/>
      <c r="B744" s="886"/>
      <c r="C744" s="886"/>
      <c r="D744" s="886"/>
      <c r="E744" s="886"/>
      <c r="F744" s="2851"/>
      <c r="G744" s="2851"/>
      <c r="H744" s="888"/>
      <c r="I744" s="889"/>
      <c r="J744" s="890"/>
      <c r="M744" s="772"/>
      <c r="N744" s="891"/>
      <c r="O744" s="774"/>
      <c r="P744" s="775"/>
      <c r="Q744" s="775"/>
      <c r="R744" s="776"/>
      <c r="S744" s="777"/>
      <c r="T744" s="777"/>
      <c r="U744" s="777"/>
      <c r="V744" s="778"/>
      <c r="W744" s="778"/>
      <c r="X744" s="778"/>
      <c r="Y744" s="778"/>
      <c r="Z744" s="778"/>
      <c r="AA744" s="779"/>
      <c r="AB744" s="779"/>
      <c r="AC744" s="779"/>
      <c r="AD744" s="779"/>
      <c r="AE744" s="779"/>
      <c r="AF744" s="779"/>
      <c r="AG744" s="779"/>
      <c r="AH744" s="779"/>
      <c r="AI744" s="779"/>
      <c r="AJ744" s="779"/>
      <c r="AK744" s="779"/>
      <c r="AL744" s="779"/>
      <c r="AM744" s="779"/>
      <c r="AN744" s="779"/>
      <c r="AO744" s="779"/>
      <c r="AP744" s="779"/>
      <c r="AQ744" s="779"/>
      <c r="AR744" s="779"/>
      <c r="AS744" s="779"/>
      <c r="AT744" s="779"/>
      <c r="AU744" s="779"/>
      <c r="AV744" s="779"/>
      <c r="AW744" s="779"/>
      <c r="AX744" s="779"/>
      <c r="AY744" s="779"/>
      <c r="AZ744" s="779"/>
      <c r="BA744" s="779"/>
      <c r="BB744" s="779"/>
      <c r="BC744" s="779"/>
      <c r="BD744" s="779"/>
      <c r="BE744" s="779"/>
      <c r="BF744" s="779"/>
      <c r="BG744" s="779"/>
      <c r="BH744" s="779"/>
      <c r="BI744" s="779"/>
      <c r="BJ744" s="779"/>
      <c r="BK744" s="779"/>
      <c r="BL744" s="779"/>
      <c r="BM744" s="779"/>
      <c r="BN744" s="779"/>
      <c r="BO744" s="779"/>
      <c r="BP744" s="779"/>
      <c r="BQ744" s="779"/>
      <c r="BR744" s="779"/>
      <c r="BS744" s="779"/>
      <c r="BT744" s="779"/>
      <c r="BU744" s="779"/>
      <c r="BV744" s="779"/>
      <c r="BW744" s="779"/>
      <c r="BX744" s="779"/>
      <c r="BY744" s="779"/>
      <c r="BZ744" s="779"/>
      <c r="CA744" s="779"/>
      <c r="CB744" s="779"/>
      <c r="CC744" s="779"/>
      <c r="CD744" s="779"/>
      <c r="CE744" s="779"/>
      <c r="CF744" s="779"/>
      <c r="CG744" s="779"/>
      <c r="CH744" s="779"/>
      <c r="CI744" s="779"/>
      <c r="CJ744" s="779"/>
      <c r="CK744" s="779"/>
      <c r="CL744" s="779"/>
      <c r="CM744" s="779"/>
      <c r="CN744" s="779"/>
      <c r="CO744" s="779"/>
      <c r="CP744" s="779"/>
      <c r="CQ744" s="779"/>
      <c r="CR744" s="779"/>
      <c r="CS744" s="779"/>
      <c r="CT744" s="779"/>
    </row>
    <row r="745" spans="1:98" s="887" customFormat="1" ht="13.5">
      <c r="A745" s="886"/>
      <c r="B745" s="886"/>
      <c r="C745" s="886"/>
      <c r="D745" s="886"/>
      <c r="E745" s="886"/>
      <c r="F745" s="2851"/>
      <c r="G745" s="2851"/>
      <c r="H745" s="888"/>
      <c r="I745" s="889"/>
      <c r="J745" s="890"/>
      <c r="M745" s="772"/>
      <c r="N745" s="891"/>
      <c r="O745" s="774"/>
      <c r="P745" s="775"/>
      <c r="Q745" s="775"/>
      <c r="R745" s="776"/>
      <c r="S745" s="777"/>
      <c r="T745" s="777"/>
      <c r="U745" s="777"/>
      <c r="V745" s="778"/>
      <c r="W745" s="778"/>
      <c r="X745" s="778"/>
      <c r="Y745" s="778"/>
      <c r="Z745" s="778"/>
      <c r="AA745" s="779"/>
      <c r="AB745" s="779"/>
      <c r="AC745" s="779"/>
      <c r="AD745" s="779"/>
      <c r="AE745" s="779"/>
      <c r="AF745" s="779"/>
      <c r="AG745" s="779"/>
      <c r="AH745" s="779"/>
      <c r="AI745" s="779"/>
      <c r="AJ745" s="779"/>
      <c r="AK745" s="779"/>
      <c r="AL745" s="779"/>
      <c r="AM745" s="779"/>
      <c r="AN745" s="779"/>
      <c r="AO745" s="779"/>
      <c r="AP745" s="779"/>
      <c r="AQ745" s="779"/>
      <c r="AR745" s="779"/>
      <c r="AS745" s="779"/>
      <c r="AT745" s="779"/>
      <c r="AU745" s="779"/>
      <c r="AV745" s="779"/>
      <c r="AW745" s="779"/>
      <c r="AX745" s="779"/>
      <c r="AY745" s="779"/>
      <c r="AZ745" s="779"/>
      <c r="BA745" s="779"/>
      <c r="BB745" s="779"/>
      <c r="BC745" s="779"/>
      <c r="BD745" s="779"/>
      <c r="BE745" s="779"/>
      <c r="BF745" s="779"/>
      <c r="BG745" s="779"/>
      <c r="BH745" s="779"/>
      <c r="BI745" s="779"/>
      <c r="BJ745" s="779"/>
      <c r="BK745" s="779"/>
      <c r="BL745" s="779"/>
      <c r="BM745" s="779"/>
      <c r="BN745" s="779"/>
      <c r="BO745" s="779"/>
      <c r="BP745" s="779"/>
      <c r="BQ745" s="779"/>
      <c r="BR745" s="779"/>
      <c r="BS745" s="779"/>
      <c r="BT745" s="779"/>
      <c r="BU745" s="779"/>
      <c r="BV745" s="779"/>
      <c r="BW745" s="779"/>
      <c r="BX745" s="779"/>
      <c r="BY745" s="779"/>
      <c r="BZ745" s="779"/>
      <c r="CA745" s="779"/>
      <c r="CB745" s="779"/>
      <c r="CC745" s="779"/>
      <c r="CD745" s="779"/>
      <c r="CE745" s="779"/>
      <c r="CF745" s="779"/>
      <c r="CG745" s="779"/>
      <c r="CH745" s="779"/>
      <c r="CI745" s="779"/>
      <c r="CJ745" s="779"/>
      <c r="CK745" s="779"/>
      <c r="CL745" s="779"/>
      <c r="CM745" s="779"/>
      <c r="CN745" s="779"/>
      <c r="CO745" s="779"/>
      <c r="CP745" s="779"/>
      <c r="CQ745" s="779"/>
      <c r="CR745" s="779"/>
      <c r="CS745" s="779"/>
      <c r="CT745" s="779"/>
    </row>
    <row r="746" spans="1:98" s="887" customFormat="1" ht="13.5">
      <c r="A746" s="886"/>
      <c r="B746" s="886"/>
      <c r="C746" s="886"/>
      <c r="D746" s="886"/>
      <c r="E746" s="886"/>
      <c r="F746" s="2851"/>
      <c r="G746" s="2851"/>
      <c r="H746" s="888"/>
      <c r="I746" s="889"/>
      <c r="J746" s="890"/>
      <c r="M746" s="772"/>
      <c r="N746" s="891"/>
      <c r="O746" s="774"/>
      <c r="P746" s="775"/>
      <c r="Q746" s="775"/>
      <c r="R746" s="776"/>
      <c r="S746" s="777"/>
      <c r="T746" s="777"/>
      <c r="U746" s="777"/>
      <c r="V746" s="778"/>
      <c r="W746" s="778"/>
      <c r="X746" s="778"/>
      <c r="Y746" s="778"/>
      <c r="Z746" s="778"/>
      <c r="AA746" s="779"/>
      <c r="AB746" s="779"/>
      <c r="AC746" s="779"/>
      <c r="AD746" s="779"/>
      <c r="AE746" s="779"/>
      <c r="AF746" s="779"/>
      <c r="AG746" s="779"/>
      <c r="AH746" s="779"/>
      <c r="AI746" s="779"/>
      <c r="AJ746" s="779"/>
      <c r="AK746" s="779"/>
      <c r="AL746" s="779"/>
      <c r="AM746" s="779"/>
      <c r="AN746" s="779"/>
      <c r="AO746" s="779"/>
      <c r="AP746" s="779"/>
      <c r="AQ746" s="779"/>
      <c r="AR746" s="779"/>
      <c r="AS746" s="779"/>
      <c r="AT746" s="779"/>
      <c r="AU746" s="779"/>
      <c r="AV746" s="779"/>
      <c r="AW746" s="779"/>
      <c r="AX746" s="779"/>
      <c r="AY746" s="779"/>
      <c r="AZ746" s="779"/>
      <c r="BA746" s="779"/>
      <c r="BB746" s="779"/>
      <c r="BC746" s="779"/>
      <c r="BD746" s="779"/>
      <c r="BE746" s="779"/>
      <c r="BF746" s="779"/>
      <c r="BG746" s="779"/>
      <c r="BH746" s="779"/>
      <c r="BI746" s="779"/>
      <c r="BJ746" s="779"/>
      <c r="BK746" s="779"/>
      <c r="BL746" s="779"/>
      <c r="BM746" s="779"/>
      <c r="BN746" s="779"/>
      <c r="BO746" s="779"/>
      <c r="BP746" s="779"/>
      <c r="BQ746" s="779"/>
      <c r="BR746" s="779"/>
      <c r="BS746" s="779"/>
      <c r="BT746" s="779"/>
      <c r="BU746" s="779"/>
      <c r="BV746" s="779"/>
      <c r="BW746" s="779"/>
      <c r="BX746" s="779"/>
      <c r="BY746" s="779"/>
      <c r="BZ746" s="779"/>
      <c r="CA746" s="779"/>
      <c r="CB746" s="779"/>
      <c r="CC746" s="779"/>
      <c r="CD746" s="779"/>
      <c r="CE746" s="779"/>
      <c r="CF746" s="779"/>
      <c r="CG746" s="779"/>
      <c r="CH746" s="779"/>
      <c r="CI746" s="779"/>
      <c r="CJ746" s="779"/>
      <c r="CK746" s="779"/>
      <c r="CL746" s="779"/>
      <c r="CM746" s="779"/>
      <c r="CN746" s="779"/>
      <c r="CO746" s="779"/>
      <c r="CP746" s="779"/>
      <c r="CQ746" s="779"/>
      <c r="CR746" s="779"/>
      <c r="CS746" s="779"/>
      <c r="CT746" s="779"/>
    </row>
    <row r="747" spans="1:98" s="887" customFormat="1" ht="13.5">
      <c r="A747" s="886"/>
      <c r="B747" s="886"/>
      <c r="C747" s="886"/>
      <c r="D747" s="886"/>
      <c r="E747" s="886"/>
      <c r="F747" s="2851"/>
      <c r="G747" s="2851"/>
      <c r="H747" s="888"/>
      <c r="I747" s="889"/>
      <c r="J747" s="890"/>
      <c r="M747" s="772"/>
      <c r="N747" s="891"/>
      <c r="O747" s="774"/>
      <c r="P747" s="775"/>
      <c r="Q747" s="775"/>
      <c r="R747" s="776"/>
      <c r="S747" s="777"/>
      <c r="T747" s="777"/>
      <c r="U747" s="777"/>
      <c r="V747" s="778"/>
      <c r="W747" s="778"/>
      <c r="X747" s="778"/>
      <c r="Y747" s="778"/>
      <c r="Z747" s="778"/>
      <c r="AA747" s="779"/>
      <c r="AB747" s="779"/>
      <c r="AC747" s="779"/>
      <c r="AD747" s="779"/>
      <c r="AE747" s="779"/>
      <c r="AF747" s="779"/>
      <c r="AG747" s="779"/>
      <c r="AH747" s="779"/>
      <c r="AI747" s="779"/>
      <c r="AJ747" s="779"/>
      <c r="AK747" s="779"/>
      <c r="AL747" s="779"/>
      <c r="AM747" s="779"/>
      <c r="AN747" s="779"/>
      <c r="AO747" s="779"/>
      <c r="AP747" s="779"/>
      <c r="AQ747" s="779"/>
      <c r="AR747" s="779"/>
      <c r="AS747" s="779"/>
      <c r="AT747" s="779"/>
      <c r="AU747" s="779"/>
      <c r="AV747" s="779"/>
      <c r="AW747" s="779"/>
      <c r="AX747" s="779"/>
      <c r="AY747" s="779"/>
      <c r="AZ747" s="779"/>
      <c r="BA747" s="779"/>
      <c r="BB747" s="779"/>
      <c r="BC747" s="779"/>
      <c r="BD747" s="779"/>
      <c r="BE747" s="779"/>
      <c r="BF747" s="779"/>
      <c r="BG747" s="779"/>
      <c r="BH747" s="779"/>
      <c r="BI747" s="779"/>
      <c r="BJ747" s="779"/>
      <c r="BK747" s="779"/>
      <c r="BL747" s="779"/>
      <c r="BM747" s="779"/>
      <c r="BN747" s="779"/>
      <c r="BO747" s="779"/>
      <c r="BP747" s="779"/>
      <c r="BQ747" s="779"/>
      <c r="BR747" s="779"/>
      <c r="BS747" s="779"/>
      <c r="BT747" s="779"/>
      <c r="BU747" s="779"/>
      <c r="BV747" s="779"/>
      <c r="BW747" s="779"/>
      <c r="BX747" s="779"/>
      <c r="BY747" s="779"/>
      <c r="BZ747" s="779"/>
      <c r="CA747" s="779"/>
      <c r="CB747" s="779"/>
      <c r="CC747" s="779"/>
      <c r="CD747" s="779"/>
      <c r="CE747" s="779"/>
      <c r="CF747" s="779"/>
      <c r="CG747" s="779"/>
      <c r="CH747" s="779"/>
      <c r="CI747" s="779"/>
      <c r="CJ747" s="779"/>
      <c r="CK747" s="779"/>
      <c r="CL747" s="779"/>
      <c r="CM747" s="779"/>
      <c r="CN747" s="779"/>
      <c r="CO747" s="779"/>
      <c r="CP747" s="779"/>
      <c r="CQ747" s="779"/>
      <c r="CR747" s="779"/>
      <c r="CS747" s="779"/>
      <c r="CT747" s="779"/>
    </row>
    <row r="748" spans="1:98" s="887" customFormat="1" ht="13.5">
      <c r="A748" s="886"/>
      <c r="B748" s="886"/>
      <c r="C748" s="886"/>
      <c r="D748" s="886"/>
      <c r="E748" s="886"/>
      <c r="F748" s="2851"/>
      <c r="G748" s="2851"/>
      <c r="H748" s="888"/>
      <c r="I748" s="889"/>
      <c r="J748" s="890"/>
      <c r="M748" s="772"/>
      <c r="N748" s="891"/>
      <c r="O748" s="774"/>
      <c r="P748" s="775"/>
      <c r="Q748" s="775"/>
      <c r="R748" s="776"/>
      <c r="S748" s="777"/>
      <c r="T748" s="777"/>
      <c r="U748" s="777"/>
      <c r="V748" s="778"/>
      <c r="W748" s="778"/>
      <c r="X748" s="778"/>
      <c r="Y748" s="778"/>
      <c r="Z748" s="778"/>
      <c r="AA748" s="779"/>
      <c r="AB748" s="779"/>
      <c r="AC748" s="779"/>
      <c r="AD748" s="779"/>
      <c r="AE748" s="779"/>
      <c r="AF748" s="779"/>
      <c r="AG748" s="779"/>
      <c r="AH748" s="779"/>
      <c r="AI748" s="779"/>
      <c r="AJ748" s="779"/>
      <c r="AK748" s="779"/>
      <c r="AL748" s="779"/>
      <c r="AM748" s="779"/>
      <c r="AN748" s="779"/>
      <c r="AO748" s="779"/>
      <c r="AP748" s="779"/>
      <c r="AQ748" s="779"/>
      <c r="AR748" s="779"/>
      <c r="AS748" s="779"/>
      <c r="AT748" s="779"/>
      <c r="AU748" s="779"/>
      <c r="AV748" s="779"/>
      <c r="AW748" s="779"/>
      <c r="AX748" s="779"/>
      <c r="AY748" s="779"/>
      <c r="AZ748" s="779"/>
      <c r="BA748" s="779"/>
      <c r="BB748" s="779"/>
      <c r="BC748" s="779"/>
      <c r="BD748" s="779"/>
      <c r="BE748" s="779"/>
      <c r="BF748" s="779"/>
      <c r="BG748" s="779"/>
      <c r="BH748" s="779"/>
      <c r="BI748" s="779"/>
      <c r="BJ748" s="779"/>
      <c r="BK748" s="779"/>
      <c r="BL748" s="779"/>
      <c r="BM748" s="779"/>
      <c r="BN748" s="779"/>
      <c r="BO748" s="779"/>
      <c r="BP748" s="779"/>
      <c r="BQ748" s="779"/>
      <c r="BR748" s="779"/>
      <c r="BS748" s="779"/>
      <c r="BT748" s="779"/>
      <c r="BU748" s="779"/>
      <c r="BV748" s="779"/>
      <c r="BW748" s="779"/>
      <c r="BX748" s="779"/>
      <c r="BY748" s="779"/>
      <c r="BZ748" s="779"/>
      <c r="CA748" s="779"/>
      <c r="CB748" s="779"/>
      <c r="CC748" s="779"/>
      <c r="CD748" s="779"/>
      <c r="CE748" s="779"/>
      <c r="CF748" s="779"/>
      <c r="CG748" s="779"/>
      <c r="CH748" s="779"/>
      <c r="CI748" s="779"/>
      <c r="CJ748" s="779"/>
      <c r="CK748" s="779"/>
      <c r="CL748" s="779"/>
      <c r="CM748" s="779"/>
      <c r="CN748" s="779"/>
      <c r="CO748" s="779"/>
      <c r="CP748" s="779"/>
      <c r="CQ748" s="779"/>
      <c r="CR748" s="779"/>
      <c r="CS748" s="779"/>
      <c r="CT748" s="779"/>
    </row>
    <row r="749" spans="1:98" s="887" customFormat="1" ht="13.5">
      <c r="A749" s="886"/>
      <c r="B749" s="886"/>
      <c r="C749" s="886"/>
      <c r="D749" s="886"/>
      <c r="E749" s="886"/>
      <c r="F749" s="2851"/>
      <c r="G749" s="2851"/>
      <c r="H749" s="888"/>
      <c r="I749" s="889"/>
      <c r="J749" s="890"/>
      <c r="M749" s="772"/>
      <c r="N749" s="891"/>
      <c r="O749" s="774"/>
      <c r="P749" s="775"/>
      <c r="Q749" s="775"/>
      <c r="R749" s="776"/>
      <c r="S749" s="777"/>
      <c r="T749" s="777"/>
      <c r="U749" s="777"/>
      <c r="V749" s="778"/>
      <c r="W749" s="778"/>
      <c r="X749" s="778"/>
      <c r="Y749" s="778"/>
      <c r="Z749" s="778"/>
      <c r="AA749" s="779"/>
      <c r="AB749" s="779"/>
      <c r="AC749" s="779"/>
      <c r="AD749" s="779"/>
      <c r="AE749" s="779"/>
      <c r="AF749" s="779"/>
      <c r="AG749" s="779"/>
      <c r="AH749" s="779"/>
      <c r="AI749" s="779"/>
      <c r="AJ749" s="779"/>
      <c r="AK749" s="779"/>
      <c r="AL749" s="779"/>
      <c r="AM749" s="779"/>
      <c r="AN749" s="779"/>
      <c r="AO749" s="779"/>
      <c r="AP749" s="779"/>
      <c r="AQ749" s="779"/>
      <c r="AR749" s="779"/>
      <c r="AS749" s="779"/>
      <c r="AT749" s="779"/>
      <c r="AU749" s="779"/>
      <c r="AV749" s="779"/>
      <c r="AW749" s="779"/>
      <c r="AX749" s="779"/>
      <c r="AY749" s="779"/>
      <c r="AZ749" s="779"/>
      <c r="BA749" s="779"/>
      <c r="BB749" s="779"/>
      <c r="BC749" s="779"/>
      <c r="BD749" s="779"/>
      <c r="BE749" s="779"/>
      <c r="BF749" s="779"/>
      <c r="BG749" s="779"/>
      <c r="BH749" s="779"/>
      <c r="BI749" s="779"/>
      <c r="BJ749" s="779"/>
      <c r="BK749" s="779"/>
      <c r="BL749" s="779"/>
      <c r="BM749" s="779"/>
      <c r="BN749" s="779"/>
      <c r="BO749" s="779"/>
      <c r="BP749" s="779"/>
      <c r="BQ749" s="779"/>
      <c r="BR749" s="779"/>
      <c r="BS749" s="779"/>
      <c r="BT749" s="779"/>
      <c r="BU749" s="779"/>
      <c r="BV749" s="779"/>
      <c r="BW749" s="779"/>
      <c r="BX749" s="779"/>
      <c r="BY749" s="779"/>
      <c r="BZ749" s="779"/>
      <c r="CA749" s="779"/>
      <c r="CB749" s="779"/>
      <c r="CC749" s="779"/>
      <c r="CD749" s="779"/>
      <c r="CE749" s="779"/>
      <c r="CF749" s="779"/>
      <c r="CG749" s="779"/>
      <c r="CH749" s="779"/>
      <c r="CI749" s="779"/>
      <c r="CJ749" s="779"/>
      <c r="CK749" s="779"/>
      <c r="CL749" s="779"/>
      <c r="CM749" s="779"/>
      <c r="CN749" s="779"/>
      <c r="CO749" s="779"/>
      <c r="CP749" s="779"/>
      <c r="CQ749" s="779"/>
      <c r="CR749" s="779"/>
      <c r="CS749" s="779"/>
      <c r="CT749" s="779"/>
    </row>
    <row r="750" spans="1:98" s="887" customFormat="1" ht="13.5">
      <c r="A750" s="886"/>
      <c r="B750" s="886"/>
      <c r="C750" s="886"/>
      <c r="D750" s="886"/>
      <c r="E750" s="886"/>
      <c r="F750" s="2851"/>
      <c r="G750" s="2851"/>
      <c r="H750" s="888"/>
      <c r="I750" s="889"/>
      <c r="J750" s="890"/>
      <c r="M750" s="772"/>
      <c r="N750" s="891"/>
      <c r="O750" s="774"/>
      <c r="P750" s="775"/>
      <c r="Q750" s="775"/>
      <c r="R750" s="776"/>
      <c r="S750" s="777"/>
      <c r="T750" s="777"/>
      <c r="U750" s="777"/>
      <c r="V750" s="778"/>
      <c r="W750" s="778"/>
      <c r="X750" s="778"/>
      <c r="Y750" s="778"/>
      <c r="Z750" s="778"/>
      <c r="AA750" s="779"/>
      <c r="AB750" s="779"/>
      <c r="AC750" s="779"/>
      <c r="AD750" s="779"/>
      <c r="AE750" s="779"/>
      <c r="AF750" s="779"/>
      <c r="AG750" s="779"/>
      <c r="AH750" s="779"/>
      <c r="AI750" s="779"/>
      <c r="AJ750" s="779"/>
      <c r="AK750" s="779"/>
      <c r="AL750" s="779"/>
      <c r="AM750" s="779"/>
      <c r="AN750" s="779"/>
      <c r="AO750" s="779"/>
      <c r="AP750" s="779"/>
      <c r="AQ750" s="779"/>
      <c r="AR750" s="779"/>
      <c r="AS750" s="779"/>
      <c r="AT750" s="779"/>
      <c r="AU750" s="779"/>
      <c r="AV750" s="779"/>
      <c r="AW750" s="779"/>
      <c r="AX750" s="779"/>
      <c r="AY750" s="779"/>
      <c r="AZ750" s="779"/>
      <c r="BA750" s="779"/>
      <c r="BB750" s="779"/>
      <c r="BC750" s="779"/>
      <c r="BD750" s="779"/>
      <c r="BE750" s="779"/>
      <c r="BF750" s="779"/>
      <c r="BG750" s="779"/>
      <c r="BH750" s="779"/>
      <c r="BI750" s="779"/>
      <c r="BJ750" s="779"/>
      <c r="BK750" s="779"/>
      <c r="BL750" s="779"/>
      <c r="BM750" s="779"/>
      <c r="BN750" s="779"/>
      <c r="BO750" s="779"/>
      <c r="BP750" s="779"/>
      <c r="BQ750" s="779"/>
      <c r="BR750" s="779"/>
      <c r="BS750" s="779"/>
      <c r="BT750" s="779"/>
      <c r="BU750" s="779"/>
      <c r="BV750" s="779"/>
      <c r="BW750" s="779"/>
      <c r="BX750" s="779"/>
      <c r="BY750" s="779"/>
      <c r="BZ750" s="779"/>
      <c r="CA750" s="779"/>
      <c r="CB750" s="779"/>
      <c r="CC750" s="779"/>
      <c r="CD750" s="779"/>
      <c r="CE750" s="779"/>
      <c r="CF750" s="779"/>
      <c r="CG750" s="779"/>
      <c r="CH750" s="779"/>
      <c r="CI750" s="779"/>
      <c r="CJ750" s="779"/>
      <c r="CK750" s="779"/>
      <c r="CL750" s="779"/>
      <c r="CM750" s="779"/>
      <c r="CN750" s="779"/>
      <c r="CO750" s="779"/>
      <c r="CP750" s="779"/>
      <c r="CQ750" s="779"/>
      <c r="CR750" s="779"/>
      <c r="CS750" s="779"/>
      <c r="CT750" s="779"/>
    </row>
    <row r="751" spans="1:98" s="887" customFormat="1" ht="13.5">
      <c r="A751" s="886"/>
      <c r="B751" s="886"/>
      <c r="C751" s="886"/>
      <c r="D751" s="886"/>
      <c r="E751" s="886"/>
      <c r="F751" s="2851"/>
      <c r="G751" s="2851"/>
      <c r="H751" s="888"/>
      <c r="I751" s="889"/>
      <c r="J751" s="890"/>
      <c r="M751" s="772"/>
      <c r="N751" s="891"/>
      <c r="O751" s="774"/>
      <c r="P751" s="775"/>
      <c r="Q751" s="775"/>
      <c r="R751" s="776"/>
      <c r="S751" s="777"/>
      <c r="T751" s="777"/>
      <c r="U751" s="777"/>
      <c r="V751" s="778"/>
      <c r="W751" s="778"/>
      <c r="X751" s="778"/>
      <c r="Y751" s="778"/>
      <c r="Z751" s="778"/>
      <c r="AA751" s="779"/>
      <c r="AB751" s="779"/>
      <c r="AC751" s="779"/>
      <c r="AD751" s="779"/>
      <c r="AE751" s="779"/>
      <c r="AF751" s="779"/>
      <c r="AG751" s="779"/>
      <c r="AH751" s="779"/>
      <c r="AI751" s="779"/>
      <c r="AJ751" s="779"/>
      <c r="AK751" s="779"/>
      <c r="AL751" s="779"/>
      <c r="AM751" s="779"/>
      <c r="AN751" s="779"/>
      <c r="AO751" s="779"/>
      <c r="AP751" s="779"/>
      <c r="AQ751" s="779"/>
      <c r="AR751" s="779"/>
      <c r="AS751" s="779"/>
      <c r="AT751" s="779"/>
      <c r="AU751" s="779"/>
      <c r="AV751" s="779"/>
      <c r="AW751" s="779"/>
      <c r="AX751" s="779"/>
      <c r="AY751" s="779"/>
      <c r="AZ751" s="779"/>
      <c r="BA751" s="779"/>
      <c r="BB751" s="779"/>
      <c r="BC751" s="779"/>
      <c r="BD751" s="779"/>
      <c r="BE751" s="779"/>
      <c r="BF751" s="779"/>
      <c r="BG751" s="779"/>
      <c r="BH751" s="779"/>
      <c r="BI751" s="779"/>
      <c r="BJ751" s="779"/>
      <c r="BK751" s="779"/>
      <c r="BL751" s="779"/>
      <c r="BM751" s="779"/>
      <c r="BN751" s="779"/>
      <c r="BO751" s="779"/>
      <c r="BP751" s="779"/>
      <c r="BQ751" s="779"/>
      <c r="BR751" s="779"/>
      <c r="BS751" s="779"/>
      <c r="BT751" s="779"/>
      <c r="BU751" s="779"/>
      <c r="BV751" s="779"/>
      <c r="BW751" s="779"/>
      <c r="BX751" s="779"/>
      <c r="BY751" s="779"/>
      <c r="BZ751" s="779"/>
      <c r="CA751" s="779"/>
      <c r="CB751" s="779"/>
      <c r="CC751" s="779"/>
      <c r="CD751" s="779"/>
      <c r="CE751" s="779"/>
      <c r="CF751" s="779"/>
      <c r="CG751" s="779"/>
      <c r="CH751" s="779"/>
      <c r="CI751" s="779"/>
      <c r="CJ751" s="779"/>
      <c r="CK751" s="779"/>
      <c r="CL751" s="779"/>
      <c r="CM751" s="779"/>
      <c r="CN751" s="779"/>
      <c r="CO751" s="779"/>
      <c r="CP751" s="779"/>
      <c r="CQ751" s="779"/>
      <c r="CR751" s="779"/>
      <c r="CS751" s="779"/>
      <c r="CT751" s="779"/>
    </row>
    <row r="752" spans="1:98" s="887" customFormat="1" ht="13.5">
      <c r="A752" s="886"/>
      <c r="B752" s="886"/>
      <c r="C752" s="886"/>
      <c r="D752" s="886"/>
      <c r="E752" s="886"/>
      <c r="F752" s="2851"/>
      <c r="G752" s="2851"/>
      <c r="H752" s="888"/>
      <c r="I752" s="889"/>
      <c r="J752" s="890"/>
      <c r="M752" s="772"/>
      <c r="N752" s="891"/>
      <c r="O752" s="774"/>
      <c r="P752" s="775"/>
      <c r="Q752" s="775"/>
      <c r="R752" s="776"/>
      <c r="S752" s="777"/>
      <c r="T752" s="777"/>
      <c r="U752" s="777"/>
      <c r="V752" s="778"/>
      <c r="W752" s="778"/>
      <c r="X752" s="778"/>
      <c r="Y752" s="778"/>
      <c r="Z752" s="778"/>
      <c r="AA752" s="779"/>
      <c r="AB752" s="779"/>
      <c r="AC752" s="779"/>
      <c r="AD752" s="779"/>
      <c r="AE752" s="779"/>
      <c r="AF752" s="779"/>
      <c r="AG752" s="779"/>
      <c r="AH752" s="779"/>
      <c r="AI752" s="779"/>
      <c r="AJ752" s="779"/>
      <c r="AK752" s="779"/>
      <c r="AL752" s="779"/>
      <c r="AM752" s="779"/>
      <c r="AN752" s="779"/>
      <c r="AO752" s="779"/>
      <c r="AP752" s="779"/>
      <c r="AQ752" s="779"/>
      <c r="AR752" s="779"/>
      <c r="AS752" s="779"/>
      <c r="AT752" s="779"/>
      <c r="AU752" s="779"/>
      <c r="AV752" s="779"/>
      <c r="AW752" s="779"/>
      <c r="AX752" s="779"/>
      <c r="AY752" s="779"/>
      <c r="AZ752" s="779"/>
      <c r="BA752" s="779"/>
      <c r="BB752" s="779"/>
      <c r="BC752" s="779"/>
      <c r="BD752" s="779"/>
      <c r="BE752" s="779"/>
      <c r="BF752" s="779"/>
      <c r="BG752" s="779"/>
      <c r="BH752" s="779"/>
      <c r="BI752" s="779"/>
      <c r="BJ752" s="779"/>
      <c r="BK752" s="779"/>
      <c r="BL752" s="779"/>
      <c r="BM752" s="779"/>
      <c r="BN752" s="779"/>
      <c r="BO752" s="779"/>
      <c r="BP752" s="779"/>
      <c r="BQ752" s="779"/>
      <c r="BR752" s="779"/>
      <c r="BS752" s="779"/>
      <c r="BT752" s="779"/>
      <c r="BU752" s="779"/>
      <c r="BV752" s="779"/>
      <c r="BW752" s="779"/>
      <c r="BX752" s="779"/>
      <c r="BY752" s="779"/>
      <c r="BZ752" s="779"/>
      <c r="CA752" s="779"/>
      <c r="CB752" s="779"/>
      <c r="CC752" s="779"/>
      <c r="CD752" s="779"/>
      <c r="CE752" s="779"/>
      <c r="CF752" s="779"/>
      <c r="CG752" s="779"/>
      <c r="CH752" s="779"/>
      <c r="CI752" s="779"/>
      <c r="CJ752" s="779"/>
      <c r="CK752" s="779"/>
      <c r="CL752" s="779"/>
      <c r="CM752" s="779"/>
      <c r="CN752" s="779"/>
      <c r="CO752" s="779"/>
      <c r="CP752" s="779"/>
      <c r="CQ752" s="779"/>
      <c r="CR752" s="779"/>
      <c r="CS752" s="779"/>
      <c r="CT752" s="779"/>
    </row>
    <row r="753" spans="1:98" s="887" customFormat="1" ht="13.5">
      <c r="A753" s="886"/>
      <c r="B753" s="886"/>
      <c r="C753" s="886"/>
      <c r="D753" s="886"/>
      <c r="E753" s="886"/>
      <c r="F753" s="2851"/>
      <c r="G753" s="2851"/>
      <c r="H753" s="888"/>
      <c r="I753" s="889"/>
      <c r="J753" s="890"/>
      <c r="M753" s="772"/>
      <c r="N753" s="891"/>
      <c r="O753" s="774"/>
      <c r="P753" s="775"/>
      <c r="Q753" s="775"/>
      <c r="R753" s="776"/>
      <c r="S753" s="777"/>
      <c r="T753" s="777"/>
      <c r="U753" s="777"/>
      <c r="V753" s="778"/>
      <c r="W753" s="778"/>
      <c r="X753" s="778"/>
      <c r="Y753" s="778"/>
      <c r="Z753" s="778"/>
      <c r="AA753" s="779"/>
      <c r="AB753" s="779"/>
      <c r="AC753" s="779"/>
      <c r="AD753" s="779"/>
      <c r="AE753" s="779"/>
      <c r="AF753" s="779"/>
      <c r="AG753" s="779"/>
      <c r="AH753" s="779"/>
      <c r="AI753" s="779"/>
      <c r="AJ753" s="779"/>
      <c r="AK753" s="779"/>
      <c r="AL753" s="779"/>
      <c r="AM753" s="779"/>
      <c r="AN753" s="779"/>
      <c r="AO753" s="779"/>
      <c r="AP753" s="779"/>
      <c r="AQ753" s="779"/>
      <c r="AR753" s="779"/>
      <c r="AS753" s="779"/>
      <c r="AT753" s="779"/>
      <c r="AU753" s="779"/>
      <c r="AV753" s="779"/>
      <c r="AW753" s="779"/>
      <c r="AX753" s="779"/>
      <c r="AY753" s="779"/>
      <c r="AZ753" s="779"/>
      <c r="BA753" s="779"/>
      <c r="BB753" s="779"/>
      <c r="BC753" s="779"/>
      <c r="BD753" s="779"/>
      <c r="BE753" s="779"/>
      <c r="BF753" s="779"/>
      <c r="BG753" s="779"/>
      <c r="BH753" s="779"/>
      <c r="BI753" s="779"/>
      <c r="BJ753" s="779"/>
      <c r="BK753" s="779"/>
      <c r="BL753" s="779"/>
      <c r="BM753" s="779"/>
      <c r="BN753" s="779"/>
      <c r="BO753" s="779"/>
      <c r="BP753" s="779"/>
      <c r="BQ753" s="779"/>
      <c r="BR753" s="779"/>
      <c r="BS753" s="779"/>
      <c r="BT753" s="779"/>
      <c r="BU753" s="779"/>
      <c r="BV753" s="779"/>
      <c r="BW753" s="779"/>
      <c r="BX753" s="779"/>
      <c r="BY753" s="779"/>
      <c r="BZ753" s="779"/>
      <c r="CA753" s="779"/>
      <c r="CB753" s="779"/>
      <c r="CC753" s="779"/>
      <c r="CD753" s="779"/>
      <c r="CE753" s="779"/>
      <c r="CF753" s="779"/>
      <c r="CG753" s="779"/>
      <c r="CH753" s="779"/>
      <c r="CI753" s="779"/>
      <c r="CJ753" s="779"/>
      <c r="CK753" s="779"/>
      <c r="CL753" s="779"/>
      <c r="CM753" s="779"/>
      <c r="CN753" s="779"/>
      <c r="CO753" s="779"/>
      <c r="CP753" s="779"/>
      <c r="CQ753" s="779"/>
      <c r="CR753" s="779"/>
      <c r="CS753" s="779"/>
      <c r="CT753" s="779"/>
    </row>
    <row r="754" spans="1:98" s="887" customFormat="1" ht="13.5">
      <c r="A754" s="886"/>
      <c r="B754" s="886"/>
      <c r="C754" s="886"/>
      <c r="D754" s="886"/>
      <c r="E754" s="886"/>
      <c r="F754" s="2851"/>
      <c r="G754" s="2851"/>
      <c r="H754" s="888"/>
      <c r="I754" s="889"/>
      <c r="J754" s="890"/>
      <c r="M754" s="772"/>
      <c r="N754" s="891"/>
      <c r="O754" s="774"/>
      <c r="P754" s="775"/>
      <c r="Q754" s="775"/>
      <c r="R754" s="776"/>
      <c r="S754" s="777"/>
      <c r="T754" s="777"/>
      <c r="U754" s="777"/>
      <c r="V754" s="778"/>
      <c r="W754" s="778"/>
      <c r="X754" s="778"/>
      <c r="Y754" s="778"/>
      <c r="Z754" s="778"/>
      <c r="AA754" s="779"/>
      <c r="AB754" s="779"/>
      <c r="AC754" s="779"/>
      <c r="AD754" s="779"/>
      <c r="AE754" s="779"/>
      <c r="AF754" s="779"/>
      <c r="AG754" s="779"/>
      <c r="AH754" s="779"/>
      <c r="AI754" s="779"/>
      <c r="AJ754" s="779"/>
      <c r="AK754" s="779"/>
      <c r="AL754" s="779"/>
      <c r="AM754" s="779"/>
      <c r="AN754" s="779"/>
      <c r="AO754" s="779"/>
      <c r="AP754" s="779"/>
      <c r="AQ754" s="779"/>
      <c r="AR754" s="779"/>
      <c r="AS754" s="779"/>
      <c r="AT754" s="779"/>
      <c r="AU754" s="779"/>
      <c r="AV754" s="779"/>
      <c r="AW754" s="779"/>
      <c r="AX754" s="779"/>
      <c r="AY754" s="779"/>
      <c r="AZ754" s="779"/>
      <c r="BA754" s="779"/>
      <c r="BB754" s="779"/>
      <c r="BC754" s="779"/>
      <c r="BD754" s="779"/>
      <c r="BE754" s="779"/>
      <c r="BF754" s="779"/>
      <c r="BG754" s="779"/>
      <c r="BH754" s="779"/>
      <c r="BI754" s="779"/>
      <c r="BJ754" s="779"/>
      <c r="BK754" s="779"/>
      <c r="BL754" s="779"/>
      <c r="BM754" s="779"/>
      <c r="BN754" s="779"/>
      <c r="BO754" s="779"/>
      <c r="BP754" s="779"/>
      <c r="BQ754" s="779"/>
      <c r="BR754" s="779"/>
      <c r="BS754" s="779"/>
      <c r="BT754" s="779"/>
      <c r="BU754" s="779"/>
      <c r="BV754" s="779"/>
      <c r="BW754" s="779"/>
      <c r="BX754" s="779"/>
      <c r="BY754" s="779"/>
      <c r="BZ754" s="779"/>
      <c r="CA754" s="779"/>
      <c r="CB754" s="779"/>
      <c r="CC754" s="779"/>
      <c r="CD754" s="779"/>
      <c r="CE754" s="779"/>
      <c r="CF754" s="779"/>
      <c r="CG754" s="779"/>
      <c r="CH754" s="779"/>
      <c r="CI754" s="779"/>
      <c r="CJ754" s="779"/>
      <c r="CK754" s="779"/>
      <c r="CL754" s="779"/>
      <c r="CM754" s="779"/>
      <c r="CN754" s="779"/>
      <c r="CO754" s="779"/>
      <c r="CP754" s="779"/>
      <c r="CQ754" s="779"/>
      <c r="CR754" s="779"/>
      <c r="CS754" s="779"/>
      <c r="CT754" s="779"/>
    </row>
    <row r="755" spans="1:98" s="887" customFormat="1" ht="13.5">
      <c r="A755" s="886"/>
      <c r="B755" s="886"/>
      <c r="C755" s="886"/>
      <c r="D755" s="886"/>
      <c r="E755" s="886"/>
      <c r="F755" s="2851"/>
      <c r="G755" s="2851"/>
      <c r="H755" s="888"/>
      <c r="I755" s="889"/>
      <c r="J755" s="890"/>
      <c r="M755" s="772"/>
      <c r="N755" s="891"/>
      <c r="O755" s="774"/>
      <c r="P755" s="775"/>
      <c r="Q755" s="775"/>
      <c r="R755" s="776"/>
      <c r="S755" s="777"/>
      <c r="T755" s="777"/>
      <c r="U755" s="777"/>
      <c r="V755" s="778"/>
      <c r="W755" s="778"/>
      <c r="X755" s="778"/>
      <c r="Y755" s="778"/>
      <c r="Z755" s="778"/>
      <c r="AA755" s="779"/>
      <c r="AB755" s="779"/>
      <c r="AC755" s="779"/>
      <c r="AD755" s="779"/>
      <c r="AE755" s="779"/>
      <c r="AF755" s="779"/>
      <c r="AG755" s="779"/>
      <c r="AH755" s="779"/>
      <c r="AI755" s="779"/>
      <c r="AJ755" s="779"/>
      <c r="AK755" s="779"/>
      <c r="AL755" s="779"/>
      <c r="AM755" s="779"/>
      <c r="AN755" s="779"/>
      <c r="AO755" s="779"/>
      <c r="AP755" s="779"/>
      <c r="AQ755" s="779"/>
      <c r="AR755" s="779"/>
      <c r="AS755" s="779"/>
      <c r="AT755" s="779"/>
      <c r="AU755" s="779"/>
      <c r="AV755" s="779"/>
      <c r="AW755" s="779"/>
      <c r="AX755" s="779"/>
      <c r="AY755" s="779"/>
      <c r="AZ755" s="779"/>
      <c r="BA755" s="779"/>
      <c r="BB755" s="779"/>
      <c r="BC755" s="779"/>
      <c r="BD755" s="779"/>
      <c r="BE755" s="779"/>
      <c r="BF755" s="779"/>
      <c r="BG755" s="779"/>
      <c r="BH755" s="779"/>
      <c r="BI755" s="779"/>
      <c r="BJ755" s="779"/>
      <c r="BK755" s="779"/>
      <c r="BL755" s="779"/>
      <c r="BM755" s="779"/>
      <c r="BN755" s="779"/>
      <c r="BO755" s="779"/>
      <c r="BP755" s="779"/>
      <c r="BQ755" s="779"/>
      <c r="BR755" s="779"/>
      <c r="BS755" s="779"/>
      <c r="BT755" s="779"/>
      <c r="BU755" s="779"/>
      <c r="BV755" s="779"/>
      <c r="BW755" s="779"/>
      <c r="BX755" s="779"/>
      <c r="BY755" s="779"/>
      <c r="BZ755" s="779"/>
      <c r="CA755" s="779"/>
      <c r="CB755" s="779"/>
      <c r="CC755" s="779"/>
      <c r="CD755" s="779"/>
      <c r="CE755" s="779"/>
      <c r="CF755" s="779"/>
      <c r="CG755" s="779"/>
      <c r="CH755" s="779"/>
      <c r="CI755" s="779"/>
      <c r="CJ755" s="779"/>
      <c r="CK755" s="779"/>
      <c r="CL755" s="779"/>
      <c r="CM755" s="779"/>
      <c r="CN755" s="779"/>
      <c r="CO755" s="779"/>
      <c r="CP755" s="779"/>
      <c r="CQ755" s="779"/>
      <c r="CR755" s="779"/>
      <c r="CS755" s="779"/>
      <c r="CT755" s="779"/>
    </row>
    <row r="756" spans="1:98" s="887" customFormat="1" ht="13.5">
      <c r="A756" s="886"/>
      <c r="B756" s="886"/>
      <c r="C756" s="886"/>
      <c r="D756" s="886"/>
      <c r="E756" s="886"/>
      <c r="F756" s="2851"/>
      <c r="G756" s="2851"/>
      <c r="H756" s="888"/>
      <c r="I756" s="889"/>
      <c r="J756" s="890"/>
      <c r="M756" s="772"/>
      <c r="N756" s="891"/>
      <c r="O756" s="774"/>
      <c r="P756" s="775"/>
      <c r="Q756" s="775"/>
      <c r="R756" s="776"/>
      <c r="S756" s="777"/>
      <c r="T756" s="777"/>
      <c r="U756" s="777"/>
      <c r="V756" s="778"/>
      <c r="W756" s="778"/>
      <c r="X756" s="778"/>
      <c r="Y756" s="778"/>
      <c r="Z756" s="778"/>
      <c r="AA756" s="779"/>
      <c r="AB756" s="779"/>
      <c r="AC756" s="779"/>
      <c r="AD756" s="779"/>
      <c r="AE756" s="779"/>
      <c r="AF756" s="779"/>
      <c r="AG756" s="779"/>
      <c r="AH756" s="779"/>
      <c r="AI756" s="779"/>
      <c r="AJ756" s="779"/>
      <c r="AK756" s="779"/>
      <c r="AL756" s="779"/>
      <c r="AM756" s="779"/>
      <c r="AN756" s="779"/>
      <c r="AO756" s="779"/>
      <c r="AP756" s="779"/>
      <c r="AQ756" s="779"/>
      <c r="AR756" s="779"/>
      <c r="AS756" s="779"/>
      <c r="AT756" s="779"/>
      <c r="AU756" s="779"/>
      <c r="AV756" s="779"/>
      <c r="AW756" s="779"/>
      <c r="AX756" s="779"/>
      <c r="AY756" s="779"/>
      <c r="AZ756" s="779"/>
      <c r="BA756" s="779"/>
      <c r="BB756" s="779"/>
      <c r="BC756" s="779"/>
      <c r="BD756" s="779"/>
      <c r="BE756" s="779"/>
      <c r="BF756" s="779"/>
      <c r="BG756" s="779"/>
      <c r="BH756" s="779"/>
      <c r="BI756" s="779"/>
      <c r="BJ756" s="779"/>
      <c r="BK756" s="779"/>
      <c r="BL756" s="779"/>
      <c r="BM756" s="779"/>
      <c r="BN756" s="779"/>
      <c r="BO756" s="779"/>
      <c r="BP756" s="779"/>
      <c r="BQ756" s="779"/>
      <c r="BR756" s="779"/>
      <c r="BS756" s="779"/>
      <c r="BT756" s="779"/>
      <c r="BU756" s="779"/>
      <c r="BV756" s="779"/>
      <c r="BW756" s="779"/>
      <c r="BX756" s="779"/>
      <c r="BY756" s="779"/>
      <c r="BZ756" s="779"/>
      <c r="CA756" s="779"/>
      <c r="CB756" s="779"/>
      <c r="CC756" s="779"/>
      <c r="CD756" s="779"/>
      <c r="CE756" s="779"/>
      <c r="CF756" s="779"/>
      <c r="CG756" s="779"/>
      <c r="CH756" s="779"/>
      <c r="CI756" s="779"/>
      <c r="CJ756" s="779"/>
      <c r="CK756" s="779"/>
      <c r="CL756" s="779"/>
      <c r="CM756" s="779"/>
      <c r="CN756" s="779"/>
      <c r="CO756" s="779"/>
      <c r="CP756" s="779"/>
      <c r="CQ756" s="779"/>
      <c r="CR756" s="779"/>
      <c r="CS756" s="779"/>
      <c r="CT756" s="779"/>
    </row>
    <row r="757" spans="1:98" s="887" customFormat="1" ht="13.5">
      <c r="A757" s="886"/>
      <c r="B757" s="886"/>
      <c r="C757" s="886"/>
      <c r="D757" s="886"/>
      <c r="E757" s="886"/>
      <c r="F757" s="2851"/>
      <c r="G757" s="2851"/>
      <c r="H757" s="888"/>
      <c r="I757" s="889"/>
      <c r="J757" s="890"/>
      <c r="M757" s="772"/>
      <c r="N757" s="891"/>
      <c r="O757" s="774"/>
      <c r="P757" s="775"/>
      <c r="Q757" s="775"/>
      <c r="R757" s="776"/>
      <c r="S757" s="777"/>
      <c r="T757" s="777"/>
      <c r="U757" s="777"/>
      <c r="V757" s="778"/>
      <c r="W757" s="778"/>
      <c r="X757" s="778"/>
      <c r="Y757" s="778"/>
      <c r="Z757" s="778"/>
      <c r="AA757" s="779"/>
      <c r="AB757" s="779"/>
      <c r="AC757" s="779"/>
      <c r="AD757" s="779"/>
      <c r="AE757" s="779"/>
      <c r="AF757" s="779"/>
      <c r="AG757" s="779"/>
      <c r="AH757" s="779"/>
      <c r="AI757" s="779"/>
      <c r="AJ757" s="779"/>
      <c r="AK757" s="779"/>
      <c r="AL757" s="779"/>
      <c r="AM757" s="779"/>
      <c r="AN757" s="779"/>
      <c r="AO757" s="779"/>
      <c r="AP757" s="779"/>
      <c r="AQ757" s="779"/>
      <c r="AR757" s="779"/>
      <c r="AS757" s="779"/>
      <c r="AT757" s="779"/>
      <c r="AU757" s="779"/>
      <c r="AV757" s="779"/>
      <c r="AW757" s="779"/>
      <c r="AX757" s="779"/>
      <c r="AY757" s="779"/>
      <c r="AZ757" s="779"/>
      <c r="BA757" s="779"/>
      <c r="BB757" s="779"/>
      <c r="BC757" s="779"/>
      <c r="BD757" s="779"/>
      <c r="BE757" s="779"/>
      <c r="BF757" s="779"/>
      <c r="BG757" s="779"/>
      <c r="BH757" s="779"/>
      <c r="BI757" s="779"/>
      <c r="BJ757" s="779"/>
      <c r="BK757" s="779"/>
      <c r="BL757" s="779"/>
      <c r="BM757" s="779"/>
      <c r="BN757" s="779"/>
      <c r="BO757" s="779"/>
      <c r="BP757" s="779"/>
      <c r="BQ757" s="779"/>
      <c r="BR757" s="779"/>
      <c r="BS757" s="779"/>
      <c r="BT757" s="779"/>
      <c r="BU757" s="779"/>
      <c r="BV757" s="779"/>
      <c r="BW757" s="779"/>
      <c r="BX757" s="779"/>
      <c r="BY757" s="779"/>
      <c r="BZ757" s="779"/>
      <c r="CA757" s="779"/>
      <c r="CB757" s="779"/>
      <c r="CC757" s="779"/>
      <c r="CD757" s="779"/>
      <c r="CE757" s="779"/>
      <c r="CF757" s="779"/>
      <c r="CG757" s="779"/>
      <c r="CH757" s="779"/>
      <c r="CI757" s="779"/>
      <c r="CJ757" s="779"/>
      <c r="CK757" s="779"/>
      <c r="CL757" s="779"/>
      <c r="CM757" s="779"/>
      <c r="CN757" s="779"/>
      <c r="CO757" s="779"/>
      <c r="CP757" s="779"/>
      <c r="CQ757" s="779"/>
      <c r="CR757" s="779"/>
      <c r="CS757" s="779"/>
      <c r="CT757" s="779"/>
    </row>
    <row r="758" spans="1:98" s="887" customFormat="1" ht="13.5">
      <c r="A758" s="886"/>
      <c r="B758" s="886"/>
      <c r="C758" s="886"/>
      <c r="D758" s="886"/>
      <c r="E758" s="886"/>
      <c r="F758" s="2851"/>
      <c r="G758" s="2851"/>
      <c r="H758" s="888"/>
      <c r="I758" s="889"/>
      <c r="J758" s="890"/>
      <c r="M758" s="772"/>
      <c r="N758" s="891"/>
      <c r="O758" s="774"/>
      <c r="P758" s="775"/>
      <c r="Q758" s="775"/>
      <c r="R758" s="776"/>
      <c r="S758" s="777"/>
      <c r="T758" s="777"/>
      <c r="U758" s="777"/>
      <c r="V758" s="778"/>
      <c r="W758" s="778"/>
      <c r="X758" s="778"/>
      <c r="Y758" s="778"/>
      <c r="Z758" s="778"/>
      <c r="AA758" s="779"/>
      <c r="AB758" s="779"/>
      <c r="AC758" s="779"/>
      <c r="AD758" s="779"/>
      <c r="AE758" s="779"/>
      <c r="AF758" s="779"/>
      <c r="AG758" s="779"/>
      <c r="AH758" s="779"/>
      <c r="AI758" s="779"/>
      <c r="AJ758" s="779"/>
      <c r="AK758" s="779"/>
      <c r="AL758" s="779"/>
      <c r="AM758" s="779"/>
      <c r="AN758" s="779"/>
      <c r="AO758" s="779"/>
      <c r="AP758" s="779"/>
      <c r="AQ758" s="779"/>
      <c r="AR758" s="779"/>
      <c r="AS758" s="779"/>
      <c r="AT758" s="779"/>
      <c r="AU758" s="779"/>
      <c r="AV758" s="779"/>
      <c r="AW758" s="779"/>
      <c r="AX758" s="779"/>
      <c r="AY758" s="779"/>
      <c r="AZ758" s="779"/>
      <c r="BA758" s="779"/>
      <c r="BB758" s="779"/>
      <c r="BC758" s="779"/>
      <c r="BD758" s="779"/>
      <c r="BE758" s="779"/>
      <c r="BF758" s="779"/>
      <c r="BG758" s="779"/>
      <c r="BH758" s="779"/>
      <c r="BI758" s="779"/>
      <c r="BJ758" s="779"/>
      <c r="BK758" s="779"/>
      <c r="BL758" s="779"/>
      <c r="BM758" s="779"/>
      <c r="BN758" s="779"/>
      <c r="BO758" s="779"/>
      <c r="BP758" s="779"/>
      <c r="BQ758" s="779"/>
      <c r="BR758" s="779"/>
      <c r="BS758" s="779"/>
      <c r="BT758" s="779"/>
      <c r="BU758" s="779"/>
      <c r="BV758" s="779"/>
      <c r="BW758" s="779"/>
      <c r="BX758" s="779"/>
      <c r="BY758" s="779"/>
      <c r="BZ758" s="779"/>
      <c r="CA758" s="779"/>
      <c r="CB758" s="779"/>
      <c r="CC758" s="779"/>
      <c r="CD758" s="779"/>
      <c r="CE758" s="779"/>
      <c r="CF758" s="779"/>
      <c r="CG758" s="779"/>
      <c r="CH758" s="779"/>
      <c r="CI758" s="779"/>
      <c r="CJ758" s="779"/>
      <c r="CK758" s="779"/>
      <c r="CL758" s="779"/>
      <c r="CM758" s="779"/>
      <c r="CN758" s="779"/>
      <c r="CO758" s="779"/>
      <c r="CP758" s="779"/>
      <c r="CQ758" s="779"/>
      <c r="CR758" s="779"/>
      <c r="CS758" s="779"/>
      <c r="CT758" s="779"/>
    </row>
    <row r="759" spans="1:98" s="887" customFormat="1" ht="13.5">
      <c r="A759" s="886"/>
      <c r="B759" s="886"/>
      <c r="C759" s="886"/>
      <c r="D759" s="886"/>
      <c r="E759" s="886"/>
      <c r="F759" s="2851"/>
      <c r="G759" s="2851"/>
      <c r="H759" s="888"/>
      <c r="I759" s="889"/>
      <c r="J759" s="890"/>
      <c r="M759" s="772"/>
      <c r="N759" s="891"/>
      <c r="O759" s="774"/>
      <c r="P759" s="775"/>
      <c r="Q759" s="775"/>
      <c r="R759" s="776"/>
      <c r="S759" s="777"/>
      <c r="T759" s="777"/>
      <c r="U759" s="777"/>
      <c r="V759" s="778"/>
      <c r="W759" s="778"/>
      <c r="X759" s="778"/>
      <c r="Y759" s="778"/>
      <c r="Z759" s="778"/>
      <c r="AA759" s="779"/>
      <c r="AB759" s="779"/>
      <c r="AC759" s="779"/>
      <c r="AD759" s="779"/>
      <c r="AE759" s="779"/>
      <c r="AF759" s="779"/>
      <c r="AG759" s="779"/>
      <c r="AH759" s="779"/>
      <c r="AI759" s="779"/>
      <c r="AJ759" s="779"/>
      <c r="AK759" s="779"/>
      <c r="AL759" s="779"/>
      <c r="AM759" s="779"/>
      <c r="AN759" s="779"/>
      <c r="AO759" s="779"/>
      <c r="AP759" s="779"/>
      <c r="AQ759" s="779"/>
      <c r="AR759" s="779"/>
      <c r="AS759" s="779"/>
      <c r="AT759" s="779"/>
      <c r="AU759" s="779"/>
      <c r="AV759" s="779"/>
      <c r="AW759" s="779"/>
      <c r="AX759" s="779"/>
      <c r="AY759" s="779"/>
      <c r="AZ759" s="779"/>
      <c r="BA759" s="779"/>
      <c r="BB759" s="779"/>
      <c r="BC759" s="779"/>
      <c r="BD759" s="779"/>
      <c r="BE759" s="779"/>
      <c r="BF759" s="779"/>
      <c r="BG759" s="779"/>
      <c r="BH759" s="779"/>
      <c r="BI759" s="779"/>
      <c r="BJ759" s="779"/>
      <c r="BK759" s="779"/>
      <c r="BL759" s="779"/>
      <c r="BM759" s="779"/>
      <c r="BN759" s="779"/>
      <c r="BO759" s="779"/>
      <c r="BP759" s="779"/>
      <c r="BQ759" s="779"/>
      <c r="BR759" s="779"/>
      <c r="BS759" s="779"/>
      <c r="BT759" s="779"/>
      <c r="BU759" s="779"/>
      <c r="BV759" s="779"/>
      <c r="BW759" s="779"/>
      <c r="BX759" s="779"/>
      <c r="BY759" s="779"/>
      <c r="BZ759" s="779"/>
      <c r="CA759" s="779"/>
      <c r="CB759" s="779"/>
      <c r="CC759" s="779"/>
      <c r="CD759" s="779"/>
      <c r="CE759" s="779"/>
      <c r="CF759" s="779"/>
      <c r="CG759" s="779"/>
      <c r="CH759" s="779"/>
      <c r="CI759" s="779"/>
      <c r="CJ759" s="779"/>
      <c r="CK759" s="779"/>
      <c r="CL759" s="779"/>
      <c r="CM759" s="779"/>
      <c r="CN759" s="779"/>
      <c r="CO759" s="779"/>
      <c r="CP759" s="779"/>
      <c r="CQ759" s="779"/>
      <c r="CR759" s="779"/>
      <c r="CS759" s="779"/>
      <c r="CT759" s="779"/>
    </row>
    <row r="760" spans="1:98" s="887" customFormat="1" ht="13.5">
      <c r="A760" s="886"/>
      <c r="B760" s="886"/>
      <c r="C760" s="886"/>
      <c r="D760" s="886"/>
      <c r="E760" s="886"/>
      <c r="F760" s="2851"/>
      <c r="G760" s="2851"/>
      <c r="H760" s="888"/>
      <c r="I760" s="889"/>
      <c r="J760" s="890"/>
      <c r="M760" s="772"/>
      <c r="N760" s="891"/>
      <c r="O760" s="774"/>
      <c r="P760" s="775"/>
      <c r="Q760" s="775"/>
      <c r="R760" s="776"/>
      <c r="S760" s="777"/>
      <c r="T760" s="777"/>
      <c r="U760" s="777"/>
      <c r="V760" s="778"/>
      <c r="W760" s="778"/>
      <c r="X760" s="778"/>
      <c r="Y760" s="778"/>
      <c r="Z760" s="778"/>
      <c r="AA760" s="779"/>
      <c r="AB760" s="779"/>
      <c r="AC760" s="779"/>
      <c r="AD760" s="779"/>
      <c r="AE760" s="779"/>
      <c r="AF760" s="779"/>
      <c r="AG760" s="779"/>
      <c r="AH760" s="779"/>
      <c r="AI760" s="779"/>
      <c r="AJ760" s="779"/>
      <c r="AK760" s="779"/>
      <c r="AL760" s="779"/>
      <c r="AM760" s="779"/>
      <c r="AN760" s="779"/>
      <c r="AO760" s="779"/>
      <c r="AP760" s="779"/>
      <c r="AQ760" s="779"/>
      <c r="AR760" s="779"/>
      <c r="AS760" s="779"/>
      <c r="AT760" s="779"/>
      <c r="AU760" s="779"/>
      <c r="AV760" s="779"/>
      <c r="AW760" s="779"/>
      <c r="AX760" s="779"/>
      <c r="AY760" s="779"/>
      <c r="AZ760" s="779"/>
      <c r="BA760" s="779"/>
      <c r="BB760" s="779"/>
      <c r="BC760" s="779"/>
      <c r="BD760" s="779"/>
      <c r="BE760" s="779"/>
      <c r="BF760" s="779"/>
      <c r="BG760" s="779"/>
      <c r="BH760" s="779"/>
      <c r="BI760" s="779"/>
      <c r="BJ760" s="779"/>
      <c r="BK760" s="779"/>
      <c r="BL760" s="779"/>
      <c r="BM760" s="779"/>
      <c r="BN760" s="779"/>
      <c r="BO760" s="779"/>
      <c r="BP760" s="779"/>
      <c r="BQ760" s="779"/>
      <c r="BR760" s="779"/>
      <c r="BS760" s="779"/>
      <c r="BT760" s="779"/>
      <c r="BU760" s="779"/>
      <c r="BV760" s="779"/>
      <c r="BW760" s="779"/>
      <c r="BX760" s="779"/>
      <c r="BY760" s="779"/>
      <c r="BZ760" s="779"/>
      <c r="CA760" s="779"/>
      <c r="CB760" s="779"/>
      <c r="CC760" s="779"/>
      <c r="CD760" s="779"/>
      <c r="CE760" s="779"/>
      <c r="CF760" s="779"/>
      <c r="CG760" s="779"/>
      <c r="CH760" s="779"/>
      <c r="CI760" s="779"/>
      <c r="CJ760" s="779"/>
      <c r="CK760" s="779"/>
      <c r="CL760" s="779"/>
      <c r="CM760" s="779"/>
      <c r="CN760" s="779"/>
      <c r="CO760" s="779"/>
      <c r="CP760" s="779"/>
      <c r="CQ760" s="779"/>
      <c r="CR760" s="779"/>
      <c r="CS760" s="779"/>
      <c r="CT760" s="779"/>
    </row>
    <row r="761" spans="1:98" s="887" customFormat="1" ht="13.5">
      <c r="A761" s="886"/>
      <c r="B761" s="886"/>
      <c r="C761" s="886"/>
      <c r="D761" s="886"/>
      <c r="E761" s="886"/>
      <c r="F761" s="2851"/>
      <c r="G761" s="2851"/>
      <c r="H761" s="888"/>
      <c r="I761" s="889"/>
      <c r="J761" s="890"/>
      <c r="M761" s="772"/>
      <c r="N761" s="891"/>
      <c r="O761" s="774"/>
      <c r="P761" s="775"/>
      <c r="Q761" s="775"/>
      <c r="R761" s="776"/>
      <c r="S761" s="777"/>
      <c r="T761" s="777"/>
      <c r="U761" s="777"/>
      <c r="V761" s="778"/>
      <c r="W761" s="778"/>
      <c r="X761" s="778"/>
      <c r="Y761" s="778"/>
      <c r="Z761" s="778"/>
      <c r="AA761" s="779"/>
      <c r="AB761" s="779"/>
      <c r="AC761" s="779"/>
      <c r="AD761" s="779"/>
      <c r="AE761" s="779"/>
      <c r="AF761" s="779"/>
      <c r="AG761" s="779"/>
      <c r="AH761" s="779"/>
      <c r="AI761" s="779"/>
      <c r="AJ761" s="779"/>
      <c r="AK761" s="779"/>
      <c r="AL761" s="779"/>
      <c r="AM761" s="779"/>
      <c r="AN761" s="779"/>
      <c r="AO761" s="779"/>
      <c r="AP761" s="779"/>
      <c r="AQ761" s="779"/>
      <c r="AR761" s="779"/>
      <c r="AS761" s="779"/>
      <c r="AT761" s="779"/>
      <c r="AU761" s="779"/>
      <c r="AV761" s="779"/>
      <c r="AW761" s="779"/>
      <c r="AX761" s="779"/>
      <c r="AY761" s="779"/>
      <c r="AZ761" s="779"/>
      <c r="BA761" s="779"/>
      <c r="BB761" s="779"/>
      <c r="BC761" s="779"/>
      <c r="BD761" s="779"/>
      <c r="BE761" s="779"/>
      <c r="BF761" s="779"/>
      <c r="BG761" s="779"/>
      <c r="BH761" s="779"/>
      <c r="BI761" s="779"/>
      <c r="BJ761" s="779"/>
      <c r="BK761" s="779"/>
      <c r="BL761" s="779"/>
      <c r="BM761" s="779"/>
      <c r="BN761" s="779"/>
      <c r="BO761" s="779"/>
      <c r="BP761" s="779"/>
      <c r="BQ761" s="779"/>
      <c r="BR761" s="779"/>
      <c r="BS761" s="779"/>
      <c r="BT761" s="779"/>
      <c r="BU761" s="779"/>
      <c r="BV761" s="779"/>
      <c r="BW761" s="779"/>
      <c r="BX761" s="779"/>
      <c r="BY761" s="779"/>
      <c r="BZ761" s="779"/>
      <c r="CA761" s="779"/>
      <c r="CB761" s="779"/>
      <c r="CC761" s="779"/>
      <c r="CD761" s="779"/>
      <c r="CE761" s="779"/>
      <c r="CF761" s="779"/>
      <c r="CG761" s="779"/>
      <c r="CH761" s="779"/>
      <c r="CI761" s="779"/>
      <c r="CJ761" s="779"/>
      <c r="CK761" s="779"/>
      <c r="CL761" s="779"/>
      <c r="CM761" s="779"/>
      <c r="CN761" s="779"/>
      <c r="CO761" s="779"/>
      <c r="CP761" s="779"/>
      <c r="CQ761" s="779"/>
      <c r="CR761" s="779"/>
      <c r="CS761" s="779"/>
      <c r="CT761" s="779"/>
    </row>
    <row r="762" spans="1:98" s="887" customFormat="1" ht="13.5">
      <c r="A762" s="886"/>
      <c r="B762" s="886"/>
      <c r="C762" s="886"/>
      <c r="D762" s="886"/>
      <c r="E762" s="886"/>
      <c r="F762" s="2851"/>
      <c r="G762" s="2851"/>
      <c r="H762" s="888"/>
      <c r="I762" s="889"/>
      <c r="J762" s="890"/>
      <c r="M762" s="772"/>
      <c r="N762" s="891"/>
      <c r="O762" s="774"/>
      <c r="P762" s="775"/>
      <c r="Q762" s="775"/>
      <c r="R762" s="776"/>
      <c r="S762" s="777"/>
      <c r="T762" s="777"/>
      <c r="U762" s="777"/>
      <c r="V762" s="778"/>
      <c r="W762" s="778"/>
      <c r="X762" s="778"/>
      <c r="Y762" s="778"/>
      <c r="Z762" s="778"/>
      <c r="AA762" s="779"/>
      <c r="AB762" s="779"/>
      <c r="AC762" s="779"/>
      <c r="AD762" s="779"/>
      <c r="AE762" s="779"/>
      <c r="AF762" s="779"/>
      <c r="AG762" s="779"/>
      <c r="AH762" s="779"/>
      <c r="AI762" s="779"/>
      <c r="AJ762" s="779"/>
      <c r="AK762" s="779"/>
      <c r="AL762" s="779"/>
      <c r="AM762" s="779"/>
      <c r="AN762" s="779"/>
      <c r="AO762" s="779"/>
      <c r="AP762" s="779"/>
      <c r="AQ762" s="779"/>
      <c r="AR762" s="779"/>
      <c r="AS762" s="779"/>
      <c r="AT762" s="779"/>
      <c r="AU762" s="779"/>
      <c r="AV762" s="779"/>
      <c r="AW762" s="779"/>
      <c r="AX762" s="779"/>
      <c r="AY762" s="779"/>
      <c r="AZ762" s="779"/>
      <c r="BA762" s="779"/>
      <c r="BB762" s="779"/>
      <c r="BC762" s="779"/>
      <c r="BD762" s="779"/>
      <c r="BE762" s="779"/>
      <c r="BF762" s="779"/>
      <c r="BG762" s="779"/>
      <c r="BH762" s="779"/>
      <c r="BI762" s="779"/>
      <c r="BJ762" s="779"/>
      <c r="BK762" s="779"/>
      <c r="BL762" s="779"/>
      <c r="BM762" s="779"/>
      <c r="BN762" s="779"/>
      <c r="BO762" s="779"/>
      <c r="BP762" s="779"/>
      <c r="BQ762" s="779"/>
      <c r="BR762" s="779"/>
      <c r="BS762" s="779"/>
      <c r="BT762" s="779"/>
      <c r="BU762" s="779"/>
      <c r="BV762" s="779"/>
      <c r="BW762" s="779"/>
      <c r="BX762" s="779"/>
      <c r="BY762" s="779"/>
      <c r="BZ762" s="779"/>
      <c r="CA762" s="779"/>
      <c r="CB762" s="779"/>
      <c r="CC762" s="779"/>
      <c r="CD762" s="779"/>
      <c r="CE762" s="779"/>
      <c r="CF762" s="779"/>
      <c r="CG762" s="779"/>
      <c r="CH762" s="779"/>
      <c r="CI762" s="779"/>
      <c r="CJ762" s="779"/>
      <c r="CK762" s="779"/>
      <c r="CL762" s="779"/>
      <c r="CM762" s="779"/>
      <c r="CN762" s="779"/>
      <c r="CO762" s="779"/>
      <c r="CP762" s="779"/>
      <c r="CQ762" s="779"/>
      <c r="CR762" s="779"/>
      <c r="CS762" s="779"/>
      <c r="CT762" s="779"/>
    </row>
    <row r="763" spans="1:98" s="887" customFormat="1" ht="13.5">
      <c r="A763" s="886"/>
      <c r="B763" s="886"/>
      <c r="C763" s="886"/>
      <c r="D763" s="886"/>
      <c r="E763" s="886"/>
      <c r="F763" s="2851"/>
      <c r="G763" s="2851"/>
      <c r="H763" s="888"/>
      <c r="I763" s="889"/>
      <c r="J763" s="890"/>
      <c r="M763" s="772"/>
      <c r="N763" s="891"/>
      <c r="O763" s="774"/>
      <c r="P763" s="775"/>
      <c r="Q763" s="775"/>
      <c r="R763" s="776"/>
      <c r="S763" s="777"/>
      <c r="T763" s="777"/>
      <c r="U763" s="777"/>
      <c r="V763" s="778"/>
      <c r="W763" s="778"/>
      <c r="X763" s="778"/>
      <c r="Y763" s="778"/>
      <c r="Z763" s="778"/>
      <c r="AA763" s="779"/>
      <c r="AB763" s="779"/>
      <c r="AC763" s="779"/>
      <c r="AD763" s="779"/>
      <c r="AE763" s="779"/>
      <c r="AF763" s="779"/>
      <c r="AG763" s="779"/>
      <c r="AH763" s="779"/>
      <c r="AI763" s="779"/>
      <c r="AJ763" s="779"/>
      <c r="AK763" s="779"/>
      <c r="AL763" s="779"/>
      <c r="AM763" s="779"/>
      <c r="AN763" s="779"/>
      <c r="AO763" s="779"/>
      <c r="AP763" s="779"/>
      <c r="AQ763" s="779"/>
      <c r="AR763" s="779"/>
      <c r="AS763" s="779"/>
      <c r="AT763" s="779"/>
      <c r="AU763" s="779"/>
      <c r="AV763" s="779"/>
      <c r="AW763" s="779"/>
      <c r="AX763" s="779"/>
      <c r="AY763" s="779"/>
      <c r="AZ763" s="779"/>
      <c r="BA763" s="779"/>
      <c r="BB763" s="779"/>
      <c r="BC763" s="779"/>
      <c r="BD763" s="779"/>
      <c r="BE763" s="779"/>
      <c r="BF763" s="779"/>
      <c r="BG763" s="779"/>
      <c r="BH763" s="779"/>
      <c r="BI763" s="779"/>
      <c r="BJ763" s="779"/>
      <c r="BK763" s="779"/>
      <c r="BL763" s="779"/>
      <c r="BM763" s="779"/>
      <c r="BN763" s="779"/>
      <c r="BO763" s="779"/>
      <c r="BP763" s="779"/>
      <c r="BQ763" s="779"/>
      <c r="BR763" s="779"/>
      <c r="BS763" s="779"/>
      <c r="BT763" s="779"/>
      <c r="BU763" s="779"/>
      <c r="BV763" s="779"/>
      <c r="BW763" s="779"/>
      <c r="BX763" s="779"/>
      <c r="BY763" s="779"/>
      <c r="BZ763" s="779"/>
      <c r="CA763" s="779"/>
      <c r="CB763" s="779"/>
      <c r="CC763" s="779"/>
      <c r="CD763" s="779"/>
      <c r="CE763" s="779"/>
      <c r="CF763" s="779"/>
      <c r="CG763" s="779"/>
      <c r="CH763" s="779"/>
      <c r="CI763" s="779"/>
      <c r="CJ763" s="779"/>
      <c r="CK763" s="779"/>
      <c r="CL763" s="779"/>
      <c r="CM763" s="779"/>
      <c r="CN763" s="779"/>
      <c r="CO763" s="779"/>
      <c r="CP763" s="779"/>
      <c r="CQ763" s="779"/>
      <c r="CR763" s="779"/>
      <c r="CS763" s="779"/>
      <c r="CT763" s="779"/>
    </row>
    <row r="764" spans="1:98" s="887" customFormat="1" ht="13.5">
      <c r="A764" s="886"/>
      <c r="B764" s="886"/>
      <c r="C764" s="886"/>
      <c r="D764" s="886"/>
      <c r="E764" s="886"/>
      <c r="F764" s="2851"/>
      <c r="G764" s="2851"/>
      <c r="H764" s="888"/>
      <c r="I764" s="889"/>
      <c r="J764" s="890"/>
      <c r="M764" s="772"/>
      <c r="N764" s="891"/>
      <c r="O764" s="774"/>
      <c r="P764" s="775"/>
      <c r="Q764" s="775"/>
      <c r="R764" s="776"/>
      <c r="S764" s="777"/>
      <c r="T764" s="777"/>
      <c r="U764" s="777"/>
      <c r="V764" s="778"/>
      <c r="W764" s="778"/>
      <c r="X764" s="778"/>
      <c r="Y764" s="778"/>
      <c r="Z764" s="778"/>
      <c r="AA764" s="779"/>
      <c r="AB764" s="779"/>
      <c r="AC764" s="779"/>
      <c r="AD764" s="779"/>
      <c r="AE764" s="779"/>
      <c r="AF764" s="779"/>
      <c r="AG764" s="779"/>
      <c r="AH764" s="779"/>
      <c r="AI764" s="779"/>
      <c r="AJ764" s="779"/>
      <c r="AK764" s="779"/>
      <c r="AL764" s="779"/>
      <c r="AM764" s="779"/>
      <c r="AN764" s="779"/>
      <c r="AO764" s="779"/>
      <c r="AP764" s="779"/>
      <c r="AQ764" s="779"/>
      <c r="AR764" s="779"/>
      <c r="AS764" s="779"/>
      <c r="AT764" s="779"/>
      <c r="AU764" s="779"/>
      <c r="AV764" s="779"/>
      <c r="AW764" s="779"/>
      <c r="AX764" s="779"/>
      <c r="AY764" s="779"/>
      <c r="AZ764" s="779"/>
      <c r="BA764" s="779"/>
      <c r="BB764" s="779"/>
      <c r="BC764" s="779"/>
      <c r="BD764" s="779"/>
      <c r="BE764" s="779"/>
      <c r="BF764" s="779"/>
      <c r="BG764" s="779"/>
      <c r="BH764" s="779"/>
      <c r="BI764" s="779"/>
      <c r="BJ764" s="779"/>
      <c r="BK764" s="779"/>
      <c r="BL764" s="779"/>
      <c r="BM764" s="779"/>
      <c r="BN764" s="779"/>
      <c r="BO764" s="779"/>
      <c r="BP764" s="779"/>
      <c r="BQ764" s="779"/>
      <c r="BR764" s="779"/>
      <c r="BS764" s="779"/>
      <c r="BT764" s="779"/>
      <c r="BU764" s="779"/>
      <c r="BV764" s="779"/>
      <c r="BW764" s="779"/>
      <c r="BX764" s="779"/>
      <c r="BY764" s="779"/>
      <c r="BZ764" s="779"/>
      <c r="CA764" s="779"/>
      <c r="CB764" s="779"/>
      <c r="CC764" s="779"/>
      <c r="CD764" s="779"/>
      <c r="CE764" s="779"/>
      <c r="CF764" s="779"/>
      <c r="CG764" s="779"/>
      <c r="CH764" s="779"/>
      <c r="CI764" s="779"/>
      <c r="CJ764" s="779"/>
      <c r="CK764" s="779"/>
      <c r="CL764" s="779"/>
      <c r="CM764" s="779"/>
      <c r="CN764" s="779"/>
      <c r="CO764" s="779"/>
      <c r="CP764" s="779"/>
      <c r="CQ764" s="779"/>
      <c r="CR764" s="779"/>
      <c r="CS764" s="779"/>
      <c r="CT764" s="779"/>
    </row>
    <row r="765" spans="1:98" s="887" customFormat="1" ht="13.5">
      <c r="A765" s="886"/>
      <c r="B765" s="886"/>
      <c r="C765" s="886"/>
      <c r="D765" s="886"/>
      <c r="E765" s="886"/>
      <c r="F765" s="2851"/>
      <c r="G765" s="2851"/>
      <c r="H765" s="888"/>
      <c r="I765" s="889"/>
      <c r="J765" s="890"/>
      <c r="M765" s="772"/>
      <c r="N765" s="891"/>
      <c r="O765" s="774"/>
      <c r="P765" s="775"/>
      <c r="Q765" s="775"/>
      <c r="R765" s="776"/>
      <c r="S765" s="777"/>
      <c r="T765" s="777"/>
      <c r="U765" s="777"/>
      <c r="V765" s="778"/>
      <c r="W765" s="778"/>
      <c r="X765" s="778"/>
      <c r="Y765" s="778"/>
      <c r="Z765" s="778"/>
      <c r="AA765" s="779"/>
      <c r="AB765" s="779"/>
      <c r="AC765" s="779"/>
      <c r="AD765" s="779"/>
      <c r="AE765" s="779"/>
      <c r="AF765" s="779"/>
      <c r="AG765" s="779"/>
      <c r="AH765" s="779"/>
      <c r="AI765" s="779"/>
      <c r="AJ765" s="779"/>
      <c r="AK765" s="779"/>
      <c r="AL765" s="779"/>
      <c r="AM765" s="779"/>
      <c r="AN765" s="779"/>
      <c r="AO765" s="779"/>
      <c r="AP765" s="779"/>
      <c r="AQ765" s="779"/>
      <c r="AR765" s="779"/>
      <c r="AS765" s="779"/>
      <c r="AT765" s="779"/>
      <c r="AU765" s="779"/>
      <c r="AV765" s="779"/>
      <c r="AW765" s="779"/>
      <c r="AX765" s="779"/>
      <c r="AY765" s="779"/>
      <c r="AZ765" s="779"/>
      <c r="BA765" s="779"/>
      <c r="BB765" s="779"/>
      <c r="BC765" s="779"/>
      <c r="BD765" s="779"/>
      <c r="BE765" s="779"/>
      <c r="BF765" s="779"/>
      <c r="BG765" s="779"/>
      <c r="BH765" s="779"/>
      <c r="BI765" s="779"/>
      <c r="BJ765" s="779"/>
      <c r="BK765" s="779"/>
      <c r="BL765" s="779"/>
      <c r="BM765" s="779"/>
      <c r="BN765" s="779"/>
      <c r="BO765" s="779"/>
      <c r="BP765" s="779"/>
      <c r="BQ765" s="779"/>
      <c r="BR765" s="779"/>
      <c r="BS765" s="779"/>
      <c r="BT765" s="779"/>
      <c r="BU765" s="779"/>
      <c r="BV765" s="779"/>
      <c r="BW765" s="779"/>
      <c r="BX765" s="779"/>
      <c r="BY765" s="779"/>
      <c r="BZ765" s="779"/>
      <c r="CA765" s="779"/>
      <c r="CB765" s="779"/>
      <c r="CC765" s="779"/>
      <c r="CD765" s="779"/>
      <c r="CE765" s="779"/>
      <c r="CF765" s="779"/>
      <c r="CG765" s="779"/>
      <c r="CH765" s="779"/>
      <c r="CI765" s="779"/>
      <c r="CJ765" s="779"/>
      <c r="CK765" s="779"/>
      <c r="CL765" s="779"/>
      <c r="CM765" s="779"/>
      <c r="CN765" s="779"/>
      <c r="CO765" s="779"/>
      <c r="CP765" s="779"/>
      <c r="CQ765" s="779"/>
      <c r="CR765" s="779"/>
      <c r="CS765" s="779"/>
      <c r="CT765" s="779"/>
    </row>
    <row r="766" spans="1:98" s="887" customFormat="1" ht="13.5">
      <c r="A766" s="886"/>
      <c r="B766" s="886"/>
      <c r="C766" s="886"/>
      <c r="D766" s="886"/>
      <c r="E766" s="886"/>
      <c r="F766" s="2851"/>
      <c r="G766" s="2851"/>
      <c r="H766" s="888"/>
      <c r="I766" s="889"/>
      <c r="J766" s="890"/>
      <c r="M766" s="772"/>
      <c r="N766" s="891"/>
      <c r="O766" s="774"/>
      <c r="P766" s="775"/>
      <c r="Q766" s="775"/>
      <c r="R766" s="776"/>
      <c r="S766" s="777"/>
      <c r="T766" s="777"/>
      <c r="U766" s="777"/>
      <c r="V766" s="778"/>
      <c r="W766" s="778"/>
      <c r="X766" s="778"/>
      <c r="Y766" s="778"/>
      <c r="Z766" s="778"/>
      <c r="AA766" s="779"/>
      <c r="AB766" s="779"/>
      <c r="AC766" s="779"/>
      <c r="AD766" s="779"/>
      <c r="AE766" s="779"/>
      <c r="AF766" s="779"/>
      <c r="AG766" s="779"/>
      <c r="AH766" s="779"/>
      <c r="AI766" s="779"/>
      <c r="AJ766" s="779"/>
      <c r="AK766" s="779"/>
      <c r="AL766" s="779"/>
      <c r="AM766" s="779"/>
      <c r="AN766" s="779"/>
      <c r="AO766" s="779"/>
      <c r="AP766" s="779"/>
      <c r="AQ766" s="779"/>
      <c r="AR766" s="779"/>
      <c r="AS766" s="779"/>
      <c r="AT766" s="779"/>
      <c r="AU766" s="779"/>
      <c r="AV766" s="779"/>
      <c r="AW766" s="779"/>
      <c r="AX766" s="779"/>
      <c r="AY766" s="779"/>
      <c r="AZ766" s="779"/>
      <c r="BA766" s="779"/>
      <c r="BB766" s="779"/>
      <c r="BC766" s="779"/>
      <c r="BD766" s="779"/>
      <c r="BE766" s="779"/>
      <c r="BF766" s="779"/>
      <c r="BG766" s="779"/>
      <c r="BH766" s="779"/>
      <c r="BI766" s="779"/>
      <c r="BJ766" s="779"/>
      <c r="BK766" s="779"/>
      <c r="BL766" s="779"/>
      <c r="BM766" s="779"/>
      <c r="BN766" s="779"/>
      <c r="BO766" s="779"/>
      <c r="BP766" s="779"/>
      <c r="BQ766" s="779"/>
      <c r="BR766" s="779"/>
      <c r="BS766" s="779"/>
      <c r="BT766" s="779"/>
      <c r="BU766" s="779"/>
      <c r="BV766" s="779"/>
      <c r="BW766" s="779"/>
      <c r="BX766" s="779"/>
      <c r="BY766" s="779"/>
      <c r="BZ766" s="779"/>
      <c r="CA766" s="779"/>
      <c r="CB766" s="779"/>
      <c r="CC766" s="779"/>
      <c r="CD766" s="779"/>
      <c r="CE766" s="779"/>
      <c r="CF766" s="779"/>
      <c r="CG766" s="779"/>
      <c r="CH766" s="779"/>
      <c r="CI766" s="779"/>
      <c r="CJ766" s="779"/>
      <c r="CK766" s="779"/>
      <c r="CL766" s="779"/>
      <c r="CM766" s="779"/>
      <c r="CN766" s="779"/>
      <c r="CO766" s="779"/>
      <c r="CP766" s="779"/>
      <c r="CQ766" s="779"/>
      <c r="CR766" s="779"/>
      <c r="CS766" s="779"/>
      <c r="CT766" s="779"/>
    </row>
    <row r="767" spans="1:98" s="887" customFormat="1" ht="13.5">
      <c r="A767" s="886"/>
      <c r="B767" s="886"/>
      <c r="C767" s="886"/>
      <c r="D767" s="886"/>
      <c r="E767" s="886"/>
      <c r="F767" s="2851"/>
      <c r="G767" s="2851"/>
      <c r="H767" s="888"/>
      <c r="I767" s="889"/>
      <c r="J767" s="890"/>
      <c r="M767" s="772"/>
      <c r="N767" s="891"/>
      <c r="O767" s="774"/>
      <c r="P767" s="775"/>
      <c r="Q767" s="775"/>
      <c r="R767" s="776"/>
      <c r="S767" s="777"/>
      <c r="T767" s="777"/>
      <c r="U767" s="777"/>
      <c r="V767" s="778"/>
      <c r="W767" s="778"/>
      <c r="X767" s="778"/>
      <c r="Y767" s="778"/>
      <c r="Z767" s="778"/>
      <c r="AA767" s="779"/>
      <c r="AB767" s="779"/>
      <c r="AC767" s="779"/>
      <c r="AD767" s="779"/>
      <c r="AE767" s="779"/>
      <c r="AF767" s="779"/>
      <c r="AG767" s="779"/>
      <c r="AH767" s="779"/>
      <c r="AI767" s="779"/>
      <c r="AJ767" s="779"/>
      <c r="AK767" s="779"/>
      <c r="AL767" s="779"/>
      <c r="AM767" s="779"/>
      <c r="AN767" s="779"/>
      <c r="AO767" s="779"/>
      <c r="AP767" s="779"/>
      <c r="AQ767" s="779"/>
      <c r="AR767" s="779"/>
      <c r="AS767" s="779"/>
      <c r="AT767" s="779"/>
      <c r="AU767" s="779"/>
      <c r="AV767" s="779"/>
      <c r="AW767" s="779"/>
      <c r="AX767" s="779"/>
      <c r="AY767" s="779"/>
      <c r="AZ767" s="779"/>
      <c r="BA767" s="779"/>
      <c r="BB767" s="779"/>
      <c r="BC767" s="779"/>
      <c r="BD767" s="779"/>
      <c r="BE767" s="779"/>
      <c r="BF767" s="779"/>
      <c r="BG767" s="779"/>
      <c r="BH767" s="779"/>
      <c r="BI767" s="779"/>
      <c r="BJ767" s="779"/>
      <c r="BK767" s="779"/>
      <c r="BL767" s="779"/>
      <c r="BM767" s="779"/>
      <c r="BN767" s="779"/>
      <c r="BO767" s="779"/>
      <c r="BP767" s="779"/>
      <c r="BQ767" s="779"/>
      <c r="BR767" s="779"/>
      <c r="BS767" s="779"/>
      <c r="BT767" s="779"/>
      <c r="BU767" s="779"/>
      <c r="BV767" s="779"/>
      <c r="BW767" s="779"/>
      <c r="BX767" s="779"/>
      <c r="BY767" s="779"/>
      <c r="BZ767" s="779"/>
      <c r="CA767" s="779"/>
      <c r="CB767" s="779"/>
      <c r="CC767" s="779"/>
      <c r="CD767" s="779"/>
      <c r="CE767" s="779"/>
      <c r="CF767" s="779"/>
      <c r="CG767" s="779"/>
      <c r="CH767" s="779"/>
      <c r="CI767" s="779"/>
      <c r="CJ767" s="779"/>
      <c r="CK767" s="779"/>
      <c r="CL767" s="779"/>
      <c r="CM767" s="779"/>
      <c r="CN767" s="779"/>
      <c r="CO767" s="779"/>
      <c r="CP767" s="779"/>
      <c r="CQ767" s="779"/>
      <c r="CR767" s="779"/>
      <c r="CS767" s="779"/>
      <c r="CT767" s="779"/>
    </row>
    <row r="768" spans="1:98" s="887" customFormat="1" ht="13.5">
      <c r="A768" s="886"/>
      <c r="B768" s="886"/>
      <c r="C768" s="886"/>
      <c r="D768" s="886"/>
      <c r="E768" s="886"/>
      <c r="F768" s="2851"/>
      <c r="G768" s="2851"/>
      <c r="H768" s="888"/>
      <c r="I768" s="889"/>
      <c r="J768" s="890"/>
      <c r="M768" s="772"/>
      <c r="N768" s="891"/>
      <c r="O768" s="774"/>
      <c r="P768" s="775"/>
      <c r="Q768" s="775"/>
      <c r="R768" s="776"/>
      <c r="S768" s="777"/>
      <c r="T768" s="777"/>
      <c r="U768" s="777"/>
      <c r="V768" s="778"/>
      <c r="W768" s="778"/>
      <c r="X768" s="778"/>
      <c r="Y768" s="778"/>
      <c r="Z768" s="778"/>
      <c r="AA768" s="779"/>
      <c r="AB768" s="779"/>
      <c r="AC768" s="779"/>
      <c r="AD768" s="779"/>
      <c r="AE768" s="779"/>
      <c r="AF768" s="779"/>
      <c r="AG768" s="779"/>
      <c r="AH768" s="779"/>
      <c r="AI768" s="779"/>
      <c r="AJ768" s="779"/>
      <c r="AK768" s="779"/>
      <c r="AL768" s="779"/>
      <c r="AM768" s="779"/>
      <c r="AN768" s="779"/>
      <c r="AO768" s="779"/>
      <c r="AP768" s="779"/>
      <c r="AQ768" s="779"/>
      <c r="AR768" s="779"/>
      <c r="AS768" s="779"/>
      <c r="AT768" s="779"/>
      <c r="AU768" s="779"/>
      <c r="AV768" s="779"/>
      <c r="AW768" s="779"/>
      <c r="AX768" s="779"/>
      <c r="AY768" s="779"/>
      <c r="AZ768" s="779"/>
      <c r="BA768" s="779"/>
      <c r="BB768" s="779"/>
      <c r="BC768" s="779"/>
      <c r="BD768" s="779"/>
      <c r="BE768" s="779"/>
      <c r="BF768" s="779"/>
      <c r="BG768" s="779"/>
      <c r="BH768" s="779"/>
      <c r="BI768" s="779"/>
      <c r="BJ768" s="779"/>
      <c r="BK768" s="779"/>
      <c r="BL768" s="779"/>
      <c r="BM768" s="779"/>
      <c r="BN768" s="779"/>
      <c r="BO768" s="779"/>
      <c r="BP768" s="779"/>
      <c r="BQ768" s="779"/>
      <c r="BR768" s="779"/>
      <c r="BS768" s="779"/>
      <c r="BT768" s="779"/>
      <c r="BU768" s="779"/>
      <c r="BV768" s="779"/>
      <c r="BW768" s="779"/>
      <c r="BX768" s="779"/>
      <c r="BY768" s="779"/>
      <c r="BZ768" s="779"/>
      <c r="CA768" s="779"/>
      <c r="CB768" s="779"/>
      <c r="CC768" s="779"/>
      <c r="CD768" s="779"/>
      <c r="CE768" s="779"/>
      <c r="CF768" s="779"/>
      <c r="CG768" s="779"/>
      <c r="CH768" s="779"/>
      <c r="CI768" s="779"/>
      <c r="CJ768" s="779"/>
      <c r="CK768" s="779"/>
      <c r="CL768" s="779"/>
      <c r="CM768" s="779"/>
      <c r="CN768" s="779"/>
      <c r="CO768" s="779"/>
      <c r="CP768" s="779"/>
      <c r="CQ768" s="779"/>
      <c r="CR768" s="779"/>
      <c r="CS768" s="779"/>
      <c r="CT768" s="779"/>
    </row>
    <row r="769" spans="1:98" s="887" customFormat="1" ht="13.5">
      <c r="A769" s="886"/>
      <c r="B769" s="886"/>
      <c r="C769" s="886"/>
      <c r="D769" s="886"/>
      <c r="E769" s="886"/>
      <c r="F769" s="2851"/>
      <c r="G769" s="2851"/>
      <c r="H769" s="888"/>
      <c r="I769" s="889"/>
      <c r="J769" s="890"/>
      <c r="M769" s="772"/>
      <c r="N769" s="891"/>
      <c r="O769" s="774"/>
      <c r="P769" s="775"/>
      <c r="Q769" s="775"/>
      <c r="R769" s="776"/>
      <c r="S769" s="777"/>
      <c r="T769" s="777"/>
      <c r="U769" s="777"/>
      <c r="V769" s="778"/>
      <c r="W769" s="778"/>
      <c r="X769" s="778"/>
      <c r="Y769" s="778"/>
      <c r="Z769" s="778"/>
      <c r="AA769" s="779"/>
      <c r="AB769" s="779"/>
      <c r="AC769" s="779"/>
      <c r="AD769" s="779"/>
      <c r="AE769" s="779"/>
      <c r="AF769" s="779"/>
      <c r="AG769" s="779"/>
      <c r="AH769" s="779"/>
      <c r="AI769" s="779"/>
      <c r="AJ769" s="779"/>
      <c r="AK769" s="779"/>
      <c r="AL769" s="779"/>
      <c r="AM769" s="779"/>
      <c r="AN769" s="779"/>
      <c r="AO769" s="779"/>
      <c r="AP769" s="779"/>
      <c r="AQ769" s="779"/>
      <c r="AR769" s="779"/>
      <c r="AS769" s="779"/>
      <c r="AT769" s="779"/>
      <c r="AU769" s="779"/>
      <c r="AV769" s="779"/>
      <c r="AW769" s="779"/>
      <c r="AX769" s="779"/>
      <c r="AY769" s="779"/>
      <c r="AZ769" s="779"/>
      <c r="BA769" s="779"/>
      <c r="BB769" s="779"/>
      <c r="BC769" s="779"/>
      <c r="BD769" s="779"/>
      <c r="BE769" s="779"/>
      <c r="BF769" s="779"/>
      <c r="BG769" s="779"/>
      <c r="BH769" s="779"/>
      <c r="BI769" s="779"/>
      <c r="BJ769" s="779"/>
      <c r="BK769" s="779"/>
      <c r="BL769" s="779"/>
      <c r="BM769" s="779"/>
      <c r="BN769" s="779"/>
      <c r="BO769" s="779"/>
      <c r="BP769" s="779"/>
      <c r="BQ769" s="779"/>
      <c r="BR769" s="779"/>
      <c r="BS769" s="779"/>
      <c r="BT769" s="779"/>
      <c r="BU769" s="779"/>
      <c r="BV769" s="779"/>
      <c r="BW769" s="779"/>
      <c r="BX769" s="779"/>
      <c r="BY769" s="779"/>
      <c r="BZ769" s="779"/>
      <c r="CA769" s="779"/>
      <c r="CB769" s="779"/>
      <c r="CC769" s="779"/>
      <c r="CD769" s="779"/>
      <c r="CE769" s="779"/>
      <c r="CF769" s="779"/>
      <c r="CG769" s="779"/>
      <c r="CH769" s="779"/>
      <c r="CI769" s="779"/>
      <c r="CJ769" s="779"/>
      <c r="CK769" s="779"/>
      <c r="CL769" s="779"/>
      <c r="CM769" s="779"/>
      <c r="CN769" s="779"/>
      <c r="CO769" s="779"/>
      <c r="CP769" s="779"/>
      <c r="CQ769" s="779"/>
      <c r="CR769" s="779"/>
      <c r="CS769" s="779"/>
      <c r="CT769" s="779"/>
    </row>
    <row r="770" spans="1:98" s="887" customFormat="1" ht="13.5">
      <c r="A770" s="886"/>
      <c r="B770" s="886"/>
      <c r="C770" s="886"/>
      <c r="D770" s="886"/>
      <c r="E770" s="886"/>
      <c r="F770" s="2851"/>
      <c r="G770" s="2851"/>
      <c r="H770" s="888"/>
      <c r="I770" s="889"/>
      <c r="J770" s="890"/>
      <c r="M770" s="772"/>
      <c r="N770" s="891"/>
      <c r="O770" s="774"/>
      <c r="P770" s="775"/>
      <c r="Q770" s="775"/>
      <c r="R770" s="776"/>
      <c r="S770" s="777"/>
      <c r="T770" s="777"/>
      <c r="U770" s="777"/>
      <c r="V770" s="778"/>
      <c r="W770" s="778"/>
      <c r="X770" s="778"/>
      <c r="Y770" s="778"/>
      <c r="Z770" s="778"/>
      <c r="AA770" s="779"/>
      <c r="AB770" s="779"/>
      <c r="AC770" s="779"/>
      <c r="AD770" s="779"/>
      <c r="AE770" s="779"/>
      <c r="AF770" s="779"/>
      <c r="AG770" s="779"/>
      <c r="AH770" s="779"/>
      <c r="AI770" s="779"/>
      <c r="AJ770" s="779"/>
      <c r="AK770" s="779"/>
      <c r="AL770" s="779"/>
      <c r="AM770" s="779"/>
      <c r="AN770" s="779"/>
      <c r="AO770" s="779"/>
      <c r="AP770" s="779"/>
      <c r="AQ770" s="779"/>
      <c r="AR770" s="779"/>
      <c r="AS770" s="779"/>
      <c r="AT770" s="779"/>
      <c r="AU770" s="779"/>
      <c r="AV770" s="779"/>
      <c r="AW770" s="779"/>
      <c r="AX770" s="779"/>
      <c r="AY770" s="779"/>
      <c r="AZ770" s="779"/>
      <c r="BA770" s="779"/>
      <c r="BB770" s="779"/>
      <c r="BC770" s="779"/>
      <c r="BD770" s="779"/>
      <c r="BE770" s="779"/>
      <c r="BF770" s="779"/>
      <c r="BG770" s="779"/>
      <c r="BH770" s="779"/>
      <c r="BI770" s="779"/>
      <c r="BJ770" s="779"/>
      <c r="BK770" s="779"/>
      <c r="BL770" s="779"/>
      <c r="BM770" s="779"/>
      <c r="BN770" s="779"/>
      <c r="BO770" s="779"/>
      <c r="BP770" s="779"/>
      <c r="BQ770" s="779"/>
      <c r="BR770" s="779"/>
      <c r="BS770" s="779"/>
      <c r="BT770" s="779"/>
      <c r="BU770" s="779"/>
      <c r="BV770" s="779"/>
      <c r="BW770" s="779"/>
      <c r="BX770" s="779"/>
      <c r="BY770" s="779"/>
      <c r="BZ770" s="779"/>
      <c r="CA770" s="779"/>
      <c r="CB770" s="779"/>
      <c r="CC770" s="779"/>
      <c r="CD770" s="779"/>
      <c r="CE770" s="779"/>
      <c r="CF770" s="779"/>
      <c r="CG770" s="779"/>
      <c r="CH770" s="779"/>
      <c r="CI770" s="779"/>
      <c r="CJ770" s="779"/>
      <c r="CK770" s="779"/>
      <c r="CL770" s="779"/>
      <c r="CM770" s="779"/>
      <c r="CN770" s="779"/>
      <c r="CO770" s="779"/>
      <c r="CP770" s="779"/>
      <c r="CQ770" s="779"/>
      <c r="CR770" s="779"/>
      <c r="CS770" s="779"/>
      <c r="CT770" s="779"/>
    </row>
    <row r="771" spans="1:98" s="887" customFormat="1" ht="13.5">
      <c r="A771" s="886"/>
      <c r="B771" s="886"/>
      <c r="C771" s="886"/>
      <c r="D771" s="886"/>
      <c r="E771" s="886"/>
      <c r="F771" s="2851"/>
      <c r="G771" s="2851"/>
      <c r="H771" s="888"/>
      <c r="I771" s="889"/>
      <c r="J771" s="890"/>
      <c r="M771" s="772"/>
      <c r="N771" s="891"/>
      <c r="O771" s="774"/>
      <c r="P771" s="775"/>
      <c r="Q771" s="775"/>
      <c r="R771" s="776"/>
      <c r="S771" s="777"/>
      <c r="T771" s="777"/>
      <c r="U771" s="777"/>
      <c r="V771" s="778"/>
      <c r="W771" s="778"/>
      <c r="X771" s="778"/>
      <c r="Y771" s="778"/>
      <c r="Z771" s="778"/>
      <c r="AA771" s="779"/>
      <c r="AB771" s="779"/>
      <c r="AC771" s="779"/>
      <c r="AD771" s="779"/>
      <c r="AE771" s="779"/>
      <c r="AF771" s="779"/>
      <c r="AG771" s="779"/>
      <c r="AH771" s="779"/>
      <c r="AI771" s="779"/>
      <c r="AJ771" s="779"/>
      <c r="AK771" s="779"/>
      <c r="AL771" s="779"/>
      <c r="AM771" s="779"/>
      <c r="AN771" s="779"/>
      <c r="AO771" s="779"/>
      <c r="AP771" s="779"/>
      <c r="AQ771" s="779"/>
      <c r="AR771" s="779"/>
      <c r="AS771" s="779"/>
      <c r="AT771" s="779"/>
      <c r="AU771" s="779"/>
      <c r="AV771" s="779"/>
      <c r="AW771" s="779"/>
      <c r="AX771" s="779"/>
      <c r="AY771" s="779"/>
      <c r="AZ771" s="779"/>
      <c r="BA771" s="779"/>
      <c r="BB771" s="779"/>
      <c r="BC771" s="779"/>
      <c r="BD771" s="779"/>
      <c r="BE771" s="779"/>
      <c r="BF771" s="779"/>
      <c r="BG771" s="779"/>
      <c r="BH771" s="779"/>
      <c r="BI771" s="779"/>
      <c r="BJ771" s="779"/>
      <c r="BK771" s="779"/>
      <c r="BL771" s="779"/>
      <c r="BM771" s="779"/>
      <c r="BN771" s="779"/>
      <c r="BO771" s="779"/>
      <c r="BP771" s="779"/>
      <c r="BQ771" s="779"/>
      <c r="BR771" s="779"/>
      <c r="BS771" s="779"/>
      <c r="BT771" s="779"/>
      <c r="BU771" s="779"/>
      <c r="BV771" s="779"/>
      <c r="BW771" s="779"/>
      <c r="BX771" s="779"/>
      <c r="BY771" s="779"/>
      <c r="BZ771" s="779"/>
      <c r="CA771" s="779"/>
      <c r="CB771" s="779"/>
      <c r="CC771" s="779"/>
      <c r="CD771" s="779"/>
      <c r="CE771" s="779"/>
      <c r="CF771" s="779"/>
      <c r="CG771" s="779"/>
      <c r="CH771" s="779"/>
      <c r="CI771" s="779"/>
      <c r="CJ771" s="779"/>
      <c r="CK771" s="779"/>
      <c r="CL771" s="779"/>
      <c r="CM771" s="779"/>
      <c r="CN771" s="779"/>
      <c r="CO771" s="779"/>
      <c r="CP771" s="779"/>
      <c r="CQ771" s="779"/>
      <c r="CR771" s="779"/>
      <c r="CS771" s="779"/>
      <c r="CT771" s="779"/>
    </row>
    <row r="772" spans="1:98" s="887" customFormat="1" ht="13.5">
      <c r="A772" s="886"/>
      <c r="B772" s="886"/>
      <c r="C772" s="886"/>
      <c r="D772" s="886"/>
      <c r="E772" s="886"/>
      <c r="F772" s="2851"/>
      <c r="G772" s="2851"/>
      <c r="H772" s="888"/>
      <c r="I772" s="889"/>
      <c r="J772" s="890"/>
      <c r="M772" s="772"/>
      <c r="N772" s="891"/>
      <c r="O772" s="774"/>
      <c r="P772" s="775"/>
      <c r="Q772" s="775"/>
      <c r="R772" s="776"/>
      <c r="S772" s="777"/>
      <c r="T772" s="777"/>
      <c r="U772" s="777"/>
      <c r="V772" s="778"/>
      <c r="W772" s="778"/>
      <c r="X772" s="778"/>
      <c r="Y772" s="778"/>
      <c r="Z772" s="778"/>
      <c r="AA772" s="779"/>
      <c r="AB772" s="779"/>
      <c r="AC772" s="779"/>
      <c r="AD772" s="779"/>
      <c r="AE772" s="779"/>
      <c r="AF772" s="779"/>
      <c r="AG772" s="779"/>
      <c r="AH772" s="779"/>
      <c r="AI772" s="779"/>
      <c r="AJ772" s="779"/>
      <c r="AK772" s="779"/>
      <c r="AL772" s="779"/>
      <c r="AM772" s="779"/>
      <c r="AN772" s="779"/>
      <c r="AO772" s="779"/>
      <c r="AP772" s="779"/>
      <c r="AQ772" s="779"/>
      <c r="AR772" s="779"/>
      <c r="AS772" s="779"/>
      <c r="AT772" s="779"/>
      <c r="AU772" s="779"/>
      <c r="AV772" s="779"/>
      <c r="AW772" s="779"/>
      <c r="AX772" s="779"/>
      <c r="AY772" s="779"/>
      <c r="AZ772" s="779"/>
      <c r="BA772" s="779"/>
      <c r="BB772" s="779"/>
      <c r="BC772" s="779"/>
      <c r="BD772" s="779"/>
      <c r="BE772" s="779"/>
      <c r="BF772" s="779"/>
      <c r="BG772" s="779"/>
      <c r="BH772" s="779"/>
      <c r="BI772" s="779"/>
      <c r="BJ772" s="779"/>
      <c r="BK772" s="779"/>
      <c r="BL772" s="779"/>
      <c r="BM772" s="779"/>
      <c r="BN772" s="779"/>
      <c r="BO772" s="779"/>
      <c r="BP772" s="779"/>
      <c r="BQ772" s="779"/>
      <c r="BR772" s="779"/>
      <c r="BS772" s="779"/>
      <c r="BT772" s="779"/>
      <c r="BU772" s="779"/>
      <c r="BV772" s="779"/>
      <c r="BW772" s="779"/>
      <c r="BX772" s="779"/>
      <c r="BY772" s="779"/>
      <c r="BZ772" s="779"/>
      <c r="CA772" s="779"/>
      <c r="CB772" s="779"/>
      <c r="CC772" s="779"/>
      <c r="CD772" s="779"/>
      <c r="CE772" s="779"/>
      <c r="CF772" s="779"/>
      <c r="CG772" s="779"/>
      <c r="CH772" s="779"/>
      <c r="CI772" s="779"/>
      <c r="CJ772" s="779"/>
      <c r="CK772" s="779"/>
      <c r="CL772" s="779"/>
      <c r="CM772" s="779"/>
      <c r="CN772" s="779"/>
      <c r="CO772" s="779"/>
      <c r="CP772" s="779"/>
      <c r="CQ772" s="779"/>
      <c r="CR772" s="779"/>
      <c r="CS772" s="779"/>
      <c r="CT772" s="779"/>
    </row>
    <row r="773" spans="1:98" s="887" customFormat="1" ht="13.5">
      <c r="A773" s="886"/>
      <c r="B773" s="886"/>
      <c r="C773" s="886"/>
      <c r="D773" s="886"/>
      <c r="E773" s="886"/>
      <c r="F773" s="2851"/>
      <c r="G773" s="2851"/>
      <c r="H773" s="888"/>
      <c r="I773" s="889"/>
      <c r="J773" s="890"/>
      <c r="M773" s="772"/>
      <c r="N773" s="891"/>
      <c r="O773" s="774"/>
      <c r="P773" s="775"/>
      <c r="Q773" s="775"/>
      <c r="R773" s="776"/>
      <c r="S773" s="777"/>
      <c r="T773" s="777"/>
      <c r="U773" s="777"/>
      <c r="V773" s="778"/>
      <c r="W773" s="778"/>
      <c r="X773" s="778"/>
      <c r="Y773" s="778"/>
      <c r="Z773" s="778"/>
      <c r="AA773" s="779"/>
      <c r="AB773" s="779"/>
      <c r="AC773" s="779"/>
      <c r="AD773" s="779"/>
      <c r="AE773" s="779"/>
      <c r="AF773" s="779"/>
      <c r="AG773" s="779"/>
      <c r="AH773" s="779"/>
      <c r="AI773" s="779"/>
      <c r="AJ773" s="779"/>
      <c r="AK773" s="779"/>
      <c r="AL773" s="779"/>
      <c r="AM773" s="779"/>
      <c r="AN773" s="779"/>
      <c r="AO773" s="779"/>
      <c r="AP773" s="779"/>
      <c r="AQ773" s="779"/>
      <c r="AR773" s="779"/>
      <c r="AS773" s="779"/>
      <c r="AT773" s="779"/>
      <c r="AU773" s="779"/>
      <c r="AV773" s="779"/>
      <c r="AW773" s="779"/>
      <c r="AX773" s="779"/>
      <c r="AY773" s="779"/>
      <c r="AZ773" s="779"/>
      <c r="BA773" s="779"/>
      <c r="BB773" s="779"/>
      <c r="BC773" s="779"/>
      <c r="BD773" s="779"/>
      <c r="BE773" s="779"/>
      <c r="BF773" s="779"/>
      <c r="BG773" s="779"/>
      <c r="BH773" s="779"/>
      <c r="BI773" s="779"/>
      <c r="BJ773" s="779"/>
      <c r="BK773" s="779"/>
      <c r="BL773" s="779"/>
      <c r="BM773" s="779"/>
      <c r="BN773" s="779"/>
      <c r="BO773" s="779"/>
      <c r="BP773" s="779"/>
      <c r="BQ773" s="779"/>
      <c r="BR773" s="779"/>
      <c r="BS773" s="779"/>
      <c r="BT773" s="779"/>
      <c r="BU773" s="779"/>
      <c r="BV773" s="779"/>
      <c r="BW773" s="779"/>
      <c r="BX773" s="779"/>
      <c r="BY773" s="779"/>
      <c r="BZ773" s="779"/>
      <c r="CA773" s="779"/>
      <c r="CB773" s="779"/>
      <c r="CC773" s="779"/>
      <c r="CD773" s="779"/>
      <c r="CE773" s="779"/>
      <c r="CF773" s="779"/>
      <c r="CG773" s="779"/>
      <c r="CH773" s="779"/>
      <c r="CI773" s="779"/>
      <c r="CJ773" s="779"/>
      <c r="CK773" s="779"/>
      <c r="CL773" s="779"/>
      <c r="CM773" s="779"/>
      <c r="CN773" s="779"/>
      <c r="CO773" s="779"/>
      <c r="CP773" s="779"/>
      <c r="CQ773" s="779"/>
      <c r="CR773" s="779"/>
      <c r="CS773" s="779"/>
      <c r="CT773" s="779"/>
    </row>
    <row r="774" spans="1:98" s="887" customFormat="1" ht="13.5">
      <c r="A774" s="886"/>
      <c r="B774" s="886"/>
      <c r="C774" s="886"/>
      <c r="D774" s="886"/>
      <c r="E774" s="886"/>
      <c r="F774" s="2851"/>
      <c r="G774" s="2851"/>
      <c r="H774" s="888"/>
      <c r="I774" s="889"/>
      <c r="J774" s="890"/>
      <c r="M774" s="772"/>
      <c r="N774" s="891"/>
      <c r="O774" s="774"/>
      <c r="P774" s="775"/>
      <c r="Q774" s="775"/>
      <c r="R774" s="776"/>
      <c r="S774" s="777"/>
      <c r="T774" s="777"/>
      <c r="U774" s="777"/>
      <c r="V774" s="778"/>
      <c r="W774" s="778"/>
      <c r="X774" s="778"/>
      <c r="Y774" s="778"/>
      <c r="Z774" s="778"/>
      <c r="AA774" s="779"/>
      <c r="AB774" s="779"/>
      <c r="AC774" s="779"/>
      <c r="AD774" s="779"/>
      <c r="AE774" s="779"/>
      <c r="AF774" s="779"/>
      <c r="AG774" s="779"/>
      <c r="AH774" s="779"/>
      <c r="AI774" s="779"/>
      <c r="AJ774" s="779"/>
      <c r="AK774" s="779"/>
      <c r="AL774" s="779"/>
      <c r="AM774" s="779"/>
      <c r="AN774" s="779"/>
      <c r="AO774" s="779"/>
      <c r="AP774" s="779"/>
      <c r="AQ774" s="779"/>
      <c r="AR774" s="779"/>
      <c r="AS774" s="779"/>
      <c r="AT774" s="779"/>
      <c r="AU774" s="779"/>
      <c r="AV774" s="779"/>
      <c r="AW774" s="779"/>
      <c r="AX774" s="779"/>
      <c r="AY774" s="779"/>
      <c r="AZ774" s="779"/>
      <c r="BA774" s="779"/>
      <c r="BB774" s="779"/>
      <c r="BC774" s="779"/>
      <c r="BD774" s="779"/>
      <c r="BE774" s="779"/>
      <c r="BF774" s="779"/>
      <c r="BG774" s="779"/>
      <c r="BH774" s="779"/>
      <c r="BI774" s="779"/>
      <c r="BJ774" s="779"/>
      <c r="BK774" s="779"/>
      <c r="BL774" s="779"/>
      <c r="BM774" s="779"/>
      <c r="BN774" s="779"/>
      <c r="BO774" s="779"/>
      <c r="BP774" s="779"/>
      <c r="BQ774" s="779"/>
      <c r="BR774" s="779"/>
      <c r="BS774" s="779"/>
      <c r="BT774" s="779"/>
      <c r="BU774" s="779"/>
      <c r="BV774" s="779"/>
      <c r="BW774" s="779"/>
      <c r="BX774" s="779"/>
      <c r="BY774" s="779"/>
      <c r="BZ774" s="779"/>
      <c r="CA774" s="779"/>
      <c r="CB774" s="779"/>
      <c r="CC774" s="779"/>
      <c r="CD774" s="779"/>
      <c r="CE774" s="779"/>
      <c r="CF774" s="779"/>
      <c r="CG774" s="779"/>
      <c r="CH774" s="779"/>
      <c r="CI774" s="779"/>
      <c r="CJ774" s="779"/>
      <c r="CK774" s="779"/>
      <c r="CL774" s="779"/>
      <c r="CM774" s="779"/>
      <c r="CN774" s="779"/>
      <c r="CO774" s="779"/>
      <c r="CP774" s="779"/>
      <c r="CQ774" s="779"/>
      <c r="CR774" s="779"/>
      <c r="CS774" s="779"/>
      <c r="CT774" s="779"/>
    </row>
    <row r="775" spans="1:98" s="887" customFormat="1" ht="13.5">
      <c r="A775" s="886"/>
      <c r="B775" s="886"/>
      <c r="C775" s="886"/>
      <c r="D775" s="886"/>
      <c r="E775" s="886"/>
      <c r="F775" s="2851"/>
      <c r="G775" s="2851"/>
      <c r="H775" s="888"/>
      <c r="I775" s="889"/>
      <c r="J775" s="890"/>
      <c r="M775" s="772"/>
      <c r="N775" s="891"/>
      <c r="O775" s="774"/>
      <c r="P775" s="775"/>
      <c r="Q775" s="775"/>
      <c r="R775" s="776"/>
      <c r="S775" s="777"/>
      <c r="T775" s="777"/>
      <c r="U775" s="777"/>
      <c r="V775" s="778"/>
      <c r="W775" s="778"/>
      <c r="X775" s="778"/>
      <c r="Y775" s="778"/>
      <c r="Z775" s="778"/>
      <c r="AA775" s="779"/>
      <c r="AB775" s="779"/>
      <c r="AC775" s="779"/>
      <c r="AD775" s="779"/>
      <c r="AE775" s="779"/>
      <c r="AF775" s="779"/>
      <c r="AG775" s="779"/>
      <c r="AH775" s="779"/>
      <c r="AI775" s="779"/>
      <c r="AJ775" s="779"/>
      <c r="AK775" s="779"/>
      <c r="AL775" s="779"/>
      <c r="AM775" s="779"/>
      <c r="AN775" s="779"/>
      <c r="AO775" s="779"/>
      <c r="AP775" s="779"/>
      <c r="AQ775" s="779"/>
      <c r="AR775" s="779"/>
      <c r="AS775" s="779"/>
      <c r="AT775" s="779"/>
      <c r="AU775" s="779"/>
      <c r="AV775" s="779"/>
      <c r="AW775" s="779"/>
      <c r="AX775" s="779"/>
      <c r="AY775" s="779"/>
      <c r="AZ775" s="779"/>
      <c r="BA775" s="779"/>
      <c r="BB775" s="779"/>
      <c r="BC775" s="779"/>
      <c r="BD775" s="779"/>
      <c r="BE775" s="779"/>
      <c r="BF775" s="779"/>
      <c r="BG775" s="779"/>
      <c r="BH775" s="779"/>
      <c r="BI775" s="779"/>
      <c r="BJ775" s="779"/>
      <c r="BK775" s="779"/>
      <c r="BL775" s="779"/>
      <c r="BM775" s="779"/>
      <c r="BN775" s="779"/>
      <c r="BO775" s="779"/>
      <c r="BP775" s="779"/>
      <c r="BQ775" s="779"/>
      <c r="BR775" s="779"/>
      <c r="BS775" s="779"/>
      <c r="BT775" s="779"/>
      <c r="BU775" s="779"/>
      <c r="BV775" s="779"/>
      <c r="BW775" s="779"/>
      <c r="BX775" s="779"/>
      <c r="BY775" s="779"/>
      <c r="BZ775" s="779"/>
      <c r="CA775" s="779"/>
      <c r="CB775" s="779"/>
      <c r="CC775" s="779"/>
      <c r="CD775" s="779"/>
      <c r="CE775" s="779"/>
      <c r="CF775" s="779"/>
      <c r="CG775" s="779"/>
      <c r="CH775" s="779"/>
      <c r="CI775" s="779"/>
      <c r="CJ775" s="779"/>
      <c r="CK775" s="779"/>
      <c r="CL775" s="779"/>
      <c r="CM775" s="779"/>
      <c r="CN775" s="779"/>
      <c r="CO775" s="779"/>
      <c r="CP775" s="779"/>
      <c r="CQ775" s="779"/>
      <c r="CR775" s="779"/>
      <c r="CS775" s="779"/>
      <c r="CT775" s="779"/>
    </row>
    <row r="776" spans="1:98" s="887" customFormat="1" ht="13.5">
      <c r="A776" s="886"/>
      <c r="B776" s="886"/>
      <c r="C776" s="886"/>
      <c r="D776" s="886"/>
      <c r="E776" s="886"/>
      <c r="F776" s="2851"/>
      <c r="G776" s="2851"/>
      <c r="H776" s="888"/>
      <c r="I776" s="889"/>
      <c r="J776" s="890"/>
      <c r="M776" s="772"/>
      <c r="N776" s="891"/>
      <c r="O776" s="774"/>
      <c r="P776" s="775"/>
      <c r="Q776" s="775"/>
      <c r="R776" s="776"/>
      <c r="S776" s="777"/>
      <c r="T776" s="777"/>
      <c r="U776" s="777"/>
      <c r="V776" s="778"/>
      <c r="W776" s="778"/>
      <c r="X776" s="778"/>
      <c r="Y776" s="778"/>
      <c r="Z776" s="778"/>
      <c r="AA776" s="779"/>
      <c r="AB776" s="779"/>
      <c r="AC776" s="779"/>
      <c r="AD776" s="779"/>
      <c r="AE776" s="779"/>
      <c r="AF776" s="779"/>
      <c r="AG776" s="779"/>
      <c r="AH776" s="779"/>
      <c r="AI776" s="779"/>
      <c r="AJ776" s="779"/>
      <c r="AK776" s="779"/>
      <c r="AL776" s="779"/>
      <c r="AM776" s="779"/>
      <c r="AN776" s="779"/>
      <c r="AO776" s="779"/>
      <c r="AP776" s="779"/>
      <c r="AQ776" s="779"/>
      <c r="AR776" s="779"/>
      <c r="AS776" s="779"/>
      <c r="AT776" s="779"/>
      <c r="AU776" s="779"/>
      <c r="AV776" s="779"/>
      <c r="AW776" s="779"/>
      <c r="AX776" s="779"/>
      <c r="AY776" s="779"/>
      <c r="AZ776" s="779"/>
      <c r="BA776" s="779"/>
      <c r="BB776" s="779"/>
      <c r="BC776" s="779"/>
      <c r="BD776" s="779"/>
      <c r="BE776" s="779"/>
      <c r="BF776" s="779"/>
      <c r="BG776" s="779"/>
      <c r="BH776" s="779"/>
      <c r="BI776" s="779"/>
      <c r="BJ776" s="779"/>
      <c r="BK776" s="779"/>
      <c r="BL776" s="779"/>
      <c r="BM776" s="779"/>
      <c r="BN776" s="779"/>
      <c r="BO776" s="779"/>
      <c r="BP776" s="779"/>
      <c r="BQ776" s="779"/>
      <c r="BR776" s="779"/>
      <c r="BS776" s="779"/>
      <c r="BT776" s="779"/>
      <c r="BU776" s="779"/>
      <c r="BV776" s="779"/>
      <c r="BW776" s="779"/>
      <c r="BX776" s="779"/>
      <c r="BY776" s="779"/>
      <c r="BZ776" s="779"/>
      <c r="CA776" s="779"/>
      <c r="CB776" s="779"/>
      <c r="CC776" s="779"/>
      <c r="CD776" s="779"/>
      <c r="CE776" s="779"/>
      <c r="CF776" s="779"/>
      <c r="CG776" s="779"/>
      <c r="CH776" s="779"/>
      <c r="CI776" s="779"/>
      <c r="CJ776" s="779"/>
      <c r="CK776" s="779"/>
      <c r="CL776" s="779"/>
      <c r="CM776" s="779"/>
      <c r="CN776" s="779"/>
      <c r="CO776" s="779"/>
      <c r="CP776" s="779"/>
      <c r="CQ776" s="779"/>
      <c r="CR776" s="779"/>
      <c r="CS776" s="779"/>
      <c r="CT776" s="779"/>
    </row>
    <row r="777" spans="1:98" s="887" customFormat="1" ht="13.5">
      <c r="A777" s="886"/>
      <c r="B777" s="886"/>
      <c r="C777" s="886"/>
      <c r="D777" s="886"/>
      <c r="E777" s="886"/>
      <c r="F777" s="2851"/>
      <c r="G777" s="2851"/>
      <c r="H777" s="888"/>
      <c r="I777" s="889"/>
      <c r="J777" s="890"/>
      <c r="M777" s="772"/>
      <c r="N777" s="891"/>
      <c r="O777" s="774"/>
      <c r="P777" s="775"/>
      <c r="Q777" s="775"/>
      <c r="R777" s="776"/>
      <c r="S777" s="777"/>
      <c r="T777" s="777"/>
      <c r="U777" s="777"/>
      <c r="V777" s="778"/>
      <c r="W777" s="778"/>
      <c r="X777" s="778"/>
      <c r="Y777" s="778"/>
      <c r="Z777" s="778"/>
      <c r="AA777" s="779"/>
      <c r="AB777" s="779"/>
      <c r="AC777" s="779"/>
      <c r="AD777" s="779"/>
      <c r="AE777" s="779"/>
      <c r="AF777" s="779"/>
      <c r="AG777" s="779"/>
      <c r="AH777" s="779"/>
      <c r="AI777" s="779"/>
      <c r="AJ777" s="779"/>
      <c r="AK777" s="779"/>
      <c r="AL777" s="779"/>
      <c r="AM777" s="779"/>
      <c r="AN777" s="779"/>
      <c r="AO777" s="779"/>
      <c r="AP777" s="779"/>
      <c r="AQ777" s="779"/>
      <c r="AR777" s="779"/>
      <c r="AS777" s="779"/>
      <c r="AT777" s="779"/>
      <c r="AU777" s="779"/>
      <c r="AV777" s="779"/>
      <c r="AW777" s="779"/>
      <c r="AX777" s="779"/>
      <c r="AY777" s="779"/>
      <c r="AZ777" s="779"/>
      <c r="BA777" s="779"/>
      <c r="BB777" s="779"/>
      <c r="BC777" s="779"/>
      <c r="BD777" s="779"/>
      <c r="BE777" s="779"/>
      <c r="BF777" s="779"/>
      <c r="BG777" s="779"/>
      <c r="BH777" s="779"/>
      <c r="BI777" s="779"/>
      <c r="BJ777" s="779"/>
      <c r="BK777" s="779"/>
      <c r="BL777" s="779"/>
      <c r="BM777" s="779"/>
      <c r="BN777" s="779"/>
      <c r="BO777" s="779"/>
      <c r="BP777" s="779"/>
      <c r="BQ777" s="779"/>
      <c r="BR777" s="779"/>
      <c r="BS777" s="779"/>
      <c r="BT777" s="779"/>
      <c r="BU777" s="779"/>
      <c r="BV777" s="779"/>
      <c r="BW777" s="779"/>
      <c r="BX777" s="779"/>
      <c r="BY777" s="779"/>
      <c r="BZ777" s="779"/>
      <c r="CA777" s="779"/>
      <c r="CB777" s="779"/>
      <c r="CC777" s="779"/>
      <c r="CD777" s="779"/>
      <c r="CE777" s="779"/>
      <c r="CF777" s="779"/>
      <c r="CG777" s="779"/>
      <c r="CH777" s="779"/>
      <c r="CI777" s="779"/>
      <c r="CJ777" s="779"/>
      <c r="CK777" s="779"/>
      <c r="CL777" s="779"/>
      <c r="CM777" s="779"/>
      <c r="CN777" s="779"/>
      <c r="CO777" s="779"/>
      <c r="CP777" s="779"/>
      <c r="CQ777" s="779"/>
      <c r="CR777" s="779"/>
      <c r="CS777" s="779"/>
      <c r="CT777" s="779"/>
    </row>
    <row r="778" spans="1:98" s="887" customFormat="1" ht="13.5">
      <c r="A778" s="886"/>
      <c r="B778" s="886"/>
      <c r="C778" s="886"/>
      <c r="D778" s="886"/>
      <c r="E778" s="886"/>
      <c r="F778" s="2851"/>
      <c r="G778" s="2851"/>
      <c r="H778" s="888"/>
      <c r="I778" s="889"/>
      <c r="J778" s="890"/>
      <c r="M778" s="772"/>
      <c r="N778" s="891"/>
      <c r="O778" s="774"/>
      <c r="P778" s="775"/>
      <c r="Q778" s="775"/>
      <c r="R778" s="776"/>
      <c r="S778" s="777"/>
      <c r="T778" s="777"/>
      <c r="U778" s="777"/>
      <c r="V778" s="778"/>
      <c r="W778" s="778"/>
      <c r="X778" s="778"/>
      <c r="Y778" s="778"/>
      <c r="Z778" s="778"/>
      <c r="AA778" s="779"/>
      <c r="AB778" s="779"/>
      <c r="AC778" s="779"/>
      <c r="AD778" s="779"/>
      <c r="AE778" s="779"/>
      <c r="AF778" s="779"/>
      <c r="AG778" s="779"/>
      <c r="AH778" s="779"/>
      <c r="AI778" s="779"/>
      <c r="AJ778" s="779"/>
      <c r="AK778" s="779"/>
      <c r="AL778" s="779"/>
      <c r="AM778" s="779"/>
      <c r="AN778" s="779"/>
      <c r="AO778" s="779"/>
      <c r="AP778" s="779"/>
      <c r="AQ778" s="779"/>
      <c r="AR778" s="779"/>
      <c r="AS778" s="779"/>
      <c r="AT778" s="779"/>
      <c r="AU778" s="779"/>
      <c r="AV778" s="779"/>
      <c r="AW778" s="779"/>
      <c r="AX778" s="779"/>
      <c r="AY778" s="779"/>
      <c r="AZ778" s="779"/>
      <c r="BA778" s="779"/>
      <c r="BB778" s="779"/>
      <c r="BC778" s="779"/>
      <c r="BD778" s="779"/>
      <c r="BE778" s="779"/>
      <c r="BF778" s="779"/>
      <c r="BG778" s="779"/>
      <c r="BH778" s="779"/>
      <c r="BI778" s="779"/>
      <c r="BJ778" s="779"/>
      <c r="BK778" s="779"/>
      <c r="BL778" s="779"/>
      <c r="BM778" s="779"/>
      <c r="BN778" s="779"/>
      <c r="BO778" s="779"/>
      <c r="BP778" s="779"/>
      <c r="BQ778" s="779"/>
      <c r="BR778" s="779"/>
      <c r="BS778" s="779"/>
      <c r="BT778" s="779"/>
      <c r="BU778" s="779"/>
      <c r="BV778" s="779"/>
      <c r="BW778" s="779"/>
      <c r="BX778" s="779"/>
      <c r="BY778" s="779"/>
      <c r="BZ778" s="779"/>
      <c r="CA778" s="779"/>
      <c r="CB778" s="779"/>
      <c r="CC778" s="779"/>
      <c r="CD778" s="779"/>
      <c r="CE778" s="779"/>
      <c r="CF778" s="779"/>
      <c r="CG778" s="779"/>
      <c r="CH778" s="779"/>
      <c r="CI778" s="779"/>
      <c r="CJ778" s="779"/>
      <c r="CK778" s="779"/>
      <c r="CL778" s="779"/>
      <c r="CM778" s="779"/>
      <c r="CN778" s="779"/>
      <c r="CO778" s="779"/>
      <c r="CP778" s="779"/>
      <c r="CQ778" s="779"/>
      <c r="CR778" s="779"/>
      <c r="CS778" s="779"/>
      <c r="CT778" s="779"/>
    </row>
    <row r="779" spans="1:98" s="887" customFormat="1" ht="13.5">
      <c r="A779" s="886"/>
      <c r="B779" s="886"/>
      <c r="C779" s="886"/>
      <c r="D779" s="886"/>
      <c r="E779" s="886"/>
      <c r="F779" s="2851"/>
      <c r="G779" s="2851"/>
      <c r="H779" s="888"/>
      <c r="I779" s="889"/>
      <c r="J779" s="890"/>
      <c r="M779" s="772"/>
      <c r="N779" s="891"/>
      <c r="O779" s="774"/>
      <c r="P779" s="775"/>
      <c r="Q779" s="775"/>
      <c r="R779" s="776"/>
      <c r="S779" s="777"/>
      <c r="T779" s="777"/>
      <c r="U779" s="777"/>
      <c r="V779" s="778"/>
      <c r="W779" s="778"/>
      <c r="X779" s="778"/>
      <c r="Y779" s="778"/>
      <c r="Z779" s="778"/>
      <c r="AA779" s="779"/>
      <c r="AB779" s="779"/>
      <c r="AC779" s="779"/>
      <c r="AD779" s="779"/>
      <c r="AE779" s="779"/>
      <c r="AF779" s="779"/>
      <c r="AG779" s="779"/>
      <c r="AH779" s="779"/>
      <c r="AI779" s="779"/>
      <c r="AJ779" s="779"/>
      <c r="AK779" s="779"/>
      <c r="AL779" s="779"/>
      <c r="AM779" s="779"/>
      <c r="AN779" s="779"/>
      <c r="AO779" s="779"/>
      <c r="AP779" s="779"/>
      <c r="AQ779" s="779"/>
      <c r="AR779" s="779"/>
      <c r="AS779" s="779"/>
      <c r="AT779" s="779"/>
      <c r="AU779" s="779"/>
      <c r="AV779" s="779"/>
      <c r="AW779" s="779"/>
      <c r="AX779" s="779"/>
      <c r="AY779" s="779"/>
      <c r="AZ779" s="779"/>
      <c r="BA779" s="779"/>
      <c r="BB779" s="779"/>
      <c r="BC779" s="779"/>
      <c r="BD779" s="779"/>
      <c r="BE779" s="779"/>
      <c r="BF779" s="779"/>
      <c r="BG779" s="779"/>
      <c r="BH779" s="779"/>
      <c r="BI779" s="779"/>
      <c r="BJ779" s="779"/>
      <c r="BK779" s="779"/>
      <c r="BL779" s="779"/>
      <c r="BM779" s="779"/>
      <c r="BN779" s="779"/>
      <c r="BO779" s="779"/>
      <c r="BP779" s="779"/>
      <c r="BQ779" s="779"/>
      <c r="BR779" s="779"/>
      <c r="BS779" s="779"/>
      <c r="BT779" s="779"/>
      <c r="BU779" s="779"/>
      <c r="BV779" s="779"/>
      <c r="BW779" s="779"/>
      <c r="BX779" s="779"/>
      <c r="BY779" s="779"/>
      <c r="BZ779" s="779"/>
      <c r="CA779" s="779"/>
      <c r="CB779" s="779"/>
      <c r="CC779" s="779"/>
      <c r="CD779" s="779"/>
      <c r="CE779" s="779"/>
      <c r="CF779" s="779"/>
      <c r="CG779" s="779"/>
      <c r="CH779" s="779"/>
      <c r="CI779" s="779"/>
      <c r="CJ779" s="779"/>
      <c r="CK779" s="779"/>
      <c r="CL779" s="779"/>
      <c r="CM779" s="779"/>
      <c r="CN779" s="779"/>
      <c r="CO779" s="779"/>
      <c r="CP779" s="779"/>
      <c r="CQ779" s="779"/>
      <c r="CR779" s="779"/>
      <c r="CS779" s="779"/>
      <c r="CT779" s="779"/>
    </row>
    <row r="780" spans="1:98" s="887" customFormat="1" ht="13.5">
      <c r="A780" s="886"/>
      <c r="B780" s="886"/>
      <c r="C780" s="886"/>
      <c r="D780" s="886"/>
      <c r="E780" s="886"/>
      <c r="F780" s="2851"/>
      <c r="G780" s="2851"/>
      <c r="H780" s="888"/>
      <c r="I780" s="889"/>
      <c r="J780" s="890"/>
      <c r="M780" s="772"/>
      <c r="N780" s="891"/>
      <c r="O780" s="774"/>
      <c r="P780" s="775"/>
      <c r="Q780" s="775"/>
      <c r="R780" s="776"/>
      <c r="S780" s="777"/>
      <c r="T780" s="777"/>
      <c r="U780" s="777"/>
      <c r="V780" s="778"/>
      <c r="W780" s="778"/>
      <c r="X780" s="778"/>
      <c r="Y780" s="778"/>
      <c r="Z780" s="778"/>
      <c r="AA780" s="779"/>
      <c r="AB780" s="779"/>
      <c r="AC780" s="779"/>
      <c r="AD780" s="779"/>
      <c r="AE780" s="779"/>
      <c r="AF780" s="779"/>
      <c r="AG780" s="779"/>
      <c r="AH780" s="779"/>
      <c r="AI780" s="779"/>
      <c r="AJ780" s="779"/>
      <c r="AK780" s="779"/>
      <c r="AL780" s="779"/>
      <c r="AM780" s="779"/>
      <c r="AN780" s="779"/>
      <c r="AO780" s="779"/>
      <c r="AP780" s="779"/>
      <c r="AQ780" s="779"/>
      <c r="AR780" s="779"/>
      <c r="AS780" s="779"/>
      <c r="AT780" s="779"/>
      <c r="AU780" s="779"/>
      <c r="AV780" s="779"/>
      <c r="AW780" s="779"/>
      <c r="AX780" s="779"/>
      <c r="AY780" s="779"/>
      <c r="AZ780" s="779"/>
      <c r="BA780" s="779"/>
      <c r="BB780" s="779"/>
      <c r="BC780" s="779"/>
      <c r="BD780" s="779"/>
      <c r="BE780" s="779"/>
      <c r="BF780" s="779"/>
      <c r="BG780" s="779"/>
      <c r="BH780" s="779"/>
      <c r="BI780" s="779"/>
      <c r="BJ780" s="779"/>
      <c r="BK780" s="779"/>
      <c r="BL780" s="779"/>
      <c r="BM780" s="779"/>
      <c r="BN780" s="779"/>
      <c r="BO780" s="779"/>
      <c r="BP780" s="779"/>
      <c r="BQ780" s="779"/>
      <c r="BR780" s="779"/>
      <c r="BS780" s="779"/>
      <c r="BT780" s="779"/>
      <c r="BU780" s="779"/>
      <c r="BV780" s="779"/>
      <c r="BW780" s="779"/>
      <c r="BX780" s="779"/>
      <c r="BY780" s="779"/>
      <c r="BZ780" s="779"/>
      <c r="CA780" s="779"/>
      <c r="CB780" s="779"/>
      <c r="CC780" s="779"/>
      <c r="CD780" s="779"/>
      <c r="CE780" s="779"/>
      <c r="CF780" s="779"/>
      <c r="CG780" s="779"/>
      <c r="CH780" s="779"/>
      <c r="CI780" s="779"/>
      <c r="CJ780" s="779"/>
      <c r="CK780" s="779"/>
      <c r="CL780" s="779"/>
      <c r="CM780" s="779"/>
      <c r="CN780" s="779"/>
      <c r="CO780" s="779"/>
      <c r="CP780" s="779"/>
      <c r="CQ780" s="779"/>
      <c r="CR780" s="779"/>
      <c r="CS780" s="779"/>
      <c r="CT780" s="779"/>
    </row>
    <row r="781" spans="1:98" s="887" customFormat="1" ht="13.5">
      <c r="A781" s="886"/>
      <c r="B781" s="886"/>
      <c r="C781" s="886"/>
      <c r="D781" s="886"/>
      <c r="E781" s="886"/>
      <c r="F781" s="2851"/>
      <c r="G781" s="2851"/>
      <c r="H781" s="888"/>
      <c r="I781" s="889"/>
      <c r="J781" s="890"/>
      <c r="M781" s="772"/>
      <c r="N781" s="891"/>
      <c r="O781" s="774"/>
      <c r="P781" s="775"/>
      <c r="Q781" s="775"/>
      <c r="R781" s="776"/>
      <c r="S781" s="777"/>
      <c r="T781" s="777"/>
      <c r="U781" s="777"/>
      <c r="V781" s="778"/>
      <c r="W781" s="778"/>
      <c r="X781" s="778"/>
      <c r="Y781" s="778"/>
      <c r="Z781" s="778"/>
      <c r="AA781" s="779"/>
      <c r="AB781" s="779"/>
      <c r="AC781" s="779"/>
      <c r="AD781" s="779"/>
      <c r="AE781" s="779"/>
      <c r="AF781" s="779"/>
      <c r="AG781" s="779"/>
      <c r="AH781" s="779"/>
      <c r="AI781" s="779"/>
      <c r="AJ781" s="779"/>
      <c r="AK781" s="779"/>
      <c r="AL781" s="779"/>
      <c r="AM781" s="779"/>
      <c r="AN781" s="779"/>
      <c r="AO781" s="779"/>
      <c r="AP781" s="779"/>
      <c r="AQ781" s="779"/>
      <c r="AR781" s="779"/>
      <c r="AS781" s="779"/>
      <c r="AT781" s="779"/>
      <c r="AU781" s="779"/>
      <c r="AV781" s="779"/>
      <c r="AW781" s="779"/>
      <c r="AX781" s="779"/>
      <c r="AY781" s="779"/>
      <c r="AZ781" s="779"/>
      <c r="BA781" s="779"/>
      <c r="BB781" s="779"/>
      <c r="BC781" s="779"/>
      <c r="BD781" s="779"/>
      <c r="BE781" s="779"/>
      <c r="BF781" s="779"/>
      <c r="BG781" s="779"/>
      <c r="BH781" s="779"/>
      <c r="BI781" s="779"/>
      <c r="BJ781" s="779"/>
      <c r="BK781" s="779"/>
      <c r="BL781" s="779"/>
      <c r="BM781" s="779"/>
      <c r="BN781" s="779"/>
      <c r="BO781" s="779"/>
      <c r="BP781" s="779"/>
      <c r="BQ781" s="779"/>
      <c r="BR781" s="779"/>
      <c r="BS781" s="779"/>
      <c r="BT781" s="779"/>
      <c r="BU781" s="779"/>
      <c r="BV781" s="779"/>
      <c r="BW781" s="779"/>
      <c r="BX781" s="779"/>
      <c r="BY781" s="779"/>
      <c r="BZ781" s="779"/>
      <c r="CA781" s="779"/>
      <c r="CB781" s="779"/>
      <c r="CC781" s="779"/>
      <c r="CD781" s="779"/>
      <c r="CE781" s="779"/>
      <c r="CF781" s="779"/>
      <c r="CG781" s="779"/>
      <c r="CH781" s="779"/>
      <c r="CI781" s="779"/>
      <c r="CJ781" s="779"/>
      <c r="CK781" s="779"/>
      <c r="CL781" s="779"/>
      <c r="CM781" s="779"/>
      <c r="CN781" s="779"/>
      <c r="CO781" s="779"/>
      <c r="CP781" s="779"/>
      <c r="CQ781" s="779"/>
      <c r="CR781" s="779"/>
      <c r="CS781" s="779"/>
      <c r="CT781" s="779"/>
    </row>
    <row r="782" spans="1:98" s="887" customFormat="1" ht="13.5">
      <c r="A782" s="886"/>
      <c r="B782" s="886"/>
      <c r="C782" s="886"/>
      <c r="D782" s="886"/>
      <c r="E782" s="886"/>
      <c r="F782" s="2851"/>
      <c r="G782" s="2851"/>
      <c r="H782" s="888"/>
      <c r="I782" s="889"/>
      <c r="J782" s="890"/>
      <c r="M782" s="772"/>
      <c r="N782" s="891"/>
      <c r="O782" s="774"/>
      <c r="P782" s="775"/>
      <c r="Q782" s="775"/>
      <c r="R782" s="776"/>
      <c r="S782" s="777"/>
      <c r="T782" s="777"/>
      <c r="U782" s="777"/>
      <c r="V782" s="778"/>
      <c r="W782" s="778"/>
      <c r="X782" s="778"/>
      <c r="Y782" s="778"/>
      <c r="Z782" s="778"/>
      <c r="AA782" s="779"/>
      <c r="AB782" s="779"/>
      <c r="AC782" s="779"/>
      <c r="AD782" s="779"/>
      <c r="AE782" s="779"/>
      <c r="AF782" s="779"/>
      <c r="AG782" s="779"/>
      <c r="AH782" s="779"/>
      <c r="AI782" s="779"/>
      <c r="AJ782" s="779"/>
      <c r="AK782" s="779"/>
      <c r="AL782" s="779"/>
      <c r="AM782" s="779"/>
      <c r="AN782" s="779"/>
      <c r="AO782" s="779"/>
      <c r="AP782" s="779"/>
      <c r="AQ782" s="779"/>
      <c r="AR782" s="779"/>
      <c r="AS782" s="779"/>
      <c r="AT782" s="779"/>
      <c r="AU782" s="779"/>
      <c r="AV782" s="779"/>
      <c r="AW782" s="779"/>
      <c r="AX782" s="779"/>
      <c r="AY782" s="779"/>
      <c r="AZ782" s="779"/>
      <c r="BA782" s="779"/>
      <c r="BB782" s="779"/>
      <c r="BC782" s="779"/>
      <c r="BD782" s="779"/>
      <c r="BE782" s="779"/>
      <c r="BF782" s="779"/>
      <c r="BG782" s="779"/>
      <c r="BH782" s="779"/>
      <c r="BI782" s="779"/>
      <c r="BJ782" s="779"/>
      <c r="BK782" s="779"/>
      <c r="BL782" s="779"/>
      <c r="BM782" s="779"/>
      <c r="BN782" s="779"/>
      <c r="BO782" s="779"/>
      <c r="BP782" s="779"/>
      <c r="BQ782" s="779"/>
      <c r="BR782" s="779"/>
      <c r="BS782" s="779"/>
      <c r="BT782" s="779"/>
      <c r="BU782" s="779"/>
      <c r="BV782" s="779"/>
      <c r="BW782" s="779"/>
      <c r="BX782" s="779"/>
      <c r="BY782" s="779"/>
      <c r="BZ782" s="779"/>
      <c r="CA782" s="779"/>
      <c r="CB782" s="779"/>
      <c r="CC782" s="779"/>
      <c r="CD782" s="779"/>
      <c r="CE782" s="779"/>
      <c r="CF782" s="779"/>
      <c r="CG782" s="779"/>
      <c r="CH782" s="779"/>
      <c r="CI782" s="779"/>
      <c r="CJ782" s="779"/>
      <c r="CK782" s="779"/>
      <c r="CL782" s="779"/>
      <c r="CM782" s="779"/>
      <c r="CN782" s="779"/>
      <c r="CO782" s="779"/>
      <c r="CP782" s="779"/>
      <c r="CQ782" s="779"/>
      <c r="CR782" s="779"/>
      <c r="CS782" s="779"/>
      <c r="CT782" s="779"/>
    </row>
    <row r="783" spans="1:98" s="887" customFormat="1" ht="13.5">
      <c r="A783" s="886"/>
      <c r="B783" s="886"/>
      <c r="C783" s="886"/>
      <c r="D783" s="886"/>
      <c r="E783" s="886"/>
      <c r="F783" s="2851"/>
      <c r="G783" s="2851"/>
      <c r="H783" s="888"/>
      <c r="I783" s="889"/>
      <c r="J783" s="890"/>
      <c r="M783" s="772"/>
      <c r="N783" s="891"/>
      <c r="O783" s="774"/>
      <c r="P783" s="775"/>
      <c r="Q783" s="775"/>
      <c r="R783" s="776"/>
      <c r="S783" s="777"/>
      <c r="T783" s="777"/>
      <c r="U783" s="777"/>
      <c r="V783" s="778"/>
      <c r="W783" s="778"/>
      <c r="X783" s="778"/>
      <c r="Y783" s="778"/>
      <c r="Z783" s="778"/>
      <c r="AA783" s="779"/>
      <c r="AB783" s="779"/>
      <c r="AC783" s="779"/>
      <c r="AD783" s="779"/>
      <c r="AE783" s="779"/>
      <c r="AF783" s="779"/>
      <c r="AG783" s="779"/>
      <c r="AH783" s="779"/>
      <c r="AI783" s="779"/>
      <c r="AJ783" s="779"/>
      <c r="AK783" s="779"/>
      <c r="AL783" s="779"/>
      <c r="AM783" s="779"/>
      <c r="AN783" s="779"/>
      <c r="AO783" s="779"/>
      <c r="AP783" s="779"/>
      <c r="AQ783" s="779"/>
      <c r="AR783" s="779"/>
      <c r="AS783" s="779"/>
      <c r="AT783" s="779"/>
      <c r="AU783" s="779"/>
      <c r="AV783" s="779"/>
      <c r="AW783" s="779"/>
      <c r="AX783" s="779"/>
      <c r="AY783" s="779"/>
      <c r="AZ783" s="779"/>
      <c r="BA783" s="779"/>
      <c r="BB783" s="779"/>
      <c r="BC783" s="779"/>
      <c r="BD783" s="779"/>
      <c r="BE783" s="779"/>
      <c r="BF783" s="779"/>
      <c r="BG783" s="779"/>
      <c r="BH783" s="779"/>
      <c r="BI783" s="779"/>
      <c r="BJ783" s="779"/>
      <c r="BK783" s="779"/>
      <c r="BL783" s="779"/>
      <c r="BM783" s="779"/>
      <c r="BN783" s="779"/>
      <c r="BO783" s="779"/>
      <c r="BP783" s="779"/>
      <c r="BQ783" s="779"/>
      <c r="BR783" s="779"/>
      <c r="BS783" s="779"/>
      <c r="BT783" s="779"/>
      <c r="BU783" s="779"/>
      <c r="BV783" s="779"/>
      <c r="BW783" s="779"/>
      <c r="BX783" s="779"/>
      <c r="BY783" s="779"/>
      <c r="BZ783" s="779"/>
      <c r="CA783" s="779"/>
      <c r="CB783" s="779"/>
      <c r="CC783" s="779"/>
      <c r="CD783" s="779"/>
      <c r="CE783" s="779"/>
      <c r="CF783" s="779"/>
      <c r="CG783" s="779"/>
      <c r="CH783" s="779"/>
      <c r="CI783" s="779"/>
      <c r="CJ783" s="779"/>
      <c r="CK783" s="779"/>
      <c r="CL783" s="779"/>
      <c r="CM783" s="779"/>
      <c r="CN783" s="779"/>
      <c r="CO783" s="779"/>
      <c r="CP783" s="779"/>
      <c r="CQ783" s="779"/>
      <c r="CR783" s="779"/>
      <c r="CS783" s="779"/>
      <c r="CT783" s="779"/>
    </row>
    <row r="784" spans="1:98" s="887" customFormat="1" ht="13.5">
      <c r="A784" s="886"/>
      <c r="B784" s="886"/>
      <c r="C784" s="886"/>
      <c r="D784" s="886"/>
      <c r="E784" s="886"/>
      <c r="F784" s="2851"/>
      <c r="G784" s="2851"/>
      <c r="H784" s="888"/>
      <c r="I784" s="889"/>
      <c r="J784" s="890"/>
      <c r="M784" s="772"/>
      <c r="N784" s="891"/>
      <c r="O784" s="774"/>
      <c r="P784" s="775"/>
      <c r="Q784" s="775"/>
      <c r="R784" s="776"/>
      <c r="S784" s="777"/>
      <c r="T784" s="777"/>
      <c r="U784" s="777"/>
      <c r="V784" s="778"/>
      <c r="W784" s="778"/>
      <c r="X784" s="778"/>
      <c r="Y784" s="778"/>
      <c r="Z784" s="778"/>
      <c r="AA784" s="779"/>
      <c r="AB784" s="779"/>
      <c r="AC784" s="779"/>
      <c r="AD784" s="779"/>
      <c r="AE784" s="779"/>
      <c r="AF784" s="779"/>
      <c r="AG784" s="779"/>
      <c r="AH784" s="779"/>
      <c r="AI784" s="779"/>
      <c r="AJ784" s="779"/>
      <c r="AK784" s="779"/>
      <c r="AL784" s="779"/>
      <c r="AM784" s="779"/>
      <c r="AN784" s="779"/>
      <c r="AO784" s="779"/>
      <c r="AP784" s="779"/>
      <c r="AQ784" s="779"/>
      <c r="AR784" s="779"/>
      <c r="AS784" s="779"/>
      <c r="AT784" s="779"/>
      <c r="AU784" s="779"/>
      <c r="AV784" s="779"/>
      <c r="AW784" s="779"/>
      <c r="AX784" s="779"/>
      <c r="AY784" s="779"/>
      <c r="AZ784" s="779"/>
      <c r="BA784" s="779"/>
      <c r="BB784" s="779"/>
      <c r="BC784" s="779"/>
      <c r="BD784" s="779"/>
      <c r="BE784" s="779"/>
      <c r="BF784" s="779"/>
      <c r="BG784" s="779"/>
      <c r="BH784" s="779"/>
      <c r="BI784" s="779"/>
      <c r="BJ784" s="779"/>
      <c r="BK784" s="779"/>
      <c r="BL784" s="779"/>
      <c r="BM784" s="779"/>
      <c r="BN784" s="779"/>
      <c r="BO784" s="779"/>
      <c r="BP784" s="779"/>
      <c r="BQ784" s="779"/>
      <c r="BR784" s="779"/>
      <c r="BS784" s="779"/>
      <c r="BT784" s="779"/>
      <c r="BU784" s="779"/>
      <c r="BV784" s="779"/>
      <c r="BW784" s="779"/>
      <c r="BX784" s="779"/>
      <c r="BY784" s="779"/>
      <c r="BZ784" s="779"/>
      <c r="CA784" s="779"/>
      <c r="CB784" s="779"/>
      <c r="CC784" s="779"/>
      <c r="CD784" s="779"/>
      <c r="CE784" s="779"/>
      <c r="CF784" s="779"/>
      <c r="CG784" s="779"/>
      <c r="CH784" s="779"/>
      <c r="CI784" s="779"/>
      <c r="CJ784" s="779"/>
      <c r="CK784" s="779"/>
      <c r="CL784" s="779"/>
      <c r="CM784" s="779"/>
      <c r="CN784" s="779"/>
      <c r="CO784" s="779"/>
      <c r="CP784" s="779"/>
      <c r="CQ784" s="779"/>
      <c r="CR784" s="779"/>
      <c r="CS784" s="779"/>
      <c r="CT784" s="779"/>
    </row>
    <row r="785" spans="1:98" s="887" customFormat="1" ht="13.5">
      <c r="A785" s="886"/>
      <c r="B785" s="886"/>
      <c r="C785" s="886"/>
      <c r="D785" s="886"/>
      <c r="E785" s="886"/>
      <c r="F785" s="2851"/>
      <c r="G785" s="2851"/>
      <c r="H785" s="888"/>
      <c r="I785" s="889"/>
      <c r="J785" s="890"/>
      <c r="M785" s="772"/>
      <c r="N785" s="891"/>
      <c r="O785" s="774"/>
      <c r="P785" s="775"/>
      <c r="Q785" s="775"/>
      <c r="R785" s="776"/>
      <c r="S785" s="777"/>
      <c r="T785" s="777"/>
      <c r="U785" s="777"/>
      <c r="V785" s="778"/>
      <c r="W785" s="778"/>
      <c r="X785" s="778"/>
      <c r="Y785" s="778"/>
      <c r="Z785" s="778"/>
      <c r="AA785" s="779"/>
      <c r="AB785" s="779"/>
      <c r="AC785" s="779"/>
      <c r="AD785" s="779"/>
      <c r="AE785" s="779"/>
      <c r="AF785" s="779"/>
      <c r="AG785" s="779"/>
      <c r="AH785" s="779"/>
      <c r="AI785" s="779"/>
      <c r="AJ785" s="779"/>
      <c r="AK785" s="779"/>
      <c r="AL785" s="779"/>
      <c r="AM785" s="779"/>
      <c r="AN785" s="779"/>
      <c r="AO785" s="779"/>
      <c r="AP785" s="779"/>
      <c r="AQ785" s="779"/>
      <c r="AR785" s="779"/>
      <c r="AS785" s="779"/>
      <c r="AT785" s="779"/>
      <c r="AU785" s="779"/>
      <c r="AV785" s="779"/>
      <c r="AW785" s="779"/>
      <c r="AX785" s="779"/>
      <c r="AY785" s="779"/>
      <c r="AZ785" s="779"/>
      <c r="BA785" s="779"/>
      <c r="BB785" s="779"/>
      <c r="BC785" s="779"/>
      <c r="BD785" s="779"/>
      <c r="BE785" s="779"/>
      <c r="BF785" s="779"/>
      <c r="BG785" s="779"/>
      <c r="BH785" s="779"/>
      <c r="BI785" s="779"/>
      <c r="BJ785" s="779"/>
      <c r="BK785" s="779"/>
      <c r="BL785" s="779"/>
      <c r="BM785" s="779"/>
      <c r="BN785" s="779"/>
      <c r="BO785" s="779"/>
      <c r="BP785" s="779"/>
      <c r="BQ785" s="779"/>
      <c r="BR785" s="779"/>
      <c r="BS785" s="779"/>
      <c r="BT785" s="779"/>
      <c r="BU785" s="779"/>
      <c r="BV785" s="779"/>
      <c r="BW785" s="779"/>
      <c r="BX785" s="779"/>
      <c r="BY785" s="779"/>
      <c r="BZ785" s="779"/>
      <c r="CA785" s="779"/>
      <c r="CB785" s="779"/>
      <c r="CC785" s="779"/>
      <c r="CD785" s="779"/>
      <c r="CE785" s="779"/>
      <c r="CF785" s="779"/>
      <c r="CG785" s="779"/>
      <c r="CH785" s="779"/>
      <c r="CI785" s="779"/>
      <c r="CJ785" s="779"/>
      <c r="CK785" s="779"/>
      <c r="CL785" s="779"/>
      <c r="CM785" s="779"/>
      <c r="CN785" s="779"/>
      <c r="CO785" s="779"/>
      <c r="CP785" s="779"/>
      <c r="CQ785" s="779"/>
      <c r="CR785" s="779"/>
      <c r="CS785" s="779"/>
      <c r="CT785" s="779"/>
    </row>
    <row r="786" spans="1:98" s="887" customFormat="1" ht="13.5">
      <c r="A786" s="886"/>
      <c r="B786" s="886"/>
      <c r="C786" s="886"/>
      <c r="D786" s="886"/>
      <c r="E786" s="886"/>
      <c r="F786" s="2851"/>
      <c r="G786" s="2851"/>
      <c r="H786" s="888"/>
      <c r="I786" s="889"/>
      <c r="J786" s="890"/>
      <c r="M786" s="772"/>
      <c r="N786" s="891"/>
      <c r="O786" s="774"/>
      <c r="P786" s="775"/>
      <c r="Q786" s="775"/>
      <c r="R786" s="776"/>
      <c r="S786" s="777"/>
      <c r="T786" s="777"/>
      <c r="U786" s="777"/>
      <c r="V786" s="778"/>
      <c r="W786" s="778"/>
      <c r="X786" s="778"/>
      <c r="Y786" s="778"/>
      <c r="Z786" s="778"/>
      <c r="AA786" s="779"/>
      <c r="AB786" s="779"/>
      <c r="AC786" s="779"/>
      <c r="AD786" s="779"/>
      <c r="AE786" s="779"/>
      <c r="AF786" s="779"/>
      <c r="AG786" s="779"/>
      <c r="AH786" s="779"/>
      <c r="AI786" s="779"/>
      <c r="AJ786" s="779"/>
      <c r="AK786" s="779"/>
      <c r="AL786" s="779"/>
      <c r="AM786" s="779"/>
      <c r="AN786" s="779"/>
      <c r="AO786" s="779"/>
      <c r="AP786" s="779"/>
      <c r="AQ786" s="779"/>
      <c r="AR786" s="779"/>
      <c r="AS786" s="779"/>
      <c r="AT786" s="779"/>
      <c r="AU786" s="779"/>
      <c r="AV786" s="779"/>
      <c r="AW786" s="779"/>
      <c r="AX786" s="779"/>
      <c r="AY786" s="779"/>
      <c r="AZ786" s="779"/>
      <c r="BA786" s="779"/>
      <c r="BB786" s="779"/>
      <c r="BC786" s="779"/>
      <c r="BD786" s="779"/>
      <c r="BE786" s="779"/>
      <c r="BF786" s="779"/>
      <c r="BG786" s="779"/>
      <c r="BH786" s="779"/>
      <c r="BI786" s="779"/>
      <c r="BJ786" s="779"/>
      <c r="BK786" s="779"/>
      <c r="BL786" s="779"/>
      <c r="BM786" s="779"/>
      <c r="BN786" s="779"/>
      <c r="BO786" s="779"/>
      <c r="BP786" s="779"/>
      <c r="BQ786" s="779"/>
      <c r="BR786" s="779"/>
      <c r="BS786" s="779"/>
      <c r="BT786" s="779"/>
      <c r="BU786" s="779"/>
      <c r="BV786" s="779"/>
      <c r="BW786" s="779"/>
      <c r="BX786" s="779"/>
      <c r="BY786" s="779"/>
      <c r="BZ786" s="779"/>
      <c r="CA786" s="779"/>
      <c r="CB786" s="779"/>
      <c r="CC786" s="779"/>
      <c r="CD786" s="779"/>
      <c r="CE786" s="779"/>
      <c r="CF786" s="779"/>
      <c r="CG786" s="779"/>
      <c r="CH786" s="779"/>
      <c r="CI786" s="779"/>
      <c r="CJ786" s="779"/>
      <c r="CK786" s="779"/>
      <c r="CL786" s="779"/>
      <c r="CM786" s="779"/>
      <c r="CN786" s="779"/>
      <c r="CO786" s="779"/>
      <c r="CP786" s="779"/>
      <c r="CQ786" s="779"/>
      <c r="CR786" s="779"/>
      <c r="CS786" s="779"/>
      <c r="CT786" s="779"/>
    </row>
    <row r="787" spans="1:98" s="887" customFormat="1" ht="13.5">
      <c r="A787" s="886"/>
      <c r="B787" s="886"/>
      <c r="C787" s="886"/>
      <c r="D787" s="886"/>
      <c r="E787" s="886"/>
      <c r="F787" s="2851"/>
      <c r="G787" s="2851"/>
      <c r="H787" s="888"/>
      <c r="I787" s="889"/>
      <c r="J787" s="890"/>
      <c r="M787" s="772"/>
      <c r="N787" s="891"/>
      <c r="O787" s="774"/>
      <c r="P787" s="775"/>
      <c r="Q787" s="775"/>
      <c r="R787" s="776"/>
      <c r="S787" s="777"/>
      <c r="T787" s="777"/>
      <c r="U787" s="777"/>
      <c r="V787" s="778"/>
      <c r="W787" s="778"/>
      <c r="X787" s="778"/>
      <c r="Y787" s="778"/>
      <c r="Z787" s="778"/>
      <c r="AA787" s="779"/>
      <c r="AB787" s="779"/>
      <c r="AC787" s="779"/>
      <c r="AD787" s="779"/>
      <c r="AE787" s="779"/>
      <c r="AF787" s="779"/>
      <c r="AG787" s="779"/>
      <c r="AH787" s="779"/>
      <c r="AI787" s="779"/>
      <c r="AJ787" s="779"/>
      <c r="AK787" s="779"/>
      <c r="AL787" s="779"/>
      <c r="AM787" s="779"/>
      <c r="AN787" s="779"/>
      <c r="AO787" s="779"/>
      <c r="AP787" s="779"/>
      <c r="AQ787" s="779"/>
      <c r="AR787" s="779"/>
      <c r="AS787" s="779"/>
      <c r="AT787" s="779"/>
      <c r="AU787" s="779"/>
      <c r="AV787" s="779"/>
      <c r="AW787" s="779"/>
      <c r="AX787" s="779"/>
      <c r="AY787" s="779"/>
      <c r="AZ787" s="779"/>
      <c r="BA787" s="779"/>
      <c r="BB787" s="779"/>
      <c r="BC787" s="779"/>
      <c r="BD787" s="779"/>
      <c r="BE787" s="779"/>
      <c r="BF787" s="779"/>
      <c r="BG787" s="779"/>
      <c r="BH787" s="779"/>
      <c r="BI787" s="779"/>
      <c r="BJ787" s="779"/>
      <c r="BK787" s="779"/>
      <c r="BL787" s="779"/>
      <c r="BM787" s="779"/>
      <c r="BN787" s="779"/>
      <c r="BO787" s="779"/>
      <c r="BP787" s="779"/>
      <c r="BQ787" s="779"/>
      <c r="BR787" s="779"/>
      <c r="BS787" s="779"/>
      <c r="BT787" s="779"/>
      <c r="BU787" s="779"/>
      <c r="BV787" s="779"/>
      <c r="BW787" s="779"/>
      <c r="BX787" s="779"/>
      <c r="BY787" s="779"/>
      <c r="BZ787" s="779"/>
      <c r="CA787" s="779"/>
      <c r="CB787" s="779"/>
      <c r="CC787" s="779"/>
      <c r="CD787" s="779"/>
      <c r="CE787" s="779"/>
      <c r="CF787" s="779"/>
      <c r="CG787" s="779"/>
      <c r="CH787" s="779"/>
      <c r="CI787" s="779"/>
      <c r="CJ787" s="779"/>
      <c r="CK787" s="779"/>
      <c r="CL787" s="779"/>
      <c r="CM787" s="779"/>
      <c r="CN787" s="779"/>
      <c r="CO787" s="779"/>
      <c r="CP787" s="779"/>
      <c r="CQ787" s="779"/>
      <c r="CR787" s="779"/>
      <c r="CS787" s="779"/>
      <c r="CT787" s="779"/>
    </row>
    <row r="788" spans="1:98" s="887" customFormat="1" ht="13.5">
      <c r="A788" s="886"/>
      <c r="B788" s="886"/>
      <c r="C788" s="886"/>
      <c r="D788" s="886"/>
      <c r="E788" s="886"/>
      <c r="F788" s="2851"/>
      <c r="G788" s="2851"/>
      <c r="H788" s="888"/>
      <c r="I788" s="889"/>
      <c r="J788" s="890"/>
      <c r="M788" s="772"/>
      <c r="N788" s="891"/>
      <c r="O788" s="774"/>
      <c r="P788" s="775"/>
      <c r="Q788" s="775"/>
      <c r="R788" s="776"/>
      <c r="S788" s="777"/>
      <c r="T788" s="777"/>
      <c r="U788" s="777"/>
      <c r="V788" s="778"/>
      <c r="W788" s="778"/>
      <c r="X788" s="778"/>
      <c r="Y788" s="778"/>
      <c r="Z788" s="778"/>
      <c r="AA788" s="779"/>
      <c r="AB788" s="779"/>
      <c r="AC788" s="779"/>
      <c r="AD788" s="779"/>
      <c r="AE788" s="779"/>
      <c r="AF788" s="779"/>
      <c r="AG788" s="779"/>
      <c r="AH788" s="779"/>
      <c r="AI788" s="779"/>
      <c r="AJ788" s="779"/>
      <c r="AK788" s="779"/>
      <c r="AL788" s="779"/>
      <c r="AM788" s="779"/>
      <c r="AN788" s="779"/>
      <c r="AO788" s="779"/>
      <c r="AP788" s="779"/>
      <c r="AQ788" s="779"/>
      <c r="AR788" s="779"/>
      <c r="AS788" s="779"/>
      <c r="AT788" s="779"/>
      <c r="AU788" s="779"/>
      <c r="AV788" s="779"/>
      <c r="AW788" s="779"/>
      <c r="AX788" s="779"/>
      <c r="AY788" s="779"/>
      <c r="AZ788" s="779"/>
      <c r="BA788" s="779"/>
      <c r="BB788" s="779"/>
      <c r="BC788" s="779"/>
      <c r="BD788" s="779"/>
      <c r="BE788" s="779"/>
      <c r="BF788" s="779"/>
      <c r="BG788" s="779"/>
      <c r="BH788" s="779"/>
      <c r="BI788" s="779"/>
      <c r="BJ788" s="779"/>
      <c r="BK788" s="779"/>
      <c r="BL788" s="779"/>
      <c r="BM788" s="779"/>
      <c r="BN788" s="779"/>
      <c r="BO788" s="779"/>
      <c r="BP788" s="779"/>
      <c r="BQ788" s="779"/>
      <c r="BR788" s="779"/>
      <c r="BS788" s="779"/>
      <c r="BT788" s="779"/>
      <c r="BU788" s="779"/>
      <c r="BV788" s="779"/>
      <c r="BW788" s="779"/>
      <c r="BX788" s="779"/>
      <c r="BY788" s="779"/>
      <c r="BZ788" s="779"/>
      <c r="CA788" s="779"/>
      <c r="CB788" s="779"/>
      <c r="CC788" s="779"/>
      <c r="CD788" s="779"/>
      <c r="CE788" s="779"/>
      <c r="CF788" s="779"/>
      <c r="CG788" s="779"/>
      <c r="CH788" s="779"/>
      <c r="CI788" s="779"/>
      <c r="CJ788" s="779"/>
      <c r="CK788" s="779"/>
      <c r="CL788" s="779"/>
      <c r="CM788" s="779"/>
      <c r="CN788" s="779"/>
      <c r="CO788" s="779"/>
      <c r="CP788" s="779"/>
      <c r="CQ788" s="779"/>
      <c r="CR788" s="779"/>
      <c r="CS788" s="779"/>
      <c r="CT788" s="779"/>
    </row>
    <row r="789" spans="1:98" s="887" customFormat="1" ht="13.5">
      <c r="A789" s="886"/>
      <c r="B789" s="886"/>
      <c r="C789" s="886"/>
      <c r="D789" s="886"/>
      <c r="E789" s="886"/>
      <c r="F789" s="2851"/>
      <c r="G789" s="2851"/>
      <c r="H789" s="888"/>
      <c r="I789" s="889"/>
      <c r="J789" s="890"/>
      <c r="M789" s="772"/>
      <c r="N789" s="891"/>
      <c r="O789" s="774"/>
      <c r="P789" s="775"/>
      <c r="Q789" s="775"/>
      <c r="R789" s="776"/>
      <c r="S789" s="777"/>
      <c r="T789" s="777"/>
      <c r="U789" s="777"/>
      <c r="V789" s="778"/>
      <c r="W789" s="778"/>
      <c r="X789" s="778"/>
      <c r="Y789" s="778"/>
      <c r="Z789" s="778"/>
      <c r="AA789" s="779"/>
      <c r="AB789" s="779"/>
      <c r="AC789" s="779"/>
      <c r="AD789" s="779"/>
      <c r="AE789" s="779"/>
      <c r="AF789" s="779"/>
      <c r="AG789" s="779"/>
      <c r="AH789" s="779"/>
      <c r="AI789" s="779"/>
      <c r="AJ789" s="779"/>
      <c r="AK789" s="779"/>
      <c r="AL789" s="779"/>
      <c r="AM789" s="779"/>
      <c r="AN789" s="779"/>
      <c r="AO789" s="779"/>
      <c r="AP789" s="779"/>
      <c r="AQ789" s="779"/>
      <c r="AR789" s="779"/>
      <c r="AS789" s="779"/>
      <c r="AT789" s="779"/>
      <c r="AU789" s="779"/>
      <c r="AV789" s="779"/>
      <c r="AW789" s="779"/>
      <c r="AX789" s="779"/>
      <c r="AY789" s="779"/>
      <c r="AZ789" s="779"/>
      <c r="BA789" s="779"/>
      <c r="BB789" s="779"/>
      <c r="BC789" s="779"/>
      <c r="BD789" s="779"/>
      <c r="BE789" s="779"/>
      <c r="BF789" s="779"/>
      <c r="BG789" s="779"/>
      <c r="BH789" s="779"/>
      <c r="BI789" s="779"/>
      <c r="BJ789" s="779"/>
      <c r="BK789" s="779"/>
      <c r="BL789" s="779"/>
      <c r="BM789" s="779"/>
      <c r="BN789" s="779"/>
      <c r="BO789" s="779"/>
      <c r="BP789" s="779"/>
      <c r="BQ789" s="779"/>
      <c r="BR789" s="779"/>
      <c r="BS789" s="779"/>
      <c r="BT789" s="779"/>
      <c r="BU789" s="779"/>
      <c r="BV789" s="779"/>
      <c r="BW789" s="779"/>
      <c r="BX789" s="779"/>
      <c r="BY789" s="779"/>
      <c r="BZ789" s="779"/>
      <c r="CA789" s="779"/>
      <c r="CB789" s="779"/>
      <c r="CC789" s="779"/>
      <c r="CD789" s="779"/>
      <c r="CE789" s="779"/>
      <c r="CF789" s="779"/>
      <c r="CG789" s="779"/>
      <c r="CH789" s="779"/>
      <c r="CI789" s="779"/>
      <c r="CJ789" s="779"/>
      <c r="CK789" s="779"/>
      <c r="CL789" s="779"/>
      <c r="CM789" s="779"/>
      <c r="CN789" s="779"/>
      <c r="CO789" s="779"/>
      <c r="CP789" s="779"/>
      <c r="CQ789" s="779"/>
      <c r="CR789" s="779"/>
      <c r="CS789" s="779"/>
      <c r="CT789" s="779"/>
    </row>
    <row r="790" spans="1:98" s="887" customFormat="1" ht="13.5">
      <c r="A790" s="886"/>
      <c r="B790" s="886"/>
      <c r="C790" s="886"/>
      <c r="D790" s="886"/>
      <c r="E790" s="886"/>
      <c r="F790" s="2851"/>
      <c r="G790" s="2851"/>
      <c r="H790" s="888"/>
      <c r="I790" s="889"/>
      <c r="J790" s="890"/>
      <c r="M790" s="772"/>
      <c r="N790" s="891"/>
      <c r="O790" s="774"/>
      <c r="P790" s="775"/>
      <c r="Q790" s="775"/>
      <c r="R790" s="776"/>
      <c r="S790" s="777"/>
      <c r="T790" s="777"/>
      <c r="U790" s="777"/>
      <c r="V790" s="778"/>
      <c r="W790" s="778"/>
      <c r="X790" s="778"/>
      <c r="Y790" s="778"/>
      <c r="Z790" s="778"/>
      <c r="AA790" s="779"/>
      <c r="AB790" s="779"/>
      <c r="AC790" s="779"/>
      <c r="AD790" s="779"/>
      <c r="AE790" s="779"/>
      <c r="AF790" s="779"/>
      <c r="AG790" s="779"/>
      <c r="AH790" s="779"/>
      <c r="AI790" s="779"/>
      <c r="AJ790" s="779"/>
      <c r="AK790" s="779"/>
      <c r="AL790" s="779"/>
      <c r="AM790" s="779"/>
      <c r="AN790" s="779"/>
      <c r="AO790" s="779"/>
      <c r="AP790" s="779"/>
      <c r="AQ790" s="779"/>
      <c r="AR790" s="779"/>
      <c r="AS790" s="779"/>
      <c r="AT790" s="779"/>
      <c r="AU790" s="779"/>
      <c r="AV790" s="779"/>
      <c r="AW790" s="779"/>
      <c r="AX790" s="779"/>
      <c r="AY790" s="779"/>
      <c r="AZ790" s="779"/>
      <c r="BA790" s="779"/>
      <c r="BB790" s="779"/>
      <c r="BC790" s="779"/>
      <c r="BD790" s="779"/>
      <c r="BE790" s="779"/>
      <c r="BF790" s="779"/>
      <c r="BG790" s="779"/>
      <c r="BH790" s="779"/>
      <c r="BI790" s="779"/>
      <c r="BJ790" s="779"/>
      <c r="BK790" s="779"/>
      <c r="BL790" s="779"/>
      <c r="BM790" s="779"/>
      <c r="BN790" s="779"/>
      <c r="BO790" s="779"/>
      <c r="BP790" s="779"/>
      <c r="BQ790" s="779"/>
      <c r="BR790" s="779"/>
      <c r="BS790" s="779"/>
      <c r="BT790" s="779"/>
      <c r="BU790" s="779"/>
      <c r="BV790" s="779"/>
      <c r="BW790" s="779"/>
      <c r="BX790" s="779"/>
      <c r="BY790" s="779"/>
      <c r="BZ790" s="779"/>
      <c r="CA790" s="779"/>
      <c r="CB790" s="779"/>
      <c r="CC790" s="779"/>
      <c r="CD790" s="779"/>
      <c r="CE790" s="779"/>
      <c r="CF790" s="779"/>
      <c r="CG790" s="779"/>
      <c r="CH790" s="779"/>
      <c r="CI790" s="779"/>
      <c r="CJ790" s="779"/>
      <c r="CK790" s="779"/>
      <c r="CL790" s="779"/>
      <c r="CM790" s="779"/>
      <c r="CN790" s="779"/>
      <c r="CO790" s="779"/>
      <c r="CP790" s="779"/>
      <c r="CQ790" s="779"/>
      <c r="CR790" s="779"/>
      <c r="CS790" s="779"/>
      <c r="CT790" s="779"/>
    </row>
    <row r="791" spans="1:98" s="887" customFormat="1" ht="13.5">
      <c r="A791" s="886"/>
      <c r="B791" s="886"/>
      <c r="C791" s="886"/>
      <c r="D791" s="886"/>
      <c r="E791" s="886"/>
      <c r="F791" s="2851"/>
      <c r="G791" s="2851"/>
      <c r="H791" s="888"/>
      <c r="I791" s="889"/>
      <c r="J791" s="890"/>
      <c r="M791" s="772"/>
      <c r="N791" s="891"/>
      <c r="O791" s="774"/>
      <c r="P791" s="775"/>
      <c r="Q791" s="775"/>
      <c r="R791" s="776"/>
      <c r="S791" s="777"/>
      <c r="T791" s="777"/>
      <c r="U791" s="777"/>
      <c r="V791" s="778"/>
      <c r="W791" s="778"/>
      <c r="X791" s="778"/>
      <c r="Y791" s="778"/>
      <c r="Z791" s="778"/>
      <c r="AA791" s="779"/>
      <c r="AB791" s="779"/>
      <c r="AC791" s="779"/>
      <c r="AD791" s="779"/>
      <c r="AE791" s="779"/>
      <c r="AF791" s="779"/>
      <c r="AG791" s="779"/>
      <c r="AH791" s="779"/>
      <c r="AI791" s="779"/>
      <c r="AJ791" s="779"/>
      <c r="AK791" s="779"/>
      <c r="AL791" s="779"/>
      <c r="AM791" s="779"/>
      <c r="AN791" s="779"/>
      <c r="AO791" s="779"/>
      <c r="AP791" s="779"/>
      <c r="AQ791" s="779"/>
      <c r="AR791" s="779"/>
      <c r="AS791" s="779"/>
      <c r="AT791" s="779"/>
      <c r="AU791" s="779"/>
      <c r="AV791" s="779"/>
      <c r="AW791" s="779"/>
      <c r="AX791" s="779"/>
      <c r="AY791" s="779"/>
      <c r="AZ791" s="779"/>
      <c r="BA791" s="779"/>
      <c r="BB791" s="779"/>
      <c r="BC791" s="779"/>
      <c r="BD791" s="779"/>
      <c r="BE791" s="779"/>
      <c r="BF791" s="779"/>
      <c r="BG791" s="779"/>
      <c r="BH791" s="779"/>
      <c r="BI791" s="779"/>
      <c r="BJ791" s="779"/>
      <c r="BK791" s="779"/>
      <c r="BL791" s="779"/>
      <c r="BM791" s="779"/>
      <c r="BN791" s="779"/>
      <c r="BO791" s="779"/>
      <c r="BP791" s="779"/>
      <c r="BQ791" s="779"/>
      <c r="BR791" s="779"/>
      <c r="BS791" s="779"/>
      <c r="BT791" s="779"/>
      <c r="BU791" s="779"/>
      <c r="BV791" s="779"/>
      <c r="BW791" s="779"/>
      <c r="BX791" s="779"/>
      <c r="BY791" s="779"/>
      <c r="BZ791" s="779"/>
      <c r="CA791" s="779"/>
      <c r="CB791" s="779"/>
      <c r="CC791" s="779"/>
      <c r="CD791" s="779"/>
      <c r="CE791" s="779"/>
      <c r="CF791" s="779"/>
      <c r="CG791" s="779"/>
      <c r="CH791" s="779"/>
      <c r="CI791" s="779"/>
      <c r="CJ791" s="779"/>
      <c r="CK791" s="779"/>
      <c r="CL791" s="779"/>
      <c r="CM791" s="779"/>
      <c r="CN791" s="779"/>
      <c r="CO791" s="779"/>
      <c r="CP791" s="779"/>
      <c r="CQ791" s="779"/>
      <c r="CR791" s="779"/>
      <c r="CS791" s="779"/>
      <c r="CT791" s="779"/>
    </row>
    <row r="792" spans="1:98" s="887" customFormat="1" ht="13.5">
      <c r="A792" s="886"/>
      <c r="B792" s="886"/>
      <c r="C792" s="886"/>
      <c r="D792" s="886"/>
      <c r="E792" s="886"/>
      <c r="F792" s="2851"/>
      <c r="G792" s="2851"/>
      <c r="H792" s="888"/>
      <c r="I792" s="889"/>
      <c r="J792" s="890"/>
      <c r="M792" s="772"/>
      <c r="N792" s="891"/>
      <c r="O792" s="774"/>
      <c r="P792" s="775"/>
      <c r="Q792" s="775"/>
      <c r="R792" s="776"/>
      <c r="S792" s="777"/>
      <c r="T792" s="777"/>
      <c r="U792" s="777"/>
      <c r="V792" s="778"/>
      <c r="W792" s="778"/>
      <c r="X792" s="778"/>
      <c r="Y792" s="778"/>
      <c r="Z792" s="778"/>
      <c r="AA792" s="779"/>
      <c r="AB792" s="779"/>
      <c r="AC792" s="779"/>
      <c r="AD792" s="779"/>
      <c r="AE792" s="779"/>
      <c r="AF792" s="779"/>
      <c r="AG792" s="779"/>
      <c r="AH792" s="779"/>
      <c r="AI792" s="779"/>
      <c r="AJ792" s="779"/>
      <c r="AK792" s="779"/>
      <c r="AL792" s="779"/>
      <c r="AM792" s="779"/>
      <c r="AN792" s="779"/>
      <c r="AO792" s="779"/>
      <c r="AP792" s="779"/>
      <c r="AQ792" s="779"/>
      <c r="AR792" s="779"/>
      <c r="AS792" s="779"/>
      <c r="AT792" s="779"/>
      <c r="AU792" s="779"/>
      <c r="AV792" s="779"/>
      <c r="AW792" s="779"/>
      <c r="AX792" s="779"/>
      <c r="AY792" s="779"/>
      <c r="AZ792" s="779"/>
      <c r="BA792" s="779"/>
      <c r="BB792" s="779"/>
      <c r="BC792" s="779"/>
      <c r="BD792" s="779"/>
      <c r="BE792" s="779"/>
      <c r="BF792" s="779"/>
      <c r="BG792" s="779"/>
      <c r="BH792" s="779"/>
      <c r="BI792" s="779"/>
      <c r="BJ792" s="779"/>
      <c r="BK792" s="779"/>
      <c r="BL792" s="779"/>
      <c r="BM792" s="779"/>
      <c r="BN792" s="779"/>
      <c r="BO792" s="779"/>
      <c r="BP792" s="779"/>
      <c r="BQ792" s="779"/>
      <c r="BR792" s="779"/>
      <c r="BS792" s="779"/>
      <c r="BT792" s="779"/>
      <c r="BU792" s="779"/>
      <c r="BV792" s="779"/>
      <c r="BW792" s="779"/>
      <c r="BX792" s="779"/>
      <c r="BY792" s="779"/>
      <c r="BZ792" s="779"/>
      <c r="CA792" s="779"/>
      <c r="CB792" s="779"/>
      <c r="CC792" s="779"/>
      <c r="CD792" s="779"/>
      <c r="CE792" s="779"/>
      <c r="CF792" s="779"/>
      <c r="CG792" s="779"/>
      <c r="CH792" s="779"/>
      <c r="CI792" s="779"/>
      <c r="CJ792" s="779"/>
      <c r="CK792" s="779"/>
      <c r="CL792" s="779"/>
      <c r="CM792" s="779"/>
      <c r="CN792" s="779"/>
      <c r="CO792" s="779"/>
      <c r="CP792" s="779"/>
      <c r="CQ792" s="779"/>
      <c r="CR792" s="779"/>
      <c r="CS792" s="779"/>
      <c r="CT792" s="779"/>
    </row>
    <row r="793" spans="1:98" s="887" customFormat="1" ht="13.5">
      <c r="A793" s="886"/>
      <c r="B793" s="886"/>
      <c r="C793" s="886"/>
      <c r="D793" s="886"/>
      <c r="E793" s="886"/>
      <c r="F793" s="2851"/>
      <c r="G793" s="2851"/>
      <c r="H793" s="888"/>
      <c r="I793" s="889"/>
      <c r="J793" s="890"/>
      <c r="M793" s="772"/>
      <c r="N793" s="891"/>
      <c r="O793" s="774"/>
      <c r="P793" s="775"/>
      <c r="Q793" s="775"/>
      <c r="R793" s="776"/>
      <c r="S793" s="777"/>
      <c r="T793" s="777"/>
      <c r="U793" s="777"/>
      <c r="V793" s="778"/>
      <c r="W793" s="778"/>
      <c r="X793" s="778"/>
      <c r="Y793" s="778"/>
      <c r="Z793" s="778"/>
      <c r="AA793" s="779"/>
      <c r="AB793" s="779"/>
      <c r="AC793" s="779"/>
      <c r="AD793" s="779"/>
      <c r="AE793" s="779"/>
      <c r="AF793" s="779"/>
      <c r="AG793" s="779"/>
      <c r="AH793" s="779"/>
      <c r="AI793" s="779"/>
      <c r="AJ793" s="779"/>
      <c r="AK793" s="779"/>
      <c r="AL793" s="779"/>
      <c r="AM793" s="779"/>
      <c r="AN793" s="779"/>
      <c r="AO793" s="779"/>
      <c r="AP793" s="779"/>
      <c r="AQ793" s="779"/>
      <c r="AR793" s="779"/>
      <c r="AS793" s="779"/>
      <c r="AT793" s="779"/>
      <c r="AU793" s="779"/>
      <c r="AV793" s="779"/>
      <c r="AW793" s="779"/>
      <c r="AX793" s="779"/>
      <c r="AY793" s="779"/>
      <c r="AZ793" s="779"/>
      <c r="BA793" s="779"/>
      <c r="BB793" s="779"/>
      <c r="BC793" s="779"/>
      <c r="BD793" s="779"/>
      <c r="BE793" s="779"/>
      <c r="BF793" s="779"/>
      <c r="BG793" s="779"/>
      <c r="BH793" s="779"/>
      <c r="BI793" s="779"/>
      <c r="BJ793" s="779"/>
      <c r="BK793" s="779"/>
      <c r="BL793" s="779"/>
      <c r="BM793" s="779"/>
      <c r="BN793" s="779"/>
      <c r="BO793" s="779"/>
      <c r="BP793" s="779"/>
      <c r="BQ793" s="779"/>
      <c r="BR793" s="779"/>
      <c r="BS793" s="779"/>
      <c r="BT793" s="779"/>
      <c r="BU793" s="779"/>
      <c r="BV793" s="779"/>
      <c r="BW793" s="779"/>
      <c r="BX793" s="779"/>
      <c r="BY793" s="779"/>
      <c r="BZ793" s="779"/>
      <c r="CA793" s="779"/>
      <c r="CB793" s="779"/>
      <c r="CC793" s="779"/>
      <c r="CD793" s="779"/>
      <c r="CE793" s="779"/>
      <c r="CF793" s="779"/>
      <c r="CG793" s="779"/>
      <c r="CH793" s="779"/>
      <c r="CI793" s="779"/>
      <c r="CJ793" s="779"/>
      <c r="CK793" s="779"/>
      <c r="CL793" s="779"/>
      <c r="CM793" s="779"/>
      <c r="CN793" s="779"/>
      <c r="CO793" s="779"/>
      <c r="CP793" s="779"/>
      <c r="CQ793" s="779"/>
      <c r="CR793" s="779"/>
      <c r="CS793" s="779"/>
      <c r="CT793" s="779"/>
    </row>
    <row r="794" spans="1:98" s="887" customFormat="1" ht="13.5">
      <c r="A794" s="886"/>
      <c r="B794" s="886"/>
      <c r="C794" s="886"/>
      <c r="D794" s="886"/>
      <c r="E794" s="886"/>
      <c r="F794" s="2851"/>
      <c r="G794" s="2851"/>
      <c r="H794" s="888"/>
      <c r="I794" s="889"/>
      <c r="J794" s="890"/>
      <c r="M794" s="772"/>
      <c r="N794" s="891"/>
      <c r="O794" s="774"/>
      <c r="P794" s="775"/>
      <c r="Q794" s="775"/>
      <c r="R794" s="776"/>
      <c r="S794" s="777"/>
      <c r="T794" s="777"/>
      <c r="U794" s="777"/>
      <c r="V794" s="778"/>
      <c r="W794" s="778"/>
      <c r="X794" s="778"/>
      <c r="Y794" s="778"/>
      <c r="Z794" s="778"/>
      <c r="AA794" s="779"/>
      <c r="AB794" s="779"/>
      <c r="AC794" s="779"/>
      <c r="AD794" s="779"/>
      <c r="AE794" s="779"/>
      <c r="AF794" s="779"/>
      <c r="AG794" s="779"/>
      <c r="AH794" s="779"/>
      <c r="AI794" s="779"/>
      <c r="AJ794" s="779"/>
      <c r="AK794" s="779"/>
      <c r="AL794" s="779"/>
      <c r="AM794" s="779"/>
      <c r="AN794" s="779"/>
      <c r="AO794" s="779"/>
      <c r="AP794" s="779"/>
      <c r="AQ794" s="779"/>
      <c r="AR794" s="779"/>
      <c r="AS794" s="779"/>
      <c r="AT794" s="779"/>
      <c r="AU794" s="779"/>
      <c r="AV794" s="779"/>
      <c r="AW794" s="779"/>
      <c r="AX794" s="779"/>
      <c r="AY794" s="779"/>
      <c r="AZ794" s="779"/>
      <c r="BA794" s="779"/>
      <c r="BB794" s="779"/>
      <c r="BC794" s="779"/>
      <c r="BD794" s="779"/>
      <c r="BE794" s="779"/>
      <c r="BF794" s="779"/>
      <c r="BG794" s="779"/>
      <c r="BH794" s="779"/>
      <c r="BI794" s="779"/>
      <c r="BJ794" s="779"/>
      <c r="BK794" s="779"/>
      <c r="BL794" s="779"/>
      <c r="BM794" s="779"/>
      <c r="BN794" s="779"/>
      <c r="BO794" s="779"/>
      <c r="BP794" s="779"/>
      <c r="BQ794" s="779"/>
      <c r="BR794" s="779"/>
      <c r="BS794" s="779"/>
      <c r="BT794" s="779"/>
      <c r="BU794" s="779"/>
      <c r="BV794" s="779"/>
      <c r="BW794" s="779"/>
      <c r="BX794" s="779"/>
      <c r="BY794" s="779"/>
      <c r="BZ794" s="779"/>
      <c r="CA794" s="779"/>
      <c r="CB794" s="779"/>
      <c r="CC794" s="779"/>
      <c r="CD794" s="779"/>
      <c r="CE794" s="779"/>
      <c r="CF794" s="779"/>
      <c r="CG794" s="779"/>
      <c r="CH794" s="779"/>
      <c r="CI794" s="779"/>
      <c r="CJ794" s="779"/>
      <c r="CK794" s="779"/>
      <c r="CL794" s="779"/>
      <c r="CM794" s="779"/>
      <c r="CN794" s="779"/>
      <c r="CO794" s="779"/>
      <c r="CP794" s="779"/>
      <c r="CQ794" s="779"/>
      <c r="CR794" s="779"/>
      <c r="CS794" s="779"/>
      <c r="CT794" s="779"/>
    </row>
    <row r="795" spans="1:98" s="887" customFormat="1" ht="13.5">
      <c r="A795" s="886"/>
      <c r="B795" s="886"/>
      <c r="C795" s="886"/>
      <c r="D795" s="886"/>
      <c r="E795" s="886"/>
      <c r="F795" s="2851"/>
      <c r="G795" s="2851"/>
      <c r="H795" s="888"/>
      <c r="I795" s="889"/>
      <c r="J795" s="890"/>
      <c r="M795" s="772"/>
      <c r="N795" s="891"/>
      <c r="O795" s="774"/>
      <c r="P795" s="775"/>
      <c r="Q795" s="775"/>
      <c r="R795" s="776"/>
      <c r="S795" s="777"/>
      <c r="T795" s="777"/>
      <c r="U795" s="777"/>
      <c r="V795" s="778"/>
      <c r="W795" s="778"/>
      <c r="X795" s="778"/>
      <c r="Y795" s="778"/>
      <c r="Z795" s="778"/>
      <c r="AA795" s="779"/>
      <c r="AB795" s="779"/>
      <c r="AC795" s="779"/>
      <c r="AD795" s="779"/>
      <c r="AE795" s="779"/>
      <c r="AF795" s="779"/>
      <c r="AG795" s="779"/>
      <c r="AH795" s="779"/>
      <c r="AI795" s="779"/>
      <c r="AJ795" s="779"/>
      <c r="AK795" s="779"/>
      <c r="AL795" s="779"/>
      <c r="AM795" s="779"/>
      <c r="AN795" s="779"/>
      <c r="AO795" s="779"/>
      <c r="AP795" s="779"/>
      <c r="AQ795" s="779"/>
      <c r="AR795" s="779"/>
      <c r="AS795" s="779"/>
      <c r="AT795" s="779"/>
      <c r="AU795" s="779"/>
      <c r="AV795" s="779"/>
      <c r="AW795" s="779"/>
      <c r="AX795" s="779"/>
      <c r="AY795" s="779"/>
      <c r="AZ795" s="779"/>
      <c r="BA795" s="779"/>
      <c r="BB795" s="779"/>
      <c r="BC795" s="779"/>
      <c r="BD795" s="779"/>
      <c r="BE795" s="779"/>
      <c r="BF795" s="779"/>
      <c r="BG795" s="779"/>
      <c r="BH795" s="779"/>
      <c r="BI795" s="779"/>
      <c r="BJ795" s="779"/>
      <c r="BK795" s="779"/>
      <c r="BL795" s="779"/>
      <c r="BM795" s="779"/>
      <c r="BN795" s="779"/>
      <c r="BO795" s="779"/>
      <c r="BP795" s="779"/>
      <c r="BQ795" s="779"/>
      <c r="BR795" s="779"/>
      <c r="BS795" s="779"/>
      <c r="BT795" s="779"/>
      <c r="BU795" s="779"/>
      <c r="BV795" s="779"/>
      <c r="BW795" s="779"/>
      <c r="BX795" s="779"/>
      <c r="BY795" s="779"/>
      <c r="BZ795" s="779"/>
      <c r="CA795" s="779"/>
      <c r="CB795" s="779"/>
      <c r="CC795" s="779"/>
      <c r="CD795" s="779"/>
      <c r="CE795" s="779"/>
      <c r="CF795" s="779"/>
      <c r="CG795" s="779"/>
      <c r="CH795" s="779"/>
      <c r="CI795" s="779"/>
      <c r="CJ795" s="779"/>
      <c r="CK795" s="779"/>
      <c r="CL795" s="779"/>
      <c r="CM795" s="779"/>
      <c r="CN795" s="779"/>
      <c r="CO795" s="779"/>
      <c r="CP795" s="779"/>
      <c r="CQ795" s="779"/>
      <c r="CR795" s="779"/>
      <c r="CS795" s="779"/>
      <c r="CT795" s="779"/>
    </row>
    <row r="796" spans="1:98" s="887" customFormat="1" ht="13.5">
      <c r="A796" s="886"/>
      <c r="B796" s="886"/>
      <c r="C796" s="886"/>
      <c r="D796" s="886"/>
      <c r="E796" s="886"/>
      <c r="F796" s="2851"/>
      <c r="G796" s="2851"/>
      <c r="H796" s="888"/>
      <c r="I796" s="889"/>
      <c r="J796" s="890"/>
      <c r="M796" s="772"/>
      <c r="N796" s="891"/>
      <c r="O796" s="774"/>
      <c r="P796" s="775"/>
      <c r="Q796" s="775"/>
      <c r="R796" s="776"/>
      <c r="S796" s="777"/>
      <c r="T796" s="777"/>
      <c r="U796" s="777"/>
      <c r="V796" s="778"/>
      <c r="W796" s="778"/>
      <c r="X796" s="778"/>
      <c r="Y796" s="778"/>
      <c r="Z796" s="778"/>
      <c r="AA796" s="779"/>
      <c r="AB796" s="779"/>
      <c r="AC796" s="779"/>
      <c r="AD796" s="779"/>
      <c r="AE796" s="779"/>
      <c r="AF796" s="779"/>
      <c r="AG796" s="779"/>
      <c r="AH796" s="779"/>
      <c r="AI796" s="779"/>
      <c r="AJ796" s="779"/>
      <c r="AK796" s="779"/>
      <c r="AL796" s="779"/>
      <c r="AM796" s="779"/>
      <c r="AN796" s="779"/>
      <c r="AO796" s="779"/>
      <c r="AP796" s="779"/>
      <c r="AQ796" s="779"/>
      <c r="AR796" s="779"/>
      <c r="AS796" s="779"/>
      <c r="AT796" s="779"/>
      <c r="AU796" s="779"/>
      <c r="AV796" s="779"/>
      <c r="AW796" s="779"/>
      <c r="AX796" s="779"/>
      <c r="AY796" s="779"/>
      <c r="AZ796" s="779"/>
      <c r="BA796" s="779"/>
      <c r="BB796" s="779"/>
      <c r="BC796" s="779"/>
      <c r="BD796" s="779"/>
      <c r="BE796" s="779"/>
      <c r="BF796" s="779"/>
      <c r="BG796" s="779"/>
      <c r="BH796" s="779"/>
      <c r="BI796" s="779"/>
      <c r="BJ796" s="779"/>
      <c r="BK796" s="779"/>
      <c r="BL796" s="779"/>
      <c r="BM796" s="779"/>
      <c r="BN796" s="779"/>
      <c r="BO796" s="779"/>
      <c r="BP796" s="779"/>
      <c r="BQ796" s="779"/>
      <c r="BR796" s="779"/>
      <c r="BS796" s="779"/>
      <c r="BT796" s="779"/>
      <c r="BU796" s="779"/>
      <c r="BV796" s="779"/>
      <c r="BW796" s="779"/>
      <c r="BX796" s="779"/>
      <c r="BY796" s="779"/>
      <c r="BZ796" s="779"/>
      <c r="CA796" s="779"/>
      <c r="CB796" s="779"/>
      <c r="CC796" s="779"/>
      <c r="CD796" s="779"/>
      <c r="CE796" s="779"/>
      <c r="CF796" s="779"/>
      <c r="CG796" s="779"/>
      <c r="CH796" s="779"/>
      <c r="CI796" s="779"/>
      <c r="CJ796" s="779"/>
      <c r="CK796" s="779"/>
      <c r="CL796" s="779"/>
      <c r="CM796" s="779"/>
      <c r="CN796" s="779"/>
      <c r="CO796" s="779"/>
      <c r="CP796" s="779"/>
      <c r="CQ796" s="779"/>
      <c r="CR796" s="779"/>
      <c r="CS796" s="779"/>
      <c r="CT796" s="779"/>
    </row>
    <row r="797" spans="1:98" s="887" customFormat="1" ht="13.5">
      <c r="A797" s="886"/>
      <c r="B797" s="886"/>
      <c r="C797" s="886"/>
      <c r="D797" s="886"/>
      <c r="E797" s="886"/>
      <c r="F797" s="2851"/>
      <c r="G797" s="2851"/>
      <c r="H797" s="888"/>
      <c r="I797" s="889"/>
      <c r="J797" s="890"/>
      <c r="M797" s="772"/>
      <c r="N797" s="891"/>
      <c r="O797" s="774"/>
      <c r="P797" s="775"/>
      <c r="Q797" s="775"/>
      <c r="R797" s="776"/>
      <c r="S797" s="777"/>
      <c r="T797" s="777"/>
      <c r="U797" s="777"/>
      <c r="V797" s="778"/>
      <c r="W797" s="778"/>
      <c r="X797" s="778"/>
      <c r="Y797" s="778"/>
      <c r="Z797" s="778"/>
      <c r="AA797" s="779"/>
      <c r="AB797" s="779"/>
      <c r="AC797" s="779"/>
      <c r="AD797" s="779"/>
      <c r="AE797" s="779"/>
      <c r="AF797" s="779"/>
      <c r="AG797" s="779"/>
      <c r="AH797" s="779"/>
      <c r="AI797" s="779"/>
      <c r="AJ797" s="779"/>
      <c r="AK797" s="779"/>
      <c r="AL797" s="779"/>
      <c r="AM797" s="779"/>
      <c r="AN797" s="779"/>
      <c r="AO797" s="779"/>
      <c r="AP797" s="779"/>
      <c r="AQ797" s="779"/>
      <c r="AR797" s="779"/>
      <c r="AS797" s="779"/>
      <c r="AT797" s="779"/>
      <c r="AU797" s="779"/>
      <c r="AV797" s="779"/>
      <c r="AW797" s="779"/>
      <c r="AX797" s="779"/>
      <c r="AY797" s="779"/>
      <c r="AZ797" s="779"/>
      <c r="BA797" s="779"/>
      <c r="BB797" s="779"/>
      <c r="BC797" s="779"/>
      <c r="BD797" s="779"/>
      <c r="BE797" s="779"/>
      <c r="BF797" s="779"/>
      <c r="BG797" s="779"/>
      <c r="BH797" s="779"/>
      <c r="BI797" s="779"/>
      <c r="BJ797" s="779"/>
      <c r="BK797" s="779"/>
      <c r="BL797" s="779"/>
      <c r="BM797" s="779"/>
      <c r="BN797" s="779"/>
      <c r="BO797" s="779"/>
      <c r="BP797" s="779"/>
      <c r="BQ797" s="779"/>
      <c r="BR797" s="779"/>
      <c r="BS797" s="779"/>
      <c r="BT797" s="779"/>
      <c r="BU797" s="779"/>
      <c r="BV797" s="779"/>
      <c r="BW797" s="779"/>
      <c r="BX797" s="779"/>
      <c r="BY797" s="779"/>
      <c r="BZ797" s="779"/>
      <c r="CA797" s="779"/>
      <c r="CB797" s="779"/>
      <c r="CC797" s="779"/>
      <c r="CD797" s="779"/>
      <c r="CE797" s="779"/>
      <c r="CF797" s="779"/>
      <c r="CG797" s="779"/>
      <c r="CH797" s="779"/>
      <c r="CI797" s="779"/>
      <c r="CJ797" s="779"/>
      <c r="CK797" s="779"/>
      <c r="CL797" s="779"/>
      <c r="CM797" s="779"/>
      <c r="CN797" s="779"/>
      <c r="CO797" s="779"/>
      <c r="CP797" s="779"/>
      <c r="CQ797" s="779"/>
      <c r="CR797" s="779"/>
      <c r="CS797" s="779"/>
      <c r="CT797" s="779"/>
    </row>
    <row r="798" spans="1:98" s="887" customFormat="1" ht="13.5">
      <c r="A798" s="886"/>
      <c r="B798" s="886"/>
      <c r="C798" s="886"/>
      <c r="D798" s="886"/>
      <c r="E798" s="886"/>
      <c r="F798" s="2851"/>
      <c r="G798" s="2851"/>
      <c r="H798" s="888"/>
      <c r="I798" s="889"/>
      <c r="J798" s="890"/>
      <c r="M798" s="772"/>
      <c r="N798" s="891"/>
      <c r="O798" s="774"/>
      <c r="P798" s="775"/>
      <c r="Q798" s="775"/>
      <c r="R798" s="776"/>
      <c r="S798" s="777"/>
      <c r="T798" s="777"/>
      <c r="U798" s="777"/>
      <c r="V798" s="778"/>
      <c r="W798" s="778"/>
      <c r="X798" s="778"/>
      <c r="Y798" s="778"/>
      <c r="Z798" s="778"/>
      <c r="AA798" s="779"/>
      <c r="AB798" s="779"/>
      <c r="AC798" s="779"/>
      <c r="AD798" s="779"/>
      <c r="AE798" s="779"/>
      <c r="AF798" s="779"/>
      <c r="AG798" s="779"/>
      <c r="AH798" s="779"/>
      <c r="AI798" s="779"/>
      <c r="AJ798" s="779"/>
      <c r="AK798" s="779"/>
      <c r="AL798" s="779"/>
      <c r="AM798" s="779"/>
      <c r="AN798" s="779"/>
      <c r="AO798" s="779"/>
      <c r="AP798" s="779"/>
      <c r="AQ798" s="779"/>
      <c r="AR798" s="779"/>
      <c r="AS798" s="779"/>
      <c r="AT798" s="779"/>
      <c r="AU798" s="779"/>
      <c r="AV798" s="779"/>
      <c r="AW798" s="779"/>
      <c r="AX798" s="779"/>
      <c r="AY798" s="779"/>
      <c r="AZ798" s="779"/>
      <c r="BA798" s="779"/>
      <c r="BB798" s="779"/>
      <c r="BC798" s="779"/>
      <c r="BD798" s="779"/>
      <c r="BE798" s="779"/>
      <c r="BF798" s="779"/>
      <c r="BG798" s="779"/>
      <c r="BH798" s="779"/>
      <c r="BI798" s="779"/>
      <c r="BJ798" s="779"/>
      <c r="BK798" s="779"/>
      <c r="BL798" s="779"/>
      <c r="BM798" s="779"/>
      <c r="BN798" s="779"/>
      <c r="BO798" s="779"/>
      <c r="BP798" s="779"/>
      <c r="BQ798" s="779"/>
      <c r="BR798" s="779"/>
      <c r="BS798" s="779"/>
      <c r="BT798" s="779"/>
      <c r="BU798" s="779"/>
      <c r="BV798" s="779"/>
      <c r="BW798" s="779"/>
      <c r="BX798" s="779"/>
      <c r="BY798" s="779"/>
      <c r="BZ798" s="779"/>
      <c r="CA798" s="779"/>
      <c r="CB798" s="779"/>
      <c r="CC798" s="779"/>
      <c r="CD798" s="779"/>
      <c r="CE798" s="779"/>
      <c r="CF798" s="779"/>
      <c r="CG798" s="779"/>
      <c r="CH798" s="779"/>
      <c r="CI798" s="779"/>
      <c r="CJ798" s="779"/>
      <c r="CK798" s="779"/>
      <c r="CL798" s="779"/>
      <c r="CM798" s="779"/>
      <c r="CN798" s="779"/>
      <c r="CO798" s="779"/>
      <c r="CP798" s="779"/>
      <c r="CQ798" s="779"/>
      <c r="CR798" s="779"/>
      <c r="CS798" s="779"/>
      <c r="CT798" s="779"/>
    </row>
    <row r="799" spans="1:98" s="887" customFormat="1" ht="13.5">
      <c r="A799" s="886"/>
      <c r="B799" s="886"/>
      <c r="C799" s="886"/>
      <c r="D799" s="886"/>
      <c r="E799" s="886"/>
      <c r="F799" s="2851"/>
      <c r="G799" s="2851"/>
      <c r="H799" s="888"/>
      <c r="I799" s="889"/>
      <c r="J799" s="890"/>
      <c r="M799" s="772"/>
      <c r="N799" s="891"/>
      <c r="O799" s="774"/>
      <c r="P799" s="775"/>
      <c r="Q799" s="775"/>
      <c r="R799" s="776"/>
      <c r="S799" s="777"/>
      <c r="T799" s="777"/>
      <c r="U799" s="777"/>
      <c r="V799" s="778"/>
      <c r="W799" s="778"/>
      <c r="X799" s="778"/>
      <c r="Y799" s="778"/>
      <c r="Z799" s="778"/>
      <c r="AA799" s="779"/>
      <c r="AB799" s="779"/>
      <c r="AC799" s="779"/>
      <c r="AD799" s="779"/>
      <c r="AE799" s="779"/>
      <c r="AF799" s="779"/>
      <c r="AG799" s="779"/>
      <c r="AH799" s="779"/>
      <c r="AI799" s="779"/>
      <c r="AJ799" s="779"/>
      <c r="AK799" s="779"/>
      <c r="AL799" s="779"/>
      <c r="AM799" s="779"/>
      <c r="AN799" s="779"/>
      <c r="AO799" s="779"/>
      <c r="AP799" s="779"/>
      <c r="AQ799" s="779"/>
      <c r="AR799" s="779"/>
      <c r="AS799" s="779"/>
      <c r="AT799" s="779"/>
      <c r="AU799" s="779"/>
      <c r="AV799" s="779"/>
      <c r="AW799" s="779"/>
      <c r="AX799" s="779"/>
      <c r="AY799" s="779"/>
      <c r="AZ799" s="779"/>
      <c r="BA799" s="779"/>
      <c r="BB799" s="779"/>
      <c r="BC799" s="779"/>
      <c r="BD799" s="779"/>
      <c r="BE799" s="779"/>
      <c r="BF799" s="779"/>
      <c r="BG799" s="779"/>
      <c r="BH799" s="779"/>
      <c r="BI799" s="779"/>
      <c r="BJ799" s="779"/>
      <c r="BK799" s="779"/>
      <c r="BL799" s="779"/>
      <c r="BM799" s="779"/>
      <c r="BN799" s="779"/>
      <c r="BO799" s="779"/>
      <c r="BP799" s="779"/>
      <c r="BQ799" s="779"/>
      <c r="BR799" s="779"/>
      <c r="BS799" s="779"/>
      <c r="BT799" s="779"/>
      <c r="BU799" s="779"/>
      <c r="BV799" s="779"/>
      <c r="BW799" s="779"/>
      <c r="BX799" s="779"/>
      <c r="BY799" s="779"/>
      <c r="BZ799" s="779"/>
      <c r="CA799" s="779"/>
      <c r="CB799" s="779"/>
      <c r="CC799" s="779"/>
      <c r="CD799" s="779"/>
      <c r="CE799" s="779"/>
      <c r="CF799" s="779"/>
      <c r="CG799" s="779"/>
      <c r="CH799" s="779"/>
      <c r="CI799" s="779"/>
      <c r="CJ799" s="779"/>
      <c r="CK799" s="779"/>
      <c r="CL799" s="779"/>
      <c r="CM799" s="779"/>
      <c r="CN799" s="779"/>
      <c r="CO799" s="779"/>
      <c r="CP799" s="779"/>
      <c r="CQ799" s="779"/>
      <c r="CR799" s="779"/>
      <c r="CS799" s="779"/>
      <c r="CT799" s="779"/>
    </row>
    <row r="800" spans="1:98" s="887" customFormat="1" ht="13.5">
      <c r="A800" s="886"/>
      <c r="B800" s="886"/>
      <c r="C800" s="886"/>
      <c r="D800" s="886"/>
      <c r="E800" s="886"/>
      <c r="F800" s="2851"/>
      <c r="G800" s="2851"/>
      <c r="H800" s="888"/>
      <c r="I800" s="889"/>
      <c r="J800" s="890"/>
      <c r="M800" s="772"/>
      <c r="N800" s="891"/>
      <c r="O800" s="774"/>
      <c r="P800" s="775"/>
      <c r="Q800" s="775"/>
      <c r="R800" s="776"/>
      <c r="S800" s="777"/>
      <c r="T800" s="777"/>
      <c r="U800" s="777"/>
      <c r="V800" s="778"/>
      <c r="W800" s="778"/>
      <c r="X800" s="778"/>
      <c r="Y800" s="778"/>
      <c r="Z800" s="778"/>
      <c r="AA800" s="779"/>
      <c r="AB800" s="779"/>
      <c r="AC800" s="779"/>
      <c r="AD800" s="779"/>
      <c r="AE800" s="779"/>
      <c r="AF800" s="779"/>
      <c r="AG800" s="779"/>
      <c r="AH800" s="779"/>
      <c r="AI800" s="779"/>
      <c r="AJ800" s="779"/>
      <c r="AK800" s="779"/>
      <c r="AL800" s="779"/>
      <c r="AM800" s="779"/>
      <c r="AN800" s="779"/>
      <c r="AO800" s="779"/>
      <c r="AP800" s="779"/>
      <c r="AQ800" s="779"/>
      <c r="AR800" s="779"/>
      <c r="AS800" s="779"/>
      <c r="AT800" s="779"/>
      <c r="AU800" s="779"/>
      <c r="AV800" s="779"/>
      <c r="AW800" s="779"/>
      <c r="AX800" s="779"/>
      <c r="AY800" s="779"/>
      <c r="AZ800" s="779"/>
      <c r="BA800" s="779"/>
      <c r="BB800" s="779"/>
      <c r="BC800" s="779"/>
      <c r="BD800" s="779"/>
      <c r="BE800" s="779"/>
      <c r="BF800" s="779"/>
      <c r="BG800" s="779"/>
      <c r="BH800" s="779"/>
      <c r="BI800" s="779"/>
      <c r="BJ800" s="779"/>
      <c r="BK800" s="779"/>
      <c r="BL800" s="779"/>
      <c r="BM800" s="779"/>
      <c r="BN800" s="779"/>
      <c r="BO800" s="779"/>
      <c r="BP800" s="779"/>
      <c r="BQ800" s="779"/>
      <c r="BR800" s="779"/>
      <c r="BS800" s="779"/>
      <c r="BT800" s="779"/>
      <c r="BU800" s="779"/>
      <c r="BV800" s="779"/>
      <c r="BW800" s="779"/>
      <c r="BX800" s="779"/>
      <c r="BY800" s="779"/>
      <c r="BZ800" s="779"/>
      <c r="CA800" s="779"/>
      <c r="CB800" s="779"/>
      <c r="CC800" s="779"/>
      <c r="CD800" s="779"/>
      <c r="CE800" s="779"/>
      <c r="CF800" s="779"/>
      <c r="CG800" s="779"/>
      <c r="CH800" s="779"/>
      <c r="CI800" s="779"/>
      <c r="CJ800" s="779"/>
      <c r="CK800" s="779"/>
      <c r="CL800" s="779"/>
      <c r="CM800" s="779"/>
      <c r="CN800" s="779"/>
      <c r="CO800" s="779"/>
      <c r="CP800" s="779"/>
      <c r="CQ800" s="779"/>
      <c r="CR800" s="779"/>
      <c r="CS800" s="779"/>
      <c r="CT800" s="779"/>
    </row>
    <row r="801" spans="1:98" s="887" customFormat="1" ht="13.5">
      <c r="A801" s="886"/>
      <c r="B801" s="886"/>
      <c r="C801" s="886"/>
      <c r="D801" s="886"/>
      <c r="E801" s="886"/>
      <c r="F801" s="2851"/>
      <c r="G801" s="2851"/>
      <c r="H801" s="888"/>
      <c r="I801" s="889"/>
      <c r="J801" s="890"/>
      <c r="M801" s="772"/>
      <c r="N801" s="891"/>
      <c r="O801" s="774"/>
      <c r="P801" s="775"/>
      <c r="Q801" s="775"/>
      <c r="R801" s="776"/>
      <c r="S801" s="777"/>
      <c r="T801" s="777"/>
      <c r="U801" s="777"/>
      <c r="V801" s="778"/>
      <c r="W801" s="778"/>
      <c r="X801" s="778"/>
      <c r="Y801" s="778"/>
      <c r="Z801" s="778"/>
      <c r="AA801" s="779"/>
      <c r="AB801" s="779"/>
      <c r="AC801" s="779"/>
      <c r="AD801" s="779"/>
      <c r="AE801" s="779"/>
      <c r="AF801" s="779"/>
      <c r="AG801" s="779"/>
      <c r="AH801" s="779"/>
      <c r="AI801" s="779"/>
      <c r="AJ801" s="779"/>
      <c r="AK801" s="779"/>
      <c r="AL801" s="779"/>
      <c r="AM801" s="779"/>
      <c r="AN801" s="779"/>
      <c r="AO801" s="779"/>
      <c r="AP801" s="779"/>
      <c r="AQ801" s="779"/>
      <c r="AR801" s="779"/>
      <c r="AS801" s="779"/>
      <c r="AT801" s="779"/>
      <c r="AU801" s="779"/>
      <c r="AV801" s="779"/>
      <c r="AW801" s="779"/>
      <c r="AX801" s="779"/>
      <c r="AY801" s="779"/>
      <c r="AZ801" s="779"/>
      <c r="BA801" s="779"/>
      <c r="BB801" s="779"/>
      <c r="BC801" s="779"/>
      <c r="BD801" s="779"/>
      <c r="BE801" s="779"/>
      <c r="BF801" s="779"/>
      <c r="BG801" s="779"/>
      <c r="BH801" s="779"/>
      <c r="BI801" s="779"/>
      <c r="BJ801" s="779"/>
      <c r="BK801" s="779"/>
      <c r="BL801" s="779"/>
      <c r="BM801" s="779"/>
      <c r="BN801" s="779"/>
      <c r="BO801" s="779"/>
      <c r="BP801" s="779"/>
      <c r="BQ801" s="779"/>
      <c r="BR801" s="779"/>
      <c r="BS801" s="779"/>
      <c r="BT801" s="779"/>
      <c r="BU801" s="779"/>
      <c r="BV801" s="779"/>
      <c r="BW801" s="779"/>
      <c r="BX801" s="779"/>
      <c r="BY801" s="779"/>
      <c r="BZ801" s="779"/>
      <c r="CA801" s="779"/>
      <c r="CB801" s="779"/>
      <c r="CC801" s="779"/>
      <c r="CD801" s="779"/>
      <c r="CE801" s="779"/>
      <c r="CF801" s="779"/>
      <c r="CG801" s="779"/>
      <c r="CH801" s="779"/>
      <c r="CI801" s="779"/>
      <c r="CJ801" s="779"/>
      <c r="CK801" s="779"/>
      <c r="CL801" s="779"/>
      <c r="CM801" s="779"/>
      <c r="CN801" s="779"/>
      <c r="CO801" s="779"/>
      <c r="CP801" s="779"/>
      <c r="CQ801" s="779"/>
      <c r="CR801" s="779"/>
      <c r="CS801" s="779"/>
      <c r="CT801" s="779"/>
    </row>
    <row r="802" spans="1:98" s="887" customFormat="1" ht="13.5">
      <c r="A802" s="886"/>
      <c r="B802" s="886"/>
      <c r="C802" s="886"/>
      <c r="D802" s="886"/>
      <c r="E802" s="886"/>
      <c r="F802" s="2851"/>
      <c r="G802" s="2851"/>
      <c r="H802" s="888"/>
      <c r="I802" s="889"/>
      <c r="J802" s="890"/>
      <c r="M802" s="772"/>
      <c r="N802" s="891"/>
      <c r="O802" s="774"/>
      <c r="P802" s="775"/>
      <c r="Q802" s="775"/>
      <c r="R802" s="776"/>
      <c r="S802" s="777"/>
      <c r="T802" s="777"/>
      <c r="U802" s="777"/>
      <c r="V802" s="778"/>
      <c r="W802" s="778"/>
      <c r="X802" s="778"/>
      <c r="Y802" s="778"/>
      <c r="Z802" s="778"/>
      <c r="AA802" s="779"/>
      <c r="AB802" s="779"/>
      <c r="AC802" s="779"/>
      <c r="AD802" s="779"/>
      <c r="AE802" s="779"/>
      <c r="AF802" s="779"/>
      <c r="AG802" s="779"/>
      <c r="AH802" s="779"/>
      <c r="AI802" s="779"/>
      <c r="AJ802" s="779"/>
      <c r="AK802" s="779"/>
      <c r="AL802" s="779"/>
      <c r="AM802" s="779"/>
      <c r="AN802" s="779"/>
      <c r="AO802" s="779"/>
      <c r="AP802" s="779"/>
      <c r="AQ802" s="779"/>
      <c r="AR802" s="779"/>
      <c r="AS802" s="779"/>
      <c r="AT802" s="779"/>
      <c r="AU802" s="779"/>
      <c r="AV802" s="779"/>
      <c r="AW802" s="779"/>
      <c r="AX802" s="779"/>
      <c r="AY802" s="779"/>
      <c r="AZ802" s="779"/>
      <c r="BA802" s="779"/>
      <c r="BB802" s="779"/>
      <c r="BC802" s="779"/>
      <c r="BD802" s="779"/>
      <c r="BE802" s="779"/>
      <c r="BF802" s="779"/>
      <c r="BG802" s="779"/>
      <c r="BH802" s="779"/>
      <c r="BI802" s="779"/>
      <c r="BJ802" s="779"/>
      <c r="BK802" s="779"/>
      <c r="BL802" s="779"/>
      <c r="BM802" s="779"/>
      <c r="BN802" s="779"/>
      <c r="BO802" s="779"/>
      <c r="BP802" s="779"/>
      <c r="BQ802" s="779"/>
      <c r="BR802" s="779"/>
      <c r="BS802" s="779"/>
      <c r="BT802" s="779"/>
      <c r="BU802" s="779"/>
      <c r="BV802" s="779"/>
      <c r="BW802" s="779"/>
      <c r="BX802" s="779"/>
      <c r="BY802" s="779"/>
      <c r="BZ802" s="779"/>
      <c r="CA802" s="779"/>
      <c r="CB802" s="779"/>
      <c r="CC802" s="779"/>
      <c r="CD802" s="779"/>
      <c r="CE802" s="779"/>
      <c r="CF802" s="779"/>
      <c r="CG802" s="779"/>
      <c r="CH802" s="779"/>
      <c r="CI802" s="779"/>
      <c r="CJ802" s="779"/>
      <c r="CK802" s="779"/>
      <c r="CL802" s="779"/>
      <c r="CM802" s="779"/>
      <c r="CN802" s="779"/>
      <c r="CO802" s="779"/>
      <c r="CP802" s="779"/>
      <c r="CQ802" s="779"/>
      <c r="CR802" s="779"/>
      <c r="CS802" s="779"/>
      <c r="CT802" s="779"/>
    </row>
    <row r="803" spans="1:98" s="887" customFormat="1" ht="13.5">
      <c r="A803" s="886"/>
      <c r="B803" s="886"/>
      <c r="C803" s="886"/>
      <c r="D803" s="886"/>
      <c r="E803" s="886"/>
      <c r="F803" s="2851"/>
      <c r="G803" s="2851"/>
      <c r="H803" s="888"/>
      <c r="I803" s="889"/>
      <c r="J803" s="890"/>
      <c r="M803" s="772"/>
      <c r="N803" s="891"/>
      <c r="O803" s="774"/>
      <c r="P803" s="775"/>
      <c r="Q803" s="775"/>
      <c r="R803" s="776"/>
      <c r="S803" s="777"/>
      <c r="T803" s="777"/>
      <c r="U803" s="777"/>
      <c r="V803" s="778"/>
      <c r="W803" s="778"/>
      <c r="X803" s="778"/>
      <c r="Y803" s="778"/>
      <c r="Z803" s="778"/>
      <c r="AA803" s="779"/>
      <c r="AB803" s="779"/>
      <c r="AC803" s="779"/>
      <c r="AD803" s="779"/>
      <c r="AE803" s="779"/>
      <c r="AF803" s="779"/>
      <c r="AG803" s="779"/>
      <c r="AH803" s="779"/>
      <c r="AI803" s="779"/>
      <c r="AJ803" s="779"/>
      <c r="AK803" s="779"/>
      <c r="AL803" s="779"/>
      <c r="AM803" s="779"/>
      <c r="AN803" s="779"/>
      <c r="AO803" s="779"/>
      <c r="AP803" s="779"/>
      <c r="AQ803" s="779"/>
      <c r="AR803" s="779"/>
      <c r="AS803" s="779"/>
      <c r="AT803" s="779"/>
      <c r="AU803" s="779"/>
      <c r="AV803" s="779"/>
      <c r="AW803" s="779"/>
      <c r="AX803" s="779"/>
      <c r="AY803" s="779"/>
      <c r="AZ803" s="779"/>
      <c r="BA803" s="779"/>
      <c r="BB803" s="779"/>
      <c r="BC803" s="779"/>
      <c r="BD803" s="779"/>
      <c r="BE803" s="779"/>
      <c r="BF803" s="779"/>
      <c r="BG803" s="779"/>
      <c r="BH803" s="779"/>
      <c r="BI803" s="779"/>
      <c r="BJ803" s="779"/>
      <c r="BK803" s="779"/>
      <c r="BL803" s="779"/>
      <c r="BM803" s="779"/>
      <c r="BN803" s="779"/>
      <c r="BO803" s="779"/>
      <c r="BP803" s="779"/>
      <c r="BQ803" s="779"/>
      <c r="BR803" s="779"/>
      <c r="BS803" s="779"/>
      <c r="BT803" s="779"/>
      <c r="BU803" s="779"/>
      <c r="BV803" s="779"/>
      <c r="BW803" s="779"/>
      <c r="BX803" s="779"/>
      <c r="BY803" s="779"/>
      <c r="BZ803" s="779"/>
      <c r="CA803" s="779"/>
      <c r="CB803" s="779"/>
      <c r="CC803" s="779"/>
      <c r="CD803" s="779"/>
      <c r="CE803" s="779"/>
      <c r="CF803" s="779"/>
      <c r="CG803" s="779"/>
      <c r="CH803" s="779"/>
      <c r="CI803" s="779"/>
      <c r="CJ803" s="779"/>
      <c r="CK803" s="779"/>
      <c r="CL803" s="779"/>
      <c r="CM803" s="779"/>
      <c r="CN803" s="779"/>
      <c r="CO803" s="779"/>
      <c r="CP803" s="779"/>
      <c r="CQ803" s="779"/>
      <c r="CR803" s="779"/>
      <c r="CS803" s="779"/>
      <c r="CT803" s="779"/>
    </row>
    <row r="804" spans="1:98" s="887" customFormat="1" ht="13.5">
      <c r="A804" s="886"/>
      <c r="B804" s="886"/>
      <c r="C804" s="886"/>
      <c r="D804" s="886"/>
      <c r="E804" s="886"/>
      <c r="F804" s="2851"/>
      <c r="G804" s="2851"/>
      <c r="H804" s="888"/>
      <c r="I804" s="889"/>
      <c r="J804" s="890"/>
      <c r="M804" s="772"/>
      <c r="N804" s="891"/>
      <c r="O804" s="774"/>
      <c r="P804" s="775"/>
      <c r="Q804" s="775"/>
      <c r="R804" s="776"/>
      <c r="S804" s="777"/>
      <c r="T804" s="777"/>
      <c r="U804" s="777"/>
      <c r="V804" s="778"/>
      <c r="W804" s="778"/>
      <c r="X804" s="778"/>
      <c r="Y804" s="778"/>
      <c r="Z804" s="778"/>
      <c r="AA804" s="779"/>
      <c r="AB804" s="779"/>
      <c r="AC804" s="779"/>
      <c r="AD804" s="779"/>
      <c r="AE804" s="779"/>
      <c r="AF804" s="779"/>
      <c r="AG804" s="779"/>
      <c r="AH804" s="779"/>
      <c r="AI804" s="779"/>
      <c r="AJ804" s="779"/>
      <c r="AK804" s="779"/>
      <c r="AL804" s="779"/>
      <c r="AM804" s="779"/>
      <c r="AN804" s="779"/>
      <c r="AO804" s="779"/>
      <c r="AP804" s="779"/>
      <c r="AQ804" s="779"/>
      <c r="AR804" s="779"/>
      <c r="AS804" s="779"/>
      <c r="AT804" s="779"/>
      <c r="AU804" s="779"/>
      <c r="AV804" s="779"/>
      <c r="AW804" s="779"/>
      <c r="AX804" s="779"/>
      <c r="AY804" s="779"/>
      <c r="AZ804" s="779"/>
      <c r="BA804" s="779"/>
      <c r="BB804" s="779"/>
      <c r="BC804" s="779"/>
      <c r="BD804" s="779"/>
      <c r="BE804" s="779"/>
      <c r="BF804" s="779"/>
      <c r="BG804" s="779"/>
      <c r="BH804" s="779"/>
      <c r="BI804" s="779"/>
      <c r="BJ804" s="779"/>
      <c r="BK804" s="779"/>
      <c r="BL804" s="779"/>
      <c r="BM804" s="779"/>
      <c r="BN804" s="779"/>
      <c r="BO804" s="779"/>
      <c r="BP804" s="779"/>
      <c r="BQ804" s="779"/>
      <c r="BR804" s="779"/>
      <c r="BS804" s="779"/>
      <c r="BT804" s="779"/>
      <c r="BU804" s="779"/>
      <c r="BV804" s="779"/>
      <c r="BW804" s="779"/>
      <c r="BX804" s="779"/>
      <c r="BY804" s="779"/>
      <c r="BZ804" s="779"/>
      <c r="CA804" s="779"/>
      <c r="CB804" s="779"/>
      <c r="CC804" s="779"/>
      <c r="CD804" s="779"/>
      <c r="CE804" s="779"/>
      <c r="CF804" s="779"/>
      <c r="CG804" s="779"/>
      <c r="CH804" s="779"/>
      <c r="CI804" s="779"/>
      <c r="CJ804" s="779"/>
      <c r="CK804" s="779"/>
      <c r="CL804" s="779"/>
      <c r="CM804" s="779"/>
      <c r="CN804" s="779"/>
      <c r="CO804" s="779"/>
      <c r="CP804" s="779"/>
      <c r="CQ804" s="779"/>
      <c r="CR804" s="779"/>
      <c r="CS804" s="779"/>
      <c r="CT804" s="779"/>
    </row>
    <row r="805" spans="1:98" s="887" customFormat="1" ht="13.5">
      <c r="A805" s="886"/>
      <c r="B805" s="886"/>
      <c r="C805" s="886"/>
      <c r="D805" s="886"/>
      <c r="E805" s="886"/>
      <c r="F805" s="2851"/>
      <c r="G805" s="2851"/>
      <c r="H805" s="888"/>
      <c r="I805" s="889"/>
      <c r="J805" s="890"/>
      <c r="M805" s="772"/>
      <c r="N805" s="891"/>
      <c r="O805" s="774"/>
      <c r="P805" s="775"/>
      <c r="Q805" s="775"/>
      <c r="R805" s="776"/>
      <c r="S805" s="777"/>
      <c r="T805" s="777"/>
      <c r="U805" s="777"/>
      <c r="V805" s="778"/>
      <c r="W805" s="778"/>
      <c r="X805" s="778"/>
      <c r="Y805" s="778"/>
      <c r="Z805" s="778"/>
      <c r="AA805" s="779"/>
      <c r="AB805" s="779"/>
      <c r="AC805" s="779"/>
      <c r="AD805" s="779"/>
      <c r="AE805" s="779"/>
      <c r="AF805" s="779"/>
      <c r="AG805" s="779"/>
      <c r="AH805" s="779"/>
      <c r="AI805" s="779"/>
      <c r="AJ805" s="779"/>
      <c r="AK805" s="779"/>
      <c r="AL805" s="779"/>
      <c r="AM805" s="779"/>
      <c r="AN805" s="779"/>
      <c r="AO805" s="779"/>
      <c r="AP805" s="779"/>
      <c r="AQ805" s="779"/>
      <c r="AR805" s="779"/>
      <c r="AS805" s="779"/>
      <c r="AT805" s="779"/>
      <c r="AU805" s="779"/>
      <c r="AV805" s="779"/>
      <c r="AW805" s="779"/>
      <c r="AX805" s="779"/>
      <c r="AY805" s="779"/>
      <c r="AZ805" s="779"/>
      <c r="BA805" s="779"/>
      <c r="BB805" s="779"/>
      <c r="BC805" s="779"/>
      <c r="BD805" s="779"/>
      <c r="BE805" s="779"/>
      <c r="BF805" s="779"/>
      <c r="BG805" s="779"/>
      <c r="BH805" s="779"/>
      <c r="BI805" s="779"/>
      <c r="BJ805" s="779"/>
      <c r="BK805" s="779"/>
      <c r="BL805" s="779"/>
      <c r="BM805" s="779"/>
      <c r="BN805" s="779"/>
      <c r="BO805" s="779"/>
      <c r="BP805" s="779"/>
      <c r="BQ805" s="779"/>
      <c r="BR805" s="779"/>
      <c r="BS805" s="779"/>
      <c r="BT805" s="779"/>
      <c r="BU805" s="779"/>
      <c r="BV805" s="779"/>
      <c r="BW805" s="779"/>
      <c r="BX805" s="779"/>
      <c r="BY805" s="779"/>
      <c r="BZ805" s="779"/>
      <c r="CA805" s="779"/>
      <c r="CB805" s="779"/>
      <c r="CC805" s="779"/>
      <c r="CD805" s="779"/>
      <c r="CE805" s="779"/>
      <c r="CF805" s="779"/>
      <c r="CG805" s="779"/>
      <c r="CH805" s="779"/>
      <c r="CI805" s="779"/>
      <c r="CJ805" s="779"/>
      <c r="CK805" s="779"/>
      <c r="CL805" s="779"/>
      <c r="CM805" s="779"/>
      <c r="CN805" s="779"/>
      <c r="CO805" s="779"/>
      <c r="CP805" s="779"/>
      <c r="CQ805" s="779"/>
      <c r="CR805" s="779"/>
      <c r="CS805" s="779"/>
      <c r="CT805" s="779"/>
    </row>
    <row r="806" spans="1:98" s="887" customFormat="1" ht="13.5">
      <c r="A806" s="886"/>
      <c r="B806" s="886"/>
      <c r="C806" s="886"/>
      <c r="D806" s="886"/>
      <c r="E806" s="886"/>
      <c r="F806" s="2851"/>
      <c r="G806" s="2851"/>
      <c r="H806" s="888"/>
      <c r="I806" s="889"/>
      <c r="J806" s="890"/>
      <c r="M806" s="772"/>
      <c r="N806" s="891"/>
      <c r="O806" s="774"/>
      <c r="P806" s="775"/>
      <c r="Q806" s="775"/>
      <c r="R806" s="776"/>
      <c r="S806" s="777"/>
      <c r="T806" s="777"/>
      <c r="U806" s="777"/>
      <c r="V806" s="778"/>
      <c r="W806" s="778"/>
      <c r="X806" s="778"/>
      <c r="Y806" s="778"/>
      <c r="Z806" s="778"/>
      <c r="AA806" s="779"/>
      <c r="AB806" s="779"/>
      <c r="AC806" s="779"/>
      <c r="AD806" s="779"/>
      <c r="AE806" s="779"/>
      <c r="AF806" s="779"/>
      <c r="AG806" s="779"/>
      <c r="AH806" s="779"/>
      <c r="AI806" s="779"/>
      <c r="AJ806" s="779"/>
      <c r="AK806" s="779"/>
      <c r="AL806" s="779"/>
      <c r="AM806" s="779"/>
      <c r="AN806" s="779"/>
      <c r="AO806" s="779"/>
      <c r="AP806" s="779"/>
      <c r="AQ806" s="779"/>
      <c r="AR806" s="779"/>
      <c r="AS806" s="779"/>
      <c r="AT806" s="779"/>
      <c r="AU806" s="779"/>
      <c r="AV806" s="779"/>
      <c r="AW806" s="779"/>
      <c r="AX806" s="779"/>
      <c r="AY806" s="779"/>
      <c r="AZ806" s="779"/>
      <c r="BA806" s="779"/>
      <c r="BB806" s="779"/>
      <c r="BC806" s="779"/>
      <c r="BD806" s="779"/>
      <c r="BE806" s="779"/>
      <c r="BF806" s="779"/>
      <c r="BG806" s="779"/>
      <c r="BH806" s="779"/>
      <c r="BI806" s="779"/>
      <c r="BJ806" s="779"/>
      <c r="BK806" s="779"/>
      <c r="BL806" s="779"/>
      <c r="BM806" s="779"/>
      <c r="BN806" s="779"/>
      <c r="BO806" s="779"/>
      <c r="BP806" s="779"/>
      <c r="BQ806" s="779"/>
      <c r="BR806" s="779"/>
      <c r="BS806" s="779"/>
      <c r="BT806" s="779"/>
      <c r="BU806" s="779"/>
      <c r="BV806" s="779"/>
      <c r="BW806" s="779"/>
      <c r="BX806" s="779"/>
      <c r="BY806" s="779"/>
      <c r="BZ806" s="779"/>
      <c r="CA806" s="779"/>
      <c r="CB806" s="779"/>
      <c r="CC806" s="779"/>
      <c r="CD806" s="779"/>
      <c r="CE806" s="779"/>
      <c r="CF806" s="779"/>
      <c r="CG806" s="779"/>
      <c r="CH806" s="779"/>
      <c r="CI806" s="779"/>
      <c r="CJ806" s="779"/>
      <c r="CK806" s="779"/>
      <c r="CL806" s="779"/>
      <c r="CM806" s="779"/>
      <c r="CN806" s="779"/>
      <c r="CO806" s="779"/>
      <c r="CP806" s="779"/>
      <c r="CQ806" s="779"/>
      <c r="CR806" s="779"/>
      <c r="CS806" s="779"/>
      <c r="CT806" s="779"/>
    </row>
    <row r="807" spans="1:98" s="887" customFormat="1" ht="13.5">
      <c r="A807" s="886"/>
      <c r="B807" s="886"/>
      <c r="C807" s="886"/>
      <c r="D807" s="886"/>
      <c r="E807" s="886"/>
      <c r="F807" s="2851"/>
      <c r="G807" s="2851"/>
      <c r="H807" s="888"/>
      <c r="I807" s="889"/>
      <c r="J807" s="890"/>
      <c r="M807" s="772"/>
      <c r="N807" s="891"/>
      <c r="O807" s="774"/>
      <c r="P807" s="775"/>
      <c r="Q807" s="775"/>
      <c r="R807" s="776"/>
      <c r="S807" s="777"/>
      <c r="T807" s="777"/>
      <c r="U807" s="777"/>
      <c r="V807" s="778"/>
      <c r="W807" s="778"/>
      <c r="X807" s="778"/>
      <c r="Y807" s="778"/>
      <c r="Z807" s="778"/>
      <c r="AA807" s="779"/>
      <c r="AB807" s="779"/>
      <c r="AC807" s="779"/>
      <c r="AD807" s="779"/>
      <c r="AE807" s="779"/>
      <c r="AF807" s="779"/>
      <c r="AG807" s="779"/>
      <c r="AH807" s="779"/>
      <c r="AI807" s="779"/>
      <c r="AJ807" s="779"/>
      <c r="AK807" s="779"/>
      <c r="AL807" s="779"/>
      <c r="AM807" s="779"/>
      <c r="AN807" s="779"/>
      <c r="AO807" s="779"/>
      <c r="AP807" s="779"/>
      <c r="AQ807" s="779"/>
      <c r="AR807" s="779"/>
      <c r="AS807" s="779"/>
      <c r="AT807" s="779"/>
      <c r="AU807" s="779"/>
      <c r="AV807" s="779"/>
      <c r="AW807" s="779"/>
      <c r="AX807" s="779"/>
      <c r="AY807" s="779"/>
      <c r="AZ807" s="779"/>
      <c r="BA807" s="779"/>
      <c r="BB807" s="779"/>
      <c r="BC807" s="779"/>
      <c r="BD807" s="779"/>
      <c r="BE807" s="779"/>
      <c r="BF807" s="779"/>
      <c r="BG807" s="779"/>
      <c r="BH807" s="779"/>
      <c r="BI807" s="779"/>
      <c r="BJ807" s="779"/>
      <c r="BK807" s="779"/>
      <c r="BL807" s="779"/>
      <c r="BM807" s="779"/>
      <c r="BN807" s="779"/>
      <c r="BO807" s="779"/>
      <c r="BP807" s="779"/>
      <c r="BQ807" s="779"/>
      <c r="BR807" s="779"/>
      <c r="BS807" s="779"/>
      <c r="BT807" s="779"/>
      <c r="BU807" s="779"/>
      <c r="BV807" s="779"/>
      <c r="BW807" s="779"/>
      <c r="BX807" s="779"/>
      <c r="BY807" s="779"/>
      <c r="BZ807" s="779"/>
      <c r="CA807" s="779"/>
      <c r="CB807" s="779"/>
      <c r="CC807" s="779"/>
      <c r="CD807" s="779"/>
      <c r="CE807" s="779"/>
      <c r="CF807" s="779"/>
      <c r="CG807" s="779"/>
      <c r="CH807" s="779"/>
      <c r="CI807" s="779"/>
      <c r="CJ807" s="779"/>
      <c r="CK807" s="779"/>
      <c r="CL807" s="779"/>
      <c r="CM807" s="779"/>
      <c r="CN807" s="779"/>
      <c r="CO807" s="779"/>
      <c r="CP807" s="779"/>
      <c r="CQ807" s="779"/>
      <c r="CR807" s="779"/>
      <c r="CS807" s="779"/>
      <c r="CT807" s="779"/>
    </row>
    <row r="808" spans="1:98" s="887" customFormat="1" ht="13.5">
      <c r="A808" s="886"/>
      <c r="B808" s="886"/>
      <c r="C808" s="886"/>
      <c r="D808" s="886"/>
      <c r="E808" s="886"/>
      <c r="F808" s="2851"/>
      <c r="G808" s="2851"/>
      <c r="H808" s="888"/>
      <c r="I808" s="889"/>
      <c r="J808" s="890"/>
      <c r="M808" s="772"/>
      <c r="N808" s="891"/>
      <c r="O808" s="774"/>
      <c r="P808" s="775"/>
      <c r="Q808" s="775"/>
      <c r="R808" s="776"/>
      <c r="S808" s="777"/>
      <c r="T808" s="777"/>
      <c r="U808" s="777"/>
      <c r="V808" s="778"/>
      <c r="W808" s="778"/>
      <c r="X808" s="778"/>
      <c r="Y808" s="778"/>
      <c r="Z808" s="778"/>
      <c r="AA808" s="779"/>
      <c r="AB808" s="779"/>
      <c r="AC808" s="779"/>
      <c r="AD808" s="779"/>
      <c r="AE808" s="779"/>
      <c r="AF808" s="779"/>
      <c r="AG808" s="779"/>
      <c r="AH808" s="779"/>
      <c r="AI808" s="779"/>
      <c r="AJ808" s="779"/>
      <c r="AK808" s="779"/>
      <c r="AL808" s="779"/>
      <c r="AM808" s="779"/>
      <c r="AN808" s="779"/>
      <c r="AO808" s="779"/>
      <c r="AP808" s="779"/>
      <c r="AQ808" s="779"/>
      <c r="AR808" s="779"/>
      <c r="AS808" s="779"/>
      <c r="AT808" s="779"/>
      <c r="AU808" s="779"/>
      <c r="AV808" s="779"/>
      <c r="AW808" s="779"/>
      <c r="AX808" s="779"/>
      <c r="AY808" s="779"/>
      <c r="AZ808" s="779"/>
      <c r="BA808" s="779"/>
      <c r="BB808" s="779"/>
      <c r="BC808" s="779"/>
      <c r="BD808" s="779"/>
      <c r="BE808" s="779"/>
      <c r="BF808" s="779"/>
      <c r="BG808" s="779"/>
      <c r="BH808" s="779"/>
      <c r="BI808" s="779"/>
      <c r="BJ808" s="779"/>
      <c r="BK808" s="779"/>
      <c r="BL808" s="779"/>
      <c r="BM808" s="779"/>
      <c r="BN808" s="779"/>
      <c r="BO808" s="779"/>
      <c r="BP808" s="779"/>
      <c r="BQ808" s="779"/>
      <c r="BR808" s="779"/>
      <c r="BS808" s="779"/>
      <c r="BT808" s="779"/>
      <c r="BU808" s="779"/>
      <c r="BV808" s="779"/>
      <c r="BW808" s="779"/>
      <c r="BX808" s="779"/>
      <c r="BY808" s="779"/>
      <c r="BZ808" s="779"/>
      <c r="CA808" s="779"/>
      <c r="CB808" s="779"/>
      <c r="CC808" s="779"/>
      <c r="CD808" s="779"/>
      <c r="CE808" s="779"/>
      <c r="CF808" s="779"/>
      <c r="CG808" s="779"/>
      <c r="CH808" s="779"/>
      <c r="CI808" s="779"/>
      <c r="CJ808" s="779"/>
      <c r="CK808" s="779"/>
      <c r="CL808" s="779"/>
      <c r="CM808" s="779"/>
      <c r="CN808" s="779"/>
      <c r="CO808" s="779"/>
      <c r="CP808" s="779"/>
      <c r="CQ808" s="779"/>
      <c r="CR808" s="779"/>
      <c r="CS808" s="779"/>
      <c r="CT808" s="779"/>
    </row>
    <row r="809" spans="1:98" s="887" customFormat="1" ht="13.5">
      <c r="A809" s="886"/>
      <c r="B809" s="886"/>
      <c r="C809" s="886"/>
      <c r="D809" s="886"/>
      <c r="E809" s="886"/>
      <c r="F809" s="2851"/>
      <c r="G809" s="2851"/>
      <c r="H809" s="888"/>
      <c r="I809" s="889"/>
      <c r="J809" s="890"/>
      <c r="M809" s="772"/>
      <c r="N809" s="891"/>
      <c r="O809" s="774"/>
      <c r="P809" s="775"/>
      <c r="Q809" s="775"/>
      <c r="R809" s="776"/>
      <c r="S809" s="777"/>
      <c r="T809" s="777"/>
      <c r="U809" s="777"/>
      <c r="V809" s="778"/>
      <c r="W809" s="778"/>
      <c r="X809" s="778"/>
      <c r="Y809" s="778"/>
      <c r="Z809" s="778"/>
      <c r="AA809" s="779"/>
      <c r="AB809" s="779"/>
      <c r="AC809" s="779"/>
      <c r="AD809" s="779"/>
      <c r="AE809" s="779"/>
      <c r="AF809" s="779"/>
      <c r="AG809" s="779"/>
      <c r="AH809" s="779"/>
      <c r="AI809" s="779"/>
      <c r="AJ809" s="779"/>
      <c r="AK809" s="779"/>
      <c r="AL809" s="779"/>
      <c r="AM809" s="779"/>
      <c r="AN809" s="779"/>
      <c r="AO809" s="779"/>
      <c r="AP809" s="779"/>
      <c r="AQ809" s="779"/>
      <c r="AR809" s="779"/>
      <c r="AS809" s="779"/>
      <c r="AT809" s="779"/>
      <c r="AU809" s="779"/>
      <c r="AV809" s="779"/>
      <c r="AW809" s="779"/>
      <c r="AX809" s="779"/>
      <c r="AY809" s="779"/>
      <c r="AZ809" s="779"/>
      <c r="BA809" s="779"/>
      <c r="BB809" s="779"/>
      <c r="BC809" s="779"/>
      <c r="BD809" s="779"/>
      <c r="BE809" s="779"/>
      <c r="BF809" s="779"/>
      <c r="BG809" s="779"/>
      <c r="BH809" s="779"/>
      <c r="BI809" s="779"/>
      <c r="BJ809" s="779"/>
      <c r="BK809" s="779"/>
      <c r="BL809" s="779"/>
      <c r="BM809" s="779"/>
      <c r="BN809" s="779"/>
      <c r="BO809" s="779"/>
      <c r="BP809" s="779"/>
      <c r="BQ809" s="779"/>
      <c r="BR809" s="779"/>
      <c r="BS809" s="779"/>
      <c r="BT809" s="779"/>
      <c r="BU809" s="779"/>
      <c r="BV809" s="779"/>
      <c r="BW809" s="779"/>
      <c r="BX809" s="779"/>
      <c r="BY809" s="779"/>
      <c r="BZ809" s="779"/>
      <c r="CA809" s="779"/>
      <c r="CB809" s="779"/>
      <c r="CC809" s="779"/>
      <c r="CD809" s="779"/>
      <c r="CE809" s="779"/>
      <c r="CF809" s="779"/>
      <c r="CG809" s="779"/>
      <c r="CH809" s="779"/>
      <c r="CI809" s="779"/>
      <c r="CJ809" s="779"/>
      <c r="CK809" s="779"/>
      <c r="CL809" s="779"/>
      <c r="CM809" s="779"/>
      <c r="CN809" s="779"/>
      <c r="CO809" s="779"/>
      <c r="CP809" s="779"/>
      <c r="CQ809" s="779"/>
      <c r="CR809" s="779"/>
      <c r="CS809" s="779"/>
      <c r="CT809" s="779"/>
    </row>
    <row r="810" spans="1:98" s="887" customFormat="1" ht="13.5">
      <c r="A810" s="886"/>
      <c r="B810" s="886"/>
      <c r="C810" s="886"/>
      <c r="D810" s="886"/>
      <c r="E810" s="886"/>
      <c r="F810" s="2851"/>
      <c r="G810" s="2851"/>
      <c r="H810" s="888"/>
      <c r="I810" s="889"/>
      <c r="J810" s="890"/>
      <c r="M810" s="772"/>
      <c r="N810" s="891"/>
      <c r="O810" s="774"/>
      <c r="P810" s="775"/>
      <c r="Q810" s="775"/>
      <c r="R810" s="776"/>
      <c r="S810" s="777"/>
      <c r="T810" s="777"/>
      <c r="U810" s="777"/>
      <c r="V810" s="778"/>
      <c r="W810" s="778"/>
      <c r="X810" s="778"/>
      <c r="Y810" s="778"/>
      <c r="Z810" s="778"/>
      <c r="AA810" s="779"/>
      <c r="AB810" s="779"/>
      <c r="AC810" s="779"/>
      <c r="AD810" s="779"/>
      <c r="AE810" s="779"/>
      <c r="AF810" s="779"/>
      <c r="AG810" s="779"/>
      <c r="AH810" s="779"/>
      <c r="AI810" s="779"/>
      <c r="AJ810" s="779"/>
      <c r="AK810" s="779"/>
      <c r="AL810" s="779"/>
      <c r="AM810" s="779"/>
      <c r="AN810" s="779"/>
      <c r="AO810" s="779"/>
      <c r="AP810" s="779"/>
      <c r="AQ810" s="779"/>
      <c r="AR810" s="779"/>
      <c r="AS810" s="779"/>
      <c r="AT810" s="779"/>
      <c r="AU810" s="779"/>
      <c r="AV810" s="779"/>
      <c r="AW810" s="779"/>
      <c r="AX810" s="779"/>
      <c r="AY810" s="779"/>
      <c r="AZ810" s="779"/>
      <c r="BA810" s="779"/>
      <c r="BB810" s="779"/>
      <c r="BC810" s="779"/>
      <c r="BD810" s="779"/>
      <c r="BE810" s="779"/>
      <c r="BF810" s="779"/>
      <c r="BG810" s="779"/>
      <c r="BH810" s="779"/>
      <c r="BI810" s="779"/>
      <c r="BJ810" s="779"/>
      <c r="BK810" s="779"/>
      <c r="BL810" s="779"/>
      <c r="BM810" s="779"/>
      <c r="BN810" s="779"/>
      <c r="BO810" s="779"/>
      <c r="BP810" s="779"/>
      <c r="BQ810" s="779"/>
      <c r="BR810" s="779"/>
      <c r="BS810" s="779"/>
      <c r="BT810" s="779"/>
      <c r="BU810" s="779"/>
      <c r="BV810" s="779"/>
      <c r="BW810" s="779"/>
      <c r="BX810" s="779"/>
      <c r="BY810" s="779"/>
      <c r="BZ810" s="779"/>
      <c r="CA810" s="779"/>
      <c r="CB810" s="779"/>
      <c r="CC810" s="779"/>
      <c r="CD810" s="779"/>
      <c r="CE810" s="779"/>
      <c r="CF810" s="779"/>
      <c r="CG810" s="779"/>
      <c r="CH810" s="779"/>
      <c r="CI810" s="779"/>
      <c r="CJ810" s="779"/>
      <c r="CK810" s="779"/>
      <c r="CL810" s="779"/>
      <c r="CM810" s="779"/>
      <c r="CN810" s="779"/>
      <c r="CO810" s="779"/>
      <c r="CP810" s="779"/>
      <c r="CQ810" s="779"/>
      <c r="CR810" s="779"/>
      <c r="CS810" s="779"/>
      <c r="CT810" s="779"/>
    </row>
    <row r="811" spans="1:98" s="887" customFormat="1" ht="13.5">
      <c r="A811" s="886"/>
      <c r="B811" s="886"/>
      <c r="C811" s="886"/>
      <c r="D811" s="886"/>
      <c r="E811" s="886"/>
      <c r="F811" s="2851"/>
      <c r="G811" s="2851"/>
      <c r="H811" s="888"/>
      <c r="I811" s="889"/>
      <c r="J811" s="890"/>
      <c r="M811" s="772"/>
      <c r="N811" s="891"/>
      <c r="O811" s="774"/>
      <c r="P811" s="775"/>
      <c r="Q811" s="775"/>
      <c r="R811" s="776"/>
      <c r="S811" s="777"/>
      <c r="T811" s="777"/>
      <c r="U811" s="777"/>
      <c r="V811" s="778"/>
      <c r="W811" s="778"/>
      <c r="X811" s="778"/>
      <c r="Y811" s="778"/>
      <c r="Z811" s="778"/>
      <c r="AA811" s="779"/>
      <c r="AB811" s="779"/>
      <c r="AC811" s="779"/>
      <c r="AD811" s="779"/>
      <c r="AE811" s="779"/>
      <c r="AF811" s="779"/>
      <c r="AG811" s="779"/>
      <c r="AH811" s="779"/>
      <c r="AI811" s="779"/>
      <c r="AJ811" s="779"/>
      <c r="AK811" s="779"/>
      <c r="AL811" s="779"/>
      <c r="AM811" s="779"/>
      <c r="AN811" s="779"/>
      <c r="AO811" s="779"/>
      <c r="AP811" s="779"/>
      <c r="AQ811" s="779"/>
      <c r="AR811" s="779"/>
      <c r="AS811" s="779"/>
      <c r="AT811" s="779"/>
      <c r="AU811" s="779"/>
      <c r="AV811" s="779"/>
      <c r="AW811" s="779"/>
      <c r="AX811" s="779"/>
      <c r="AY811" s="779"/>
      <c r="AZ811" s="779"/>
      <c r="BA811" s="779"/>
      <c r="BB811" s="779"/>
      <c r="BC811" s="779"/>
      <c r="BD811" s="779"/>
      <c r="BE811" s="779"/>
      <c r="BF811" s="779"/>
      <c r="BG811" s="779"/>
      <c r="BH811" s="779"/>
      <c r="BI811" s="779"/>
      <c r="BJ811" s="779"/>
      <c r="BK811" s="779"/>
      <c r="BL811" s="779"/>
      <c r="BM811" s="779"/>
      <c r="BN811" s="779"/>
      <c r="BO811" s="779"/>
      <c r="BP811" s="779"/>
      <c r="BQ811" s="779"/>
      <c r="BR811" s="779"/>
      <c r="BS811" s="779"/>
      <c r="BT811" s="779"/>
      <c r="BU811" s="779"/>
      <c r="BV811" s="779"/>
      <c r="BW811" s="779"/>
      <c r="BX811" s="779"/>
      <c r="BY811" s="779"/>
      <c r="BZ811" s="779"/>
      <c r="CA811" s="779"/>
      <c r="CB811" s="779"/>
      <c r="CC811" s="779"/>
      <c r="CD811" s="779"/>
      <c r="CE811" s="779"/>
      <c r="CF811" s="779"/>
      <c r="CG811" s="779"/>
      <c r="CH811" s="779"/>
      <c r="CI811" s="779"/>
      <c r="CJ811" s="779"/>
      <c r="CK811" s="779"/>
      <c r="CL811" s="779"/>
      <c r="CM811" s="779"/>
      <c r="CN811" s="779"/>
      <c r="CO811" s="779"/>
      <c r="CP811" s="779"/>
      <c r="CQ811" s="779"/>
      <c r="CR811" s="779"/>
      <c r="CS811" s="779"/>
      <c r="CT811" s="779"/>
    </row>
    <row r="812" spans="1:98" s="887" customFormat="1" ht="13.5">
      <c r="A812" s="886"/>
      <c r="B812" s="886"/>
      <c r="C812" s="886"/>
      <c r="D812" s="886"/>
      <c r="E812" s="886"/>
      <c r="F812" s="2851"/>
      <c r="G812" s="2851"/>
      <c r="H812" s="888"/>
      <c r="I812" s="889"/>
      <c r="J812" s="890"/>
      <c r="M812" s="772"/>
      <c r="N812" s="891"/>
      <c r="O812" s="774"/>
      <c r="P812" s="775"/>
      <c r="Q812" s="775"/>
      <c r="R812" s="776"/>
      <c r="S812" s="777"/>
      <c r="T812" s="777"/>
      <c r="U812" s="777"/>
      <c r="V812" s="778"/>
      <c r="W812" s="778"/>
      <c r="X812" s="778"/>
      <c r="Y812" s="778"/>
      <c r="Z812" s="778"/>
      <c r="AA812" s="779"/>
      <c r="AB812" s="779"/>
      <c r="AC812" s="779"/>
      <c r="AD812" s="779"/>
      <c r="AE812" s="779"/>
      <c r="AF812" s="779"/>
      <c r="AG812" s="779"/>
      <c r="AH812" s="779"/>
      <c r="AI812" s="779"/>
      <c r="AJ812" s="779"/>
      <c r="AK812" s="779"/>
      <c r="AL812" s="779"/>
      <c r="AM812" s="779"/>
      <c r="AN812" s="779"/>
      <c r="AO812" s="779"/>
      <c r="AP812" s="779"/>
      <c r="AQ812" s="779"/>
      <c r="AR812" s="779"/>
      <c r="AS812" s="779"/>
      <c r="AT812" s="779"/>
      <c r="AU812" s="779"/>
      <c r="AV812" s="779"/>
      <c r="AW812" s="779"/>
      <c r="AX812" s="779"/>
      <c r="AY812" s="779"/>
      <c r="AZ812" s="779"/>
      <c r="BA812" s="779"/>
      <c r="BB812" s="779"/>
      <c r="BC812" s="779"/>
      <c r="BD812" s="779"/>
      <c r="BE812" s="779"/>
      <c r="BF812" s="779"/>
      <c r="BG812" s="779"/>
      <c r="BH812" s="779"/>
      <c r="BI812" s="779"/>
      <c r="BJ812" s="779"/>
      <c r="BK812" s="779"/>
      <c r="BL812" s="779"/>
      <c r="BM812" s="779"/>
      <c r="BN812" s="779"/>
      <c r="BO812" s="779"/>
      <c r="BP812" s="779"/>
      <c r="BQ812" s="779"/>
      <c r="BR812" s="779"/>
      <c r="BS812" s="779"/>
      <c r="BT812" s="779"/>
      <c r="BU812" s="779"/>
      <c r="BV812" s="779"/>
      <c r="BW812" s="779"/>
      <c r="BX812" s="779"/>
      <c r="BY812" s="779"/>
      <c r="BZ812" s="779"/>
      <c r="CA812" s="779"/>
      <c r="CB812" s="779"/>
      <c r="CC812" s="779"/>
      <c r="CD812" s="779"/>
      <c r="CE812" s="779"/>
      <c r="CF812" s="779"/>
      <c r="CG812" s="779"/>
      <c r="CH812" s="779"/>
      <c r="CI812" s="779"/>
      <c r="CJ812" s="779"/>
      <c r="CK812" s="779"/>
      <c r="CL812" s="779"/>
      <c r="CM812" s="779"/>
      <c r="CN812" s="779"/>
      <c r="CO812" s="779"/>
      <c r="CP812" s="779"/>
      <c r="CQ812" s="779"/>
      <c r="CR812" s="779"/>
      <c r="CS812" s="779"/>
      <c r="CT812" s="779"/>
    </row>
    <row r="813" spans="1:98" s="887" customFormat="1" ht="13.5">
      <c r="A813" s="886"/>
      <c r="B813" s="886"/>
      <c r="C813" s="886"/>
      <c r="D813" s="886"/>
      <c r="E813" s="886"/>
      <c r="F813" s="2851"/>
      <c r="G813" s="2851"/>
      <c r="H813" s="888"/>
      <c r="I813" s="889"/>
      <c r="J813" s="890"/>
      <c r="M813" s="772"/>
      <c r="N813" s="891"/>
      <c r="O813" s="774"/>
      <c r="P813" s="775"/>
      <c r="Q813" s="775"/>
      <c r="R813" s="776"/>
      <c r="S813" s="777"/>
      <c r="T813" s="777"/>
      <c r="U813" s="777"/>
      <c r="V813" s="778"/>
      <c r="W813" s="778"/>
      <c r="X813" s="778"/>
      <c r="Y813" s="778"/>
      <c r="Z813" s="778"/>
      <c r="AA813" s="779"/>
      <c r="AB813" s="779"/>
      <c r="AC813" s="779"/>
      <c r="AD813" s="779"/>
      <c r="AE813" s="779"/>
      <c r="AF813" s="779"/>
      <c r="AG813" s="779"/>
      <c r="AH813" s="779"/>
      <c r="AI813" s="779"/>
      <c r="AJ813" s="779"/>
      <c r="AK813" s="779"/>
      <c r="AL813" s="779"/>
      <c r="AM813" s="779"/>
      <c r="AN813" s="779"/>
      <c r="AO813" s="779"/>
      <c r="AP813" s="779"/>
      <c r="AQ813" s="779"/>
      <c r="AR813" s="779"/>
      <c r="AS813" s="779"/>
      <c r="AT813" s="779"/>
      <c r="AU813" s="779"/>
      <c r="AV813" s="779"/>
      <c r="AW813" s="779"/>
      <c r="AX813" s="779"/>
      <c r="AY813" s="779"/>
      <c r="AZ813" s="779"/>
      <c r="BA813" s="779"/>
      <c r="BB813" s="779"/>
      <c r="BC813" s="779"/>
      <c r="BD813" s="779"/>
      <c r="BE813" s="779"/>
      <c r="BF813" s="779"/>
      <c r="BG813" s="779"/>
      <c r="BH813" s="779"/>
      <c r="BI813" s="779"/>
      <c r="BJ813" s="779"/>
      <c r="BK813" s="779"/>
      <c r="BL813" s="779"/>
      <c r="BM813" s="779"/>
      <c r="BN813" s="779"/>
      <c r="BO813" s="779"/>
      <c r="BP813" s="779"/>
      <c r="BQ813" s="779"/>
      <c r="BR813" s="779"/>
      <c r="BS813" s="779"/>
      <c r="BT813" s="779"/>
      <c r="BU813" s="779"/>
      <c r="BV813" s="779"/>
      <c r="BW813" s="779"/>
      <c r="BX813" s="779"/>
      <c r="BY813" s="779"/>
      <c r="BZ813" s="779"/>
      <c r="CA813" s="779"/>
      <c r="CB813" s="779"/>
      <c r="CC813" s="779"/>
      <c r="CD813" s="779"/>
      <c r="CE813" s="779"/>
      <c r="CF813" s="779"/>
      <c r="CG813" s="779"/>
      <c r="CH813" s="779"/>
      <c r="CI813" s="779"/>
      <c r="CJ813" s="779"/>
      <c r="CK813" s="779"/>
      <c r="CL813" s="779"/>
      <c r="CM813" s="779"/>
      <c r="CN813" s="779"/>
      <c r="CO813" s="779"/>
      <c r="CP813" s="779"/>
      <c r="CQ813" s="779"/>
      <c r="CR813" s="779"/>
      <c r="CS813" s="779"/>
      <c r="CT813" s="779"/>
    </row>
    <row r="814" spans="1:98" s="887" customFormat="1" ht="13.5">
      <c r="A814" s="886"/>
      <c r="B814" s="886"/>
      <c r="C814" s="886"/>
      <c r="D814" s="886"/>
      <c r="E814" s="886"/>
      <c r="F814" s="2851"/>
      <c r="G814" s="2851"/>
      <c r="H814" s="888"/>
      <c r="I814" s="889"/>
      <c r="J814" s="890"/>
      <c r="M814" s="772"/>
      <c r="N814" s="891"/>
      <c r="O814" s="774"/>
      <c r="P814" s="775"/>
      <c r="Q814" s="775"/>
      <c r="R814" s="776"/>
      <c r="S814" s="777"/>
      <c r="T814" s="777"/>
      <c r="U814" s="777"/>
      <c r="V814" s="778"/>
      <c r="W814" s="778"/>
      <c r="X814" s="778"/>
      <c r="Y814" s="778"/>
      <c r="Z814" s="778"/>
      <c r="AA814" s="779"/>
      <c r="AB814" s="779"/>
      <c r="AC814" s="779"/>
      <c r="AD814" s="779"/>
      <c r="AE814" s="779"/>
      <c r="AF814" s="779"/>
      <c r="AG814" s="779"/>
      <c r="AH814" s="779"/>
      <c r="AI814" s="779"/>
      <c r="AJ814" s="779"/>
      <c r="AK814" s="779"/>
      <c r="AL814" s="779"/>
      <c r="AM814" s="779"/>
      <c r="AN814" s="779"/>
      <c r="AO814" s="779"/>
      <c r="AP814" s="779"/>
      <c r="AQ814" s="779"/>
      <c r="AR814" s="779"/>
      <c r="AS814" s="779"/>
      <c r="AT814" s="779"/>
      <c r="AU814" s="779"/>
      <c r="AV814" s="779"/>
      <c r="AW814" s="779"/>
      <c r="AX814" s="779"/>
      <c r="AY814" s="779"/>
      <c r="AZ814" s="779"/>
      <c r="BA814" s="779"/>
      <c r="BB814" s="779"/>
      <c r="BC814" s="779"/>
      <c r="BD814" s="779"/>
      <c r="BE814" s="779"/>
      <c r="BF814" s="779"/>
      <c r="BG814" s="779"/>
      <c r="BH814" s="779"/>
      <c r="BI814" s="779"/>
      <c r="BJ814" s="779"/>
      <c r="BK814" s="779"/>
      <c r="BL814" s="779"/>
      <c r="BM814" s="779"/>
      <c r="BN814" s="779"/>
      <c r="BO814" s="779"/>
      <c r="BP814" s="779"/>
      <c r="BQ814" s="779"/>
      <c r="BR814" s="779"/>
      <c r="BS814" s="779"/>
      <c r="BT814" s="779"/>
      <c r="BU814" s="779"/>
      <c r="BV814" s="779"/>
      <c r="BW814" s="779"/>
      <c r="BX814" s="779"/>
      <c r="BY814" s="779"/>
      <c r="BZ814" s="779"/>
      <c r="CA814" s="779"/>
      <c r="CB814" s="779"/>
      <c r="CC814" s="779"/>
      <c r="CD814" s="779"/>
      <c r="CE814" s="779"/>
      <c r="CF814" s="779"/>
      <c r="CG814" s="779"/>
      <c r="CH814" s="779"/>
      <c r="CI814" s="779"/>
      <c r="CJ814" s="779"/>
      <c r="CK814" s="779"/>
      <c r="CL814" s="779"/>
      <c r="CM814" s="779"/>
      <c r="CN814" s="779"/>
      <c r="CO814" s="779"/>
      <c r="CP814" s="779"/>
      <c r="CQ814" s="779"/>
      <c r="CR814" s="779"/>
      <c r="CS814" s="779"/>
      <c r="CT814" s="779"/>
    </row>
    <row r="815" spans="1:98" s="887" customFormat="1" ht="13.5">
      <c r="A815" s="886"/>
      <c r="B815" s="886"/>
      <c r="C815" s="886"/>
      <c r="D815" s="886"/>
      <c r="E815" s="886"/>
      <c r="F815" s="2851"/>
      <c r="G815" s="2851"/>
      <c r="H815" s="888"/>
      <c r="I815" s="889"/>
      <c r="J815" s="890"/>
      <c r="M815" s="772"/>
      <c r="N815" s="891"/>
      <c r="O815" s="774"/>
      <c r="P815" s="775"/>
      <c r="Q815" s="775"/>
      <c r="R815" s="776"/>
      <c r="S815" s="777"/>
      <c r="T815" s="777"/>
      <c r="U815" s="777"/>
      <c r="V815" s="778"/>
      <c r="W815" s="778"/>
      <c r="X815" s="778"/>
      <c r="Y815" s="778"/>
      <c r="Z815" s="778"/>
      <c r="AA815" s="779"/>
      <c r="AB815" s="779"/>
      <c r="AC815" s="779"/>
      <c r="AD815" s="779"/>
      <c r="AE815" s="779"/>
      <c r="AF815" s="779"/>
      <c r="AG815" s="779"/>
      <c r="AH815" s="779"/>
      <c r="AI815" s="779"/>
      <c r="AJ815" s="779"/>
      <c r="AK815" s="779"/>
      <c r="AL815" s="779"/>
      <c r="AM815" s="779"/>
      <c r="AN815" s="779"/>
      <c r="AO815" s="779"/>
      <c r="AP815" s="779"/>
      <c r="AQ815" s="779"/>
      <c r="AR815" s="779"/>
      <c r="AS815" s="779"/>
      <c r="AT815" s="779"/>
      <c r="AU815" s="779"/>
      <c r="AV815" s="779"/>
      <c r="AW815" s="779"/>
      <c r="AX815" s="779"/>
      <c r="AY815" s="779"/>
      <c r="AZ815" s="779"/>
      <c r="BA815" s="779"/>
      <c r="BB815" s="779"/>
      <c r="BC815" s="779"/>
      <c r="BD815" s="779"/>
      <c r="BE815" s="779"/>
      <c r="BF815" s="779"/>
      <c r="BG815" s="779"/>
      <c r="BH815" s="779"/>
      <c r="BI815" s="779"/>
      <c r="BJ815" s="779"/>
      <c r="BK815" s="779"/>
      <c r="BL815" s="779"/>
      <c r="BM815" s="779"/>
      <c r="BN815" s="779"/>
      <c r="BO815" s="779"/>
      <c r="BP815" s="779"/>
      <c r="BQ815" s="779"/>
      <c r="BR815" s="779"/>
      <c r="BS815" s="779"/>
      <c r="BT815" s="779"/>
      <c r="BU815" s="779"/>
      <c r="BV815" s="779"/>
      <c r="BW815" s="779"/>
      <c r="BX815" s="779"/>
      <c r="BY815" s="779"/>
      <c r="BZ815" s="779"/>
      <c r="CA815" s="779"/>
      <c r="CB815" s="779"/>
      <c r="CC815" s="779"/>
      <c r="CD815" s="779"/>
      <c r="CE815" s="779"/>
      <c r="CF815" s="779"/>
      <c r="CG815" s="779"/>
      <c r="CH815" s="779"/>
      <c r="CI815" s="779"/>
      <c r="CJ815" s="779"/>
      <c r="CK815" s="779"/>
      <c r="CL815" s="779"/>
      <c r="CM815" s="779"/>
      <c r="CN815" s="779"/>
      <c r="CO815" s="779"/>
      <c r="CP815" s="779"/>
      <c r="CQ815" s="779"/>
      <c r="CR815" s="779"/>
      <c r="CS815" s="779"/>
      <c r="CT815" s="779"/>
    </row>
    <row r="816" spans="1:98" s="887" customFormat="1" ht="13.5">
      <c r="A816" s="886"/>
      <c r="B816" s="886"/>
      <c r="C816" s="886"/>
      <c r="D816" s="886"/>
      <c r="E816" s="886"/>
      <c r="F816" s="2851"/>
      <c r="G816" s="2851"/>
      <c r="H816" s="888"/>
      <c r="I816" s="889"/>
      <c r="J816" s="890"/>
      <c r="M816" s="772"/>
      <c r="N816" s="891"/>
      <c r="O816" s="774"/>
      <c r="P816" s="775"/>
      <c r="Q816" s="775"/>
      <c r="R816" s="776"/>
      <c r="S816" s="777"/>
      <c r="T816" s="777"/>
      <c r="U816" s="777"/>
      <c r="V816" s="778"/>
      <c r="W816" s="778"/>
      <c r="X816" s="778"/>
      <c r="Y816" s="778"/>
      <c r="Z816" s="778"/>
      <c r="AA816" s="779"/>
      <c r="AB816" s="779"/>
      <c r="AC816" s="779"/>
      <c r="AD816" s="779"/>
      <c r="AE816" s="779"/>
      <c r="AF816" s="779"/>
      <c r="AG816" s="779"/>
      <c r="AH816" s="779"/>
      <c r="AI816" s="779"/>
      <c r="AJ816" s="779"/>
      <c r="AK816" s="779"/>
      <c r="AL816" s="779"/>
      <c r="AM816" s="779"/>
      <c r="AN816" s="779"/>
      <c r="AO816" s="779"/>
      <c r="AP816" s="779"/>
      <c r="AQ816" s="779"/>
      <c r="AR816" s="779"/>
      <c r="AS816" s="779"/>
      <c r="AT816" s="779"/>
      <c r="AU816" s="779"/>
      <c r="AV816" s="779"/>
      <c r="AW816" s="779"/>
      <c r="AX816" s="779"/>
      <c r="AY816" s="779"/>
      <c r="AZ816" s="779"/>
      <c r="BA816" s="779"/>
      <c r="BB816" s="779"/>
      <c r="BC816" s="779"/>
      <c r="BD816" s="779"/>
      <c r="BE816" s="779"/>
      <c r="BF816" s="779"/>
      <c r="BG816" s="779"/>
      <c r="BH816" s="779"/>
      <c r="BI816" s="779"/>
      <c r="BJ816" s="779"/>
      <c r="BK816" s="779"/>
      <c r="BL816" s="779"/>
      <c r="BM816" s="779"/>
      <c r="BN816" s="779"/>
      <c r="BO816" s="779"/>
      <c r="BP816" s="779"/>
      <c r="BQ816" s="779"/>
      <c r="BR816" s="779"/>
      <c r="BS816" s="779"/>
      <c r="BT816" s="779"/>
      <c r="BU816" s="779"/>
      <c r="BV816" s="779"/>
      <c r="BW816" s="779"/>
      <c r="BX816" s="779"/>
      <c r="BY816" s="779"/>
      <c r="BZ816" s="779"/>
      <c r="CA816" s="779"/>
      <c r="CB816" s="779"/>
      <c r="CC816" s="779"/>
      <c r="CD816" s="779"/>
      <c r="CE816" s="779"/>
      <c r="CF816" s="779"/>
      <c r="CG816" s="779"/>
      <c r="CH816" s="779"/>
      <c r="CI816" s="779"/>
      <c r="CJ816" s="779"/>
      <c r="CK816" s="779"/>
      <c r="CL816" s="779"/>
      <c r="CM816" s="779"/>
      <c r="CN816" s="779"/>
      <c r="CO816" s="779"/>
      <c r="CP816" s="779"/>
      <c r="CQ816" s="779"/>
      <c r="CR816" s="779"/>
      <c r="CS816" s="779"/>
      <c r="CT816" s="779"/>
    </row>
    <row r="817" spans="1:98" s="887" customFormat="1" ht="13.5">
      <c r="A817" s="886"/>
      <c r="B817" s="886"/>
      <c r="C817" s="886"/>
      <c r="D817" s="886"/>
      <c r="E817" s="886"/>
      <c r="F817" s="2851"/>
      <c r="G817" s="2851"/>
      <c r="H817" s="888"/>
      <c r="I817" s="889"/>
      <c r="J817" s="890"/>
      <c r="M817" s="772"/>
      <c r="N817" s="891"/>
      <c r="O817" s="774"/>
      <c r="P817" s="775"/>
      <c r="Q817" s="775"/>
      <c r="R817" s="776"/>
      <c r="S817" s="777"/>
      <c r="T817" s="777"/>
      <c r="U817" s="777"/>
      <c r="V817" s="778"/>
      <c r="W817" s="778"/>
      <c r="X817" s="778"/>
      <c r="Y817" s="778"/>
      <c r="Z817" s="778"/>
      <c r="AA817" s="779"/>
      <c r="AB817" s="779"/>
      <c r="AC817" s="779"/>
      <c r="AD817" s="779"/>
      <c r="AE817" s="779"/>
      <c r="AF817" s="779"/>
      <c r="AG817" s="779"/>
      <c r="AH817" s="779"/>
      <c r="AI817" s="779"/>
      <c r="AJ817" s="779"/>
      <c r="AK817" s="779"/>
      <c r="AL817" s="779"/>
      <c r="AM817" s="779"/>
      <c r="AN817" s="779"/>
      <c r="AO817" s="779"/>
      <c r="AP817" s="779"/>
      <c r="AQ817" s="779"/>
      <c r="AR817" s="779"/>
      <c r="AS817" s="779"/>
      <c r="AT817" s="779"/>
      <c r="AU817" s="779"/>
      <c r="AV817" s="779"/>
      <c r="AW817" s="779"/>
      <c r="AX817" s="779"/>
      <c r="AY817" s="779"/>
      <c r="AZ817" s="779"/>
      <c r="BA817" s="779"/>
      <c r="BB817" s="779"/>
      <c r="BC817" s="779"/>
      <c r="BD817" s="779"/>
      <c r="BE817" s="779"/>
      <c r="BF817" s="779"/>
      <c r="BG817" s="779"/>
      <c r="BH817" s="779"/>
      <c r="BI817" s="779"/>
      <c r="BJ817" s="779"/>
      <c r="BK817" s="779"/>
      <c r="BL817" s="779"/>
      <c r="BM817" s="779"/>
      <c r="BN817" s="779"/>
      <c r="BO817" s="779"/>
      <c r="BP817" s="779"/>
      <c r="BQ817" s="779"/>
      <c r="BR817" s="779"/>
      <c r="BS817" s="779"/>
      <c r="BT817" s="779"/>
      <c r="BU817" s="779"/>
      <c r="BV817" s="779"/>
      <c r="BW817" s="779"/>
      <c r="BX817" s="779"/>
      <c r="BY817" s="779"/>
      <c r="BZ817" s="779"/>
      <c r="CA817" s="779"/>
      <c r="CB817" s="779"/>
      <c r="CC817" s="779"/>
      <c r="CD817" s="779"/>
      <c r="CE817" s="779"/>
      <c r="CF817" s="779"/>
      <c r="CG817" s="779"/>
      <c r="CH817" s="779"/>
      <c r="CI817" s="779"/>
      <c r="CJ817" s="779"/>
      <c r="CK817" s="779"/>
      <c r="CL817" s="779"/>
      <c r="CM817" s="779"/>
      <c r="CN817" s="779"/>
      <c r="CO817" s="779"/>
      <c r="CP817" s="779"/>
      <c r="CQ817" s="779"/>
      <c r="CR817" s="779"/>
      <c r="CS817" s="779"/>
      <c r="CT817" s="779"/>
    </row>
    <row r="818" spans="1:98" s="887" customFormat="1" ht="13.5">
      <c r="A818" s="886"/>
      <c r="B818" s="886"/>
      <c r="C818" s="886"/>
      <c r="D818" s="886"/>
      <c r="E818" s="886"/>
      <c r="F818" s="2851"/>
      <c r="G818" s="2851"/>
      <c r="H818" s="888"/>
      <c r="I818" s="889"/>
      <c r="J818" s="890"/>
      <c r="M818" s="772"/>
      <c r="N818" s="891"/>
      <c r="O818" s="774"/>
      <c r="P818" s="775"/>
      <c r="Q818" s="775"/>
      <c r="R818" s="776"/>
      <c r="S818" s="777"/>
      <c r="T818" s="777"/>
      <c r="U818" s="777"/>
      <c r="V818" s="778"/>
      <c r="W818" s="778"/>
      <c r="X818" s="778"/>
      <c r="Y818" s="778"/>
      <c r="Z818" s="778"/>
      <c r="AA818" s="779"/>
      <c r="AB818" s="779"/>
      <c r="AC818" s="779"/>
      <c r="AD818" s="779"/>
      <c r="AE818" s="779"/>
      <c r="AF818" s="779"/>
      <c r="AG818" s="779"/>
      <c r="AH818" s="779"/>
      <c r="AI818" s="779"/>
      <c r="AJ818" s="779"/>
      <c r="AK818" s="779"/>
      <c r="AL818" s="779"/>
      <c r="AM818" s="779"/>
      <c r="AN818" s="779"/>
      <c r="AO818" s="779"/>
      <c r="AP818" s="779"/>
      <c r="AQ818" s="779"/>
      <c r="AR818" s="779"/>
      <c r="AS818" s="779"/>
      <c r="AT818" s="779"/>
      <c r="AU818" s="779"/>
      <c r="AV818" s="779"/>
      <c r="AW818" s="779"/>
      <c r="AX818" s="779"/>
      <c r="AY818" s="779"/>
      <c r="AZ818" s="779"/>
      <c r="BA818" s="779"/>
      <c r="BB818" s="779"/>
      <c r="BC818" s="779"/>
      <c r="BD818" s="779"/>
      <c r="BE818" s="779"/>
      <c r="BF818" s="779"/>
      <c r="BG818" s="779"/>
      <c r="BH818" s="779"/>
      <c r="BI818" s="779"/>
      <c r="BJ818" s="779"/>
      <c r="BK818" s="779"/>
      <c r="BL818" s="779"/>
      <c r="BM818" s="779"/>
      <c r="BN818" s="779"/>
      <c r="BO818" s="779"/>
      <c r="BP818" s="779"/>
      <c r="BQ818" s="779"/>
      <c r="BR818" s="779"/>
      <c r="BS818" s="779"/>
      <c r="BT818" s="779"/>
      <c r="BU818" s="779"/>
      <c r="BV818" s="779"/>
      <c r="BW818" s="779"/>
      <c r="BX818" s="779"/>
      <c r="BY818" s="779"/>
      <c r="BZ818" s="779"/>
      <c r="CA818" s="779"/>
      <c r="CB818" s="779"/>
      <c r="CC818" s="779"/>
      <c r="CD818" s="779"/>
      <c r="CE818" s="779"/>
      <c r="CF818" s="779"/>
      <c r="CG818" s="779"/>
      <c r="CH818" s="779"/>
      <c r="CI818" s="779"/>
      <c r="CJ818" s="779"/>
      <c r="CK818" s="779"/>
      <c r="CL818" s="779"/>
      <c r="CM818" s="779"/>
      <c r="CN818" s="779"/>
      <c r="CO818" s="779"/>
      <c r="CP818" s="779"/>
      <c r="CQ818" s="779"/>
      <c r="CR818" s="779"/>
      <c r="CS818" s="779"/>
      <c r="CT818" s="779"/>
    </row>
    <row r="819" spans="1:98" s="887" customFormat="1" ht="13.5">
      <c r="A819" s="886"/>
      <c r="B819" s="886"/>
      <c r="C819" s="886"/>
      <c r="D819" s="886"/>
      <c r="E819" s="886"/>
      <c r="F819" s="2851"/>
      <c r="G819" s="2851"/>
      <c r="H819" s="888"/>
      <c r="I819" s="889"/>
      <c r="J819" s="890"/>
      <c r="M819" s="772"/>
      <c r="N819" s="891"/>
      <c r="O819" s="774"/>
      <c r="P819" s="775"/>
      <c r="Q819" s="775"/>
      <c r="R819" s="776"/>
      <c r="S819" s="777"/>
      <c r="T819" s="777"/>
      <c r="U819" s="777"/>
      <c r="V819" s="778"/>
      <c r="W819" s="778"/>
      <c r="X819" s="778"/>
      <c r="Y819" s="778"/>
      <c r="Z819" s="778"/>
      <c r="AA819" s="779"/>
      <c r="AB819" s="779"/>
      <c r="AC819" s="779"/>
      <c r="AD819" s="779"/>
      <c r="AE819" s="779"/>
      <c r="AF819" s="779"/>
      <c r="AG819" s="779"/>
      <c r="AH819" s="779"/>
      <c r="AI819" s="779"/>
      <c r="AJ819" s="779"/>
      <c r="AK819" s="779"/>
      <c r="AL819" s="779"/>
      <c r="AM819" s="779"/>
      <c r="AN819" s="779"/>
      <c r="AO819" s="779"/>
      <c r="AP819" s="779"/>
      <c r="AQ819" s="779"/>
      <c r="AR819" s="779"/>
      <c r="AS819" s="779"/>
      <c r="AT819" s="779"/>
      <c r="AU819" s="779"/>
      <c r="AV819" s="779"/>
      <c r="AW819" s="779"/>
      <c r="AX819" s="779"/>
      <c r="AY819" s="779"/>
      <c r="AZ819" s="779"/>
      <c r="BA819" s="779"/>
      <c r="BB819" s="779"/>
      <c r="BC819" s="779"/>
      <c r="BD819" s="779"/>
      <c r="BE819" s="779"/>
      <c r="BF819" s="779"/>
      <c r="BG819" s="779"/>
      <c r="BH819" s="779"/>
      <c r="BI819" s="779"/>
      <c r="BJ819" s="779"/>
      <c r="BK819" s="779"/>
      <c r="BL819" s="779"/>
      <c r="BM819" s="779"/>
      <c r="BN819" s="779"/>
      <c r="BO819" s="779"/>
      <c r="BP819" s="779"/>
      <c r="BQ819" s="779"/>
      <c r="BR819" s="779"/>
      <c r="BS819" s="779"/>
      <c r="BT819" s="779"/>
      <c r="BU819" s="779"/>
      <c r="BV819" s="779"/>
      <c r="BW819" s="779"/>
      <c r="BX819" s="779"/>
      <c r="BY819" s="779"/>
      <c r="BZ819" s="779"/>
      <c r="CA819" s="779"/>
      <c r="CB819" s="779"/>
      <c r="CC819" s="779"/>
      <c r="CD819" s="779"/>
      <c r="CE819" s="779"/>
      <c r="CF819" s="779"/>
      <c r="CG819" s="779"/>
      <c r="CH819" s="779"/>
      <c r="CI819" s="779"/>
      <c r="CJ819" s="779"/>
      <c r="CK819" s="779"/>
      <c r="CL819" s="779"/>
      <c r="CM819" s="779"/>
      <c r="CN819" s="779"/>
      <c r="CO819" s="779"/>
      <c r="CP819" s="779"/>
      <c r="CQ819" s="779"/>
      <c r="CR819" s="779"/>
      <c r="CS819" s="779"/>
      <c r="CT819" s="779"/>
    </row>
    <row r="820" spans="1:98" s="887" customFormat="1" ht="13.5">
      <c r="A820" s="886"/>
      <c r="B820" s="886"/>
      <c r="C820" s="886"/>
      <c r="D820" s="886"/>
      <c r="E820" s="886"/>
      <c r="F820" s="2851"/>
      <c r="G820" s="2851"/>
      <c r="H820" s="888"/>
      <c r="I820" s="889"/>
      <c r="J820" s="890"/>
      <c r="M820" s="772"/>
      <c r="N820" s="891"/>
      <c r="O820" s="774"/>
      <c r="P820" s="775"/>
      <c r="Q820" s="775"/>
      <c r="R820" s="776"/>
      <c r="S820" s="777"/>
      <c r="T820" s="777"/>
      <c r="U820" s="777"/>
      <c r="V820" s="778"/>
      <c r="W820" s="778"/>
      <c r="X820" s="778"/>
      <c r="Y820" s="778"/>
      <c r="Z820" s="778"/>
      <c r="AA820" s="779"/>
      <c r="AB820" s="779"/>
      <c r="AC820" s="779"/>
      <c r="AD820" s="779"/>
      <c r="AE820" s="779"/>
      <c r="AF820" s="779"/>
      <c r="AG820" s="779"/>
      <c r="AH820" s="779"/>
      <c r="AI820" s="779"/>
      <c r="AJ820" s="779"/>
      <c r="AK820" s="779"/>
      <c r="AL820" s="779"/>
      <c r="AM820" s="779"/>
      <c r="AN820" s="779"/>
      <c r="AO820" s="779"/>
      <c r="AP820" s="779"/>
      <c r="AQ820" s="779"/>
      <c r="AR820" s="779"/>
      <c r="AS820" s="779"/>
      <c r="AT820" s="779"/>
      <c r="AU820" s="779"/>
      <c r="AV820" s="779"/>
      <c r="AW820" s="779"/>
      <c r="AX820" s="779"/>
      <c r="AY820" s="779"/>
      <c r="AZ820" s="779"/>
      <c r="BA820" s="779"/>
      <c r="BB820" s="779"/>
      <c r="BC820" s="779"/>
      <c r="BD820" s="779"/>
      <c r="BE820" s="779"/>
      <c r="BF820" s="779"/>
      <c r="BG820" s="779"/>
      <c r="BH820" s="779"/>
      <c r="BI820" s="779"/>
      <c r="BJ820" s="779"/>
      <c r="BK820" s="779"/>
      <c r="BL820" s="779"/>
      <c r="BM820" s="779"/>
      <c r="BN820" s="779"/>
      <c r="BO820" s="779"/>
      <c r="BP820" s="779"/>
      <c r="BQ820" s="779"/>
      <c r="BR820" s="779"/>
      <c r="BS820" s="779"/>
      <c r="BT820" s="779"/>
      <c r="BU820" s="779"/>
      <c r="BV820" s="779"/>
      <c r="BW820" s="779"/>
      <c r="BX820" s="779"/>
      <c r="BY820" s="779"/>
      <c r="BZ820" s="779"/>
      <c r="CA820" s="779"/>
      <c r="CB820" s="779"/>
      <c r="CC820" s="779"/>
      <c r="CD820" s="779"/>
      <c r="CE820" s="779"/>
      <c r="CF820" s="779"/>
      <c r="CG820" s="779"/>
      <c r="CH820" s="779"/>
      <c r="CI820" s="779"/>
      <c r="CJ820" s="779"/>
      <c r="CK820" s="779"/>
      <c r="CL820" s="779"/>
      <c r="CM820" s="779"/>
      <c r="CN820" s="779"/>
      <c r="CO820" s="779"/>
      <c r="CP820" s="779"/>
      <c r="CQ820" s="779"/>
      <c r="CR820" s="779"/>
      <c r="CS820" s="779"/>
      <c r="CT820" s="779"/>
    </row>
    <row r="821" spans="1:98" s="887" customFormat="1" ht="13.5">
      <c r="A821" s="886"/>
      <c r="B821" s="886"/>
      <c r="C821" s="886"/>
      <c r="D821" s="886"/>
      <c r="E821" s="886"/>
      <c r="F821" s="2851"/>
      <c r="G821" s="2851"/>
      <c r="H821" s="888"/>
      <c r="I821" s="889"/>
      <c r="J821" s="890"/>
      <c r="M821" s="772"/>
      <c r="N821" s="891"/>
      <c r="O821" s="774"/>
      <c r="P821" s="775"/>
      <c r="Q821" s="775"/>
      <c r="R821" s="776"/>
      <c r="S821" s="777"/>
      <c r="T821" s="777"/>
      <c r="U821" s="777"/>
      <c r="V821" s="778"/>
      <c r="W821" s="778"/>
      <c r="X821" s="778"/>
      <c r="Y821" s="778"/>
      <c r="Z821" s="778"/>
      <c r="AA821" s="779"/>
      <c r="AB821" s="779"/>
      <c r="AC821" s="779"/>
      <c r="AD821" s="779"/>
      <c r="AE821" s="779"/>
      <c r="AF821" s="779"/>
      <c r="AG821" s="779"/>
      <c r="AH821" s="779"/>
      <c r="AI821" s="779"/>
      <c r="AJ821" s="779"/>
      <c r="AK821" s="779"/>
      <c r="AL821" s="779"/>
      <c r="AM821" s="779"/>
      <c r="AN821" s="779"/>
      <c r="AO821" s="779"/>
      <c r="AP821" s="779"/>
      <c r="AQ821" s="779"/>
      <c r="AR821" s="779"/>
      <c r="AS821" s="779"/>
      <c r="AT821" s="779"/>
      <c r="AU821" s="779"/>
      <c r="AV821" s="779"/>
      <c r="AW821" s="779"/>
      <c r="AX821" s="779"/>
      <c r="AY821" s="779"/>
      <c r="AZ821" s="779"/>
      <c r="BA821" s="779"/>
      <c r="BB821" s="779"/>
      <c r="BC821" s="779"/>
      <c r="BD821" s="779"/>
      <c r="BE821" s="779"/>
      <c r="BF821" s="779"/>
      <c r="BG821" s="779"/>
      <c r="BH821" s="779"/>
      <c r="BI821" s="779"/>
      <c r="BJ821" s="779"/>
      <c r="BK821" s="779"/>
      <c r="BL821" s="779"/>
      <c r="BM821" s="779"/>
      <c r="BN821" s="779"/>
      <c r="BO821" s="779"/>
      <c r="BP821" s="779"/>
      <c r="BQ821" s="779"/>
      <c r="BR821" s="779"/>
      <c r="BS821" s="779"/>
      <c r="BT821" s="779"/>
      <c r="BU821" s="779"/>
      <c r="BV821" s="779"/>
      <c r="BW821" s="779"/>
      <c r="BX821" s="779"/>
      <c r="BY821" s="779"/>
      <c r="BZ821" s="779"/>
      <c r="CA821" s="779"/>
      <c r="CB821" s="779"/>
      <c r="CC821" s="779"/>
      <c r="CD821" s="779"/>
      <c r="CE821" s="779"/>
      <c r="CF821" s="779"/>
      <c r="CG821" s="779"/>
      <c r="CH821" s="779"/>
      <c r="CI821" s="779"/>
      <c r="CJ821" s="779"/>
      <c r="CK821" s="779"/>
      <c r="CL821" s="779"/>
      <c r="CM821" s="779"/>
      <c r="CN821" s="779"/>
      <c r="CO821" s="779"/>
      <c r="CP821" s="779"/>
      <c r="CQ821" s="779"/>
      <c r="CR821" s="779"/>
      <c r="CS821" s="779"/>
      <c r="CT821" s="779"/>
    </row>
    <row r="822" spans="1:98" s="887" customFormat="1" ht="13.5">
      <c r="A822" s="886"/>
      <c r="B822" s="886"/>
      <c r="C822" s="886"/>
      <c r="D822" s="886"/>
      <c r="E822" s="886"/>
      <c r="F822" s="2851"/>
      <c r="G822" s="2851"/>
      <c r="H822" s="888"/>
      <c r="I822" s="889"/>
      <c r="J822" s="890"/>
      <c r="M822" s="772"/>
      <c r="N822" s="891"/>
      <c r="O822" s="774"/>
      <c r="P822" s="775"/>
      <c r="Q822" s="775"/>
      <c r="R822" s="776"/>
      <c r="S822" s="777"/>
      <c r="T822" s="777"/>
      <c r="U822" s="777"/>
      <c r="V822" s="778"/>
      <c r="W822" s="778"/>
      <c r="X822" s="778"/>
      <c r="Y822" s="778"/>
      <c r="Z822" s="778"/>
      <c r="AA822" s="779"/>
      <c r="AB822" s="779"/>
      <c r="AC822" s="779"/>
      <c r="AD822" s="779"/>
      <c r="AE822" s="779"/>
      <c r="AF822" s="779"/>
      <c r="AG822" s="779"/>
      <c r="AH822" s="779"/>
      <c r="AI822" s="779"/>
      <c r="AJ822" s="779"/>
      <c r="AK822" s="779"/>
      <c r="AL822" s="779"/>
      <c r="AM822" s="779"/>
      <c r="AN822" s="779"/>
      <c r="AO822" s="779"/>
      <c r="AP822" s="779"/>
      <c r="AQ822" s="779"/>
      <c r="AR822" s="779"/>
      <c r="AS822" s="779"/>
      <c r="AT822" s="779"/>
      <c r="AU822" s="779"/>
      <c r="AV822" s="779"/>
      <c r="AW822" s="779"/>
      <c r="AX822" s="779"/>
      <c r="AY822" s="779"/>
      <c r="AZ822" s="779"/>
      <c r="BA822" s="779"/>
      <c r="BB822" s="779"/>
      <c r="BC822" s="779"/>
      <c r="BD822" s="779"/>
      <c r="BE822" s="779"/>
      <c r="BF822" s="779"/>
      <c r="BG822" s="779"/>
      <c r="BH822" s="779"/>
      <c r="BI822" s="779"/>
      <c r="BJ822" s="779"/>
      <c r="BK822" s="779"/>
      <c r="BL822" s="779"/>
      <c r="BM822" s="779"/>
      <c r="BN822" s="779"/>
      <c r="BO822" s="779"/>
      <c r="BP822" s="779"/>
      <c r="BQ822" s="779"/>
      <c r="BR822" s="779"/>
      <c r="BS822" s="779"/>
      <c r="BT822" s="779"/>
      <c r="BU822" s="779"/>
      <c r="BV822" s="779"/>
      <c r="BW822" s="779"/>
      <c r="BX822" s="779"/>
      <c r="BY822" s="779"/>
      <c r="BZ822" s="779"/>
      <c r="CA822" s="779"/>
      <c r="CB822" s="779"/>
      <c r="CC822" s="779"/>
      <c r="CD822" s="779"/>
      <c r="CE822" s="779"/>
      <c r="CF822" s="779"/>
      <c r="CG822" s="779"/>
      <c r="CH822" s="779"/>
      <c r="CI822" s="779"/>
      <c r="CJ822" s="779"/>
      <c r="CK822" s="779"/>
      <c r="CL822" s="779"/>
      <c r="CM822" s="779"/>
      <c r="CN822" s="779"/>
      <c r="CO822" s="779"/>
      <c r="CP822" s="779"/>
      <c r="CQ822" s="779"/>
      <c r="CR822" s="779"/>
      <c r="CS822" s="779"/>
      <c r="CT822" s="779"/>
    </row>
    <row r="823" spans="1:98" s="887" customFormat="1" ht="13.5">
      <c r="A823" s="886"/>
      <c r="B823" s="886"/>
      <c r="C823" s="886"/>
      <c r="D823" s="886"/>
      <c r="E823" s="886"/>
      <c r="F823" s="2851"/>
      <c r="G823" s="2851"/>
      <c r="H823" s="888"/>
      <c r="I823" s="889"/>
      <c r="J823" s="890"/>
      <c r="M823" s="772"/>
      <c r="N823" s="891"/>
      <c r="O823" s="774"/>
      <c r="P823" s="775"/>
      <c r="Q823" s="775"/>
      <c r="R823" s="776"/>
      <c r="S823" s="777"/>
      <c r="T823" s="777"/>
      <c r="U823" s="777"/>
      <c r="V823" s="778"/>
      <c r="W823" s="778"/>
      <c r="X823" s="778"/>
      <c r="Y823" s="778"/>
      <c r="Z823" s="778"/>
      <c r="AA823" s="779"/>
      <c r="AB823" s="779"/>
      <c r="AC823" s="779"/>
      <c r="AD823" s="779"/>
      <c r="AE823" s="779"/>
      <c r="AF823" s="779"/>
      <c r="AG823" s="779"/>
      <c r="AH823" s="779"/>
      <c r="AI823" s="779"/>
      <c r="AJ823" s="779"/>
      <c r="AK823" s="779"/>
      <c r="AL823" s="779"/>
      <c r="AM823" s="779"/>
      <c r="AN823" s="779"/>
      <c r="AO823" s="779"/>
      <c r="AP823" s="779"/>
      <c r="AQ823" s="779"/>
      <c r="AR823" s="779"/>
      <c r="AS823" s="779"/>
      <c r="AT823" s="779"/>
      <c r="AU823" s="779"/>
      <c r="AV823" s="779"/>
      <c r="AW823" s="779"/>
      <c r="AX823" s="779"/>
      <c r="AY823" s="779"/>
      <c r="AZ823" s="779"/>
      <c r="BA823" s="779"/>
      <c r="BB823" s="779"/>
      <c r="BC823" s="779"/>
      <c r="BD823" s="779"/>
      <c r="BE823" s="779"/>
      <c r="BF823" s="779"/>
      <c r="BG823" s="779"/>
      <c r="BH823" s="779"/>
      <c r="BI823" s="779"/>
      <c r="BJ823" s="779"/>
      <c r="BK823" s="779"/>
      <c r="BL823" s="779"/>
      <c r="BM823" s="779"/>
      <c r="BN823" s="779"/>
      <c r="BO823" s="779"/>
      <c r="BP823" s="779"/>
      <c r="BQ823" s="779"/>
      <c r="BR823" s="779"/>
      <c r="BS823" s="779"/>
      <c r="BT823" s="779"/>
      <c r="BU823" s="779"/>
      <c r="BV823" s="779"/>
      <c r="BW823" s="779"/>
      <c r="BX823" s="779"/>
      <c r="BY823" s="779"/>
      <c r="BZ823" s="779"/>
      <c r="CA823" s="779"/>
      <c r="CB823" s="779"/>
      <c r="CC823" s="779"/>
      <c r="CD823" s="779"/>
      <c r="CE823" s="779"/>
      <c r="CF823" s="779"/>
      <c r="CG823" s="779"/>
      <c r="CH823" s="779"/>
      <c r="CI823" s="779"/>
      <c r="CJ823" s="779"/>
      <c r="CK823" s="779"/>
      <c r="CL823" s="779"/>
      <c r="CM823" s="779"/>
      <c r="CN823" s="779"/>
      <c r="CO823" s="779"/>
      <c r="CP823" s="779"/>
      <c r="CQ823" s="779"/>
      <c r="CR823" s="779"/>
      <c r="CS823" s="779"/>
      <c r="CT823" s="779"/>
    </row>
    <row r="824" spans="1:98" s="887" customFormat="1" ht="13.5">
      <c r="A824" s="886"/>
      <c r="B824" s="886"/>
      <c r="C824" s="886"/>
      <c r="D824" s="886"/>
      <c r="E824" s="886"/>
      <c r="F824" s="2851"/>
      <c r="G824" s="2851"/>
      <c r="H824" s="888"/>
      <c r="I824" s="889"/>
      <c r="J824" s="890"/>
      <c r="M824" s="772"/>
      <c r="N824" s="891"/>
      <c r="O824" s="774"/>
      <c r="P824" s="775"/>
      <c r="Q824" s="775"/>
      <c r="R824" s="776"/>
      <c r="S824" s="777"/>
      <c r="T824" s="777"/>
      <c r="U824" s="777"/>
      <c r="V824" s="778"/>
      <c r="W824" s="778"/>
      <c r="X824" s="778"/>
      <c r="Y824" s="778"/>
      <c r="Z824" s="778"/>
      <c r="AA824" s="779"/>
      <c r="AB824" s="779"/>
      <c r="AC824" s="779"/>
      <c r="AD824" s="779"/>
      <c r="AE824" s="779"/>
      <c r="AF824" s="779"/>
      <c r="AG824" s="779"/>
      <c r="AH824" s="779"/>
      <c r="AI824" s="779"/>
      <c r="AJ824" s="779"/>
      <c r="AK824" s="779"/>
      <c r="AL824" s="779"/>
      <c r="AM824" s="779"/>
      <c r="AN824" s="779"/>
      <c r="AO824" s="779"/>
      <c r="AP824" s="779"/>
      <c r="AQ824" s="779"/>
      <c r="AR824" s="779"/>
      <c r="AS824" s="779"/>
      <c r="AT824" s="779"/>
      <c r="AU824" s="779"/>
      <c r="AV824" s="779"/>
      <c r="AW824" s="779"/>
      <c r="AX824" s="779"/>
      <c r="AY824" s="779"/>
      <c r="AZ824" s="779"/>
      <c r="BA824" s="779"/>
      <c r="BB824" s="779"/>
      <c r="BC824" s="779"/>
      <c r="BD824" s="779"/>
      <c r="BE824" s="779"/>
      <c r="BF824" s="779"/>
      <c r="BG824" s="779"/>
      <c r="BH824" s="779"/>
      <c r="BI824" s="779"/>
      <c r="BJ824" s="779"/>
      <c r="BK824" s="779"/>
      <c r="BL824" s="779"/>
      <c r="BM824" s="779"/>
      <c r="BN824" s="779"/>
      <c r="BO824" s="779"/>
      <c r="BP824" s="779"/>
      <c r="BQ824" s="779"/>
      <c r="BR824" s="779"/>
      <c r="BS824" s="779"/>
      <c r="BT824" s="779"/>
      <c r="BU824" s="779"/>
      <c r="BV824" s="779"/>
      <c r="BW824" s="779"/>
      <c r="BX824" s="779"/>
      <c r="BY824" s="779"/>
      <c r="BZ824" s="779"/>
      <c r="CA824" s="779"/>
      <c r="CB824" s="779"/>
      <c r="CC824" s="779"/>
      <c r="CD824" s="779"/>
      <c r="CE824" s="779"/>
      <c r="CF824" s="779"/>
      <c r="CG824" s="779"/>
      <c r="CH824" s="779"/>
      <c r="CI824" s="779"/>
      <c r="CJ824" s="779"/>
      <c r="CK824" s="779"/>
      <c r="CL824" s="779"/>
      <c r="CM824" s="779"/>
      <c r="CN824" s="779"/>
      <c r="CO824" s="779"/>
      <c r="CP824" s="779"/>
      <c r="CQ824" s="779"/>
      <c r="CR824" s="779"/>
      <c r="CS824" s="779"/>
      <c r="CT824" s="779"/>
    </row>
    <row r="825" spans="1:98" s="887" customFormat="1" ht="13.5">
      <c r="A825" s="886"/>
      <c r="B825" s="886"/>
      <c r="C825" s="886"/>
      <c r="D825" s="886"/>
      <c r="E825" s="886"/>
      <c r="F825" s="2851"/>
      <c r="G825" s="2851"/>
      <c r="H825" s="888"/>
      <c r="I825" s="889"/>
      <c r="J825" s="890"/>
      <c r="M825" s="772"/>
      <c r="N825" s="891"/>
      <c r="O825" s="774"/>
      <c r="P825" s="775"/>
      <c r="Q825" s="775"/>
      <c r="R825" s="776"/>
      <c r="S825" s="777"/>
      <c r="T825" s="777"/>
      <c r="U825" s="777"/>
      <c r="V825" s="778"/>
      <c r="W825" s="778"/>
      <c r="X825" s="778"/>
      <c r="Y825" s="778"/>
      <c r="Z825" s="778"/>
      <c r="AA825" s="779"/>
      <c r="AB825" s="779"/>
      <c r="AC825" s="779"/>
      <c r="AD825" s="779"/>
      <c r="AE825" s="779"/>
      <c r="AF825" s="779"/>
      <c r="AG825" s="779"/>
      <c r="AH825" s="779"/>
      <c r="AI825" s="779"/>
      <c r="AJ825" s="779"/>
      <c r="AK825" s="779"/>
      <c r="AL825" s="779"/>
      <c r="AM825" s="779"/>
      <c r="AN825" s="779"/>
      <c r="AO825" s="779"/>
      <c r="AP825" s="779"/>
      <c r="AQ825" s="779"/>
      <c r="AR825" s="779"/>
      <c r="AS825" s="779"/>
      <c r="AT825" s="779"/>
      <c r="AU825" s="779"/>
      <c r="AV825" s="779"/>
      <c r="AW825" s="779"/>
      <c r="AX825" s="779"/>
      <c r="AY825" s="779"/>
      <c r="AZ825" s="779"/>
      <c r="BA825" s="779"/>
      <c r="BB825" s="779"/>
      <c r="BC825" s="779"/>
      <c r="BD825" s="779"/>
      <c r="BE825" s="779"/>
      <c r="BF825" s="779"/>
      <c r="BG825" s="779"/>
      <c r="BH825" s="779"/>
      <c r="BI825" s="779"/>
      <c r="BJ825" s="779"/>
      <c r="BK825" s="779"/>
      <c r="BL825" s="779"/>
      <c r="BM825" s="779"/>
      <c r="BN825" s="779"/>
      <c r="BO825" s="779"/>
      <c r="BP825" s="779"/>
      <c r="BQ825" s="779"/>
      <c r="BR825" s="779"/>
      <c r="BS825" s="779"/>
      <c r="BT825" s="779"/>
      <c r="BU825" s="779"/>
      <c r="BV825" s="779"/>
      <c r="BW825" s="779"/>
      <c r="BX825" s="779"/>
      <c r="BY825" s="779"/>
      <c r="BZ825" s="779"/>
      <c r="CA825" s="779"/>
      <c r="CB825" s="779"/>
      <c r="CC825" s="779"/>
      <c r="CD825" s="779"/>
      <c r="CE825" s="779"/>
      <c r="CF825" s="779"/>
      <c r="CG825" s="779"/>
      <c r="CH825" s="779"/>
      <c r="CI825" s="779"/>
      <c r="CJ825" s="779"/>
      <c r="CK825" s="779"/>
      <c r="CL825" s="779"/>
      <c r="CM825" s="779"/>
      <c r="CN825" s="779"/>
      <c r="CO825" s="779"/>
      <c r="CP825" s="779"/>
      <c r="CQ825" s="779"/>
      <c r="CR825" s="779"/>
      <c r="CS825" s="779"/>
      <c r="CT825" s="779"/>
    </row>
    <row r="826" spans="1:98" s="887" customFormat="1" ht="13.5">
      <c r="A826" s="886"/>
      <c r="B826" s="886"/>
      <c r="C826" s="886"/>
      <c r="D826" s="886"/>
      <c r="E826" s="886"/>
      <c r="F826" s="2851"/>
      <c r="G826" s="2851"/>
      <c r="H826" s="888"/>
      <c r="I826" s="889"/>
      <c r="J826" s="890"/>
      <c r="M826" s="772"/>
      <c r="N826" s="891"/>
      <c r="O826" s="774"/>
      <c r="P826" s="775"/>
      <c r="Q826" s="775"/>
      <c r="R826" s="776"/>
      <c r="S826" s="777"/>
      <c r="T826" s="777"/>
      <c r="U826" s="777"/>
      <c r="V826" s="778"/>
      <c r="W826" s="778"/>
      <c r="X826" s="778"/>
      <c r="Y826" s="778"/>
      <c r="Z826" s="778"/>
      <c r="AA826" s="779"/>
      <c r="AB826" s="779"/>
      <c r="AC826" s="779"/>
      <c r="AD826" s="779"/>
      <c r="AE826" s="779"/>
      <c r="AF826" s="779"/>
      <c r="AG826" s="779"/>
      <c r="AH826" s="779"/>
      <c r="AI826" s="779"/>
      <c r="AJ826" s="779"/>
      <c r="AK826" s="779"/>
      <c r="AL826" s="779"/>
      <c r="AM826" s="779"/>
      <c r="AN826" s="779"/>
      <c r="AO826" s="779"/>
      <c r="AP826" s="779"/>
      <c r="AQ826" s="779"/>
      <c r="AR826" s="779"/>
      <c r="AS826" s="779"/>
      <c r="AT826" s="779"/>
      <c r="AU826" s="779"/>
      <c r="AV826" s="779"/>
      <c r="AW826" s="779"/>
      <c r="AX826" s="779"/>
      <c r="AY826" s="779"/>
      <c r="AZ826" s="779"/>
      <c r="BA826" s="779"/>
      <c r="BB826" s="779"/>
      <c r="BC826" s="779"/>
      <c r="BD826" s="779"/>
      <c r="BE826" s="779"/>
      <c r="BF826" s="779"/>
      <c r="BG826" s="779"/>
      <c r="BH826" s="779"/>
      <c r="BI826" s="779"/>
      <c r="BJ826" s="779"/>
      <c r="BK826" s="779"/>
      <c r="BL826" s="779"/>
      <c r="BM826" s="779"/>
      <c r="BN826" s="779"/>
      <c r="BO826" s="779"/>
      <c r="BP826" s="779"/>
      <c r="BQ826" s="779"/>
      <c r="BR826" s="779"/>
      <c r="BS826" s="779"/>
      <c r="BT826" s="779"/>
      <c r="BU826" s="779"/>
      <c r="BV826" s="779"/>
      <c r="BW826" s="779"/>
      <c r="BX826" s="779"/>
      <c r="BY826" s="779"/>
      <c r="BZ826" s="779"/>
      <c r="CA826" s="779"/>
      <c r="CB826" s="779"/>
      <c r="CC826" s="779"/>
      <c r="CD826" s="779"/>
      <c r="CE826" s="779"/>
      <c r="CF826" s="779"/>
      <c r="CG826" s="779"/>
      <c r="CH826" s="779"/>
      <c r="CI826" s="779"/>
      <c r="CJ826" s="779"/>
      <c r="CK826" s="779"/>
      <c r="CL826" s="779"/>
      <c r="CM826" s="779"/>
      <c r="CN826" s="779"/>
      <c r="CO826" s="779"/>
      <c r="CP826" s="779"/>
      <c r="CQ826" s="779"/>
      <c r="CR826" s="779"/>
      <c r="CS826" s="779"/>
      <c r="CT826" s="779"/>
    </row>
    <row r="827" spans="1:98" s="887" customFormat="1" ht="13.5">
      <c r="A827" s="886"/>
      <c r="B827" s="886"/>
      <c r="C827" s="886"/>
      <c r="D827" s="886"/>
      <c r="E827" s="886"/>
      <c r="F827" s="2851"/>
      <c r="G827" s="2851"/>
      <c r="H827" s="888"/>
      <c r="I827" s="889"/>
      <c r="J827" s="890"/>
      <c r="M827" s="772"/>
      <c r="N827" s="891"/>
      <c r="O827" s="774"/>
      <c r="P827" s="775"/>
      <c r="Q827" s="775"/>
      <c r="R827" s="776"/>
      <c r="S827" s="777"/>
      <c r="T827" s="777"/>
      <c r="U827" s="777"/>
      <c r="V827" s="778"/>
      <c r="W827" s="778"/>
      <c r="X827" s="778"/>
      <c r="Y827" s="778"/>
      <c r="Z827" s="778"/>
      <c r="AA827" s="779"/>
      <c r="AB827" s="779"/>
      <c r="AC827" s="779"/>
      <c r="AD827" s="779"/>
      <c r="AE827" s="779"/>
      <c r="AF827" s="779"/>
      <c r="AG827" s="779"/>
      <c r="AH827" s="779"/>
      <c r="AI827" s="779"/>
      <c r="AJ827" s="779"/>
      <c r="AK827" s="779"/>
      <c r="AL827" s="779"/>
      <c r="AM827" s="779"/>
      <c r="AN827" s="779"/>
      <c r="AO827" s="779"/>
      <c r="AP827" s="779"/>
      <c r="AQ827" s="779"/>
      <c r="AR827" s="779"/>
      <c r="AS827" s="779"/>
      <c r="AT827" s="779"/>
      <c r="AU827" s="779"/>
      <c r="AV827" s="779"/>
      <c r="AW827" s="779"/>
      <c r="AX827" s="779"/>
      <c r="AY827" s="779"/>
      <c r="AZ827" s="779"/>
      <c r="BA827" s="779"/>
      <c r="BB827" s="779"/>
      <c r="BC827" s="779"/>
      <c r="BD827" s="779"/>
      <c r="BE827" s="779"/>
      <c r="BF827" s="779"/>
      <c r="BG827" s="779"/>
      <c r="BH827" s="779"/>
      <c r="BI827" s="779"/>
      <c r="BJ827" s="779"/>
      <c r="BK827" s="779"/>
      <c r="BL827" s="779"/>
      <c r="BM827" s="779"/>
      <c r="BN827" s="779"/>
      <c r="BO827" s="779"/>
      <c r="BP827" s="779"/>
      <c r="BQ827" s="779"/>
      <c r="BR827" s="779"/>
      <c r="BS827" s="779"/>
      <c r="BT827" s="779"/>
      <c r="BU827" s="779"/>
      <c r="BV827" s="779"/>
      <c r="BW827" s="779"/>
      <c r="BX827" s="779"/>
      <c r="BY827" s="779"/>
      <c r="BZ827" s="779"/>
      <c r="CA827" s="779"/>
      <c r="CB827" s="779"/>
      <c r="CC827" s="779"/>
      <c r="CD827" s="779"/>
      <c r="CE827" s="779"/>
      <c r="CF827" s="779"/>
      <c r="CG827" s="779"/>
      <c r="CH827" s="779"/>
      <c r="CI827" s="779"/>
      <c r="CJ827" s="779"/>
      <c r="CK827" s="779"/>
      <c r="CL827" s="779"/>
      <c r="CM827" s="779"/>
      <c r="CN827" s="779"/>
      <c r="CO827" s="779"/>
      <c r="CP827" s="779"/>
      <c r="CQ827" s="779"/>
      <c r="CR827" s="779"/>
      <c r="CS827" s="779"/>
      <c r="CT827" s="779"/>
    </row>
    <row r="828" spans="1:98" s="887" customFormat="1" ht="13.5">
      <c r="A828" s="886"/>
      <c r="B828" s="886"/>
      <c r="C828" s="886"/>
      <c r="D828" s="886"/>
      <c r="E828" s="886"/>
      <c r="F828" s="2851"/>
      <c r="G828" s="2851"/>
      <c r="H828" s="888"/>
      <c r="I828" s="889"/>
      <c r="J828" s="890"/>
      <c r="M828" s="772"/>
      <c r="N828" s="891"/>
      <c r="O828" s="774"/>
      <c r="P828" s="775"/>
      <c r="Q828" s="775"/>
      <c r="R828" s="776"/>
      <c r="S828" s="777"/>
      <c r="T828" s="777"/>
      <c r="U828" s="777"/>
      <c r="V828" s="778"/>
      <c r="W828" s="778"/>
      <c r="X828" s="778"/>
      <c r="Y828" s="778"/>
      <c r="Z828" s="778"/>
      <c r="AA828" s="779"/>
      <c r="AB828" s="779"/>
      <c r="AC828" s="779"/>
      <c r="AD828" s="779"/>
      <c r="AE828" s="779"/>
      <c r="AF828" s="779"/>
      <c r="AG828" s="779"/>
      <c r="AH828" s="779"/>
      <c r="AI828" s="779"/>
      <c r="AJ828" s="779"/>
      <c r="AK828" s="779"/>
      <c r="AL828" s="779"/>
      <c r="AM828" s="779"/>
      <c r="AN828" s="779"/>
      <c r="AO828" s="779"/>
      <c r="AP828" s="779"/>
      <c r="AQ828" s="779"/>
      <c r="AR828" s="779"/>
      <c r="AS828" s="779"/>
      <c r="AT828" s="779"/>
      <c r="AU828" s="779"/>
      <c r="AV828" s="779"/>
      <c r="AW828" s="779"/>
      <c r="AX828" s="779"/>
      <c r="AY828" s="779"/>
      <c r="AZ828" s="779"/>
      <c r="BA828" s="779"/>
      <c r="BB828" s="779"/>
      <c r="BC828" s="779"/>
      <c r="BD828" s="779"/>
      <c r="BE828" s="779"/>
      <c r="BF828" s="779"/>
      <c r="BG828" s="779"/>
      <c r="BH828" s="779"/>
      <c r="BI828" s="779"/>
      <c r="BJ828" s="779"/>
      <c r="BK828" s="779"/>
      <c r="BL828" s="779"/>
      <c r="BM828" s="779"/>
      <c r="BN828" s="779"/>
      <c r="BO828" s="779"/>
      <c r="BP828" s="779"/>
      <c r="BQ828" s="779"/>
      <c r="BR828" s="779"/>
      <c r="BS828" s="779"/>
      <c r="BT828" s="779"/>
      <c r="BU828" s="779"/>
      <c r="BV828" s="779"/>
      <c r="BW828" s="779"/>
      <c r="BX828" s="779"/>
      <c r="BY828" s="779"/>
      <c r="BZ828" s="779"/>
      <c r="CA828" s="779"/>
      <c r="CB828" s="779"/>
      <c r="CC828" s="779"/>
      <c r="CD828" s="779"/>
      <c r="CE828" s="779"/>
      <c r="CF828" s="779"/>
      <c r="CG828" s="779"/>
      <c r="CH828" s="779"/>
      <c r="CI828" s="779"/>
      <c r="CJ828" s="779"/>
      <c r="CK828" s="779"/>
      <c r="CL828" s="779"/>
      <c r="CM828" s="779"/>
      <c r="CN828" s="779"/>
      <c r="CO828" s="779"/>
      <c r="CP828" s="779"/>
      <c r="CQ828" s="779"/>
      <c r="CR828" s="779"/>
      <c r="CS828" s="779"/>
      <c r="CT828" s="779"/>
    </row>
    <row r="829" spans="1:98" s="887" customFormat="1" ht="13.5">
      <c r="A829" s="886"/>
      <c r="B829" s="886"/>
      <c r="C829" s="886"/>
      <c r="D829" s="886"/>
      <c r="E829" s="886"/>
      <c r="F829" s="2851"/>
      <c r="G829" s="2851"/>
      <c r="H829" s="888"/>
      <c r="I829" s="889"/>
      <c r="J829" s="890"/>
      <c r="M829" s="772"/>
      <c r="N829" s="891"/>
      <c r="O829" s="774"/>
      <c r="P829" s="775"/>
      <c r="Q829" s="775"/>
      <c r="R829" s="776"/>
      <c r="S829" s="777"/>
      <c r="T829" s="777"/>
      <c r="U829" s="777"/>
      <c r="V829" s="778"/>
      <c r="W829" s="778"/>
      <c r="X829" s="778"/>
      <c r="Y829" s="778"/>
      <c r="Z829" s="778"/>
      <c r="AA829" s="779"/>
      <c r="AB829" s="779"/>
      <c r="AC829" s="779"/>
      <c r="AD829" s="779"/>
      <c r="AE829" s="779"/>
      <c r="AF829" s="779"/>
      <c r="AG829" s="779"/>
      <c r="AH829" s="779"/>
      <c r="AI829" s="779"/>
      <c r="AJ829" s="779"/>
      <c r="AK829" s="779"/>
      <c r="AL829" s="779"/>
      <c r="AM829" s="779"/>
      <c r="AN829" s="779"/>
      <c r="AO829" s="779"/>
      <c r="AP829" s="779"/>
      <c r="AQ829" s="779"/>
      <c r="AR829" s="779"/>
      <c r="AS829" s="779"/>
      <c r="AT829" s="779"/>
      <c r="AU829" s="779"/>
      <c r="AV829" s="779"/>
      <c r="AW829" s="779"/>
      <c r="AX829" s="779"/>
      <c r="AY829" s="779"/>
      <c r="AZ829" s="779"/>
      <c r="BA829" s="779"/>
      <c r="BB829" s="779"/>
      <c r="BC829" s="779"/>
      <c r="BD829" s="779"/>
      <c r="BE829" s="779"/>
      <c r="BF829" s="779"/>
      <c r="BG829" s="779"/>
      <c r="BH829" s="779"/>
      <c r="BI829" s="779"/>
      <c r="BJ829" s="779"/>
      <c r="BK829" s="779"/>
      <c r="BL829" s="779"/>
      <c r="BM829" s="779"/>
      <c r="BN829" s="779"/>
      <c r="BO829" s="779"/>
      <c r="BP829" s="779"/>
      <c r="BQ829" s="779"/>
      <c r="BR829" s="779"/>
      <c r="BS829" s="779"/>
      <c r="BT829" s="779"/>
      <c r="BU829" s="779"/>
      <c r="BV829" s="779"/>
      <c r="BW829" s="779"/>
      <c r="BX829" s="779"/>
      <c r="BY829" s="779"/>
      <c r="BZ829" s="779"/>
      <c r="CA829" s="779"/>
      <c r="CB829" s="779"/>
      <c r="CC829" s="779"/>
      <c r="CD829" s="779"/>
      <c r="CE829" s="779"/>
      <c r="CF829" s="779"/>
      <c r="CG829" s="779"/>
      <c r="CH829" s="779"/>
      <c r="CI829" s="779"/>
      <c r="CJ829" s="779"/>
      <c r="CK829" s="779"/>
      <c r="CL829" s="779"/>
      <c r="CM829" s="779"/>
      <c r="CN829" s="779"/>
      <c r="CO829" s="779"/>
      <c r="CP829" s="779"/>
      <c r="CQ829" s="779"/>
      <c r="CR829" s="779"/>
      <c r="CS829" s="779"/>
      <c r="CT829" s="779"/>
    </row>
    <row r="830" spans="1:98" s="887" customFormat="1" ht="13.5">
      <c r="A830" s="886"/>
      <c r="B830" s="886"/>
      <c r="C830" s="886"/>
      <c r="D830" s="886"/>
      <c r="E830" s="886"/>
      <c r="F830" s="2851"/>
      <c r="G830" s="2851"/>
      <c r="H830" s="888"/>
      <c r="I830" s="889"/>
      <c r="J830" s="890"/>
      <c r="M830" s="772"/>
      <c r="N830" s="891"/>
      <c r="O830" s="774"/>
      <c r="P830" s="775"/>
      <c r="Q830" s="775"/>
      <c r="R830" s="776"/>
      <c r="S830" s="777"/>
      <c r="T830" s="777"/>
      <c r="U830" s="777"/>
      <c r="V830" s="778"/>
      <c r="W830" s="778"/>
      <c r="X830" s="778"/>
      <c r="Y830" s="778"/>
      <c r="Z830" s="778"/>
      <c r="AA830" s="779"/>
      <c r="AB830" s="779"/>
      <c r="AC830" s="779"/>
      <c r="AD830" s="779"/>
      <c r="AE830" s="779"/>
      <c r="AF830" s="779"/>
      <c r="AG830" s="779"/>
      <c r="AH830" s="779"/>
      <c r="AI830" s="779"/>
      <c r="AJ830" s="779"/>
      <c r="AK830" s="779"/>
      <c r="AL830" s="779"/>
      <c r="AM830" s="779"/>
      <c r="AN830" s="779"/>
      <c r="AO830" s="779"/>
      <c r="AP830" s="779"/>
      <c r="AQ830" s="779"/>
      <c r="AR830" s="779"/>
      <c r="AS830" s="779"/>
      <c r="AT830" s="779"/>
      <c r="AU830" s="779"/>
      <c r="AV830" s="779"/>
      <c r="AW830" s="779"/>
      <c r="AX830" s="779"/>
      <c r="AY830" s="779"/>
      <c r="AZ830" s="779"/>
      <c r="BA830" s="779"/>
      <c r="BB830" s="779"/>
      <c r="BC830" s="779"/>
      <c r="BD830" s="779"/>
      <c r="BE830" s="779"/>
      <c r="BF830" s="779"/>
      <c r="BG830" s="779"/>
      <c r="BH830" s="779"/>
      <c r="BI830" s="779"/>
      <c r="BJ830" s="779"/>
      <c r="BK830" s="779"/>
      <c r="BL830" s="779"/>
      <c r="BM830" s="779"/>
      <c r="BN830" s="779"/>
      <c r="BO830" s="779"/>
      <c r="BP830" s="779"/>
      <c r="BQ830" s="779"/>
      <c r="BR830" s="779"/>
      <c r="BS830" s="779"/>
      <c r="BT830" s="779"/>
      <c r="BU830" s="779"/>
      <c r="BV830" s="779"/>
      <c r="BW830" s="779"/>
      <c r="BX830" s="779"/>
      <c r="BY830" s="779"/>
      <c r="BZ830" s="779"/>
      <c r="CA830" s="779"/>
      <c r="CB830" s="779"/>
      <c r="CC830" s="779"/>
      <c r="CD830" s="779"/>
      <c r="CE830" s="779"/>
      <c r="CF830" s="779"/>
      <c r="CG830" s="779"/>
      <c r="CH830" s="779"/>
      <c r="CI830" s="779"/>
      <c r="CJ830" s="779"/>
      <c r="CK830" s="779"/>
      <c r="CL830" s="779"/>
      <c r="CM830" s="779"/>
      <c r="CN830" s="779"/>
      <c r="CO830" s="779"/>
      <c r="CP830" s="779"/>
      <c r="CQ830" s="779"/>
      <c r="CR830" s="779"/>
      <c r="CS830" s="779"/>
      <c r="CT830" s="779"/>
    </row>
    <row r="831" spans="1:98" s="887" customFormat="1" ht="13.5">
      <c r="A831" s="886"/>
      <c r="B831" s="886"/>
      <c r="C831" s="886"/>
      <c r="D831" s="886"/>
      <c r="E831" s="886"/>
      <c r="F831" s="2851"/>
      <c r="G831" s="2851"/>
      <c r="H831" s="888"/>
      <c r="I831" s="889"/>
      <c r="J831" s="890"/>
      <c r="M831" s="772"/>
      <c r="N831" s="891"/>
      <c r="O831" s="774"/>
      <c r="P831" s="775"/>
      <c r="Q831" s="775"/>
      <c r="R831" s="776"/>
      <c r="S831" s="777"/>
      <c r="T831" s="777"/>
      <c r="U831" s="777"/>
      <c r="V831" s="778"/>
      <c r="W831" s="778"/>
      <c r="X831" s="778"/>
      <c r="Y831" s="778"/>
      <c r="Z831" s="778"/>
      <c r="AA831" s="779"/>
      <c r="AB831" s="779"/>
      <c r="AC831" s="779"/>
      <c r="AD831" s="779"/>
      <c r="AE831" s="779"/>
      <c r="AF831" s="779"/>
      <c r="AG831" s="779"/>
      <c r="AH831" s="779"/>
      <c r="AI831" s="779"/>
      <c r="AJ831" s="779"/>
      <c r="AK831" s="779"/>
      <c r="AL831" s="779"/>
      <c r="AM831" s="779"/>
      <c r="AN831" s="779"/>
      <c r="AO831" s="779"/>
      <c r="AP831" s="779"/>
      <c r="AQ831" s="779"/>
      <c r="AR831" s="779"/>
      <c r="AS831" s="779"/>
      <c r="AT831" s="779"/>
      <c r="AU831" s="779"/>
      <c r="AV831" s="779"/>
      <c r="AW831" s="779"/>
      <c r="AX831" s="779"/>
      <c r="AY831" s="779"/>
      <c r="AZ831" s="779"/>
      <c r="BA831" s="779"/>
      <c r="BB831" s="779"/>
      <c r="BC831" s="779"/>
      <c r="BD831" s="779"/>
      <c r="BE831" s="779"/>
      <c r="BF831" s="779"/>
      <c r="BG831" s="779"/>
      <c r="BH831" s="779"/>
      <c r="BI831" s="779"/>
      <c r="BJ831" s="779"/>
      <c r="BK831" s="779"/>
      <c r="BL831" s="779"/>
      <c r="BM831" s="779"/>
      <c r="BN831" s="779"/>
      <c r="BO831" s="779"/>
      <c r="BP831" s="779"/>
      <c r="BQ831" s="779"/>
      <c r="BR831" s="779"/>
      <c r="BS831" s="779"/>
      <c r="BT831" s="779"/>
      <c r="BU831" s="779"/>
      <c r="BV831" s="779"/>
      <c r="BW831" s="779"/>
      <c r="BX831" s="779"/>
      <c r="BY831" s="779"/>
      <c r="BZ831" s="779"/>
      <c r="CA831" s="779"/>
      <c r="CB831" s="779"/>
      <c r="CC831" s="779"/>
      <c r="CD831" s="779"/>
      <c r="CE831" s="779"/>
      <c r="CF831" s="779"/>
      <c r="CG831" s="779"/>
      <c r="CH831" s="779"/>
      <c r="CI831" s="779"/>
      <c r="CJ831" s="779"/>
      <c r="CK831" s="779"/>
      <c r="CL831" s="779"/>
      <c r="CM831" s="779"/>
      <c r="CN831" s="779"/>
      <c r="CO831" s="779"/>
      <c r="CP831" s="779"/>
      <c r="CQ831" s="779"/>
      <c r="CR831" s="779"/>
      <c r="CS831" s="779"/>
      <c r="CT831" s="779"/>
    </row>
    <row r="832" spans="1:98" s="887" customFormat="1" ht="13.5">
      <c r="A832" s="886"/>
      <c r="B832" s="886"/>
      <c r="C832" s="886"/>
      <c r="D832" s="886"/>
      <c r="E832" s="886"/>
      <c r="F832" s="2851"/>
      <c r="G832" s="2851"/>
      <c r="H832" s="888"/>
      <c r="I832" s="889"/>
      <c r="J832" s="890"/>
      <c r="M832" s="772"/>
      <c r="N832" s="891"/>
      <c r="O832" s="774"/>
      <c r="P832" s="775"/>
      <c r="Q832" s="775"/>
      <c r="R832" s="776"/>
      <c r="S832" s="777"/>
      <c r="T832" s="777"/>
      <c r="U832" s="777"/>
      <c r="V832" s="778"/>
      <c r="W832" s="778"/>
      <c r="X832" s="778"/>
      <c r="Y832" s="778"/>
      <c r="Z832" s="778"/>
      <c r="AA832" s="779"/>
      <c r="AB832" s="779"/>
      <c r="AC832" s="779"/>
      <c r="AD832" s="779"/>
      <c r="AE832" s="779"/>
      <c r="AF832" s="779"/>
      <c r="AG832" s="779"/>
      <c r="AH832" s="779"/>
      <c r="AI832" s="779"/>
      <c r="AJ832" s="779"/>
      <c r="AK832" s="779"/>
      <c r="AL832" s="779"/>
      <c r="AM832" s="779"/>
      <c r="AN832" s="779"/>
      <c r="AO832" s="779"/>
      <c r="AP832" s="779"/>
      <c r="AQ832" s="779"/>
      <c r="AR832" s="779"/>
      <c r="AS832" s="779"/>
      <c r="AT832" s="779"/>
      <c r="AU832" s="779"/>
      <c r="AV832" s="779"/>
      <c r="AW832" s="779"/>
      <c r="AX832" s="779"/>
      <c r="AY832" s="779"/>
      <c r="AZ832" s="779"/>
      <c r="BA832" s="779"/>
      <c r="BB832" s="779"/>
      <c r="BC832" s="779"/>
      <c r="BD832" s="779"/>
      <c r="BE832" s="779"/>
      <c r="BF832" s="779"/>
      <c r="BG832" s="779"/>
      <c r="BH832" s="779"/>
      <c r="BI832" s="779"/>
      <c r="BJ832" s="779"/>
      <c r="BK832" s="779"/>
      <c r="BL832" s="779"/>
      <c r="BM832" s="779"/>
      <c r="BN832" s="779"/>
      <c r="BO832" s="779"/>
      <c r="BP832" s="779"/>
      <c r="BQ832" s="779"/>
      <c r="BR832" s="779"/>
      <c r="BS832" s="779"/>
      <c r="BT832" s="779"/>
      <c r="BU832" s="779"/>
      <c r="BV832" s="779"/>
      <c r="BW832" s="779"/>
      <c r="BX832" s="779"/>
      <c r="BY832" s="779"/>
      <c r="BZ832" s="779"/>
      <c r="CA832" s="779"/>
      <c r="CB832" s="779"/>
      <c r="CC832" s="779"/>
      <c r="CD832" s="779"/>
      <c r="CE832" s="779"/>
      <c r="CF832" s="779"/>
      <c r="CG832" s="779"/>
      <c r="CH832" s="779"/>
      <c r="CI832" s="779"/>
      <c r="CJ832" s="779"/>
      <c r="CK832" s="779"/>
      <c r="CL832" s="779"/>
      <c r="CM832" s="779"/>
      <c r="CN832" s="779"/>
      <c r="CO832" s="779"/>
      <c r="CP832" s="779"/>
      <c r="CQ832" s="779"/>
      <c r="CR832" s="779"/>
      <c r="CS832" s="779"/>
      <c r="CT832" s="779"/>
    </row>
    <row r="833" spans="1:98" s="887" customFormat="1" ht="13.5">
      <c r="A833" s="886"/>
      <c r="B833" s="886"/>
      <c r="C833" s="886"/>
      <c r="D833" s="886"/>
      <c r="E833" s="886"/>
      <c r="F833" s="2851"/>
      <c r="G833" s="2851"/>
      <c r="H833" s="888"/>
      <c r="I833" s="889"/>
      <c r="J833" s="890"/>
      <c r="M833" s="772"/>
      <c r="N833" s="891"/>
      <c r="O833" s="774"/>
      <c r="P833" s="775"/>
      <c r="Q833" s="775"/>
      <c r="R833" s="776"/>
      <c r="S833" s="777"/>
      <c r="T833" s="777"/>
      <c r="U833" s="777"/>
      <c r="V833" s="778"/>
      <c r="W833" s="778"/>
      <c r="X833" s="778"/>
      <c r="Y833" s="778"/>
      <c r="Z833" s="778"/>
      <c r="AA833" s="779"/>
      <c r="AB833" s="779"/>
      <c r="AC833" s="779"/>
      <c r="AD833" s="779"/>
      <c r="AE833" s="779"/>
      <c r="AF833" s="779"/>
      <c r="AG833" s="779"/>
      <c r="AH833" s="779"/>
      <c r="AI833" s="779"/>
      <c r="AJ833" s="779"/>
      <c r="AK833" s="779"/>
      <c r="AL833" s="779"/>
      <c r="AM833" s="779"/>
      <c r="AN833" s="779"/>
      <c r="AO833" s="779"/>
      <c r="AP833" s="779"/>
      <c r="AQ833" s="779"/>
      <c r="AR833" s="779"/>
      <c r="AS833" s="779"/>
      <c r="AT833" s="779"/>
      <c r="AU833" s="779"/>
      <c r="AV833" s="779"/>
      <c r="AW833" s="779"/>
      <c r="AX833" s="779"/>
      <c r="AY833" s="779"/>
      <c r="AZ833" s="779"/>
      <c r="BA833" s="779"/>
      <c r="BB833" s="779"/>
      <c r="BC833" s="779"/>
      <c r="BD833" s="779"/>
      <c r="BE833" s="779"/>
      <c r="BF833" s="779"/>
      <c r="BG833" s="779"/>
      <c r="BH833" s="779"/>
      <c r="BI833" s="779"/>
      <c r="BJ833" s="779"/>
      <c r="BK833" s="779"/>
      <c r="BL833" s="779"/>
      <c r="BM833" s="779"/>
      <c r="BN833" s="779"/>
      <c r="BO833" s="779"/>
      <c r="BP833" s="779"/>
      <c r="BQ833" s="779"/>
      <c r="BR833" s="779"/>
      <c r="BS833" s="779"/>
      <c r="BT833" s="779"/>
      <c r="BU833" s="779"/>
      <c r="BV833" s="779"/>
      <c r="BW833" s="779"/>
      <c r="BX833" s="779"/>
      <c r="BY833" s="779"/>
      <c r="BZ833" s="779"/>
      <c r="CA833" s="779"/>
      <c r="CB833" s="779"/>
      <c r="CC833" s="779"/>
      <c r="CD833" s="779"/>
      <c r="CE833" s="779"/>
      <c r="CF833" s="779"/>
      <c r="CG833" s="779"/>
      <c r="CH833" s="779"/>
      <c r="CI833" s="779"/>
      <c r="CJ833" s="779"/>
      <c r="CK833" s="779"/>
      <c r="CL833" s="779"/>
      <c r="CM833" s="779"/>
      <c r="CN833" s="779"/>
      <c r="CO833" s="779"/>
      <c r="CP833" s="779"/>
      <c r="CQ833" s="779"/>
      <c r="CR833" s="779"/>
      <c r="CS833" s="779"/>
      <c r="CT833" s="779"/>
    </row>
    <row r="834" spans="1:98" s="887" customFormat="1" ht="13.5">
      <c r="A834" s="886"/>
      <c r="B834" s="886"/>
      <c r="C834" s="886"/>
      <c r="D834" s="886"/>
      <c r="E834" s="886"/>
      <c r="F834" s="2851"/>
      <c r="G834" s="2851"/>
      <c r="H834" s="888"/>
      <c r="I834" s="889"/>
      <c r="J834" s="890"/>
      <c r="M834" s="772"/>
      <c r="N834" s="891"/>
      <c r="O834" s="774"/>
      <c r="P834" s="775"/>
      <c r="Q834" s="775"/>
      <c r="R834" s="776"/>
      <c r="S834" s="777"/>
      <c r="T834" s="777"/>
      <c r="U834" s="777"/>
      <c r="V834" s="778"/>
      <c r="W834" s="778"/>
      <c r="X834" s="778"/>
      <c r="Y834" s="778"/>
      <c r="Z834" s="778"/>
      <c r="AA834" s="779"/>
      <c r="AB834" s="779"/>
      <c r="AC834" s="779"/>
      <c r="AD834" s="779"/>
      <c r="AE834" s="779"/>
      <c r="AF834" s="779"/>
      <c r="AG834" s="779"/>
      <c r="AH834" s="779"/>
      <c r="AI834" s="779"/>
      <c r="AJ834" s="779"/>
      <c r="AK834" s="779"/>
      <c r="AL834" s="779"/>
      <c r="AM834" s="779"/>
      <c r="AN834" s="779"/>
      <c r="AO834" s="779"/>
      <c r="AP834" s="779"/>
      <c r="AQ834" s="779"/>
      <c r="AR834" s="779"/>
      <c r="AS834" s="779"/>
      <c r="AT834" s="779"/>
      <c r="AU834" s="779"/>
      <c r="AV834" s="779"/>
      <c r="AW834" s="779"/>
      <c r="AX834" s="779"/>
      <c r="AY834" s="779"/>
      <c r="AZ834" s="779"/>
      <c r="BA834" s="779"/>
      <c r="BB834" s="779"/>
      <c r="BC834" s="779"/>
      <c r="BD834" s="779"/>
      <c r="BE834" s="779"/>
      <c r="BF834" s="779"/>
      <c r="BG834" s="779"/>
      <c r="BH834" s="779"/>
      <c r="BI834" s="779"/>
      <c r="BJ834" s="779"/>
      <c r="BK834" s="779"/>
      <c r="BL834" s="779"/>
      <c r="BM834" s="779"/>
      <c r="BN834" s="779"/>
      <c r="BO834" s="779"/>
      <c r="BP834" s="779"/>
      <c r="BQ834" s="779"/>
      <c r="BR834" s="779"/>
      <c r="BS834" s="779"/>
      <c r="BT834" s="779"/>
      <c r="BU834" s="779"/>
      <c r="BV834" s="779"/>
      <c r="BW834" s="779"/>
      <c r="BX834" s="779"/>
      <c r="BY834" s="779"/>
      <c r="BZ834" s="779"/>
      <c r="CA834" s="779"/>
      <c r="CB834" s="779"/>
      <c r="CC834" s="779"/>
      <c r="CD834" s="779"/>
      <c r="CE834" s="779"/>
      <c r="CF834" s="779"/>
      <c r="CG834" s="779"/>
      <c r="CH834" s="779"/>
      <c r="CI834" s="779"/>
      <c r="CJ834" s="779"/>
      <c r="CK834" s="779"/>
      <c r="CL834" s="779"/>
      <c r="CM834" s="779"/>
      <c r="CN834" s="779"/>
      <c r="CO834" s="779"/>
      <c r="CP834" s="779"/>
      <c r="CQ834" s="779"/>
      <c r="CR834" s="779"/>
      <c r="CS834" s="779"/>
      <c r="CT834" s="779"/>
    </row>
    <row r="835" spans="1:98" s="887" customFormat="1" ht="13.5">
      <c r="A835" s="886"/>
      <c r="B835" s="886"/>
      <c r="C835" s="886"/>
      <c r="D835" s="886"/>
      <c r="E835" s="886"/>
      <c r="F835" s="2851"/>
      <c r="G835" s="2851"/>
      <c r="H835" s="888"/>
      <c r="I835" s="889"/>
      <c r="J835" s="890"/>
      <c r="M835" s="772"/>
      <c r="N835" s="891"/>
      <c r="O835" s="774"/>
      <c r="P835" s="775"/>
      <c r="Q835" s="775"/>
      <c r="R835" s="776"/>
      <c r="S835" s="777"/>
      <c r="T835" s="777"/>
      <c r="U835" s="777"/>
      <c r="V835" s="778"/>
      <c r="W835" s="778"/>
      <c r="X835" s="778"/>
      <c r="Y835" s="778"/>
      <c r="Z835" s="778"/>
      <c r="AA835" s="779"/>
      <c r="AB835" s="779"/>
      <c r="AC835" s="779"/>
      <c r="AD835" s="779"/>
      <c r="AE835" s="779"/>
      <c r="AF835" s="779"/>
      <c r="AG835" s="779"/>
      <c r="AH835" s="779"/>
      <c r="AI835" s="779"/>
      <c r="AJ835" s="779"/>
      <c r="AK835" s="779"/>
      <c r="AL835" s="779"/>
      <c r="AM835" s="779"/>
      <c r="AN835" s="779"/>
      <c r="AO835" s="779"/>
      <c r="AP835" s="779"/>
      <c r="AQ835" s="779"/>
      <c r="AR835" s="779"/>
      <c r="AS835" s="779"/>
      <c r="AT835" s="779"/>
      <c r="AU835" s="779"/>
      <c r="AV835" s="779"/>
      <c r="AW835" s="779"/>
      <c r="AX835" s="779"/>
      <c r="AY835" s="779"/>
      <c r="AZ835" s="779"/>
      <c r="BA835" s="779"/>
      <c r="BB835" s="779"/>
      <c r="BC835" s="779"/>
      <c r="BD835" s="779"/>
      <c r="BE835" s="779"/>
      <c r="BF835" s="779"/>
      <c r="BG835" s="779"/>
      <c r="BH835" s="779"/>
      <c r="BI835" s="779"/>
      <c r="BJ835" s="779"/>
      <c r="BK835" s="779"/>
      <c r="BL835" s="779"/>
      <c r="BM835" s="779"/>
      <c r="BN835" s="779"/>
      <c r="BO835" s="779"/>
      <c r="BP835" s="779"/>
      <c r="BQ835" s="779"/>
      <c r="BR835" s="779"/>
      <c r="BS835" s="779"/>
      <c r="BT835" s="779"/>
      <c r="BU835" s="779"/>
      <c r="BV835" s="779"/>
      <c r="BW835" s="779"/>
      <c r="BX835" s="779"/>
      <c r="BY835" s="779"/>
      <c r="BZ835" s="779"/>
      <c r="CA835" s="779"/>
      <c r="CB835" s="779"/>
      <c r="CC835" s="779"/>
      <c r="CD835" s="779"/>
      <c r="CE835" s="779"/>
      <c r="CF835" s="779"/>
      <c r="CG835" s="779"/>
      <c r="CH835" s="779"/>
      <c r="CI835" s="779"/>
      <c r="CJ835" s="779"/>
      <c r="CK835" s="779"/>
      <c r="CL835" s="779"/>
      <c r="CM835" s="779"/>
      <c r="CN835" s="779"/>
      <c r="CO835" s="779"/>
      <c r="CP835" s="779"/>
      <c r="CQ835" s="779"/>
      <c r="CR835" s="779"/>
      <c r="CS835" s="779"/>
      <c r="CT835" s="779"/>
    </row>
    <row r="836" spans="1:98" s="887" customFormat="1" ht="13.5">
      <c r="A836" s="886"/>
      <c r="B836" s="886"/>
      <c r="C836" s="886"/>
      <c r="D836" s="886"/>
      <c r="E836" s="886"/>
      <c r="F836" s="2851"/>
      <c r="G836" s="2851"/>
      <c r="H836" s="888"/>
      <c r="I836" s="889"/>
      <c r="J836" s="890"/>
      <c r="M836" s="772"/>
      <c r="N836" s="891"/>
      <c r="O836" s="774"/>
      <c r="P836" s="775"/>
      <c r="Q836" s="775"/>
      <c r="R836" s="776"/>
      <c r="S836" s="777"/>
      <c r="T836" s="777"/>
      <c r="U836" s="777"/>
      <c r="V836" s="778"/>
      <c r="W836" s="778"/>
      <c r="X836" s="778"/>
      <c r="Y836" s="778"/>
      <c r="Z836" s="778"/>
      <c r="AA836" s="779"/>
      <c r="AB836" s="779"/>
      <c r="AC836" s="779"/>
      <c r="AD836" s="779"/>
      <c r="AE836" s="779"/>
      <c r="AF836" s="779"/>
      <c r="AG836" s="779"/>
      <c r="AH836" s="779"/>
      <c r="AI836" s="779"/>
      <c r="AJ836" s="779"/>
      <c r="AK836" s="779"/>
      <c r="AL836" s="779"/>
      <c r="AM836" s="779"/>
      <c r="AN836" s="779"/>
      <c r="AO836" s="779"/>
      <c r="AP836" s="779"/>
      <c r="AQ836" s="779"/>
      <c r="AR836" s="779"/>
      <c r="AS836" s="779"/>
      <c r="AT836" s="779"/>
      <c r="AU836" s="779"/>
      <c r="AV836" s="779"/>
      <c r="AW836" s="779"/>
      <c r="AX836" s="779"/>
      <c r="AY836" s="779"/>
      <c r="AZ836" s="779"/>
      <c r="BA836" s="779"/>
      <c r="BB836" s="779"/>
      <c r="BC836" s="779"/>
      <c r="BD836" s="779"/>
      <c r="BE836" s="779"/>
      <c r="BF836" s="779"/>
      <c r="BG836" s="779"/>
      <c r="BH836" s="779"/>
      <c r="BI836" s="779"/>
      <c r="BJ836" s="779"/>
      <c r="BK836" s="779"/>
      <c r="BL836" s="779"/>
      <c r="BM836" s="779"/>
      <c r="BN836" s="779"/>
      <c r="BO836" s="779"/>
      <c r="BP836" s="779"/>
      <c r="BQ836" s="779"/>
      <c r="BR836" s="779"/>
      <c r="BS836" s="779"/>
      <c r="BT836" s="779"/>
      <c r="BU836" s="779"/>
      <c r="BV836" s="779"/>
      <c r="BW836" s="779"/>
      <c r="BX836" s="779"/>
      <c r="BY836" s="779"/>
      <c r="BZ836" s="779"/>
      <c r="CA836" s="779"/>
      <c r="CB836" s="779"/>
      <c r="CC836" s="779"/>
      <c r="CD836" s="779"/>
      <c r="CE836" s="779"/>
      <c r="CF836" s="779"/>
      <c r="CG836" s="779"/>
      <c r="CH836" s="779"/>
      <c r="CI836" s="779"/>
      <c r="CJ836" s="779"/>
      <c r="CK836" s="779"/>
      <c r="CL836" s="779"/>
      <c r="CM836" s="779"/>
      <c r="CN836" s="779"/>
      <c r="CO836" s="779"/>
      <c r="CP836" s="779"/>
      <c r="CQ836" s="779"/>
      <c r="CR836" s="779"/>
      <c r="CS836" s="779"/>
      <c r="CT836" s="779"/>
    </row>
    <row r="837" spans="1:98" s="887" customFormat="1" ht="13.5">
      <c r="A837" s="886"/>
      <c r="B837" s="886"/>
      <c r="C837" s="886"/>
      <c r="D837" s="886"/>
      <c r="E837" s="886"/>
      <c r="F837" s="2851"/>
      <c r="G837" s="2851"/>
      <c r="H837" s="888"/>
      <c r="I837" s="889"/>
      <c r="J837" s="890"/>
      <c r="M837" s="772"/>
      <c r="N837" s="891"/>
      <c r="O837" s="774"/>
      <c r="P837" s="775"/>
      <c r="Q837" s="775"/>
      <c r="R837" s="776"/>
      <c r="S837" s="777"/>
      <c r="T837" s="777"/>
      <c r="U837" s="777"/>
      <c r="V837" s="778"/>
      <c r="W837" s="778"/>
      <c r="X837" s="778"/>
      <c r="Y837" s="778"/>
      <c r="Z837" s="778"/>
      <c r="AA837" s="779"/>
      <c r="AB837" s="779"/>
      <c r="AC837" s="779"/>
      <c r="AD837" s="779"/>
      <c r="AE837" s="779"/>
      <c r="AF837" s="779"/>
      <c r="AG837" s="779"/>
      <c r="AH837" s="779"/>
      <c r="AI837" s="779"/>
      <c r="AJ837" s="779"/>
      <c r="AK837" s="779"/>
      <c r="AL837" s="779"/>
      <c r="AM837" s="779"/>
      <c r="AN837" s="779"/>
      <c r="AO837" s="779"/>
      <c r="AP837" s="779"/>
      <c r="AQ837" s="779"/>
      <c r="AR837" s="779"/>
      <c r="AS837" s="779"/>
      <c r="AT837" s="779"/>
      <c r="AU837" s="779"/>
      <c r="AV837" s="779"/>
      <c r="AW837" s="779"/>
      <c r="AX837" s="779"/>
      <c r="AY837" s="779"/>
      <c r="AZ837" s="779"/>
      <c r="BA837" s="779"/>
      <c r="BB837" s="779"/>
      <c r="BC837" s="779"/>
      <c r="BD837" s="779"/>
      <c r="BE837" s="779"/>
      <c r="BF837" s="779"/>
      <c r="BG837" s="779"/>
      <c r="BH837" s="779"/>
      <c r="BI837" s="779"/>
      <c r="BJ837" s="779"/>
      <c r="BK837" s="779"/>
      <c r="BL837" s="779"/>
      <c r="BM837" s="779"/>
      <c r="BN837" s="779"/>
      <c r="BO837" s="779"/>
      <c r="BP837" s="779"/>
      <c r="BQ837" s="779"/>
      <c r="BR837" s="779"/>
      <c r="BS837" s="779"/>
      <c r="BT837" s="779"/>
      <c r="BU837" s="779"/>
      <c r="BV837" s="779"/>
      <c r="BW837" s="779"/>
      <c r="BX837" s="779"/>
      <c r="BY837" s="779"/>
      <c r="BZ837" s="779"/>
      <c r="CA837" s="779"/>
      <c r="CB837" s="779"/>
      <c r="CC837" s="779"/>
      <c r="CD837" s="779"/>
      <c r="CE837" s="779"/>
      <c r="CF837" s="779"/>
      <c r="CG837" s="779"/>
      <c r="CH837" s="779"/>
      <c r="CI837" s="779"/>
      <c r="CJ837" s="779"/>
      <c r="CK837" s="779"/>
      <c r="CL837" s="779"/>
      <c r="CM837" s="779"/>
      <c r="CN837" s="779"/>
      <c r="CO837" s="779"/>
      <c r="CP837" s="779"/>
      <c r="CQ837" s="779"/>
      <c r="CR837" s="779"/>
      <c r="CS837" s="779"/>
      <c r="CT837" s="779"/>
    </row>
    <row r="838" spans="1:98" s="887" customFormat="1" ht="13.5">
      <c r="A838" s="886"/>
      <c r="B838" s="886"/>
      <c r="C838" s="886"/>
      <c r="D838" s="886"/>
      <c r="E838" s="886"/>
      <c r="F838" s="2851"/>
      <c r="G838" s="2851"/>
      <c r="H838" s="888"/>
      <c r="I838" s="889"/>
      <c r="J838" s="890"/>
      <c r="M838" s="772"/>
      <c r="N838" s="891"/>
      <c r="O838" s="774"/>
      <c r="P838" s="775"/>
      <c r="Q838" s="775"/>
      <c r="R838" s="776"/>
      <c r="S838" s="777"/>
      <c r="T838" s="777"/>
      <c r="U838" s="777"/>
      <c r="V838" s="778"/>
      <c r="W838" s="778"/>
      <c r="X838" s="778"/>
      <c r="Y838" s="778"/>
      <c r="Z838" s="778"/>
      <c r="AA838" s="779"/>
      <c r="AB838" s="779"/>
      <c r="AC838" s="779"/>
      <c r="AD838" s="779"/>
      <c r="AE838" s="779"/>
      <c r="AF838" s="779"/>
      <c r="AG838" s="779"/>
      <c r="AH838" s="779"/>
      <c r="AI838" s="779"/>
      <c r="AJ838" s="779"/>
      <c r="AK838" s="779"/>
      <c r="AL838" s="779"/>
      <c r="AM838" s="779"/>
      <c r="AN838" s="779"/>
      <c r="AO838" s="779"/>
      <c r="AP838" s="779"/>
      <c r="AQ838" s="779"/>
      <c r="AR838" s="779"/>
      <c r="AS838" s="779"/>
      <c r="AT838" s="779"/>
      <c r="AU838" s="779"/>
      <c r="AV838" s="779"/>
      <c r="AW838" s="779"/>
      <c r="AX838" s="779"/>
      <c r="AY838" s="779"/>
      <c r="AZ838" s="779"/>
      <c r="BA838" s="779"/>
      <c r="BB838" s="779"/>
      <c r="BC838" s="779"/>
      <c r="BD838" s="779"/>
      <c r="BE838" s="779"/>
      <c r="BF838" s="779"/>
      <c r="BG838" s="779"/>
      <c r="BH838" s="779"/>
      <c r="BI838" s="779"/>
      <c r="BJ838" s="779"/>
      <c r="BK838" s="779"/>
      <c r="BL838" s="779"/>
      <c r="BM838" s="779"/>
      <c r="BN838" s="779"/>
      <c r="BO838" s="779"/>
      <c r="BP838" s="779"/>
      <c r="BQ838" s="779"/>
      <c r="BR838" s="779"/>
      <c r="BS838" s="779"/>
      <c r="BT838" s="779"/>
      <c r="BU838" s="779"/>
      <c r="BV838" s="779"/>
      <c r="BW838" s="779"/>
      <c r="BX838" s="779"/>
      <c r="BY838" s="779"/>
      <c r="BZ838" s="779"/>
      <c r="CA838" s="779"/>
      <c r="CB838" s="779"/>
      <c r="CC838" s="779"/>
      <c r="CD838" s="779"/>
      <c r="CE838" s="779"/>
      <c r="CF838" s="779"/>
      <c r="CG838" s="779"/>
      <c r="CH838" s="779"/>
      <c r="CI838" s="779"/>
      <c r="CJ838" s="779"/>
      <c r="CK838" s="779"/>
      <c r="CL838" s="779"/>
      <c r="CM838" s="779"/>
      <c r="CN838" s="779"/>
      <c r="CO838" s="779"/>
      <c r="CP838" s="779"/>
      <c r="CQ838" s="779"/>
      <c r="CR838" s="779"/>
      <c r="CS838" s="779"/>
      <c r="CT838" s="779"/>
    </row>
    <row r="839" spans="1:98" s="887" customFormat="1" ht="13.5">
      <c r="A839" s="886"/>
      <c r="B839" s="886"/>
      <c r="C839" s="886"/>
      <c r="D839" s="886"/>
      <c r="E839" s="886"/>
      <c r="F839" s="2851"/>
      <c r="G839" s="2851"/>
      <c r="H839" s="888"/>
      <c r="I839" s="889"/>
      <c r="J839" s="890"/>
      <c r="M839" s="772"/>
      <c r="N839" s="891"/>
      <c r="O839" s="774"/>
      <c r="P839" s="775"/>
      <c r="Q839" s="775"/>
      <c r="R839" s="776"/>
      <c r="S839" s="777"/>
      <c r="T839" s="777"/>
      <c r="U839" s="777"/>
      <c r="V839" s="778"/>
      <c r="W839" s="778"/>
      <c r="X839" s="778"/>
      <c r="Y839" s="778"/>
      <c r="Z839" s="778"/>
      <c r="AA839" s="779"/>
      <c r="AB839" s="779"/>
      <c r="AC839" s="779"/>
      <c r="AD839" s="779"/>
      <c r="AE839" s="779"/>
      <c r="AF839" s="779"/>
      <c r="AG839" s="779"/>
      <c r="AH839" s="779"/>
      <c r="AI839" s="779"/>
      <c r="AJ839" s="779"/>
      <c r="AK839" s="779"/>
      <c r="AL839" s="779"/>
      <c r="AM839" s="779"/>
      <c r="AN839" s="779"/>
      <c r="AO839" s="779"/>
      <c r="AP839" s="779"/>
      <c r="AQ839" s="779"/>
      <c r="AR839" s="779"/>
      <c r="AS839" s="779"/>
      <c r="AT839" s="779"/>
      <c r="AU839" s="779"/>
      <c r="AV839" s="779"/>
      <c r="AW839" s="779"/>
      <c r="AX839" s="779"/>
      <c r="AY839" s="779"/>
      <c r="AZ839" s="779"/>
      <c r="BA839" s="779"/>
      <c r="BB839" s="779"/>
      <c r="BC839" s="779"/>
      <c r="BD839" s="779"/>
      <c r="BE839" s="779"/>
      <c r="BF839" s="779"/>
      <c r="BG839" s="779"/>
      <c r="BH839" s="779"/>
      <c r="BI839" s="779"/>
      <c r="BJ839" s="779"/>
      <c r="BK839" s="779"/>
      <c r="BL839" s="779"/>
      <c r="BM839" s="779"/>
      <c r="BN839" s="779"/>
      <c r="BO839" s="779"/>
      <c r="BP839" s="779"/>
      <c r="BQ839" s="779"/>
      <c r="BR839" s="779"/>
      <c r="BS839" s="779"/>
      <c r="BT839" s="779"/>
      <c r="BU839" s="779"/>
      <c r="BV839" s="779"/>
      <c r="BW839" s="779"/>
      <c r="BX839" s="779"/>
      <c r="BY839" s="779"/>
      <c r="BZ839" s="779"/>
      <c r="CA839" s="779"/>
      <c r="CB839" s="779"/>
      <c r="CC839" s="779"/>
      <c r="CD839" s="779"/>
      <c r="CE839" s="779"/>
      <c r="CF839" s="779"/>
      <c r="CG839" s="779"/>
      <c r="CH839" s="779"/>
      <c r="CI839" s="779"/>
      <c r="CJ839" s="779"/>
      <c r="CK839" s="779"/>
      <c r="CL839" s="779"/>
      <c r="CM839" s="779"/>
      <c r="CN839" s="779"/>
      <c r="CO839" s="779"/>
      <c r="CP839" s="779"/>
      <c r="CQ839" s="779"/>
      <c r="CR839" s="779"/>
      <c r="CS839" s="779"/>
      <c r="CT839" s="779"/>
    </row>
    <row r="840" spans="1:98" s="887" customFormat="1" ht="13.5">
      <c r="A840" s="886"/>
      <c r="B840" s="886"/>
      <c r="C840" s="886"/>
      <c r="D840" s="886"/>
      <c r="E840" s="886"/>
      <c r="F840" s="2851"/>
      <c r="G840" s="2851"/>
      <c r="H840" s="888"/>
      <c r="I840" s="889"/>
      <c r="J840" s="890"/>
      <c r="M840" s="772"/>
      <c r="N840" s="891"/>
      <c r="O840" s="774"/>
      <c r="P840" s="775"/>
      <c r="Q840" s="775"/>
      <c r="R840" s="776"/>
      <c r="S840" s="777"/>
      <c r="T840" s="777"/>
      <c r="U840" s="777"/>
      <c r="V840" s="778"/>
      <c r="W840" s="778"/>
      <c r="X840" s="778"/>
      <c r="Y840" s="778"/>
      <c r="Z840" s="778"/>
      <c r="AA840" s="779"/>
      <c r="AB840" s="779"/>
      <c r="AC840" s="779"/>
      <c r="AD840" s="779"/>
      <c r="AE840" s="779"/>
      <c r="AF840" s="779"/>
      <c r="AG840" s="779"/>
      <c r="AH840" s="779"/>
      <c r="AI840" s="779"/>
      <c r="AJ840" s="779"/>
      <c r="AK840" s="779"/>
      <c r="AL840" s="779"/>
      <c r="AM840" s="779"/>
      <c r="AN840" s="779"/>
      <c r="AO840" s="779"/>
      <c r="AP840" s="779"/>
      <c r="AQ840" s="779"/>
      <c r="AR840" s="779"/>
      <c r="AS840" s="779"/>
      <c r="AT840" s="779"/>
      <c r="AU840" s="779"/>
      <c r="AV840" s="779"/>
      <c r="AW840" s="779"/>
      <c r="AX840" s="779"/>
      <c r="AY840" s="779"/>
      <c r="AZ840" s="779"/>
      <c r="BA840" s="779"/>
      <c r="BB840" s="779"/>
      <c r="BC840" s="779"/>
      <c r="BD840" s="779"/>
      <c r="BE840" s="779"/>
      <c r="BF840" s="779"/>
      <c r="BG840" s="779"/>
      <c r="BH840" s="779"/>
      <c r="BI840" s="779"/>
      <c r="BJ840" s="779"/>
      <c r="BK840" s="779"/>
      <c r="BL840" s="779"/>
      <c r="BM840" s="779"/>
      <c r="BN840" s="779"/>
      <c r="BO840" s="779"/>
      <c r="BP840" s="779"/>
      <c r="BQ840" s="779"/>
      <c r="BR840" s="779"/>
      <c r="BS840" s="779"/>
      <c r="BT840" s="779"/>
      <c r="BU840" s="779"/>
      <c r="BV840" s="779"/>
      <c r="BW840" s="779"/>
      <c r="BX840" s="779"/>
      <c r="BY840" s="779"/>
      <c r="BZ840" s="779"/>
      <c r="CA840" s="779"/>
      <c r="CB840" s="779"/>
      <c r="CC840" s="779"/>
      <c r="CD840" s="779"/>
      <c r="CE840" s="779"/>
      <c r="CF840" s="779"/>
      <c r="CG840" s="779"/>
      <c r="CH840" s="779"/>
      <c r="CI840" s="779"/>
      <c r="CJ840" s="779"/>
      <c r="CK840" s="779"/>
      <c r="CL840" s="779"/>
      <c r="CM840" s="779"/>
      <c r="CN840" s="779"/>
      <c r="CO840" s="779"/>
      <c r="CP840" s="779"/>
      <c r="CQ840" s="779"/>
      <c r="CR840" s="779"/>
      <c r="CS840" s="779"/>
      <c r="CT840" s="779"/>
    </row>
    <row r="841" spans="1:98" s="887" customFormat="1" ht="13.5">
      <c r="A841" s="886"/>
      <c r="B841" s="886"/>
      <c r="C841" s="886"/>
      <c r="D841" s="886"/>
      <c r="E841" s="886"/>
      <c r="F841" s="2851"/>
      <c r="G841" s="2851"/>
      <c r="H841" s="888"/>
      <c r="I841" s="889"/>
      <c r="J841" s="890"/>
      <c r="M841" s="772"/>
      <c r="N841" s="891"/>
      <c r="O841" s="774"/>
      <c r="P841" s="775"/>
      <c r="Q841" s="775"/>
      <c r="R841" s="776"/>
      <c r="S841" s="777"/>
      <c r="T841" s="777"/>
      <c r="U841" s="777"/>
      <c r="V841" s="778"/>
      <c r="W841" s="778"/>
      <c r="X841" s="778"/>
      <c r="Y841" s="778"/>
      <c r="Z841" s="778"/>
      <c r="AA841" s="779"/>
      <c r="AB841" s="779"/>
      <c r="AC841" s="779"/>
      <c r="AD841" s="779"/>
      <c r="AE841" s="779"/>
      <c r="AF841" s="779"/>
      <c r="AG841" s="779"/>
      <c r="AH841" s="779"/>
      <c r="AI841" s="779"/>
      <c r="AJ841" s="779"/>
      <c r="AK841" s="779"/>
      <c r="AL841" s="779"/>
      <c r="AM841" s="779"/>
      <c r="AN841" s="779"/>
      <c r="AO841" s="779"/>
      <c r="AP841" s="779"/>
      <c r="AQ841" s="779"/>
      <c r="AR841" s="779"/>
      <c r="AS841" s="779"/>
      <c r="AT841" s="779"/>
      <c r="AU841" s="779"/>
      <c r="AV841" s="779"/>
      <c r="AW841" s="779"/>
      <c r="AX841" s="779"/>
      <c r="AY841" s="779"/>
      <c r="AZ841" s="779"/>
      <c r="BA841" s="779"/>
      <c r="BB841" s="779"/>
      <c r="BC841" s="779"/>
      <c r="BD841" s="779"/>
      <c r="BE841" s="779"/>
      <c r="BF841" s="779"/>
      <c r="BG841" s="779"/>
      <c r="BH841" s="779"/>
      <c r="BI841" s="779"/>
      <c r="BJ841" s="779"/>
      <c r="BK841" s="779"/>
      <c r="BL841" s="779"/>
      <c r="BM841" s="779"/>
      <c r="BN841" s="779"/>
      <c r="BO841" s="779"/>
      <c r="BP841" s="779"/>
      <c r="BQ841" s="779"/>
      <c r="BR841" s="779"/>
      <c r="BS841" s="779"/>
      <c r="BT841" s="779"/>
      <c r="BU841" s="779"/>
      <c r="BV841" s="779"/>
      <c r="BW841" s="779"/>
      <c r="BX841" s="779"/>
      <c r="BY841" s="779"/>
      <c r="BZ841" s="779"/>
      <c r="CA841" s="779"/>
      <c r="CB841" s="779"/>
      <c r="CC841" s="779"/>
      <c r="CD841" s="779"/>
      <c r="CE841" s="779"/>
      <c r="CF841" s="779"/>
      <c r="CG841" s="779"/>
      <c r="CH841" s="779"/>
      <c r="CI841" s="779"/>
      <c r="CJ841" s="779"/>
      <c r="CK841" s="779"/>
      <c r="CL841" s="779"/>
      <c r="CM841" s="779"/>
      <c r="CN841" s="779"/>
      <c r="CO841" s="779"/>
      <c r="CP841" s="779"/>
      <c r="CQ841" s="779"/>
      <c r="CR841" s="779"/>
      <c r="CS841" s="779"/>
      <c r="CT841" s="779"/>
    </row>
    <row r="842" spans="1:98" s="887" customFormat="1" ht="13.5">
      <c r="A842" s="886"/>
      <c r="B842" s="886"/>
      <c r="C842" s="886"/>
      <c r="D842" s="886"/>
      <c r="E842" s="886"/>
      <c r="F842" s="2851"/>
      <c r="G842" s="2851"/>
      <c r="H842" s="888"/>
      <c r="I842" s="889"/>
      <c r="J842" s="890"/>
      <c r="M842" s="772"/>
      <c r="N842" s="891"/>
      <c r="O842" s="774"/>
      <c r="P842" s="775"/>
      <c r="Q842" s="775"/>
      <c r="R842" s="776"/>
      <c r="S842" s="777"/>
      <c r="T842" s="777"/>
      <c r="U842" s="777"/>
      <c r="V842" s="778"/>
      <c r="W842" s="778"/>
      <c r="X842" s="778"/>
      <c r="Y842" s="778"/>
      <c r="Z842" s="778"/>
      <c r="AA842" s="779"/>
      <c r="AB842" s="779"/>
      <c r="AC842" s="779"/>
      <c r="AD842" s="779"/>
      <c r="AE842" s="779"/>
      <c r="AF842" s="779"/>
      <c r="AG842" s="779"/>
      <c r="AH842" s="779"/>
      <c r="AI842" s="779"/>
      <c r="AJ842" s="779"/>
      <c r="AK842" s="779"/>
      <c r="AL842" s="779"/>
      <c r="AM842" s="779"/>
      <c r="AN842" s="779"/>
      <c r="AO842" s="779"/>
      <c r="AP842" s="779"/>
      <c r="AQ842" s="779"/>
      <c r="AR842" s="779"/>
      <c r="AS842" s="779"/>
      <c r="AT842" s="779"/>
      <c r="AU842" s="779"/>
      <c r="AV842" s="779"/>
      <c r="AW842" s="779"/>
      <c r="AX842" s="779"/>
      <c r="AY842" s="779"/>
      <c r="AZ842" s="779"/>
      <c r="BA842" s="779"/>
      <c r="BB842" s="779"/>
      <c r="BC842" s="779"/>
      <c r="BD842" s="779"/>
      <c r="BE842" s="779"/>
      <c r="BF842" s="779"/>
      <c r="BG842" s="779"/>
      <c r="BH842" s="779"/>
      <c r="BI842" s="779"/>
      <c r="BJ842" s="779"/>
      <c r="BK842" s="779"/>
      <c r="BL842" s="779"/>
      <c r="BM842" s="779"/>
      <c r="BN842" s="779"/>
      <c r="BO842" s="779"/>
      <c r="BP842" s="779"/>
      <c r="BQ842" s="779"/>
      <c r="BR842" s="779"/>
      <c r="BS842" s="779"/>
      <c r="BT842" s="779"/>
      <c r="BU842" s="779"/>
      <c r="BV842" s="779"/>
      <c r="BW842" s="779"/>
      <c r="BX842" s="779"/>
      <c r="BY842" s="779"/>
      <c r="BZ842" s="779"/>
      <c r="CA842" s="779"/>
      <c r="CB842" s="779"/>
      <c r="CC842" s="779"/>
      <c r="CD842" s="779"/>
      <c r="CE842" s="779"/>
      <c r="CF842" s="779"/>
      <c r="CG842" s="779"/>
      <c r="CH842" s="779"/>
      <c r="CI842" s="779"/>
      <c r="CJ842" s="779"/>
      <c r="CK842" s="779"/>
      <c r="CL842" s="779"/>
      <c r="CM842" s="779"/>
      <c r="CN842" s="779"/>
      <c r="CO842" s="779"/>
      <c r="CP842" s="779"/>
      <c r="CQ842" s="779"/>
      <c r="CR842" s="779"/>
      <c r="CS842" s="779"/>
      <c r="CT842" s="779"/>
    </row>
    <row r="843" spans="1:98" s="887" customFormat="1" ht="13.5">
      <c r="A843" s="886"/>
      <c r="B843" s="886"/>
      <c r="C843" s="886"/>
      <c r="D843" s="886"/>
      <c r="E843" s="886"/>
      <c r="F843" s="2851"/>
      <c r="G843" s="2851"/>
      <c r="H843" s="888"/>
      <c r="I843" s="889"/>
      <c r="J843" s="890"/>
      <c r="M843" s="772"/>
      <c r="N843" s="891"/>
      <c r="O843" s="774"/>
      <c r="P843" s="775"/>
      <c r="Q843" s="775"/>
      <c r="R843" s="776"/>
      <c r="S843" s="777"/>
      <c r="T843" s="777"/>
      <c r="U843" s="777"/>
      <c r="V843" s="778"/>
      <c r="W843" s="778"/>
      <c r="X843" s="778"/>
      <c r="Y843" s="778"/>
      <c r="Z843" s="778"/>
      <c r="AA843" s="779"/>
      <c r="AB843" s="779"/>
      <c r="AC843" s="779"/>
      <c r="AD843" s="779"/>
      <c r="AE843" s="779"/>
      <c r="AF843" s="779"/>
      <c r="AG843" s="779"/>
      <c r="AH843" s="779"/>
      <c r="AI843" s="779"/>
      <c r="AJ843" s="779"/>
      <c r="AK843" s="779"/>
      <c r="AL843" s="779"/>
      <c r="AM843" s="779"/>
      <c r="AN843" s="779"/>
      <c r="AO843" s="779"/>
      <c r="AP843" s="779"/>
      <c r="AQ843" s="779"/>
      <c r="AR843" s="779"/>
      <c r="AS843" s="779"/>
      <c r="AT843" s="779"/>
      <c r="AU843" s="779"/>
      <c r="AV843" s="779"/>
      <c r="AW843" s="779"/>
      <c r="AX843" s="779"/>
      <c r="AY843" s="779"/>
      <c r="AZ843" s="779"/>
      <c r="BA843" s="779"/>
      <c r="BB843" s="779"/>
      <c r="BC843" s="779"/>
      <c r="BD843" s="779"/>
      <c r="BE843" s="779"/>
      <c r="BF843" s="779"/>
      <c r="BG843" s="779"/>
      <c r="BH843" s="779"/>
      <c r="BI843" s="779"/>
      <c r="BJ843" s="779"/>
      <c r="BK843" s="779"/>
      <c r="BL843" s="779"/>
      <c r="BM843" s="779"/>
      <c r="BN843" s="779"/>
      <c r="BO843" s="779"/>
      <c r="BP843" s="779"/>
      <c r="BQ843" s="779"/>
      <c r="BR843" s="779"/>
      <c r="BS843" s="779"/>
      <c r="BT843" s="779"/>
      <c r="BU843" s="779"/>
      <c r="BV843" s="779"/>
      <c r="BW843" s="779"/>
      <c r="BX843" s="779"/>
      <c r="BY843" s="779"/>
      <c r="BZ843" s="779"/>
      <c r="CA843" s="779"/>
      <c r="CB843" s="779"/>
      <c r="CC843" s="779"/>
      <c r="CD843" s="779"/>
      <c r="CE843" s="779"/>
      <c r="CF843" s="779"/>
      <c r="CG843" s="779"/>
      <c r="CH843" s="779"/>
      <c r="CI843" s="779"/>
      <c r="CJ843" s="779"/>
      <c r="CK843" s="779"/>
      <c r="CL843" s="779"/>
      <c r="CM843" s="779"/>
      <c r="CN843" s="779"/>
      <c r="CO843" s="779"/>
      <c r="CP843" s="779"/>
      <c r="CQ843" s="779"/>
      <c r="CR843" s="779"/>
      <c r="CS843" s="779"/>
      <c r="CT843" s="779"/>
    </row>
    <row r="844" spans="1:98" s="887" customFormat="1" ht="13.5">
      <c r="A844" s="886"/>
      <c r="B844" s="886"/>
      <c r="C844" s="886"/>
      <c r="D844" s="886"/>
      <c r="E844" s="886"/>
      <c r="F844" s="2851"/>
      <c r="G844" s="2851"/>
      <c r="H844" s="888"/>
      <c r="I844" s="889"/>
      <c r="J844" s="890"/>
      <c r="M844" s="772"/>
      <c r="N844" s="891"/>
      <c r="O844" s="774"/>
      <c r="P844" s="775"/>
      <c r="Q844" s="775"/>
      <c r="R844" s="776"/>
      <c r="S844" s="777"/>
      <c r="T844" s="777"/>
      <c r="U844" s="777"/>
      <c r="V844" s="778"/>
      <c r="W844" s="778"/>
      <c r="X844" s="778"/>
      <c r="Y844" s="778"/>
      <c r="Z844" s="778"/>
      <c r="AA844" s="779"/>
      <c r="AB844" s="779"/>
      <c r="AC844" s="779"/>
      <c r="AD844" s="779"/>
      <c r="AE844" s="779"/>
      <c r="AF844" s="779"/>
      <c r="AG844" s="779"/>
      <c r="AH844" s="779"/>
      <c r="AI844" s="779"/>
      <c r="AJ844" s="779"/>
      <c r="AK844" s="779"/>
      <c r="AL844" s="779"/>
      <c r="AM844" s="779"/>
      <c r="AN844" s="779"/>
      <c r="AO844" s="779"/>
      <c r="AP844" s="779"/>
      <c r="AQ844" s="779"/>
      <c r="AR844" s="779"/>
      <c r="AS844" s="779"/>
      <c r="AT844" s="779"/>
      <c r="AU844" s="779"/>
      <c r="AV844" s="779"/>
      <c r="AW844" s="779"/>
      <c r="AX844" s="779"/>
      <c r="AY844" s="779"/>
      <c r="AZ844" s="779"/>
      <c r="BA844" s="779"/>
      <c r="BB844" s="779"/>
      <c r="BC844" s="779"/>
      <c r="BD844" s="779"/>
      <c r="BE844" s="779"/>
      <c r="BF844" s="779"/>
      <c r="BG844" s="779"/>
      <c r="BH844" s="779"/>
      <c r="BI844" s="779"/>
      <c r="BJ844" s="779"/>
      <c r="BK844" s="779"/>
      <c r="BL844" s="779"/>
      <c r="BM844" s="779"/>
      <c r="BN844" s="779"/>
      <c r="BO844" s="779"/>
      <c r="BP844" s="779"/>
      <c r="BQ844" s="779"/>
      <c r="BR844" s="779"/>
      <c r="BS844" s="779"/>
      <c r="BT844" s="779"/>
      <c r="BU844" s="779"/>
      <c r="BV844" s="779"/>
      <c r="BW844" s="779"/>
      <c r="BX844" s="779"/>
      <c r="BY844" s="779"/>
      <c r="BZ844" s="779"/>
      <c r="CA844" s="779"/>
      <c r="CB844" s="779"/>
      <c r="CC844" s="779"/>
      <c r="CD844" s="779"/>
      <c r="CE844" s="779"/>
      <c r="CF844" s="779"/>
      <c r="CG844" s="779"/>
      <c r="CH844" s="779"/>
      <c r="CI844" s="779"/>
      <c r="CJ844" s="779"/>
      <c r="CK844" s="779"/>
      <c r="CL844" s="779"/>
      <c r="CM844" s="779"/>
      <c r="CN844" s="779"/>
      <c r="CO844" s="779"/>
      <c r="CP844" s="779"/>
      <c r="CQ844" s="779"/>
      <c r="CR844" s="779"/>
      <c r="CS844" s="779"/>
      <c r="CT844" s="779"/>
    </row>
    <row r="845" spans="1:98" s="887" customFormat="1" ht="13.5">
      <c r="A845" s="886"/>
      <c r="B845" s="886"/>
      <c r="C845" s="886"/>
      <c r="D845" s="886"/>
      <c r="E845" s="886"/>
      <c r="F845" s="2851"/>
      <c r="G845" s="2851"/>
      <c r="H845" s="888"/>
      <c r="I845" s="889"/>
      <c r="J845" s="890"/>
      <c r="M845" s="772"/>
      <c r="N845" s="891"/>
      <c r="O845" s="774"/>
      <c r="P845" s="775"/>
      <c r="Q845" s="775"/>
      <c r="R845" s="776"/>
      <c r="S845" s="777"/>
      <c r="T845" s="777"/>
      <c r="U845" s="777"/>
      <c r="V845" s="778"/>
      <c r="W845" s="778"/>
      <c r="X845" s="778"/>
      <c r="Y845" s="778"/>
      <c r="Z845" s="778"/>
      <c r="AA845" s="779"/>
      <c r="AB845" s="779"/>
      <c r="AC845" s="779"/>
      <c r="AD845" s="779"/>
      <c r="AE845" s="779"/>
      <c r="AF845" s="779"/>
      <c r="AG845" s="779"/>
      <c r="AH845" s="779"/>
      <c r="AI845" s="779"/>
      <c r="AJ845" s="779"/>
      <c r="AK845" s="779"/>
      <c r="AL845" s="779"/>
      <c r="AM845" s="779"/>
      <c r="AN845" s="779"/>
      <c r="AO845" s="779"/>
      <c r="AP845" s="779"/>
      <c r="AQ845" s="779"/>
      <c r="AR845" s="779"/>
      <c r="AS845" s="779"/>
      <c r="AT845" s="779"/>
      <c r="AU845" s="779"/>
      <c r="AV845" s="779"/>
      <c r="AW845" s="779"/>
      <c r="AX845" s="779"/>
      <c r="AY845" s="779"/>
      <c r="AZ845" s="779"/>
      <c r="BA845" s="779"/>
      <c r="BB845" s="779"/>
      <c r="BC845" s="779"/>
      <c r="BD845" s="779"/>
      <c r="BE845" s="779"/>
      <c r="BF845" s="779"/>
      <c r="BG845" s="779"/>
      <c r="BH845" s="779"/>
      <c r="BI845" s="779"/>
      <c r="BJ845" s="779"/>
      <c r="BK845" s="779"/>
      <c r="BL845" s="779"/>
      <c r="BM845" s="779"/>
      <c r="BN845" s="779"/>
      <c r="BO845" s="779"/>
      <c r="BP845" s="779"/>
      <c r="BQ845" s="779"/>
      <c r="BR845" s="779"/>
      <c r="BS845" s="779"/>
      <c r="BT845" s="779"/>
      <c r="BU845" s="779"/>
      <c r="BV845" s="779"/>
      <c r="BW845" s="779"/>
      <c r="BX845" s="779"/>
      <c r="BY845" s="779"/>
      <c r="BZ845" s="779"/>
      <c r="CA845" s="779"/>
      <c r="CB845" s="779"/>
      <c r="CC845" s="779"/>
      <c r="CD845" s="779"/>
      <c r="CE845" s="779"/>
      <c r="CF845" s="779"/>
      <c r="CG845" s="779"/>
      <c r="CH845" s="779"/>
      <c r="CI845" s="779"/>
      <c r="CJ845" s="779"/>
      <c r="CK845" s="779"/>
      <c r="CL845" s="779"/>
      <c r="CM845" s="779"/>
      <c r="CN845" s="779"/>
      <c r="CO845" s="779"/>
      <c r="CP845" s="779"/>
      <c r="CQ845" s="779"/>
      <c r="CR845" s="779"/>
      <c r="CS845" s="779"/>
      <c r="CT845" s="779"/>
    </row>
    <row r="846" spans="1:98" s="887" customFormat="1" ht="13.5">
      <c r="A846" s="886"/>
      <c r="B846" s="886"/>
      <c r="C846" s="886"/>
      <c r="D846" s="886"/>
      <c r="E846" s="886"/>
      <c r="F846" s="2851"/>
      <c r="G846" s="2851"/>
      <c r="H846" s="888"/>
      <c r="I846" s="889"/>
      <c r="J846" s="890"/>
      <c r="M846" s="772"/>
      <c r="N846" s="891"/>
      <c r="O846" s="774"/>
      <c r="P846" s="775"/>
      <c r="Q846" s="775"/>
      <c r="R846" s="776"/>
      <c r="S846" s="777"/>
      <c r="T846" s="777"/>
      <c r="U846" s="777"/>
      <c r="V846" s="778"/>
      <c r="W846" s="778"/>
      <c r="X846" s="778"/>
      <c r="Y846" s="778"/>
      <c r="Z846" s="778"/>
      <c r="AA846" s="779"/>
      <c r="AB846" s="779"/>
      <c r="AC846" s="779"/>
      <c r="AD846" s="779"/>
      <c r="AE846" s="779"/>
      <c r="AF846" s="779"/>
      <c r="AG846" s="779"/>
      <c r="AH846" s="779"/>
      <c r="AI846" s="779"/>
      <c r="AJ846" s="779"/>
      <c r="AK846" s="779"/>
      <c r="AL846" s="779"/>
      <c r="AM846" s="779"/>
      <c r="AN846" s="779"/>
      <c r="AO846" s="779"/>
      <c r="AP846" s="779"/>
      <c r="AQ846" s="779"/>
      <c r="AR846" s="779"/>
      <c r="AS846" s="779"/>
      <c r="AT846" s="779"/>
      <c r="AU846" s="779"/>
      <c r="AV846" s="779"/>
      <c r="AW846" s="779"/>
      <c r="AX846" s="779"/>
      <c r="AY846" s="779"/>
      <c r="AZ846" s="779"/>
      <c r="BA846" s="779"/>
      <c r="BB846" s="779"/>
      <c r="BC846" s="779"/>
      <c r="BD846" s="779"/>
      <c r="BE846" s="779"/>
      <c r="BF846" s="779"/>
      <c r="BG846" s="779"/>
      <c r="BH846" s="779"/>
      <c r="BI846" s="779"/>
      <c r="BJ846" s="779"/>
      <c r="BK846" s="779"/>
      <c r="BL846" s="779"/>
      <c r="BM846" s="779"/>
      <c r="BN846" s="779"/>
      <c r="BO846" s="779"/>
      <c r="BP846" s="779"/>
      <c r="BQ846" s="779"/>
      <c r="BR846" s="779"/>
      <c r="BS846" s="779"/>
      <c r="BT846" s="779"/>
      <c r="BU846" s="779"/>
      <c r="BV846" s="779"/>
      <c r="BW846" s="779"/>
      <c r="BX846" s="779"/>
      <c r="BY846" s="779"/>
      <c r="BZ846" s="779"/>
      <c r="CA846" s="779"/>
      <c r="CB846" s="779"/>
      <c r="CC846" s="779"/>
      <c r="CD846" s="779"/>
      <c r="CE846" s="779"/>
      <c r="CF846" s="779"/>
      <c r="CG846" s="779"/>
      <c r="CH846" s="779"/>
      <c r="CI846" s="779"/>
      <c r="CJ846" s="779"/>
      <c r="CK846" s="779"/>
      <c r="CL846" s="779"/>
      <c r="CM846" s="779"/>
      <c r="CN846" s="779"/>
      <c r="CO846" s="779"/>
      <c r="CP846" s="779"/>
      <c r="CQ846" s="779"/>
      <c r="CR846" s="779"/>
      <c r="CS846" s="779"/>
      <c r="CT846" s="779"/>
    </row>
    <row r="847" spans="1:98" s="887" customFormat="1" ht="13.5">
      <c r="A847" s="886"/>
      <c r="B847" s="886"/>
      <c r="C847" s="886"/>
      <c r="D847" s="886"/>
      <c r="E847" s="886"/>
      <c r="F847" s="2851"/>
      <c r="G847" s="2851"/>
      <c r="H847" s="888"/>
      <c r="I847" s="889"/>
      <c r="J847" s="890"/>
      <c r="M847" s="772"/>
      <c r="N847" s="891"/>
      <c r="O847" s="774"/>
      <c r="P847" s="775"/>
      <c r="Q847" s="775"/>
      <c r="R847" s="776"/>
      <c r="S847" s="777"/>
      <c r="T847" s="777"/>
      <c r="U847" s="777"/>
      <c r="V847" s="778"/>
      <c r="W847" s="778"/>
      <c r="X847" s="778"/>
      <c r="Y847" s="778"/>
      <c r="Z847" s="778"/>
      <c r="AA847" s="779"/>
      <c r="AB847" s="779"/>
      <c r="AC847" s="779"/>
      <c r="AD847" s="779"/>
      <c r="AE847" s="779"/>
      <c r="AF847" s="779"/>
      <c r="AG847" s="779"/>
      <c r="AH847" s="779"/>
      <c r="AI847" s="779"/>
      <c r="AJ847" s="779"/>
      <c r="AK847" s="779"/>
      <c r="AL847" s="779"/>
      <c r="AM847" s="779"/>
      <c r="AN847" s="779"/>
      <c r="AO847" s="779"/>
      <c r="AP847" s="779"/>
      <c r="AQ847" s="779"/>
      <c r="AR847" s="779"/>
      <c r="AS847" s="779"/>
      <c r="AT847" s="779"/>
      <c r="AU847" s="779"/>
      <c r="AV847" s="779"/>
      <c r="AW847" s="779"/>
      <c r="AX847" s="779"/>
      <c r="AY847" s="779"/>
      <c r="AZ847" s="779"/>
      <c r="BA847" s="779"/>
      <c r="BB847" s="779"/>
      <c r="BC847" s="779"/>
      <c r="BD847" s="779"/>
      <c r="BE847" s="779"/>
      <c r="BF847" s="779"/>
      <c r="BG847" s="779"/>
      <c r="BH847" s="779"/>
      <c r="BI847" s="779"/>
      <c r="BJ847" s="779"/>
      <c r="BK847" s="779"/>
      <c r="BL847" s="779"/>
      <c r="BM847" s="779"/>
      <c r="BN847" s="779"/>
      <c r="BO847" s="779"/>
      <c r="BP847" s="779"/>
      <c r="BQ847" s="779"/>
      <c r="BR847" s="779"/>
      <c r="BS847" s="779"/>
      <c r="BT847" s="779"/>
      <c r="BU847" s="779"/>
      <c r="BV847" s="779"/>
      <c r="BW847" s="779"/>
      <c r="BX847" s="779"/>
      <c r="BY847" s="779"/>
      <c r="BZ847" s="779"/>
      <c r="CA847" s="779"/>
      <c r="CB847" s="779"/>
      <c r="CC847" s="779"/>
      <c r="CD847" s="779"/>
      <c r="CE847" s="779"/>
      <c r="CF847" s="779"/>
      <c r="CG847" s="779"/>
      <c r="CH847" s="779"/>
      <c r="CI847" s="779"/>
      <c r="CJ847" s="779"/>
      <c r="CK847" s="779"/>
      <c r="CL847" s="779"/>
      <c r="CM847" s="779"/>
      <c r="CN847" s="779"/>
      <c r="CO847" s="779"/>
      <c r="CP847" s="779"/>
      <c r="CQ847" s="779"/>
      <c r="CR847" s="779"/>
      <c r="CS847" s="779"/>
      <c r="CT847" s="779"/>
    </row>
    <row r="848" spans="1:98" s="887" customFormat="1" ht="13.5">
      <c r="A848" s="886"/>
      <c r="B848" s="886"/>
      <c r="C848" s="886"/>
      <c r="D848" s="886"/>
      <c r="E848" s="886"/>
      <c r="F848" s="2851"/>
      <c r="G848" s="2851"/>
      <c r="H848" s="888"/>
      <c r="I848" s="889"/>
      <c r="J848" s="890"/>
      <c r="M848" s="772"/>
      <c r="N848" s="891"/>
      <c r="O848" s="774"/>
      <c r="P848" s="775"/>
      <c r="Q848" s="775"/>
      <c r="R848" s="776"/>
      <c r="S848" s="777"/>
      <c r="T848" s="777"/>
      <c r="U848" s="777"/>
      <c r="V848" s="778"/>
      <c r="W848" s="778"/>
      <c r="X848" s="778"/>
      <c r="Y848" s="778"/>
      <c r="Z848" s="778"/>
      <c r="AA848" s="779"/>
      <c r="AB848" s="779"/>
      <c r="AC848" s="779"/>
      <c r="AD848" s="779"/>
      <c r="AE848" s="779"/>
      <c r="AF848" s="779"/>
      <c r="AG848" s="779"/>
      <c r="AH848" s="779"/>
      <c r="AI848" s="779"/>
      <c r="AJ848" s="779"/>
      <c r="AK848" s="779"/>
      <c r="AL848" s="779"/>
      <c r="AM848" s="779"/>
      <c r="AN848" s="779"/>
      <c r="AO848" s="779"/>
      <c r="AP848" s="779"/>
      <c r="AQ848" s="779"/>
      <c r="AR848" s="779"/>
      <c r="AS848" s="779"/>
      <c r="AT848" s="779"/>
      <c r="AU848" s="779"/>
      <c r="AV848" s="779"/>
      <c r="AW848" s="779"/>
      <c r="AX848" s="779"/>
      <c r="AY848" s="779"/>
      <c r="AZ848" s="779"/>
      <c r="BA848" s="779"/>
      <c r="BB848" s="779"/>
      <c r="BC848" s="779"/>
      <c r="BD848" s="779"/>
      <c r="BE848" s="779"/>
      <c r="BF848" s="779"/>
      <c r="BG848" s="779"/>
      <c r="BH848" s="779"/>
      <c r="BI848" s="779"/>
      <c r="BJ848" s="779"/>
      <c r="BK848" s="779"/>
      <c r="BL848" s="779"/>
      <c r="BM848" s="779"/>
      <c r="BN848" s="779"/>
      <c r="BO848" s="779"/>
      <c r="BP848" s="779"/>
      <c r="BQ848" s="779"/>
      <c r="BR848" s="779"/>
      <c r="BS848" s="779"/>
      <c r="BT848" s="779"/>
      <c r="BU848" s="779"/>
      <c r="BV848" s="779"/>
      <c r="BW848" s="779"/>
      <c r="BX848" s="779"/>
      <c r="BY848" s="779"/>
      <c r="BZ848" s="779"/>
      <c r="CA848" s="779"/>
      <c r="CB848" s="779"/>
      <c r="CC848" s="779"/>
      <c r="CD848" s="779"/>
      <c r="CE848" s="779"/>
      <c r="CF848" s="779"/>
      <c r="CG848" s="779"/>
      <c r="CH848" s="779"/>
      <c r="CI848" s="779"/>
      <c r="CJ848" s="779"/>
      <c r="CK848" s="779"/>
      <c r="CL848" s="779"/>
      <c r="CM848" s="779"/>
      <c r="CN848" s="779"/>
      <c r="CO848" s="779"/>
      <c r="CP848" s="779"/>
      <c r="CQ848" s="779"/>
      <c r="CR848" s="779"/>
      <c r="CS848" s="779"/>
      <c r="CT848" s="779"/>
    </row>
    <row r="849" spans="1:98" s="887" customFormat="1" ht="13.5">
      <c r="A849" s="886"/>
      <c r="B849" s="886"/>
      <c r="C849" s="886"/>
      <c r="D849" s="886"/>
      <c r="E849" s="886"/>
      <c r="F849" s="2851"/>
      <c r="G849" s="2851"/>
      <c r="H849" s="888"/>
      <c r="I849" s="889"/>
      <c r="J849" s="890"/>
      <c r="M849" s="772"/>
      <c r="N849" s="891"/>
      <c r="O849" s="774"/>
      <c r="P849" s="775"/>
      <c r="Q849" s="775"/>
      <c r="R849" s="776"/>
      <c r="S849" s="777"/>
      <c r="T849" s="777"/>
      <c r="U849" s="777"/>
      <c r="V849" s="778"/>
      <c r="W849" s="778"/>
      <c r="X849" s="778"/>
      <c r="Y849" s="778"/>
      <c r="Z849" s="778"/>
      <c r="AA849" s="779"/>
      <c r="AB849" s="779"/>
      <c r="AC849" s="779"/>
      <c r="AD849" s="779"/>
      <c r="AE849" s="779"/>
      <c r="AF849" s="779"/>
      <c r="AG849" s="779"/>
      <c r="AH849" s="779"/>
      <c r="AI849" s="779"/>
      <c r="AJ849" s="779"/>
      <c r="AK849" s="779"/>
      <c r="AL849" s="779"/>
      <c r="AM849" s="779"/>
      <c r="AN849" s="779"/>
      <c r="AO849" s="779"/>
      <c r="AP849" s="779"/>
      <c r="AQ849" s="779"/>
      <c r="AR849" s="779"/>
      <c r="AS849" s="779"/>
      <c r="AT849" s="779"/>
      <c r="AU849" s="779"/>
      <c r="AV849" s="779"/>
      <c r="AW849" s="779"/>
      <c r="AX849" s="779"/>
      <c r="AY849" s="779"/>
      <c r="AZ849" s="779"/>
      <c r="BA849" s="779"/>
      <c r="BB849" s="779"/>
      <c r="BC849" s="779"/>
      <c r="BD849" s="779"/>
      <c r="BE849" s="779"/>
      <c r="BF849" s="779"/>
      <c r="BG849" s="779"/>
      <c r="BH849" s="779"/>
      <c r="BI849" s="779"/>
      <c r="BJ849" s="779"/>
      <c r="BK849" s="779"/>
      <c r="BL849" s="779"/>
      <c r="BM849" s="779"/>
      <c r="BN849" s="779"/>
      <c r="BO849" s="779"/>
      <c r="BP849" s="779"/>
      <c r="BQ849" s="779"/>
      <c r="BR849" s="779"/>
      <c r="BS849" s="779"/>
      <c r="BT849" s="779"/>
      <c r="BU849" s="779"/>
      <c r="BV849" s="779"/>
      <c r="BW849" s="779"/>
      <c r="BX849" s="779"/>
      <c r="BY849" s="779"/>
      <c r="BZ849" s="779"/>
      <c r="CA849" s="779"/>
      <c r="CB849" s="779"/>
      <c r="CC849" s="779"/>
      <c r="CD849" s="779"/>
      <c r="CE849" s="779"/>
      <c r="CF849" s="779"/>
      <c r="CG849" s="779"/>
      <c r="CH849" s="779"/>
      <c r="CI849" s="779"/>
      <c r="CJ849" s="779"/>
      <c r="CK849" s="779"/>
      <c r="CL849" s="779"/>
      <c r="CM849" s="779"/>
      <c r="CN849" s="779"/>
      <c r="CO849" s="779"/>
      <c r="CP849" s="779"/>
      <c r="CQ849" s="779"/>
      <c r="CR849" s="779"/>
      <c r="CS849" s="779"/>
      <c r="CT849" s="779"/>
    </row>
    <row r="850" spans="1:98" s="887" customFormat="1" ht="13.5">
      <c r="A850" s="886"/>
      <c r="B850" s="886"/>
      <c r="C850" s="886"/>
      <c r="D850" s="886"/>
      <c r="E850" s="886"/>
      <c r="F850" s="2851"/>
      <c r="G850" s="2851"/>
      <c r="H850" s="888"/>
      <c r="I850" s="889"/>
      <c r="J850" s="890"/>
      <c r="M850" s="772"/>
      <c r="N850" s="891"/>
      <c r="O850" s="774"/>
      <c r="P850" s="775"/>
      <c r="Q850" s="775"/>
      <c r="R850" s="776"/>
      <c r="S850" s="777"/>
      <c r="T850" s="777"/>
      <c r="U850" s="777"/>
      <c r="V850" s="778"/>
      <c r="W850" s="778"/>
      <c r="X850" s="778"/>
      <c r="Y850" s="778"/>
      <c r="Z850" s="778"/>
      <c r="AA850" s="779"/>
      <c r="AB850" s="779"/>
      <c r="AC850" s="779"/>
      <c r="AD850" s="779"/>
      <c r="AE850" s="779"/>
      <c r="AF850" s="779"/>
      <c r="AG850" s="779"/>
      <c r="AH850" s="779"/>
      <c r="AI850" s="779"/>
      <c r="AJ850" s="779"/>
      <c r="AK850" s="779"/>
      <c r="AL850" s="779"/>
      <c r="AM850" s="779"/>
      <c r="AN850" s="779"/>
      <c r="AO850" s="779"/>
      <c r="AP850" s="779"/>
      <c r="AQ850" s="779"/>
      <c r="AR850" s="779"/>
      <c r="AS850" s="779"/>
      <c r="AT850" s="779"/>
      <c r="AU850" s="779"/>
      <c r="AV850" s="779"/>
      <c r="AW850" s="779"/>
      <c r="AX850" s="779"/>
      <c r="AY850" s="779"/>
      <c r="AZ850" s="779"/>
      <c r="BA850" s="779"/>
      <c r="BB850" s="779"/>
      <c r="BC850" s="779"/>
      <c r="BD850" s="779"/>
      <c r="BE850" s="779"/>
      <c r="BF850" s="779"/>
      <c r="BG850" s="779"/>
      <c r="BH850" s="779"/>
      <c r="BI850" s="779"/>
      <c r="BJ850" s="779"/>
      <c r="BK850" s="779"/>
      <c r="BL850" s="779"/>
      <c r="BM850" s="779"/>
      <c r="BN850" s="779"/>
      <c r="BO850" s="779"/>
      <c r="BP850" s="779"/>
      <c r="BQ850" s="779"/>
      <c r="BR850" s="779"/>
      <c r="BS850" s="779"/>
      <c r="BT850" s="779"/>
      <c r="BU850" s="779"/>
      <c r="BV850" s="779"/>
      <c r="BW850" s="779"/>
      <c r="BX850" s="779"/>
      <c r="BY850" s="779"/>
      <c r="BZ850" s="779"/>
      <c r="CA850" s="779"/>
      <c r="CB850" s="779"/>
      <c r="CC850" s="779"/>
      <c r="CD850" s="779"/>
      <c r="CE850" s="779"/>
      <c r="CF850" s="779"/>
      <c r="CG850" s="779"/>
      <c r="CH850" s="779"/>
      <c r="CI850" s="779"/>
      <c r="CJ850" s="779"/>
      <c r="CK850" s="779"/>
      <c r="CL850" s="779"/>
      <c r="CM850" s="779"/>
      <c r="CN850" s="779"/>
      <c r="CO850" s="779"/>
      <c r="CP850" s="779"/>
      <c r="CQ850" s="779"/>
      <c r="CR850" s="779"/>
      <c r="CS850" s="779"/>
      <c r="CT850" s="779"/>
    </row>
    <row r="851" spans="1:98" s="887" customFormat="1" ht="13.5">
      <c r="A851" s="886"/>
      <c r="B851" s="886"/>
      <c r="C851" s="886"/>
      <c r="D851" s="886"/>
      <c r="E851" s="886"/>
      <c r="F851" s="2851"/>
      <c r="G851" s="2851"/>
      <c r="H851" s="888"/>
      <c r="I851" s="889"/>
      <c r="J851" s="890"/>
      <c r="M851" s="772"/>
      <c r="N851" s="891"/>
      <c r="O851" s="774"/>
      <c r="P851" s="775"/>
      <c r="Q851" s="775"/>
      <c r="R851" s="776"/>
      <c r="S851" s="777"/>
      <c r="T851" s="777"/>
      <c r="U851" s="777"/>
      <c r="V851" s="778"/>
      <c r="W851" s="778"/>
      <c r="X851" s="778"/>
      <c r="Y851" s="778"/>
      <c r="Z851" s="778"/>
      <c r="AA851" s="779"/>
      <c r="AB851" s="779"/>
      <c r="AC851" s="779"/>
      <c r="AD851" s="779"/>
      <c r="AE851" s="779"/>
      <c r="AF851" s="779"/>
      <c r="AG851" s="779"/>
      <c r="AH851" s="779"/>
      <c r="AI851" s="779"/>
      <c r="AJ851" s="779"/>
      <c r="AK851" s="779"/>
      <c r="AL851" s="779"/>
      <c r="AM851" s="779"/>
      <c r="AN851" s="779"/>
      <c r="AO851" s="779"/>
      <c r="AP851" s="779"/>
      <c r="AQ851" s="779"/>
      <c r="AR851" s="779"/>
      <c r="AS851" s="779"/>
      <c r="AT851" s="779"/>
      <c r="AU851" s="779"/>
      <c r="AV851" s="779"/>
      <c r="AW851" s="779"/>
      <c r="AX851" s="779"/>
      <c r="AY851" s="779"/>
      <c r="AZ851" s="779"/>
      <c r="BA851" s="779"/>
      <c r="BB851" s="779"/>
      <c r="BC851" s="779"/>
      <c r="BD851" s="779"/>
      <c r="BE851" s="779"/>
      <c r="BF851" s="779"/>
      <c r="BG851" s="779"/>
      <c r="BH851" s="779"/>
      <c r="BI851" s="779"/>
      <c r="BJ851" s="779"/>
      <c r="BK851" s="779"/>
      <c r="BL851" s="779"/>
      <c r="BM851" s="779"/>
      <c r="BN851" s="779"/>
      <c r="BO851" s="779"/>
      <c r="BP851" s="779"/>
      <c r="BQ851" s="779"/>
      <c r="BR851" s="779"/>
      <c r="BS851" s="779"/>
      <c r="BT851" s="779"/>
      <c r="BU851" s="779"/>
      <c r="BV851" s="779"/>
      <c r="BW851" s="779"/>
      <c r="BX851" s="779"/>
      <c r="BY851" s="779"/>
      <c r="BZ851" s="779"/>
      <c r="CA851" s="779"/>
      <c r="CB851" s="779"/>
      <c r="CC851" s="779"/>
      <c r="CD851" s="779"/>
      <c r="CE851" s="779"/>
      <c r="CF851" s="779"/>
      <c r="CG851" s="779"/>
      <c r="CH851" s="779"/>
      <c r="CI851" s="779"/>
      <c r="CJ851" s="779"/>
      <c r="CK851" s="779"/>
      <c r="CL851" s="779"/>
      <c r="CM851" s="779"/>
      <c r="CN851" s="779"/>
      <c r="CO851" s="779"/>
      <c r="CP851" s="779"/>
      <c r="CQ851" s="779"/>
      <c r="CR851" s="779"/>
      <c r="CS851" s="779"/>
      <c r="CT851" s="779"/>
    </row>
    <row r="852" spans="1:98" s="887" customFormat="1" ht="13.5">
      <c r="A852" s="886"/>
      <c r="B852" s="886"/>
      <c r="C852" s="886"/>
      <c r="D852" s="886"/>
      <c r="E852" s="886"/>
      <c r="F852" s="2851"/>
      <c r="G852" s="2851"/>
      <c r="H852" s="888"/>
      <c r="I852" s="889"/>
      <c r="J852" s="890"/>
      <c r="M852" s="772"/>
      <c r="N852" s="891"/>
      <c r="O852" s="774"/>
      <c r="P852" s="775"/>
      <c r="Q852" s="775"/>
      <c r="R852" s="776"/>
      <c r="S852" s="777"/>
      <c r="T852" s="777"/>
      <c r="U852" s="777"/>
      <c r="V852" s="778"/>
      <c r="W852" s="778"/>
      <c r="X852" s="778"/>
      <c r="Y852" s="778"/>
      <c r="Z852" s="778"/>
      <c r="AA852" s="779"/>
      <c r="AB852" s="779"/>
      <c r="AC852" s="779"/>
      <c r="AD852" s="779"/>
      <c r="AE852" s="779"/>
      <c r="AF852" s="779"/>
      <c r="AG852" s="779"/>
      <c r="AH852" s="779"/>
      <c r="AI852" s="779"/>
      <c r="AJ852" s="779"/>
      <c r="AK852" s="779"/>
      <c r="AL852" s="779"/>
      <c r="AM852" s="779"/>
      <c r="AN852" s="779"/>
      <c r="AO852" s="779"/>
      <c r="AP852" s="779"/>
      <c r="AQ852" s="779"/>
      <c r="AR852" s="779"/>
      <c r="AS852" s="779"/>
      <c r="AT852" s="779"/>
      <c r="AU852" s="779"/>
      <c r="AV852" s="779"/>
      <c r="AW852" s="779"/>
      <c r="AX852" s="779"/>
      <c r="AY852" s="779"/>
      <c r="AZ852" s="779"/>
      <c r="BA852" s="779"/>
      <c r="BB852" s="779"/>
      <c r="BC852" s="779"/>
      <c r="BD852" s="779"/>
      <c r="BE852" s="779"/>
      <c r="BF852" s="779"/>
      <c r="BG852" s="779"/>
      <c r="BH852" s="779"/>
      <c r="BI852" s="779"/>
      <c r="BJ852" s="779"/>
      <c r="BK852" s="779"/>
      <c r="BL852" s="779"/>
      <c r="BM852" s="779"/>
      <c r="BN852" s="779"/>
      <c r="BO852" s="779"/>
      <c r="BP852" s="779"/>
      <c r="BQ852" s="779"/>
      <c r="BR852" s="779"/>
      <c r="BS852" s="779"/>
      <c r="BT852" s="779"/>
      <c r="BU852" s="779"/>
      <c r="BV852" s="779"/>
      <c r="BW852" s="779"/>
      <c r="BX852" s="779"/>
      <c r="BY852" s="779"/>
      <c r="BZ852" s="779"/>
      <c r="CA852" s="779"/>
      <c r="CB852" s="779"/>
      <c r="CC852" s="779"/>
      <c r="CD852" s="779"/>
      <c r="CE852" s="779"/>
      <c r="CF852" s="779"/>
      <c r="CG852" s="779"/>
      <c r="CH852" s="779"/>
      <c r="CI852" s="779"/>
      <c r="CJ852" s="779"/>
      <c r="CK852" s="779"/>
      <c r="CL852" s="779"/>
      <c r="CM852" s="779"/>
      <c r="CN852" s="779"/>
      <c r="CO852" s="779"/>
      <c r="CP852" s="779"/>
      <c r="CQ852" s="779"/>
      <c r="CR852" s="779"/>
      <c r="CS852" s="779"/>
      <c r="CT852" s="779"/>
    </row>
    <row r="853" spans="1:98" s="887" customFormat="1" ht="13.5">
      <c r="A853" s="886"/>
      <c r="B853" s="886"/>
      <c r="C853" s="886"/>
      <c r="D853" s="886"/>
      <c r="E853" s="886"/>
      <c r="F853" s="2851"/>
      <c r="G853" s="2851"/>
      <c r="H853" s="888"/>
      <c r="I853" s="889"/>
      <c r="J853" s="890"/>
      <c r="M853" s="772"/>
      <c r="N853" s="891"/>
      <c r="O853" s="774"/>
      <c r="P853" s="775"/>
      <c r="Q853" s="775"/>
      <c r="R853" s="776"/>
      <c r="S853" s="777"/>
      <c r="T853" s="777"/>
      <c r="U853" s="777"/>
      <c r="V853" s="778"/>
      <c r="W853" s="778"/>
      <c r="X853" s="778"/>
      <c r="Y853" s="778"/>
      <c r="Z853" s="778"/>
      <c r="AA853" s="779"/>
      <c r="AB853" s="779"/>
      <c r="AC853" s="779"/>
      <c r="AD853" s="779"/>
      <c r="AE853" s="779"/>
      <c r="AF853" s="779"/>
      <c r="AG853" s="779"/>
      <c r="AH853" s="779"/>
      <c r="AI853" s="779"/>
      <c r="AJ853" s="779"/>
      <c r="AK853" s="779"/>
      <c r="AL853" s="779"/>
      <c r="AM853" s="779"/>
      <c r="AN853" s="779"/>
      <c r="AO853" s="779"/>
      <c r="AP853" s="779"/>
      <c r="AQ853" s="779"/>
      <c r="AR853" s="779"/>
      <c r="AS853" s="779"/>
      <c r="AT853" s="779"/>
      <c r="AU853" s="779"/>
      <c r="AV853" s="779"/>
      <c r="AW853" s="779"/>
      <c r="AX853" s="779"/>
      <c r="AY853" s="779"/>
      <c r="AZ853" s="779"/>
      <c r="BA853" s="779"/>
      <c r="BB853" s="779"/>
      <c r="BC853" s="779"/>
      <c r="BD853" s="779"/>
      <c r="BE853" s="779"/>
      <c r="BF853" s="779"/>
      <c r="BG853" s="779"/>
      <c r="BH853" s="779"/>
      <c r="BI853" s="779"/>
      <c r="BJ853" s="779"/>
      <c r="BK853" s="779"/>
      <c r="BL853" s="779"/>
      <c r="BM853" s="779"/>
      <c r="BN853" s="779"/>
      <c r="BO853" s="779"/>
      <c r="BP853" s="779"/>
      <c r="BQ853" s="779"/>
      <c r="BR853" s="779"/>
      <c r="BS853" s="779"/>
      <c r="BT853" s="779"/>
      <c r="BU853" s="779"/>
      <c r="BV853" s="779"/>
      <c r="BW853" s="779"/>
      <c r="BX853" s="779"/>
      <c r="BY853" s="779"/>
      <c r="BZ853" s="779"/>
      <c r="CA853" s="779"/>
      <c r="CB853" s="779"/>
      <c r="CC853" s="779"/>
      <c r="CD853" s="779"/>
      <c r="CE853" s="779"/>
      <c r="CF853" s="779"/>
      <c r="CG853" s="779"/>
      <c r="CH853" s="779"/>
      <c r="CI853" s="779"/>
      <c r="CJ853" s="779"/>
      <c r="CK853" s="779"/>
      <c r="CL853" s="779"/>
      <c r="CM853" s="779"/>
      <c r="CN853" s="779"/>
      <c r="CO853" s="779"/>
      <c r="CP853" s="779"/>
      <c r="CQ853" s="779"/>
      <c r="CR853" s="779"/>
      <c r="CS853" s="779"/>
      <c r="CT853" s="779"/>
    </row>
    <row r="854" spans="1:98" s="887" customFormat="1" ht="13.5">
      <c r="A854" s="886"/>
      <c r="B854" s="886"/>
      <c r="C854" s="886"/>
      <c r="D854" s="886"/>
      <c r="E854" s="886"/>
      <c r="F854" s="2851"/>
      <c r="G854" s="2851"/>
      <c r="H854" s="888"/>
      <c r="I854" s="889"/>
      <c r="J854" s="890"/>
      <c r="M854" s="772"/>
      <c r="N854" s="891"/>
      <c r="O854" s="774"/>
      <c r="P854" s="775"/>
      <c r="Q854" s="775"/>
      <c r="R854" s="776"/>
      <c r="S854" s="777"/>
      <c r="T854" s="777"/>
      <c r="U854" s="777"/>
      <c r="V854" s="778"/>
      <c r="W854" s="778"/>
      <c r="X854" s="778"/>
      <c r="Y854" s="778"/>
      <c r="Z854" s="778"/>
      <c r="AA854" s="779"/>
      <c r="AB854" s="779"/>
      <c r="AC854" s="779"/>
      <c r="AD854" s="779"/>
      <c r="AE854" s="779"/>
      <c r="AF854" s="779"/>
      <c r="AG854" s="779"/>
      <c r="AH854" s="779"/>
      <c r="AI854" s="779"/>
      <c r="AJ854" s="779"/>
      <c r="AK854" s="779"/>
      <c r="AL854" s="779"/>
      <c r="AM854" s="779"/>
      <c r="AN854" s="779"/>
      <c r="AO854" s="779"/>
      <c r="AP854" s="779"/>
      <c r="AQ854" s="779"/>
      <c r="AR854" s="779"/>
      <c r="AS854" s="779"/>
      <c r="AT854" s="779"/>
      <c r="AU854" s="779"/>
      <c r="AV854" s="779"/>
      <c r="AW854" s="779"/>
      <c r="AX854" s="779"/>
      <c r="AY854" s="779"/>
      <c r="AZ854" s="779"/>
      <c r="BA854" s="779"/>
      <c r="BB854" s="779"/>
      <c r="BC854" s="779"/>
      <c r="BD854" s="779"/>
      <c r="BE854" s="779"/>
      <c r="BF854" s="779"/>
      <c r="BG854" s="779"/>
      <c r="BH854" s="779"/>
      <c r="BI854" s="779"/>
      <c r="BJ854" s="779"/>
      <c r="BK854" s="779"/>
      <c r="BL854" s="779"/>
      <c r="BM854" s="779"/>
      <c r="BN854" s="779"/>
      <c r="BO854" s="779"/>
      <c r="BP854" s="779"/>
      <c r="BQ854" s="779"/>
      <c r="BR854" s="779"/>
      <c r="BS854" s="779"/>
      <c r="BT854" s="779"/>
      <c r="BU854" s="779"/>
      <c r="BV854" s="779"/>
      <c r="BW854" s="779"/>
      <c r="BX854" s="779"/>
      <c r="BY854" s="779"/>
      <c r="BZ854" s="779"/>
      <c r="CA854" s="779"/>
      <c r="CB854" s="779"/>
      <c r="CC854" s="779"/>
      <c r="CD854" s="779"/>
      <c r="CE854" s="779"/>
      <c r="CF854" s="779"/>
      <c r="CG854" s="779"/>
      <c r="CH854" s="779"/>
      <c r="CI854" s="779"/>
      <c r="CJ854" s="779"/>
      <c r="CK854" s="779"/>
      <c r="CL854" s="779"/>
      <c r="CM854" s="779"/>
      <c r="CN854" s="779"/>
      <c r="CO854" s="779"/>
      <c r="CP854" s="779"/>
      <c r="CQ854" s="779"/>
      <c r="CR854" s="779"/>
      <c r="CS854" s="779"/>
      <c r="CT854" s="779"/>
    </row>
    <row r="855" spans="1:98" s="887" customFormat="1" ht="13.5">
      <c r="A855" s="886"/>
      <c r="B855" s="886"/>
      <c r="C855" s="886"/>
      <c r="D855" s="886"/>
      <c r="E855" s="886"/>
      <c r="F855" s="2851"/>
      <c r="G855" s="2851"/>
      <c r="H855" s="888"/>
      <c r="I855" s="889"/>
      <c r="J855" s="890"/>
      <c r="M855" s="772"/>
      <c r="N855" s="891"/>
      <c r="O855" s="774"/>
      <c r="P855" s="775"/>
      <c r="Q855" s="775"/>
      <c r="R855" s="776"/>
      <c r="S855" s="777"/>
      <c r="T855" s="777"/>
      <c r="U855" s="777"/>
      <c r="V855" s="778"/>
      <c r="W855" s="778"/>
      <c r="X855" s="778"/>
      <c r="Y855" s="778"/>
      <c r="Z855" s="778"/>
      <c r="AA855" s="779"/>
      <c r="AB855" s="779"/>
      <c r="AC855" s="779"/>
      <c r="AD855" s="779"/>
      <c r="AE855" s="779"/>
      <c r="AF855" s="779"/>
      <c r="AG855" s="779"/>
      <c r="AH855" s="779"/>
      <c r="AI855" s="779"/>
      <c r="AJ855" s="779"/>
      <c r="AK855" s="779"/>
      <c r="AL855" s="779"/>
      <c r="AM855" s="779"/>
      <c r="AN855" s="779"/>
      <c r="AO855" s="779"/>
      <c r="AP855" s="779"/>
      <c r="AQ855" s="779"/>
      <c r="AR855" s="779"/>
      <c r="AS855" s="779"/>
      <c r="AT855" s="779"/>
      <c r="AU855" s="779"/>
      <c r="AV855" s="779"/>
      <c r="AW855" s="779"/>
      <c r="AX855" s="779"/>
      <c r="AY855" s="779"/>
      <c r="AZ855" s="779"/>
      <c r="BA855" s="779"/>
      <c r="BB855" s="779"/>
      <c r="BC855" s="779"/>
      <c r="BD855" s="779"/>
      <c r="BE855" s="779"/>
      <c r="BF855" s="779"/>
      <c r="BG855" s="779"/>
      <c r="BH855" s="779"/>
      <c r="BI855" s="779"/>
      <c r="BJ855" s="779"/>
      <c r="BK855" s="779"/>
      <c r="BL855" s="779"/>
      <c r="BM855" s="779"/>
      <c r="BN855" s="779"/>
      <c r="BO855" s="779"/>
      <c r="BP855" s="779"/>
      <c r="BQ855" s="779"/>
      <c r="BR855" s="779"/>
      <c r="BS855" s="779"/>
      <c r="BT855" s="779"/>
      <c r="BU855" s="779"/>
      <c r="BV855" s="779"/>
      <c r="BW855" s="779"/>
      <c r="BX855" s="779"/>
      <c r="BY855" s="779"/>
      <c r="BZ855" s="779"/>
      <c r="CA855" s="779"/>
      <c r="CB855" s="779"/>
      <c r="CC855" s="779"/>
      <c r="CD855" s="779"/>
      <c r="CE855" s="779"/>
      <c r="CF855" s="779"/>
      <c r="CG855" s="779"/>
      <c r="CH855" s="779"/>
      <c r="CI855" s="779"/>
      <c r="CJ855" s="779"/>
      <c r="CK855" s="779"/>
      <c r="CL855" s="779"/>
      <c r="CM855" s="779"/>
      <c r="CN855" s="779"/>
      <c r="CO855" s="779"/>
      <c r="CP855" s="779"/>
      <c r="CQ855" s="779"/>
      <c r="CR855" s="779"/>
      <c r="CS855" s="779"/>
      <c r="CT855" s="779"/>
    </row>
    <row r="856" spans="1:98" s="887" customFormat="1" ht="13.5">
      <c r="A856" s="886"/>
      <c r="B856" s="886"/>
      <c r="C856" s="886"/>
      <c r="D856" s="886"/>
      <c r="E856" s="886"/>
      <c r="F856" s="2851"/>
      <c r="G856" s="2851"/>
      <c r="H856" s="888"/>
      <c r="I856" s="889"/>
      <c r="J856" s="890"/>
      <c r="M856" s="772"/>
      <c r="N856" s="891"/>
      <c r="O856" s="774"/>
      <c r="P856" s="775"/>
      <c r="Q856" s="775"/>
      <c r="R856" s="776"/>
      <c r="S856" s="777"/>
      <c r="T856" s="777"/>
      <c r="U856" s="777"/>
      <c r="V856" s="778"/>
      <c r="W856" s="778"/>
      <c r="X856" s="778"/>
      <c r="Y856" s="778"/>
      <c r="Z856" s="778"/>
      <c r="AA856" s="779"/>
      <c r="AB856" s="779"/>
      <c r="AC856" s="779"/>
      <c r="AD856" s="779"/>
      <c r="AE856" s="779"/>
      <c r="AF856" s="779"/>
      <c r="AG856" s="779"/>
      <c r="AH856" s="779"/>
      <c r="AI856" s="779"/>
      <c r="AJ856" s="779"/>
      <c r="AK856" s="779"/>
      <c r="AL856" s="779"/>
      <c r="AM856" s="779"/>
      <c r="AN856" s="779"/>
      <c r="AO856" s="779"/>
      <c r="AP856" s="779"/>
      <c r="AQ856" s="779"/>
      <c r="AR856" s="779"/>
      <c r="AS856" s="779"/>
      <c r="AT856" s="779"/>
      <c r="AU856" s="779"/>
      <c r="AV856" s="779"/>
      <c r="AW856" s="779"/>
      <c r="AX856" s="779"/>
      <c r="AY856" s="779"/>
      <c r="AZ856" s="779"/>
      <c r="BA856" s="779"/>
      <c r="BB856" s="779"/>
      <c r="BC856" s="779"/>
      <c r="BD856" s="779"/>
      <c r="BE856" s="779"/>
      <c r="BF856" s="779"/>
      <c r="BG856" s="779"/>
      <c r="BH856" s="779"/>
      <c r="BI856" s="779"/>
      <c r="BJ856" s="779"/>
      <c r="BK856" s="779"/>
      <c r="BL856" s="779"/>
      <c r="BM856" s="779"/>
      <c r="BN856" s="779"/>
      <c r="BO856" s="779"/>
      <c r="BP856" s="779"/>
      <c r="BQ856" s="779"/>
      <c r="BR856" s="779"/>
      <c r="BS856" s="779"/>
      <c r="BT856" s="779"/>
      <c r="BU856" s="779"/>
      <c r="BV856" s="779"/>
      <c r="BW856" s="779"/>
      <c r="BX856" s="779"/>
      <c r="BY856" s="779"/>
      <c r="BZ856" s="779"/>
      <c r="CA856" s="779"/>
      <c r="CB856" s="779"/>
      <c r="CC856" s="779"/>
      <c r="CD856" s="779"/>
      <c r="CE856" s="779"/>
      <c r="CF856" s="779"/>
      <c r="CG856" s="779"/>
      <c r="CH856" s="779"/>
      <c r="CI856" s="779"/>
      <c r="CJ856" s="779"/>
      <c r="CK856" s="779"/>
      <c r="CL856" s="779"/>
      <c r="CM856" s="779"/>
      <c r="CN856" s="779"/>
      <c r="CO856" s="779"/>
      <c r="CP856" s="779"/>
      <c r="CQ856" s="779"/>
      <c r="CR856" s="779"/>
      <c r="CS856" s="779"/>
      <c r="CT856" s="779"/>
    </row>
    <row r="857" spans="1:98" s="887" customFormat="1" ht="13.5">
      <c r="A857" s="886"/>
      <c r="B857" s="886"/>
      <c r="C857" s="886"/>
      <c r="D857" s="886"/>
      <c r="E857" s="886"/>
      <c r="F857" s="2851"/>
      <c r="G857" s="2851"/>
      <c r="H857" s="888"/>
      <c r="I857" s="889"/>
      <c r="J857" s="890"/>
      <c r="M857" s="772"/>
      <c r="N857" s="891"/>
      <c r="O857" s="774"/>
      <c r="P857" s="775"/>
      <c r="Q857" s="775"/>
      <c r="R857" s="776"/>
      <c r="S857" s="777"/>
      <c r="T857" s="777"/>
      <c r="U857" s="777"/>
      <c r="V857" s="778"/>
      <c r="W857" s="778"/>
      <c r="X857" s="778"/>
      <c r="Y857" s="778"/>
      <c r="Z857" s="778"/>
      <c r="AA857" s="779"/>
      <c r="AB857" s="779"/>
      <c r="AC857" s="779"/>
      <c r="AD857" s="779"/>
      <c r="AE857" s="779"/>
      <c r="AF857" s="779"/>
      <c r="AG857" s="779"/>
      <c r="AH857" s="779"/>
      <c r="AI857" s="779"/>
      <c r="AJ857" s="779"/>
      <c r="AK857" s="779"/>
      <c r="AL857" s="779"/>
      <c r="AM857" s="779"/>
      <c r="AN857" s="779"/>
      <c r="AO857" s="779"/>
      <c r="AP857" s="779"/>
      <c r="AQ857" s="779"/>
      <c r="AR857" s="779"/>
      <c r="AS857" s="779"/>
      <c r="AT857" s="779"/>
      <c r="AU857" s="779"/>
      <c r="AV857" s="779"/>
      <c r="AW857" s="779"/>
      <c r="AX857" s="779"/>
      <c r="AY857" s="779"/>
      <c r="AZ857" s="779"/>
      <c r="BA857" s="779"/>
      <c r="BB857" s="779"/>
      <c r="BC857" s="779"/>
      <c r="BD857" s="779"/>
      <c r="BE857" s="779"/>
      <c r="BF857" s="779"/>
      <c r="BG857" s="779"/>
      <c r="BH857" s="779"/>
      <c r="BI857" s="779"/>
      <c r="BJ857" s="779"/>
      <c r="BK857" s="779"/>
      <c r="BL857" s="779"/>
      <c r="BM857" s="779"/>
      <c r="BN857" s="779"/>
      <c r="BO857" s="779"/>
      <c r="BP857" s="779"/>
      <c r="BQ857" s="779"/>
      <c r="BR857" s="779"/>
      <c r="BS857" s="779"/>
      <c r="BT857" s="779"/>
      <c r="BU857" s="779"/>
      <c r="BV857" s="779"/>
      <c r="BW857" s="779"/>
      <c r="BX857" s="779"/>
      <c r="BY857" s="779"/>
      <c r="BZ857" s="779"/>
      <c r="CA857" s="779"/>
      <c r="CB857" s="779"/>
      <c r="CC857" s="779"/>
      <c r="CD857" s="779"/>
      <c r="CE857" s="779"/>
      <c r="CF857" s="779"/>
      <c r="CG857" s="779"/>
      <c r="CH857" s="779"/>
      <c r="CI857" s="779"/>
      <c r="CJ857" s="779"/>
      <c r="CK857" s="779"/>
      <c r="CL857" s="779"/>
      <c r="CM857" s="779"/>
      <c r="CN857" s="779"/>
      <c r="CO857" s="779"/>
      <c r="CP857" s="779"/>
      <c r="CQ857" s="779"/>
      <c r="CR857" s="779"/>
      <c r="CS857" s="779"/>
      <c r="CT857" s="779"/>
    </row>
    <row r="858" spans="1:98" s="887" customFormat="1" ht="13.5">
      <c r="A858" s="886"/>
      <c r="B858" s="886"/>
      <c r="C858" s="886"/>
      <c r="D858" s="886"/>
      <c r="E858" s="886"/>
      <c r="F858" s="2851"/>
      <c r="G858" s="2851"/>
      <c r="H858" s="888"/>
      <c r="I858" s="889"/>
      <c r="J858" s="890"/>
      <c r="M858" s="772"/>
      <c r="N858" s="891"/>
      <c r="O858" s="774"/>
      <c r="P858" s="775"/>
      <c r="Q858" s="775"/>
      <c r="R858" s="776"/>
      <c r="S858" s="777"/>
      <c r="T858" s="777"/>
      <c r="U858" s="777"/>
      <c r="V858" s="778"/>
      <c r="W858" s="778"/>
      <c r="X858" s="778"/>
      <c r="Y858" s="778"/>
      <c r="Z858" s="778"/>
      <c r="AA858" s="779"/>
      <c r="AB858" s="779"/>
      <c r="AC858" s="779"/>
      <c r="AD858" s="779"/>
      <c r="AE858" s="779"/>
      <c r="AF858" s="779"/>
      <c r="AG858" s="779"/>
      <c r="AH858" s="779"/>
      <c r="AI858" s="779"/>
      <c r="AJ858" s="779"/>
      <c r="AK858" s="779"/>
      <c r="AL858" s="779"/>
      <c r="AM858" s="779"/>
      <c r="AN858" s="779"/>
      <c r="AO858" s="779"/>
      <c r="AP858" s="779"/>
      <c r="AQ858" s="779"/>
      <c r="AR858" s="779"/>
      <c r="AS858" s="779"/>
      <c r="AT858" s="779"/>
      <c r="AU858" s="779"/>
      <c r="AV858" s="779"/>
      <c r="AW858" s="779"/>
      <c r="AX858" s="779"/>
      <c r="AY858" s="779"/>
      <c r="AZ858" s="779"/>
      <c r="BA858" s="779"/>
      <c r="BB858" s="779"/>
      <c r="BC858" s="779"/>
      <c r="BD858" s="779"/>
      <c r="BE858" s="779"/>
      <c r="BF858" s="779"/>
      <c r="BG858" s="779"/>
      <c r="BH858" s="779"/>
      <c r="BI858" s="779"/>
      <c r="BJ858" s="779"/>
      <c r="BK858" s="779"/>
      <c r="BL858" s="779"/>
      <c r="BM858" s="779"/>
      <c r="BN858" s="779"/>
      <c r="BO858" s="779"/>
      <c r="BP858" s="779"/>
      <c r="BQ858" s="779"/>
      <c r="BR858" s="779"/>
      <c r="BS858" s="779"/>
      <c r="BT858" s="779"/>
      <c r="BU858" s="779"/>
      <c r="BV858" s="779"/>
      <c r="BW858" s="779"/>
      <c r="BX858" s="779"/>
      <c r="BY858" s="779"/>
      <c r="BZ858" s="779"/>
      <c r="CA858" s="779"/>
      <c r="CB858" s="779"/>
      <c r="CC858" s="779"/>
      <c r="CD858" s="779"/>
      <c r="CE858" s="779"/>
      <c r="CF858" s="779"/>
      <c r="CG858" s="779"/>
      <c r="CH858" s="779"/>
      <c r="CI858" s="779"/>
      <c r="CJ858" s="779"/>
      <c r="CK858" s="779"/>
      <c r="CL858" s="779"/>
      <c r="CM858" s="779"/>
      <c r="CN858" s="779"/>
      <c r="CO858" s="779"/>
      <c r="CP858" s="779"/>
      <c r="CQ858" s="779"/>
      <c r="CR858" s="779"/>
      <c r="CS858" s="779"/>
      <c r="CT858" s="779"/>
    </row>
    <row r="859" spans="1:98" s="887" customFormat="1" ht="13.5">
      <c r="A859" s="886"/>
      <c r="B859" s="886"/>
      <c r="C859" s="886"/>
      <c r="D859" s="886"/>
      <c r="E859" s="886"/>
      <c r="F859" s="2851"/>
      <c r="G859" s="2851"/>
      <c r="H859" s="888"/>
      <c r="I859" s="889"/>
      <c r="J859" s="890"/>
      <c r="M859" s="772"/>
      <c r="N859" s="891"/>
      <c r="O859" s="774"/>
      <c r="P859" s="775"/>
      <c r="Q859" s="775"/>
      <c r="R859" s="776"/>
      <c r="S859" s="777"/>
      <c r="T859" s="777"/>
      <c r="U859" s="777"/>
      <c r="V859" s="778"/>
      <c r="W859" s="778"/>
      <c r="X859" s="778"/>
      <c r="Y859" s="778"/>
      <c r="Z859" s="778"/>
      <c r="AA859" s="779"/>
      <c r="AB859" s="779"/>
      <c r="AC859" s="779"/>
      <c r="AD859" s="779"/>
      <c r="AE859" s="779"/>
      <c r="AF859" s="779"/>
      <c r="AG859" s="779"/>
      <c r="AH859" s="779"/>
      <c r="AI859" s="779"/>
      <c r="AJ859" s="779"/>
      <c r="AK859" s="779"/>
      <c r="AL859" s="779"/>
      <c r="AM859" s="779"/>
      <c r="AN859" s="779"/>
      <c r="AO859" s="779"/>
      <c r="AP859" s="779"/>
      <c r="AQ859" s="779"/>
      <c r="AR859" s="779"/>
      <c r="AS859" s="779"/>
      <c r="AT859" s="779"/>
      <c r="AU859" s="779"/>
      <c r="AV859" s="779"/>
      <c r="AW859" s="779"/>
      <c r="AX859" s="779"/>
      <c r="AY859" s="779"/>
      <c r="AZ859" s="779"/>
      <c r="BA859" s="779"/>
      <c r="BB859" s="779"/>
      <c r="BC859" s="779"/>
      <c r="BD859" s="779"/>
      <c r="BE859" s="779"/>
      <c r="BF859" s="779"/>
      <c r="BG859" s="779"/>
      <c r="BH859" s="779"/>
      <c r="BI859" s="779"/>
      <c r="BJ859" s="779"/>
      <c r="BK859" s="779"/>
      <c r="BL859" s="779"/>
      <c r="BM859" s="779"/>
      <c r="BN859" s="779"/>
      <c r="BO859" s="779"/>
      <c r="BP859" s="779"/>
      <c r="BQ859" s="779"/>
      <c r="BR859" s="779"/>
      <c r="BS859" s="779"/>
      <c r="BT859" s="779"/>
      <c r="BU859" s="779"/>
      <c r="BV859" s="779"/>
      <c r="BW859" s="779"/>
      <c r="BX859" s="779"/>
      <c r="BY859" s="779"/>
      <c r="BZ859" s="779"/>
      <c r="CA859" s="779"/>
      <c r="CB859" s="779"/>
      <c r="CC859" s="779"/>
      <c r="CD859" s="779"/>
      <c r="CE859" s="779"/>
      <c r="CF859" s="779"/>
      <c r="CG859" s="779"/>
      <c r="CH859" s="779"/>
      <c r="CI859" s="779"/>
      <c r="CJ859" s="779"/>
      <c r="CK859" s="779"/>
      <c r="CL859" s="779"/>
      <c r="CM859" s="779"/>
      <c r="CN859" s="779"/>
      <c r="CO859" s="779"/>
      <c r="CP859" s="779"/>
      <c r="CQ859" s="779"/>
      <c r="CR859" s="779"/>
      <c r="CS859" s="779"/>
      <c r="CT859" s="779"/>
    </row>
    <row r="860" spans="1:98" s="887" customFormat="1" ht="13.5">
      <c r="A860" s="886"/>
      <c r="B860" s="886"/>
      <c r="C860" s="886"/>
      <c r="D860" s="886"/>
      <c r="E860" s="886"/>
      <c r="F860" s="2851"/>
      <c r="G860" s="2851"/>
      <c r="H860" s="888"/>
      <c r="I860" s="889"/>
      <c r="J860" s="890"/>
      <c r="M860" s="772"/>
      <c r="N860" s="891"/>
      <c r="O860" s="774"/>
      <c r="P860" s="775"/>
      <c r="Q860" s="775"/>
      <c r="R860" s="776"/>
      <c r="S860" s="777"/>
      <c r="T860" s="777"/>
      <c r="U860" s="777"/>
      <c r="V860" s="778"/>
      <c r="W860" s="778"/>
      <c r="X860" s="778"/>
      <c r="Y860" s="778"/>
      <c r="Z860" s="778"/>
      <c r="AA860" s="779"/>
      <c r="AB860" s="779"/>
      <c r="AC860" s="779"/>
      <c r="AD860" s="779"/>
      <c r="AE860" s="779"/>
      <c r="AF860" s="779"/>
      <c r="AG860" s="779"/>
      <c r="AH860" s="779"/>
      <c r="AI860" s="779"/>
      <c r="AJ860" s="779"/>
      <c r="AK860" s="779"/>
      <c r="AL860" s="779"/>
      <c r="AM860" s="779"/>
      <c r="AN860" s="779"/>
      <c r="AO860" s="779"/>
      <c r="AP860" s="779"/>
      <c r="AQ860" s="779"/>
      <c r="AR860" s="779"/>
      <c r="AS860" s="779"/>
      <c r="AT860" s="779"/>
      <c r="AU860" s="779"/>
      <c r="AV860" s="779"/>
      <c r="AW860" s="779"/>
      <c r="AX860" s="779"/>
      <c r="AY860" s="779"/>
      <c r="AZ860" s="779"/>
      <c r="BA860" s="779"/>
      <c r="BB860" s="779"/>
      <c r="BC860" s="779"/>
      <c r="BD860" s="779"/>
      <c r="BE860" s="779"/>
      <c r="BF860" s="779"/>
      <c r="BG860" s="779"/>
      <c r="BH860" s="779"/>
      <c r="BI860" s="779"/>
      <c r="BJ860" s="779"/>
      <c r="BK860" s="779"/>
      <c r="BL860" s="779"/>
      <c r="BM860" s="779"/>
      <c r="BN860" s="779"/>
      <c r="BO860" s="779"/>
      <c r="BP860" s="779"/>
      <c r="BQ860" s="779"/>
      <c r="BR860" s="779"/>
      <c r="BS860" s="779"/>
      <c r="BT860" s="779"/>
      <c r="BU860" s="779"/>
      <c r="BV860" s="779"/>
      <c r="BW860" s="779"/>
      <c r="BX860" s="779"/>
      <c r="BY860" s="779"/>
      <c r="BZ860" s="779"/>
      <c r="CA860" s="779"/>
      <c r="CB860" s="779"/>
      <c r="CC860" s="779"/>
      <c r="CD860" s="779"/>
      <c r="CE860" s="779"/>
      <c r="CF860" s="779"/>
      <c r="CG860" s="779"/>
      <c r="CH860" s="779"/>
      <c r="CI860" s="779"/>
      <c r="CJ860" s="779"/>
      <c r="CK860" s="779"/>
      <c r="CL860" s="779"/>
      <c r="CM860" s="779"/>
      <c r="CN860" s="779"/>
      <c r="CO860" s="779"/>
      <c r="CP860" s="779"/>
      <c r="CQ860" s="779"/>
      <c r="CR860" s="779"/>
      <c r="CS860" s="779"/>
      <c r="CT860" s="779"/>
    </row>
    <row r="861" spans="1:98" s="887" customFormat="1" ht="13.5">
      <c r="A861" s="886"/>
      <c r="B861" s="886"/>
      <c r="C861" s="886"/>
      <c r="D861" s="886"/>
      <c r="E861" s="886"/>
      <c r="F861" s="2851"/>
      <c r="G861" s="2851"/>
      <c r="H861" s="888"/>
      <c r="I861" s="889"/>
      <c r="J861" s="890"/>
      <c r="M861" s="772"/>
      <c r="N861" s="891"/>
      <c r="O861" s="774"/>
      <c r="P861" s="775"/>
      <c r="Q861" s="775"/>
      <c r="R861" s="776"/>
      <c r="S861" s="777"/>
      <c r="T861" s="777"/>
      <c r="U861" s="777"/>
      <c r="V861" s="778"/>
      <c r="W861" s="778"/>
      <c r="X861" s="778"/>
      <c r="Y861" s="778"/>
      <c r="Z861" s="778"/>
      <c r="AA861" s="779"/>
      <c r="AB861" s="779"/>
      <c r="AC861" s="779"/>
      <c r="AD861" s="779"/>
      <c r="AE861" s="779"/>
      <c r="AF861" s="779"/>
      <c r="AG861" s="779"/>
      <c r="AH861" s="779"/>
      <c r="AI861" s="779"/>
      <c r="AJ861" s="779"/>
      <c r="AK861" s="779"/>
      <c r="AL861" s="779"/>
      <c r="AM861" s="779"/>
      <c r="AN861" s="779"/>
      <c r="AO861" s="779"/>
      <c r="AP861" s="779"/>
      <c r="AQ861" s="779"/>
      <c r="AR861" s="779"/>
      <c r="AS861" s="779"/>
      <c r="AT861" s="779"/>
      <c r="AU861" s="779"/>
      <c r="AV861" s="779"/>
      <c r="AW861" s="779"/>
      <c r="AX861" s="779"/>
      <c r="AY861" s="779"/>
      <c r="AZ861" s="779"/>
      <c r="BA861" s="779"/>
      <c r="BB861" s="779"/>
      <c r="BC861" s="779"/>
      <c r="BD861" s="779"/>
      <c r="BE861" s="779"/>
      <c r="BF861" s="779"/>
      <c r="BG861" s="779"/>
      <c r="BH861" s="779"/>
      <c r="BI861" s="779"/>
      <c r="BJ861" s="779"/>
      <c r="BK861" s="779"/>
      <c r="BL861" s="779"/>
      <c r="BM861" s="779"/>
      <c r="BN861" s="779"/>
      <c r="BO861" s="779"/>
      <c r="BP861" s="779"/>
      <c r="BQ861" s="779"/>
      <c r="BR861" s="779"/>
      <c r="BS861" s="779"/>
      <c r="BT861" s="779"/>
      <c r="BU861" s="779"/>
      <c r="BV861" s="779"/>
      <c r="BW861" s="779"/>
      <c r="BX861" s="779"/>
      <c r="BY861" s="779"/>
      <c r="BZ861" s="779"/>
      <c r="CA861" s="779"/>
      <c r="CB861" s="779"/>
      <c r="CC861" s="779"/>
      <c r="CD861" s="779"/>
      <c r="CE861" s="779"/>
      <c r="CF861" s="779"/>
      <c r="CG861" s="779"/>
      <c r="CH861" s="779"/>
      <c r="CI861" s="779"/>
      <c r="CJ861" s="779"/>
      <c r="CK861" s="779"/>
      <c r="CL861" s="779"/>
      <c r="CM861" s="779"/>
      <c r="CN861" s="779"/>
      <c r="CO861" s="779"/>
      <c r="CP861" s="779"/>
      <c r="CQ861" s="779"/>
      <c r="CR861" s="779"/>
      <c r="CS861" s="779"/>
      <c r="CT861" s="779"/>
    </row>
    <row r="862" spans="1:98" s="887" customFormat="1" ht="13.5">
      <c r="A862" s="886"/>
      <c r="B862" s="886"/>
      <c r="C862" s="886"/>
      <c r="D862" s="886"/>
      <c r="E862" s="886"/>
      <c r="F862" s="2851"/>
      <c r="G862" s="2851"/>
      <c r="H862" s="888"/>
      <c r="I862" s="889"/>
      <c r="J862" s="890"/>
      <c r="M862" s="772"/>
      <c r="N862" s="891"/>
      <c r="O862" s="774"/>
      <c r="P862" s="775"/>
      <c r="Q862" s="775"/>
      <c r="R862" s="776"/>
      <c r="S862" s="777"/>
      <c r="T862" s="777"/>
      <c r="U862" s="777"/>
      <c r="V862" s="778"/>
      <c r="W862" s="778"/>
      <c r="X862" s="778"/>
      <c r="Y862" s="778"/>
      <c r="Z862" s="778"/>
      <c r="AA862" s="779"/>
      <c r="AB862" s="779"/>
      <c r="AC862" s="779"/>
      <c r="AD862" s="779"/>
      <c r="AE862" s="779"/>
      <c r="AF862" s="779"/>
      <c r="AG862" s="779"/>
      <c r="AH862" s="779"/>
      <c r="AI862" s="779"/>
      <c r="AJ862" s="779"/>
      <c r="AK862" s="779"/>
      <c r="AL862" s="779"/>
      <c r="AM862" s="779"/>
      <c r="AN862" s="779"/>
      <c r="AO862" s="779"/>
      <c r="AP862" s="779"/>
      <c r="AQ862" s="779"/>
      <c r="AR862" s="779"/>
      <c r="AS862" s="779"/>
      <c r="AT862" s="779"/>
      <c r="AU862" s="779"/>
      <c r="AV862" s="779"/>
      <c r="AW862" s="779"/>
      <c r="AX862" s="779"/>
      <c r="AY862" s="779"/>
      <c r="AZ862" s="779"/>
      <c r="BA862" s="779"/>
      <c r="BB862" s="779"/>
      <c r="BC862" s="779"/>
      <c r="BD862" s="779"/>
      <c r="BE862" s="779"/>
      <c r="BF862" s="779"/>
      <c r="BG862" s="779"/>
      <c r="BH862" s="779"/>
      <c r="BI862" s="779"/>
      <c r="BJ862" s="779"/>
      <c r="BK862" s="779"/>
      <c r="BL862" s="779"/>
      <c r="BM862" s="779"/>
      <c r="BN862" s="779"/>
      <c r="BO862" s="779"/>
      <c r="BP862" s="779"/>
      <c r="BQ862" s="779"/>
      <c r="BR862" s="779"/>
      <c r="BS862" s="779"/>
      <c r="BT862" s="779"/>
      <c r="BU862" s="779"/>
      <c r="BV862" s="779"/>
      <c r="BW862" s="779"/>
      <c r="BX862" s="779"/>
      <c r="BY862" s="779"/>
      <c r="BZ862" s="779"/>
      <c r="CA862" s="779"/>
      <c r="CB862" s="779"/>
      <c r="CC862" s="779"/>
      <c r="CD862" s="779"/>
      <c r="CE862" s="779"/>
      <c r="CF862" s="779"/>
      <c r="CG862" s="779"/>
      <c r="CH862" s="779"/>
      <c r="CI862" s="779"/>
      <c r="CJ862" s="779"/>
      <c r="CK862" s="779"/>
      <c r="CL862" s="779"/>
      <c r="CM862" s="779"/>
      <c r="CN862" s="779"/>
      <c r="CO862" s="779"/>
      <c r="CP862" s="779"/>
      <c r="CQ862" s="779"/>
      <c r="CR862" s="779"/>
      <c r="CS862" s="779"/>
      <c r="CT862" s="779"/>
    </row>
    <row r="863" spans="1:98" s="887" customFormat="1" ht="13.5">
      <c r="A863" s="886"/>
      <c r="B863" s="886"/>
      <c r="C863" s="886"/>
      <c r="D863" s="886"/>
      <c r="E863" s="886"/>
      <c r="F863" s="2851"/>
      <c r="G863" s="2851"/>
      <c r="H863" s="888"/>
      <c r="I863" s="889"/>
      <c r="J863" s="890"/>
      <c r="M863" s="772"/>
      <c r="N863" s="891"/>
      <c r="O863" s="774"/>
      <c r="P863" s="775"/>
      <c r="Q863" s="775"/>
      <c r="R863" s="776"/>
      <c r="S863" s="777"/>
      <c r="T863" s="777"/>
      <c r="U863" s="777"/>
      <c r="V863" s="778"/>
      <c r="W863" s="778"/>
      <c r="X863" s="778"/>
      <c r="Y863" s="778"/>
      <c r="Z863" s="778"/>
      <c r="AA863" s="779"/>
      <c r="AB863" s="779"/>
      <c r="AC863" s="779"/>
      <c r="AD863" s="779"/>
      <c r="AE863" s="779"/>
      <c r="AF863" s="779"/>
      <c r="AG863" s="779"/>
      <c r="AH863" s="779"/>
      <c r="AI863" s="779"/>
      <c r="AJ863" s="779"/>
      <c r="AK863" s="779"/>
      <c r="AL863" s="779"/>
      <c r="AM863" s="779"/>
      <c r="AN863" s="779"/>
      <c r="AO863" s="779"/>
      <c r="AP863" s="779"/>
      <c r="AQ863" s="779"/>
      <c r="AR863" s="779"/>
      <c r="AS863" s="779"/>
      <c r="AT863" s="779"/>
      <c r="AU863" s="779"/>
      <c r="AV863" s="779"/>
      <c r="AW863" s="779"/>
      <c r="AX863" s="779"/>
      <c r="AY863" s="779"/>
      <c r="AZ863" s="779"/>
      <c r="BA863" s="779"/>
      <c r="BB863" s="779"/>
      <c r="BC863" s="779"/>
      <c r="BD863" s="779"/>
      <c r="BE863" s="779"/>
      <c r="BF863" s="779"/>
      <c r="BG863" s="779"/>
      <c r="BH863" s="779"/>
      <c r="BI863" s="779"/>
      <c r="BJ863" s="779"/>
      <c r="BK863" s="779"/>
      <c r="BL863" s="779"/>
      <c r="BM863" s="779"/>
      <c r="BN863" s="779"/>
      <c r="BO863" s="779"/>
      <c r="BP863" s="779"/>
      <c r="BQ863" s="779"/>
      <c r="BR863" s="779"/>
      <c r="BS863" s="779"/>
      <c r="BT863" s="779"/>
      <c r="BU863" s="779"/>
      <c r="BV863" s="779"/>
      <c r="BW863" s="779"/>
      <c r="BX863" s="779"/>
      <c r="BY863" s="779"/>
      <c r="BZ863" s="779"/>
      <c r="CA863" s="779"/>
      <c r="CB863" s="779"/>
      <c r="CC863" s="779"/>
      <c r="CD863" s="779"/>
      <c r="CE863" s="779"/>
      <c r="CF863" s="779"/>
      <c r="CG863" s="779"/>
      <c r="CH863" s="779"/>
      <c r="CI863" s="779"/>
      <c r="CJ863" s="779"/>
      <c r="CK863" s="779"/>
      <c r="CL863" s="779"/>
      <c r="CM863" s="779"/>
      <c r="CN863" s="779"/>
      <c r="CO863" s="779"/>
      <c r="CP863" s="779"/>
      <c r="CQ863" s="779"/>
      <c r="CR863" s="779"/>
      <c r="CS863" s="779"/>
      <c r="CT863" s="779"/>
    </row>
    <row r="864" spans="1:98" s="887" customFormat="1" ht="13.5">
      <c r="A864" s="886"/>
      <c r="B864" s="886"/>
      <c r="C864" s="886"/>
      <c r="D864" s="886"/>
      <c r="E864" s="886"/>
      <c r="F864" s="2851"/>
      <c r="G864" s="2851"/>
      <c r="H864" s="888"/>
      <c r="I864" s="889"/>
      <c r="J864" s="890"/>
      <c r="M864" s="772"/>
      <c r="N864" s="891"/>
      <c r="O864" s="774"/>
      <c r="P864" s="775"/>
      <c r="Q864" s="775"/>
      <c r="R864" s="776"/>
      <c r="S864" s="777"/>
      <c r="T864" s="777"/>
      <c r="U864" s="777"/>
      <c r="V864" s="778"/>
      <c r="W864" s="778"/>
      <c r="X864" s="778"/>
      <c r="Y864" s="778"/>
      <c r="Z864" s="778"/>
      <c r="AA864" s="779"/>
      <c r="AB864" s="779"/>
      <c r="AC864" s="779"/>
      <c r="AD864" s="779"/>
      <c r="AE864" s="779"/>
      <c r="AF864" s="779"/>
      <c r="AG864" s="779"/>
      <c r="AH864" s="779"/>
      <c r="AI864" s="779"/>
      <c r="AJ864" s="779"/>
      <c r="AK864" s="779"/>
      <c r="AL864" s="779"/>
      <c r="AM864" s="779"/>
      <c r="AN864" s="779"/>
      <c r="AO864" s="779"/>
      <c r="AP864" s="779"/>
      <c r="AQ864" s="779"/>
      <c r="AR864" s="779"/>
      <c r="AS864" s="779"/>
      <c r="AT864" s="779"/>
      <c r="AU864" s="779"/>
      <c r="AV864" s="779"/>
      <c r="AW864" s="779"/>
      <c r="AX864" s="779"/>
      <c r="AY864" s="779"/>
      <c r="AZ864" s="779"/>
      <c r="BA864" s="779"/>
      <c r="BB864" s="779"/>
      <c r="BC864" s="779"/>
      <c r="BD864" s="779"/>
      <c r="BE864" s="779"/>
      <c r="BF864" s="779"/>
      <c r="BG864" s="779"/>
      <c r="BH864" s="779"/>
      <c r="BI864" s="779"/>
      <c r="BJ864" s="779"/>
      <c r="BK864" s="779"/>
      <c r="BL864" s="779"/>
      <c r="BM864" s="779"/>
      <c r="BN864" s="779"/>
      <c r="BO864" s="779"/>
      <c r="BP864" s="779"/>
      <c r="BQ864" s="779"/>
      <c r="BR864" s="779"/>
      <c r="BS864" s="779"/>
      <c r="BT864" s="779"/>
      <c r="BU864" s="779"/>
      <c r="BV864" s="779"/>
      <c r="BW864" s="779"/>
      <c r="BX864" s="779"/>
      <c r="BY864" s="779"/>
      <c r="BZ864" s="779"/>
      <c r="CA864" s="779"/>
      <c r="CB864" s="779"/>
      <c r="CC864" s="779"/>
      <c r="CD864" s="779"/>
      <c r="CE864" s="779"/>
      <c r="CF864" s="779"/>
      <c r="CG864" s="779"/>
      <c r="CH864" s="779"/>
      <c r="CI864" s="779"/>
      <c r="CJ864" s="779"/>
      <c r="CK864" s="779"/>
      <c r="CL864" s="779"/>
      <c r="CM864" s="779"/>
      <c r="CN864" s="779"/>
      <c r="CO864" s="779"/>
      <c r="CP864" s="779"/>
      <c r="CQ864" s="779"/>
      <c r="CR864" s="779"/>
      <c r="CS864" s="779"/>
      <c r="CT864" s="779"/>
    </row>
    <row r="865" spans="1:98" s="887" customFormat="1" ht="13.5">
      <c r="A865" s="886"/>
      <c r="B865" s="886"/>
      <c r="C865" s="886"/>
      <c r="D865" s="886"/>
      <c r="E865" s="886"/>
      <c r="F865" s="2851"/>
      <c r="G865" s="2851"/>
      <c r="H865" s="888"/>
      <c r="I865" s="889"/>
      <c r="J865" s="890"/>
      <c r="M865" s="772"/>
      <c r="N865" s="891"/>
      <c r="O865" s="774"/>
      <c r="P865" s="775"/>
      <c r="Q865" s="775"/>
      <c r="R865" s="776"/>
      <c r="S865" s="777"/>
      <c r="T865" s="777"/>
      <c r="U865" s="777"/>
      <c r="V865" s="778"/>
      <c r="W865" s="778"/>
      <c r="X865" s="778"/>
      <c r="Y865" s="778"/>
      <c r="Z865" s="778"/>
      <c r="AA865" s="779"/>
      <c r="AB865" s="779"/>
      <c r="AC865" s="779"/>
      <c r="AD865" s="779"/>
      <c r="AE865" s="779"/>
      <c r="AF865" s="779"/>
      <c r="AG865" s="779"/>
      <c r="AH865" s="779"/>
      <c r="AI865" s="779"/>
      <c r="AJ865" s="779"/>
      <c r="AK865" s="779"/>
      <c r="AL865" s="779"/>
      <c r="AM865" s="779"/>
      <c r="AN865" s="779"/>
      <c r="AO865" s="779"/>
      <c r="AP865" s="779"/>
      <c r="AQ865" s="779"/>
      <c r="AR865" s="779"/>
      <c r="AS865" s="779"/>
      <c r="AT865" s="779"/>
      <c r="AU865" s="779"/>
      <c r="AV865" s="779"/>
      <c r="AW865" s="779"/>
      <c r="AX865" s="779"/>
      <c r="AY865" s="779"/>
      <c r="AZ865" s="779"/>
      <c r="BA865" s="779"/>
      <c r="BB865" s="779"/>
      <c r="BC865" s="779"/>
      <c r="BD865" s="779"/>
      <c r="BE865" s="779"/>
      <c r="BF865" s="779"/>
      <c r="BG865" s="779"/>
      <c r="BH865" s="779"/>
      <c r="BI865" s="779"/>
      <c r="BJ865" s="779"/>
      <c r="BK865" s="779"/>
      <c r="BL865" s="779"/>
      <c r="BM865" s="779"/>
      <c r="BN865" s="779"/>
      <c r="BO865" s="779"/>
      <c r="BP865" s="779"/>
      <c r="BQ865" s="779"/>
      <c r="BR865" s="779"/>
      <c r="BS865" s="779"/>
      <c r="BT865" s="779"/>
      <c r="BU865" s="779"/>
      <c r="BV865" s="779"/>
      <c r="BW865" s="779"/>
      <c r="BX865" s="779"/>
      <c r="BY865" s="779"/>
      <c r="BZ865" s="779"/>
      <c r="CA865" s="779"/>
      <c r="CB865" s="779"/>
      <c r="CC865" s="779"/>
      <c r="CD865" s="779"/>
      <c r="CE865" s="779"/>
      <c r="CF865" s="779"/>
      <c r="CG865" s="779"/>
      <c r="CH865" s="779"/>
      <c r="CI865" s="779"/>
      <c r="CJ865" s="779"/>
      <c r="CK865" s="779"/>
      <c r="CL865" s="779"/>
      <c r="CM865" s="779"/>
      <c r="CN865" s="779"/>
      <c r="CO865" s="779"/>
      <c r="CP865" s="779"/>
      <c r="CQ865" s="779"/>
      <c r="CR865" s="779"/>
      <c r="CS865" s="779"/>
      <c r="CT865" s="779"/>
    </row>
    <row r="866" spans="1:98" s="887" customFormat="1" ht="13.5">
      <c r="A866" s="886"/>
      <c r="B866" s="886"/>
      <c r="C866" s="886"/>
      <c r="D866" s="886"/>
      <c r="E866" s="886"/>
      <c r="F866" s="2851"/>
      <c r="G866" s="2851"/>
      <c r="H866" s="888"/>
      <c r="I866" s="889"/>
      <c r="J866" s="890"/>
      <c r="M866" s="772"/>
      <c r="N866" s="891"/>
      <c r="O866" s="774"/>
      <c r="P866" s="775"/>
      <c r="Q866" s="775"/>
      <c r="R866" s="776"/>
      <c r="S866" s="777"/>
      <c r="T866" s="777"/>
      <c r="U866" s="777"/>
      <c r="V866" s="778"/>
      <c r="W866" s="778"/>
      <c r="X866" s="778"/>
      <c r="Y866" s="778"/>
      <c r="Z866" s="778"/>
      <c r="AA866" s="779"/>
      <c r="AB866" s="779"/>
      <c r="AC866" s="779"/>
      <c r="AD866" s="779"/>
      <c r="AE866" s="779"/>
      <c r="AF866" s="779"/>
      <c r="AG866" s="779"/>
      <c r="AH866" s="779"/>
      <c r="AI866" s="779"/>
      <c r="AJ866" s="779"/>
      <c r="AK866" s="779"/>
      <c r="AL866" s="779"/>
      <c r="AM866" s="779"/>
      <c r="AN866" s="779"/>
      <c r="AO866" s="779"/>
      <c r="AP866" s="779"/>
      <c r="AQ866" s="779"/>
      <c r="AR866" s="779"/>
      <c r="AS866" s="779"/>
      <c r="AT866" s="779"/>
      <c r="AU866" s="779"/>
      <c r="AV866" s="779"/>
      <c r="AW866" s="779"/>
      <c r="AX866" s="779"/>
      <c r="AY866" s="779"/>
      <c r="AZ866" s="779"/>
      <c r="BA866" s="779"/>
      <c r="BB866" s="779"/>
      <c r="BC866" s="779"/>
      <c r="BD866" s="779"/>
      <c r="BE866" s="779"/>
      <c r="BF866" s="779"/>
      <c r="BG866" s="779"/>
      <c r="BH866" s="779"/>
      <c r="BI866" s="779"/>
      <c r="BJ866" s="779"/>
      <c r="BK866" s="779"/>
      <c r="BL866" s="779"/>
      <c r="BM866" s="779"/>
      <c r="BN866" s="779"/>
      <c r="BO866" s="779"/>
      <c r="BP866" s="779"/>
      <c r="BQ866" s="779"/>
      <c r="BR866" s="779"/>
      <c r="BS866" s="779"/>
      <c r="BT866" s="779"/>
      <c r="BU866" s="779"/>
      <c r="BV866" s="779"/>
      <c r="BW866" s="779"/>
      <c r="BX866" s="779"/>
      <c r="BY866" s="779"/>
      <c r="BZ866" s="779"/>
      <c r="CA866" s="779"/>
      <c r="CB866" s="779"/>
      <c r="CC866" s="779"/>
      <c r="CD866" s="779"/>
      <c r="CE866" s="779"/>
      <c r="CF866" s="779"/>
      <c r="CG866" s="779"/>
      <c r="CH866" s="779"/>
      <c r="CI866" s="779"/>
      <c r="CJ866" s="779"/>
      <c r="CK866" s="779"/>
      <c r="CL866" s="779"/>
      <c r="CM866" s="779"/>
      <c r="CN866" s="779"/>
      <c r="CO866" s="779"/>
      <c r="CP866" s="779"/>
      <c r="CQ866" s="779"/>
      <c r="CR866" s="779"/>
      <c r="CS866" s="779"/>
      <c r="CT866" s="779"/>
    </row>
    <row r="867" spans="1:98" s="887" customFormat="1" ht="13.5">
      <c r="A867" s="886"/>
      <c r="B867" s="886"/>
      <c r="C867" s="886"/>
      <c r="D867" s="886"/>
      <c r="E867" s="886"/>
      <c r="F867" s="2851"/>
      <c r="G867" s="2851"/>
      <c r="H867" s="888"/>
      <c r="I867" s="889"/>
      <c r="J867" s="890"/>
      <c r="M867" s="772"/>
      <c r="N867" s="891"/>
      <c r="O867" s="774"/>
      <c r="P867" s="775"/>
      <c r="Q867" s="775"/>
      <c r="R867" s="776"/>
      <c r="S867" s="777"/>
      <c r="T867" s="777"/>
      <c r="U867" s="777"/>
      <c r="V867" s="778"/>
      <c r="W867" s="778"/>
      <c r="X867" s="778"/>
      <c r="Y867" s="778"/>
      <c r="Z867" s="778"/>
      <c r="AA867" s="779"/>
      <c r="AB867" s="779"/>
      <c r="AC867" s="779"/>
      <c r="AD867" s="779"/>
      <c r="AE867" s="779"/>
      <c r="AF867" s="779"/>
      <c r="AG867" s="779"/>
      <c r="AH867" s="779"/>
      <c r="AI867" s="779"/>
      <c r="AJ867" s="779"/>
      <c r="AK867" s="779"/>
      <c r="AL867" s="779"/>
      <c r="AM867" s="779"/>
      <c r="AN867" s="779"/>
      <c r="AO867" s="779"/>
      <c r="AP867" s="779"/>
      <c r="AQ867" s="779"/>
      <c r="AR867" s="779"/>
      <c r="AS867" s="779"/>
      <c r="AT867" s="779"/>
      <c r="AU867" s="779"/>
      <c r="AV867" s="779"/>
      <c r="AW867" s="779"/>
      <c r="AX867" s="779"/>
      <c r="AY867" s="779"/>
      <c r="AZ867" s="779"/>
      <c r="BA867" s="779"/>
      <c r="BB867" s="779"/>
      <c r="BC867" s="779"/>
      <c r="BD867" s="779"/>
      <c r="BE867" s="779"/>
      <c r="BF867" s="779"/>
      <c r="BG867" s="779"/>
      <c r="BH867" s="779"/>
      <c r="BI867" s="779"/>
      <c r="BJ867" s="779"/>
      <c r="BK867" s="779"/>
      <c r="BL867" s="779"/>
      <c r="BM867" s="779"/>
      <c r="BN867" s="779"/>
      <c r="BO867" s="779"/>
      <c r="BP867" s="779"/>
      <c r="BQ867" s="779"/>
      <c r="BR867" s="779"/>
      <c r="BS867" s="779"/>
      <c r="BT867" s="779"/>
      <c r="BU867" s="779"/>
      <c r="BV867" s="779"/>
      <c r="BW867" s="779"/>
      <c r="BX867" s="779"/>
      <c r="BY867" s="779"/>
      <c r="BZ867" s="779"/>
      <c r="CA867" s="779"/>
      <c r="CB867" s="779"/>
      <c r="CC867" s="779"/>
      <c r="CD867" s="779"/>
      <c r="CE867" s="779"/>
      <c r="CF867" s="779"/>
      <c r="CG867" s="779"/>
      <c r="CH867" s="779"/>
      <c r="CI867" s="779"/>
      <c r="CJ867" s="779"/>
      <c r="CK867" s="779"/>
      <c r="CL867" s="779"/>
      <c r="CM867" s="779"/>
      <c r="CN867" s="779"/>
      <c r="CO867" s="779"/>
      <c r="CP867" s="779"/>
      <c r="CQ867" s="779"/>
      <c r="CR867" s="779"/>
      <c r="CS867" s="779"/>
      <c r="CT867" s="779"/>
    </row>
    <row r="868" spans="1:98" s="887" customFormat="1" ht="13.5">
      <c r="A868" s="886"/>
      <c r="B868" s="886"/>
      <c r="C868" s="886"/>
      <c r="D868" s="886"/>
      <c r="E868" s="886"/>
      <c r="F868" s="2851"/>
      <c r="G868" s="2851"/>
      <c r="H868" s="888"/>
      <c r="I868" s="889"/>
      <c r="J868" s="890"/>
      <c r="M868" s="772"/>
      <c r="N868" s="891"/>
      <c r="O868" s="774"/>
      <c r="P868" s="775"/>
      <c r="Q868" s="775"/>
      <c r="R868" s="776"/>
      <c r="S868" s="777"/>
      <c r="T868" s="777"/>
      <c r="U868" s="777"/>
      <c r="V868" s="778"/>
      <c r="W868" s="778"/>
      <c r="X868" s="778"/>
      <c r="Y868" s="778"/>
      <c r="Z868" s="778"/>
      <c r="AA868" s="779"/>
      <c r="AB868" s="779"/>
      <c r="AC868" s="779"/>
      <c r="AD868" s="779"/>
      <c r="AE868" s="779"/>
      <c r="AF868" s="779"/>
      <c r="AG868" s="779"/>
      <c r="AH868" s="779"/>
      <c r="AI868" s="779"/>
      <c r="AJ868" s="779"/>
      <c r="AK868" s="779"/>
      <c r="AL868" s="779"/>
      <c r="AM868" s="779"/>
      <c r="AN868" s="779"/>
      <c r="AO868" s="779"/>
      <c r="AP868" s="779"/>
      <c r="AQ868" s="779"/>
      <c r="AR868" s="779"/>
      <c r="AS868" s="779"/>
      <c r="AT868" s="779"/>
      <c r="AU868" s="779"/>
      <c r="AV868" s="779"/>
      <c r="AW868" s="779"/>
      <c r="AX868" s="779"/>
      <c r="AY868" s="779"/>
      <c r="AZ868" s="779"/>
      <c r="BA868" s="779"/>
      <c r="BB868" s="779"/>
      <c r="BC868" s="779"/>
      <c r="BD868" s="779"/>
      <c r="BE868" s="779"/>
      <c r="BF868" s="779"/>
      <c r="BG868" s="779"/>
      <c r="BH868" s="779"/>
      <c r="BI868" s="779"/>
      <c r="BJ868" s="779"/>
      <c r="BK868" s="779"/>
      <c r="BL868" s="779"/>
      <c r="BM868" s="779"/>
      <c r="BN868" s="779"/>
      <c r="BO868" s="779"/>
      <c r="BP868" s="779"/>
      <c r="BQ868" s="779"/>
      <c r="BR868" s="779"/>
      <c r="BS868" s="779"/>
      <c r="BT868" s="779"/>
      <c r="BU868" s="779"/>
      <c r="BV868" s="779"/>
      <c r="BW868" s="779"/>
      <c r="BX868" s="779"/>
      <c r="BY868" s="779"/>
      <c r="BZ868" s="779"/>
      <c r="CA868" s="779"/>
      <c r="CB868" s="779"/>
      <c r="CC868" s="779"/>
      <c r="CD868" s="779"/>
      <c r="CE868" s="779"/>
      <c r="CF868" s="779"/>
      <c r="CG868" s="779"/>
      <c r="CH868" s="779"/>
      <c r="CI868" s="779"/>
      <c r="CJ868" s="779"/>
      <c r="CK868" s="779"/>
      <c r="CL868" s="779"/>
      <c r="CM868" s="779"/>
      <c r="CN868" s="779"/>
      <c r="CO868" s="779"/>
      <c r="CP868" s="779"/>
      <c r="CQ868" s="779"/>
      <c r="CR868" s="779"/>
      <c r="CS868" s="779"/>
      <c r="CT868" s="779"/>
    </row>
    <row r="869" spans="1:98" s="887" customFormat="1" ht="13.5">
      <c r="A869" s="886"/>
      <c r="B869" s="886"/>
      <c r="C869" s="886"/>
      <c r="D869" s="886"/>
      <c r="E869" s="886"/>
      <c r="F869" s="2851"/>
      <c r="G869" s="2851"/>
      <c r="H869" s="888"/>
      <c r="I869" s="889"/>
      <c r="J869" s="890"/>
      <c r="M869" s="772"/>
      <c r="N869" s="891"/>
      <c r="O869" s="774"/>
      <c r="P869" s="775"/>
      <c r="Q869" s="775"/>
      <c r="R869" s="776"/>
      <c r="S869" s="777"/>
      <c r="T869" s="777"/>
      <c r="U869" s="777"/>
      <c r="V869" s="778"/>
      <c r="W869" s="778"/>
      <c r="X869" s="778"/>
      <c r="Y869" s="778"/>
      <c r="Z869" s="778"/>
      <c r="AA869" s="779"/>
      <c r="AB869" s="779"/>
      <c r="AC869" s="779"/>
      <c r="AD869" s="779"/>
      <c r="AE869" s="779"/>
      <c r="AF869" s="779"/>
      <c r="AG869" s="779"/>
      <c r="AH869" s="779"/>
      <c r="AI869" s="779"/>
      <c r="AJ869" s="779"/>
      <c r="AK869" s="779"/>
      <c r="AL869" s="779"/>
      <c r="AM869" s="779"/>
      <c r="AN869" s="779"/>
      <c r="AO869" s="779"/>
      <c r="AP869" s="779"/>
      <c r="AQ869" s="779"/>
      <c r="AR869" s="779"/>
      <c r="AS869" s="779"/>
      <c r="AT869" s="779"/>
      <c r="AU869" s="779"/>
      <c r="AV869" s="779"/>
      <c r="AW869" s="779"/>
      <c r="AX869" s="779"/>
      <c r="AY869" s="779"/>
      <c r="AZ869" s="779"/>
      <c r="BA869" s="779"/>
      <c r="BB869" s="779"/>
      <c r="BC869" s="779"/>
      <c r="BD869" s="779"/>
      <c r="BE869" s="779"/>
      <c r="BF869" s="779"/>
      <c r="BG869" s="779"/>
      <c r="BH869" s="779"/>
      <c r="BI869" s="779"/>
      <c r="BJ869" s="779"/>
      <c r="BK869" s="779"/>
      <c r="BL869" s="779"/>
      <c r="BM869" s="779"/>
      <c r="BN869" s="779"/>
      <c r="BO869" s="779"/>
      <c r="BP869" s="779"/>
      <c r="BQ869" s="779"/>
      <c r="BR869" s="779"/>
      <c r="BS869" s="779"/>
      <c r="BT869" s="779"/>
      <c r="BU869" s="779"/>
      <c r="BV869" s="779"/>
      <c r="BW869" s="779"/>
      <c r="BX869" s="779"/>
      <c r="BY869" s="779"/>
      <c r="BZ869" s="779"/>
      <c r="CA869" s="779"/>
      <c r="CB869" s="779"/>
      <c r="CC869" s="779"/>
      <c r="CD869" s="779"/>
      <c r="CE869" s="779"/>
      <c r="CF869" s="779"/>
      <c r="CG869" s="779"/>
      <c r="CH869" s="779"/>
      <c r="CI869" s="779"/>
      <c r="CJ869" s="779"/>
      <c r="CK869" s="779"/>
      <c r="CL869" s="779"/>
      <c r="CM869" s="779"/>
      <c r="CN869" s="779"/>
      <c r="CO869" s="779"/>
      <c r="CP869" s="779"/>
      <c r="CQ869" s="779"/>
      <c r="CR869" s="779"/>
      <c r="CS869" s="779"/>
      <c r="CT869" s="779"/>
    </row>
    <row r="870" spans="1:98" s="887" customFormat="1" ht="13.5">
      <c r="A870" s="886"/>
      <c r="B870" s="886"/>
      <c r="C870" s="886"/>
      <c r="D870" s="886"/>
      <c r="E870" s="886"/>
      <c r="F870" s="2851"/>
      <c r="G870" s="2851"/>
      <c r="H870" s="888"/>
      <c r="I870" s="889"/>
      <c r="J870" s="890"/>
      <c r="M870" s="772"/>
      <c r="N870" s="891"/>
      <c r="O870" s="774"/>
      <c r="P870" s="775"/>
      <c r="Q870" s="775"/>
      <c r="R870" s="776"/>
      <c r="S870" s="777"/>
      <c r="T870" s="777"/>
      <c r="U870" s="777"/>
      <c r="V870" s="778"/>
      <c r="W870" s="778"/>
      <c r="X870" s="778"/>
      <c r="Y870" s="778"/>
      <c r="Z870" s="778"/>
      <c r="AA870" s="779"/>
      <c r="AB870" s="779"/>
      <c r="AC870" s="779"/>
      <c r="AD870" s="779"/>
      <c r="AE870" s="779"/>
      <c r="AF870" s="779"/>
      <c r="AG870" s="779"/>
      <c r="AH870" s="779"/>
      <c r="AI870" s="779"/>
      <c r="AJ870" s="779"/>
      <c r="AK870" s="779"/>
      <c r="AL870" s="779"/>
      <c r="AM870" s="779"/>
      <c r="AN870" s="779"/>
      <c r="AO870" s="779"/>
      <c r="AP870" s="779"/>
      <c r="AQ870" s="779"/>
      <c r="AR870" s="779"/>
      <c r="AS870" s="779"/>
      <c r="AT870" s="779"/>
      <c r="AU870" s="779"/>
      <c r="AV870" s="779"/>
      <c r="AW870" s="779"/>
      <c r="AX870" s="779"/>
      <c r="AY870" s="779"/>
      <c r="AZ870" s="779"/>
      <c r="BA870" s="779"/>
      <c r="BB870" s="779"/>
      <c r="BC870" s="779"/>
      <c r="BD870" s="779"/>
      <c r="BE870" s="779"/>
      <c r="BF870" s="779"/>
      <c r="BG870" s="779"/>
      <c r="BH870" s="779"/>
      <c r="BI870" s="779"/>
      <c r="BJ870" s="779"/>
      <c r="BK870" s="779"/>
      <c r="BL870" s="779"/>
      <c r="BM870" s="779"/>
      <c r="BN870" s="779"/>
      <c r="BO870" s="779"/>
      <c r="BP870" s="779"/>
      <c r="BQ870" s="779"/>
      <c r="BR870" s="779"/>
      <c r="BS870" s="779"/>
      <c r="BT870" s="779"/>
      <c r="BU870" s="779"/>
      <c r="BV870" s="779"/>
      <c r="BW870" s="779"/>
      <c r="BX870" s="779"/>
      <c r="BY870" s="779"/>
      <c r="BZ870" s="779"/>
      <c r="CA870" s="779"/>
      <c r="CB870" s="779"/>
      <c r="CC870" s="779"/>
      <c r="CD870" s="779"/>
      <c r="CE870" s="779"/>
      <c r="CF870" s="779"/>
      <c r="CG870" s="779"/>
      <c r="CH870" s="779"/>
      <c r="CI870" s="779"/>
      <c r="CJ870" s="779"/>
      <c r="CK870" s="779"/>
      <c r="CL870" s="779"/>
      <c r="CM870" s="779"/>
      <c r="CN870" s="779"/>
      <c r="CO870" s="779"/>
      <c r="CP870" s="779"/>
      <c r="CQ870" s="779"/>
      <c r="CR870" s="779"/>
      <c r="CS870" s="779"/>
      <c r="CT870" s="779"/>
    </row>
    <row r="871" spans="1:98" s="887" customFormat="1" ht="13.5">
      <c r="A871" s="886"/>
      <c r="B871" s="886"/>
      <c r="C871" s="886"/>
      <c r="D871" s="886"/>
      <c r="E871" s="886"/>
      <c r="F871" s="2851"/>
      <c r="G871" s="2851"/>
      <c r="H871" s="888"/>
      <c r="I871" s="889"/>
      <c r="J871" s="890"/>
      <c r="M871" s="772"/>
      <c r="N871" s="891"/>
      <c r="O871" s="774"/>
      <c r="P871" s="775"/>
      <c r="Q871" s="775"/>
      <c r="R871" s="776"/>
      <c r="S871" s="777"/>
      <c r="T871" s="777"/>
      <c r="U871" s="777"/>
      <c r="V871" s="778"/>
      <c r="W871" s="778"/>
      <c r="X871" s="778"/>
      <c r="Y871" s="778"/>
      <c r="Z871" s="778"/>
      <c r="AA871" s="779"/>
      <c r="AB871" s="779"/>
      <c r="AC871" s="779"/>
      <c r="AD871" s="779"/>
      <c r="AE871" s="779"/>
      <c r="AF871" s="779"/>
      <c r="AG871" s="779"/>
      <c r="AH871" s="779"/>
      <c r="AI871" s="779"/>
      <c r="AJ871" s="779"/>
      <c r="AK871" s="779"/>
      <c r="AL871" s="779"/>
      <c r="AM871" s="779"/>
      <c r="AN871" s="779"/>
      <c r="AO871" s="779"/>
      <c r="AP871" s="779"/>
      <c r="AQ871" s="779"/>
      <c r="AR871" s="779"/>
      <c r="AS871" s="779"/>
      <c r="AT871" s="779"/>
      <c r="AU871" s="779"/>
      <c r="AV871" s="779"/>
      <c r="AW871" s="779"/>
      <c r="AX871" s="779"/>
      <c r="AY871" s="779"/>
      <c r="AZ871" s="779"/>
      <c r="BA871" s="779"/>
      <c r="BB871" s="779"/>
      <c r="BC871" s="779"/>
      <c r="BD871" s="779"/>
      <c r="BE871" s="779"/>
      <c r="BF871" s="779"/>
      <c r="BG871" s="779"/>
      <c r="BH871" s="779"/>
      <c r="BI871" s="779"/>
      <c r="BJ871" s="779"/>
      <c r="BK871" s="779"/>
      <c r="BL871" s="779"/>
      <c r="BM871" s="779"/>
      <c r="BN871" s="779"/>
      <c r="BO871" s="779"/>
      <c r="BP871" s="779"/>
      <c r="BQ871" s="779"/>
      <c r="BR871" s="779"/>
      <c r="BS871" s="779"/>
      <c r="BT871" s="779"/>
      <c r="BU871" s="779"/>
      <c r="BV871" s="779"/>
      <c r="BW871" s="779"/>
      <c r="BX871" s="779"/>
      <c r="BY871" s="779"/>
      <c r="BZ871" s="779"/>
      <c r="CA871" s="779"/>
      <c r="CB871" s="779"/>
      <c r="CC871" s="779"/>
      <c r="CD871" s="779"/>
      <c r="CE871" s="779"/>
      <c r="CF871" s="779"/>
      <c r="CG871" s="779"/>
      <c r="CH871" s="779"/>
      <c r="CI871" s="779"/>
      <c r="CJ871" s="779"/>
      <c r="CK871" s="779"/>
      <c r="CL871" s="779"/>
      <c r="CM871" s="779"/>
      <c r="CN871" s="779"/>
      <c r="CO871" s="779"/>
      <c r="CP871" s="779"/>
      <c r="CQ871" s="779"/>
      <c r="CR871" s="779"/>
      <c r="CS871" s="779"/>
      <c r="CT871" s="779"/>
    </row>
    <row r="872" spans="1:98" s="887" customFormat="1" ht="13.5">
      <c r="A872" s="886"/>
      <c r="B872" s="886"/>
      <c r="C872" s="886"/>
      <c r="D872" s="886"/>
      <c r="E872" s="886"/>
      <c r="F872" s="2851"/>
      <c r="G872" s="2851"/>
      <c r="H872" s="888"/>
      <c r="I872" s="889"/>
      <c r="J872" s="890"/>
      <c r="M872" s="772"/>
      <c r="N872" s="891"/>
      <c r="O872" s="774"/>
      <c r="P872" s="775"/>
      <c r="Q872" s="775"/>
      <c r="R872" s="776"/>
      <c r="S872" s="777"/>
      <c r="T872" s="777"/>
      <c r="U872" s="777"/>
      <c r="V872" s="778"/>
      <c r="W872" s="778"/>
      <c r="X872" s="778"/>
      <c r="Y872" s="778"/>
      <c r="Z872" s="778"/>
      <c r="AA872" s="779"/>
      <c r="AB872" s="779"/>
      <c r="AC872" s="779"/>
      <c r="AD872" s="779"/>
      <c r="AE872" s="779"/>
      <c r="AF872" s="779"/>
      <c r="AG872" s="779"/>
      <c r="AH872" s="779"/>
      <c r="AI872" s="779"/>
      <c r="AJ872" s="779"/>
      <c r="AK872" s="779"/>
      <c r="AL872" s="779"/>
      <c r="AM872" s="779"/>
      <c r="AN872" s="779"/>
      <c r="AO872" s="779"/>
      <c r="AP872" s="779"/>
      <c r="AQ872" s="779"/>
      <c r="AR872" s="779"/>
      <c r="AS872" s="779"/>
      <c r="AT872" s="779"/>
      <c r="AU872" s="779"/>
      <c r="AV872" s="779"/>
      <c r="AW872" s="779"/>
      <c r="AX872" s="779"/>
      <c r="AY872" s="779"/>
      <c r="AZ872" s="779"/>
      <c r="BA872" s="779"/>
      <c r="BB872" s="779"/>
      <c r="BC872" s="779"/>
      <c r="BD872" s="779"/>
      <c r="BE872" s="779"/>
      <c r="BF872" s="779"/>
      <c r="BG872" s="779"/>
      <c r="BH872" s="779"/>
      <c r="BI872" s="779"/>
      <c r="BJ872" s="779"/>
      <c r="BK872" s="779"/>
      <c r="BL872" s="779"/>
      <c r="BM872" s="779"/>
      <c r="BN872" s="779"/>
      <c r="BO872" s="779"/>
      <c r="BP872" s="779"/>
      <c r="BQ872" s="779"/>
      <c r="BR872" s="779"/>
      <c r="BS872" s="779"/>
      <c r="BT872" s="779"/>
      <c r="BU872" s="779"/>
      <c r="BV872" s="779"/>
      <c r="BW872" s="779"/>
      <c r="BX872" s="779"/>
      <c r="BY872" s="779"/>
      <c r="BZ872" s="779"/>
      <c r="CA872" s="779"/>
      <c r="CB872" s="779"/>
      <c r="CC872" s="779"/>
      <c r="CD872" s="779"/>
      <c r="CE872" s="779"/>
      <c r="CF872" s="779"/>
      <c r="CG872" s="779"/>
      <c r="CH872" s="779"/>
      <c r="CI872" s="779"/>
      <c r="CJ872" s="779"/>
      <c r="CK872" s="779"/>
      <c r="CL872" s="779"/>
      <c r="CM872" s="779"/>
      <c r="CN872" s="779"/>
      <c r="CO872" s="779"/>
      <c r="CP872" s="779"/>
      <c r="CQ872" s="779"/>
      <c r="CR872" s="779"/>
      <c r="CS872" s="779"/>
      <c r="CT872" s="779"/>
    </row>
    <row r="873" spans="1:98" s="887" customFormat="1" ht="13.5">
      <c r="A873" s="886"/>
      <c r="B873" s="886"/>
      <c r="C873" s="886"/>
      <c r="D873" s="886"/>
      <c r="E873" s="886"/>
      <c r="F873" s="2851"/>
      <c r="G873" s="2851"/>
      <c r="H873" s="888"/>
      <c r="I873" s="889"/>
      <c r="J873" s="890"/>
      <c r="M873" s="772"/>
      <c r="N873" s="891"/>
      <c r="O873" s="774"/>
      <c r="P873" s="775"/>
      <c r="Q873" s="775"/>
      <c r="R873" s="776"/>
      <c r="S873" s="777"/>
      <c r="T873" s="777"/>
      <c r="U873" s="777"/>
      <c r="V873" s="778"/>
      <c r="W873" s="778"/>
      <c r="X873" s="778"/>
      <c r="Y873" s="778"/>
      <c r="Z873" s="778"/>
      <c r="AA873" s="779"/>
      <c r="AB873" s="779"/>
      <c r="AC873" s="779"/>
      <c r="AD873" s="779"/>
      <c r="AE873" s="779"/>
      <c r="AF873" s="779"/>
      <c r="AG873" s="779"/>
      <c r="AH873" s="779"/>
      <c r="AI873" s="779"/>
      <c r="AJ873" s="779"/>
      <c r="AK873" s="779"/>
      <c r="AL873" s="779"/>
      <c r="AM873" s="779"/>
      <c r="AN873" s="779"/>
      <c r="AO873" s="779"/>
      <c r="AP873" s="779"/>
      <c r="AQ873" s="779"/>
      <c r="AR873" s="779"/>
      <c r="AS873" s="779"/>
      <c r="AT873" s="779"/>
      <c r="AU873" s="779"/>
      <c r="AV873" s="779"/>
      <c r="AW873" s="779"/>
      <c r="AX873" s="779"/>
      <c r="AY873" s="779"/>
      <c r="AZ873" s="779"/>
      <c r="BA873" s="779"/>
      <c r="BB873" s="779"/>
      <c r="BC873" s="779"/>
      <c r="BD873" s="779"/>
      <c r="BE873" s="779"/>
      <c r="BF873" s="779"/>
      <c r="BG873" s="779"/>
      <c r="BH873" s="779"/>
      <c r="BI873" s="779"/>
      <c r="BJ873" s="779"/>
      <c r="BK873" s="779"/>
      <c r="BL873" s="779"/>
      <c r="BM873" s="779"/>
      <c r="BN873" s="779"/>
      <c r="BO873" s="779"/>
      <c r="BP873" s="779"/>
      <c r="BQ873" s="779"/>
      <c r="BR873" s="779"/>
      <c r="BS873" s="779"/>
      <c r="BT873" s="779"/>
      <c r="BU873" s="779"/>
      <c r="BV873" s="779"/>
      <c r="BW873" s="779"/>
      <c r="BX873" s="779"/>
      <c r="BY873" s="779"/>
      <c r="BZ873" s="779"/>
      <c r="CA873" s="779"/>
      <c r="CB873" s="779"/>
      <c r="CC873" s="779"/>
      <c r="CD873" s="779"/>
      <c r="CE873" s="779"/>
      <c r="CF873" s="779"/>
      <c r="CG873" s="779"/>
      <c r="CH873" s="779"/>
      <c r="CI873" s="779"/>
      <c r="CJ873" s="779"/>
      <c r="CK873" s="779"/>
      <c r="CL873" s="779"/>
      <c r="CM873" s="779"/>
      <c r="CN873" s="779"/>
      <c r="CO873" s="779"/>
      <c r="CP873" s="779"/>
      <c r="CQ873" s="779"/>
      <c r="CR873" s="779"/>
      <c r="CS873" s="779"/>
      <c r="CT873" s="779"/>
    </row>
    <row r="874" spans="1:98" s="887" customFormat="1" ht="13.5">
      <c r="A874" s="886"/>
      <c r="B874" s="886"/>
      <c r="C874" s="886"/>
      <c r="D874" s="886"/>
      <c r="E874" s="886"/>
      <c r="F874" s="2851"/>
      <c r="G874" s="2851"/>
      <c r="H874" s="888"/>
      <c r="I874" s="889"/>
      <c r="J874" s="890"/>
      <c r="M874" s="772"/>
      <c r="N874" s="891"/>
      <c r="O874" s="774"/>
      <c r="P874" s="775"/>
      <c r="Q874" s="775"/>
      <c r="R874" s="776"/>
      <c r="S874" s="777"/>
      <c r="T874" s="777"/>
      <c r="U874" s="777"/>
      <c r="V874" s="778"/>
      <c r="W874" s="778"/>
      <c r="X874" s="778"/>
      <c r="Y874" s="778"/>
      <c r="Z874" s="778"/>
      <c r="AA874" s="779"/>
      <c r="AB874" s="779"/>
      <c r="AC874" s="779"/>
      <c r="AD874" s="779"/>
      <c r="AE874" s="779"/>
      <c r="AF874" s="779"/>
      <c r="AG874" s="779"/>
      <c r="AH874" s="779"/>
      <c r="AI874" s="779"/>
      <c r="AJ874" s="779"/>
      <c r="AK874" s="779"/>
      <c r="AL874" s="779"/>
      <c r="AM874" s="779"/>
      <c r="AN874" s="779"/>
      <c r="AO874" s="779"/>
      <c r="AP874" s="779"/>
      <c r="AQ874" s="779"/>
      <c r="AR874" s="779"/>
      <c r="AS874" s="779"/>
      <c r="AT874" s="779"/>
      <c r="AU874" s="779"/>
      <c r="AV874" s="779"/>
      <c r="AW874" s="779"/>
      <c r="AX874" s="779"/>
      <c r="AY874" s="779"/>
      <c r="AZ874" s="779"/>
      <c r="BA874" s="779"/>
      <c r="BB874" s="779"/>
      <c r="BC874" s="779"/>
      <c r="BD874" s="779"/>
      <c r="BE874" s="779"/>
      <c r="BF874" s="779"/>
      <c r="BG874" s="779"/>
      <c r="BH874" s="779"/>
      <c r="BI874" s="779"/>
      <c r="BJ874" s="779"/>
      <c r="BK874" s="779"/>
      <c r="BL874" s="779"/>
      <c r="BM874" s="779"/>
      <c r="BN874" s="779"/>
      <c r="BO874" s="779"/>
      <c r="BP874" s="779"/>
      <c r="BQ874" s="779"/>
      <c r="BR874" s="779"/>
      <c r="BS874" s="779"/>
      <c r="BT874" s="779"/>
      <c r="BU874" s="779"/>
      <c r="BV874" s="779"/>
      <c r="BW874" s="779"/>
      <c r="BX874" s="779"/>
      <c r="BY874" s="779"/>
      <c r="BZ874" s="779"/>
      <c r="CA874" s="779"/>
      <c r="CB874" s="779"/>
      <c r="CC874" s="779"/>
      <c r="CD874" s="779"/>
      <c r="CE874" s="779"/>
      <c r="CF874" s="779"/>
      <c r="CG874" s="779"/>
      <c r="CH874" s="779"/>
      <c r="CI874" s="779"/>
      <c r="CJ874" s="779"/>
      <c r="CK874" s="779"/>
      <c r="CL874" s="779"/>
      <c r="CM874" s="779"/>
      <c r="CN874" s="779"/>
      <c r="CO874" s="779"/>
      <c r="CP874" s="779"/>
      <c r="CQ874" s="779"/>
      <c r="CR874" s="779"/>
      <c r="CS874" s="779"/>
      <c r="CT874" s="779"/>
    </row>
    <row r="875" spans="1:98" s="887" customFormat="1" ht="13.5">
      <c r="A875" s="886"/>
      <c r="B875" s="886"/>
      <c r="C875" s="886"/>
      <c r="D875" s="886"/>
      <c r="E875" s="886"/>
      <c r="F875" s="2851"/>
      <c r="G875" s="2851"/>
      <c r="H875" s="888"/>
      <c r="I875" s="889"/>
      <c r="J875" s="890"/>
      <c r="M875" s="772"/>
      <c r="N875" s="891"/>
      <c r="O875" s="774"/>
      <c r="P875" s="775"/>
      <c r="Q875" s="775"/>
      <c r="R875" s="776"/>
      <c r="S875" s="777"/>
      <c r="T875" s="777"/>
      <c r="U875" s="777"/>
      <c r="V875" s="778"/>
      <c r="W875" s="778"/>
      <c r="X875" s="778"/>
      <c r="Y875" s="778"/>
      <c r="Z875" s="778"/>
      <c r="AA875" s="779"/>
      <c r="AB875" s="779"/>
      <c r="AC875" s="779"/>
      <c r="AD875" s="779"/>
      <c r="AE875" s="779"/>
      <c r="AF875" s="779"/>
      <c r="AG875" s="779"/>
      <c r="AH875" s="779"/>
      <c r="AI875" s="779"/>
      <c r="AJ875" s="779"/>
      <c r="AK875" s="779"/>
      <c r="AL875" s="779"/>
      <c r="AM875" s="779"/>
      <c r="AN875" s="779"/>
      <c r="AO875" s="779"/>
      <c r="AP875" s="779"/>
      <c r="AQ875" s="779"/>
      <c r="AR875" s="779"/>
      <c r="AS875" s="779"/>
      <c r="AT875" s="779"/>
      <c r="AU875" s="779"/>
      <c r="AV875" s="779"/>
      <c r="AW875" s="779"/>
      <c r="AX875" s="779"/>
      <c r="AY875" s="779"/>
      <c r="AZ875" s="779"/>
      <c r="BA875" s="779"/>
      <c r="BB875" s="779"/>
      <c r="BC875" s="779"/>
      <c r="BD875" s="779"/>
      <c r="BE875" s="779"/>
      <c r="BF875" s="779"/>
      <c r="BG875" s="779"/>
      <c r="BH875" s="779"/>
      <c r="BI875" s="779"/>
      <c r="BJ875" s="779"/>
      <c r="BK875" s="779"/>
      <c r="BL875" s="779"/>
      <c r="BM875" s="779"/>
      <c r="BN875" s="779"/>
      <c r="BO875" s="779"/>
      <c r="BP875" s="779"/>
      <c r="BQ875" s="779"/>
      <c r="BR875" s="779"/>
      <c r="BS875" s="779"/>
      <c r="BT875" s="779"/>
      <c r="BU875" s="779"/>
      <c r="BV875" s="779"/>
      <c r="BW875" s="779"/>
      <c r="BX875" s="779"/>
      <c r="BY875" s="779"/>
      <c r="BZ875" s="779"/>
      <c r="CA875" s="779"/>
      <c r="CB875" s="779"/>
      <c r="CC875" s="779"/>
      <c r="CD875" s="779"/>
      <c r="CE875" s="779"/>
      <c r="CF875" s="779"/>
      <c r="CG875" s="779"/>
      <c r="CH875" s="779"/>
      <c r="CI875" s="779"/>
      <c r="CJ875" s="779"/>
      <c r="CK875" s="779"/>
      <c r="CL875" s="779"/>
      <c r="CM875" s="779"/>
      <c r="CN875" s="779"/>
      <c r="CO875" s="779"/>
      <c r="CP875" s="779"/>
      <c r="CQ875" s="779"/>
      <c r="CR875" s="779"/>
      <c r="CS875" s="779"/>
      <c r="CT875" s="779"/>
    </row>
    <row r="876" spans="1:98" s="887" customFormat="1" ht="13.5">
      <c r="A876" s="886"/>
      <c r="B876" s="886"/>
      <c r="C876" s="886"/>
      <c r="D876" s="886"/>
      <c r="E876" s="886"/>
      <c r="F876" s="2851"/>
      <c r="G876" s="2851"/>
      <c r="H876" s="888"/>
      <c r="I876" s="889"/>
      <c r="J876" s="890"/>
      <c r="M876" s="772"/>
      <c r="N876" s="891"/>
      <c r="O876" s="774"/>
      <c r="P876" s="775"/>
      <c r="Q876" s="775"/>
      <c r="R876" s="776"/>
      <c r="S876" s="777"/>
      <c r="T876" s="777"/>
      <c r="U876" s="777"/>
      <c r="V876" s="778"/>
      <c r="W876" s="778"/>
      <c r="X876" s="778"/>
      <c r="Y876" s="778"/>
      <c r="Z876" s="778"/>
      <c r="AA876" s="779"/>
      <c r="AB876" s="779"/>
      <c r="AC876" s="779"/>
      <c r="AD876" s="779"/>
      <c r="AE876" s="779"/>
      <c r="AF876" s="779"/>
      <c r="AG876" s="779"/>
      <c r="AH876" s="779"/>
      <c r="AI876" s="779"/>
      <c r="AJ876" s="779"/>
      <c r="AK876" s="779"/>
      <c r="AL876" s="779"/>
      <c r="AM876" s="779"/>
      <c r="AN876" s="779"/>
      <c r="AO876" s="779"/>
      <c r="AP876" s="779"/>
      <c r="AQ876" s="779"/>
      <c r="AR876" s="779"/>
      <c r="AS876" s="779"/>
      <c r="AT876" s="779"/>
      <c r="AU876" s="779"/>
      <c r="AV876" s="779"/>
      <c r="AW876" s="779"/>
      <c r="AX876" s="779"/>
      <c r="AY876" s="779"/>
      <c r="AZ876" s="779"/>
      <c r="BA876" s="779"/>
      <c r="BB876" s="779"/>
      <c r="BC876" s="779"/>
      <c r="BD876" s="779"/>
      <c r="BE876" s="779"/>
      <c r="BF876" s="779"/>
      <c r="BG876" s="779"/>
      <c r="BH876" s="779"/>
      <c r="BI876" s="779"/>
      <c r="BJ876" s="779"/>
      <c r="BK876" s="779"/>
      <c r="BL876" s="779"/>
      <c r="BM876" s="779"/>
      <c r="BN876" s="779"/>
      <c r="BO876" s="779"/>
      <c r="BP876" s="779"/>
      <c r="BQ876" s="779"/>
      <c r="BR876" s="779"/>
      <c r="BS876" s="779"/>
      <c r="BT876" s="779"/>
      <c r="BU876" s="779"/>
      <c r="BV876" s="779"/>
      <c r="BW876" s="779"/>
      <c r="BX876" s="779"/>
      <c r="BY876" s="779"/>
      <c r="BZ876" s="779"/>
      <c r="CA876" s="779"/>
      <c r="CB876" s="779"/>
      <c r="CC876" s="779"/>
      <c r="CD876" s="779"/>
      <c r="CE876" s="779"/>
      <c r="CF876" s="779"/>
      <c r="CG876" s="779"/>
      <c r="CH876" s="779"/>
      <c r="CI876" s="779"/>
      <c r="CJ876" s="779"/>
      <c r="CK876" s="779"/>
      <c r="CL876" s="779"/>
      <c r="CM876" s="779"/>
      <c r="CN876" s="779"/>
      <c r="CO876" s="779"/>
      <c r="CP876" s="779"/>
      <c r="CQ876" s="779"/>
      <c r="CR876" s="779"/>
      <c r="CS876" s="779"/>
      <c r="CT876" s="779"/>
    </row>
    <row r="877" spans="1:98" s="887" customFormat="1" ht="13.5">
      <c r="A877" s="886"/>
      <c r="B877" s="886"/>
      <c r="C877" s="886"/>
      <c r="D877" s="886"/>
      <c r="E877" s="886"/>
      <c r="F877" s="2851"/>
      <c r="G877" s="2851"/>
      <c r="H877" s="888"/>
      <c r="I877" s="889"/>
      <c r="J877" s="890"/>
      <c r="M877" s="772"/>
      <c r="N877" s="891"/>
      <c r="O877" s="774"/>
      <c r="P877" s="775"/>
      <c r="Q877" s="775"/>
      <c r="R877" s="776"/>
      <c r="S877" s="777"/>
      <c r="T877" s="777"/>
      <c r="U877" s="777"/>
      <c r="V877" s="778"/>
      <c r="W877" s="778"/>
      <c r="X877" s="778"/>
      <c r="Y877" s="778"/>
      <c r="Z877" s="778"/>
      <c r="AA877" s="779"/>
      <c r="AB877" s="779"/>
      <c r="AC877" s="779"/>
      <c r="AD877" s="779"/>
      <c r="AE877" s="779"/>
      <c r="AF877" s="779"/>
      <c r="AG877" s="779"/>
      <c r="AH877" s="779"/>
      <c r="AI877" s="779"/>
      <c r="AJ877" s="779"/>
      <c r="AK877" s="779"/>
      <c r="AL877" s="779"/>
      <c r="AM877" s="779"/>
      <c r="AN877" s="779"/>
      <c r="AO877" s="779"/>
      <c r="AP877" s="779"/>
      <c r="AQ877" s="779"/>
      <c r="AR877" s="779"/>
      <c r="AS877" s="779"/>
      <c r="AT877" s="779"/>
      <c r="AU877" s="779"/>
      <c r="AV877" s="779"/>
      <c r="AW877" s="779"/>
      <c r="AX877" s="779"/>
      <c r="AY877" s="779"/>
      <c r="AZ877" s="779"/>
      <c r="BA877" s="779"/>
      <c r="BB877" s="779"/>
      <c r="BC877" s="779"/>
      <c r="BD877" s="779"/>
      <c r="BE877" s="779"/>
      <c r="BF877" s="779"/>
      <c r="BG877" s="779"/>
      <c r="BH877" s="779"/>
      <c r="BI877" s="779"/>
      <c r="BJ877" s="779"/>
      <c r="BK877" s="779"/>
      <c r="BL877" s="779"/>
      <c r="BM877" s="779"/>
      <c r="BN877" s="779"/>
      <c r="BO877" s="779"/>
      <c r="BP877" s="779"/>
      <c r="BQ877" s="779"/>
      <c r="BR877" s="779"/>
      <c r="BS877" s="779"/>
      <c r="BT877" s="779"/>
      <c r="BU877" s="779"/>
      <c r="BV877" s="779"/>
      <c r="BW877" s="779"/>
      <c r="BX877" s="779"/>
      <c r="BY877" s="779"/>
      <c r="BZ877" s="779"/>
      <c r="CA877" s="779"/>
      <c r="CB877" s="779"/>
      <c r="CC877" s="779"/>
      <c r="CD877" s="779"/>
      <c r="CE877" s="779"/>
      <c r="CF877" s="779"/>
      <c r="CG877" s="779"/>
      <c r="CH877" s="779"/>
      <c r="CI877" s="779"/>
      <c r="CJ877" s="779"/>
      <c r="CK877" s="779"/>
      <c r="CL877" s="779"/>
      <c r="CM877" s="779"/>
      <c r="CN877" s="779"/>
      <c r="CO877" s="779"/>
      <c r="CP877" s="779"/>
      <c r="CQ877" s="779"/>
      <c r="CR877" s="779"/>
      <c r="CS877" s="779"/>
      <c r="CT877" s="779"/>
    </row>
    <row r="878" spans="1:98" s="887" customFormat="1" ht="13.5">
      <c r="A878" s="886"/>
      <c r="B878" s="886"/>
      <c r="C878" s="886"/>
      <c r="D878" s="886"/>
      <c r="E878" s="886"/>
      <c r="F878" s="2851"/>
      <c r="G878" s="2851"/>
      <c r="H878" s="888"/>
      <c r="I878" s="889"/>
      <c r="J878" s="890"/>
      <c r="M878" s="772"/>
      <c r="N878" s="891"/>
      <c r="O878" s="774"/>
      <c r="P878" s="775"/>
      <c r="Q878" s="775"/>
      <c r="R878" s="776"/>
      <c r="S878" s="777"/>
      <c r="T878" s="777"/>
      <c r="U878" s="777"/>
      <c r="V878" s="778"/>
      <c r="W878" s="778"/>
      <c r="X878" s="778"/>
      <c r="Y878" s="778"/>
      <c r="Z878" s="778"/>
      <c r="AA878" s="779"/>
      <c r="AB878" s="779"/>
      <c r="AC878" s="779"/>
      <c r="AD878" s="779"/>
      <c r="AE878" s="779"/>
      <c r="AF878" s="779"/>
      <c r="AG878" s="779"/>
      <c r="AH878" s="779"/>
      <c r="AI878" s="779"/>
      <c r="AJ878" s="779"/>
      <c r="AK878" s="779"/>
      <c r="AL878" s="779"/>
      <c r="AM878" s="779"/>
      <c r="AN878" s="779"/>
      <c r="AO878" s="779"/>
      <c r="AP878" s="779"/>
      <c r="AQ878" s="779"/>
      <c r="AR878" s="779"/>
      <c r="AS878" s="779"/>
      <c r="AT878" s="779"/>
      <c r="AU878" s="779"/>
      <c r="AV878" s="779"/>
      <c r="AW878" s="779"/>
      <c r="AX878" s="779"/>
      <c r="AY878" s="779"/>
      <c r="AZ878" s="779"/>
      <c r="BA878" s="779"/>
      <c r="BB878" s="779"/>
      <c r="BC878" s="779"/>
      <c r="BD878" s="779"/>
      <c r="BE878" s="779"/>
      <c r="BF878" s="779"/>
      <c r="BG878" s="779"/>
      <c r="BH878" s="779"/>
      <c r="BI878" s="779"/>
      <c r="BJ878" s="779"/>
      <c r="BK878" s="779"/>
      <c r="BL878" s="779"/>
      <c r="BM878" s="779"/>
      <c r="BN878" s="779"/>
      <c r="BO878" s="779"/>
      <c r="BP878" s="779"/>
      <c r="BQ878" s="779"/>
      <c r="BR878" s="779"/>
      <c r="BS878" s="779"/>
      <c r="BT878" s="779"/>
      <c r="BU878" s="779"/>
      <c r="BV878" s="779"/>
      <c r="BW878" s="779"/>
      <c r="BX878" s="779"/>
      <c r="BY878" s="779"/>
      <c r="BZ878" s="779"/>
      <c r="CA878" s="779"/>
      <c r="CB878" s="779"/>
      <c r="CC878" s="779"/>
      <c r="CD878" s="779"/>
      <c r="CE878" s="779"/>
      <c r="CF878" s="779"/>
      <c r="CG878" s="779"/>
      <c r="CH878" s="779"/>
      <c r="CI878" s="779"/>
      <c r="CJ878" s="779"/>
      <c r="CK878" s="779"/>
      <c r="CL878" s="779"/>
      <c r="CM878" s="779"/>
      <c r="CN878" s="779"/>
      <c r="CO878" s="779"/>
      <c r="CP878" s="779"/>
      <c r="CQ878" s="779"/>
      <c r="CR878" s="779"/>
      <c r="CS878" s="779"/>
      <c r="CT878" s="779"/>
    </row>
    <row r="879" spans="1:98" s="887" customFormat="1" ht="13.5">
      <c r="A879" s="886"/>
      <c r="B879" s="886"/>
      <c r="C879" s="886"/>
      <c r="D879" s="886"/>
      <c r="E879" s="886"/>
      <c r="F879" s="2851"/>
      <c r="G879" s="2851"/>
      <c r="H879" s="888"/>
      <c r="I879" s="889"/>
      <c r="J879" s="890"/>
      <c r="M879" s="772"/>
      <c r="N879" s="891"/>
      <c r="O879" s="774"/>
      <c r="P879" s="775"/>
      <c r="Q879" s="775"/>
      <c r="R879" s="776"/>
      <c r="S879" s="777"/>
      <c r="T879" s="777"/>
      <c r="U879" s="777"/>
      <c r="V879" s="778"/>
      <c r="W879" s="778"/>
      <c r="X879" s="778"/>
      <c r="Y879" s="778"/>
      <c r="Z879" s="778"/>
      <c r="AA879" s="779"/>
      <c r="AB879" s="779"/>
      <c r="AC879" s="779"/>
      <c r="AD879" s="779"/>
      <c r="AE879" s="779"/>
      <c r="AF879" s="779"/>
      <c r="AG879" s="779"/>
      <c r="AH879" s="779"/>
      <c r="AI879" s="779"/>
      <c r="AJ879" s="779"/>
      <c r="AK879" s="779"/>
      <c r="AL879" s="779"/>
      <c r="AM879" s="779"/>
      <c r="AN879" s="779"/>
      <c r="AO879" s="779"/>
      <c r="AP879" s="779"/>
      <c r="AQ879" s="779"/>
      <c r="AR879" s="779"/>
      <c r="AS879" s="779"/>
      <c r="AT879" s="779"/>
      <c r="AU879" s="779"/>
      <c r="AV879" s="779"/>
      <c r="AW879" s="779"/>
      <c r="AX879" s="779"/>
      <c r="AY879" s="779"/>
      <c r="AZ879" s="779"/>
      <c r="BA879" s="779"/>
      <c r="BB879" s="779"/>
      <c r="BC879" s="779"/>
      <c r="BD879" s="779"/>
      <c r="BE879" s="779"/>
      <c r="BF879" s="779"/>
      <c r="BG879" s="779"/>
      <c r="BH879" s="779"/>
      <c r="BI879" s="779"/>
      <c r="BJ879" s="779"/>
      <c r="BK879" s="779"/>
      <c r="BL879" s="779"/>
      <c r="BM879" s="779"/>
      <c r="BN879" s="779"/>
      <c r="BO879" s="779"/>
      <c r="BP879" s="779"/>
      <c r="BQ879" s="779"/>
      <c r="BR879" s="779"/>
      <c r="BS879" s="779"/>
      <c r="BT879" s="779"/>
      <c r="BU879" s="779"/>
      <c r="BV879" s="779"/>
      <c r="BW879" s="779"/>
      <c r="BX879" s="779"/>
      <c r="BY879" s="779"/>
      <c r="BZ879" s="779"/>
      <c r="CA879" s="779"/>
      <c r="CB879" s="779"/>
      <c r="CC879" s="779"/>
      <c r="CD879" s="779"/>
      <c r="CE879" s="779"/>
      <c r="CF879" s="779"/>
      <c r="CG879" s="779"/>
      <c r="CH879" s="779"/>
      <c r="CI879" s="779"/>
      <c r="CJ879" s="779"/>
      <c r="CK879" s="779"/>
      <c r="CL879" s="779"/>
      <c r="CM879" s="779"/>
      <c r="CN879" s="779"/>
      <c r="CO879" s="779"/>
      <c r="CP879" s="779"/>
      <c r="CQ879" s="779"/>
      <c r="CR879" s="779"/>
      <c r="CS879" s="779"/>
      <c r="CT879" s="779"/>
    </row>
    <row r="880" spans="1:98" s="887" customFormat="1" ht="13.5">
      <c r="A880" s="886"/>
      <c r="B880" s="886"/>
      <c r="C880" s="886"/>
      <c r="D880" s="886"/>
      <c r="E880" s="886"/>
      <c r="F880" s="2851"/>
      <c r="G880" s="2851"/>
      <c r="H880" s="888"/>
      <c r="I880" s="889"/>
      <c r="J880" s="890"/>
      <c r="M880" s="772"/>
      <c r="N880" s="891"/>
      <c r="O880" s="774"/>
      <c r="P880" s="775"/>
      <c r="Q880" s="775"/>
      <c r="R880" s="776"/>
      <c r="S880" s="777"/>
      <c r="T880" s="777"/>
      <c r="U880" s="777"/>
      <c r="V880" s="778"/>
      <c r="W880" s="778"/>
      <c r="X880" s="778"/>
      <c r="Y880" s="778"/>
      <c r="Z880" s="778"/>
      <c r="AA880" s="779"/>
      <c r="AB880" s="779"/>
      <c r="AC880" s="779"/>
      <c r="AD880" s="779"/>
      <c r="AE880" s="779"/>
      <c r="AF880" s="779"/>
      <c r="AG880" s="779"/>
      <c r="AH880" s="779"/>
      <c r="AI880" s="779"/>
      <c r="AJ880" s="779"/>
      <c r="AK880" s="779"/>
      <c r="AL880" s="779"/>
      <c r="AM880" s="779"/>
      <c r="AN880" s="779"/>
      <c r="AO880" s="779"/>
      <c r="AP880" s="779"/>
      <c r="AQ880" s="779"/>
      <c r="AR880" s="779"/>
      <c r="AS880" s="779"/>
      <c r="AT880" s="779"/>
      <c r="AU880" s="779"/>
      <c r="AV880" s="779"/>
      <c r="AW880" s="779"/>
      <c r="AX880" s="779"/>
      <c r="AY880" s="779"/>
      <c r="AZ880" s="779"/>
      <c r="BA880" s="779"/>
      <c r="BB880" s="779"/>
      <c r="BC880" s="779"/>
      <c r="BD880" s="779"/>
      <c r="BE880" s="779"/>
      <c r="BF880" s="779"/>
      <c r="BG880" s="779"/>
      <c r="BH880" s="779"/>
      <c r="BI880" s="779"/>
      <c r="BJ880" s="779"/>
      <c r="BK880" s="779"/>
      <c r="BL880" s="779"/>
      <c r="BM880" s="779"/>
      <c r="BN880" s="779"/>
      <c r="BO880" s="779"/>
      <c r="BP880" s="779"/>
      <c r="BQ880" s="779"/>
      <c r="BR880" s="779"/>
      <c r="BS880" s="779"/>
      <c r="BT880" s="779"/>
      <c r="BU880" s="779"/>
      <c r="BV880" s="779"/>
      <c r="BW880" s="779"/>
      <c r="BX880" s="779"/>
      <c r="BY880" s="779"/>
      <c r="BZ880" s="779"/>
      <c r="CA880" s="779"/>
      <c r="CB880" s="779"/>
      <c r="CC880" s="779"/>
      <c r="CD880" s="779"/>
      <c r="CE880" s="779"/>
      <c r="CF880" s="779"/>
      <c r="CG880" s="779"/>
      <c r="CH880" s="779"/>
      <c r="CI880" s="779"/>
      <c r="CJ880" s="779"/>
      <c r="CK880" s="779"/>
      <c r="CL880" s="779"/>
      <c r="CM880" s="779"/>
      <c r="CN880" s="779"/>
      <c r="CO880" s="779"/>
      <c r="CP880" s="779"/>
      <c r="CQ880" s="779"/>
      <c r="CR880" s="779"/>
      <c r="CS880" s="779"/>
      <c r="CT880" s="779"/>
    </row>
    <row r="881" spans="1:98" s="887" customFormat="1" ht="13.5">
      <c r="A881" s="886"/>
      <c r="B881" s="886"/>
      <c r="C881" s="886"/>
      <c r="D881" s="886"/>
      <c r="E881" s="886"/>
      <c r="F881" s="2851"/>
      <c r="G881" s="2851"/>
      <c r="H881" s="888"/>
      <c r="I881" s="889"/>
      <c r="J881" s="890"/>
      <c r="M881" s="772"/>
      <c r="N881" s="891"/>
      <c r="O881" s="774"/>
      <c r="P881" s="775"/>
      <c r="Q881" s="775"/>
      <c r="R881" s="776"/>
      <c r="S881" s="777"/>
      <c r="T881" s="777"/>
      <c r="U881" s="777"/>
      <c r="V881" s="778"/>
      <c r="W881" s="778"/>
      <c r="X881" s="778"/>
      <c r="Y881" s="778"/>
      <c r="Z881" s="778"/>
      <c r="AA881" s="779"/>
      <c r="AB881" s="779"/>
      <c r="AC881" s="779"/>
      <c r="AD881" s="779"/>
      <c r="AE881" s="779"/>
      <c r="AF881" s="779"/>
      <c r="AG881" s="779"/>
      <c r="AH881" s="779"/>
      <c r="AI881" s="779"/>
      <c r="AJ881" s="779"/>
      <c r="AK881" s="779"/>
      <c r="AL881" s="779"/>
      <c r="AM881" s="779"/>
      <c r="AN881" s="779"/>
      <c r="AO881" s="779"/>
      <c r="AP881" s="779"/>
      <c r="AQ881" s="779"/>
      <c r="AR881" s="779"/>
      <c r="AS881" s="779"/>
      <c r="AT881" s="779"/>
      <c r="AU881" s="779"/>
      <c r="AV881" s="779"/>
      <c r="AW881" s="779"/>
      <c r="AX881" s="779"/>
      <c r="AY881" s="779"/>
      <c r="AZ881" s="779"/>
      <c r="BA881" s="779"/>
      <c r="BB881" s="779"/>
      <c r="BC881" s="779"/>
      <c r="BD881" s="779"/>
      <c r="BE881" s="779"/>
      <c r="BF881" s="779"/>
      <c r="BG881" s="779"/>
      <c r="BH881" s="779"/>
      <c r="BI881" s="779"/>
      <c r="BJ881" s="779"/>
      <c r="BK881" s="779"/>
      <c r="BL881" s="779"/>
      <c r="BM881" s="779"/>
      <c r="BN881" s="779"/>
      <c r="BO881" s="779"/>
      <c r="BP881" s="779"/>
      <c r="BQ881" s="779"/>
      <c r="BR881" s="779"/>
      <c r="BS881" s="779"/>
      <c r="BT881" s="779"/>
      <c r="BU881" s="779"/>
      <c r="BV881" s="779"/>
      <c r="BW881" s="779"/>
      <c r="BX881" s="779"/>
      <c r="BY881" s="779"/>
      <c r="BZ881" s="779"/>
      <c r="CA881" s="779"/>
      <c r="CB881" s="779"/>
      <c r="CC881" s="779"/>
      <c r="CD881" s="779"/>
      <c r="CE881" s="779"/>
      <c r="CF881" s="779"/>
      <c r="CG881" s="779"/>
      <c r="CH881" s="779"/>
      <c r="CI881" s="779"/>
      <c r="CJ881" s="779"/>
      <c r="CK881" s="779"/>
      <c r="CL881" s="779"/>
      <c r="CM881" s="779"/>
      <c r="CN881" s="779"/>
      <c r="CO881" s="779"/>
      <c r="CP881" s="779"/>
      <c r="CQ881" s="779"/>
      <c r="CR881" s="779"/>
      <c r="CS881" s="779"/>
      <c r="CT881" s="779"/>
    </row>
    <row r="882" spans="1:98" s="887" customFormat="1" ht="13.5">
      <c r="A882" s="886"/>
      <c r="B882" s="886"/>
      <c r="C882" s="886"/>
      <c r="D882" s="886"/>
      <c r="E882" s="886"/>
      <c r="F882" s="2851"/>
      <c r="G882" s="2851"/>
      <c r="H882" s="888"/>
      <c r="I882" s="889"/>
      <c r="J882" s="890"/>
      <c r="M882" s="772"/>
      <c r="N882" s="891"/>
      <c r="O882" s="774"/>
      <c r="P882" s="775"/>
      <c r="Q882" s="775"/>
      <c r="R882" s="776"/>
      <c r="S882" s="777"/>
      <c r="T882" s="777"/>
      <c r="U882" s="777"/>
      <c r="V882" s="778"/>
      <c r="W882" s="778"/>
      <c r="X882" s="778"/>
      <c r="Y882" s="778"/>
      <c r="Z882" s="778"/>
      <c r="AA882" s="779"/>
      <c r="AB882" s="779"/>
      <c r="AC882" s="779"/>
      <c r="AD882" s="779"/>
      <c r="AE882" s="779"/>
      <c r="AF882" s="779"/>
      <c r="AG882" s="779"/>
      <c r="AH882" s="779"/>
      <c r="AI882" s="779"/>
      <c r="AJ882" s="779"/>
      <c r="AK882" s="779"/>
      <c r="AL882" s="779"/>
      <c r="AM882" s="779"/>
      <c r="AN882" s="779"/>
      <c r="AO882" s="779"/>
      <c r="AP882" s="779"/>
      <c r="AQ882" s="779"/>
      <c r="AR882" s="779"/>
      <c r="AS882" s="779"/>
      <c r="AT882" s="779"/>
      <c r="AU882" s="779"/>
      <c r="AV882" s="779"/>
      <c r="AW882" s="779"/>
      <c r="AX882" s="779"/>
      <c r="AY882" s="779"/>
      <c r="AZ882" s="779"/>
      <c r="BA882" s="779"/>
      <c r="BB882" s="779"/>
      <c r="BC882" s="779"/>
      <c r="BD882" s="779"/>
      <c r="BE882" s="779"/>
      <c r="BF882" s="779"/>
      <c r="BG882" s="779"/>
      <c r="BH882" s="779"/>
      <c r="BI882" s="779"/>
      <c r="BJ882" s="779"/>
      <c r="BK882" s="779"/>
      <c r="BL882" s="779"/>
      <c r="BM882" s="779"/>
      <c r="BN882" s="779"/>
      <c r="BO882" s="779"/>
      <c r="BP882" s="779"/>
      <c r="BQ882" s="779"/>
      <c r="BR882" s="779"/>
      <c r="BS882" s="779"/>
      <c r="BT882" s="779"/>
      <c r="BU882" s="779"/>
      <c r="BV882" s="779"/>
      <c r="BW882" s="779"/>
      <c r="BX882" s="779"/>
      <c r="BY882" s="779"/>
      <c r="BZ882" s="779"/>
      <c r="CA882" s="779"/>
      <c r="CB882" s="779"/>
      <c r="CC882" s="779"/>
      <c r="CD882" s="779"/>
      <c r="CE882" s="779"/>
      <c r="CF882" s="779"/>
      <c r="CG882" s="779"/>
      <c r="CH882" s="779"/>
      <c r="CI882" s="779"/>
      <c r="CJ882" s="779"/>
      <c r="CK882" s="779"/>
      <c r="CL882" s="779"/>
      <c r="CM882" s="779"/>
      <c r="CN882" s="779"/>
      <c r="CO882" s="779"/>
      <c r="CP882" s="779"/>
      <c r="CQ882" s="779"/>
      <c r="CR882" s="779"/>
      <c r="CS882" s="779"/>
      <c r="CT882" s="779"/>
    </row>
    <row r="883" spans="1:98" s="887" customFormat="1" ht="13.5">
      <c r="A883" s="886"/>
      <c r="B883" s="886"/>
      <c r="C883" s="886"/>
      <c r="D883" s="886"/>
      <c r="E883" s="886"/>
      <c r="F883" s="2851"/>
      <c r="G883" s="2851"/>
      <c r="H883" s="888"/>
      <c r="I883" s="889"/>
      <c r="J883" s="890"/>
      <c r="M883" s="772"/>
      <c r="N883" s="891"/>
      <c r="O883" s="774"/>
      <c r="P883" s="775"/>
      <c r="Q883" s="775"/>
      <c r="R883" s="776"/>
      <c r="S883" s="777"/>
      <c r="T883" s="777"/>
      <c r="U883" s="777"/>
      <c r="V883" s="778"/>
      <c r="W883" s="778"/>
      <c r="X883" s="778"/>
      <c r="Y883" s="778"/>
      <c r="Z883" s="778"/>
      <c r="AA883" s="779"/>
      <c r="AB883" s="779"/>
      <c r="AC883" s="779"/>
      <c r="AD883" s="779"/>
      <c r="AE883" s="779"/>
      <c r="AF883" s="779"/>
      <c r="AG883" s="779"/>
      <c r="AH883" s="779"/>
      <c r="AI883" s="779"/>
      <c r="AJ883" s="779"/>
      <c r="AK883" s="779"/>
      <c r="AL883" s="779"/>
      <c r="AM883" s="779"/>
      <c r="AN883" s="779"/>
      <c r="AO883" s="779"/>
      <c r="AP883" s="779"/>
      <c r="AQ883" s="779"/>
      <c r="AR883" s="779"/>
      <c r="AS883" s="779"/>
      <c r="AT883" s="779"/>
      <c r="AU883" s="779"/>
      <c r="AV883" s="779"/>
      <c r="AW883" s="779"/>
      <c r="AX883" s="779"/>
      <c r="AY883" s="779"/>
      <c r="AZ883" s="779"/>
      <c r="BA883" s="779"/>
      <c r="BB883" s="779"/>
      <c r="BC883" s="779"/>
      <c r="BD883" s="779"/>
      <c r="BE883" s="779"/>
      <c r="BF883" s="779"/>
      <c r="BG883" s="779"/>
      <c r="BH883" s="779"/>
      <c r="BI883" s="779"/>
      <c r="BJ883" s="779"/>
      <c r="BK883" s="779"/>
      <c r="BL883" s="779"/>
      <c r="BM883" s="779"/>
      <c r="BN883" s="779"/>
      <c r="BO883" s="779"/>
      <c r="BP883" s="779"/>
      <c r="BQ883" s="779"/>
      <c r="BR883" s="779"/>
      <c r="BS883" s="779"/>
      <c r="BT883" s="779"/>
      <c r="BU883" s="779"/>
      <c r="BV883" s="779"/>
      <c r="BW883" s="779"/>
      <c r="BX883" s="779"/>
      <c r="BY883" s="779"/>
      <c r="BZ883" s="779"/>
      <c r="CA883" s="779"/>
      <c r="CB883" s="779"/>
      <c r="CC883" s="779"/>
      <c r="CD883" s="779"/>
      <c r="CE883" s="779"/>
      <c r="CF883" s="779"/>
      <c r="CG883" s="779"/>
      <c r="CH883" s="779"/>
      <c r="CI883" s="779"/>
      <c r="CJ883" s="779"/>
      <c r="CK883" s="779"/>
      <c r="CL883" s="779"/>
      <c r="CM883" s="779"/>
      <c r="CN883" s="779"/>
      <c r="CO883" s="779"/>
      <c r="CP883" s="779"/>
      <c r="CQ883" s="779"/>
      <c r="CR883" s="779"/>
      <c r="CS883" s="779"/>
      <c r="CT883" s="779"/>
    </row>
    <row r="884" spans="1:98" s="887" customFormat="1" ht="13.5">
      <c r="A884" s="886"/>
      <c r="B884" s="886"/>
      <c r="C884" s="886"/>
      <c r="D884" s="886"/>
      <c r="E884" s="886"/>
      <c r="F884" s="2851"/>
      <c r="G884" s="2851"/>
      <c r="H884" s="888"/>
      <c r="I884" s="889"/>
      <c r="J884" s="890"/>
      <c r="M884" s="772"/>
      <c r="N884" s="891"/>
      <c r="O884" s="774"/>
      <c r="P884" s="775"/>
      <c r="Q884" s="775"/>
      <c r="R884" s="776"/>
      <c r="S884" s="777"/>
      <c r="T884" s="777"/>
      <c r="U884" s="777"/>
      <c r="V884" s="778"/>
      <c r="W884" s="778"/>
      <c r="X884" s="778"/>
      <c r="Y884" s="778"/>
      <c r="Z884" s="778"/>
      <c r="AA884" s="779"/>
      <c r="AB884" s="779"/>
      <c r="AC884" s="779"/>
      <c r="AD884" s="779"/>
      <c r="AE884" s="779"/>
      <c r="AF884" s="779"/>
      <c r="AG884" s="779"/>
      <c r="AH884" s="779"/>
      <c r="AI884" s="779"/>
      <c r="AJ884" s="779"/>
      <c r="AK884" s="779"/>
      <c r="AL884" s="779"/>
      <c r="AM884" s="779"/>
      <c r="AN884" s="779"/>
      <c r="AO884" s="779"/>
      <c r="AP884" s="779"/>
      <c r="AQ884" s="779"/>
      <c r="AR884" s="779"/>
      <c r="AS884" s="779"/>
      <c r="AT884" s="779"/>
      <c r="AU884" s="779"/>
      <c r="AV884" s="779"/>
      <c r="AW884" s="779"/>
      <c r="AX884" s="779"/>
      <c r="AY884" s="779"/>
      <c r="AZ884" s="779"/>
      <c r="BA884" s="779"/>
      <c r="BB884" s="779"/>
      <c r="BC884" s="779"/>
      <c r="BD884" s="779"/>
      <c r="BE884" s="779"/>
      <c r="BF884" s="779"/>
      <c r="BG884" s="779"/>
      <c r="BH884" s="779"/>
      <c r="BI884" s="779"/>
      <c r="BJ884" s="779"/>
      <c r="BK884" s="779"/>
      <c r="BL884" s="779"/>
      <c r="BM884" s="779"/>
      <c r="BN884" s="779"/>
      <c r="BO884" s="779"/>
      <c r="BP884" s="779"/>
      <c r="BQ884" s="779"/>
      <c r="BR884" s="779"/>
      <c r="BS884" s="779"/>
      <c r="BT884" s="779"/>
      <c r="BU884" s="779"/>
      <c r="BV884" s="779"/>
      <c r="BW884" s="779"/>
      <c r="BX884" s="779"/>
      <c r="BY884" s="779"/>
      <c r="BZ884" s="779"/>
      <c r="CA884" s="779"/>
      <c r="CB884" s="779"/>
      <c r="CC884" s="779"/>
      <c r="CD884" s="779"/>
      <c r="CE884" s="779"/>
      <c r="CF884" s="779"/>
      <c r="CG884" s="779"/>
      <c r="CH884" s="779"/>
      <c r="CI884" s="779"/>
      <c r="CJ884" s="779"/>
      <c r="CK884" s="779"/>
      <c r="CL884" s="779"/>
      <c r="CM884" s="779"/>
      <c r="CN884" s="779"/>
      <c r="CO884" s="779"/>
      <c r="CP884" s="779"/>
      <c r="CQ884" s="779"/>
      <c r="CR884" s="779"/>
      <c r="CS884" s="779"/>
      <c r="CT884" s="779"/>
    </row>
    <row r="885" spans="1:98" s="887" customFormat="1" ht="13.5">
      <c r="A885" s="886"/>
      <c r="B885" s="886"/>
      <c r="C885" s="886"/>
      <c r="D885" s="886"/>
      <c r="E885" s="886"/>
      <c r="F885" s="2851"/>
      <c r="G885" s="2851"/>
      <c r="H885" s="888"/>
      <c r="I885" s="889"/>
      <c r="J885" s="890"/>
      <c r="M885" s="772"/>
      <c r="N885" s="891"/>
      <c r="O885" s="774"/>
      <c r="P885" s="775"/>
      <c r="Q885" s="775"/>
      <c r="R885" s="776"/>
      <c r="S885" s="777"/>
      <c r="T885" s="777"/>
      <c r="U885" s="777"/>
      <c r="V885" s="778"/>
      <c r="W885" s="778"/>
      <c r="X885" s="778"/>
      <c r="Y885" s="778"/>
      <c r="Z885" s="778"/>
      <c r="AA885" s="779"/>
      <c r="AB885" s="779"/>
      <c r="AC885" s="779"/>
      <c r="AD885" s="779"/>
      <c r="AE885" s="779"/>
      <c r="AF885" s="779"/>
      <c r="AG885" s="779"/>
      <c r="AH885" s="779"/>
      <c r="AI885" s="779"/>
      <c r="AJ885" s="779"/>
      <c r="AK885" s="779"/>
      <c r="AL885" s="779"/>
      <c r="AM885" s="779"/>
      <c r="AN885" s="779"/>
      <c r="AO885" s="779"/>
      <c r="AP885" s="779"/>
      <c r="AQ885" s="779"/>
      <c r="AR885" s="779"/>
      <c r="AS885" s="779"/>
      <c r="AT885" s="779"/>
      <c r="AU885" s="779"/>
      <c r="AV885" s="779"/>
      <c r="AW885" s="779"/>
      <c r="AX885" s="779"/>
      <c r="AY885" s="779"/>
      <c r="AZ885" s="779"/>
      <c r="BA885" s="779"/>
      <c r="BB885" s="779"/>
      <c r="BC885" s="779"/>
      <c r="BD885" s="779"/>
      <c r="BE885" s="779"/>
      <c r="BF885" s="779"/>
      <c r="BG885" s="779"/>
      <c r="BH885" s="779"/>
      <c r="BI885" s="779"/>
      <c r="BJ885" s="779"/>
      <c r="BK885" s="779"/>
      <c r="BL885" s="779"/>
      <c r="BM885" s="779"/>
      <c r="BN885" s="779"/>
      <c r="BO885" s="779"/>
      <c r="BP885" s="779"/>
      <c r="BQ885" s="779"/>
      <c r="BR885" s="779"/>
      <c r="BS885" s="779"/>
      <c r="BT885" s="779"/>
      <c r="BU885" s="779"/>
      <c r="BV885" s="779"/>
      <c r="BW885" s="779"/>
      <c r="BX885" s="779"/>
      <c r="BY885" s="779"/>
      <c r="BZ885" s="779"/>
      <c r="CA885" s="779"/>
      <c r="CB885" s="779"/>
      <c r="CC885" s="779"/>
      <c r="CD885" s="779"/>
      <c r="CE885" s="779"/>
      <c r="CF885" s="779"/>
      <c r="CG885" s="779"/>
      <c r="CH885" s="779"/>
      <c r="CI885" s="779"/>
      <c r="CJ885" s="779"/>
      <c r="CK885" s="779"/>
      <c r="CL885" s="779"/>
      <c r="CM885" s="779"/>
      <c r="CN885" s="779"/>
      <c r="CO885" s="779"/>
      <c r="CP885" s="779"/>
      <c r="CQ885" s="779"/>
      <c r="CR885" s="779"/>
      <c r="CS885" s="779"/>
      <c r="CT885" s="779"/>
    </row>
    <row r="886" spans="1:98" s="887" customFormat="1" ht="13.5">
      <c r="A886" s="886"/>
      <c r="B886" s="886"/>
      <c r="C886" s="886"/>
      <c r="D886" s="886"/>
      <c r="E886" s="886"/>
      <c r="F886" s="2851"/>
      <c r="G886" s="2851"/>
      <c r="H886" s="888"/>
      <c r="I886" s="889"/>
      <c r="J886" s="890"/>
      <c r="M886" s="772"/>
      <c r="N886" s="891"/>
      <c r="O886" s="774"/>
      <c r="P886" s="775"/>
      <c r="Q886" s="775"/>
      <c r="R886" s="776"/>
      <c r="S886" s="777"/>
      <c r="T886" s="777"/>
      <c r="U886" s="777"/>
      <c r="V886" s="778"/>
      <c r="W886" s="778"/>
      <c r="X886" s="778"/>
      <c r="Y886" s="778"/>
      <c r="Z886" s="778"/>
      <c r="AA886" s="779"/>
      <c r="AB886" s="779"/>
      <c r="AC886" s="779"/>
      <c r="AD886" s="779"/>
      <c r="AE886" s="779"/>
      <c r="AF886" s="779"/>
      <c r="AG886" s="779"/>
      <c r="AH886" s="779"/>
      <c r="AI886" s="779"/>
      <c r="AJ886" s="779"/>
      <c r="AK886" s="779"/>
      <c r="AL886" s="779"/>
      <c r="AM886" s="779"/>
      <c r="AN886" s="779"/>
      <c r="AO886" s="779"/>
      <c r="AP886" s="779"/>
      <c r="AQ886" s="779"/>
      <c r="AR886" s="779"/>
      <c r="AS886" s="779"/>
      <c r="AT886" s="779"/>
      <c r="AU886" s="779"/>
      <c r="AV886" s="779"/>
      <c r="AW886" s="779"/>
      <c r="AX886" s="779"/>
      <c r="AY886" s="779"/>
      <c r="AZ886" s="779"/>
      <c r="BA886" s="779"/>
      <c r="BB886" s="779"/>
      <c r="BC886" s="779"/>
      <c r="BD886" s="779"/>
      <c r="BE886" s="779"/>
      <c r="BF886" s="779"/>
      <c r="BG886" s="779"/>
      <c r="BH886" s="779"/>
      <c r="BI886" s="779"/>
      <c r="BJ886" s="779"/>
      <c r="BK886" s="779"/>
      <c r="BL886" s="779"/>
      <c r="BM886" s="779"/>
      <c r="BN886" s="779"/>
      <c r="BO886" s="779"/>
      <c r="BP886" s="779"/>
      <c r="BQ886" s="779"/>
      <c r="BR886" s="779"/>
      <c r="BS886" s="779"/>
      <c r="BT886" s="779"/>
      <c r="BU886" s="779"/>
      <c r="BV886" s="779"/>
      <c r="BW886" s="779"/>
      <c r="BX886" s="779"/>
      <c r="BY886" s="779"/>
      <c r="BZ886" s="779"/>
      <c r="CA886" s="779"/>
      <c r="CB886" s="779"/>
      <c r="CC886" s="779"/>
      <c r="CD886" s="779"/>
      <c r="CE886" s="779"/>
      <c r="CF886" s="779"/>
      <c r="CG886" s="779"/>
      <c r="CH886" s="779"/>
      <c r="CI886" s="779"/>
      <c r="CJ886" s="779"/>
      <c r="CK886" s="779"/>
      <c r="CL886" s="779"/>
      <c r="CM886" s="779"/>
      <c r="CN886" s="779"/>
      <c r="CO886" s="779"/>
      <c r="CP886" s="779"/>
      <c r="CQ886" s="779"/>
      <c r="CR886" s="779"/>
      <c r="CS886" s="779"/>
      <c r="CT886" s="779"/>
    </row>
    <row r="887" spans="1:98" s="887" customFormat="1" ht="13.5">
      <c r="A887" s="886"/>
      <c r="B887" s="886"/>
      <c r="C887" s="886"/>
      <c r="D887" s="886"/>
      <c r="E887" s="886"/>
      <c r="F887" s="2851"/>
      <c r="G887" s="2851"/>
      <c r="H887" s="888"/>
      <c r="I887" s="889"/>
      <c r="J887" s="890"/>
      <c r="M887" s="772"/>
      <c r="N887" s="891"/>
      <c r="O887" s="774"/>
      <c r="P887" s="775"/>
      <c r="Q887" s="775"/>
      <c r="R887" s="776"/>
      <c r="S887" s="777"/>
      <c r="T887" s="777"/>
      <c r="U887" s="777"/>
      <c r="V887" s="778"/>
      <c r="W887" s="778"/>
      <c r="X887" s="778"/>
      <c r="Y887" s="778"/>
      <c r="Z887" s="778"/>
      <c r="AA887" s="779"/>
      <c r="AB887" s="779"/>
      <c r="AC887" s="779"/>
      <c r="AD887" s="779"/>
      <c r="AE887" s="779"/>
      <c r="AF887" s="779"/>
      <c r="AG887" s="779"/>
      <c r="AH887" s="779"/>
      <c r="AI887" s="779"/>
      <c r="AJ887" s="779"/>
      <c r="AK887" s="779"/>
      <c r="AL887" s="779"/>
      <c r="AM887" s="779"/>
      <c r="AN887" s="779"/>
      <c r="AO887" s="779"/>
      <c r="AP887" s="779"/>
      <c r="AQ887" s="779"/>
      <c r="AR887" s="779"/>
      <c r="AS887" s="779"/>
      <c r="AT887" s="779"/>
      <c r="AU887" s="779"/>
      <c r="AV887" s="779"/>
      <c r="AW887" s="779"/>
      <c r="AX887" s="779"/>
      <c r="AY887" s="779"/>
      <c r="AZ887" s="779"/>
      <c r="BA887" s="779"/>
      <c r="BB887" s="779"/>
      <c r="BC887" s="779"/>
      <c r="BD887" s="779"/>
      <c r="BE887" s="779"/>
      <c r="BF887" s="779"/>
      <c r="BG887" s="779"/>
      <c r="BH887" s="779"/>
      <c r="BI887" s="779"/>
      <c r="BJ887" s="779"/>
      <c r="BK887" s="779"/>
      <c r="BL887" s="779"/>
      <c r="BM887" s="779"/>
      <c r="BN887" s="779"/>
      <c r="BO887" s="779"/>
      <c r="BP887" s="779"/>
      <c r="BQ887" s="779"/>
      <c r="BR887" s="779"/>
      <c r="BS887" s="779"/>
      <c r="BT887" s="779"/>
      <c r="BU887" s="779"/>
      <c r="BV887" s="779"/>
      <c r="BW887" s="779"/>
      <c r="BX887" s="779"/>
      <c r="BY887" s="779"/>
      <c r="BZ887" s="779"/>
      <c r="CA887" s="779"/>
      <c r="CB887" s="779"/>
      <c r="CC887" s="779"/>
      <c r="CD887" s="779"/>
      <c r="CE887" s="779"/>
      <c r="CF887" s="779"/>
      <c r="CG887" s="779"/>
      <c r="CH887" s="779"/>
      <c r="CI887" s="779"/>
      <c r="CJ887" s="779"/>
      <c r="CK887" s="779"/>
      <c r="CL887" s="779"/>
      <c r="CM887" s="779"/>
      <c r="CN887" s="779"/>
      <c r="CO887" s="779"/>
      <c r="CP887" s="779"/>
      <c r="CQ887" s="779"/>
      <c r="CR887" s="779"/>
      <c r="CS887" s="779"/>
      <c r="CT887" s="779"/>
    </row>
    <row r="888" spans="1:98" s="887" customFormat="1" ht="13.5">
      <c r="A888" s="886"/>
      <c r="B888" s="886"/>
      <c r="C888" s="886"/>
      <c r="D888" s="886"/>
      <c r="E888" s="886"/>
      <c r="F888" s="2851"/>
      <c r="G888" s="2851"/>
      <c r="H888" s="888"/>
      <c r="I888" s="889"/>
      <c r="J888" s="890"/>
      <c r="M888" s="772"/>
      <c r="N888" s="891"/>
      <c r="O888" s="774"/>
      <c r="P888" s="775"/>
      <c r="Q888" s="775"/>
      <c r="R888" s="776"/>
      <c r="S888" s="777"/>
      <c r="T888" s="777"/>
      <c r="U888" s="777"/>
      <c r="V888" s="778"/>
      <c r="W888" s="778"/>
      <c r="X888" s="778"/>
      <c r="Y888" s="778"/>
      <c r="Z888" s="778"/>
      <c r="AA888" s="779"/>
      <c r="AB888" s="779"/>
      <c r="AC888" s="779"/>
      <c r="AD888" s="779"/>
      <c r="AE888" s="779"/>
      <c r="AF888" s="779"/>
      <c r="AG888" s="779"/>
      <c r="AH888" s="779"/>
      <c r="AI888" s="779"/>
      <c r="AJ888" s="779"/>
      <c r="AK888" s="779"/>
      <c r="AL888" s="779"/>
      <c r="AM888" s="779"/>
      <c r="AN888" s="779"/>
      <c r="AO888" s="779"/>
      <c r="AP888" s="779"/>
      <c r="AQ888" s="779"/>
      <c r="AR888" s="779"/>
      <c r="AS888" s="779"/>
      <c r="AT888" s="779"/>
      <c r="AU888" s="779"/>
      <c r="AV888" s="779"/>
      <c r="AW888" s="779"/>
      <c r="AX888" s="779"/>
      <c r="AY888" s="779"/>
      <c r="AZ888" s="779"/>
      <c r="BA888" s="779"/>
      <c r="BB888" s="779"/>
      <c r="BC888" s="779"/>
      <c r="BD888" s="779"/>
      <c r="BE888" s="779"/>
      <c r="BF888" s="779"/>
      <c r="BG888" s="779"/>
      <c r="BH888" s="779"/>
      <c r="BI888" s="779"/>
      <c r="BJ888" s="779"/>
      <c r="BK888" s="779"/>
      <c r="BL888" s="779"/>
      <c r="BM888" s="779"/>
      <c r="BN888" s="779"/>
      <c r="BO888" s="779"/>
      <c r="BP888" s="779"/>
      <c r="BQ888" s="779"/>
      <c r="BR888" s="779"/>
      <c r="BS888" s="779"/>
      <c r="BT888" s="779"/>
      <c r="BU888" s="779"/>
      <c r="BV888" s="779"/>
      <c r="BW888" s="779"/>
      <c r="BX888" s="779"/>
      <c r="BY888" s="779"/>
      <c r="BZ888" s="779"/>
      <c r="CA888" s="779"/>
      <c r="CB888" s="779"/>
      <c r="CC888" s="779"/>
      <c r="CD888" s="779"/>
      <c r="CE888" s="779"/>
      <c r="CF888" s="779"/>
      <c r="CG888" s="779"/>
      <c r="CH888" s="779"/>
      <c r="CI888" s="779"/>
      <c r="CJ888" s="779"/>
      <c r="CK888" s="779"/>
      <c r="CL888" s="779"/>
      <c r="CM888" s="779"/>
      <c r="CN888" s="779"/>
      <c r="CO888" s="779"/>
      <c r="CP888" s="779"/>
      <c r="CQ888" s="779"/>
      <c r="CR888" s="779"/>
      <c r="CS888" s="779"/>
      <c r="CT888" s="779"/>
    </row>
    <row r="889" spans="1:98" s="887" customFormat="1" ht="13.5">
      <c r="A889" s="886"/>
      <c r="B889" s="886"/>
      <c r="C889" s="886"/>
      <c r="D889" s="886"/>
      <c r="E889" s="886"/>
      <c r="F889" s="2851"/>
      <c r="G889" s="2851"/>
      <c r="H889" s="888"/>
      <c r="I889" s="889"/>
      <c r="J889" s="890"/>
      <c r="M889" s="772"/>
      <c r="N889" s="891"/>
      <c r="O889" s="774"/>
      <c r="P889" s="775"/>
      <c r="Q889" s="775"/>
      <c r="R889" s="776"/>
      <c r="S889" s="777"/>
      <c r="T889" s="777"/>
      <c r="U889" s="777"/>
      <c r="V889" s="778"/>
      <c r="W889" s="778"/>
      <c r="X889" s="778"/>
      <c r="Y889" s="778"/>
      <c r="Z889" s="778"/>
      <c r="AA889" s="779"/>
      <c r="AB889" s="779"/>
      <c r="AC889" s="779"/>
      <c r="AD889" s="779"/>
      <c r="AE889" s="779"/>
      <c r="AF889" s="779"/>
      <c r="AG889" s="779"/>
      <c r="AH889" s="779"/>
      <c r="AI889" s="779"/>
      <c r="AJ889" s="779"/>
      <c r="AK889" s="779"/>
      <c r="AL889" s="779"/>
      <c r="AM889" s="779"/>
      <c r="AN889" s="779"/>
      <c r="AO889" s="779"/>
      <c r="AP889" s="779"/>
      <c r="AQ889" s="779"/>
      <c r="AR889" s="779"/>
      <c r="AS889" s="779"/>
      <c r="AT889" s="779"/>
      <c r="AU889" s="779"/>
      <c r="AV889" s="779"/>
      <c r="AW889" s="779"/>
      <c r="AX889" s="779"/>
      <c r="AY889" s="779"/>
      <c r="AZ889" s="779"/>
      <c r="BA889" s="779"/>
      <c r="BB889" s="779"/>
      <c r="BC889" s="779"/>
      <c r="BD889" s="779"/>
      <c r="BE889" s="779"/>
      <c r="BF889" s="779"/>
      <c r="BG889" s="779"/>
      <c r="BH889" s="779"/>
      <c r="BI889" s="779"/>
      <c r="BJ889" s="779"/>
      <c r="BK889" s="779"/>
      <c r="BL889" s="779"/>
      <c r="BM889" s="779"/>
      <c r="BN889" s="779"/>
      <c r="BO889" s="779"/>
      <c r="BP889" s="779"/>
      <c r="BQ889" s="779"/>
      <c r="BR889" s="779"/>
      <c r="BS889" s="779"/>
      <c r="BT889" s="779"/>
      <c r="BU889" s="779"/>
      <c r="BV889" s="779"/>
      <c r="BW889" s="779"/>
      <c r="BX889" s="779"/>
      <c r="BY889" s="779"/>
      <c r="BZ889" s="779"/>
      <c r="CA889" s="779"/>
      <c r="CB889" s="779"/>
      <c r="CC889" s="779"/>
      <c r="CD889" s="779"/>
      <c r="CE889" s="779"/>
      <c r="CF889" s="779"/>
      <c r="CG889" s="779"/>
      <c r="CH889" s="779"/>
      <c r="CI889" s="779"/>
      <c r="CJ889" s="779"/>
      <c r="CK889" s="779"/>
      <c r="CL889" s="779"/>
      <c r="CM889" s="779"/>
      <c r="CN889" s="779"/>
      <c r="CO889" s="779"/>
      <c r="CP889" s="779"/>
      <c r="CQ889" s="779"/>
      <c r="CR889" s="779"/>
      <c r="CS889" s="779"/>
      <c r="CT889" s="779"/>
    </row>
    <row r="890" spans="1:98" s="887" customFormat="1" ht="13.5">
      <c r="A890" s="886"/>
      <c r="B890" s="886"/>
      <c r="C890" s="886"/>
      <c r="D890" s="886"/>
      <c r="E890" s="886"/>
      <c r="F890" s="2851"/>
      <c r="G890" s="2851"/>
      <c r="H890" s="888"/>
      <c r="I890" s="889"/>
      <c r="J890" s="890"/>
      <c r="M890" s="772"/>
      <c r="N890" s="891"/>
      <c r="O890" s="774"/>
      <c r="P890" s="775"/>
      <c r="Q890" s="775"/>
      <c r="R890" s="776"/>
      <c r="S890" s="777"/>
      <c r="T890" s="777"/>
      <c r="U890" s="777"/>
      <c r="V890" s="778"/>
      <c r="W890" s="778"/>
      <c r="X890" s="778"/>
      <c r="Y890" s="778"/>
      <c r="Z890" s="778"/>
      <c r="AA890" s="779"/>
      <c r="AB890" s="779"/>
      <c r="AC890" s="779"/>
      <c r="AD890" s="779"/>
      <c r="AE890" s="779"/>
      <c r="AF890" s="779"/>
      <c r="AG890" s="779"/>
      <c r="AH890" s="779"/>
      <c r="AI890" s="779"/>
      <c r="AJ890" s="779"/>
      <c r="AK890" s="779"/>
      <c r="AL890" s="779"/>
      <c r="AM890" s="779"/>
      <c r="AN890" s="779"/>
      <c r="AO890" s="779"/>
      <c r="AP890" s="779"/>
      <c r="AQ890" s="779"/>
      <c r="AR890" s="779"/>
      <c r="AS890" s="779"/>
      <c r="AT890" s="779"/>
      <c r="AU890" s="779"/>
      <c r="AV890" s="779"/>
      <c r="AW890" s="779"/>
      <c r="AX890" s="779"/>
      <c r="AY890" s="779"/>
      <c r="AZ890" s="779"/>
      <c r="BA890" s="779"/>
      <c r="BB890" s="779"/>
      <c r="BC890" s="779"/>
      <c r="BD890" s="779"/>
      <c r="BE890" s="779"/>
      <c r="BF890" s="779"/>
      <c r="BG890" s="779"/>
      <c r="BH890" s="779"/>
      <c r="BI890" s="779"/>
      <c r="BJ890" s="779"/>
      <c r="BK890" s="779"/>
      <c r="BL890" s="779"/>
      <c r="BM890" s="779"/>
      <c r="BN890" s="779"/>
      <c r="BO890" s="779"/>
      <c r="BP890" s="779"/>
      <c r="BQ890" s="779"/>
      <c r="BR890" s="779"/>
      <c r="BS890" s="779"/>
      <c r="BT890" s="779"/>
      <c r="BU890" s="779"/>
      <c r="BV890" s="779"/>
      <c r="BW890" s="779"/>
      <c r="BX890" s="779"/>
      <c r="BY890" s="779"/>
      <c r="BZ890" s="779"/>
      <c r="CA890" s="779"/>
      <c r="CB890" s="779"/>
      <c r="CC890" s="779"/>
      <c r="CD890" s="779"/>
      <c r="CE890" s="779"/>
      <c r="CF890" s="779"/>
      <c r="CG890" s="779"/>
      <c r="CH890" s="779"/>
      <c r="CI890" s="779"/>
      <c r="CJ890" s="779"/>
      <c r="CK890" s="779"/>
      <c r="CL890" s="779"/>
      <c r="CM890" s="779"/>
      <c r="CN890" s="779"/>
      <c r="CO890" s="779"/>
      <c r="CP890" s="779"/>
      <c r="CQ890" s="779"/>
      <c r="CR890" s="779"/>
      <c r="CS890" s="779"/>
      <c r="CT890" s="779"/>
    </row>
    <row r="891" spans="1:98" s="887" customFormat="1" ht="13.5">
      <c r="A891" s="886"/>
      <c r="B891" s="886"/>
      <c r="C891" s="886"/>
      <c r="D891" s="886"/>
      <c r="E891" s="886"/>
      <c r="F891" s="2851"/>
      <c r="G891" s="2851"/>
      <c r="H891" s="888"/>
      <c r="I891" s="889"/>
      <c r="J891" s="890"/>
      <c r="M891" s="772"/>
      <c r="N891" s="891"/>
      <c r="O891" s="774"/>
      <c r="P891" s="775"/>
      <c r="Q891" s="775"/>
      <c r="R891" s="776"/>
      <c r="S891" s="777"/>
      <c r="T891" s="777"/>
      <c r="U891" s="777"/>
      <c r="V891" s="778"/>
      <c r="W891" s="778"/>
      <c r="X891" s="778"/>
      <c r="Y891" s="778"/>
      <c r="Z891" s="778"/>
      <c r="AA891" s="779"/>
      <c r="AB891" s="779"/>
      <c r="AC891" s="779"/>
      <c r="AD891" s="779"/>
      <c r="AE891" s="779"/>
      <c r="AF891" s="779"/>
      <c r="AG891" s="779"/>
      <c r="AH891" s="779"/>
      <c r="AI891" s="779"/>
      <c r="AJ891" s="779"/>
      <c r="AK891" s="779"/>
      <c r="AL891" s="779"/>
      <c r="AM891" s="779"/>
      <c r="AN891" s="779"/>
      <c r="AO891" s="779"/>
      <c r="AP891" s="779"/>
      <c r="AQ891" s="779"/>
      <c r="AR891" s="779"/>
      <c r="AS891" s="779"/>
      <c r="AT891" s="779"/>
      <c r="AU891" s="779"/>
      <c r="AV891" s="779"/>
      <c r="AW891" s="779"/>
      <c r="AX891" s="779"/>
      <c r="AY891" s="779"/>
      <c r="AZ891" s="779"/>
      <c r="BA891" s="779"/>
      <c r="BB891" s="779"/>
      <c r="BC891" s="779"/>
      <c r="BD891" s="779"/>
      <c r="BE891" s="779"/>
      <c r="BF891" s="779"/>
      <c r="BG891" s="779"/>
      <c r="BH891" s="779"/>
      <c r="BI891" s="779"/>
      <c r="BJ891" s="779"/>
      <c r="BK891" s="779"/>
      <c r="BL891" s="779"/>
      <c r="BM891" s="779"/>
      <c r="BN891" s="779"/>
      <c r="BO891" s="779"/>
      <c r="BP891" s="779"/>
      <c r="BQ891" s="779"/>
      <c r="BR891" s="779"/>
      <c r="BS891" s="779"/>
      <c r="BT891" s="779"/>
      <c r="BU891" s="779"/>
      <c r="BV891" s="779"/>
      <c r="BW891" s="779"/>
      <c r="BX891" s="779"/>
      <c r="BY891" s="779"/>
      <c r="BZ891" s="779"/>
      <c r="CA891" s="779"/>
      <c r="CB891" s="779"/>
      <c r="CC891" s="779"/>
      <c r="CD891" s="779"/>
      <c r="CE891" s="779"/>
      <c r="CF891" s="779"/>
      <c r="CG891" s="779"/>
      <c r="CH891" s="779"/>
      <c r="CI891" s="779"/>
      <c r="CJ891" s="779"/>
      <c r="CK891" s="779"/>
      <c r="CL891" s="779"/>
      <c r="CM891" s="779"/>
      <c r="CN891" s="779"/>
      <c r="CO891" s="779"/>
      <c r="CP891" s="779"/>
      <c r="CQ891" s="779"/>
      <c r="CR891" s="779"/>
      <c r="CS891" s="779"/>
      <c r="CT891" s="779"/>
    </row>
    <row r="892" spans="1:98" s="887" customFormat="1" ht="13.5">
      <c r="A892" s="886"/>
      <c r="B892" s="886"/>
      <c r="C892" s="886"/>
      <c r="D892" s="886"/>
      <c r="E892" s="886"/>
      <c r="F892" s="2851"/>
      <c r="G892" s="2851"/>
      <c r="H892" s="888"/>
      <c r="I892" s="889"/>
      <c r="J892" s="890"/>
      <c r="M892" s="772"/>
      <c r="N892" s="891"/>
      <c r="O892" s="774"/>
      <c r="P892" s="775"/>
      <c r="Q892" s="775"/>
      <c r="R892" s="776"/>
      <c r="S892" s="777"/>
      <c r="T892" s="777"/>
      <c r="U892" s="777"/>
      <c r="V892" s="778"/>
      <c r="W892" s="778"/>
      <c r="X892" s="778"/>
      <c r="Y892" s="778"/>
      <c r="Z892" s="778"/>
      <c r="AA892" s="779"/>
      <c r="AB892" s="779"/>
      <c r="AC892" s="779"/>
      <c r="AD892" s="779"/>
      <c r="AE892" s="779"/>
      <c r="AF892" s="779"/>
      <c r="AG892" s="779"/>
      <c r="AH892" s="779"/>
      <c r="AI892" s="779"/>
      <c r="AJ892" s="779"/>
      <c r="AK892" s="779"/>
      <c r="AL892" s="779"/>
      <c r="AM892" s="779"/>
      <c r="AN892" s="779"/>
      <c r="AO892" s="779"/>
      <c r="AP892" s="779"/>
      <c r="AQ892" s="779"/>
      <c r="AR892" s="779"/>
      <c r="AS892" s="779"/>
      <c r="AT892" s="779"/>
      <c r="AU892" s="779"/>
      <c r="AV892" s="779"/>
      <c r="AW892" s="779"/>
      <c r="AX892" s="779"/>
      <c r="AY892" s="779"/>
      <c r="AZ892" s="779"/>
      <c r="BA892" s="779"/>
      <c r="BB892" s="779"/>
      <c r="BC892" s="779"/>
      <c r="BD892" s="779"/>
      <c r="BE892" s="779"/>
      <c r="BF892" s="779"/>
      <c r="BG892" s="779"/>
      <c r="BH892" s="779"/>
      <c r="BI892" s="779"/>
      <c r="BJ892" s="779"/>
      <c r="BK892" s="779"/>
      <c r="BL892" s="779"/>
      <c r="BM892" s="779"/>
      <c r="BN892" s="779"/>
      <c r="BO892" s="779"/>
      <c r="BP892" s="779"/>
      <c r="BQ892" s="779"/>
      <c r="BR892" s="779"/>
      <c r="BS892" s="779"/>
      <c r="BT892" s="779"/>
      <c r="BU892" s="779"/>
      <c r="BV892" s="779"/>
      <c r="BW892" s="779"/>
      <c r="BX892" s="779"/>
      <c r="BY892" s="779"/>
      <c r="BZ892" s="779"/>
      <c r="CA892" s="779"/>
      <c r="CB892" s="779"/>
      <c r="CC892" s="779"/>
      <c r="CD892" s="779"/>
      <c r="CE892" s="779"/>
      <c r="CF892" s="779"/>
      <c r="CG892" s="779"/>
      <c r="CH892" s="779"/>
      <c r="CI892" s="779"/>
      <c r="CJ892" s="779"/>
      <c r="CK892" s="779"/>
      <c r="CL892" s="779"/>
      <c r="CM892" s="779"/>
      <c r="CN892" s="779"/>
      <c r="CO892" s="779"/>
      <c r="CP892" s="779"/>
      <c r="CQ892" s="779"/>
      <c r="CR892" s="779"/>
      <c r="CS892" s="779"/>
      <c r="CT892" s="779"/>
    </row>
    <row r="893" spans="1:98" s="887" customFormat="1" ht="13.5">
      <c r="A893" s="886"/>
      <c r="B893" s="886"/>
      <c r="C893" s="886"/>
      <c r="D893" s="886"/>
      <c r="E893" s="886"/>
      <c r="F893" s="2851"/>
      <c r="G893" s="2851"/>
      <c r="H893" s="888"/>
      <c r="I893" s="889"/>
      <c r="J893" s="890"/>
      <c r="M893" s="772"/>
      <c r="N893" s="891"/>
      <c r="O893" s="774"/>
      <c r="P893" s="775"/>
      <c r="Q893" s="775"/>
      <c r="R893" s="776"/>
      <c r="S893" s="777"/>
      <c r="T893" s="777"/>
      <c r="U893" s="777"/>
      <c r="V893" s="778"/>
      <c r="W893" s="778"/>
      <c r="X893" s="778"/>
      <c r="Y893" s="778"/>
      <c r="Z893" s="778"/>
      <c r="AA893" s="779"/>
      <c r="AB893" s="779"/>
      <c r="AC893" s="779"/>
      <c r="AD893" s="779"/>
      <c r="AE893" s="779"/>
      <c r="AF893" s="779"/>
      <c r="AG893" s="779"/>
      <c r="AH893" s="779"/>
      <c r="AI893" s="779"/>
      <c r="AJ893" s="779"/>
      <c r="AK893" s="779"/>
      <c r="AL893" s="779"/>
      <c r="AM893" s="779"/>
      <c r="AN893" s="779"/>
      <c r="AO893" s="779"/>
      <c r="AP893" s="779"/>
      <c r="AQ893" s="779"/>
      <c r="AR893" s="779"/>
      <c r="AS893" s="779"/>
      <c r="AT893" s="779"/>
      <c r="AU893" s="779"/>
      <c r="AV893" s="779"/>
      <c r="AW893" s="779"/>
      <c r="AX893" s="779"/>
      <c r="AY893" s="779"/>
      <c r="AZ893" s="779"/>
      <c r="BA893" s="779"/>
      <c r="BB893" s="779"/>
      <c r="BC893" s="779"/>
      <c r="BD893" s="779"/>
      <c r="BE893" s="779"/>
      <c r="BF893" s="779"/>
      <c r="BG893" s="779"/>
      <c r="BH893" s="779"/>
      <c r="BI893" s="779"/>
      <c r="BJ893" s="779"/>
      <c r="BK893" s="779"/>
      <c r="BL893" s="779"/>
      <c r="BM893" s="779"/>
      <c r="BN893" s="779"/>
      <c r="BO893" s="779"/>
      <c r="BP893" s="779"/>
      <c r="BQ893" s="779"/>
      <c r="BR893" s="779"/>
      <c r="BS893" s="779"/>
      <c r="BT893" s="779"/>
      <c r="BU893" s="779"/>
      <c r="BV893" s="779"/>
      <c r="BW893" s="779"/>
      <c r="BX893" s="779"/>
      <c r="BY893" s="779"/>
      <c r="BZ893" s="779"/>
      <c r="CA893" s="779"/>
      <c r="CB893" s="779"/>
      <c r="CC893" s="779"/>
      <c r="CD893" s="779"/>
      <c r="CE893" s="779"/>
      <c r="CF893" s="779"/>
      <c r="CG893" s="779"/>
      <c r="CH893" s="779"/>
      <c r="CI893" s="779"/>
      <c r="CJ893" s="779"/>
      <c r="CK893" s="779"/>
      <c r="CL893" s="779"/>
      <c r="CM893" s="779"/>
      <c r="CN893" s="779"/>
      <c r="CO893" s="779"/>
      <c r="CP893" s="779"/>
      <c r="CQ893" s="779"/>
      <c r="CR893" s="779"/>
      <c r="CS893" s="779"/>
      <c r="CT893" s="779"/>
    </row>
    <row r="894" spans="1:98" s="887" customFormat="1" ht="13.5">
      <c r="A894" s="886"/>
      <c r="B894" s="886"/>
      <c r="C894" s="886"/>
      <c r="D894" s="886"/>
      <c r="E894" s="886"/>
      <c r="F894" s="2851"/>
      <c r="G894" s="2851"/>
      <c r="H894" s="888"/>
      <c r="I894" s="889"/>
      <c r="J894" s="890"/>
      <c r="M894" s="772"/>
      <c r="N894" s="891"/>
      <c r="O894" s="774"/>
      <c r="P894" s="775"/>
      <c r="Q894" s="775"/>
      <c r="R894" s="776"/>
      <c r="S894" s="777"/>
      <c r="T894" s="777"/>
      <c r="U894" s="777"/>
      <c r="V894" s="778"/>
      <c r="W894" s="778"/>
      <c r="X894" s="778"/>
      <c r="Y894" s="778"/>
      <c r="Z894" s="778"/>
      <c r="AA894" s="779"/>
      <c r="AB894" s="779"/>
      <c r="AC894" s="779"/>
      <c r="AD894" s="779"/>
      <c r="AE894" s="779"/>
      <c r="AF894" s="779"/>
      <c r="AG894" s="779"/>
      <c r="AH894" s="779"/>
      <c r="AI894" s="779"/>
      <c r="AJ894" s="779"/>
      <c r="AK894" s="779"/>
      <c r="AL894" s="779"/>
      <c r="AM894" s="779"/>
      <c r="AN894" s="779"/>
      <c r="AO894" s="779"/>
      <c r="AP894" s="779"/>
      <c r="AQ894" s="779"/>
      <c r="AR894" s="779"/>
      <c r="AS894" s="779"/>
      <c r="AT894" s="779"/>
      <c r="AU894" s="779"/>
      <c r="AV894" s="779"/>
      <c r="AW894" s="779"/>
      <c r="AX894" s="779"/>
      <c r="AY894" s="779"/>
      <c r="AZ894" s="779"/>
      <c r="BA894" s="779"/>
      <c r="BB894" s="779"/>
      <c r="BC894" s="779"/>
      <c r="BD894" s="779"/>
      <c r="BE894" s="779"/>
      <c r="BF894" s="779"/>
      <c r="BG894" s="779"/>
      <c r="BH894" s="779"/>
      <c r="BI894" s="779"/>
      <c r="BJ894" s="779"/>
      <c r="BK894" s="779"/>
      <c r="BL894" s="779"/>
      <c r="BM894" s="779"/>
      <c r="BN894" s="779"/>
      <c r="BO894" s="779"/>
      <c r="BP894" s="779"/>
      <c r="BQ894" s="779"/>
      <c r="BR894" s="779"/>
      <c r="BS894" s="779"/>
      <c r="BT894" s="779"/>
      <c r="BU894" s="779"/>
      <c r="BV894" s="779"/>
      <c r="BW894" s="779"/>
      <c r="BX894" s="779"/>
      <c r="BY894" s="779"/>
      <c r="BZ894" s="779"/>
      <c r="CA894" s="779"/>
      <c r="CB894" s="779"/>
      <c r="CC894" s="779"/>
      <c r="CD894" s="779"/>
      <c r="CE894" s="779"/>
      <c r="CF894" s="779"/>
      <c r="CG894" s="779"/>
      <c r="CH894" s="779"/>
      <c r="CI894" s="779"/>
      <c r="CJ894" s="779"/>
      <c r="CK894" s="779"/>
      <c r="CL894" s="779"/>
      <c r="CM894" s="779"/>
      <c r="CN894" s="779"/>
      <c r="CO894" s="779"/>
      <c r="CP894" s="779"/>
      <c r="CQ894" s="779"/>
      <c r="CR894" s="779"/>
      <c r="CS894" s="779"/>
      <c r="CT894" s="779"/>
    </row>
    <row r="895" spans="1:98" s="887" customFormat="1" ht="13.5">
      <c r="A895" s="886"/>
      <c r="B895" s="886"/>
      <c r="C895" s="886"/>
      <c r="D895" s="886"/>
      <c r="E895" s="886"/>
      <c r="F895" s="2851"/>
      <c r="G895" s="2851"/>
      <c r="H895" s="888"/>
      <c r="I895" s="889"/>
      <c r="J895" s="890"/>
      <c r="M895" s="772"/>
      <c r="N895" s="891"/>
      <c r="O895" s="774"/>
      <c r="P895" s="775"/>
      <c r="Q895" s="775"/>
      <c r="R895" s="776"/>
      <c r="S895" s="777"/>
      <c r="T895" s="777"/>
      <c r="U895" s="777"/>
      <c r="V895" s="778"/>
      <c r="W895" s="778"/>
      <c r="X895" s="778"/>
      <c r="Y895" s="778"/>
      <c r="Z895" s="778"/>
      <c r="AA895" s="779"/>
      <c r="AB895" s="779"/>
      <c r="AC895" s="779"/>
      <c r="AD895" s="779"/>
      <c r="AE895" s="779"/>
      <c r="AF895" s="779"/>
      <c r="AG895" s="779"/>
      <c r="AH895" s="779"/>
      <c r="AI895" s="779"/>
      <c r="AJ895" s="779"/>
      <c r="AK895" s="779"/>
      <c r="AL895" s="779"/>
      <c r="AM895" s="779"/>
      <c r="AN895" s="779"/>
      <c r="AO895" s="779"/>
      <c r="AP895" s="779"/>
      <c r="AQ895" s="779"/>
      <c r="AR895" s="779"/>
      <c r="AS895" s="779"/>
      <c r="AT895" s="779"/>
      <c r="AU895" s="779"/>
      <c r="AV895" s="779"/>
      <c r="AW895" s="779"/>
      <c r="AX895" s="779"/>
      <c r="AY895" s="779"/>
      <c r="AZ895" s="779"/>
      <c r="BA895" s="779"/>
      <c r="BB895" s="779"/>
      <c r="BC895" s="779"/>
      <c r="BD895" s="779"/>
      <c r="BE895" s="779"/>
      <c r="BF895" s="779"/>
      <c r="BG895" s="779"/>
      <c r="BH895" s="779"/>
      <c r="BI895" s="779"/>
      <c r="BJ895" s="779"/>
      <c r="BK895" s="779"/>
      <c r="BL895" s="779"/>
      <c r="BM895" s="779"/>
      <c r="BN895" s="779"/>
      <c r="BO895" s="779"/>
      <c r="BP895" s="779"/>
      <c r="BQ895" s="779"/>
      <c r="BR895" s="779"/>
      <c r="BS895" s="779"/>
      <c r="BT895" s="779"/>
      <c r="BU895" s="779"/>
      <c r="BV895" s="779"/>
      <c r="BW895" s="779"/>
      <c r="BX895" s="779"/>
      <c r="BY895" s="779"/>
      <c r="BZ895" s="779"/>
      <c r="CA895" s="779"/>
      <c r="CB895" s="779"/>
      <c r="CC895" s="779"/>
      <c r="CD895" s="779"/>
      <c r="CE895" s="779"/>
      <c r="CF895" s="779"/>
      <c r="CG895" s="779"/>
      <c r="CH895" s="779"/>
      <c r="CI895" s="779"/>
      <c r="CJ895" s="779"/>
      <c r="CK895" s="779"/>
      <c r="CL895" s="779"/>
      <c r="CM895" s="779"/>
      <c r="CN895" s="779"/>
      <c r="CO895" s="779"/>
      <c r="CP895" s="779"/>
      <c r="CQ895" s="779"/>
      <c r="CR895" s="779"/>
      <c r="CS895" s="779"/>
      <c r="CT895" s="779"/>
    </row>
    <row r="896" spans="1:98" s="887" customFormat="1" ht="13.5">
      <c r="A896" s="886"/>
      <c r="B896" s="886"/>
      <c r="C896" s="886"/>
      <c r="D896" s="886"/>
      <c r="E896" s="886"/>
      <c r="F896" s="2851"/>
      <c r="G896" s="2851"/>
      <c r="H896" s="888"/>
      <c r="I896" s="889"/>
      <c r="J896" s="890"/>
      <c r="M896" s="772"/>
      <c r="N896" s="891"/>
      <c r="O896" s="774"/>
      <c r="P896" s="775"/>
      <c r="Q896" s="775"/>
      <c r="R896" s="776"/>
      <c r="S896" s="777"/>
      <c r="T896" s="777"/>
      <c r="U896" s="777"/>
      <c r="V896" s="778"/>
      <c r="W896" s="778"/>
      <c r="X896" s="778"/>
      <c r="Y896" s="778"/>
      <c r="Z896" s="778"/>
      <c r="AA896" s="779"/>
      <c r="AB896" s="779"/>
      <c r="AC896" s="779"/>
      <c r="AD896" s="779"/>
      <c r="AE896" s="779"/>
      <c r="AF896" s="779"/>
      <c r="AG896" s="779"/>
      <c r="AH896" s="779"/>
      <c r="AI896" s="779"/>
      <c r="AJ896" s="779"/>
      <c r="AK896" s="779"/>
      <c r="AL896" s="779"/>
      <c r="AM896" s="779"/>
      <c r="AN896" s="779"/>
      <c r="AO896" s="779"/>
      <c r="AP896" s="779"/>
      <c r="AQ896" s="779"/>
      <c r="AR896" s="779"/>
      <c r="AS896" s="779"/>
      <c r="AT896" s="779"/>
      <c r="AU896" s="779"/>
      <c r="AV896" s="779"/>
      <c r="AW896" s="779"/>
      <c r="AX896" s="779"/>
      <c r="AY896" s="779"/>
      <c r="AZ896" s="779"/>
      <c r="BA896" s="779"/>
      <c r="BB896" s="779"/>
      <c r="BC896" s="779"/>
      <c r="BD896" s="779"/>
      <c r="BE896" s="779"/>
      <c r="BF896" s="779"/>
      <c r="BG896" s="779"/>
      <c r="BH896" s="779"/>
      <c r="BI896" s="779"/>
      <c r="BJ896" s="779"/>
      <c r="BK896" s="779"/>
      <c r="BL896" s="779"/>
      <c r="BM896" s="779"/>
      <c r="BN896" s="779"/>
      <c r="BO896" s="779"/>
      <c r="BP896" s="779"/>
      <c r="BQ896" s="779"/>
      <c r="BR896" s="779"/>
      <c r="BS896" s="779"/>
      <c r="BT896" s="779"/>
      <c r="BU896" s="779"/>
      <c r="BV896" s="779"/>
      <c r="BW896" s="779"/>
      <c r="BX896" s="779"/>
      <c r="BY896" s="779"/>
      <c r="BZ896" s="779"/>
      <c r="CA896" s="779"/>
      <c r="CB896" s="779"/>
      <c r="CC896" s="779"/>
      <c r="CD896" s="779"/>
      <c r="CE896" s="779"/>
      <c r="CF896" s="779"/>
      <c r="CG896" s="779"/>
      <c r="CH896" s="779"/>
      <c r="CI896" s="779"/>
      <c r="CJ896" s="779"/>
      <c r="CK896" s="779"/>
      <c r="CL896" s="779"/>
      <c r="CM896" s="779"/>
      <c r="CN896" s="779"/>
      <c r="CO896" s="779"/>
      <c r="CP896" s="779"/>
      <c r="CQ896" s="779"/>
      <c r="CR896" s="779"/>
      <c r="CS896" s="779"/>
      <c r="CT896" s="779"/>
    </row>
    <row r="897" spans="1:98" s="887" customFormat="1" ht="13.5">
      <c r="A897" s="886"/>
      <c r="B897" s="886"/>
      <c r="C897" s="886"/>
      <c r="D897" s="886"/>
      <c r="E897" s="886"/>
      <c r="F897" s="2851"/>
      <c r="G897" s="2851"/>
      <c r="H897" s="888"/>
      <c r="I897" s="889"/>
      <c r="J897" s="890"/>
      <c r="M897" s="772"/>
      <c r="N897" s="891"/>
      <c r="O897" s="774"/>
      <c r="P897" s="775"/>
      <c r="Q897" s="775"/>
      <c r="R897" s="776"/>
      <c r="S897" s="777"/>
      <c r="T897" s="777"/>
      <c r="U897" s="777"/>
      <c r="V897" s="778"/>
      <c r="W897" s="778"/>
      <c r="X897" s="778"/>
      <c r="Y897" s="778"/>
      <c r="Z897" s="778"/>
      <c r="AA897" s="779"/>
      <c r="AB897" s="779"/>
      <c r="AC897" s="779"/>
      <c r="AD897" s="779"/>
      <c r="AE897" s="779"/>
      <c r="AF897" s="779"/>
      <c r="AG897" s="779"/>
      <c r="AH897" s="779"/>
      <c r="AI897" s="779"/>
      <c r="AJ897" s="779"/>
      <c r="AK897" s="779"/>
      <c r="AL897" s="779"/>
      <c r="AM897" s="779"/>
      <c r="AN897" s="779"/>
      <c r="AO897" s="779"/>
      <c r="AP897" s="779"/>
      <c r="AQ897" s="779"/>
      <c r="AR897" s="779"/>
      <c r="AS897" s="779"/>
      <c r="AT897" s="779"/>
      <c r="AU897" s="779"/>
      <c r="AV897" s="779"/>
      <c r="AW897" s="779"/>
      <c r="AX897" s="779"/>
      <c r="AY897" s="779"/>
      <c r="AZ897" s="779"/>
      <c r="BA897" s="779"/>
      <c r="BB897" s="779"/>
      <c r="BC897" s="779"/>
      <c r="BD897" s="779"/>
      <c r="BE897" s="779"/>
      <c r="BF897" s="779"/>
      <c r="BG897" s="779"/>
      <c r="BH897" s="779"/>
      <c r="BI897" s="779"/>
      <c r="BJ897" s="779"/>
      <c r="BK897" s="779"/>
      <c r="BL897" s="779"/>
      <c r="BM897" s="779"/>
      <c r="BN897" s="779"/>
      <c r="BO897" s="779"/>
      <c r="BP897" s="779"/>
      <c r="BQ897" s="779"/>
      <c r="BR897" s="779"/>
      <c r="BS897" s="779"/>
      <c r="BT897" s="779"/>
      <c r="BU897" s="779"/>
      <c r="BV897" s="779"/>
      <c r="BW897" s="779"/>
      <c r="BX897" s="779"/>
      <c r="BY897" s="779"/>
      <c r="BZ897" s="779"/>
      <c r="CA897" s="779"/>
      <c r="CB897" s="779"/>
      <c r="CC897" s="779"/>
      <c r="CD897" s="779"/>
      <c r="CE897" s="779"/>
      <c r="CF897" s="779"/>
      <c r="CG897" s="779"/>
      <c r="CH897" s="779"/>
      <c r="CI897" s="779"/>
      <c r="CJ897" s="779"/>
      <c r="CK897" s="779"/>
      <c r="CL897" s="779"/>
      <c r="CM897" s="779"/>
      <c r="CN897" s="779"/>
      <c r="CO897" s="779"/>
      <c r="CP897" s="779"/>
      <c r="CQ897" s="779"/>
      <c r="CR897" s="779"/>
      <c r="CS897" s="779"/>
      <c r="CT897" s="779"/>
    </row>
    <row r="898" spans="1:98" s="887" customFormat="1" ht="13.5">
      <c r="A898" s="886"/>
      <c r="B898" s="886"/>
      <c r="C898" s="886"/>
      <c r="D898" s="886"/>
      <c r="E898" s="886"/>
      <c r="F898" s="2851"/>
      <c r="G898" s="2851"/>
      <c r="H898" s="888"/>
      <c r="I898" s="889"/>
      <c r="J898" s="890"/>
      <c r="M898" s="772"/>
      <c r="N898" s="891"/>
      <c r="O898" s="774"/>
      <c r="P898" s="775"/>
      <c r="Q898" s="775"/>
      <c r="R898" s="776"/>
      <c r="S898" s="777"/>
      <c r="T898" s="777"/>
      <c r="U898" s="777"/>
      <c r="V898" s="778"/>
      <c r="W898" s="778"/>
      <c r="X898" s="778"/>
      <c r="Y898" s="778"/>
      <c r="Z898" s="778"/>
      <c r="AA898" s="779"/>
      <c r="AB898" s="779"/>
      <c r="AC898" s="779"/>
      <c r="AD898" s="779"/>
      <c r="AE898" s="779"/>
      <c r="AF898" s="779"/>
      <c r="AG898" s="779"/>
      <c r="AH898" s="779"/>
      <c r="AI898" s="779"/>
      <c r="AJ898" s="779"/>
      <c r="AK898" s="779"/>
      <c r="AL898" s="779"/>
      <c r="AM898" s="779"/>
      <c r="AN898" s="779"/>
      <c r="AO898" s="779"/>
      <c r="AP898" s="779"/>
      <c r="AQ898" s="779"/>
      <c r="AR898" s="779"/>
      <c r="AS898" s="779"/>
      <c r="AT898" s="779"/>
      <c r="AU898" s="779"/>
      <c r="AV898" s="779"/>
      <c r="AW898" s="779"/>
      <c r="AX898" s="779"/>
      <c r="AY898" s="779"/>
      <c r="AZ898" s="779"/>
      <c r="BA898" s="779"/>
      <c r="BB898" s="779"/>
      <c r="BC898" s="779"/>
      <c r="BD898" s="779"/>
      <c r="BE898" s="779"/>
      <c r="BF898" s="779"/>
      <c r="BG898" s="779"/>
      <c r="BH898" s="779"/>
      <c r="BI898" s="779"/>
      <c r="BJ898" s="779"/>
      <c r="BK898" s="779"/>
      <c r="BL898" s="779"/>
      <c r="BM898" s="779"/>
      <c r="BN898" s="779"/>
      <c r="BO898" s="779"/>
      <c r="BP898" s="779"/>
      <c r="BQ898" s="779"/>
      <c r="BR898" s="779"/>
      <c r="BS898" s="779"/>
      <c r="BT898" s="779"/>
      <c r="BU898" s="779"/>
      <c r="BV898" s="779"/>
      <c r="BW898" s="779"/>
      <c r="BX898" s="779"/>
      <c r="BY898" s="779"/>
      <c r="BZ898" s="779"/>
      <c r="CA898" s="779"/>
      <c r="CB898" s="779"/>
      <c r="CC898" s="779"/>
      <c r="CD898" s="779"/>
      <c r="CE898" s="779"/>
      <c r="CF898" s="779"/>
      <c r="CG898" s="779"/>
      <c r="CH898" s="779"/>
      <c r="CI898" s="779"/>
      <c r="CJ898" s="779"/>
      <c r="CK898" s="779"/>
      <c r="CL898" s="779"/>
      <c r="CM898" s="779"/>
      <c r="CN898" s="779"/>
      <c r="CO898" s="779"/>
      <c r="CP898" s="779"/>
      <c r="CQ898" s="779"/>
      <c r="CR898" s="779"/>
      <c r="CS898" s="779"/>
      <c r="CT898" s="779"/>
    </row>
    <row r="899" spans="1:98" s="887" customFormat="1" ht="13.5">
      <c r="A899" s="886"/>
      <c r="B899" s="886"/>
      <c r="C899" s="886"/>
      <c r="D899" s="886"/>
      <c r="E899" s="886"/>
      <c r="F899" s="2851"/>
      <c r="G899" s="2851"/>
      <c r="H899" s="888"/>
      <c r="I899" s="889"/>
      <c r="J899" s="890"/>
      <c r="M899" s="772"/>
      <c r="N899" s="891"/>
      <c r="O899" s="774"/>
      <c r="P899" s="775"/>
      <c r="Q899" s="775"/>
      <c r="R899" s="776"/>
      <c r="S899" s="777"/>
      <c r="T899" s="777"/>
      <c r="U899" s="777"/>
      <c r="V899" s="778"/>
      <c r="W899" s="778"/>
      <c r="X899" s="778"/>
      <c r="Y899" s="778"/>
      <c r="Z899" s="778"/>
      <c r="AA899" s="779"/>
      <c r="AB899" s="779"/>
      <c r="AC899" s="779"/>
      <c r="AD899" s="779"/>
      <c r="AE899" s="779"/>
      <c r="AF899" s="779"/>
      <c r="AG899" s="779"/>
      <c r="AH899" s="779"/>
      <c r="AI899" s="779"/>
      <c r="AJ899" s="779"/>
      <c r="AK899" s="779"/>
      <c r="AL899" s="779"/>
      <c r="AM899" s="779"/>
      <c r="AN899" s="779"/>
      <c r="AO899" s="779"/>
      <c r="AP899" s="779"/>
      <c r="AQ899" s="779"/>
      <c r="AR899" s="779"/>
      <c r="AS899" s="779"/>
      <c r="AT899" s="779"/>
      <c r="AU899" s="779"/>
      <c r="AV899" s="779"/>
      <c r="AW899" s="779"/>
      <c r="AX899" s="779"/>
      <c r="AY899" s="779"/>
      <c r="AZ899" s="779"/>
      <c r="BA899" s="779"/>
      <c r="BB899" s="779"/>
      <c r="BC899" s="779"/>
      <c r="BD899" s="779"/>
      <c r="BE899" s="779"/>
      <c r="BF899" s="779"/>
      <c r="BG899" s="779"/>
      <c r="BH899" s="779"/>
      <c r="BI899" s="779"/>
      <c r="BJ899" s="779"/>
      <c r="BK899" s="779"/>
      <c r="BL899" s="779"/>
      <c r="BM899" s="779"/>
      <c r="BN899" s="779"/>
      <c r="BO899" s="779"/>
      <c r="BP899" s="779"/>
      <c r="BQ899" s="779"/>
      <c r="BR899" s="779"/>
      <c r="BS899" s="779"/>
      <c r="BT899" s="779"/>
      <c r="BU899" s="779"/>
      <c r="BV899" s="779"/>
      <c r="BW899" s="779"/>
      <c r="BX899" s="779"/>
      <c r="BY899" s="779"/>
      <c r="BZ899" s="779"/>
      <c r="CA899" s="779"/>
      <c r="CB899" s="779"/>
      <c r="CC899" s="779"/>
      <c r="CD899" s="779"/>
      <c r="CE899" s="779"/>
      <c r="CF899" s="779"/>
      <c r="CG899" s="779"/>
      <c r="CH899" s="779"/>
      <c r="CI899" s="779"/>
      <c r="CJ899" s="779"/>
      <c r="CK899" s="779"/>
      <c r="CL899" s="779"/>
      <c r="CM899" s="779"/>
      <c r="CN899" s="779"/>
      <c r="CO899" s="779"/>
      <c r="CP899" s="779"/>
      <c r="CQ899" s="779"/>
      <c r="CR899" s="779"/>
      <c r="CS899" s="779"/>
      <c r="CT899" s="779"/>
    </row>
    <row r="900" spans="1:98" s="887" customFormat="1" ht="13.5">
      <c r="A900" s="886"/>
      <c r="B900" s="886"/>
      <c r="C900" s="886"/>
      <c r="D900" s="886"/>
      <c r="E900" s="886"/>
      <c r="F900" s="2851"/>
      <c r="G900" s="2851"/>
      <c r="H900" s="888"/>
      <c r="I900" s="889"/>
      <c r="J900" s="890"/>
      <c r="M900" s="772"/>
      <c r="N900" s="891"/>
      <c r="O900" s="774"/>
      <c r="P900" s="775"/>
      <c r="Q900" s="775"/>
      <c r="R900" s="776"/>
      <c r="S900" s="777"/>
      <c r="T900" s="777"/>
      <c r="U900" s="777"/>
      <c r="V900" s="778"/>
      <c r="W900" s="778"/>
      <c r="X900" s="778"/>
      <c r="Y900" s="778"/>
      <c r="Z900" s="778"/>
      <c r="AA900" s="779"/>
      <c r="AB900" s="779"/>
      <c r="AC900" s="779"/>
      <c r="AD900" s="779"/>
      <c r="AE900" s="779"/>
      <c r="AF900" s="779"/>
      <c r="AG900" s="779"/>
      <c r="AH900" s="779"/>
      <c r="AI900" s="779"/>
      <c r="AJ900" s="779"/>
      <c r="AK900" s="779"/>
      <c r="AL900" s="779"/>
      <c r="AM900" s="779"/>
      <c r="AN900" s="779"/>
      <c r="AO900" s="779"/>
      <c r="AP900" s="779"/>
      <c r="AQ900" s="779"/>
      <c r="AR900" s="779"/>
      <c r="AS900" s="779"/>
      <c r="AT900" s="779"/>
      <c r="AU900" s="779"/>
      <c r="AV900" s="779"/>
      <c r="AW900" s="779"/>
      <c r="AX900" s="779"/>
      <c r="AY900" s="779"/>
      <c r="AZ900" s="779"/>
      <c r="BA900" s="779"/>
      <c r="BB900" s="779"/>
      <c r="BC900" s="779"/>
      <c r="BD900" s="779"/>
      <c r="BE900" s="779"/>
      <c r="BF900" s="779"/>
      <c r="BG900" s="779"/>
      <c r="BH900" s="779"/>
      <c r="BI900" s="779"/>
      <c r="BJ900" s="779"/>
      <c r="BK900" s="779"/>
      <c r="BL900" s="779"/>
      <c r="BM900" s="779"/>
      <c r="BN900" s="779"/>
      <c r="BO900" s="779"/>
      <c r="BP900" s="779"/>
      <c r="BQ900" s="779"/>
      <c r="BR900" s="779"/>
      <c r="BS900" s="779"/>
      <c r="BT900" s="779"/>
      <c r="BU900" s="779"/>
      <c r="BV900" s="779"/>
      <c r="BW900" s="779"/>
      <c r="BX900" s="779"/>
      <c r="BY900" s="779"/>
      <c r="BZ900" s="779"/>
      <c r="CA900" s="779"/>
      <c r="CB900" s="779"/>
      <c r="CC900" s="779"/>
      <c r="CD900" s="779"/>
      <c r="CE900" s="779"/>
      <c r="CF900" s="779"/>
      <c r="CG900" s="779"/>
      <c r="CH900" s="779"/>
      <c r="CI900" s="779"/>
      <c r="CJ900" s="779"/>
      <c r="CK900" s="779"/>
      <c r="CL900" s="779"/>
      <c r="CM900" s="779"/>
      <c r="CN900" s="779"/>
      <c r="CO900" s="779"/>
      <c r="CP900" s="779"/>
      <c r="CQ900" s="779"/>
      <c r="CR900" s="779"/>
      <c r="CS900" s="779"/>
      <c r="CT900" s="779"/>
    </row>
    <row r="901" spans="1:98" s="887" customFormat="1" ht="13.5">
      <c r="A901" s="886"/>
      <c r="B901" s="886"/>
      <c r="C901" s="886"/>
      <c r="D901" s="886"/>
      <c r="E901" s="886"/>
      <c r="F901" s="2851"/>
      <c r="G901" s="2851"/>
      <c r="H901" s="888"/>
      <c r="I901" s="889"/>
      <c r="J901" s="890"/>
      <c r="M901" s="772"/>
      <c r="N901" s="891"/>
      <c r="O901" s="774"/>
      <c r="P901" s="775"/>
      <c r="Q901" s="775"/>
      <c r="R901" s="776"/>
      <c r="S901" s="777"/>
      <c r="T901" s="777"/>
      <c r="U901" s="777"/>
      <c r="V901" s="778"/>
      <c r="W901" s="778"/>
      <c r="X901" s="778"/>
      <c r="Y901" s="778"/>
      <c r="Z901" s="778"/>
      <c r="AA901" s="779"/>
      <c r="AB901" s="779"/>
      <c r="AC901" s="779"/>
      <c r="AD901" s="779"/>
      <c r="AE901" s="779"/>
      <c r="AF901" s="779"/>
      <c r="AG901" s="779"/>
      <c r="AH901" s="779"/>
      <c r="AI901" s="779"/>
      <c r="AJ901" s="779"/>
      <c r="AK901" s="779"/>
      <c r="AL901" s="779"/>
      <c r="AM901" s="779"/>
      <c r="AN901" s="779"/>
      <c r="AO901" s="779"/>
      <c r="AP901" s="779"/>
      <c r="AQ901" s="779"/>
      <c r="AR901" s="779"/>
      <c r="AS901" s="779"/>
      <c r="AT901" s="779"/>
      <c r="AU901" s="779"/>
      <c r="AV901" s="779"/>
      <c r="AW901" s="779"/>
      <c r="AX901" s="779"/>
      <c r="AY901" s="779"/>
      <c r="AZ901" s="779"/>
      <c r="BA901" s="779"/>
      <c r="BB901" s="779"/>
      <c r="BC901" s="779"/>
      <c r="BD901" s="779"/>
      <c r="BE901" s="779"/>
      <c r="BF901" s="779"/>
      <c r="BG901" s="779"/>
      <c r="BH901" s="779"/>
      <c r="BI901" s="779"/>
      <c r="BJ901" s="779"/>
      <c r="BK901" s="779"/>
      <c r="BL901" s="779"/>
      <c r="BM901" s="779"/>
      <c r="BN901" s="779"/>
      <c r="BO901" s="779"/>
      <c r="BP901" s="779"/>
      <c r="BQ901" s="779"/>
      <c r="BR901" s="779"/>
      <c r="BS901" s="779"/>
      <c r="BT901" s="779"/>
      <c r="BU901" s="779"/>
      <c r="BV901" s="779"/>
      <c r="BW901" s="779"/>
      <c r="BX901" s="779"/>
      <c r="BY901" s="779"/>
      <c r="BZ901" s="779"/>
      <c r="CA901" s="779"/>
      <c r="CB901" s="779"/>
      <c r="CC901" s="779"/>
      <c r="CD901" s="779"/>
      <c r="CE901" s="779"/>
      <c r="CF901" s="779"/>
      <c r="CG901" s="779"/>
      <c r="CH901" s="779"/>
      <c r="CI901" s="779"/>
      <c r="CJ901" s="779"/>
      <c r="CK901" s="779"/>
      <c r="CL901" s="779"/>
      <c r="CM901" s="779"/>
      <c r="CN901" s="779"/>
      <c r="CO901" s="779"/>
      <c r="CP901" s="779"/>
      <c r="CQ901" s="779"/>
      <c r="CR901" s="779"/>
      <c r="CS901" s="779"/>
      <c r="CT901" s="779"/>
    </row>
    <row r="902" spans="1:98" s="887" customFormat="1" ht="13.5">
      <c r="A902" s="886"/>
      <c r="B902" s="886"/>
      <c r="C902" s="886"/>
      <c r="D902" s="886"/>
      <c r="E902" s="886"/>
      <c r="F902" s="2851"/>
      <c r="G902" s="2851"/>
      <c r="H902" s="888"/>
      <c r="I902" s="889"/>
      <c r="J902" s="890"/>
      <c r="M902" s="772"/>
      <c r="N902" s="891"/>
      <c r="O902" s="774"/>
      <c r="P902" s="775"/>
      <c r="Q902" s="775"/>
      <c r="R902" s="776"/>
      <c r="S902" s="777"/>
      <c r="T902" s="777"/>
      <c r="U902" s="777"/>
      <c r="V902" s="778"/>
      <c r="W902" s="778"/>
      <c r="X902" s="778"/>
      <c r="Y902" s="778"/>
      <c r="Z902" s="778"/>
      <c r="AA902" s="779"/>
      <c r="AB902" s="779"/>
      <c r="AC902" s="779"/>
      <c r="AD902" s="779"/>
      <c r="AE902" s="779"/>
      <c r="AF902" s="779"/>
      <c r="AG902" s="779"/>
      <c r="AH902" s="779"/>
      <c r="AI902" s="779"/>
      <c r="AJ902" s="779"/>
      <c r="AK902" s="779"/>
      <c r="AL902" s="779"/>
      <c r="AM902" s="779"/>
      <c r="AN902" s="779"/>
      <c r="AO902" s="779"/>
      <c r="AP902" s="779"/>
      <c r="AQ902" s="779"/>
      <c r="AR902" s="779"/>
      <c r="AS902" s="779"/>
      <c r="AT902" s="779"/>
      <c r="AU902" s="779"/>
      <c r="AV902" s="779"/>
      <c r="AW902" s="779"/>
      <c r="AX902" s="779"/>
      <c r="AY902" s="779"/>
      <c r="AZ902" s="779"/>
      <c r="BA902" s="779"/>
      <c r="BB902" s="779"/>
      <c r="BC902" s="779"/>
      <c r="BD902" s="779"/>
      <c r="BE902" s="779"/>
      <c r="BF902" s="779"/>
      <c r="BG902" s="779"/>
      <c r="BH902" s="779"/>
      <c r="BI902" s="779"/>
      <c r="BJ902" s="779"/>
      <c r="BK902" s="779"/>
      <c r="BL902" s="779"/>
      <c r="BM902" s="779"/>
      <c r="BN902" s="779"/>
      <c r="BO902" s="779"/>
      <c r="BP902" s="779"/>
      <c r="BQ902" s="779"/>
      <c r="BR902" s="779"/>
      <c r="BS902" s="779"/>
      <c r="BT902" s="779"/>
      <c r="BU902" s="779"/>
      <c r="BV902" s="779"/>
      <c r="BW902" s="779"/>
      <c r="BX902" s="779"/>
      <c r="BY902" s="779"/>
      <c r="BZ902" s="779"/>
      <c r="CA902" s="779"/>
      <c r="CB902" s="779"/>
      <c r="CC902" s="779"/>
      <c r="CD902" s="779"/>
      <c r="CE902" s="779"/>
      <c r="CF902" s="779"/>
      <c r="CG902" s="779"/>
      <c r="CH902" s="779"/>
      <c r="CI902" s="779"/>
      <c r="CJ902" s="779"/>
      <c r="CK902" s="779"/>
      <c r="CL902" s="779"/>
      <c r="CM902" s="779"/>
      <c r="CN902" s="779"/>
      <c r="CO902" s="779"/>
      <c r="CP902" s="779"/>
      <c r="CQ902" s="779"/>
      <c r="CR902" s="779"/>
      <c r="CS902" s="779"/>
      <c r="CT902" s="779"/>
    </row>
    <row r="903" spans="1:98" s="887" customFormat="1" ht="13.5">
      <c r="A903" s="886"/>
      <c r="B903" s="886"/>
      <c r="C903" s="886"/>
      <c r="D903" s="886"/>
      <c r="E903" s="886"/>
      <c r="F903" s="2851"/>
      <c r="G903" s="2851"/>
      <c r="H903" s="888"/>
      <c r="I903" s="889"/>
      <c r="J903" s="890"/>
      <c r="M903" s="772"/>
      <c r="N903" s="891"/>
      <c r="O903" s="774"/>
      <c r="P903" s="775"/>
      <c r="Q903" s="775"/>
      <c r="R903" s="776"/>
      <c r="S903" s="777"/>
      <c r="T903" s="777"/>
      <c r="U903" s="777"/>
      <c r="V903" s="778"/>
      <c r="W903" s="778"/>
      <c r="X903" s="778"/>
      <c r="Y903" s="778"/>
      <c r="Z903" s="778"/>
      <c r="AA903" s="779"/>
      <c r="AB903" s="779"/>
      <c r="AC903" s="779"/>
      <c r="AD903" s="779"/>
      <c r="AE903" s="779"/>
      <c r="AF903" s="779"/>
      <c r="AG903" s="779"/>
      <c r="AH903" s="779"/>
      <c r="AI903" s="779"/>
      <c r="AJ903" s="779"/>
      <c r="AK903" s="779"/>
      <c r="AL903" s="779"/>
      <c r="AM903" s="779"/>
      <c r="AN903" s="779"/>
      <c r="AO903" s="779"/>
      <c r="AP903" s="779"/>
      <c r="AQ903" s="779"/>
      <c r="AR903" s="779"/>
      <c r="AS903" s="779"/>
      <c r="AT903" s="779"/>
      <c r="AU903" s="779"/>
      <c r="AV903" s="779"/>
      <c r="AW903" s="779"/>
      <c r="AX903" s="779"/>
      <c r="AY903" s="779"/>
      <c r="AZ903" s="779"/>
      <c r="BA903" s="779"/>
      <c r="BB903" s="779"/>
      <c r="BC903" s="779"/>
      <c r="BD903" s="779"/>
      <c r="BE903" s="779"/>
      <c r="BF903" s="779"/>
      <c r="BG903" s="779"/>
      <c r="BH903" s="779"/>
      <c r="BI903" s="779"/>
      <c r="BJ903" s="779"/>
      <c r="BK903" s="779"/>
      <c r="BL903" s="779"/>
      <c r="BM903" s="779"/>
      <c r="BN903" s="779"/>
      <c r="BO903" s="779"/>
      <c r="BP903" s="779"/>
      <c r="BQ903" s="779"/>
      <c r="BR903" s="779"/>
      <c r="BS903" s="779"/>
      <c r="BT903" s="779"/>
      <c r="BU903" s="779"/>
      <c r="BV903" s="779"/>
      <c r="BW903" s="779"/>
      <c r="BX903" s="779"/>
      <c r="BY903" s="779"/>
      <c r="BZ903" s="779"/>
      <c r="CA903" s="779"/>
      <c r="CB903" s="779"/>
      <c r="CC903" s="779"/>
      <c r="CD903" s="779"/>
      <c r="CE903" s="779"/>
      <c r="CF903" s="779"/>
      <c r="CG903" s="779"/>
      <c r="CH903" s="779"/>
      <c r="CI903" s="779"/>
      <c r="CJ903" s="779"/>
      <c r="CK903" s="779"/>
      <c r="CL903" s="779"/>
      <c r="CM903" s="779"/>
      <c r="CN903" s="779"/>
      <c r="CO903" s="779"/>
      <c r="CP903" s="779"/>
      <c r="CQ903" s="779"/>
      <c r="CR903" s="779"/>
      <c r="CS903" s="779"/>
      <c r="CT903" s="779"/>
    </row>
    <row r="904" spans="1:98" s="887" customFormat="1" ht="13.5">
      <c r="A904" s="886"/>
      <c r="B904" s="886"/>
      <c r="C904" s="886"/>
      <c r="D904" s="886"/>
      <c r="E904" s="886"/>
      <c r="F904" s="2851"/>
      <c r="G904" s="2851"/>
      <c r="H904" s="888"/>
      <c r="I904" s="889"/>
      <c r="J904" s="890"/>
      <c r="M904" s="772"/>
      <c r="N904" s="891"/>
      <c r="O904" s="774"/>
      <c r="P904" s="775"/>
      <c r="Q904" s="775"/>
      <c r="R904" s="776"/>
      <c r="S904" s="777"/>
      <c r="T904" s="777"/>
      <c r="U904" s="777"/>
      <c r="V904" s="778"/>
      <c r="W904" s="778"/>
      <c r="X904" s="778"/>
      <c r="Y904" s="778"/>
      <c r="Z904" s="778"/>
      <c r="AA904" s="779"/>
      <c r="AB904" s="779"/>
      <c r="AC904" s="779"/>
      <c r="AD904" s="779"/>
      <c r="AE904" s="779"/>
      <c r="AF904" s="779"/>
      <c r="AG904" s="779"/>
      <c r="AH904" s="779"/>
      <c r="AI904" s="779"/>
      <c r="AJ904" s="779"/>
      <c r="AK904" s="779"/>
      <c r="AL904" s="779"/>
      <c r="AM904" s="779"/>
      <c r="AN904" s="779"/>
      <c r="AO904" s="779"/>
      <c r="AP904" s="779"/>
      <c r="AQ904" s="779"/>
      <c r="AR904" s="779"/>
      <c r="AS904" s="779"/>
      <c r="AT904" s="779"/>
      <c r="AU904" s="779"/>
      <c r="AV904" s="779"/>
      <c r="AW904" s="779"/>
      <c r="AX904" s="779"/>
      <c r="AY904" s="779"/>
      <c r="AZ904" s="779"/>
      <c r="BA904" s="779"/>
      <c r="BB904" s="779"/>
      <c r="BC904" s="779"/>
      <c r="BD904" s="779"/>
      <c r="BE904" s="779"/>
      <c r="BF904" s="779"/>
      <c r="BG904" s="779"/>
      <c r="BH904" s="779"/>
      <c r="BI904" s="779"/>
      <c r="BJ904" s="779"/>
      <c r="BK904" s="779"/>
      <c r="BL904" s="779"/>
      <c r="BM904" s="779"/>
      <c r="BN904" s="779"/>
      <c r="BO904" s="779"/>
      <c r="BP904" s="779"/>
      <c r="BQ904" s="779"/>
      <c r="BR904" s="779"/>
      <c r="BS904" s="779"/>
      <c r="BT904" s="779"/>
      <c r="BU904" s="779"/>
      <c r="BV904" s="779"/>
      <c r="BW904" s="779"/>
      <c r="BX904" s="779"/>
      <c r="BY904" s="779"/>
      <c r="BZ904" s="779"/>
      <c r="CA904" s="779"/>
      <c r="CB904" s="779"/>
      <c r="CC904" s="779"/>
      <c r="CD904" s="779"/>
      <c r="CE904" s="779"/>
      <c r="CF904" s="779"/>
      <c r="CG904" s="779"/>
      <c r="CH904" s="779"/>
      <c r="CI904" s="779"/>
      <c r="CJ904" s="779"/>
      <c r="CK904" s="779"/>
      <c r="CL904" s="779"/>
      <c r="CM904" s="779"/>
      <c r="CN904" s="779"/>
      <c r="CO904" s="779"/>
      <c r="CP904" s="779"/>
      <c r="CQ904" s="779"/>
      <c r="CR904" s="779"/>
      <c r="CS904" s="779"/>
      <c r="CT904" s="779"/>
    </row>
    <row r="905" spans="1:98" s="887" customFormat="1" ht="13.5">
      <c r="A905" s="886"/>
      <c r="B905" s="886"/>
      <c r="C905" s="886"/>
      <c r="D905" s="886"/>
      <c r="E905" s="886"/>
      <c r="F905" s="2851"/>
      <c r="G905" s="2851"/>
      <c r="H905" s="888"/>
      <c r="I905" s="889"/>
      <c r="J905" s="890"/>
      <c r="M905" s="772"/>
      <c r="N905" s="891"/>
      <c r="O905" s="774"/>
      <c r="P905" s="775"/>
      <c r="Q905" s="775"/>
      <c r="R905" s="776"/>
      <c r="S905" s="777"/>
      <c r="T905" s="777"/>
      <c r="U905" s="777"/>
      <c r="V905" s="778"/>
      <c r="W905" s="778"/>
      <c r="X905" s="778"/>
      <c r="Y905" s="778"/>
      <c r="Z905" s="778"/>
      <c r="AA905" s="779"/>
      <c r="AB905" s="779"/>
      <c r="AC905" s="779"/>
      <c r="AD905" s="779"/>
      <c r="AE905" s="779"/>
      <c r="AF905" s="779"/>
      <c r="AG905" s="779"/>
      <c r="AH905" s="779"/>
      <c r="AI905" s="779"/>
      <c r="AJ905" s="779"/>
      <c r="AK905" s="779"/>
      <c r="AL905" s="779"/>
      <c r="AM905" s="779"/>
      <c r="AN905" s="779"/>
      <c r="AO905" s="779"/>
      <c r="AP905" s="779"/>
      <c r="AQ905" s="779"/>
      <c r="AR905" s="779"/>
      <c r="AS905" s="779"/>
      <c r="AT905" s="779"/>
      <c r="AU905" s="779"/>
      <c r="AV905" s="779"/>
      <c r="AW905" s="779"/>
      <c r="AX905" s="779"/>
      <c r="AY905" s="779"/>
      <c r="AZ905" s="779"/>
      <c r="BA905" s="779"/>
      <c r="BB905" s="779"/>
      <c r="BC905" s="779"/>
      <c r="BD905" s="779"/>
      <c r="BE905" s="779"/>
      <c r="BF905" s="779"/>
      <c r="BG905" s="779"/>
      <c r="BH905" s="779"/>
      <c r="BI905" s="779"/>
      <c r="BJ905" s="779"/>
      <c r="BK905" s="779"/>
      <c r="BL905" s="779"/>
      <c r="BM905" s="779"/>
      <c r="BN905" s="779"/>
      <c r="BO905" s="779"/>
      <c r="BP905" s="779"/>
      <c r="BQ905" s="779"/>
      <c r="BR905" s="779"/>
      <c r="BS905" s="779"/>
      <c r="BT905" s="779"/>
      <c r="BU905" s="779"/>
      <c r="BV905" s="779"/>
      <c r="BW905" s="779"/>
      <c r="BX905" s="779"/>
      <c r="BY905" s="779"/>
      <c r="BZ905" s="779"/>
      <c r="CA905" s="779"/>
      <c r="CB905" s="779"/>
      <c r="CC905" s="779"/>
      <c r="CD905" s="779"/>
      <c r="CE905" s="779"/>
      <c r="CF905" s="779"/>
      <c r="CG905" s="779"/>
      <c r="CH905" s="779"/>
      <c r="CI905" s="779"/>
      <c r="CJ905" s="779"/>
      <c r="CK905" s="779"/>
      <c r="CL905" s="779"/>
      <c r="CM905" s="779"/>
      <c r="CN905" s="779"/>
      <c r="CO905" s="779"/>
      <c r="CP905" s="779"/>
      <c r="CQ905" s="779"/>
      <c r="CR905" s="779"/>
      <c r="CS905" s="779"/>
      <c r="CT905" s="779"/>
    </row>
    <row r="906" spans="1:98" s="887" customFormat="1" ht="13.5">
      <c r="A906" s="886"/>
      <c r="B906" s="886"/>
      <c r="C906" s="886"/>
      <c r="D906" s="886"/>
      <c r="E906" s="886"/>
      <c r="F906" s="2851"/>
      <c r="G906" s="2851"/>
      <c r="H906" s="888"/>
      <c r="I906" s="889"/>
      <c r="J906" s="890"/>
      <c r="M906" s="772"/>
      <c r="N906" s="891"/>
      <c r="O906" s="774"/>
      <c r="P906" s="775"/>
      <c r="Q906" s="775"/>
      <c r="R906" s="776"/>
      <c r="S906" s="777"/>
      <c r="T906" s="777"/>
      <c r="U906" s="777"/>
      <c r="V906" s="778"/>
      <c r="W906" s="778"/>
      <c r="X906" s="778"/>
      <c r="Y906" s="778"/>
      <c r="Z906" s="778"/>
      <c r="AA906" s="779"/>
      <c r="AB906" s="779"/>
      <c r="AC906" s="779"/>
      <c r="AD906" s="779"/>
      <c r="AE906" s="779"/>
      <c r="AF906" s="779"/>
      <c r="AG906" s="779"/>
      <c r="AH906" s="779"/>
      <c r="AI906" s="779"/>
      <c r="AJ906" s="779"/>
      <c r="AK906" s="779"/>
      <c r="AL906" s="779"/>
      <c r="AM906" s="779"/>
      <c r="AN906" s="779"/>
      <c r="AO906" s="779"/>
      <c r="AP906" s="779"/>
      <c r="AQ906" s="779"/>
      <c r="AR906" s="779"/>
      <c r="AS906" s="779"/>
      <c r="AT906" s="779"/>
      <c r="AU906" s="779"/>
      <c r="AV906" s="779"/>
      <c r="AW906" s="779"/>
      <c r="AX906" s="779"/>
      <c r="AY906" s="779"/>
      <c r="AZ906" s="779"/>
      <c r="BA906" s="779"/>
      <c r="BB906" s="779"/>
      <c r="BC906" s="779"/>
      <c r="BD906" s="779"/>
      <c r="BE906" s="779"/>
      <c r="BF906" s="779"/>
      <c r="BG906" s="779"/>
      <c r="BH906" s="779"/>
      <c r="BI906" s="779"/>
      <c r="BJ906" s="779"/>
      <c r="BK906" s="779"/>
      <c r="BL906" s="779"/>
      <c r="BM906" s="779"/>
      <c r="BN906" s="779"/>
      <c r="BO906" s="779"/>
      <c r="BP906" s="779"/>
      <c r="BQ906" s="779"/>
      <c r="BR906" s="779"/>
      <c r="BS906" s="779"/>
      <c r="BT906" s="779"/>
      <c r="BU906" s="779"/>
      <c r="BV906" s="779"/>
      <c r="BW906" s="779"/>
      <c r="BX906" s="779"/>
      <c r="BY906" s="779"/>
      <c r="BZ906" s="779"/>
      <c r="CA906" s="779"/>
      <c r="CB906" s="779"/>
      <c r="CC906" s="779"/>
      <c r="CD906" s="779"/>
      <c r="CE906" s="779"/>
      <c r="CF906" s="779"/>
      <c r="CG906" s="779"/>
      <c r="CH906" s="779"/>
      <c r="CI906" s="779"/>
      <c r="CJ906" s="779"/>
      <c r="CK906" s="779"/>
      <c r="CL906" s="779"/>
      <c r="CM906" s="779"/>
      <c r="CN906" s="779"/>
      <c r="CO906" s="779"/>
      <c r="CP906" s="779"/>
      <c r="CQ906" s="779"/>
      <c r="CR906" s="779"/>
      <c r="CS906" s="779"/>
      <c r="CT906" s="779"/>
    </row>
    <row r="907" spans="1:98" s="887" customFormat="1" ht="13.5">
      <c r="A907" s="886"/>
      <c r="B907" s="886"/>
      <c r="C907" s="886"/>
      <c r="D907" s="886"/>
      <c r="E907" s="886"/>
      <c r="F907" s="2851"/>
      <c r="G907" s="2851"/>
      <c r="H907" s="888"/>
      <c r="I907" s="889"/>
      <c r="J907" s="890"/>
      <c r="M907" s="772"/>
      <c r="N907" s="891"/>
      <c r="O907" s="774"/>
      <c r="P907" s="775"/>
      <c r="Q907" s="775"/>
      <c r="R907" s="776"/>
      <c r="S907" s="777"/>
      <c r="T907" s="777"/>
      <c r="U907" s="777"/>
      <c r="V907" s="778"/>
      <c r="W907" s="778"/>
      <c r="X907" s="778"/>
      <c r="Y907" s="778"/>
      <c r="Z907" s="778"/>
      <c r="AA907" s="779"/>
      <c r="AB907" s="779"/>
      <c r="AC907" s="779"/>
      <c r="AD907" s="779"/>
      <c r="AE907" s="779"/>
      <c r="AF907" s="779"/>
      <c r="AG907" s="779"/>
      <c r="AH907" s="779"/>
      <c r="AI907" s="779"/>
      <c r="AJ907" s="779"/>
      <c r="AK907" s="779"/>
      <c r="AL907" s="779"/>
      <c r="AM907" s="779"/>
      <c r="AN907" s="779"/>
      <c r="AO907" s="779"/>
      <c r="AP907" s="779"/>
      <c r="AQ907" s="779"/>
      <c r="AR907" s="779"/>
      <c r="AS907" s="779"/>
      <c r="AT907" s="779"/>
      <c r="AU907" s="779"/>
      <c r="AV907" s="779"/>
      <c r="AW907" s="779"/>
      <c r="AX907" s="779"/>
      <c r="AY907" s="779"/>
      <c r="AZ907" s="779"/>
      <c r="BA907" s="779"/>
      <c r="BB907" s="779"/>
      <c r="BC907" s="779"/>
      <c r="BD907" s="779"/>
      <c r="BE907" s="779"/>
      <c r="BF907" s="779"/>
      <c r="BG907" s="779"/>
      <c r="BH907" s="779"/>
      <c r="BI907" s="779"/>
      <c r="BJ907" s="779"/>
      <c r="BK907" s="779"/>
      <c r="BL907" s="779"/>
      <c r="BM907" s="779"/>
      <c r="BN907" s="779"/>
      <c r="BO907" s="779"/>
      <c r="BP907" s="779"/>
      <c r="BQ907" s="779"/>
      <c r="BR907" s="779"/>
      <c r="BS907" s="779"/>
      <c r="BT907" s="779"/>
      <c r="BU907" s="779"/>
      <c r="BV907" s="779"/>
      <c r="BW907" s="779"/>
      <c r="BX907" s="779"/>
      <c r="BY907" s="779"/>
      <c r="BZ907" s="779"/>
      <c r="CA907" s="779"/>
      <c r="CB907" s="779"/>
      <c r="CC907" s="779"/>
      <c r="CD907" s="779"/>
      <c r="CE907" s="779"/>
      <c r="CF907" s="779"/>
      <c r="CG907" s="779"/>
      <c r="CH907" s="779"/>
      <c r="CI907" s="779"/>
      <c r="CJ907" s="779"/>
      <c r="CK907" s="779"/>
      <c r="CL907" s="779"/>
      <c r="CM907" s="779"/>
      <c r="CN907" s="779"/>
      <c r="CO907" s="779"/>
      <c r="CP907" s="779"/>
      <c r="CQ907" s="779"/>
      <c r="CR907" s="779"/>
      <c r="CS907" s="779"/>
      <c r="CT907" s="779"/>
    </row>
    <row r="908" spans="1:98" s="887" customFormat="1" ht="13.5">
      <c r="A908" s="886"/>
      <c r="B908" s="886"/>
      <c r="C908" s="886"/>
      <c r="D908" s="886"/>
      <c r="E908" s="886"/>
      <c r="F908" s="2851"/>
      <c r="G908" s="2851"/>
      <c r="H908" s="888"/>
      <c r="I908" s="889"/>
      <c r="J908" s="890"/>
      <c r="M908" s="772"/>
      <c r="N908" s="891"/>
      <c r="O908" s="774"/>
      <c r="P908" s="775"/>
      <c r="Q908" s="775"/>
      <c r="R908" s="776"/>
      <c r="S908" s="777"/>
      <c r="T908" s="777"/>
      <c r="U908" s="777"/>
      <c r="V908" s="778"/>
      <c r="W908" s="778"/>
      <c r="X908" s="778"/>
      <c r="Y908" s="778"/>
      <c r="Z908" s="778"/>
      <c r="AA908" s="779"/>
      <c r="AB908" s="779"/>
      <c r="AC908" s="779"/>
      <c r="AD908" s="779"/>
      <c r="AE908" s="779"/>
      <c r="AF908" s="779"/>
      <c r="AG908" s="779"/>
      <c r="AH908" s="779"/>
      <c r="AI908" s="779"/>
      <c r="AJ908" s="779"/>
      <c r="AK908" s="779"/>
      <c r="AL908" s="779"/>
      <c r="AM908" s="779"/>
      <c r="AN908" s="779"/>
      <c r="AO908" s="779"/>
      <c r="AP908" s="779"/>
      <c r="AQ908" s="779"/>
      <c r="AR908" s="779"/>
      <c r="AS908" s="779"/>
      <c r="AT908" s="779"/>
      <c r="AU908" s="779"/>
      <c r="AV908" s="779"/>
      <c r="AW908" s="779"/>
      <c r="AX908" s="779"/>
      <c r="AY908" s="779"/>
      <c r="AZ908" s="779"/>
      <c r="BA908" s="779"/>
      <c r="BB908" s="779"/>
      <c r="BC908" s="779"/>
      <c r="BD908" s="779"/>
      <c r="BE908" s="779"/>
      <c r="BF908" s="779"/>
      <c r="BG908" s="779"/>
      <c r="BH908" s="779"/>
      <c r="BI908" s="779"/>
      <c r="BJ908" s="779"/>
      <c r="BK908" s="779"/>
      <c r="BL908" s="779"/>
      <c r="BM908" s="779"/>
      <c r="BN908" s="779"/>
      <c r="BO908" s="779"/>
      <c r="BP908" s="779"/>
      <c r="BQ908" s="779"/>
      <c r="BR908" s="779"/>
      <c r="BS908" s="779"/>
      <c r="BT908" s="779"/>
      <c r="BU908" s="779"/>
      <c r="BV908" s="779"/>
      <c r="BW908" s="779"/>
      <c r="BX908" s="779"/>
      <c r="BY908" s="779"/>
      <c r="BZ908" s="779"/>
      <c r="CA908" s="779"/>
      <c r="CB908" s="779"/>
      <c r="CC908" s="779"/>
      <c r="CD908" s="779"/>
      <c r="CE908" s="779"/>
      <c r="CF908" s="779"/>
      <c r="CG908" s="779"/>
      <c r="CH908" s="779"/>
      <c r="CI908" s="779"/>
      <c r="CJ908" s="779"/>
      <c r="CK908" s="779"/>
      <c r="CL908" s="779"/>
      <c r="CM908" s="779"/>
      <c r="CN908" s="779"/>
      <c r="CO908" s="779"/>
      <c r="CP908" s="779"/>
      <c r="CQ908" s="779"/>
      <c r="CR908" s="779"/>
      <c r="CS908" s="779"/>
      <c r="CT908" s="779"/>
    </row>
    <row r="909" spans="1:98" s="887" customFormat="1" ht="13.5">
      <c r="A909" s="886"/>
      <c r="B909" s="886"/>
      <c r="C909" s="886"/>
      <c r="D909" s="886"/>
      <c r="E909" s="886"/>
      <c r="F909" s="2851"/>
      <c r="G909" s="2851"/>
      <c r="H909" s="888"/>
      <c r="I909" s="889"/>
      <c r="J909" s="890"/>
      <c r="M909" s="772"/>
      <c r="N909" s="891"/>
      <c r="O909" s="774"/>
      <c r="P909" s="775"/>
      <c r="Q909" s="775"/>
      <c r="R909" s="776"/>
      <c r="S909" s="777"/>
      <c r="T909" s="777"/>
      <c r="U909" s="777"/>
      <c r="V909" s="778"/>
      <c r="W909" s="778"/>
      <c r="X909" s="778"/>
      <c r="Y909" s="778"/>
      <c r="Z909" s="778"/>
      <c r="AA909" s="779"/>
      <c r="AB909" s="779"/>
      <c r="AC909" s="779"/>
      <c r="AD909" s="779"/>
      <c r="AE909" s="779"/>
      <c r="AF909" s="779"/>
      <c r="AG909" s="779"/>
      <c r="AH909" s="779"/>
      <c r="AI909" s="779"/>
      <c r="AJ909" s="779"/>
      <c r="AK909" s="779"/>
      <c r="AL909" s="779"/>
      <c r="AM909" s="779"/>
      <c r="AN909" s="779"/>
      <c r="AO909" s="779"/>
      <c r="AP909" s="779"/>
      <c r="AQ909" s="779"/>
      <c r="AR909" s="779"/>
      <c r="AS909" s="779"/>
      <c r="AT909" s="779"/>
      <c r="AU909" s="779"/>
      <c r="AV909" s="779"/>
      <c r="AW909" s="779"/>
      <c r="AX909" s="779"/>
      <c r="AY909" s="779"/>
      <c r="AZ909" s="779"/>
      <c r="BA909" s="779"/>
      <c r="BB909" s="779"/>
      <c r="BC909" s="779"/>
      <c r="BD909" s="779"/>
      <c r="BE909" s="779"/>
      <c r="BF909" s="779"/>
      <c r="BG909" s="779"/>
      <c r="BH909" s="779"/>
      <c r="BI909" s="779"/>
      <c r="BJ909" s="779"/>
      <c r="BK909" s="779"/>
      <c r="BL909" s="779"/>
      <c r="BM909" s="779"/>
      <c r="BN909" s="779"/>
      <c r="BO909" s="779"/>
      <c r="BP909" s="779"/>
      <c r="BQ909" s="779"/>
      <c r="BR909" s="779"/>
      <c r="BS909" s="779"/>
      <c r="BT909" s="779"/>
      <c r="BU909" s="779"/>
      <c r="BV909" s="779"/>
      <c r="BW909" s="779"/>
      <c r="BX909" s="779"/>
      <c r="BY909" s="779"/>
      <c r="BZ909" s="779"/>
      <c r="CA909" s="779"/>
      <c r="CB909" s="779"/>
      <c r="CC909" s="779"/>
      <c r="CD909" s="779"/>
      <c r="CE909" s="779"/>
      <c r="CF909" s="779"/>
      <c r="CG909" s="779"/>
      <c r="CH909" s="779"/>
      <c r="CI909" s="779"/>
      <c r="CJ909" s="779"/>
      <c r="CK909" s="779"/>
      <c r="CL909" s="779"/>
      <c r="CM909" s="779"/>
      <c r="CN909" s="779"/>
      <c r="CO909" s="779"/>
      <c r="CP909" s="779"/>
      <c r="CQ909" s="779"/>
      <c r="CR909" s="779"/>
      <c r="CS909" s="779"/>
      <c r="CT909" s="779"/>
    </row>
    <row r="910" spans="1:98" s="887" customFormat="1" ht="13.5">
      <c r="A910" s="886"/>
      <c r="B910" s="886"/>
      <c r="C910" s="886"/>
      <c r="D910" s="886"/>
      <c r="E910" s="886"/>
      <c r="F910" s="2851"/>
      <c r="G910" s="2851"/>
      <c r="H910" s="888"/>
      <c r="I910" s="889"/>
      <c r="J910" s="890"/>
      <c r="M910" s="772"/>
      <c r="N910" s="891"/>
      <c r="O910" s="774"/>
      <c r="P910" s="775"/>
      <c r="Q910" s="775"/>
      <c r="R910" s="776"/>
      <c r="S910" s="777"/>
      <c r="T910" s="777"/>
      <c r="U910" s="777"/>
      <c r="V910" s="778"/>
      <c r="W910" s="778"/>
      <c r="X910" s="778"/>
      <c r="Y910" s="778"/>
      <c r="Z910" s="778"/>
      <c r="AA910" s="779"/>
      <c r="AB910" s="779"/>
      <c r="AC910" s="779"/>
      <c r="AD910" s="779"/>
      <c r="AE910" s="779"/>
      <c r="AF910" s="779"/>
      <c r="AG910" s="779"/>
      <c r="AH910" s="779"/>
      <c r="AI910" s="779"/>
      <c r="AJ910" s="779"/>
      <c r="AK910" s="779"/>
      <c r="AL910" s="779"/>
      <c r="AM910" s="779"/>
      <c r="AN910" s="779"/>
      <c r="AO910" s="779"/>
      <c r="AP910" s="779"/>
      <c r="AQ910" s="779"/>
      <c r="AR910" s="779"/>
      <c r="AS910" s="779"/>
      <c r="AT910" s="779"/>
      <c r="AU910" s="779"/>
      <c r="AV910" s="779"/>
      <c r="AW910" s="779"/>
      <c r="AX910" s="779"/>
      <c r="AY910" s="779"/>
      <c r="AZ910" s="779"/>
      <c r="BA910" s="779"/>
      <c r="BB910" s="779"/>
      <c r="BC910" s="779"/>
      <c r="BD910" s="779"/>
      <c r="BE910" s="779"/>
      <c r="BF910" s="779"/>
      <c r="BG910" s="779"/>
      <c r="BH910" s="779"/>
      <c r="BI910" s="779"/>
      <c r="BJ910" s="779"/>
      <c r="BK910" s="779"/>
      <c r="BL910" s="779"/>
      <c r="BM910" s="779"/>
      <c r="BN910" s="779"/>
      <c r="BO910" s="779"/>
      <c r="BP910" s="779"/>
      <c r="BQ910" s="779"/>
      <c r="BR910" s="779"/>
      <c r="BS910" s="779"/>
      <c r="BT910" s="779"/>
      <c r="BU910" s="779"/>
      <c r="BV910" s="779"/>
      <c r="BW910" s="779"/>
      <c r="BX910" s="779"/>
      <c r="BY910" s="779"/>
      <c r="BZ910" s="779"/>
      <c r="CA910" s="779"/>
      <c r="CB910" s="779"/>
      <c r="CC910" s="779"/>
      <c r="CD910" s="779"/>
      <c r="CE910" s="779"/>
      <c r="CF910" s="779"/>
      <c r="CG910" s="779"/>
      <c r="CH910" s="779"/>
      <c r="CI910" s="779"/>
      <c r="CJ910" s="779"/>
      <c r="CK910" s="779"/>
      <c r="CL910" s="779"/>
      <c r="CM910" s="779"/>
      <c r="CN910" s="779"/>
      <c r="CO910" s="779"/>
      <c r="CP910" s="779"/>
      <c r="CQ910" s="779"/>
      <c r="CR910" s="779"/>
      <c r="CS910" s="779"/>
      <c r="CT910" s="779"/>
    </row>
    <row r="911" spans="1:98" s="887" customFormat="1" ht="13.5">
      <c r="A911" s="886"/>
      <c r="B911" s="886"/>
      <c r="C911" s="886"/>
      <c r="D911" s="886"/>
      <c r="E911" s="886"/>
      <c r="F911" s="2851"/>
      <c r="G911" s="2851"/>
      <c r="H911" s="888"/>
      <c r="I911" s="889"/>
      <c r="J911" s="890"/>
      <c r="M911" s="772"/>
      <c r="N911" s="891"/>
      <c r="O911" s="774"/>
      <c r="P911" s="775"/>
      <c r="Q911" s="775"/>
      <c r="R911" s="776"/>
      <c r="S911" s="777"/>
      <c r="T911" s="777"/>
      <c r="U911" s="777"/>
      <c r="V911" s="778"/>
      <c r="W911" s="778"/>
      <c r="X911" s="778"/>
      <c r="Y911" s="778"/>
      <c r="Z911" s="778"/>
      <c r="AA911" s="779"/>
      <c r="AB911" s="779"/>
      <c r="AC911" s="779"/>
      <c r="AD911" s="779"/>
      <c r="AE911" s="779"/>
      <c r="AF911" s="779"/>
      <c r="AG911" s="779"/>
      <c r="AH911" s="779"/>
      <c r="AI911" s="779"/>
      <c r="AJ911" s="779"/>
      <c r="AK911" s="779"/>
      <c r="AL911" s="779"/>
      <c r="AM911" s="779"/>
      <c r="AN911" s="779"/>
      <c r="AO911" s="779"/>
      <c r="AP911" s="779"/>
      <c r="AQ911" s="779"/>
      <c r="AR911" s="779"/>
      <c r="AS911" s="779"/>
      <c r="AT911" s="779"/>
      <c r="AU911" s="779"/>
      <c r="AV911" s="779"/>
      <c r="AW911" s="779"/>
      <c r="AX911" s="779"/>
      <c r="AY911" s="779"/>
      <c r="AZ911" s="779"/>
      <c r="BA911" s="779"/>
      <c r="BB911" s="779"/>
      <c r="BC911" s="779"/>
      <c r="BD911" s="779"/>
      <c r="BE911" s="779"/>
      <c r="BF911" s="779"/>
      <c r="BG911" s="779"/>
      <c r="BH911" s="779"/>
      <c r="BI911" s="779"/>
      <c r="BJ911" s="779"/>
      <c r="BK911" s="779"/>
      <c r="BL911" s="779"/>
      <c r="BM911" s="779"/>
      <c r="BN911" s="779"/>
      <c r="BO911" s="779"/>
      <c r="BP911" s="779"/>
      <c r="BQ911" s="779"/>
      <c r="BR911" s="779"/>
      <c r="BS911" s="779"/>
      <c r="BT911" s="779"/>
      <c r="BU911" s="779"/>
      <c r="BV911" s="779"/>
      <c r="BW911" s="779"/>
      <c r="BX911" s="779"/>
      <c r="BY911" s="779"/>
      <c r="BZ911" s="779"/>
      <c r="CA911" s="779"/>
      <c r="CB911" s="779"/>
      <c r="CC911" s="779"/>
      <c r="CD911" s="779"/>
      <c r="CE911" s="779"/>
      <c r="CF911" s="779"/>
      <c r="CG911" s="779"/>
      <c r="CH911" s="779"/>
      <c r="CI911" s="779"/>
      <c r="CJ911" s="779"/>
      <c r="CK911" s="779"/>
      <c r="CL911" s="779"/>
      <c r="CM911" s="779"/>
      <c r="CN911" s="779"/>
      <c r="CO911" s="779"/>
      <c r="CP911" s="779"/>
      <c r="CQ911" s="779"/>
      <c r="CR911" s="779"/>
      <c r="CS911" s="779"/>
      <c r="CT911" s="779"/>
    </row>
    <row r="912" spans="1:98" s="887" customFormat="1" ht="13.5">
      <c r="A912" s="886"/>
      <c r="B912" s="886"/>
      <c r="C912" s="886"/>
      <c r="D912" s="886"/>
      <c r="E912" s="886"/>
      <c r="F912" s="2851"/>
      <c r="G912" s="2851"/>
      <c r="H912" s="888"/>
      <c r="I912" s="889"/>
      <c r="J912" s="890"/>
      <c r="M912" s="772"/>
      <c r="N912" s="891"/>
      <c r="O912" s="774"/>
      <c r="P912" s="775"/>
      <c r="Q912" s="775"/>
      <c r="R912" s="776"/>
      <c r="S912" s="777"/>
      <c r="T912" s="777"/>
      <c r="U912" s="777"/>
      <c r="V912" s="778"/>
      <c r="W912" s="778"/>
      <c r="X912" s="778"/>
      <c r="Y912" s="778"/>
      <c r="Z912" s="778"/>
      <c r="AA912" s="779"/>
      <c r="AB912" s="779"/>
      <c r="AC912" s="779"/>
      <c r="AD912" s="779"/>
      <c r="AE912" s="779"/>
      <c r="AF912" s="779"/>
      <c r="AG912" s="779"/>
      <c r="AH912" s="779"/>
      <c r="AI912" s="779"/>
      <c r="AJ912" s="779"/>
      <c r="AK912" s="779"/>
      <c r="AL912" s="779"/>
      <c r="AM912" s="779"/>
      <c r="AN912" s="779"/>
      <c r="AO912" s="779"/>
      <c r="AP912" s="779"/>
      <c r="AQ912" s="779"/>
      <c r="AR912" s="779"/>
      <c r="AS912" s="779"/>
      <c r="AT912" s="779"/>
      <c r="AU912" s="779"/>
      <c r="AV912" s="779"/>
      <c r="AW912" s="779"/>
      <c r="AX912" s="779"/>
      <c r="AY912" s="779"/>
      <c r="AZ912" s="779"/>
      <c r="BA912" s="779"/>
      <c r="BB912" s="779"/>
      <c r="BC912" s="779"/>
      <c r="BD912" s="779"/>
      <c r="BE912" s="779"/>
      <c r="BF912" s="779"/>
      <c r="BG912" s="779"/>
      <c r="BH912" s="779"/>
      <c r="BI912" s="779"/>
      <c r="BJ912" s="779"/>
      <c r="BK912" s="779"/>
      <c r="BL912" s="779"/>
      <c r="BM912" s="779"/>
      <c r="BN912" s="779"/>
      <c r="BO912" s="779"/>
      <c r="BP912" s="779"/>
      <c r="BQ912" s="779"/>
      <c r="BR912" s="779"/>
      <c r="BS912" s="779"/>
      <c r="BT912" s="779"/>
      <c r="BU912" s="779"/>
      <c r="BV912" s="779"/>
      <c r="BW912" s="779"/>
      <c r="BX912" s="779"/>
      <c r="BY912" s="779"/>
      <c r="BZ912" s="779"/>
      <c r="CA912" s="779"/>
      <c r="CB912" s="779"/>
      <c r="CC912" s="779"/>
      <c r="CD912" s="779"/>
      <c r="CE912" s="779"/>
      <c r="CF912" s="779"/>
      <c r="CG912" s="779"/>
      <c r="CH912" s="779"/>
      <c r="CI912" s="779"/>
      <c r="CJ912" s="779"/>
      <c r="CK912" s="779"/>
      <c r="CL912" s="779"/>
      <c r="CM912" s="779"/>
      <c r="CN912" s="779"/>
      <c r="CO912" s="779"/>
      <c r="CP912" s="779"/>
      <c r="CQ912" s="779"/>
      <c r="CR912" s="779"/>
      <c r="CS912" s="779"/>
      <c r="CT912" s="779"/>
    </row>
    <row r="913" spans="1:98" s="887" customFormat="1" ht="13.5">
      <c r="A913" s="886"/>
      <c r="B913" s="886"/>
      <c r="C913" s="886"/>
      <c r="D913" s="886"/>
      <c r="E913" s="886"/>
      <c r="F913" s="2851"/>
      <c r="G913" s="2851"/>
      <c r="H913" s="888"/>
      <c r="I913" s="889"/>
      <c r="J913" s="890"/>
      <c r="M913" s="772"/>
      <c r="N913" s="891"/>
      <c r="O913" s="774"/>
      <c r="P913" s="775"/>
      <c r="Q913" s="775"/>
      <c r="R913" s="776"/>
      <c r="S913" s="777"/>
      <c r="T913" s="777"/>
      <c r="U913" s="777"/>
      <c r="V913" s="778"/>
      <c r="W913" s="778"/>
      <c r="X913" s="778"/>
      <c r="Y913" s="778"/>
      <c r="Z913" s="778"/>
      <c r="AA913" s="779"/>
      <c r="AB913" s="779"/>
      <c r="AC913" s="779"/>
      <c r="AD913" s="779"/>
      <c r="AE913" s="779"/>
      <c r="AF913" s="779"/>
      <c r="AG913" s="779"/>
      <c r="AH913" s="779"/>
      <c r="AI913" s="779"/>
      <c r="AJ913" s="779"/>
      <c r="AK913" s="779"/>
      <c r="AL913" s="779"/>
      <c r="AM913" s="779"/>
      <c r="AN913" s="779"/>
      <c r="AO913" s="779"/>
      <c r="AP913" s="779"/>
      <c r="AQ913" s="779"/>
      <c r="AR913" s="779"/>
      <c r="AS913" s="779"/>
      <c r="AT913" s="779"/>
      <c r="AU913" s="779"/>
      <c r="AV913" s="779"/>
      <c r="AW913" s="779"/>
      <c r="AX913" s="779"/>
      <c r="AY913" s="779"/>
      <c r="AZ913" s="779"/>
      <c r="BA913" s="779"/>
      <c r="BB913" s="779"/>
      <c r="BC913" s="779"/>
      <c r="BD913" s="779"/>
      <c r="BE913" s="779"/>
      <c r="BF913" s="779"/>
      <c r="BG913" s="779"/>
      <c r="BH913" s="779"/>
      <c r="BI913" s="779"/>
      <c r="BJ913" s="779"/>
      <c r="BK913" s="779"/>
      <c r="BL913" s="779"/>
      <c r="BM913" s="779"/>
      <c r="BN913" s="779"/>
      <c r="BO913" s="779"/>
      <c r="BP913" s="779"/>
      <c r="BQ913" s="779"/>
      <c r="BR913" s="779"/>
      <c r="BS913" s="779"/>
      <c r="BT913" s="779"/>
      <c r="BU913" s="779"/>
      <c r="BV913" s="779"/>
      <c r="BW913" s="779"/>
      <c r="BX913" s="779"/>
      <c r="BY913" s="779"/>
      <c r="BZ913" s="779"/>
      <c r="CA913" s="779"/>
      <c r="CB913" s="779"/>
      <c r="CC913" s="779"/>
      <c r="CD913" s="779"/>
      <c r="CE913" s="779"/>
      <c r="CF913" s="779"/>
      <c r="CG913" s="779"/>
      <c r="CH913" s="779"/>
      <c r="CI913" s="779"/>
      <c r="CJ913" s="779"/>
      <c r="CK913" s="779"/>
      <c r="CL913" s="779"/>
      <c r="CM913" s="779"/>
      <c r="CN913" s="779"/>
      <c r="CO913" s="779"/>
      <c r="CP913" s="779"/>
      <c r="CQ913" s="779"/>
      <c r="CR913" s="779"/>
      <c r="CS913" s="779"/>
      <c r="CT913" s="779"/>
    </row>
    <row r="914" spans="1:98" s="887" customFormat="1" ht="13.5">
      <c r="A914" s="886"/>
      <c r="B914" s="886"/>
      <c r="C914" s="886"/>
      <c r="D914" s="886"/>
      <c r="E914" s="886"/>
      <c r="F914" s="2851"/>
      <c r="G914" s="2851"/>
      <c r="H914" s="888"/>
      <c r="I914" s="889"/>
      <c r="J914" s="890"/>
      <c r="M914" s="772"/>
      <c r="N914" s="891"/>
      <c r="O914" s="774"/>
      <c r="P914" s="775"/>
      <c r="Q914" s="775"/>
      <c r="R914" s="776"/>
      <c r="S914" s="777"/>
      <c r="T914" s="777"/>
      <c r="U914" s="777"/>
      <c r="V914" s="778"/>
      <c r="W914" s="778"/>
      <c r="X914" s="778"/>
      <c r="Y914" s="778"/>
      <c r="Z914" s="778"/>
      <c r="AA914" s="779"/>
      <c r="AB914" s="779"/>
      <c r="AC914" s="779"/>
      <c r="AD914" s="779"/>
      <c r="AE914" s="779"/>
      <c r="AF914" s="779"/>
      <c r="AG914" s="779"/>
      <c r="AH914" s="779"/>
      <c r="AI914" s="779"/>
      <c r="AJ914" s="779"/>
      <c r="AK914" s="779"/>
      <c r="AL914" s="779"/>
      <c r="AM914" s="779"/>
      <c r="AN914" s="779"/>
      <c r="AO914" s="779"/>
      <c r="AP914" s="779"/>
      <c r="AQ914" s="779"/>
      <c r="AR914" s="779"/>
      <c r="AS914" s="779"/>
      <c r="AT914" s="779"/>
      <c r="AU914" s="779"/>
      <c r="AV914" s="779"/>
      <c r="AW914" s="779"/>
      <c r="AX914" s="779"/>
      <c r="AY914" s="779"/>
      <c r="AZ914" s="779"/>
      <c r="BA914" s="779"/>
      <c r="BB914" s="779"/>
      <c r="BC914" s="779"/>
      <c r="BD914" s="779"/>
      <c r="BE914" s="779"/>
      <c r="BF914" s="779"/>
      <c r="BG914" s="779"/>
      <c r="BH914" s="779"/>
      <c r="BI914" s="779"/>
      <c r="BJ914" s="779"/>
      <c r="BK914" s="779"/>
      <c r="BL914" s="779"/>
      <c r="BM914" s="779"/>
      <c r="BN914" s="779"/>
      <c r="BO914" s="779"/>
      <c r="BP914" s="779"/>
      <c r="BQ914" s="779"/>
      <c r="BR914" s="779"/>
      <c r="BS914" s="779"/>
      <c r="BT914" s="779"/>
      <c r="BU914" s="779"/>
      <c r="BV914" s="779"/>
      <c r="BW914" s="779"/>
      <c r="BX914" s="779"/>
      <c r="BY914" s="779"/>
      <c r="BZ914" s="779"/>
      <c r="CA914" s="779"/>
      <c r="CB914" s="779"/>
      <c r="CC914" s="779"/>
      <c r="CD914" s="779"/>
      <c r="CE914" s="779"/>
      <c r="CF914" s="779"/>
      <c r="CG914" s="779"/>
      <c r="CH914" s="779"/>
      <c r="CI914" s="779"/>
      <c r="CJ914" s="779"/>
      <c r="CK914" s="779"/>
      <c r="CL914" s="779"/>
      <c r="CM914" s="779"/>
      <c r="CN914" s="779"/>
      <c r="CO914" s="779"/>
      <c r="CP914" s="779"/>
      <c r="CQ914" s="779"/>
      <c r="CR914" s="779"/>
      <c r="CS914" s="779"/>
      <c r="CT914" s="779"/>
    </row>
    <row r="915" spans="1:98" s="887" customFormat="1" ht="13.5">
      <c r="A915" s="886"/>
      <c r="B915" s="886"/>
      <c r="C915" s="886"/>
      <c r="D915" s="886"/>
      <c r="E915" s="886"/>
      <c r="F915" s="2851"/>
      <c r="G915" s="2851"/>
      <c r="H915" s="888"/>
      <c r="I915" s="889"/>
      <c r="J915" s="890"/>
      <c r="M915" s="772"/>
      <c r="N915" s="891"/>
      <c r="O915" s="774"/>
      <c r="P915" s="775"/>
      <c r="Q915" s="775"/>
      <c r="R915" s="776"/>
      <c r="S915" s="777"/>
      <c r="T915" s="777"/>
      <c r="U915" s="777"/>
      <c r="V915" s="778"/>
      <c r="W915" s="778"/>
      <c r="X915" s="778"/>
      <c r="Y915" s="778"/>
      <c r="Z915" s="778"/>
      <c r="AA915" s="779"/>
      <c r="AB915" s="779"/>
      <c r="AC915" s="779"/>
      <c r="AD915" s="779"/>
      <c r="AE915" s="779"/>
      <c r="AF915" s="779"/>
      <c r="AG915" s="779"/>
      <c r="AH915" s="779"/>
      <c r="AI915" s="779"/>
      <c r="AJ915" s="779"/>
      <c r="AK915" s="779"/>
      <c r="AL915" s="779"/>
      <c r="AM915" s="779"/>
      <c r="AN915" s="779"/>
      <c r="AO915" s="779"/>
      <c r="AP915" s="779"/>
      <c r="AQ915" s="779"/>
      <c r="AR915" s="779"/>
      <c r="AS915" s="779"/>
      <c r="AT915" s="779"/>
      <c r="AU915" s="779"/>
      <c r="AV915" s="779"/>
      <c r="AW915" s="779"/>
      <c r="AX915" s="779"/>
      <c r="AY915" s="779"/>
      <c r="AZ915" s="779"/>
      <c r="BA915" s="779"/>
      <c r="BB915" s="779"/>
      <c r="BC915" s="779"/>
      <c r="BD915" s="779"/>
      <c r="BE915" s="779"/>
      <c r="BF915" s="779"/>
      <c r="BG915" s="779"/>
      <c r="BH915" s="779"/>
      <c r="BI915" s="779"/>
      <c r="BJ915" s="779"/>
      <c r="BK915" s="779"/>
      <c r="BL915" s="779"/>
      <c r="BM915" s="779"/>
      <c r="BN915" s="779"/>
      <c r="BO915" s="779"/>
      <c r="BP915" s="779"/>
      <c r="BQ915" s="779"/>
      <c r="BR915" s="779"/>
      <c r="BS915" s="779"/>
      <c r="BT915" s="779"/>
      <c r="BU915" s="779"/>
      <c r="BV915" s="779"/>
      <c r="BW915" s="779"/>
      <c r="BX915" s="779"/>
      <c r="BY915" s="779"/>
      <c r="BZ915" s="779"/>
      <c r="CA915" s="779"/>
      <c r="CB915" s="779"/>
      <c r="CC915" s="779"/>
      <c r="CD915" s="779"/>
      <c r="CE915" s="779"/>
      <c r="CF915" s="779"/>
      <c r="CG915" s="779"/>
      <c r="CH915" s="779"/>
      <c r="CI915" s="779"/>
      <c r="CJ915" s="779"/>
      <c r="CK915" s="779"/>
      <c r="CL915" s="779"/>
      <c r="CM915" s="779"/>
      <c r="CN915" s="779"/>
      <c r="CO915" s="779"/>
      <c r="CP915" s="779"/>
      <c r="CQ915" s="779"/>
      <c r="CR915" s="779"/>
      <c r="CS915" s="779"/>
      <c r="CT915" s="779"/>
    </row>
    <row r="916" spans="1:98" s="887" customFormat="1" ht="13.5">
      <c r="A916" s="886"/>
      <c r="B916" s="886"/>
      <c r="C916" s="886"/>
      <c r="D916" s="886"/>
      <c r="E916" s="886"/>
      <c r="F916" s="2851"/>
      <c r="G916" s="2851"/>
      <c r="H916" s="888"/>
      <c r="I916" s="889"/>
      <c r="J916" s="890"/>
      <c r="M916" s="772"/>
      <c r="N916" s="891"/>
      <c r="O916" s="774"/>
      <c r="P916" s="775"/>
      <c r="Q916" s="775"/>
      <c r="R916" s="776"/>
      <c r="S916" s="777"/>
      <c r="T916" s="777"/>
      <c r="U916" s="777"/>
      <c r="V916" s="778"/>
      <c r="W916" s="778"/>
      <c r="X916" s="778"/>
      <c r="Y916" s="778"/>
      <c r="Z916" s="778"/>
      <c r="AA916" s="779"/>
      <c r="AB916" s="779"/>
      <c r="AC916" s="779"/>
      <c r="AD916" s="779"/>
      <c r="AE916" s="779"/>
      <c r="AF916" s="779"/>
      <c r="AG916" s="779"/>
      <c r="AH916" s="779"/>
      <c r="AI916" s="779"/>
      <c r="AJ916" s="779"/>
      <c r="AK916" s="779"/>
      <c r="AL916" s="779"/>
      <c r="AM916" s="779"/>
      <c r="AN916" s="779"/>
      <c r="AO916" s="779"/>
      <c r="AP916" s="779"/>
      <c r="AQ916" s="779"/>
      <c r="AR916" s="779"/>
      <c r="AS916" s="779"/>
      <c r="AT916" s="779"/>
      <c r="AU916" s="779"/>
      <c r="AV916" s="779"/>
      <c r="AW916" s="779"/>
      <c r="AX916" s="779"/>
      <c r="AY916" s="779"/>
      <c r="AZ916" s="779"/>
      <c r="BA916" s="779"/>
      <c r="BB916" s="779"/>
      <c r="BC916" s="779"/>
      <c r="BD916" s="779"/>
      <c r="BE916" s="779"/>
      <c r="BF916" s="779"/>
      <c r="BG916" s="779"/>
      <c r="BH916" s="779"/>
      <c r="BI916" s="779"/>
      <c r="BJ916" s="779"/>
      <c r="BK916" s="779"/>
      <c r="BL916" s="779"/>
      <c r="BM916" s="779"/>
      <c r="BN916" s="779"/>
      <c r="BO916" s="779"/>
      <c r="BP916" s="779"/>
      <c r="BQ916" s="779"/>
      <c r="BR916" s="779"/>
      <c r="BS916" s="779"/>
      <c r="BT916" s="779"/>
      <c r="BU916" s="779"/>
      <c r="BV916" s="779"/>
      <c r="BW916" s="779"/>
      <c r="BX916" s="779"/>
      <c r="BY916" s="779"/>
      <c r="BZ916" s="779"/>
      <c r="CA916" s="779"/>
      <c r="CB916" s="779"/>
      <c r="CC916" s="779"/>
      <c r="CD916" s="779"/>
      <c r="CE916" s="779"/>
      <c r="CF916" s="779"/>
      <c r="CG916" s="779"/>
      <c r="CH916" s="779"/>
      <c r="CI916" s="779"/>
      <c r="CJ916" s="779"/>
      <c r="CK916" s="779"/>
      <c r="CL916" s="779"/>
      <c r="CM916" s="779"/>
      <c r="CN916" s="779"/>
      <c r="CO916" s="779"/>
      <c r="CP916" s="779"/>
      <c r="CQ916" s="779"/>
      <c r="CR916" s="779"/>
      <c r="CS916" s="779"/>
      <c r="CT916" s="779"/>
    </row>
    <row r="917" spans="1:98" s="887" customFormat="1" ht="13.5">
      <c r="A917" s="886"/>
      <c r="B917" s="886"/>
      <c r="C917" s="886"/>
      <c r="D917" s="886"/>
      <c r="E917" s="886"/>
      <c r="F917" s="2851"/>
      <c r="G917" s="2851"/>
      <c r="H917" s="888"/>
      <c r="I917" s="889"/>
      <c r="J917" s="890"/>
      <c r="M917" s="772"/>
      <c r="N917" s="891"/>
      <c r="O917" s="774"/>
      <c r="P917" s="775"/>
      <c r="Q917" s="775"/>
      <c r="R917" s="776"/>
      <c r="S917" s="777"/>
      <c r="T917" s="777"/>
      <c r="U917" s="777"/>
      <c r="V917" s="778"/>
      <c r="W917" s="778"/>
      <c r="X917" s="778"/>
      <c r="Y917" s="778"/>
      <c r="Z917" s="778"/>
      <c r="AA917" s="779"/>
      <c r="AB917" s="779"/>
      <c r="AC917" s="779"/>
      <c r="AD917" s="779"/>
      <c r="AE917" s="779"/>
      <c r="AF917" s="779"/>
      <c r="AG917" s="779"/>
      <c r="AH917" s="779"/>
      <c r="AI917" s="779"/>
      <c r="AJ917" s="779"/>
      <c r="AK917" s="779"/>
      <c r="AL917" s="779"/>
      <c r="AM917" s="779"/>
      <c r="AN917" s="779"/>
      <c r="AO917" s="779"/>
      <c r="AP917" s="779"/>
      <c r="AQ917" s="779"/>
      <c r="AR917" s="779"/>
      <c r="AS917" s="779"/>
      <c r="AT917" s="779"/>
      <c r="AU917" s="779"/>
      <c r="AV917" s="779"/>
      <c r="AW917" s="779"/>
      <c r="AX917" s="779"/>
      <c r="AY917" s="779"/>
      <c r="AZ917" s="779"/>
      <c r="BA917" s="779"/>
      <c r="BB917" s="779"/>
      <c r="BC917" s="779"/>
      <c r="BD917" s="779"/>
      <c r="BE917" s="779"/>
      <c r="BF917" s="779"/>
      <c r="BG917" s="779"/>
      <c r="BH917" s="779"/>
      <c r="BI917" s="779"/>
      <c r="BJ917" s="779"/>
      <c r="BK917" s="779"/>
      <c r="BL917" s="779"/>
      <c r="BM917" s="779"/>
      <c r="BN917" s="779"/>
      <c r="BO917" s="779"/>
      <c r="BP917" s="779"/>
      <c r="BQ917" s="779"/>
      <c r="BR917" s="779"/>
      <c r="BS917" s="779"/>
      <c r="BT917" s="779"/>
      <c r="BU917" s="779"/>
      <c r="BV917" s="779"/>
      <c r="BW917" s="779"/>
      <c r="BX917" s="779"/>
      <c r="BY917" s="779"/>
      <c r="BZ917" s="779"/>
      <c r="CA917" s="779"/>
      <c r="CB917" s="779"/>
      <c r="CC917" s="779"/>
      <c r="CD917" s="779"/>
      <c r="CE917" s="779"/>
      <c r="CF917" s="779"/>
      <c r="CG917" s="779"/>
      <c r="CH917" s="779"/>
      <c r="CI917" s="779"/>
      <c r="CJ917" s="779"/>
      <c r="CK917" s="779"/>
      <c r="CL917" s="779"/>
      <c r="CM917" s="779"/>
      <c r="CN917" s="779"/>
      <c r="CO917" s="779"/>
      <c r="CP917" s="779"/>
      <c r="CQ917" s="779"/>
      <c r="CR917" s="779"/>
      <c r="CS917" s="779"/>
      <c r="CT917" s="779"/>
    </row>
    <row r="918" spans="1:98" s="887" customFormat="1" ht="13.5">
      <c r="A918" s="886"/>
      <c r="B918" s="886"/>
      <c r="C918" s="886"/>
      <c r="D918" s="886"/>
      <c r="E918" s="886"/>
      <c r="F918" s="2851"/>
      <c r="G918" s="2851"/>
      <c r="H918" s="888"/>
      <c r="I918" s="889"/>
      <c r="J918" s="890"/>
      <c r="M918" s="772"/>
      <c r="N918" s="891"/>
      <c r="O918" s="774"/>
      <c r="P918" s="775"/>
      <c r="Q918" s="775"/>
      <c r="R918" s="776"/>
      <c r="S918" s="777"/>
      <c r="T918" s="777"/>
      <c r="U918" s="777"/>
      <c r="V918" s="778"/>
      <c r="W918" s="778"/>
      <c r="X918" s="778"/>
      <c r="Y918" s="778"/>
      <c r="Z918" s="778"/>
      <c r="AA918" s="779"/>
      <c r="AB918" s="779"/>
      <c r="AC918" s="779"/>
      <c r="AD918" s="779"/>
      <c r="AE918" s="779"/>
      <c r="AF918" s="779"/>
      <c r="AG918" s="779"/>
      <c r="AH918" s="779"/>
      <c r="AI918" s="779"/>
      <c r="AJ918" s="779"/>
      <c r="AK918" s="779"/>
      <c r="AL918" s="779"/>
      <c r="AM918" s="779"/>
      <c r="AN918" s="779"/>
      <c r="AO918" s="779"/>
      <c r="AP918" s="779"/>
      <c r="AQ918" s="779"/>
      <c r="AR918" s="779"/>
      <c r="AS918" s="779"/>
      <c r="AT918" s="779"/>
      <c r="AU918" s="779"/>
      <c r="AV918" s="779"/>
      <c r="AW918" s="779"/>
      <c r="AX918" s="779"/>
      <c r="AY918" s="779"/>
      <c r="AZ918" s="779"/>
      <c r="BA918" s="779"/>
      <c r="BB918" s="779"/>
      <c r="BC918" s="779"/>
      <c r="BD918" s="779"/>
      <c r="BE918" s="779"/>
      <c r="BF918" s="779"/>
      <c r="BG918" s="779"/>
      <c r="BH918" s="779"/>
      <c r="BI918" s="779"/>
      <c r="BJ918" s="779"/>
      <c r="BK918" s="779"/>
      <c r="BL918" s="779"/>
      <c r="BM918" s="779"/>
      <c r="BN918" s="779"/>
      <c r="BO918" s="779"/>
      <c r="BP918" s="779"/>
      <c r="BQ918" s="779"/>
      <c r="BR918" s="779"/>
      <c r="BS918" s="779"/>
      <c r="BT918" s="779"/>
      <c r="BU918" s="779"/>
      <c r="BV918" s="779"/>
      <c r="BW918" s="779"/>
      <c r="BX918" s="779"/>
      <c r="BY918" s="779"/>
      <c r="BZ918" s="779"/>
      <c r="CA918" s="779"/>
      <c r="CB918" s="779"/>
      <c r="CC918" s="779"/>
      <c r="CD918" s="779"/>
      <c r="CE918" s="779"/>
      <c r="CF918" s="779"/>
      <c r="CG918" s="779"/>
      <c r="CH918" s="779"/>
      <c r="CI918" s="779"/>
      <c r="CJ918" s="779"/>
      <c r="CK918" s="779"/>
      <c r="CL918" s="779"/>
      <c r="CM918" s="779"/>
      <c r="CN918" s="779"/>
      <c r="CO918" s="779"/>
      <c r="CP918" s="779"/>
      <c r="CQ918" s="779"/>
      <c r="CR918" s="779"/>
      <c r="CS918" s="779"/>
      <c r="CT918" s="779"/>
    </row>
    <row r="919" spans="1:98" s="887" customFormat="1" ht="13.5">
      <c r="A919" s="886"/>
      <c r="B919" s="886"/>
      <c r="C919" s="886"/>
      <c r="D919" s="886"/>
      <c r="E919" s="886"/>
      <c r="F919" s="2851"/>
      <c r="G919" s="2851"/>
      <c r="H919" s="888"/>
      <c r="I919" s="889"/>
      <c r="J919" s="890"/>
      <c r="M919" s="772"/>
      <c r="N919" s="891"/>
      <c r="O919" s="774"/>
      <c r="P919" s="775"/>
      <c r="Q919" s="775"/>
      <c r="R919" s="776"/>
      <c r="S919" s="777"/>
      <c r="T919" s="777"/>
      <c r="U919" s="777"/>
      <c r="V919" s="778"/>
      <c r="W919" s="778"/>
      <c r="X919" s="778"/>
      <c r="Y919" s="778"/>
      <c r="Z919" s="778"/>
      <c r="AA919" s="779"/>
      <c r="AB919" s="779"/>
      <c r="AC919" s="779"/>
      <c r="AD919" s="779"/>
      <c r="AE919" s="779"/>
      <c r="AF919" s="779"/>
      <c r="AG919" s="779"/>
      <c r="AH919" s="779"/>
      <c r="AI919" s="779"/>
      <c r="AJ919" s="779"/>
      <c r="AK919" s="779"/>
      <c r="AL919" s="779"/>
      <c r="AM919" s="779"/>
      <c r="AN919" s="779"/>
      <c r="AO919" s="779"/>
      <c r="AP919" s="779"/>
      <c r="AQ919" s="779"/>
      <c r="AR919" s="779"/>
      <c r="AS919" s="779"/>
      <c r="AT919" s="779"/>
      <c r="AU919" s="779"/>
      <c r="AV919" s="779"/>
      <c r="AW919" s="779"/>
      <c r="AX919" s="779"/>
      <c r="AY919" s="779"/>
      <c r="AZ919" s="779"/>
      <c r="BA919" s="779"/>
      <c r="BB919" s="779"/>
      <c r="BC919" s="779"/>
      <c r="BD919" s="779"/>
      <c r="BE919" s="779"/>
      <c r="BF919" s="779"/>
      <c r="BG919" s="779"/>
      <c r="BH919" s="779"/>
      <c r="BI919" s="779"/>
      <c r="BJ919" s="779"/>
      <c r="BK919" s="779"/>
      <c r="BL919" s="779"/>
      <c r="BM919" s="779"/>
      <c r="BN919" s="779"/>
      <c r="BO919" s="779"/>
      <c r="BP919" s="779"/>
      <c r="BQ919" s="779"/>
      <c r="BR919" s="779"/>
      <c r="BS919" s="779"/>
      <c r="BT919" s="779"/>
      <c r="BU919" s="779"/>
      <c r="BV919" s="779"/>
      <c r="BW919" s="779"/>
      <c r="BX919" s="779"/>
      <c r="BY919" s="779"/>
      <c r="BZ919" s="779"/>
      <c r="CA919" s="779"/>
      <c r="CB919" s="779"/>
      <c r="CC919" s="779"/>
      <c r="CD919" s="779"/>
      <c r="CE919" s="779"/>
      <c r="CF919" s="779"/>
      <c r="CG919" s="779"/>
      <c r="CH919" s="779"/>
      <c r="CI919" s="779"/>
      <c r="CJ919" s="779"/>
      <c r="CK919" s="779"/>
      <c r="CL919" s="779"/>
      <c r="CM919" s="779"/>
      <c r="CN919" s="779"/>
      <c r="CO919" s="779"/>
      <c r="CP919" s="779"/>
      <c r="CQ919" s="779"/>
      <c r="CR919" s="779"/>
      <c r="CS919" s="779"/>
      <c r="CT919" s="779"/>
    </row>
    <row r="920" spans="1:98" s="887" customFormat="1" ht="13.5">
      <c r="A920" s="886"/>
      <c r="B920" s="886"/>
      <c r="C920" s="886"/>
      <c r="D920" s="886"/>
      <c r="E920" s="886"/>
      <c r="F920" s="2851"/>
      <c r="G920" s="2851"/>
      <c r="H920" s="888"/>
      <c r="I920" s="889"/>
      <c r="J920" s="890"/>
      <c r="M920" s="772"/>
      <c r="N920" s="891"/>
      <c r="O920" s="774"/>
      <c r="P920" s="775"/>
      <c r="Q920" s="775"/>
      <c r="R920" s="776"/>
      <c r="S920" s="777"/>
      <c r="T920" s="777"/>
      <c r="U920" s="777"/>
      <c r="V920" s="778"/>
      <c r="W920" s="778"/>
      <c r="X920" s="778"/>
      <c r="Y920" s="778"/>
      <c r="Z920" s="778"/>
      <c r="AA920" s="779"/>
      <c r="AB920" s="779"/>
      <c r="AC920" s="779"/>
      <c r="AD920" s="779"/>
      <c r="AE920" s="779"/>
      <c r="AF920" s="779"/>
      <c r="AG920" s="779"/>
      <c r="AH920" s="779"/>
      <c r="AI920" s="779"/>
      <c r="AJ920" s="779"/>
      <c r="AK920" s="779"/>
      <c r="AL920" s="779"/>
      <c r="AM920" s="779"/>
      <c r="AN920" s="779"/>
      <c r="AO920" s="779"/>
      <c r="AP920" s="779"/>
      <c r="AQ920" s="779"/>
      <c r="AR920" s="779"/>
      <c r="AS920" s="779"/>
      <c r="AT920" s="779"/>
      <c r="AU920" s="779"/>
      <c r="AV920" s="779"/>
      <c r="AW920" s="779"/>
      <c r="AX920" s="779"/>
      <c r="AY920" s="779"/>
      <c r="AZ920" s="779"/>
      <c r="BA920" s="779"/>
      <c r="BB920" s="779"/>
      <c r="BC920" s="779"/>
      <c r="BD920" s="779"/>
      <c r="BE920" s="779"/>
      <c r="BF920" s="779"/>
      <c r="BG920" s="779"/>
      <c r="BH920" s="779"/>
      <c r="BI920" s="779"/>
      <c r="BJ920" s="779"/>
      <c r="BK920" s="779"/>
      <c r="BL920" s="779"/>
      <c r="BM920" s="779"/>
      <c r="BN920" s="779"/>
      <c r="BO920" s="779"/>
      <c r="BP920" s="779"/>
      <c r="BQ920" s="779"/>
      <c r="BR920" s="779"/>
      <c r="BS920" s="779"/>
      <c r="BT920" s="779"/>
      <c r="BU920" s="779"/>
      <c r="BV920" s="779"/>
      <c r="BW920" s="779"/>
      <c r="BX920" s="779"/>
      <c r="BY920" s="779"/>
      <c r="BZ920" s="779"/>
      <c r="CA920" s="779"/>
      <c r="CB920" s="779"/>
      <c r="CC920" s="779"/>
      <c r="CD920" s="779"/>
      <c r="CE920" s="779"/>
      <c r="CF920" s="779"/>
      <c r="CG920" s="779"/>
      <c r="CH920" s="779"/>
      <c r="CI920" s="779"/>
      <c r="CJ920" s="779"/>
      <c r="CK920" s="779"/>
      <c r="CL920" s="779"/>
      <c r="CM920" s="779"/>
      <c r="CN920" s="779"/>
      <c r="CO920" s="779"/>
      <c r="CP920" s="779"/>
      <c r="CQ920" s="779"/>
      <c r="CR920" s="779"/>
      <c r="CS920" s="779"/>
      <c r="CT920" s="779"/>
    </row>
    <row r="921" spans="1:98" s="887" customFormat="1" ht="13.5">
      <c r="A921" s="886"/>
      <c r="B921" s="886"/>
      <c r="C921" s="886"/>
      <c r="D921" s="886"/>
      <c r="E921" s="886"/>
      <c r="F921" s="2851"/>
      <c r="G921" s="2851"/>
      <c r="H921" s="888"/>
      <c r="I921" s="889"/>
      <c r="J921" s="890"/>
      <c r="M921" s="772"/>
      <c r="N921" s="891"/>
      <c r="O921" s="774"/>
      <c r="P921" s="775"/>
      <c r="Q921" s="775"/>
      <c r="R921" s="776"/>
      <c r="S921" s="777"/>
      <c r="T921" s="777"/>
      <c r="U921" s="777"/>
      <c r="V921" s="778"/>
      <c r="W921" s="778"/>
      <c r="X921" s="778"/>
      <c r="Y921" s="778"/>
      <c r="Z921" s="778"/>
      <c r="AA921" s="779"/>
      <c r="AB921" s="779"/>
      <c r="AC921" s="779"/>
      <c r="AD921" s="779"/>
      <c r="AE921" s="779"/>
      <c r="AF921" s="779"/>
      <c r="AG921" s="779"/>
      <c r="AH921" s="779"/>
      <c r="AI921" s="779"/>
      <c r="AJ921" s="779"/>
      <c r="AK921" s="779"/>
      <c r="AL921" s="779"/>
      <c r="AM921" s="779"/>
      <c r="AN921" s="779"/>
      <c r="AO921" s="779"/>
      <c r="AP921" s="779"/>
      <c r="AQ921" s="779"/>
      <c r="AR921" s="779"/>
      <c r="AS921" s="779"/>
      <c r="AT921" s="779"/>
      <c r="AU921" s="779"/>
      <c r="AV921" s="779"/>
      <c r="AW921" s="779"/>
      <c r="AX921" s="779"/>
      <c r="AY921" s="779"/>
      <c r="AZ921" s="779"/>
      <c r="BA921" s="779"/>
      <c r="BB921" s="779"/>
      <c r="BC921" s="779"/>
      <c r="BD921" s="779"/>
      <c r="BE921" s="779"/>
      <c r="BF921" s="779"/>
      <c r="BG921" s="779"/>
      <c r="BH921" s="779"/>
      <c r="BI921" s="779"/>
      <c r="BJ921" s="779"/>
      <c r="BK921" s="779"/>
      <c r="BL921" s="779"/>
      <c r="BM921" s="779"/>
      <c r="BN921" s="779"/>
      <c r="BO921" s="779"/>
      <c r="BP921" s="779"/>
      <c r="BQ921" s="779"/>
      <c r="BR921" s="779"/>
      <c r="BS921" s="779"/>
      <c r="BT921" s="779"/>
      <c r="BU921" s="779"/>
      <c r="BV921" s="779"/>
      <c r="BW921" s="779"/>
      <c r="BX921" s="779"/>
      <c r="BY921" s="779"/>
      <c r="BZ921" s="779"/>
      <c r="CA921" s="779"/>
      <c r="CB921" s="779"/>
      <c r="CC921" s="779"/>
      <c r="CD921" s="779"/>
      <c r="CE921" s="779"/>
      <c r="CF921" s="779"/>
      <c r="CG921" s="779"/>
      <c r="CH921" s="779"/>
      <c r="CI921" s="779"/>
      <c r="CJ921" s="779"/>
      <c r="CK921" s="779"/>
      <c r="CL921" s="779"/>
      <c r="CM921" s="779"/>
      <c r="CN921" s="779"/>
      <c r="CO921" s="779"/>
      <c r="CP921" s="779"/>
      <c r="CQ921" s="779"/>
      <c r="CR921" s="779"/>
      <c r="CS921" s="779"/>
      <c r="CT921" s="779"/>
    </row>
    <row r="922" spans="1:98" s="887" customFormat="1" ht="13.5">
      <c r="A922" s="886"/>
      <c r="B922" s="886"/>
      <c r="C922" s="886"/>
      <c r="D922" s="886"/>
      <c r="E922" s="886"/>
      <c r="F922" s="2851"/>
      <c r="G922" s="2851"/>
      <c r="H922" s="888"/>
      <c r="I922" s="889"/>
      <c r="J922" s="890"/>
      <c r="M922" s="772"/>
      <c r="N922" s="891"/>
      <c r="O922" s="774"/>
      <c r="P922" s="775"/>
      <c r="Q922" s="775"/>
      <c r="R922" s="776"/>
      <c r="S922" s="777"/>
      <c r="T922" s="777"/>
      <c r="U922" s="777"/>
      <c r="V922" s="778"/>
      <c r="W922" s="778"/>
      <c r="X922" s="778"/>
      <c r="Y922" s="778"/>
      <c r="Z922" s="778"/>
      <c r="AA922" s="779"/>
      <c r="AB922" s="779"/>
      <c r="AC922" s="779"/>
      <c r="AD922" s="779"/>
      <c r="AE922" s="779"/>
      <c r="AF922" s="779"/>
      <c r="AG922" s="779"/>
      <c r="AH922" s="779"/>
      <c r="AI922" s="779"/>
      <c r="AJ922" s="779"/>
      <c r="AK922" s="779"/>
      <c r="AL922" s="779"/>
      <c r="AM922" s="779"/>
      <c r="AN922" s="779"/>
      <c r="AO922" s="779"/>
      <c r="AP922" s="779"/>
      <c r="AQ922" s="779"/>
      <c r="AR922" s="779"/>
      <c r="AS922" s="779"/>
      <c r="AT922" s="779"/>
      <c r="AU922" s="779"/>
      <c r="AV922" s="779"/>
      <c r="AW922" s="779"/>
      <c r="AX922" s="779"/>
      <c r="AY922" s="779"/>
      <c r="AZ922" s="779"/>
      <c r="BA922" s="779"/>
      <c r="BB922" s="779"/>
      <c r="BC922" s="779"/>
      <c r="BD922" s="779"/>
      <c r="BE922" s="779"/>
      <c r="BF922" s="779"/>
      <c r="BG922" s="779"/>
      <c r="BH922" s="779"/>
      <c r="BI922" s="779"/>
      <c r="BJ922" s="779"/>
      <c r="BK922" s="779"/>
      <c r="BL922" s="779"/>
      <c r="BM922" s="779"/>
      <c r="BN922" s="779"/>
      <c r="BO922" s="779"/>
      <c r="BP922" s="779"/>
      <c r="BQ922" s="779"/>
      <c r="BR922" s="779"/>
      <c r="BS922" s="779"/>
      <c r="BT922" s="779"/>
      <c r="BU922" s="779"/>
      <c r="BV922" s="779"/>
      <c r="BW922" s="779"/>
      <c r="BX922" s="779"/>
      <c r="BY922" s="779"/>
      <c r="BZ922" s="779"/>
      <c r="CA922" s="779"/>
      <c r="CB922" s="779"/>
      <c r="CC922" s="779"/>
      <c r="CD922" s="779"/>
      <c r="CE922" s="779"/>
      <c r="CF922" s="779"/>
      <c r="CG922" s="779"/>
      <c r="CH922" s="779"/>
      <c r="CI922" s="779"/>
      <c r="CJ922" s="779"/>
      <c r="CK922" s="779"/>
      <c r="CL922" s="779"/>
      <c r="CM922" s="779"/>
      <c r="CN922" s="779"/>
      <c r="CO922" s="779"/>
      <c r="CP922" s="779"/>
      <c r="CQ922" s="779"/>
      <c r="CR922" s="779"/>
      <c r="CS922" s="779"/>
      <c r="CT922" s="779"/>
    </row>
    <row r="923" spans="1:98" s="887" customFormat="1" ht="13.5">
      <c r="A923" s="886"/>
      <c r="B923" s="886"/>
      <c r="C923" s="886"/>
      <c r="D923" s="886"/>
      <c r="E923" s="886"/>
      <c r="F923" s="2851"/>
      <c r="G923" s="2851"/>
      <c r="H923" s="888"/>
      <c r="I923" s="889"/>
      <c r="J923" s="890"/>
      <c r="M923" s="772"/>
      <c r="N923" s="891"/>
      <c r="O923" s="774"/>
      <c r="P923" s="775"/>
      <c r="Q923" s="775"/>
      <c r="R923" s="776"/>
      <c r="S923" s="777"/>
      <c r="T923" s="777"/>
      <c r="U923" s="777"/>
      <c r="V923" s="778"/>
      <c r="W923" s="778"/>
      <c r="X923" s="778"/>
      <c r="Y923" s="778"/>
      <c r="Z923" s="778"/>
      <c r="AA923" s="779"/>
      <c r="AB923" s="779"/>
      <c r="AC923" s="779"/>
      <c r="AD923" s="779"/>
      <c r="AE923" s="779"/>
      <c r="AF923" s="779"/>
      <c r="AG923" s="779"/>
      <c r="AH923" s="779"/>
      <c r="AI923" s="779"/>
      <c r="AJ923" s="779"/>
      <c r="AK923" s="779"/>
      <c r="AL923" s="779"/>
      <c r="AM923" s="779"/>
      <c r="AN923" s="779"/>
      <c r="AO923" s="779"/>
      <c r="AP923" s="779"/>
      <c r="AQ923" s="779"/>
      <c r="AR923" s="779"/>
      <c r="AS923" s="779"/>
      <c r="AT923" s="779"/>
      <c r="AU923" s="779"/>
      <c r="AV923" s="779"/>
      <c r="AW923" s="779"/>
      <c r="AX923" s="779"/>
      <c r="AY923" s="779"/>
      <c r="AZ923" s="779"/>
      <c r="BA923" s="779"/>
      <c r="BB923" s="779"/>
      <c r="BC923" s="779"/>
      <c r="BD923" s="779"/>
      <c r="BE923" s="779"/>
      <c r="BF923" s="779"/>
      <c r="BG923" s="779"/>
      <c r="BH923" s="779"/>
      <c r="BI923" s="779"/>
      <c r="BJ923" s="779"/>
      <c r="BK923" s="779"/>
      <c r="BL923" s="779"/>
      <c r="BM923" s="779"/>
      <c r="BN923" s="779"/>
      <c r="BO923" s="779"/>
      <c r="BP923" s="779"/>
      <c r="BQ923" s="779"/>
      <c r="BR923" s="779"/>
      <c r="BS923" s="779"/>
      <c r="BT923" s="779"/>
      <c r="BU923" s="779"/>
      <c r="BV923" s="779"/>
      <c r="BW923" s="779"/>
      <c r="BX923" s="779"/>
      <c r="BY923" s="779"/>
      <c r="BZ923" s="779"/>
      <c r="CA923" s="779"/>
      <c r="CB923" s="779"/>
      <c r="CC923" s="779"/>
      <c r="CD923" s="779"/>
      <c r="CE923" s="779"/>
      <c r="CF923" s="779"/>
      <c r="CG923" s="779"/>
      <c r="CH923" s="779"/>
      <c r="CI923" s="779"/>
      <c r="CJ923" s="779"/>
      <c r="CK923" s="779"/>
      <c r="CL923" s="779"/>
      <c r="CM923" s="779"/>
      <c r="CN923" s="779"/>
      <c r="CO923" s="779"/>
      <c r="CP923" s="779"/>
      <c r="CQ923" s="779"/>
      <c r="CR923" s="779"/>
      <c r="CS923" s="779"/>
      <c r="CT923" s="779"/>
    </row>
    <row r="924" spans="1:98" s="887" customFormat="1" ht="13.5">
      <c r="A924" s="886"/>
      <c r="B924" s="886"/>
      <c r="C924" s="886"/>
      <c r="D924" s="886"/>
      <c r="E924" s="886"/>
      <c r="F924" s="2851"/>
      <c r="G924" s="2851"/>
      <c r="H924" s="888"/>
      <c r="I924" s="889"/>
      <c r="J924" s="890"/>
      <c r="M924" s="772"/>
      <c r="N924" s="891"/>
      <c r="O924" s="774"/>
      <c r="P924" s="775"/>
      <c r="Q924" s="775"/>
      <c r="R924" s="776"/>
      <c r="S924" s="777"/>
      <c r="T924" s="777"/>
      <c r="U924" s="777"/>
      <c r="V924" s="778"/>
      <c r="W924" s="778"/>
      <c r="X924" s="778"/>
      <c r="Y924" s="778"/>
      <c r="Z924" s="778"/>
      <c r="AA924" s="779"/>
      <c r="AB924" s="779"/>
      <c r="AC924" s="779"/>
      <c r="AD924" s="779"/>
      <c r="AE924" s="779"/>
      <c r="AF924" s="779"/>
      <c r="AG924" s="779"/>
      <c r="AH924" s="779"/>
      <c r="AI924" s="779"/>
      <c r="AJ924" s="779"/>
      <c r="AK924" s="779"/>
      <c r="AL924" s="779"/>
      <c r="AM924" s="779"/>
      <c r="AN924" s="779"/>
      <c r="AO924" s="779"/>
      <c r="AP924" s="779"/>
      <c r="AQ924" s="779"/>
      <c r="AR924" s="779"/>
      <c r="AS924" s="779"/>
      <c r="AT924" s="779"/>
      <c r="AU924" s="779"/>
      <c r="AV924" s="779"/>
      <c r="AW924" s="779"/>
      <c r="AX924" s="779"/>
      <c r="AY924" s="779"/>
      <c r="AZ924" s="779"/>
      <c r="BA924" s="779"/>
      <c r="BB924" s="779"/>
      <c r="BC924" s="779"/>
      <c r="BD924" s="779"/>
      <c r="BE924" s="779"/>
      <c r="BF924" s="779"/>
      <c r="BG924" s="779"/>
      <c r="BH924" s="779"/>
      <c r="BI924" s="779"/>
      <c r="BJ924" s="779"/>
      <c r="BK924" s="779"/>
      <c r="BL924" s="779"/>
      <c r="BM924" s="779"/>
      <c r="BN924" s="779"/>
      <c r="BO924" s="779"/>
      <c r="BP924" s="779"/>
      <c r="BQ924" s="779"/>
      <c r="BR924" s="779"/>
      <c r="BS924" s="779"/>
      <c r="BT924" s="779"/>
      <c r="BU924" s="779"/>
      <c r="BV924" s="779"/>
      <c r="BW924" s="779"/>
      <c r="BX924" s="779"/>
      <c r="BY924" s="779"/>
      <c r="BZ924" s="779"/>
      <c r="CA924" s="779"/>
      <c r="CB924" s="779"/>
      <c r="CC924" s="779"/>
      <c r="CD924" s="779"/>
      <c r="CE924" s="779"/>
      <c r="CF924" s="779"/>
      <c r="CG924" s="779"/>
      <c r="CH924" s="779"/>
      <c r="CI924" s="779"/>
      <c r="CJ924" s="779"/>
      <c r="CK924" s="779"/>
      <c r="CL924" s="779"/>
      <c r="CM924" s="779"/>
      <c r="CN924" s="779"/>
      <c r="CO924" s="779"/>
      <c r="CP924" s="779"/>
      <c r="CQ924" s="779"/>
      <c r="CR924" s="779"/>
      <c r="CS924" s="779"/>
      <c r="CT924" s="779"/>
    </row>
    <row r="925" spans="1:98" s="887" customFormat="1" ht="13.5">
      <c r="A925" s="886"/>
      <c r="B925" s="886"/>
      <c r="C925" s="886"/>
      <c r="D925" s="886"/>
      <c r="E925" s="886"/>
      <c r="F925" s="2851"/>
      <c r="G925" s="2851"/>
      <c r="H925" s="888"/>
      <c r="I925" s="889"/>
      <c r="J925" s="890"/>
      <c r="M925" s="772"/>
      <c r="N925" s="891"/>
      <c r="O925" s="774"/>
      <c r="P925" s="775"/>
      <c r="Q925" s="775"/>
      <c r="R925" s="776"/>
      <c r="S925" s="777"/>
      <c r="T925" s="777"/>
      <c r="U925" s="777"/>
      <c r="V925" s="778"/>
      <c r="W925" s="778"/>
      <c r="X925" s="778"/>
      <c r="Y925" s="778"/>
      <c r="Z925" s="778"/>
      <c r="AA925" s="779"/>
      <c r="AB925" s="779"/>
      <c r="AC925" s="779"/>
      <c r="AD925" s="779"/>
      <c r="AE925" s="779"/>
      <c r="AF925" s="779"/>
      <c r="AG925" s="779"/>
      <c r="AH925" s="779"/>
      <c r="AI925" s="779"/>
      <c r="AJ925" s="779"/>
      <c r="AK925" s="779"/>
      <c r="AL925" s="779"/>
      <c r="AM925" s="779"/>
      <c r="AN925" s="779"/>
      <c r="AO925" s="779"/>
      <c r="AP925" s="779"/>
      <c r="AQ925" s="779"/>
      <c r="AR925" s="779"/>
      <c r="AS925" s="779"/>
      <c r="AT925" s="779"/>
      <c r="AU925" s="779"/>
      <c r="AV925" s="779"/>
      <c r="AW925" s="779"/>
      <c r="AX925" s="779"/>
      <c r="AY925" s="779"/>
      <c r="AZ925" s="779"/>
      <c r="BA925" s="779"/>
      <c r="BB925" s="779"/>
      <c r="BC925" s="779"/>
      <c r="BD925" s="779"/>
      <c r="BE925" s="779"/>
      <c r="BF925" s="779"/>
      <c r="BG925" s="779"/>
      <c r="BH925" s="779"/>
      <c r="BI925" s="779"/>
      <c r="BJ925" s="779"/>
      <c r="BK925" s="779"/>
      <c r="BL925" s="779"/>
      <c r="BM925" s="779"/>
      <c r="BN925" s="779"/>
      <c r="BO925" s="779"/>
      <c r="BP925" s="779"/>
      <c r="BQ925" s="779"/>
      <c r="BR925" s="779"/>
      <c r="BS925" s="779"/>
      <c r="BT925" s="779"/>
      <c r="BU925" s="779"/>
      <c r="BV925" s="779"/>
      <c r="BW925" s="779"/>
      <c r="BX925" s="779"/>
      <c r="BY925" s="779"/>
      <c r="BZ925" s="779"/>
      <c r="CA925" s="779"/>
      <c r="CB925" s="779"/>
      <c r="CC925" s="779"/>
      <c r="CD925" s="779"/>
      <c r="CE925" s="779"/>
      <c r="CF925" s="779"/>
      <c r="CG925" s="779"/>
      <c r="CH925" s="779"/>
      <c r="CI925" s="779"/>
      <c r="CJ925" s="779"/>
      <c r="CK925" s="779"/>
      <c r="CL925" s="779"/>
      <c r="CM925" s="779"/>
      <c r="CN925" s="779"/>
      <c r="CO925" s="779"/>
      <c r="CP925" s="779"/>
      <c r="CQ925" s="779"/>
      <c r="CR925" s="779"/>
      <c r="CS925" s="779"/>
      <c r="CT925" s="779"/>
    </row>
    <row r="926" spans="1:98" s="887" customFormat="1" ht="13.5">
      <c r="A926" s="886"/>
      <c r="B926" s="886"/>
      <c r="C926" s="886"/>
      <c r="D926" s="886"/>
      <c r="E926" s="886"/>
      <c r="F926" s="2851"/>
      <c r="G926" s="2851"/>
      <c r="H926" s="888"/>
      <c r="I926" s="889"/>
      <c r="J926" s="890"/>
      <c r="M926" s="772"/>
      <c r="N926" s="891"/>
      <c r="O926" s="774"/>
      <c r="P926" s="775"/>
      <c r="Q926" s="775"/>
      <c r="R926" s="776"/>
      <c r="S926" s="777"/>
      <c r="T926" s="777"/>
      <c r="U926" s="777"/>
      <c r="V926" s="778"/>
      <c r="W926" s="778"/>
      <c r="X926" s="778"/>
      <c r="Y926" s="778"/>
      <c r="Z926" s="778"/>
      <c r="AA926" s="779"/>
      <c r="AB926" s="779"/>
      <c r="AC926" s="779"/>
      <c r="AD926" s="779"/>
      <c r="AE926" s="779"/>
      <c r="AF926" s="779"/>
      <c r="AG926" s="779"/>
      <c r="AH926" s="779"/>
      <c r="AI926" s="779"/>
      <c r="AJ926" s="779"/>
      <c r="AK926" s="779"/>
      <c r="AL926" s="779"/>
      <c r="AM926" s="779"/>
      <c r="AN926" s="779"/>
      <c r="AO926" s="779"/>
      <c r="AP926" s="779"/>
      <c r="AQ926" s="779"/>
      <c r="AR926" s="779"/>
      <c r="AS926" s="779"/>
      <c r="AT926" s="779"/>
      <c r="AU926" s="779"/>
      <c r="AV926" s="779"/>
      <c r="AW926" s="779"/>
      <c r="AX926" s="779"/>
      <c r="AY926" s="779"/>
      <c r="AZ926" s="779"/>
      <c r="BA926" s="779"/>
      <c r="BB926" s="779"/>
      <c r="BC926" s="779"/>
      <c r="BD926" s="779"/>
      <c r="BE926" s="779"/>
      <c r="BF926" s="779"/>
      <c r="BG926" s="779"/>
      <c r="BH926" s="779"/>
      <c r="BI926" s="779"/>
      <c r="BJ926" s="779"/>
      <c r="BK926" s="779"/>
      <c r="BL926" s="779"/>
      <c r="BM926" s="779"/>
      <c r="BN926" s="779"/>
      <c r="BO926" s="779"/>
      <c r="BP926" s="779"/>
      <c r="BQ926" s="779"/>
      <c r="BR926" s="779"/>
      <c r="BS926" s="779"/>
      <c r="BT926" s="779"/>
      <c r="BU926" s="779"/>
      <c r="BV926" s="779"/>
      <c r="BW926" s="779"/>
      <c r="BX926" s="779"/>
      <c r="BY926" s="779"/>
      <c r="BZ926" s="779"/>
      <c r="CA926" s="779"/>
      <c r="CB926" s="779"/>
      <c r="CC926" s="779"/>
      <c r="CD926" s="779"/>
      <c r="CE926" s="779"/>
      <c r="CF926" s="779"/>
      <c r="CG926" s="779"/>
      <c r="CH926" s="779"/>
      <c r="CI926" s="779"/>
      <c r="CJ926" s="779"/>
      <c r="CK926" s="779"/>
      <c r="CL926" s="779"/>
      <c r="CM926" s="779"/>
      <c r="CN926" s="779"/>
      <c r="CO926" s="779"/>
      <c r="CP926" s="779"/>
      <c r="CQ926" s="779"/>
      <c r="CR926" s="779"/>
      <c r="CS926" s="779"/>
      <c r="CT926" s="779"/>
    </row>
    <row r="927" spans="1:98" s="887" customFormat="1" ht="13.5">
      <c r="A927" s="886"/>
      <c r="B927" s="886"/>
      <c r="C927" s="886"/>
      <c r="D927" s="886"/>
      <c r="E927" s="886"/>
      <c r="F927" s="2851"/>
      <c r="G927" s="2851"/>
      <c r="H927" s="888"/>
      <c r="I927" s="889"/>
      <c r="J927" s="890"/>
      <c r="M927" s="772"/>
      <c r="N927" s="891"/>
      <c r="O927" s="774"/>
      <c r="P927" s="775"/>
      <c r="Q927" s="775"/>
      <c r="R927" s="776"/>
      <c r="S927" s="777"/>
      <c r="T927" s="777"/>
      <c r="U927" s="777"/>
      <c r="V927" s="778"/>
      <c r="W927" s="778"/>
      <c r="X927" s="778"/>
      <c r="Y927" s="778"/>
      <c r="Z927" s="778"/>
      <c r="AA927" s="779"/>
      <c r="AB927" s="779"/>
      <c r="AC927" s="779"/>
      <c r="AD927" s="779"/>
      <c r="AE927" s="779"/>
      <c r="AF927" s="779"/>
      <c r="AG927" s="779"/>
      <c r="AH927" s="779"/>
      <c r="AI927" s="779"/>
      <c r="AJ927" s="779"/>
      <c r="AK927" s="779"/>
      <c r="AL927" s="779"/>
      <c r="AM927" s="779"/>
      <c r="AN927" s="779"/>
      <c r="AO927" s="779"/>
      <c r="AP927" s="779"/>
      <c r="AQ927" s="779"/>
      <c r="AR927" s="779"/>
      <c r="AS927" s="779"/>
      <c r="AT927" s="779"/>
      <c r="AU927" s="779"/>
      <c r="AV927" s="779"/>
      <c r="AW927" s="779"/>
      <c r="AX927" s="779"/>
      <c r="AY927" s="779"/>
      <c r="AZ927" s="779"/>
      <c r="BA927" s="779"/>
      <c r="BB927" s="779"/>
      <c r="BC927" s="779"/>
      <c r="BD927" s="779"/>
      <c r="BE927" s="779"/>
      <c r="BF927" s="779"/>
      <c r="BG927" s="779"/>
      <c r="BH927" s="779"/>
      <c r="BI927" s="779"/>
      <c r="BJ927" s="779"/>
      <c r="BK927" s="779"/>
      <c r="BL927" s="779"/>
      <c r="BM927" s="779"/>
      <c r="BN927" s="779"/>
      <c r="BO927" s="779"/>
      <c r="BP927" s="779"/>
      <c r="BQ927" s="779"/>
      <c r="BR927" s="779"/>
      <c r="BS927" s="779"/>
      <c r="BT927" s="779"/>
      <c r="BU927" s="779"/>
      <c r="BV927" s="779"/>
      <c r="BW927" s="779"/>
      <c r="BX927" s="779"/>
      <c r="BY927" s="779"/>
      <c r="BZ927" s="779"/>
      <c r="CA927" s="779"/>
      <c r="CB927" s="779"/>
      <c r="CC927" s="779"/>
      <c r="CD927" s="779"/>
      <c r="CE927" s="779"/>
      <c r="CF927" s="779"/>
      <c r="CG927" s="779"/>
      <c r="CH927" s="779"/>
      <c r="CI927" s="779"/>
      <c r="CJ927" s="779"/>
      <c r="CK927" s="779"/>
      <c r="CL927" s="779"/>
      <c r="CM927" s="779"/>
      <c r="CN927" s="779"/>
      <c r="CO927" s="779"/>
      <c r="CP927" s="779"/>
      <c r="CQ927" s="779"/>
      <c r="CR927" s="779"/>
      <c r="CS927" s="779"/>
      <c r="CT927" s="779"/>
    </row>
    <row r="928" spans="1:98" s="887" customFormat="1" ht="13.5">
      <c r="A928" s="886"/>
      <c r="B928" s="886"/>
      <c r="C928" s="886"/>
      <c r="D928" s="886"/>
      <c r="E928" s="886"/>
      <c r="F928" s="2851"/>
      <c r="G928" s="2851"/>
      <c r="H928" s="888"/>
      <c r="I928" s="889"/>
      <c r="J928" s="890"/>
      <c r="M928" s="772"/>
      <c r="N928" s="891"/>
      <c r="O928" s="774"/>
      <c r="P928" s="775"/>
      <c r="Q928" s="775"/>
      <c r="R928" s="776"/>
      <c r="S928" s="777"/>
      <c r="T928" s="777"/>
      <c r="U928" s="777"/>
      <c r="V928" s="778"/>
      <c r="W928" s="778"/>
      <c r="X928" s="778"/>
      <c r="Y928" s="778"/>
      <c r="Z928" s="778"/>
      <c r="AA928" s="779"/>
      <c r="AB928" s="779"/>
      <c r="AC928" s="779"/>
      <c r="AD928" s="779"/>
      <c r="AE928" s="779"/>
      <c r="AF928" s="779"/>
      <c r="AG928" s="779"/>
      <c r="AH928" s="779"/>
      <c r="AI928" s="779"/>
      <c r="AJ928" s="779"/>
      <c r="AK928" s="779"/>
      <c r="AL928" s="779"/>
      <c r="AM928" s="779"/>
      <c r="AN928" s="779"/>
      <c r="AO928" s="779"/>
      <c r="AP928" s="779"/>
      <c r="AQ928" s="779"/>
      <c r="AR928" s="779"/>
      <c r="AS928" s="779"/>
      <c r="AT928" s="779"/>
      <c r="AU928" s="779"/>
      <c r="AV928" s="779"/>
      <c r="AW928" s="779"/>
      <c r="AX928" s="779"/>
      <c r="AY928" s="779"/>
      <c r="AZ928" s="779"/>
      <c r="BA928" s="779"/>
      <c r="BB928" s="779"/>
      <c r="BC928" s="779"/>
      <c r="BD928" s="779"/>
      <c r="BE928" s="779"/>
      <c r="BF928" s="779"/>
      <c r="BG928" s="779"/>
      <c r="BH928" s="779"/>
      <c r="BI928" s="779"/>
      <c r="BJ928" s="779"/>
      <c r="BK928" s="779"/>
      <c r="BL928" s="779"/>
      <c r="BM928" s="779"/>
      <c r="BN928" s="779"/>
      <c r="BO928" s="779"/>
      <c r="BP928" s="779"/>
      <c r="BQ928" s="779"/>
      <c r="BR928" s="779"/>
      <c r="BS928" s="779"/>
      <c r="BT928" s="779"/>
      <c r="BU928" s="779"/>
      <c r="BV928" s="779"/>
      <c r="BW928" s="779"/>
      <c r="BX928" s="779"/>
      <c r="BY928" s="779"/>
      <c r="BZ928" s="779"/>
      <c r="CA928" s="779"/>
      <c r="CB928" s="779"/>
      <c r="CC928" s="779"/>
      <c r="CD928" s="779"/>
      <c r="CE928" s="779"/>
      <c r="CF928" s="779"/>
      <c r="CG928" s="779"/>
      <c r="CH928" s="779"/>
      <c r="CI928" s="779"/>
      <c r="CJ928" s="779"/>
      <c r="CK928" s="779"/>
      <c r="CL928" s="779"/>
      <c r="CM928" s="779"/>
      <c r="CN928" s="779"/>
      <c r="CO928" s="779"/>
      <c r="CP928" s="779"/>
      <c r="CQ928" s="779"/>
      <c r="CR928" s="779"/>
      <c r="CS928" s="779"/>
      <c r="CT928" s="779"/>
    </row>
    <row r="929" spans="1:98" s="887" customFormat="1" ht="13.5">
      <c r="A929" s="886"/>
      <c r="B929" s="886"/>
      <c r="C929" s="886"/>
      <c r="D929" s="886"/>
      <c r="E929" s="886"/>
      <c r="F929" s="2851"/>
      <c r="G929" s="2851"/>
      <c r="H929" s="888"/>
      <c r="I929" s="889"/>
      <c r="J929" s="890"/>
      <c r="M929" s="772"/>
      <c r="N929" s="891"/>
      <c r="O929" s="774"/>
      <c r="P929" s="775"/>
      <c r="Q929" s="775"/>
      <c r="R929" s="776"/>
      <c r="S929" s="777"/>
      <c r="T929" s="777"/>
      <c r="U929" s="777"/>
      <c r="V929" s="778"/>
      <c r="W929" s="778"/>
      <c r="X929" s="778"/>
      <c r="Y929" s="778"/>
      <c r="Z929" s="778"/>
      <c r="AA929" s="779"/>
      <c r="AB929" s="779"/>
      <c r="AC929" s="779"/>
      <c r="AD929" s="779"/>
      <c r="AE929" s="779"/>
      <c r="AF929" s="779"/>
      <c r="AG929" s="779"/>
      <c r="AH929" s="779"/>
      <c r="AI929" s="779"/>
      <c r="AJ929" s="779"/>
      <c r="AK929" s="779"/>
      <c r="AL929" s="779"/>
      <c r="AM929" s="779"/>
      <c r="AN929" s="779"/>
      <c r="AO929" s="779"/>
      <c r="AP929" s="779"/>
      <c r="AQ929" s="779"/>
      <c r="AR929" s="779"/>
      <c r="AS929" s="779"/>
      <c r="AT929" s="779"/>
      <c r="AU929" s="779"/>
      <c r="AV929" s="779"/>
      <c r="AW929" s="779"/>
      <c r="AX929" s="779"/>
      <c r="AY929" s="779"/>
      <c r="AZ929" s="779"/>
      <c r="BA929" s="779"/>
      <c r="BB929" s="779"/>
      <c r="BC929" s="779"/>
      <c r="BD929" s="779"/>
      <c r="BE929" s="779"/>
      <c r="BF929" s="779"/>
      <c r="BG929" s="779"/>
      <c r="BH929" s="779"/>
      <c r="BI929" s="779"/>
      <c r="BJ929" s="779"/>
      <c r="BK929" s="779"/>
      <c r="BL929" s="779"/>
      <c r="BM929" s="779"/>
      <c r="BN929" s="779"/>
      <c r="BO929" s="779"/>
      <c r="BP929" s="779"/>
      <c r="BQ929" s="779"/>
      <c r="BR929" s="779"/>
      <c r="BS929" s="779"/>
      <c r="BT929" s="779"/>
      <c r="BU929" s="779"/>
      <c r="BV929" s="779"/>
      <c r="BW929" s="779"/>
      <c r="BX929" s="779"/>
      <c r="BY929" s="779"/>
      <c r="BZ929" s="779"/>
      <c r="CA929" s="779"/>
      <c r="CB929" s="779"/>
      <c r="CC929" s="779"/>
      <c r="CD929" s="779"/>
      <c r="CE929" s="779"/>
      <c r="CF929" s="779"/>
      <c r="CG929" s="779"/>
      <c r="CH929" s="779"/>
      <c r="CI929" s="779"/>
      <c r="CJ929" s="779"/>
      <c r="CK929" s="779"/>
      <c r="CL929" s="779"/>
      <c r="CM929" s="779"/>
      <c r="CN929" s="779"/>
      <c r="CO929" s="779"/>
      <c r="CP929" s="779"/>
      <c r="CQ929" s="779"/>
      <c r="CR929" s="779"/>
      <c r="CS929" s="779"/>
      <c r="CT929" s="779"/>
    </row>
    <row r="930" spans="1:98" s="887" customFormat="1" ht="13.5">
      <c r="A930" s="886"/>
      <c r="B930" s="886"/>
      <c r="C930" s="886"/>
      <c r="D930" s="886"/>
      <c r="E930" s="886"/>
      <c r="F930" s="2851"/>
      <c r="G930" s="2851"/>
      <c r="H930" s="888"/>
      <c r="I930" s="889"/>
      <c r="J930" s="890"/>
      <c r="M930" s="772"/>
      <c r="N930" s="891"/>
      <c r="O930" s="774"/>
      <c r="P930" s="775"/>
      <c r="Q930" s="775"/>
      <c r="R930" s="776"/>
      <c r="S930" s="777"/>
      <c r="T930" s="777"/>
      <c r="U930" s="777"/>
      <c r="V930" s="778"/>
      <c r="W930" s="778"/>
      <c r="X930" s="778"/>
      <c r="Y930" s="778"/>
      <c r="Z930" s="778"/>
      <c r="AA930" s="779"/>
      <c r="AB930" s="779"/>
      <c r="AC930" s="779"/>
      <c r="AD930" s="779"/>
      <c r="AE930" s="779"/>
      <c r="AF930" s="779"/>
      <c r="AG930" s="779"/>
      <c r="AH930" s="779"/>
      <c r="AI930" s="779"/>
      <c r="AJ930" s="779"/>
      <c r="AK930" s="779"/>
      <c r="AL930" s="779"/>
      <c r="AM930" s="779"/>
      <c r="AN930" s="779"/>
      <c r="AO930" s="779"/>
      <c r="AP930" s="779"/>
      <c r="AQ930" s="779"/>
      <c r="AR930" s="779"/>
      <c r="AS930" s="779"/>
      <c r="AT930" s="779"/>
      <c r="AU930" s="779"/>
      <c r="AV930" s="779"/>
      <c r="AW930" s="779"/>
      <c r="AX930" s="779"/>
      <c r="AY930" s="779"/>
      <c r="AZ930" s="779"/>
      <c r="BA930" s="779"/>
      <c r="BB930" s="779"/>
      <c r="BC930" s="779"/>
      <c r="BD930" s="779"/>
      <c r="BE930" s="779"/>
      <c r="BF930" s="779"/>
      <c r="BG930" s="779"/>
      <c r="BH930" s="779"/>
      <c r="BI930" s="779"/>
      <c r="BJ930" s="779"/>
      <c r="BK930" s="779"/>
      <c r="BL930" s="779"/>
      <c r="BM930" s="779"/>
      <c r="BN930" s="779"/>
      <c r="BO930" s="779"/>
      <c r="BP930" s="779"/>
      <c r="BQ930" s="779"/>
      <c r="BR930" s="779"/>
      <c r="BS930" s="779"/>
      <c r="BT930" s="779"/>
      <c r="BU930" s="779"/>
      <c r="BV930" s="779"/>
      <c r="BW930" s="779"/>
      <c r="BX930" s="779"/>
      <c r="BY930" s="779"/>
      <c r="BZ930" s="779"/>
      <c r="CA930" s="779"/>
      <c r="CB930" s="779"/>
      <c r="CC930" s="779"/>
      <c r="CD930" s="779"/>
      <c r="CE930" s="779"/>
      <c r="CF930" s="779"/>
      <c r="CG930" s="779"/>
      <c r="CH930" s="779"/>
      <c r="CI930" s="779"/>
      <c r="CJ930" s="779"/>
      <c r="CK930" s="779"/>
      <c r="CL930" s="779"/>
      <c r="CM930" s="779"/>
      <c r="CN930" s="779"/>
      <c r="CO930" s="779"/>
      <c r="CP930" s="779"/>
      <c r="CQ930" s="779"/>
      <c r="CR930" s="779"/>
      <c r="CS930" s="779"/>
      <c r="CT930" s="779"/>
    </row>
    <row r="931" spans="1:98" s="887" customFormat="1" ht="13.5">
      <c r="A931" s="886"/>
      <c r="B931" s="886"/>
      <c r="C931" s="886"/>
      <c r="D931" s="886"/>
      <c r="E931" s="886"/>
      <c r="F931" s="2851"/>
      <c r="G931" s="2851"/>
      <c r="H931" s="888"/>
      <c r="I931" s="889"/>
      <c r="J931" s="890"/>
      <c r="M931" s="772"/>
      <c r="N931" s="891"/>
      <c r="O931" s="774"/>
      <c r="P931" s="775"/>
      <c r="Q931" s="775"/>
      <c r="R931" s="776"/>
      <c r="S931" s="777"/>
      <c r="T931" s="777"/>
      <c r="U931" s="777"/>
      <c r="V931" s="778"/>
      <c r="W931" s="778"/>
      <c r="X931" s="778"/>
      <c r="Y931" s="778"/>
      <c r="Z931" s="778"/>
      <c r="AA931" s="779"/>
      <c r="AB931" s="779"/>
      <c r="AC931" s="779"/>
      <c r="AD931" s="779"/>
      <c r="AE931" s="779"/>
      <c r="AF931" s="779"/>
      <c r="AG931" s="779"/>
      <c r="AH931" s="779"/>
      <c r="AI931" s="779"/>
      <c r="AJ931" s="779"/>
      <c r="AK931" s="779"/>
      <c r="AL931" s="779"/>
      <c r="AM931" s="779"/>
      <c r="AN931" s="779"/>
      <c r="AO931" s="779"/>
      <c r="AP931" s="779"/>
      <c r="AQ931" s="779"/>
      <c r="AR931" s="779"/>
      <c r="AS931" s="779"/>
      <c r="AT931" s="779"/>
      <c r="AU931" s="779"/>
      <c r="AV931" s="779"/>
      <c r="AW931" s="779"/>
      <c r="AX931" s="779"/>
      <c r="AY931" s="779"/>
      <c r="AZ931" s="779"/>
      <c r="BA931" s="779"/>
      <c r="BB931" s="779"/>
      <c r="BC931" s="779"/>
      <c r="BD931" s="779"/>
      <c r="BE931" s="779"/>
      <c r="BF931" s="779"/>
      <c r="BG931" s="779"/>
      <c r="BH931" s="779"/>
      <c r="BI931" s="779"/>
      <c r="BJ931" s="779"/>
      <c r="BK931" s="779"/>
      <c r="BL931" s="779"/>
      <c r="BM931" s="779"/>
      <c r="BN931" s="779"/>
      <c r="BO931" s="779"/>
      <c r="BP931" s="779"/>
      <c r="BQ931" s="779"/>
      <c r="BR931" s="779"/>
      <c r="BS931" s="779"/>
      <c r="BT931" s="779"/>
      <c r="BU931" s="779"/>
      <c r="BV931" s="779"/>
      <c r="BW931" s="779"/>
      <c r="BX931" s="779"/>
      <c r="BY931" s="779"/>
      <c r="BZ931" s="779"/>
      <c r="CA931" s="779"/>
      <c r="CB931" s="779"/>
      <c r="CC931" s="779"/>
      <c r="CD931" s="779"/>
      <c r="CE931" s="779"/>
      <c r="CF931" s="779"/>
      <c r="CG931" s="779"/>
      <c r="CH931" s="779"/>
      <c r="CI931" s="779"/>
      <c r="CJ931" s="779"/>
      <c r="CK931" s="779"/>
      <c r="CL931" s="779"/>
      <c r="CM931" s="779"/>
      <c r="CN931" s="779"/>
      <c r="CO931" s="779"/>
      <c r="CP931" s="779"/>
      <c r="CQ931" s="779"/>
      <c r="CR931" s="779"/>
      <c r="CS931" s="779"/>
      <c r="CT931" s="779"/>
    </row>
    <row r="932" spans="1:98" s="887" customFormat="1" ht="13.5">
      <c r="A932" s="886"/>
      <c r="B932" s="886"/>
      <c r="C932" s="886"/>
      <c r="D932" s="886"/>
      <c r="E932" s="886"/>
      <c r="F932" s="2851"/>
      <c r="G932" s="2851"/>
      <c r="H932" s="888"/>
      <c r="I932" s="889"/>
      <c r="J932" s="890"/>
      <c r="M932" s="772"/>
      <c r="N932" s="891"/>
      <c r="O932" s="774"/>
      <c r="P932" s="775"/>
      <c r="Q932" s="775"/>
      <c r="R932" s="776"/>
      <c r="S932" s="777"/>
      <c r="T932" s="777"/>
      <c r="U932" s="777"/>
      <c r="V932" s="778"/>
      <c r="W932" s="778"/>
      <c r="X932" s="778"/>
      <c r="Y932" s="778"/>
      <c r="Z932" s="778"/>
      <c r="AA932" s="779"/>
      <c r="AB932" s="779"/>
      <c r="AC932" s="779"/>
      <c r="AD932" s="779"/>
      <c r="AE932" s="779"/>
      <c r="AF932" s="779"/>
      <c r="AG932" s="779"/>
      <c r="AH932" s="779"/>
      <c r="AI932" s="779"/>
      <c r="AJ932" s="779"/>
      <c r="AK932" s="779"/>
      <c r="AL932" s="779"/>
      <c r="AM932" s="779"/>
      <c r="AN932" s="779"/>
      <c r="AO932" s="779"/>
      <c r="AP932" s="779"/>
      <c r="AQ932" s="779"/>
      <c r="AR932" s="779"/>
      <c r="AS932" s="779"/>
      <c r="AT932" s="779"/>
      <c r="AU932" s="779"/>
      <c r="AV932" s="779"/>
      <c r="AW932" s="779"/>
      <c r="AX932" s="779"/>
      <c r="AY932" s="779"/>
      <c r="AZ932" s="779"/>
      <c r="BA932" s="779"/>
      <c r="BB932" s="779"/>
      <c r="BC932" s="779"/>
      <c r="BD932" s="779"/>
      <c r="BE932" s="779"/>
      <c r="BF932" s="779"/>
      <c r="BG932" s="779"/>
      <c r="BH932" s="779"/>
      <c r="BI932" s="779"/>
      <c r="BJ932" s="779"/>
      <c r="BK932" s="779"/>
      <c r="BL932" s="779"/>
      <c r="BM932" s="779"/>
      <c r="BN932" s="779"/>
      <c r="BO932" s="779"/>
      <c r="BP932" s="779"/>
      <c r="BQ932" s="779"/>
      <c r="BR932" s="779"/>
      <c r="BS932" s="779"/>
      <c r="BT932" s="779"/>
      <c r="BU932" s="779"/>
      <c r="BV932" s="779"/>
      <c r="BW932" s="779"/>
      <c r="BX932" s="779"/>
      <c r="BY932" s="779"/>
      <c r="BZ932" s="779"/>
      <c r="CA932" s="779"/>
      <c r="CB932" s="779"/>
      <c r="CC932" s="779"/>
      <c r="CD932" s="779"/>
      <c r="CE932" s="779"/>
      <c r="CF932" s="779"/>
      <c r="CG932" s="779"/>
      <c r="CH932" s="779"/>
      <c r="CI932" s="779"/>
      <c r="CJ932" s="779"/>
      <c r="CK932" s="779"/>
      <c r="CL932" s="779"/>
      <c r="CM932" s="779"/>
      <c r="CN932" s="779"/>
      <c r="CO932" s="779"/>
      <c r="CP932" s="779"/>
      <c r="CQ932" s="779"/>
      <c r="CR932" s="779"/>
      <c r="CS932" s="779"/>
      <c r="CT932" s="779"/>
    </row>
    <row r="933" spans="1:98" s="887" customFormat="1" ht="13.5">
      <c r="A933" s="886"/>
      <c r="B933" s="886"/>
      <c r="C933" s="886"/>
      <c r="D933" s="886"/>
      <c r="E933" s="886"/>
      <c r="F933" s="2851"/>
      <c r="G933" s="2851"/>
      <c r="H933" s="888"/>
      <c r="I933" s="889"/>
      <c r="J933" s="890"/>
      <c r="M933" s="772"/>
      <c r="N933" s="891"/>
      <c r="O933" s="774"/>
      <c r="P933" s="775"/>
      <c r="Q933" s="775"/>
      <c r="R933" s="776"/>
      <c r="S933" s="777"/>
      <c r="T933" s="777"/>
      <c r="U933" s="777"/>
      <c r="V933" s="778"/>
      <c r="W933" s="778"/>
      <c r="X933" s="778"/>
      <c r="Y933" s="778"/>
      <c r="Z933" s="778"/>
      <c r="AA933" s="779"/>
      <c r="AB933" s="779"/>
      <c r="AC933" s="779"/>
      <c r="AD933" s="779"/>
      <c r="AE933" s="779"/>
      <c r="AF933" s="779"/>
      <c r="AG933" s="779"/>
      <c r="AH933" s="779"/>
      <c r="AI933" s="779"/>
      <c r="AJ933" s="779"/>
      <c r="AK933" s="779"/>
      <c r="AL933" s="779"/>
      <c r="AM933" s="779"/>
      <c r="AN933" s="779"/>
      <c r="AO933" s="779"/>
      <c r="AP933" s="779"/>
      <c r="AQ933" s="779"/>
      <c r="AR933" s="779"/>
      <c r="AS933" s="779"/>
      <c r="AT933" s="779"/>
      <c r="AU933" s="779"/>
      <c r="AV933" s="779"/>
      <c r="AW933" s="779"/>
      <c r="AX933" s="779"/>
      <c r="AY933" s="779"/>
      <c r="AZ933" s="779"/>
      <c r="BA933" s="779"/>
      <c r="BB933" s="779"/>
      <c r="BC933" s="779"/>
      <c r="BD933" s="779"/>
      <c r="BE933" s="779"/>
      <c r="BF933" s="779"/>
      <c r="BG933" s="779"/>
      <c r="BH933" s="779"/>
      <c r="BI933" s="779"/>
      <c r="BJ933" s="779"/>
      <c r="BK933" s="779"/>
      <c r="BL933" s="779"/>
      <c r="BM933" s="779"/>
      <c r="BN933" s="779"/>
      <c r="BO933" s="779"/>
      <c r="BP933" s="779"/>
      <c r="BQ933" s="779"/>
      <c r="BR933" s="779"/>
      <c r="BS933" s="779"/>
      <c r="BT933" s="779"/>
      <c r="BU933" s="779"/>
      <c r="BV933" s="779"/>
      <c r="BW933" s="779"/>
      <c r="BX933" s="779"/>
      <c r="BY933" s="779"/>
      <c r="BZ933" s="779"/>
      <c r="CA933" s="779"/>
      <c r="CB933" s="779"/>
      <c r="CC933" s="779"/>
      <c r="CD933" s="779"/>
      <c r="CE933" s="779"/>
      <c r="CF933" s="779"/>
      <c r="CG933" s="779"/>
      <c r="CH933" s="779"/>
      <c r="CI933" s="779"/>
      <c r="CJ933" s="779"/>
      <c r="CK933" s="779"/>
      <c r="CL933" s="779"/>
      <c r="CM933" s="779"/>
      <c r="CN933" s="779"/>
      <c r="CO933" s="779"/>
      <c r="CP933" s="779"/>
      <c r="CQ933" s="779"/>
      <c r="CR933" s="779"/>
      <c r="CS933" s="779"/>
      <c r="CT933" s="779"/>
    </row>
    <row r="934" spans="1:98" s="887" customFormat="1" ht="13.5">
      <c r="A934" s="886"/>
      <c r="B934" s="886"/>
      <c r="C934" s="886"/>
      <c r="D934" s="886"/>
      <c r="E934" s="886"/>
      <c r="F934" s="2851"/>
      <c r="G934" s="2851"/>
      <c r="H934" s="888"/>
      <c r="I934" s="889"/>
      <c r="J934" s="890"/>
      <c r="M934" s="772"/>
      <c r="N934" s="891"/>
      <c r="O934" s="774"/>
      <c r="P934" s="775"/>
      <c r="Q934" s="775"/>
      <c r="R934" s="776"/>
      <c r="S934" s="777"/>
      <c r="T934" s="777"/>
      <c r="U934" s="777"/>
      <c r="V934" s="778"/>
      <c r="W934" s="778"/>
      <c r="X934" s="778"/>
      <c r="Y934" s="778"/>
      <c r="Z934" s="778"/>
      <c r="AA934" s="779"/>
      <c r="AB934" s="779"/>
      <c r="AC934" s="779"/>
      <c r="AD934" s="779"/>
      <c r="AE934" s="779"/>
      <c r="AF934" s="779"/>
      <c r="AG934" s="779"/>
      <c r="AH934" s="779"/>
      <c r="AI934" s="779"/>
      <c r="AJ934" s="779"/>
      <c r="AK934" s="779"/>
      <c r="AL934" s="779"/>
      <c r="AM934" s="779"/>
      <c r="AN934" s="779"/>
      <c r="AO934" s="779"/>
      <c r="AP934" s="779"/>
      <c r="AQ934" s="779"/>
      <c r="AR934" s="779"/>
      <c r="AS934" s="779"/>
      <c r="AT934" s="779"/>
      <c r="AU934" s="779"/>
      <c r="AV934" s="779"/>
      <c r="AW934" s="779"/>
      <c r="AX934" s="779"/>
      <c r="AY934" s="779"/>
      <c r="AZ934" s="779"/>
      <c r="BA934" s="779"/>
      <c r="BB934" s="779"/>
      <c r="BC934" s="779"/>
      <c r="BD934" s="779"/>
      <c r="BE934" s="779"/>
      <c r="BF934" s="779"/>
      <c r="BG934" s="779"/>
      <c r="BH934" s="779"/>
      <c r="BI934" s="779"/>
      <c r="BJ934" s="779"/>
      <c r="BK934" s="779"/>
      <c r="BL934" s="779"/>
      <c r="BM934" s="779"/>
      <c r="BN934" s="779"/>
      <c r="BO934" s="779"/>
      <c r="BP934" s="779"/>
      <c r="BQ934" s="779"/>
      <c r="BR934" s="779"/>
      <c r="BS934" s="779"/>
      <c r="BT934" s="779"/>
      <c r="BU934" s="779"/>
      <c r="BV934" s="779"/>
      <c r="BW934" s="779"/>
      <c r="BX934" s="779"/>
      <c r="BY934" s="779"/>
      <c r="BZ934" s="779"/>
      <c r="CA934" s="779"/>
      <c r="CB934" s="779"/>
      <c r="CC934" s="779"/>
      <c r="CD934" s="779"/>
      <c r="CE934" s="779"/>
      <c r="CF934" s="779"/>
      <c r="CG934" s="779"/>
      <c r="CH934" s="779"/>
      <c r="CI934" s="779"/>
      <c r="CJ934" s="779"/>
      <c r="CK934" s="779"/>
      <c r="CL934" s="779"/>
      <c r="CM934" s="779"/>
      <c r="CN934" s="779"/>
      <c r="CO934" s="779"/>
      <c r="CP934" s="779"/>
      <c r="CQ934" s="779"/>
      <c r="CR934" s="779"/>
      <c r="CS934" s="779"/>
      <c r="CT934" s="779"/>
    </row>
    <row r="935" spans="1:98" s="887" customFormat="1" ht="13.5">
      <c r="A935" s="886"/>
      <c r="B935" s="886"/>
      <c r="C935" s="886"/>
      <c r="D935" s="886"/>
      <c r="E935" s="886"/>
      <c r="F935" s="2851"/>
      <c r="G935" s="2851"/>
      <c r="H935" s="888"/>
      <c r="I935" s="889"/>
      <c r="J935" s="890"/>
      <c r="M935" s="772"/>
      <c r="N935" s="891"/>
      <c r="O935" s="774"/>
      <c r="P935" s="775"/>
      <c r="Q935" s="775"/>
      <c r="R935" s="776"/>
      <c r="S935" s="777"/>
      <c r="T935" s="777"/>
      <c r="U935" s="777"/>
      <c r="V935" s="778"/>
      <c r="W935" s="778"/>
      <c r="X935" s="778"/>
      <c r="Y935" s="778"/>
      <c r="Z935" s="778"/>
      <c r="AA935" s="779"/>
      <c r="AB935" s="779"/>
      <c r="AC935" s="779"/>
      <c r="AD935" s="779"/>
      <c r="AE935" s="779"/>
      <c r="AF935" s="779"/>
      <c r="AG935" s="779"/>
      <c r="AH935" s="779"/>
      <c r="AI935" s="779"/>
      <c r="AJ935" s="779"/>
      <c r="AK935" s="779"/>
      <c r="AL935" s="779"/>
      <c r="AM935" s="779"/>
      <c r="AN935" s="779"/>
      <c r="AO935" s="779"/>
      <c r="AP935" s="779"/>
      <c r="AQ935" s="779"/>
      <c r="AR935" s="779"/>
      <c r="AS935" s="779"/>
      <c r="AT935" s="779"/>
      <c r="AU935" s="779"/>
      <c r="AV935" s="779"/>
      <c r="AW935" s="779"/>
      <c r="AX935" s="779"/>
      <c r="AY935" s="779"/>
      <c r="AZ935" s="779"/>
      <c r="BA935" s="779"/>
      <c r="BB935" s="779"/>
      <c r="BC935" s="779"/>
      <c r="BD935" s="779"/>
      <c r="BE935" s="779"/>
      <c r="BF935" s="779"/>
      <c r="BG935" s="779"/>
      <c r="BH935" s="779"/>
      <c r="BI935" s="779"/>
      <c r="BJ935" s="779"/>
      <c r="BK935" s="779"/>
      <c r="BL935" s="779"/>
      <c r="BM935" s="779"/>
      <c r="BN935" s="779"/>
      <c r="BO935" s="779"/>
      <c r="BP935" s="779"/>
      <c r="BQ935" s="779"/>
      <c r="BR935" s="779"/>
      <c r="BS935" s="779"/>
      <c r="BT935" s="779"/>
      <c r="BU935" s="779"/>
      <c r="BV935" s="779"/>
      <c r="BW935" s="779"/>
      <c r="BX935" s="779"/>
      <c r="BY935" s="779"/>
      <c r="BZ935" s="779"/>
      <c r="CA935" s="779"/>
      <c r="CB935" s="779"/>
      <c r="CC935" s="779"/>
      <c r="CD935" s="779"/>
      <c r="CE935" s="779"/>
      <c r="CF935" s="779"/>
      <c r="CG935" s="779"/>
      <c r="CH935" s="779"/>
      <c r="CI935" s="779"/>
      <c r="CJ935" s="779"/>
      <c r="CK935" s="779"/>
      <c r="CL935" s="779"/>
      <c r="CM935" s="779"/>
      <c r="CN935" s="779"/>
      <c r="CO935" s="779"/>
      <c r="CP935" s="779"/>
      <c r="CQ935" s="779"/>
      <c r="CR935" s="779"/>
      <c r="CS935" s="779"/>
      <c r="CT935" s="779"/>
    </row>
    <row r="936" spans="1:98" s="887" customFormat="1" ht="13.5">
      <c r="A936" s="886"/>
      <c r="B936" s="886"/>
      <c r="C936" s="886"/>
      <c r="D936" s="886"/>
      <c r="E936" s="886"/>
      <c r="F936" s="2851"/>
      <c r="G936" s="2851"/>
      <c r="H936" s="888"/>
      <c r="I936" s="889"/>
      <c r="J936" s="890"/>
      <c r="M936" s="772"/>
      <c r="N936" s="891"/>
      <c r="O936" s="774"/>
      <c r="P936" s="775"/>
      <c r="Q936" s="775"/>
      <c r="R936" s="776"/>
      <c r="S936" s="777"/>
      <c r="T936" s="777"/>
      <c r="U936" s="777"/>
      <c r="V936" s="778"/>
      <c r="W936" s="778"/>
      <c r="X936" s="778"/>
      <c r="Y936" s="778"/>
      <c r="Z936" s="778"/>
      <c r="AA936" s="779"/>
      <c r="AB936" s="779"/>
      <c r="AC936" s="779"/>
      <c r="AD936" s="779"/>
      <c r="AE936" s="779"/>
      <c r="AF936" s="779"/>
      <c r="AG936" s="779"/>
      <c r="AH936" s="779"/>
      <c r="AI936" s="779"/>
      <c r="AJ936" s="779"/>
      <c r="AK936" s="779"/>
      <c r="AL936" s="779"/>
      <c r="AM936" s="779"/>
      <c r="AN936" s="779"/>
      <c r="AO936" s="779"/>
      <c r="AP936" s="779"/>
      <c r="AQ936" s="779"/>
      <c r="AR936" s="779"/>
      <c r="AS936" s="779"/>
      <c r="AT936" s="779"/>
      <c r="AU936" s="779"/>
      <c r="AV936" s="779"/>
      <c r="AW936" s="779"/>
      <c r="AX936" s="779"/>
      <c r="AY936" s="779"/>
      <c r="AZ936" s="779"/>
      <c r="BA936" s="779"/>
      <c r="BB936" s="779"/>
      <c r="BC936" s="779"/>
      <c r="BD936" s="779"/>
      <c r="BE936" s="779"/>
      <c r="BF936" s="779"/>
      <c r="BG936" s="779"/>
      <c r="BH936" s="779"/>
      <c r="BI936" s="779"/>
      <c r="BJ936" s="779"/>
      <c r="BK936" s="779"/>
      <c r="BL936" s="779"/>
      <c r="BM936" s="779"/>
      <c r="BN936" s="779"/>
      <c r="BO936" s="779"/>
      <c r="BP936" s="779"/>
      <c r="BQ936" s="779"/>
      <c r="BR936" s="779"/>
      <c r="BS936" s="779"/>
      <c r="BT936" s="779"/>
      <c r="BU936" s="779"/>
      <c r="BV936" s="779"/>
      <c r="BW936" s="779"/>
      <c r="BX936" s="779"/>
      <c r="BY936" s="779"/>
      <c r="BZ936" s="779"/>
      <c r="CA936" s="779"/>
      <c r="CB936" s="779"/>
      <c r="CC936" s="779"/>
      <c r="CD936" s="779"/>
      <c r="CE936" s="779"/>
      <c r="CF936" s="779"/>
      <c r="CG936" s="779"/>
      <c r="CH936" s="779"/>
      <c r="CI936" s="779"/>
      <c r="CJ936" s="779"/>
      <c r="CK936" s="779"/>
      <c r="CL936" s="779"/>
      <c r="CM936" s="779"/>
      <c r="CN936" s="779"/>
      <c r="CO936" s="779"/>
      <c r="CP936" s="779"/>
      <c r="CQ936" s="779"/>
      <c r="CR936" s="779"/>
      <c r="CS936" s="779"/>
      <c r="CT936" s="779"/>
    </row>
    <row r="937" spans="1:98" s="887" customFormat="1" ht="13.5">
      <c r="A937" s="886"/>
      <c r="B937" s="886"/>
      <c r="C937" s="886"/>
      <c r="D937" s="886"/>
      <c r="E937" s="886"/>
      <c r="F937" s="2851"/>
      <c r="G937" s="2851"/>
      <c r="H937" s="888"/>
      <c r="I937" s="889"/>
      <c r="J937" s="890"/>
      <c r="M937" s="772"/>
      <c r="N937" s="891"/>
      <c r="O937" s="774"/>
      <c r="P937" s="775"/>
      <c r="Q937" s="775"/>
      <c r="R937" s="776"/>
      <c r="S937" s="777"/>
      <c r="T937" s="777"/>
      <c r="U937" s="777"/>
      <c r="V937" s="778"/>
      <c r="W937" s="778"/>
      <c r="X937" s="778"/>
      <c r="Y937" s="778"/>
      <c r="Z937" s="778"/>
      <c r="AA937" s="779"/>
      <c r="AB937" s="779"/>
      <c r="AC937" s="779"/>
      <c r="AD937" s="779"/>
      <c r="AE937" s="779"/>
      <c r="AF937" s="779"/>
      <c r="AG937" s="779"/>
      <c r="AH937" s="779"/>
      <c r="AI937" s="779"/>
      <c r="AJ937" s="779"/>
      <c r="AK937" s="779"/>
      <c r="AL937" s="779"/>
      <c r="AM937" s="779"/>
      <c r="AN937" s="779"/>
      <c r="AO937" s="779"/>
      <c r="AP937" s="779"/>
      <c r="AQ937" s="779"/>
      <c r="AR937" s="779"/>
      <c r="AS937" s="779"/>
      <c r="AT937" s="779"/>
      <c r="AU937" s="779"/>
      <c r="AV937" s="779"/>
      <c r="AW937" s="779"/>
      <c r="AX937" s="779"/>
      <c r="AY937" s="779"/>
      <c r="AZ937" s="779"/>
      <c r="BA937" s="779"/>
      <c r="BB937" s="779"/>
      <c r="BC937" s="779"/>
      <c r="BD937" s="779"/>
      <c r="BE937" s="779"/>
      <c r="BF937" s="779"/>
      <c r="BG937" s="779"/>
      <c r="BH937" s="779"/>
      <c r="BI937" s="779"/>
      <c r="BJ937" s="779"/>
      <c r="BK937" s="779"/>
      <c r="BL937" s="779"/>
      <c r="BM937" s="779"/>
      <c r="BN937" s="779"/>
      <c r="BO937" s="779"/>
      <c r="BP937" s="779"/>
      <c r="BQ937" s="779"/>
      <c r="BR937" s="779"/>
      <c r="BS937" s="779"/>
      <c r="BT937" s="779"/>
      <c r="BU937" s="779"/>
      <c r="BV937" s="779"/>
      <c r="BW937" s="779"/>
      <c r="BX937" s="779"/>
      <c r="BY937" s="779"/>
      <c r="BZ937" s="779"/>
      <c r="CA937" s="779"/>
      <c r="CB937" s="779"/>
      <c r="CC937" s="779"/>
      <c r="CD937" s="779"/>
      <c r="CE937" s="779"/>
      <c r="CF937" s="779"/>
      <c r="CG937" s="779"/>
      <c r="CH937" s="779"/>
      <c r="CI937" s="779"/>
      <c r="CJ937" s="779"/>
      <c r="CK937" s="779"/>
      <c r="CL937" s="779"/>
      <c r="CM937" s="779"/>
      <c r="CN937" s="779"/>
      <c r="CO937" s="779"/>
      <c r="CP937" s="779"/>
      <c r="CQ937" s="779"/>
      <c r="CR937" s="779"/>
      <c r="CS937" s="779"/>
      <c r="CT937" s="779"/>
    </row>
    <row r="938" spans="1:98" s="887" customFormat="1" ht="13.5">
      <c r="A938" s="886"/>
      <c r="B938" s="886"/>
      <c r="C938" s="886"/>
      <c r="D938" s="886"/>
      <c r="E938" s="886"/>
      <c r="F938" s="2851"/>
      <c r="G938" s="2851"/>
      <c r="H938" s="888"/>
      <c r="I938" s="889"/>
      <c r="J938" s="890"/>
      <c r="M938" s="772"/>
      <c r="N938" s="891"/>
      <c r="O938" s="774"/>
      <c r="P938" s="775"/>
      <c r="Q938" s="775"/>
      <c r="R938" s="776"/>
      <c r="S938" s="777"/>
      <c r="T938" s="777"/>
      <c r="U938" s="777"/>
      <c r="V938" s="778"/>
      <c r="W938" s="778"/>
      <c r="X938" s="778"/>
      <c r="Y938" s="778"/>
      <c r="Z938" s="778"/>
      <c r="AA938" s="779"/>
      <c r="AB938" s="779"/>
      <c r="AC938" s="779"/>
      <c r="AD938" s="779"/>
      <c r="AE938" s="779"/>
      <c r="AF938" s="779"/>
      <c r="AG938" s="779"/>
      <c r="AH938" s="779"/>
      <c r="AI938" s="779"/>
      <c r="AJ938" s="779"/>
      <c r="AK938" s="779"/>
      <c r="AL938" s="779"/>
      <c r="AM938" s="779"/>
      <c r="AN938" s="779"/>
      <c r="AO938" s="779"/>
      <c r="AP938" s="779"/>
      <c r="AQ938" s="779"/>
      <c r="AR938" s="779"/>
      <c r="AS938" s="779"/>
      <c r="AT938" s="779"/>
      <c r="AU938" s="779"/>
      <c r="AV938" s="779"/>
      <c r="AW938" s="779"/>
      <c r="AX938" s="779"/>
      <c r="AY938" s="779"/>
      <c r="AZ938" s="779"/>
      <c r="BA938" s="779"/>
      <c r="BB938" s="779"/>
      <c r="BC938" s="779"/>
      <c r="BD938" s="779"/>
      <c r="BE938" s="779"/>
      <c r="BF938" s="779"/>
      <c r="BG938" s="779"/>
      <c r="BH938" s="779"/>
      <c r="BI938" s="779"/>
      <c r="BJ938" s="779"/>
      <c r="BK938" s="779"/>
      <c r="BL938" s="779"/>
      <c r="BM938" s="779"/>
      <c r="BN938" s="779"/>
      <c r="BO938" s="779"/>
      <c r="BP938" s="779"/>
      <c r="BQ938" s="779"/>
      <c r="BR938" s="779"/>
      <c r="BS938" s="779"/>
      <c r="BT938" s="779"/>
      <c r="BU938" s="779"/>
      <c r="BV938" s="779"/>
      <c r="BW938" s="779"/>
      <c r="BX938" s="779"/>
      <c r="BY938" s="779"/>
      <c r="BZ938" s="779"/>
      <c r="CA938" s="779"/>
      <c r="CB938" s="779"/>
      <c r="CC938" s="779"/>
      <c r="CD938" s="779"/>
      <c r="CE938" s="779"/>
      <c r="CF938" s="779"/>
      <c r="CG938" s="779"/>
      <c r="CH938" s="779"/>
      <c r="CI938" s="779"/>
      <c r="CJ938" s="779"/>
      <c r="CK938" s="779"/>
      <c r="CL938" s="779"/>
      <c r="CM938" s="779"/>
      <c r="CN938" s="779"/>
      <c r="CO938" s="779"/>
      <c r="CP938" s="779"/>
      <c r="CQ938" s="779"/>
      <c r="CR938" s="779"/>
      <c r="CS938" s="779"/>
      <c r="CT938" s="779"/>
    </row>
    <row r="939" spans="1:98" s="887" customFormat="1" ht="13.5">
      <c r="A939" s="886"/>
      <c r="B939" s="886"/>
      <c r="C939" s="886"/>
      <c r="D939" s="886"/>
      <c r="E939" s="886"/>
      <c r="F939" s="2851"/>
      <c r="G939" s="2851"/>
      <c r="H939" s="888"/>
      <c r="I939" s="889"/>
      <c r="J939" s="890"/>
      <c r="M939" s="772"/>
      <c r="N939" s="891"/>
      <c r="O939" s="774"/>
      <c r="P939" s="775"/>
      <c r="Q939" s="775"/>
      <c r="R939" s="776"/>
      <c r="S939" s="777"/>
      <c r="T939" s="777"/>
      <c r="U939" s="777"/>
      <c r="V939" s="778"/>
      <c r="W939" s="778"/>
      <c r="X939" s="778"/>
      <c r="Y939" s="778"/>
      <c r="Z939" s="778"/>
      <c r="AA939" s="779"/>
      <c r="AB939" s="779"/>
      <c r="AC939" s="779"/>
      <c r="AD939" s="779"/>
      <c r="AE939" s="779"/>
      <c r="AF939" s="779"/>
      <c r="AG939" s="779"/>
      <c r="AH939" s="779"/>
      <c r="AI939" s="779"/>
      <c r="AJ939" s="779"/>
      <c r="AK939" s="779"/>
      <c r="AL939" s="779"/>
      <c r="AM939" s="779"/>
      <c r="AN939" s="779"/>
      <c r="AO939" s="779"/>
      <c r="AP939" s="779"/>
      <c r="AQ939" s="779"/>
      <c r="AR939" s="779"/>
      <c r="AS939" s="779"/>
      <c r="AT939" s="779"/>
      <c r="AU939" s="779"/>
      <c r="AV939" s="779"/>
      <c r="AW939" s="779"/>
      <c r="AX939" s="779"/>
      <c r="AY939" s="779"/>
      <c r="AZ939" s="779"/>
      <c r="BA939" s="779"/>
      <c r="BB939" s="779"/>
      <c r="BC939" s="779"/>
      <c r="BD939" s="779"/>
      <c r="BE939" s="779"/>
      <c r="BF939" s="779"/>
      <c r="BG939" s="779"/>
      <c r="BH939" s="779"/>
      <c r="BI939" s="779"/>
      <c r="BJ939" s="779"/>
      <c r="BK939" s="779"/>
      <c r="BL939" s="779"/>
      <c r="BM939" s="779"/>
      <c r="BN939" s="779"/>
      <c r="BO939" s="779"/>
      <c r="BP939" s="779"/>
      <c r="BQ939" s="779"/>
      <c r="BR939" s="779"/>
      <c r="BS939" s="779"/>
      <c r="BT939" s="779"/>
      <c r="BU939" s="779"/>
      <c r="BV939" s="779"/>
      <c r="BW939" s="779"/>
      <c r="BX939" s="779"/>
      <c r="BY939" s="779"/>
      <c r="BZ939" s="779"/>
      <c r="CA939" s="779"/>
      <c r="CB939" s="779"/>
      <c r="CC939" s="779"/>
      <c r="CD939" s="779"/>
      <c r="CE939" s="779"/>
      <c r="CF939" s="779"/>
      <c r="CG939" s="779"/>
      <c r="CH939" s="779"/>
      <c r="CI939" s="779"/>
      <c r="CJ939" s="779"/>
      <c r="CK939" s="779"/>
      <c r="CL939" s="779"/>
      <c r="CM939" s="779"/>
      <c r="CN939" s="779"/>
      <c r="CO939" s="779"/>
      <c r="CP939" s="779"/>
      <c r="CQ939" s="779"/>
      <c r="CR939" s="779"/>
      <c r="CS939" s="779"/>
      <c r="CT939" s="779"/>
    </row>
    <row r="940" spans="1:98" s="887" customFormat="1" ht="13.5">
      <c r="A940" s="886"/>
      <c r="B940" s="886"/>
      <c r="C940" s="886"/>
      <c r="D940" s="886"/>
      <c r="E940" s="886"/>
      <c r="F940" s="2851"/>
      <c r="G940" s="2851"/>
      <c r="H940" s="888"/>
      <c r="I940" s="889"/>
      <c r="J940" s="890"/>
      <c r="M940" s="772"/>
      <c r="N940" s="891"/>
      <c r="O940" s="774"/>
      <c r="P940" s="775"/>
      <c r="Q940" s="775"/>
      <c r="R940" s="776"/>
      <c r="S940" s="777"/>
      <c r="T940" s="777"/>
      <c r="U940" s="777"/>
      <c r="V940" s="778"/>
      <c r="W940" s="778"/>
      <c r="X940" s="778"/>
      <c r="Y940" s="778"/>
      <c r="Z940" s="778"/>
      <c r="AA940" s="779"/>
      <c r="AB940" s="779"/>
      <c r="AC940" s="779"/>
      <c r="AD940" s="779"/>
      <c r="AE940" s="779"/>
      <c r="AF940" s="779"/>
      <c r="AG940" s="779"/>
      <c r="AH940" s="779"/>
      <c r="AI940" s="779"/>
      <c r="AJ940" s="779"/>
      <c r="AK940" s="779"/>
      <c r="AL940" s="779"/>
      <c r="AM940" s="779"/>
      <c r="AN940" s="779"/>
      <c r="AO940" s="779"/>
      <c r="AP940" s="779"/>
      <c r="AQ940" s="779"/>
      <c r="AR940" s="779"/>
      <c r="AS940" s="779"/>
      <c r="AT940" s="779"/>
      <c r="AU940" s="779"/>
      <c r="AV940" s="779"/>
      <c r="AW940" s="779"/>
      <c r="AX940" s="779"/>
      <c r="AY940" s="779"/>
      <c r="AZ940" s="779"/>
      <c r="BA940" s="779"/>
      <c r="BB940" s="779"/>
      <c r="BC940" s="779"/>
      <c r="BD940" s="779"/>
      <c r="BE940" s="779"/>
      <c r="BF940" s="779"/>
      <c r="BG940" s="779"/>
      <c r="BH940" s="779"/>
      <c r="BI940" s="779"/>
      <c r="BJ940" s="779"/>
      <c r="BK940" s="779"/>
      <c r="BL940" s="779"/>
      <c r="BM940" s="779"/>
      <c r="BN940" s="779"/>
      <c r="BO940" s="779"/>
      <c r="BP940" s="779"/>
      <c r="BQ940" s="779"/>
      <c r="BR940" s="779"/>
      <c r="BS940" s="779"/>
      <c r="BT940" s="779"/>
      <c r="BU940" s="779"/>
      <c r="BV940" s="779"/>
      <c r="BW940" s="779"/>
      <c r="BX940" s="779"/>
      <c r="BY940" s="779"/>
      <c r="BZ940" s="779"/>
      <c r="CA940" s="779"/>
      <c r="CB940" s="779"/>
      <c r="CC940" s="779"/>
      <c r="CD940" s="779"/>
      <c r="CE940" s="779"/>
      <c r="CF940" s="779"/>
      <c r="CG940" s="779"/>
      <c r="CH940" s="779"/>
      <c r="CI940" s="779"/>
      <c r="CJ940" s="779"/>
      <c r="CK940" s="779"/>
      <c r="CL940" s="779"/>
      <c r="CM940" s="779"/>
      <c r="CN940" s="779"/>
      <c r="CO940" s="779"/>
      <c r="CP940" s="779"/>
      <c r="CQ940" s="779"/>
      <c r="CR940" s="779"/>
      <c r="CS940" s="779"/>
      <c r="CT940" s="779"/>
    </row>
    <row r="941" spans="1:98" s="887" customFormat="1" ht="13.5">
      <c r="A941" s="886"/>
      <c r="B941" s="886"/>
      <c r="C941" s="886"/>
      <c r="D941" s="886"/>
      <c r="E941" s="886"/>
      <c r="F941" s="2851"/>
      <c r="G941" s="2851"/>
      <c r="H941" s="888"/>
      <c r="I941" s="889"/>
      <c r="J941" s="890"/>
      <c r="M941" s="772"/>
      <c r="N941" s="891"/>
      <c r="O941" s="774"/>
      <c r="P941" s="775"/>
      <c r="Q941" s="775"/>
      <c r="R941" s="776"/>
      <c r="S941" s="777"/>
      <c r="T941" s="777"/>
      <c r="U941" s="777"/>
      <c r="V941" s="778"/>
      <c r="W941" s="778"/>
      <c r="X941" s="778"/>
      <c r="Y941" s="778"/>
      <c r="Z941" s="778"/>
      <c r="AA941" s="779"/>
      <c r="AB941" s="779"/>
      <c r="AC941" s="779"/>
      <c r="AD941" s="779"/>
      <c r="AE941" s="779"/>
      <c r="AF941" s="779"/>
      <c r="AG941" s="779"/>
      <c r="AH941" s="779"/>
      <c r="AI941" s="779"/>
      <c r="AJ941" s="779"/>
      <c r="AK941" s="779"/>
      <c r="AL941" s="779"/>
      <c r="AM941" s="779"/>
      <c r="AN941" s="779"/>
      <c r="AO941" s="779"/>
      <c r="AP941" s="779"/>
      <c r="AQ941" s="779"/>
      <c r="AR941" s="779"/>
      <c r="AS941" s="779"/>
      <c r="AT941" s="779"/>
      <c r="AU941" s="779"/>
      <c r="AV941" s="779"/>
      <c r="AW941" s="779"/>
      <c r="AX941" s="779"/>
      <c r="AY941" s="779"/>
      <c r="AZ941" s="779"/>
      <c r="BA941" s="779"/>
      <c r="BB941" s="779"/>
      <c r="BC941" s="779"/>
      <c r="BD941" s="779"/>
      <c r="BE941" s="779"/>
      <c r="BF941" s="779"/>
      <c r="BG941" s="779"/>
      <c r="BH941" s="779"/>
      <c r="BI941" s="779"/>
      <c r="BJ941" s="779"/>
      <c r="BK941" s="779"/>
      <c r="BL941" s="779"/>
      <c r="BM941" s="779"/>
      <c r="BN941" s="779"/>
      <c r="BO941" s="779"/>
      <c r="BP941" s="779"/>
      <c r="BQ941" s="779"/>
      <c r="BR941" s="779"/>
      <c r="BS941" s="779"/>
      <c r="BT941" s="779"/>
      <c r="BU941" s="779"/>
      <c r="BV941" s="779"/>
      <c r="BW941" s="779"/>
      <c r="BX941" s="779"/>
      <c r="BY941" s="779"/>
      <c r="BZ941" s="779"/>
      <c r="CA941" s="779"/>
      <c r="CB941" s="779"/>
      <c r="CC941" s="779"/>
      <c r="CD941" s="779"/>
      <c r="CE941" s="779"/>
      <c r="CF941" s="779"/>
      <c r="CG941" s="779"/>
      <c r="CH941" s="779"/>
      <c r="CI941" s="779"/>
      <c r="CJ941" s="779"/>
      <c r="CK941" s="779"/>
      <c r="CL941" s="779"/>
      <c r="CM941" s="779"/>
      <c r="CN941" s="779"/>
      <c r="CO941" s="779"/>
      <c r="CP941" s="779"/>
      <c r="CQ941" s="779"/>
      <c r="CR941" s="779"/>
      <c r="CS941" s="779"/>
      <c r="CT941" s="779"/>
    </row>
    <row r="942" spans="1:98" s="887" customFormat="1" ht="13.5">
      <c r="A942" s="886"/>
      <c r="B942" s="886"/>
      <c r="C942" s="886"/>
      <c r="D942" s="886"/>
      <c r="E942" s="886"/>
      <c r="F942" s="2851"/>
      <c r="G942" s="2851"/>
      <c r="H942" s="888"/>
      <c r="I942" s="889"/>
      <c r="J942" s="890"/>
      <c r="M942" s="772"/>
      <c r="N942" s="891"/>
      <c r="O942" s="774"/>
      <c r="P942" s="775"/>
      <c r="Q942" s="775"/>
      <c r="R942" s="776"/>
      <c r="S942" s="777"/>
      <c r="T942" s="777"/>
      <c r="U942" s="777"/>
      <c r="V942" s="778"/>
      <c r="W942" s="778"/>
      <c r="X942" s="778"/>
      <c r="Y942" s="778"/>
      <c r="Z942" s="778"/>
      <c r="AA942" s="779"/>
      <c r="AB942" s="779"/>
      <c r="AC942" s="779"/>
      <c r="AD942" s="779"/>
      <c r="AE942" s="779"/>
      <c r="AF942" s="779"/>
      <c r="AG942" s="779"/>
      <c r="AH942" s="779"/>
      <c r="AI942" s="779"/>
      <c r="AJ942" s="779"/>
      <c r="AK942" s="779"/>
      <c r="AL942" s="779"/>
      <c r="AM942" s="779"/>
      <c r="AN942" s="779"/>
      <c r="AO942" s="779"/>
      <c r="AP942" s="779"/>
      <c r="AQ942" s="779"/>
      <c r="AR942" s="779"/>
      <c r="AS942" s="779"/>
      <c r="AT942" s="779"/>
      <c r="AU942" s="779"/>
      <c r="AV942" s="779"/>
      <c r="AW942" s="779"/>
      <c r="AX942" s="779"/>
      <c r="AY942" s="779"/>
      <c r="AZ942" s="779"/>
      <c r="BA942" s="779"/>
      <c r="BB942" s="779"/>
      <c r="BC942" s="779"/>
      <c r="BD942" s="779"/>
      <c r="BE942" s="779"/>
      <c r="BF942" s="779"/>
      <c r="BG942" s="779"/>
      <c r="BH942" s="779"/>
      <c r="BI942" s="779"/>
      <c r="BJ942" s="779"/>
      <c r="BK942" s="779"/>
      <c r="BL942" s="779"/>
      <c r="BM942" s="779"/>
      <c r="BN942" s="779"/>
      <c r="BO942" s="779"/>
      <c r="BP942" s="779"/>
      <c r="BQ942" s="779"/>
      <c r="BR942" s="779"/>
      <c r="BS942" s="779"/>
      <c r="BT942" s="779"/>
      <c r="BU942" s="779"/>
      <c r="BV942" s="779"/>
      <c r="BW942" s="779"/>
      <c r="BX942" s="779"/>
      <c r="BY942" s="779"/>
      <c r="BZ942" s="779"/>
      <c r="CA942" s="779"/>
      <c r="CB942" s="779"/>
      <c r="CC942" s="779"/>
      <c r="CD942" s="779"/>
      <c r="CE942" s="779"/>
      <c r="CF942" s="779"/>
      <c r="CG942" s="779"/>
      <c r="CH942" s="779"/>
      <c r="CI942" s="779"/>
      <c r="CJ942" s="779"/>
      <c r="CK942" s="779"/>
      <c r="CL942" s="779"/>
      <c r="CM942" s="779"/>
      <c r="CN942" s="779"/>
      <c r="CO942" s="779"/>
      <c r="CP942" s="779"/>
      <c r="CQ942" s="779"/>
      <c r="CR942" s="779"/>
      <c r="CS942" s="779"/>
      <c r="CT942" s="779"/>
    </row>
    <row r="943" spans="1:98" s="887" customFormat="1" ht="13.5">
      <c r="A943" s="886"/>
      <c r="B943" s="886"/>
      <c r="C943" s="886"/>
      <c r="D943" s="886"/>
      <c r="E943" s="886"/>
      <c r="F943" s="2851"/>
      <c r="G943" s="2851"/>
      <c r="H943" s="888"/>
      <c r="I943" s="889"/>
      <c r="J943" s="890"/>
      <c r="M943" s="772"/>
      <c r="N943" s="891"/>
      <c r="O943" s="774"/>
      <c r="P943" s="775"/>
      <c r="Q943" s="775"/>
      <c r="R943" s="776"/>
      <c r="S943" s="777"/>
      <c r="T943" s="777"/>
      <c r="U943" s="777"/>
      <c r="V943" s="778"/>
      <c r="W943" s="778"/>
      <c r="X943" s="778"/>
      <c r="Y943" s="778"/>
      <c r="Z943" s="778"/>
      <c r="AA943" s="779"/>
      <c r="AB943" s="779"/>
      <c r="AC943" s="779"/>
      <c r="AD943" s="779"/>
      <c r="AE943" s="779"/>
      <c r="AF943" s="779"/>
      <c r="AG943" s="779"/>
      <c r="AH943" s="779"/>
      <c r="AI943" s="779"/>
      <c r="AJ943" s="779"/>
      <c r="AK943" s="779"/>
      <c r="AL943" s="779"/>
      <c r="AM943" s="779"/>
      <c r="AN943" s="779"/>
      <c r="AO943" s="779"/>
      <c r="AP943" s="779"/>
      <c r="AQ943" s="779"/>
      <c r="AR943" s="779"/>
      <c r="AS943" s="779"/>
      <c r="AT943" s="779"/>
      <c r="AU943" s="779"/>
      <c r="AV943" s="779"/>
      <c r="AW943" s="779"/>
      <c r="AX943" s="779"/>
      <c r="AY943" s="779"/>
      <c r="AZ943" s="779"/>
      <c r="BA943" s="779"/>
      <c r="BB943" s="779"/>
      <c r="BC943" s="779"/>
      <c r="BD943" s="779"/>
      <c r="BE943" s="779"/>
      <c r="BF943" s="779"/>
      <c r="BG943" s="779"/>
      <c r="BH943" s="779"/>
      <c r="BI943" s="779"/>
      <c r="BJ943" s="779"/>
      <c r="BK943" s="779"/>
      <c r="BL943" s="779"/>
      <c r="BM943" s="779"/>
      <c r="BN943" s="779"/>
      <c r="BO943" s="779"/>
      <c r="BP943" s="779"/>
      <c r="BQ943" s="779"/>
      <c r="BR943" s="779"/>
      <c r="BS943" s="779"/>
      <c r="BT943" s="779"/>
      <c r="BU943" s="779"/>
      <c r="BV943" s="779"/>
      <c r="BW943" s="779"/>
      <c r="BX943" s="779"/>
      <c r="BY943" s="779"/>
      <c r="BZ943" s="779"/>
      <c r="CA943" s="779"/>
      <c r="CB943" s="779"/>
      <c r="CC943" s="779"/>
      <c r="CD943" s="779"/>
      <c r="CE943" s="779"/>
      <c r="CF943" s="779"/>
      <c r="CG943" s="779"/>
      <c r="CH943" s="779"/>
      <c r="CI943" s="779"/>
      <c r="CJ943" s="779"/>
      <c r="CK943" s="779"/>
      <c r="CL943" s="779"/>
      <c r="CM943" s="779"/>
      <c r="CN943" s="779"/>
      <c r="CO943" s="779"/>
      <c r="CP943" s="779"/>
      <c r="CQ943" s="779"/>
      <c r="CR943" s="779"/>
      <c r="CS943" s="779"/>
      <c r="CT943" s="779"/>
    </row>
    <row r="944" spans="1:98" s="887" customFormat="1" ht="13.5">
      <c r="A944" s="886"/>
      <c r="B944" s="886"/>
      <c r="C944" s="886"/>
      <c r="D944" s="886"/>
      <c r="E944" s="886"/>
      <c r="F944" s="2851"/>
      <c r="G944" s="2851"/>
      <c r="H944" s="888"/>
      <c r="I944" s="889"/>
      <c r="J944" s="890"/>
      <c r="M944" s="772"/>
      <c r="N944" s="891"/>
      <c r="O944" s="774"/>
      <c r="P944" s="775"/>
      <c r="Q944" s="775"/>
      <c r="R944" s="776"/>
      <c r="S944" s="777"/>
      <c r="T944" s="777"/>
      <c r="U944" s="777"/>
      <c r="V944" s="778"/>
      <c r="W944" s="778"/>
      <c r="X944" s="778"/>
      <c r="Y944" s="778"/>
      <c r="Z944" s="778"/>
      <c r="AA944" s="779"/>
      <c r="AB944" s="779"/>
      <c r="AC944" s="779"/>
      <c r="AD944" s="779"/>
      <c r="AE944" s="779"/>
      <c r="AF944" s="779"/>
      <c r="AG944" s="779"/>
      <c r="AH944" s="779"/>
      <c r="AI944" s="779"/>
      <c r="AJ944" s="779"/>
      <c r="AK944" s="779"/>
      <c r="AL944" s="779"/>
      <c r="AM944" s="779"/>
      <c r="AN944" s="779"/>
      <c r="AO944" s="779"/>
      <c r="AP944" s="779"/>
      <c r="AQ944" s="779"/>
      <c r="AR944" s="779"/>
      <c r="AS944" s="779"/>
      <c r="AT944" s="779"/>
      <c r="AU944" s="779"/>
      <c r="AV944" s="779"/>
      <c r="AW944" s="779"/>
      <c r="AX944" s="779"/>
      <c r="AY944" s="779"/>
      <c r="AZ944" s="779"/>
      <c r="BA944" s="779"/>
      <c r="BB944" s="779"/>
      <c r="BC944" s="779"/>
      <c r="BD944" s="779"/>
      <c r="BE944" s="779"/>
      <c r="BF944" s="779"/>
      <c r="BG944" s="779"/>
      <c r="BH944" s="779"/>
      <c r="BI944" s="779"/>
      <c r="BJ944" s="779"/>
      <c r="BK944" s="779"/>
      <c r="BL944" s="779"/>
      <c r="BM944" s="779"/>
      <c r="BN944" s="779"/>
      <c r="BO944" s="779"/>
      <c r="BP944" s="779"/>
      <c r="BQ944" s="779"/>
      <c r="BR944" s="779"/>
      <c r="BS944" s="779"/>
      <c r="BT944" s="779"/>
      <c r="BU944" s="779"/>
      <c r="BV944" s="779"/>
      <c r="BW944" s="779"/>
      <c r="BX944" s="779"/>
      <c r="BY944" s="779"/>
      <c r="BZ944" s="779"/>
      <c r="CA944" s="779"/>
      <c r="CB944" s="779"/>
      <c r="CC944" s="779"/>
      <c r="CD944" s="779"/>
      <c r="CE944" s="779"/>
      <c r="CF944" s="779"/>
      <c r="CG944" s="779"/>
      <c r="CH944" s="779"/>
      <c r="CI944" s="779"/>
      <c r="CJ944" s="779"/>
      <c r="CK944" s="779"/>
      <c r="CL944" s="779"/>
      <c r="CM944" s="779"/>
      <c r="CN944" s="779"/>
      <c r="CO944" s="779"/>
      <c r="CP944" s="779"/>
      <c r="CQ944" s="779"/>
      <c r="CR944" s="779"/>
      <c r="CS944" s="779"/>
      <c r="CT944" s="779"/>
    </row>
    <row r="945" spans="1:98" s="887" customFormat="1" ht="13.5">
      <c r="A945" s="886"/>
      <c r="B945" s="886"/>
      <c r="C945" s="886"/>
      <c r="D945" s="886"/>
      <c r="E945" s="886"/>
      <c r="F945" s="2851"/>
      <c r="G945" s="2851"/>
      <c r="H945" s="888"/>
      <c r="I945" s="889"/>
      <c r="J945" s="890"/>
      <c r="M945" s="772"/>
      <c r="N945" s="891"/>
      <c r="O945" s="774"/>
      <c r="P945" s="775"/>
      <c r="Q945" s="775"/>
      <c r="R945" s="776"/>
      <c r="S945" s="777"/>
      <c r="T945" s="777"/>
      <c r="U945" s="777"/>
      <c r="V945" s="778"/>
      <c r="W945" s="778"/>
      <c r="X945" s="778"/>
      <c r="Y945" s="778"/>
      <c r="Z945" s="778"/>
      <c r="AA945" s="779"/>
      <c r="AB945" s="779"/>
      <c r="AC945" s="779"/>
      <c r="AD945" s="779"/>
      <c r="AE945" s="779"/>
      <c r="AF945" s="779"/>
      <c r="AG945" s="779"/>
      <c r="AH945" s="779"/>
      <c r="AI945" s="779"/>
      <c r="AJ945" s="779"/>
      <c r="AK945" s="779"/>
      <c r="AL945" s="779"/>
      <c r="AM945" s="779"/>
      <c r="AN945" s="779"/>
      <c r="AO945" s="779"/>
      <c r="AP945" s="779"/>
      <c r="AQ945" s="779"/>
      <c r="AR945" s="779"/>
      <c r="AS945" s="779"/>
      <c r="AT945" s="779"/>
      <c r="AU945" s="779"/>
      <c r="AV945" s="779"/>
      <c r="AW945" s="779"/>
      <c r="AX945" s="779"/>
      <c r="AY945" s="779"/>
      <c r="AZ945" s="779"/>
      <c r="BA945" s="779"/>
      <c r="BB945" s="779"/>
      <c r="BC945" s="779"/>
      <c r="BD945" s="779"/>
      <c r="BE945" s="779"/>
      <c r="BF945" s="779"/>
      <c r="BG945" s="779"/>
      <c r="BH945" s="779"/>
      <c r="BI945" s="779"/>
      <c r="BJ945" s="779"/>
      <c r="BK945" s="779"/>
      <c r="BL945" s="779"/>
      <c r="BM945" s="779"/>
      <c r="BN945" s="779"/>
      <c r="BO945" s="779"/>
      <c r="BP945" s="779"/>
      <c r="BQ945" s="779"/>
      <c r="BR945" s="779"/>
      <c r="BS945" s="779"/>
      <c r="BT945" s="779"/>
      <c r="BU945" s="779"/>
      <c r="BV945" s="779"/>
      <c r="BW945" s="779"/>
      <c r="BX945" s="779"/>
      <c r="BY945" s="779"/>
      <c r="BZ945" s="779"/>
      <c r="CA945" s="779"/>
      <c r="CB945" s="779"/>
      <c r="CC945" s="779"/>
      <c r="CD945" s="779"/>
      <c r="CE945" s="779"/>
      <c r="CF945" s="779"/>
      <c r="CG945" s="779"/>
      <c r="CH945" s="779"/>
      <c r="CI945" s="779"/>
      <c r="CJ945" s="779"/>
      <c r="CK945" s="779"/>
      <c r="CL945" s="779"/>
      <c r="CM945" s="779"/>
      <c r="CN945" s="779"/>
      <c r="CO945" s="779"/>
      <c r="CP945" s="779"/>
      <c r="CQ945" s="779"/>
      <c r="CR945" s="779"/>
      <c r="CS945" s="779"/>
      <c r="CT945" s="779"/>
    </row>
    <row r="946" spans="1:98" s="887" customFormat="1" ht="13.5">
      <c r="A946" s="886"/>
      <c r="B946" s="886"/>
      <c r="C946" s="886"/>
      <c r="D946" s="886"/>
      <c r="E946" s="886"/>
      <c r="F946" s="2851"/>
      <c r="G946" s="2851"/>
      <c r="H946" s="888"/>
      <c r="I946" s="889"/>
      <c r="J946" s="890"/>
      <c r="M946" s="772"/>
      <c r="N946" s="891"/>
      <c r="O946" s="774"/>
      <c r="P946" s="775"/>
      <c r="Q946" s="775"/>
      <c r="R946" s="776"/>
      <c r="S946" s="777"/>
      <c r="T946" s="777"/>
      <c r="U946" s="777"/>
      <c r="V946" s="778"/>
      <c r="W946" s="778"/>
      <c r="X946" s="778"/>
      <c r="Y946" s="778"/>
      <c r="Z946" s="778"/>
      <c r="AA946" s="779"/>
      <c r="AB946" s="779"/>
      <c r="AC946" s="779"/>
      <c r="AD946" s="779"/>
      <c r="AE946" s="779"/>
      <c r="AF946" s="779"/>
      <c r="AG946" s="779"/>
      <c r="AH946" s="779"/>
      <c r="AI946" s="779"/>
      <c r="AJ946" s="779"/>
      <c r="AK946" s="779"/>
      <c r="AL946" s="779"/>
      <c r="AM946" s="779"/>
      <c r="AN946" s="779"/>
      <c r="AO946" s="779"/>
      <c r="AP946" s="779"/>
      <c r="AQ946" s="779"/>
      <c r="AR946" s="779"/>
      <c r="AS946" s="779"/>
      <c r="AT946" s="779"/>
      <c r="AU946" s="779"/>
      <c r="AV946" s="779"/>
      <c r="AW946" s="779"/>
      <c r="AX946" s="779"/>
      <c r="AY946" s="779"/>
      <c r="AZ946" s="779"/>
      <c r="BA946" s="779"/>
      <c r="BB946" s="779"/>
      <c r="BC946" s="779"/>
      <c r="BD946" s="779"/>
      <c r="BE946" s="779"/>
      <c r="BF946" s="779"/>
      <c r="BG946" s="779"/>
      <c r="BH946" s="779"/>
      <c r="BI946" s="779"/>
      <c r="BJ946" s="779"/>
      <c r="BK946" s="779"/>
      <c r="BL946" s="779"/>
      <c r="BM946" s="779"/>
      <c r="BN946" s="779"/>
      <c r="BO946" s="779"/>
      <c r="BP946" s="779"/>
      <c r="BQ946" s="779"/>
      <c r="BR946" s="779"/>
      <c r="BS946" s="779"/>
      <c r="BT946" s="779"/>
      <c r="BU946" s="779"/>
      <c r="BV946" s="779"/>
      <c r="BW946" s="779"/>
      <c r="BX946" s="779"/>
      <c r="BY946" s="779"/>
      <c r="BZ946" s="779"/>
      <c r="CA946" s="779"/>
      <c r="CB946" s="779"/>
      <c r="CC946" s="779"/>
      <c r="CD946" s="779"/>
      <c r="CE946" s="779"/>
      <c r="CF946" s="779"/>
      <c r="CG946" s="779"/>
      <c r="CH946" s="779"/>
      <c r="CI946" s="779"/>
      <c r="CJ946" s="779"/>
      <c r="CK946" s="779"/>
      <c r="CL946" s="779"/>
      <c r="CM946" s="779"/>
      <c r="CN946" s="779"/>
      <c r="CO946" s="779"/>
      <c r="CP946" s="779"/>
      <c r="CQ946" s="779"/>
      <c r="CR946" s="779"/>
      <c r="CS946" s="779"/>
      <c r="CT946" s="779"/>
    </row>
    <row r="947" spans="1:98" s="887" customFormat="1" ht="13.5">
      <c r="A947" s="886"/>
      <c r="B947" s="886"/>
      <c r="C947" s="886"/>
      <c r="D947" s="886"/>
      <c r="E947" s="886"/>
      <c r="F947" s="2851"/>
      <c r="G947" s="2851"/>
      <c r="H947" s="888"/>
      <c r="I947" s="889"/>
      <c r="J947" s="890"/>
      <c r="M947" s="772"/>
      <c r="N947" s="891"/>
      <c r="O947" s="774"/>
      <c r="P947" s="775"/>
      <c r="Q947" s="775"/>
      <c r="R947" s="776"/>
      <c r="S947" s="777"/>
      <c r="T947" s="777"/>
      <c r="U947" s="777"/>
      <c r="V947" s="778"/>
      <c r="W947" s="778"/>
      <c r="X947" s="778"/>
      <c r="Y947" s="778"/>
      <c r="Z947" s="778"/>
      <c r="AA947" s="779"/>
      <c r="AB947" s="779"/>
      <c r="AC947" s="779"/>
      <c r="AD947" s="779"/>
      <c r="AE947" s="779"/>
      <c r="AF947" s="779"/>
      <c r="AG947" s="779"/>
      <c r="AH947" s="779"/>
      <c r="AI947" s="779"/>
      <c r="AJ947" s="779"/>
      <c r="AK947" s="779"/>
      <c r="AL947" s="779"/>
      <c r="AM947" s="779"/>
      <c r="AN947" s="779"/>
      <c r="AO947" s="779"/>
      <c r="AP947" s="779"/>
      <c r="AQ947" s="779"/>
      <c r="AR947" s="779"/>
      <c r="AS947" s="779"/>
      <c r="AT947" s="779"/>
      <c r="AU947" s="779"/>
      <c r="AV947" s="779"/>
      <c r="AW947" s="779"/>
      <c r="AX947" s="779"/>
      <c r="AY947" s="779"/>
      <c r="AZ947" s="779"/>
      <c r="BA947" s="779"/>
      <c r="BB947" s="779"/>
      <c r="BC947" s="779"/>
      <c r="BD947" s="779"/>
      <c r="BE947" s="779"/>
      <c r="BF947" s="779"/>
      <c r="BG947" s="779"/>
      <c r="BH947" s="779"/>
      <c r="BI947" s="779"/>
      <c r="BJ947" s="779"/>
      <c r="BK947" s="779"/>
      <c r="BL947" s="779"/>
      <c r="BM947" s="779"/>
      <c r="BN947" s="779"/>
      <c r="BO947" s="779"/>
      <c r="BP947" s="779"/>
      <c r="BQ947" s="779"/>
      <c r="BR947" s="779"/>
      <c r="BS947" s="779"/>
      <c r="BT947" s="779"/>
      <c r="BU947" s="779"/>
      <c r="BV947" s="779"/>
      <c r="BW947" s="779"/>
      <c r="BX947" s="779"/>
      <c r="BY947" s="779"/>
      <c r="BZ947" s="779"/>
      <c r="CA947" s="779"/>
      <c r="CB947" s="779"/>
      <c r="CC947" s="779"/>
      <c r="CD947" s="779"/>
      <c r="CE947" s="779"/>
      <c r="CF947" s="779"/>
      <c r="CG947" s="779"/>
      <c r="CH947" s="779"/>
      <c r="CI947" s="779"/>
      <c r="CJ947" s="779"/>
      <c r="CK947" s="779"/>
      <c r="CL947" s="779"/>
      <c r="CM947" s="779"/>
      <c r="CN947" s="779"/>
      <c r="CO947" s="779"/>
      <c r="CP947" s="779"/>
      <c r="CQ947" s="779"/>
      <c r="CR947" s="779"/>
      <c r="CS947" s="779"/>
      <c r="CT947" s="779"/>
    </row>
    <row r="948" spans="1:98" s="887" customFormat="1" ht="13.5">
      <c r="A948" s="886"/>
      <c r="B948" s="886"/>
      <c r="C948" s="886"/>
      <c r="D948" s="886"/>
      <c r="E948" s="886"/>
      <c r="F948" s="2851"/>
      <c r="G948" s="2851"/>
      <c r="H948" s="888"/>
      <c r="I948" s="889"/>
      <c r="J948" s="890"/>
      <c r="M948" s="772"/>
      <c r="N948" s="891"/>
      <c r="O948" s="774"/>
      <c r="P948" s="775"/>
      <c r="Q948" s="775"/>
      <c r="R948" s="776"/>
      <c r="S948" s="777"/>
      <c r="T948" s="777"/>
      <c r="U948" s="777"/>
      <c r="V948" s="778"/>
      <c r="W948" s="778"/>
      <c r="X948" s="778"/>
      <c r="Y948" s="778"/>
      <c r="Z948" s="778"/>
      <c r="AA948" s="779"/>
      <c r="AB948" s="779"/>
      <c r="AC948" s="779"/>
      <c r="AD948" s="779"/>
      <c r="AE948" s="779"/>
      <c r="AF948" s="779"/>
      <c r="AG948" s="779"/>
      <c r="AH948" s="779"/>
      <c r="AI948" s="779"/>
      <c r="AJ948" s="779"/>
      <c r="AK948" s="779"/>
      <c r="AL948" s="779"/>
      <c r="AM948" s="779"/>
      <c r="AN948" s="779"/>
      <c r="AO948" s="779"/>
      <c r="AP948" s="779"/>
      <c r="AQ948" s="779"/>
      <c r="AR948" s="779"/>
      <c r="AS948" s="779"/>
      <c r="AT948" s="779"/>
      <c r="AU948" s="779"/>
      <c r="AV948" s="779"/>
      <c r="AW948" s="779"/>
      <c r="AX948" s="779"/>
      <c r="AY948" s="779"/>
      <c r="AZ948" s="779"/>
      <c r="BA948" s="779"/>
      <c r="BB948" s="779"/>
      <c r="BC948" s="779"/>
      <c r="BD948" s="779"/>
      <c r="BE948" s="779"/>
      <c r="BF948" s="779"/>
      <c r="BG948" s="779"/>
      <c r="BH948" s="779"/>
      <c r="BI948" s="779"/>
      <c r="BJ948" s="779"/>
      <c r="BK948" s="779"/>
      <c r="BL948" s="779"/>
      <c r="BM948" s="779"/>
      <c r="BN948" s="779"/>
      <c r="BO948" s="779"/>
      <c r="BP948" s="779"/>
      <c r="BQ948" s="779"/>
      <c r="BR948" s="779"/>
      <c r="BS948" s="779"/>
      <c r="BT948" s="779"/>
      <c r="BU948" s="779"/>
      <c r="BV948" s="779"/>
      <c r="BW948" s="779"/>
      <c r="BX948" s="779"/>
      <c r="BY948" s="779"/>
      <c r="BZ948" s="779"/>
      <c r="CA948" s="779"/>
      <c r="CB948" s="779"/>
      <c r="CC948" s="779"/>
      <c r="CD948" s="779"/>
      <c r="CE948" s="779"/>
      <c r="CF948" s="779"/>
      <c r="CG948" s="779"/>
      <c r="CH948" s="779"/>
      <c r="CI948" s="779"/>
      <c r="CJ948" s="779"/>
      <c r="CK948" s="779"/>
      <c r="CL948" s="779"/>
      <c r="CM948" s="779"/>
      <c r="CN948" s="779"/>
      <c r="CO948" s="779"/>
      <c r="CP948" s="779"/>
      <c r="CQ948" s="779"/>
      <c r="CR948" s="779"/>
      <c r="CS948" s="779"/>
      <c r="CT948" s="779"/>
    </row>
    <row r="949" spans="1:98" s="887" customFormat="1" ht="13.5">
      <c r="A949" s="886"/>
      <c r="B949" s="886"/>
      <c r="C949" s="886"/>
      <c r="D949" s="886"/>
      <c r="E949" s="886"/>
      <c r="F949" s="2851"/>
      <c r="G949" s="2851"/>
      <c r="H949" s="888"/>
      <c r="I949" s="889"/>
      <c r="J949" s="890"/>
      <c r="M949" s="772"/>
      <c r="N949" s="891"/>
      <c r="O949" s="774"/>
      <c r="P949" s="775"/>
      <c r="Q949" s="775"/>
      <c r="R949" s="776"/>
      <c r="S949" s="777"/>
      <c r="T949" s="777"/>
      <c r="U949" s="777"/>
      <c r="V949" s="778"/>
      <c r="W949" s="778"/>
      <c r="X949" s="778"/>
      <c r="Y949" s="778"/>
      <c r="Z949" s="778"/>
      <c r="AA949" s="779"/>
      <c r="AB949" s="779"/>
      <c r="AC949" s="779"/>
      <c r="AD949" s="779"/>
      <c r="AE949" s="779"/>
      <c r="AF949" s="779"/>
      <c r="AG949" s="779"/>
      <c r="AH949" s="779"/>
      <c r="AI949" s="779"/>
      <c r="AJ949" s="779"/>
      <c r="AK949" s="779"/>
      <c r="AL949" s="779"/>
      <c r="AM949" s="779"/>
      <c r="AN949" s="779"/>
      <c r="AO949" s="779"/>
      <c r="AP949" s="779"/>
      <c r="AQ949" s="779"/>
      <c r="AR949" s="779"/>
      <c r="AS949" s="779"/>
      <c r="AT949" s="779"/>
      <c r="AU949" s="779"/>
      <c r="AV949" s="779"/>
      <c r="AW949" s="779"/>
      <c r="AX949" s="779"/>
      <c r="AY949" s="779"/>
      <c r="AZ949" s="779"/>
      <c r="BA949" s="779"/>
      <c r="BB949" s="779"/>
      <c r="BC949" s="779"/>
      <c r="BD949" s="779"/>
      <c r="BE949" s="779"/>
      <c r="BF949" s="779"/>
      <c r="BG949" s="779"/>
      <c r="BH949" s="779"/>
      <c r="BI949" s="779"/>
      <c r="BJ949" s="779"/>
      <c r="BK949" s="779"/>
      <c r="BL949" s="779"/>
      <c r="BM949" s="779"/>
      <c r="BN949" s="779"/>
      <c r="BO949" s="779"/>
      <c r="BP949" s="779"/>
      <c r="BQ949" s="779"/>
      <c r="BR949" s="779"/>
      <c r="BS949" s="779"/>
      <c r="BT949" s="779"/>
      <c r="BU949" s="779"/>
      <c r="BV949" s="779"/>
      <c r="BW949" s="779"/>
      <c r="BX949" s="779"/>
      <c r="BY949" s="779"/>
      <c r="BZ949" s="779"/>
      <c r="CA949" s="779"/>
      <c r="CB949" s="779"/>
      <c r="CC949" s="779"/>
      <c r="CD949" s="779"/>
      <c r="CE949" s="779"/>
      <c r="CF949" s="779"/>
      <c r="CG949" s="779"/>
      <c r="CH949" s="779"/>
      <c r="CI949" s="779"/>
      <c r="CJ949" s="779"/>
      <c r="CK949" s="779"/>
      <c r="CL949" s="779"/>
      <c r="CM949" s="779"/>
      <c r="CN949" s="779"/>
      <c r="CO949" s="779"/>
      <c r="CP949" s="779"/>
      <c r="CQ949" s="779"/>
      <c r="CR949" s="779"/>
      <c r="CS949" s="779"/>
      <c r="CT949" s="779"/>
    </row>
    <row r="950" spans="1:98" s="887" customFormat="1" ht="13.5">
      <c r="A950" s="886"/>
      <c r="B950" s="886"/>
      <c r="C950" s="886"/>
      <c r="D950" s="886"/>
      <c r="E950" s="886"/>
      <c r="F950" s="2851"/>
      <c r="G950" s="2851"/>
      <c r="H950" s="888"/>
      <c r="I950" s="889"/>
      <c r="J950" s="890"/>
      <c r="M950" s="772"/>
      <c r="N950" s="891"/>
      <c r="O950" s="774"/>
      <c r="P950" s="775"/>
      <c r="Q950" s="775"/>
      <c r="R950" s="776"/>
      <c r="S950" s="777"/>
      <c r="T950" s="777"/>
      <c r="U950" s="777"/>
      <c r="V950" s="778"/>
      <c r="W950" s="778"/>
      <c r="X950" s="778"/>
      <c r="Y950" s="778"/>
      <c r="Z950" s="778"/>
      <c r="AA950" s="779"/>
      <c r="AB950" s="779"/>
      <c r="AC950" s="779"/>
      <c r="AD950" s="779"/>
      <c r="AE950" s="779"/>
      <c r="AF950" s="779"/>
      <c r="AG950" s="779"/>
      <c r="AH950" s="779"/>
      <c r="AI950" s="779"/>
      <c r="AJ950" s="779"/>
      <c r="AK950" s="779"/>
      <c r="AL950" s="779"/>
      <c r="AM950" s="779"/>
      <c r="AN950" s="779"/>
      <c r="AO950" s="779"/>
      <c r="AP950" s="779"/>
      <c r="AQ950" s="779"/>
      <c r="AR950" s="779"/>
      <c r="AS950" s="779"/>
      <c r="AT950" s="779"/>
      <c r="AU950" s="779"/>
      <c r="AV950" s="779"/>
      <c r="AW950" s="779"/>
      <c r="AX950" s="779"/>
      <c r="AY950" s="779"/>
      <c r="AZ950" s="779"/>
      <c r="BA950" s="779"/>
      <c r="BB950" s="779"/>
      <c r="BC950" s="779"/>
      <c r="BD950" s="779"/>
      <c r="BE950" s="779"/>
      <c r="BF950" s="779"/>
      <c r="BG950" s="779"/>
      <c r="BH950" s="779"/>
      <c r="BI950" s="779"/>
      <c r="BJ950" s="779"/>
      <c r="BK950" s="779"/>
      <c r="BL950" s="779"/>
      <c r="BM950" s="779"/>
      <c r="BN950" s="779"/>
      <c r="BO950" s="779"/>
      <c r="BP950" s="779"/>
      <c r="BQ950" s="779"/>
      <c r="BR950" s="779"/>
      <c r="BS950" s="779"/>
      <c r="BT950" s="779"/>
      <c r="BU950" s="779"/>
      <c r="BV950" s="779"/>
      <c r="BW950" s="779"/>
      <c r="BX950" s="779"/>
      <c r="BY950" s="779"/>
      <c r="BZ950" s="779"/>
      <c r="CA950" s="779"/>
      <c r="CB950" s="779"/>
      <c r="CC950" s="779"/>
      <c r="CD950" s="779"/>
      <c r="CE950" s="779"/>
      <c r="CF950" s="779"/>
      <c r="CG950" s="779"/>
      <c r="CH950" s="779"/>
      <c r="CI950" s="779"/>
      <c r="CJ950" s="779"/>
      <c r="CK950" s="779"/>
      <c r="CL950" s="779"/>
      <c r="CM950" s="779"/>
      <c r="CN950" s="779"/>
      <c r="CO950" s="779"/>
      <c r="CP950" s="779"/>
      <c r="CQ950" s="779"/>
      <c r="CR950" s="779"/>
      <c r="CS950" s="779"/>
      <c r="CT950" s="779"/>
    </row>
    <row r="951" spans="1:98" s="887" customFormat="1" ht="13.5">
      <c r="A951" s="886"/>
      <c r="B951" s="886"/>
      <c r="C951" s="886"/>
      <c r="D951" s="886"/>
      <c r="E951" s="886"/>
      <c r="F951" s="2851"/>
      <c r="G951" s="2851"/>
      <c r="H951" s="888"/>
      <c r="I951" s="889"/>
      <c r="J951" s="890"/>
      <c r="M951" s="772"/>
      <c r="N951" s="891"/>
      <c r="O951" s="774"/>
      <c r="P951" s="775"/>
      <c r="Q951" s="775"/>
      <c r="R951" s="776"/>
      <c r="S951" s="777"/>
      <c r="T951" s="777"/>
      <c r="U951" s="777"/>
      <c r="V951" s="778"/>
      <c r="W951" s="778"/>
      <c r="X951" s="778"/>
      <c r="Y951" s="778"/>
      <c r="Z951" s="778"/>
      <c r="AA951" s="779"/>
      <c r="AB951" s="779"/>
      <c r="AC951" s="779"/>
      <c r="AD951" s="779"/>
      <c r="AE951" s="779"/>
      <c r="AF951" s="779"/>
      <c r="AG951" s="779"/>
      <c r="AH951" s="779"/>
      <c r="AI951" s="779"/>
      <c r="AJ951" s="779"/>
      <c r="AK951" s="779"/>
      <c r="AL951" s="779"/>
      <c r="AM951" s="779"/>
      <c r="AN951" s="779"/>
      <c r="AO951" s="779"/>
      <c r="AP951" s="779"/>
      <c r="AQ951" s="779"/>
      <c r="AR951" s="779"/>
      <c r="AS951" s="779"/>
      <c r="AT951" s="779"/>
      <c r="AU951" s="779"/>
      <c r="AV951" s="779"/>
      <c r="AW951" s="779"/>
      <c r="AX951" s="779"/>
      <c r="AY951" s="779"/>
      <c r="AZ951" s="779"/>
      <c r="BA951" s="779"/>
      <c r="BB951" s="779"/>
      <c r="BC951" s="779"/>
      <c r="BD951" s="779"/>
      <c r="BE951" s="779"/>
      <c r="BF951" s="779"/>
      <c r="BG951" s="779"/>
      <c r="BH951" s="779"/>
      <c r="BI951" s="779"/>
      <c r="BJ951" s="779"/>
      <c r="BK951" s="779"/>
      <c r="BL951" s="779"/>
      <c r="BM951" s="779"/>
      <c r="BN951" s="779"/>
      <c r="BO951" s="779"/>
      <c r="BP951" s="779"/>
      <c r="BQ951" s="779"/>
      <c r="BR951" s="779"/>
      <c r="BS951" s="779"/>
      <c r="BT951" s="779"/>
      <c r="BU951" s="779"/>
      <c r="BV951" s="779"/>
      <c r="BW951" s="779"/>
      <c r="BX951" s="779"/>
      <c r="BY951" s="779"/>
      <c r="BZ951" s="779"/>
      <c r="CA951" s="779"/>
      <c r="CB951" s="779"/>
      <c r="CC951" s="779"/>
      <c r="CD951" s="779"/>
      <c r="CE951" s="779"/>
      <c r="CF951" s="779"/>
      <c r="CG951" s="779"/>
      <c r="CH951" s="779"/>
      <c r="CI951" s="779"/>
      <c r="CJ951" s="779"/>
      <c r="CK951" s="779"/>
      <c r="CL951" s="779"/>
      <c r="CM951" s="779"/>
      <c r="CN951" s="779"/>
      <c r="CO951" s="779"/>
      <c r="CP951" s="779"/>
      <c r="CQ951" s="779"/>
      <c r="CR951" s="779"/>
      <c r="CS951" s="779"/>
      <c r="CT951" s="779"/>
    </row>
    <row r="952" spans="1:98" s="887" customFormat="1" ht="13.5">
      <c r="A952" s="886"/>
      <c r="B952" s="886"/>
      <c r="C952" s="886"/>
      <c r="D952" s="886"/>
      <c r="E952" s="886"/>
      <c r="F952" s="2851"/>
      <c r="G952" s="2851"/>
      <c r="H952" s="888"/>
      <c r="I952" s="889"/>
      <c r="J952" s="890"/>
      <c r="M952" s="772"/>
      <c r="N952" s="891"/>
      <c r="O952" s="774"/>
      <c r="P952" s="775"/>
      <c r="Q952" s="775"/>
      <c r="R952" s="776"/>
      <c r="S952" s="777"/>
      <c r="T952" s="777"/>
      <c r="U952" s="777"/>
      <c r="V952" s="778"/>
      <c r="W952" s="778"/>
      <c r="X952" s="778"/>
      <c r="Y952" s="778"/>
      <c r="Z952" s="778"/>
      <c r="AA952" s="779"/>
      <c r="AB952" s="779"/>
      <c r="AC952" s="779"/>
      <c r="AD952" s="779"/>
      <c r="AE952" s="779"/>
      <c r="AF952" s="779"/>
      <c r="AG952" s="779"/>
      <c r="AH952" s="779"/>
      <c r="AI952" s="779"/>
      <c r="AJ952" s="779"/>
      <c r="AK952" s="779"/>
      <c r="AL952" s="779"/>
      <c r="AM952" s="779"/>
      <c r="AN952" s="779"/>
      <c r="AO952" s="779"/>
      <c r="AP952" s="779"/>
      <c r="AQ952" s="779"/>
      <c r="AR952" s="779"/>
      <c r="AS952" s="779"/>
      <c r="AT952" s="779"/>
      <c r="AU952" s="779"/>
      <c r="AV952" s="779"/>
      <c r="AW952" s="779"/>
      <c r="AX952" s="779"/>
      <c r="AY952" s="779"/>
      <c r="AZ952" s="779"/>
      <c r="BA952" s="779"/>
      <c r="BB952" s="779"/>
      <c r="BC952" s="779"/>
      <c r="BD952" s="779"/>
      <c r="BE952" s="779"/>
      <c r="BF952" s="779"/>
      <c r="BG952" s="779"/>
      <c r="BH952" s="779"/>
      <c r="BI952" s="779"/>
      <c r="BJ952" s="779"/>
      <c r="BK952" s="779"/>
      <c r="BL952" s="779"/>
      <c r="BM952" s="779"/>
      <c r="BN952" s="779"/>
      <c r="BO952" s="779"/>
      <c r="BP952" s="779"/>
      <c r="BQ952" s="779"/>
      <c r="BR952" s="779"/>
      <c r="BS952" s="779"/>
      <c r="BT952" s="779"/>
      <c r="BU952" s="779"/>
      <c r="BV952" s="779"/>
      <c r="BW952" s="779"/>
      <c r="BX952" s="779"/>
      <c r="BY952" s="779"/>
      <c r="BZ952" s="779"/>
      <c r="CA952" s="779"/>
      <c r="CB952" s="779"/>
      <c r="CC952" s="779"/>
      <c r="CD952" s="779"/>
      <c r="CE952" s="779"/>
      <c r="CF952" s="779"/>
      <c r="CG952" s="779"/>
      <c r="CH952" s="779"/>
      <c r="CI952" s="779"/>
      <c r="CJ952" s="779"/>
      <c r="CK952" s="779"/>
      <c r="CL952" s="779"/>
      <c r="CM952" s="779"/>
      <c r="CN952" s="779"/>
      <c r="CO952" s="779"/>
      <c r="CP952" s="779"/>
      <c r="CQ952" s="779"/>
      <c r="CR952" s="779"/>
      <c r="CS952" s="779"/>
      <c r="CT952" s="779"/>
    </row>
    <row r="953" spans="1:98" s="887" customFormat="1" ht="13.5">
      <c r="A953" s="886"/>
      <c r="B953" s="886"/>
      <c r="C953" s="886"/>
      <c r="D953" s="886"/>
      <c r="E953" s="886"/>
      <c r="F953" s="2851"/>
      <c r="G953" s="2851"/>
      <c r="H953" s="888"/>
      <c r="I953" s="889"/>
      <c r="J953" s="890"/>
      <c r="M953" s="772"/>
      <c r="N953" s="891"/>
      <c r="O953" s="774"/>
      <c r="P953" s="775"/>
      <c r="Q953" s="775"/>
      <c r="R953" s="776"/>
      <c r="S953" s="777"/>
      <c r="T953" s="777"/>
      <c r="U953" s="777"/>
      <c r="V953" s="778"/>
      <c r="W953" s="778"/>
      <c r="X953" s="778"/>
      <c r="Y953" s="778"/>
      <c r="Z953" s="778"/>
      <c r="AA953" s="779"/>
      <c r="AB953" s="779"/>
      <c r="AC953" s="779"/>
      <c r="AD953" s="779"/>
      <c r="AE953" s="779"/>
      <c r="AF953" s="779"/>
      <c r="AG953" s="779"/>
      <c r="AH953" s="779"/>
      <c r="AI953" s="779"/>
      <c r="AJ953" s="779"/>
      <c r="AK953" s="779"/>
      <c r="AL953" s="779"/>
      <c r="AM953" s="779"/>
      <c r="AN953" s="779"/>
      <c r="AO953" s="779"/>
      <c r="AP953" s="779"/>
      <c r="AQ953" s="779"/>
      <c r="AR953" s="779"/>
      <c r="AS953" s="779"/>
      <c r="AT953" s="779"/>
      <c r="AU953" s="779"/>
      <c r="AV953" s="779"/>
      <c r="AW953" s="779"/>
      <c r="AX953" s="779"/>
      <c r="AY953" s="779"/>
      <c r="AZ953" s="779"/>
      <c r="BA953" s="779"/>
      <c r="BB953" s="779"/>
      <c r="BC953" s="779"/>
      <c r="BD953" s="779"/>
      <c r="BE953" s="779"/>
      <c r="BF953" s="779"/>
      <c r="BG953" s="779"/>
      <c r="BH953" s="779"/>
      <c r="BI953" s="779"/>
      <c r="BJ953" s="779"/>
      <c r="BK953" s="779"/>
      <c r="BL953" s="779"/>
      <c r="BM953" s="779"/>
      <c r="BN953" s="779"/>
      <c r="BO953" s="779"/>
      <c r="BP953" s="779"/>
      <c r="BQ953" s="779"/>
      <c r="BR953" s="779"/>
      <c r="BS953" s="779"/>
      <c r="BT953" s="779"/>
      <c r="BU953" s="779"/>
      <c r="BV953" s="779"/>
      <c r="BW953" s="779"/>
      <c r="BX953" s="779"/>
      <c r="BY953" s="779"/>
      <c r="BZ953" s="779"/>
      <c r="CA953" s="779"/>
      <c r="CB953" s="779"/>
      <c r="CC953" s="779"/>
      <c r="CD953" s="779"/>
      <c r="CE953" s="779"/>
      <c r="CF953" s="779"/>
      <c r="CG953" s="779"/>
      <c r="CH953" s="779"/>
      <c r="CI953" s="779"/>
      <c r="CJ953" s="779"/>
      <c r="CK953" s="779"/>
      <c r="CL953" s="779"/>
      <c r="CM953" s="779"/>
      <c r="CN953" s="779"/>
      <c r="CO953" s="779"/>
      <c r="CP953" s="779"/>
      <c r="CQ953" s="779"/>
      <c r="CR953" s="779"/>
      <c r="CS953" s="779"/>
      <c r="CT953" s="779"/>
    </row>
    <row r="954" spans="1:98" s="887" customFormat="1" ht="13.5">
      <c r="A954" s="886"/>
      <c r="B954" s="886"/>
      <c r="C954" s="886"/>
      <c r="D954" s="886"/>
      <c r="E954" s="886"/>
      <c r="F954" s="2851"/>
      <c r="G954" s="2851"/>
      <c r="H954" s="888"/>
      <c r="I954" s="889"/>
      <c r="J954" s="890"/>
      <c r="M954" s="772"/>
      <c r="N954" s="891"/>
      <c r="O954" s="774"/>
      <c r="P954" s="775"/>
      <c r="Q954" s="775"/>
      <c r="R954" s="776"/>
      <c r="S954" s="777"/>
      <c r="T954" s="777"/>
      <c r="U954" s="777"/>
      <c r="V954" s="778"/>
      <c r="W954" s="778"/>
      <c r="X954" s="778"/>
      <c r="Y954" s="778"/>
      <c r="Z954" s="778"/>
      <c r="AA954" s="779"/>
      <c r="AB954" s="779"/>
      <c r="AC954" s="779"/>
      <c r="AD954" s="779"/>
      <c r="AE954" s="779"/>
      <c r="AF954" s="779"/>
      <c r="AG954" s="779"/>
      <c r="AH954" s="779"/>
      <c r="AI954" s="779"/>
      <c r="AJ954" s="779"/>
      <c r="AK954" s="779"/>
      <c r="AL954" s="779"/>
      <c r="AM954" s="779"/>
      <c r="AN954" s="779"/>
      <c r="AO954" s="779"/>
      <c r="AP954" s="779"/>
      <c r="AQ954" s="779"/>
      <c r="AR954" s="779"/>
      <c r="AS954" s="779"/>
      <c r="AT954" s="779"/>
      <c r="AU954" s="779"/>
      <c r="AV954" s="779"/>
      <c r="AW954" s="779"/>
      <c r="AX954" s="779"/>
      <c r="AY954" s="779"/>
      <c r="AZ954" s="779"/>
      <c r="BA954" s="779"/>
      <c r="BB954" s="779"/>
      <c r="BC954" s="779"/>
      <c r="BD954" s="779"/>
      <c r="BE954" s="779"/>
      <c r="BF954" s="779"/>
      <c r="BG954" s="779"/>
      <c r="BH954" s="779"/>
      <c r="BI954" s="779"/>
      <c r="BJ954" s="779"/>
      <c r="BK954" s="779"/>
      <c r="BL954" s="779"/>
      <c r="BM954" s="779"/>
      <c r="BN954" s="779"/>
      <c r="BO954" s="779"/>
      <c r="BP954" s="779"/>
      <c r="BQ954" s="779"/>
      <c r="BR954" s="779"/>
      <c r="BS954" s="779"/>
      <c r="BT954" s="779"/>
      <c r="BU954" s="779"/>
      <c r="BV954" s="779"/>
      <c r="BW954" s="779"/>
      <c r="BX954" s="779"/>
      <c r="BY954" s="779"/>
      <c r="BZ954" s="779"/>
      <c r="CA954" s="779"/>
      <c r="CB954" s="779"/>
      <c r="CC954" s="779"/>
      <c r="CD954" s="779"/>
      <c r="CE954" s="779"/>
      <c r="CF954" s="779"/>
      <c r="CG954" s="779"/>
      <c r="CH954" s="779"/>
      <c r="CI954" s="779"/>
      <c r="CJ954" s="779"/>
      <c r="CK954" s="779"/>
      <c r="CL954" s="779"/>
      <c r="CM954" s="779"/>
      <c r="CN954" s="779"/>
      <c r="CO954" s="779"/>
      <c r="CP954" s="779"/>
      <c r="CQ954" s="779"/>
      <c r="CR954" s="779"/>
      <c r="CS954" s="779"/>
      <c r="CT954" s="779"/>
    </row>
    <row r="955" spans="1:98" s="887" customFormat="1" ht="13.5">
      <c r="A955" s="886"/>
      <c r="B955" s="886"/>
      <c r="C955" s="886"/>
      <c r="D955" s="886"/>
      <c r="E955" s="886"/>
      <c r="F955" s="2851"/>
      <c r="G955" s="2851"/>
      <c r="H955" s="888"/>
      <c r="I955" s="889"/>
      <c r="J955" s="890"/>
      <c r="M955" s="772"/>
      <c r="N955" s="891"/>
      <c r="O955" s="774"/>
      <c r="P955" s="775"/>
      <c r="Q955" s="775"/>
      <c r="R955" s="776"/>
      <c r="S955" s="777"/>
      <c r="T955" s="777"/>
      <c r="U955" s="777"/>
      <c r="V955" s="778"/>
      <c r="W955" s="778"/>
      <c r="X955" s="778"/>
      <c r="Y955" s="778"/>
      <c r="Z955" s="778"/>
      <c r="AA955" s="779"/>
      <c r="AB955" s="779"/>
      <c r="AC955" s="779"/>
      <c r="AD955" s="779"/>
      <c r="AE955" s="779"/>
      <c r="AF955" s="779"/>
      <c r="AG955" s="779"/>
      <c r="AH955" s="779"/>
      <c r="AI955" s="779"/>
      <c r="AJ955" s="779"/>
      <c r="AK955" s="779"/>
      <c r="AL955" s="779"/>
      <c r="AM955" s="779"/>
      <c r="AN955" s="779"/>
      <c r="AO955" s="779"/>
      <c r="AP955" s="779"/>
      <c r="AQ955" s="779"/>
      <c r="AR955" s="779"/>
      <c r="AS955" s="779"/>
      <c r="AT955" s="779"/>
      <c r="AU955" s="779"/>
      <c r="AV955" s="779"/>
      <c r="AW955" s="779"/>
      <c r="AX955" s="779"/>
      <c r="AY955" s="779"/>
      <c r="AZ955" s="779"/>
      <c r="BA955" s="779"/>
      <c r="BB955" s="779"/>
      <c r="BC955" s="779"/>
      <c r="BD955" s="779"/>
      <c r="BE955" s="779"/>
      <c r="BF955" s="779"/>
      <c r="BG955" s="779"/>
      <c r="BH955" s="779"/>
      <c r="BI955" s="779"/>
      <c r="BJ955" s="779"/>
      <c r="BK955" s="779"/>
      <c r="BL955" s="779"/>
      <c r="BM955" s="779"/>
      <c r="BN955" s="779"/>
      <c r="BO955" s="779"/>
      <c r="BP955" s="779"/>
      <c r="BQ955" s="779"/>
      <c r="BR955" s="779"/>
      <c r="BS955" s="779"/>
      <c r="BT955" s="779"/>
      <c r="BU955" s="779"/>
      <c r="BV955" s="779"/>
      <c r="BW955" s="779"/>
      <c r="BX955" s="779"/>
      <c r="BY955" s="779"/>
      <c r="BZ955" s="779"/>
      <c r="CA955" s="779"/>
      <c r="CB955" s="779"/>
      <c r="CC955" s="779"/>
      <c r="CD955" s="779"/>
      <c r="CE955" s="779"/>
      <c r="CF955" s="779"/>
      <c r="CG955" s="779"/>
      <c r="CH955" s="779"/>
      <c r="CI955" s="779"/>
      <c r="CJ955" s="779"/>
      <c r="CK955" s="779"/>
      <c r="CL955" s="779"/>
      <c r="CM955" s="779"/>
      <c r="CN955" s="779"/>
      <c r="CO955" s="779"/>
      <c r="CP955" s="779"/>
      <c r="CQ955" s="779"/>
      <c r="CR955" s="779"/>
      <c r="CS955" s="779"/>
      <c r="CT955" s="779"/>
    </row>
    <row r="956" spans="1:98" s="887" customFormat="1" ht="13.5">
      <c r="A956" s="886"/>
      <c r="B956" s="886"/>
      <c r="C956" s="886"/>
      <c r="D956" s="886"/>
      <c r="E956" s="886"/>
      <c r="F956" s="2851"/>
      <c r="G956" s="2851"/>
      <c r="H956" s="888"/>
      <c r="I956" s="889"/>
      <c r="J956" s="890"/>
      <c r="M956" s="772"/>
      <c r="N956" s="891"/>
      <c r="O956" s="774"/>
      <c r="P956" s="775"/>
      <c r="Q956" s="775"/>
      <c r="R956" s="776"/>
      <c r="S956" s="777"/>
      <c r="T956" s="777"/>
      <c r="U956" s="777"/>
      <c r="V956" s="778"/>
      <c r="W956" s="778"/>
      <c r="X956" s="778"/>
      <c r="Y956" s="778"/>
      <c r="Z956" s="778"/>
      <c r="AA956" s="779"/>
      <c r="AB956" s="779"/>
      <c r="AC956" s="779"/>
      <c r="AD956" s="779"/>
      <c r="AE956" s="779"/>
      <c r="AF956" s="779"/>
      <c r="AG956" s="779"/>
      <c r="AH956" s="779"/>
      <c r="AI956" s="779"/>
      <c r="AJ956" s="779"/>
      <c r="AK956" s="779"/>
      <c r="AL956" s="779"/>
      <c r="AM956" s="779"/>
      <c r="AN956" s="779"/>
      <c r="AO956" s="779"/>
      <c r="AP956" s="779"/>
      <c r="AQ956" s="779"/>
      <c r="AR956" s="779"/>
      <c r="AS956" s="779"/>
      <c r="AT956" s="779"/>
      <c r="AU956" s="779"/>
      <c r="AV956" s="779"/>
      <c r="AW956" s="779"/>
      <c r="AX956" s="779"/>
      <c r="AY956" s="779"/>
      <c r="AZ956" s="779"/>
      <c r="BA956" s="779"/>
      <c r="BB956" s="779"/>
      <c r="BC956" s="779"/>
      <c r="BD956" s="779"/>
      <c r="BE956" s="779"/>
      <c r="BF956" s="779"/>
      <c r="BG956" s="779"/>
      <c r="BH956" s="779"/>
      <c r="BI956" s="779"/>
      <c r="BJ956" s="779"/>
      <c r="BK956" s="779"/>
      <c r="BL956" s="779"/>
      <c r="BM956" s="779"/>
      <c r="BN956" s="779"/>
      <c r="BO956" s="779"/>
      <c r="BP956" s="779"/>
      <c r="BQ956" s="779"/>
      <c r="BR956" s="779"/>
      <c r="BS956" s="779"/>
      <c r="BT956" s="779"/>
      <c r="BU956" s="779"/>
      <c r="BV956" s="779"/>
      <c r="BW956" s="779"/>
      <c r="BX956" s="779"/>
      <c r="BY956" s="779"/>
      <c r="BZ956" s="779"/>
      <c r="CA956" s="779"/>
      <c r="CB956" s="779"/>
      <c r="CC956" s="779"/>
      <c r="CD956" s="779"/>
      <c r="CE956" s="779"/>
      <c r="CF956" s="779"/>
      <c r="CG956" s="779"/>
      <c r="CH956" s="779"/>
      <c r="CI956" s="779"/>
      <c r="CJ956" s="779"/>
      <c r="CK956" s="779"/>
      <c r="CL956" s="779"/>
      <c r="CM956" s="779"/>
      <c r="CN956" s="779"/>
      <c r="CO956" s="779"/>
      <c r="CP956" s="779"/>
      <c r="CQ956" s="779"/>
      <c r="CR956" s="779"/>
      <c r="CS956" s="779"/>
      <c r="CT956" s="779"/>
    </row>
    <row r="957" spans="1:98" s="887" customFormat="1" ht="13.5">
      <c r="A957" s="886"/>
      <c r="B957" s="886"/>
      <c r="C957" s="886"/>
      <c r="D957" s="886"/>
      <c r="E957" s="886"/>
      <c r="F957" s="2851"/>
      <c r="G957" s="2851"/>
      <c r="H957" s="888"/>
      <c r="I957" s="889"/>
      <c r="J957" s="890"/>
      <c r="M957" s="772"/>
      <c r="N957" s="891"/>
      <c r="O957" s="774"/>
      <c r="P957" s="775"/>
      <c r="Q957" s="775"/>
      <c r="R957" s="776"/>
      <c r="S957" s="777"/>
      <c r="T957" s="777"/>
      <c r="U957" s="777"/>
      <c r="V957" s="778"/>
      <c r="W957" s="778"/>
      <c r="X957" s="778"/>
      <c r="Y957" s="778"/>
      <c r="Z957" s="778"/>
      <c r="AA957" s="779"/>
      <c r="AB957" s="779"/>
      <c r="AC957" s="779"/>
      <c r="AD957" s="779"/>
      <c r="AE957" s="779"/>
      <c r="AF957" s="779"/>
      <c r="AG957" s="779"/>
      <c r="AH957" s="779"/>
      <c r="AI957" s="779"/>
      <c r="AJ957" s="779"/>
      <c r="AK957" s="779"/>
      <c r="AL957" s="779"/>
      <c r="AM957" s="779"/>
      <c r="AN957" s="779"/>
      <c r="AO957" s="779"/>
      <c r="AP957" s="779"/>
      <c r="AQ957" s="779"/>
      <c r="AR957" s="779"/>
      <c r="AS957" s="779"/>
      <c r="AT957" s="779"/>
      <c r="AU957" s="779"/>
      <c r="AV957" s="779"/>
      <c r="AW957" s="779"/>
      <c r="AX957" s="779"/>
      <c r="AY957" s="779"/>
      <c r="AZ957" s="779"/>
      <c r="BA957" s="779"/>
      <c r="BB957" s="779"/>
      <c r="BC957" s="779"/>
      <c r="BD957" s="779"/>
      <c r="BE957" s="779"/>
      <c r="BF957" s="779"/>
      <c r="BG957" s="779"/>
      <c r="BH957" s="779"/>
      <c r="BI957" s="779"/>
      <c r="BJ957" s="779"/>
      <c r="BK957" s="779"/>
      <c r="BL957" s="779"/>
      <c r="BM957" s="779"/>
      <c r="BN957" s="779"/>
      <c r="BO957" s="779"/>
      <c r="BP957" s="779"/>
      <c r="BQ957" s="779"/>
      <c r="BR957" s="779"/>
      <c r="BS957" s="779"/>
      <c r="BT957" s="779"/>
      <c r="BU957" s="779"/>
      <c r="BV957" s="779"/>
      <c r="BW957" s="779"/>
      <c r="BX957" s="779"/>
      <c r="BY957" s="779"/>
      <c r="BZ957" s="779"/>
      <c r="CA957" s="779"/>
      <c r="CB957" s="779"/>
      <c r="CC957" s="779"/>
      <c r="CD957" s="779"/>
      <c r="CE957" s="779"/>
      <c r="CF957" s="779"/>
      <c r="CG957" s="779"/>
      <c r="CH957" s="779"/>
      <c r="CI957" s="779"/>
      <c r="CJ957" s="779"/>
      <c r="CK957" s="779"/>
      <c r="CL957" s="779"/>
      <c r="CM957" s="779"/>
      <c r="CN957" s="779"/>
      <c r="CO957" s="779"/>
      <c r="CP957" s="779"/>
      <c r="CQ957" s="779"/>
      <c r="CR957" s="779"/>
      <c r="CS957" s="779"/>
      <c r="CT957" s="779"/>
    </row>
    <row r="958" spans="1:98" s="887" customFormat="1" ht="13.5">
      <c r="A958" s="886"/>
      <c r="B958" s="886"/>
      <c r="C958" s="886"/>
      <c r="D958" s="886"/>
      <c r="E958" s="886"/>
      <c r="F958" s="2851"/>
      <c r="G958" s="2851"/>
      <c r="H958" s="888"/>
      <c r="I958" s="889"/>
      <c r="J958" s="890"/>
      <c r="M958" s="772"/>
      <c r="N958" s="891"/>
      <c r="O958" s="774"/>
      <c r="P958" s="775"/>
      <c r="Q958" s="775"/>
      <c r="R958" s="776"/>
      <c r="S958" s="777"/>
      <c r="T958" s="777"/>
      <c r="U958" s="777"/>
      <c r="V958" s="778"/>
      <c r="W958" s="778"/>
      <c r="X958" s="778"/>
      <c r="Y958" s="778"/>
      <c r="Z958" s="778"/>
      <c r="AA958" s="779"/>
      <c r="AB958" s="779"/>
      <c r="AC958" s="779"/>
      <c r="AD958" s="779"/>
      <c r="AE958" s="779"/>
      <c r="AF958" s="779"/>
      <c r="AG958" s="779"/>
      <c r="AH958" s="779"/>
      <c r="AI958" s="779"/>
      <c r="AJ958" s="779"/>
      <c r="AK958" s="779"/>
      <c r="AL958" s="779"/>
      <c r="AM958" s="779"/>
      <c r="AN958" s="779"/>
      <c r="AO958" s="779"/>
      <c r="AP958" s="779"/>
      <c r="AQ958" s="779"/>
      <c r="AR958" s="779"/>
      <c r="AS958" s="779"/>
      <c r="AT958" s="779"/>
      <c r="AU958" s="779"/>
      <c r="AV958" s="779"/>
      <c r="AW958" s="779"/>
      <c r="AX958" s="779"/>
      <c r="AY958" s="779"/>
      <c r="AZ958" s="779"/>
      <c r="BA958" s="779"/>
      <c r="BB958" s="779"/>
      <c r="BC958" s="779"/>
      <c r="BD958" s="779"/>
      <c r="BE958" s="779"/>
      <c r="BF958" s="779"/>
      <c r="BG958" s="779"/>
      <c r="BH958" s="779"/>
      <c r="BI958" s="779"/>
      <c r="BJ958" s="779"/>
      <c r="BK958" s="779"/>
      <c r="BL958" s="779"/>
      <c r="BM958" s="779"/>
      <c r="BN958" s="779"/>
      <c r="BO958" s="779"/>
      <c r="BP958" s="779"/>
      <c r="BQ958" s="779"/>
      <c r="BR958" s="779"/>
      <c r="BS958" s="779"/>
      <c r="BT958" s="779"/>
      <c r="BU958" s="779"/>
      <c r="BV958" s="779"/>
      <c r="BW958" s="779"/>
      <c r="BX958" s="779"/>
      <c r="BY958" s="779"/>
      <c r="BZ958" s="779"/>
      <c r="CA958" s="779"/>
      <c r="CB958" s="779"/>
      <c r="CC958" s="779"/>
      <c r="CD958" s="779"/>
      <c r="CE958" s="779"/>
      <c r="CF958" s="779"/>
      <c r="CG958" s="779"/>
      <c r="CH958" s="779"/>
      <c r="CI958" s="779"/>
      <c r="CJ958" s="779"/>
      <c r="CK958" s="779"/>
      <c r="CL958" s="779"/>
      <c r="CM958" s="779"/>
      <c r="CN958" s="779"/>
      <c r="CO958" s="779"/>
      <c r="CP958" s="779"/>
      <c r="CQ958" s="779"/>
      <c r="CR958" s="779"/>
      <c r="CS958" s="779"/>
      <c r="CT958" s="779"/>
    </row>
    <row r="959" spans="1:98" s="887" customFormat="1" ht="13.5">
      <c r="A959" s="886"/>
      <c r="B959" s="886"/>
      <c r="C959" s="886"/>
      <c r="D959" s="886"/>
      <c r="E959" s="886"/>
      <c r="F959" s="2851"/>
      <c r="G959" s="2851"/>
      <c r="H959" s="888"/>
      <c r="I959" s="889"/>
      <c r="J959" s="890"/>
      <c r="M959" s="772"/>
      <c r="N959" s="891"/>
      <c r="O959" s="774"/>
      <c r="P959" s="775"/>
      <c r="Q959" s="775"/>
      <c r="R959" s="776"/>
      <c r="S959" s="777"/>
      <c r="T959" s="777"/>
      <c r="U959" s="777"/>
      <c r="V959" s="778"/>
      <c r="W959" s="778"/>
      <c r="X959" s="778"/>
      <c r="Y959" s="778"/>
      <c r="Z959" s="778"/>
      <c r="AA959" s="779"/>
      <c r="AB959" s="779"/>
      <c r="AC959" s="779"/>
      <c r="AD959" s="779"/>
      <c r="AE959" s="779"/>
      <c r="AF959" s="779"/>
      <c r="AG959" s="779"/>
      <c r="AH959" s="779"/>
      <c r="AI959" s="779"/>
      <c r="AJ959" s="779"/>
      <c r="AK959" s="779"/>
      <c r="AL959" s="779"/>
      <c r="AM959" s="779"/>
      <c r="AN959" s="779"/>
      <c r="AO959" s="779"/>
      <c r="AP959" s="779"/>
      <c r="AQ959" s="779"/>
      <c r="AR959" s="779"/>
      <c r="AS959" s="779"/>
      <c r="AT959" s="779"/>
      <c r="AU959" s="779"/>
      <c r="AV959" s="779"/>
      <c r="AW959" s="779"/>
      <c r="AX959" s="779"/>
      <c r="AY959" s="779"/>
      <c r="AZ959" s="779"/>
      <c r="BA959" s="779"/>
      <c r="BB959" s="779"/>
      <c r="BC959" s="779"/>
      <c r="BD959" s="779"/>
      <c r="BE959" s="779"/>
      <c r="BF959" s="779"/>
      <c r="BG959" s="779"/>
      <c r="BH959" s="779"/>
      <c r="BI959" s="779"/>
      <c r="BJ959" s="779"/>
      <c r="BK959" s="779"/>
      <c r="BL959" s="779"/>
      <c r="BM959" s="779"/>
      <c r="BN959" s="779"/>
      <c r="BO959" s="779"/>
      <c r="BP959" s="779"/>
      <c r="BQ959" s="779"/>
      <c r="BR959" s="779"/>
      <c r="BS959" s="779"/>
      <c r="BT959" s="779"/>
      <c r="BU959" s="779"/>
      <c r="BV959" s="779"/>
      <c r="BW959" s="779"/>
      <c r="BX959" s="779"/>
      <c r="BY959" s="779"/>
      <c r="BZ959" s="779"/>
      <c r="CA959" s="779"/>
      <c r="CB959" s="779"/>
      <c r="CC959" s="779"/>
      <c r="CD959" s="779"/>
      <c r="CE959" s="779"/>
      <c r="CF959" s="779"/>
      <c r="CG959" s="779"/>
      <c r="CH959" s="779"/>
      <c r="CI959" s="779"/>
      <c r="CJ959" s="779"/>
      <c r="CK959" s="779"/>
      <c r="CL959" s="779"/>
      <c r="CM959" s="779"/>
      <c r="CN959" s="779"/>
      <c r="CO959" s="779"/>
      <c r="CP959" s="779"/>
      <c r="CQ959" s="779"/>
      <c r="CR959" s="779"/>
      <c r="CS959" s="779"/>
      <c r="CT959" s="779"/>
    </row>
    <row r="960" spans="1:98" s="887" customFormat="1" ht="13.5">
      <c r="A960" s="886"/>
      <c r="B960" s="886"/>
      <c r="C960" s="886"/>
      <c r="D960" s="886"/>
      <c r="E960" s="886"/>
      <c r="F960" s="2851"/>
      <c r="G960" s="2851"/>
      <c r="H960" s="888"/>
      <c r="I960" s="889"/>
      <c r="J960" s="890"/>
      <c r="M960" s="772"/>
      <c r="N960" s="891"/>
      <c r="O960" s="774"/>
      <c r="P960" s="775"/>
      <c r="Q960" s="775"/>
      <c r="R960" s="776"/>
      <c r="S960" s="777"/>
      <c r="T960" s="777"/>
      <c r="U960" s="777"/>
      <c r="V960" s="778"/>
      <c r="W960" s="778"/>
      <c r="X960" s="778"/>
      <c r="Y960" s="778"/>
      <c r="Z960" s="778"/>
      <c r="AA960" s="779"/>
      <c r="AB960" s="779"/>
      <c r="AC960" s="779"/>
      <c r="AD960" s="779"/>
      <c r="AE960" s="779"/>
      <c r="AF960" s="779"/>
      <c r="AG960" s="779"/>
      <c r="AH960" s="779"/>
      <c r="AI960" s="779"/>
      <c r="AJ960" s="779"/>
      <c r="AK960" s="779"/>
      <c r="AL960" s="779"/>
      <c r="AM960" s="779"/>
      <c r="AN960" s="779"/>
      <c r="AO960" s="779"/>
      <c r="AP960" s="779"/>
      <c r="AQ960" s="779"/>
      <c r="AR960" s="779"/>
      <c r="AS960" s="779"/>
      <c r="AT960" s="779"/>
      <c r="AU960" s="779"/>
      <c r="AV960" s="779"/>
      <c r="AW960" s="779"/>
      <c r="AX960" s="779"/>
      <c r="AY960" s="779"/>
      <c r="AZ960" s="779"/>
      <c r="BA960" s="779"/>
      <c r="BB960" s="779"/>
      <c r="BC960" s="779"/>
      <c r="BD960" s="779"/>
      <c r="BE960" s="779"/>
      <c r="BF960" s="779"/>
      <c r="BG960" s="779"/>
      <c r="BH960" s="779"/>
      <c r="BI960" s="779"/>
      <c r="BJ960" s="779"/>
      <c r="BK960" s="779"/>
      <c r="BL960" s="779"/>
      <c r="BM960" s="779"/>
      <c r="BN960" s="779"/>
      <c r="BO960" s="779"/>
      <c r="BP960" s="779"/>
      <c r="BQ960" s="779"/>
      <c r="BR960" s="779"/>
      <c r="BS960" s="779"/>
      <c r="BT960" s="779"/>
      <c r="BU960" s="779"/>
      <c r="BV960" s="779"/>
      <c r="BW960" s="779"/>
      <c r="BX960" s="779"/>
      <c r="BY960" s="779"/>
      <c r="BZ960" s="779"/>
      <c r="CA960" s="779"/>
      <c r="CB960" s="779"/>
      <c r="CC960" s="779"/>
      <c r="CD960" s="779"/>
      <c r="CE960" s="779"/>
      <c r="CF960" s="779"/>
      <c r="CG960" s="779"/>
      <c r="CH960" s="779"/>
      <c r="CI960" s="779"/>
      <c r="CJ960" s="779"/>
      <c r="CK960" s="779"/>
      <c r="CL960" s="779"/>
      <c r="CM960" s="779"/>
      <c r="CN960" s="779"/>
      <c r="CO960" s="779"/>
      <c r="CP960" s="779"/>
      <c r="CQ960" s="779"/>
      <c r="CR960" s="779"/>
      <c r="CS960" s="779"/>
      <c r="CT960" s="779"/>
    </row>
    <row r="961" spans="1:98" s="887" customFormat="1" ht="13.5">
      <c r="A961" s="886"/>
      <c r="B961" s="886"/>
      <c r="C961" s="886"/>
      <c r="D961" s="886"/>
      <c r="E961" s="886"/>
      <c r="F961" s="2851"/>
      <c r="G961" s="2851"/>
      <c r="H961" s="888"/>
      <c r="I961" s="889"/>
      <c r="J961" s="890"/>
      <c r="M961" s="772"/>
      <c r="N961" s="891"/>
      <c r="O961" s="774"/>
      <c r="P961" s="775"/>
      <c r="Q961" s="775"/>
      <c r="R961" s="776"/>
      <c r="S961" s="777"/>
      <c r="T961" s="777"/>
      <c r="U961" s="777"/>
      <c r="V961" s="778"/>
      <c r="W961" s="778"/>
      <c r="X961" s="778"/>
      <c r="Y961" s="778"/>
      <c r="Z961" s="778"/>
      <c r="AA961" s="779"/>
      <c r="AB961" s="779"/>
      <c r="AC961" s="779"/>
      <c r="AD961" s="779"/>
      <c r="AE961" s="779"/>
      <c r="AF961" s="779"/>
      <c r="AG961" s="779"/>
      <c r="AH961" s="779"/>
      <c r="AI961" s="779"/>
      <c r="AJ961" s="779"/>
      <c r="AK961" s="779"/>
      <c r="AL961" s="779"/>
      <c r="AM961" s="779"/>
      <c r="AN961" s="779"/>
      <c r="AO961" s="779"/>
      <c r="AP961" s="779"/>
      <c r="AQ961" s="779"/>
      <c r="AR961" s="779"/>
      <c r="AS961" s="779"/>
      <c r="AT961" s="779"/>
      <c r="AU961" s="779"/>
      <c r="AV961" s="779"/>
      <c r="AW961" s="779"/>
      <c r="AX961" s="779"/>
      <c r="AY961" s="779"/>
      <c r="AZ961" s="779"/>
      <c r="BA961" s="779"/>
      <c r="BB961" s="779"/>
      <c r="BC961" s="779"/>
      <c r="BD961" s="779"/>
      <c r="BE961" s="779"/>
      <c r="BF961" s="779"/>
      <c r="BG961" s="779"/>
      <c r="BH961" s="779"/>
      <c r="BI961" s="779"/>
      <c r="BJ961" s="779"/>
      <c r="BK961" s="779"/>
      <c r="BL961" s="779"/>
      <c r="BM961" s="779"/>
      <c r="BN961" s="779"/>
      <c r="BO961" s="779"/>
      <c r="BP961" s="779"/>
      <c r="BQ961" s="779"/>
      <c r="BR961" s="779"/>
      <c r="BS961" s="779"/>
      <c r="BT961" s="779"/>
      <c r="BU961" s="779"/>
      <c r="BV961" s="779"/>
      <c r="BW961" s="779"/>
      <c r="BX961" s="779"/>
      <c r="BY961" s="779"/>
      <c r="BZ961" s="779"/>
      <c r="CA961" s="779"/>
      <c r="CB961" s="779"/>
      <c r="CC961" s="779"/>
      <c r="CD961" s="779"/>
      <c r="CE961" s="779"/>
      <c r="CF961" s="779"/>
      <c r="CG961" s="779"/>
      <c r="CH961" s="779"/>
      <c r="CI961" s="779"/>
      <c r="CJ961" s="779"/>
      <c r="CK961" s="779"/>
      <c r="CL961" s="779"/>
      <c r="CM961" s="779"/>
      <c r="CN961" s="779"/>
      <c r="CO961" s="779"/>
      <c r="CP961" s="779"/>
      <c r="CQ961" s="779"/>
      <c r="CR961" s="779"/>
      <c r="CS961" s="779"/>
      <c r="CT961" s="779"/>
    </row>
    <row r="962" spans="1:98" s="887" customFormat="1" ht="13.5">
      <c r="A962" s="886"/>
      <c r="B962" s="886"/>
      <c r="C962" s="886"/>
      <c r="D962" s="886"/>
      <c r="E962" s="886"/>
      <c r="F962" s="2851"/>
      <c r="G962" s="2851"/>
      <c r="H962" s="888"/>
      <c r="I962" s="889"/>
      <c r="J962" s="890"/>
      <c r="M962" s="772"/>
      <c r="N962" s="891"/>
      <c r="O962" s="774"/>
      <c r="P962" s="775"/>
      <c r="Q962" s="775"/>
      <c r="R962" s="776"/>
      <c r="S962" s="777"/>
      <c r="T962" s="777"/>
      <c r="U962" s="777"/>
      <c r="V962" s="778"/>
      <c r="W962" s="778"/>
      <c r="X962" s="778"/>
      <c r="Y962" s="778"/>
      <c r="Z962" s="778"/>
      <c r="AA962" s="779"/>
      <c r="AB962" s="779"/>
      <c r="AC962" s="779"/>
      <c r="AD962" s="779"/>
      <c r="AE962" s="779"/>
      <c r="AF962" s="779"/>
      <c r="AG962" s="779"/>
      <c r="AH962" s="779"/>
      <c r="AI962" s="779"/>
      <c r="AJ962" s="779"/>
      <c r="AK962" s="779"/>
      <c r="AL962" s="779"/>
      <c r="AM962" s="779"/>
      <c r="AN962" s="779"/>
      <c r="AO962" s="779"/>
      <c r="AP962" s="779"/>
      <c r="AQ962" s="779"/>
      <c r="AR962" s="779"/>
      <c r="AS962" s="779"/>
      <c r="AT962" s="779"/>
      <c r="AU962" s="779"/>
      <c r="AV962" s="779"/>
      <c r="AW962" s="779"/>
      <c r="AX962" s="779"/>
      <c r="AY962" s="779"/>
      <c r="AZ962" s="779"/>
      <c r="BA962" s="779"/>
      <c r="BB962" s="779"/>
      <c r="BC962" s="779"/>
      <c r="BD962" s="779"/>
      <c r="BE962" s="779"/>
      <c r="BF962" s="779"/>
      <c r="BG962" s="779"/>
      <c r="BH962" s="779"/>
      <c r="BI962" s="779"/>
      <c r="BJ962" s="779"/>
      <c r="BK962" s="779"/>
      <c r="BL962" s="779"/>
      <c r="BM962" s="779"/>
      <c r="BN962" s="779"/>
      <c r="BO962" s="779"/>
      <c r="BP962" s="779"/>
      <c r="BQ962" s="779"/>
      <c r="BR962" s="779"/>
      <c r="BS962" s="779"/>
      <c r="BT962" s="779"/>
      <c r="BU962" s="779"/>
      <c r="BV962" s="779"/>
      <c r="BW962" s="779"/>
      <c r="BX962" s="779"/>
      <c r="BY962" s="779"/>
      <c r="BZ962" s="779"/>
      <c r="CA962" s="779"/>
      <c r="CB962" s="779"/>
      <c r="CC962" s="779"/>
      <c r="CD962" s="779"/>
      <c r="CE962" s="779"/>
      <c r="CF962" s="779"/>
      <c r="CG962" s="779"/>
      <c r="CH962" s="779"/>
      <c r="CI962" s="779"/>
      <c r="CJ962" s="779"/>
      <c r="CK962" s="779"/>
      <c r="CL962" s="779"/>
      <c r="CM962" s="779"/>
      <c r="CN962" s="779"/>
      <c r="CO962" s="779"/>
      <c r="CP962" s="779"/>
      <c r="CQ962" s="779"/>
      <c r="CR962" s="779"/>
      <c r="CS962" s="779"/>
      <c r="CT962" s="779"/>
    </row>
    <row r="963" spans="1:98" s="887" customFormat="1" ht="13.5">
      <c r="A963" s="886"/>
      <c r="B963" s="886"/>
      <c r="C963" s="886"/>
      <c r="D963" s="886"/>
      <c r="E963" s="886"/>
      <c r="F963" s="2851"/>
      <c r="G963" s="2851"/>
      <c r="H963" s="888"/>
      <c r="I963" s="889"/>
      <c r="J963" s="890"/>
      <c r="M963" s="772"/>
      <c r="N963" s="891"/>
      <c r="O963" s="774"/>
      <c r="P963" s="775"/>
      <c r="Q963" s="775"/>
      <c r="R963" s="776"/>
      <c r="S963" s="777"/>
      <c r="T963" s="777"/>
      <c r="U963" s="777"/>
      <c r="V963" s="778"/>
      <c r="W963" s="778"/>
      <c r="X963" s="778"/>
      <c r="Y963" s="778"/>
      <c r="Z963" s="778"/>
      <c r="AA963" s="779"/>
      <c r="AB963" s="779"/>
      <c r="AC963" s="779"/>
      <c r="AD963" s="779"/>
      <c r="AE963" s="779"/>
      <c r="AF963" s="779"/>
      <c r="AG963" s="779"/>
      <c r="AH963" s="779"/>
      <c r="AI963" s="779"/>
      <c r="AJ963" s="779"/>
      <c r="AK963" s="779"/>
      <c r="AL963" s="779"/>
      <c r="AM963" s="779"/>
      <c r="AN963" s="779"/>
      <c r="AO963" s="779"/>
      <c r="AP963" s="779"/>
      <c r="AQ963" s="779"/>
      <c r="AR963" s="779"/>
      <c r="AS963" s="779"/>
      <c r="AT963" s="779"/>
      <c r="AU963" s="779"/>
      <c r="AV963" s="779"/>
      <c r="AW963" s="779"/>
      <c r="AX963" s="779"/>
      <c r="AY963" s="779"/>
      <c r="AZ963" s="779"/>
      <c r="BA963" s="779"/>
      <c r="BB963" s="779"/>
      <c r="BC963" s="779"/>
      <c r="BD963" s="779"/>
      <c r="BE963" s="779"/>
      <c r="BF963" s="779"/>
      <c r="BG963" s="779"/>
      <c r="BH963" s="779"/>
      <c r="BI963" s="779"/>
      <c r="BJ963" s="779"/>
      <c r="BK963" s="779"/>
      <c r="BL963" s="779"/>
      <c r="BM963" s="779"/>
      <c r="BN963" s="779"/>
      <c r="BO963" s="779"/>
      <c r="BP963" s="779"/>
      <c r="BQ963" s="779"/>
      <c r="BR963" s="779"/>
      <c r="BS963" s="779"/>
      <c r="BT963" s="779"/>
      <c r="BU963" s="779"/>
      <c r="BV963" s="779"/>
      <c r="BW963" s="779"/>
      <c r="BX963" s="779"/>
      <c r="BY963" s="779"/>
      <c r="BZ963" s="779"/>
      <c r="CA963" s="779"/>
      <c r="CB963" s="779"/>
      <c r="CC963" s="779"/>
      <c r="CD963" s="779"/>
      <c r="CE963" s="779"/>
      <c r="CF963" s="779"/>
      <c r="CG963" s="779"/>
      <c r="CH963" s="779"/>
      <c r="CI963" s="779"/>
      <c r="CJ963" s="779"/>
      <c r="CK963" s="779"/>
      <c r="CL963" s="779"/>
      <c r="CM963" s="779"/>
      <c r="CN963" s="779"/>
      <c r="CO963" s="779"/>
      <c r="CP963" s="779"/>
      <c r="CQ963" s="779"/>
      <c r="CR963" s="779"/>
      <c r="CS963" s="779"/>
      <c r="CT963" s="779"/>
    </row>
    <row r="964" spans="1:98" s="887" customFormat="1" ht="13.5">
      <c r="A964" s="886"/>
      <c r="B964" s="886"/>
      <c r="C964" s="886"/>
      <c r="D964" s="886"/>
      <c r="E964" s="886"/>
      <c r="F964" s="2851"/>
      <c r="G964" s="2851"/>
      <c r="H964" s="888"/>
      <c r="I964" s="889"/>
      <c r="J964" s="890"/>
      <c r="M964" s="772"/>
      <c r="N964" s="891"/>
      <c r="O964" s="774"/>
      <c r="P964" s="775"/>
      <c r="Q964" s="775"/>
      <c r="R964" s="776"/>
      <c r="S964" s="777"/>
      <c r="T964" s="777"/>
      <c r="U964" s="777"/>
      <c r="V964" s="778"/>
      <c r="W964" s="778"/>
      <c r="X964" s="778"/>
      <c r="Y964" s="778"/>
      <c r="Z964" s="778"/>
      <c r="AA964" s="779"/>
      <c r="AB964" s="779"/>
      <c r="AC964" s="779"/>
      <c r="AD964" s="779"/>
      <c r="AE964" s="779"/>
      <c r="AF964" s="779"/>
      <c r="AG964" s="779"/>
      <c r="AH964" s="779"/>
      <c r="AI964" s="779"/>
      <c r="AJ964" s="779"/>
      <c r="AK964" s="779"/>
      <c r="AL964" s="779"/>
      <c r="AM964" s="779"/>
      <c r="AN964" s="779"/>
      <c r="AO964" s="779"/>
      <c r="AP964" s="779"/>
      <c r="AQ964" s="779"/>
      <c r="AR964" s="779"/>
      <c r="AS964" s="779"/>
      <c r="AT964" s="779"/>
      <c r="AU964" s="779"/>
      <c r="AV964" s="779"/>
      <c r="AW964" s="779"/>
      <c r="AX964" s="779"/>
      <c r="AY964" s="779"/>
      <c r="AZ964" s="779"/>
      <c r="BA964" s="779"/>
      <c r="BB964" s="779"/>
      <c r="BC964" s="779"/>
      <c r="BD964" s="779"/>
      <c r="BE964" s="779"/>
      <c r="BF964" s="779"/>
      <c r="BG964" s="779"/>
      <c r="BH964" s="779"/>
      <c r="BI964" s="779"/>
      <c r="BJ964" s="779"/>
      <c r="BK964" s="779"/>
      <c r="BL964" s="779"/>
      <c r="BM964" s="779"/>
      <c r="BN964" s="779"/>
      <c r="BO964" s="779"/>
      <c r="BP964" s="779"/>
      <c r="BQ964" s="779"/>
      <c r="BR964" s="779"/>
      <c r="BS964" s="779"/>
      <c r="BT964" s="779"/>
      <c r="BU964" s="779"/>
      <c r="BV964" s="779"/>
      <c r="BW964" s="779"/>
      <c r="BX964" s="779"/>
      <c r="BY964" s="779"/>
      <c r="BZ964" s="779"/>
      <c r="CA964" s="779"/>
      <c r="CB964" s="779"/>
      <c r="CC964" s="779"/>
      <c r="CD964" s="779"/>
      <c r="CE964" s="779"/>
      <c r="CF964" s="779"/>
      <c r="CG964" s="779"/>
      <c r="CH964" s="779"/>
      <c r="CI964" s="779"/>
      <c r="CJ964" s="779"/>
      <c r="CK964" s="779"/>
      <c r="CL964" s="779"/>
      <c r="CM964" s="779"/>
      <c r="CN964" s="779"/>
      <c r="CO964" s="779"/>
      <c r="CP964" s="779"/>
      <c r="CQ964" s="779"/>
      <c r="CR964" s="779"/>
      <c r="CS964" s="779"/>
      <c r="CT964" s="779"/>
    </row>
    <row r="965" spans="1:98" s="887" customFormat="1" ht="13.5">
      <c r="A965" s="886"/>
      <c r="B965" s="886"/>
      <c r="C965" s="886"/>
      <c r="D965" s="886"/>
      <c r="E965" s="886"/>
      <c r="F965" s="2851"/>
      <c r="G965" s="2851"/>
      <c r="H965" s="888"/>
      <c r="I965" s="889"/>
      <c r="J965" s="890"/>
      <c r="M965" s="772"/>
      <c r="N965" s="891"/>
      <c r="O965" s="774"/>
      <c r="P965" s="775"/>
      <c r="Q965" s="775"/>
      <c r="R965" s="776"/>
      <c r="S965" s="777"/>
      <c r="T965" s="777"/>
      <c r="U965" s="777"/>
      <c r="V965" s="778"/>
      <c r="W965" s="778"/>
      <c r="X965" s="778"/>
      <c r="Y965" s="778"/>
      <c r="Z965" s="778"/>
      <c r="AA965" s="779"/>
      <c r="AB965" s="779"/>
      <c r="AC965" s="779"/>
      <c r="AD965" s="779"/>
      <c r="AE965" s="779"/>
      <c r="AF965" s="779"/>
      <c r="AG965" s="779"/>
      <c r="AH965" s="779"/>
      <c r="AI965" s="779"/>
      <c r="AJ965" s="779"/>
      <c r="AK965" s="779"/>
      <c r="AL965" s="779"/>
      <c r="AM965" s="779"/>
      <c r="AN965" s="779"/>
      <c r="AO965" s="779"/>
      <c r="AP965" s="779"/>
      <c r="AQ965" s="779"/>
      <c r="AR965" s="779"/>
      <c r="AS965" s="779"/>
      <c r="AT965" s="779"/>
      <c r="AU965" s="779"/>
      <c r="AV965" s="779"/>
      <c r="AW965" s="779"/>
      <c r="AX965" s="779"/>
      <c r="AY965" s="779"/>
      <c r="AZ965" s="779"/>
      <c r="BA965" s="779"/>
      <c r="BB965" s="779"/>
      <c r="BC965" s="779"/>
      <c r="BD965" s="779"/>
      <c r="BE965" s="779"/>
      <c r="BF965" s="779"/>
      <c r="BG965" s="779"/>
      <c r="BH965" s="779"/>
      <c r="BI965" s="779"/>
      <c r="BJ965" s="779"/>
      <c r="BK965" s="779"/>
      <c r="BL965" s="779"/>
      <c r="BM965" s="779"/>
      <c r="BN965" s="779"/>
      <c r="BO965" s="779"/>
      <c r="BP965" s="779"/>
      <c r="BQ965" s="779"/>
      <c r="BR965" s="779"/>
      <c r="BS965" s="779"/>
      <c r="BT965" s="779"/>
      <c r="BU965" s="779"/>
      <c r="BV965" s="779"/>
      <c r="BW965" s="779"/>
      <c r="BX965" s="779"/>
      <c r="BY965" s="779"/>
      <c r="BZ965" s="779"/>
      <c r="CA965" s="779"/>
      <c r="CB965" s="779"/>
      <c r="CC965" s="779"/>
      <c r="CD965" s="779"/>
      <c r="CE965" s="779"/>
      <c r="CF965" s="779"/>
      <c r="CG965" s="779"/>
      <c r="CH965" s="779"/>
      <c r="CI965" s="779"/>
      <c r="CJ965" s="779"/>
      <c r="CK965" s="779"/>
      <c r="CL965" s="779"/>
      <c r="CM965" s="779"/>
      <c r="CN965" s="779"/>
      <c r="CO965" s="779"/>
      <c r="CP965" s="779"/>
      <c r="CQ965" s="779"/>
      <c r="CR965" s="779"/>
      <c r="CS965" s="779"/>
      <c r="CT965" s="779"/>
    </row>
    <row r="966" spans="1:98" s="887" customFormat="1" ht="13.5">
      <c r="A966" s="886"/>
      <c r="B966" s="886"/>
      <c r="C966" s="886"/>
      <c r="D966" s="886"/>
      <c r="E966" s="886"/>
      <c r="F966" s="2851"/>
      <c r="G966" s="2851"/>
      <c r="H966" s="888"/>
      <c r="I966" s="889"/>
      <c r="J966" s="890"/>
      <c r="M966" s="772"/>
      <c r="N966" s="891"/>
      <c r="O966" s="774"/>
      <c r="P966" s="775"/>
      <c r="Q966" s="775"/>
      <c r="R966" s="776"/>
      <c r="S966" s="777"/>
      <c r="T966" s="777"/>
      <c r="U966" s="777"/>
      <c r="V966" s="778"/>
      <c r="W966" s="778"/>
      <c r="X966" s="778"/>
      <c r="Y966" s="778"/>
      <c r="Z966" s="778"/>
      <c r="AA966" s="779"/>
      <c r="AB966" s="779"/>
      <c r="AC966" s="779"/>
      <c r="AD966" s="779"/>
      <c r="AE966" s="779"/>
      <c r="AF966" s="779"/>
      <c r="AG966" s="779"/>
      <c r="AH966" s="779"/>
      <c r="AI966" s="779"/>
      <c r="AJ966" s="779"/>
      <c r="AK966" s="779"/>
      <c r="AL966" s="779"/>
      <c r="AM966" s="779"/>
      <c r="AN966" s="779"/>
      <c r="AO966" s="779"/>
      <c r="AP966" s="779"/>
      <c r="AQ966" s="779"/>
      <c r="AR966" s="779"/>
      <c r="AS966" s="779"/>
      <c r="AT966" s="779"/>
      <c r="AU966" s="779"/>
      <c r="AV966" s="779"/>
      <c r="AW966" s="779"/>
      <c r="AX966" s="779"/>
      <c r="AY966" s="779"/>
      <c r="AZ966" s="779"/>
      <c r="BA966" s="779"/>
      <c r="BB966" s="779"/>
      <c r="BC966" s="779"/>
      <c r="BD966" s="779"/>
      <c r="BE966" s="779"/>
      <c r="BF966" s="779"/>
      <c r="BG966" s="779"/>
      <c r="BH966" s="779"/>
      <c r="BI966" s="779"/>
      <c r="BJ966" s="779"/>
      <c r="BK966" s="779"/>
      <c r="BL966" s="779"/>
      <c r="BM966" s="779"/>
      <c r="BN966" s="779"/>
      <c r="BO966" s="779"/>
      <c r="BP966" s="779"/>
      <c r="BQ966" s="779"/>
      <c r="BR966" s="779"/>
      <c r="BS966" s="779"/>
      <c r="BT966" s="779"/>
      <c r="BU966" s="779"/>
      <c r="BV966" s="779"/>
      <c r="BW966" s="779"/>
      <c r="BX966" s="779"/>
      <c r="BY966" s="779"/>
      <c r="BZ966" s="779"/>
      <c r="CA966" s="779"/>
      <c r="CB966" s="779"/>
      <c r="CC966" s="779"/>
      <c r="CD966" s="779"/>
      <c r="CE966" s="779"/>
      <c r="CF966" s="779"/>
      <c r="CG966" s="779"/>
      <c r="CH966" s="779"/>
      <c r="CI966" s="779"/>
      <c r="CJ966" s="779"/>
      <c r="CK966" s="779"/>
      <c r="CL966" s="779"/>
      <c r="CM966" s="779"/>
      <c r="CN966" s="779"/>
      <c r="CO966" s="779"/>
      <c r="CP966" s="779"/>
      <c r="CQ966" s="779"/>
      <c r="CR966" s="779"/>
      <c r="CS966" s="779"/>
      <c r="CT966" s="779"/>
    </row>
    <row r="967" spans="1:98" s="887" customFormat="1" ht="13.5">
      <c r="A967" s="886"/>
      <c r="B967" s="886"/>
      <c r="C967" s="886"/>
      <c r="D967" s="886"/>
      <c r="E967" s="886"/>
      <c r="F967" s="2851"/>
      <c r="G967" s="2851"/>
      <c r="H967" s="888"/>
      <c r="I967" s="889"/>
      <c r="J967" s="890"/>
      <c r="M967" s="772"/>
      <c r="N967" s="891"/>
      <c r="O967" s="774"/>
      <c r="P967" s="775"/>
      <c r="Q967" s="775"/>
      <c r="R967" s="776"/>
      <c r="S967" s="777"/>
      <c r="T967" s="777"/>
      <c r="U967" s="777"/>
      <c r="V967" s="778"/>
      <c r="W967" s="778"/>
      <c r="X967" s="778"/>
      <c r="Y967" s="778"/>
      <c r="Z967" s="778"/>
      <c r="AA967" s="779"/>
      <c r="AB967" s="779"/>
      <c r="AC967" s="779"/>
      <c r="AD967" s="779"/>
      <c r="AE967" s="779"/>
      <c r="AF967" s="779"/>
      <c r="AG967" s="779"/>
      <c r="AH967" s="779"/>
      <c r="AI967" s="779"/>
      <c r="AJ967" s="779"/>
      <c r="AK967" s="779"/>
      <c r="AL967" s="779"/>
      <c r="AM967" s="779"/>
      <c r="AN967" s="779"/>
      <c r="AO967" s="779"/>
      <c r="AP967" s="779"/>
      <c r="AQ967" s="779"/>
      <c r="AR967" s="779"/>
      <c r="AS967" s="779"/>
      <c r="AT967" s="779"/>
      <c r="AU967" s="779"/>
      <c r="AV967" s="779"/>
      <c r="AW967" s="779"/>
      <c r="AX967" s="779"/>
      <c r="AY967" s="779"/>
      <c r="AZ967" s="779"/>
      <c r="BA967" s="779"/>
      <c r="BB967" s="779"/>
      <c r="BC967" s="779"/>
      <c r="BD967" s="779"/>
      <c r="BE967" s="779"/>
      <c r="BF967" s="779"/>
      <c r="BG967" s="779"/>
      <c r="BH967" s="779"/>
      <c r="BI967" s="779"/>
      <c r="BJ967" s="779"/>
      <c r="BK967" s="779"/>
      <c r="BL967" s="779"/>
      <c r="BM967" s="779"/>
      <c r="BN967" s="779"/>
      <c r="BO967" s="779"/>
      <c r="BP967" s="779"/>
      <c r="BQ967" s="779"/>
      <c r="BR967" s="779"/>
      <c r="BS967" s="779"/>
      <c r="BT967" s="779"/>
      <c r="BU967" s="779"/>
      <c r="BV967" s="779"/>
      <c r="BW967" s="779"/>
      <c r="BX967" s="779"/>
      <c r="BY967" s="779"/>
      <c r="BZ967" s="779"/>
      <c r="CA967" s="779"/>
      <c r="CB967" s="779"/>
      <c r="CC967" s="779"/>
      <c r="CD967" s="779"/>
      <c r="CE967" s="779"/>
      <c r="CF967" s="779"/>
      <c r="CG967" s="779"/>
      <c r="CH967" s="779"/>
      <c r="CI967" s="779"/>
      <c r="CJ967" s="779"/>
      <c r="CK967" s="779"/>
      <c r="CL967" s="779"/>
      <c r="CM967" s="779"/>
      <c r="CN967" s="779"/>
      <c r="CO967" s="779"/>
      <c r="CP967" s="779"/>
      <c r="CQ967" s="779"/>
      <c r="CR967" s="779"/>
      <c r="CS967" s="779"/>
      <c r="CT967" s="779"/>
    </row>
    <row r="968" spans="1:98" s="887" customFormat="1" ht="13.5">
      <c r="A968" s="886"/>
      <c r="B968" s="886"/>
      <c r="C968" s="886"/>
      <c r="D968" s="886"/>
      <c r="E968" s="886"/>
      <c r="F968" s="2851"/>
      <c r="G968" s="2851"/>
      <c r="H968" s="888"/>
      <c r="I968" s="889"/>
      <c r="J968" s="890"/>
      <c r="M968" s="772"/>
      <c r="N968" s="891"/>
      <c r="O968" s="774"/>
      <c r="P968" s="775"/>
      <c r="Q968" s="775"/>
      <c r="R968" s="776"/>
      <c r="S968" s="777"/>
      <c r="T968" s="777"/>
      <c r="U968" s="777"/>
      <c r="V968" s="778"/>
      <c r="W968" s="778"/>
      <c r="X968" s="778"/>
      <c r="Y968" s="778"/>
      <c r="Z968" s="778"/>
      <c r="AA968" s="779"/>
      <c r="AB968" s="779"/>
      <c r="AC968" s="779"/>
      <c r="AD968" s="779"/>
      <c r="AE968" s="779"/>
      <c r="AF968" s="779"/>
      <c r="AG968" s="779"/>
      <c r="AH968" s="779"/>
      <c r="AI968" s="779"/>
      <c r="AJ968" s="779"/>
      <c r="AK968" s="779"/>
      <c r="AL968" s="779"/>
      <c r="AM968" s="779"/>
      <c r="AN968" s="779"/>
      <c r="AO968" s="779"/>
      <c r="AP968" s="779"/>
      <c r="AQ968" s="779"/>
      <c r="AR968" s="779"/>
      <c r="AS968" s="779"/>
      <c r="AT968" s="779"/>
      <c r="AU968" s="779"/>
      <c r="AV968" s="779"/>
      <c r="AW968" s="779"/>
      <c r="AX968" s="779"/>
      <c r="AY968" s="779"/>
      <c r="AZ968" s="779"/>
      <c r="BA968" s="779"/>
      <c r="BB968" s="779"/>
      <c r="BC968" s="779"/>
      <c r="BD968" s="779"/>
      <c r="BE968" s="779"/>
      <c r="BF968" s="779"/>
      <c r="BG968" s="779"/>
      <c r="BH968" s="779"/>
      <c r="BI968" s="779"/>
      <c r="BJ968" s="779"/>
      <c r="BK968" s="779"/>
      <c r="BL968" s="779"/>
      <c r="BM968" s="779"/>
      <c r="BN968" s="779"/>
      <c r="BO968" s="779"/>
      <c r="BP968" s="779"/>
      <c r="BQ968" s="779"/>
      <c r="BR968" s="779"/>
      <c r="BS968" s="779"/>
      <c r="BT968" s="779"/>
      <c r="BU968" s="779"/>
      <c r="BV968" s="779"/>
      <c r="BW968" s="779"/>
      <c r="BX968" s="779"/>
      <c r="BY968" s="779"/>
      <c r="BZ968" s="779"/>
      <c r="CA968" s="779"/>
      <c r="CB968" s="779"/>
      <c r="CC968" s="779"/>
      <c r="CD968" s="779"/>
      <c r="CE968" s="779"/>
      <c r="CF968" s="779"/>
      <c r="CG968" s="779"/>
      <c r="CH968" s="779"/>
      <c r="CI968" s="779"/>
      <c r="CJ968" s="779"/>
      <c r="CK968" s="779"/>
      <c r="CL968" s="779"/>
      <c r="CM968" s="779"/>
      <c r="CN968" s="779"/>
      <c r="CO968" s="779"/>
      <c r="CP968" s="779"/>
      <c r="CQ968" s="779"/>
      <c r="CR968" s="779"/>
      <c r="CS968" s="779"/>
      <c r="CT968" s="779"/>
    </row>
    <row r="969" spans="1:98" s="887" customFormat="1" ht="13.5">
      <c r="A969" s="886"/>
      <c r="B969" s="886"/>
      <c r="C969" s="886"/>
      <c r="D969" s="886"/>
      <c r="E969" s="886"/>
      <c r="F969" s="2851"/>
      <c r="G969" s="2851"/>
      <c r="H969" s="888"/>
      <c r="I969" s="889"/>
      <c r="J969" s="890"/>
      <c r="M969" s="772"/>
      <c r="N969" s="891"/>
      <c r="O969" s="774"/>
      <c r="P969" s="775"/>
      <c r="Q969" s="775"/>
      <c r="R969" s="776"/>
      <c r="S969" s="777"/>
      <c r="T969" s="777"/>
      <c r="U969" s="777"/>
      <c r="V969" s="778"/>
      <c r="W969" s="778"/>
      <c r="X969" s="778"/>
      <c r="Y969" s="778"/>
      <c r="Z969" s="778"/>
      <c r="AA969" s="779"/>
      <c r="AB969" s="779"/>
      <c r="AC969" s="779"/>
      <c r="AD969" s="779"/>
      <c r="AE969" s="779"/>
      <c r="AF969" s="779"/>
      <c r="AG969" s="779"/>
      <c r="AH969" s="779"/>
      <c r="AI969" s="779"/>
      <c r="AJ969" s="779"/>
      <c r="AK969" s="779"/>
      <c r="AL969" s="779"/>
      <c r="AM969" s="779"/>
      <c r="AN969" s="779"/>
      <c r="AO969" s="779"/>
      <c r="AP969" s="779"/>
      <c r="AQ969" s="779"/>
      <c r="AR969" s="779"/>
      <c r="AS969" s="779"/>
      <c r="AT969" s="779"/>
      <c r="AU969" s="779"/>
      <c r="AV969" s="779"/>
      <c r="AW969" s="779"/>
      <c r="AX969" s="779"/>
      <c r="AY969" s="779"/>
      <c r="AZ969" s="779"/>
      <c r="BA969" s="779"/>
      <c r="BB969" s="779"/>
      <c r="BC969" s="779"/>
      <c r="BD969" s="779"/>
      <c r="BE969" s="779"/>
      <c r="BF969" s="779"/>
      <c r="BG969" s="779"/>
      <c r="BH969" s="779"/>
      <c r="BI969" s="779"/>
      <c r="BJ969" s="779"/>
      <c r="BK969" s="779"/>
      <c r="BL969" s="779"/>
      <c r="BM969" s="779"/>
      <c r="BN969" s="779"/>
      <c r="BO969" s="779"/>
      <c r="BP969" s="779"/>
      <c r="BQ969" s="779"/>
      <c r="BR969" s="779"/>
      <c r="BS969" s="779"/>
      <c r="BT969" s="779"/>
      <c r="BU969" s="779"/>
      <c r="BV969" s="779"/>
      <c r="BW969" s="779"/>
      <c r="BX969" s="779"/>
      <c r="BY969" s="779"/>
      <c r="BZ969" s="779"/>
      <c r="CA969" s="779"/>
      <c r="CB969" s="779"/>
      <c r="CC969" s="779"/>
      <c r="CD969" s="779"/>
      <c r="CE969" s="779"/>
      <c r="CF969" s="779"/>
      <c r="CG969" s="779"/>
      <c r="CH969" s="779"/>
      <c r="CI969" s="779"/>
      <c r="CJ969" s="779"/>
      <c r="CK969" s="779"/>
      <c r="CL969" s="779"/>
      <c r="CM969" s="779"/>
      <c r="CN969" s="779"/>
      <c r="CO969" s="779"/>
      <c r="CP969" s="779"/>
      <c r="CQ969" s="779"/>
      <c r="CR969" s="779"/>
      <c r="CS969" s="779"/>
      <c r="CT969" s="779"/>
    </row>
    <row r="970" spans="1:98" s="887" customFormat="1" ht="13.5">
      <c r="A970" s="886"/>
      <c r="B970" s="886"/>
      <c r="C970" s="886"/>
      <c r="D970" s="886"/>
      <c r="E970" s="886"/>
      <c r="F970" s="2851"/>
      <c r="G970" s="2851"/>
      <c r="H970" s="888"/>
      <c r="I970" s="889"/>
      <c r="J970" s="890"/>
      <c r="M970" s="772"/>
      <c r="N970" s="891"/>
      <c r="O970" s="774"/>
      <c r="P970" s="775"/>
      <c r="Q970" s="775"/>
      <c r="R970" s="776"/>
      <c r="S970" s="777"/>
      <c r="T970" s="777"/>
      <c r="U970" s="777"/>
      <c r="V970" s="778"/>
      <c r="W970" s="778"/>
      <c r="X970" s="778"/>
      <c r="Y970" s="778"/>
      <c r="Z970" s="778"/>
      <c r="AA970" s="779"/>
      <c r="AB970" s="779"/>
      <c r="AC970" s="779"/>
      <c r="AD970" s="779"/>
      <c r="AE970" s="779"/>
      <c r="AF970" s="779"/>
      <c r="AG970" s="779"/>
      <c r="AH970" s="779"/>
      <c r="AI970" s="779"/>
      <c r="AJ970" s="779"/>
      <c r="AK970" s="779"/>
      <c r="AL970" s="779"/>
      <c r="AM970" s="779"/>
      <c r="AN970" s="779"/>
      <c r="AO970" s="779"/>
      <c r="AP970" s="779"/>
      <c r="AQ970" s="779"/>
      <c r="AR970" s="779"/>
      <c r="AS970" s="779"/>
      <c r="AT970" s="779"/>
      <c r="AU970" s="779"/>
      <c r="AV970" s="779"/>
      <c r="AW970" s="779"/>
      <c r="AX970" s="779"/>
      <c r="AY970" s="779"/>
      <c r="AZ970" s="779"/>
      <c r="BA970" s="779"/>
      <c r="BB970" s="779"/>
      <c r="BC970" s="779"/>
      <c r="BD970" s="779"/>
      <c r="BE970" s="779"/>
      <c r="BF970" s="779"/>
      <c r="BG970" s="779"/>
      <c r="BH970" s="779"/>
      <c r="BI970" s="779"/>
      <c r="BJ970" s="779"/>
      <c r="BK970" s="779"/>
      <c r="BL970" s="779"/>
      <c r="BM970" s="779"/>
      <c r="BN970" s="779"/>
      <c r="BO970" s="779"/>
      <c r="BP970" s="779"/>
      <c r="BQ970" s="779"/>
      <c r="BR970" s="779"/>
      <c r="BS970" s="779"/>
      <c r="BT970" s="779"/>
      <c r="BU970" s="779"/>
      <c r="BV970" s="779"/>
      <c r="BW970" s="779"/>
      <c r="BX970" s="779"/>
      <c r="BY970" s="779"/>
      <c r="BZ970" s="779"/>
      <c r="CA970" s="779"/>
      <c r="CB970" s="779"/>
      <c r="CC970" s="779"/>
      <c r="CD970" s="779"/>
      <c r="CE970" s="779"/>
      <c r="CF970" s="779"/>
      <c r="CG970" s="779"/>
      <c r="CH970" s="779"/>
      <c r="CI970" s="779"/>
      <c r="CJ970" s="779"/>
      <c r="CK970" s="779"/>
      <c r="CL970" s="779"/>
      <c r="CM970" s="779"/>
      <c r="CN970" s="779"/>
      <c r="CO970" s="779"/>
      <c r="CP970" s="779"/>
      <c r="CQ970" s="779"/>
      <c r="CR970" s="779"/>
      <c r="CS970" s="779"/>
      <c r="CT970" s="779"/>
    </row>
    <row r="971" spans="1:98" s="887" customFormat="1" ht="13.5">
      <c r="A971" s="886"/>
      <c r="B971" s="886"/>
      <c r="C971" s="886"/>
      <c r="D971" s="886"/>
      <c r="E971" s="886"/>
      <c r="F971" s="2851"/>
      <c r="G971" s="2851"/>
      <c r="H971" s="888"/>
      <c r="I971" s="889"/>
      <c r="J971" s="890"/>
      <c r="M971" s="772"/>
      <c r="N971" s="891"/>
      <c r="O971" s="774"/>
      <c r="P971" s="775"/>
      <c r="Q971" s="775"/>
      <c r="R971" s="776"/>
      <c r="S971" s="777"/>
      <c r="T971" s="777"/>
      <c r="U971" s="777"/>
      <c r="V971" s="778"/>
      <c r="W971" s="778"/>
      <c r="X971" s="778"/>
      <c r="Y971" s="778"/>
      <c r="Z971" s="778"/>
      <c r="AA971" s="779"/>
      <c r="AB971" s="779"/>
      <c r="AC971" s="779"/>
      <c r="AD971" s="779"/>
      <c r="AE971" s="779"/>
      <c r="AF971" s="779"/>
      <c r="AG971" s="779"/>
      <c r="AH971" s="779"/>
      <c r="AI971" s="779"/>
      <c r="AJ971" s="779"/>
      <c r="AK971" s="779"/>
      <c r="AL971" s="779"/>
      <c r="AM971" s="779"/>
      <c r="AN971" s="779"/>
      <c r="AO971" s="779"/>
      <c r="AP971" s="779"/>
      <c r="AQ971" s="779"/>
      <c r="AR971" s="779"/>
      <c r="AS971" s="779"/>
      <c r="AT971" s="779"/>
      <c r="AU971" s="779"/>
      <c r="AV971" s="779"/>
      <c r="AW971" s="779"/>
      <c r="AX971" s="779"/>
      <c r="AY971" s="779"/>
      <c r="AZ971" s="779"/>
      <c r="BA971" s="779"/>
      <c r="BB971" s="779"/>
      <c r="BC971" s="779"/>
      <c r="BD971" s="779"/>
      <c r="BE971" s="779"/>
      <c r="BF971" s="779"/>
      <c r="BG971" s="779"/>
      <c r="BH971" s="779"/>
      <c r="BI971" s="779"/>
      <c r="BJ971" s="779"/>
      <c r="BK971" s="779"/>
      <c r="BL971" s="779"/>
      <c r="BM971" s="779"/>
      <c r="BN971" s="779"/>
      <c r="BO971" s="779"/>
      <c r="BP971" s="779"/>
      <c r="BQ971" s="779"/>
      <c r="BR971" s="779"/>
      <c r="BS971" s="779"/>
      <c r="BT971" s="779"/>
      <c r="BU971" s="779"/>
      <c r="BV971" s="779"/>
      <c r="BW971" s="779"/>
      <c r="BX971" s="779"/>
      <c r="BY971" s="779"/>
      <c r="BZ971" s="779"/>
      <c r="CA971" s="779"/>
      <c r="CB971" s="779"/>
      <c r="CC971" s="779"/>
      <c r="CD971" s="779"/>
      <c r="CE971" s="779"/>
      <c r="CF971" s="779"/>
      <c r="CG971" s="779"/>
      <c r="CH971" s="779"/>
      <c r="CI971" s="779"/>
      <c r="CJ971" s="779"/>
      <c r="CK971" s="779"/>
      <c r="CL971" s="779"/>
      <c r="CM971" s="779"/>
      <c r="CN971" s="779"/>
      <c r="CO971" s="779"/>
      <c r="CP971" s="779"/>
      <c r="CQ971" s="779"/>
      <c r="CR971" s="779"/>
      <c r="CS971" s="779"/>
      <c r="CT971" s="779"/>
    </row>
    <row r="972" spans="1:98" s="887" customFormat="1" ht="13.5">
      <c r="A972" s="886"/>
      <c r="B972" s="886"/>
      <c r="C972" s="886"/>
      <c r="D972" s="886"/>
      <c r="E972" s="886"/>
      <c r="F972" s="2851"/>
      <c r="G972" s="2851"/>
      <c r="H972" s="888"/>
      <c r="I972" s="889"/>
      <c r="J972" s="890"/>
      <c r="M972" s="772"/>
      <c r="N972" s="891"/>
      <c r="O972" s="774"/>
      <c r="P972" s="775"/>
      <c r="Q972" s="775"/>
      <c r="R972" s="776"/>
      <c r="S972" s="777"/>
      <c r="T972" s="777"/>
      <c r="U972" s="777"/>
      <c r="V972" s="778"/>
      <c r="W972" s="778"/>
      <c r="X972" s="778"/>
      <c r="Y972" s="778"/>
      <c r="Z972" s="778"/>
      <c r="AA972" s="779"/>
      <c r="AB972" s="779"/>
      <c r="AC972" s="779"/>
      <c r="AD972" s="779"/>
      <c r="AE972" s="779"/>
      <c r="AF972" s="779"/>
      <c r="AG972" s="779"/>
      <c r="AH972" s="779"/>
      <c r="AI972" s="779"/>
      <c r="AJ972" s="779"/>
      <c r="AK972" s="779"/>
      <c r="AL972" s="779"/>
      <c r="AM972" s="779"/>
      <c r="AN972" s="779"/>
      <c r="AO972" s="779"/>
      <c r="AP972" s="779"/>
      <c r="AQ972" s="779"/>
      <c r="AR972" s="779"/>
      <c r="AS972" s="779"/>
      <c r="AT972" s="779"/>
      <c r="AU972" s="779"/>
      <c r="AV972" s="779"/>
      <c r="AW972" s="779"/>
      <c r="AX972" s="779"/>
      <c r="AY972" s="779"/>
      <c r="AZ972" s="779"/>
      <c r="BA972" s="779"/>
      <c r="BB972" s="779"/>
      <c r="BC972" s="779"/>
      <c r="BD972" s="779"/>
      <c r="BE972" s="779"/>
      <c r="BF972" s="779"/>
      <c r="BG972" s="779"/>
      <c r="BH972" s="779"/>
      <c r="BI972" s="779"/>
      <c r="BJ972" s="779"/>
      <c r="BK972" s="779"/>
      <c r="BL972" s="779"/>
      <c r="BM972" s="779"/>
      <c r="BN972" s="779"/>
      <c r="BO972" s="779"/>
      <c r="BP972" s="779"/>
      <c r="BQ972" s="779"/>
      <c r="BR972" s="779"/>
      <c r="BS972" s="779"/>
      <c r="BT972" s="779"/>
      <c r="BU972" s="779"/>
      <c r="BV972" s="779"/>
      <c r="BW972" s="779"/>
      <c r="BX972" s="779"/>
      <c r="BY972" s="779"/>
      <c r="BZ972" s="779"/>
      <c r="CA972" s="779"/>
      <c r="CB972" s="779"/>
      <c r="CC972" s="779"/>
      <c r="CD972" s="779"/>
      <c r="CE972" s="779"/>
      <c r="CF972" s="779"/>
      <c r="CG972" s="779"/>
      <c r="CH972" s="779"/>
      <c r="CI972" s="779"/>
      <c r="CJ972" s="779"/>
      <c r="CK972" s="779"/>
      <c r="CL972" s="779"/>
      <c r="CM972" s="779"/>
      <c r="CN972" s="779"/>
      <c r="CO972" s="779"/>
      <c r="CP972" s="779"/>
      <c r="CQ972" s="779"/>
      <c r="CR972" s="779"/>
      <c r="CS972" s="779"/>
      <c r="CT972" s="779"/>
    </row>
    <row r="973" spans="1:98" s="887" customFormat="1" ht="13.5">
      <c r="A973" s="886"/>
      <c r="B973" s="886"/>
      <c r="C973" s="886"/>
      <c r="D973" s="886"/>
      <c r="E973" s="886"/>
      <c r="F973" s="2851"/>
      <c r="G973" s="2851"/>
      <c r="H973" s="888"/>
      <c r="I973" s="889"/>
      <c r="J973" s="890"/>
      <c r="M973" s="772"/>
      <c r="N973" s="891"/>
      <c r="O973" s="774"/>
      <c r="P973" s="775"/>
      <c r="Q973" s="775"/>
      <c r="R973" s="776"/>
      <c r="S973" s="777"/>
      <c r="T973" s="777"/>
      <c r="U973" s="777"/>
      <c r="V973" s="778"/>
      <c r="W973" s="778"/>
      <c r="X973" s="778"/>
      <c r="Y973" s="778"/>
      <c r="Z973" s="778"/>
      <c r="AA973" s="779"/>
      <c r="AB973" s="779"/>
      <c r="AC973" s="779"/>
      <c r="AD973" s="779"/>
      <c r="AE973" s="779"/>
      <c r="AF973" s="779"/>
      <c r="AG973" s="779"/>
      <c r="AH973" s="779"/>
      <c r="AI973" s="779"/>
      <c r="AJ973" s="779"/>
      <c r="AK973" s="779"/>
      <c r="AL973" s="779"/>
      <c r="AM973" s="779"/>
      <c r="AN973" s="779"/>
      <c r="AO973" s="779"/>
      <c r="AP973" s="779"/>
      <c r="AQ973" s="779"/>
      <c r="AR973" s="779"/>
      <c r="AS973" s="779"/>
      <c r="AT973" s="779"/>
      <c r="AU973" s="779"/>
      <c r="AV973" s="779"/>
      <c r="AW973" s="779"/>
      <c r="AX973" s="779"/>
      <c r="AY973" s="779"/>
      <c r="AZ973" s="779"/>
      <c r="BA973" s="779"/>
      <c r="BB973" s="779"/>
      <c r="BC973" s="779"/>
      <c r="BD973" s="779"/>
      <c r="BE973" s="779"/>
      <c r="BF973" s="779"/>
      <c r="BG973" s="779"/>
      <c r="BH973" s="779"/>
      <c r="BI973" s="779"/>
      <c r="BJ973" s="779"/>
      <c r="BK973" s="779"/>
      <c r="BL973" s="779"/>
      <c r="BM973" s="779"/>
      <c r="BN973" s="779"/>
      <c r="BO973" s="779"/>
      <c r="BP973" s="779"/>
      <c r="BQ973" s="779"/>
      <c r="BR973" s="779"/>
      <c r="BS973" s="779"/>
      <c r="BT973" s="779"/>
      <c r="BU973" s="779"/>
      <c r="BV973" s="779"/>
      <c r="BW973" s="779"/>
      <c r="BX973" s="779"/>
      <c r="BY973" s="779"/>
      <c r="BZ973" s="779"/>
      <c r="CA973" s="779"/>
      <c r="CB973" s="779"/>
      <c r="CC973" s="779"/>
      <c r="CD973" s="779"/>
      <c r="CE973" s="779"/>
      <c r="CF973" s="779"/>
      <c r="CG973" s="779"/>
      <c r="CH973" s="779"/>
      <c r="CI973" s="779"/>
      <c r="CJ973" s="779"/>
      <c r="CK973" s="779"/>
      <c r="CL973" s="779"/>
      <c r="CM973" s="779"/>
      <c r="CN973" s="779"/>
      <c r="CO973" s="779"/>
      <c r="CP973" s="779"/>
      <c r="CQ973" s="779"/>
      <c r="CR973" s="779"/>
      <c r="CS973" s="779"/>
      <c r="CT973" s="779"/>
    </row>
    <row r="974" spans="1:98" s="887" customFormat="1" ht="13.5">
      <c r="A974" s="886"/>
      <c r="B974" s="886"/>
      <c r="C974" s="886"/>
      <c r="D974" s="886"/>
      <c r="E974" s="886"/>
      <c r="F974" s="2851"/>
      <c r="G974" s="2851"/>
      <c r="H974" s="888"/>
      <c r="I974" s="889"/>
      <c r="J974" s="890"/>
      <c r="M974" s="772"/>
      <c r="N974" s="891"/>
      <c r="O974" s="774"/>
      <c r="P974" s="775"/>
      <c r="Q974" s="775"/>
      <c r="R974" s="776"/>
      <c r="S974" s="777"/>
      <c r="T974" s="777"/>
      <c r="U974" s="777"/>
      <c r="V974" s="778"/>
      <c r="W974" s="778"/>
      <c r="X974" s="778"/>
      <c r="Y974" s="778"/>
      <c r="Z974" s="778"/>
      <c r="AA974" s="779"/>
      <c r="AB974" s="779"/>
      <c r="AC974" s="779"/>
      <c r="AD974" s="779"/>
      <c r="AE974" s="779"/>
      <c r="AF974" s="779"/>
      <c r="AG974" s="779"/>
      <c r="AH974" s="779"/>
      <c r="AI974" s="779"/>
      <c r="AJ974" s="779"/>
      <c r="AK974" s="779"/>
      <c r="AL974" s="779"/>
      <c r="AM974" s="779"/>
      <c r="AN974" s="779"/>
      <c r="AO974" s="779"/>
      <c r="AP974" s="779"/>
      <c r="AQ974" s="779"/>
      <c r="AR974" s="779"/>
      <c r="AS974" s="779"/>
      <c r="AT974" s="779"/>
      <c r="AU974" s="779"/>
      <c r="AV974" s="779"/>
      <c r="AW974" s="779"/>
      <c r="AX974" s="779"/>
      <c r="AY974" s="779"/>
      <c r="AZ974" s="779"/>
      <c r="BA974" s="779"/>
      <c r="BB974" s="779"/>
      <c r="BC974" s="779"/>
      <c r="BD974" s="779"/>
      <c r="BE974" s="779"/>
      <c r="BF974" s="779"/>
      <c r="BG974" s="779"/>
      <c r="BH974" s="779"/>
      <c r="BI974" s="779"/>
      <c r="BJ974" s="779"/>
      <c r="BK974" s="779"/>
      <c r="BL974" s="779"/>
      <c r="BM974" s="779"/>
      <c r="BN974" s="779"/>
      <c r="BO974" s="779"/>
      <c r="BP974" s="779"/>
      <c r="BQ974" s="779"/>
      <c r="BR974" s="779"/>
      <c r="BS974" s="779"/>
      <c r="BT974" s="779"/>
      <c r="BU974" s="779"/>
      <c r="BV974" s="779"/>
      <c r="BW974" s="779"/>
      <c r="BX974" s="779"/>
      <c r="BY974" s="779"/>
      <c r="BZ974" s="779"/>
      <c r="CA974" s="779"/>
      <c r="CB974" s="779"/>
      <c r="CC974" s="779"/>
      <c r="CD974" s="779"/>
      <c r="CE974" s="779"/>
      <c r="CF974" s="779"/>
      <c r="CG974" s="779"/>
      <c r="CH974" s="779"/>
      <c r="CI974" s="779"/>
      <c r="CJ974" s="779"/>
      <c r="CK974" s="779"/>
      <c r="CL974" s="779"/>
      <c r="CM974" s="779"/>
      <c r="CN974" s="779"/>
      <c r="CO974" s="779"/>
      <c r="CP974" s="779"/>
      <c r="CQ974" s="779"/>
      <c r="CR974" s="779"/>
      <c r="CS974" s="779"/>
      <c r="CT974" s="779"/>
    </row>
    <row r="975" spans="1:98" s="887" customFormat="1" ht="13.5">
      <c r="A975" s="886"/>
      <c r="B975" s="886"/>
      <c r="C975" s="886"/>
      <c r="D975" s="886"/>
      <c r="E975" s="886"/>
      <c r="F975" s="2851"/>
      <c r="G975" s="2851"/>
      <c r="H975" s="888"/>
      <c r="I975" s="889"/>
      <c r="J975" s="890"/>
      <c r="M975" s="772"/>
      <c r="N975" s="891"/>
      <c r="O975" s="774"/>
      <c r="P975" s="775"/>
      <c r="Q975" s="775"/>
      <c r="R975" s="776"/>
      <c r="S975" s="777"/>
      <c r="T975" s="777"/>
      <c r="U975" s="777"/>
      <c r="V975" s="778"/>
      <c r="W975" s="778"/>
      <c r="X975" s="778"/>
      <c r="Y975" s="778"/>
      <c r="Z975" s="778"/>
      <c r="AA975" s="779"/>
      <c r="AB975" s="779"/>
      <c r="AC975" s="779"/>
      <c r="AD975" s="779"/>
      <c r="AE975" s="779"/>
      <c r="AF975" s="779"/>
      <c r="AG975" s="779"/>
      <c r="AH975" s="779"/>
      <c r="AI975" s="779"/>
      <c r="AJ975" s="779"/>
      <c r="AK975" s="779"/>
      <c r="AL975" s="779"/>
      <c r="AM975" s="779"/>
      <c r="AN975" s="779"/>
      <c r="AO975" s="779"/>
      <c r="AP975" s="779"/>
      <c r="AQ975" s="779"/>
      <c r="AR975" s="779"/>
      <c r="AS975" s="779"/>
      <c r="AT975" s="779"/>
      <c r="AU975" s="779"/>
      <c r="AV975" s="779"/>
      <c r="AW975" s="779"/>
      <c r="AX975" s="779"/>
      <c r="AY975" s="779"/>
      <c r="AZ975" s="779"/>
      <c r="BA975" s="779"/>
      <c r="BB975" s="779"/>
      <c r="BC975" s="779"/>
      <c r="BD975" s="779"/>
      <c r="BE975" s="779"/>
      <c r="BF975" s="779"/>
      <c r="BG975" s="779"/>
      <c r="BH975" s="779"/>
      <c r="BI975" s="779"/>
      <c r="BJ975" s="779"/>
      <c r="BK975" s="779"/>
      <c r="BL975" s="779"/>
      <c r="BM975" s="779"/>
      <c r="BN975" s="779"/>
      <c r="BO975" s="779"/>
      <c r="BP975" s="779"/>
      <c r="BQ975" s="779"/>
      <c r="BR975" s="779"/>
      <c r="BS975" s="779"/>
      <c r="BT975" s="779"/>
      <c r="BU975" s="779"/>
      <c r="BV975" s="779"/>
      <c r="BW975" s="779"/>
      <c r="BX975" s="779"/>
      <c r="BY975" s="779"/>
      <c r="BZ975" s="779"/>
      <c r="CA975" s="779"/>
      <c r="CB975" s="779"/>
      <c r="CC975" s="779"/>
      <c r="CD975" s="779"/>
      <c r="CE975" s="779"/>
      <c r="CF975" s="779"/>
      <c r="CG975" s="779"/>
      <c r="CH975" s="779"/>
      <c r="CI975" s="779"/>
      <c r="CJ975" s="779"/>
      <c r="CK975" s="779"/>
      <c r="CL975" s="779"/>
      <c r="CM975" s="779"/>
      <c r="CN975" s="779"/>
      <c r="CO975" s="779"/>
      <c r="CP975" s="779"/>
      <c r="CQ975" s="779"/>
      <c r="CR975" s="779"/>
      <c r="CS975" s="779"/>
      <c r="CT975" s="779"/>
    </row>
    <row r="976" spans="1:98" s="887" customFormat="1" ht="13.5">
      <c r="A976" s="886"/>
      <c r="B976" s="886"/>
      <c r="C976" s="886"/>
      <c r="D976" s="886"/>
      <c r="E976" s="886"/>
      <c r="F976" s="2851"/>
      <c r="G976" s="2851"/>
      <c r="H976" s="888"/>
      <c r="I976" s="889"/>
      <c r="J976" s="890"/>
      <c r="M976" s="772"/>
      <c r="N976" s="891"/>
      <c r="O976" s="774"/>
      <c r="P976" s="775"/>
      <c r="Q976" s="775"/>
      <c r="R976" s="776"/>
      <c r="S976" s="777"/>
      <c r="T976" s="777"/>
      <c r="U976" s="777"/>
      <c r="V976" s="778"/>
      <c r="W976" s="778"/>
      <c r="X976" s="778"/>
      <c r="Y976" s="778"/>
      <c r="Z976" s="778"/>
      <c r="AA976" s="779"/>
      <c r="AB976" s="779"/>
      <c r="AC976" s="779"/>
      <c r="AD976" s="779"/>
      <c r="AE976" s="779"/>
      <c r="AF976" s="779"/>
      <c r="AG976" s="779"/>
      <c r="AH976" s="779"/>
      <c r="AI976" s="779"/>
      <c r="AJ976" s="779"/>
      <c r="AK976" s="779"/>
      <c r="AL976" s="779"/>
      <c r="AM976" s="779"/>
      <c r="AN976" s="779"/>
      <c r="AO976" s="779"/>
      <c r="AP976" s="779"/>
      <c r="AQ976" s="779"/>
      <c r="AR976" s="779"/>
      <c r="AS976" s="779"/>
      <c r="AT976" s="779"/>
      <c r="AU976" s="779"/>
      <c r="AV976" s="779"/>
      <c r="AW976" s="779"/>
      <c r="AX976" s="779"/>
      <c r="AY976" s="779"/>
      <c r="AZ976" s="779"/>
      <c r="BA976" s="779"/>
      <c r="BB976" s="779"/>
      <c r="BC976" s="779"/>
      <c r="BD976" s="779"/>
      <c r="BE976" s="779"/>
      <c r="BF976" s="779"/>
      <c r="BG976" s="779"/>
      <c r="BH976" s="779"/>
      <c r="BI976" s="779"/>
      <c r="BJ976" s="779"/>
      <c r="BK976" s="779"/>
      <c r="BL976" s="779"/>
      <c r="BM976" s="779"/>
      <c r="BN976" s="779"/>
      <c r="BO976" s="779"/>
      <c r="BP976" s="779"/>
      <c r="BQ976" s="779"/>
      <c r="BR976" s="779"/>
      <c r="BS976" s="779"/>
      <c r="BT976" s="779"/>
      <c r="BU976" s="779"/>
      <c r="BV976" s="779"/>
      <c r="BW976" s="779"/>
      <c r="BX976" s="779"/>
      <c r="BY976" s="779"/>
      <c r="BZ976" s="779"/>
      <c r="CA976" s="779"/>
      <c r="CB976" s="779"/>
      <c r="CC976" s="779"/>
      <c r="CD976" s="779"/>
      <c r="CE976" s="779"/>
      <c r="CF976" s="779"/>
      <c r="CG976" s="779"/>
      <c r="CH976" s="779"/>
      <c r="CI976" s="779"/>
      <c r="CJ976" s="779"/>
      <c r="CK976" s="779"/>
      <c r="CL976" s="779"/>
      <c r="CM976" s="779"/>
      <c r="CN976" s="779"/>
      <c r="CO976" s="779"/>
      <c r="CP976" s="779"/>
      <c r="CQ976" s="779"/>
      <c r="CR976" s="779"/>
      <c r="CS976" s="779"/>
      <c r="CT976" s="779"/>
    </row>
    <row r="977" spans="1:98" s="887" customFormat="1" ht="13.5">
      <c r="A977" s="886"/>
      <c r="B977" s="886"/>
      <c r="C977" s="886"/>
      <c r="D977" s="886"/>
      <c r="E977" s="886"/>
      <c r="F977" s="2851"/>
      <c r="G977" s="2851"/>
      <c r="H977" s="888"/>
      <c r="I977" s="889"/>
      <c r="J977" s="890"/>
      <c r="M977" s="772"/>
      <c r="N977" s="891"/>
      <c r="O977" s="774"/>
      <c r="P977" s="775"/>
      <c r="Q977" s="775"/>
      <c r="R977" s="776"/>
      <c r="S977" s="777"/>
      <c r="T977" s="777"/>
      <c r="U977" s="777"/>
      <c r="V977" s="778"/>
      <c r="W977" s="778"/>
      <c r="X977" s="778"/>
      <c r="Y977" s="778"/>
      <c r="Z977" s="778"/>
      <c r="AA977" s="779"/>
      <c r="AB977" s="779"/>
      <c r="AC977" s="779"/>
      <c r="AD977" s="779"/>
      <c r="AE977" s="779"/>
      <c r="AF977" s="779"/>
      <c r="AG977" s="779"/>
      <c r="AH977" s="779"/>
      <c r="AI977" s="779"/>
      <c r="AJ977" s="779"/>
      <c r="AK977" s="779"/>
      <c r="AL977" s="779"/>
      <c r="AM977" s="779"/>
      <c r="AN977" s="779"/>
      <c r="AO977" s="779"/>
      <c r="AP977" s="779"/>
      <c r="AQ977" s="779"/>
      <c r="AR977" s="779"/>
      <c r="AS977" s="779"/>
      <c r="AT977" s="779"/>
      <c r="AU977" s="779"/>
      <c r="AV977" s="779"/>
      <c r="AW977" s="779"/>
      <c r="AX977" s="779"/>
      <c r="AY977" s="779"/>
      <c r="AZ977" s="779"/>
      <c r="BA977" s="779"/>
      <c r="BB977" s="779"/>
      <c r="BC977" s="779"/>
      <c r="BD977" s="779"/>
      <c r="BE977" s="779"/>
      <c r="BF977" s="779"/>
      <c r="BG977" s="779"/>
      <c r="BH977" s="779"/>
      <c r="BI977" s="779"/>
      <c r="BJ977" s="779"/>
      <c r="BK977" s="779"/>
      <c r="BL977" s="779"/>
      <c r="BM977" s="779"/>
      <c r="BN977" s="779"/>
      <c r="BO977" s="779"/>
      <c r="BP977" s="779"/>
      <c r="BQ977" s="779"/>
      <c r="BR977" s="779"/>
      <c r="BS977" s="779"/>
      <c r="BT977" s="779"/>
      <c r="BU977" s="779"/>
      <c r="BV977" s="779"/>
      <c r="BW977" s="779"/>
      <c r="BX977" s="779"/>
      <c r="BY977" s="779"/>
      <c r="BZ977" s="779"/>
      <c r="CA977" s="779"/>
      <c r="CB977" s="779"/>
      <c r="CC977" s="779"/>
      <c r="CD977" s="779"/>
      <c r="CE977" s="779"/>
      <c r="CF977" s="779"/>
      <c r="CG977" s="779"/>
      <c r="CH977" s="779"/>
      <c r="CI977" s="779"/>
      <c r="CJ977" s="779"/>
      <c r="CK977" s="779"/>
      <c r="CL977" s="779"/>
      <c r="CM977" s="779"/>
      <c r="CN977" s="779"/>
      <c r="CO977" s="779"/>
      <c r="CP977" s="779"/>
      <c r="CQ977" s="779"/>
      <c r="CR977" s="779"/>
      <c r="CS977" s="779"/>
      <c r="CT977" s="779"/>
    </row>
    <row r="978" spans="1:98" s="887" customFormat="1" ht="13.5">
      <c r="A978" s="886"/>
      <c r="B978" s="886"/>
      <c r="C978" s="886"/>
      <c r="D978" s="886"/>
      <c r="E978" s="886"/>
      <c r="F978" s="2851"/>
      <c r="G978" s="2851"/>
      <c r="H978" s="888"/>
      <c r="I978" s="889"/>
      <c r="J978" s="890"/>
      <c r="M978" s="772"/>
      <c r="N978" s="891"/>
      <c r="O978" s="774"/>
      <c r="P978" s="775"/>
      <c r="Q978" s="775"/>
      <c r="R978" s="776"/>
      <c r="S978" s="777"/>
      <c r="T978" s="777"/>
      <c r="U978" s="777"/>
      <c r="V978" s="778"/>
      <c r="W978" s="778"/>
      <c r="X978" s="778"/>
      <c r="Y978" s="778"/>
      <c r="Z978" s="778"/>
      <c r="AA978" s="779"/>
      <c r="AB978" s="779"/>
      <c r="AC978" s="779"/>
      <c r="AD978" s="779"/>
      <c r="AE978" s="779"/>
      <c r="AF978" s="779"/>
      <c r="AG978" s="779"/>
      <c r="AH978" s="779"/>
      <c r="AI978" s="779"/>
      <c r="AJ978" s="779"/>
      <c r="AK978" s="779"/>
      <c r="AL978" s="779"/>
      <c r="AM978" s="779"/>
      <c r="AN978" s="779"/>
      <c r="AO978" s="779"/>
      <c r="AP978" s="779"/>
      <c r="AQ978" s="779"/>
      <c r="AR978" s="779"/>
      <c r="AS978" s="779"/>
      <c r="AT978" s="779"/>
      <c r="AU978" s="779"/>
      <c r="AV978" s="779"/>
      <c r="AW978" s="779"/>
      <c r="AX978" s="779"/>
      <c r="AY978" s="779"/>
      <c r="AZ978" s="779"/>
      <c r="BA978" s="779"/>
      <c r="BB978" s="779"/>
      <c r="BC978" s="779"/>
      <c r="BD978" s="779"/>
      <c r="BE978" s="779"/>
      <c r="BF978" s="779"/>
      <c r="BG978" s="779"/>
      <c r="BH978" s="779"/>
      <c r="BI978" s="779"/>
      <c r="BJ978" s="779"/>
      <c r="BK978" s="779"/>
      <c r="BL978" s="779"/>
      <c r="BM978" s="779"/>
      <c r="BN978" s="779"/>
      <c r="BO978" s="779"/>
      <c r="BP978" s="779"/>
      <c r="BQ978" s="779"/>
      <c r="BR978" s="779"/>
      <c r="BS978" s="779"/>
      <c r="BT978" s="779"/>
      <c r="BU978" s="779"/>
      <c r="BV978" s="779"/>
      <c r="BW978" s="779"/>
      <c r="BX978" s="779"/>
      <c r="BY978" s="779"/>
      <c r="BZ978" s="779"/>
      <c r="CA978" s="779"/>
      <c r="CB978" s="779"/>
      <c r="CC978" s="779"/>
      <c r="CD978" s="779"/>
      <c r="CE978" s="779"/>
      <c r="CF978" s="779"/>
      <c r="CG978" s="779"/>
      <c r="CH978" s="779"/>
      <c r="CI978" s="779"/>
      <c r="CJ978" s="779"/>
      <c r="CK978" s="779"/>
      <c r="CL978" s="779"/>
      <c r="CM978" s="779"/>
      <c r="CN978" s="779"/>
      <c r="CO978" s="779"/>
      <c r="CP978" s="779"/>
      <c r="CQ978" s="779"/>
      <c r="CR978" s="779"/>
      <c r="CS978" s="779"/>
      <c r="CT978" s="779"/>
    </row>
    <row r="979" spans="1:98" s="887" customFormat="1" ht="13.5">
      <c r="A979" s="886"/>
      <c r="B979" s="886"/>
      <c r="C979" s="886"/>
      <c r="D979" s="886"/>
      <c r="E979" s="886"/>
      <c r="F979" s="2851"/>
      <c r="G979" s="2851"/>
      <c r="H979" s="888"/>
      <c r="I979" s="889"/>
      <c r="J979" s="890"/>
      <c r="M979" s="772"/>
      <c r="N979" s="891"/>
      <c r="O979" s="774"/>
      <c r="P979" s="775"/>
      <c r="Q979" s="775"/>
      <c r="R979" s="776"/>
      <c r="S979" s="777"/>
      <c r="T979" s="777"/>
      <c r="U979" s="777"/>
      <c r="V979" s="778"/>
      <c r="W979" s="778"/>
      <c r="X979" s="778"/>
      <c r="Y979" s="778"/>
      <c r="Z979" s="778"/>
      <c r="AA979" s="779"/>
      <c r="AB979" s="779"/>
      <c r="AC979" s="779"/>
      <c r="AD979" s="779"/>
      <c r="AE979" s="779"/>
      <c r="AF979" s="779"/>
      <c r="AG979" s="779"/>
      <c r="AH979" s="779"/>
      <c r="AI979" s="779"/>
      <c r="AJ979" s="779"/>
      <c r="AK979" s="779"/>
      <c r="AL979" s="779"/>
      <c r="AM979" s="779"/>
      <c r="AN979" s="779"/>
      <c r="AO979" s="779"/>
      <c r="AP979" s="779"/>
      <c r="AQ979" s="779"/>
      <c r="AR979" s="779"/>
      <c r="AS979" s="779"/>
      <c r="AT979" s="779"/>
      <c r="AU979" s="779"/>
      <c r="AV979" s="779"/>
      <c r="AW979" s="779"/>
      <c r="AX979" s="779"/>
      <c r="AY979" s="779"/>
      <c r="AZ979" s="779"/>
      <c r="BA979" s="779"/>
      <c r="BB979" s="779"/>
      <c r="BC979" s="779"/>
      <c r="BD979" s="779"/>
      <c r="BE979" s="779"/>
      <c r="BF979" s="779"/>
      <c r="BG979" s="779"/>
      <c r="BH979" s="779"/>
      <c r="BI979" s="779"/>
      <c r="BJ979" s="779"/>
      <c r="BK979" s="779"/>
      <c r="BL979" s="779"/>
      <c r="BM979" s="779"/>
      <c r="BN979" s="779"/>
      <c r="BO979" s="779"/>
      <c r="BP979" s="779"/>
      <c r="BQ979" s="779"/>
      <c r="BR979" s="779"/>
      <c r="BS979" s="779"/>
      <c r="BT979" s="779"/>
      <c r="BU979" s="779"/>
      <c r="BV979" s="779"/>
      <c r="BW979" s="779"/>
      <c r="BX979" s="779"/>
      <c r="BY979" s="779"/>
      <c r="BZ979" s="779"/>
      <c r="CA979" s="779"/>
      <c r="CB979" s="779"/>
      <c r="CC979" s="779"/>
      <c r="CD979" s="779"/>
      <c r="CE979" s="779"/>
      <c r="CF979" s="779"/>
      <c r="CG979" s="779"/>
      <c r="CH979" s="779"/>
      <c r="CI979" s="779"/>
      <c r="CJ979" s="779"/>
      <c r="CK979" s="779"/>
      <c r="CL979" s="779"/>
      <c r="CM979" s="779"/>
      <c r="CN979" s="779"/>
      <c r="CO979" s="779"/>
      <c r="CP979" s="779"/>
      <c r="CQ979" s="779"/>
      <c r="CR979" s="779"/>
      <c r="CS979" s="779"/>
      <c r="CT979" s="779"/>
    </row>
    <row r="980" spans="1:98" s="887" customFormat="1" ht="13.5">
      <c r="A980" s="886"/>
      <c r="B980" s="886"/>
      <c r="C980" s="886"/>
      <c r="D980" s="886"/>
      <c r="E980" s="886"/>
      <c r="F980" s="2851"/>
      <c r="G980" s="2851"/>
      <c r="H980" s="888"/>
      <c r="I980" s="889"/>
      <c r="J980" s="890"/>
      <c r="M980" s="772"/>
      <c r="N980" s="891"/>
      <c r="O980" s="774"/>
      <c r="P980" s="775"/>
      <c r="Q980" s="775"/>
      <c r="R980" s="776"/>
      <c r="S980" s="777"/>
      <c r="T980" s="777"/>
      <c r="U980" s="777"/>
      <c r="V980" s="778"/>
      <c r="W980" s="778"/>
      <c r="X980" s="778"/>
      <c r="Y980" s="778"/>
      <c r="Z980" s="778"/>
      <c r="AA980" s="779"/>
      <c r="AB980" s="779"/>
      <c r="AC980" s="779"/>
      <c r="AD980" s="779"/>
      <c r="AE980" s="779"/>
      <c r="AF980" s="779"/>
      <c r="AG980" s="779"/>
      <c r="AH980" s="779"/>
      <c r="AI980" s="779"/>
      <c r="AJ980" s="779"/>
      <c r="AK980" s="779"/>
      <c r="AL980" s="779"/>
      <c r="AM980" s="779"/>
      <c r="AN980" s="779"/>
      <c r="AO980" s="779"/>
      <c r="AP980" s="779"/>
      <c r="AQ980" s="779"/>
      <c r="AR980" s="779"/>
      <c r="AS980" s="779"/>
      <c r="AT980" s="779"/>
      <c r="AU980" s="779"/>
      <c r="AV980" s="779"/>
      <c r="AW980" s="779"/>
      <c r="AX980" s="779"/>
      <c r="AY980" s="779"/>
      <c r="AZ980" s="779"/>
      <c r="BA980" s="779"/>
      <c r="BB980" s="779"/>
      <c r="BC980" s="779"/>
      <c r="BD980" s="779"/>
      <c r="BE980" s="779"/>
      <c r="BF980" s="779"/>
      <c r="BG980" s="779"/>
      <c r="BH980" s="779"/>
      <c r="BI980" s="779"/>
      <c r="BJ980" s="779"/>
      <c r="BK980" s="779"/>
      <c r="BL980" s="779"/>
      <c r="BM980" s="779"/>
      <c r="BN980" s="779"/>
      <c r="BO980" s="779"/>
      <c r="BP980" s="779"/>
      <c r="BQ980" s="779"/>
      <c r="BR980" s="779"/>
      <c r="BS980" s="779"/>
      <c r="BT980" s="779"/>
      <c r="BU980" s="779"/>
      <c r="BV980" s="779"/>
      <c r="BW980" s="779"/>
      <c r="BX980" s="779"/>
      <c r="BY980" s="779"/>
      <c r="BZ980" s="779"/>
      <c r="CA980" s="779"/>
      <c r="CB980" s="779"/>
      <c r="CC980" s="779"/>
      <c r="CD980" s="779"/>
      <c r="CE980" s="779"/>
      <c r="CF980" s="779"/>
      <c r="CG980" s="779"/>
      <c r="CH980" s="779"/>
      <c r="CI980" s="779"/>
      <c r="CJ980" s="779"/>
      <c r="CK980" s="779"/>
      <c r="CL980" s="779"/>
      <c r="CM980" s="779"/>
      <c r="CN980" s="779"/>
      <c r="CO980" s="779"/>
      <c r="CP980" s="779"/>
      <c r="CQ980" s="779"/>
      <c r="CR980" s="779"/>
      <c r="CS980" s="779"/>
      <c r="CT980" s="779"/>
    </row>
    <row r="981" spans="1:98" s="887" customFormat="1" ht="13.5">
      <c r="A981" s="886"/>
      <c r="B981" s="886"/>
      <c r="C981" s="886"/>
      <c r="D981" s="886"/>
      <c r="E981" s="886"/>
      <c r="F981" s="2851"/>
      <c r="G981" s="2851"/>
      <c r="H981" s="888"/>
      <c r="I981" s="889"/>
      <c r="J981" s="890"/>
      <c r="M981" s="772"/>
      <c r="N981" s="891"/>
      <c r="O981" s="774"/>
      <c r="P981" s="775"/>
      <c r="Q981" s="775"/>
      <c r="R981" s="776"/>
      <c r="S981" s="777"/>
      <c r="T981" s="777"/>
      <c r="U981" s="777"/>
      <c r="V981" s="778"/>
      <c r="W981" s="778"/>
      <c r="X981" s="778"/>
      <c r="Y981" s="778"/>
      <c r="Z981" s="778"/>
      <c r="AA981" s="779"/>
      <c r="AB981" s="779"/>
      <c r="AC981" s="779"/>
      <c r="AD981" s="779"/>
      <c r="AE981" s="779"/>
      <c r="AF981" s="779"/>
      <c r="AG981" s="779"/>
      <c r="AH981" s="779"/>
      <c r="AI981" s="779"/>
      <c r="AJ981" s="779"/>
      <c r="AK981" s="779"/>
      <c r="AL981" s="779"/>
      <c r="AM981" s="779"/>
      <c r="AN981" s="779"/>
      <c r="AO981" s="779"/>
      <c r="AP981" s="779"/>
      <c r="AQ981" s="779"/>
      <c r="AR981" s="779"/>
      <c r="AS981" s="779"/>
      <c r="AT981" s="779"/>
      <c r="AU981" s="779"/>
      <c r="AV981" s="779"/>
      <c r="AW981" s="779"/>
      <c r="AX981" s="779"/>
      <c r="AY981" s="779"/>
      <c r="AZ981" s="779"/>
      <c r="BA981" s="779"/>
      <c r="BB981" s="779"/>
      <c r="BC981" s="779"/>
      <c r="BD981" s="779"/>
      <c r="BE981" s="779"/>
      <c r="BF981" s="779"/>
      <c r="BG981" s="779"/>
      <c r="BH981" s="779"/>
      <c r="BI981" s="779"/>
      <c r="BJ981" s="779"/>
      <c r="BK981" s="779"/>
      <c r="BL981" s="779"/>
      <c r="BM981" s="779"/>
      <c r="BN981" s="779"/>
      <c r="BO981" s="779"/>
      <c r="BP981" s="779"/>
      <c r="BQ981" s="779"/>
      <c r="BR981" s="779"/>
      <c r="BS981" s="779"/>
      <c r="BT981" s="779"/>
      <c r="BU981" s="779"/>
      <c r="BV981" s="779"/>
      <c r="BW981" s="779"/>
      <c r="BX981" s="779"/>
      <c r="BY981" s="779"/>
      <c r="BZ981" s="779"/>
      <c r="CA981" s="779"/>
      <c r="CB981" s="779"/>
      <c r="CC981" s="779"/>
      <c r="CD981" s="779"/>
      <c r="CE981" s="779"/>
      <c r="CF981" s="779"/>
      <c r="CG981" s="779"/>
      <c r="CH981" s="779"/>
      <c r="CI981" s="779"/>
      <c r="CJ981" s="779"/>
      <c r="CK981" s="779"/>
      <c r="CL981" s="779"/>
      <c r="CM981" s="779"/>
      <c r="CN981" s="779"/>
      <c r="CO981" s="779"/>
      <c r="CP981" s="779"/>
      <c r="CQ981" s="779"/>
      <c r="CR981" s="779"/>
      <c r="CS981" s="779"/>
      <c r="CT981" s="779"/>
    </row>
    <row r="982" spans="1:98" s="887" customFormat="1" ht="13.5">
      <c r="A982" s="886"/>
      <c r="B982" s="886"/>
      <c r="C982" s="886"/>
      <c r="D982" s="886"/>
      <c r="E982" s="886"/>
      <c r="F982" s="2851"/>
      <c r="G982" s="2851"/>
      <c r="H982" s="888"/>
      <c r="I982" s="889"/>
      <c r="J982" s="890"/>
      <c r="M982" s="772"/>
      <c r="N982" s="891"/>
      <c r="O982" s="774"/>
      <c r="P982" s="775"/>
      <c r="Q982" s="775"/>
      <c r="R982" s="776"/>
      <c r="S982" s="777"/>
      <c r="T982" s="777"/>
      <c r="U982" s="777"/>
      <c r="V982" s="778"/>
      <c r="W982" s="778"/>
      <c r="X982" s="778"/>
      <c r="Y982" s="778"/>
      <c r="Z982" s="778"/>
      <c r="AA982" s="779"/>
      <c r="AB982" s="779"/>
      <c r="AC982" s="779"/>
      <c r="AD982" s="779"/>
      <c r="AE982" s="779"/>
      <c r="AF982" s="779"/>
      <c r="AG982" s="779"/>
      <c r="AH982" s="779"/>
      <c r="AI982" s="779"/>
      <c r="AJ982" s="779"/>
      <c r="AK982" s="779"/>
      <c r="AL982" s="779"/>
      <c r="AM982" s="779"/>
      <c r="AN982" s="779"/>
      <c r="AO982" s="779"/>
      <c r="AP982" s="779"/>
      <c r="AQ982" s="779"/>
      <c r="AR982" s="779"/>
      <c r="AS982" s="779"/>
      <c r="AT982" s="779"/>
      <c r="AU982" s="779"/>
      <c r="AV982" s="779"/>
      <c r="AW982" s="779"/>
      <c r="AX982" s="779"/>
      <c r="AY982" s="779"/>
      <c r="AZ982" s="779"/>
      <c r="BA982" s="779"/>
      <c r="BB982" s="779"/>
      <c r="BC982" s="779"/>
      <c r="BD982" s="779"/>
      <c r="BE982" s="779"/>
      <c r="BF982" s="779"/>
      <c r="BG982" s="779"/>
      <c r="BH982" s="779"/>
      <c r="BI982" s="779"/>
      <c r="BJ982" s="779"/>
      <c r="BK982" s="779"/>
      <c r="BL982" s="779"/>
      <c r="BM982" s="779"/>
      <c r="BN982" s="779"/>
      <c r="BO982" s="779"/>
      <c r="BP982" s="779"/>
      <c r="BQ982" s="779"/>
      <c r="BR982" s="779"/>
      <c r="BS982" s="779"/>
      <c r="BT982" s="779"/>
      <c r="BU982" s="779"/>
      <c r="BV982" s="779"/>
      <c r="BW982" s="779"/>
      <c r="BX982" s="779"/>
      <c r="BY982" s="779"/>
      <c r="BZ982" s="779"/>
      <c r="CA982" s="779"/>
      <c r="CB982" s="779"/>
      <c r="CC982" s="779"/>
      <c r="CD982" s="779"/>
      <c r="CE982" s="779"/>
      <c r="CF982" s="779"/>
      <c r="CG982" s="779"/>
      <c r="CH982" s="779"/>
      <c r="CI982" s="779"/>
      <c r="CJ982" s="779"/>
      <c r="CK982" s="779"/>
      <c r="CL982" s="779"/>
      <c r="CM982" s="779"/>
      <c r="CN982" s="779"/>
      <c r="CO982" s="779"/>
      <c r="CP982" s="779"/>
      <c r="CQ982" s="779"/>
      <c r="CR982" s="779"/>
      <c r="CS982" s="779"/>
      <c r="CT982" s="779"/>
    </row>
    <row r="983" spans="1:98" s="887" customFormat="1" ht="13.5">
      <c r="A983" s="886"/>
      <c r="B983" s="886"/>
      <c r="C983" s="886"/>
      <c r="D983" s="886"/>
      <c r="E983" s="886"/>
      <c r="F983" s="2851"/>
      <c r="G983" s="2851"/>
      <c r="H983" s="888"/>
      <c r="I983" s="889"/>
      <c r="J983" s="890"/>
      <c r="M983" s="772"/>
      <c r="N983" s="891"/>
      <c r="O983" s="774"/>
      <c r="P983" s="775"/>
      <c r="Q983" s="775"/>
      <c r="R983" s="776"/>
      <c r="S983" s="777"/>
      <c r="T983" s="777"/>
      <c r="U983" s="777"/>
      <c r="V983" s="778"/>
      <c r="W983" s="778"/>
      <c r="X983" s="778"/>
      <c r="Y983" s="778"/>
      <c r="Z983" s="778"/>
      <c r="AA983" s="779"/>
      <c r="AB983" s="779"/>
      <c r="AC983" s="779"/>
      <c r="AD983" s="779"/>
      <c r="AE983" s="779"/>
      <c r="AF983" s="779"/>
      <c r="AG983" s="779"/>
      <c r="AH983" s="779"/>
      <c r="AI983" s="779"/>
      <c r="AJ983" s="779"/>
      <c r="AK983" s="779"/>
      <c r="AL983" s="779"/>
      <c r="AM983" s="779"/>
      <c r="AN983" s="779"/>
      <c r="AO983" s="779"/>
      <c r="AP983" s="779"/>
      <c r="AQ983" s="779"/>
      <c r="AR983" s="779"/>
      <c r="AS983" s="779"/>
      <c r="AT983" s="779"/>
      <c r="AU983" s="779"/>
      <c r="AV983" s="779"/>
      <c r="AW983" s="779"/>
      <c r="AX983" s="779"/>
      <c r="AY983" s="779"/>
      <c r="AZ983" s="779"/>
      <c r="BA983" s="779"/>
      <c r="BB983" s="779"/>
      <c r="BC983" s="779"/>
      <c r="BD983" s="779"/>
      <c r="BE983" s="779"/>
      <c r="BF983" s="779"/>
      <c r="BG983" s="779"/>
      <c r="BH983" s="779"/>
      <c r="BI983" s="779"/>
      <c r="BJ983" s="779"/>
      <c r="BK983" s="779"/>
      <c r="BL983" s="779"/>
      <c r="BM983" s="779"/>
      <c r="BN983" s="779"/>
      <c r="BO983" s="779"/>
      <c r="BP983" s="779"/>
      <c r="BQ983" s="779"/>
      <c r="BR983" s="779"/>
      <c r="BS983" s="779"/>
      <c r="BT983" s="779"/>
      <c r="BU983" s="779"/>
      <c r="BV983" s="779"/>
      <c r="BW983" s="779"/>
      <c r="BX983" s="779"/>
      <c r="BY983" s="779"/>
      <c r="BZ983" s="779"/>
      <c r="CA983" s="779"/>
      <c r="CB983" s="779"/>
      <c r="CC983" s="779"/>
      <c r="CD983" s="779"/>
      <c r="CE983" s="779"/>
      <c r="CF983" s="779"/>
      <c r="CG983" s="779"/>
      <c r="CH983" s="779"/>
      <c r="CI983" s="779"/>
      <c r="CJ983" s="779"/>
      <c r="CK983" s="779"/>
      <c r="CL983" s="779"/>
      <c r="CM983" s="779"/>
      <c r="CN983" s="779"/>
      <c r="CO983" s="779"/>
      <c r="CP983" s="779"/>
      <c r="CQ983" s="779"/>
      <c r="CR983" s="779"/>
      <c r="CS983" s="779"/>
      <c r="CT983" s="779"/>
    </row>
    <row r="984" spans="1:98" s="887" customFormat="1" ht="13.5">
      <c r="A984" s="886"/>
      <c r="B984" s="886"/>
      <c r="C984" s="886"/>
      <c r="D984" s="886"/>
      <c r="E984" s="886"/>
      <c r="F984" s="2851"/>
      <c r="G984" s="2851"/>
      <c r="H984" s="888"/>
      <c r="I984" s="889"/>
      <c r="J984" s="890"/>
      <c r="M984" s="772"/>
      <c r="N984" s="891"/>
      <c r="O984" s="774"/>
      <c r="P984" s="775"/>
      <c r="Q984" s="775"/>
      <c r="R984" s="776"/>
      <c r="S984" s="777"/>
      <c r="T984" s="777"/>
      <c r="U984" s="777"/>
      <c r="V984" s="778"/>
      <c r="W984" s="778"/>
      <c r="X984" s="778"/>
      <c r="Y984" s="778"/>
      <c r="Z984" s="778"/>
      <c r="AA984" s="779"/>
      <c r="AB984" s="779"/>
      <c r="AC984" s="779"/>
      <c r="AD984" s="779"/>
      <c r="AE984" s="779"/>
      <c r="AF984" s="779"/>
      <c r="AG984" s="779"/>
      <c r="AH984" s="779"/>
      <c r="AI984" s="779"/>
      <c r="AJ984" s="779"/>
      <c r="AK984" s="779"/>
      <c r="AL984" s="779"/>
      <c r="AM984" s="779"/>
      <c r="AN984" s="779"/>
      <c r="AO984" s="779"/>
      <c r="AP984" s="779"/>
      <c r="AQ984" s="779"/>
      <c r="AR984" s="779"/>
      <c r="AS984" s="779"/>
      <c r="AT984" s="779"/>
      <c r="AU984" s="779"/>
      <c r="AV984" s="779"/>
      <c r="AW984" s="779"/>
      <c r="AX984" s="779"/>
      <c r="AY984" s="779"/>
      <c r="AZ984" s="779"/>
      <c r="BA984" s="779"/>
      <c r="BB984" s="779"/>
      <c r="BC984" s="779"/>
      <c r="BD984" s="779"/>
      <c r="BE984" s="779"/>
      <c r="BF984" s="779"/>
      <c r="BG984" s="779"/>
      <c r="BH984" s="779"/>
      <c r="BI984" s="779"/>
      <c r="BJ984" s="779"/>
      <c r="BK984" s="779"/>
      <c r="BL984" s="779"/>
      <c r="BM984" s="779"/>
      <c r="BN984" s="779"/>
      <c r="BO984" s="779"/>
      <c r="BP984" s="779"/>
      <c r="BQ984" s="779"/>
      <c r="BR984" s="779"/>
      <c r="BS984" s="779"/>
      <c r="BT984" s="779"/>
      <c r="BU984" s="779"/>
      <c r="BV984" s="779"/>
      <c r="BW984" s="779"/>
      <c r="BX984" s="779"/>
      <c r="BY984" s="779"/>
      <c r="BZ984" s="779"/>
      <c r="CA984" s="779"/>
      <c r="CB984" s="779"/>
      <c r="CC984" s="779"/>
      <c r="CD984" s="779"/>
      <c r="CE984" s="779"/>
      <c r="CF984" s="779"/>
      <c r="CG984" s="779"/>
      <c r="CH984" s="779"/>
      <c r="CI984" s="779"/>
      <c r="CJ984" s="779"/>
      <c r="CK984" s="779"/>
      <c r="CL984" s="779"/>
      <c r="CM984" s="779"/>
      <c r="CN984" s="779"/>
      <c r="CO984" s="779"/>
      <c r="CP984" s="779"/>
      <c r="CQ984" s="779"/>
      <c r="CR984" s="779"/>
      <c r="CS984" s="779"/>
      <c r="CT984" s="779"/>
    </row>
    <row r="985" spans="1:98" s="887" customFormat="1" ht="13.5">
      <c r="A985" s="886"/>
      <c r="B985" s="886"/>
      <c r="C985" s="886"/>
      <c r="D985" s="886"/>
      <c r="E985" s="886"/>
      <c r="F985" s="2851"/>
      <c r="G985" s="2851"/>
      <c r="H985" s="888"/>
      <c r="I985" s="889"/>
      <c r="J985" s="890"/>
      <c r="M985" s="772"/>
      <c r="N985" s="891"/>
      <c r="O985" s="774"/>
      <c r="P985" s="775"/>
      <c r="Q985" s="775"/>
      <c r="R985" s="776"/>
      <c r="S985" s="777"/>
      <c r="T985" s="777"/>
      <c r="U985" s="777"/>
      <c r="V985" s="778"/>
      <c r="W985" s="778"/>
      <c r="X985" s="778"/>
      <c r="Y985" s="778"/>
      <c r="Z985" s="778"/>
      <c r="AA985" s="779"/>
      <c r="AB985" s="779"/>
      <c r="AC985" s="779"/>
      <c r="AD985" s="779"/>
      <c r="AE985" s="779"/>
      <c r="AF985" s="779"/>
      <c r="AG985" s="779"/>
      <c r="AH985" s="779"/>
      <c r="AI985" s="779"/>
      <c r="AJ985" s="779"/>
      <c r="AK985" s="779"/>
      <c r="AL985" s="779"/>
      <c r="AM985" s="779"/>
      <c r="AN985" s="779"/>
      <c r="AO985" s="779"/>
      <c r="AP985" s="779"/>
      <c r="AQ985" s="779"/>
      <c r="AR985" s="779"/>
      <c r="AS985" s="779"/>
      <c r="AT985" s="779"/>
      <c r="AU985" s="779"/>
      <c r="AV985" s="779"/>
      <c r="AW985" s="779"/>
      <c r="AX985" s="779"/>
      <c r="AY985" s="779"/>
      <c r="AZ985" s="779"/>
      <c r="BA985" s="779"/>
      <c r="BB985" s="779"/>
      <c r="BC985" s="779"/>
      <c r="BD985" s="779"/>
      <c r="BE985" s="779"/>
      <c r="BF985" s="779"/>
      <c r="BG985" s="779"/>
      <c r="BH985" s="779"/>
      <c r="BI985" s="779"/>
      <c r="BJ985" s="779"/>
      <c r="BK985" s="779"/>
      <c r="BL985" s="779"/>
      <c r="BM985" s="779"/>
      <c r="BN985" s="779"/>
      <c r="BO985" s="779"/>
      <c r="BP985" s="779"/>
      <c r="BQ985" s="779"/>
      <c r="BR985" s="779"/>
      <c r="BS985" s="779"/>
      <c r="BT985" s="779"/>
      <c r="BU985" s="779"/>
      <c r="BV985" s="779"/>
      <c r="BW985" s="779"/>
      <c r="BX985" s="779"/>
      <c r="BY985" s="779"/>
      <c r="BZ985" s="779"/>
      <c r="CA985" s="779"/>
      <c r="CB985" s="779"/>
      <c r="CC985" s="779"/>
      <c r="CD985" s="779"/>
      <c r="CE985" s="779"/>
      <c r="CF985" s="779"/>
      <c r="CG985" s="779"/>
      <c r="CH985" s="779"/>
      <c r="CI985" s="779"/>
      <c r="CJ985" s="779"/>
      <c r="CK985" s="779"/>
      <c r="CL985" s="779"/>
      <c r="CM985" s="779"/>
      <c r="CN985" s="779"/>
      <c r="CO985" s="779"/>
      <c r="CP985" s="779"/>
      <c r="CQ985" s="779"/>
      <c r="CR985" s="779"/>
      <c r="CS985" s="779"/>
      <c r="CT985" s="779"/>
    </row>
    <row r="986" spans="1:98" s="887" customFormat="1" ht="13.5">
      <c r="A986" s="886"/>
      <c r="B986" s="886"/>
      <c r="C986" s="886"/>
      <c r="D986" s="886"/>
      <c r="E986" s="886"/>
      <c r="F986" s="2851"/>
      <c r="G986" s="2851"/>
      <c r="H986" s="888"/>
      <c r="I986" s="889"/>
      <c r="J986" s="890"/>
      <c r="M986" s="772"/>
      <c r="N986" s="891"/>
      <c r="O986" s="774"/>
      <c r="P986" s="775"/>
      <c r="Q986" s="775"/>
      <c r="R986" s="776"/>
      <c r="S986" s="777"/>
      <c r="T986" s="777"/>
      <c r="U986" s="777"/>
      <c r="V986" s="778"/>
      <c r="W986" s="778"/>
      <c r="X986" s="778"/>
      <c r="Y986" s="778"/>
      <c r="Z986" s="778"/>
      <c r="AA986" s="779"/>
      <c r="AB986" s="779"/>
      <c r="AC986" s="779"/>
      <c r="AD986" s="779"/>
      <c r="AE986" s="779"/>
      <c r="AF986" s="779"/>
      <c r="AG986" s="779"/>
      <c r="AH986" s="779"/>
      <c r="AI986" s="779"/>
      <c r="AJ986" s="779"/>
      <c r="AK986" s="779"/>
      <c r="AL986" s="779"/>
      <c r="AM986" s="779"/>
      <c r="AN986" s="779"/>
      <c r="AO986" s="779"/>
      <c r="AP986" s="779"/>
      <c r="AQ986" s="779"/>
      <c r="AR986" s="779"/>
      <c r="AS986" s="779"/>
      <c r="AT986" s="779"/>
      <c r="AU986" s="779"/>
      <c r="AV986" s="779"/>
      <c r="AW986" s="779"/>
      <c r="AX986" s="779"/>
      <c r="AY986" s="779"/>
      <c r="AZ986" s="779"/>
      <c r="BA986" s="779"/>
      <c r="BB986" s="779"/>
      <c r="BC986" s="779"/>
      <c r="BD986" s="779"/>
      <c r="BE986" s="779"/>
      <c r="BF986" s="779"/>
      <c r="BG986" s="779"/>
      <c r="BH986" s="779"/>
      <c r="BI986" s="779"/>
      <c r="BJ986" s="779"/>
      <c r="BK986" s="779"/>
      <c r="BL986" s="779"/>
      <c r="BM986" s="779"/>
      <c r="BN986" s="779"/>
      <c r="BO986" s="779"/>
      <c r="BP986" s="779"/>
      <c r="BQ986" s="779"/>
      <c r="BR986" s="779"/>
      <c r="BS986" s="779"/>
      <c r="BT986" s="779"/>
      <c r="BU986" s="779"/>
      <c r="BV986" s="779"/>
      <c r="BW986" s="779"/>
      <c r="BX986" s="779"/>
      <c r="BY986" s="779"/>
      <c r="BZ986" s="779"/>
      <c r="CA986" s="779"/>
      <c r="CB986" s="779"/>
      <c r="CC986" s="779"/>
      <c r="CD986" s="779"/>
      <c r="CE986" s="779"/>
      <c r="CF986" s="779"/>
      <c r="CG986" s="779"/>
      <c r="CH986" s="779"/>
      <c r="CI986" s="779"/>
      <c r="CJ986" s="779"/>
      <c r="CK986" s="779"/>
      <c r="CL986" s="779"/>
      <c r="CM986" s="779"/>
      <c r="CN986" s="779"/>
      <c r="CO986" s="779"/>
      <c r="CP986" s="779"/>
      <c r="CQ986" s="779"/>
      <c r="CR986" s="779"/>
      <c r="CS986" s="779"/>
      <c r="CT986" s="779"/>
    </row>
    <row r="987" spans="1:98" s="887" customFormat="1" ht="13.5">
      <c r="A987" s="886"/>
      <c r="B987" s="886"/>
      <c r="C987" s="886"/>
      <c r="D987" s="886"/>
      <c r="E987" s="886"/>
      <c r="F987" s="2851"/>
      <c r="G987" s="2851"/>
      <c r="H987" s="888"/>
      <c r="I987" s="889"/>
      <c r="J987" s="890"/>
      <c r="M987" s="772"/>
      <c r="N987" s="891"/>
      <c r="O987" s="774"/>
      <c r="P987" s="775"/>
      <c r="Q987" s="775"/>
      <c r="R987" s="776"/>
      <c r="S987" s="777"/>
      <c r="T987" s="777"/>
      <c r="U987" s="777"/>
      <c r="V987" s="778"/>
      <c r="W987" s="778"/>
      <c r="X987" s="778"/>
      <c r="Y987" s="778"/>
      <c r="Z987" s="778"/>
      <c r="AA987" s="779"/>
      <c r="AB987" s="779"/>
      <c r="AC987" s="779"/>
      <c r="AD987" s="779"/>
      <c r="AE987" s="779"/>
      <c r="AF987" s="779"/>
      <c r="AG987" s="779"/>
      <c r="AH987" s="779"/>
      <c r="AI987" s="779"/>
      <c r="AJ987" s="779"/>
      <c r="AK987" s="779"/>
      <c r="AL987" s="779"/>
      <c r="AM987" s="779"/>
      <c r="AN987" s="779"/>
      <c r="AO987" s="779"/>
      <c r="AP987" s="779"/>
      <c r="AQ987" s="779"/>
      <c r="AR987" s="779"/>
      <c r="AS987" s="779"/>
      <c r="AT987" s="779"/>
      <c r="AU987" s="779"/>
      <c r="AV987" s="779"/>
      <c r="AW987" s="779"/>
      <c r="AX987" s="779"/>
      <c r="AY987" s="779"/>
      <c r="AZ987" s="779"/>
      <c r="BA987" s="779"/>
      <c r="BB987" s="779"/>
      <c r="BC987" s="779"/>
      <c r="BD987" s="779"/>
      <c r="BE987" s="779"/>
      <c r="BF987" s="779"/>
      <c r="BG987" s="779"/>
      <c r="BH987" s="779"/>
      <c r="BI987" s="779"/>
      <c r="BJ987" s="779"/>
      <c r="BK987" s="779"/>
      <c r="BL987" s="779"/>
      <c r="BM987" s="779"/>
      <c r="BN987" s="779"/>
      <c r="BO987" s="779"/>
      <c r="BP987" s="779"/>
      <c r="BQ987" s="779"/>
      <c r="BR987" s="779"/>
      <c r="BS987" s="779"/>
      <c r="BT987" s="779"/>
      <c r="BU987" s="779"/>
      <c r="BV987" s="779"/>
      <c r="BW987" s="779"/>
      <c r="BX987" s="779"/>
      <c r="BY987" s="779"/>
      <c r="BZ987" s="779"/>
      <c r="CA987" s="779"/>
      <c r="CB987" s="779"/>
      <c r="CC987" s="779"/>
      <c r="CD987" s="779"/>
      <c r="CE987" s="779"/>
      <c r="CF987" s="779"/>
      <c r="CG987" s="779"/>
      <c r="CH987" s="779"/>
      <c r="CI987" s="779"/>
      <c r="CJ987" s="779"/>
      <c r="CK987" s="779"/>
      <c r="CL987" s="779"/>
      <c r="CM987" s="779"/>
      <c r="CN987" s="779"/>
      <c r="CO987" s="779"/>
      <c r="CP987" s="779"/>
      <c r="CQ987" s="779"/>
      <c r="CR987" s="779"/>
      <c r="CS987" s="779"/>
      <c r="CT987" s="779"/>
    </row>
    <row r="988" spans="1:98" s="887" customFormat="1" ht="13.5">
      <c r="A988" s="886"/>
      <c r="B988" s="886"/>
      <c r="C988" s="886"/>
      <c r="D988" s="886"/>
      <c r="E988" s="886"/>
      <c r="F988" s="2851"/>
      <c r="G988" s="2851"/>
      <c r="H988" s="888"/>
      <c r="I988" s="889"/>
      <c r="J988" s="890"/>
      <c r="M988" s="772"/>
      <c r="N988" s="891"/>
      <c r="O988" s="774"/>
      <c r="P988" s="775"/>
      <c r="Q988" s="775"/>
      <c r="R988" s="776"/>
      <c r="S988" s="777"/>
      <c r="T988" s="777"/>
      <c r="U988" s="777"/>
      <c r="V988" s="778"/>
      <c r="W988" s="778"/>
      <c r="X988" s="778"/>
      <c r="Y988" s="778"/>
      <c r="Z988" s="778"/>
      <c r="AA988" s="779"/>
      <c r="AB988" s="779"/>
      <c r="AC988" s="779"/>
      <c r="AD988" s="779"/>
      <c r="AE988" s="779"/>
      <c r="AF988" s="779"/>
      <c r="AG988" s="779"/>
      <c r="AH988" s="779"/>
      <c r="AI988" s="779"/>
      <c r="AJ988" s="779"/>
      <c r="AK988" s="779"/>
      <c r="AL988" s="779"/>
      <c r="AM988" s="779"/>
      <c r="AN988" s="779"/>
      <c r="AO988" s="779"/>
      <c r="AP988" s="779"/>
      <c r="AQ988" s="779"/>
      <c r="AR988" s="779"/>
      <c r="AS988" s="779"/>
      <c r="AT988" s="779"/>
      <c r="AU988" s="779"/>
      <c r="AV988" s="779"/>
      <c r="AW988" s="779"/>
      <c r="AX988" s="779"/>
      <c r="AY988" s="779"/>
      <c r="AZ988" s="779"/>
      <c r="BA988" s="779"/>
      <c r="BB988" s="779"/>
      <c r="BC988" s="779"/>
      <c r="BD988" s="779"/>
      <c r="BE988" s="779"/>
      <c r="BF988" s="779"/>
      <c r="BG988" s="779"/>
      <c r="BH988" s="779"/>
      <c r="BI988" s="779"/>
      <c r="BJ988" s="779"/>
      <c r="BK988" s="779"/>
      <c r="BL988" s="779"/>
      <c r="BM988" s="779"/>
      <c r="BN988" s="779"/>
      <c r="BO988" s="779"/>
      <c r="BP988" s="779"/>
      <c r="BQ988" s="779"/>
      <c r="BR988" s="779"/>
      <c r="BS988" s="779"/>
      <c r="BT988" s="779"/>
      <c r="BU988" s="779"/>
      <c r="BV988" s="779"/>
      <c r="BW988" s="779"/>
      <c r="BX988" s="779"/>
      <c r="BY988" s="779"/>
      <c r="BZ988" s="779"/>
      <c r="CA988" s="779"/>
      <c r="CB988" s="779"/>
      <c r="CC988" s="779"/>
      <c r="CD988" s="779"/>
      <c r="CE988" s="779"/>
      <c r="CF988" s="779"/>
      <c r="CG988" s="779"/>
      <c r="CH988" s="779"/>
      <c r="CI988" s="779"/>
      <c r="CJ988" s="779"/>
      <c r="CK988" s="779"/>
      <c r="CL988" s="779"/>
      <c r="CM988" s="779"/>
      <c r="CN988" s="779"/>
      <c r="CO988" s="779"/>
      <c r="CP988" s="779"/>
      <c r="CQ988" s="779"/>
      <c r="CR988" s="779"/>
      <c r="CS988" s="779"/>
      <c r="CT988" s="779"/>
    </row>
    <row r="989" spans="1:98" s="887" customFormat="1" ht="13.5">
      <c r="A989" s="886"/>
      <c r="B989" s="886"/>
      <c r="C989" s="886"/>
      <c r="D989" s="886"/>
      <c r="E989" s="886"/>
      <c r="F989" s="2851"/>
      <c r="G989" s="2851"/>
      <c r="H989" s="888"/>
      <c r="I989" s="889"/>
      <c r="J989" s="890"/>
      <c r="M989" s="772"/>
      <c r="N989" s="891"/>
      <c r="O989" s="774"/>
      <c r="P989" s="775"/>
      <c r="Q989" s="775"/>
      <c r="R989" s="776"/>
      <c r="S989" s="777"/>
      <c r="T989" s="777"/>
      <c r="U989" s="777"/>
      <c r="V989" s="778"/>
      <c r="W989" s="778"/>
      <c r="X989" s="778"/>
      <c r="Y989" s="778"/>
      <c r="Z989" s="778"/>
      <c r="AA989" s="779"/>
      <c r="AB989" s="779"/>
      <c r="AC989" s="779"/>
      <c r="AD989" s="779"/>
      <c r="AE989" s="779"/>
      <c r="AF989" s="779"/>
      <c r="AG989" s="779"/>
      <c r="AH989" s="779"/>
      <c r="AI989" s="779"/>
      <c r="AJ989" s="779"/>
      <c r="AK989" s="779"/>
      <c r="AL989" s="779"/>
      <c r="AM989" s="779"/>
      <c r="AN989" s="779"/>
      <c r="AO989" s="779"/>
      <c r="AP989" s="779"/>
      <c r="AQ989" s="779"/>
      <c r="AR989" s="779"/>
      <c r="AS989" s="779"/>
      <c r="AT989" s="779"/>
      <c r="AU989" s="779"/>
      <c r="AV989" s="779"/>
      <c r="AW989" s="779"/>
      <c r="AX989" s="779"/>
      <c r="AY989" s="779"/>
      <c r="AZ989" s="779"/>
      <c r="BA989" s="779"/>
      <c r="BB989" s="779"/>
      <c r="BC989" s="779"/>
      <c r="BD989" s="779"/>
      <c r="BE989" s="779"/>
      <c r="BF989" s="779"/>
      <c r="BG989" s="779"/>
      <c r="BH989" s="779"/>
      <c r="BI989" s="779"/>
      <c r="BJ989" s="779"/>
      <c r="BK989" s="779"/>
      <c r="BL989" s="779"/>
      <c r="BM989" s="779"/>
      <c r="BN989" s="779"/>
      <c r="BO989" s="779"/>
      <c r="BP989" s="779"/>
      <c r="BQ989" s="779"/>
      <c r="BR989" s="779"/>
      <c r="BS989" s="779"/>
      <c r="BT989" s="779"/>
      <c r="BU989" s="779"/>
      <c r="BV989" s="779"/>
      <c r="BW989" s="779"/>
      <c r="BX989" s="779"/>
      <c r="BY989" s="779"/>
      <c r="BZ989" s="779"/>
      <c r="CA989" s="779"/>
      <c r="CB989" s="779"/>
      <c r="CC989" s="779"/>
      <c r="CD989" s="779"/>
      <c r="CE989" s="779"/>
      <c r="CF989" s="779"/>
      <c r="CG989" s="779"/>
      <c r="CH989" s="779"/>
      <c r="CI989" s="779"/>
      <c r="CJ989" s="779"/>
      <c r="CK989" s="779"/>
      <c r="CL989" s="779"/>
      <c r="CM989" s="779"/>
      <c r="CN989" s="779"/>
      <c r="CO989" s="779"/>
      <c r="CP989" s="779"/>
      <c r="CQ989" s="779"/>
      <c r="CR989" s="779"/>
      <c r="CS989" s="779"/>
      <c r="CT989" s="779"/>
    </row>
    <row r="990" spans="1:98" s="887" customFormat="1" ht="13.5">
      <c r="A990" s="886"/>
      <c r="B990" s="886"/>
      <c r="C990" s="886"/>
      <c r="D990" s="886"/>
      <c r="E990" s="886"/>
      <c r="F990" s="2851"/>
      <c r="G990" s="2851"/>
      <c r="H990" s="888"/>
      <c r="I990" s="889"/>
      <c r="J990" s="890"/>
      <c r="M990" s="772"/>
      <c r="N990" s="891"/>
      <c r="O990" s="774"/>
      <c r="P990" s="775"/>
      <c r="Q990" s="775"/>
      <c r="R990" s="776"/>
      <c r="S990" s="777"/>
      <c r="T990" s="777"/>
      <c r="U990" s="777"/>
      <c r="V990" s="778"/>
      <c r="W990" s="778"/>
      <c r="X990" s="778"/>
      <c r="Y990" s="778"/>
      <c r="Z990" s="778"/>
      <c r="AA990" s="779"/>
      <c r="AB990" s="779"/>
      <c r="AC990" s="779"/>
      <c r="AD990" s="779"/>
      <c r="AE990" s="779"/>
      <c r="AF990" s="779"/>
      <c r="AG990" s="779"/>
      <c r="AH990" s="779"/>
      <c r="AI990" s="779"/>
      <c r="AJ990" s="779"/>
      <c r="AK990" s="779"/>
      <c r="AL990" s="779"/>
      <c r="AM990" s="779"/>
      <c r="AN990" s="779"/>
      <c r="AO990" s="779"/>
      <c r="AP990" s="779"/>
      <c r="AQ990" s="779"/>
      <c r="AR990" s="779"/>
      <c r="AS990" s="779"/>
      <c r="AT990" s="779"/>
      <c r="AU990" s="779"/>
      <c r="AV990" s="779"/>
      <c r="AW990" s="779"/>
      <c r="AX990" s="779"/>
      <c r="AY990" s="779"/>
      <c r="AZ990" s="779"/>
      <c r="BA990" s="779"/>
      <c r="BB990" s="779"/>
      <c r="BC990" s="779"/>
      <c r="BD990" s="779"/>
      <c r="BE990" s="779"/>
      <c r="BF990" s="779"/>
      <c r="BG990" s="779"/>
      <c r="BH990" s="779"/>
      <c r="BI990" s="779"/>
      <c r="BJ990" s="779"/>
      <c r="BK990" s="779"/>
      <c r="BL990" s="779"/>
      <c r="BM990" s="779"/>
      <c r="BN990" s="779"/>
      <c r="BO990" s="779"/>
      <c r="BP990" s="779"/>
      <c r="BQ990" s="779"/>
      <c r="BR990" s="779"/>
      <c r="BS990" s="779"/>
      <c r="BT990" s="779"/>
      <c r="BU990" s="779"/>
      <c r="BV990" s="779"/>
      <c r="BW990" s="779"/>
      <c r="BX990" s="779"/>
      <c r="BY990" s="779"/>
      <c r="BZ990" s="779"/>
      <c r="CA990" s="779"/>
      <c r="CB990" s="779"/>
      <c r="CC990" s="779"/>
      <c r="CD990" s="779"/>
      <c r="CE990" s="779"/>
      <c r="CF990" s="779"/>
      <c r="CG990" s="779"/>
      <c r="CH990" s="779"/>
      <c r="CI990" s="779"/>
      <c r="CJ990" s="779"/>
      <c r="CK990" s="779"/>
      <c r="CL990" s="779"/>
      <c r="CM990" s="779"/>
      <c r="CN990" s="779"/>
      <c r="CO990" s="779"/>
      <c r="CP990" s="779"/>
      <c r="CQ990" s="779"/>
      <c r="CR990" s="779"/>
      <c r="CS990" s="779"/>
      <c r="CT990" s="779"/>
    </row>
    <row r="991" spans="1:98" s="887" customFormat="1" ht="13.5">
      <c r="A991" s="886"/>
      <c r="B991" s="886"/>
      <c r="C991" s="886"/>
      <c r="D991" s="886"/>
      <c r="E991" s="886"/>
      <c r="F991" s="2851"/>
      <c r="G991" s="2851"/>
      <c r="H991" s="888"/>
      <c r="I991" s="889"/>
      <c r="J991" s="890"/>
      <c r="M991" s="772"/>
      <c r="N991" s="891"/>
      <c r="O991" s="774"/>
      <c r="P991" s="775"/>
      <c r="Q991" s="775"/>
      <c r="R991" s="776"/>
      <c r="S991" s="777"/>
      <c r="T991" s="777"/>
      <c r="U991" s="777"/>
      <c r="V991" s="778"/>
      <c r="W991" s="778"/>
      <c r="X991" s="778"/>
      <c r="Y991" s="778"/>
      <c r="Z991" s="778"/>
      <c r="AA991" s="779"/>
      <c r="AB991" s="779"/>
      <c r="AC991" s="779"/>
      <c r="AD991" s="779"/>
      <c r="AE991" s="779"/>
      <c r="AF991" s="779"/>
      <c r="AG991" s="779"/>
      <c r="AH991" s="779"/>
      <c r="AI991" s="779"/>
      <c r="AJ991" s="779"/>
      <c r="AK991" s="779"/>
      <c r="AL991" s="779"/>
      <c r="AM991" s="779"/>
      <c r="AN991" s="779"/>
      <c r="AO991" s="779"/>
      <c r="AP991" s="779"/>
      <c r="AQ991" s="779"/>
      <c r="AR991" s="779"/>
      <c r="AS991" s="779"/>
      <c r="AT991" s="779"/>
      <c r="AU991" s="779"/>
      <c r="AV991" s="779"/>
      <c r="AW991" s="779"/>
      <c r="AX991" s="779"/>
      <c r="AY991" s="779"/>
      <c r="AZ991" s="779"/>
      <c r="BA991" s="779"/>
      <c r="BB991" s="779"/>
      <c r="BC991" s="779"/>
      <c r="BD991" s="779"/>
      <c r="BE991" s="779"/>
      <c r="BF991" s="779"/>
      <c r="BG991" s="779"/>
      <c r="BH991" s="779"/>
      <c r="BI991" s="779"/>
      <c r="BJ991" s="779"/>
      <c r="BK991" s="779"/>
      <c r="BL991" s="779"/>
      <c r="BM991" s="779"/>
      <c r="BN991" s="779"/>
      <c r="BO991" s="779"/>
      <c r="BP991" s="779"/>
      <c r="BQ991" s="779"/>
      <c r="BR991" s="779"/>
      <c r="BS991" s="779"/>
      <c r="BT991" s="779"/>
      <c r="BU991" s="779"/>
      <c r="BV991" s="779"/>
      <c r="BW991" s="779"/>
      <c r="BX991" s="779"/>
      <c r="BY991" s="779"/>
      <c r="BZ991" s="779"/>
      <c r="CA991" s="779"/>
      <c r="CB991" s="779"/>
      <c r="CC991" s="779"/>
      <c r="CD991" s="779"/>
      <c r="CE991" s="779"/>
      <c r="CF991" s="779"/>
      <c r="CG991" s="779"/>
      <c r="CH991" s="779"/>
      <c r="CI991" s="779"/>
      <c r="CJ991" s="779"/>
      <c r="CK991" s="779"/>
      <c r="CL991" s="779"/>
      <c r="CM991" s="779"/>
      <c r="CN991" s="779"/>
      <c r="CO991" s="779"/>
      <c r="CP991" s="779"/>
      <c r="CQ991" s="779"/>
      <c r="CR991" s="779"/>
      <c r="CS991" s="779"/>
      <c r="CT991" s="779"/>
    </row>
    <row r="992" spans="1:98" s="887" customFormat="1" ht="13.5">
      <c r="A992" s="886"/>
      <c r="B992" s="886"/>
      <c r="C992" s="886"/>
      <c r="D992" s="886"/>
      <c r="E992" s="886"/>
      <c r="F992" s="2851"/>
      <c r="G992" s="2851"/>
      <c r="H992" s="888"/>
      <c r="I992" s="889"/>
      <c r="J992" s="890"/>
      <c r="M992" s="772"/>
      <c r="N992" s="891"/>
      <c r="O992" s="774"/>
      <c r="P992" s="775"/>
      <c r="Q992" s="775"/>
      <c r="R992" s="776"/>
      <c r="S992" s="777"/>
      <c r="T992" s="777"/>
      <c r="U992" s="777"/>
      <c r="V992" s="778"/>
      <c r="W992" s="778"/>
      <c r="X992" s="778"/>
      <c r="Y992" s="778"/>
      <c r="Z992" s="778"/>
      <c r="AA992" s="779"/>
      <c r="AB992" s="779"/>
      <c r="AC992" s="779"/>
      <c r="AD992" s="779"/>
      <c r="AE992" s="779"/>
      <c r="AF992" s="779"/>
      <c r="AG992" s="779"/>
      <c r="AH992" s="779"/>
      <c r="AI992" s="779"/>
      <c r="AJ992" s="779"/>
      <c r="AK992" s="779"/>
      <c r="AL992" s="779"/>
      <c r="AM992" s="779"/>
      <c r="AN992" s="779"/>
      <c r="AO992" s="779"/>
      <c r="AP992" s="779"/>
      <c r="AQ992" s="779"/>
      <c r="AR992" s="779"/>
      <c r="AS992" s="779"/>
      <c r="AT992" s="779"/>
      <c r="AU992" s="779"/>
      <c r="AV992" s="779"/>
      <c r="AW992" s="779"/>
      <c r="AX992" s="779"/>
      <c r="AY992" s="779"/>
      <c r="AZ992" s="779"/>
      <c r="BA992" s="779"/>
      <c r="BB992" s="779"/>
      <c r="BC992" s="779"/>
      <c r="BD992" s="779"/>
      <c r="BE992" s="779"/>
      <c r="BF992" s="779"/>
      <c r="BG992" s="779"/>
      <c r="BH992" s="779"/>
      <c r="BI992" s="779"/>
      <c r="BJ992" s="779"/>
      <c r="BK992" s="779"/>
      <c r="BL992" s="779"/>
      <c r="BM992" s="779"/>
      <c r="BN992" s="779"/>
      <c r="BO992" s="779"/>
      <c r="BP992" s="779"/>
      <c r="BQ992" s="779"/>
      <c r="BR992" s="779"/>
      <c r="BS992" s="779"/>
      <c r="BT992" s="779"/>
      <c r="BU992" s="779"/>
      <c r="BV992" s="779"/>
      <c r="BW992" s="779"/>
      <c r="BX992" s="779"/>
      <c r="BY992" s="779"/>
      <c r="BZ992" s="779"/>
      <c r="CA992" s="779"/>
      <c r="CB992" s="779"/>
      <c r="CC992" s="779"/>
      <c r="CD992" s="779"/>
      <c r="CE992" s="779"/>
      <c r="CF992" s="779"/>
      <c r="CG992" s="779"/>
      <c r="CH992" s="779"/>
      <c r="CI992" s="779"/>
      <c r="CJ992" s="779"/>
      <c r="CK992" s="779"/>
      <c r="CL992" s="779"/>
      <c r="CM992" s="779"/>
      <c r="CN992" s="779"/>
      <c r="CO992" s="779"/>
      <c r="CP992" s="779"/>
      <c r="CQ992" s="779"/>
      <c r="CR992" s="779"/>
      <c r="CS992" s="779"/>
      <c r="CT992" s="779"/>
    </row>
    <row r="993" spans="1:98" s="887" customFormat="1" ht="13.5">
      <c r="A993" s="886"/>
      <c r="B993" s="886"/>
      <c r="C993" s="886"/>
      <c r="D993" s="886"/>
      <c r="E993" s="886"/>
      <c r="F993" s="2851"/>
      <c r="G993" s="2851"/>
      <c r="H993" s="888"/>
      <c r="I993" s="889"/>
      <c r="J993" s="890"/>
      <c r="M993" s="772"/>
      <c r="N993" s="891"/>
      <c r="O993" s="774"/>
      <c r="P993" s="775"/>
      <c r="Q993" s="775"/>
      <c r="R993" s="776"/>
      <c r="S993" s="777"/>
      <c r="T993" s="777"/>
      <c r="U993" s="777"/>
      <c r="V993" s="778"/>
      <c r="W993" s="778"/>
      <c r="X993" s="778"/>
      <c r="Y993" s="778"/>
      <c r="Z993" s="778"/>
      <c r="AA993" s="779"/>
      <c r="AB993" s="779"/>
      <c r="AC993" s="779"/>
      <c r="AD993" s="779"/>
      <c r="AE993" s="779"/>
      <c r="AF993" s="779"/>
      <c r="AG993" s="779"/>
      <c r="AH993" s="779"/>
      <c r="AI993" s="779"/>
      <c r="AJ993" s="779"/>
      <c r="AK993" s="779"/>
      <c r="AL993" s="779"/>
      <c r="AM993" s="779"/>
      <c r="AN993" s="779"/>
      <c r="AO993" s="779"/>
      <c r="AP993" s="779"/>
      <c r="AQ993" s="779"/>
      <c r="AR993" s="779"/>
      <c r="AS993" s="779"/>
      <c r="AT993" s="779"/>
      <c r="AU993" s="779"/>
      <c r="AV993" s="779"/>
      <c r="AW993" s="779"/>
      <c r="AX993" s="779"/>
      <c r="AY993" s="779"/>
      <c r="AZ993" s="779"/>
      <c r="BA993" s="779"/>
      <c r="BB993" s="779"/>
      <c r="BC993" s="779"/>
      <c r="BD993" s="779"/>
      <c r="BE993" s="779"/>
      <c r="BF993" s="779"/>
      <c r="BG993" s="779"/>
      <c r="BH993" s="779"/>
      <c r="BI993" s="779"/>
      <c r="BJ993" s="779"/>
      <c r="BK993" s="779"/>
      <c r="BL993" s="779"/>
      <c r="BM993" s="779"/>
      <c r="BN993" s="779"/>
      <c r="BO993" s="779"/>
      <c r="BP993" s="779"/>
      <c r="BQ993" s="779"/>
      <c r="BR993" s="779"/>
      <c r="BS993" s="779"/>
      <c r="BT993" s="779"/>
      <c r="BU993" s="779"/>
      <c r="BV993" s="779"/>
      <c r="BW993" s="779"/>
      <c r="BX993" s="779"/>
      <c r="BY993" s="779"/>
      <c r="BZ993" s="779"/>
      <c r="CA993" s="779"/>
      <c r="CB993" s="779"/>
      <c r="CC993" s="779"/>
      <c r="CD993" s="779"/>
      <c r="CE993" s="779"/>
      <c r="CF993" s="779"/>
      <c r="CG993" s="779"/>
      <c r="CH993" s="779"/>
      <c r="CI993" s="779"/>
      <c r="CJ993" s="779"/>
      <c r="CK993" s="779"/>
      <c r="CL993" s="779"/>
      <c r="CM993" s="779"/>
      <c r="CN993" s="779"/>
      <c r="CO993" s="779"/>
      <c r="CP993" s="779"/>
      <c r="CQ993" s="779"/>
      <c r="CR993" s="779"/>
      <c r="CS993" s="779"/>
      <c r="CT993" s="779"/>
    </row>
    <row r="994" spans="1:98" s="887" customFormat="1" ht="13.5">
      <c r="A994" s="886"/>
      <c r="B994" s="886"/>
      <c r="C994" s="886"/>
      <c r="D994" s="886"/>
      <c r="E994" s="886"/>
      <c r="F994" s="2851"/>
      <c r="G994" s="2851"/>
      <c r="H994" s="888"/>
      <c r="I994" s="889"/>
      <c r="J994" s="890"/>
      <c r="M994" s="772"/>
      <c r="N994" s="891"/>
      <c r="O994" s="774"/>
      <c r="P994" s="775"/>
      <c r="Q994" s="775"/>
      <c r="R994" s="776"/>
      <c r="S994" s="777"/>
      <c r="T994" s="777"/>
      <c r="U994" s="777"/>
      <c r="V994" s="778"/>
      <c r="W994" s="778"/>
      <c r="X994" s="778"/>
      <c r="Y994" s="778"/>
      <c r="Z994" s="778"/>
      <c r="AA994" s="779"/>
      <c r="AB994" s="779"/>
      <c r="AC994" s="779"/>
      <c r="AD994" s="779"/>
      <c r="AE994" s="779"/>
      <c r="AF994" s="779"/>
      <c r="AG994" s="779"/>
      <c r="AH994" s="779"/>
      <c r="AI994" s="779"/>
      <c r="AJ994" s="779"/>
      <c r="AK994" s="779"/>
      <c r="AL994" s="779"/>
      <c r="AM994" s="779"/>
      <c r="AN994" s="779"/>
      <c r="AO994" s="779"/>
      <c r="AP994" s="779"/>
      <c r="AQ994" s="779"/>
      <c r="AR994" s="779"/>
      <c r="AS994" s="779"/>
      <c r="AT994" s="779"/>
      <c r="AU994" s="779"/>
      <c r="AV994" s="779"/>
      <c r="AW994" s="779"/>
      <c r="AX994" s="779"/>
      <c r="AY994" s="779"/>
      <c r="AZ994" s="779"/>
      <c r="BA994" s="779"/>
      <c r="BB994" s="779"/>
      <c r="BC994" s="779"/>
      <c r="BD994" s="779"/>
      <c r="BE994" s="779"/>
      <c r="BF994" s="779"/>
      <c r="BG994" s="779"/>
      <c r="BH994" s="779"/>
      <c r="BI994" s="779"/>
      <c r="BJ994" s="779"/>
      <c r="BK994" s="779"/>
      <c r="BL994" s="779"/>
      <c r="BM994" s="779"/>
      <c r="BN994" s="779"/>
      <c r="BO994" s="779"/>
      <c r="BP994" s="779"/>
      <c r="BQ994" s="779"/>
      <c r="BR994" s="779"/>
      <c r="BS994" s="779"/>
      <c r="BT994" s="779"/>
      <c r="BU994" s="779"/>
      <c r="BV994" s="779"/>
      <c r="BW994" s="779"/>
      <c r="BX994" s="779"/>
      <c r="BY994" s="779"/>
      <c r="BZ994" s="779"/>
      <c r="CA994" s="779"/>
      <c r="CB994" s="779"/>
      <c r="CC994" s="779"/>
      <c r="CD994" s="779"/>
      <c r="CE994" s="779"/>
      <c r="CF994" s="779"/>
      <c r="CG994" s="779"/>
      <c r="CH994" s="779"/>
      <c r="CI994" s="779"/>
      <c r="CJ994" s="779"/>
      <c r="CK994" s="779"/>
      <c r="CL994" s="779"/>
      <c r="CM994" s="779"/>
      <c r="CN994" s="779"/>
      <c r="CO994" s="779"/>
      <c r="CP994" s="779"/>
      <c r="CQ994" s="779"/>
      <c r="CR994" s="779"/>
      <c r="CS994" s="779"/>
      <c r="CT994" s="779"/>
    </row>
    <row r="995" spans="1:98" s="887" customFormat="1" ht="13.5">
      <c r="A995" s="886"/>
      <c r="B995" s="886"/>
      <c r="C995" s="886"/>
      <c r="D995" s="886"/>
      <c r="E995" s="886"/>
      <c r="F995" s="2851"/>
      <c r="G995" s="2851"/>
      <c r="H995" s="888"/>
      <c r="I995" s="889"/>
      <c r="J995" s="890"/>
      <c r="M995" s="772"/>
      <c r="N995" s="891"/>
      <c r="O995" s="774"/>
      <c r="P995" s="775"/>
      <c r="Q995" s="775"/>
      <c r="R995" s="776"/>
      <c r="S995" s="777"/>
      <c r="T995" s="777"/>
      <c r="U995" s="777"/>
      <c r="V995" s="778"/>
      <c r="W995" s="778"/>
      <c r="X995" s="778"/>
      <c r="Y995" s="778"/>
      <c r="Z995" s="778"/>
      <c r="AA995" s="779"/>
      <c r="AB995" s="779"/>
      <c r="AC995" s="779"/>
      <c r="AD995" s="779"/>
      <c r="AE995" s="779"/>
      <c r="AF995" s="779"/>
      <c r="AG995" s="779"/>
      <c r="AH995" s="779"/>
      <c r="AI995" s="779"/>
      <c r="AJ995" s="779"/>
      <c r="AK995" s="779"/>
      <c r="AL995" s="779"/>
      <c r="AM995" s="779"/>
      <c r="AN995" s="779"/>
      <c r="AO995" s="779"/>
      <c r="AP995" s="779"/>
      <c r="AQ995" s="779"/>
      <c r="AR995" s="779"/>
      <c r="AS995" s="779"/>
      <c r="AT995" s="779"/>
      <c r="AU995" s="779"/>
      <c r="AV995" s="779"/>
      <c r="AW995" s="779"/>
      <c r="AX995" s="779"/>
      <c r="AY995" s="779"/>
      <c r="AZ995" s="779"/>
      <c r="BA995" s="779"/>
      <c r="BB995" s="779"/>
      <c r="BC995" s="779"/>
      <c r="BD995" s="779"/>
      <c r="BE995" s="779"/>
      <c r="BF995" s="779"/>
      <c r="BG995" s="779"/>
      <c r="BH995" s="779"/>
      <c r="BI995" s="779"/>
      <c r="BJ995" s="779"/>
      <c r="BK995" s="779"/>
      <c r="BL995" s="779"/>
      <c r="BM995" s="779"/>
      <c r="BN995" s="779"/>
      <c r="BO995" s="779"/>
      <c r="BP995" s="779"/>
      <c r="BQ995" s="779"/>
      <c r="BR995" s="779"/>
      <c r="BS995" s="779"/>
      <c r="BT995" s="779"/>
      <c r="BU995" s="779"/>
      <c r="BV995" s="779"/>
      <c r="BW995" s="779"/>
      <c r="BX995" s="779"/>
      <c r="BY995" s="779"/>
      <c r="BZ995" s="779"/>
      <c r="CA995" s="779"/>
      <c r="CB995" s="779"/>
      <c r="CC995" s="779"/>
      <c r="CD995" s="779"/>
      <c r="CE995" s="779"/>
      <c r="CF995" s="779"/>
      <c r="CG995" s="779"/>
      <c r="CH995" s="779"/>
      <c r="CI995" s="779"/>
      <c r="CJ995" s="779"/>
      <c r="CK995" s="779"/>
      <c r="CL995" s="779"/>
      <c r="CM995" s="779"/>
      <c r="CN995" s="779"/>
      <c r="CO995" s="779"/>
      <c r="CP995" s="779"/>
      <c r="CQ995" s="779"/>
      <c r="CR995" s="779"/>
      <c r="CS995" s="779"/>
      <c r="CT995" s="779"/>
    </row>
    <row r="996" spans="1:98" s="887" customFormat="1" ht="13.5">
      <c r="A996" s="886"/>
      <c r="B996" s="886"/>
      <c r="C996" s="886"/>
      <c r="D996" s="886"/>
      <c r="E996" s="886"/>
      <c r="F996" s="2851"/>
      <c r="G996" s="2851"/>
      <c r="H996" s="888"/>
      <c r="I996" s="889"/>
      <c r="J996" s="890"/>
      <c r="M996" s="772"/>
      <c r="N996" s="891"/>
      <c r="O996" s="774"/>
      <c r="P996" s="775"/>
      <c r="Q996" s="775"/>
      <c r="R996" s="776"/>
      <c r="S996" s="777"/>
      <c r="T996" s="777"/>
      <c r="U996" s="777"/>
      <c r="V996" s="778"/>
      <c r="W996" s="778"/>
      <c r="X996" s="778"/>
      <c r="Y996" s="778"/>
      <c r="Z996" s="778"/>
      <c r="AA996" s="779"/>
      <c r="AB996" s="779"/>
      <c r="AC996" s="779"/>
      <c r="AD996" s="779"/>
      <c r="AE996" s="779"/>
      <c r="AF996" s="779"/>
      <c r="AG996" s="779"/>
      <c r="AH996" s="779"/>
      <c r="AI996" s="779"/>
      <c r="AJ996" s="779"/>
      <c r="AK996" s="779"/>
      <c r="AL996" s="779"/>
      <c r="AM996" s="779"/>
      <c r="AN996" s="779"/>
      <c r="AO996" s="779"/>
      <c r="AP996" s="779"/>
      <c r="AQ996" s="779"/>
      <c r="AR996" s="779"/>
      <c r="AS996" s="779"/>
      <c r="AT996" s="779"/>
      <c r="AU996" s="779"/>
      <c r="AV996" s="779"/>
      <c r="AW996" s="779"/>
      <c r="AX996" s="779"/>
      <c r="AY996" s="779"/>
      <c r="AZ996" s="779"/>
      <c r="BA996" s="779"/>
      <c r="BB996" s="779"/>
      <c r="BC996" s="779"/>
      <c r="BD996" s="779"/>
      <c r="BE996" s="779"/>
      <c r="BF996" s="779"/>
      <c r="BG996" s="779"/>
      <c r="BH996" s="779"/>
      <c r="BI996" s="779"/>
      <c r="BJ996" s="779"/>
      <c r="BK996" s="779"/>
      <c r="BL996" s="779"/>
      <c r="BM996" s="779"/>
      <c r="BN996" s="779"/>
      <c r="BO996" s="779"/>
      <c r="BP996" s="779"/>
      <c r="BQ996" s="779"/>
      <c r="BR996" s="779"/>
      <c r="BS996" s="779"/>
      <c r="BT996" s="779"/>
      <c r="BU996" s="779"/>
      <c r="BV996" s="779"/>
      <c r="BW996" s="779"/>
      <c r="BX996" s="779"/>
      <c r="BY996" s="779"/>
      <c r="BZ996" s="779"/>
      <c r="CA996" s="779"/>
      <c r="CB996" s="779"/>
      <c r="CC996" s="779"/>
      <c r="CD996" s="779"/>
      <c r="CE996" s="779"/>
      <c r="CF996" s="779"/>
      <c r="CG996" s="779"/>
      <c r="CH996" s="779"/>
      <c r="CI996" s="779"/>
      <c r="CJ996" s="779"/>
      <c r="CK996" s="779"/>
      <c r="CL996" s="779"/>
      <c r="CM996" s="779"/>
      <c r="CN996" s="779"/>
      <c r="CO996" s="779"/>
      <c r="CP996" s="779"/>
      <c r="CQ996" s="779"/>
      <c r="CR996" s="779"/>
      <c r="CS996" s="779"/>
      <c r="CT996" s="779"/>
    </row>
    <row r="997" spans="1:98" s="887" customFormat="1" ht="13.5">
      <c r="A997" s="886"/>
      <c r="B997" s="886"/>
      <c r="C997" s="886"/>
      <c r="D997" s="886"/>
      <c r="E997" s="886"/>
      <c r="F997" s="2851"/>
      <c r="G997" s="2851"/>
      <c r="H997" s="888"/>
      <c r="I997" s="889"/>
      <c r="J997" s="890"/>
      <c r="M997" s="772"/>
      <c r="N997" s="891"/>
      <c r="O997" s="774"/>
      <c r="P997" s="775"/>
      <c r="Q997" s="775"/>
      <c r="R997" s="776"/>
      <c r="S997" s="777"/>
      <c r="T997" s="777"/>
      <c r="U997" s="777"/>
      <c r="V997" s="778"/>
      <c r="W997" s="778"/>
      <c r="X997" s="778"/>
      <c r="Y997" s="778"/>
      <c r="Z997" s="778"/>
      <c r="AA997" s="779"/>
      <c r="AB997" s="779"/>
      <c r="AC997" s="779"/>
      <c r="AD997" s="779"/>
      <c r="AE997" s="779"/>
      <c r="AF997" s="779"/>
      <c r="AG997" s="779"/>
      <c r="AH997" s="779"/>
      <c r="AI997" s="779"/>
      <c r="AJ997" s="779"/>
      <c r="AK997" s="779"/>
      <c r="AL997" s="779"/>
      <c r="AM997" s="779"/>
      <c r="AN997" s="779"/>
      <c r="AO997" s="779"/>
      <c r="AP997" s="779"/>
      <c r="AQ997" s="779"/>
      <c r="AR997" s="779"/>
      <c r="AS997" s="779"/>
      <c r="AT997" s="779"/>
      <c r="AU997" s="779"/>
      <c r="AV997" s="779"/>
      <c r="AW997" s="779"/>
      <c r="AX997" s="779"/>
      <c r="AY997" s="779"/>
      <c r="AZ997" s="779"/>
      <c r="BA997" s="779"/>
      <c r="BB997" s="779"/>
      <c r="BC997" s="779"/>
      <c r="BD997" s="779"/>
      <c r="BE997" s="779"/>
      <c r="BF997" s="779"/>
      <c r="BG997" s="779"/>
      <c r="BH997" s="779"/>
      <c r="BI997" s="779"/>
      <c r="BJ997" s="779"/>
      <c r="BK997" s="779"/>
      <c r="BL997" s="779"/>
      <c r="BM997" s="779"/>
      <c r="BN997" s="779"/>
      <c r="BO997" s="779"/>
      <c r="BP997" s="779"/>
      <c r="BQ997" s="779"/>
      <c r="BR997" s="779"/>
      <c r="BS997" s="779"/>
      <c r="BT997" s="779"/>
      <c r="BU997" s="779"/>
      <c r="BV997" s="779"/>
      <c r="BW997" s="779"/>
      <c r="BX997" s="779"/>
      <c r="BY997" s="779"/>
      <c r="BZ997" s="779"/>
      <c r="CA997" s="779"/>
      <c r="CB997" s="779"/>
      <c r="CC997" s="779"/>
      <c r="CD997" s="779"/>
      <c r="CE997" s="779"/>
      <c r="CF997" s="779"/>
      <c r="CG997" s="779"/>
      <c r="CH997" s="779"/>
      <c r="CI997" s="779"/>
      <c r="CJ997" s="779"/>
      <c r="CK997" s="779"/>
      <c r="CL997" s="779"/>
      <c r="CM997" s="779"/>
      <c r="CN997" s="779"/>
      <c r="CO997" s="779"/>
      <c r="CP997" s="779"/>
      <c r="CQ997" s="779"/>
      <c r="CR997" s="779"/>
      <c r="CS997" s="779"/>
      <c r="CT997" s="779"/>
    </row>
    <row r="998" spans="1:98" s="887" customFormat="1" ht="13.5">
      <c r="A998" s="886"/>
      <c r="B998" s="886"/>
      <c r="C998" s="886"/>
      <c r="D998" s="886"/>
      <c r="E998" s="886"/>
      <c r="F998" s="2851"/>
      <c r="G998" s="2851"/>
      <c r="H998" s="888"/>
      <c r="I998" s="889"/>
      <c r="J998" s="890"/>
      <c r="M998" s="772"/>
      <c r="N998" s="891"/>
      <c r="O998" s="774"/>
      <c r="P998" s="775"/>
      <c r="Q998" s="775"/>
      <c r="R998" s="776"/>
      <c r="S998" s="777"/>
      <c r="T998" s="777"/>
      <c r="U998" s="777"/>
      <c r="V998" s="778"/>
      <c r="W998" s="778"/>
      <c r="X998" s="778"/>
      <c r="Y998" s="778"/>
      <c r="Z998" s="778"/>
      <c r="AA998" s="779"/>
      <c r="AB998" s="779"/>
      <c r="AC998" s="779"/>
      <c r="AD998" s="779"/>
      <c r="AE998" s="779"/>
      <c r="AF998" s="779"/>
      <c r="AG998" s="779"/>
      <c r="AH998" s="779"/>
      <c r="AI998" s="779"/>
      <c r="AJ998" s="779"/>
      <c r="AK998" s="779"/>
      <c r="AL998" s="779"/>
      <c r="AM998" s="779"/>
      <c r="AN998" s="779"/>
      <c r="AO998" s="779"/>
      <c r="AP998" s="779"/>
      <c r="AQ998" s="779"/>
      <c r="AR998" s="779"/>
      <c r="AS998" s="779"/>
      <c r="AT998" s="779"/>
      <c r="AU998" s="779"/>
      <c r="AV998" s="779"/>
      <c r="AW998" s="779"/>
      <c r="AX998" s="779"/>
      <c r="AY998" s="779"/>
      <c r="AZ998" s="779"/>
      <c r="BA998" s="779"/>
      <c r="BB998" s="779"/>
      <c r="BC998" s="779"/>
      <c r="BD998" s="779"/>
      <c r="BE998" s="779"/>
      <c r="BF998" s="779"/>
      <c r="BG998" s="779"/>
      <c r="BH998" s="779"/>
      <c r="BI998" s="779"/>
      <c r="BJ998" s="779"/>
      <c r="BK998" s="779"/>
      <c r="BL998" s="779"/>
      <c r="BM998" s="779"/>
      <c r="BN998" s="779"/>
      <c r="BO998" s="779"/>
      <c r="BP998" s="779"/>
      <c r="BQ998" s="779"/>
      <c r="BR998" s="779"/>
      <c r="BS998" s="779"/>
      <c r="BT998" s="779"/>
      <c r="BU998" s="779"/>
      <c r="BV998" s="779"/>
      <c r="BW998" s="779"/>
      <c r="BX998" s="779"/>
      <c r="BY998" s="779"/>
      <c r="BZ998" s="779"/>
      <c r="CA998" s="779"/>
      <c r="CB998" s="779"/>
      <c r="CC998" s="779"/>
      <c r="CD998" s="779"/>
      <c r="CE998" s="779"/>
      <c r="CF998" s="779"/>
      <c r="CG998" s="779"/>
      <c r="CH998" s="779"/>
      <c r="CI998" s="779"/>
      <c r="CJ998" s="779"/>
      <c r="CK998" s="779"/>
      <c r="CL998" s="779"/>
      <c r="CM998" s="779"/>
      <c r="CN998" s="779"/>
      <c r="CO998" s="779"/>
      <c r="CP998" s="779"/>
      <c r="CQ998" s="779"/>
      <c r="CR998" s="779"/>
      <c r="CS998" s="779"/>
      <c r="CT998" s="779"/>
    </row>
    <row r="999" spans="1:98" s="887" customFormat="1" ht="13.5">
      <c r="A999" s="886"/>
      <c r="B999" s="886"/>
      <c r="C999" s="886"/>
      <c r="D999" s="886"/>
      <c r="E999" s="886"/>
      <c r="F999" s="2851"/>
      <c r="G999" s="2851"/>
      <c r="H999" s="888"/>
      <c r="I999" s="889"/>
      <c r="J999" s="890"/>
      <c r="M999" s="772"/>
      <c r="N999" s="891"/>
      <c r="O999" s="774"/>
      <c r="P999" s="775"/>
      <c r="Q999" s="775"/>
      <c r="R999" s="776"/>
      <c r="S999" s="777"/>
      <c r="T999" s="777"/>
      <c r="U999" s="777"/>
      <c r="V999" s="778"/>
      <c r="W999" s="778"/>
      <c r="X999" s="778"/>
      <c r="Y999" s="778"/>
      <c r="Z999" s="778"/>
      <c r="AA999" s="779"/>
      <c r="AB999" s="779"/>
      <c r="AC999" s="779"/>
      <c r="AD999" s="779"/>
      <c r="AE999" s="779"/>
      <c r="AF999" s="779"/>
      <c r="AG999" s="779"/>
      <c r="AH999" s="779"/>
      <c r="AI999" s="779"/>
      <c r="AJ999" s="779"/>
      <c r="AK999" s="779"/>
      <c r="AL999" s="779"/>
      <c r="AM999" s="779"/>
      <c r="AN999" s="779"/>
      <c r="AO999" s="779"/>
      <c r="AP999" s="779"/>
      <c r="AQ999" s="779"/>
      <c r="AR999" s="779"/>
      <c r="AS999" s="779"/>
      <c r="AT999" s="779"/>
      <c r="AU999" s="779"/>
      <c r="AV999" s="779"/>
      <c r="AW999" s="779"/>
      <c r="AX999" s="779"/>
      <c r="AY999" s="779"/>
      <c r="AZ999" s="779"/>
      <c r="BA999" s="779"/>
      <c r="BB999" s="779"/>
      <c r="BC999" s="779"/>
      <c r="BD999" s="779"/>
      <c r="BE999" s="779"/>
      <c r="BF999" s="779"/>
      <c r="BG999" s="779"/>
      <c r="BH999" s="779"/>
      <c r="BI999" s="779"/>
      <c r="BJ999" s="779"/>
      <c r="BK999" s="779"/>
      <c r="BL999" s="779"/>
      <c r="BM999" s="779"/>
      <c r="BN999" s="779"/>
      <c r="BO999" s="779"/>
      <c r="BP999" s="779"/>
      <c r="BQ999" s="779"/>
      <c r="BR999" s="779"/>
      <c r="BS999" s="779"/>
      <c r="BT999" s="779"/>
      <c r="BU999" s="779"/>
      <c r="BV999" s="779"/>
      <c r="BW999" s="779"/>
      <c r="BX999" s="779"/>
      <c r="BY999" s="779"/>
      <c r="BZ999" s="779"/>
      <c r="CA999" s="779"/>
      <c r="CB999" s="779"/>
      <c r="CC999" s="779"/>
      <c r="CD999" s="779"/>
      <c r="CE999" s="779"/>
      <c r="CF999" s="779"/>
      <c r="CG999" s="779"/>
      <c r="CH999" s="779"/>
      <c r="CI999" s="779"/>
      <c r="CJ999" s="779"/>
      <c r="CK999" s="779"/>
      <c r="CL999" s="779"/>
      <c r="CM999" s="779"/>
      <c r="CN999" s="779"/>
      <c r="CO999" s="779"/>
      <c r="CP999" s="779"/>
      <c r="CQ999" s="779"/>
      <c r="CR999" s="779"/>
      <c r="CS999" s="779"/>
      <c r="CT999" s="779"/>
    </row>
    <row r="1000" spans="1:98" s="887" customFormat="1" ht="13.5">
      <c r="A1000" s="886"/>
      <c r="B1000" s="886"/>
      <c r="C1000" s="886"/>
      <c r="D1000" s="886"/>
      <c r="E1000" s="886"/>
      <c r="F1000" s="2851"/>
      <c r="G1000" s="2851"/>
      <c r="H1000" s="888"/>
      <c r="I1000" s="889"/>
      <c r="J1000" s="890"/>
      <c r="M1000" s="772"/>
      <c r="N1000" s="891"/>
      <c r="O1000" s="774"/>
      <c r="P1000" s="775"/>
      <c r="Q1000" s="775"/>
      <c r="R1000" s="776"/>
      <c r="S1000" s="777"/>
      <c r="T1000" s="777"/>
      <c r="U1000" s="777"/>
      <c r="V1000" s="778"/>
      <c r="W1000" s="778"/>
      <c r="X1000" s="778"/>
      <c r="Y1000" s="778"/>
      <c r="Z1000" s="778"/>
      <c r="AA1000" s="779"/>
      <c r="AB1000" s="779"/>
      <c r="AC1000" s="779"/>
      <c r="AD1000" s="779"/>
      <c r="AE1000" s="779"/>
      <c r="AF1000" s="779"/>
      <c r="AG1000" s="779"/>
      <c r="AH1000" s="779"/>
      <c r="AI1000" s="779"/>
      <c r="AJ1000" s="779"/>
      <c r="AK1000" s="779"/>
      <c r="AL1000" s="779"/>
      <c r="AM1000" s="779"/>
      <c r="AN1000" s="779"/>
      <c r="AO1000" s="779"/>
      <c r="AP1000" s="779"/>
      <c r="AQ1000" s="779"/>
      <c r="AR1000" s="779"/>
      <c r="AS1000" s="779"/>
      <c r="AT1000" s="779"/>
      <c r="AU1000" s="779"/>
      <c r="AV1000" s="779"/>
      <c r="AW1000" s="779"/>
      <c r="AX1000" s="779"/>
      <c r="AY1000" s="779"/>
      <c r="AZ1000" s="779"/>
      <c r="BA1000" s="779"/>
      <c r="BB1000" s="779"/>
      <c r="BC1000" s="779"/>
      <c r="BD1000" s="779"/>
      <c r="BE1000" s="779"/>
      <c r="BF1000" s="779"/>
      <c r="BG1000" s="779"/>
      <c r="BH1000" s="779"/>
      <c r="BI1000" s="779"/>
      <c r="BJ1000" s="779"/>
      <c r="BK1000" s="779"/>
      <c r="BL1000" s="779"/>
      <c r="BM1000" s="779"/>
      <c r="BN1000" s="779"/>
      <c r="BO1000" s="779"/>
      <c r="BP1000" s="779"/>
      <c r="BQ1000" s="779"/>
      <c r="BR1000" s="779"/>
      <c r="BS1000" s="779"/>
      <c r="BT1000" s="779"/>
      <c r="BU1000" s="779"/>
      <c r="BV1000" s="779"/>
      <c r="BW1000" s="779"/>
      <c r="BX1000" s="779"/>
      <c r="BY1000" s="779"/>
      <c r="BZ1000" s="779"/>
      <c r="CA1000" s="779"/>
      <c r="CB1000" s="779"/>
      <c r="CC1000" s="779"/>
      <c r="CD1000" s="779"/>
      <c r="CE1000" s="779"/>
      <c r="CF1000" s="779"/>
      <c r="CG1000" s="779"/>
      <c r="CH1000" s="779"/>
      <c r="CI1000" s="779"/>
      <c r="CJ1000" s="779"/>
      <c r="CK1000" s="779"/>
      <c r="CL1000" s="779"/>
      <c r="CM1000" s="779"/>
      <c r="CN1000" s="779"/>
      <c r="CO1000" s="779"/>
      <c r="CP1000" s="779"/>
      <c r="CQ1000" s="779"/>
      <c r="CR1000" s="779"/>
      <c r="CS1000" s="779"/>
      <c r="CT1000" s="779"/>
    </row>
    <row r="1001" spans="1:98" s="887" customFormat="1" ht="13.5">
      <c r="A1001" s="886"/>
      <c r="B1001" s="886"/>
      <c r="C1001" s="886"/>
      <c r="D1001" s="886"/>
      <c r="E1001" s="886"/>
      <c r="F1001" s="2851"/>
      <c r="G1001" s="2851"/>
      <c r="H1001" s="888"/>
      <c r="I1001" s="889"/>
      <c r="J1001" s="890"/>
      <c r="M1001" s="772"/>
      <c r="N1001" s="891"/>
      <c r="O1001" s="774"/>
      <c r="P1001" s="775"/>
      <c r="Q1001" s="775"/>
      <c r="R1001" s="776"/>
      <c r="S1001" s="777"/>
      <c r="T1001" s="777"/>
      <c r="U1001" s="777"/>
      <c r="V1001" s="778"/>
      <c r="W1001" s="778"/>
      <c r="X1001" s="778"/>
      <c r="Y1001" s="778"/>
      <c r="Z1001" s="778"/>
      <c r="AA1001" s="779"/>
      <c r="AB1001" s="779"/>
      <c r="AC1001" s="779"/>
      <c r="AD1001" s="779"/>
      <c r="AE1001" s="779"/>
      <c r="AF1001" s="779"/>
      <c r="AG1001" s="779"/>
      <c r="AH1001" s="779"/>
      <c r="AI1001" s="779"/>
      <c r="AJ1001" s="779"/>
      <c r="AK1001" s="779"/>
      <c r="AL1001" s="779"/>
      <c r="AM1001" s="779"/>
      <c r="AN1001" s="779"/>
      <c r="AO1001" s="779"/>
      <c r="AP1001" s="779"/>
      <c r="AQ1001" s="779"/>
      <c r="AR1001" s="779"/>
      <c r="AS1001" s="779"/>
      <c r="AT1001" s="779"/>
      <c r="AU1001" s="779"/>
      <c r="AV1001" s="779"/>
      <c r="AW1001" s="779"/>
      <c r="AX1001" s="779"/>
      <c r="AY1001" s="779"/>
      <c r="AZ1001" s="779"/>
      <c r="BA1001" s="779"/>
      <c r="BB1001" s="779"/>
      <c r="BC1001" s="779"/>
      <c r="BD1001" s="779"/>
      <c r="BE1001" s="779"/>
      <c r="BF1001" s="779"/>
      <c r="BG1001" s="779"/>
      <c r="BH1001" s="779"/>
      <c r="BI1001" s="779"/>
      <c r="BJ1001" s="779"/>
      <c r="BK1001" s="779"/>
      <c r="BL1001" s="779"/>
      <c r="BM1001" s="779"/>
      <c r="BN1001" s="779"/>
      <c r="BO1001" s="779"/>
      <c r="BP1001" s="779"/>
      <c r="BQ1001" s="779"/>
      <c r="BR1001" s="779"/>
      <c r="BS1001" s="779"/>
      <c r="BT1001" s="779"/>
      <c r="BU1001" s="779"/>
      <c r="BV1001" s="779"/>
      <c r="BW1001" s="779"/>
      <c r="BX1001" s="779"/>
      <c r="BY1001" s="779"/>
      <c r="BZ1001" s="779"/>
      <c r="CA1001" s="779"/>
      <c r="CB1001" s="779"/>
      <c r="CC1001" s="779"/>
      <c r="CD1001" s="779"/>
      <c r="CE1001" s="779"/>
      <c r="CF1001" s="779"/>
      <c r="CG1001" s="779"/>
      <c r="CH1001" s="779"/>
      <c r="CI1001" s="779"/>
      <c r="CJ1001" s="779"/>
      <c r="CK1001" s="779"/>
      <c r="CL1001" s="779"/>
      <c r="CM1001" s="779"/>
      <c r="CN1001" s="779"/>
      <c r="CO1001" s="779"/>
      <c r="CP1001" s="779"/>
      <c r="CQ1001" s="779"/>
      <c r="CR1001" s="779"/>
      <c r="CS1001" s="779"/>
      <c r="CT1001" s="779"/>
    </row>
    <row r="1002" spans="1:98" s="887" customFormat="1" ht="13.5">
      <c r="A1002" s="886"/>
      <c r="B1002" s="886"/>
      <c r="C1002" s="886"/>
      <c r="D1002" s="886"/>
      <c r="E1002" s="886"/>
      <c r="F1002" s="2851"/>
      <c r="G1002" s="2851"/>
      <c r="H1002" s="888"/>
      <c r="I1002" s="889"/>
      <c r="J1002" s="890"/>
      <c r="M1002" s="772"/>
      <c r="N1002" s="891"/>
      <c r="O1002" s="774"/>
      <c r="P1002" s="775"/>
      <c r="Q1002" s="775"/>
      <c r="R1002" s="776"/>
      <c r="S1002" s="777"/>
      <c r="T1002" s="777"/>
      <c r="U1002" s="777"/>
      <c r="V1002" s="778"/>
      <c r="W1002" s="778"/>
      <c r="X1002" s="778"/>
      <c r="Y1002" s="778"/>
      <c r="Z1002" s="778"/>
      <c r="AA1002" s="779"/>
      <c r="AB1002" s="779"/>
      <c r="AC1002" s="779"/>
      <c r="AD1002" s="779"/>
      <c r="AE1002" s="779"/>
      <c r="AF1002" s="779"/>
      <c r="AG1002" s="779"/>
      <c r="AH1002" s="779"/>
      <c r="AI1002" s="779"/>
      <c r="AJ1002" s="779"/>
      <c r="AK1002" s="779"/>
      <c r="AL1002" s="779"/>
      <c r="AM1002" s="779"/>
      <c r="AN1002" s="779"/>
      <c r="AO1002" s="779"/>
      <c r="AP1002" s="779"/>
      <c r="AQ1002" s="779"/>
      <c r="AR1002" s="779"/>
      <c r="AS1002" s="779"/>
      <c r="AT1002" s="779"/>
      <c r="AU1002" s="779"/>
      <c r="AV1002" s="779"/>
      <c r="AW1002" s="779"/>
      <c r="AX1002" s="779"/>
      <c r="AY1002" s="779"/>
      <c r="AZ1002" s="779"/>
      <c r="BA1002" s="779"/>
      <c r="BB1002" s="779"/>
      <c r="BC1002" s="779"/>
      <c r="BD1002" s="779"/>
      <c r="BE1002" s="779"/>
      <c r="BF1002" s="779"/>
      <c r="BG1002" s="779"/>
      <c r="BH1002" s="779"/>
      <c r="BI1002" s="779"/>
      <c r="BJ1002" s="779"/>
      <c r="BK1002" s="779"/>
      <c r="BL1002" s="779"/>
      <c r="BM1002" s="779"/>
      <c r="BN1002" s="779"/>
      <c r="BO1002" s="779"/>
      <c r="BP1002" s="779"/>
      <c r="BQ1002" s="779"/>
      <c r="BR1002" s="779"/>
      <c r="BS1002" s="779"/>
      <c r="BT1002" s="779"/>
      <c r="BU1002" s="779"/>
      <c r="BV1002" s="779"/>
      <c r="BW1002" s="779"/>
      <c r="BX1002" s="779"/>
      <c r="BY1002" s="779"/>
      <c r="BZ1002" s="779"/>
      <c r="CA1002" s="779"/>
      <c r="CB1002" s="779"/>
      <c r="CC1002" s="779"/>
      <c r="CD1002" s="779"/>
      <c r="CE1002" s="779"/>
      <c r="CF1002" s="779"/>
      <c r="CG1002" s="779"/>
      <c r="CH1002" s="779"/>
      <c r="CI1002" s="779"/>
      <c r="CJ1002" s="779"/>
      <c r="CK1002" s="779"/>
      <c r="CL1002" s="779"/>
      <c r="CM1002" s="779"/>
      <c r="CN1002" s="779"/>
      <c r="CO1002" s="779"/>
      <c r="CP1002" s="779"/>
      <c r="CQ1002" s="779"/>
      <c r="CR1002" s="779"/>
      <c r="CS1002" s="779"/>
      <c r="CT1002" s="779"/>
    </row>
    <row r="1003" spans="1:98" s="887" customFormat="1" ht="13.5">
      <c r="A1003" s="886"/>
      <c r="B1003" s="886"/>
      <c r="C1003" s="886"/>
      <c r="D1003" s="886"/>
      <c r="E1003" s="886"/>
      <c r="F1003" s="2851"/>
      <c r="G1003" s="2851"/>
      <c r="H1003" s="888"/>
      <c r="I1003" s="889"/>
      <c r="J1003" s="890"/>
      <c r="M1003" s="772"/>
      <c r="N1003" s="891"/>
      <c r="O1003" s="774"/>
      <c r="P1003" s="775"/>
      <c r="Q1003" s="775"/>
      <c r="R1003" s="776"/>
      <c r="S1003" s="777"/>
      <c r="T1003" s="777"/>
      <c r="U1003" s="777"/>
      <c r="V1003" s="778"/>
      <c r="W1003" s="778"/>
      <c r="X1003" s="778"/>
      <c r="Y1003" s="778"/>
      <c r="Z1003" s="778"/>
      <c r="AA1003" s="779"/>
      <c r="AB1003" s="779"/>
      <c r="AC1003" s="779"/>
      <c r="AD1003" s="779"/>
      <c r="AE1003" s="779"/>
      <c r="AF1003" s="779"/>
      <c r="AG1003" s="779"/>
      <c r="AH1003" s="779"/>
      <c r="AI1003" s="779"/>
      <c r="AJ1003" s="779"/>
      <c r="AK1003" s="779"/>
      <c r="AL1003" s="779"/>
      <c r="AM1003" s="779"/>
      <c r="AN1003" s="779"/>
      <c r="AO1003" s="779"/>
      <c r="AP1003" s="779"/>
      <c r="AQ1003" s="779"/>
      <c r="AR1003" s="779"/>
      <c r="AS1003" s="779"/>
      <c r="AT1003" s="779"/>
      <c r="AU1003" s="779"/>
      <c r="AV1003" s="779"/>
      <c r="AW1003" s="779"/>
      <c r="AX1003" s="779"/>
      <c r="AY1003" s="779"/>
      <c r="AZ1003" s="779"/>
      <c r="BA1003" s="779"/>
      <c r="BB1003" s="779"/>
      <c r="BC1003" s="779"/>
      <c r="BD1003" s="779"/>
      <c r="BE1003" s="779"/>
      <c r="BF1003" s="779"/>
      <c r="BG1003" s="779"/>
      <c r="BH1003" s="779"/>
      <c r="BI1003" s="779"/>
      <c r="BJ1003" s="779"/>
      <c r="BK1003" s="779"/>
      <c r="BL1003" s="779"/>
      <c r="BM1003" s="779"/>
      <c r="BN1003" s="779"/>
      <c r="BO1003" s="779"/>
      <c r="BP1003" s="779"/>
      <c r="BQ1003" s="779"/>
      <c r="BR1003" s="779"/>
      <c r="BS1003" s="779"/>
      <c r="BT1003" s="779"/>
      <c r="BU1003" s="779"/>
      <c r="BV1003" s="779"/>
      <c r="BW1003" s="779"/>
      <c r="BX1003" s="779"/>
      <c r="BY1003" s="779"/>
      <c r="BZ1003" s="779"/>
      <c r="CA1003" s="779"/>
      <c r="CB1003" s="779"/>
      <c r="CC1003" s="779"/>
      <c r="CD1003" s="779"/>
      <c r="CE1003" s="779"/>
      <c r="CF1003" s="779"/>
      <c r="CG1003" s="779"/>
      <c r="CH1003" s="779"/>
      <c r="CI1003" s="779"/>
      <c r="CJ1003" s="779"/>
      <c r="CK1003" s="779"/>
      <c r="CL1003" s="779"/>
      <c r="CM1003" s="779"/>
      <c r="CN1003" s="779"/>
      <c r="CO1003" s="779"/>
      <c r="CP1003" s="779"/>
      <c r="CQ1003" s="779"/>
      <c r="CR1003" s="779"/>
      <c r="CS1003" s="779"/>
      <c r="CT1003" s="779"/>
    </row>
    <row r="1004" spans="1:98" s="887" customFormat="1" ht="13.5">
      <c r="A1004" s="886"/>
      <c r="B1004" s="886"/>
      <c r="C1004" s="886"/>
      <c r="D1004" s="886"/>
      <c r="E1004" s="886"/>
      <c r="F1004" s="2851"/>
      <c r="G1004" s="2851"/>
      <c r="H1004" s="888"/>
      <c r="I1004" s="889"/>
      <c r="J1004" s="890"/>
      <c r="M1004" s="772"/>
      <c r="N1004" s="891"/>
      <c r="O1004" s="774"/>
      <c r="P1004" s="775"/>
      <c r="Q1004" s="775"/>
      <c r="R1004" s="776"/>
      <c r="S1004" s="777"/>
      <c r="T1004" s="777"/>
      <c r="U1004" s="777"/>
      <c r="V1004" s="778"/>
      <c r="W1004" s="778"/>
      <c r="X1004" s="778"/>
      <c r="Y1004" s="778"/>
      <c r="Z1004" s="778"/>
      <c r="AA1004" s="779"/>
      <c r="AB1004" s="779"/>
      <c r="AC1004" s="779"/>
      <c r="AD1004" s="779"/>
      <c r="AE1004" s="779"/>
      <c r="AF1004" s="779"/>
      <c r="AG1004" s="779"/>
      <c r="AH1004" s="779"/>
      <c r="AI1004" s="779"/>
      <c r="AJ1004" s="779"/>
      <c r="AK1004" s="779"/>
      <c r="AL1004" s="779"/>
      <c r="AM1004" s="779"/>
      <c r="AN1004" s="779"/>
      <c r="AO1004" s="779"/>
      <c r="AP1004" s="779"/>
      <c r="AQ1004" s="779"/>
      <c r="AR1004" s="779"/>
      <c r="AS1004" s="779"/>
      <c r="AT1004" s="779"/>
      <c r="AU1004" s="779"/>
      <c r="AV1004" s="779"/>
      <c r="AW1004" s="779"/>
      <c r="AX1004" s="779"/>
      <c r="AY1004" s="779"/>
      <c r="AZ1004" s="779"/>
      <c r="BA1004" s="779"/>
      <c r="BB1004" s="779"/>
      <c r="BC1004" s="779"/>
      <c r="BD1004" s="779"/>
      <c r="BE1004" s="779"/>
      <c r="BF1004" s="779"/>
      <c r="BG1004" s="779"/>
      <c r="BH1004" s="779"/>
      <c r="BI1004" s="779"/>
      <c r="BJ1004" s="779"/>
      <c r="BK1004" s="779"/>
      <c r="BL1004" s="779"/>
      <c r="BM1004" s="779"/>
      <c r="BN1004" s="779"/>
      <c r="BO1004" s="779"/>
      <c r="BP1004" s="779"/>
      <c r="BQ1004" s="779"/>
      <c r="BR1004" s="779"/>
      <c r="BS1004" s="779"/>
      <c r="BT1004" s="779"/>
      <c r="BU1004" s="779"/>
      <c r="BV1004" s="779"/>
      <c r="BW1004" s="779"/>
      <c r="BX1004" s="779"/>
      <c r="BY1004" s="779"/>
      <c r="BZ1004" s="779"/>
      <c r="CA1004" s="779"/>
      <c r="CB1004" s="779"/>
      <c r="CC1004" s="779"/>
      <c r="CD1004" s="779"/>
      <c r="CE1004" s="779"/>
      <c r="CF1004" s="779"/>
      <c r="CG1004" s="779"/>
      <c r="CH1004" s="779"/>
      <c r="CI1004" s="779"/>
      <c r="CJ1004" s="779"/>
      <c r="CK1004" s="779"/>
      <c r="CL1004" s="779"/>
      <c r="CM1004" s="779"/>
      <c r="CN1004" s="779"/>
      <c r="CO1004" s="779"/>
      <c r="CP1004" s="779"/>
      <c r="CQ1004" s="779"/>
      <c r="CR1004" s="779"/>
      <c r="CS1004" s="779"/>
      <c r="CT1004" s="779"/>
    </row>
    <row r="1005" spans="1:98" s="887" customFormat="1" ht="13.5">
      <c r="A1005" s="886"/>
      <c r="B1005" s="886"/>
      <c r="C1005" s="886"/>
      <c r="D1005" s="886"/>
      <c r="E1005" s="886"/>
      <c r="F1005" s="2851"/>
      <c r="G1005" s="2851"/>
      <c r="H1005" s="888"/>
      <c r="I1005" s="889"/>
      <c r="J1005" s="890"/>
      <c r="M1005" s="772"/>
      <c r="N1005" s="891"/>
      <c r="O1005" s="774"/>
      <c r="P1005" s="775"/>
      <c r="Q1005" s="775"/>
      <c r="R1005" s="776"/>
      <c r="S1005" s="777"/>
      <c r="T1005" s="777"/>
      <c r="U1005" s="777"/>
      <c r="V1005" s="778"/>
      <c r="W1005" s="778"/>
      <c r="X1005" s="778"/>
      <c r="Y1005" s="778"/>
      <c r="Z1005" s="778"/>
      <c r="AA1005" s="779"/>
      <c r="AB1005" s="779"/>
      <c r="AC1005" s="779"/>
      <c r="AD1005" s="779"/>
      <c r="AE1005" s="779"/>
      <c r="AF1005" s="779"/>
      <c r="AG1005" s="779"/>
      <c r="AH1005" s="779"/>
      <c r="AI1005" s="779"/>
      <c r="AJ1005" s="779"/>
      <c r="AK1005" s="779"/>
      <c r="AL1005" s="779"/>
      <c r="AM1005" s="779"/>
      <c r="AN1005" s="779"/>
      <c r="AO1005" s="779"/>
      <c r="AP1005" s="779"/>
      <c r="AQ1005" s="779"/>
      <c r="AR1005" s="779"/>
      <c r="AS1005" s="779"/>
      <c r="AT1005" s="779"/>
      <c r="AU1005" s="779"/>
      <c r="AV1005" s="779"/>
      <c r="AW1005" s="779"/>
      <c r="AX1005" s="779"/>
      <c r="AY1005" s="779"/>
      <c r="AZ1005" s="779"/>
      <c r="BA1005" s="779"/>
      <c r="BB1005" s="779"/>
      <c r="BC1005" s="779"/>
      <c r="BD1005" s="779"/>
      <c r="BE1005" s="779"/>
      <c r="BF1005" s="779"/>
      <c r="BG1005" s="779"/>
      <c r="BH1005" s="779"/>
      <c r="BI1005" s="779"/>
      <c r="BJ1005" s="779"/>
      <c r="BK1005" s="779"/>
      <c r="BL1005" s="779"/>
      <c r="BM1005" s="779"/>
      <c r="BN1005" s="779"/>
      <c r="BO1005" s="779"/>
      <c r="BP1005" s="779"/>
      <c r="BQ1005" s="779"/>
      <c r="BR1005" s="779"/>
      <c r="BS1005" s="779"/>
      <c r="BT1005" s="779"/>
      <c r="BU1005" s="779"/>
      <c r="BV1005" s="779"/>
      <c r="BW1005" s="779"/>
      <c r="BX1005" s="779"/>
      <c r="BY1005" s="779"/>
      <c r="BZ1005" s="779"/>
      <c r="CA1005" s="779"/>
      <c r="CB1005" s="779"/>
      <c r="CC1005" s="779"/>
      <c r="CD1005" s="779"/>
      <c r="CE1005" s="779"/>
      <c r="CF1005" s="779"/>
      <c r="CG1005" s="779"/>
      <c r="CH1005" s="779"/>
      <c r="CI1005" s="779"/>
      <c r="CJ1005" s="779"/>
      <c r="CK1005" s="779"/>
      <c r="CL1005" s="779"/>
      <c r="CM1005" s="779"/>
      <c r="CN1005" s="779"/>
      <c r="CO1005" s="779"/>
      <c r="CP1005" s="779"/>
      <c r="CQ1005" s="779"/>
      <c r="CR1005" s="779"/>
      <c r="CS1005" s="779"/>
      <c r="CT1005" s="779"/>
    </row>
    <row r="1006" spans="1:98" s="887" customFormat="1" ht="13.5">
      <c r="A1006" s="886"/>
      <c r="B1006" s="886"/>
      <c r="C1006" s="886"/>
      <c r="D1006" s="886"/>
      <c r="E1006" s="886"/>
      <c r="F1006" s="2851"/>
      <c r="G1006" s="2851"/>
      <c r="H1006" s="888"/>
      <c r="I1006" s="889"/>
      <c r="J1006" s="890"/>
      <c r="M1006" s="772"/>
      <c r="N1006" s="891"/>
      <c r="O1006" s="774"/>
      <c r="P1006" s="775"/>
      <c r="Q1006" s="775"/>
      <c r="R1006" s="776"/>
      <c r="S1006" s="777"/>
      <c r="T1006" s="777"/>
      <c r="U1006" s="777"/>
      <c r="V1006" s="778"/>
      <c r="W1006" s="778"/>
      <c r="X1006" s="778"/>
      <c r="Y1006" s="778"/>
      <c r="Z1006" s="778"/>
      <c r="AA1006" s="779"/>
      <c r="AB1006" s="779"/>
      <c r="AC1006" s="779"/>
      <c r="AD1006" s="779"/>
      <c r="AE1006" s="779"/>
      <c r="AF1006" s="779"/>
      <c r="AG1006" s="779"/>
      <c r="AH1006" s="779"/>
      <c r="AI1006" s="779"/>
      <c r="AJ1006" s="779"/>
      <c r="AK1006" s="779"/>
      <c r="AL1006" s="779"/>
      <c r="AM1006" s="779"/>
      <c r="AN1006" s="779"/>
      <c r="AO1006" s="779"/>
      <c r="AP1006" s="779"/>
      <c r="AQ1006" s="779"/>
      <c r="AR1006" s="779"/>
      <c r="AS1006" s="779"/>
      <c r="AT1006" s="779"/>
      <c r="AU1006" s="779"/>
      <c r="AV1006" s="779"/>
      <c r="AW1006" s="779"/>
      <c r="AX1006" s="779"/>
      <c r="AY1006" s="779"/>
      <c r="AZ1006" s="779"/>
      <c r="BA1006" s="779"/>
      <c r="BB1006" s="779"/>
      <c r="BC1006" s="779"/>
      <c r="BD1006" s="779"/>
      <c r="BE1006" s="779"/>
      <c r="BF1006" s="779"/>
      <c r="BG1006" s="779"/>
      <c r="BH1006" s="779"/>
      <c r="BI1006" s="779"/>
      <c r="BJ1006" s="779"/>
      <c r="BK1006" s="779"/>
      <c r="BL1006" s="779"/>
      <c r="BM1006" s="779"/>
      <c r="BN1006" s="779"/>
      <c r="BO1006" s="779"/>
      <c r="BP1006" s="779"/>
      <c r="BQ1006" s="779"/>
      <c r="BR1006" s="779"/>
      <c r="BS1006" s="779"/>
      <c r="BT1006" s="779"/>
      <c r="BU1006" s="779"/>
      <c r="BV1006" s="779"/>
      <c r="BW1006" s="779"/>
      <c r="BX1006" s="779"/>
      <c r="BY1006" s="779"/>
      <c r="BZ1006" s="779"/>
      <c r="CA1006" s="779"/>
      <c r="CB1006" s="779"/>
      <c r="CC1006" s="779"/>
      <c r="CD1006" s="779"/>
      <c r="CE1006" s="779"/>
      <c r="CF1006" s="779"/>
      <c r="CG1006" s="779"/>
      <c r="CH1006" s="779"/>
      <c r="CI1006" s="779"/>
      <c r="CJ1006" s="779"/>
      <c r="CK1006" s="779"/>
      <c r="CL1006" s="779"/>
      <c r="CM1006" s="779"/>
      <c r="CN1006" s="779"/>
      <c r="CO1006" s="779"/>
      <c r="CP1006" s="779"/>
      <c r="CQ1006" s="779"/>
      <c r="CR1006" s="779"/>
      <c r="CS1006" s="779"/>
      <c r="CT1006" s="779"/>
    </row>
    <row r="1007" spans="1:98" s="887" customFormat="1" ht="13.5">
      <c r="A1007" s="886"/>
      <c r="B1007" s="886"/>
      <c r="C1007" s="886"/>
      <c r="D1007" s="886"/>
      <c r="E1007" s="886"/>
      <c r="F1007" s="2851"/>
      <c r="G1007" s="2851"/>
      <c r="H1007" s="888"/>
      <c r="I1007" s="889"/>
      <c r="J1007" s="890"/>
      <c r="M1007" s="772"/>
      <c r="N1007" s="891"/>
      <c r="O1007" s="774"/>
      <c r="P1007" s="775"/>
      <c r="Q1007" s="775"/>
      <c r="R1007" s="776"/>
      <c r="S1007" s="777"/>
      <c r="T1007" s="777"/>
      <c r="U1007" s="777"/>
      <c r="V1007" s="778"/>
      <c r="W1007" s="778"/>
      <c r="X1007" s="778"/>
      <c r="Y1007" s="778"/>
      <c r="Z1007" s="778"/>
      <c r="AA1007" s="779"/>
      <c r="AB1007" s="779"/>
      <c r="AC1007" s="779"/>
      <c r="AD1007" s="779"/>
      <c r="AE1007" s="779"/>
      <c r="AF1007" s="779"/>
      <c r="AG1007" s="779"/>
      <c r="AH1007" s="779"/>
      <c r="AI1007" s="779"/>
      <c r="AJ1007" s="779"/>
      <c r="AK1007" s="779"/>
      <c r="AL1007" s="779"/>
      <c r="AM1007" s="779"/>
      <c r="AN1007" s="779"/>
      <c r="AO1007" s="779"/>
      <c r="AP1007" s="779"/>
      <c r="AQ1007" s="779"/>
      <c r="AR1007" s="779"/>
      <c r="AS1007" s="779"/>
      <c r="AT1007" s="779"/>
      <c r="AU1007" s="779"/>
      <c r="AV1007" s="779"/>
      <c r="AW1007" s="779"/>
      <c r="AX1007" s="779"/>
      <c r="AY1007" s="779"/>
      <c r="AZ1007" s="779"/>
      <c r="BA1007" s="779"/>
      <c r="BB1007" s="779"/>
      <c r="BC1007" s="779"/>
      <c r="BD1007" s="779"/>
      <c r="BE1007" s="779"/>
      <c r="BF1007" s="779"/>
      <c r="BG1007" s="779"/>
      <c r="BH1007" s="779"/>
      <c r="BI1007" s="779"/>
      <c r="BJ1007" s="779"/>
      <c r="BK1007" s="779"/>
      <c r="BL1007" s="779"/>
      <c r="BM1007" s="779"/>
      <c r="BN1007" s="779"/>
      <c r="BO1007" s="779"/>
      <c r="BP1007" s="779"/>
      <c r="BQ1007" s="779"/>
      <c r="BR1007" s="779"/>
      <c r="BS1007" s="779"/>
      <c r="BT1007" s="779"/>
      <c r="BU1007" s="779"/>
      <c r="BV1007" s="779"/>
      <c r="BW1007" s="779"/>
      <c r="BX1007" s="779"/>
      <c r="BY1007" s="779"/>
      <c r="BZ1007" s="779"/>
      <c r="CA1007" s="779"/>
      <c r="CB1007" s="779"/>
      <c r="CC1007" s="779"/>
      <c r="CD1007" s="779"/>
      <c r="CE1007" s="779"/>
      <c r="CF1007" s="779"/>
      <c r="CG1007" s="779"/>
      <c r="CH1007" s="779"/>
      <c r="CI1007" s="779"/>
      <c r="CJ1007" s="779"/>
      <c r="CK1007" s="779"/>
      <c r="CL1007" s="779"/>
      <c r="CM1007" s="779"/>
      <c r="CN1007" s="779"/>
      <c r="CO1007" s="779"/>
      <c r="CP1007" s="779"/>
      <c r="CQ1007" s="779"/>
      <c r="CR1007" s="779"/>
      <c r="CS1007" s="779"/>
      <c r="CT1007" s="779"/>
    </row>
    <row r="1008" spans="1:98" s="887" customFormat="1" ht="13.5">
      <c r="A1008" s="886"/>
      <c r="B1008" s="886"/>
      <c r="C1008" s="886"/>
      <c r="D1008" s="886"/>
      <c r="E1008" s="886"/>
      <c r="F1008" s="2851"/>
      <c r="G1008" s="2851"/>
      <c r="H1008" s="888"/>
      <c r="I1008" s="889"/>
      <c r="J1008" s="890"/>
      <c r="M1008" s="772"/>
      <c r="N1008" s="891"/>
      <c r="O1008" s="774"/>
      <c r="P1008" s="775"/>
      <c r="Q1008" s="775"/>
      <c r="R1008" s="776"/>
      <c r="S1008" s="777"/>
      <c r="T1008" s="777"/>
      <c r="U1008" s="777"/>
      <c r="V1008" s="778"/>
      <c r="W1008" s="778"/>
      <c r="X1008" s="778"/>
      <c r="Y1008" s="778"/>
      <c r="Z1008" s="778"/>
      <c r="AA1008" s="779"/>
      <c r="AB1008" s="779"/>
      <c r="AC1008" s="779"/>
      <c r="AD1008" s="779"/>
      <c r="AE1008" s="779"/>
      <c r="AF1008" s="779"/>
      <c r="AG1008" s="779"/>
      <c r="AH1008" s="779"/>
      <c r="AI1008" s="779"/>
      <c r="AJ1008" s="779"/>
      <c r="AK1008" s="779"/>
      <c r="AL1008" s="779"/>
      <c r="AM1008" s="779"/>
      <c r="AN1008" s="779"/>
      <c r="AO1008" s="779"/>
      <c r="AP1008" s="779"/>
      <c r="AQ1008" s="779"/>
      <c r="AR1008" s="779"/>
      <c r="AS1008" s="779"/>
      <c r="AT1008" s="779"/>
      <c r="AU1008" s="779"/>
      <c r="AV1008" s="779"/>
      <c r="AW1008" s="779"/>
      <c r="AX1008" s="779"/>
      <c r="AY1008" s="779"/>
      <c r="AZ1008" s="779"/>
      <c r="BA1008" s="779"/>
      <c r="BB1008" s="779"/>
      <c r="BC1008" s="779"/>
      <c r="BD1008" s="779"/>
      <c r="BE1008" s="779"/>
      <c r="BF1008" s="779"/>
      <c r="BG1008" s="779"/>
      <c r="BH1008" s="779"/>
      <c r="BI1008" s="779"/>
      <c r="BJ1008" s="779"/>
      <c r="BK1008" s="779"/>
      <c r="BL1008" s="779"/>
      <c r="BM1008" s="779"/>
      <c r="BN1008" s="779"/>
      <c r="BO1008" s="779"/>
      <c r="BP1008" s="779"/>
      <c r="BQ1008" s="779"/>
      <c r="BR1008" s="779"/>
      <c r="BS1008" s="779"/>
      <c r="BT1008" s="779"/>
      <c r="BU1008" s="779"/>
      <c r="BV1008" s="779"/>
      <c r="BW1008" s="779"/>
      <c r="BX1008" s="779"/>
      <c r="BY1008" s="779"/>
      <c r="BZ1008" s="779"/>
      <c r="CA1008" s="779"/>
      <c r="CB1008" s="779"/>
      <c r="CC1008" s="779"/>
      <c r="CD1008" s="779"/>
      <c r="CE1008" s="779"/>
      <c r="CF1008" s="779"/>
      <c r="CG1008" s="779"/>
      <c r="CH1008" s="779"/>
      <c r="CI1008" s="779"/>
      <c r="CJ1008" s="779"/>
      <c r="CK1008" s="779"/>
      <c r="CL1008" s="779"/>
      <c r="CM1008" s="779"/>
      <c r="CN1008" s="779"/>
      <c r="CO1008" s="779"/>
      <c r="CP1008" s="779"/>
      <c r="CQ1008" s="779"/>
      <c r="CR1008" s="779"/>
      <c r="CS1008" s="779"/>
      <c r="CT1008" s="779"/>
    </row>
    <row r="1009" spans="1:98" s="887" customFormat="1" ht="13.5">
      <c r="A1009" s="886"/>
      <c r="B1009" s="886"/>
      <c r="C1009" s="886"/>
      <c r="D1009" s="886"/>
      <c r="E1009" s="886"/>
      <c r="F1009" s="2851"/>
      <c r="G1009" s="2851"/>
      <c r="H1009" s="888"/>
      <c r="I1009" s="889"/>
      <c r="J1009" s="890"/>
      <c r="M1009" s="772"/>
      <c r="N1009" s="891"/>
      <c r="O1009" s="774"/>
      <c r="P1009" s="775"/>
      <c r="Q1009" s="775"/>
      <c r="R1009" s="776"/>
      <c r="S1009" s="777"/>
      <c r="T1009" s="777"/>
      <c r="U1009" s="777"/>
      <c r="V1009" s="778"/>
      <c r="W1009" s="778"/>
      <c r="X1009" s="778"/>
      <c r="Y1009" s="778"/>
      <c r="Z1009" s="778"/>
      <c r="AA1009" s="779"/>
      <c r="AB1009" s="779"/>
      <c r="AC1009" s="779"/>
      <c r="AD1009" s="779"/>
      <c r="AE1009" s="779"/>
      <c r="AF1009" s="779"/>
      <c r="AG1009" s="779"/>
      <c r="AH1009" s="779"/>
      <c r="AI1009" s="779"/>
      <c r="AJ1009" s="779"/>
      <c r="AK1009" s="779"/>
      <c r="AL1009" s="779"/>
      <c r="AM1009" s="779"/>
      <c r="AN1009" s="779"/>
      <c r="AO1009" s="779"/>
      <c r="AP1009" s="779"/>
      <c r="AQ1009" s="779"/>
      <c r="AR1009" s="779"/>
      <c r="AS1009" s="779"/>
      <c r="AT1009" s="779"/>
      <c r="AU1009" s="779"/>
      <c r="AV1009" s="779"/>
      <c r="AW1009" s="779"/>
      <c r="AX1009" s="779"/>
      <c r="AY1009" s="779"/>
      <c r="AZ1009" s="779"/>
      <c r="BA1009" s="779"/>
      <c r="BB1009" s="779"/>
      <c r="BC1009" s="779"/>
      <c r="BD1009" s="779"/>
      <c r="BE1009" s="779"/>
      <c r="BF1009" s="779"/>
      <c r="BG1009" s="779"/>
      <c r="BH1009" s="779"/>
      <c r="BI1009" s="779"/>
      <c r="BJ1009" s="779"/>
      <c r="BK1009" s="779"/>
      <c r="BL1009" s="779"/>
      <c r="BM1009" s="779"/>
      <c r="BN1009" s="779"/>
      <c r="BO1009" s="779"/>
      <c r="BP1009" s="779"/>
      <c r="BQ1009" s="779"/>
      <c r="BR1009" s="779"/>
      <c r="BS1009" s="779"/>
      <c r="BT1009" s="779"/>
      <c r="BU1009" s="779"/>
      <c r="BV1009" s="779"/>
      <c r="BW1009" s="779"/>
      <c r="BX1009" s="779"/>
      <c r="BY1009" s="779"/>
      <c r="BZ1009" s="779"/>
      <c r="CA1009" s="779"/>
      <c r="CB1009" s="779"/>
      <c r="CC1009" s="779"/>
      <c r="CD1009" s="779"/>
      <c r="CE1009" s="779"/>
      <c r="CF1009" s="779"/>
      <c r="CG1009" s="779"/>
      <c r="CH1009" s="779"/>
      <c r="CI1009" s="779"/>
      <c r="CJ1009" s="779"/>
      <c r="CK1009" s="779"/>
      <c r="CL1009" s="779"/>
      <c r="CM1009" s="779"/>
      <c r="CN1009" s="779"/>
      <c r="CO1009" s="779"/>
      <c r="CP1009" s="779"/>
      <c r="CQ1009" s="779"/>
      <c r="CR1009" s="779"/>
      <c r="CS1009" s="779"/>
      <c r="CT1009" s="779"/>
    </row>
    <row r="1010" spans="1:98" s="887" customFormat="1" ht="13.5">
      <c r="A1010" s="886"/>
      <c r="B1010" s="886"/>
      <c r="C1010" s="886"/>
      <c r="D1010" s="886"/>
      <c r="E1010" s="886"/>
      <c r="F1010" s="2851"/>
      <c r="G1010" s="2851"/>
      <c r="H1010" s="888"/>
      <c r="I1010" s="889"/>
      <c r="J1010" s="890"/>
      <c r="M1010" s="772"/>
      <c r="N1010" s="891"/>
      <c r="O1010" s="774"/>
      <c r="P1010" s="775"/>
      <c r="Q1010" s="775"/>
      <c r="R1010" s="776"/>
      <c r="S1010" s="777"/>
      <c r="T1010" s="777"/>
      <c r="U1010" s="777"/>
      <c r="V1010" s="778"/>
      <c r="W1010" s="778"/>
      <c r="X1010" s="778"/>
      <c r="Y1010" s="778"/>
      <c r="Z1010" s="778"/>
      <c r="AA1010" s="779"/>
      <c r="AB1010" s="779"/>
      <c r="AC1010" s="779"/>
      <c r="AD1010" s="779"/>
      <c r="AE1010" s="779"/>
      <c r="AF1010" s="779"/>
      <c r="AG1010" s="779"/>
      <c r="AH1010" s="779"/>
      <c r="AI1010" s="779"/>
      <c r="AJ1010" s="779"/>
      <c r="AK1010" s="779"/>
      <c r="AL1010" s="779"/>
      <c r="AM1010" s="779"/>
      <c r="AN1010" s="779"/>
      <c r="AO1010" s="779"/>
      <c r="AP1010" s="779"/>
      <c r="AQ1010" s="779"/>
      <c r="AR1010" s="779"/>
      <c r="AS1010" s="779"/>
      <c r="AT1010" s="779"/>
      <c r="AU1010" s="779"/>
      <c r="AV1010" s="779"/>
      <c r="AW1010" s="779"/>
      <c r="AX1010" s="779"/>
      <c r="AY1010" s="779"/>
      <c r="AZ1010" s="779"/>
      <c r="BA1010" s="779"/>
      <c r="BB1010" s="779"/>
      <c r="BC1010" s="779"/>
      <c r="BD1010" s="779"/>
      <c r="BE1010" s="779"/>
      <c r="BF1010" s="779"/>
      <c r="BG1010" s="779"/>
      <c r="BH1010" s="779"/>
      <c r="BI1010" s="779"/>
      <c r="BJ1010" s="779"/>
      <c r="BK1010" s="779"/>
      <c r="BL1010" s="779"/>
      <c r="BM1010" s="779"/>
      <c r="BN1010" s="779"/>
      <c r="BO1010" s="779"/>
      <c r="BP1010" s="779"/>
      <c r="BQ1010" s="779"/>
      <c r="BR1010" s="779"/>
      <c r="BS1010" s="779"/>
      <c r="BT1010" s="779"/>
      <c r="BU1010" s="779"/>
      <c r="BV1010" s="779"/>
      <c r="BW1010" s="779"/>
      <c r="BX1010" s="779"/>
      <c r="BY1010" s="779"/>
      <c r="BZ1010" s="779"/>
      <c r="CA1010" s="779"/>
      <c r="CB1010" s="779"/>
      <c r="CC1010" s="779"/>
      <c r="CD1010" s="779"/>
      <c r="CE1010" s="779"/>
      <c r="CF1010" s="779"/>
      <c r="CG1010" s="779"/>
      <c r="CH1010" s="779"/>
      <c r="CI1010" s="779"/>
      <c r="CJ1010" s="779"/>
      <c r="CK1010" s="779"/>
      <c r="CL1010" s="779"/>
      <c r="CM1010" s="779"/>
      <c r="CN1010" s="779"/>
      <c r="CO1010" s="779"/>
      <c r="CP1010" s="779"/>
      <c r="CQ1010" s="779"/>
      <c r="CR1010" s="779"/>
      <c r="CS1010" s="779"/>
      <c r="CT1010" s="779"/>
    </row>
    <row r="1011" spans="1:98" s="887" customFormat="1" ht="13.5">
      <c r="A1011" s="886"/>
      <c r="B1011" s="886"/>
      <c r="C1011" s="886"/>
      <c r="D1011" s="886"/>
      <c r="E1011" s="886"/>
      <c r="F1011" s="2851"/>
      <c r="G1011" s="2851"/>
      <c r="H1011" s="888"/>
      <c r="I1011" s="889"/>
      <c r="J1011" s="890"/>
      <c r="M1011" s="772"/>
      <c r="N1011" s="891"/>
      <c r="O1011" s="774"/>
      <c r="P1011" s="775"/>
      <c r="Q1011" s="775"/>
      <c r="R1011" s="776"/>
      <c r="S1011" s="777"/>
      <c r="T1011" s="777"/>
      <c r="U1011" s="777"/>
      <c r="V1011" s="778"/>
      <c r="W1011" s="778"/>
      <c r="X1011" s="778"/>
      <c r="Y1011" s="778"/>
      <c r="Z1011" s="778"/>
      <c r="AA1011" s="779"/>
      <c r="AB1011" s="779"/>
      <c r="AC1011" s="779"/>
      <c r="AD1011" s="779"/>
      <c r="AE1011" s="779"/>
      <c r="AF1011" s="779"/>
      <c r="AG1011" s="779"/>
      <c r="AH1011" s="779"/>
      <c r="AI1011" s="779"/>
      <c r="AJ1011" s="779"/>
      <c r="AK1011" s="779"/>
      <c r="AL1011" s="779"/>
      <c r="AM1011" s="779"/>
      <c r="AN1011" s="779"/>
      <c r="AO1011" s="779"/>
      <c r="AP1011" s="779"/>
      <c r="AQ1011" s="779"/>
      <c r="AR1011" s="779"/>
      <c r="AS1011" s="779"/>
      <c r="AT1011" s="779"/>
      <c r="AU1011" s="779"/>
      <c r="AV1011" s="779"/>
      <c r="AW1011" s="779"/>
      <c r="AX1011" s="779"/>
      <c r="AY1011" s="779"/>
      <c r="AZ1011" s="779"/>
      <c r="BA1011" s="779"/>
      <c r="BB1011" s="779"/>
      <c r="BC1011" s="779"/>
      <c r="BD1011" s="779"/>
      <c r="BE1011" s="779"/>
      <c r="BF1011" s="779"/>
      <c r="BG1011" s="779"/>
      <c r="BH1011" s="779"/>
      <c r="BI1011" s="779"/>
      <c r="BJ1011" s="779"/>
      <c r="BK1011" s="779"/>
      <c r="BL1011" s="779"/>
      <c r="BM1011" s="779"/>
      <c r="BN1011" s="779"/>
      <c r="BO1011" s="779"/>
      <c r="BP1011" s="779"/>
      <c r="BQ1011" s="779"/>
      <c r="BR1011" s="779"/>
      <c r="BS1011" s="779"/>
      <c r="BT1011" s="779"/>
      <c r="BU1011" s="779"/>
      <c r="BV1011" s="779"/>
      <c r="BW1011" s="779"/>
      <c r="BX1011" s="779"/>
      <c r="BY1011" s="779"/>
      <c r="BZ1011" s="779"/>
      <c r="CA1011" s="779"/>
      <c r="CB1011" s="779"/>
      <c r="CC1011" s="779"/>
      <c r="CD1011" s="779"/>
      <c r="CE1011" s="779"/>
      <c r="CF1011" s="779"/>
      <c r="CG1011" s="779"/>
      <c r="CH1011" s="779"/>
      <c r="CI1011" s="779"/>
      <c r="CJ1011" s="779"/>
      <c r="CK1011" s="779"/>
      <c r="CL1011" s="779"/>
      <c r="CM1011" s="779"/>
      <c r="CN1011" s="779"/>
      <c r="CO1011" s="779"/>
      <c r="CP1011" s="779"/>
      <c r="CQ1011" s="779"/>
      <c r="CR1011" s="779"/>
      <c r="CS1011" s="779"/>
      <c r="CT1011" s="779"/>
    </row>
    <row r="1012" spans="1:98" s="887" customFormat="1" ht="13.5">
      <c r="A1012" s="886"/>
      <c r="B1012" s="886"/>
      <c r="C1012" s="886"/>
      <c r="D1012" s="886"/>
      <c r="E1012" s="886"/>
      <c r="F1012" s="2851"/>
      <c r="G1012" s="2851"/>
      <c r="H1012" s="888"/>
      <c r="I1012" s="889"/>
      <c r="J1012" s="890"/>
      <c r="M1012" s="772"/>
      <c r="N1012" s="891"/>
      <c r="O1012" s="774"/>
      <c r="P1012" s="775"/>
      <c r="Q1012" s="775"/>
      <c r="R1012" s="776"/>
      <c r="S1012" s="777"/>
      <c r="T1012" s="777"/>
      <c r="U1012" s="777"/>
      <c r="V1012" s="778"/>
      <c r="W1012" s="778"/>
      <c r="X1012" s="778"/>
      <c r="Y1012" s="778"/>
      <c r="Z1012" s="778"/>
      <c r="AA1012" s="779"/>
      <c r="AB1012" s="779"/>
      <c r="AC1012" s="779"/>
      <c r="AD1012" s="779"/>
      <c r="AE1012" s="779"/>
      <c r="AF1012" s="779"/>
      <c r="AG1012" s="779"/>
      <c r="AH1012" s="779"/>
      <c r="AI1012" s="779"/>
      <c r="AJ1012" s="779"/>
      <c r="AK1012" s="779"/>
      <c r="AL1012" s="779"/>
      <c r="AM1012" s="779"/>
      <c r="AN1012" s="779"/>
      <c r="AO1012" s="779"/>
      <c r="AP1012" s="779"/>
      <c r="AQ1012" s="779"/>
      <c r="AR1012" s="779"/>
      <c r="AS1012" s="779"/>
      <c r="AT1012" s="779"/>
      <c r="AU1012" s="779"/>
      <c r="AV1012" s="779"/>
      <c r="AW1012" s="779"/>
      <c r="AX1012" s="779"/>
      <c r="AY1012" s="779"/>
      <c r="AZ1012" s="779"/>
      <c r="BA1012" s="779"/>
      <c r="BB1012" s="779"/>
      <c r="BC1012" s="779"/>
      <c r="BD1012" s="779"/>
      <c r="BE1012" s="779"/>
      <c r="BF1012" s="779"/>
      <c r="BG1012" s="779"/>
      <c r="BH1012" s="779"/>
      <c r="BI1012" s="779"/>
      <c r="BJ1012" s="779"/>
      <c r="BK1012" s="779"/>
      <c r="BL1012" s="779"/>
      <c r="BM1012" s="779"/>
      <c r="BN1012" s="779"/>
      <c r="BO1012" s="779"/>
      <c r="BP1012" s="779"/>
      <c r="BQ1012" s="779"/>
      <c r="BR1012" s="779"/>
      <c r="BS1012" s="779"/>
      <c r="BT1012" s="779"/>
      <c r="BU1012" s="779"/>
      <c r="BV1012" s="779"/>
      <c r="BW1012" s="779"/>
      <c r="BX1012" s="779"/>
      <c r="BY1012" s="779"/>
      <c r="BZ1012" s="779"/>
      <c r="CA1012" s="779"/>
      <c r="CB1012" s="779"/>
      <c r="CC1012" s="779"/>
      <c r="CD1012" s="779"/>
      <c r="CE1012" s="779"/>
      <c r="CF1012" s="779"/>
      <c r="CG1012" s="779"/>
      <c r="CH1012" s="779"/>
      <c r="CI1012" s="779"/>
      <c r="CJ1012" s="779"/>
      <c r="CK1012" s="779"/>
      <c r="CL1012" s="779"/>
      <c r="CM1012" s="779"/>
      <c r="CN1012" s="779"/>
      <c r="CO1012" s="779"/>
      <c r="CP1012" s="779"/>
      <c r="CQ1012" s="779"/>
      <c r="CR1012" s="779"/>
      <c r="CS1012" s="779"/>
      <c r="CT1012" s="779"/>
    </row>
    <row r="1013" spans="1:98" s="887" customFormat="1" ht="13.5">
      <c r="A1013" s="886"/>
      <c r="B1013" s="886"/>
      <c r="C1013" s="886"/>
      <c r="D1013" s="886"/>
      <c r="E1013" s="886"/>
      <c r="F1013" s="2851"/>
      <c r="G1013" s="2851"/>
      <c r="H1013" s="888"/>
      <c r="I1013" s="889"/>
      <c r="J1013" s="890"/>
      <c r="M1013" s="772"/>
      <c r="N1013" s="891"/>
      <c r="O1013" s="774"/>
      <c r="P1013" s="775"/>
      <c r="Q1013" s="775"/>
      <c r="R1013" s="776"/>
      <c r="S1013" s="777"/>
      <c r="T1013" s="777"/>
      <c r="U1013" s="777"/>
      <c r="V1013" s="778"/>
      <c r="W1013" s="778"/>
      <c r="X1013" s="778"/>
      <c r="Y1013" s="778"/>
      <c r="Z1013" s="778"/>
      <c r="AA1013" s="779"/>
      <c r="AB1013" s="779"/>
      <c r="AC1013" s="779"/>
      <c r="AD1013" s="779"/>
      <c r="AE1013" s="779"/>
      <c r="AF1013" s="779"/>
      <c r="AG1013" s="779"/>
      <c r="AH1013" s="779"/>
      <c r="AI1013" s="779"/>
      <c r="AJ1013" s="779"/>
      <c r="AK1013" s="779"/>
      <c r="AL1013" s="779"/>
      <c r="AM1013" s="779"/>
      <c r="AN1013" s="779"/>
      <c r="AO1013" s="779"/>
      <c r="AP1013" s="779"/>
      <c r="AQ1013" s="779"/>
      <c r="AR1013" s="779"/>
      <c r="AS1013" s="779"/>
      <c r="AT1013" s="779"/>
      <c r="AU1013" s="779"/>
      <c r="AV1013" s="779"/>
      <c r="AW1013" s="779"/>
      <c r="AX1013" s="779"/>
      <c r="AY1013" s="779"/>
      <c r="AZ1013" s="779"/>
      <c r="BA1013" s="779"/>
      <c r="BB1013" s="779"/>
      <c r="BC1013" s="779"/>
      <c r="BD1013" s="779"/>
      <c r="BE1013" s="779"/>
      <c r="BF1013" s="779"/>
      <c r="BG1013" s="779"/>
      <c r="BH1013" s="779"/>
      <c r="BI1013" s="779"/>
      <c r="BJ1013" s="779"/>
      <c r="BK1013" s="779"/>
      <c r="BL1013" s="779"/>
      <c r="BM1013" s="779"/>
      <c r="BN1013" s="779"/>
      <c r="BO1013" s="779"/>
      <c r="BP1013" s="779"/>
      <c r="BQ1013" s="779"/>
      <c r="BR1013" s="779"/>
      <c r="BS1013" s="779"/>
      <c r="BT1013" s="779"/>
      <c r="BU1013" s="779"/>
      <c r="BV1013" s="779"/>
      <c r="BW1013" s="779"/>
      <c r="BX1013" s="779"/>
      <c r="BY1013" s="779"/>
      <c r="BZ1013" s="779"/>
      <c r="CA1013" s="779"/>
      <c r="CB1013" s="779"/>
      <c r="CC1013" s="779"/>
      <c r="CD1013" s="779"/>
      <c r="CE1013" s="779"/>
      <c r="CF1013" s="779"/>
      <c r="CG1013" s="779"/>
      <c r="CH1013" s="779"/>
      <c r="CI1013" s="779"/>
      <c r="CJ1013" s="779"/>
      <c r="CK1013" s="779"/>
      <c r="CL1013" s="779"/>
      <c r="CM1013" s="779"/>
      <c r="CN1013" s="779"/>
      <c r="CO1013" s="779"/>
      <c r="CP1013" s="779"/>
      <c r="CQ1013" s="779"/>
      <c r="CR1013" s="779"/>
      <c r="CS1013" s="779"/>
      <c r="CT1013" s="779"/>
    </row>
    <row r="1014" spans="1:98" s="887" customFormat="1" ht="13.5">
      <c r="A1014" s="886"/>
      <c r="B1014" s="886"/>
      <c r="C1014" s="886"/>
      <c r="D1014" s="886"/>
      <c r="E1014" s="886"/>
      <c r="F1014" s="2851"/>
      <c r="G1014" s="2851"/>
      <c r="H1014" s="888"/>
      <c r="I1014" s="889"/>
      <c r="J1014" s="890"/>
      <c r="M1014" s="772"/>
      <c r="N1014" s="891"/>
      <c r="O1014" s="774"/>
      <c r="P1014" s="775"/>
      <c r="Q1014" s="775"/>
      <c r="R1014" s="776"/>
      <c r="S1014" s="777"/>
      <c r="T1014" s="777"/>
      <c r="U1014" s="777"/>
      <c r="V1014" s="778"/>
      <c r="W1014" s="778"/>
      <c r="X1014" s="778"/>
      <c r="Y1014" s="778"/>
      <c r="Z1014" s="778"/>
      <c r="AA1014" s="779"/>
      <c r="AB1014" s="779"/>
      <c r="AC1014" s="779"/>
      <c r="AD1014" s="779"/>
      <c r="AE1014" s="779"/>
      <c r="AF1014" s="779"/>
      <c r="AG1014" s="779"/>
      <c r="AH1014" s="779"/>
      <c r="AI1014" s="779"/>
      <c r="AJ1014" s="779"/>
      <c r="AK1014" s="779"/>
      <c r="AL1014" s="779"/>
      <c r="AM1014" s="779"/>
      <c r="AN1014" s="779"/>
      <c r="AO1014" s="779"/>
      <c r="AP1014" s="779"/>
      <c r="AQ1014" s="779"/>
      <c r="AR1014" s="779"/>
      <c r="AS1014" s="779"/>
      <c r="AT1014" s="779"/>
      <c r="AU1014" s="779"/>
      <c r="AV1014" s="779"/>
      <c r="AW1014" s="779"/>
      <c r="AX1014" s="779"/>
      <c r="AY1014" s="779"/>
      <c r="AZ1014" s="779"/>
      <c r="BA1014" s="779"/>
      <c r="BB1014" s="779"/>
      <c r="BC1014" s="779"/>
      <c r="BD1014" s="779"/>
      <c r="BE1014" s="779"/>
      <c r="BF1014" s="779"/>
      <c r="BG1014" s="779"/>
      <c r="BH1014" s="779"/>
      <c r="BI1014" s="779"/>
      <c r="BJ1014" s="779"/>
      <c r="BK1014" s="779"/>
      <c r="BL1014" s="779"/>
      <c r="BM1014" s="779"/>
      <c r="BN1014" s="779"/>
      <c r="BO1014" s="779"/>
      <c r="BP1014" s="779"/>
      <c r="BQ1014" s="779"/>
      <c r="BR1014" s="779"/>
      <c r="BS1014" s="779"/>
      <c r="BT1014" s="779"/>
      <c r="BU1014" s="779"/>
      <c r="BV1014" s="779"/>
      <c r="BW1014" s="779"/>
      <c r="BX1014" s="779"/>
      <c r="BY1014" s="779"/>
      <c r="BZ1014" s="779"/>
      <c r="CA1014" s="779"/>
      <c r="CB1014" s="779"/>
      <c r="CC1014" s="779"/>
      <c r="CD1014" s="779"/>
      <c r="CE1014" s="779"/>
      <c r="CF1014" s="779"/>
      <c r="CG1014" s="779"/>
      <c r="CH1014" s="779"/>
      <c r="CI1014" s="779"/>
      <c r="CJ1014" s="779"/>
      <c r="CK1014" s="779"/>
      <c r="CL1014" s="779"/>
      <c r="CM1014" s="779"/>
      <c r="CN1014" s="779"/>
      <c r="CO1014" s="779"/>
      <c r="CP1014" s="779"/>
      <c r="CQ1014" s="779"/>
      <c r="CR1014" s="779"/>
      <c r="CS1014" s="779"/>
      <c r="CT1014" s="779"/>
    </row>
    <row r="1015" spans="1:98" s="887" customFormat="1" ht="13.5">
      <c r="A1015" s="886"/>
      <c r="B1015" s="886"/>
      <c r="C1015" s="886"/>
      <c r="D1015" s="886"/>
      <c r="E1015" s="886"/>
      <c r="F1015" s="2851"/>
      <c r="G1015" s="2851"/>
      <c r="H1015" s="888"/>
      <c r="I1015" s="889"/>
      <c r="J1015" s="890"/>
      <c r="M1015" s="772"/>
      <c r="N1015" s="891"/>
      <c r="O1015" s="774"/>
      <c r="P1015" s="775"/>
      <c r="Q1015" s="775"/>
      <c r="R1015" s="776"/>
      <c r="S1015" s="777"/>
      <c r="T1015" s="777"/>
      <c r="U1015" s="777"/>
      <c r="V1015" s="778"/>
      <c r="W1015" s="778"/>
      <c r="X1015" s="778"/>
      <c r="Y1015" s="778"/>
      <c r="Z1015" s="778"/>
      <c r="AA1015" s="779"/>
      <c r="AB1015" s="779"/>
      <c r="AC1015" s="779"/>
      <c r="AD1015" s="779"/>
      <c r="AE1015" s="779"/>
      <c r="AF1015" s="779"/>
      <c r="AG1015" s="779"/>
      <c r="AH1015" s="779"/>
      <c r="AI1015" s="779"/>
      <c r="AJ1015" s="779"/>
      <c r="AK1015" s="779"/>
      <c r="AL1015" s="779"/>
      <c r="AM1015" s="779"/>
      <c r="AN1015" s="779"/>
      <c r="AO1015" s="779"/>
      <c r="AP1015" s="779"/>
      <c r="AQ1015" s="779"/>
      <c r="AR1015" s="779"/>
      <c r="AS1015" s="779"/>
      <c r="AT1015" s="779"/>
      <c r="AU1015" s="779"/>
      <c r="AV1015" s="779"/>
      <c r="AW1015" s="779"/>
      <c r="AX1015" s="779"/>
      <c r="AY1015" s="779"/>
      <c r="AZ1015" s="779"/>
      <c r="BA1015" s="779"/>
      <c r="BB1015" s="779"/>
      <c r="BC1015" s="779"/>
      <c r="BD1015" s="779"/>
      <c r="BE1015" s="779"/>
      <c r="BF1015" s="779"/>
      <c r="BG1015" s="779"/>
      <c r="BH1015" s="779"/>
      <c r="BI1015" s="779"/>
      <c r="BJ1015" s="779"/>
      <c r="BK1015" s="779"/>
      <c r="BL1015" s="779"/>
      <c r="BM1015" s="779"/>
      <c r="BN1015" s="779"/>
      <c r="BO1015" s="779"/>
      <c r="BP1015" s="779"/>
      <c r="BQ1015" s="779"/>
      <c r="BR1015" s="779"/>
      <c r="BS1015" s="779"/>
      <c r="BT1015" s="779"/>
      <c r="BU1015" s="779"/>
      <c r="BV1015" s="779"/>
      <c r="BW1015" s="779"/>
      <c r="BX1015" s="779"/>
      <c r="BY1015" s="779"/>
      <c r="BZ1015" s="779"/>
      <c r="CA1015" s="779"/>
      <c r="CB1015" s="779"/>
      <c r="CC1015" s="779"/>
      <c r="CD1015" s="779"/>
      <c r="CE1015" s="779"/>
      <c r="CF1015" s="779"/>
      <c r="CG1015" s="779"/>
      <c r="CH1015" s="779"/>
      <c r="CI1015" s="779"/>
      <c r="CJ1015" s="779"/>
      <c r="CK1015" s="779"/>
      <c r="CL1015" s="779"/>
      <c r="CM1015" s="779"/>
      <c r="CN1015" s="779"/>
      <c r="CO1015" s="779"/>
      <c r="CP1015" s="779"/>
      <c r="CQ1015" s="779"/>
      <c r="CR1015" s="779"/>
      <c r="CS1015" s="779"/>
      <c r="CT1015" s="779"/>
    </row>
    <row r="1016" spans="1:98" s="887" customFormat="1" ht="13.5">
      <c r="A1016" s="886"/>
      <c r="B1016" s="886"/>
      <c r="C1016" s="886"/>
      <c r="D1016" s="886"/>
      <c r="E1016" s="886"/>
      <c r="F1016" s="2851"/>
      <c r="G1016" s="2851"/>
      <c r="H1016" s="888"/>
      <c r="I1016" s="889"/>
      <c r="J1016" s="890"/>
      <c r="M1016" s="772"/>
      <c r="N1016" s="891"/>
      <c r="O1016" s="774"/>
      <c r="P1016" s="775"/>
      <c r="Q1016" s="775"/>
      <c r="R1016" s="776"/>
      <c r="S1016" s="777"/>
      <c r="T1016" s="777"/>
      <c r="U1016" s="777"/>
      <c r="V1016" s="778"/>
      <c r="W1016" s="778"/>
      <c r="X1016" s="778"/>
      <c r="Y1016" s="778"/>
      <c r="Z1016" s="778"/>
      <c r="AA1016" s="779"/>
      <c r="AB1016" s="779"/>
      <c r="AC1016" s="779"/>
      <c r="AD1016" s="779"/>
      <c r="AE1016" s="779"/>
      <c r="AF1016" s="779"/>
      <c r="AG1016" s="779"/>
      <c r="AH1016" s="779"/>
      <c r="AI1016" s="779"/>
      <c r="AJ1016" s="779"/>
      <c r="AK1016" s="779"/>
      <c r="AL1016" s="779"/>
      <c r="AM1016" s="779"/>
      <c r="AN1016" s="779"/>
      <c r="AO1016" s="779"/>
      <c r="AP1016" s="779"/>
      <c r="AQ1016" s="779"/>
      <c r="AR1016" s="779"/>
      <c r="AS1016" s="779"/>
      <c r="AT1016" s="779"/>
      <c r="AU1016" s="779"/>
      <c r="AV1016" s="779"/>
      <c r="AW1016" s="779"/>
      <c r="AX1016" s="779"/>
      <c r="AY1016" s="779"/>
      <c r="AZ1016" s="779"/>
      <c r="BA1016" s="779"/>
      <c r="BB1016" s="779"/>
      <c r="BC1016" s="779"/>
      <c r="BD1016" s="779"/>
      <c r="BE1016" s="779"/>
      <c r="BF1016" s="779"/>
      <c r="BG1016" s="779"/>
      <c r="BH1016" s="779"/>
      <c r="BI1016" s="779"/>
      <c r="BJ1016" s="779"/>
      <c r="BK1016" s="779"/>
      <c r="BL1016" s="779"/>
      <c r="BM1016" s="779"/>
      <c r="BN1016" s="779"/>
      <c r="BO1016" s="779"/>
      <c r="BP1016" s="779"/>
      <c r="BQ1016" s="779"/>
      <c r="BR1016" s="779"/>
      <c r="BS1016" s="779"/>
      <c r="BT1016" s="779"/>
      <c r="BU1016" s="779"/>
      <c r="BV1016" s="779"/>
      <c r="BW1016" s="779"/>
      <c r="BX1016" s="779"/>
      <c r="BY1016" s="779"/>
      <c r="BZ1016" s="779"/>
      <c r="CA1016" s="779"/>
      <c r="CB1016" s="779"/>
      <c r="CC1016" s="779"/>
      <c r="CD1016" s="779"/>
      <c r="CE1016" s="779"/>
      <c r="CF1016" s="779"/>
      <c r="CG1016" s="779"/>
      <c r="CH1016" s="779"/>
      <c r="CI1016" s="779"/>
      <c r="CJ1016" s="779"/>
      <c r="CK1016" s="779"/>
      <c r="CL1016" s="779"/>
      <c r="CM1016" s="779"/>
      <c r="CN1016" s="779"/>
      <c r="CO1016" s="779"/>
      <c r="CP1016" s="779"/>
      <c r="CQ1016" s="779"/>
      <c r="CR1016" s="779"/>
      <c r="CS1016" s="779"/>
      <c r="CT1016" s="779"/>
    </row>
    <row r="1017" spans="1:98" s="887" customFormat="1" ht="13.5">
      <c r="A1017" s="886"/>
      <c r="B1017" s="886"/>
      <c r="C1017" s="886"/>
      <c r="D1017" s="886"/>
      <c r="E1017" s="886"/>
      <c r="F1017" s="2851"/>
      <c r="G1017" s="2851"/>
      <c r="H1017" s="888"/>
      <c r="I1017" s="889"/>
      <c r="J1017" s="890"/>
      <c r="M1017" s="772"/>
      <c r="N1017" s="891"/>
      <c r="O1017" s="774"/>
      <c r="P1017" s="775"/>
      <c r="Q1017" s="775"/>
      <c r="R1017" s="776"/>
      <c r="S1017" s="777"/>
      <c r="T1017" s="777"/>
      <c r="U1017" s="777"/>
      <c r="V1017" s="778"/>
      <c r="W1017" s="778"/>
      <c r="X1017" s="778"/>
      <c r="Y1017" s="778"/>
      <c r="Z1017" s="778"/>
      <c r="AA1017" s="779"/>
      <c r="AB1017" s="779"/>
      <c r="AC1017" s="779"/>
      <c r="AD1017" s="779"/>
      <c r="AE1017" s="779"/>
      <c r="AF1017" s="779"/>
      <c r="AG1017" s="779"/>
      <c r="AH1017" s="779"/>
      <c r="AI1017" s="779"/>
      <c r="AJ1017" s="779"/>
      <c r="AK1017" s="779"/>
      <c r="AL1017" s="779"/>
      <c r="AM1017" s="779"/>
      <c r="AN1017" s="779"/>
      <c r="AO1017" s="779"/>
      <c r="AP1017" s="779"/>
      <c r="AQ1017" s="779"/>
      <c r="AR1017" s="779"/>
      <c r="AS1017" s="779"/>
      <c r="AT1017" s="779"/>
      <c r="AU1017" s="779"/>
      <c r="AV1017" s="779"/>
      <c r="AW1017" s="779"/>
      <c r="AX1017" s="779"/>
      <c r="AY1017" s="779"/>
      <c r="AZ1017" s="779"/>
      <c r="BA1017" s="779"/>
      <c r="BB1017" s="779"/>
      <c r="BC1017" s="779"/>
      <c r="BD1017" s="779"/>
      <c r="BE1017" s="779"/>
      <c r="BF1017" s="779"/>
      <c r="BG1017" s="779"/>
      <c r="BH1017" s="779"/>
      <c r="BI1017" s="779"/>
      <c r="BJ1017" s="779"/>
      <c r="BK1017" s="779"/>
      <c r="BL1017" s="779"/>
      <c r="BM1017" s="779"/>
      <c r="BN1017" s="779"/>
      <c r="BO1017" s="779"/>
      <c r="BP1017" s="779"/>
      <c r="BQ1017" s="779"/>
      <c r="BR1017" s="779"/>
      <c r="BS1017" s="779"/>
      <c r="BT1017" s="779"/>
      <c r="BU1017" s="779"/>
      <c r="BV1017" s="779"/>
      <c r="BW1017" s="779"/>
      <c r="BX1017" s="779"/>
      <c r="BY1017" s="779"/>
      <c r="BZ1017" s="779"/>
      <c r="CA1017" s="779"/>
      <c r="CB1017" s="779"/>
      <c r="CC1017" s="779"/>
      <c r="CD1017" s="779"/>
      <c r="CE1017" s="779"/>
      <c r="CF1017" s="779"/>
      <c r="CG1017" s="779"/>
      <c r="CH1017" s="779"/>
      <c r="CI1017" s="779"/>
      <c r="CJ1017" s="779"/>
      <c r="CK1017" s="779"/>
      <c r="CL1017" s="779"/>
      <c r="CM1017" s="779"/>
      <c r="CN1017" s="779"/>
      <c r="CO1017" s="779"/>
      <c r="CP1017" s="779"/>
      <c r="CQ1017" s="779"/>
      <c r="CR1017" s="779"/>
      <c r="CS1017" s="779"/>
      <c r="CT1017" s="779"/>
    </row>
    <row r="1018" spans="1:98" s="887" customFormat="1" ht="13.5">
      <c r="A1018" s="886"/>
      <c r="B1018" s="886"/>
      <c r="C1018" s="886"/>
      <c r="D1018" s="886"/>
      <c r="E1018" s="886"/>
      <c r="F1018" s="2851"/>
      <c r="G1018" s="2851"/>
      <c r="H1018" s="888"/>
      <c r="I1018" s="889"/>
      <c r="J1018" s="890"/>
      <c r="M1018" s="772"/>
      <c r="N1018" s="891"/>
      <c r="O1018" s="774"/>
      <c r="P1018" s="775"/>
      <c r="Q1018" s="775"/>
      <c r="R1018" s="776"/>
      <c r="S1018" s="777"/>
      <c r="T1018" s="777"/>
      <c r="U1018" s="777"/>
      <c r="V1018" s="778"/>
      <c r="W1018" s="778"/>
      <c r="X1018" s="778"/>
      <c r="Y1018" s="778"/>
      <c r="Z1018" s="778"/>
      <c r="AA1018" s="779"/>
      <c r="AB1018" s="779"/>
      <c r="AC1018" s="779"/>
      <c r="AD1018" s="779"/>
      <c r="AE1018" s="779"/>
      <c r="AF1018" s="779"/>
      <c r="AG1018" s="779"/>
      <c r="AH1018" s="779"/>
      <c r="AI1018" s="779"/>
      <c r="AJ1018" s="779"/>
      <c r="AK1018" s="779"/>
      <c r="AL1018" s="779"/>
      <c r="AM1018" s="779"/>
      <c r="AN1018" s="779"/>
      <c r="AO1018" s="779"/>
      <c r="AP1018" s="779"/>
      <c r="AQ1018" s="779"/>
      <c r="AR1018" s="779"/>
      <c r="AS1018" s="779"/>
      <c r="AT1018" s="779"/>
      <c r="AU1018" s="779"/>
      <c r="AV1018" s="779"/>
      <c r="AW1018" s="779"/>
      <c r="AX1018" s="779"/>
      <c r="AY1018" s="779"/>
      <c r="AZ1018" s="779"/>
      <c r="BA1018" s="779"/>
      <c r="BB1018" s="779"/>
      <c r="BC1018" s="779"/>
      <c r="BD1018" s="779"/>
      <c r="BE1018" s="779"/>
      <c r="BF1018" s="779"/>
      <c r="BG1018" s="779"/>
      <c r="BH1018" s="779"/>
      <c r="BI1018" s="779"/>
      <c r="BJ1018" s="779"/>
      <c r="BK1018" s="779"/>
      <c r="BL1018" s="779"/>
      <c r="BM1018" s="779"/>
      <c r="BN1018" s="779"/>
      <c r="BO1018" s="779"/>
      <c r="BP1018" s="779"/>
      <c r="BQ1018" s="779"/>
      <c r="BR1018" s="779"/>
      <c r="BS1018" s="779"/>
      <c r="BT1018" s="779"/>
      <c r="BU1018" s="779"/>
      <c r="BV1018" s="779"/>
      <c r="BW1018" s="779"/>
      <c r="BX1018" s="779"/>
      <c r="BY1018" s="779"/>
      <c r="BZ1018" s="779"/>
      <c r="CA1018" s="779"/>
      <c r="CB1018" s="779"/>
      <c r="CC1018" s="779"/>
      <c r="CD1018" s="779"/>
      <c r="CE1018" s="779"/>
      <c r="CF1018" s="779"/>
      <c r="CG1018" s="779"/>
      <c r="CH1018" s="779"/>
      <c r="CI1018" s="779"/>
      <c r="CJ1018" s="779"/>
      <c r="CK1018" s="779"/>
      <c r="CL1018" s="779"/>
      <c r="CM1018" s="779"/>
      <c r="CN1018" s="779"/>
      <c r="CO1018" s="779"/>
      <c r="CP1018" s="779"/>
      <c r="CQ1018" s="779"/>
      <c r="CR1018" s="779"/>
      <c r="CS1018" s="779"/>
      <c r="CT1018" s="779"/>
    </row>
    <row r="1019" spans="1:98" s="887" customFormat="1" ht="13.5">
      <c r="A1019" s="886"/>
      <c r="B1019" s="886"/>
      <c r="C1019" s="886"/>
      <c r="D1019" s="886"/>
      <c r="E1019" s="886"/>
      <c r="F1019" s="2851"/>
      <c r="G1019" s="2851"/>
      <c r="H1019" s="888"/>
      <c r="I1019" s="889"/>
      <c r="J1019" s="890"/>
      <c r="M1019" s="772"/>
      <c r="N1019" s="891"/>
      <c r="O1019" s="774"/>
      <c r="P1019" s="775"/>
      <c r="Q1019" s="775"/>
      <c r="R1019" s="776"/>
      <c r="S1019" s="777"/>
      <c r="T1019" s="777"/>
      <c r="U1019" s="777"/>
      <c r="V1019" s="778"/>
      <c r="W1019" s="778"/>
      <c r="X1019" s="778"/>
      <c r="Y1019" s="778"/>
      <c r="Z1019" s="778"/>
      <c r="AA1019" s="779"/>
      <c r="AB1019" s="779"/>
      <c r="AC1019" s="779"/>
      <c r="AD1019" s="779"/>
      <c r="AE1019" s="779"/>
      <c r="AF1019" s="779"/>
      <c r="AG1019" s="779"/>
      <c r="AH1019" s="779"/>
      <c r="AI1019" s="779"/>
      <c r="AJ1019" s="779"/>
      <c r="AK1019" s="779"/>
      <c r="AL1019" s="779"/>
      <c r="AM1019" s="779"/>
      <c r="AN1019" s="779"/>
      <c r="AO1019" s="779"/>
      <c r="AP1019" s="779"/>
      <c r="AQ1019" s="779"/>
      <c r="AR1019" s="779"/>
      <c r="AS1019" s="779"/>
      <c r="AT1019" s="779"/>
      <c r="AU1019" s="779"/>
      <c r="AV1019" s="779"/>
      <c r="AW1019" s="779"/>
      <c r="AX1019" s="779"/>
      <c r="AY1019" s="779"/>
      <c r="AZ1019" s="779"/>
      <c r="BA1019" s="779"/>
      <c r="BB1019" s="779"/>
      <c r="BC1019" s="779"/>
      <c r="BD1019" s="779"/>
      <c r="BE1019" s="779"/>
      <c r="BF1019" s="779"/>
      <c r="BG1019" s="779"/>
      <c r="BH1019" s="779"/>
      <c r="BI1019" s="779"/>
      <c r="BJ1019" s="779"/>
      <c r="BK1019" s="779"/>
      <c r="BL1019" s="779"/>
      <c r="BM1019" s="779"/>
      <c r="BN1019" s="779"/>
      <c r="BO1019" s="779"/>
      <c r="BP1019" s="779"/>
      <c r="BQ1019" s="779"/>
      <c r="BR1019" s="779"/>
      <c r="BS1019" s="779"/>
      <c r="BT1019" s="779"/>
      <c r="BU1019" s="779"/>
      <c r="BV1019" s="779"/>
      <c r="BW1019" s="779"/>
      <c r="BX1019" s="779"/>
      <c r="BY1019" s="779"/>
      <c r="BZ1019" s="779"/>
      <c r="CA1019" s="779"/>
      <c r="CB1019" s="779"/>
      <c r="CC1019" s="779"/>
      <c r="CD1019" s="779"/>
      <c r="CE1019" s="779"/>
      <c r="CF1019" s="779"/>
      <c r="CG1019" s="779"/>
      <c r="CH1019" s="779"/>
      <c r="CI1019" s="779"/>
      <c r="CJ1019" s="779"/>
      <c r="CK1019" s="779"/>
      <c r="CL1019" s="779"/>
      <c r="CM1019" s="779"/>
      <c r="CN1019" s="779"/>
      <c r="CO1019" s="779"/>
      <c r="CP1019" s="779"/>
      <c r="CQ1019" s="779"/>
      <c r="CR1019" s="779"/>
      <c r="CS1019" s="779"/>
      <c r="CT1019" s="779"/>
    </row>
    <row r="1020" spans="1:98" s="887" customFormat="1" ht="13.5">
      <c r="A1020" s="886"/>
      <c r="B1020" s="886"/>
      <c r="C1020" s="886"/>
      <c r="D1020" s="886"/>
      <c r="E1020" s="886"/>
      <c r="F1020" s="2851"/>
      <c r="G1020" s="2851"/>
      <c r="H1020" s="888"/>
      <c r="I1020" s="889"/>
      <c r="J1020" s="890"/>
      <c r="M1020" s="772"/>
      <c r="N1020" s="891"/>
      <c r="O1020" s="774"/>
      <c r="P1020" s="775"/>
      <c r="Q1020" s="775"/>
      <c r="R1020" s="776"/>
      <c r="S1020" s="777"/>
      <c r="T1020" s="777"/>
      <c r="U1020" s="777"/>
      <c r="V1020" s="778"/>
      <c r="W1020" s="778"/>
      <c r="X1020" s="778"/>
      <c r="Y1020" s="778"/>
      <c r="Z1020" s="778"/>
      <c r="AA1020" s="779"/>
      <c r="AB1020" s="779"/>
      <c r="AC1020" s="779"/>
      <c r="AD1020" s="779"/>
      <c r="AE1020" s="779"/>
      <c r="AF1020" s="779"/>
      <c r="AG1020" s="779"/>
      <c r="AH1020" s="779"/>
      <c r="AI1020" s="779"/>
      <c r="AJ1020" s="779"/>
      <c r="AK1020" s="779"/>
      <c r="AL1020" s="779"/>
      <c r="AM1020" s="779"/>
      <c r="AN1020" s="779"/>
      <c r="AO1020" s="779"/>
      <c r="AP1020" s="779"/>
      <c r="AQ1020" s="779"/>
      <c r="AR1020" s="779"/>
      <c r="AS1020" s="779"/>
      <c r="AT1020" s="779"/>
      <c r="AU1020" s="779"/>
      <c r="AV1020" s="779"/>
      <c r="AW1020" s="779"/>
      <c r="AX1020" s="779"/>
      <c r="AY1020" s="779"/>
      <c r="AZ1020" s="779"/>
      <c r="BA1020" s="779"/>
      <c r="BB1020" s="779"/>
      <c r="BC1020" s="779"/>
      <c r="BD1020" s="779"/>
      <c r="BE1020" s="779"/>
      <c r="BF1020" s="779"/>
      <c r="BG1020" s="779"/>
      <c r="BH1020" s="779"/>
      <c r="BI1020" s="779"/>
      <c r="BJ1020" s="779"/>
      <c r="BK1020" s="779"/>
      <c r="BL1020" s="779"/>
      <c r="BM1020" s="779"/>
      <c r="BN1020" s="779"/>
      <c r="BO1020" s="779"/>
      <c r="BP1020" s="779"/>
      <c r="BQ1020" s="779"/>
      <c r="BR1020" s="779"/>
      <c r="BS1020" s="779"/>
      <c r="BT1020" s="779"/>
      <c r="BU1020" s="779"/>
      <c r="BV1020" s="779"/>
      <c r="BW1020" s="779"/>
      <c r="BX1020" s="779"/>
      <c r="BY1020" s="779"/>
      <c r="BZ1020" s="779"/>
      <c r="CA1020" s="779"/>
      <c r="CB1020" s="779"/>
      <c r="CC1020" s="779"/>
      <c r="CD1020" s="779"/>
      <c r="CE1020" s="779"/>
      <c r="CF1020" s="779"/>
      <c r="CG1020" s="779"/>
      <c r="CH1020" s="779"/>
      <c r="CI1020" s="779"/>
      <c r="CJ1020" s="779"/>
      <c r="CK1020" s="779"/>
      <c r="CL1020" s="779"/>
      <c r="CM1020" s="779"/>
      <c r="CN1020" s="779"/>
      <c r="CO1020" s="779"/>
      <c r="CP1020" s="779"/>
      <c r="CQ1020" s="779"/>
      <c r="CR1020" s="779"/>
      <c r="CS1020" s="779"/>
      <c r="CT1020" s="779"/>
    </row>
    <row r="1021" spans="1:98" s="887" customFormat="1" ht="13.5">
      <c r="A1021" s="886"/>
      <c r="B1021" s="886"/>
      <c r="C1021" s="886"/>
      <c r="D1021" s="886"/>
      <c r="E1021" s="886"/>
      <c r="F1021" s="2851"/>
      <c r="G1021" s="2851"/>
      <c r="H1021" s="888"/>
      <c r="I1021" s="889"/>
      <c r="J1021" s="890"/>
      <c r="M1021" s="772"/>
      <c r="N1021" s="891"/>
      <c r="O1021" s="774"/>
      <c r="P1021" s="775"/>
      <c r="Q1021" s="775"/>
      <c r="R1021" s="776"/>
      <c r="S1021" s="777"/>
      <c r="T1021" s="777"/>
      <c r="U1021" s="777"/>
      <c r="V1021" s="778"/>
      <c r="W1021" s="778"/>
      <c r="X1021" s="778"/>
      <c r="Y1021" s="778"/>
      <c r="Z1021" s="778"/>
      <c r="AA1021" s="779"/>
      <c r="AB1021" s="779"/>
      <c r="AC1021" s="779"/>
      <c r="AD1021" s="779"/>
      <c r="AE1021" s="779"/>
      <c r="AF1021" s="779"/>
      <c r="AG1021" s="779"/>
      <c r="AH1021" s="779"/>
      <c r="AI1021" s="779"/>
      <c r="AJ1021" s="779"/>
      <c r="AK1021" s="779"/>
      <c r="AL1021" s="779"/>
      <c r="AM1021" s="779"/>
      <c r="AN1021" s="779"/>
      <c r="AO1021" s="779"/>
      <c r="AP1021" s="779"/>
      <c r="AQ1021" s="779"/>
      <c r="AR1021" s="779"/>
      <c r="AS1021" s="779"/>
      <c r="AT1021" s="779"/>
      <c r="AU1021" s="779"/>
      <c r="AV1021" s="779"/>
      <c r="AW1021" s="779"/>
      <c r="AX1021" s="779"/>
      <c r="AY1021" s="779"/>
      <c r="AZ1021" s="779"/>
      <c r="BA1021" s="779"/>
      <c r="BB1021" s="779"/>
      <c r="BC1021" s="779"/>
      <c r="BD1021" s="779"/>
      <c r="BE1021" s="779"/>
      <c r="BF1021" s="779"/>
      <c r="BG1021" s="779"/>
      <c r="BH1021" s="779"/>
      <c r="BI1021" s="779"/>
      <c r="BJ1021" s="779"/>
      <c r="BK1021" s="779"/>
      <c r="BL1021" s="779"/>
      <c r="BM1021" s="779"/>
      <c r="BN1021" s="779"/>
      <c r="BO1021" s="779"/>
      <c r="BP1021" s="779"/>
      <c r="BQ1021" s="779"/>
      <c r="BR1021" s="779"/>
      <c r="BS1021" s="779"/>
      <c r="BT1021" s="779"/>
      <c r="BU1021" s="779"/>
      <c r="BV1021" s="779"/>
      <c r="BW1021" s="779"/>
      <c r="BX1021" s="779"/>
      <c r="BY1021" s="779"/>
      <c r="BZ1021" s="779"/>
      <c r="CA1021" s="779"/>
      <c r="CB1021" s="779"/>
      <c r="CC1021" s="779"/>
      <c r="CD1021" s="779"/>
      <c r="CE1021" s="779"/>
      <c r="CF1021" s="779"/>
      <c r="CG1021" s="779"/>
      <c r="CH1021" s="779"/>
      <c r="CI1021" s="779"/>
      <c r="CJ1021" s="779"/>
      <c r="CK1021" s="779"/>
      <c r="CL1021" s="779"/>
      <c r="CM1021" s="779"/>
      <c r="CN1021" s="779"/>
      <c r="CO1021" s="779"/>
      <c r="CP1021" s="779"/>
      <c r="CQ1021" s="779"/>
      <c r="CR1021" s="779"/>
      <c r="CS1021" s="779"/>
      <c r="CT1021" s="779"/>
    </row>
    <row r="1022" spans="1:98" s="887" customFormat="1" ht="13.5">
      <c r="A1022" s="886"/>
      <c r="B1022" s="886"/>
      <c r="C1022" s="886"/>
      <c r="D1022" s="886"/>
      <c r="E1022" s="886"/>
      <c r="F1022" s="2851"/>
      <c r="G1022" s="2851"/>
      <c r="H1022" s="888"/>
      <c r="I1022" s="889"/>
      <c r="J1022" s="890"/>
      <c r="M1022" s="772"/>
      <c r="N1022" s="891"/>
      <c r="O1022" s="774"/>
      <c r="P1022" s="775"/>
      <c r="Q1022" s="775"/>
      <c r="R1022" s="776"/>
      <c r="S1022" s="777"/>
      <c r="T1022" s="777"/>
      <c r="U1022" s="777"/>
      <c r="V1022" s="778"/>
      <c r="W1022" s="778"/>
      <c r="X1022" s="778"/>
      <c r="Y1022" s="778"/>
      <c r="Z1022" s="778"/>
      <c r="AA1022" s="779"/>
      <c r="AB1022" s="779"/>
      <c r="AC1022" s="779"/>
      <c r="AD1022" s="779"/>
      <c r="AE1022" s="779"/>
      <c r="AF1022" s="779"/>
      <c r="AG1022" s="779"/>
      <c r="AH1022" s="779"/>
      <c r="AI1022" s="779"/>
      <c r="AJ1022" s="779"/>
      <c r="AK1022" s="779"/>
      <c r="AL1022" s="779"/>
      <c r="AM1022" s="779"/>
      <c r="AN1022" s="779"/>
      <c r="AO1022" s="779"/>
      <c r="AP1022" s="779"/>
      <c r="AQ1022" s="779"/>
      <c r="AR1022" s="779"/>
      <c r="AS1022" s="779"/>
      <c r="AT1022" s="779"/>
      <c r="AU1022" s="779"/>
      <c r="AV1022" s="779"/>
      <c r="AW1022" s="779"/>
      <c r="AX1022" s="779"/>
      <c r="AY1022" s="779"/>
      <c r="AZ1022" s="779"/>
      <c r="BA1022" s="779"/>
      <c r="BB1022" s="779"/>
      <c r="BC1022" s="779"/>
      <c r="BD1022" s="779"/>
      <c r="BE1022" s="779"/>
      <c r="BF1022" s="779"/>
      <c r="BG1022" s="779"/>
      <c r="BH1022" s="779"/>
      <c r="BI1022" s="779"/>
      <c r="BJ1022" s="779"/>
      <c r="BK1022" s="779"/>
      <c r="BL1022" s="779"/>
      <c r="BM1022" s="779"/>
      <c r="BN1022" s="779"/>
      <c r="BO1022" s="779"/>
      <c r="BP1022" s="779"/>
      <c r="BQ1022" s="779"/>
      <c r="BR1022" s="779"/>
      <c r="BS1022" s="779"/>
      <c r="BT1022" s="779"/>
      <c r="BU1022" s="779"/>
      <c r="BV1022" s="779"/>
      <c r="BW1022" s="779"/>
      <c r="BX1022" s="779"/>
      <c r="BY1022" s="779"/>
      <c r="BZ1022" s="779"/>
      <c r="CA1022" s="779"/>
      <c r="CB1022" s="779"/>
      <c r="CC1022" s="779"/>
      <c r="CD1022" s="779"/>
      <c r="CE1022" s="779"/>
      <c r="CF1022" s="779"/>
      <c r="CG1022" s="779"/>
      <c r="CH1022" s="779"/>
      <c r="CI1022" s="779"/>
      <c r="CJ1022" s="779"/>
      <c r="CK1022" s="779"/>
      <c r="CL1022" s="779"/>
      <c r="CM1022" s="779"/>
      <c r="CN1022" s="779"/>
      <c r="CO1022" s="779"/>
      <c r="CP1022" s="779"/>
      <c r="CQ1022" s="779"/>
      <c r="CR1022" s="779"/>
      <c r="CS1022" s="779"/>
      <c r="CT1022" s="779"/>
    </row>
    <row r="1023" spans="1:98" s="887" customFormat="1" ht="13.5">
      <c r="A1023" s="886"/>
      <c r="B1023" s="886"/>
      <c r="C1023" s="886"/>
      <c r="D1023" s="886"/>
      <c r="E1023" s="886"/>
      <c r="F1023" s="2851"/>
      <c r="G1023" s="2851"/>
      <c r="H1023" s="888"/>
      <c r="I1023" s="889"/>
      <c r="J1023" s="890"/>
      <c r="M1023" s="772"/>
      <c r="N1023" s="891"/>
      <c r="O1023" s="774"/>
      <c r="P1023" s="775"/>
      <c r="Q1023" s="775"/>
      <c r="R1023" s="776"/>
      <c r="S1023" s="777"/>
      <c r="T1023" s="777"/>
      <c r="U1023" s="777"/>
      <c r="V1023" s="778"/>
      <c r="W1023" s="778"/>
      <c r="X1023" s="778"/>
      <c r="Y1023" s="778"/>
      <c r="Z1023" s="778"/>
      <c r="AA1023" s="779"/>
      <c r="AB1023" s="779"/>
      <c r="AC1023" s="779"/>
      <c r="AD1023" s="779"/>
      <c r="AE1023" s="779"/>
      <c r="AF1023" s="779"/>
      <c r="AG1023" s="779"/>
      <c r="AH1023" s="779"/>
      <c r="AI1023" s="779"/>
      <c r="AJ1023" s="779"/>
      <c r="AK1023" s="779"/>
      <c r="AL1023" s="779"/>
      <c r="AM1023" s="779"/>
      <c r="AN1023" s="779"/>
      <c r="AO1023" s="779"/>
      <c r="AP1023" s="779"/>
      <c r="AQ1023" s="779"/>
      <c r="AR1023" s="779"/>
      <c r="AS1023" s="779"/>
      <c r="AT1023" s="779"/>
      <c r="AU1023" s="779"/>
      <c r="AV1023" s="779"/>
      <c r="AW1023" s="779"/>
      <c r="AX1023" s="779"/>
      <c r="AY1023" s="779"/>
      <c r="AZ1023" s="779"/>
      <c r="BA1023" s="779"/>
      <c r="BB1023" s="779"/>
      <c r="BC1023" s="779"/>
      <c r="BD1023" s="779"/>
      <c r="BE1023" s="779"/>
      <c r="BF1023" s="779"/>
      <c r="BG1023" s="779"/>
      <c r="BH1023" s="779"/>
      <c r="BI1023" s="779"/>
      <c r="BJ1023" s="779"/>
      <c r="BK1023" s="779"/>
      <c r="BL1023" s="779"/>
      <c r="BM1023" s="779"/>
      <c r="BN1023" s="779"/>
      <c r="BO1023" s="779"/>
      <c r="BP1023" s="779"/>
      <c r="BQ1023" s="779"/>
      <c r="BR1023" s="779"/>
      <c r="BS1023" s="779"/>
      <c r="BT1023" s="779"/>
      <c r="BU1023" s="779"/>
      <c r="BV1023" s="779"/>
      <c r="BW1023" s="779"/>
      <c r="BX1023" s="779"/>
      <c r="BY1023" s="779"/>
      <c r="BZ1023" s="779"/>
      <c r="CA1023" s="779"/>
      <c r="CB1023" s="779"/>
      <c r="CC1023" s="779"/>
      <c r="CD1023" s="779"/>
      <c r="CE1023" s="779"/>
      <c r="CF1023" s="779"/>
      <c r="CG1023" s="779"/>
      <c r="CH1023" s="779"/>
      <c r="CI1023" s="779"/>
      <c r="CJ1023" s="779"/>
      <c r="CK1023" s="779"/>
      <c r="CL1023" s="779"/>
      <c r="CM1023" s="779"/>
      <c r="CN1023" s="779"/>
      <c r="CO1023" s="779"/>
      <c r="CP1023" s="779"/>
      <c r="CQ1023" s="779"/>
      <c r="CR1023" s="779"/>
      <c r="CS1023" s="779"/>
      <c r="CT1023" s="779"/>
    </row>
    <row r="1024" spans="1:98" s="887" customFormat="1" ht="13.5">
      <c r="A1024" s="886"/>
      <c r="B1024" s="886"/>
      <c r="C1024" s="886"/>
      <c r="D1024" s="886"/>
      <c r="E1024" s="886"/>
      <c r="F1024" s="2851"/>
      <c r="G1024" s="2851"/>
      <c r="H1024" s="888"/>
      <c r="I1024" s="889"/>
      <c r="J1024" s="890"/>
      <c r="M1024" s="772"/>
      <c r="N1024" s="891"/>
      <c r="O1024" s="774"/>
      <c r="P1024" s="775"/>
      <c r="Q1024" s="775"/>
      <c r="R1024" s="776"/>
      <c r="S1024" s="777"/>
      <c r="T1024" s="777"/>
      <c r="U1024" s="777"/>
      <c r="V1024" s="778"/>
      <c r="W1024" s="778"/>
      <c r="X1024" s="778"/>
      <c r="Y1024" s="778"/>
      <c r="Z1024" s="778"/>
      <c r="AA1024" s="779"/>
      <c r="AB1024" s="779"/>
      <c r="AC1024" s="779"/>
      <c r="AD1024" s="779"/>
      <c r="AE1024" s="779"/>
      <c r="AF1024" s="779"/>
      <c r="AG1024" s="779"/>
      <c r="AH1024" s="779"/>
      <c r="AI1024" s="779"/>
      <c r="AJ1024" s="779"/>
      <c r="AK1024" s="779"/>
      <c r="AL1024" s="779"/>
      <c r="AM1024" s="779"/>
      <c r="AN1024" s="779"/>
      <c r="AO1024" s="779"/>
      <c r="AP1024" s="779"/>
      <c r="AQ1024" s="779"/>
      <c r="AR1024" s="779"/>
      <c r="AS1024" s="779"/>
      <c r="AT1024" s="779"/>
      <c r="AU1024" s="779"/>
      <c r="AV1024" s="779"/>
      <c r="AW1024" s="779"/>
      <c r="AX1024" s="779"/>
      <c r="AY1024" s="779"/>
      <c r="AZ1024" s="779"/>
      <c r="BA1024" s="779"/>
      <c r="BB1024" s="779"/>
      <c r="BC1024" s="779"/>
      <c r="BD1024" s="779"/>
      <c r="BE1024" s="779"/>
      <c r="BF1024" s="779"/>
      <c r="BG1024" s="779"/>
      <c r="BH1024" s="779"/>
      <c r="BI1024" s="779"/>
      <c r="BJ1024" s="779"/>
      <c r="BK1024" s="779"/>
      <c r="BL1024" s="779"/>
      <c r="BM1024" s="779"/>
      <c r="BN1024" s="779"/>
      <c r="BO1024" s="779"/>
      <c r="BP1024" s="779"/>
      <c r="BQ1024" s="779"/>
      <c r="BR1024" s="779"/>
      <c r="BS1024" s="779"/>
      <c r="BT1024" s="779"/>
      <c r="BU1024" s="779"/>
      <c r="BV1024" s="779"/>
      <c r="BW1024" s="779"/>
      <c r="BX1024" s="779"/>
      <c r="BY1024" s="779"/>
      <c r="BZ1024" s="779"/>
      <c r="CA1024" s="779"/>
      <c r="CB1024" s="779"/>
      <c r="CC1024" s="779"/>
      <c r="CD1024" s="779"/>
      <c r="CE1024" s="779"/>
      <c r="CF1024" s="779"/>
      <c r="CG1024" s="779"/>
      <c r="CH1024" s="779"/>
      <c r="CI1024" s="779"/>
      <c r="CJ1024" s="779"/>
      <c r="CK1024" s="779"/>
      <c r="CL1024" s="779"/>
      <c r="CM1024" s="779"/>
      <c r="CN1024" s="779"/>
      <c r="CO1024" s="779"/>
      <c r="CP1024" s="779"/>
      <c r="CQ1024" s="779"/>
      <c r="CR1024" s="779"/>
      <c r="CS1024" s="779"/>
      <c r="CT1024" s="779"/>
    </row>
    <row r="1025" spans="1:98" s="887" customFormat="1" ht="13.5">
      <c r="A1025" s="886"/>
      <c r="B1025" s="886"/>
      <c r="C1025" s="886"/>
      <c r="D1025" s="886"/>
      <c r="E1025" s="886"/>
      <c r="F1025" s="2851"/>
      <c r="G1025" s="2851"/>
      <c r="H1025" s="888"/>
      <c r="I1025" s="889"/>
      <c r="J1025" s="890"/>
      <c r="M1025" s="772"/>
      <c r="N1025" s="891"/>
      <c r="O1025" s="774"/>
      <c r="P1025" s="775"/>
      <c r="Q1025" s="775"/>
      <c r="R1025" s="776"/>
      <c r="S1025" s="777"/>
      <c r="T1025" s="777"/>
      <c r="U1025" s="777"/>
      <c r="V1025" s="778"/>
      <c r="W1025" s="778"/>
      <c r="X1025" s="778"/>
      <c r="Y1025" s="778"/>
      <c r="Z1025" s="778"/>
      <c r="AA1025" s="779"/>
      <c r="AB1025" s="779"/>
      <c r="AC1025" s="779"/>
      <c r="AD1025" s="779"/>
      <c r="AE1025" s="779"/>
      <c r="AF1025" s="779"/>
      <c r="AG1025" s="779"/>
      <c r="AH1025" s="779"/>
      <c r="AI1025" s="779"/>
      <c r="AJ1025" s="779"/>
      <c r="AK1025" s="779"/>
      <c r="AL1025" s="779"/>
      <c r="AM1025" s="779"/>
      <c r="AN1025" s="779"/>
      <c r="AO1025" s="779"/>
      <c r="AP1025" s="779"/>
      <c r="AQ1025" s="779"/>
      <c r="AR1025" s="779"/>
      <c r="AS1025" s="779"/>
      <c r="AT1025" s="779"/>
      <c r="AU1025" s="779"/>
      <c r="AV1025" s="779"/>
      <c r="AW1025" s="779"/>
      <c r="AX1025" s="779"/>
      <c r="AY1025" s="779"/>
      <c r="AZ1025" s="779"/>
      <c r="BA1025" s="779"/>
      <c r="BB1025" s="779"/>
      <c r="BC1025" s="779"/>
      <c r="BD1025" s="779"/>
      <c r="BE1025" s="779"/>
      <c r="BF1025" s="779"/>
      <c r="BG1025" s="779"/>
      <c r="BH1025" s="779"/>
      <c r="BI1025" s="779"/>
      <c r="BJ1025" s="779"/>
      <c r="BK1025" s="779"/>
      <c r="BL1025" s="779"/>
      <c r="BM1025" s="779"/>
      <c r="BN1025" s="779"/>
      <c r="BO1025" s="779"/>
      <c r="BP1025" s="779"/>
      <c r="BQ1025" s="779"/>
      <c r="BR1025" s="779"/>
      <c r="BS1025" s="779"/>
      <c r="BT1025" s="779"/>
      <c r="BU1025" s="779"/>
      <c r="BV1025" s="779"/>
      <c r="BW1025" s="779"/>
      <c r="BX1025" s="779"/>
      <c r="BY1025" s="779"/>
      <c r="BZ1025" s="779"/>
      <c r="CA1025" s="779"/>
      <c r="CB1025" s="779"/>
      <c r="CC1025" s="779"/>
      <c r="CD1025" s="779"/>
      <c r="CE1025" s="779"/>
      <c r="CF1025" s="779"/>
      <c r="CG1025" s="779"/>
      <c r="CH1025" s="779"/>
      <c r="CI1025" s="779"/>
      <c r="CJ1025" s="779"/>
      <c r="CK1025" s="779"/>
      <c r="CL1025" s="779"/>
      <c r="CM1025" s="779"/>
      <c r="CN1025" s="779"/>
      <c r="CO1025" s="779"/>
      <c r="CP1025" s="779"/>
      <c r="CQ1025" s="779"/>
      <c r="CR1025" s="779"/>
      <c r="CS1025" s="779"/>
      <c r="CT1025" s="779"/>
    </row>
    <row r="1026" spans="1:98" s="887" customFormat="1" ht="13.5">
      <c r="A1026" s="886"/>
      <c r="B1026" s="886"/>
      <c r="C1026" s="886"/>
      <c r="D1026" s="886"/>
      <c r="E1026" s="886"/>
      <c r="F1026" s="2851"/>
      <c r="G1026" s="2851"/>
      <c r="H1026" s="888"/>
      <c r="I1026" s="889"/>
      <c r="J1026" s="890"/>
      <c r="M1026" s="772"/>
      <c r="N1026" s="891"/>
      <c r="O1026" s="774"/>
      <c r="P1026" s="775"/>
      <c r="Q1026" s="775"/>
      <c r="R1026" s="776"/>
      <c r="S1026" s="777"/>
      <c r="T1026" s="777"/>
      <c r="U1026" s="777"/>
      <c r="V1026" s="778"/>
      <c r="W1026" s="778"/>
      <c r="X1026" s="778"/>
      <c r="Y1026" s="778"/>
      <c r="Z1026" s="778"/>
      <c r="AA1026" s="779"/>
      <c r="AB1026" s="779"/>
      <c r="AC1026" s="779"/>
      <c r="AD1026" s="779"/>
      <c r="AE1026" s="779"/>
      <c r="AF1026" s="779"/>
      <c r="AG1026" s="779"/>
      <c r="AH1026" s="779"/>
      <c r="AI1026" s="779"/>
      <c r="AJ1026" s="779"/>
      <c r="AK1026" s="779"/>
      <c r="AL1026" s="779"/>
      <c r="AM1026" s="779"/>
      <c r="AN1026" s="779"/>
      <c r="AO1026" s="779"/>
      <c r="AP1026" s="779"/>
      <c r="AQ1026" s="779"/>
      <c r="AR1026" s="779"/>
      <c r="AS1026" s="779"/>
      <c r="AT1026" s="779"/>
      <c r="AU1026" s="779"/>
      <c r="AV1026" s="779"/>
      <c r="AW1026" s="779"/>
      <c r="AX1026" s="779"/>
      <c r="AY1026" s="779"/>
      <c r="AZ1026" s="779"/>
      <c r="BA1026" s="779"/>
      <c r="BB1026" s="779"/>
      <c r="BC1026" s="779"/>
      <c r="BD1026" s="779"/>
      <c r="BE1026" s="779"/>
      <c r="BF1026" s="779"/>
      <c r="BG1026" s="779"/>
      <c r="BH1026" s="779"/>
      <c r="BI1026" s="779"/>
      <c r="BJ1026" s="779"/>
      <c r="BK1026" s="779"/>
      <c r="BL1026" s="779"/>
      <c r="BM1026" s="779"/>
      <c r="BN1026" s="779"/>
      <c r="BO1026" s="779"/>
      <c r="BP1026" s="779"/>
      <c r="BQ1026" s="779"/>
      <c r="BR1026" s="779"/>
      <c r="BS1026" s="779"/>
      <c r="BT1026" s="779"/>
      <c r="BU1026" s="779"/>
      <c r="BV1026" s="779"/>
      <c r="BW1026" s="779"/>
      <c r="BX1026" s="779"/>
      <c r="BY1026" s="779"/>
      <c r="BZ1026" s="779"/>
      <c r="CA1026" s="779"/>
      <c r="CB1026" s="779"/>
      <c r="CC1026" s="779"/>
      <c r="CD1026" s="779"/>
      <c r="CE1026" s="779"/>
      <c r="CF1026" s="779"/>
      <c r="CG1026" s="779"/>
      <c r="CH1026" s="779"/>
      <c r="CI1026" s="779"/>
      <c r="CJ1026" s="779"/>
      <c r="CK1026" s="779"/>
      <c r="CL1026" s="779"/>
      <c r="CM1026" s="779"/>
      <c r="CN1026" s="779"/>
      <c r="CO1026" s="779"/>
      <c r="CP1026" s="779"/>
      <c r="CQ1026" s="779"/>
      <c r="CR1026" s="779"/>
      <c r="CS1026" s="779"/>
      <c r="CT1026" s="779"/>
    </row>
    <row r="1027" spans="1:98" s="887" customFormat="1" ht="13.5">
      <c r="A1027" s="886"/>
      <c r="B1027" s="886"/>
      <c r="C1027" s="886"/>
      <c r="D1027" s="886"/>
      <c r="E1027" s="886"/>
      <c r="F1027" s="2851"/>
      <c r="G1027" s="2851"/>
      <c r="H1027" s="888"/>
      <c r="I1027" s="889"/>
      <c r="J1027" s="890"/>
      <c r="M1027" s="772"/>
      <c r="N1027" s="891"/>
      <c r="O1027" s="774"/>
      <c r="P1027" s="775"/>
      <c r="Q1027" s="775"/>
      <c r="R1027" s="776"/>
      <c r="S1027" s="777"/>
      <c r="T1027" s="777"/>
      <c r="U1027" s="777"/>
      <c r="V1027" s="778"/>
      <c r="W1027" s="778"/>
      <c r="X1027" s="778"/>
      <c r="Y1027" s="778"/>
      <c r="Z1027" s="778"/>
      <c r="AA1027" s="779"/>
      <c r="AB1027" s="779"/>
      <c r="AC1027" s="779"/>
      <c r="AD1027" s="779"/>
      <c r="AE1027" s="779"/>
      <c r="AF1027" s="779"/>
      <c r="AG1027" s="779"/>
      <c r="AH1027" s="779"/>
      <c r="AI1027" s="779"/>
      <c r="AJ1027" s="779"/>
      <c r="AK1027" s="779"/>
      <c r="AL1027" s="779"/>
      <c r="AM1027" s="779"/>
      <c r="AN1027" s="779"/>
      <c r="AO1027" s="779"/>
      <c r="AP1027" s="779"/>
      <c r="AQ1027" s="779"/>
      <c r="AR1027" s="779"/>
      <c r="AS1027" s="779"/>
      <c r="AT1027" s="779"/>
      <c r="AU1027" s="779"/>
      <c r="AV1027" s="779"/>
      <c r="AW1027" s="779"/>
      <c r="AX1027" s="779"/>
      <c r="AY1027" s="779"/>
      <c r="AZ1027" s="779"/>
      <c r="BA1027" s="779"/>
      <c r="BB1027" s="779"/>
      <c r="BC1027" s="779"/>
      <c r="BD1027" s="779"/>
      <c r="BE1027" s="779"/>
      <c r="BF1027" s="779"/>
      <c r="BG1027" s="779"/>
      <c r="BH1027" s="779"/>
      <c r="BI1027" s="779"/>
      <c r="BJ1027" s="779"/>
      <c r="BK1027" s="779"/>
      <c r="BL1027" s="779"/>
      <c r="BM1027" s="779"/>
      <c r="BN1027" s="779"/>
      <c r="BO1027" s="779"/>
      <c r="BP1027" s="779"/>
      <c r="BQ1027" s="779"/>
      <c r="BR1027" s="779"/>
      <c r="BS1027" s="779"/>
      <c r="BT1027" s="779"/>
      <c r="BU1027" s="779"/>
      <c r="BV1027" s="779"/>
      <c r="BW1027" s="779"/>
      <c r="BX1027" s="779"/>
      <c r="BY1027" s="779"/>
      <c r="BZ1027" s="779"/>
      <c r="CA1027" s="779"/>
      <c r="CB1027" s="779"/>
      <c r="CC1027" s="779"/>
      <c r="CD1027" s="779"/>
      <c r="CE1027" s="779"/>
      <c r="CF1027" s="779"/>
      <c r="CG1027" s="779"/>
      <c r="CH1027" s="779"/>
      <c r="CI1027" s="779"/>
      <c r="CJ1027" s="779"/>
      <c r="CK1027" s="779"/>
      <c r="CL1027" s="779"/>
      <c r="CM1027" s="779"/>
      <c r="CN1027" s="779"/>
      <c r="CO1027" s="779"/>
      <c r="CP1027" s="779"/>
      <c r="CQ1027" s="779"/>
      <c r="CR1027" s="779"/>
      <c r="CS1027" s="779"/>
      <c r="CT1027" s="779"/>
    </row>
    <row r="1028" spans="1:98" s="887" customFormat="1" ht="13.5">
      <c r="A1028" s="886"/>
      <c r="B1028" s="886"/>
      <c r="C1028" s="886"/>
      <c r="D1028" s="886"/>
      <c r="E1028" s="886"/>
      <c r="F1028" s="2851"/>
      <c r="G1028" s="2851"/>
      <c r="H1028" s="888"/>
      <c r="I1028" s="889"/>
      <c r="J1028" s="890"/>
      <c r="M1028" s="772"/>
      <c r="N1028" s="891"/>
      <c r="O1028" s="774"/>
      <c r="P1028" s="775"/>
      <c r="Q1028" s="775"/>
      <c r="R1028" s="776"/>
      <c r="S1028" s="777"/>
      <c r="T1028" s="777"/>
      <c r="U1028" s="777"/>
      <c r="V1028" s="778"/>
      <c r="W1028" s="778"/>
      <c r="X1028" s="778"/>
      <c r="Y1028" s="778"/>
      <c r="Z1028" s="778"/>
      <c r="AA1028" s="779"/>
      <c r="AB1028" s="779"/>
      <c r="AC1028" s="779"/>
      <c r="AD1028" s="779"/>
      <c r="AE1028" s="779"/>
      <c r="AF1028" s="779"/>
      <c r="AG1028" s="779"/>
      <c r="AH1028" s="779"/>
      <c r="AI1028" s="779"/>
      <c r="AJ1028" s="779"/>
      <c r="AK1028" s="779"/>
      <c r="AL1028" s="779"/>
      <c r="AM1028" s="779"/>
      <c r="AN1028" s="779"/>
      <c r="AO1028" s="779"/>
      <c r="AP1028" s="779"/>
      <c r="AQ1028" s="779"/>
      <c r="AR1028" s="779"/>
      <c r="AS1028" s="779"/>
      <c r="AT1028" s="779"/>
      <c r="AU1028" s="779"/>
      <c r="AV1028" s="779"/>
      <c r="AW1028" s="779"/>
      <c r="AX1028" s="779"/>
      <c r="AY1028" s="779"/>
      <c r="AZ1028" s="779"/>
      <c r="BA1028" s="779"/>
      <c r="BB1028" s="779"/>
      <c r="BC1028" s="779"/>
      <c r="BD1028" s="779"/>
      <c r="BE1028" s="779"/>
      <c r="BF1028" s="779"/>
      <c r="BG1028" s="779"/>
      <c r="BH1028" s="779"/>
      <c r="BI1028" s="779"/>
      <c r="BJ1028" s="779"/>
      <c r="BK1028" s="779"/>
      <c r="BL1028" s="779"/>
      <c r="BM1028" s="779"/>
      <c r="BN1028" s="779"/>
      <c r="BO1028" s="779"/>
      <c r="BP1028" s="779"/>
      <c r="BQ1028" s="779"/>
      <c r="BR1028" s="779"/>
      <c r="BS1028" s="779"/>
      <c r="BT1028" s="779"/>
      <c r="BU1028" s="779"/>
      <c r="BV1028" s="779"/>
      <c r="BW1028" s="779"/>
      <c r="BX1028" s="779"/>
      <c r="BY1028" s="779"/>
      <c r="BZ1028" s="779"/>
      <c r="CA1028" s="779"/>
      <c r="CB1028" s="779"/>
      <c r="CC1028" s="779"/>
      <c r="CD1028" s="779"/>
      <c r="CE1028" s="779"/>
      <c r="CF1028" s="779"/>
      <c r="CG1028" s="779"/>
      <c r="CH1028" s="779"/>
      <c r="CI1028" s="779"/>
      <c r="CJ1028" s="779"/>
      <c r="CK1028" s="779"/>
      <c r="CL1028" s="779"/>
      <c r="CM1028" s="779"/>
      <c r="CN1028" s="779"/>
      <c r="CO1028" s="779"/>
      <c r="CP1028" s="779"/>
      <c r="CQ1028" s="779"/>
      <c r="CR1028" s="779"/>
      <c r="CS1028" s="779"/>
      <c r="CT1028" s="779"/>
    </row>
    <row r="1029" spans="1:98" s="887" customFormat="1" ht="13.5">
      <c r="A1029" s="886"/>
      <c r="B1029" s="886"/>
      <c r="C1029" s="886"/>
      <c r="D1029" s="886"/>
      <c r="E1029" s="886"/>
      <c r="F1029" s="2851"/>
      <c r="G1029" s="2851"/>
      <c r="H1029" s="888"/>
      <c r="I1029" s="889"/>
      <c r="J1029" s="890"/>
      <c r="M1029" s="772"/>
      <c r="N1029" s="891"/>
      <c r="O1029" s="774"/>
      <c r="P1029" s="775"/>
      <c r="Q1029" s="775"/>
      <c r="R1029" s="776"/>
      <c r="S1029" s="777"/>
      <c r="T1029" s="777"/>
      <c r="U1029" s="777"/>
      <c r="V1029" s="778"/>
      <c r="W1029" s="778"/>
      <c r="X1029" s="778"/>
      <c r="Y1029" s="778"/>
      <c r="Z1029" s="778"/>
      <c r="AA1029" s="779"/>
      <c r="AB1029" s="779"/>
      <c r="AC1029" s="779"/>
      <c r="AD1029" s="779"/>
      <c r="AE1029" s="779"/>
      <c r="AF1029" s="779"/>
      <c r="AG1029" s="779"/>
      <c r="AH1029" s="779"/>
      <c r="AI1029" s="779"/>
      <c r="AJ1029" s="779"/>
      <c r="AK1029" s="779"/>
      <c r="AL1029" s="779"/>
      <c r="AM1029" s="779"/>
      <c r="AN1029" s="779"/>
      <c r="AO1029" s="779"/>
      <c r="AP1029" s="779"/>
      <c r="AQ1029" s="779"/>
      <c r="AR1029" s="779"/>
      <c r="AS1029" s="779"/>
      <c r="AT1029" s="779"/>
      <c r="AU1029" s="779"/>
      <c r="AV1029" s="779"/>
      <c r="AW1029" s="779"/>
      <c r="AX1029" s="779"/>
      <c r="AY1029" s="779"/>
      <c r="AZ1029" s="779"/>
      <c r="BA1029" s="779"/>
      <c r="BB1029" s="779"/>
      <c r="BC1029" s="779"/>
      <c r="BD1029" s="779"/>
      <c r="BE1029" s="779"/>
      <c r="BF1029" s="779"/>
      <c r="BG1029" s="779"/>
      <c r="BH1029" s="779"/>
      <c r="BI1029" s="779"/>
      <c r="BJ1029" s="779"/>
      <c r="BK1029" s="779"/>
      <c r="BL1029" s="779"/>
      <c r="BM1029" s="779"/>
      <c r="BN1029" s="779"/>
      <c r="BO1029" s="779"/>
      <c r="BP1029" s="779"/>
      <c r="BQ1029" s="779"/>
      <c r="BR1029" s="779"/>
      <c r="BS1029" s="779"/>
      <c r="BT1029" s="779"/>
      <c r="BU1029" s="779"/>
      <c r="BV1029" s="779"/>
      <c r="BW1029" s="779"/>
      <c r="BX1029" s="779"/>
      <c r="BY1029" s="779"/>
      <c r="BZ1029" s="779"/>
      <c r="CA1029" s="779"/>
      <c r="CB1029" s="779"/>
      <c r="CC1029" s="779"/>
      <c r="CD1029" s="779"/>
      <c r="CE1029" s="779"/>
      <c r="CF1029" s="779"/>
      <c r="CG1029" s="779"/>
      <c r="CH1029" s="779"/>
      <c r="CI1029" s="779"/>
      <c r="CJ1029" s="779"/>
      <c r="CK1029" s="779"/>
      <c r="CL1029" s="779"/>
      <c r="CM1029" s="779"/>
      <c r="CN1029" s="779"/>
      <c r="CO1029" s="779"/>
      <c r="CP1029" s="779"/>
      <c r="CQ1029" s="779"/>
      <c r="CR1029" s="779"/>
      <c r="CS1029" s="779"/>
      <c r="CT1029" s="779"/>
    </row>
    <row r="1030" spans="1:98" s="887" customFormat="1" ht="13.5">
      <c r="A1030" s="886"/>
      <c r="B1030" s="886"/>
      <c r="C1030" s="886"/>
      <c r="D1030" s="886"/>
      <c r="E1030" s="886"/>
      <c r="F1030" s="2851"/>
      <c r="G1030" s="2851"/>
      <c r="H1030" s="888"/>
      <c r="I1030" s="889"/>
      <c r="J1030" s="890"/>
      <c r="M1030" s="772"/>
      <c r="N1030" s="891"/>
      <c r="O1030" s="774"/>
      <c r="P1030" s="775"/>
      <c r="Q1030" s="775"/>
      <c r="R1030" s="776"/>
      <c r="S1030" s="777"/>
      <c r="T1030" s="777"/>
      <c r="U1030" s="777"/>
      <c r="V1030" s="778"/>
      <c r="W1030" s="778"/>
      <c r="X1030" s="778"/>
      <c r="Y1030" s="778"/>
      <c r="Z1030" s="778"/>
      <c r="AA1030" s="779"/>
      <c r="AB1030" s="779"/>
      <c r="AC1030" s="779"/>
      <c r="AD1030" s="779"/>
      <c r="AE1030" s="779"/>
      <c r="AF1030" s="779"/>
      <c r="AG1030" s="779"/>
      <c r="AH1030" s="779"/>
      <c r="AI1030" s="779"/>
      <c r="AJ1030" s="779"/>
      <c r="AK1030" s="779"/>
      <c r="AL1030" s="779"/>
      <c r="AM1030" s="779"/>
      <c r="AN1030" s="779"/>
      <c r="AO1030" s="779"/>
      <c r="AP1030" s="779"/>
      <c r="AQ1030" s="779"/>
      <c r="AR1030" s="779"/>
      <c r="AS1030" s="779"/>
      <c r="AT1030" s="779"/>
      <c r="AU1030" s="779"/>
      <c r="AV1030" s="779"/>
      <c r="AW1030" s="779"/>
      <c r="AX1030" s="779"/>
      <c r="AY1030" s="779"/>
      <c r="AZ1030" s="779"/>
      <c r="BA1030" s="779"/>
      <c r="BB1030" s="779"/>
      <c r="BC1030" s="779"/>
      <c r="BD1030" s="779"/>
      <c r="BE1030" s="779"/>
      <c r="BF1030" s="779"/>
      <c r="BG1030" s="779"/>
      <c r="BH1030" s="779"/>
      <c r="BI1030" s="779"/>
      <c r="BJ1030" s="779"/>
      <c r="BK1030" s="779"/>
      <c r="BL1030" s="779"/>
      <c r="BM1030" s="779"/>
      <c r="BN1030" s="779"/>
      <c r="BO1030" s="779"/>
      <c r="BP1030" s="779"/>
      <c r="BQ1030" s="779"/>
      <c r="BR1030" s="779"/>
      <c r="BS1030" s="779"/>
      <c r="BT1030" s="779"/>
      <c r="BU1030" s="779"/>
      <c r="BV1030" s="779"/>
      <c r="BW1030" s="779"/>
      <c r="BX1030" s="779"/>
      <c r="BY1030" s="779"/>
      <c r="BZ1030" s="779"/>
      <c r="CA1030" s="779"/>
      <c r="CB1030" s="779"/>
      <c r="CC1030" s="779"/>
      <c r="CD1030" s="779"/>
      <c r="CE1030" s="779"/>
      <c r="CF1030" s="779"/>
      <c r="CG1030" s="779"/>
      <c r="CH1030" s="779"/>
      <c r="CI1030" s="779"/>
      <c r="CJ1030" s="779"/>
      <c r="CK1030" s="779"/>
      <c r="CL1030" s="779"/>
      <c r="CM1030" s="779"/>
      <c r="CN1030" s="779"/>
      <c r="CO1030" s="779"/>
      <c r="CP1030" s="779"/>
      <c r="CQ1030" s="779"/>
      <c r="CR1030" s="779"/>
      <c r="CS1030" s="779"/>
      <c r="CT1030" s="779"/>
    </row>
    <row r="1031" spans="1:98" s="887" customFormat="1" ht="13.5">
      <c r="A1031" s="886"/>
      <c r="B1031" s="886"/>
      <c r="C1031" s="886"/>
      <c r="D1031" s="886"/>
      <c r="E1031" s="886"/>
      <c r="F1031" s="2851"/>
      <c r="G1031" s="2851"/>
      <c r="H1031" s="888"/>
      <c r="I1031" s="889"/>
      <c r="J1031" s="890"/>
      <c r="M1031" s="772"/>
      <c r="N1031" s="891"/>
      <c r="O1031" s="774"/>
      <c r="P1031" s="775"/>
      <c r="Q1031" s="775"/>
      <c r="R1031" s="776"/>
      <c r="S1031" s="777"/>
      <c r="T1031" s="777"/>
      <c r="U1031" s="777"/>
      <c r="V1031" s="778"/>
      <c r="W1031" s="778"/>
      <c r="X1031" s="778"/>
      <c r="Y1031" s="778"/>
      <c r="Z1031" s="778"/>
      <c r="AA1031" s="779"/>
      <c r="AB1031" s="779"/>
      <c r="AC1031" s="779"/>
      <c r="AD1031" s="779"/>
      <c r="AE1031" s="779"/>
      <c r="AF1031" s="779"/>
      <c r="AG1031" s="779"/>
      <c r="AH1031" s="779"/>
      <c r="AI1031" s="779"/>
      <c r="AJ1031" s="779"/>
      <c r="AK1031" s="779"/>
      <c r="AL1031" s="779"/>
      <c r="AM1031" s="779"/>
      <c r="AN1031" s="779"/>
      <c r="AO1031" s="779"/>
      <c r="AP1031" s="779"/>
      <c r="AQ1031" s="779"/>
      <c r="AR1031" s="779"/>
      <c r="AS1031" s="779"/>
      <c r="AT1031" s="779"/>
      <c r="AU1031" s="779"/>
      <c r="AV1031" s="779"/>
      <c r="AW1031" s="779"/>
      <c r="AX1031" s="779"/>
      <c r="AY1031" s="779"/>
      <c r="AZ1031" s="779"/>
      <c r="BA1031" s="779"/>
      <c r="BB1031" s="779"/>
      <c r="BC1031" s="779"/>
      <c r="BD1031" s="779"/>
      <c r="BE1031" s="779"/>
      <c r="BF1031" s="779"/>
      <c r="BG1031" s="779"/>
      <c r="BH1031" s="779"/>
      <c r="BI1031" s="779"/>
      <c r="BJ1031" s="779"/>
      <c r="BK1031" s="779"/>
      <c r="BL1031" s="779"/>
      <c r="BM1031" s="779"/>
      <c r="BN1031" s="779"/>
      <c r="BO1031" s="779"/>
      <c r="BP1031" s="779"/>
      <c r="BQ1031" s="779"/>
      <c r="BR1031" s="779"/>
      <c r="BS1031" s="779"/>
      <c r="BT1031" s="779"/>
      <c r="BU1031" s="779"/>
      <c r="BV1031" s="779"/>
      <c r="BW1031" s="779"/>
      <c r="BX1031" s="779"/>
      <c r="BY1031" s="779"/>
      <c r="BZ1031" s="779"/>
      <c r="CA1031" s="779"/>
      <c r="CB1031" s="779"/>
      <c r="CC1031" s="779"/>
      <c r="CD1031" s="779"/>
      <c r="CE1031" s="779"/>
      <c r="CF1031" s="779"/>
      <c r="CG1031" s="779"/>
      <c r="CH1031" s="779"/>
      <c r="CI1031" s="779"/>
      <c r="CJ1031" s="779"/>
      <c r="CK1031" s="779"/>
      <c r="CL1031" s="779"/>
      <c r="CM1031" s="779"/>
      <c r="CN1031" s="779"/>
      <c r="CO1031" s="779"/>
      <c r="CP1031" s="779"/>
      <c r="CQ1031" s="779"/>
      <c r="CR1031" s="779"/>
      <c r="CS1031" s="779"/>
      <c r="CT1031" s="779"/>
    </row>
    <row r="1032" spans="1:98" s="887" customFormat="1" ht="13.5">
      <c r="A1032" s="886"/>
      <c r="B1032" s="886"/>
      <c r="C1032" s="886"/>
      <c r="D1032" s="886"/>
      <c r="E1032" s="886"/>
      <c r="F1032" s="2851"/>
      <c r="G1032" s="2851"/>
      <c r="H1032" s="888"/>
      <c r="I1032" s="889"/>
      <c r="J1032" s="890"/>
      <c r="M1032" s="772"/>
      <c r="N1032" s="891"/>
      <c r="O1032" s="774"/>
      <c r="P1032" s="775"/>
      <c r="Q1032" s="775"/>
      <c r="R1032" s="776"/>
      <c r="S1032" s="777"/>
      <c r="T1032" s="777"/>
      <c r="U1032" s="777"/>
      <c r="V1032" s="778"/>
      <c r="W1032" s="778"/>
      <c r="X1032" s="778"/>
      <c r="Y1032" s="778"/>
      <c r="Z1032" s="778"/>
      <c r="AA1032" s="779"/>
      <c r="AB1032" s="779"/>
      <c r="AC1032" s="779"/>
      <c r="AD1032" s="779"/>
      <c r="AE1032" s="779"/>
      <c r="AF1032" s="779"/>
      <c r="AG1032" s="779"/>
      <c r="AH1032" s="779"/>
      <c r="AI1032" s="779"/>
      <c r="AJ1032" s="779"/>
      <c r="AK1032" s="779"/>
      <c r="AL1032" s="779"/>
      <c r="AM1032" s="779"/>
      <c r="AN1032" s="779"/>
      <c r="AO1032" s="779"/>
      <c r="AP1032" s="779"/>
      <c r="AQ1032" s="779"/>
      <c r="AR1032" s="779"/>
      <c r="AS1032" s="779"/>
      <c r="AT1032" s="779"/>
      <c r="AU1032" s="779"/>
      <c r="AV1032" s="779"/>
      <c r="AW1032" s="779"/>
      <c r="AX1032" s="779"/>
      <c r="AY1032" s="779"/>
      <c r="AZ1032" s="779"/>
      <c r="BA1032" s="779"/>
      <c r="BB1032" s="779"/>
      <c r="BC1032" s="779"/>
      <c r="BD1032" s="779"/>
      <c r="BE1032" s="779"/>
      <c r="BF1032" s="779"/>
      <c r="BG1032" s="779"/>
      <c r="BH1032" s="779"/>
      <c r="BI1032" s="779"/>
      <c r="BJ1032" s="779"/>
      <c r="BK1032" s="779"/>
      <c r="BL1032" s="779"/>
      <c r="BM1032" s="779"/>
      <c r="BN1032" s="779"/>
      <c r="BO1032" s="779"/>
      <c r="BP1032" s="779"/>
      <c r="BQ1032" s="779"/>
      <c r="BR1032" s="779"/>
      <c r="BS1032" s="779"/>
      <c r="BT1032" s="779"/>
      <c r="BU1032" s="779"/>
      <c r="BV1032" s="779"/>
      <c r="BW1032" s="779"/>
      <c r="BX1032" s="779"/>
      <c r="BY1032" s="779"/>
      <c r="BZ1032" s="779"/>
      <c r="CA1032" s="779"/>
      <c r="CB1032" s="779"/>
      <c r="CC1032" s="779"/>
      <c r="CD1032" s="779"/>
      <c r="CE1032" s="779"/>
      <c r="CF1032" s="779"/>
      <c r="CG1032" s="779"/>
      <c r="CH1032" s="779"/>
      <c r="CI1032" s="779"/>
      <c r="CJ1032" s="779"/>
      <c r="CK1032" s="779"/>
      <c r="CL1032" s="779"/>
      <c r="CM1032" s="779"/>
      <c r="CN1032" s="779"/>
      <c r="CO1032" s="779"/>
      <c r="CP1032" s="779"/>
      <c r="CQ1032" s="779"/>
      <c r="CR1032" s="779"/>
      <c r="CS1032" s="779"/>
      <c r="CT1032" s="779"/>
    </row>
    <row r="1033" spans="1:98" s="887" customFormat="1" ht="13.5">
      <c r="A1033" s="886"/>
      <c r="B1033" s="886"/>
      <c r="C1033" s="886"/>
      <c r="D1033" s="886"/>
      <c r="E1033" s="886"/>
      <c r="F1033" s="2851"/>
      <c r="G1033" s="2851"/>
      <c r="H1033" s="888"/>
      <c r="I1033" s="889"/>
      <c r="J1033" s="890"/>
      <c r="M1033" s="772"/>
      <c r="N1033" s="891"/>
      <c r="O1033" s="774"/>
      <c r="P1033" s="775"/>
      <c r="Q1033" s="775"/>
      <c r="R1033" s="776"/>
      <c r="S1033" s="777"/>
      <c r="T1033" s="777"/>
      <c r="U1033" s="777"/>
      <c r="V1033" s="778"/>
      <c r="W1033" s="778"/>
      <c r="X1033" s="778"/>
      <c r="Y1033" s="778"/>
      <c r="Z1033" s="778"/>
      <c r="AA1033" s="779"/>
      <c r="AB1033" s="779"/>
      <c r="AC1033" s="779"/>
      <c r="AD1033" s="779"/>
      <c r="AE1033" s="779"/>
      <c r="AF1033" s="779"/>
      <c r="AG1033" s="779"/>
      <c r="AH1033" s="779"/>
      <c r="AI1033" s="779"/>
      <c r="AJ1033" s="779"/>
      <c r="AK1033" s="779"/>
      <c r="AL1033" s="779"/>
      <c r="AM1033" s="779"/>
      <c r="AN1033" s="779"/>
      <c r="AO1033" s="779"/>
      <c r="AP1033" s="779"/>
      <c r="AQ1033" s="779"/>
      <c r="AR1033" s="779"/>
      <c r="AS1033" s="779"/>
      <c r="AT1033" s="779"/>
      <c r="AU1033" s="779"/>
      <c r="AV1033" s="779"/>
      <c r="AW1033" s="779"/>
      <c r="AX1033" s="779"/>
      <c r="AY1033" s="779"/>
      <c r="AZ1033" s="779"/>
      <c r="BA1033" s="779"/>
      <c r="BB1033" s="779"/>
      <c r="BC1033" s="779"/>
      <c r="BD1033" s="779"/>
      <c r="BE1033" s="779"/>
      <c r="BF1033" s="779"/>
      <c r="BG1033" s="779"/>
      <c r="BH1033" s="779"/>
      <c r="BI1033" s="779"/>
      <c r="BJ1033" s="779"/>
      <c r="BK1033" s="779"/>
      <c r="BL1033" s="779"/>
      <c r="BM1033" s="779"/>
      <c r="BN1033" s="779"/>
      <c r="BO1033" s="779"/>
      <c r="BP1033" s="779"/>
      <c r="BQ1033" s="779"/>
      <c r="BR1033" s="779"/>
      <c r="BS1033" s="779"/>
      <c r="BT1033" s="779"/>
      <c r="BU1033" s="779"/>
      <c r="BV1033" s="779"/>
      <c r="BW1033" s="779"/>
      <c r="BX1033" s="779"/>
      <c r="BY1033" s="779"/>
      <c r="BZ1033" s="779"/>
      <c r="CA1033" s="779"/>
      <c r="CB1033" s="779"/>
      <c r="CC1033" s="779"/>
      <c r="CD1033" s="779"/>
      <c r="CE1033" s="779"/>
      <c r="CF1033" s="779"/>
      <c r="CG1033" s="779"/>
      <c r="CH1033" s="779"/>
      <c r="CI1033" s="779"/>
      <c r="CJ1033" s="779"/>
      <c r="CK1033" s="779"/>
      <c r="CL1033" s="779"/>
      <c r="CM1033" s="779"/>
      <c r="CN1033" s="779"/>
      <c r="CO1033" s="779"/>
      <c r="CP1033" s="779"/>
      <c r="CQ1033" s="779"/>
      <c r="CR1033" s="779"/>
      <c r="CS1033" s="779"/>
      <c r="CT1033" s="779"/>
    </row>
    <row r="1034" spans="1:98" s="887" customFormat="1" ht="13.5">
      <c r="A1034" s="886"/>
      <c r="B1034" s="886"/>
      <c r="C1034" s="886"/>
      <c r="D1034" s="886"/>
      <c r="E1034" s="886"/>
      <c r="F1034" s="2851"/>
      <c r="G1034" s="2851"/>
      <c r="H1034" s="888"/>
      <c r="I1034" s="889"/>
      <c r="J1034" s="890"/>
      <c r="M1034" s="772"/>
      <c r="N1034" s="891"/>
      <c r="O1034" s="774"/>
      <c r="P1034" s="775"/>
      <c r="Q1034" s="775"/>
      <c r="R1034" s="776"/>
      <c r="S1034" s="777"/>
      <c r="T1034" s="777"/>
      <c r="U1034" s="777"/>
      <c r="V1034" s="778"/>
      <c r="W1034" s="778"/>
      <c r="X1034" s="778"/>
      <c r="Y1034" s="778"/>
      <c r="Z1034" s="778"/>
      <c r="AA1034" s="779"/>
      <c r="AB1034" s="779"/>
      <c r="AC1034" s="779"/>
      <c r="AD1034" s="779"/>
      <c r="AE1034" s="779"/>
      <c r="AF1034" s="779"/>
      <c r="AG1034" s="779"/>
      <c r="AH1034" s="779"/>
      <c r="AI1034" s="779"/>
      <c r="AJ1034" s="779"/>
      <c r="AK1034" s="779"/>
      <c r="AL1034" s="779"/>
      <c r="AM1034" s="779"/>
      <c r="AN1034" s="779"/>
      <c r="AO1034" s="779"/>
      <c r="AP1034" s="779"/>
      <c r="AQ1034" s="779"/>
      <c r="AR1034" s="779"/>
      <c r="AS1034" s="779"/>
      <c r="AT1034" s="779"/>
      <c r="AU1034" s="779"/>
      <c r="AV1034" s="779"/>
      <c r="AW1034" s="779"/>
      <c r="AX1034" s="779"/>
      <c r="AY1034" s="779"/>
      <c r="AZ1034" s="779"/>
      <c r="BA1034" s="779"/>
      <c r="BB1034" s="779"/>
      <c r="BC1034" s="779"/>
      <c r="BD1034" s="779"/>
      <c r="BE1034" s="779"/>
      <c r="BF1034" s="779"/>
      <c r="BG1034" s="779"/>
      <c r="BH1034" s="779"/>
      <c r="BI1034" s="779"/>
      <c r="BJ1034" s="779"/>
      <c r="BK1034" s="779"/>
      <c r="BL1034" s="779"/>
      <c r="BM1034" s="779"/>
      <c r="BN1034" s="779"/>
      <c r="BO1034" s="779"/>
      <c r="BP1034" s="779"/>
      <c r="BQ1034" s="779"/>
      <c r="BR1034" s="779"/>
      <c r="BS1034" s="779"/>
      <c r="BT1034" s="779"/>
      <c r="BU1034" s="779"/>
      <c r="BV1034" s="779"/>
      <c r="BW1034" s="779"/>
      <c r="BX1034" s="779"/>
      <c r="BY1034" s="779"/>
      <c r="BZ1034" s="779"/>
      <c r="CA1034" s="779"/>
      <c r="CB1034" s="779"/>
      <c r="CC1034" s="779"/>
      <c r="CD1034" s="779"/>
      <c r="CE1034" s="779"/>
      <c r="CF1034" s="779"/>
      <c r="CG1034" s="779"/>
      <c r="CH1034" s="779"/>
      <c r="CI1034" s="779"/>
      <c r="CJ1034" s="779"/>
      <c r="CK1034" s="779"/>
      <c r="CL1034" s="779"/>
      <c r="CM1034" s="779"/>
      <c r="CN1034" s="779"/>
      <c r="CO1034" s="779"/>
      <c r="CP1034" s="779"/>
      <c r="CQ1034" s="779"/>
      <c r="CR1034" s="779"/>
      <c r="CS1034" s="779"/>
      <c r="CT1034" s="779"/>
    </row>
    <row r="1035" spans="1:98" s="887" customFormat="1" ht="13.5">
      <c r="A1035" s="886"/>
      <c r="B1035" s="886"/>
      <c r="C1035" s="886"/>
      <c r="D1035" s="886"/>
      <c r="E1035" s="886"/>
      <c r="F1035" s="2851"/>
      <c r="G1035" s="2851"/>
      <c r="H1035" s="888"/>
      <c r="I1035" s="889"/>
      <c r="J1035" s="890"/>
      <c r="M1035" s="772"/>
      <c r="N1035" s="891"/>
      <c r="O1035" s="774"/>
      <c r="P1035" s="775"/>
      <c r="Q1035" s="775"/>
      <c r="R1035" s="776"/>
      <c r="S1035" s="777"/>
      <c r="T1035" s="777"/>
      <c r="U1035" s="777"/>
      <c r="V1035" s="778"/>
      <c r="W1035" s="778"/>
      <c r="X1035" s="778"/>
      <c r="Y1035" s="778"/>
      <c r="Z1035" s="778"/>
      <c r="AA1035" s="779"/>
      <c r="AB1035" s="779"/>
      <c r="AC1035" s="779"/>
      <c r="AD1035" s="779"/>
      <c r="AE1035" s="779"/>
      <c r="AF1035" s="779"/>
      <c r="AG1035" s="779"/>
      <c r="AH1035" s="779"/>
      <c r="AI1035" s="779"/>
      <c r="AJ1035" s="779"/>
      <c r="AK1035" s="779"/>
      <c r="AL1035" s="779"/>
      <c r="AM1035" s="779"/>
      <c r="AN1035" s="779"/>
      <c r="AO1035" s="779"/>
      <c r="AP1035" s="779"/>
      <c r="AQ1035" s="779"/>
      <c r="AR1035" s="779"/>
      <c r="AS1035" s="779"/>
      <c r="AT1035" s="779"/>
      <c r="AU1035" s="779"/>
      <c r="AV1035" s="779"/>
      <c r="AW1035" s="779"/>
      <c r="AX1035" s="779"/>
      <c r="AY1035" s="779"/>
      <c r="AZ1035" s="779"/>
      <c r="BA1035" s="779"/>
      <c r="BB1035" s="779"/>
      <c r="BC1035" s="779"/>
      <c r="BD1035" s="779"/>
      <c r="BE1035" s="779"/>
      <c r="BF1035" s="779"/>
      <c r="BG1035" s="779"/>
      <c r="BH1035" s="779"/>
      <c r="BI1035" s="779"/>
      <c r="BJ1035" s="779"/>
      <c r="BK1035" s="779"/>
      <c r="BL1035" s="779"/>
      <c r="BM1035" s="779"/>
      <c r="BN1035" s="779"/>
      <c r="BO1035" s="779"/>
      <c r="BP1035" s="779"/>
      <c r="BQ1035" s="779"/>
      <c r="BR1035" s="779"/>
      <c r="BS1035" s="779"/>
      <c r="BT1035" s="779"/>
      <c r="BU1035" s="779"/>
      <c r="BV1035" s="779"/>
      <c r="BW1035" s="779"/>
      <c r="BX1035" s="779"/>
      <c r="BY1035" s="779"/>
      <c r="BZ1035" s="779"/>
      <c r="CA1035" s="779"/>
      <c r="CB1035" s="779"/>
      <c r="CC1035" s="779"/>
      <c r="CD1035" s="779"/>
      <c r="CE1035" s="779"/>
      <c r="CF1035" s="779"/>
      <c r="CG1035" s="779"/>
      <c r="CH1035" s="779"/>
      <c r="CI1035" s="779"/>
      <c r="CJ1035" s="779"/>
      <c r="CK1035" s="779"/>
      <c r="CL1035" s="779"/>
      <c r="CM1035" s="779"/>
      <c r="CN1035" s="779"/>
      <c r="CO1035" s="779"/>
      <c r="CP1035" s="779"/>
      <c r="CQ1035" s="779"/>
      <c r="CR1035" s="779"/>
      <c r="CS1035" s="779"/>
      <c r="CT1035" s="779"/>
    </row>
    <row r="1036" spans="1:98" s="887" customFormat="1" ht="13.5">
      <c r="A1036" s="886"/>
      <c r="B1036" s="886"/>
      <c r="C1036" s="886"/>
      <c r="D1036" s="886"/>
      <c r="E1036" s="886"/>
      <c r="F1036" s="2851"/>
      <c r="G1036" s="2851"/>
      <c r="H1036" s="888"/>
      <c r="I1036" s="889"/>
      <c r="J1036" s="890"/>
      <c r="M1036" s="772"/>
      <c r="N1036" s="891"/>
      <c r="O1036" s="774"/>
      <c r="P1036" s="775"/>
      <c r="Q1036" s="775"/>
      <c r="R1036" s="776"/>
      <c r="S1036" s="777"/>
      <c r="T1036" s="777"/>
      <c r="U1036" s="777"/>
      <c r="V1036" s="778"/>
      <c r="W1036" s="778"/>
      <c r="X1036" s="778"/>
      <c r="Y1036" s="778"/>
      <c r="Z1036" s="778"/>
      <c r="AA1036" s="779"/>
      <c r="AB1036" s="779"/>
      <c r="AC1036" s="779"/>
      <c r="AD1036" s="779"/>
      <c r="AE1036" s="779"/>
      <c r="AF1036" s="779"/>
      <c r="AG1036" s="779"/>
      <c r="AH1036" s="779"/>
      <c r="AI1036" s="779"/>
      <c r="AJ1036" s="779"/>
      <c r="AK1036" s="779"/>
      <c r="AL1036" s="779"/>
      <c r="AM1036" s="779"/>
      <c r="AN1036" s="779"/>
      <c r="AO1036" s="779"/>
      <c r="AP1036" s="779"/>
      <c r="AQ1036" s="779"/>
      <c r="AR1036" s="779"/>
      <c r="AS1036" s="779"/>
      <c r="AT1036" s="779"/>
      <c r="AU1036" s="779"/>
      <c r="AV1036" s="779"/>
      <c r="AW1036" s="779"/>
      <c r="AX1036" s="779"/>
      <c r="AY1036" s="779"/>
      <c r="AZ1036" s="779"/>
      <c r="BA1036" s="779"/>
      <c r="BB1036" s="779"/>
      <c r="BC1036" s="779"/>
      <c r="BD1036" s="779"/>
      <c r="BE1036" s="779"/>
      <c r="BF1036" s="779"/>
      <c r="BG1036" s="779"/>
      <c r="BH1036" s="779"/>
      <c r="BI1036" s="779"/>
      <c r="BJ1036" s="779"/>
      <c r="BK1036" s="779"/>
      <c r="BL1036" s="779"/>
      <c r="BM1036" s="779"/>
      <c r="BN1036" s="779"/>
      <c r="BO1036" s="779"/>
      <c r="BP1036" s="779"/>
      <c r="BQ1036" s="779"/>
      <c r="BR1036" s="779"/>
      <c r="BS1036" s="779"/>
      <c r="BT1036" s="779"/>
      <c r="BU1036" s="779"/>
      <c r="BV1036" s="779"/>
      <c r="BW1036" s="779"/>
      <c r="BX1036" s="779"/>
      <c r="BY1036" s="779"/>
      <c r="BZ1036" s="779"/>
      <c r="CA1036" s="779"/>
      <c r="CB1036" s="779"/>
      <c r="CC1036" s="779"/>
      <c r="CD1036" s="779"/>
      <c r="CE1036" s="779"/>
      <c r="CF1036" s="779"/>
      <c r="CG1036" s="779"/>
      <c r="CH1036" s="779"/>
      <c r="CI1036" s="779"/>
      <c r="CJ1036" s="779"/>
      <c r="CK1036" s="779"/>
      <c r="CL1036" s="779"/>
      <c r="CM1036" s="779"/>
      <c r="CN1036" s="779"/>
      <c r="CO1036" s="779"/>
      <c r="CP1036" s="779"/>
      <c r="CQ1036" s="779"/>
      <c r="CR1036" s="779"/>
      <c r="CS1036" s="779"/>
      <c r="CT1036" s="779"/>
    </row>
    <row r="1037" spans="1:98" s="887" customFormat="1" ht="13.5">
      <c r="A1037" s="886"/>
      <c r="B1037" s="886"/>
      <c r="C1037" s="886"/>
      <c r="D1037" s="886"/>
      <c r="E1037" s="886"/>
      <c r="F1037" s="2851"/>
      <c r="G1037" s="2851"/>
      <c r="H1037" s="888"/>
      <c r="I1037" s="889"/>
      <c r="J1037" s="890"/>
      <c r="M1037" s="772"/>
      <c r="N1037" s="891"/>
      <c r="O1037" s="774"/>
      <c r="P1037" s="775"/>
      <c r="Q1037" s="775"/>
      <c r="R1037" s="776"/>
      <c r="S1037" s="777"/>
      <c r="T1037" s="777"/>
      <c r="U1037" s="777"/>
      <c r="V1037" s="778"/>
      <c r="W1037" s="778"/>
      <c r="X1037" s="778"/>
      <c r="Y1037" s="778"/>
      <c r="Z1037" s="778"/>
      <c r="AA1037" s="779"/>
      <c r="AB1037" s="779"/>
      <c r="AC1037" s="779"/>
      <c r="AD1037" s="779"/>
      <c r="AE1037" s="779"/>
      <c r="AF1037" s="779"/>
      <c r="AG1037" s="779"/>
      <c r="AH1037" s="779"/>
      <c r="AI1037" s="779"/>
      <c r="AJ1037" s="779"/>
      <c r="AK1037" s="779"/>
      <c r="AL1037" s="779"/>
      <c r="AM1037" s="779"/>
      <c r="AN1037" s="779"/>
      <c r="AO1037" s="779"/>
      <c r="AP1037" s="779"/>
      <c r="AQ1037" s="779"/>
      <c r="AR1037" s="779"/>
      <c r="AS1037" s="779"/>
      <c r="AT1037" s="779"/>
      <c r="AU1037" s="779"/>
      <c r="AV1037" s="779"/>
      <c r="AW1037" s="779"/>
      <c r="AX1037" s="779"/>
      <c r="AY1037" s="779"/>
      <c r="AZ1037" s="779"/>
      <c r="BA1037" s="779"/>
      <c r="BB1037" s="779"/>
      <c r="BC1037" s="779"/>
      <c r="BD1037" s="779"/>
      <c r="BE1037" s="779"/>
      <c r="BF1037" s="779"/>
      <c r="BG1037" s="779"/>
      <c r="BH1037" s="779"/>
      <c r="BI1037" s="779"/>
      <c r="BJ1037" s="779"/>
      <c r="BK1037" s="779"/>
      <c r="BL1037" s="779"/>
      <c r="BM1037" s="779"/>
      <c r="BN1037" s="779"/>
      <c r="BO1037" s="779"/>
      <c r="BP1037" s="779"/>
      <c r="BQ1037" s="779"/>
      <c r="BR1037" s="779"/>
      <c r="BS1037" s="779"/>
      <c r="BT1037" s="779"/>
      <c r="BU1037" s="779"/>
      <c r="BV1037" s="779"/>
      <c r="BW1037" s="779"/>
      <c r="BX1037" s="779"/>
      <c r="BY1037" s="779"/>
      <c r="BZ1037" s="779"/>
      <c r="CA1037" s="779"/>
      <c r="CB1037" s="779"/>
      <c r="CC1037" s="779"/>
      <c r="CD1037" s="779"/>
      <c r="CE1037" s="779"/>
      <c r="CF1037" s="779"/>
      <c r="CG1037" s="779"/>
      <c r="CH1037" s="779"/>
      <c r="CI1037" s="779"/>
      <c r="CJ1037" s="779"/>
      <c r="CK1037" s="779"/>
      <c r="CL1037" s="779"/>
      <c r="CM1037" s="779"/>
      <c r="CN1037" s="779"/>
      <c r="CO1037" s="779"/>
      <c r="CP1037" s="779"/>
      <c r="CQ1037" s="779"/>
      <c r="CR1037" s="779"/>
      <c r="CS1037" s="779"/>
      <c r="CT1037" s="779"/>
    </row>
    <row r="1038" spans="1:98" s="887" customFormat="1" ht="13.5">
      <c r="A1038" s="886"/>
      <c r="B1038" s="886"/>
      <c r="C1038" s="886"/>
      <c r="D1038" s="886"/>
      <c r="E1038" s="886"/>
      <c r="F1038" s="2851"/>
      <c r="G1038" s="2851"/>
      <c r="H1038" s="888"/>
      <c r="I1038" s="889"/>
      <c r="J1038" s="890"/>
      <c r="M1038" s="772"/>
      <c r="N1038" s="891"/>
      <c r="O1038" s="774"/>
      <c r="P1038" s="775"/>
      <c r="Q1038" s="775"/>
      <c r="R1038" s="776"/>
      <c r="S1038" s="777"/>
      <c r="T1038" s="777"/>
      <c r="U1038" s="777"/>
      <c r="V1038" s="778"/>
      <c r="W1038" s="778"/>
      <c r="X1038" s="778"/>
      <c r="Y1038" s="778"/>
      <c r="Z1038" s="778"/>
      <c r="AA1038" s="779"/>
      <c r="AB1038" s="779"/>
      <c r="AC1038" s="779"/>
      <c r="AD1038" s="779"/>
      <c r="AE1038" s="779"/>
      <c r="AF1038" s="779"/>
      <c r="AG1038" s="779"/>
      <c r="AH1038" s="779"/>
      <c r="AI1038" s="779"/>
      <c r="AJ1038" s="779"/>
      <c r="AK1038" s="779"/>
      <c r="AL1038" s="779"/>
      <c r="AM1038" s="779"/>
      <c r="AN1038" s="779"/>
      <c r="AO1038" s="779"/>
      <c r="AP1038" s="779"/>
      <c r="AQ1038" s="779"/>
      <c r="AR1038" s="779"/>
      <c r="AS1038" s="779"/>
      <c r="AT1038" s="779"/>
      <c r="AU1038" s="779"/>
      <c r="AV1038" s="779"/>
      <c r="AW1038" s="779"/>
      <c r="AX1038" s="779"/>
      <c r="AY1038" s="779"/>
      <c r="AZ1038" s="779"/>
      <c r="BA1038" s="779"/>
      <c r="BB1038" s="779"/>
      <c r="BC1038" s="779"/>
      <c r="BD1038" s="779"/>
      <c r="BE1038" s="779"/>
      <c r="BF1038" s="779"/>
      <c r="BG1038" s="779"/>
      <c r="BH1038" s="779"/>
      <c r="BI1038" s="779"/>
      <c r="BJ1038" s="779"/>
      <c r="BK1038" s="779"/>
      <c r="BL1038" s="779"/>
      <c r="BM1038" s="779"/>
      <c r="BN1038" s="779"/>
      <c r="BO1038" s="779"/>
      <c r="BP1038" s="779"/>
      <c r="BQ1038" s="779"/>
      <c r="BR1038" s="779"/>
      <c r="BS1038" s="779"/>
      <c r="BT1038" s="779"/>
      <c r="BU1038" s="779"/>
      <c r="BV1038" s="779"/>
      <c r="BW1038" s="779"/>
      <c r="BX1038" s="779"/>
      <c r="BY1038" s="779"/>
      <c r="BZ1038" s="779"/>
      <c r="CA1038" s="779"/>
      <c r="CB1038" s="779"/>
      <c r="CC1038" s="779"/>
      <c r="CD1038" s="779"/>
      <c r="CE1038" s="779"/>
      <c r="CF1038" s="779"/>
      <c r="CG1038" s="779"/>
      <c r="CH1038" s="779"/>
      <c r="CI1038" s="779"/>
      <c r="CJ1038" s="779"/>
      <c r="CK1038" s="779"/>
      <c r="CL1038" s="779"/>
      <c r="CM1038" s="779"/>
      <c r="CN1038" s="779"/>
      <c r="CO1038" s="779"/>
      <c r="CP1038" s="779"/>
      <c r="CQ1038" s="779"/>
      <c r="CR1038" s="779"/>
      <c r="CS1038" s="779"/>
      <c r="CT1038" s="779"/>
    </row>
    <row r="1039" spans="1:98" s="887" customFormat="1" ht="13.5">
      <c r="A1039" s="886"/>
      <c r="B1039" s="886"/>
      <c r="C1039" s="886"/>
      <c r="D1039" s="886"/>
      <c r="E1039" s="886"/>
      <c r="F1039" s="2851"/>
      <c r="G1039" s="2851"/>
      <c r="H1039" s="888"/>
      <c r="I1039" s="889"/>
      <c r="J1039" s="890"/>
      <c r="M1039" s="772"/>
      <c r="N1039" s="891"/>
      <c r="O1039" s="774"/>
      <c r="P1039" s="775"/>
      <c r="Q1039" s="775"/>
      <c r="R1039" s="776"/>
      <c r="S1039" s="777"/>
      <c r="T1039" s="777"/>
      <c r="U1039" s="777"/>
      <c r="V1039" s="778"/>
      <c r="W1039" s="778"/>
      <c r="X1039" s="778"/>
      <c r="Y1039" s="778"/>
      <c r="Z1039" s="778"/>
      <c r="AA1039" s="779"/>
      <c r="AB1039" s="779"/>
      <c r="AC1039" s="779"/>
      <c r="AD1039" s="779"/>
      <c r="AE1039" s="779"/>
      <c r="AF1039" s="779"/>
      <c r="AG1039" s="779"/>
      <c r="AH1039" s="779"/>
      <c r="AI1039" s="779"/>
      <c r="AJ1039" s="779"/>
      <c r="AK1039" s="779"/>
      <c r="AL1039" s="779"/>
      <c r="AM1039" s="779"/>
      <c r="AN1039" s="779"/>
      <c r="AO1039" s="779"/>
      <c r="AP1039" s="779"/>
      <c r="AQ1039" s="779"/>
      <c r="AR1039" s="779"/>
      <c r="AS1039" s="779"/>
      <c r="AT1039" s="779"/>
      <c r="AU1039" s="779"/>
      <c r="AV1039" s="779"/>
      <c r="AW1039" s="779"/>
      <c r="AX1039" s="779"/>
      <c r="AY1039" s="779"/>
      <c r="AZ1039" s="779"/>
      <c r="BA1039" s="779"/>
      <c r="BB1039" s="779"/>
      <c r="BC1039" s="779"/>
      <c r="BD1039" s="779"/>
      <c r="BE1039" s="779"/>
      <c r="BF1039" s="779"/>
      <c r="BG1039" s="779"/>
      <c r="BH1039" s="779"/>
      <c r="BI1039" s="779"/>
      <c r="BJ1039" s="779"/>
      <c r="BK1039" s="779"/>
      <c r="BL1039" s="779"/>
      <c r="BM1039" s="779"/>
      <c r="BN1039" s="779"/>
      <c r="BO1039" s="779"/>
      <c r="BP1039" s="779"/>
      <c r="BQ1039" s="779"/>
      <c r="BR1039" s="779"/>
      <c r="BS1039" s="779"/>
      <c r="BT1039" s="779"/>
      <c r="BU1039" s="779"/>
      <c r="BV1039" s="779"/>
      <c r="BW1039" s="779"/>
      <c r="BX1039" s="779"/>
      <c r="BY1039" s="779"/>
      <c r="BZ1039" s="779"/>
      <c r="CA1039" s="779"/>
      <c r="CB1039" s="779"/>
      <c r="CC1039" s="779"/>
      <c r="CD1039" s="779"/>
      <c r="CE1039" s="779"/>
      <c r="CF1039" s="779"/>
      <c r="CG1039" s="779"/>
      <c r="CH1039" s="779"/>
      <c r="CI1039" s="779"/>
      <c r="CJ1039" s="779"/>
      <c r="CK1039" s="779"/>
      <c r="CL1039" s="779"/>
      <c r="CM1039" s="779"/>
      <c r="CN1039" s="779"/>
      <c r="CO1039" s="779"/>
      <c r="CP1039" s="779"/>
      <c r="CQ1039" s="779"/>
      <c r="CR1039" s="779"/>
      <c r="CS1039" s="779"/>
      <c r="CT1039" s="779"/>
    </row>
    <row r="1040" spans="1:98" s="887" customFormat="1" ht="13.5">
      <c r="A1040" s="886"/>
      <c r="B1040" s="886"/>
      <c r="C1040" s="886"/>
      <c r="D1040" s="886"/>
      <c r="E1040" s="886"/>
      <c r="F1040" s="2851"/>
      <c r="G1040" s="2851"/>
      <c r="H1040" s="888"/>
      <c r="I1040" s="889"/>
      <c r="J1040" s="890"/>
      <c r="M1040" s="772"/>
      <c r="N1040" s="891"/>
      <c r="O1040" s="774"/>
      <c r="P1040" s="775"/>
      <c r="Q1040" s="775"/>
      <c r="R1040" s="776"/>
      <c r="S1040" s="777"/>
      <c r="T1040" s="777"/>
      <c r="U1040" s="777"/>
      <c r="V1040" s="778"/>
      <c r="W1040" s="778"/>
      <c r="X1040" s="778"/>
      <c r="Y1040" s="778"/>
      <c r="Z1040" s="778"/>
      <c r="AA1040" s="779"/>
      <c r="AB1040" s="779"/>
      <c r="AC1040" s="779"/>
      <c r="AD1040" s="779"/>
      <c r="AE1040" s="779"/>
      <c r="AF1040" s="779"/>
      <c r="AG1040" s="779"/>
      <c r="AH1040" s="779"/>
      <c r="AI1040" s="779"/>
      <c r="AJ1040" s="779"/>
      <c r="AK1040" s="779"/>
      <c r="AL1040" s="779"/>
      <c r="AM1040" s="779"/>
      <c r="AN1040" s="779"/>
      <c r="AO1040" s="779"/>
      <c r="AP1040" s="779"/>
      <c r="AQ1040" s="779"/>
      <c r="AR1040" s="779"/>
      <c r="AS1040" s="779"/>
      <c r="AT1040" s="779"/>
      <c r="AU1040" s="779"/>
      <c r="AV1040" s="779"/>
      <c r="AW1040" s="779"/>
      <c r="AX1040" s="779"/>
      <c r="AY1040" s="779"/>
      <c r="AZ1040" s="779"/>
      <c r="BA1040" s="779"/>
      <c r="BB1040" s="779"/>
      <c r="BC1040" s="779"/>
      <c r="BD1040" s="779"/>
      <c r="BE1040" s="779"/>
      <c r="BF1040" s="779"/>
      <c r="BG1040" s="779"/>
      <c r="BH1040" s="779"/>
      <c r="BI1040" s="779"/>
      <c r="BJ1040" s="779"/>
      <c r="BK1040" s="779"/>
      <c r="BL1040" s="779"/>
      <c r="BM1040" s="779"/>
      <c r="BN1040" s="779"/>
      <c r="BO1040" s="779"/>
      <c r="BP1040" s="779"/>
      <c r="BQ1040" s="779"/>
      <c r="BR1040" s="779"/>
      <c r="BS1040" s="779"/>
      <c r="BT1040" s="779"/>
      <c r="BU1040" s="779"/>
      <c r="BV1040" s="779"/>
      <c r="BW1040" s="779"/>
      <c r="BX1040" s="779"/>
      <c r="BY1040" s="779"/>
      <c r="BZ1040" s="779"/>
      <c r="CA1040" s="779"/>
      <c r="CB1040" s="779"/>
      <c r="CC1040" s="779"/>
      <c r="CD1040" s="779"/>
      <c r="CE1040" s="779"/>
      <c r="CF1040" s="779"/>
      <c r="CG1040" s="779"/>
      <c r="CH1040" s="779"/>
      <c r="CI1040" s="779"/>
      <c r="CJ1040" s="779"/>
      <c r="CK1040" s="779"/>
      <c r="CL1040" s="779"/>
      <c r="CM1040" s="779"/>
      <c r="CN1040" s="779"/>
      <c r="CO1040" s="779"/>
      <c r="CP1040" s="779"/>
      <c r="CQ1040" s="779"/>
      <c r="CR1040" s="779"/>
      <c r="CS1040" s="779"/>
      <c r="CT1040" s="779"/>
    </row>
    <row r="1041" spans="1:98" s="887" customFormat="1" ht="13.5">
      <c r="A1041" s="886"/>
      <c r="B1041" s="886"/>
      <c r="C1041" s="886"/>
      <c r="D1041" s="886"/>
      <c r="E1041" s="886"/>
      <c r="F1041" s="2851"/>
      <c r="G1041" s="2851"/>
      <c r="H1041" s="888"/>
      <c r="I1041" s="889"/>
      <c r="J1041" s="890"/>
      <c r="M1041" s="772"/>
      <c r="N1041" s="891"/>
      <c r="O1041" s="774"/>
      <c r="P1041" s="775"/>
      <c r="Q1041" s="775"/>
      <c r="R1041" s="776"/>
      <c r="S1041" s="777"/>
      <c r="T1041" s="777"/>
      <c r="U1041" s="777"/>
      <c r="V1041" s="778"/>
      <c r="W1041" s="778"/>
      <c r="X1041" s="778"/>
      <c r="Y1041" s="778"/>
      <c r="Z1041" s="778"/>
      <c r="AA1041" s="779"/>
      <c r="AB1041" s="779"/>
      <c r="AC1041" s="779"/>
      <c r="AD1041" s="779"/>
      <c r="AE1041" s="779"/>
      <c r="AF1041" s="779"/>
      <c r="AG1041" s="779"/>
      <c r="AH1041" s="779"/>
      <c r="AI1041" s="779"/>
      <c r="AJ1041" s="779"/>
      <c r="AK1041" s="779"/>
      <c r="AL1041" s="779"/>
      <c r="AM1041" s="779"/>
      <c r="AN1041" s="779"/>
      <c r="AO1041" s="779"/>
      <c r="AP1041" s="779"/>
      <c r="AQ1041" s="779"/>
      <c r="AR1041" s="779"/>
      <c r="AS1041" s="779"/>
      <c r="AT1041" s="779"/>
      <c r="AU1041" s="779"/>
      <c r="AV1041" s="779"/>
      <c r="AW1041" s="779"/>
      <c r="AX1041" s="779"/>
      <c r="AY1041" s="779"/>
      <c r="AZ1041" s="779"/>
      <c r="BA1041" s="779"/>
      <c r="BB1041" s="779"/>
      <c r="BC1041" s="779"/>
      <c r="BD1041" s="779"/>
      <c r="BE1041" s="779"/>
      <c r="BF1041" s="779"/>
      <c r="BG1041" s="779"/>
      <c r="BH1041" s="779"/>
      <c r="BI1041" s="779"/>
      <c r="BJ1041" s="779"/>
      <c r="BK1041" s="779"/>
      <c r="BL1041" s="779"/>
      <c r="BM1041" s="779"/>
      <c r="BN1041" s="779"/>
      <c r="BO1041" s="779"/>
      <c r="BP1041" s="779"/>
      <c r="BQ1041" s="779"/>
      <c r="BR1041" s="779"/>
      <c r="BS1041" s="779"/>
      <c r="BT1041" s="779"/>
      <c r="BU1041" s="779"/>
      <c r="BV1041" s="779"/>
      <c r="BW1041" s="779"/>
      <c r="BX1041" s="779"/>
      <c r="BY1041" s="779"/>
      <c r="BZ1041" s="779"/>
      <c r="CA1041" s="779"/>
      <c r="CB1041" s="779"/>
      <c r="CC1041" s="779"/>
      <c r="CD1041" s="779"/>
      <c r="CE1041" s="779"/>
      <c r="CF1041" s="779"/>
      <c r="CG1041" s="779"/>
      <c r="CH1041" s="779"/>
      <c r="CI1041" s="779"/>
      <c r="CJ1041" s="779"/>
      <c r="CK1041" s="779"/>
      <c r="CL1041" s="779"/>
      <c r="CM1041" s="779"/>
      <c r="CN1041" s="779"/>
      <c r="CO1041" s="779"/>
      <c r="CP1041" s="779"/>
      <c r="CQ1041" s="779"/>
      <c r="CR1041" s="779"/>
      <c r="CS1041" s="779"/>
      <c r="CT1041" s="779"/>
    </row>
    <row r="1042" spans="1:98" s="887" customFormat="1" ht="13.5">
      <c r="A1042" s="886"/>
      <c r="B1042" s="886"/>
      <c r="C1042" s="886"/>
      <c r="D1042" s="886"/>
      <c r="E1042" s="886"/>
      <c r="F1042" s="2851"/>
      <c r="G1042" s="2851"/>
      <c r="H1042" s="888"/>
      <c r="I1042" s="889"/>
      <c r="J1042" s="890"/>
      <c r="M1042" s="772"/>
      <c r="N1042" s="891"/>
      <c r="O1042" s="774"/>
      <c r="P1042" s="775"/>
      <c r="Q1042" s="775"/>
      <c r="R1042" s="776"/>
      <c r="S1042" s="777"/>
      <c r="T1042" s="777"/>
      <c r="U1042" s="777"/>
      <c r="V1042" s="778"/>
      <c r="W1042" s="778"/>
      <c r="X1042" s="778"/>
      <c r="Y1042" s="778"/>
      <c r="Z1042" s="778"/>
      <c r="AA1042" s="779"/>
      <c r="AB1042" s="779"/>
      <c r="AC1042" s="779"/>
      <c r="AD1042" s="779"/>
      <c r="AE1042" s="779"/>
      <c r="AF1042" s="779"/>
      <c r="AG1042" s="779"/>
      <c r="AH1042" s="779"/>
      <c r="AI1042" s="779"/>
      <c r="AJ1042" s="779"/>
      <c r="AK1042" s="779"/>
      <c r="AL1042" s="779"/>
      <c r="AM1042" s="779"/>
      <c r="AN1042" s="779"/>
      <c r="AO1042" s="779"/>
      <c r="AP1042" s="779"/>
      <c r="AQ1042" s="779"/>
      <c r="AR1042" s="779"/>
      <c r="AS1042" s="779"/>
      <c r="AT1042" s="779"/>
      <c r="AU1042" s="779"/>
      <c r="AV1042" s="779"/>
      <c r="AW1042" s="779"/>
      <c r="AX1042" s="779"/>
      <c r="AY1042" s="779"/>
      <c r="AZ1042" s="779"/>
      <c r="BA1042" s="779"/>
      <c r="BB1042" s="779"/>
      <c r="BC1042" s="779"/>
      <c r="BD1042" s="779"/>
      <c r="BE1042" s="779"/>
      <c r="BF1042" s="779"/>
      <c r="BG1042" s="779"/>
      <c r="BH1042" s="779"/>
      <c r="BI1042" s="779"/>
      <c r="BJ1042" s="779"/>
      <c r="BK1042" s="779"/>
      <c r="BL1042" s="779"/>
      <c r="BM1042" s="779"/>
      <c r="BN1042" s="779"/>
      <c r="BO1042" s="779"/>
      <c r="BP1042" s="779"/>
      <c r="BQ1042" s="779"/>
      <c r="BR1042" s="779"/>
      <c r="BS1042" s="779"/>
      <c r="BT1042" s="779"/>
      <c r="BU1042" s="779"/>
      <c r="BV1042" s="779"/>
      <c r="BW1042" s="779"/>
      <c r="BX1042" s="779"/>
      <c r="BY1042" s="779"/>
      <c r="BZ1042" s="779"/>
      <c r="CA1042" s="779"/>
      <c r="CB1042" s="779"/>
      <c r="CC1042" s="779"/>
      <c r="CD1042" s="779"/>
      <c r="CE1042" s="779"/>
      <c r="CF1042" s="779"/>
      <c r="CG1042" s="779"/>
      <c r="CH1042" s="779"/>
      <c r="CI1042" s="779"/>
      <c r="CJ1042" s="779"/>
      <c r="CK1042" s="779"/>
      <c r="CL1042" s="779"/>
      <c r="CM1042" s="779"/>
      <c r="CN1042" s="779"/>
      <c r="CO1042" s="779"/>
      <c r="CP1042" s="779"/>
      <c r="CQ1042" s="779"/>
      <c r="CR1042" s="779"/>
      <c r="CS1042" s="779"/>
      <c r="CT1042" s="779"/>
    </row>
    <row r="1043" spans="1:98" s="887" customFormat="1" ht="13.5">
      <c r="A1043" s="886"/>
      <c r="B1043" s="886"/>
      <c r="C1043" s="886"/>
      <c r="D1043" s="886"/>
      <c r="E1043" s="886"/>
      <c r="F1043" s="2851"/>
      <c r="G1043" s="2851"/>
      <c r="H1043" s="888"/>
      <c r="I1043" s="889"/>
      <c r="J1043" s="890"/>
      <c r="M1043" s="772"/>
      <c r="N1043" s="891"/>
      <c r="O1043" s="774"/>
      <c r="P1043" s="775"/>
      <c r="Q1043" s="775"/>
      <c r="R1043" s="776"/>
      <c r="S1043" s="777"/>
      <c r="T1043" s="777"/>
      <c r="U1043" s="777"/>
      <c r="V1043" s="778"/>
      <c r="W1043" s="778"/>
      <c r="X1043" s="778"/>
      <c r="Y1043" s="778"/>
      <c r="Z1043" s="778"/>
      <c r="AA1043" s="779"/>
      <c r="AB1043" s="779"/>
      <c r="AC1043" s="779"/>
      <c r="AD1043" s="779"/>
      <c r="AE1043" s="779"/>
      <c r="AF1043" s="779"/>
      <c r="AG1043" s="779"/>
      <c r="AH1043" s="779"/>
      <c r="AI1043" s="779"/>
      <c r="AJ1043" s="779"/>
      <c r="AK1043" s="779"/>
      <c r="AL1043" s="779"/>
      <c r="AM1043" s="779"/>
      <c r="AN1043" s="779"/>
      <c r="AO1043" s="779"/>
      <c r="AP1043" s="779"/>
      <c r="AQ1043" s="779"/>
      <c r="AR1043" s="779"/>
      <c r="AS1043" s="779"/>
      <c r="AT1043" s="779"/>
      <c r="AU1043" s="779"/>
      <c r="AV1043" s="779"/>
      <c r="AW1043" s="779"/>
      <c r="AX1043" s="779"/>
      <c r="AY1043" s="779"/>
      <c r="AZ1043" s="779"/>
      <c r="BA1043" s="779"/>
      <c r="BB1043" s="779"/>
      <c r="BC1043" s="779"/>
      <c r="BD1043" s="779"/>
      <c r="BE1043" s="779"/>
      <c r="BF1043" s="779"/>
      <c r="BG1043" s="779"/>
      <c r="BH1043" s="779"/>
      <c r="BI1043" s="779"/>
      <c r="BJ1043" s="779"/>
      <c r="BK1043" s="779"/>
      <c r="BL1043" s="779"/>
      <c r="BM1043" s="779"/>
      <c r="BN1043" s="779"/>
      <c r="BO1043" s="779"/>
      <c r="BP1043" s="779"/>
      <c r="BQ1043" s="779"/>
      <c r="BR1043" s="779"/>
      <c r="BS1043" s="779"/>
      <c r="BT1043" s="779"/>
      <c r="BU1043" s="779"/>
      <c r="BV1043" s="779"/>
      <c r="BW1043" s="779"/>
      <c r="BX1043" s="779"/>
      <c r="BY1043" s="779"/>
      <c r="BZ1043" s="779"/>
      <c r="CA1043" s="779"/>
      <c r="CB1043" s="779"/>
      <c r="CC1043" s="779"/>
      <c r="CD1043" s="779"/>
      <c r="CE1043" s="779"/>
      <c r="CF1043" s="779"/>
      <c r="CG1043" s="779"/>
      <c r="CH1043" s="779"/>
      <c r="CI1043" s="779"/>
      <c r="CJ1043" s="779"/>
      <c r="CK1043" s="779"/>
      <c r="CL1043" s="779"/>
      <c r="CM1043" s="779"/>
      <c r="CN1043" s="779"/>
      <c r="CO1043" s="779"/>
      <c r="CP1043" s="779"/>
      <c r="CQ1043" s="779"/>
      <c r="CR1043" s="779"/>
      <c r="CS1043" s="779"/>
      <c r="CT1043" s="779"/>
    </row>
    <row r="1044" spans="1:98" s="887" customFormat="1" ht="13.5">
      <c r="A1044" s="886"/>
      <c r="B1044" s="886"/>
      <c r="C1044" s="886"/>
      <c r="D1044" s="886"/>
      <c r="E1044" s="886"/>
      <c r="F1044" s="2851"/>
      <c r="G1044" s="2851"/>
      <c r="H1044" s="888"/>
      <c r="I1044" s="889"/>
      <c r="J1044" s="890"/>
      <c r="M1044" s="772"/>
      <c r="N1044" s="891"/>
      <c r="O1044" s="774"/>
      <c r="P1044" s="775"/>
      <c r="Q1044" s="775"/>
      <c r="R1044" s="776"/>
      <c r="S1044" s="777"/>
      <c r="T1044" s="777"/>
      <c r="U1044" s="777"/>
      <c r="V1044" s="778"/>
      <c r="W1044" s="778"/>
      <c r="X1044" s="778"/>
      <c r="Y1044" s="778"/>
      <c r="Z1044" s="778"/>
      <c r="AA1044" s="779"/>
      <c r="AB1044" s="779"/>
      <c r="AC1044" s="779"/>
      <c r="AD1044" s="779"/>
      <c r="AE1044" s="779"/>
      <c r="AF1044" s="779"/>
      <c r="AG1044" s="779"/>
      <c r="AH1044" s="779"/>
      <c r="AI1044" s="779"/>
      <c r="AJ1044" s="779"/>
      <c r="AK1044" s="779"/>
      <c r="AL1044" s="779"/>
      <c r="AM1044" s="779"/>
      <c r="AN1044" s="779"/>
      <c r="AO1044" s="779"/>
      <c r="AP1044" s="779"/>
      <c r="AQ1044" s="779"/>
      <c r="AR1044" s="779"/>
      <c r="AS1044" s="779"/>
      <c r="AT1044" s="779"/>
      <c r="AU1044" s="779"/>
      <c r="AV1044" s="779"/>
      <c r="AW1044" s="779"/>
      <c r="AX1044" s="779"/>
      <c r="AY1044" s="779"/>
      <c r="AZ1044" s="779"/>
      <c r="BA1044" s="779"/>
      <c r="BB1044" s="779"/>
      <c r="BC1044" s="779"/>
      <c r="BD1044" s="779"/>
      <c r="BE1044" s="779"/>
      <c r="BF1044" s="779"/>
      <c r="BG1044" s="779"/>
      <c r="BH1044" s="779"/>
      <c r="BI1044" s="779"/>
      <c r="BJ1044" s="779"/>
      <c r="BK1044" s="779"/>
      <c r="BL1044" s="779"/>
      <c r="BM1044" s="779"/>
      <c r="BN1044" s="779"/>
      <c r="BO1044" s="779"/>
      <c r="BP1044" s="779"/>
      <c r="BQ1044" s="779"/>
      <c r="BR1044" s="779"/>
      <c r="BS1044" s="779"/>
      <c r="BT1044" s="779"/>
      <c r="BU1044" s="779"/>
      <c r="BV1044" s="779"/>
      <c r="BW1044" s="779"/>
      <c r="BX1044" s="779"/>
      <c r="BY1044" s="779"/>
      <c r="BZ1044" s="779"/>
      <c r="CA1044" s="779"/>
      <c r="CB1044" s="779"/>
      <c r="CC1044" s="779"/>
      <c r="CD1044" s="779"/>
      <c r="CE1044" s="779"/>
      <c r="CF1044" s="779"/>
      <c r="CG1044" s="779"/>
      <c r="CH1044" s="779"/>
      <c r="CI1044" s="779"/>
      <c r="CJ1044" s="779"/>
      <c r="CK1044" s="779"/>
      <c r="CL1044" s="779"/>
      <c r="CM1044" s="779"/>
      <c r="CN1044" s="779"/>
      <c r="CO1044" s="779"/>
      <c r="CP1044" s="779"/>
      <c r="CQ1044" s="779"/>
      <c r="CR1044" s="779"/>
      <c r="CS1044" s="779"/>
      <c r="CT1044" s="779"/>
    </row>
    <row r="1045" spans="1:98" s="887" customFormat="1" ht="13.5">
      <c r="A1045" s="886"/>
      <c r="B1045" s="886"/>
      <c r="C1045" s="886"/>
      <c r="D1045" s="886"/>
      <c r="E1045" s="886"/>
      <c r="F1045" s="2851"/>
      <c r="G1045" s="2851"/>
      <c r="H1045" s="888"/>
      <c r="I1045" s="889"/>
      <c r="J1045" s="890"/>
      <c r="M1045" s="772"/>
      <c r="N1045" s="891"/>
      <c r="O1045" s="774"/>
      <c r="P1045" s="775"/>
      <c r="Q1045" s="775"/>
      <c r="R1045" s="776"/>
      <c r="S1045" s="777"/>
      <c r="T1045" s="777"/>
      <c r="U1045" s="777"/>
      <c r="V1045" s="778"/>
      <c r="W1045" s="778"/>
      <c r="X1045" s="778"/>
      <c r="Y1045" s="778"/>
      <c r="Z1045" s="778"/>
      <c r="AA1045" s="779"/>
      <c r="AB1045" s="779"/>
      <c r="AC1045" s="779"/>
      <c r="AD1045" s="779"/>
      <c r="AE1045" s="779"/>
      <c r="AF1045" s="779"/>
      <c r="AG1045" s="779"/>
      <c r="AH1045" s="779"/>
      <c r="AI1045" s="779"/>
      <c r="AJ1045" s="779"/>
      <c r="AK1045" s="779"/>
      <c r="AL1045" s="779"/>
      <c r="AM1045" s="779"/>
      <c r="AN1045" s="779"/>
      <c r="AO1045" s="779"/>
      <c r="AP1045" s="779"/>
      <c r="AQ1045" s="779"/>
      <c r="AR1045" s="779"/>
      <c r="AS1045" s="779"/>
      <c r="AT1045" s="779"/>
      <c r="AU1045" s="779"/>
      <c r="AV1045" s="779"/>
      <c r="AW1045" s="779"/>
      <c r="AX1045" s="779"/>
      <c r="AY1045" s="779"/>
      <c r="AZ1045" s="779"/>
      <c r="BA1045" s="779"/>
      <c r="BB1045" s="779"/>
      <c r="BC1045" s="779"/>
      <c r="BD1045" s="779"/>
      <c r="BE1045" s="779"/>
      <c r="BF1045" s="779"/>
      <c r="BG1045" s="779"/>
      <c r="BH1045" s="779"/>
      <c r="BI1045" s="779"/>
      <c r="BJ1045" s="779"/>
      <c r="BK1045" s="779"/>
      <c r="BL1045" s="779"/>
      <c r="BM1045" s="779"/>
      <c r="BN1045" s="779"/>
      <c r="BO1045" s="779"/>
      <c r="BP1045" s="779"/>
      <c r="BQ1045" s="779"/>
      <c r="BR1045" s="779"/>
      <c r="BS1045" s="779"/>
      <c r="BT1045" s="779"/>
      <c r="BU1045" s="779"/>
      <c r="BV1045" s="779"/>
      <c r="BW1045" s="779"/>
      <c r="BX1045" s="779"/>
      <c r="BY1045" s="779"/>
      <c r="BZ1045" s="779"/>
      <c r="CA1045" s="779"/>
      <c r="CB1045" s="779"/>
      <c r="CC1045" s="779"/>
      <c r="CD1045" s="779"/>
      <c r="CE1045" s="779"/>
      <c r="CF1045" s="779"/>
      <c r="CG1045" s="779"/>
      <c r="CH1045" s="779"/>
      <c r="CI1045" s="779"/>
      <c r="CJ1045" s="779"/>
      <c r="CK1045" s="779"/>
      <c r="CL1045" s="779"/>
      <c r="CM1045" s="779"/>
      <c r="CN1045" s="779"/>
      <c r="CO1045" s="779"/>
      <c r="CP1045" s="779"/>
      <c r="CQ1045" s="779"/>
      <c r="CR1045" s="779"/>
      <c r="CS1045" s="779"/>
      <c r="CT1045" s="779"/>
    </row>
    <row r="1046" spans="1:98" s="887" customFormat="1" ht="13.5">
      <c r="A1046" s="886"/>
      <c r="B1046" s="886"/>
      <c r="C1046" s="886"/>
      <c r="D1046" s="886"/>
      <c r="E1046" s="886"/>
      <c r="F1046" s="2851"/>
      <c r="G1046" s="2851"/>
      <c r="H1046" s="888"/>
      <c r="I1046" s="889"/>
      <c r="J1046" s="890"/>
      <c r="M1046" s="772"/>
      <c r="N1046" s="891"/>
      <c r="O1046" s="774"/>
      <c r="P1046" s="775"/>
      <c r="Q1046" s="775"/>
      <c r="R1046" s="776"/>
      <c r="S1046" s="777"/>
      <c r="T1046" s="777"/>
      <c r="U1046" s="777"/>
      <c r="V1046" s="778"/>
      <c r="W1046" s="778"/>
      <c r="X1046" s="778"/>
      <c r="Y1046" s="778"/>
      <c r="Z1046" s="778"/>
      <c r="AA1046" s="779"/>
      <c r="AB1046" s="779"/>
      <c r="AC1046" s="779"/>
      <c r="AD1046" s="779"/>
      <c r="AE1046" s="779"/>
      <c r="AF1046" s="779"/>
      <c r="AG1046" s="779"/>
      <c r="AH1046" s="779"/>
      <c r="AI1046" s="779"/>
      <c r="AJ1046" s="779"/>
      <c r="AK1046" s="779"/>
      <c r="AL1046" s="779"/>
      <c r="AM1046" s="779"/>
      <c r="AN1046" s="779"/>
      <c r="AO1046" s="779"/>
      <c r="AP1046" s="779"/>
      <c r="AQ1046" s="779"/>
      <c r="AR1046" s="779"/>
      <c r="AS1046" s="779"/>
      <c r="AT1046" s="779"/>
      <c r="AU1046" s="779"/>
      <c r="AV1046" s="779"/>
      <c r="AW1046" s="779"/>
      <c r="AX1046" s="779"/>
      <c r="AY1046" s="779"/>
      <c r="AZ1046" s="779"/>
      <c r="BA1046" s="779"/>
      <c r="BB1046" s="779"/>
      <c r="BC1046" s="779"/>
      <c r="BD1046" s="779"/>
      <c r="BE1046" s="779"/>
      <c r="BF1046" s="779"/>
      <c r="BG1046" s="779"/>
      <c r="BH1046" s="779"/>
      <c r="BI1046" s="779"/>
      <c r="BJ1046" s="779"/>
      <c r="BK1046" s="779"/>
      <c r="BL1046" s="779"/>
      <c r="BM1046" s="779"/>
      <c r="BN1046" s="779"/>
      <c r="BO1046" s="779"/>
      <c r="BP1046" s="779"/>
      <c r="BQ1046" s="779"/>
      <c r="BR1046" s="779"/>
      <c r="BS1046" s="779"/>
      <c r="BT1046" s="779"/>
      <c r="BU1046" s="779"/>
      <c r="BV1046" s="779"/>
      <c r="BW1046" s="779"/>
      <c r="BX1046" s="779"/>
      <c r="BY1046" s="779"/>
      <c r="BZ1046" s="779"/>
      <c r="CA1046" s="779"/>
      <c r="CB1046" s="779"/>
      <c r="CC1046" s="779"/>
      <c r="CD1046" s="779"/>
      <c r="CE1046" s="779"/>
      <c r="CF1046" s="779"/>
      <c r="CG1046" s="779"/>
      <c r="CH1046" s="779"/>
      <c r="CI1046" s="779"/>
      <c r="CJ1046" s="779"/>
      <c r="CK1046" s="779"/>
      <c r="CL1046" s="779"/>
      <c r="CM1046" s="779"/>
      <c r="CN1046" s="779"/>
      <c r="CO1046" s="779"/>
      <c r="CP1046" s="779"/>
      <c r="CQ1046" s="779"/>
      <c r="CR1046" s="779"/>
      <c r="CS1046" s="779"/>
      <c r="CT1046" s="779"/>
    </row>
    <row r="1047" spans="1:98" s="887" customFormat="1" ht="13.5">
      <c r="A1047" s="886"/>
      <c r="B1047" s="886"/>
      <c r="C1047" s="886"/>
      <c r="D1047" s="886"/>
      <c r="E1047" s="886"/>
      <c r="F1047" s="2851"/>
      <c r="G1047" s="2851"/>
      <c r="H1047" s="888"/>
      <c r="I1047" s="889"/>
      <c r="J1047" s="890"/>
      <c r="M1047" s="772"/>
      <c r="N1047" s="891"/>
      <c r="O1047" s="774"/>
      <c r="P1047" s="775"/>
      <c r="Q1047" s="775"/>
      <c r="R1047" s="776"/>
      <c r="S1047" s="777"/>
      <c r="T1047" s="777"/>
      <c r="U1047" s="777"/>
      <c r="V1047" s="778"/>
      <c r="W1047" s="778"/>
      <c r="X1047" s="778"/>
      <c r="Y1047" s="778"/>
      <c r="Z1047" s="778"/>
      <c r="AA1047" s="779"/>
      <c r="AB1047" s="779"/>
      <c r="AC1047" s="779"/>
      <c r="AD1047" s="779"/>
      <c r="AE1047" s="779"/>
      <c r="AF1047" s="779"/>
      <c r="AG1047" s="779"/>
      <c r="AH1047" s="779"/>
      <c r="AI1047" s="779"/>
      <c r="AJ1047" s="779"/>
      <c r="AK1047" s="779"/>
      <c r="AL1047" s="779"/>
      <c r="AM1047" s="779"/>
      <c r="AN1047" s="779"/>
      <c r="AO1047" s="779"/>
      <c r="AP1047" s="779"/>
      <c r="AQ1047" s="779"/>
      <c r="AR1047" s="779"/>
      <c r="AS1047" s="779"/>
      <c r="AT1047" s="779"/>
      <c r="AU1047" s="779"/>
      <c r="AV1047" s="779"/>
      <c r="AW1047" s="779"/>
      <c r="AX1047" s="779"/>
      <c r="AY1047" s="779"/>
      <c r="AZ1047" s="779"/>
      <c r="BA1047" s="779"/>
      <c r="BB1047" s="779"/>
      <c r="BC1047" s="779"/>
      <c r="BD1047" s="779"/>
      <c r="BE1047" s="779"/>
      <c r="BF1047" s="779"/>
      <c r="BG1047" s="779"/>
      <c r="BH1047" s="779"/>
      <c r="BI1047" s="779"/>
      <c r="BJ1047" s="779"/>
      <c r="BK1047" s="779"/>
      <c r="BL1047" s="779"/>
      <c r="BM1047" s="779"/>
      <c r="BN1047" s="779"/>
      <c r="BO1047" s="779"/>
      <c r="BP1047" s="779"/>
      <c r="BQ1047" s="779"/>
      <c r="BR1047" s="779"/>
      <c r="BS1047" s="779"/>
      <c r="BT1047" s="779"/>
      <c r="BU1047" s="779"/>
      <c r="BV1047" s="779"/>
      <c r="BW1047" s="779"/>
      <c r="BX1047" s="779"/>
      <c r="BY1047" s="779"/>
      <c r="BZ1047" s="779"/>
      <c r="CA1047" s="779"/>
      <c r="CB1047" s="779"/>
      <c r="CC1047" s="779"/>
      <c r="CD1047" s="779"/>
      <c r="CE1047" s="779"/>
      <c r="CF1047" s="779"/>
      <c r="CG1047" s="779"/>
      <c r="CH1047" s="779"/>
      <c r="CI1047" s="779"/>
      <c r="CJ1047" s="779"/>
      <c r="CK1047" s="779"/>
      <c r="CL1047" s="779"/>
      <c r="CM1047" s="779"/>
      <c r="CN1047" s="779"/>
      <c r="CO1047" s="779"/>
      <c r="CP1047" s="779"/>
      <c r="CQ1047" s="779"/>
      <c r="CR1047" s="779"/>
      <c r="CS1047" s="779"/>
      <c r="CT1047" s="779"/>
    </row>
    <row r="1048" spans="1:98" s="887" customFormat="1" ht="13.5">
      <c r="A1048" s="886"/>
      <c r="B1048" s="886"/>
      <c r="C1048" s="886"/>
      <c r="D1048" s="886"/>
      <c r="E1048" s="886"/>
      <c r="F1048" s="2851"/>
      <c r="G1048" s="2851"/>
      <c r="H1048" s="888"/>
      <c r="I1048" s="889"/>
      <c r="J1048" s="890"/>
      <c r="M1048" s="772"/>
      <c r="N1048" s="891"/>
      <c r="O1048" s="774"/>
      <c r="P1048" s="775"/>
      <c r="Q1048" s="775"/>
      <c r="R1048" s="776"/>
      <c r="S1048" s="777"/>
      <c r="T1048" s="777"/>
      <c r="U1048" s="777"/>
      <c r="V1048" s="778"/>
      <c r="W1048" s="778"/>
      <c r="X1048" s="778"/>
      <c r="Y1048" s="778"/>
      <c r="Z1048" s="778"/>
      <c r="AA1048" s="779"/>
      <c r="AB1048" s="779"/>
      <c r="AC1048" s="779"/>
      <c r="AD1048" s="779"/>
      <c r="AE1048" s="779"/>
      <c r="AF1048" s="779"/>
      <c r="AG1048" s="779"/>
      <c r="AH1048" s="779"/>
      <c r="AI1048" s="779"/>
      <c r="AJ1048" s="779"/>
      <c r="AK1048" s="779"/>
      <c r="AL1048" s="779"/>
      <c r="AM1048" s="779"/>
      <c r="AN1048" s="779"/>
      <c r="AO1048" s="779"/>
      <c r="AP1048" s="779"/>
      <c r="AQ1048" s="779"/>
      <c r="AR1048" s="779"/>
      <c r="AS1048" s="779"/>
      <c r="AT1048" s="779"/>
      <c r="AU1048" s="779"/>
      <c r="AV1048" s="779"/>
      <c r="AW1048" s="779"/>
      <c r="AX1048" s="779"/>
      <c r="AY1048" s="779"/>
      <c r="AZ1048" s="779"/>
      <c r="BA1048" s="779"/>
      <c r="BB1048" s="779"/>
      <c r="BC1048" s="779"/>
      <c r="BD1048" s="779"/>
      <c r="BE1048" s="779"/>
      <c r="BF1048" s="779"/>
      <c r="BG1048" s="779"/>
      <c r="BH1048" s="779"/>
      <c r="BI1048" s="779"/>
      <c r="BJ1048" s="779"/>
      <c r="BK1048" s="779"/>
      <c r="BL1048" s="779"/>
      <c r="BM1048" s="779"/>
      <c r="BN1048" s="779"/>
      <c r="BO1048" s="779"/>
      <c r="BP1048" s="779"/>
      <c r="BQ1048" s="779"/>
      <c r="BR1048" s="779"/>
      <c r="BS1048" s="779"/>
      <c r="BT1048" s="779"/>
      <c r="BU1048" s="779"/>
      <c r="BV1048" s="779"/>
      <c r="BW1048" s="779"/>
      <c r="BX1048" s="779"/>
      <c r="BY1048" s="779"/>
      <c r="BZ1048" s="779"/>
      <c r="CA1048" s="779"/>
      <c r="CB1048" s="779"/>
      <c r="CC1048" s="779"/>
      <c r="CD1048" s="779"/>
      <c r="CE1048" s="779"/>
      <c r="CF1048" s="779"/>
      <c r="CG1048" s="779"/>
      <c r="CH1048" s="779"/>
      <c r="CI1048" s="779"/>
      <c r="CJ1048" s="779"/>
      <c r="CK1048" s="779"/>
      <c r="CL1048" s="779"/>
      <c r="CM1048" s="779"/>
      <c r="CN1048" s="779"/>
      <c r="CO1048" s="779"/>
      <c r="CP1048" s="779"/>
      <c r="CQ1048" s="779"/>
      <c r="CR1048" s="779"/>
      <c r="CS1048" s="779"/>
      <c r="CT1048" s="779"/>
    </row>
    <row r="1049" spans="1:98" s="887" customFormat="1" ht="13.5">
      <c r="A1049" s="886"/>
      <c r="B1049" s="886"/>
      <c r="C1049" s="886"/>
      <c r="D1049" s="886"/>
      <c r="E1049" s="886"/>
      <c r="F1049" s="2851"/>
      <c r="G1049" s="2851"/>
      <c r="H1049" s="888"/>
      <c r="I1049" s="889"/>
      <c r="J1049" s="890"/>
      <c r="M1049" s="772"/>
      <c r="N1049" s="891"/>
      <c r="O1049" s="774"/>
      <c r="P1049" s="775"/>
      <c r="Q1049" s="775"/>
      <c r="R1049" s="776"/>
      <c r="S1049" s="777"/>
      <c r="T1049" s="777"/>
      <c r="U1049" s="777"/>
      <c r="V1049" s="778"/>
      <c r="W1049" s="778"/>
      <c r="X1049" s="778"/>
      <c r="Y1049" s="778"/>
      <c r="Z1049" s="778"/>
      <c r="AA1049" s="779"/>
      <c r="AB1049" s="779"/>
      <c r="AC1049" s="779"/>
      <c r="AD1049" s="779"/>
      <c r="AE1049" s="779"/>
      <c r="AF1049" s="779"/>
      <c r="AG1049" s="779"/>
      <c r="AH1049" s="779"/>
      <c r="AI1049" s="779"/>
      <c r="AJ1049" s="779"/>
      <c r="AK1049" s="779"/>
      <c r="AL1049" s="779"/>
      <c r="AM1049" s="779"/>
      <c r="AN1049" s="779"/>
      <c r="AO1049" s="779"/>
      <c r="AP1049" s="779"/>
      <c r="AQ1049" s="779"/>
      <c r="AR1049" s="779"/>
      <c r="AS1049" s="779"/>
      <c r="AT1049" s="779"/>
      <c r="AU1049" s="779"/>
      <c r="AV1049" s="779"/>
      <c r="AW1049" s="779"/>
      <c r="AX1049" s="779"/>
      <c r="AY1049" s="779"/>
      <c r="AZ1049" s="779"/>
      <c r="BA1049" s="779"/>
      <c r="BB1049" s="779"/>
      <c r="BC1049" s="779"/>
      <c r="BD1049" s="779"/>
      <c r="BE1049" s="779"/>
      <c r="BF1049" s="779"/>
      <c r="BG1049" s="779"/>
      <c r="BH1049" s="779"/>
      <c r="BI1049" s="779"/>
      <c r="BJ1049" s="779"/>
      <c r="BK1049" s="779"/>
      <c r="BL1049" s="779"/>
      <c r="BM1049" s="779"/>
      <c r="BN1049" s="779"/>
      <c r="BO1049" s="779"/>
      <c r="BP1049" s="779"/>
      <c r="BQ1049" s="779"/>
      <c r="BR1049" s="779"/>
      <c r="BS1049" s="779"/>
      <c r="BT1049" s="779"/>
      <c r="BU1049" s="779"/>
      <c r="BV1049" s="779"/>
      <c r="BW1049" s="779"/>
      <c r="BX1049" s="779"/>
      <c r="BY1049" s="779"/>
      <c r="BZ1049" s="779"/>
      <c r="CA1049" s="779"/>
      <c r="CB1049" s="779"/>
      <c r="CC1049" s="779"/>
      <c r="CD1049" s="779"/>
      <c r="CE1049" s="779"/>
      <c r="CF1049" s="779"/>
      <c r="CG1049" s="779"/>
      <c r="CH1049" s="779"/>
      <c r="CI1049" s="779"/>
      <c r="CJ1049" s="779"/>
      <c r="CK1049" s="779"/>
      <c r="CL1049" s="779"/>
      <c r="CM1049" s="779"/>
      <c r="CN1049" s="779"/>
      <c r="CO1049" s="779"/>
      <c r="CP1049" s="779"/>
      <c r="CQ1049" s="779"/>
      <c r="CR1049" s="779"/>
      <c r="CS1049" s="779"/>
      <c r="CT1049" s="779"/>
    </row>
    <row r="1050" spans="1:98" s="887" customFormat="1" ht="13.5">
      <c r="A1050" s="886"/>
      <c r="B1050" s="886"/>
      <c r="C1050" s="886"/>
      <c r="D1050" s="886"/>
      <c r="E1050" s="886"/>
      <c r="F1050" s="2851"/>
      <c r="G1050" s="2851"/>
      <c r="H1050" s="888"/>
      <c r="I1050" s="889"/>
      <c r="J1050" s="890"/>
      <c r="M1050" s="772"/>
      <c r="N1050" s="891"/>
      <c r="O1050" s="774"/>
      <c r="P1050" s="775"/>
      <c r="Q1050" s="775"/>
      <c r="R1050" s="776"/>
      <c r="S1050" s="777"/>
      <c r="T1050" s="777"/>
      <c r="U1050" s="777"/>
      <c r="V1050" s="778"/>
      <c r="W1050" s="778"/>
      <c r="X1050" s="778"/>
      <c r="Y1050" s="778"/>
      <c r="Z1050" s="778"/>
      <c r="AA1050" s="779"/>
      <c r="AB1050" s="779"/>
      <c r="AC1050" s="779"/>
      <c r="AD1050" s="779"/>
      <c r="AE1050" s="779"/>
      <c r="AF1050" s="779"/>
      <c r="AG1050" s="779"/>
      <c r="AH1050" s="779"/>
      <c r="AI1050" s="779"/>
      <c r="AJ1050" s="779"/>
      <c r="AK1050" s="779"/>
      <c r="AL1050" s="779"/>
      <c r="AM1050" s="779"/>
      <c r="AN1050" s="779"/>
      <c r="AO1050" s="779"/>
      <c r="AP1050" s="779"/>
      <c r="AQ1050" s="779"/>
      <c r="AR1050" s="779"/>
      <c r="AS1050" s="779"/>
      <c r="AT1050" s="779"/>
      <c r="AU1050" s="779"/>
      <c r="AV1050" s="779"/>
      <c r="AW1050" s="779"/>
      <c r="AX1050" s="779"/>
      <c r="AY1050" s="779"/>
      <c r="AZ1050" s="779"/>
      <c r="BA1050" s="779"/>
      <c r="BB1050" s="779"/>
      <c r="BC1050" s="779"/>
      <c r="BD1050" s="779"/>
      <c r="BE1050" s="779"/>
      <c r="BF1050" s="779"/>
      <c r="BG1050" s="779"/>
      <c r="BH1050" s="779"/>
      <c r="BI1050" s="779"/>
      <c r="BJ1050" s="779"/>
      <c r="BK1050" s="779"/>
      <c r="BL1050" s="779"/>
      <c r="BM1050" s="779"/>
      <c r="BN1050" s="779"/>
      <c r="BO1050" s="779"/>
      <c r="BP1050" s="779"/>
      <c r="BQ1050" s="779"/>
      <c r="BR1050" s="779"/>
      <c r="BS1050" s="779"/>
      <c r="BT1050" s="779"/>
      <c r="BU1050" s="779"/>
      <c r="BV1050" s="779"/>
      <c r="BW1050" s="779"/>
      <c r="BX1050" s="779"/>
      <c r="BY1050" s="779"/>
      <c r="BZ1050" s="779"/>
      <c r="CA1050" s="779"/>
      <c r="CB1050" s="779"/>
      <c r="CC1050" s="779"/>
      <c r="CD1050" s="779"/>
      <c r="CE1050" s="779"/>
      <c r="CF1050" s="779"/>
      <c r="CG1050" s="779"/>
      <c r="CH1050" s="779"/>
      <c r="CI1050" s="779"/>
      <c r="CJ1050" s="779"/>
      <c r="CK1050" s="779"/>
      <c r="CL1050" s="779"/>
      <c r="CM1050" s="779"/>
      <c r="CN1050" s="779"/>
      <c r="CO1050" s="779"/>
      <c r="CP1050" s="779"/>
      <c r="CQ1050" s="779"/>
      <c r="CR1050" s="779"/>
      <c r="CS1050" s="779"/>
      <c r="CT1050" s="779"/>
    </row>
    <row r="1051" spans="1:98" s="887" customFormat="1" ht="13.5">
      <c r="A1051" s="886"/>
      <c r="B1051" s="886"/>
      <c r="C1051" s="886"/>
      <c r="D1051" s="886"/>
      <c r="E1051" s="886"/>
      <c r="F1051" s="2851"/>
      <c r="G1051" s="2851"/>
      <c r="H1051" s="888"/>
      <c r="I1051" s="889"/>
      <c r="J1051" s="890"/>
      <c r="M1051" s="772"/>
      <c r="N1051" s="891"/>
      <c r="O1051" s="774"/>
      <c r="P1051" s="775"/>
      <c r="Q1051" s="775"/>
      <c r="R1051" s="776"/>
      <c r="S1051" s="777"/>
      <c r="T1051" s="777"/>
      <c r="U1051" s="777"/>
      <c r="V1051" s="778"/>
      <c r="W1051" s="778"/>
      <c r="X1051" s="778"/>
      <c r="Y1051" s="778"/>
      <c r="Z1051" s="778"/>
      <c r="AA1051" s="779"/>
      <c r="AB1051" s="779"/>
      <c r="AC1051" s="779"/>
      <c r="AD1051" s="779"/>
      <c r="AE1051" s="779"/>
      <c r="AF1051" s="779"/>
      <c r="AG1051" s="779"/>
      <c r="AH1051" s="779"/>
      <c r="AI1051" s="779"/>
      <c r="AJ1051" s="779"/>
      <c r="AK1051" s="779"/>
      <c r="AL1051" s="779"/>
      <c r="AM1051" s="779"/>
      <c r="AN1051" s="779"/>
      <c r="AO1051" s="779"/>
      <c r="AP1051" s="779"/>
      <c r="AQ1051" s="779"/>
      <c r="AR1051" s="779"/>
      <c r="AS1051" s="779"/>
      <c r="AT1051" s="779"/>
      <c r="AU1051" s="779"/>
      <c r="AV1051" s="779"/>
      <c r="AW1051" s="779"/>
      <c r="AX1051" s="779"/>
      <c r="AY1051" s="779"/>
      <c r="AZ1051" s="779"/>
      <c r="BA1051" s="779"/>
      <c r="BB1051" s="779"/>
      <c r="BC1051" s="779"/>
      <c r="BD1051" s="779"/>
      <c r="BE1051" s="779"/>
      <c r="BF1051" s="779"/>
      <c r="BG1051" s="779"/>
      <c r="BH1051" s="779"/>
      <c r="BI1051" s="779"/>
      <c r="BJ1051" s="779"/>
      <c r="BK1051" s="779"/>
      <c r="BL1051" s="779"/>
      <c r="BM1051" s="779"/>
      <c r="BN1051" s="779"/>
      <c r="BO1051" s="779"/>
      <c r="BP1051" s="779"/>
      <c r="BQ1051" s="779"/>
      <c r="BR1051" s="779"/>
      <c r="BS1051" s="779"/>
      <c r="BT1051" s="779"/>
      <c r="BU1051" s="779"/>
      <c r="BV1051" s="779"/>
      <c r="BW1051" s="779"/>
      <c r="BX1051" s="779"/>
      <c r="BY1051" s="779"/>
      <c r="BZ1051" s="779"/>
      <c r="CA1051" s="779"/>
      <c r="CB1051" s="779"/>
      <c r="CC1051" s="779"/>
      <c r="CD1051" s="779"/>
      <c r="CE1051" s="779"/>
      <c r="CF1051" s="779"/>
      <c r="CG1051" s="779"/>
      <c r="CH1051" s="779"/>
      <c r="CI1051" s="779"/>
      <c r="CJ1051" s="779"/>
      <c r="CK1051" s="779"/>
      <c r="CL1051" s="779"/>
      <c r="CM1051" s="779"/>
      <c r="CN1051" s="779"/>
      <c r="CO1051" s="779"/>
      <c r="CP1051" s="779"/>
      <c r="CQ1051" s="779"/>
      <c r="CR1051" s="779"/>
      <c r="CS1051" s="779"/>
      <c r="CT1051" s="779"/>
    </row>
    <row r="1052" spans="1:98" s="887" customFormat="1" ht="13.5">
      <c r="A1052" s="886"/>
      <c r="B1052" s="886"/>
      <c r="C1052" s="886"/>
      <c r="D1052" s="886"/>
      <c r="E1052" s="886"/>
      <c r="F1052" s="2851"/>
      <c r="G1052" s="2851"/>
      <c r="H1052" s="888"/>
      <c r="I1052" s="889"/>
      <c r="J1052" s="890"/>
      <c r="M1052" s="772"/>
      <c r="N1052" s="891"/>
      <c r="O1052" s="774"/>
      <c r="P1052" s="775"/>
      <c r="Q1052" s="775"/>
      <c r="R1052" s="776"/>
      <c r="S1052" s="777"/>
      <c r="T1052" s="777"/>
      <c r="U1052" s="777"/>
      <c r="V1052" s="778"/>
      <c r="W1052" s="778"/>
      <c r="X1052" s="778"/>
      <c r="Y1052" s="778"/>
      <c r="Z1052" s="778"/>
      <c r="AA1052" s="779"/>
      <c r="AB1052" s="779"/>
      <c r="AC1052" s="779"/>
      <c r="AD1052" s="779"/>
      <c r="AE1052" s="779"/>
      <c r="AF1052" s="779"/>
      <c r="AG1052" s="779"/>
      <c r="AH1052" s="779"/>
      <c r="AI1052" s="779"/>
      <c r="AJ1052" s="779"/>
      <c r="AK1052" s="779"/>
      <c r="AL1052" s="779"/>
      <c r="AM1052" s="779"/>
      <c r="AN1052" s="779"/>
      <c r="AO1052" s="779"/>
      <c r="AP1052" s="779"/>
      <c r="AQ1052" s="779"/>
      <c r="AR1052" s="779"/>
      <c r="AS1052" s="779"/>
      <c r="AT1052" s="779"/>
      <c r="AU1052" s="779"/>
      <c r="AV1052" s="779"/>
      <c r="AW1052" s="779"/>
      <c r="AX1052" s="779"/>
      <c r="AY1052" s="779"/>
      <c r="AZ1052" s="779"/>
      <c r="BA1052" s="779"/>
      <c r="BB1052" s="779"/>
      <c r="BC1052" s="779"/>
      <c r="BD1052" s="779"/>
      <c r="BE1052" s="779"/>
      <c r="BF1052" s="779"/>
      <c r="BG1052" s="779"/>
      <c r="BH1052" s="779"/>
      <c r="BI1052" s="779"/>
      <c r="BJ1052" s="779"/>
      <c r="BK1052" s="779"/>
      <c r="BL1052" s="779"/>
      <c r="BM1052" s="779"/>
      <c r="BN1052" s="779"/>
      <c r="BO1052" s="779"/>
      <c r="BP1052" s="779"/>
      <c r="BQ1052" s="779"/>
      <c r="BR1052" s="779"/>
      <c r="BS1052" s="779"/>
      <c r="BT1052" s="779"/>
      <c r="BU1052" s="779"/>
      <c r="BV1052" s="779"/>
      <c r="BW1052" s="779"/>
      <c r="BX1052" s="779"/>
      <c r="BY1052" s="779"/>
      <c r="BZ1052" s="779"/>
      <c r="CA1052" s="779"/>
      <c r="CB1052" s="779"/>
      <c r="CC1052" s="779"/>
      <c r="CD1052" s="779"/>
      <c r="CE1052" s="779"/>
      <c r="CF1052" s="779"/>
      <c r="CG1052" s="779"/>
      <c r="CH1052" s="779"/>
      <c r="CI1052" s="779"/>
      <c r="CJ1052" s="779"/>
      <c r="CK1052" s="779"/>
      <c r="CL1052" s="779"/>
      <c r="CM1052" s="779"/>
      <c r="CN1052" s="779"/>
      <c r="CO1052" s="779"/>
      <c r="CP1052" s="779"/>
      <c r="CQ1052" s="779"/>
      <c r="CR1052" s="779"/>
      <c r="CS1052" s="779"/>
      <c r="CT1052" s="779"/>
    </row>
    <row r="1053" spans="1:98" s="887" customFormat="1" ht="13.5">
      <c r="A1053" s="886"/>
      <c r="B1053" s="886"/>
      <c r="C1053" s="886"/>
      <c r="D1053" s="886"/>
      <c r="E1053" s="886"/>
      <c r="F1053" s="2851"/>
      <c r="G1053" s="2851"/>
      <c r="H1053" s="888"/>
      <c r="I1053" s="889"/>
      <c r="J1053" s="890"/>
      <c r="M1053" s="772"/>
      <c r="N1053" s="891"/>
      <c r="O1053" s="774"/>
      <c r="P1053" s="775"/>
      <c r="Q1053" s="775"/>
      <c r="R1053" s="776"/>
      <c r="S1053" s="777"/>
      <c r="T1053" s="777"/>
      <c r="U1053" s="777"/>
      <c r="V1053" s="778"/>
      <c r="W1053" s="778"/>
      <c r="X1053" s="778"/>
      <c r="Y1053" s="778"/>
      <c r="Z1053" s="778"/>
      <c r="AA1053" s="779"/>
      <c r="AB1053" s="779"/>
      <c r="AC1053" s="779"/>
      <c r="AD1053" s="779"/>
      <c r="AE1053" s="779"/>
      <c r="AF1053" s="779"/>
      <c r="AG1053" s="779"/>
      <c r="AH1053" s="779"/>
      <c r="AI1053" s="779"/>
      <c r="AJ1053" s="779"/>
      <c r="AK1053" s="779"/>
      <c r="AL1053" s="779"/>
      <c r="AM1053" s="779"/>
      <c r="AN1053" s="779"/>
      <c r="AO1053" s="779"/>
      <c r="AP1053" s="779"/>
      <c r="AQ1053" s="779"/>
      <c r="AR1053" s="779"/>
      <c r="AS1053" s="779"/>
      <c r="AT1053" s="779"/>
      <c r="AU1053" s="779"/>
      <c r="AV1053" s="779"/>
      <c r="AW1053" s="779"/>
      <c r="AX1053" s="779"/>
      <c r="AY1053" s="779"/>
      <c r="AZ1053" s="779"/>
      <c r="BA1053" s="779"/>
      <c r="BB1053" s="779"/>
      <c r="BC1053" s="779"/>
      <c r="BD1053" s="779"/>
      <c r="BE1053" s="779"/>
      <c r="BF1053" s="779"/>
      <c r="BG1053" s="779"/>
      <c r="BH1053" s="779"/>
      <c r="BI1053" s="779"/>
      <c r="BJ1053" s="779"/>
      <c r="BK1053" s="779"/>
      <c r="BL1053" s="779"/>
      <c r="BM1053" s="779"/>
      <c r="BN1053" s="779"/>
      <c r="BO1053" s="779"/>
      <c r="BP1053" s="779"/>
      <c r="BQ1053" s="779"/>
      <c r="BR1053" s="779"/>
      <c r="BS1053" s="779"/>
      <c r="BT1053" s="779"/>
      <c r="BU1053" s="779"/>
      <c r="BV1053" s="779"/>
      <c r="BW1053" s="779"/>
      <c r="BX1053" s="779"/>
      <c r="BY1053" s="779"/>
      <c r="BZ1053" s="779"/>
      <c r="CA1053" s="779"/>
      <c r="CB1053" s="779"/>
      <c r="CC1053" s="779"/>
      <c r="CD1053" s="779"/>
      <c r="CE1053" s="779"/>
      <c r="CF1053" s="779"/>
      <c r="CG1053" s="779"/>
      <c r="CH1053" s="779"/>
      <c r="CI1053" s="779"/>
      <c r="CJ1053" s="779"/>
      <c r="CK1053" s="779"/>
      <c r="CL1053" s="779"/>
      <c r="CM1053" s="779"/>
      <c r="CN1053" s="779"/>
      <c r="CO1053" s="779"/>
      <c r="CP1053" s="779"/>
      <c r="CQ1053" s="779"/>
      <c r="CR1053" s="779"/>
      <c r="CS1053" s="779"/>
      <c r="CT1053" s="779"/>
    </row>
    <row r="1054" spans="1:98" s="887" customFormat="1" ht="13.5">
      <c r="A1054" s="886"/>
      <c r="B1054" s="886"/>
      <c r="C1054" s="886"/>
      <c r="D1054" s="886"/>
      <c r="E1054" s="886"/>
      <c r="F1054" s="2851"/>
      <c r="G1054" s="2851"/>
      <c r="H1054" s="888"/>
      <c r="I1054" s="889"/>
      <c r="J1054" s="890"/>
      <c r="M1054" s="772"/>
      <c r="N1054" s="891"/>
      <c r="O1054" s="774"/>
      <c r="P1054" s="775"/>
      <c r="Q1054" s="775"/>
      <c r="R1054" s="776"/>
      <c r="S1054" s="777"/>
      <c r="T1054" s="777"/>
      <c r="U1054" s="777"/>
      <c r="V1054" s="778"/>
      <c r="W1054" s="778"/>
      <c r="X1054" s="778"/>
      <c r="Y1054" s="778"/>
      <c r="Z1054" s="778"/>
      <c r="AA1054" s="779"/>
      <c r="AB1054" s="779"/>
      <c r="AC1054" s="779"/>
      <c r="AD1054" s="779"/>
      <c r="AE1054" s="779"/>
      <c r="AF1054" s="779"/>
      <c r="AG1054" s="779"/>
      <c r="AH1054" s="779"/>
      <c r="AI1054" s="779"/>
      <c r="AJ1054" s="779"/>
      <c r="AK1054" s="779"/>
      <c r="AL1054" s="779"/>
      <c r="AM1054" s="779"/>
      <c r="AN1054" s="779"/>
      <c r="AO1054" s="779"/>
      <c r="AP1054" s="779"/>
      <c r="AQ1054" s="779"/>
      <c r="AR1054" s="779"/>
      <c r="AS1054" s="779"/>
      <c r="AT1054" s="779"/>
      <c r="AU1054" s="779"/>
      <c r="AV1054" s="779"/>
      <c r="AW1054" s="779"/>
      <c r="AX1054" s="779"/>
      <c r="AY1054" s="779"/>
      <c r="AZ1054" s="779"/>
      <c r="BA1054" s="779"/>
      <c r="BB1054" s="779"/>
      <c r="BC1054" s="779"/>
      <c r="BD1054" s="779"/>
      <c r="BE1054" s="779"/>
      <c r="BF1054" s="779"/>
      <c r="BG1054" s="779"/>
      <c r="BH1054" s="779"/>
      <c r="BI1054" s="779"/>
      <c r="BJ1054" s="779"/>
      <c r="BK1054" s="779"/>
      <c r="BL1054" s="779"/>
      <c r="BM1054" s="779"/>
      <c r="BN1054" s="779"/>
      <c r="BO1054" s="779"/>
      <c r="BP1054" s="779"/>
      <c r="BQ1054" s="779"/>
      <c r="BR1054" s="779"/>
      <c r="BS1054" s="779"/>
      <c r="BT1054" s="779"/>
      <c r="BU1054" s="779"/>
      <c r="BV1054" s="779"/>
      <c r="BW1054" s="779"/>
      <c r="BX1054" s="779"/>
      <c r="BY1054" s="779"/>
      <c r="BZ1054" s="779"/>
      <c r="CA1054" s="779"/>
      <c r="CB1054" s="779"/>
      <c r="CC1054" s="779"/>
      <c r="CD1054" s="779"/>
      <c r="CE1054" s="779"/>
      <c r="CF1054" s="779"/>
      <c r="CG1054" s="779"/>
      <c r="CH1054" s="779"/>
      <c r="CI1054" s="779"/>
      <c r="CJ1054" s="779"/>
      <c r="CK1054" s="779"/>
      <c r="CL1054" s="779"/>
      <c r="CM1054" s="779"/>
      <c r="CN1054" s="779"/>
      <c r="CO1054" s="779"/>
      <c r="CP1054" s="779"/>
      <c r="CQ1054" s="779"/>
      <c r="CR1054" s="779"/>
      <c r="CS1054" s="779"/>
      <c r="CT1054" s="779"/>
    </row>
    <row r="1055" spans="1:98" s="887" customFormat="1" ht="13.5">
      <c r="A1055" s="886"/>
      <c r="B1055" s="886"/>
      <c r="C1055" s="886"/>
      <c r="D1055" s="886"/>
      <c r="E1055" s="886"/>
      <c r="F1055" s="2851"/>
      <c r="G1055" s="2851"/>
      <c r="H1055" s="888"/>
      <c r="I1055" s="889"/>
      <c r="J1055" s="890"/>
      <c r="M1055" s="772"/>
      <c r="N1055" s="891"/>
      <c r="O1055" s="774"/>
      <c r="P1055" s="775"/>
      <c r="Q1055" s="775"/>
      <c r="R1055" s="776"/>
      <c r="S1055" s="777"/>
      <c r="T1055" s="777"/>
      <c r="U1055" s="777"/>
      <c r="V1055" s="778"/>
      <c r="W1055" s="778"/>
      <c r="X1055" s="778"/>
      <c r="Y1055" s="778"/>
      <c r="Z1055" s="778"/>
      <c r="AA1055" s="779"/>
      <c r="AB1055" s="779"/>
      <c r="AC1055" s="779"/>
      <c r="AD1055" s="779"/>
      <c r="AE1055" s="779"/>
      <c r="AF1055" s="779"/>
      <c r="AG1055" s="779"/>
      <c r="AH1055" s="779"/>
      <c r="AI1055" s="779"/>
      <c r="AJ1055" s="779"/>
      <c r="AK1055" s="779"/>
      <c r="AL1055" s="779"/>
      <c r="AM1055" s="779"/>
      <c r="AN1055" s="779"/>
      <c r="AO1055" s="779"/>
      <c r="AP1055" s="779"/>
      <c r="AQ1055" s="779"/>
      <c r="AR1055" s="779"/>
      <c r="AS1055" s="779"/>
      <c r="AT1055" s="779"/>
      <c r="AU1055" s="779"/>
      <c r="AV1055" s="779"/>
      <c r="AW1055" s="779"/>
      <c r="AX1055" s="779"/>
      <c r="AY1055" s="779"/>
      <c r="AZ1055" s="779"/>
      <c r="BA1055" s="779"/>
      <c r="BB1055" s="779"/>
      <c r="BC1055" s="779"/>
      <c r="BD1055" s="779"/>
      <c r="BE1055" s="779"/>
      <c r="BF1055" s="779"/>
      <c r="BG1055" s="779"/>
      <c r="BH1055" s="779"/>
      <c r="BI1055" s="779"/>
      <c r="BJ1055" s="779"/>
      <c r="BK1055" s="779"/>
      <c r="BL1055" s="779"/>
      <c r="BM1055" s="779"/>
      <c r="BN1055" s="779"/>
      <c r="BO1055" s="779"/>
      <c r="BP1055" s="779"/>
      <c r="BQ1055" s="779"/>
      <c r="BR1055" s="779"/>
      <c r="BS1055" s="779"/>
      <c r="BT1055" s="779"/>
      <c r="BU1055" s="779"/>
      <c r="BV1055" s="779"/>
      <c r="BW1055" s="779"/>
      <c r="BX1055" s="779"/>
      <c r="BY1055" s="779"/>
      <c r="BZ1055" s="779"/>
      <c r="CA1055" s="779"/>
      <c r="CB1055" s="779"/>
      <c r="CC1055" s="779"/>
      <c r="CD1055" s="779"/>
      <c r="CE1055" s="779"/>
      <c r="CF1055" s="779"/>
      <c r="CG1055" s="779"/>
      <c r="CH1055" s="779"/>
      <c r="CI1055" s="779"/>
      <c r="CJ1055" s="779"/>
      <c r="CK1055" s="779"/>
      <c r="CL1055" s="779"/>
      <c r="CM1055" s="779"/>
      <c r="CN1055" s="779"/>
      <c r="CO1055" s="779"/>
      <c r="CP1055" s="779"/>
      <c r="CQ1055" s="779"/>
      <c r="CR1055" s="779"/>
      <c r="CS1055" s="779"/>
      <c r="CT1055" s="779"/>
    </row>
    <row r="1056" spans="1:98" s="887" customFormat="1" ht="13.5">
      <c r="A1056" s="886"/>
      <c r="B1056" s="886"/>
      <c r="C1056" s="886"/>
      <c r="D1056" s="886"/>
      <c r="E1056" s="886"/>
      <c r="F1056" s="2851"/>
      <c r="G1056" s="2851"/>
      <c r="H1056" s="888"/>
      <c r="I1056" s="889"/>
      <c r="J1056" s="890"/>
      <c r="M1056" s="772"/>
      <c r="N1056" s="891"/>
      <c r="O1056" s="774"/>
      <c r="P1056" s="775"/>
      <c r="Q1056" s="775"/>
      <c r="R1056" s="776"/>
      <c r="S1056" s="777"/>
      <c r="T1056" s="777"/>
      <c r="U1056" s="777"/>
      <c r="V1056" s="778"/>
      <c r="W1056" s="778"/>
      <c r="X1056" s="778"/>
      <c r="Y1056" s="778"/>
      <c r="Z1056" s="778"/>
      <c r="AA1056" s="779"/>
      <c r="AB1056" s="779"/>
      <c r="AC1056" s="779"/>
      <c r="AD1056" s="779"/>
      <c r="AE1056" s="779"/>
      <c r="AF1056" s="779"/>
      <c r="AG1056" s="779"/>
      <c r="AH1056" s="779"/>
      <c r="AI1056" s="779"/>
      <c r="AJ1056" s="779"/>
      <c r="AK1056" s="779"/>
      <c r="AL1056" s="779"/>
      <c r="AM1056" s="779"/>
      <c r="AN1056" s="779"/>
      <c r="AO1056" s="779"/>
      <c r="AP1056" s="779"/>
      <c r="AQ1056" s="779"/>
      <c r="AR1056" s="779"/>
      <c r="AS1056" s="779"/>
      <c r="AT1056" s="779"/>
      <c r="AU1056" s="779"/>
      <c r="AV1056" s="779"/>
      <c r="AW1056" s="779"/>
      <c r="AX1056" s="779"/>
      <c r="AY1056" s="779"/>
      <c r="AZ1056" s="779"/>
      <c r="BA1056" s="779"/>
      <c r="BB1056" s="779"/>
      <c r="BC1056" s="779"/>
      <c r="BD1056" s="779"/>
      <c r="BE1056" s="779"/>
      <c r="BF1056" s="779"/>
      <c r="BG1056" s="779"/>
      <c r="BH1056" s="779"/>
      <c r="BI1056" s="779"/>
      <c r="BJ1056" s="779"/>
      <c r="BK1056" s="779"/>
      <c r="BL1056" s="779"/>
      <c r="BM1056" s="779"/>
      <c r="BN1056" s="779"/>
      <c r="BO1056" s="779"/>
      <c r="BP1056" s="779"/>
      <c r="BQ1056" s="779"/>
      <c r="BR1056" s="779"/>
      <c r="BS1056" s="779"/>
      <c r="BT1056" s="779"/>
      <c r="BU1056" s="779"/>
      <c r="BV1056" s="779"/>
      <c r="BW1056" s="779"/>
      <c r="BX1056" s="779"/>
      <c r="BY1056" s="779"/>
      <c r="BZ1056" s="779"/>
      <c r="CA1056" s="779"/>
      <c r="CB1056" s="779"/>
      <c r="CC1056" s="779"/>
      <c r="CD1056" s="779"/>
      <c r="CE1056" s="779"/>
      <c r="CF1056" s="779"/>
      <c r="CG1056" s="779"/>
      <c r="CH1056" s="779"/>
      <c r="CI1056" s="779"/>
      <c r="CJ1056" s="779"/>
      <c r="CK1056" s="779"/>
      <c r="CL1056" s="779"/>
      <c r="CM1056" s="779"/>
      <c r="CN1056" s="779"/>
      <c r="CO1056" s="779"/>
      <c r="CP1056" s="779"/>
      <c r="CQ1056" s="779"/>
      <c r="CR1056" s="779"/>
      <c r="CS1056" s="779"/>
      <c r="CT1056" s="779"/>
    </row>
    <row r="1057" spans="1:98" s="887" customFormat="1" ht="13.5">
      <c r="A1057" s="886"/>
      <c r="B1057" s="886"/>
      <c r="C1057" s="886"/>
      <c r="D1057" s="886"/>
      <c r="E1057" s="886"/>
      <c r="F1057" s="2851"/>
      <c r="G1057" s="2851"/>
      <c r="H1057" s="888"/>
      <c r="I1057" s="889"/>
      <c r="J1057" s="890"/>
      <c r="M1057" s="772"/>
      <c r="N1057" s="891"/>
      <c r="O1057" s="774"/>
      <c r="P1057" s="775"/>
      <c r="Q1057" s="775"/>
      <c r="R1057" s="776"/>
      <c r="S1057" s="777"/>
      <c r="T1057" s="777"/>
      <c r="U1057" s="777"/>
      <c r="V1057" s="778"/>
      <c r="W1057" s="778"/>
      <c r="X1057" s="778"/>
      <c r="Y1057" s="778"/>
      <c r="Z1057" s="778"/>
      <c r="AA1057" s="779"/>
      <c r="AB1057" s="779"/>
      <c r="AC1057" s="779"/>
      <c r="AD1057" s="779"/>
      <c r="AE1057" s="779"/>
      <c r="AF1057" s="779"/>
      <c r="AG1057" s="779"/>
      <c r="AH1057" s="779"/>
      <c r="AI1057" s="779"/>
      <c r="AJ1057" s="779"/>
      <c r="AK1057" s="779"/>
      <c r="AL1057" s="779"/>
      <c r="AM1057" s="779"/>
      <c r="AN1057" s="779"/>
      <c r="AO1057" s="779"/>
      <c r="AP1057" s="779"/>
      <c r="AQ1057" s="779"/>
      <c r="AR1057" s="779"/>
      <c r="AS1057" s="779"/>
      <c r="AT1057" s="779"/>
      <c r="AU1057" s="779"/>
      <c r="AV1057" s="779"/>
      <c r="AW1057" s="779"/>
      <c r="AX1057" s="779"/>
      <c r="AY1057" s="779"/>
      <c r="AZ1057" s="779"/>
      <c r="BA1057" s="779"/>
      <c r="BB1057" s="779"/>
      <c r="BC1057" s="779"/>
      <c r="BD1057" s="779"/>
      <c r="BE1057" s="779"/>
      <c r="BF1057" s="779"/>
      <c r="BG1057" s="779"/>
      <c r="BH1057" s="779"/>
      <c r="BI1057" s="779"/>
      <c r="BJ1057" s="779"/>
      <c r="BK1057" s="779"/>
      <c r="BL1057" s="779"/>
      <c r="BM1057" s="779"/>
      <c r="BN1057" s="779"/>
      <c r="BO1057" s="779"/>
      <c r="BP1057" s="779"/>
      <c r="BQ1057" s="779"/>
      <c r="BR1057" s="779"/>
      <c r="BS1057" s="779"/>
      <c r="BT1057" s="779"/>
      <c r="BU1057" s="779"/>
      <c r="BV1057" s="779"/>
      <c r="BW1057" s="779"/>
      <c r="BX1057" s="779"/>
      <c r="BY1057" s="779"/>
      <c r="BZ1057" s="779"/>
      <c r="CA1057" s="779"/>
      <c r="CB1057" s="779"/>
      <c r="CC1057" s="779"/>
      <c r="CD1057" s="779"/>
      <c r="CE1057" s="779"/>
      <c r="CF1057" s="779"/>
      <c r="CG1057" s="779"/>
      <c r="CH1057" s="779"/>
      <c r="CI1057" s="779"/>
      <c r="CJ1057" s="779"/>
      <c r="CK1057" s="779"/>
      <c r="CL1057" s="779"/>
      <c r="CM1057" s="779"/>
      <c r="CN1057" s="779"/>
      <c r="CO1057" s="779"/>
      <c r="CP1057" s="779"/>
      <c r="CQ1057" s="779"/>
      <c r="CR1057" s="779"/>
      <c r="CS1057" s="779"/>
      <c r="CT1057" s="779"/>
    </row>
    <row r="1058" spans="1:98" s="887" customFormat="1" ht="13.5">
      <c r="A1058" s="886"/>
      <c r="B1058" s="886"/>
      <c r="C1058" s="886"/>
      <c r="D1058" s="886"/>
      <c r="E1058" s="886"/>
      <c r="F1058" s="2851"/>
      <c r="G1058" s="2851"/>
      <c r="H1058" s="888"/>
      <c r="I1058" s="889"/>
      <c r="J1058" s="890"/>
      <c r="M1058" s="772"/>
      <c r="N1058" s="891"/>
      <c r="O1058" s="774"/>
      <c r="P1058" s="775"/>
      <c r="Q1058" s="775"/>
      <c r="R1058" s="776"/>
      <c r="S1058" s="777"/>
      <c r="T1058" s="777"/>
      <c r="U1058" s="777"/>
      <c r="V1058" s="778"/>
      <c r="W1058" s="778"/>
      <c r="X1058" s="778"/>
      <c r="Y1058" s="778"/>
      <c r="Z1058" s="778"/>
      <c r="AA1058" s="779"/>
      <c r="AB1058" s="779"/>
      <c r="AC1058" s="779"/>
      <c r="AD1058" s="779"/>
      <c r="AE1058" s="779"/>
      <c r="AF1058" s="779"/>
      <c r="AG1058" s="779"/>
      <c r="AH1058" s="779"/>
      <c r="AI1058" s="779"/>
      <c r="AJ1058" s="779"/>
      <c r="AK1058" s="779"/>
      <c r="AL1058" s="779"/>
      <c r="AM1058" s="779"/>
      <c r="AN1058" s="779"/>
      <c r="AO1058" s="779"/>
      <c r="AP1058" s="779"/>
      <c r="AQ1058" s="779"/>
      <c r="AR1058" s="779"/>
      <c r="AS1058" s="779"/>
      <c r="AT1058" s="779"/>
      <c r="AU1058" s="779"/>
      <c r="AV1058" s="779"/>
      <c r="AW1058" s="779"/>
      <c r="AX1058" s="779"/>
      <c r="AY1058" s="779"/>
      <c r="AZ1058" s="779"/>
      <c r="BA1058" s="779"/>
      <c r="BB1058" s="779"/>
      <c r="BC1058" s="779"/>
      <c r="BD1058" s="779"/>
      <c r="BE1058" s="779"/>
      <c r="BF1058" s="779"/>
      <c r="BG1058" s="779"/>
      <c r="BH1058" s="779"/>
      <c r="BI1058" s="779"/>
      <c r="BJ1058" s="779"/>
      <c r="BK1058" s="779"/>
      <c r="BL1058" s="779"/>
      <c r="BM1058" s="779"/>
      <c r="BN1058" s="779"/>
      <c r="BO1058" s="779"/>
      <c r="BP1058" s="779"/>
      <c r="BQ1058" s="779"/>
      <c r="BR1058" s="779"/>
      <c r="BS1058" s="779"/>
      <c r="BT1058" s="779"/>
      <c r="BU1058" s="779"/>
      <c r="BV1058" s="779"/>
      <c r="BW1058" s="779"/>
      <c r="BX1058" s="779"/>
      <c r="BY1058" s="779"/>
      <c r="BZ1058" s="779"/>
      <c r="CA1058" s="779"/>
      <c r="CB1058" s="779"/>
      <c r="CC1058" s="779"/>
      <c r="CD1058" s="779"/>
      <c r="CE1058" s="779"/>
      <c r="CF1058" s="779"/>
      <c r="CG1058" s="779"/>
      <c r="CH1058" s="779"/>
      <c r="CI1058" s="779"/>
      <c r="CJ1058" s="779"/>
      <c r="CK1058" s="779"/>
      <c r="CL1058" s="779"/>
      <c r="CM1058" s="779"/>
      <c r="CN1058" s="779"/>
      <c r="CO1058" s="779"/>
      <c r="CP1058" s="779"/>
      <c r="CQ1058" s="779"/>
      <c r="CR1058" s="779"/>
      <c r="CS1058" s="779"/>
      <c r="CT1058" s="779"/>
    </row>
    <row r="1059" spans="1:98" s="887" customFormat="1" ht="13.5">
      <c r="A1059" s="886"/>
      <c r="B1059" s="886"/>
      <c r="C1059" s="886"/>
      <c r="D1059" s="886"/>
      <c r="E1059" s="886"/>
      <c r="F1059" s="2851"/>
      <c r="G1059" s="2851"/>
      <c r="H1059" s="888"/>
      <c r="I1059" s="889"/>
      <c r="J1059" s="890"/>
      <c r="M1059" s="772"/>
      <c r="N1059" s="891"/>
      <c r="O1059" s="774"/>
      <c r="P1059" s="775"/>
      <c r="Q1059" s="775"/>
      <c r="R1059" s="776"/>
      <c r="S1059" s="777"/>
      <c r="T1059" s="777"/>
      <c r="U1059" s="777"/>
      <c r="V1059" s="778"/>
      <c r="W1059" s="778"/>
      <c r="X1059" s="778"/>
      <c r="Y1059" s="778"/>
      <c r="Z1059" s="778"/>
      <c r="AA1059" s="779"/>
      <c r="AB1059" s="779"/>
      <c r="AC1059" s="779"/>
      <c r="AD1059" s="779"/>
      <c r="AE1059" s="779"/>
      <c r="AF1059" s="779"/>
      <c r="AG1059" s="779"/>
      <c r="AH1059" s="779"/>
      <c r="AI1059" s="779"/>
      <c r="AJ1059" s="779"/>
      <c r="AK1059" s="779"/>
      <c r="AL1059" s="779"/>
      <c r="AM1059" s="779"/>
      <c r="AN1059" s="779"/>
      <c r="AO1059" s="779"/>
      <c r="AP1059" s="779"/>
      <c r="AQ1059" s="779"/>
      <c r="AR1059" s="779"/>
      <c r="AS1059" s="779"/>
      <c r="AT1059" s="779"/>
      <c r="AU1059" s="779"/>
      <c r="AV1059" s="779"/>
      <c r="AW1059" s="779"/>
      <c r="AX1059" s="779"/>
      <c r="AY1059" s="779"/>
      <c r="AZ1059" s="779"/>
      <c r="BA1059" s="779"/>
      <c r="BB1059" s="779"/>
      <c r="BC1059" s="779"/>
      <c r="BD1059" s="779"/>
      <c r="BE1059" s="779"/>
      <c r="BF1059" s="779"/>
      <c r="BG1059" s="779"/>
      <c r="BH1059" s="779"/>
      <c r="BI1059" s="779"/>
      <c r="BJ1059" s="779"/>
      <c r="BK1059" s="779"/>
      <c r="BL1059" s="779"/>
      <c r="BM1059" s="779"/>
      <c r="BN1059" s="779"/>
      <c r="BO1059" s="779"/>
      <c r="BP1059" s="779"/>
      <c r="BQ1059" s="779"/>
      <c r="BR1059" s="779"/>
      <c r="BS1059" s="779"/>
      <c r="BT1059" s="779"/>
      <c r="BU1059" s="779"/>
      <c r="BV1059" s="779"/>
      <c r="BW1059" s="779"/>
      <c r="BX1059" s="779"/>
      <c r="BY1059" s="779"/>
      <c r="BZ1059" s="779"/>
      <c r="CA1059" s="779"/>
      <c r="CB1059" s="779"/>
      <c r="CC1059" s="779"/>
      <c r="CD1059" s="779"/>
      <c r="CE1059" s="779"/>
      <c r="CF1059" s="779"/>
      <c r="CG1059" s="779"/>
      <c r="CH1059" s="779"/>
      <c r="CI1059" s="779"/>
      <c r="CJ1059" s="779"/>
      <c r="CK1059" s="779"/>
      <c r="CL1059" s="779"/>
      <c r="CM1059" s="779"/>
      <c r="CN1059" s="779"/>
      <c r="CO1059" s="779"/>
      <c r="CP1059" s="779"/>
      <c r="CQ1059" s="779"/>
      <c r="CR1059" s="779"/>
      <c r="CS1059" s="779"/>
      <c r="CT1059" s="779"/>
    </row>
    <row r="1060" spans="1:98" s="887" customFormat="1" ht="13.5">
      <c r="A1060" s="886"/>
      <c r="B1060" s="886"/>
      <c r="C1060" s="886"/>
      <c r="D1060" s="886"/>
      <c r="E1060" s="886"/>
      <c r="F1060" s="2851"/>
      <c r="G1060" s="2851"/>
      <c r="H1060" s="888"/>
      <c r="I1060" s="889"/>
      <c r="J1060" s="890"/>
      <c r="M1060" s="772"/>
      <c r="N1060" s="891"/>
      <c r="O1060" s="774"/>
      <c r="P1060" s="775"/>
      <c r="Q1060" s="775"/>
      <c r="R1060" s="776"/>
      <c r="S1060" s="777"/>
      <c r="T1060" s="777"/>
      <c r="U1060" s="777"/>
      <c r="V1060" s="778"/>
      <c r="W1060" s="778"/>
      <c r="X1060" s="778"/>
      <c r="Y1060" s="778"/>
      <c r="Z1060" s="778"/>
      <c r="AA1060" s="779"/>
      <c r="AB1060" s="779"/>
      <c r="AC1060" s="779"/>
      <c r="AD1060" s="779"/>
      <c r="AE1060" s="779"/>
      <c r="AF1060" s="779"/>
      <c r="AG1060" s="779"/>
      <c r="AH1060" s="779"/>
      <c r="AI1060" s="779"/>
      <c r="AJ1060" s="779"/>
      <c r="AK1060" s="779"/>
      <c r="AL1060" s="779"/>
      <c r="AM1060" s="779"/>
      <c r="AN1060" s="779"/>
      <c r="AO1060" s="779"/>
      <c r="AP1060" s="779"/>
      <c r="AQ1060" s="779"/>
      <c r="AR1060" s="779"/>
      <c r="AS1060" s="779"/>
      <c r="AT1060" s="779"/>
      <c r="AU1060" s="779"/>
      <c r="AV1060" s="779"/>
      <c r="AW1060" s="779"/>
      <c r="AX1060" s="779"/>
      <c r="AY1060" s="779"/>
      <c r="AZ1060" s="779"/>
      <c r="BA1060" s="779"/>
      <c r="BB1060" s="779"/>
      <c r="BC1060" s="779"/>
      <c r="BD1060" s="779"/>
      <c r="BE1060" s="779"/>
      <c r="BF1060" s="779"/>
      <c r="BG1060" s="779"/>
      <c r="BH1060" s="779"/>
      <c r="BI1060" s="779"/>
      <c r="BJ1060" s="779"/>
      <c r="BK1060" s="779"/>
      <c r="BL1060" s="779"/>
      <c r="BM1060" s="779"/>
      <c r="BN1060" s="779"/>
      <c r="BO1060" s="779"/>
      <c r="BP1060" s="779"/>
      <c r="BQ1060" s="779"/>
      <c r="BR1060" s="779"/>
      <c r="BS1060" s="779"/>
      <c r="BT1060" s="779"/>
      <c r="BU1060" s="779"/>
      <c r="BV1060" s="779"/>
      <c r="BW1060" s="779"/>
      <c r="BX1060" s="779"/>
      <c r="BY1060" s="779"/>
      <c r="BZ1060" s="779"/>
      <c r="CA1060" s="779"/>
      <c r="CB1060" s="779"/>
      <c r="CC1060" s="779"/>
      <c r="CD1060" s="779"/>
      <c r="CE1060" s="779"/>
      <c r="CF1060" s="779"/>
      <c r="CG1060" s="779"/>
      <c r="CH1060" s="779"/>
      <c r="CI1060" s="779"/>
      <c r="CJ1060" s="779"/>
      <c r="CK1060" s="779"/>
      <c r="CL1060" s="779"/>
      <c r="CM1060" s="779"/>
      <c r="CN1060" s="779"/>
      <c r="CO1060" s="779"/>
      <c r="CP1060" s="779"/>
      <c r="CQ1060" s="779"/>
      <c r="CR1060" s="779"/>
      <c r="CS1060" s="779"/>
      <c r="CT1060" s="779"/>
    </row>
    <row r="1061" spans="1:98" s="887" customFormat="1" ht="13.5">
      <c r="A1061" s="886"/>
      <c r="B1061" s="886"/>
      <c r="C1061" s="886"/>
      <c r="D1061" s="886"/>
      <c r="E1061" s="886"/>
      <c r="F1061" s="2851"/>
      <c r="G1061" s="2851"/>
      <c r="H1061" s="888"/>
      <c r="I1061" s="889"/>
      <c r="J1061" s="890"/>
      <c r="M1061" s="772"/>
      <c r="N1061" s="891"/>
      <c r="O1061" s="774"/>
      <c r="P1061" s="775"/>
      <c r="Q1061" s="775"/>
      <c r="R1061" s="776"/>
      <c r="S1061" s="777"/>
      <c r="T1061" s="777"/>
      <c r="U1061" s="777"/>
      <c r="V1061" s="778"/>
      <c r="W1061" s="778"/>
      <c r="X1061" s="778"/>
      <c r="Y1061" s="778"/>
      <c r="Z1061" s="778"/>
      <c r="AA1061" s="779"/>
      <c r="AB1061" s="779"/>
      <c r="AC1061" s="779"/>
      <c r="AD1061" s="779"/>
      <c r="AE1061" s="779"/>
      <c r="AF1061" s="779"/>
      <c r="AG1061" s="779"/>
      <c r="AH1061" s="779"/>
      <c r="AI1061" s="779"/>
      <c r="AJ1061" s="779"/>
      <c r="AK1061" s="779"/>
      <c r="AL1061" s="779"/>
      <c r="AM1061" s="779"/>
      <c r="AN1061" s="779"/>
      <c r="AO1061" s="779"/>
      <c r="AP1061" s="779"/>
      <c r="AQ1061" s="779"/>
      <c r="AR1061" s="779"/>
      <c r="AS1061" s="779"/>
      <c r="AT1061" s="779"/>
      <c r="AU1061" s="779"/>
      <c r="AV1061" s="779"/>
      <c r="AW1061" s="779"/>
      <c r="AX1061" s="779"/>
      <c r="AY1061" s="779"/>
      <c r="AZ1061" s="779"/>
      <c r="BA1061" s="779"/>
      <c r="BB1061" s="779"/>
      <c r="BC1061" s="779"/>
      <c r="BD1061" s="779"/>
      <c r="BE1061" s="779"/>
      <c r="BF1061" s="779"/>
      <c r="BG1061" s="779"/>
      <c r="BH1061" s="779"/>
      <c r="BI1061" s="779"/>
      <c r="BJ1061" s="779"/>
      <c r="BK1061" s="779"/>
      <c r="BL1061" s="779"/>
      <c r="BM1061" s="779"/>
      <c r="BN1061" s="779"/>
      <c r="BO1061" s="779"/>
      <c r="BP1061" s="779"/>
      <c r="BQ1061" s="779"/>
      <c r="BR1061" s="779"/>
      <c r="BS1061" s="779"/>
      <c r="BT1061" s="779"/>
      <c r="BU1061" s="779"/>
      <c r="BV1061" s="779"/>
      <c r="BW1061" s="779"/>
      <c r="BX1061" s="779"/>
      <c r="BY1061" s="779"/>
      <c r="BZ1061" s="779"/>
      <c r="CA1061" s="779"/>
      <c r="CB1061" s="779"/>
      <c r="CC1061" s="779"/>
      <c r="CD1061" s="779"/>
      <c r="CE1061" s="779"/>
      <c r="CF1061" s="779"/>
      <c r="CG1061" s="779"/>
      <c r="CH1061" s="779"/>
      <c r="CI1061" s="779"/>
      <c r="CJ1061" s="779"/>
      <c r="CK1061" s="779"/>
      <c r="CL1061" s="779"/>
      <c r="CM1061" s="779"/>
      <c r="CN1061" s="779"/>
      <c r="CO1061" s="779"/>
      <c r="CP1061" s="779"/>
      <c r="CQ1061" s="779"/>
      <c r="CR1061" s="779"/>
      <c r="CS1061" s="779"/>
      <c r="CT1061" s="779"/>
    </row>
    <row r="1062" spans="1:98" s="887" customFormat="1" ht="13.5">
      <c r="A1062" s="886"/>
      <c r="B1062" s="886"/>
      <c r="C1062" s="886"/>
      <c r="D1062" s="886"/>
      <c r="E1062" s="886"/>
      <c r="F1062" s="2851"/>
      <c r="G1062" s="2851"/>
      <c r="H1062" s="888"/>
      <c r="I1062" s="889"/>
      <c r="J1062" s="890"/>
      <c r="M1062" s="772"/>
      <c r="N1062" s="891"/>
      <c r="O1062" s="774"/>
      <c r="P1062" s="775"/>
      <c r="Q1062" s="775"/>
      <c r="R1062" s="776"/>
      <c r="S1062" s="777"/>
      <c r="T1062" s="777"/>
      <c r="U1062" s="777"/>
      <c r="V1062" s="778"/>
      <c r="W1062" s="778"/>
      <c r="X1062" s="778"/>
      <c r="Y1062" s="778"/>
      <c r="Z1062" s="778"/>
      <c r="AA1062" s="779"/>
      <c r="AB1062" s="779"/>
      <c r="AC1062" s="779"/>
      <c r="AD1062" s="779"/>
      <c r="AE1062" s="779"/>
      <c r="AF1062" s="779"/>
      <c r="AG1062" s="779"/>
      <c r="AH1062" s="779"/>
      <c r="AI1062" s="779"/>
      <c r="AJ1062" s="779"/>
      <c r="AK1062" s="779"/>
      <c r="AL1062" s="779"/>
      <c r="AM1062" s="779"/>
      <c r="AN1062" s="779"/>
      <c r="AO1062" s="779"/>
      <c r="AP1062" s="779"/>
      <c r="AQ1062" s="779"/>
      <c r="AR1062" s="779"/>
      <c r="AS1062" s="779"/>
      <c r="AT1062" s="779"/>
      <c r="AU1062" s="779"/>
      <c r="AV1062" s="779"/>
      <c r="AW1062" s="779"/>
      <c r="AX1062" s="779"/>
      <c r="AY1062" s="779"/>
      <c r="AZ1062" s="779"/>
      <c r="BA1062" s="779"/>
      <c r="BB1062" s="779"/>
      <c r="BC1062" s="779"/>
      <c r="BD1062" s="779"/>
      <c r="BE1062" s="779"/>
      <c r="BF1062" s="779"/>
      <c r="BG1062" s="779"/>
      <c r="BH1062" s="779"/>
      <c r="BI1062" s="779"/>
      <c r="BJ1062" s="779"/>
      <c r="BK1062" s="779"/>
      <c r="BL1062" s="779"/>
      <c r="BM1062" s="779"/>
      <c r="BN1062" s="779"/>
      <c r="BO1062" s="779"/>
      <c r="BP1062" s="779"/>
      <c r="BQ1062" s="779"/>
      <c r="BR1062" s="779"/>
      <c r="BS1062" s="779"/>
      <c r="BT1062" s="779"/>
      <c r="BU1062" s="779"/>
      <c r="BV1062" s="779"/>
      <c r="BW1062" s="779"/>
      <c r="BX1062" s="779"/>
      <c r="BY1062" s="779"/>
      <c r="BZ1062" s="779"/>
      <c r="CA1062" s="779"/>
      <c r="CB1062" s="779"/>
      <c r="CC1062" s="779"/>
      <c r="CD1062" s="779"/>
      <c r="CE1062" s="779"/>
      <c r="CF1062" s="779"/>
      <c r="CG1062" s="779"/>
      <c r="CH1062" s="779"/>
      <c r="CI1062" s="779"/>
      <c r="CJ1062" s="779"/>
      <c r="CK1062" s="779"/>
      <c r="CL1062" s="779"/>
      <c r="CM1062" s="779"/>
      <c r="CN1062" s="779"/>
      <c r="CO1062" s="779"/>
      <c r="CP1062" s="779"/>
      <c r="CQ1062" s="779"/>
      <c r="CR1062" s="779"/>
      <c r="CS1062" s="779"/>
      <c r="CT1062" s="779"/>
    </row>
    <row r="1063" spans="1:98" s="887" customFormat="1" ht="13.5">
      <c r="A1063" s="886"/>
      <c r="B1063" s="886"/>
      <c r="C1063" s="886"/>
      <c r="D1063" s="886"/>
      <c r="E1063" s="886"/>
      <c r="F1063" s="2851"/>
      <c r="G1063" s="2851"/>
      <c r="H1063" s="888"/>
      <c r="I1063" s="889"/>
      <c r="J1063" s="890"/>
      <c r="M1063" s="772"/>
      <c r="N1063" s="891"/>
      <c r="O1063" s="774"/>
      <c r="P1063" s="775"/>
      <c r="Q1063" s="775"/>
      <c r="R1063" s="776"/>
      <c r="S1063" s="777"/>
      <c r="T1063" s="777"/>
      <c r="U1063" s="777"/>
      <c r="V1063" s="778"/>
      <c r="W1063" s="778"/>
      <c r="X1063" s="778"/>
      <c r="Y1063" s="778"/>
      <c r="Z1063" s="778"/>
      <c r="AA1063" s="779"/>
      <c r="AB1063" s="779"/>
      <c r="AC1063" s="779"/>
      <c r="AD1063" s="779"/>
      <c r="AE1063" s="779"/>
      <c r="AF1063" s="779"/>
      <c r="AG1063" s="779"/>
      <c r="AH1063" s="779"/>
      <c r="AI1063" s="779"/>
      <c r="AJ1063" s="779"/>
      <c r="AK1063" s="779"/>
      <c r="AL1063" s="779"/>
      <c r="AM1063" s="779"/>
      <c r="AN1063" s="779"/>
      <c r="AO1063" s="779"/>
      <c r="AP1063" s="779"/>
      <c r="AQ1063" s="779"/>
      <c r="AR1063" s="779"/>
      <c r="AS1063" s="779"/>
      <c r="AT1063" s="779"/>
      <c r="AU1063" s="779"/>
      <c r="AV1063" s="779"/>
      <c r="AW1063" s="779"/>
      <c r="AX1063" s="779"/>
      <c r="AY1063" s="779"/>
      <c r="AZ1063" s="779"/>
      <c r="BA1063" s="779"/>
      <c r="BB1063" s="779"/>
      <c r="BC1063" s="779"/>
      <c r="BD1063" s="779"/>
      <c r="BE1063" s="779"/>
      <c r="BF1063" s="779"/>
      <c r="BG1063" s="779"/>
      <c r="BH1063" s="779"/>
      <c r="BI1063" s="779"/>
      <c r="BJ1063" s="779"/>
      <c r="BK1063" s="779"/>
      <c r="BL1063" s="779"/>
      <c r="BM1063" s="779"/>
      <c r="BN1063" s="779"/>
      <c r="BO1063" s="779"/>
      <c r="BP1063" s="779"/>
      <c r="BQ1063" s="779"/>
      <c r="BR1063" s="779"/>
      <c r="BS1063" s="779"/>
      <c r="BT1063" s="779"/>
      <c r="BU1063" s="779"/>
      <c r="BV1063" s="779"/>
      <c r="BW1063" s="779"/>
      <c r="BX1063" s="779"/>
      <c r="BY1063" s="779"/>
      <c r="BZ1063" s="779"/>
      <c r="CA1063" s="779"/>
      <c r="CB1063" s="779"/>
      <c r="CC1063" s="779"/>
      <c r="CD1063" s="779"/>
      <c r="CE1063" s="779"/>
      <c r="CF1063" s="779"/>
      <c r="CG1063" s="779"/>
      <c r="CH1063" s="779"/>
      <c r="CI1063" s="779"/>
      <c r="CJ1063" s="779"/>
      <c r="CK1063" s="779"/>
      <c r="CL1063" s="779"/>
      <c r="CM1063" s="779"/>
      <c r="CN1063" s="779"/>
      <c r="CO1063" s="779"/>
      <c r="CP1063" s="779"/>
      <c r="CQ1063" s="779"/>
      <c r="CR1063" s="779"/>
      <c r="CS1063" s="779"/>
      <c r="CT1063" s="779"/>
    </row>
    <row r="1064" spans="1:98" s="887" customFormat="1" ht="13.5">
      <c r="A1064" s="886"/>
      <c r="B1064" s="886"/>
      <c r="C1064" s="886"/>
      <c r="D1064" s="886"/>
      <c r="E1064" s="886"/>
      <c r="F1064" s="2851"/>
      <c r="G1064" s="2851"/>
      <c r="H1064" s="888"/>
      <c r="I1064" s="889"/>
      <c r="J1064" s="890"/>
      <c r="M1064" s="772"/>
      <c r="N1064" s="891"/>
      <c r="O1064" s="774"/>
      <c r="P1064" s="775"/>
      <c r="Q1064" s="775"/>
      <c r="R1064" s="776"/>
      <c r="S1064" s="777"/>
      <c r="T1064" s="777"/>
      <c r="U1064" s="777"/>
      <c r="V1064" s="778"/>
      <c r="W1064" s="778"/>
      <c r="X1064" s="778"/>
      <c r="Y1064" s="778"/>
      <c r="Z1064" s="778"/>
      <c r="AA1064" s="779"/>
      <c r="AB1064" s="779"/>
      <c r="AC1064" s="779"/>
      <c r="AD1064" s="779"/>
      <c r="AE1064" s="779"/>
      <c r="AF1064" s="779"/>
      <c r="AG1064" s="779"/>
      <c r="AH1064" s="779"/>
      <c r="AI1064" s="779"/>
      <c r="AJ1064" s="779"/>
      <c r="AK1064" s="779"/>
      <c r="AL1064" s="779"/>
      <c r="AM1064" s="779"/>
      <c r="AN1064" s="779"/>
      <c r="AO1064" s="779"/>
      <c r="AP1064" s="779"/>
      <c r="AQ1064" s="779"/>
      <c r="AR1064" s="779"/>
      <c r="AS1064" s="779"/>
      <c r="AT1064" s="779"/>
      <c r="AU1064" s="779"/>
      <c r="AV1064" s="779"/>
      <c r="AW1064" s="779"/>
      <c r="AX1064" s="779"/>
      <c r="AY1064" s="779"/>
      <c r="AZ1064" s="779"/>
      <c r="BA1064" s="779"/>
      <c r="BB1064" s="779"/>
      <c r="BC1064" s="779"/>
      <c r="BD1064" s="779"/>
      <c r="BE1064" s="779"/>
      <c r="BF1064" s="779"/>
      <c r="BG1064" s="779"/>
      <c r="BH1064" s="779"/>
      <c r="BI1064" s="779"/>
      <c r="BJ1064" s="779"/>
      <c r="BK1064" s="779"/>
      <c r="BL1064" s="779"/>
      <c r="BM1064" s="779"/>
      <c r="BN1064" s="779"/>
      <c r="BO1064" s="779"/>
      <c r="BP1064" s="779"/>
      <c r="BQ1064" s="779"/>
      <c r="BR1064" s="779"/>
      <c r="BS1064" s="779"/>
      <c r="BT1064" s="779"/>
      <c r="BU1064" s="779"/>
      <c r="BV1064" s="779"/>
      <c r="BW1064" s="779"/>
      <c r="BX1064" s="779"/>
      <c r="BY1064" s="779"/>
      <c r="BZ1064" s="779"/>
      <c r="CA1064" s="779"/>
      <c r="CB1064" s="779"/>
      <c r="CC1064" s="779"/>
      <c r="CD1064" s="779"/>
      <c r="CE1064" s="779"/>
      <c r="CF1064" s="779"/>
      <c r="CG1064" s="779"/>
      <c r="CH1064" s="779"/>
      <c r="CI1064" s="779"/>
      <c r="CJ1064" s="779"/>
      <c r="CK1064" s="779"/>
      <c r="CL1064" s="779"/>
      <c r="CM1064" s="779"/>
      <c r="CN1064" s="779"/>
      <c r="CO1064" s="779"/>
      <c r="CP1064" s="779"/>
      <c r="CQ1064" s="779"/>
      <c r="CR1064" s="779"/>
      <c r="CS1064" s="779"/>
      <c r="CT1064" s="779"/>
    </row>
    <row r="1065" spans="1:98" s="887" customFormat="1" ht="13.5">
      <c r="A1065" s="886"/>
      <c r="B1065" s="886"/>
      <c r="C1065" s="886"/>
      <c r="D1065" s="886"/>
      <c r="E1065" s="886"/>
      <c r="F1065" s="2851"/>
      <c r="G1065" s="2851"/>
      <c r="H1065" s="888"/>
      <c r="I1065" s="889"/>
      <c r="J1065" s="890"/>
      <c r="M1065" s="772"/>
      <c r="N1065" s="891"/>
      <c r="O1065" s="774"/>
      <c r="P1065" s="775"/>
      <c r="Q1065" s="775"/>
      <c r="R1065" s="776"/>
      <c r="S1065" s="777"/>
      <c r="T1065" s="777"/>
      <c r="U1065" s="777"/>
      <c r="V1065" s="778"/>
      <c r="W1065" s="778"/>
      <c r="X1065" s="778"/>
      <c r="Y1065" s="778"/>
      <c r="Z1065" s="778"/>
      <c r="AA1065" s="779"/>
      <c r="AB1065" s="779"/>
      <c r="AC1065" s="779"/>
      <c r="AD1065" s="779"/>
      <c r="AE1065" s="779"/>
      <c r="AF1065" s="779"/>
      <c r="AG1065" s="779"/>
      <c r="AH1065" s="779"/>
      <c r="AI1065" s="779"/>
      <c r="AJ1065" s="779"/>
      <c r="AK1065" s="779"/>
      <c r="AL1065" s="779"/>
      <c r="AM1065" s="779"/>
      <c r="AN1065" s="779"/>
      <c r="AO1065" s="779"/>
      <c r="AP1065" s="779"/>
      <c r="AQ1065" s="779"/>
      <c r="AR1065" s="779"/>
      <c r="AS1065" s="779"/>
      <c r="AT1065" s="779"/>
      <c r="AU1065" s="779"/>
      <c r="AV1065" s="779"/>
      <c r="AW1065" s="779"/>
      <c r="AX1065" s="779"/>
      <c r="AY1065" s="779"/>
      <c r="AZ1065" s="779"/>
      <c r="BA1065" s="779"/>
      <c r="BB1065" s="779"/>
      <c r="BC1065" s="779"/>
      <c r="BD1065" s="779"/>
      <c r="BE1065" s="779"/>
      <c r="BF1065" s="779"/>
      <c r="BG1065" s="779"/>
      <c r="BH1065" s="779"/>
      <c r="BI1065" s="779"/>
      <c r="BJ1065" s="779"/>
      <c r="BK1065" s="779"/>
      <c r="BL1065" s="779"/>
      <c r="BM1065" s="779"/>
      <c r="BN1065" s="779"/>
      <c r="BO1065" s="779"/>
      <c r="BP1065" s="779"/>
      <c r="BQ1065" s="779"/>
      <c r="BR1065" s="779"/>
      <c r="BS1065" s="779"/>
      <c r="BT1065" s="779"/>
      <c r="BU1065" s="779"/>
      <c r="BV1065" s="779"/>
      <c r="BW1065" s="779"/>
      <c r="BX1065" s="779"/>
      <c r="BY1065" s="779"/>
      <c r="BZ1065" s="779"/>
      <c r="CA1065" s="779"/>
      <c r="CB1065" s="779"/>
      <c r="CC1065" s="779"/>
      <c r="CD1065" s="779"/>
      <c r="CE1065" s="779"/>
      <c r="CF1065" s="779"/>
      <c r="CG1065" s="779"/>
      <c r="CH1065" s="779"/>
      <c r="CI1065" s="779"/>
      <c r="CJ1065" s="779"/>
      <c r="CK1065" s="779"/>
      <c r="CL1065" s="779"/>
      <c r="CM1065" s="779"/>
      <c r="CN1065" s="779"/>
      <c r="CO1065" s="779"/>
      <c r="CP1065" s="779"/>
      <c r="CQ1065" s="779"/>
      <c r="CR1065" s="779"/>
      <c r="CS1065" s="779"/>
      <c r="CT1065" s="779"/>
    </row>
    <row r="1066" spans="1:98" s="887" customFormat="1" ht="13.5">
      <c r="A1066" s="886"/>
      <c r="B1066" s="886"/>
      <c r="C1066" s="886"/>
      <c r="D1066" s="886"/>
      <c r="E1066" s="886"/>
      <c r="F1066" s="2851"/>
      <c r="G1066" s="2851"/>
      <c r="H1066" s="888"/>
      <c r="I1066" s="889"/>
      <c r="J1066" s="890"/>
      <c r="M1066" s="772"/>
      <c r="N1066" s="891"/>
      <c r="O1066" s="774"/>
      <c r="P1066" s="775"/>
      <c r="Q1066" s="775"/>
      <c r="R1066" s="776"/>
      <c r="S1066" s="777"/>
      <c r="T1066" s="777"/>
      <c r="U1066" s="777"/>
      <c r="V1066" s="778"/>
      <c r="W1066" s="778"/>
      <c r="X1066" s="778"/>
      <c r="Y1066" s="778"/>
      <c r="Z1066" s="778"/>
      <c r="AA1066" s="779"/>
      <c r="AB1066" s="779"/>
      <c r="AC1066" s="779"/>
      <c r="AD1066" s="779"/>
      <c r="AE1066" s="779"/>
      <c r="AF1066" s="779"/>
      <c r="AG1066" s="779"/>
      <c r="AH1066" s="779"/>
      <c r="AI1066" s="779"/>
      <c r="AJ1066" s="779"/>
      <c r="AK1066" s="779"/>
      <c r="AL1066" s="779"/>
      <c r="AM1066" s="779"/>
      <c r="AN1066" s="779"/>
      <c r="AO1066" s="779"/>
      <c r="AP1066" s="779"/>
      <c r="AQ1066" s="779"/>
      <c r="AR1066" s="779"/>
      <c r="AS1066" s="779"/>
      <c r="AT1066" s="779"/>
      <c r="AU1066" s="779"/>
      <c r="AV1066" s="779"/>
      <c r="AW1066" s="779"/>
      <c r="AX1066" s="779"/>
      <c r="AY1066" s="779"/>
      <c r="AZ1066" s="779"/>
      <c r="BA1066" s="779"/>
      <c r="BB1066" s="779"/>
      <c r="BC1066" s="779"/>
      <c r="BD1066" s="779"/>
      <c r="BE1066" s="779"/>
      <c r="BF1066" s="779"/>
      <c r="BG1066" s="779"/>
      <c r="BH1066" s="779"/>
      <c r="BI1066" s="779"/>
      <c r="BJ1066" s="779"/>
      <c r="BK1066" s="779"/>
      <c r="BL1066" s="779"/>
      <c r="BM1066" s="779"/>
      <c r="BN1066" s="779"/>
      <c r="BO1066" s="779"/>
      <c r="BP1066" s="779"/>
      <c r="BQ1066" s="779"/>
      <c r="BR1066" s="779"/>
      <c r="BS1066" s="779"/>
      <c r="BT1066" s="779"/>
      <c r="BU1066" s="779"/>
      <c r="BV1066" s="779"/>
      <c r="BW1066" s="779"/>
      <c r="BX1066" s="779"/>
      <c r="BY1066" s="779"/>
      <c r="BZ1066" s="779"/>
      <c r="CA1066" s="779"/>
      <c r="CB1066" s="779"/>
      <c r="CC1066" s="779"/>
      <c r="CD1066" s="779"/>
      <c r="CE1066" s="779"/>
      <c r="CF1066" s="779"/>
      <c r="CG1066" s="779"/>
      <c r="CH1066" s="779"/>
      <c r="CI1066" s="779"/>
      <c r="CJ1066" s="779"/>
      <c r="CK1066" s="779"/>
      <c r="CL1066" s="779"/>
      <c r="CM1066" s="779"/>
      <c r="CN1066" s="779"/>
      <c r="CO1066" s="779"/>
      <c r="CP1066" s="779"/>
      <c r="CQ1066" s="779"/>
      <c r="CR1066" s="779"/>
      <c r="CS1066" s="779"/>
      <c r="CT1066" s="779"/>
    </row>
    <row r="1067" spans="1:98" s="887" customFormat="1" ht="13.5">
      <c r="A1067" s="886"/>
      <c r="B1067" s="886"/>
      <c r="C1067" s="886"/>
      <c r="D1067" s="886"/>
      <c r="E1067" s="886"/>
      <c r="F1067" s="2851"/>
      <c r="G1067" s="2851"/>
      <c r="H1067" s="888"/>
      <c r="I1067" s="889"/>
      <c r="J1067" s="890"/>
      <c r="M1067" s="772"/>
      <c r="N1067" s="891"/>
      <c r="O1067" s="774"/>
      <c r="P1067" s="775"/>
      <c r="Q1067" s="775"/>
      <c r="R1067" s="776"/>
      <c r="S1067" s="777"/>
      <c r="T1067" s="777"/>
      <c r="U1067" s="777"/>
      <c r="V1067" s="778"/>
      <c r="W1067" s="778"/>
      <c r="X1067" s="778"/>
      <c r="Y1067" s="778"/>
      <c r="Z1067" s="778"/>
      <c r="AA1067" s="779"/>
      <c r="AB1067" s="779"/>
      <c r="AC1067" s="779"/>
      <c r="AD1067" s="779"/>
      <c r="AE1067" s="779"/>
      <c r="AF1067" s="779"/>
      <c r="AG1067" s="779"/>
      <c r="AH1067" s="779"/>
      <c r="AI1067" s="779"/>
      <c r="AJ1067" s="779"/>
      <c r="AK1067" s="779"/>
      <c r="AL1067" s="779"/>
      <c r="AM1067" s="779"/>
      <c r="AN1067" s="779"/>
      <c r="AO1067" s="779"/>
      <c r="AP1067" s="779"/>
      <c r="AQ1067" s="779"/>
      <c r="AR1067" s="779"/>
      <c r="AS1067" s="779"/>
      <c r="AT1067" s="779"/>
      <c r="AU1067" s="779"/>
      <c r="AV1067" s="779"/>
      <c r="AW1067" s="779"/>
      <c r="AX1067" s="779"/>
      <c r="AY1067" s="779"/>
      <c r="AZ1067" s="779"/>
      <c r="BA1067" s="779"/>
      <c r="BB1067" s="779"/>
      <c r="BC1067" s="779"/>
      <c r="BD1067" s="779"/>
      <c r="BE1067" s="779"/>
      <c r="BF1067" s="779"/>
      <c r="BG1067" s="779"/>
      <c r="BH1067" s="779"/>
      <c r="BI1067" s="779"/>
      <c r="BJ1067" s="779"/>
      <c r="BK1067" s="779"/>
      <c r="BL1067" s="779"/>
      <c r="BM1067" s="779"/>
      <c r="BN1067" s="779"/>
      <c r="BO1067" s="779"/>
      <c r="BP1067" s="779"/>
      <c r="BQ1067" s="779"/>
      <c r="BR1067" s="779"/>
      <c r="BS1067" s="779"/>
      <c r="BT1067" s="779"/>
      <c r="BU1067" s="779"/>
      <c r="BV1067" s="779"/>
      <c r="BW1067" s="779"/>
      <c r="BX1067" s="779"/>
      <c r="BY1067" s="779"/>
      <c r="BZ1067" s="779"/>
      <c r="CA1067" s="779"/>
      <c r="CB1067" s="779"/>
      <c r="CC1067" s="779"/>
      <c r="CD1067" s="779"/>
      <c r="CE1067" s="779"/>
      <c r="CF1067" s="779"/>
      <c r="CG1067" s="779"/>
      <c r="CH1067" s="779"/>
      <c r="CI1067" s="779"/>
      <c r="CJ1067" s="779"/>
      <c r="CK1067" s="779"/>
      <c r="CL1067" s="779"/>
      <c r="CM1067" s="779"/>
      <c r="CN1067" s="779"/>
      <c r="CO1067" s="779"/>
      <c r="CP1067" s="779"/>
      <c r="CQ1067" s="779"/>
      <c r="CR1067" s="779"/>
      <c r="CS1067" s="779"/>
      <c r="CT1067" s="779"/>
    </row>
    <row r="1068" spans="1:98" s="887" customFormat="1" ht="13.5">
      <c r="A1068" s="886"/>
      <c r="B1068" s="886"/>
      <c r="C1068" s="886"/>
      <c r="D1068" s="886"/>
      <c r="E1068" s="886"/>
      <c r="F1068" s="2851"/>
      <c r="G1068" s="2851"/>
      <c r="H1068" s="888"/>
      <c r="I1068" s="889"/>
      <c r="J1068" s="890"/>
      <c r="M1068" s="772"/>
      <c r="N1068" s="891"/>
      <c r="O1068" s="774"/>
      <c r="P1068" s="775"/>
      <c r="Q1068" s="775"/>
      <c r="R1068" s="776"/>
      <c r="S1068" s="777"/>
      <c r="T1068" s="777"/>
      <c r="U1068" s="777"/>
      <c r="V1068" s="778"/>
      <c r="W1068" s="778"/>
      <c r="X1068" s="778"/>
      <c r="Y1068" s="778"/>
      <c r="Z1068" s="778"/>
      <c r="AA1068" s="779"/>
      <c r="AB1068" s="779"/>
      <c r="AC1068" s="779"/>
      <c r="AD1068" s="779"/>
      <c r="AE1068" s="779"/>
      <c r="AF1068" s="779"/>
      <c r="AG1068" s="779"/>
      <c r="AH1068" s="779"/>
      <c r="AI1068" s="779"/>
      <c r="AJ1068" s="779"/>
      <c r="AK1068" s="779"/>
      <c r="AL1068" s="779"/>
      <c r="AM1068" s="779"/>
      <c r="AN1068" s="779"/>
      <c r="AO1068" s="779"/>
      <c r="AP1068" s="779"/>
      <c r="AQ1068" s="779"/>
      <c r="AR1068" s="779"/>
      <c r="AS1068" s="779"/>
      <c r="AT1068" s="779"/>
      <c r="AU1068" s="779"/>
      <c r="AV1068" s="779"/>
      <c r="AW1068" s="779"/>
      <c r="AX1068" s="779"/>
      <c r="AY1068" s="779"/>
      <c r="AZ1068" s="779"/>
      <c r="BA1068" s="779"/>
      <c r="BB1068" s="779"/>
      <c r="BC1068" s="779"/>
      <c r="BD1068" s="779"/>
      <c r="BE1068" s="779"/>
      <c r="BF1068" s="779"/>
      <c r="BG1068" s="779"/>
      <c r="BH1068" s="779"/>
      <c r="BI1068" s="779"/>
      <c r="BJ1068" s="779"/>
      <c r="BK1068" s="779"/>
      <c r="BL1068" s="779"/>
      <c r="BM1068" s="779"/>
      <c r="BN1068" s="779"/>
      <c r="BO1068" s="779"/>
      <c r="BP1068" s="779"/>
      <c r="BQ1068" s="779"/>
      <c r="BR1068" s="779"/>
      <c r="BS1068" s="779"/>
      <c r="BT1068" s="779"/>
      <c r="BU1068" s="779"/>
      <c r="BV1068" s="779"/>
      <c r="BW1068" s="779"/>
      <c r="BX1068" s="779"/>
      <c r="BY1068" s="779"/>
      <c r="BZ1068" s="779"/>
      <c r="CA1068" s="779"/>
      <c r="CB1068" s="779"/>
      <c r="CC1068" s="779"/>
      <c r="CD1068" s="779"/>
      <c r="CE1068" s="779"/>
      <c r="CF1068" s="779"/>
      <c r="CG1068" s="779"/>
      <c r="CH1068" s="779"/>
      <c r="CI1068" s="779"/>
      <c r="CJ1068" s="779"/>
      <c r="CK1068" s="779"/>
      <c r="CL1068" s="779"/>
      <c r="CM1068" s="779"/>
      <c r="CN1068" s="779"/>
      <c r="CO1068" s="779"/>
      <c r="CP1068" s="779"/>
      <c r="CQ1068" s="779"/>
      <c r="CR1068" s="779"/>
      <c r="CS1068" s="779"/>
      <c r="CT1068" s="779"/>
    </row>
    <row r="1069" spans="1:98" s="887" customFormat="1" ht="13.5">
      <c r="A1069" s="886"/>
      <c r="B1069" s="886"/>
      <c r="C1069" s="886"/>
      <c r="D1069" s="886"/>
      <c r="E1069" s="886"/>
      <c r="F1069" s="2851"/>
      <c r="G1069" s="2851"/>
      <c r="H1069" s="888"/>
      <c r="I1069" s="889"/>
      <c r="J1069" s="890"/>
      <c r="M1069" s="772"/>
      <c r="N1069" s="891"/>
      <c r="O1069" s="774"/>
      <c r="P1069" s="775"/>
      <c r="Q1069" s="775"/>
      <c r="R1069" s="776"/>
      <c r="S1069" s="777"/>
      <c r="T1069" s="777"/>
      <c r="U1069" s="777"/>
      <c r="V1069" s="778"/>
      <c r="W1069" s="778"/>
      <c r="X1069" s="778"/>
      <c r="Y1069" s="778"/>
      <c r="Z1069" s="778"/>
      <c r="AA1069" s="779"/>
      <c r="AB1069" s="779"/>
      <c r="AC1069" s="779"/>
      <c r="AD1069" s="779"/>
      <c r="AE1069" s="779"/>
      <c r="AF1069" s="779"/>
      <c r="AG1069" s="779"/>
      <c r="AH1069" s="779"/>
      <c r="AI1069" s="779"/>
      <c r="AJ1069" s="779"/>
      <c r="AK1069" s="779"/>
      <c r="AL1069" s="779"/>
      <c r="AM1069" s="779"/>
      <c r="AN1069" s="779"/>
      <c r="AO1069" s="779"/>
      <c r="AP1069" s="779"/>
      <c r="AQ1069" s="779"/>
      <c r="AR1069" s="779"/>
      <c r="AS1069" s="779"/>
      <c r="AT1069" s="779"/>
      <c r="AU1069" s="779"/>
      <c r="AV1069" s="779"/>
      <c r="AW1069" s="779"/>
      <c r="AX1069" s="779"/>
      <c r="AY1069" s="779"/>
      <c r="AZ1069" s="779"/>
      <c r="BA1069" s="779"/>
      <c r="BB1069" s="779"/>
      <c r="BC1069" s="779"/>
      <c r="BD1069" s="779"/>
      <c r="BE1069" s="779"/>
      <c r="BF1069" s="779"/>
      <c r="BG1069" s="779"/>
      <c r="BH1069" s="779"/>
      <c r="BI1069" s="779"/>
      <c r="BJ1069" s="779"/>
      <c r="BK1069" s="779"/>
      <c r="BL1069" s="779"/>
      <c r="BM1069" s="779"/>
      <c r="BN1069" s="779"/>
      <c r="BO1069" s="779"/>
      <c r="BP1069" s="779"/>
      <c r="BQ1069" s="779"/>
      <c r="BR1069" s="779"/>
      <c r="BS1069" s="779"/>
      <c r="BT1069" s="779"/>
      <c r="BU1069" s="779"/>
      <c r="BV1069" s="779"/>
      <c r="BW1069" s="779"/>
      <c r="BX1069" s="779"/>
      <c r="BY1069" s="779"/>
      <c r="BZ1069" s="779"/>
      <c r="CA1069" s="779"/>
      <c r="CB1069" s="779"/>
      <c r="CC1069" s="779"/>
      <c r="CD1069" s="779"/>
      <c r="CE1069" s="779"/>
      <c r="CF1069" s="779"/>
      <c r="CG1069" s="779"/>
      <c r="CH1069" s="779"/>
      <c r="CI1069" s="779"/>
      <c r="CJ1069" s="779"/>
      <c r="CK1069" s="779"/>
      <c r="CL1069" s="779"/>
      <c r="CM1069" s="779"/>
      <c r="CN1069" s="779"/>
      <c r="CO1069" s="779"/>
      <c r="CP1069" s="779"/>
      <c r="CQ1069" s="779"/>
      <c r="CR1069" s="779"/>
      <c r="CS1069" s="779"/>
      <c r="CT1069" s="779"/>
    </row>
    <row r="1070" spans="1:98" s="887" customFormat="1" ht="13.5">
      <c r="A1070" s="886"/>
      <c r="B1070" s="886"/>
      <c r="C1070" s="886"/>
      <c r="D1070" s="886"/>
      <c r="E1070" s="886"/>
      <c r="F1070" s="2851"/>
      <c r="G1070" s="2851"/>
      <c r="H1070" s="888"/>
      <c r="I1070" s="889"/>
      <c r="J1070" s="890"/>
      <c r="M1070" s="772"/>
      <c r="N1070" s="891"/>
      <c r="O1070" s="774"/>
      <c r="P1070" s="775"/>
      <c r="Q1070" s="775"/>
      <c r="R1070" s="776"/>
      <c r="S1070" s="777"/>
      <c r="T1070" s="777"/>
      <c r="U1070" s="777"/>
      <c r="V1070" s="778"/>
      <c r="W1070" s="778"/>
      <c r="X1070" s="778"/>
      <c r="Y1070" s="778"/>
      <c r="Z1070" s="778"/>
      <c r="AA1070" s="779"/>
      <c r="AB1070" s="779"/>
      <c r="AC1070" s="779"/>
      <c r="AD1070" s="779"/>
      <c r="AE1070" s="779"/>
      <c r="AF1070" s="779"/>
      <c r="AG1070" s="779"/>
      <c r="AH1070" s="779"/>
      <c r="AI1070" s="779"/>
      <c r="AJ1070" s="779"/>
      <c r="AK1070" s="779"/>
      <c r="AL1070" s="779"/>
      <c r="AM1070" s="779"/>
      <c r="AN1070" s="779"/>
      <c r="AO1070" s="779"/>
      <c r="AP1070" s="779"/>
      <c r="AQ1070" s="779"/>
      <c r="AR1070" s="779"/>
      <c r="AS1070" s="779"/>
      <c r="AT1070" s="779"/>
      <c r="AU1070" s="779"/>
      <c r="AV1070" s="779"/>
      <c r="AW1070" s="779"/>
      <c r="AX1070" s="779"/>
      <c r="AY1070" s="779"/>
      <c r="AZ1070" s="779"/>
      <c r="BA1070" s="779"/>
      <c r="BB1070" s="779"/>
      <c r="BC1070" s="779"/>
      <c r="BD1070" s="779"/>
      <c r="BE1070" s="779"/>
      <c r="BF1070" s="779"/>
      <c r="BG1070" s="779"/>
      <c r="BH1070" s="779"/>
      <c r="BI1070" s="779"/>
      <c r="BJ1070" s="779"/>
      <c r="BK1070" s="779"/>
      <c r="BL1070" s="779"/>
      <c r="BM1070" s="779"/>
      <c r="BN1070" s="779"/>
      <c r="BO1070" s="779"/>
      <c r="BP1070" s="779"/>
      <c r="BQ1070" s="779"/>
      <c r="BR1070" s="779"/>
      <c r="BS1070" s="779"/>
      <c r="BT1070" s="779"/>
      <c r="BU1070" s="779"/>
      <c r="BV1070" s="779"/>
      <c r="BW1070" s="779"/>
      <c r="BX1070" s="779"/>
      <c r="BY1070" s="779"/>
      <c r="BZ1070" s="779"/>
      <c r="CA1070" s="779"/>
      <c r="CB1070" s="779"/>
      <c r="CC1070" s="779"/>
      <c r="CD1070" s="779"/>
      <c r="CE1070" s="779"/>
      <c r="CF1070" s="779"/>
      <c r="CG1070" s="779"/>
      <c r="CH1070" s="779"/>
      <c r="CI1070" s="779"/>
      <c r="CJ1070" s="779"/>
      <c r="CK1070" s="779"/>
      <c r="CL1070" s="779"/>
      <c r="CM1070" s="779"/>
      <c r="CN1070" s="779"/>
      <c r="CO1070" s="779"/>
      <c r="CP1070" s="779"/>
      <c r="CQ1070" s="779"/>
      <c r="CR1070" s="779"/>
      <c r="CS1070" s="779"/>
      <c r="CT1070" s="779"/>
    </row>
    <row r="1071" spans="1:98" s="887" customFormat="1" ht="13.5">
      <c r="A1071" s="886"/>
      <c r="B1071" s="886"/>
      <c r="C1071" s="886"/>
      <c r="D1071" s="886"/>
      <c r="E1071" s="886"/>
      <c r="F1071" s="2851"/>
      <c r="G1071" s="2851"/>
      <c r="H1071" s="888"/>
      <c r="I1071" s="889"/>
      <c r="J1071" s="890"/>
      <c r="M1071" s="772"/>
      <c r="N1071" s="891"/>
      <c r="O1071" s="774"/>
      <c r="P1071" s="775"/>
      <c r="Q1071" s="775"/>
      <c r="R1071" s="776"/>
      <c r="S1071" s="777"/>
      <c r="T1071" s="777"/>
      <c r="U1071" s="777"/>
      <c r="V1071" s="778"/>
      <c r="W1071" s="778"/>
      <c r="X1071" s="778"/>
      <c r="Y1071" s="778"/>
      <c r="Z1071" s="778"/>
      <c r="AA1071" s="779"/>
      <c r="AB1071" s="779"/>
      <c r="AC1071" s="779"/>
      <c r="AD1071" s="779"/>
      <c r="AE1071" s="779"/>
      <c r="AF1071" s="779"/>
      <c r="AG1071" s="779"/>
      <c r="AH1071" s="779"/>
      <c r="AI1071" s="779"/>
      <c r="AJ1071" s="779"/>
      <c r="AK1071" s="779"/>
      <c r="AL1071" s="779"/>
      <c r="AM1071" s="779"/>
      <c r="AN1071" s="779"/>
      <c r="AO1071" s="779"/>
      <c r="AP1071" s="779"/>
      <c r="AQ1071" s="779"/>
      <c r="AR1071" s="779"/>
      <c r="AS1071" s="779"/>
      <c r="AT1071" s="779"/>
      <c r="AU1071" s="779"/>
      <c r="AV1071" s="779"/>
      <c r="AW1071" s="779"/>
      <c r="AX1071" s="779"/>
      <c r="AY1071" s="779"/>
      <c r="AZ1071" s="779"/>
      <c r="BA1071" s="779"/>
      <c r="BB1071" s="779"/>
      <c r="BC1071" s="779"/>
      <c r="BD1071" s="779"/>
      <c r="BE1071" s="779"/>
      <c r="BF1071" s="779"/>
      <c r="BG1071" s="779"/>
      <c r="BH1071" s="779"/>
      <c r="BI1071" s="779"/>
      <c r="BJ1071" s="779"/>
      <c r="BK1071" s="779"/>
      <c r="BL1071" s="779"/>
      <c r="BM1071" s="779"/>
      <c r="BN1071" s="779"/>
      <c r="BO1071" s="779"/>
      <c r="BP1071" s="779"/>
      <c r="BQ1071" s="779"/>
      <c r="BR1071" s="779"/>
      <c r="BS1071" s="779"/>
      <c r="BT1071" s="779"/>
      <c r="BU1071" s="779"/>
      <c r="BV1071" s="779"/>
      <c r="BW1071" s="779"/>
      <c r="BX1071" s="779"/>
      <c r="BY1071" s="779"/>
      <c r="BZ1071" s="779"/>
      <c r="CA1071" s="779"/>
      <c r="CB1071" s="779"/>
      <c r="CC1071" s="779"/>
      <c r="CD1071" s="779"/>
      <c r="CE1071" s="779"/>
      <c r="CF1071" s="779"/>
      <c r="CG1071" s="779"/>
      <c r="CH1071" s="779"/>
      <c r="CI1071" s="779"/>
      <c r="CJ1071" s="779"/>
      <c r="CK1071" s="779"/>
      <c r="CL1071" s="779"/>
      <c r="CM1071" s="779"/>
      <c r="CN1071" s="779"/>
      <c r="CO1071" s="779"/>
      <c r="CP1071" s="779"/>
      <c r="CQ1071" s="779"/>
      <c r="CR1071" s="779"/>
      <c r="CS1071" s="779"/>
      <c r="CT1071" s="779"/>
    </row>
    <row r="1072" spans="1:98" s="887" customFormat="1" ht="13.5">
      <c r="A1072" s="886"/>
      <c r="B1072" s="886"/>
      <c r="C1072" s="886"/>
      <c r="D1072" s="886"/>
      <c r="E1072" s="886"/>
      <c r="F1072" s="2851"/>
      <c r="G1072" s="2851"/>
      <c r="H1072" s="888"/>
      <c r="I1072" s="889"/>
      <c r="J1072" s="890"/>
      <c r="M1072" s="772"/>
      <c r="N1072" s="891"/>
      <c r="O1072" s="774"/>
      <c r="P1072" s="775"/>
      <c r="Q1072" s="775"/>
      <c r="R1072" s="776"/>
      <c r="S1072" s="777"/>
      <c r="T1072" s="777"/>
      <c r="U1072" s="777"/>
      <c r="V1072" s="778"/>
      <c r="W1072" s="778"/>
      <c r="X1072" s="778"/>
      <c r="Y1072" s="778"/>
      <c r="Z1072" s="778"/>
      <c r="AA1072" s="779"/>
      <c r="AB1072" s="779"/>
      <c r="AC1072" s="779"/>
      <c r="AD1072" s="779"/>
      <c r="AE1072" s="779"/>
      <c r="AF1072" s="779"/>
      <c r="AG1072" s="779"/>
      <c r="AH1072" s="779"/>
      <c r="AI1072" s="779"/>
      <c r="AJ1072" s="779"/>
      <c r="AK1072" s="779"/>
      <c r="AL1072" s="779"/>
      <c r="AM1072" s="779"/>
      <c r="AN1072" s="779"/>
      <c r="AO1072" s="779"/>
      <c r="AP1072" s="779"/>
      <c r="AQ1072" s="779"/>
      <c r="AR1072" s="779"/>
      <c r="AS1072" s="779"/>
      <c r="AT1072" s="779"/>
      <c r="AU1072" s="779"/>
      <c r="AV1072" s="779"/>
      <c r="AW1072" s="779"/>
      <c r="AX1072" s="779"/>
      <c r="AY1072" s="779"/>
      <c r="AZ1072" s="779"/>
      <c r="BA1072" s="779"/>
      <c r="BB1072" s="779"/>
      <c r="BC1072" s="779"/>
      <c r="BD1072" s="779"/>
      <c r="BE1072" s="779"/>
      <c r="BF1072" s="779"/>
      <c r="BG1072" s="779"/>
      <c r="BH1072" s="779"/>
      <c r="BI1072" s="779"/>
      <c r="BJ1072" s="779"/>
      <c r="BK1072" s="779"/>
      <c r="BL1072" s="779"/>
      <c r="BM1072" s="779"/>
      <c r="BN1072" s="779"/>
      <c r="BO1072" s="779"/>
      <c r="BP1072" s="779"/>
      <c r="BQ1072" s="779"/>
      <c r="BR1072" s="779"/>
      <c r="BS1072" s="779"/>
      <c r="BT1072" s="779"/>
      <c r="BU1072" s="779"/>
      <c r="BV1072" s="779"/>
      <c r="BW1072" s="779"/>
      <c r="BX1072" s="779"/>
      <c r="BY1072" s="779"/>
      <c r="BZ1072" s="779"/>
      <c r="CA1072" s="779"/>
      <c r="CB1072" s="779"/>
      <c r="CC1072" s="779"/>
      <c r="CD1072" s="779"/>
      <c r="CE1072" s="779"/>
      <c r="CF1072" s="779"/>
      <c r="CG1072" s="779"/>
      <c r="CH1072" s="779"/>
      <c r="CI1072" s="779"/>
      <c r="CJ1072" s="779"/>
      <c r="CK1072" s="779"/>
      <c r="CL1072" s="779"/>
      <c r="CM1072" s="779"/>
      <c r="CN1072" s="779"/>
      <c r="CO1072" s="779"/>
      <c r="CP1072" s="779"/>
      <c r="CQ1072" s="779"/>
      <c r="CR1072" s="779"/>
      <c r="CS1072" s="779"/>
      <c r="CT1072" s="779"/>
    </row>
    <row r="1073" spans="1:98" s="887" customFormat="1" ht="13.5">
      <c r="A1073" s="886"/>
      <c r="B1073" s="886"/>
      <c r="C1073" s="886"/>
      <c r="D1073" s="886"/>
      <c r="E1073" s="886"/>
      <c r="F1073" s="2851"/>
      <c r="G1073" s="2851"/>
      <c r="H1073" s="888"/>
      <c r="I1073" s="889"/>
      <c r="J1073" s="890"/>
      <c r="M1073" s="772"/>
      <c r="N1073" s="891"/>
      <c r="O1073" s="774"/>
      <c r="P1073" s="775"/>
      <c r="Q1073" s="775"/>
      <c r="R1073" s="776"/>
      <c r="S1073" s="777"/>
      <c r="T1073" s="777"/>
      <c r="U1073" s="777"/>
      <c r="V1073" s="778"/>
      <c r="W1073" s="778"/>
      <c r="X1073" s="778"/>
      <c r="Y1073" s="778"/>
      <c r="Z1073" s="778"/>
      <c r="AA1073" s="779"/>
      <c r="AB1073" s="779"/>
      <c r="AC1073" s="779"/>
      <c r="AD1073" s="779"/>
      <c r="AE1073" s="779"/>
      <c r="AF1073" s="779"/>
      <c r="AG1073" s="779"/>
      <c r="AH1073" s="779"/>
      <c r="AI1073" s="779"/>
      <c r="AJ1073" s="779"/>
      <c r="AK1073" s="779"/>
      <c r="AL1073" s="779"/>
      <c r="AM1073" s="779"/>
      <c r="AN1073" s="779"/>
      <c r="AO1073" s="779"/>
      <c r="AP1073" s="779"/>
      <c r="AQ1073" s="779"/>
      <c r="AR1073" s="779"/>
      <c r="AS1073" s="779"/>
      <c r="AT1073" s="779"/>
      <c r="AU1073" s="779"/>
      <c r="AV1073" s="779"/>
      <c r="AW1073" s="779"/>
      <c r="AX1073" s="779"/>
      <c r="AY1073" s="779"/>
      <c r="AZ1073" s="779"/>
      <c r="BA1073" s="779"/>
      <c r="BB1073" s="779"/>
      <c r="BC1073" s="779"/>
      <c r="BD1073" s="779"/>
      <c r="BE1073" s="779"/>
      <c r="BF1073" s="779"/>
      <c r="BG1073" s="779"/>
      <c r="BH1073" s="779"/>
      <c r="BI1073" s="779"/>
      <c r="BJ1073" s="779"/>
      <c r="BK1073" s="779"/>
      <c r="BL1073" s="779"/>
      <c r="BM1073" s="779"/>
      <c r="BN1073" s="779"/>
      <c r="BO1073" s="779"/>
      <c r="BP1073" s="779"/>
      <c r="BQ1073" s="779"/>
      <c r="BR1073" s="779"/>
      <c r="BS1073" s="779"/>
      <c r="BT1073" s="779"/>
      <c r="BU1073" s="779"/>
      <c r="BV1073" s="779"/>
      <c r="BW1073" s="779"/>
      <c r="BX1073" s="779"/>
      <c r="BY1073" s="779"/>
      <c r="BZ1073" s="779"/>
      <c r="CA1073" s="779"/>
      <c r="CB1073" s="779"/>
      <c r="CC1073" s="779"/>
      <c r="CD1073" s="779"/>
      <c r="CE1073" s="779"/>
      <c r="CF1073" s="779"/>
      <c r="CG1073" s="779"/>
      <c r="CH1073" s="779"/>
      <c r="CI1073" s="779"/>
      <c r="CJ1073" s="779"/>
      <c r="CK1073" s="779"/>
      <c r="CL1073" s="779"/>
      <c r="CM1073" s="779"/>
      <c r="CN1073" s="779"/>
      <c r="CO1073" s="779"/>
      <c r="CP1073" s="779"/>
      <c r="CQ1073" s="779"/>
      <c r="CR1073" s="779"/>
      <c r="CS1073" s="779"/>
      <c r="CT1073" s="779"/>
    </row>
    <row r="1074" spans="1:98" s="887" customFormat="1" ht="13.5">
      <c r="A1074" s="886"/>
      <c r="B1074" s="886"/>
      <c r="C1074" s="886"/>
      <c r="D1074" s="886"/>
      <c r="E1074" s="886"/>
      <c r="F1074" s="2851"/>
      <c r="G1074" s="2851"/>
      <c r="H1074" s="888"/>
      <c r="I1074" s="889"/>
      <c r="J1074" s="890"/>
      <c r="M1074" s="772"/>
      <c r="N1074" s="891"/>
      <c r="O1074" s="774"/>
      <c r="P1074" s="775"/>
      <c r="Q1074" s="775"/>
      <c r="R1074" s="776"/>
      <c r="S1074" s="777"/>
      <c r="T1074" s="777"/>
      <c r="U1074" s="777"/>
      <c r="V1074" s="778"/>
      <c r="W1074" s="778"/>
      <c r="X1074" s="778"/>
      <c r="Y1074" s="778"/>
      <c r="Z1074" s="778"/>
      <c r="AA1074" s="779"/>
      <c r="AB1074" s="779"/>
      <c r="AC1074" s="779"/>
      <c r="AD1074" s="779"/>
      <c r="AE1074" s="779"/>
      <c r="AF1074" s="779"/>
      <c r="AG1074" s="779"/>
      <c r="AH1074" s="779"/>
      <c r="AI1074" s="779"/>
      <c r="AJ1074" s="779"/>
      <c r="AK1074" s="779"/>
      <c r="AL1074" s="779"/>
      <c r="AM1074" s="779"/>
      <c r="AN1074" s="779"/>
      <c r="AO1074" s="779"/>
      <c r="AP1074" s="779"/>
      <c r="AQ1074" s="779"/>
      <c r="AR1074" s="779"/>
      <c r="AS1074" s="779"/>
      <c r="AT1074" s="779"/>
      <c r="AU1074" s="779"/>
      <c r="AV1074" s="779"/>
      <c r="AW1074" s="779"/>
      <c r="AX1074" s="779"/>
      <c r="AY1074" s="779"/>
      <c r="AZ1074" s="779"/>
      <c r="BA1074" s="779"/>
      <c r="BB1074" s="779"/>
      <c r="BC1074" s="779"/>
      <c r="BD1074" s="779"/>
      <c r="BE1074" s="779"/>
      <c r="BF1074" s="779"/>
      <c r="BG1074" s="779"/>
      <c r="BH1074" s="779"/>
      <c r="BI1074" s="779"/>
      <c r="BJ1074" s="779"/>
      <c r="BK1074" s="779"/>
      <c r="BL1074" s="779"/>
      <c r="BM1074" s="779"/>
      <c r="BN1074" s="779"/>
      <c r="BO1074" s="779"/>
      <c r="BP1074" s="779"/>
      <c r="BQ1074" s="779"/>
      <c r="BR1074" s="779"/>
      <c r="BS1074" s="779"/>
      <c r="BT1074" s="779"/>
      <c r="BU1074" s="779"/>
      <c r="BV1074" s="779"/>
      <c r="BW1074" s="779"/>
      <c r="BX1074" s="779"/>
      <c r="BY1074" s="779"/>
      <c r="BZ1074" s="779"/>
      <c r="CA1074" s="779"/>
      <c r="CB1074" s="779"/>
      <c r="CC1074" s="779"/>
      <c r="CD1074" s="779"/>
      <c r="CE1074" s="779"/>
      <c r="CF1074" s="779"/>
      <c r="CG1074" s="779"/>
      <c r="CH1074" s="779"/>
      <c r="CI1074" s="779"/>
      <c r="CJ1074" s="779"/>
      <c r="CK1074" s="779"/>
      <c r="CL1074" s="779"/>
      <c r="CM1074" s="779"/>
      <c r="CN1074" s="779"/>
      <c r="CO1074" s="779"/>
      <c r="CP1074" s="779"/>
      <c r="CQ1074" s="779"/>
      <c r="CR1074" s="779"/>
      <c r="CS1074" s="779"/>
      <c r="CT1074" s="779"/>
    </row>
    <row r="1075" spans="1:98" s="887" customFormat="1" ht="13.5">
      <c r="A1075" s="886"/>
      <c r="B1075" s="886"/>
      <c r="C1075" s="886"/>
      <c r="D1075" s="886"/>
      <c r="E1075" s="886"/>
      <c r="F1075" s="2851"/>
      <c r="G1075" s="2851"/>
      <c r="H1075" s="888"/>
      <c r="I1075" s="889"/>
      <c r="J1075" s="890"/>
      <c r="M1075" s="772"/>
      <c r="N1075" s="891"/>
      <c r="O1075" s="774"/>
      <c r="P1075" s="775"/>
      <c r="Q1075" s="775"/>
      <c r="R1075" s="776"/>
      <c r="S1075" s="777"/>
      <c r="T1075" s="777"/>
      <c r="U1075" s="777"/>
      <c r="V1075" s="778"/>
      <c r="W1075" s="778"/>
      <c r="X1075" s="778"/>
      <c r="Y1075" s="778"/>
      <c r="Z1075" s="778"/>
      <c r="AA1075" s="779"/>
      <c r="AB1075" s="779"/>
      <c r="AC1075" s="779"/>
      <c r="AD1075" s="779"/>
      <c r="AE1075" s="779"/>
      <c r="AF1075" s="779"/>
      <c r="AG1075" s="779"/>
      <c r="AH1075" s="779"/>
      <c r="AI1075" s="779"/>
      <c r="AJ1075" s="779"/>
      <c r="AK1075" s="779"/>
      <c r="AL1075" s="779"/>
      <c r="AM1075" s="779"/>
      <c r="AN1075" s="779"/>
      <c r="AO1075" s="779"/>
      <c r="AP1075" s="779"/>
      <c r="AQ1075" s="779"/>
      <c r="AR1075" s="779"/>
      <c r="AS1075" s="779"/>
      <c r="AT1075" s="779"/>
      <c r="AU1075" s="779"/>
      <c r="AV1075" s="779"/>
      <c r="AW1075" s="779"/>
      <c r="AX1075" s="779"/>
      <c r="AY1075" s="779"/>
      <c r="AZ1075" s="779"/>
      <c r="BA1075" s="779"/>
      <c r="BB1075" s="779"/>
      <c r="BC1075" s="779"/>
      <c r="BD1075" s="779"/>
      <c r="BE1075" s="779"/>
      <c r="BF1075" s="779"/>
      <c r="BG1075" s="779"/>
      <c r="BH1075" s="779"/>
      <c r="BI1075" s="779"/>
      <c r="BJ1075" s="779"/>
      <c r="BK1075" s="779"/>
      <c r="BL1075" s="779"/>
      <c r="BM1075" s="779"/>
      <c r="BN1075" s="779"/>
      <c r="BO1075" s="779"/>
      <c r="BP1075" s="779"/>
      <c r="BQ1075" s="779"/>
      <c r="BR1075" s="779"/>
      <c r="BS1075" s="779"/>
      <c r="BT1075" s="779"/>
      <c r="BU1075" s="779"/>
      <c r="BV1075" s="779"/>
      <c r="BW1075" s="779"/>
      <c r="BX1075" s="779"/>
      <c r="BY1075" s="779"/>
      <c r="BZ1075" s="779"/>
      <c r="CA1075" s="779"/>
      <c r="CB1075" s="779"/>
      <c r="CC1075" s="779"/>
      <c r="CD1075" s="779"/>
      <c r="CE1075" s="779"/>
      <c r="CF1075" s="779"/>
      <c r="CG1075" s="779"/>
      <c r="CH1075" s="779"/>
      <c r="CI1075" s="779"/>
      <c r="CJ1075" s="779"/>
      <c r="CK1075" s="779"/>
      <c r="CL1075" s="779"/>
      <c r="CM1075" s="779"/>
      <c r="CN1075" s="779"/>
      <c r="CO1075" s="779"/>
      <c r="CP1075" s="779"/>
      <c r="CQ1075" s="779"/>
      <c r="CR1075" s="779"/>
      <c r="CS1075" s="779"/>
      <c r="CT1075" s="779"/>
    </row>
    <row r="1076" spans="1:98" s="887" customFormat="1" ht="13.5">
      <c r="A1076" s="886"/>
      <c r="B1076" s="886"/>
      <c r="C1076" s="886"/>
      <c r="D1076" s="886"/>
      <c r="E1076" s="886"/>
      <c r="F1076" s="2851"/>
      <c r="G1076" s="2851"/>
      <c r="H1076" s="888"/>
      <c r="I1076" s="889"/>
      <c r="J1076" s="890"/>
      <c r="M1076" s="772"/>
      <c r="N1076" s="891"/>
      <c r="O1076" s="774"/>
      <c r="P1076" s="775"/>
      <c r="Q1076" s="775"/>
      <c r="R1076" s="776"/>
      <c r="S1076" s="777"/>
      <c r="T1076" s="777"/>
      <c r="U1076" s="777"/>
      <c r="V1076" s="778"/>
      <c r="W1076" s="778"/>
      <c r="X1076" s="778"/>
      <c r="Y1076" s="778"/>
      <c r="Z1076" s="778"/>
      <c r="AA1076" s="779"/>
      <c r="AB1076" s="779"/>
      <c r="AC1076" s="779"/>
      <c r="AD1076" s="779"/>
      <c r="AE1076" s="779"/>
      <c r="AF1076" s="779"/>
      <c r="AG1076" s="779"/>
      <c r="AH1076" s="779"/>
      <c r="AI1076" s="779"/>
      <c r="AJ1076" s="779"/>
      <c r="AK1076" s="779"/>
      <c r="AL1076" s="779"/>
      <c r="AM1076" s="779"/>
      <c r="AN1076" s="779"/>
      <c r="AO1076" s="779"/>
      <c r="AP1076" s="779"/>
      <c r="AQ1076" s="779"/>
      <c r="AR1076" s="779"/>
      <c r="AS1076" s="779"/>
      <c r="AT1076" s="779"/>
      <c r="AU1076" s="779"/>
      <c r="AV1076" s="779"/>
      <c r="AW1076" s="779"/>
      <c r="AX1076" s="779"/>
      <c r="AY1076" s="779"/>
      <c r="AZ1076" s="779"/>
      <c r="BA1076" s="779"/>
      <c r="BB1076" s="779"/>
      <c r="BC1076" s="779"/>
      <c r="BD1076" s="779"/>
      <c r="BE1076" s="779"/>
      <c r="BF1076" s="779"/>
      <c r="BG1076" s="779"/>
      <c r="BH1076" s="779"/>
      <c r="BI1076" s="779"/>
      <c r="BJ1076" s="779"/>
      <c r="BK1076" s="779"/>
      <c r="BL1076" s="779"/>
      <c r="BM1076" s="779"/>
      <c r="BN1076" s="779"/>
      <c r="BO1076" s="779"/>
      <c r="BP1076" s="779"/>
      <c r="BQ1076" s="779"/>
      <c r="BR1076" s="779"/>
      <c r="BS1076" s="779"/>
      <c r="BT1076" s="779"/>
      <c r="BU1076" s="779"/>
      <c r="BV1076" s="779"/>
      <c r="BW1076" s="779"/>
      <c r="BX1076" s="779"/>
      <c r="BY1076" s="779"/>
      <c r="BZ1076" s="779"/>
      <c r="CA1076" s="779"/>
      <c r="CB1076" s="779"/>
      <c r="CC1076" s="779"/>
      <c r="CD1076" s="779"/>
      <c r="CE1076" s="779"/>
      <c r="CF1076" s="779"/>
      <c r="CG1076" s="779"/>
      <c r="CH1076" s="779"/>
      <c r="CI1076" s="779"/>
      <c r="CJ1076" s="779"/>
      <c r="CK1076" s="779"/>
      <c r="CL1076" s="779"/>
      <c r="CM1076" s="779"/>
      <c r="CN1076" s="779"/>
      <c r="CO1076" s="779"/>
      <c r="CP1076" s="779"/>
      <c r="CQ1076" s="779"/>
      <c r="CR1076" s="779"/>
      <c r="CS1076" s="779"/>
      <c r="CT1076" s="779"/>
    </row>
    <row r="1077" spans="1:98" s="887" customFormat="1" ht="13.5">
      <c r="A1077" s="886"/>
      <c r="B1077" s="886"/>
      <c r="C1077" s="886"/>
      <c r="D1077" s="886"/>
      <c r="E1077" s="886"/>
      <c r="F1077" s="2851"/>
      <c r="G1077" s="2851"/>
      <c r="H1077" s="888"/>
      <c r="I1077" s="889"/>
      <c r="J1077" s="890"/>
      <c r="M1077" s="772"/>
      <c r="N1077" s="891"/>
      <c r="O1077" s="774"/>
      <c r="P1077" s="775"/>
      <c r="Q1077" s="775"/>
      <c r="R1077" s="776"/>
      <c r="S1077" s="777"/>
      <c r="T1077" s="777"/>
      <c r="U1077" s="777"/>
      <c r="V1077" s="778"/>
      <c r="W1077" s="778"/>
      <c r="X1077" s="778"/>
      <c r="Y1077" s="778"/>
      <c r="Z1077" s="778"/>
      <c r="AA1077" s="779"/>
      <c r="AB1077" s="779"/>
      <c r="AC1077" s="779"/>
      <c r="AD1077" s="779"/>
      <c r="AE1077" s="779"/>
      <c r="AF1077" s="779"/>
      <c r="AG1077" s="779"/>
      <c r="AH1077" s="779"/>
      <c r="AI1077" s="779"/>
      <c r="AJ1077" s="779"/>
      <c r="AK1077" s="779"/>
      <c r="AL1077" s="779"/>
      <c r="AM1077" s="779"/>
      <c r="AN1077" s="779"/>
      <c r="AO1077" s="779"/>
      <c r="AP1077" s="779"/>
      <c r="AQ1077" s="779"/>
      <c r="AR1077" s="779"/>
      <c r="AS1077" s="779"/>
      <c r="AT1077" s="779"/>
      <c r="AU1077" s="779"/>
      <c r="AV1077" s="779"/>
      <c r="AW1077" s="779"/>
      <c r="AX1077" s="779"/>
      <c r="AY1077" s="779"/>
      <c r="AZ1077" s="779"/>
      <c r="BA1077" s="779"/>
      <c r="BB1077" s="779"/>
      <c r="BC1077" s="779"/>
      <c r="BD1077" s="779"/>
      <c r="BE1077" s="779"/>
      <c r="BF1077" s="779"/>
      <c r="BG1077" s="779"/>
      <c r="BH1077" s="779"/>
      <c r="BI1077" s="779"/>
      <c r="BJ1077" s="779"/>
      <c r="BK1077" s="779"/>
      <c r="BL1077" s="779"/>
      <c r="BM1077" s="779"/>
      <c r="BN1077" s="779"/>
      <c r="BO1077" s="779"/>
      <c r="BP1077" s="779"/>
      <c r="BQ1077" s="779"/>
      <c r="BR1077" s="779"/>
      <c r="BS1077" s="779"/>
      <c r="BT1077" s="779"/>
      <c r="BU1077" s="779"/>
      <c r="BV1077" s="779"/>
      <c r="BW1077" s="779"/>
      <c r="BX1077" s="779"/>
      <c r="BY1077" s="779"/>
      <c r="BZ1077" s="779"/>
      <c r="CA1077" s="779"/>
      <c r="CB1077" s="779"/>
      <c r="CC1077" s="779"/>
      <c r="CD1077" s="779"/>
      <c r="CE1077" s="779"/>
      <c r="CF1077" s="779"/>
      <c r="CG1077" s="779"/>
      <c r="CH1077" s="779"/>
      <c r="CI1077" s="779"/>
      <c r="CJ1077" s="779"/>
      <c r="CK1077" s="779"/>
      <c r="CL1077" s="779"/>
      <c r="CM1077" s="779"/>
      <c r="CN1077" s="779"/>
      <c r="CO1077" s="779"/>
      <c r="CP1077" s="779"/>
      <c r="CQ1077" s="779"/>
      <c r="CR1077" s="779"/>
      <c r="CS1077" s="779"/>
      <c r="CT1077" s="779"/>
    </row>
    <row r="1078" spans="1:98" s="887" customFormat="1" ht="13.5">
      <c r="A1078" s="886"/>
      <c r="B1078" s="886"/>
      <c r="C1078" s="886"/>
      <c r="D1078" s="886"/>
      <c r="E1078" s="886"/>
      <c r="F1078" s="2851"/>
      <c r="G1078" s="2851"/>
      <c r="H1078" s="888"/>
      <c r="I1078" s="889"/>
      <c r="J1078" s="890"/>
      <c r="M1078" s="772"/>
      <c r="N1078" s="891"/>
      <c r="O1078" s="774"/>
      <c r="P1078" s="775"/>
      <c r="Q1078" s="775"/>
      <c r="R1078" s="776"/>
      <c r="S1078" s="777"/>
      <c r="T1078" s="777"/>
      <c r="U1078" s="777"/>
      <c r="V1078" s="778"/>
      <c r="W1078" s="778"/>
      <c r="X1078" s="778"/>
      <c r="Y1078" s="778"/>
      <c r="Z1078" s="778"/>
      <c r="AA1078" s="779"/>
      <c r="AB1078" s="779"/>
      <c r="AC1078" s="779"/>
      <c r="AD1078" s="779"/>
      <c r="AE1078" s="779"/>
      <c r="AF1078" s="779"/>
      <c r="AG1078" s="779"/>
      <c r="AH1078" s="779"/>
      <c r="AI1078" s="779"/>
      <c r="AJ1078" s="779"/>
      <c r="AK1078" s="779"/>
      <c r="AL1078" s="779"/>
      <c r="AM1078" s="779"/>
      <c r="AN1078" s="779"/>
      <c r="AO1078" s="779"/>
      <c r="AP1078" s="779"/>
      <c r="AQ1078" s="779"/>
      <c r="AR1078" s="779"/>
      <c r="AS1078" s="779"/>
      <c r="AT1078" s="779"/>
      <c r="AU1078" s="779"/>
      <c r="AV1078" s="779"/>
      <c r="AW1078" s="779"/>
      <c r="AX1078" s="779"/>
      <c r="AY1078" s="779"/>
      <c r="AZ1078" s="779"/>
      <c r="BA1078" s="779"/>
      <c r="BB1078" s="779"/>
      <c r="BC1078" s="779"/>
      <c r="BD1078" s="779"/>
      <c r="BE1078" s="779"/>
      <c r="BF1078" s="779"/>
      <c r="BG1078" s="779"/>
      <c r="BH1078" s="779"/>
      <c r="BI1078" s="779"/>
      <c r="BJ1078" s="779"/>
      <c r="BK1078" s="779"/>
      <c r="BL1078" s="779"/>
      <c r="BM1078" s="779"/>
      <c r="BN1078" s="779"/>
      <c r="BO1078" s="779"/>
      <c r="BP1078" s="779"/>
      <c r="BQ1078" s="779"/>
      <c r="BR1078" s="779"/>
      <c r="BS1078" s="779"/>
      <c r="BT1078" s="779"/>
      <c r="BU1078" s="779"/>
      <c r="BV1078" s="779"/>
      <c r="BW1078" s="779"/>
      <c r="BX1078" s="779"/>
      <c r="BY1078" s="779"/>
      <c r="BZ1078" s="779"/>
      <c r="CA1078" s="779"/>
      <c r="CB1078" s="779"/>
      <c r="CC1078" s="779"/>
      <c r="CD1078" s="779"/>
      <c r="CE1078" s="779"/>
      <c r="CF1078" s="779"/>
      <c r="CG1078" s="779"/>
      <c r="CH1078" s="779"/>
      <c r="CI1078" s="779"/>
      <c r="CJ1078" s="779"/>
      <c r="CK1078" s="779"/>
      <c r="CL1078" s="779"/>
      <c r="CM1078" s="779"/>
      <c r="CN1078" s="779"/>
      <c r="CO1078" s="779"/>
      <c r="CP1078" s="779"/>
      <c r="CQ1078" s="779"/>
      <c r="CR1078" s="779"/>
      <c r="CS1078" s="779"/>
      <c r="CT1078" s="779"/>
    </row>
    <row r="1079" spans="1:98" s="887" customFormat="1">
      <c r="A1079" s="886"/>
      <c r="B1079" s="886"/>
      <c r="C1079" s="886"/>
      <c r="D1079" s="886"/>
      <c r="E1079" s="886"/>
      <c r="F1079" s="2851"/>
      <c r="G1079" s="2852"/>
      <c r="H1079" s="888"/>
      <c r="I1079" s="894"/>
      <c r="J1079" s="895"/>
      <c r="M1079" s="772"/>
      <c r="N1079" s="891"/>
      <c r="O1079" s="774"/>
      <c r="P1079" s="775"/>
      <c r="Q1079" s="775"/>
      <c r="R1079" s="776"/>
      <c r="S1079" s="777"/>
      <c r="T1079" s="777"/>
      <c r="U1079" s="777"/>
      <c r="V1079" s="778"/>
      <c r="W1079" s="778"/>
      <c r="X1079" s="778"/>
      <c r="Y1079" s="778"/>
      <c r="Z1079" s="778"/>
      <c r="AA1079" s="779"/>
      <c r="AB1079" s="779"/>
      <c r="AC1079" s="779"/>
      <c r="AD1079" s="779"/>
      <c r="AE1079" s="779"/>
      <c r="AF1079" s="779"/>
      <c r="AG1079" s="779"/>
      <c r="AH1079" s="779"/>
      <c r="AI1079" s="779"/>
      <c r="AJ1079" s="779"/>
      <c r="AK1079" s="779"/>
      <c r="AL1079" s="779"/>
      <c r="AM1079" s="779"/>
      <c r="AN1079" s="779"/>
      <c r="AO1079" s="779"/>
      <c r="AP1079" s="779"/>
      <c r="AQ1079" s="779"/>
      <c r="AR1079" s="779"/>
      <c r="AS1079" s="779"/>
      <c r="AT1079" s="779"/>
      <c r="AU1079" s="779"/>
      <c r="AV1079" s="779"/>
      <c r="AW1079" s="779"/>
      <c r="AX1079" s="779"/>
      <c r="AY1079" s="779"/>
      <c r="AZ1079" s="779"/>
      <c r="BA1079" s="779"/>
      <c r="BB1079" s="779"/>
      <c r="BC1079" s="779"/>
      <c r="BD1079" s="779"/>
      <c r="BE1079" s="779"/>
      <c r="BF1079" s="779"/>
      <c r="BG1079" s="779"/>
      <c r="BH1079" s="779"/>
      <c r="BI1079" s="779"/>
      <c r="BJ1079" s="779"/>
      <c r="BK1079" s="779"/>
      <c r="BL1079" s="779"/>
      <c r="BM1079" s="779"/>
      <c r="BN1079" s="779"/>
      <c r="BO1079" s="779"/>
      <c r="BP1079" s="779"/>
      <c r="BQ1079" s="779"/>
      <c r="BR1079" s="779"/>
      <c r="BS1079" s="779"/>
      <c r="BT1079" s="779"/>
      <c r="BU1079" s="779"/>
      <c r="BV1079" s="779"/>
      <c r="BW1079" s="779"/>
      <c r="BX1079" s="779"/>
      <c r="BY1079" s="779"/>
      <c r="BZ1079" s="779"/>
      <c r="CA1079" s="779"/>
      <c r="CB1079" s="779"/>
      <c r="CC1079" s="779"/>
      <c r="CD1079" s="779"/>
      <c r="CE1079" s="779"/>
      <c r="CF1079" s="779"/>
      <c r="CG1079" s="779"/>
      <c r="CH1079" s="779"/>
      <c r="CI1079" s="779"/>
      <c r="CJ1079" s="779"/>
      <c r="CK1079" s="779"/>
      <c r="CL1079" s="779"/>
      <c r="CM1079" s="779"/>
      <c r="CN1079" s="779"/>
      <c r="CO1079" s="779"/>
      <c r="CP1079" s="779"/>
      <c r="CQ1079" s="779"/>
      <c r="CR1079" s="779"/>
      <c r="CS1079" s="779"/>
      <c r="CT1079" s="779"/>
    </row>
  </sheetData>
  <sheetProtection selectLockedCells="1" selectUnlockedCells="1"/>
  <protectedRanges>
    <protectedRange password="ECE8" sqref="M204:Q214 S190:T194 M218:AD218 R204:AD217 R219:AD235 M223:Q235 M186:R194 S186:T188 U186:AD203 M136:AD185 M78:AD83 M84:N84 P84:AD84 M85:AD127 R128:AD135 M128:M135 M195:T203 M1:AD18" name="작성자만수정"/>
    <protectedRange password="ECE8" sqref="O84 M19:AD77" name="작성자만수정_1"/>
  </protectedRanges>
  <mergeCells count="24">
    <mergeCell ref="D87:E87"/>
    <mergeCell ref="B236:D236"/>
    <mergeCell ref="C237:E237"/>
    <mergeCell ref="D238:E238"/>
    <mergeCell ref="A1:F1"/>
    <mergeCell ref="D233:E233"/>
    <mergeCell ref="A5:E5"/>
    <mergeCell ref="D216:E216"/>
    <mergeCell ref="D92:E92"/>
    <mergeCell ref="D204:E204"/>
    <mergeCell ref="D223:E223"/>
    <mergeCell ref="D229:E229"/>
    <mergeCell ref="D219:E219"/>
    <mergeCell ref="A6:D6"/>
    <mergeCell ref="B7:D7"/>
    <mergeCell ref="C8:D8"/>
    <mergeCell ref="D9:E9"/>
    <mergeCell ref="J2:K2"/>
    <mergeCell ref="A3:E3"/>
    <mergeCell ref="F3:F4"/>
    <mergeCell ref="G3:G4"/>
    <mergeCell ref="H3:H4"/>
    <mergeCell ref="I3:K4"/>
    <mergeCell ref="A4:C4"/>
  </mergeCells>
  <phoneticPr fontId="15" type="noConversion"/>
  <printOptions horizontalCentered="1"/>
  <pageMargins left="0.59055118110236227" right="0.19685039370078741" top="0.55118110236220474" bottom="0.19" header="0.51181102362204722" footer="0.2"/>
  <pageSetup paperSize="9" scale="89" firstPageNumber="11" fitToHeight="0" orientation="landscape" r:id="rId1"/>
  <headerFooter alignWithMargins="0"/>
  <rowBreaks count="8" manualBreakCount="8">
    <brk id="37" max="10" man="1"/>
    <brk id="58" max="10" man="1"/>
    <brk id="81" max="10" man="1"/>
    <brk id="108" max="10" man="1"/>
    <brk id="130" max="10" man="1"/>
    <brk id="157" max="10" man="1"/>
    <brk id="179" max="10" man="1"/>
    <brk id="203" max="10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T927"/>
  <sheetViews>
    <sheetView topLeftCell="A2" workbookViewId="0">
      <selection activeCell="I14" sqref="I14"/>
    </sheetView>
  </sheetViews>
  <sheetFormatPr defaultRowHeight="16.5"/>
  <cols>
    <col min="1" max="1" width="3.625" style="886" customWidth="1"/>
    <col min="2" max="2" width="3.75" style="886" customWidth="1"/>
    <col min="3" max="3" width="8.625" style="886" customWidth="1"/>
    <col min="4" max="4" width="6.5" style="886" customWidth="1"/>
    <col min="5" max="5" width="16.25" style="886" customWidth="1"/>
    <col min="6" max="6" width="11.375" style="2851" customWidth="1"/>
    <col min="7" max="7" width="12" style="2852" customWidth="1"/>
    <col min="8" max="8" width="12.875" style="888" customWidth="1"/>
    <col min="9" max="9" width="57.5" style="894" customWidth="1"/>
    <col min="10" max="10" width="3" style="895" customWidth="1"/>
    <col min="11" max="11" width="12.75" style="887" customWidth="1"/>
    <col min="12" max="12" width="15.125" style="887" customWidth="1"/>
    <col min="13" max="13" width="18.875" style="772" customWidth="1"/>
    <col min="14" max="14" width="18.375" style="891" customWidth="1"/>
    <col min="15" max="15" width="16.875" style="774" customWidth="1"/>
    <col min="16" max="16" width="11" style="775" customWidth="1"/>
    <col min="17" max="17" width="12.25" style="775" customWidth="1"/>
    <col min="18" max="18" width="14.125" style="776" customWidth="1"/>
    <col min="19" max="19" width="13.5" style="777" customWidth="1"/>
    <col min="20" max="20" width="16.125" style="777" customWidth="1"/>
    <col min="21" max="21" width="12.875" style="777" customWidth="1"/>
    <col min="22" max="22" width="12.625" style="778" customWidth="1"/>
    <col min="23" max="23" width="14.5" style="778" customWidth="1"/>
    <col min="24" max="26" width="10" style="778" customWidth="1"/>
    <col min="27" max="30" width="10" style="779" customWidth="1"/>
    <col min="31" max="256" width="9" style="779"/>
    <col min="257" max="257" width="3.625" style="779" customWidth="1"/>
    <col min="258" max="258" width="3.75" style="779" customWidth="1"/>
    <col min="259" max="259" width="8.625" style="779" customWidth="1"/>
    <col min="260" max="260" width="6.5" style="779" customWidth="1"/>
    <col min="261" max="261" width="16.25" style="779" customWidth="1"/>
    <col min="262" max="262" width="11.375" style="779" customWidth="1"/>
    <col min="263" max="263" width="12" style="779" customWidth="1"/>
    <col min="264" max="264" width="12.875" style="779" customWidth="1"/>
    <col min="265" max="265" width="57.5" style="779" customWidth="1"/>
    <col min="266" max="266" width="3" style="779" customWidth="1"/>
    <col min="267" max="267" width="12.75" style="779" customWidth="1"/>
    <col min="268" max="268" width="15.125" style="779" customWidth="1"/>
    <col min="269" max="269" width="18.875" style="779" customWidth="1"/>
    <col min="270" max="270" width="18.375" style="779" customWidth="1"/>
    <col min="271" max="271" width="16.875" style="779" customWidth="1"/>
    <col min="272" max="272" width="11" style="779" customWidth="1"/>
    <col min="273" max="273" width="12.25" style="779" customWidth="1"/>
    <col min="274" max="274" width="14.125" style="779" customWidth="1"/>
    <col min="275" max="275" width="13.5" style="779" customWidth="1"/>
    <col min="276" max="276" width="16.125" style="779" customWidth="1"/>
    <col min="277" max="277" width="12.875" style="779" customWidth="1"/>
    <col min="278" max="278" width="12.625" style="779" customWidth="1"/>
    <col min="279" max="279" width="14.5" style="779" customWidth="1"/>
    <col min="280" max="286" width="10" style="779" customWidth="1"/>
    <col min="287" max="512" width="9" style="779"/>
    <col min="513" max="513" width="3.625" style="779" customWidth="1"/>
    <col min="514" max="514" width="3.75" style="779" customWidth="1"/>
    <col min="515" max="515" width="8.625" style="779" customWidth="1"/>
    <col min="516" max="516" width="6.5" style="779" customWidth="1"/>
    <col min="517" max="517" width="16.25" style="779" customWidth="1"/>
    <col min="518" max="518" width="11.375" style="779" customWidth="1"/>
    <col min="519" max="519" width="12" style="779" customWidth="1"/>
    <col min="520" max="520" width="12.875" style="779" customWidth="1"/>
    <col min="521" max="521" width="57.5" style="779" customWidth="1"/>
    <col min="522" max="522" width="3" style="779" customWidth="1"/>
    <col min="523" max="523" width="12.75" style="779" customWidth="1"/>
    <col min="524" max="524" width="15.125" style="779" customWidth="1"/>
    <col min="525" max="525" width="18.875" style="779" customWidth="1"/>
    <col min="526" max="526" width="18.375" style="779" customWidth="1"/>
    <col min="527" max="527" width="16.875" style="779" customWidth="1"/>
    <col min="528" max="528" width="11" style="779" customWidth="1"/>
    <col min="529" max="529" width="12.25" style="779" customWidth="1"/>
    <col min="530" max="530" width="14.125" style="779" customWidth="1"/>
    <col min="531" max="531" width="13.5" style="779" customWidth="1"/>
    <col min="532" max="532" width="16.125" style="779" customWidth="1"/>
    <col min="533" max="533" width="12.875" style="779" customWidth="1"/>
    <col min="534" max="534" width="12.625" style="779" customWidth="1"/>
    <col min="535" max="535" width="14.5" style="779" customWidth="1"/>
    <col min="536" max="542" width="10" style="779" customWidth="1"/>
    <col min="543" max="768" width="9" style="779"/>
    <col min="769" max="769" width="3.625" style="779" customWidth="1"/>
    <col min="770" max="770" width="3.75" style="779" customWidth="1"/>
    <col min="771" max="771" width="8.625" style="779" customWidth="1"/>
    <col min="772" max="772" width="6.5" style="779" customWidth="1"/>
    <col min="773" max="773" width="16.25" style="779" customWidth="1"/>
    <col min="774" max="774" width="11.375" style="779" customWidth="1"/>
    <col min="775" max="775" width="12" style="779" customWidth="1"/>
    <col min="776" max="776" width="12.875" style="779" customWidth="1"/>
    <col min="777" max="777" width="57.5" style="779" customWidth="1"/>
    <col min="778" max="778" width="3" style="779" customWidth="1"/>
    <col min="779" max="779" width="12.75" style="779" customWidth="1"/>
    <col min="780" max="780" width="15.125" style="779" customWidth="1"/>
    <col min="781" max="781" width="18.875" style="779" customWidth="1"/>
    <col min="782" max="782" width="18.375" style="779" customWidth="1"/>
    <col min="783" max="783" width="16.875" style="779" customWidth="1"/>
    <col min="784" max="784" width="11" style="779" customWidth="1"/>
    <col min="785" max="785" width="12.25" style="779" customWidth="1"/>
    <col min="786" max="786" width="14.125" style="779" customWidth="1"/>
    <col min="787" max="787" width="13.5" style="779" customWidth="1"/>
    <col min="788" max="788" width="16.125" style="779" customWidth="1"/>
    <col min="789" max="789" width="12.875" style="779" customWidth="1"/>
    <col min="790" max="790" width="12.625" style="779" customWidth="1"/>
    <col min="791" max="791" width="14.5" style="779" customWidth="1"/>
    <col min="792" max="798" width="10" style="779" customWidth="1"/>
    <col min="799" max="1024" width="9" style="779"/>
    <col min="1025" max="1025" width="3.625" style="779" customWidth="1"/>
    <col min="1026" max="1026" width="3.75" style="779" customWidth="1"/>
    <col min="1027" max="1027" width="8.625" style="779" customWidth="1"/>
    <col min="1028" max="1028" width="6.5" style="779" customWidth="1"/>
    <col min="1029" max="1029" width="16.25" style="779" customWidth="1"/>
    <col min="1030" max="1030" width="11.375" style="779" customWidth="1"/>
    <col min="1031" max="1031" width="12" style="779" customWidth="1"/>
    <col min="1032" max="1032" width="12.875" style="779" customWidth="1"/>
    <col min="1033" max="1033" width="57.5" style="779" customWidth="1"/>
    <col min="1034" max="1034" width="3" style="779" customWidth="1"/>
    <col min="1035" max="1035" width="12.75" style="779" customWidth="1"/>
    <col min="1036" max="1036" width="15.125" style="779" customWidth="1"/>
    <col min="1037" max="1037" width="18.875" style="779" customWidth="1"/>
    <col min="1038" max="1038" width="18.375" style="779" customWidth="1"/>
    <col min="1039" max="1039" width="16.875" style="779" customWidth="1"/>
    <col min="1040" max="1040" width="11" style="779" customWidth="1"/>
    <col min="1041" max="1041" width="12.25" style="779" customWidth="1"/>
    <col min="1042" max="1042" width="14.125" style="779" customWidth="1"/>
    <col min="1043" max="1043" width="13.5" style="779" customWidth="1"/>
    <col min="1044" max="1044" width="16.125" style="779" customWidth="1"/>
    <col min="1045" max="1045" width="12.875" style="779" customWidth="1"/>
    <col min="1046" max="1046" width="12.625" style="779" customWidth="1"/>
    <col min="1047" max="1047" width="14.5" style="779" customWidth="1"/>
    <col min="1048" max="1054" width="10" style="779" customWidth="1"/>
    <col min="1055" max="1280" width="9" style="779"/>
    <col min="1281" max="1281" width="3.625" style="779" customWidth="1"/>
    <col min="1282" max="1282" width="3.75" style="779" customWidth="1"/>
    <col min="1283" max="1283" width="8.625" style="779" customWidth="1"/>
    <col min="1284" max="1284" width="6.5" style="779" customWidth="1"/>
    <col min="1285" max="1285" width="16.25" style="779" customWidth="1"/>
    <col min="1286" max="1286" width="11.375" style="779" customWidth="1"/>
    <col min="1287" max="1287" width="12" style="779" customWidth="1"/>
    <col min="1288" max="1288" width="12.875" style="779" customWidth="1"/>
    <col min="1289" max="1289" width="57.5" style="779" customWidth="1"/>
    <col min="1290" max="1290" width="3" style="779" customWidth="1"/>
    <col min="1291" max="1291" width="12.75" style="779" customWidth="1"/>
    <col min="1292" max="1292" width="15.125" style="779" customWidth="1"/>
    <col min="1293" max="1293" width="18.875" style="779" customWidth="1"/>
    <col min="1294" max="1294" width="18.375" style="779" customWidth="1"/>
    <col min="1295" max="1295" width="16.875" style="779" customWidth="1"/>
    <col min="1296" max="1296" width="11" style="779" customWidth="1"/>
    <col min="1297" max="1297" width="12.25" style="779" customWidth="1"/>
    <col min="1298" max="1298" width="14.125" style="779" customWidth="1"/>
    <col min="1299" max="1299" width="13.5" style="779" customWidth="1"/>
    <col min="1300" max="1300" width="16.125" style="779" customWidth="1"/>
    <col min="1301" max="1301" width="12.875" style="779" customWidth="1"/>
    <col min="1302" max="1302" width="12.625" style="779" customWidth="1"/>
    <col min="1303" max="1303" width="14.5" style="779" customWidth="1"/>
    <col min="1304" max="1310" width="10" style="779" customWidth="1"/>
    <col min="1311" max="1536" width="9" style="779"/>
    <col min="1537" max="1537" width="3.625" style="779" customWidth="1"/>
    <col min="1538" max="1538" width="3.75" style="779" customWidth="1"/>
    <col min="1539" max="1539" width="8.625" style="779" customWidth="1"/>
    <col min="1540" max="1540" width="6.5" style="779" customWidth="1"/>
    <col min="1541" max="1541" width="16.25" style="779" customWidth="1"/>
    <col min="1542" max="1542" width="11.375" style="779" customWidth="1"/>
    <col min="1543" max="1543" width="12" style="779" customWidth="1"/>
    <col min="1544" max="1544" width="12.875" style="779" customWidth="1"/>
    <col min="1545" max="1545" width="57.5" style="779" customWidth="1"/>
    <col min="1546" max="1546" width="3" style="779" customWidth="1"/>
    <col min="1547" max="1547" width="12.75" style="779" customWidth="1"/>
    <col min="1548" max="1548" width="15.125" style="779" customWidth="1"/>
    <col min="1549" max="1549" width="18.875" style="779" customWidth="1"/>
    <col min="1550" max="1550" width="18.375" style="779" customWidth="1"/>
    <col min="1551" max="1551" width="16.875" style="779" customWidth="1"/>
    <col min="1552" max="1552" width="11" style="779" customWidth="1"/>
    <col min="1553" max="1553" width="12.25" style="779" customWidth="1"/>
    <col min="1554" max="1554" width="14.125" style="779" customWidth="1"/>
    <col min="1555" max="1555" width="13.5" style="779" customWidth="1"/>
    <col min="1556" max="1556" width="16.125" style="779" customWidth="1"/>
    <col min="1557" max="1557" width="12.875" style="779" customWidth="1"/>
    <col min="1558" max="1558" width="12.625" style="779" customWidth="1"/>
    <col min="1559" max="1559" width="14.5" style="779" customWidth="1"/>
    <col min="1560" max="1566" width="10" style="779" customWidth="1"/>
    <col min="1567" max="1792" width="9" style="779"/>
    <col min="1793" max="1793" width="3.625" style="779" customWidth="1"/>
    <col min="1794" max="1794" width="3.75" style="779" customWidth="1"/>
    <col min="1795" max="1795" width="8.625" style="779" customWidth="1"/>
    <col min="1796" max="1796" width="6.5" style="779" customWidth="1"/>
    <col min="1797" max="1797" width="16.25" style="779" customWidth="1"/>
    <col min="1798" max="1798" width="11.375" style="779" customWidth="1"/>
    <col min="1799" max="1799" width="12" style="779" customWidth="1"/>
    <col min="1800" max="1800" width="12.875" style="779" customWidth="1"/>
    <col min="1801" max="1801" width="57.5" style="779" customWidth="1"/>
    <col min="1802" max="1802" width="3" style="779" customWidth="1"/>
    <col min="1803" max="1803" width="12.75" style="779" customWidth="1"/>
    <col min="1804" max="1804" width="15.125" style="779" customWidth="1"/>
    <col min="1805" max="1805" width="18.875" style="779" customWidth="1"/>
    <col min="1806" max="1806" width="18.375" style="779" customWidth="1"/>
    <col min="1807" max="1807" width="16.875" style="779" customWidth="1"/>
    <col min="1808" max="1808" width="11" style="779" customWidth="1"/>
    <col min="1809" max="1809" width="12.25" style="779" customWidth="1"/>
    <col min="1810" max="1810" width="14.125" style="779" customWidth="1"/>
    <col min="1811" max="1811" width="13.5" style="779" customWidth="1"/>
    <col min="1812" max="1812" width="16.125" style="779" customWidth="1"/>
    <col min="1813" max="1813" width="12.875" style="779" customWidth="1"/>
    <col min="1814" max="1814" width="12.625" style="779" customWidth="1"/>
    <col min="1815" max="1815" width="14.5" style="779" customWidth="1"/>
    <col min="1816" max="1822" width="10" style="779" customWidth="1"/>
    <col min="1823" max="2048" width="9" style="779"/>
    <col min="2049" max="2049" width="3.625" style="779" customWidth="1"/>
    <col min="2050" max="2050" width="3.75" style="779" customWidth="1"/>
    <col min="2051" max="2051" width="8.625" style="779" customWidth="1"/>
    <col min="2052" max="2052" width="6.5" style="779" customWidth="1"/>
    <col min="2053" max="2053" width="16.25" style="779" customWidth="1"/>
    <col min="2054" max="2054" width="11.375" style="779" customWidth="1"/>
    <col min="2055" max="2055" width="12" style="779" customWidth="1"/>
    <col min="2056" max="2056" width="12.875" style="779" customWidth="1"/>
    <col min="2057" max="2057" width="57.5" style="779" customWidth="1"/>
    <col min="2058" max="2058" width="3" style="779" customWidth="1"/>
    <col min="2059" max="2059" width="12.75" style="779" customWidth="1"/>
    <col min="2060" max="2060" width="15.125" style="779" customWidth="1"/>
    <col min="2061" max="2061" width="18.875" style="779" customWidth="1"/>
    <col min="2062" max="2062" width="18.375" style="779" customWidth="1"/>
    <col min="2063" max="2063" width="16.875" style="779" customWidth="1"/>
    <col min="2064" max="2064" width="11" style="779" customWidth="1"/>
    <col min="2065" max="2065" width="12.25" style="779" customWidth="1"/>
    <col min="2066" max="2066" width="14.125" style="779" customWidth="1"/>
    <col min="2067" max="2067" width="13.5" style="779" customWidth="1"/>
    <col min="2068" max="2068" width="16.125" style="779" customWidth="1"/>
    <col min="2069" max="2069" width="12.875" style="779" customWidth="1"/>
    <col min="2070" max="2070" width="12.625" style="779" customWidth="1"/>
    <col min="2071" max="2071" width="14.5" style="779" customWidth="1"/>
    <col min="2072" max="2078" width="10" style="779" customWidth="1"/>
    <col min="2079" max="2304" width="9" style="779"/>
    <col min="2305" max="2305" width="3.625" style="779" customWidth="1"/>
    <col min="2306" max="2306" width="3.75" style="779" customWidth="1"/>
    <col min="2307" max="2307" width="8.625" style="779" customWidth="1"/>
    <col min="2308" max="2308" width="6.5" style="779" customWidth="1"/>
    <col min="2309" max="2309" width="16.25" style="779" customWidth="1"/>
    <col min="2310" max="2310" width="11.375" style="779" customWidth="1"/>
    <col min="2311" max="2311" width="12" style="779" customWidth="1"/>
    <col min="2312" max="2312" width="12.875" style="779" customWidth="1"/>
    <col min="2313" max="2313" width="57.5" style="779" customWidth="1"/>
    <col min="2314" max="2314" width="3" style="779" customWidth="1"/>
    <col min="2315" max="2315" width="12.75" style="779" customWidth="1"/>
    <col min="2316" max="2316" width="15.125" style="779" customWidth="1"/>
    <col min="2317" max="2317" width="18.875" style="779" customWidth="1"/>
    <col min="2318" max="2318" width="18.375" style="779" customWidth="1"/>
    <col min="2319" max="2319" width="16.875" style="779" customWidth="1"/>
    <col min="2320" max="2320" width="11" style="779" customWidth="1"/>
    <col min="2321" max="2321" width="12.25" style="779" customWidth="1"/>
    <col min="2322" max="2322" width="14.125" style="779" customWidth="1"/>
    <col min="2323" max="2323" width="13.5" style="779" customWidth="1"/>
    <col min="2324" max="2324" width="16.125" style="779" customWidth="1"/>
    <col min="2325" max="2325" width="12.875" style="779" customWidth="1"/>
    <col min="2326" max="2326" width="12.625" style="779" customWidth="1"/>
    <col min="2327" max="2327" width="14.5" style="779" customWidth="1"/>
    <col min="2328" max="2334" width="10" style="779" customWidth="1"/>
    <col min="2335" max="2560" width="9" style="779"/>
    <col min="2561" max="2561" width="3.625" style="779" customWidth="1"/>
    <col min="2562" max="2562" width="3.75" style="779" customWidth="1"/>
    <col min="2563" max="2563" width="8.625" style="779" customWidth="1"/>
    <col min="2564" max="2564" width="6.5" style="779" customWidth="1"/>
    <col min="2565" max="2565" width="16.25" style="779" customWidth="1"/>
    <col min="2566" max="2566" width="11.375" style="779" customWidth="1"/>
    <col min="2567" max="2567" width="12" style="779" customWidth="1"/>
    <col min="2568" max="2568" width="12.875" style="779" customWidth="1"/>
    <col min="2569" max="2569" width="57.5" style="779" customWidth="1"/>
    <col min="2570" max="2570" width="3" style="779" customWidth="1"/>
    <col min="2571" max="2571" width="12.75" style="779" customWidth="1"/>
    <col min="2572" max="2572" width="15.125" style="779" customWidth="1"/>
    <col min="2573" max="2573" width="18.875" style="779" customWidth="1"/>
    <col min="2574" max="2574" width="18.375" style="779" customWidth="1"/>
    <col min="2575" max="2575" width="16.875" style="779" customWidth="1"/>
    <col min="2576" max="2576" width="11" style="779" customWidth="1"/>
    <col min="2577" max="2577" width="12.25" style="779" customWidth="1"/>
    <col min="2578" max="2578" width="14.125" style="779" customWidth="1"/>
    <col min="2579" max="2579" width="13.5" style="779" customWidth="1"/>
    <col min="2580" max="2580" width="16.125" style="779" customWidth="1"/>
    <col min="2581" max="2581" width="12.875" style="779" customWidth="1"/>
    <col min="2582" max="2582" width="12.625" style="779" customWidth="1"/>
    <col min="2583" max="2583" width="14.5" style="779" customWidth="1"/>
    <col min="2584" max="2590" width="10" style="779" customWidth="1"/>
    <col min="2591" max="2816" width="9" style="779"/>
    <col min="2817" max="2817" width="3.625" style="779" customWidth="1"/>
    <col min="2818" max="2818" width="3.75" style="779" customWidth="1"/>
    <col min="2819" max="2819" width="8.625" style="779" customWidth="1"/>
    <col min="2820" max="2820" width="6.5" style="779" customWidth="1"/>
    <col min="2821" max="2821" width="16.25" style="779" customWidth="1"/>
    <col min="2822" max="2822" width="11.375" style="779" customWidth="1"/>
    <col min="2823" max="2823" width="12" style="779" customWidth="1"/>
    <col min="2824" max="2824" width="12.875" style="779" customWidth="1"/>
    <col min="2825" max="2825" width="57.5" style="779" customWidth="1"/>
    <col min="2826" max="2826" width="3" style="779" customWidth="1"/>
    <col min="2827" max="2827" width="12.75" style="779" customWidth="1"/>
    <col min="2828" max="2828" width="15.125" style="779" customWidth="1"/>
    <col min="2829" max="2829" width="18.875" style="779" customWidth="1"/>
    <col min="2830" max="2830" width="18.375" style="779" customWidth="1"/>
    <col min="2831" max="2831" width="16.875" style="779" customWidth="1"/>
    <col min="2832" max="2832" width="11" style="779" customWidth="1"/>
    <col min="2833" max="2833" width="12.25" style="779" customWidth="1"/>
    <col min="2834" max="2834" width="14.125" style="779" customWidth="1"/>
    <col min="2835" max="2835" width="13.5" style="779" customWidth="1"/>
    <col min="2836" max="2836" width="16.125" style="779" customWidth="1"/>
    <col min="2837" max="2837" width="12.875" style="779" customWidth="1"/>
    <col min="2838" max="2838" width="12.625" style="779" customWidth="1"/>
    <col min="2839" max="2839" width="14.5" style="779" customWidth="1"/>
    <col min="2840" max="2846" width="10" style="779" customWidth="1"/>
    <col min="2847" max="3072" width="9" style="779"/>
    <col min="3073" max="3073" width="3.625" style="779" customWidth="1"/>
    <col min="3074" max="3074" width="3.75" style="779" customWidth="1"/>
    <col min="3075" max="3075" width="8.625" style="779" customWidth="1"/>
    <col min="3076" max="3076" width="6.5" style="779" customWidth="1"/>
    <col min="3077" max="3077" width="16.25" style="779" customWidth="1"/>
    <col min="3078" max="3078" width="11.375" style="779" customWidth="1"/>
    <col min="3079" max="3079" width="12" style="779" customWidth="1"/>
    <col min="3080" max="3080" width="12.875" style="779" customWidth="1"/>
    <col min="3081" max="3081" width="57.5" style="779" customWidth="1"/>
    <col min="3082" max="3082" width="3" style="779" customWidth="1"/>
    <col min="3083" max="3083" width="12.75" style="779" customWidth="1"/>
    <col min="3084" max="3084" width="15.125" style="779" customWidth="1"/>
    <col min="3085" max="3085" width="18.875" style="779" customWidth="1"/>
    <col min="3086" max="3086" width="18.375" style="779" customWidth="1"/>
    <col min="3087" max="3087" width="16.875" style="779" customWidth="1"/>
    <col min="3088" max="3088" width="11" style="779" customWidth="1"/>
    <col min="3089" max="3089" width="12.25" style="779" customWidth="1"/>
    <col min="3090" max="3090" width="14.125" style="779" customWidth="1"/>
    <col min="3091" max="3091" width="13.5" style="779" customWidth="1"/>
    <col min="3092" max="3092" width="16.125" style="779" customWidth="1"/>
    <col min="3093" max="3093" width="12.875" style="779" customWidth="1"/>
    <col min="3094" max="3094" width="12.625" style="779" customWidth="1"/>
    <col min="3095" max="3095" width="14.5" style="779" customWidth="1"/>
    <col min="3096" max="3102" width="10" style="779" customWidth="1"/>
    <col min="3103" max="3328" width="9" style="779"/>
    <col min="3329" max="3329" width="3.625" style="779" customWidth="1"/>
    <col min="3330" max="3330" width="3.75" style="779" customWidth="1"/>
    <col min="3331" max="3331" width="8.625" style="779" customWidth="1"/>
    <col min="3332" max="3332" width="6.5" style="779" customWidth="1"/>
    <col min="3333" max="3333" width="16.25" style="779" customWidth="1"/>
    <col min="3334" max="3334" width="11.375" style="779" customWidth="1"/>
    <col min="3335" max="3335" width="12" style="779" customWidth="1"/>
    <col min="3336" max="3336" width="12.875" style="779" customWidth="1"/>
    <col min="3337" max="3337" width="57.5" style="779" customWidth="1"/>
    <col min="3338" max="3338" width="3" style="779" customWidth="1"/>
    <col min="3339" max="3339" width="12.75" style="779" customWidth="1"/>
    <col min="3340" max="3340" width="15.125" style="779" customWidth="1"/>
    <col min="3341" max="3341" width="18.875" style="779" customWidth="1"/>
    <col min="3342" max="3342" width="18.375" style="779" customWidth="1"/>
    <col min="3343" max="3343" width="16.875" style="779" customWidth="1"/>
    <col min="3344" max="3344" width="11" style="779" customWidth="1"/>
    <col min="3345" max="3345" width="12.25" style="779" customWidth="1"/>
    <col min="3346" max="3346" width="14.125" style="779" customWidth="1"/>
    <col min="3347" max="3347" width="13.5" style="779" customWidth="1"/>
    <col min="3348" max="3348" width="16.125" style="779" customWidth="1"/>
    <col min="3349" max="3349" width="12.875" style="779" customWidth="1"/>
    <col min="3350" max="3350" width="12.625" style="779" customWidth="1"/>
    <col min="3351" max="3351" width="14.5" style="779" customWidth="1"/>
    <col min="3352" max="3358" width="10" style="779" customWidth="1"/>
    <col min="3359" max="3584" width="9" style="779"/>
    <col min="3585" max="3585" width="3.625" style="779" customWidth="1"/>
    <col min="3586" max="3586" width="3.75" style="779" customWidth="1"/>
    <col min="3587" max="3587" width="8.625" style="779" customWidth="1"/>
    <col min="3588" max="3588" width="6.5" style="779" customWidth="1"/>
    <col min="3589" max="3589" width="16.25" style="779" customWidth="1"/>
    <col min="3590" max="3590" width="11.375" style="779" customWidth="1"/>
    <col min="3591" max="3591" width="12" style="779" customWidth="1"/>
    <col min="3592" max="3592" width="12.875" style="779" customWidth="1"/>
    <col min="3593" max="3593" width="57.5" style="779" customWidth="1"/>
    <col min="3594" max="3594" width="3" style="779" customWidth="1"/>
    <col min="3595" max="3595" width="12.75" style="779" customWidth="1"/>
    <col min="3596" max="3596" width="15.125" style="779" customWidth="1"/>
    <col min="3597" max="3597" width="18.875" style="779" customWidth="1"/>
    <col min="3598" max="3598" width="18.375" style="779" customWidth="1"/>
    <col min="3599" max="3599" width="16.875" style="779" customWidth="1"/>
    <col min="3600" max="3600" width="11" style="779" customWidth="1"/>
    <col min="3601" max="3601" width="12.25" style="779" customWidth="1"/>
    <col min="3602" max="3602" width="14.125" style="779" customWidth="1"/>
    <col min="3603" max="3603" width="13.5" style="779" customWidth="1"/>
    <col min="3604" max="3604" width="16.125" style="779" customWidth="1"/>
    <col min="3605" max="3605" width="12.875" style="779" customWidth="1"/>
    <col min="3606" max="3606" width="12.625" style="779" customWidth="1"/>
    <col min="3607" max="3607" width="14.5" style="779" customWidth="1"/>
    <col min="3608" max="3614" width="10" style="779" customWidth="1"/>
    <col min="3615" max="3840" width="9" style="779"/>
    <col min="3841" max="3841" width="3.625" style="779" customWidth="1"/>
    <col min="3842" max="3842" width="3.75" style="779" customWidth="1"/>
    <col min="3843" max="3843" width="8.625" style="779" customWidth="1"/>
    <col min="3844" max="3844" width="6.5" style="779" customWidth="1"/>
    <col min="3845" max="3845" width="16.25" style="779" customWidth="1"/>
    <col min="3846" max="3846" width="11.375" style="779" customWidth="1"/>
    <col min="3847" max="3847" width="12" style="779" customWidth="1"/>
    <col min="3848" max="3848" width="12.875" style="779" customWidth="1"/>
    <col min="3849" max="3849" width="57.5" style="779" customWidth="1"/>
    <col min="3850" max="3850" width="3" style="779" customWidth="1"/>
    <col min="3851" max="3851" width="12.75" style="779" customWidth="1"/>
    <col min="3852" max="3852" width="15.125" style="779" customWidth="1"/>
    <col min="3853" max="3853" width="18.875" style="779" customWidth="1"/>
    <col min="3854" max="3854" width="18.375" style="779" customWidth="1"/>
    <col min="3855" max="3855" width="16.875" style="779" customWidth="1"/>
    <col min="3856" max="3856" width="11" style="779" customWidth="1"/>
    <col min="3857" max="3857" width="12.25" style="779" customWidth="1"/>
    <col min="3858" max="3858" width="14.125" style="779" customWidth="1"/>
    <col min="3859" max="3859" width="13.5" style="779" customWidth="1"/>
    <col min="3860" max="3860" width="16.125" style="779" customWidth="1"/>
    <col min="3861" max="3861" width="12.875" style="779" customWidth="1"/>
    <col min="3862" max="3862" width="12.625" style="779" customWidth="1"/>
    <col min="3863" max="3863" width="14.5" style="779" customWidth="1"/>
    <col min="3864" max="3870" width="10" style="779" customWidth="1"/>
    <col min="3871" max="4096" width="9" style="779"/>
    <col min="4097" max="4097" width="3.625" style="779" customWidth="1"/>
    <col min="4098" max="4098" width="3.75" style="779" customWidth="1"/>
    <col min="4099" max="4099" width="8.625" style="779" customWidth="1"/>
    <col min="4100" max="4100" width="6.5" style="779" customWidth="1"/>
    <col min="4101" max="4101" width="16.25" style="779" customWidth="1"/>
    <col min="4102" max="4102" width="11.375" style="779" customWidth="1"/>
    <col min="4103" max="4103" width="12" style="779" customWidth="1"/>
    <col min="4104" max="4104" width="12.875" style="779" customWidth="1"/>
    <col min="4105" max="4105" width="57.5" style="779" customWidth="1"/>
    <col min="4106" max="4106" width="3" style="779" customWidth="1"/>
    <col min="4107" max="4107" width="12.75" style="779" customWidth="1"/>
    <col min="4108" max="4108" width="15.125" style="779" customWidth="1"/>
    <col min="4109" max="4109" width="18.875" style="779" customWidth="1"/>
    <col min="4110" max="4110" width="18.375" style="779" customWidth="1"/>
    <col min="4111" max="4111" width="16.875" style="779" customWidth="1"/>
    <col min="4112" max="4112" width="11" style="779" customWidth="1"/>
    <col min="4113" max="4113" width="12.25" style="779" customWidth="1"/>
    <col min="4114" max="4114" width="14.125" style="779" customWidth="1"/>
    <col min="4115" max="4115" width="13.5" style="779" customWidth="1"/>
    <col min="4116" max="4116" width="16.125" style="779" customWidth="1"/>
    <col min="4117" max="4117" width="12.875" style="779" customWidth="1"/>
    <col min="4118" max="4118" width="12.625" style="779" customWidth="1"/>
    <col min="4119" max="4119" width="14.5" style="779" customWidth="1"/>
    <col min="4120" max="4126" width="10" style="779" customWidth="1"/>
    <col min="4127" max="4352" width="9" style="779"/>
    <col min="4353" max="4353" width="3.625" style="779" customWidth="1"/>
    <col min="4354" max="4354" width="3.75" style="779" customWidth="1"/>
    <col min="4355" max="4355" width="8.625" style="779" customWidth="1"/>
    <col min="4356" max="4356" width="6.5" style="779" customWidth="1"/>
    <col min="4357" max="4357" width="16.25" style="779" customWidth="1"/>
    <col min="4358" max="4358" width="11.375" style="779" customWidth="1"/>
    <col min="4359" max="4359" width="12" style="779" customWidth="1"/>
    <col min="4360" max="4360" width="12.875" style="779" customWidth="1"/>
    <col min="4361" max="4361" width="57.5" style="779" customWidth="1"/>
    <col min="4362" max="4362" width="3" style="779" customWidth="1"/>
    <col min="4363" max="4363" width="12.75" style="779" customWidth="1"/>
    <col min="4364" max="4364" width="15.125" style="779" customWidth="1"/>
    <col min="4365" max="4365" width="18.875" style="779" customWidth="1"/>
    <col min="4366" max="4366" width="18.375" style="779" customWidth="1"/>
    <col min="4367" max="4367" width="16.875" style="779" customWidth="1"/>
    <col min="4368" max="4368" width="11" style="779" customWidth="1"/>
    <col min="4369" max="4369" width="12.25" style="779" customWidth="1"/>
    <col min="4370" max="4370" width="14.125" style="779" customWidth="1"/>
    <col min="4371" max="4371" width="13.5" style="779" customWidth="1"/>
    <col min="4372" max="4372" width="16.125" style="779" customWidth="1"/>
    <col min="4373" max="4373" width="12.875" style="779" customWidth="1"/>
    <col min="4374" max="4374" width="12.625" style="779" customWidth="1"/>
    <col min="4375" max="4375" width="14.5" style="779" customWidth="1"/>
    <col min="4376" max="4382" width="10" style="779" customWidth="1"/>
    <col min="4383" max="4608" width="9" style="779"/>
    <col min="4609" max="4609" width="3.625" style="779" customWidth="1"/>
    <col min="4610" max="4610" width="3.75" style="779" customWidth="1"/>
    <col min="4611" max="4611" width="8.625" style="779" customWidth="1"/>
    <col min="4612" max="4612" width="6.5" style="779" customWidth="1"/>
    <col min="4613" max="4613" width="16.25" style="779" customWidth="1"/>
    <col min="4614" max="4614" width="11.375" style="779" customWidth="1"/>
    <col min="4615" max="4615" width="12" style="779" customWidth="1"/>
    <col min="4616" max="4616" width="12.875" style="779" customWidth="1"/>
    <col min="4617" max="4617" width="57.5" style="779" customWidth="1"/>
    <col min="4618" max="4618" width="3" style="779" customWidth="1"/>
    <col min="4619" max="4619" width="12.75" style="779" customWidth="1"/>
    <col min="4620" max="4620" width="15.125" style="779" customWidth="1"/>
    <col min="4621" max="4621" width="18.875" style="779" customWidth="1"/>
    <col min="4622" max="4622" width="18.375" style="779" customWidth="1"/>
    <col min="4623" max="4623" width="16.875" style="779" customWidth="1"/>
    <col min="4624" max="4624" width="11" style="779" customWidth="1"/>
    <col min="4625" max="4625" width="12.25" style="779" customWidth="1"/>
    <col min="4626" max="4626" width="14.125" style="779" customWidth="1"/>
    <col min="4627" max="4627" width="13.5" style="779" customWidth="1"/>
    <col min="4628" max="4628" width="16.125" style="779" customWidth="1"/>
    <col min="4629" max="4629" width="12.875" style="779" customWidth="1"/>
    <col min="4630" max="4630" width="12.625" style="779" customWidth="1"/>
    <col min="4631" max="4631" width="14.5" style="779" customWidth="1"/>
    <col min="4632" max="4638" width="10" style="779" customWidth="1"/>
    <col min="4639" max="4864" width="9" style="779"/>
    <col min="4865" max="4865" width="3.625" style="779" customWidth="1"/>
    <col min="4866" max="4866" width="3.75" style="779" customWidth="1"/>
    <col min="4867" max="4867" width="8.625" style="779" customWidth="1"/>
    <col min="4868" max="4868" width="6.5" style="779" customWidth="1"/>
    <col min="4869" max="4869" width="16.25" style="779" customWidth="1"/>
    <col min="4870" max="4870" width="11.375" style="779" customWidth="1"/>
    <col min="4871" max="4871" width="12" style="779" customWidth="1"/>
    <col min="4872" max="4872" width="12.875" style="779" customWidth="1"/>
    <col min="4873" max="4873" width="57.5" style="779" customWidth="1"/>
    <col min="4874" max="4874" width="3" style="779" customWidth="1"/>
    <col min="4875" max="4875" width="12.75" style="779" customWidth="1"/>
    <col min="4876" max="4876" width="15.125" style="779" customWidth="1"/>
    <col min="4877" max="4877" width="18.875" style="779" customWidth="1"/>
    <col min="4878" max="4878" width="18.375" style="779" customWidth="1"/>
    <col min="4879" max="4879" width="16.875" style="779" customWidth="1"/>
    <col min="4880" max="4880" width="11" style="779" customWidth="1"/>
    <col min="4881" max="4881" width="12.25" style="779" customWidth="1"/>
    <col min="4882" max="4882" width="14.125" style="779" customWidth="1"/>
    <col min="4883" max="4883" width="13.5" style="779" customWidth="1"/>
    <col min="4884" max="4884" width="16.125" style="779" customWidth="1"/>
    <col min="4885" max="4885" width="12.875" style="779" customWidth="1"/>
    <col min="4886" max="4886" width="12.625" style="779" customWidth="1"/>
    <col min="4887" max="4887" width="14.5" style="779" customWidth="1"/>
    <col min="4888" max="4894" width="10" style="779" customWidth="1"/>
    <col min="4895" max="5120" width="9" style="779"/>
    <col min="5121" max="5121" width="3.625" style="779" customWidth="1"/>
    <col min="5122" max="5122" width="3.75" style="779" customWidth="1"/>
    <col min="5123" max="5123" width="8.625" style="779" customWidth="1"/>
    <col min="5124" max="5124" width="6.5" style="779" customWidth="1"/>
    <col min="5125" max="5125" width="16.25" style="779" customWidth="1"/>
    <col min="5126" max="5126" width="11.375" style="779" customWidth="1"/>
    <col min="5127" max="5127" width="12" style="779" customWidth="1"/>
    <col min="5128" max="5128" width="12.875" style="779" customWidth="1"/>
    <col min="5129" max="5129" width="57.5" style="779" customWidth="1"/>
    <col min="5130" max="5130" width="3" style="779" customWidth="1"/>
    <col min="5131" max="5131" width="12.75" style="779" customWidth="1"/>
    <col min="5132" max="5132" width="15.125" style="779" customWidth="1"/>
    <col min="5133" max="5133" width="18.875" style="779" customWidth="1"/>
    <col min="5134" max="5134" width="18.375" style="779" customWidth="1"/>
    <col min="5135" max="5135" width="16.875" style="779" customWidth="1"/>
    <col min="5136" max="5136" width="11" style="779" customWidth="1"/>
    <col min="5137" max="5137" width="12.25" style="779" customWidth="1"/>
    <col min="5138" max="5138" width="14.125" style="779" customWidth="1"/>
    <col min="5139" max="5139" width="13.5" style="779" customWidth="1"/>
    <col min="5140" max="5140" width="16.125" style="779" customWidth="1"/>
    <col min="5141" max="5141" width="12.875" style="779" customWidth="1"/>
    <col min="5142" max="5142" width="12.625" style="779" customWidth="1"/>
    <col min="5143" max="5143" width="14.5" style="779" customWidth="1"/>
    <col min="5144" max="5150" width="10" style="779" customWidth="1"/>
    <col min="5151" max="5376" width="9" style="779"/>
    <col min="5377" max="5377" width="3.625" style="779" customWidth="1"/>
    <col min="5378" max="5378" width="3.75" style="779" customWidth="1"/>
    <col min="5379" max="5379" width="8.625" style="779" customWidth="1"/>
    <col min="5380" max="5380" width="6.5" style="779" customWidth="1"/>
    <col min="5381" max="5381" width="16.25" style="779" customWidth="1"/>
    <col min="5382" max="5382" width="11.375" style="779" customWidth="1"/>
    <col min="5383" max="5383" width="12" style="779" customWidth="1"/>
    <col min="5384" max="5384" width="12.875" style="779" customWidth="1"/>
    <col min="5385" max="5385" width="57.5" style="779" customWidth="1"/>
    <col min="5386" max="5386" width="3" style="779" customWidth="1"/>
    <col min="5387" max="5387" width="12.75" style="779" customWidth="1"/>
    <col min="5388" max="5388" width="15.125" style="779" customWidth="1"/>
    <col min="5389" max="5389" width="18.875" style="779" customWidth="1"/>
    <col min="5390" max="5390" width="18.375" style="779" customWidth="1"/>
    <col min="5391" max="5391" width="16.875" style="779" customWidth="1"/>
    <col min="5392" max="5392" width="11" style="779" customWidth="1"/>
    <col min="5393" max="5393" width="12.25" style="779" customWidth="1"/>
    <col min="5394" max="5394" width="14.125" style="779" customWidth="1"/>
    <col min="5395" max="5395" width="13.5" style="779" customWidth="1"/>
    <col min="5396" max="5396" width="16.125" style="779" customWidth="1"/>
    <col min="5397" max="5397" width="12.875" style="779" customWidth="1"/>
    <col min="5398" max="5398" width="12.625" style="779" customWidth="1"/>
    <col min="5399" max="5399" width="14.5" style="779" customWidth="1"/>
    <col min="5400" max="5406" width="10" style="779" customWidth="1"/>
    <col min="5407" max="5632" width="9" style="779"/>
    <col min="5633" max="5633" width="3.625" style="779" customWidth="1"/>
    <col min="5634" max="5634" width="3.75" style="779" customWidth="1"/>
    <col min="5635" max="5635" width="8.625" style="779" customWidth="1"/>
    <col min="5636" max="5636" width="6.5" style="779" customWidth="1"/>
    <col min="5637" max="5637" width="16.25" style="779" customWidth="1"/>
    <col min="5638" max="5638" width="11.375" style="779" customWidth="1"/>
    <col min="5639" max="5639" width="12" style="779" customWidth="1"/>
    <col min="5640" max="5640" width="12.875" style="779" customWidth="1"/>
    <col min="5641" max="5641" width="57.5" style="779" customWidth="1"/>
    <col min="5642" max="5642" width="3" style="779" customWidth="1"/>
    <col min="5643" max="5643" width="12.75" style="779" customWidth="1"/>
    <col min="5644" max="5644" width="15.125" style="779" customWidth="1"/>
    <col min="5645" max="5645" width="18.875" style="779" customWidth="1"/>
    <col min="5646" max="5646" width="18.375" style="779" customWidth="1"/>
    <col min="5647" max="5647" width="16.875" style="779" customWidth="1"/>
    <col min="5648" max="5648" width="11" style="779" customWidth="1"/>
    <col min="5649" max="5649" width="12.25" style="779" customWidth="1"/>
    <col min="5650" max="5650" width="14.125" style="779" customWidth="1"/>
    <col min="5651" max="5651" width="13.5" style="779" customWidth="1"/>
    <col min="5652" max="5652" width="16.125" style="779" customWidth="1"/>
    <col min="5653" max="5653" width="12.875" style="779" customWidth="1"/>
    <col min="5654" max="5654" width="12.625" style="779" customWidth="1"/>
    <col min="5655" max="5655" width="14.5" style="779" customWidth="1"/>
    <col min="5656" max="5662" width="10" style="779" customWidth="1"/>
    <col min="5663" max="5888" width="9" style="779"/>
    <col min="5889" max="5889" width="3.625" style="779" customWidth="1"/>
    <col min="5890" max="5890" width="3.75" style="779" customWidth="1"/>
    <col min="5891" max="5891" width="8.625" style="779" customWidth="1"/>
    <col min="5892" max="5892" width="6.5" style="779" customWidth="1"/>
    <col min="5893" max="5893" width="16.25" style="779" customWidth="1"/>
    <col min="5894" max="5894" width="11.375" style="779" customWidth="1"/>
    <col min="5895" max="5895" width="12" style="779" customWidth="1"/>
    <col min="5896" max="5896" width="12.875" style="779" customWidth="1"/>
    <col min="5897" max="5897" width="57.5" style="779" customWidth="1"/>
    <col min="5898" max="5898" width="3" style="779" customWidth="1"/>
    <col min="5899" max="5899" width="12.75" style="779" customWidth="1"/>
    <col min="5900" max="5900" width="15.125" style="779" customWidth="1"/>
    <col min="5901" max="5901" width="18.875" style="779" customWidth="1"/>
    <col min="5902" max="5902" width="18.375" style="779" customWidth="1"/>
    <col min="5903" max="5903" width="16.875" style="779" customWidth="1"/>
    <col min="5904" max="5904" width="11" style="779" customWidth="1"/>
    <col min="5905" max="5905" width="12.25" style="779" customWidth="1"/>
    <col min="5906" max="5906" width="14.125" style="779" customWidth="1"/>
    <col min="5907" max="5907" width="13.5" style="779" customWidth="1"/>
    <col min="5908" max="5908" width="16.125" style="779" customWidth="1"/>
    <col min="5909" max="5909" width="12.875" style="779" customWidth="1"/>
    <col min="5910" max="5910" width="12.625" style="779" customWidth="1"/>
    <col min="5911" max="5911" width="14.5" style="779" customWidth="1"/>
    <col min="5912" max="5918" width="10" style="779" customWidth="1"/>
    <col min="5919" max="6144" width="9" style="779"/>
    <col min="6145" max="6145" width="3.625" style="779" customWidth="1"/>
    <col min="6146" max="6146" width="3.75" style="779" customWidth="1"/>
    <col min="6147" max="6147" width="8.625" style="779" customWidth="1"/>
    <col min="6148" max="6148" width="6.5" style="779" customWidth="1"/>
    <col min="6149" max="6149" width="16.25" style="779" customWidth="1"/>
    <col min="6150" max="6150" width="11.375" style="779" customWidth="1"/>
    <col min="6151" max="6151" width="12" style="779" customWidth="1"/>
    <col min="6152" max="6152" width="12.875" style="779" customWidth="1"/>
    <col min="6153" max="6153" width="57.5" style="779" customWidth="1"/>
    <col min="6154" max="6154" width="3" style="779" customWidth="1"/>
    <col min="6155" max="6155" width="12.75" style="779" customWidth="1"/>
    <col min="6156" max="6156" width="15.125" style="779" customWidth="1"/>
    <col min="6157" max="6157" width="18.875" style="779" customWidth="1"/>
    <col min="6158" max="6158" width="18.375" style="779" customWidth="1"/>
    <col min="6159" max="6159" width="16.875" style="779" customWidth="1"/>
    <col min="6160" max="6160" width="11" style="779" customWidth="1"/>
    <col min="6161" max="6161" width="12.25" style="779" customWidth="1"/>
    <col min="6162" max="6162" width="14.125" style="779" customWidth="1"/>
    <col min="6163" max="6163" width="13.5" style="779" customWidth="1"/>
    <col min="6164" max="6164" width="16.125" style="779" customWidth="1"/>
    <col min="6165" max="6165" width="12.875" style="779" customWidth="1"/>
    <col min="6166" max="6166" width="12.625" style="779" customWidth="1"/>
    <col min="6167" max="6167" width="14.5" style="779" customWidth="1"/>
    <col min="6168" max="6174" width="10" style="779" customWidth="1"/>
    <col min="6175" max="6400" width="9" style="779"/>
    <col min="6401" max="6401" width="3.625" style="779" customWidth="1"/>
    <col min="6402" max="6402" width="3.75" style="779" customWidth="1"/>
    <col min="6403" max="6403" width="8.625" style="779" customWidth="1"/>
    <col min="6404" max="6404" width="6.5" style="779" customWidth="1"/>
    <col min="6405" max="6405" width="16.25" style="779" customWidth="1"/>
    <col min="6406" max="6406" width="11.375" style="779" customWidth="1"/>
    <col min="6407" max="6407" width="12" style="779" customWidth="1"/>
    <col min="6408" max="6408" width="12.875" style="779" customWidth="1"/>
    <col min="6409" max="6409" width="57.5" style="779" customWidth="1"/>
    <col min="6410" max="6410" width="3" style="779" customWidth="1"/>
    <col min="6411" max="6411" width="12.75" style="779" customWidth="1"/>
    <col min="6412" max="6412" width="15.125" style="779" customWidth="1"/>
    <col min="6413" max="6413" width="18.875" style="779" customWidth="1"/>
    <col min="6414" max="6414" width="18.375" style="779" customWidth="1"/>
    <col min="6415" max="6415" width="16.875" style="779" customWidth="1"/>
    <col min="6416" max="6416" width="11" style="779" customWidth="1"/>
    <col min="6417" max="6417" width="12.25" style="779" customWidth="1"/>
    <col min="6418" max="6418" width="14.125" style="779" customWidth="1"/>
    <col min="6419" max="6419" width="13.5" style="779" customWidth="1"/>
    <col min="6420" max="6420" width="16.125" style="779" customWidth="1"/>
    <col min="6421" max="6421" width="12.875" style="779" customWidth="1"/>
    <col min="6422" max="6422" width="12.625" style="779" customWidth="1"/>
    <col min="6423" max="6423" width="14.5" style="779" customWidth="1"/>
    <col min="6424" max="6430" width="10" style="779" customWidth="1"/>
    <col min="6431" max="6656" width="9" style="779"/>
    <col min="6657" max="6657" width="3.625" style="779" customWidth="1"/>
    <col min="6658" max="6658" width="3.75" style="779" customWidth="1"/>
    <col min="6659" max="6659" width="8.625" style="779" customWidth="1"/>
    <col min="6660" max="6660" width="6.5" style="779" customWidth="1"/>
    <col min="6661" max="6661" width="16.25" style="779" customWidth="1"/>
    <col min="6662" max="6662" width="11.375" style="779" customWidth="1"/>
    <col min="6663" max="6663" width="12" style="779" customWidth="1"/>
    <col min="6664" max="6664" width="12.875" style="779" customWidth="1"/>
    <col min="6665" max="6665" width="57.5" style="779" customWidth="1"/>
    <col min="6666" max="6666" width="3" style="779" customWidth="1"/>
    <col min="6667" max="6667" width="12.75" style="779" customWidth="1"/>
    <col min="6668" max="6668" width="15.125" style="779" customWidth="1"/>
    <col min="6669" max="6669" width="18.875" style="779" customWidth="1"/>
    <col min="6670" max="6670" width="18.375" style="779" customWidth="1"/>
    <col min="6671" max="6671" width="16.875" style="779" customWidth="1"/>
    <col min="6672" max="6672" width="11" style="779" customWidth="1"/>
    <col min="6673" max="6673" width="12.25" style="779" customWidth="1"/>
    <col min="6674" max="6674" width="14.125" style="779" customWidth="1"/>
    <col min="6675" max="6675" width="13.5" style="779" customWidth="1"/>
    <col min="6676" max="6676" width="16.125" style="779" customWidth="1"/>
    <col min="6677" max="6677" width="12.875" style="779" customWidth="1"/>
    <col min="6678" max="6678" width="12.625" style="779" customWidth="1"/>
    <col min="6679" max="6679" width="14.5" style="779" customWidth="1"/>
    <col min="6680" max="6686" width="10" style="779" customWidth="1"/>
    <col min="6687" max="6912" width="9" style="779"/>
    <col min="6913" max="6913" width="3.625" style="779" customWidth="1"/>
    <col min="6914" max="6914" width="3.75" style="779" customWidth="1"/>
    <col min="6915" max="6915" width="8.625" style="779" customWidth="1"/>
    <col min="6916" max="6916" width="6.5" style="779" customWidth="1"/>
    <col min="6917" max="6917" width="16.25" style="779" customWidth="1"/>
    <col min="6918" max="6918" width="11.375" style="779" customWidth="1"/>
    <col min="6919" max="6919" width="12" style="779" customWidth="1"/>
    <col min="6920" max="6920" width="12.875" style="779" customWidth="1"/>
    <col min="6921" max="6921" width="57.5" style="779" customWidth="1"/>
    <col min="6922" max="6922" width="3" style="779" customWidth="1"/>
    <col min="6923" max="6923" width="12.75" style="779" customWidth="1"/>
    <col min="6924" max="6924" width="15.125" style="779" customWidth="1"/>
    <col min="6925" max="6925" width="18.875" style="779" customWidth="1"/>
    <col min="6926" max="6926" width="18.375" style="779" customWidth="1"/>
    <col min="6927" max="6927" width="16.875" style="779" customWidth="1"/>
    <col min="6928" max="6928" width="11" style="779" customWidth="1"/>
    <col min="6929" max="6929" width="12.25" style="779" customWidth="1"/>
    <col min="6930" max="6930" width="14.125" style="779" customWidth="1"/>
    <col min="6931" max="6931" width="13.5" style="779" customWidth="1"/>
    <col min="6932" max="6932" width="16.125" style="779" customWidth="1"/>
    <col min="6933" max="6933" width="12.875" style="779" customWidth="1"/>
    <col min="6934" max="6934" width="12.625" style="779" customWidth="1"/>
    <col min="6935" max="6935" width="14.5" style="779" customWidth="1"/>
    <col min="6936" max="6942" width="10" style="779" customWidth="1"/>
    <col min="6943" max="7168" width="9" style="779"/>
    <col min="7169" max="7169" width="3.625" style="779" customWidth="1"/>
    <col min="7170" max="7170" width="3.75" style="779" customWidth="1"/>
    <col min="7171" max="7171" width="8.625" style="779" customWidth="1"/>
    <col min="7172" max="7172" width="6.5" style="779" customWidth="1"/>
    <col min="7173" max="7173" width="16.25" style="779" customWidth="1"/>
    <col min="7174" max="7174" width="11.375" style="779" customWidth="1"/>
    <col min="7175" max="7175" width="12" style="779" customWidth="1"/>
    <col min="7176" max="7176" width="12.875" style="779" customWidth="1"/>
    <col min="7177" max="7177" width="57.5" style="779" customWidth="1"/>
    <col min="7178" max="7178" width="3" style="779" customWidth="1"/>
    <col min="7179" max="7179" width="12.75" style="779" customWidth="1"/>
    <col min="7180" max="7180" width="15.125" style="779" customWidth="1"/>
    <col min="7181" max="7181" width="18.875" style="779" customWidth="1"/>
    <col min="7182" max="7182" width="18.375" style="779" customWidth="1"/>
    <col min="7183" max="7183" width="16.875" style="779" customWidth="1"/>
    <col min="7184" max="7184" width="11" style="779" customWidth="1"/>
    <col min="7185" max="7185" width="12.25" style="779" customWidth="1"/>
    <col min="7186" max="7186" width="14.125" style="779" customWidth="1"/>
    <col min="7187" max="7187" width="13.5" style="779" customWidth="1"/>
    <col min="7188" max="7188" width="16.125" style="779" customWidth="1"/>
    <col min="7189" max="7189" width="12.875" style="779" customWidth="1"/>
    <col min="7190" max="7190" width="12.625" style="779" customWidth="1"/>
    <col min="7191" max="7191" width="14.5" style="779" customWidth="1"/>
    <col min="7192" max="7198" width="10" style="779" customWidth="1"/>
    <col min="7199" max="7424" width="9" style="779"/>
    <col min="7425" max="7425" width="3.625" style="779" customWidth="1"/>
    <col min="7426" max="7426" width="3.75" style="779" customWidth="1"/>
    <col min="7427" max="7427" width="8.625" style="779" customWidth="1"/>
    <col min="7428" max="7428" width="6.5" style="779" customWidth="1"/>
    <col min="7429" max="7429" width="16.25" style="779" customWidth="1"/>
    <col min="7430" max="7430" width="11.375" style="779" customWidth="1"/>
    <col min="7431" max="7431" width="12" style="779" customWidth="1"/>
    <col min="7432" max="7432" width="12.875" style="779" customWidth="1"/>
    <col min="7433" max="7433" width="57.5" style="779" customWidth="1"/>
    <col min="7434" max="7434" width="3" style="779" customWidth="1"/>
    <col min="7435" max="7435" width="12.75" style="779" customWidth="1"/>
    <col min="7436" max="7436" width="15.125" style="779" customWidth="1"/>
    <col min="7437" max="7437" width="18.875" style="779" customWidth="1"/>
    <col min="7438" max="7438" width="18.375" style="779" customWidth="1"/>
    <col min="7439" max="7439" width="16.875" style="779" customWidth="1"/>
    <col min="7440" max="7440" width="11" style="779" customWidth="1"/>
    <col min="7441" max="7441" width="12.25" style="779" customWidth="1"/>
    <col min="7442" max="7442" width="14.125" style="779" customWidth="1"/>
    <col min="7443" max="7443" width="13.5" style="779" customWidth="1"/>
    <col min="7444" max="7444" width="16.125" style="779" customWidth="1"/>
    <col min="7445" max="7445" width="12.875" style="779" customWidth="1"/>
    <col min="7446" max="7446" width="12.625" style="779" customWidth="1"/>
    <col min="7447" max="7447" width="14.5" style="779" customWidth="1"/>
    <col min="7448" max="7454" width="10" style="779" customWidth="1"/>
    <col min="7455" max="7680" width="9" style="779"/>
    <col min="7681" max="7681" width="3.625" style="779" customWidth="1"/>
    <col min="7682" max="7682" width="3.75" style="779" customWidth="1"/>
    <col min="7683" max="7683" width="8.625" style="779" customWidth="1"/>
    <col min="7684" max="7684" width="6.5" style="779" customWidth="1"/>
    <col min="7685" max="7685" width="16.25" style="779" customWidth="1"/>
    <col min="7686" max="7686" width="11.375" style="779" customWidth="1"/>
    <col min="7687" max="7687" width="12" style="779" customWidth="1"/>
    <col min="7688" max="7688" width="12.875" style="779" customWidth="1"/>
    <col min="7689" max="7689" width="57.5" style="779" customWidth="1"/>
    <col min="7690" max="7690" width="3" style="779" customWidth="1"/>
    <col min="7691" max="7691" width="12.75" style="779" customWidth="1"/>
    <col min="7692" max="7692" width="15.125" style="779" customWidth="1"/>
    <col min="7693" max="7693" width="18.875" style="779" customWidth="1"/>
    <col min="7694" max="7694" width="18.375" style="779" customWidth="1"/>
    <col min="7695" max="7695" width="16.875" style="779" customWidth="1"/>
    <col min="7696" max="7696" width="11" style="779" customWidth="1"/>
    <col min="7697" max="7697" width="12.25" style="779" customWidth="1"/>
    <col min="7698" max="7698" width="14.125" style="779" customWidth="1"/>
    <col min="7699" max="7699" width="13.5" style="779" customWidth="1"/>
    <col min="7700" max="7700" width="16.125" style="779" customWidth="1"/>
    <col min="7701" max="7701" width="12.875" style="779" customWidth="1"/>
    <col min="7702" max="7702" width="12.625" style="779" customWidth="1"/>
    <col min="7703" max="7703" width="14.5" style="779" customWidth="1"/>
    <col min="7704" max="7710" width="10" style="779" customWidth="1"/>
    <col min="7711" max="7936" width="9" style="779"/>
    <col min="7937" max="7937" width="3.625" style="779" customWidth="1"/>
    <col min="7938" max="7938" width="3.75" style="779" customWidth="1"/>
    <col min="7939" max="7939" width="8.625" style="779" customWidth="1"/>
    <col min="7940" max="7940" width="6.5" style="779" customWidth="1"/>
    <col min="7941" max="7941" width="16.25" style="779" customWidth="1"/>
    <col min="7942" max="7942" width="11.375" style="779" customWidth="1"/>
    <col min="7943" max="7943" width="12" style="779" customWidth="1"/>
    <col min="7944" max="7944" width="12.875" style="779" customWidth="1"/>
    <col min="7945" max="7945" width="57.5" style="779" customWidth="1"/>
    <col min="7946" max="7946" width="3" style="779" customWidth="1"/>
    <col min="7947" max="7947" width="12.75" style="779" customWidth="1"/>
    <col min="7948" max="7948" width="15.125" style="779" customWidth="1"/>
    <col min="7949" max="7949" width="18.875" style="779" customWidth="1"/>
    <col min="7950" max="7950" width="18.375" style="779" customWidth="1"/>
    <col min="7951" max="7951" width="16.875" style="779" customWidth="1"/>
    <col min="7952" max="7952" width="11" style="779" customWidth="1"/>
    <col min="7953" max="7953" width="12.25" style="779" customWidth="1"/>
    <col min="7954" max="7954" width="14.125" style="779" customWidth="1"/>
    <col min="7955" max="7955" width="13.5" style="779" customWidth="1"/>
    <col min="7956" max="7956" width="16.125" style="779" customWidth="1"/>
    <col min="7957" max="7957" width="12.875" style="779" customWidth="1"/>
    <col min="7958" max="7958" width="12.625" style="779" customWidth="1"/>
    <col min="7959" max="7959" width="14.5" style="779" customWidth="1"/>
    <col min="7960" max="7966" width="10" style="779" customWidth="1"/>
    <col min="7967" max="8192" width="9" style="779"/>
    <col min="8193" max="8193" width="3.625" style="779" customWidth="1"/>
    <col min="8194" max="8194" width="3.75" style="779" customWidth="1"/>
    <col min="8195" max="8195" width="8.625" style="779" customWidth="1"/>
    <col min="8196" max="8196" width="6.5" style="779" customWidth="1"/>
    <col min="8197" max="8197" width="16.25" style="779" customWidth="1"/>
    <col min="8198" max="8198" width="11.375" style="779" customWidth="1"/>
    <col min="8199" max="8199" width="12" style="779" customWidth="1"/>
    <col min="8200" max="8200" width="12.875" style="779" customWidth="1"/>
    <col min="8201" max="8201" width="57.5" style="779" customWidth="1"/>
    <col min="8202" max="8202" width="3" style="779" customWidth="1"/>
    <col min="8203" max="8203" width="12.75" style="779" customWidth="1"/>
    <col min="8204" max="8204" width="15.125" style="779" customWidth="1"/>
    <col min="8205" max="8205" width="18.875" style="779" customWidth="1"/>
    <col min="8206" max="8206" width="18.375" style="779" customWidth="1"/>
    <col min="8207" max="8207" width="16.875" style="779" customWidth="1"/>
    <col min="8208" max="8208" width="11" style="779" customWidth="1"/>
    <col min="8209" max="8209" width="12.25" style="779" customWidth="1"/>
    <col min="8210" max="8210" width="14.125" style="779" customWidth="1"/>
    <col min="8211" max="8211" width="13.5" style="779" customWidth="1"/>
    <col min="8212" max="8212" width="16.125" style="779" customWidth="1"/>
    <col min="8213" max="8213" width="12.875" style="779" customWidth="1"/>
    <col min="8214" max="8214" width="12.625" style="779" customWidth="1"/>
    <col min="8215" max="8215" width="14.5" style="779" customWidth="1"/>
    <col min="8216" max="8222" width="10" style="779" customWidth="1"/>
    <col min="8223" max="8448" width="9" style="779"/>
    <col min="8449" max="8449" width="3.625" style="779" customWidth="1"/>
    <col min="8450" max="8450" width="3.75" style="779" customWidth="1"/>
    <col min="8451" max="8451" width="8.625" style="779" customWidth="1"/>
    <col min="8452" max="8452" width="6.5" style="779" customWidth="1"/>
    <col min="8453" max="8453" width="16.25" style="779" customWidth="1"/>
    <col min="8454" max="8454" width="11.375" style="779" customWidth="1"/>
    <col min="8455" max="8455" width="12" style="779" customWidth="1"/>
    <col min="8456" max="8456" width="12.875" style="779" customWidth="1"/>
    <col min="8457" max="8457" width="57.5" style="779" customWidth="1"/>
    <col min="8458" max="8458" width="3" style="779" customWidth="1"/>
    <col min="8459" max="8459" width="12.75" style="779" customWidth="1"/>
    <col min="8460" max="8460" width="15.125" style="779" customWidth="1"/>
    <col min="8461" max="8461" width="18.875" style="779" customWidth="1"/>
    <col min="8462" max="8462" width="18.375" style="779" customWidth="1"/>
    <col min="8463" max="8463" width="16.875" style="779" customWidth="1"/>
    <col min="8464" max="8464" width="11" style="779" customWidth="1"/>
    <col min="8465" max="8465" width="12.25" style="779" customWidth="1"/>
    <col min="8466" max="8466" width="14.125" style="779" customWidth="1"/>
    <col min="8467" max="8467" width="13.5" style="779" customWidth="1"/>
    <col min="8468" max="8468" width="16.125" style="779" customWidth="1"/>
    <col min="8469" max="8469" width="12.875" style="779" customWidth="1"/>
    <col min="8470" max="8470" width="12.625" style="779" customWidth="1"/>
    <col min="8471" max="8471" width="14.5" style="779" customWidth="1"/>
    <col min="8472" max="8478" width="10" style="779" customWidth="1"/>
    <col min="8479" max="8704" width="9" style="779"/>
    <col min="8705" max="8705" width="3.625" style="779" customWidth="1"/>
    <col min="8706" max="8706" width="3.75" style="779" customWidth="1"/>
    <col min="8707" max="8707" width="8.625" style="779" customWidth="1"/>
    <col min="8708" max="8708" width="6.5" style="779" customWidth="1"/>
    <col min="8709" max="8709" width="16.25" style="779" customWidth="1"/>
    <col min="8710" max="8710" width="11.375" style="779" customWidth="1"/>
    <col min="8711" max="8711" width="12" style="779" customWidth="1"/>
    <col min="8712" max="8712" width="12.875" style="779" customWidth="1"/>
    <col min="8713" max="8713" width="57.5" style="779" customWidth="1"/>
    <col min="8714" max="8714" width="3" style="779" customWidth="1"/>
    <col min="8715" max="8715" width="12.75" style="779" customWidth="1"/>
    <col min="8716" max="8716" width="15.125" style="779" customWidth="1"/>
    <col min="8717" max="8717" width="18.875" style="779" customWidth="1"/>
    <col min="8718" max="8718" width="18.375" style="779" customWidth="1"/>
    <col min="8719" max="8719" width="16.875" style="779" customWidth="1"/>
    <col min="8720" max="8720" width="11" style="779" customWidth="1"/>
    <col min="8721" max="8721" width="12.25" style="779" customWidth="1"/>
    <col min="8722" max="8722" width="14.125" style="779" customWidth="1"/>
    <col min="8723" max="8723" width="13.5" style="779" customWidth="1"/>
    <col min="8724" max="8724" width="16.125" style="779" customWidth="1"/>
    <col min="8725" max="8725" width="12.875" style="779" customWidth="1"/>
    <col min="8726" max="8726" width="12.625" style="779" customWidth="1"/>
    <col min="8727" max="8727" width="14.5" style="779" customWidth="1"/>
    <col min="8728" max="8734" width="10" style="779" customWidth="1"/>
    <col min="8735" max="8960" width="9" style="779"/>
    <col min="8961" max="8961" width="3.625" style="779" customWidth="1"/>
    <col min="8962" max="8962" width="3.75" style="779" customWidth="1"/>
    <col min="8963" max="8963" width="8.625" style="779" customWidth="1"/>
    <col min="8964" max="8964" width="6.5" style="779" customWidth="1"/>
    <col min="8965" max="8965" width="16.25" style="779" customWidth="1"/>
    <col min="8966" max="8966" width="11.375" style="779" customWidth="1"/>
    <col min="8967" max="8967" width="12" style="779" customWidth="1"/>
    <col min="8968" max="8968" width="12.875" style="779" customWidth="1"/>
    <col min="8969" max="8969" width="57.5" style="779" customWidth="1"/>
    <col min="8970" max="8970" width="3" style="779" customWidth="1"/>
    <col min="8971" max="8971" width="12.75" style="779" customWidth="1"/>
    <col min="8972" max="8972" width="15.125" style="779" customWidth="1"/>
    <col min="8973" max="8973" width="18.875" style="779" customWidth="1"/>
    <col min="8974" max="8974" width="18.375" style="779" customWidth="1"/>
    <col min="8975" max="8975" width="16.875" style="779" customWidth="1"/>
    <col min="8976" max="8976" width="11" style="779" customWidth="1"/>
    <col min="8977" max="8977" width="12.25" style="779" customWidth="1"/>
    <col min="8978" max="8978" width="14.125" style="779" customWidth="1"/>
    <col min="8979" max="8979" width="13.5" style="779" customWidth="1"/>
    <col min="8980" max="8980" width="16.125" style="779" customWidth="1"/>
    <col min="8981" max="8981" width="12.875" style="779" customWidth="1"/>
    <col min="8982" max="8982" width="12.625" style="779" customWidth="1"/>
    <col min="8983" max="8983" width="14.5" style="779" customWidth="1"/>
    <col min="8984" max="8990" width="10" style="779" customWidth="1"/>
    <col min="8991" max="9216" width="9" style="779"/>
    <col min="9217" max="9217" width="3.625" style="779" customWidth="1"/>
    <col min="9218" max="9218" width="3.75" style="779" customWidth="1"/>
    <col min="9219" max="9219" width="8.625" style="779" customWidth="1"/>
    <col min="9220" max="9220" width="6.5" style="779" customWidth="1"/>
    <col min="9221" max="9221" width="16.25" style="779" customWidth="1"/>
    <col min="9222" max="9222" width="11.375" style="779" customWidth="1"/>
    <col min="9223" max="9223" width="12" style="779" customWidth="1"/>
    <col min="9224" max="9224" width="12.875" style="779" customWidth="1"/>
    <col min="9225" max="9225" width="57.5" style="779" customWidth="1"/>
    <col min="9226" max="9226" width="3" style="779" customWidth="1"/>
    <col min="9227" max="9227" width="12.75" style="779" customWidth="1"/>
    <col min="9228" max="9228" width="15.125" style="779" customWidth="1"/>
    <col min="9229" max="9229" width="18.875" style="779" customWidth="1"/>
    <col min="9230" max="9230" width="18.375" style="779" customWidth="1"/>
    <col min="9231" max="9231" width="16.875" style="779" customWidth="1"/>
    <col min="9232" max="9232" width="11" style="779" customWidth="1"/>
    <col min="9233" max="9233" width="12.25" style="779" customWidth="1"/>
    <col min="9234" max="9234" width="14.125" style="779" customWidth="1"/>
    <col min="9235" max="9235" width="13.5" style="779" customWidth="1"/>
    <col min="9236" max="9236" width="16.125" style="779" customWidth="1"/>
    <col min="9237" max="9237" width="12.875" style="779" customWidth="1"/>
    <col min="9238" max="9238" width="12.625" style="779" customWidth="1"/>
    <col min="9239" max="9239" width="14.5" style="779" customWidth="1"/>
    <col min="9240" max="9246" width="10" style="779" customWidth="1"/>
    <col min="9247" max="9472" width="9" style="779"/>
    <col min="9473" max="9473" width="3.625" style="779" customWidth="1"/>
    <col min="9474" max="9474" width="3.75" style="779" customWidth="1"/>
    <col min="9475" max="9475" width="8.625" style="779" customWidth="1"/>
    <col min="9476" max="9476" width="6.5" style="779" customWidth="1"/>
    <col min="9477" max="9477" width="16.25" style="779" customWidth="1"/>
    <col min="9478" max="9478" width="11.375" style="779" customWidth="1"/>
    <col min="9479" max="9479" width="12" style="779" customWidth="1"/>
    <col min="9480" max="9480" width="12.875" style="779" customWidth="1"/>
    <col min="9481" max="9481" width="57.5" style="779" customWidth="1"/>
    <col min="9482" max="9482" width="3" style="779" customWidth="1"/>
    <col min="9483" max="9483" width="12.75" style="779" customWidth="1"/>
    <col min="9484" max="9484" width="15.125" style="779" customWidth="1"/>
    <col min="9485" max="9485" width="18.875" style="779" customWidth="1"/>
    <col min="9486" max="9486" width="18.375" style="779" customWidth="1"/>
    <col min="9487" max="9487" width="16.875" style="779" customWidth="1"/>
    <col min="9488" max="9488" width="11" style="779" customWidth="1"/>
    <col min="9489" max="9489" width="12.25" style="779" customWidth="1"/>
    <col min="9490" max="9490" width="14.125" style="779" customWidth="1"/>
    <col min="9491" max="9491" width="13.5" style="779" customWidth="1"/>
    <col min="9492" max="9492" width="16.125" style="779" customWidth="1"/>
    <col min="9493" max="9493" width="12.875" style="779" customWidth="1"/>
    <col min="9494" max="9494" width="12.625" style="779" customWidth="1"/>
    <col min="9495" max="9495" width="14.5" style="779" customWidth="1"/>
    <col min="9496" max="9502" width="10" style="779" customWidth="1"/>
    <col min="9503" max="9728" width="9" style="779"/>
    <col min="9729" max="9729" width="3.625" style="779" customWidth="1"/>
    <col min="9730" max="9730" width="3.75" style="779" customWidth="1"/>
    <col min="9731" max="9731" width="8.625" style="779" customWidth="1"/>
    <col min="9732" max="9732" width="6.5" style="779" customWidth="1"/>
    <col min="9733" max="9733" width="16.25" style="779" customWidth="1"/>
    <col min="9734" max="9734" width="11.375" style="779" customWidth="1"/>
    <col min="9735" max="9735" width="12" style="779" customWidth="1"/>
    <col min="9736" max="9736" width="12.875" style="779" customWidth="1"/>
    <col min="9737" max="9737" width="57.5" style="779" customWidth="1"/>
    <col min="9738" max="9738" width="3" style="779" customWidth="1"/>
    <col min="9739" max="9739" width="12.75" style="779" customWidth="1"/>
    <col min="9740" max="9740" width="15.125" style="779" customWidth="1"/>
    <col min="9741" max="9741" width="18.875" style="779" customWidth="1"/>
    <col min="9742" max="9742" width="18.375" style="779" customWidth="1"/>
    <col min="9743" max="9743" width="16.875" style="779" customWidth="1"/>
    <col min="9744" max="9744" width="11" style="779" customWidth="1"/>
    <col min="9745" max="9745" width="12.25" style="779" customWidth="1"/>
    <col min="9746" max="9746" width="14.125" style="779" customWidth="1"/>
    <col min="9747" max="9747" width="13.5" style="779" customWidth="1"/>
    <col min="9748" max="9748" width="16.125" style="779" customWidth="1"/>
    <col min="9749" max="9749" width="12.875" style="779" customWidth="1"/>
    <col min="9750" max="9750" width="12.625" style="779" customWidth="1"/>
    <col min="9751" max="9751" width="14.5" style="779" customWidth="1"/>
    <col min="9752" max="9758" width="10" style="779" customWidth="1"/>
    <col min="9759" max="9984" width="9" style="779"/>
    <col min="9985" max="9985" width="3.625" style="779" customWidth="1"/>
    <col min="9986" max="9986" width="3.75" style="779" customWidth="1"/>
    <col min="9987" max="9987" width="8.625" style="779" customWidth="1"/>
    <col min="9988" max="9988" width="6.5" style="779" customWidth="1"/>
    <col min="9989" max="9989" width="16.25" style="779" customWidth="1"/>
    <col min="9990" max="9990" width="11.375" style="779" customWidth="1"/>
    <col min="9991" max="9991" width="12" style="779" customWidth="1"/>
    <col min="9992" max="9992" width="12.875" style="779" customWidth="1"/>
    <col min="9993" max="9993" width="57.5" style="779" customWidth="1"/>
    <col min="9994" max="9994" width="3" style="779" customWidth="1"/>
    <col min="9995" max="9995" width="12.75" style="779" customWidth="1"/>
    <col min="9996" max="9996" width="15.125" style="779" customWidth="1"/>
    <col min="9997" max="9997" width="18.875" style="779" customWidth="1"/>
    <col min="9998" max="9998" width="18.375" style="779" customWidth="1"/>
    <col min="9999" max="9999" width="16.875" style="779" customWidth="1"/>
    <col min="10000" max="10000" width="11" style="779" customWidth="1"/>
    <col min="10001" max="10001" width="12.25" style="779" customWidth="1"/>
    <col min="10002" max="10002" width="14.125" style="779" customWidth="1"/>
    <col min="10003" max="10003" width="13.5" style="779" customWidth="1"/>
    <col min="10004" max="10004" width="16.125" style="779" customWidth="1"/>
    <col min="10005" max="10005" width="12.875" style="779" customWidth="1"/>
    <col min="10006" max="10006" width="12.625" style="779" customWidth="1"/>
    <col min="10007" max="10007" width="14.5" style="779" customWidth="1"/>
    <col min="10008" max="10014" width="10" style="779" customWidth="1"/>
    <col min="10015" max="10240" width="9" style="779"/>
    <col min="10241" max="10241" width="3.625" style="779" customWidth="1"/>
    <col min="10242" max="10242" width="3.75" style="779" customWidth="1"/>
    <col min="10243" max="10243" width="8.625" style="779" customWidth="1"/>
    <col min="10244" max="10244" width="6.5" style="779" customWidth="1"/>
    <col min="10245" max="10245" width="16.25" style="779" customWidth="1"/>
    <col min="10246" max="10246" width="11.375" style="779" customWidth="1"/>
    <col min="10247" max="10247" width="12" style="779" customWidth="1"/>
    <col min="10248" max="10248" width="12.875" style="779" customWidth="1"/>
    <col min="10249" max="10249" width="57.5" style="779" customWidth="1"/>
    <col min="10250" max="10250" width="3" style="779" customWidth="1"/>
    <col min="10251" max="10251" width="12.75" style="779" customWidth="1"/>
    <col min="10252" max="10252" width="15.125" style="779" customWidth="1"/>
    <col min="10253" max="10253" width="18.875" style="779" customWidth="1"/>
    <col min="10254" max="10254" width="18.375" style="779" customWidth="1"/>
    <col min="10255" max="10255" width="16.875" style="779" customWidth="1"/>
    <col min="10256" max="10256" width="11" style="779" customWidth="1"/>
    <col min="10257" max="10257" width="12.25" style="779" customWidth="1"/>
    <col min="10258" max="10258" width="14.125" style="779" customWidth="1"/>
    <col min="10259" max="10259" width="13.5" style="779" customWidth="1"/>
    <col min="10260" max="10260" width="16.125" style="779" customWidth="1"/>
    <col min="10261" max="10261" width="12.875" style="779" customWidth="1"/>
    <col min="10262" max="10262" width="12.625" style="779" customWidth="1"/>
    <col min="10263" max="10263" width="14.5" style="779" customWidth="1"/>
    <col min="10264" max="10270" width="10" style="779" customWidth="1"/>
    <col min="10271" max="10496" width="9" style="779"/>
    <col min="10497" max="10497" width="3.625" style="779" customWidth="1"/>
    <col min="10498" max="10498" width="3.75" style="779" customWidth="1"/>
    <col min="10499" max="10499" width="8.625" style="779" customWidth="1"/>
    <col min="10500" max="10500" width="6.5" style="779" customWidth="1"/>
    <col min="10501" max="10501" width="16.25" style="779" customWidth="1"/>
    <col min="10502" max="10502" width="11.375" style="779" customWidth="1"/>
    <col min="10503" max="10503" width="12" style="779" customWidth="1"/>
    <col min="10504" max="10504" width="12.875" style="779" customWidth="1"/>
    <col min="10505" max="10505" width="57.5" style="779" customWidth="1"/>
    <col min="10506" max="10506" width="3" style="779" customWidth="1"/>
    <col min="10507" max="10507" width="12.75" style="779" customWidth="1"/>
    <col min="10508" max="10508" width="15.125" style="779" customWidth="1"/>
    <col min="10509" max="10509" width="18.875" style="779" customWidth="1"/>
    <col min="10510" max="10510" width="18.375" style="779" customWidth="1"/>
    <col min="10511" max="10511" width="16.875" style="779" customWidth="1"/>
    <col min="10512" max="10512" width="11" style="779" customWidth="1"/>
    <col min="10513" max="10513" width="12.25" style="779" customWidth="1"/>
    <col min="10514" max="10514" width="14.125" style="779" customWidth="1"/>
    <col min="10515" max="10515" width="13.5" style="779" customWidth="1"/>
    <col min="10516" max="10516" width="16.125" style="779" customWidth="1"/>
    <col min="10517" max="10517" width="12.875" style="779" customWidth="1"/>
    <col min="10518" max="10518" width="12.625" style="779" customWidth="1"/>
    <col min="10519" max="10519" width="14.5" style="779" customWidth="1"/>
    <col min="10520" max="10526" width="10" style="779" customWidth="1"/>
    <col min="10527" max="10752" width="9" style="779"/>
    <col min="10753" max="10753" width="3.625" style="779" customWidth="1"/>
    <col min="10754" max="10754" width="3.75" style="779" customWidth="1"/>
    <col min="10755" max="10755" width="8.625" style="779" customWidth="1"/>
    <col min="10756" max="10756" width="6.5" style="779" customWidth="1"/>
    <col min="10757" max="10757" width="16.25" style="779" customWidth="1"/>
    <col min="10758" max="10758" width="11.375" style="779" customWidth="1"/>
    <col min="10759" max="10759" width="12" style="779" customWidth="1"/>
    <col min="10760" max="10760" width="12.875" style="779" customWidth="1"/>
    <col min="10761" max="10761" width="57.5" style="779" customWidth="1"/>
    <col min="10762" max="10762" width="3" style="779" customWidth="1"/>
    <col min="10763" max="10763" width="12.75" style="779" customWidth="1"/>
    <col min="10764" max="10764" width="15.125" style="779" customWidth="1"/>
    <col min="10765" max="10765" width="18.875" style="779" customWidth="1"/>
    <col min="10766" max="10766" width="18.375" style="779" customWidth="1"/>
    <col min="10767" max="10767" width="16.875" style="779" customWidth="1"/>
    <col min="10768" max="10768" width="11" style="779" customWidth="1"/>
    <col min="10769" max="10769" width="12.25" style="779" customWidth="1"/>
    <col min="10770" max="10770" width="14.125" style="779" customWidth="1"/>
    <col min="10771" max="10771" width="13.5" style="779" customWidth="1"/>
    <col min="10772" max="10772" width="16.125" style="779" customWidth="1"/>
    <col min="10773" max="10773" width="12.875" style="779" customWidth="1"/>
    <col min="10774" max="10774" width="12.625" style="779" customWidth="1"/>
    <col min="10775" max="10775" width="14.5" style="779" customWidth="1"/>
    <col min="10776" max="10782" width="10" style="779" customWidth="1"/>
    <col min="10783" max="11008" width="9" style="779"/>
    <col min="11009" max="11009" width="3.625" style="779" customWidth="1"/>
    <col min="11010" max="11010" width="3.75" style="779" customWidth="1"/>
    <col min="11011" max="11011" width="8.625" style="779" customWidth="1"/>
    <col min="11012" max="11012" width="6.5" style="779" customWidth="1"/>
    <col min="11013" max="11013" width="16.25" style="779" customWidth="1"/>
    <col min="11014" max="11014" width="11.375" style="779" customWidth="1"/>
    <col min="11015" max="11015" width="12" style="779" customWidth="1"/>
    <col min="11016" max="11016" width="12.875" style="779" customWidth="1"/>
    <col min="11017" max="11017" width="57.5" style="779" customWidth="1"/>
    <col min="11018" max="11018" width="3" style="779" customWidth="1"/>
    <col min="11019" max="11019" width="12.75" style="779" customWidth="1"/>
    <col min="11020" max="11020" width="15.125" style="779" customWidth="1"/>
    <col min="11021" max="11021" width="18.875" style="779" customWidth="1"/>
    <col min="11022" max="11022" width="18.375" style="779" customWidth="1"/>
    <col min="11023" max="11023" width="16.875" style="779" customWidth="1"/>
    <col min="11024" max="11024" width="11" style="779" customWidth="1"/>
    <col min="11025" max="11025" width="12.25" style="779" customWidth="1"/>
    <col min="11026" max="11026" width="14.125" style="779" customWidth="1"/>
    <col min="11027" max="11027" width="13.5" style="779" customWidth="1"/>
    <col min="11028" max="11028" width="16.125" style="779" customWidth="1"/>
    <col min="11029" max="11029" width="12.875" style="779" customWidth="1"/>
    <col min="11030" max="11030" width="12.625" style="779" customWidth="1"/>
    <col min="11031" max="11031" width="14.5" style="779" customWidth="1"/>
    <col min="11032" max="11038" width="10" style="779" customWidth="1"/>
    <col min="11039" max="11264" width="9" style="779"/>
    <col min="11265" max="11265" width="3.625" style="779" customWidth="1"/>
    <col min="11266" max="11266" width="3.75" style="779" customWidth="1"/>
    <col min="11267" max="11267" width="8.625" style="779" customWidth="1"/>
    <col min="11268" max="11268" width="6.5" style="779" customWidth="1"/>
    <col min="11269" max="11269" width="16.25" style="779" customWidth="1"/>
    <col min="11270" max="11270" width="11.375" style="779" customWidth="1"/>
    <col min="11271" max="11271" width="12" style="779" customWidth="1"/>
    <col min="11272" max="11272" width="12.875" style="779" customWidth="1"/>
    <col min="11273" max="11273" width="57.5" style="779" customWidth="1"/>
    <col min="11274" max="11274" width="3" style="779" customWidth="1"/>
    <col min="11275" max="11275" width="12.75" style="779" customWidth="1"/>
    <col min="11276" max="11276" width="15.125" style="779" customWidth="1"/>
    <col min="11277" max="11277" width="18.875" style="779" customWidth="1"/>
    <col min="11278" max="11278" width="18.375" style="779" customWidth="1"/>
    <col min="11279" max="11279" width="16.875" style="779" customWidth="1"/>
    <col min="11280" max="11280" width="11" style="779" customWidth="1"/>
    <col min="11281" max="11281" width="12.25" style="779" customWidth="1"/>
    <col min="11282" max="11282" width="14.125" style="779" customWidth="1"/>
    <col min="11283" max="11283" width="13.5" style="779" customWidth="1"/>
    <col min="11284" max="11284" width="16.125" style="779" customWidth="1"/>
    <col min="11285" max="11285" width="12.875" style="779" customWidth="1"/>
    <col min="11286" max="11286" width="12.625" style="779" customWidth="1"/>
    <col min="11287" max="11287" width="14.5" style="779" customWidth="1"/>
    <col min="11288" max="11294" width="10" style="779" customWidth="1"/>
    <col min="11295" max="11520" width="9" style="779"/>
    <col min="11521" max="11521" width="3.625" style="779" customWidth="1"/>
    <col min="11522" max="11522" width="3.75" style="779" customWidth="1"/>
    <col min="11523" max="11523" width="8.625" style="779" customWidth="1"/>
    <col min="11524" max="11524" width="6.5" style="779" customWidth="1"/>
    <col min="11525" max="11525" width="16.25" style="779" customWidth="1"/>
    <col min="11526" max="11526" width="11.375" style="779" customWidth="1"/>
    <col min="11527" max="11527" width="12" style="779" customWidth="1"/>
    <col min="11528" max="11528" width="12.875" style="779" customWidth="1"/>
    <col min="11529" max="11529" width="57.5" style="779" customWidth="1"/>
    <col min="11530" max="11530" width="3" style="779" customWidth="1"/>
    <col min="11531" max="11531" width="12.75" style="779" customWidth="1"/>
    <col min="11532" max="11532" width="15.125" style="779" customWidth="1"/>
    <col min="11533" max="11533" width="18.875" style="779" customWidth="1"/>
    <col min="11534" max="11534" width="18.375" style="779" customWidth="1"/>
    <col min="11535" max="11535" width="16.875" style="779" customWidth="1"/>
    <col min="11536" max="11536" width="11" style="779" customWidth="1"/>
    <col min="11537" max="11537" width="12.25" style="779" customWidth="1"/>
    <col min="11538" max="11538" width="14.125" style="779" customWidth="1"/>
    <col min="11539" max="11539" width="13.5" style="779" customWidth="1"/>
    <col min="11540" max="11540" width="16.125" style="779" customWidth="1"/>
    <col min="11541" max="11541" width="12.875" style="779" customWidth="1"/>
    <col min="11542" max="11542" width="12.625" style="779" customWidth="1"/>
    <col min="11543" max="11543" width="14.5" style="779" customWidth="1"/>
    <col min="11544" max="11550" width="10" style="779" customWidth="1"/>
    <col min="11551" max="11776" width="9" style="779"/>
    <col min="11777" max="11777" width="3.625" style="779" customWidth="1"/>
    <col min="11778" max="11778" width="3.75" style="779" customWidth="1"/>
    <col min="11779" max="11779" width="8.625" style="779" customWidth="1"/>
    <col min="11780" max="11780" width="6.5" style="779" customWidth="1"/>
    <col min="11781" max="11781" width="16.25" style="779" customWidth="1"/>
    <col min="11782" max="11782" width="11.375" style="779" customWidth="1"/>
    <col min="11783" max="11783" width="12" style="779" customWidth="1"/>
    <col min="11784" max="11784" width="12.875" style="779" customWidth="1"/>
    <col min="11785" max="11785" width="57.5" style="779" customWidth="1"/>
    <col min="11786" max="11786" width="3" style="779" customWidth="1"/>
    <col min="11787" max="11787" width="12.75" style="779" customWidth="1"/>
    <col min="11788" max="11788" width="15.125" style="779" customWidth="1"/>
    <col min="11789" max="11789" width="18.875" style="779" customWidth="1"/>
    <col min="11790" max="11790" width="18.375" style="779" customWidth="1"/>
    <col min="11791" max="11791" width="16.875" style="779" customWidth="1"/>
    <col min="11792" max="11792" width="11" style="779" customWidth="1"/>
    <col min="11793" max="11793" width="12.25" style="779" customWidth="1"/>
    <col min="11794" max="11794" width="14.125" style="779" customWidth="1"/>
    <col min="11795" max="11795" width="13.5" style="779" customWidth="1"/>
    <col min="11796" max="11796" width="16.125" style="779" customWidth="1"/>
    <col min="11797" max="11797" width="12.875" style="779" customWidth="1"/>
    <col min="11798" max="11798" width="12.625" style="779" customWidth="1"/>
    <col min="11799" max="11799" width="14.5" style="779" customWidth="1"/>
    <col min="11800" max="11806" width="10" style="779" customWidth="1"/>
    <col min="11807" max="12032" width="9" style="779"/>
    <col min="12033" max="12033" width="3.625" style="779" customWidth="1"/>
    <col min="12034" max="12034" width="3.75" style="779" customWidth="1"/>
    <col min="12035" max="12035" width="8.625" style="779" customWidth="1"/>
    <col min="12036" max="12036" width="6.5" style="779" customWidth="1"/>
    <col min="12037" max="12037" width="16.25" style="779" customWidth="1"/>
    <col min="12038" max="12038" width="11.375" style="779" customWidth="1"/>
    <col min="12039" max="12039" width="12" style="779" customWidth="1"/>
    <col min="12040" max="12040" width="12.875" style="779" customWidth="1"/>
    <col min="12041" max="12041" width="57.5" style="779" customWidth="1"/>
    <col min="12042" max="12042" width="3" style="779" customWidth="1"/>
    <col min="12043" max="12043" width="12.75" style="779" customWidth="1"/>
    <col min="12044" max="12044" width="15.125" style="779" customWidth="1"/>
    <col min="12045" max="12045" width="18.875" style="779" customWidth="1"/>
    <col min="12046" max="12046" width="18.375" style="779" customWidth="1"/>
    <col min="12047" max="12047" width="16.875" style="779" customWidth="1"/>
    <col min="12048" max="12048" width="11" style="779" customWidth="1"/>
    <col min="12049" max="12049" width="12.25" style="779" customWidth="1"/>
    <col min="12050" max="12050" width="14.125" style="779" customWidth="1"/>
    <col min="12051" max="12051" width="13.5" style="779" customWidth="1"/>
    <col min="12052" max="12052" width="16.125" style="779" customWidth="1"/>
    <col min="12053" max="12053" width="12.875" style="779" customWidth="1"/>
    <col min="12054" max="12054" width="12.625" style="779" customWidth="1"/>
    <col min="12055" max="12055" width="14.5" style="779" customWidth="1"/>
    <col min="12056" max="12062" width="10" style="779" customWidth="1"/>
    <col min="12063" max="12288" width="9" style="779"/>
    <col min="12289" max="12289" width="3.625" style="779" customWidth="1"/>
    <col min="12290" max="12290" width="3.75" style="779" customWidth="1"/>
    <col min="12291" max="12291" width="8.625" style="779" customWidth="1"/>
    <col min="12292" max="12292" width="6.5" style="779" customWidth="1"/>
    <col min="12293" max="12293" width="16.25" style="779" customWidth="1"/>
    <col min="12294" max="12294" width="11.375" style="779" customWidth="1"/>
    <col min="12295" max="12295" width="12" style="779" customWidth="1"/>
    <col min="12296" max="12296" width="12.875" style="779" customWidth="1"/>
    <col min="12297" max="12297" width="57.5" style="779" customWidth="1"/>
    <col min="12298" max="12298" width="3" style="779" customWidth="1"/>
    <col min="12299" max="12299" width="12.75" style="779" customWidth="1"/>
    <col min="12300" max="12300" width="15.125" style="779" customWidth="1"/>
    <col min="12301" max="12301" width="18.875" style="779" customWidth="1"/>
    <col min="12302" max="12302" width="18.375" style="779" customWidth="1"/>
    <col min="12303" max="12303" width="16.875" style="779" customWidth="1"/>
    <col min="12304" max="12304" width="11" style="779" customWidth="1"/>
    <col min="12305" max="12305" width="12.25" style="779" customWidth="1"/>
    <col min="12306" max="12306" width="14.125" style="779" customWidth="1"/>
    <col min="12307" max="12307" width="13.5" style="779" customWidth="1"/>
    <col min="12308" max="12308" width="16.125" style="779" customWidth="1"/>
    <col min="12309" max="12309" width="12.875" style="779" customWidth="1"/>
    <col min="12310" max="12310" width="12.625" style="779" customWidth="1"/>
    <col min="12311" max="12311" width="14.5" style="779" customWidth="1"/>
    <col min="12312" max="12318" width="10" style="779" customWidth="1"/>
    <col min="12319" max="12544" width="9" style="779"/>
    <col min="12545" max="12545" width="3.625" style="779" customWidth="1"/>
    <col min="12546" max="12546" width="3.75" style="779" customWidth="1"/>
    <col min="12547" max="12547" width="8.625" style="779" customWidth="1"/>
    <col min="12548" max="12548" width="6.5" style="779" customWidth="1"/>
    <col min="12549" max="12549" width="16.25" style="779" customWidth="1"/>
    <col min="12550" max="12550" width="11.375" style="779" customWidth="1"/>
    <col min="12551" max="12551" width="12" style="779" customWidth="1"/>
    <col min="12552" max="12552" width="12.875" style="779" customWidth="1"/>
    <col min="12553" max="12553" width="57.5" style="779" customWidth="1"/>
    <col min="12554" max="12554" width="3" style="779" customWidth="1"/>
    <col min="12555" max="12555" width="12.75" style="779" customWidth="1"/>
    <col min="12556" max="12556" width="15.125" style="779" customWidth="1"/>
    <col min="12557" max="12557" width="18.875" style="779" customWidth="1"/>
    <col min="12558" max="12558" width="18.375" style="779" customWidth="1"/>
    <col min="12559" max="12559" width="16.875" style="779" customWidth="1"/>
    <col min="12560" max="12560" width="11" style="779" customWidth="1"/>
    <col min="12561" max="12561" width="12.25" style="779" customWidth="1"/>
    <col min="12562" max="12562" width="14.125" style="779" customWidth="1"/>
    <col min="12563" max="12563" width="13.5" style="779" customWidth="1"/>
    <col min="12564" max="12564" width="16.125" style="779" customWidth="1"/>
    <col min="12565" max="12565" width="12.875" style="779" customWidth="1"/>
    <col min="12566" max="12566" width="12.625" style="779" customWidth="1"/>
    <col min="12567" max="12567" width="14.5" style="779" customWidth="1"/>
    <col min="12568" max="12574" width="10" style="779" customWidth="1"/>
    <col min="12575" max="12800" width="9" style="779"/>
    <col min="12801" max="12801" width="3.625" style="779" customWidth="1"/>
    <col min="12802" max="12802" width="3.75" style="779" customWidth="1"/>
    <col min="12803" max="12803" width="8.625" style="779" customWidth="1"/>
    <col min="12804" max="12804" width="6.5" style="779" customWidth="1"/>
    <col min="12805" max="12805" width="16.25" style="779" customWidth="1"/>
    <col min="12806" max="12806" width="11.375" style="779" customWidth="1"/>
    <col min="12807" max="12807" width="12" style="779" customWidth="1"/>
    <col min="12808" max="12808" width="12.875" style="779" customWidth="1"/>
    <col min="12809" max="12809" width="57.5" style="779" customWidth="1"/>
    <col min="12810" max="12810" width="3" style="779" customWidth="1"/>
    <col min="12811" max="12811" width="12.75" style="779" customWidth="1"/>
    <col min="12812" max="12812" width="15.125" style="779" customWidth="1"/>
    <col min="12813" max="12813" width="18.875" style="779" customWidth="1"/>
    <col min="12814" max="12814" width="18.375" style="779" customWidth="1"/>
    <col min="12815" max="12815" width="16.875" style="779" customWidth="1"/>
    <col min="12816" max="12816" width="11" style="779" customWidth="1"/>
    <col min="12817" max="12817" width="12.25" style="779" customWidth="1"/>
    <col min="12818" max="12818" width="14.125" style="779" customWidth="1"/>
    <col min="12819" max="12819" width="13.5" style="779" customWidth="1"/>
    <col min="12820" max="12820" width="16.125" style="779" customWidth="1"/>
    <col min="12821" max="12821" width="12.875" style="779" customWidth="1"/>
    <col min="12822" max="12822" width="12.625" style="779" customWidth="1"/>
    <col min="12823" max="12823" width="14.5" style="779" customWidth="1"/>
    <col min="12824" max="12830" width="10" style="779" customWidth="1"/>
    <col min="12831" max="13056" width="9" style="779"/>
    <col min="13057" max="13057" width="3.625" style="779" customWidth="1"/>
    <col min="13058" max="13058" width="3.75" style="779" customWidth="1"/>
    <col min="13059" max="13059" width="8.625" style="779" customWidth="1"/>
    <col min="13060" max="13060" width="6.5" style="779" customWidth="1"/>
    <col min="13061" max="13061" width="16.25" style="779" customWidth="1"/>
    <col min="13062" max="13062" width="11.375" style="779" customWidth="1"/>
    <col min="13063" max="13063" width="12" style="779" customWidth="1"/>
    <col min="13064" max="13064" width="12.875" style="779" customWidth="1"/>
    <col min="13065" max="13065" width="57.5" style="779" customWidth="1"/>
    <col min="13066" max="13066" width="3" style="779" customWidth="1"/>
    <col min="13067" max="13067" width="12.75" style="779" customWidth="1"/>
    <col min="13068" max="13068" width="15.125" style="779" customWidth="1"/>
    <col min="13069" max="13069" width="18.875" style="779" customWidth="1"/>
    <col min="13070" max="13070" width="18.375" style="779" customWidth="1"/>
    <col min="13071" max="13071" width="16.875" style="779" customWidth="1"/>
    <col min="13072" max="13072" width="11" style="779" customWidth="1"/>
    <col min="13073" max="13073" width="12.25" style="779" customWidth="1"/>
    <col min="13074" max="13074" width="14.125" style="779" customWidth="1"/>
    <col min="13075" max="13075" width="13.5" style="779" customWidth="1"/>
    <col min="13076" max="13076" width="16.125" style="779" customWidth="1"/>
    <col min="13077" max="13077" width="12.875" style="779" customWidth="1"/>
    <col min="13078" max="13078" width="12.625" style="779" customWidth="1"/>
    <col min="13079" max="13079" width="14.5" style="779" customWidth="1"/>
    <col min="13080" max="13086" width="10" style="779" customWidth="1"/>
    <col min="13087" max="13312" width="9" style="779"/>
    <col min="13313" max="13313" width="3.625" style="779" customWidth="1"/>
    <col min="13314" max="13314" width="3.75" style="779" customWidth="1"/>
    <col min="13315" max="13315" width="8.625" style="779" customWidth="1"/>
    <col min="13316" max="13316" width="6.5" style="779" customWidth="1"/>
    <col min="13317" max="13317" width="16.25" style="779" customWidth="1"/>
    <col min="13318" max="13318" width="11.375" style="779" customWidth="1"/>
    <col min="13319" max="13319" width="12" style="779" customWidth="1"/>
    <col min="13320" max="13320" width="12.875" style="779" customWidth="1"/>
    <col min="13321" max="13321" width="57.5" style="779" customWidth="1"/>
    <col min="13322" max="13322" width="3" style="779" customWidth="1"/>
    <col min="13323" max="13323" width="12.75" style="779" customWidth="1"/>
    <col min="13324" max="13324" width="15.125" style="779" customWidth="1"/>
    <col min="13325" max="13325" width="18.875" style="779" customWidth="1"/>
    <col min="13326" max="13326" width="18.375" style="779" customWidth="1"/>
    <col min="13327" max="13327" width="16.875" style="779" customWidth="1"/>
    <col min="13328" max="13328" width="11" style="779" customWidth="1"/>
    <col min="13329" max="13329" width="12.25" style="779" customWidth="1"/>
    <col min="13330" max="13330" width="14.125" style="779" customWidth="1"/>
    <col min="13331" max="13331" width="13.5" style="779" customWidth="1"/>
    <col min="13332" max="13332" width="16.125" style="779" customWidth="1"/>
    <col min="13333" max="13333" width="12.875" style="779" customWidth="1"/>
    <col min="13334" max="13334" width="12.625" style="779" customWidth="1"/>
    <col min="13335" max="13335" width="14.5" style="779" customWidth="1"/>
    <col min="13336" max="13342" width="10" style="779" customWidth="1"/>
    <col min="13343" max="13568" width="9" style="779"/>
    <col min="13569" max="13569" width="3.625" style="779" customWidth="1"/>
    <col min="13570" max="13570" width="3.75" style="779" customWidth="1"/>
    <col min="13571" max="13571" width="8.625" style="779" customWidth="1"/>
    <col min="13572" max="13572" width="6.5" style="779" customWidth="1"/>
    <col min="13573" max="13573" width="16.25" style="779" customWidth="1"/>
    <col min="13574" max="13574" width="11.375" style="779" customWidth="1"/>
    <col min="13575" max="13575" width="12" style="779" customWidth="1"/>
    <col min="13576" max="13576" width="12.875" style="779" customWidth="1"/>
    <col min="13577" max="13577" width="57.5" style="779" customWidth="1"/>
    <col min="13578" max="13578" width="3" style="779" customWidth="1"/>
    <col min="13579" max="13579" width="12.75" style="779" customWidth="1"/>
    <col min="13580" max="13580" width="15.125" style="779" customWidth="1"/>
    <col min="13581" max="13581" width="18.875" style="779" customWidth="1"/>
    <col min="13582" max="13582" width="18.375" style="779" customWidth="1"/>
    <col min="13583" max="13583" width="16.875" style="779" customWidth="1"/>
    <col min="13584" max="13584" width="11" style="779" customWidth="1"/>
    <col min="13585" max="13585" width="12.25" style="779" customWidth="1"/>
    <col min="13586" max="13586" width="14.125" style="779" customWidth="1"/>
    <col min="13587" max="13587" width="13.5" style="779" customWidth="1"/>
    <col min="13588" max="13588" width="16.125" style="779" customWidth="1"/>
    <col min="13589" max="13589" width="12.875" style="779" customWidth="1"/>
    <col min="13590" max="13590" width="12.625" style="779" customWidth="1"/>
    <col min="13591" max="13591" width="14.5" style="779" customWidth="1"/>
    <col min="13592" max="13598" width="10" style="779" customWidth="1"/>
    <col min="13599" max="13824" width="9" style="779"/>
    <col min="13825" max="13825" width="3.625" style="779" customWidth="1"/>
    <col min="13826" max="13826" width="3.75" style="779" customWidth="1"/>
    <col min="13827" max="13827" width="8.625" style="779" customWidth="1"/>
    <col min="13828" max="13828" width="6.5" style="779" customWidth="1"/>
    <col min="13829" max="13829" width="16.25" style="779" customWidth="1"/>
    <col min="13830" max="13830" width="11.375" style="779" customWidth="1"/>
    <col min="13831" max="13831" width="12" style="779" customWidth="1"/>
    <col min="13832" max="13832" width="12.875" style="779" customWidth="1"/>
    <col min="13833" max="13833" width="57.5" style="779" customWidth="1"/>
    <col min="13834" max="13834" width="3" style="779" customWidth="1"/>
    <col min="13835" max="13835" width="12.75" style="779" customWidth="1"/>
    <col min="13836" max="13836" width="15.125" style="779" customWidth="1"/>
    <col min="13837" max="13837" width="18.875" style="779" customWidth="1"/>
    <col min="13838" max="13838" width="18.375" style="779" customWidth="1"/>
    <col min="13839" max="13839" width="16.875" style="779" customWidth="1"/>
    <col min="13840" max="13840" width="11" style="779" customWidth="1"/>
    <col min="13841" max="13841" width="12.25" style="779" customWidth="1"/>
    <col min="13842" max="13842" width="14.125" style="779" customWidth="1"/>
    <col min="13843" max="13843" width="13.5" style="779" customWidth="1"/>
    <col min="13844" max="13844" width="16.125" style="779" customWidth="1"/>
    <col min="13845" max="13845" width="12.875" style="779" customWidth="1"/>
    <col min="13846" max="13846" width="12.625" style="779" customWidth="1"/>
    <col min="13847" max="13847" width="14.5" style="779" customWidth="1"/>
    <col min="13848" max="13854" width="10" style="779" customWidth="1"/>
    <col min="13855" max="14080" width="9" style="779"/>
    <col min="14081" max="14081" width="3.625" style="779" customWidth="1"/>
    <col min="14082" max="14082" width="3.75" style="779" customWidth="1"/>
    <col min="14083" max="14083" width="8.625" style="779" customWidth="1"/>
    <col min="14084" max="14084" width="6.5" style="779" customWidth="1"/>
    <col min="14085" max="14085" width="16.25" style="779" customWidth="1"/>
    <col min="14086" max="14086" width="11.375" style="779" customWidth="1"/>
    <col min="14087" max="14087" width="12" style="779" customWidth="1"/>
    <col min="14088" max="14088" width="12.875" style="779" customWidth="1"/>
    <col min="14089" max="14089" width="57.5" style="779" customWidth="1"/>
    <col min="14090" max="14090" width="3" style="779" customWidth="1"/>
    <col min="14091" max="14091" width="12.75" style="779" customWidth="1"/>
    <col min="14092" max="14092" width="15.125" style="779" customWidth="1"/>
    <col min="14093" max="14093" width="18.875" style="779" customWidth="1"/>
    <col min="14094" max="14094" width="18.375" style="779" customWidth="1"/>
    <col min="14095" max="14095" width="16.875" style="779" customWidth="1"/>
    <col min="14096" max="14096" width="11" style="779" customWidth="1"/>
    <col min="14097" max="14097" width="12.25" style="779" customWidth="1"/>
    <col min="14098" max="14098" width="14.125" style="779" customWidth="1"/>
    <col min="14099" max="14099" width="13.5" style="779" customWidth="1"/>
    <col min="14100" max="14100" width="16.125" style="779" customWidth="1"/>
    <col min="14101" max="14101" width="12.875" style="779" customWidth="1"/>
    <col min="14102" max="14102" width="12.625" style="779" customWidth="1"/>
    <col min="14103" max="14103" width="14.5" style="779" customWidth="1"/>
    <col min="14104" max="14110" width="10" style="779" customWidth="1"/>
    <col min="14111" max="14336" width="9" style="779"/>
    <col min="14337" max="14337" width="3.625" style="779" customWidth="1"/>
    <col min="14338" max="14338" width="3.75" style="779" customWidth="1"/>
    <col min="14339" max="14339" width="8.625" style="779" customWidth="1"/>
    <col min="14340" max="14340" width="6.5" style="779" customWidth="1"/>
    <col min="14341" max="14341" width="16.25" style="779" customWidth="1"/>
    <col min="14342" max="14342" width="11.375" style="779" customWidth="1"/>
    <col min="14343" max="14343" width="12" style="779" customWidth="1"/>
    <col min="14344" max="14344" width="12.875" style="779" customWidth="1"/>
    <col min="14345" max="14345" width="57.5" style="779" customWidth="1"/>
    <col min="14346" max="14346" width="3" style="779" customWidth="1"/>
    <col min="14347" max="14347" width="12.75" style="779" customWidth="1"/>
    <col min="14348" max="14348" width="15.125" style="779" customWidth="1"/>
    <col min="14349" max="14349" width="18.875" style="779" customWidth="1"/>
    <col min="14350" max="14350" width="18.375" style="779" customWidth="1"/>
    <col min="14351" max="14351" width="16.875" style="779" customWidth="1"/>
    <col min="14352" max="14352" width="11" style="779" customWidth="1"/>
    <col min="14353" max="14353" width="12.25" style="779" customWidth="1"/>
    <col min="14354" max="14354" width="14.125" style="779" customWidth="1"/>
    <col min="14355" max="14355" width="13.5" style="779" customWidth="1"/>
    <col min="14356" max="14356" width="16.125" style="779" customWidth="1"/>
    <col min="14357" max="14357" width="12.875" style="779" customWidth="1"/>
    <col min="14358" max="14358" width="12.625" style="779" customWidth="1"/>
    <col min="14359" max="14359" width="14.5" style="779" customWidth="1"/>
    <col min="14360" max="14366" width="10" style="779" customWidth="1"/>
    <col min="14367" max="14592" width="9" style="779"/>
    <col min="14593" max="14593" width="3.625" style="779" customWidth="1"/>
    <col min="14594" max="14594" width="3.75" style="779" customWidth="1"/>
    <col min="14595" max="14595" width="8.625" style="779" customWidth="1"/>
    <col min="14596" max="14596" width="6.5" style="779" customWidth="1"/>
    <col min="14597" max="14597" width="16.25" style="779" customWidth="1"/>
    <col min="14598" max="14598" width="11.375" style="779" customWidth="1"/>
    <col min="14599" max="14599" width="12" style="779" customWidth="1"/>
    <col min="14600" max="14600" width="12.875" style="779" customWidth="1"/>
    <col min="14601" max="14601" width="57.5" style="779" customWidth="1"/>
    <col min="14602" max="14602" width="3" style="779" customWidth="1"/>
    <col min="14603" max="14603" width="12.75" style="779" customWidth="1"/>
    <col min="14604" max="14604" width="15.125" style="779" customWidth="1"/>
    <col min="14605" max="14605" width="18.875" style="779" customWidth="1"/>
    <col min="14606" max="14606" width="18.375" style="779" customWidth="1"/>
    <col min="14607" max="14607" width="16.875" style="779" customWidth="1"/>
    <col min="14608" max="14608" width="11" style="779" customWidth="1"/>
    <col min="14609" max="14609" width="12.25" style="779" customWidth="1"/>
    <col min="14610" max="14610" width="14.125" style="779" customWidth="1"/>
    <col min="14611" max="14611" width="13.5" style="779" customWidth="1"/>
    <col min="14612" max="14612" width="16.125" style="779" customWidth="1"/>
    <col min="14613" max="14613" width="12.875" style="779" customWidth="1"/>
    <col min="14614" max="14614" width="12.625" style="779" customWidth="1"/>
    <col min="14615" max="14615" width="14.5" style="779" customWidth="1"/>
    <col min="14616" max="14622" width="10" style="779" customWidth="1"/>
    <col min="14623" max="14848" width="9" style="779"/>
    <col min="14849" max="14849" width="3.625" style="779" customWidth="1"/>
    <col min="14850" max="14850" width="3.75" style="779" customWidth="1"/>
    <col min="14851" max="14851" width="8.625" style="779" customWidth="1"/>
    <col min="14852" max="14852" width="6.5" style="779" customWidth="1"/>
    <col min="14853" max="14853" width="16.25" style="779" customWidth="1"/>
    <col min="14854" max="14854" width="11.375" style="779" customWidth="1"/>
    <col min="14855" max="14855" width="12" style="779" customWidth="1"/>
    <col min="14856" max="14856" width="12.875" style="779" customWidth="1"/>
    <col min="14857" max="14857" width="57.5" style="779" customWidth="1"/>
    <col min="14858" max="14858" width="3" style="779" customWidth="1"/>
    <col min="14859" max="14859" width="12.75" style="779" customWidth="1"/>
    <col min="14860" max="14860" width="15.125" style="779" customWidth="1"/>
    <col min="14861" max="14861" width="18.875" style="779" customWidth="1"/>
    <col min="14862" max="14862" width="18.375" style="779" customWidth="1"/>
    <col min="14863" max="14863" width="16.875" style="779" customWidth="1"/>
    <col min="14864" max="14864" width="11" style="779" customWidth="1"/>
    <col min="14865" max="14865" width="12.25" style="779" customWidth="1"/>
    <col min="14866" max="14866" width="14.125" style="779" customWidth="1"/>
    <col min="14867" max="14867" width="13.5" style="779" customWidth="1"/>
    <col min="14868" max="14868" width="16.125" style="779" customWidth="1"/>
    <col min="14869" max="14869" width="12.875" style="779" customWidth="1"/>
    <col min="14870" max="14870" width="12.625" style="779" customWidth="1"/>
    <col min="14871" max="14871" width="14.5" style="779" customWidth="1"/>
    <col min="14872" max="14878" width="10" style="779" customWidth="1"/>
    <col min="14879" max="15104" width="9" style="779"/>
    <col min="15105" max="15105" width="3.625" style="779" customWidth="1"/>
    <col min="15106" max="15106" width="3.75" style="779" customWidth="1"/>
    <col min="15107" max="15107" width="8.625" style="779" customWidth="1"/>
    <col min="15108" max="15108" width="6.5" style="779" customWidth="1"/>
    <col min="15109" max="15109" width="16.25" style="779" customWidth="1"/>
    <col min="15110" max="15110" width="11.375" style="779" customWidth="1"/>
    <col min="15111" max="15111" width="12" style="779" customWidth="1"/>
    <col min="15112" max="15112" width="12.875" style="779" customWidth="1"/>
    <col min="15113" max="15113" width="57.5" style="779" customWidth="1"/>
    <col min="15114" max="15114" width="3" style="779" customWidth="1"/>
    <col min="15115" max="15115" width="12.75" style="779" customWidth="1"/>
    <col min="15116" max="15116" width="15.125" style="779" customWidth="1"/>
    <col min="15117" max="15117" width="18.875" style="779" customWidth="1"/>
    <col min="15118" max="15118" width="18.375" style="779" customWidth="1"/>
    <col min="15119" max="15119" width="16.875" style="779" customWidth="1"/>
    <col min="15120" max="15120" width="11" style="779" customWidth="1"/>
    <col min="15121" max="15121" width="12.25" style="779" customWidth="1"/>
    <col min="15122" max="15122" width="14.125" style="779" customWidth="1"/>
    <col min="15123" max="15123" width="13.5" style="779" customWidth="1"/>
    <col min="15124" max="15124" width="16.125" style="779" customWidth="1"/>
    <col min="15125" max="15125" width="12.875" style="779" customWidth="1"/>
    <col min="15126" max="15126" width="12.625" style="779" customWidth="1"/>
    <col min="15127" max="15127" width="14.5" style="779" customWidth="1"/>
    <col min="15128" max="15134" width="10" style="779" customWidth="1"/>
    <col min="15135" max="15360" width="9" style="779"/>
    <col min="15361" max="15361" width="3.625" style="779" customWidth="1"/>
    <col min="15362" max="15362" width="3.75" style="779" customWidth="1"/>
    <col min="15363" max="15363" width="8.625" style="779" customWidth="1"/>
    <col min="15364" max="15364" width="6.5" style="779" customWidth="1"/>
    <col min="15365" max="15365" width="16.25" style="779" customWidth="1"/>
    <col min="15366" max="15366" width="11.375" style="779" customWidth="1"/>
    <col min="15367" max="15367" width="12" style="779" customWidth="1"/>
    <col min="15368" max="15368" width="12.875" style="779" customWidth="1"/>
    <col min="15369" max="15369" width="57.5" style="779" customWidth="1"/>
    <col min="15370" max="15370" width="3" style="779" customWidth="1"/>
    <col min="15371" max="15371" width="12.75" style="779" customWidth="1"/>
    <col min="15372" max="15372" width="15.125" style="779" customWidth="1"/>
    <col min="15373" max="15373" width="18.875" style="779" customWidth="1"/>
    <col min="15374" max="15374" width="18.375" style="779" customWidth="1"/>
    <col min="15375" max="15375" width="16.875" style="779" customWidth="1"/>
    <col min="15376" max="15376" width="11" style="779" customWidth="1"/>
    <col min="15377" max="15377" width="12.25" style="779" customWidth="1"/>
    <col min="15378" max="15378" width="14.125" style="779" customWidth="1"/>
    <col min="15379" max="15379" width="13.5" style="779" customWidth="1"/>
    <col min="15380" max="15380" width="16.125" style="779" customWidth="1"/>
    <col min="15381" max="15381" width="12.875" style="779" customWidth="1"/>
    <col min="15382" max="15382" width="12.625" style="779" customWidth="1"/>
    <col min="15383" max="15383" width="14.5" style="779" customWidth="1"/>
    <col min="15384" max="15390" width="10" style="779" customWidth="1"/>
    <col min="15391" max="15616" width="9" style="779"/>
    <col min="15617" max="15617" width="3.625" style="779" customWidth="1"/>
    <col min="15618" max="15618" width="3.75" style="779" customWidth="1"/>
    <col min="15619" max="15619" width="8.625" style="779" customWidth="1"/>
    <col min="15620" max="15620" width="6.5" style="779" customWidth="1"/>
    <col min="15621" max="15621" width="16.25" style="779" customWidth="1"/>
    <col min="15622" max="15622" width="11.375" style="779" customWidth="1"/>
    <col min="15623" max="15623" width="12" style="779" customWidth="1"/>
    <col min="15624" max="15624" width="12.875" style="779" customWidth="1"/>
    <col min="15625" max="15625" width="57.5" style="779" customWidth="1"/>
    <col min="15626" max="15626" width="3" style="779" customWidth="1"/>
    <col min="15627" max="15627" width="12.75" style="779" customWidth="1"/>
    <col min="15628" max="15628" width="15.125" style="779" customWidth="1"/>
    <col min="15629" max="15629" width="18.875" style="779" customWidth="1"/>
    <col min="15630" max="15630" width="18.375" style="779" customWidth="1"/>
    <col min="15631" max="15631" width="16.875" style="779" customWidth="1"/>
    <col min="15632" max="15632" width="11" style="779" customWidth="1"/>
    <col min="15633" max="15633" width="12.25" style="779" customWidth="1"/>
    <col min="15634" max="15634" width="14.125" style="779" customWidth="1"/>
    <col min="15635" max="15635" width="13.5" style="779" customWidth="1"/>
    <col min="15636" max="15636" width="16.125" style="779" customWidth="1"/>
    <col min="15637" max="15637" width="12.875" style="779" customWidth="1"/>
    <col min="15638" max="15638" width="12.625" style="779" customWidth="1"/>
    <col min="15639" max="15639" width="14.5" style="779" customWidth="1"/>
    <col min="15640" max="15646" width="10" style="779" customWidth="1"/>
    <col min="15647" max="15872" width="9" style="779"/>
    <col min="15873" max="15873" width="3.625" style="779" customWidth="1"/>
    <col min="15874" max="15874" width="3.75" style="779" customWidth="1"/>
    <col min="15875" max="15875" width="8.625" style="779" customWidth="1"/>
    <col min="15876" max="15876" width="6.5" style="779" customWidth="1"/>
    <col min="15877" max="15877" width="16.25" style="779" customWidth="1"/>
    <col min="15878" max="15878" width="11.375" style="779" customWidth="1"/>
    <col min="15879" max="15879" width="12" style="779" customWidth="1"/>
    <col min="15880" max="15880" width="12.875" style="779" customWidth="1"/>
    <col min="15881" max="15881" width="57.5" style="779" customWidth="1"/>
    <col min="15882" max="15882" width="3" style="779" customWidth="1"/>
    <col min="15883" max="15883" width="12.75" style="779" customWidth="1"/>
    <col min="15884" max="15884" width="15.125" style="779" customWidth="1"/>
    <col min="15885" max="15885" width="18.875" style="779" customWidth="1"/>
    <col min="15886" max="15886" width="18.375" style="779" customWidth="1"/>
    <col min="15887" max="15887" width="16.875" style="779" customWidth="1"/>
    <col min="15888" max="15888" width="11" style="779" customWidth="1"/>
    <col min="15889" max="15889" width="12.25" style="779" customWidth="1"/>
    <col min="15890" max="15890" width="14.125" style="779" customWidth="1"/>
    <col min="15891" max="15891" width="13.5" style="779" customWidth="1"/>
    <col min="15892" max="15892" width="16.125" style="779" customWidth="1"/>
    <col min="15893" max="15893" width="12.875" style="779" customWidth="1"/>
    <col min="15894" max="15894" width="12.625" style="779" customWidth="1"/>
    <col min="15895" max="15895" width="14.5" style="779" customWidth="1"/>
    <col min="15896" max="15902" width="10" style="779" customWidth="1"/>
    <col min="15903" max="16128" width="9" style="779"/>
    <col min="16129" max="16129" width="3.625" style="779" customWidth="1"/>
    <col min="16130" max="16130" width="3.75" style="779" customWidth="1"/>
    <col min="16131" max="16131" width="8.625" style="779" customWidth="1"/>
    <col min="16132" max="16132" width="6.5" style="779" customWidth="1"/>
    <col min="16133" max="16133" width="16.25" style="779" customWidth="1"/>
    <col min="16134" max="16134" width="11.375" style="779" customWidth="1"/>
    <col min="16135" max="16135" width="12" style="779" customWidth="1"/>
    <col min="16136" max="16136" width="12.875" style="779" customWidth="1"/>
    <col min="16137" max="16137" width="57.5" style="779" customWidth="1"/>
    <col min="16138" max="16138" width="3" style="779" customWidth="1"/>
    <col min="16139" max="16139" width="12.75" style="779" customWidth="1"/>
    <col min="16140" max="16140" width="15.125" style="779" customWidth="1"/>
    <col min="16141" max="16141" width="18.875" style="779" customWidth="1"/>
    <col min="16142" max="16142" width="18.375" style="779" customWidth="1"/>
    <col min="16143" max="16143" width="16.875" style="779" customWidth="1"/>
    <col min="16144" max="16144" width="11" style="779" customWidth="1"/>
    <col min="16145" max="16145" width="12.25" style="779" customWidth="1"/>
    <col min="16146" max="16146" width="14.125" style="779" customWidth="1"/>
    <col min="16147" max="16147" width="13.5" style="779" customWidth="1"/>
    <col min="16148" max="16148" width="16.125" style="779" customWidth="1"/>
    <col min="16149" max="16149" width="12.875" style="779" customWidth="1"/>
    <col min="16150" max="16150" width="12.625" style="779" customWidth="1"/>
    <col min="16151" max="16151" width="14.5" style="779" customWidth="1"/>
    <col min="16152" max="16158" width="10" style="779" customWidth="1"/>
    <col min="16159" max="16384" width="9" style="779"/>
  </cols>
  <sheetData>
    <row r="1" spans="1:96" ht="21.75" customHeight="1">
      <c r="A1" s="3510" t="s">
        <v>1410</v>
      </c>
      <c r="B1" s="3510"/>
      <c r="C1" s="3510"/>
      <c r="D1" s="3510"/>
      <c r="E1" s="3510"/>
      <c r="F1" s="3510"/>
      <c r="G1" s="2826"/>
      <c r="H1" s="770"/>
      <c r="I1" s="769"/>
      <c r="J1" s="771"/>
      <c r="K1" s="769"/>
      <c r="L1" s="769"/>
      <c r="N1" s="773"/>
    </row>
    <row r="2" spans="1:96" ht="21.95" customHeight="1" thickBot="1">
      <c r="A2" s="780" t="s">
        <v>820</v>
      </c>
      <c r="B2" s="780"/>
      <c r="C2" s="780"/>
      <c r="D2" s="780"/>
      <c r="E2" s="780"/>
      <c r="F2" s="2827"/>
      <c r="G2" s="2827"/>
      <c r="H2" s="781"/>
      <c r="I2" s="782"/>
      <c r="J2" s="3468" t="s">
        <v>175</v>
      </c>
      <c r="K2" s="3468"/>
      <c r="L2" s="783"/>
      <c r="N2" s="773"/>
    </row>
    <row r="3" spans="1:96" s="780" customFormat="1" ht="19.5" customHeight="1">
      <c r="A3" s="3469" t="s">
        <v>287</v>
      </c>
      <c r="B3" s="3470"/>
      <c r="C3" s="3470"/>
      <c r="D3" s="3470"/>
      <c r="E3" s="3471"/>
      <c r="F3" s="3472" t="s">
        <v>557</v>
      </c>
      <c r="G3" s="3472" t="s">
        <v>183</v>
      </c>
      <c r="H3" s="3474" t="s">
        <v>821</v>
      </c>
      <c r="I3" s="3476" t="s">
        <v>822</v>
      </c>
      <c r="J3" s="3470"/>
      <c r="K3" s="3477"/>
      <c r="L3" s="784"/>
      <c r="M3" s="785"/>
      <c r="N3" s="786"/>
      <c r="O3" s="787"/>
      <c r="P3" s="788"/>
      <c r="Q3" s="788"/>
      <c r="R3" s="789"/>
      <c r="S3" s="790"/>
      <c r="T3" s="790"/>
      <c r="U3" s="790"/>
      <c r="V3" s="791"/>
      <c r="W3" s="791"/>
      <c r="X3" s="791"/>
      <c r="Y3" s="791"/>
      <c r="Z3" s="791"/>
    </row>
    <row r="4" spans="1:96" s="780" customFormat="1" ht="19.5" customHeight="1" thickBot="1">
      <c r="A4" s="3481" t="s">
        <v>179</v>
      </c>
      <c r="B4" s="3482"/>
      <c r="C4" s="3483"/>
      <c r="D4" s="792" t="s">
        <v>68</v>
      </c>
      <c r="E4" s="792" t="s">
        <v>70</v>
      </c>
      <c r="F4" s="3473"/>
      <c r="G4" s="3473"/>
      <c r="H4" s="3475"/>
      <c r="I4" s="3478"/>
      <c r="J4" s="3479"/>
      <c r="K4" s="3480"/>
      <c r="L4" s="784"/>
      <c r="M4" s="785"/>
      <c r="N4" s="786"/>
      <c r="O4" s="787"/>
      <c r="P4" s="788"/>
      <c r="Q4" s="788"/>
      <c r="R4" s="791"/>
      <c r="V4" s="791"/>
      <c r="W4" s="791"/>
      <c r="X4" s="791"/>
      <c r="Y4" s="791"/>
      <c r="Z4" s="791"/>
    </row>
    <row r="5" spans="1:96" s="780" customFormat="1" ht="23.25" customHeight="1">
      <c r="A5" s="3494" t="s">
        <v>908</v>
      </c>
      <c r="B5" s="3495"/>
      <c r="C5" s="3495"/>
      <c r="D5" s="3495"/>
      <c r="E5" s="3496"/>
      <c r="F5" s="2853">
        <f t="shared" ref="F5:G7" si="0">F6</f>
        <v>106284</v>
      </c>
      <c r="G5" s="2853">
        <f t="shared" si="0"/>
        <v>98805</v>
      </c>
      <c r="H5" s="936">
        <f t="shared" ref="H5:H10" si="1">F5-G5</f>
        <v>7479</v>
      </c>
      <c r="I5" s="937"/>
      <c r="J5" s="784"/>
      <c r="K5" s="938"/>
      <c r="L5" s="784"/>
      <c r="M5" s="785"/>
      <c r="N5" s="786"/>
      <c r="O5" s="787"/>
      <c r="P5" s="788"/>
      <c r="Q5" s="788"/>
      <c r="R5" s="791"/>
      <c r="V5" s="791"/>
      <c r="W5" s="791"/>
      <c r="X5" s="791"/>
      <c r="Y5" s="791"/>
      <c r="Z5" s="791"/>
    </row>
    <row r="6" spans="1:96" s="780" customFormat="1" ht="21" customHeight="1">
      <c r="A6" s="3511" t="s">
        <v>823</v>
      </c>
      <c r="B6" s="3499"/>
      <c r="C6" s="3499"/>
      <c r="D6" s="3499"/>
      <c r="E6" s="805"/>
      <c r="F6" s="939">
        <f t="shared" si="0"/>
        <v>106284</v>
      </c>
      <c r="G6" s="939">
        <f t="shared" si="0"/>
        <v>98805</v>
      </c>
      <c r="H6" s="803">
        <f t="shared" si="1"/>
        <v>7479</v>
      </c>
      <c r="I6" s="798"/>
      <c r="J6" s="799"/>
      <c r="K6" s="800"/>
      <c r="L6" s="794"/>
      <c r="M6" s="785"/>
      <c r="N6" s="795"/>
      <c r="O6" s="787"/>
      <c r="P6" s="788"/>
      <c r="Q6" s="788"/>
      <c r="R6" s="791"/>
      <c r="V6" s="791"/>
      <c r="W6" s="791"/>
      <c r="X6" s="791"/>
      <c r="Y6" s="791"/>
      <c r="Z6" s="791"/>
      <c r="AA6" s="791"/>
      <c r="AB6" s="791"/>
      <c r="AC6" s="791"/>
      <c r="AD6" s="791"/>
      <c r="AE6" s="791"/>
      <c r="AF6" s="791"/>
      <c r="AG6" s="791"/>
      <c r="AH6" s="791"/>
      <c r="AI6" s="791"/>
      <c r="AJ6" s="791"/>
      <c r="AK6" s="791"/>
      <c r="AL6" s="791"/>
      <c r="AM6" s="791"/>
      <c r="AN6" s="791"/>
      <c r="AO6" s="791"/>
      <c r="AP6" s="791"/>
      <c r="AQ6" s="791"/>
      <c r="AR6" s="791"/>
      <c r="AS6" s="791"/>
      <c r="AT6" s="791"/>
      <c r="AU6" s="791"/>
      <c r="AV6" s="791"/>
      <c r="AW6" s="791"/>
      <c r="AX6" s="791"/>
      <c r="AY6" s="791"/>
      <c r="AZ6" s="791"/>
      <c r="BA6" s="791"/>
      <c r="BB6" s="791"/>
      <c r="BC6" s="791"/>
      <c r="BD6" s="791"/>
      <c r="BE6" s="791"/>
      <c r="BF6" s="791"/>
      <c r="BG6" s="791"/>
      <c r="BH6" s="791"/>
      <c r="BI6" s="791"/>
      <c r="BJ6" s="791"/>
      <c r="BK6" s="791"/>
      <c r="BL6" s="791"/>
      <c r="BM6" s="791"/>
      <c r="BN6" s="791"/>
      <c r="BO6" s="791"/>
      <c r="BP6" s="791"/>
      <c r="BQ6" s="791"/>
      <c r="BR6" s="791"/>
      <c r="BS6" s="791"/>
      <c r="BT6" s="791"/>
      <c r="BU6" s="791"/>
      <c r="BV6" s="791"/>
      <c r="BW6" s="791"/>
      <c r="BX6" s="791"/>
      <c r="BY6" s="791"/>
      <c r="BZ6" s="791"/>
      <c r="CA6" s="791"/>
      <c r="CB6" s="791"/>
      <c r="CC6" s="791"/>
      <c r="CD6" s="791"/>
      <c r="CE6" s="791"/>
      <c r="CF6" s="791"/>
      <c r="CG6" s="791"/>
      <c r="CH6" s="791"/>
      <c r="CI6" s="791"/>
      <c r="CJ6" s="791"/>
      <c r="CK6" s="791"/>
      <c r="CL6" s="791"/>
      <c r="CM6" s="791"/>
      <c r="CN6" s="791"/>
      <c r="CO6" s="791"/>
      <c r="CP6" s="791"/>
      <c r="CQ6" s="791"/>
      <c r="CR6" s="791"/>
    </row>
    <row r="7" spans="1:96" s="780" customFormat="1" ht="21" customHeight="1">
      <c r="A7" s="796"/>
      <c r="B7" s="3466" t="s">
        <v>824</v>
      </c>
      <c r="C7" s="3499"/>
      <c r="D7" s="3499"/>
      <c r="E7" s="805"/>
      <c r="F7" s="939">
        <f t="shared" si="0"/>
        <v>106284</v>
      </c>
      <c r="G7" s="939">
        <f t="shared" si="0"/>
        <v>98805</v>
      </c>
      <c r="H7" s="797">
        <f t="shared" si="1"/>
        <v>7479</v>
      </c>
      <c r="I7" s="798"/>
      <c r="J7" s="799"/>
      <c r="K7" s="800"/>
      <c r="L7" s="794"/>
      <c r="M7" s="785"/>
      <c r="N7" s="795"/>
      <c r="O7" s="787"/>
      <c r="P7" s="788"/>
      <c r="Q7" s="788"/>
      <c r="R7" s="791"/>
      <c r="V7" s="791"/>
      <c r="W7" s="791"/>
      <c r="X7" s="791"/>
    </row>
    <row r="8" spans="1:96" s="780" customFormat="1" ht="21" customHeight="1">
      <c r="A8" s="801"/>
      <c r="B8" s="802"/>
      <c r="C8" s="3466" t="s">
        <v>825</v>
      </c>
      <c r="D8" s="3499"/>
      <c r="E8" s="805"/>
      <c r="F8" s="940">
        <f>F9+F16+F56+F78+F81+F59</f>
        <v>106284</v>
      </c>
      <c r="G8" s="940">
        <f>G9+G16+G56+G59+G81</f>
        <v>98805</v>
      </c>
      <c r="H8" s="803">
        <f t="shared" si="1"/>
        <v>7479</v>
      </c>
      <c r="I8" s="798"/>
      <c r="J8" s="799"/>
      <c r="K8" s="800"/>
      <c r="L8" s="794"/>
      <c r="M8" s="785"/>
      <c r="N8" s="795"/>
      <c r="O8" s="787"/>
      <c r="P8" s="788"/>
      <c r="Q8" s="788"/>
      <c r="R8" s="789"/>
      <c r="S8" s="791"/>
      <c r="T8" s="791"/>
      <c r="U8" s="791"/>
      <c r="V8" s="791"/>
      <c r="W8" s="791"/>
      <c r="X8" s="791"/>
    </row>
    <row r="9" spans="1:96" s="780" customFormat="1" ht="21" hidden="1" customHeight="1">
      <c r="A9" s="801"/>
      <c r="B9" s="802"/>
      <c r="C9" s="804"/>
      <c r="D9" s="3466" t="s">
        <v>909</v>
      </c>
      <c r="E9" s="3467"/>
      <c r="F9" s="939">
        <f>F10+F15</f>
        <v>0</v>
      </c>
      <c r="G9" s="939">
        <f>G10+G15</f>
        <v>0</v>
      </c>
      <c r="H9" s="806">
        <f t="shared" si="1"/>
        <v>0</v>
      </c>
      <c r="I9" s="807"/>
      <c r="J9" s="808"/>
      <c r="K9" s="809"/>
      <c r="L9" s="810"/>
      <c r="M9" s="785"/>
      <c r="N9" s="795"/>
      <c r="O9" s="811"/>
      <c r="P9" s="788"/>
      <c r="Q9" s="788"/>
      <c r="R9" s="789"/>
      <c r="S9" s="791"/>
      <c r="T9" s="791"/>
      <c r="U9" s="791"/>
      <c r="V9" s="791"/>
      <c r="W9" s="791"/>
      <c r="X9" s="791"/>
    </row>
    <row r="10" spans="1:96" s="791" customFormat="1" ht="21.75" hidden="1" customHeight="1">
      <c r="A10" s="801"/>
      <c r="B10" s="802"/>
      <c r="C10" s="804"/>
      <c r="D10" s="812"/>
      <c r="E10" s="812" t="s">
        <v>319</v>
      </c>
      <c r="F10" s="941">
        <f>K11</f>
        <v>0</v>
      </c>
      <c r="G10" s="941">
        <v>0</v>
      </c>
      <c r="H10" s="942">
        <f t="shared" si="1"/>
        <v>0</v>
      </c>
      <c r="I10" s="481" t="s">
        <v>910</v>
      </c>
      <c r="J10" s="813"/>
      <c r="K10" s="814"/>
      <c r="L10" s="810"/>
      <c r="M10" s="815"/>
      <c r="N10" s="816"/>
      <c r="O10" s="817"/>
      <c r="P10" s="818"/>
      <c r="Q10" s="818"/>
      <c r="R10" s="818"/>
      <c r="S10" s="819"/>
      <c r="T10" s="820"/>
    </row>
    <row r="11" spans="1:96" s="780" customFormat="1" ht="21" hidden="1" customHeight="1">
      <c r="A11" s="801"/>
      <c r="B11" s="802"/>
      <c r="C11" s="804"/>
      <c r="D11" s="821"/>
      <c r="E11" s="821"/>
      <c r="F11" s="943"/>
      <c r="G11" s="943"/>
      <c r="H11" s="793"/>
      <c r="I11" s="493" t="s">
        <v>829</v>
      </c>
      <c r="J11" s="822"/>
      <c r="K11" s="823">
        <f>SUM(K12:K14)</f>
        <v>0</v>
      </c>
      <c r="L11" s="789"/>
      <c r="M11" s="815"/>
      <c r="N11" s="824"/>
      <c r="O11" s="811"/>
      <c r="P11" s="788"/>
      <c r="Q11" s="788"/>
      <c r="R11" s="789"/>
      <c r="S11" s="791"/>
      <c r="T11" s="791"/>
      <c r="U11" s="791"/>
      <c r="V11" s="791"/>
      <c r="W11" s="791"/>
    </row>
    <row r="12" spans="1:96" s="780" customFormat="1" ht="21" hidden="1" customHeight="1">
      <c r="A12" s="801"/>
      <c r="B12" s="802"/>
      <c r="C12" s="804"/>
      <c r="D12" s="821"/>
      <c r="E12" s="821"/>
      <c r="F12" s="943"/>
      <c r="G12" s="943"/>
      <c r="H12" s="793"/>
      <c r="I12" s="454" t="s">
        <v>830</v>
      </c>
      <c r="J12" s="825" t="s">
        <v>73</v>
      </c>
      <c r="K12" s="823">
        <f>ROUNDDOWN(M12/1000,0)</f>
        <v>0</v>
      </c>
      <c r="L12" s="789"/>
      <c r="M12" s="815"/>
      <c r="N12" s="824"/>
      <c r="P12" s="788"/>
      <c r="Q12" s="826"/>
      <c r="R12" s="826"/>
      <c r="S12" s="791"/>
      <c r="T12" s="791"/>
      <c r="U12" s="791"/>
      <c r="V12" s="791"/>
      <c r="W12" s="791"/>
      <c r="AA12" s="791"/>
    </row>
    <row r="13" spans="1:96" s="791" customFormat="1" ht="21" hidden="1" customHeight="1">
      <c r="A13" s="801"/>
      <c r="B13" s="802"/>
      <c r="C13" s="804"/>
      <c r="D13" s="821"/>
      <c r="E13" s="821"/>
      <c r="F13" s="943"/>
      <c r="G13" s="943"/>
      <c r="H13" s="793"/>
      <c r="I13" s="454" t="s">
        <v>831</v>
      </c>
      <c r="J13" s="825" t="s">
        <v>73</v>
      </c>
      <c r="K13" s="823">
        <f>ROUNDDOWN(M13/1000,0)</f>
        <v>0</v>
      </c>
      <c r="L13" s="789"/>
      <c r="M13" s="815"/>
      <c r="N13" s="824"/>
      <c r="P13" s="788"/>
      <c r="Q13" s="826"/>
      <c r="R13" s="826"/>
      <c r="AD13" s="780"/>
      <c r="AE13" s="780"/>
      <c r="AF13" s="780"/>
      <c r="AG13" s="780"/>
      <c r="AH13" s="780"/>
      <c r="AI13" s="780"/>
      <c r="AJ13" s="780"/>
      <c r="AK13" s="780"/>
      <c r="AL13" s="780"/>
      <c r="AM13" s="780"/>
      <c r="AN13" s="780"/>
      <c r="AO13" s="780"/>
      <c r="AP13" s="780"/>
      <c r="AQ13" s="780"/>
      <c r="AR13" s="780"/>
      <c r="AS13" s="780"/>
      <c r="AT13" s="780"/>
      <c r="AU13" s="780"/>
      <c r="AV13" s="780"/>
      <c r="AW13" s="780"/>
      <c r="AX13" s="780"/>
      <c r="AY13" s="780"/>
      <c r="AZ13" s="780"/>
      <c r="BA13" s="780"/>
      <c r="BB13" s="780"/>
      <c r="BC13" s="780"/>
      <c r="BD13" s="780"/>
      <c r="BE13" s="780"/>
      <c r="BF13" s="780"/>
      <c r="BG13" s="780"/>
      <c r="BH13" s="780"/>
      <c r="BI13" s="780"/>
      <c r="BJ13" s="780"/>
      <c r="BK13" s="780"/>
      <c r="BL13" s="780"/>
      <c r="BM13" s="780"/>
      <c r="BN13" s="780"/>
      <c r="BO13" s="780"/>
      <c r="BP13" s="780"/>
      <c r="BQ13" s="780"/>
      <c r="BR13" s="780"/>
      <c r="BS13" s="780"/>
      <c r="BT13" s="780"/>
      <c r="BU13" s="780"/>
      <c r="BV13" s="780"/>
      <c r="BW13" s="780"/>
      <c r="BX13" s="780"/>
      <c r="BY13" s="780"/>
      <c r="BZ13" s="780"/>
      <c r="CA13" s="780"/>
      <c r="CB13" s="780"/>
      <c r="CC13" s="780"/>
    </row>
    <row r="14" spans="1:96" s="791" customFormat="1" ht="21" hidden="1" customHeight="1">
      <c r="A14" s="801"/>
      <c r="B14" s="802"/>
      <c r="C14" s="804"/>
      <c r="D14" s="821"/>
      <c r="E14" s="821"/>
      <c r="F14" s="943"/>
      <c r="G14" s="943"/>
      <c r="H14" s="793"/>
      <c r="I14" s="454" t="s">
        <v>832</v>
      </c>
      <c r="J14" s="825" t="s">
        <v>73</v>
      </c>
      <c r="K14" s="823">
        <f>ROUNDDOWN(M14/1000,0)</f>
        <v>0</v>
      </c>
      <c r="L14" s="789"/>
      <c r="M14" s="815"/>
      <c r="N14" s="824"/>
      <c r="P14" s="788"/>
      <c r="Q14" s="826"/>
      <c r="R14" s="826"/>
      <c r="AD14" s="780"/>
      <c r="AE14" s="780"/>
      <c r="AF14" s="780"/>
      <c r="AG14" s="780"/>
    </row>
    <row r="15" spans="1:96" s="791" customFormat="1" ht="21.75" hidden="1" customHeight="1">
      <c r="A15" s="801"/>
      <c r="B15" s="802"/>
      <c r="C15" s="804"/>
      <c r="D15" s="827"/>
      <c r="E15" s="828" t="s">
        <v>833</v>
      </c>
      <c r="F15" s="941">
        <f>K15</f>
        <v>0</v>
      </c>
      <c r="G15" s="941">
        <v>0</v>
      </c>
      <c r="H15" s="797">
        <f>F15-G15</f>
        <v>0</v>
      </c>
      <c r="I15" s="944" t="s">
        <v>911</v>
      </c>
      <c r="J15" s="945"/>
      <c r="K15" s="946"/>
      <c r="L15" s="789"/>
      <c r="M15" s="785"/>
      <c r="N15" s="795"/>
      <c r="O15" s="787"/>
      <c r="P15" s="788"/>
      <c r="Q15" s="788"/>
      <c r="R15" s="789"/>
      <c r="AH15" s="780"/>
      <c r="AI15" s="780"/>
      <c r="AJ15" s="780"/>
      <c r="AK15" s="780"/>
      <c r="AL15" s="780"/>
      <c r="AM15" s="780"/>
      <c r="AN15" s="780"/>
      <c r="AO15" s="780"/>
      <c r="AP15" s="780"/>
      <c r="AQ15" s="780"/>
      <c r="AR15" s="780"/>
      <c r="AS15" s="780"/>
      <c r="AT15" s="780"/>
      <c r="AU15" s="780"/>
      <c r="AV15" s="780"/>
      <c r="AW15" s="780"/>
      <c r="AX15" s="780"/>
      <c r="AY15" s="780"/>
      <c r="AZ15" s="780"/>
      <c r="BA15" s="780"/>
      <c r="BB15" s="780"/>
      <c r="BC15" s="780"/>
      <c r="BD15" s="780"/>
      <c r="BE15" s="780"/>
      <c r="BF15" s="780"/>
      <c r="BG15" s="780"/>
      <c r="BH15" s="780"/>
      <c r="BI15" s="780"/>
    </row>
    <row r="16" spans="1:96" s="780" customFormat="1" ht="21.75" customHeight="1">
      <c r="A16" s="801"/>
      <c r="B16" s="802"/>
      <c r="C16" s="802"/>
      <c r="D16" s="3466" t="s">
        <v>199</v>
      </c>
      <c r="E16" s="3509"/>
      <c r="F16" s="941">
        <f>F17+F24+F31+F35+F44+F53</f>
        <v>99684</v>
      </c>
      <c r="G16" s="941">
        <f>G17+G24+G31+G35+G44+G53</f>
        <v>95205</v>
      </c>
      <c r="H16" s="947">
        <f>F16-G16</f>
        <v>4479</v>
      </c>
      <c r="I16" s="845"/>
      <c r="J16" s="846"/>
      <c r="K16" s="847"/>
      <c r="L16" s="848"/>
      <c r="M16" s="785"/>
      <c r="N16" s="795"/>
      <c r="O16" s="787"/>
      <c r="P16" s="788"/>
      <c r="Q16" s="788"/>
      <c r="R16" s="789"/>
      <c r="S16" s="791"/>
      <c r="T16" s="791"/>
      <c r="U16" s="791"/>
      <c r="V16" s="791"/>
      <c r="W16" s="791"/>
      <c r="X16" s="791"/>
      <c r="Y16" s="791"/>
      <c r="Z16" s="791"/>
      <c r="AA16" s="791"/>
      <c r="AB16" s="791"/>
      <c r="AC16" s="791"/>
      <c r="AD16" s="791"/>
      <c r="AE16" s="791"/>
      <c r="AF16" s="791"/>
      <c r="AG16" s="791"/>
    </row>
    <row r="17" spans="1:61" s="780" customFormat="1" ht="21.75" customHeight="1">
      <c r="A17" s="801"/>
      <c r="B17" s="802"/>
      <c r="C17" s="804"/>
      <c r="D17" s="867"/>
      <c r="E17" s="849" t="s">
        <v>865</v>
      </c>
      <c r="F17" s="941">
        <f>K17</f>
        <v>4800</v>
      </c>
      <c r="G17" s="941">
        <v>4800</v>
      </c>
      <c r="H17" s="850">
        <f>F17-G17</f>
        <v>0</v>
      </c>
      <c r="I17" s="948"/>
      <c r="J17" s="949"/>
      <c r="K17" s="950">
        <f>K18+K21+K22+K23</f>
        <v>4800</v>
      </c>
      <c r="L17" s="789"/>
      <c r="M17" s="785"/>
      <c r="N17" s="831"/>
      <c r="O17" s="851"/>
      <c r="P17" s="838"/>
      <c r="Q17" s="838"/>
      <c r="R17" s="852"/>
      <c r="S17" s="791"/>
      <c r="T17" s="791"/>
      <c r="U17" s="791"/>
      <c r="V17" s="791"/>
      <c r="W17" s="791"/>
      <c r="X17" s="791"/>
      <c r="Y17" s="791"/>
      <c r="Z17" s="791"/>
      <c r="AA17" s="791"/>
      <c r="AB17" s="791"/>
      <c r="AC17" s="791"/>
      <c r="AD17" s="791"/>
      <c r="AE17" s="791"/>
      <c r="AF17" s="791"/>
      <c r="AG17" s="791"/>
    </row>
    <row r="18" spans="1:61" s="780" customFormat="1" ht="21.75" customHeight="1">
      <c r="A18" s="801"/>
      <c r="B18" s="802"/>
      <c r="C18" s="804"/>
      <c r="D18" s="867"/>
      <c r="E18" s="802"/>
      <c r="F18" s="943"/>
      <c r="G18" s="943"/>
      <c r="H18" s="844"/>
      <c r="I18" s="951" t="s">
        <v>912</v>
      </c>
      <c r="J18" s="952"/>
      <c r="K18" s="685">
        <f>SUM(K19:K20)</f>
        <v>3600</v>
      </c>
      <c r="L18" s="789"/>
      <c r="M18" s="785"/>
      <c r="N18" s="831"/>
      <c r="O18" s="851"/>
      <c r="P18" s="838"/>
      <c r="Q18" s="838"/>
      <c r="R18" s="852"/>
      <c r="S18" s="791"/>
      <c r="T18" s="791"/>
      <c r="U18" s="791"/>
      <c r="V18" s="791"/>
      <c r="W18" s="791"/>
      <c r="X18" s="791"/>
      <c r="Y18" s="791"/>
      <c r="Z18" s="791"/>
      <c r="AA18" s="791"/>
      <c r="AB18" s="791"/>
      <c r="AC18" s="791"/>
      <c r="AD18" s="791"/>
      <c r="AE18" s="791"/>
      <c r="AF18" s="791"/>
      <c r="AG18" s="791"/>
    </row>
    <row r="19" spans="1:61" s="780" customFormat="1" ht="21.75" customHeight="1">
      <c r="A19" s="801"/>
      <c r="B19" s="802"/>
      <c r="C19" s="802"/>
      <c r="D19" s="867"/>
      <c r="E19" s="802"/>
      <c r="F19" s="943"/>
      <c r="G19" s="943"/>
      <c r="H19" s="844"/>
      <c r="I19" s="953" t="s">
        <v>913</v>
      </c>
      <c r="J19" s="684" t="s">
        <v>570</v>
      </c>
      <c r="K19" s="685">
        <v>1800</v>
      </c>
      <c r="L19" s="789"/>
      <c r="M19" s="832"/>
      <c r="N19" s="830"/>
      <c r="O19" s="840"/>
      <c r="P19" s="833"/>
      <c r="Q19" s="833"/>
      <c r="R19" s="826"/>
      <c r="S19" s="834"/>
      <c r="T19" s="791"/>
      <c r="U19" s="791"/>
      <c r="V19" s="791"/>
      <c r="W19" s="791"/>
      <c r="X19" s="791"/>
      <c r="Y19" s="791"/>
      <c r="Z19" s="791"/>
      <c r="AA19" s="791"/>
      <c r="AB19" s="791"/>
      <c r="AC19" s="791"/>
      <c r="AD19" s="791"/>
      <c r="AE19" s="791"/>
      <c r="AF19" s="791"/>
      <c r="AG19" s="791"/>
    </row>
    <row r="20" spans="1:61" s="780" customFormat="1" ht="21.75" customHeight="1">
      <c r="A20" s="801"/>
      <c r="B20" s="802"/>
      <c r="C20" s="804"/>
      <c r="D20" s="867"/>
      <c r="E20" s="802"/>
      <c r="F20" s="943"/>
      <c r="G20" s="943"/>
      <c r="H20" s="844"/>
      <c r="I20" s="953" t="s">
        <v>914</v>
      </c>
      <c r="J20" s="684" t="s">
        <v>570</v>
      </c>
      <c r="K20" s="685">
        <v>1800</v>
      </c>
      <c r="L20" s="789"/>
      <c r="M20" s="832"/>
      <c r="N20" s="830"/>
      <c r="O20" s="840"/>
      <c r="P20" s="833"/>
      <c r="Q20" s="833"/>
      <c r="R20" s="826"/>
      <c r="S20" s="834"/>
      <c r="T20" s="791"/>
      <c r="U20" s="791"/>
      <c r="V20" s="791"/>
      <c r="W20" s="791"/>
      <c r="X20" s="791"/>
      <c r="Y20" s="791"/>
      <c r="Z20" s="791"/>
      <c r="AA20" s="791"/>
      <c r="AB20" s="791"/>
      <c r="AC20" s="791"/>
      <c r="AD20" s="791"/>
      <c r="AE20" s="791"/>
      <c r="AF20" s="791"/>
      <c r="AG20" s="791"/>
    </row>
    <row r="21" spans="1:61" s="780" customFormat="1" ht="21.75" customHeight="1">
      <c r="A21" s="801"/>
      <c r="B21" s="802"/>
      <c r="C21" s="804"/>
      <c r="D21" s="867"/>
      <c r="E21" s="802"/>
      <c r="F21" s="943"/>
      <c r="G21" s="943"/>
      <c r="H21" s="844"/>
      <c r="I21" s="954" t="s">
        <v>915</v>
      </c>
      <c r="J21" s="955" t="s">
        <v>570</v>
      </c>
      <c r="K21" s="724">
        <v>600</v>
      </c>
      <c r="L21" s="789"/>
      <c r="M21" s="832"/>
      <c r="N21" s="830"/>
      <c r="O21" s="840"/>
      <c r="P21" s="833"/>
      <c r="Q21" s="833"/>
      <c r="R21" s="826"/>
      <c r="S21" s="834"/>
      <c r="T21" s="791"/>
      <c r="U21" s="791"/>
      <c r="V21" s="791"/>
      <c r="W21" s="791"/>
      <c r="X21" s="791"/>
      <c r="Y21" s="791"/>
      <c r="Z21" s="791"/>
      <c r="AA21" s="791"/>
      <c r="AB21" s="791"/>
      <c r="AC21" s="791"/>
      <c r="AD21" s="791"/>
      <c r="AE21" s="791"/>
      <c r="AF21" s="791"/>
      <c r="AG21" s="791"/>
      <c r="AH21" s="791"/>
      <c r="AI21" s="791"/>
      <c r="AJ21" s="791"/>
      <c r="AK21" s="791"/>
      <c r="AL21" s="791"/>
      <c r="AM21" s="791"/>
      <c r="AN21" s="791"/>
      <c r="AO21" s="791"/>
      <c r="AP21" s="791"/>
      <c r="AQ21" s="791"/>
      <c r="AR21" s="791"/>
      <c r="AS21" s="791"/>
      <c r="AT21" s="791"/>
      <c r="AU21" s="791"/>
      <c r="AV21" s="791"/>
      <c r="AW21" s="791"/>
      <c r="AX21" s="791"/>
      <c r="AY21" s="791"/>
      <c r="AZ21" s="791"/>
      <c r="BA21" s="791"/>
      <c r="BB21" s="791"/>
      <c r="BC21" s="791"/>
      <c r="BD21" s="791"/>
      <c r="BE21" s="791"/>
      <c r="BF21" s="791"/>
      <c r="BG21" s="791"/>
      <c r="BH21" s="791"/>
      <c r="BI21" s="791"/>
    </row>
    <row r="22" spans="1:61" s="791" customFormat="1" ht="21.75" customHeight="1">
      <c r="A22" s="801"/>
      <c r="B22" s="802"/>
      <c r="C22" s="804"/>
      <c r="D22" s="867"/>
      <c r="E22" s="802"/>
      <c r="F22" s="943"/>
      <c r="G22" s="943"/>
      <c r="H22" s="844"/>
      <c r="I22" s="954" t="s">
        <v>916</v>
      </c>
      <c r="J22" s="952" t="s">
        <v>570</v>
      </c>
      <c r="K22" s="724">
        <f>ROUND(50000*12*1/1000,0)</f>
        <v>600</v>
      </c>
      <c r="L22" s="789"/>
      <c r="M22" s="832"/>
      <c r="N22" s="830"/>
      <c r="O22" s="840"/>
      <c r="P22" s="833"/>
      <c r="Q22" s="833"/>
      <c r="R22" s="826"/>
      <c r="S22" s="834"/>
    </row>
    <row r="23" spans="1:61" s="791" customFormat="1" ht="21.75" hidden="1" customHeight="1">
      <c r="A23" s="801"/>
      <c r="B23" s="802"/>
      <c r="C23" s="804"/>
      <c r="D23" s="867"/>
      <c r="E23" s="802"/>
      <c r="F23" s="943"/>
      <c r="G23" s="943"/>
      <c r="H23" s="844"/>
      <c r="I23" s="954" t="s">
        <v>505</v>
      </c>
      <c r="J23" s="952"/>
      <c r="K23" s="724"/>
      <c r="L23" s="789"/>
      <c r="M23" s="832"/>
      <c r="N23" s="830"/>
      <c r="O23" s="840"/>
      <c r="P23" s="833"/>
      <c r="Q23" s="833"/>
      <c r="R23" s="826"/>
      <c r="S23" s="834"/>
    </row>
    <row r="24" spans="1:61" s="791" customFormat="1" ht="21.75" customHeight="1">
      <c r="A24" s="801"/>
      <c r="B24" s="802"/>
      <c r="C24" s="804"/>
      <c r="D24" s="867"/>
      <c r="E24" s="849" t="s">
        <v>762</v>
      </c>
      <c r="F24" s="941">
        <f>K24</f>
        <v>65070</v>
      </c>
      <c r="G24" s="941">
        <v>65070</v>
      </c>
      <c r="H24" s="850">
        <f>F24-G24</f>
        <v>0</v>
      </c>
      <c r="I24" s="524"/>
      <c r="J24" s="956"/>
      <c r="K24" s="957">
        <f>K25+K26+K27+K28+K30</f>
        <v>65070</v>
      </c>
      <c r="L24" s="789"/>
      <c r="M24" s="832"/>
      <c r="N24" s="830"/>
      <c r="O24" s="840"/>
      <c r="P24" s="833"/>
      <c r="Q24" s="833"/>
      <c r="R24" s="826"/>
      <c r="S24" s="834"/>
    </row>
    <row r="25" spans="1:61" s="791" customFormat="1" ht="21.75" customHeight="1">
      <c r="A25" s="801"/>
      <c r="B25" s="802"/>
      <c r="C25" s="804"/>
      <c r="D25" s="867"/>
      <c r="E25" s="802"/>
      <c r="F25" s="943"/>
      <c r="G25" s="943"/>
      <c r="H25" s="844"/>
      <c r="I25" s="954" t="s">
        <v>917</v>
      </c>
      <c r="J25" s="952" t="s">
        <v>570</v>
      </c>
      <c r="K25" s="724">
        <f>ROUND(362000*12*1/1000,0)</f>
        <v>4344</v>
      </c>
      <c r="L25" s="789"/>
      <c r="M25" s="832"/>
      <c r="N25" s="830"/>
      <c r="O25" s="840"/>
      <c r="P25" s="833"/>
      <c r="Q25" s="833"/>
      <c r="R25" s="826"/>
      <c r="S25" s="834"/>
    </row>
    <row r="26" spans="1:61" s="791" customFormat="1" ht="21.75" customHeight="1">
      <c r="A26" s="801"/>
      <c r="B26" s="802"/>
      <c r="C26" s="804"/>
      <c r="D26" s="867"/>
      <c r="E26" s="802"/>
      <c r="F26" s="943"/>
      <c r="G26" s="943"/>
      <c r="H26" s="841"/>
      <c r="I26" s="954" t="s">
        <v>918</v>
      </c>
      <c r="J26" s="684" t="s">
        <v>570</v>
      </c>
      <c r="K26" s="724">
        <f>ROUND(88000*12*1/1000,0)</f>
        <v>1056</v>
      </c>
      <c r="L26" s="789"/>
      <c r="M26" s="832"/>
      <c r="N26" s="830"/>
      <c r="O26" s="840"/>
      <c r="P26" s="833"/>
      <c r="Q26" s="833"/>
      <c r="R26" s="826"/>
      <c r="S26" s="834"/>
    </row>
    <row r="27" spans="1:61" s="791" customFormat="1" ht="21.75" customHeight="1">
      <c r="A27" s="958"/>
      <c r="B27" s="802"/>
      <c r="C27" s="802"/>
      <c r="D27" s="802"/>
      <c r="E27" s="802"/>
      <c r="F27" s="943"/>
      <c r="G27" s="943"/>
      <c r="H27" s="841"/>
      <c r="I27" s="959" t="s">
        <v>919</v>
      </c>
      <c r="J27" s="684" t="s">
        <v>920</v>
      </c>
      <c r="K27" s="724">
        <v>132</v>
      </c>
      <c r="L27" s="789"/>
      <c r="M27" s="785"/>
      <c r="N27" s="831"/>
      <c r="O27" s="851"/>
      <c r="P27" s="838"/>
      <c r="Q27" s="838"/>
      <c r="R27" s="852"/>
      <c r="AH27" s="780"/>
      <c r="AI27" s="780"/>
      <c r="AJ27" s="780"/>
      <c r="AK27" s="780"/>
      <c r="AL27" s="780"/>
      <c r="AM27" s="780"/>
      <c r="AN27" s="780"/>
      <c r="AO27" s="780"/>
      <c r="AP27" s="780"/>
      <c r="AQ27" s="780"/>
      <c r="AR27" s="780"/>
      <c r="AS27" s="780"/>
      <c r="AT27" s="780"/>
      <c r="AU27" s="780"/>
      <c r="AV27" s="780"/>
      <c r="AW27" s="780"/>
      <c r="AX27" s="780"/>
      <c r="AY27" s="780"/>
      <c r="AZ27" s="780"/>
      <c r="BA27" s="780"/>
      <c r="BB27" s="780"/>
      <c r="BC27" s="780"/>
      <c r="BD27" s="780"/>
      <c r="BE27" s="780"/>
      <c r="BF27" s="780"/>
      <c r="BG27" s="780"/>
      <c r="BH27" s="780"/>
      <c r="BI27" s="780"/>
    </row>
    <row r="28" spans="1:61" s="780" customFormat="1" ht="21.75" customHeight="1">
      <c r="A28" s="801"/>
      <c r="B28" s="802"/>
      <c r="C28" s="804"/>
      <c r="D28" s="867"/>
      <c r="E28" s="802"/>
      <c r="F28" s="943"/>
      <c r="G28" s="943"/>
      <c r="H28" s="841"/>
      <c r="I28" s="954" t="s">
        <v>921</v>
      </c>
      <c r="J28" s="960"/>
      <c r="K28" s="685">
        <f>K29</f>
        <v>52338</v>
      </c>
      <c r="L28" s="789"/>
      <c r="M28" s="832"/>
      <c r="N28" s="830"/>
      <c r="O28" s="840"/>
      <c r="P28" s="833"/>
      <c r="Q28" s="833"/>
      <c r="R28" s="789"/>
      <c r="S28" s="791"/>
      <c r="T28" s="791"/>
      <c r="U28" s="791"/>
      <c r="V28" s="791"/>
      <c r="W28" s="791"/>
      <c r="X28" s="791"/>
      <c r="Y28" s="791"/>
      <c r="Z28" s="791"/>
      <c r="AA28" s="791"/>
      <c r="AB28" s="791"/>
      <c r="AC28" s="791"/>
      <c r="AD28" s="791"/>
      <c r="AE28" s="791"/>
      <c r="AF28" s="791"/>
      <c r="AG28" s="791"/>
    </row>
    <row r="29" spans="1:61" s="780" customFormat="1" ht="21.75" customHeight="1">
      <c r="A29" s="801"/>
      <c r="B29" s="802"/>
      <c r="C29" s="804"/>
      <c r="D29" s="867"/>
      <c r="E29" s="802"/>
      <c r="F29" s="943"/>
      <c r="G29" s="943"/>
      <c r="H29" s="841"/>
      <c r="I29" s="954" t="s">
        <v>922</v>
      </c>
      <c r="J29" s="961" t="s">
        <v>570</v>
      </c>
      <c r="K29" s="685">
        <v>52338</v>
      </c>
      <c r="L29" s="789"/>
      <c r="M29" s="832"/>
      <c r="N29" s="830"/>
      <c r="O29" s="840"/>
      <c r="P29" s="833"/>
      <c r="Q29" s="833"/>
      <c r="R29" s="789"/>
      <c r="S29" s="791"/>
      <c r="T29" s="791"/>
      <c r="U29" s="791"/>
      <c r="V29" s="791"/>
      <c r="W29" s="791"/>
      <c r="X29" s="791"/>
      <c r="Y29" s="791"/>
      <c r="Z29" s="791"/>
      <c r="AA29" s="791"/>
      <c r="AB29" s="791"/>
      <c r="AC29" s="791"/>
      <c r="AD29" s="791"/>
      <c r="AE29" s="791"/>
      <c r="AF29" s="791"/>
      <c r="AG29" s="791"/>
    </row>
    <row r="30" spans="1:61" s="780" customFormat="1" ht="21.75" customHeight="1">
      <c r="A30" s="835"/>
      <c r="B30" s="836"/>
      <c r="C30" s="837"/>
      <c r="D30" s="868"/>
      <c r="E30" s="836"/>
      <c r="F30" s="962"/>
      <c r="G30" s="962"/>
      <c r="H30" s="842"/>
      <c r="I30" s="963" t="s">
        <v>923</v>
      </c>
      <c r="J30" s="964" t="s">
        <v>570</v>
      </c>
      <c r="K30" s="730">
        <v>7200</v>
      </c>
      <c r="L30" s="789"/>
      <c r="M30" s="832"/>
      <c r="N30" s="830"/>
      <c r="O30" s="840"/>
      <c r="P30" s="833"/>
      <c r="Q30" s="833"/>
      <c r="R30" s="789"/>
      <c r="S30" s="791"/>
      <c r="T30" s="791"/>
      <c r="U30" s="791"/>
      <c r="V30" s="791"/>
      <c r="W30" s="791"/>
      <c r="X30" s="791"/>
      <c r="Y30" s="791"/>
      <c r="Z30" s="791"/>
      <c r="AA30" s="791"/>
      <c r="AB30" s="791"/>
      <c r="AC30" s="791"/>
      <c r="AD30" s="791"/>
      <c r="AE30" s="791"/>
      <c r="AF30" s="791"/>
      <c r="AG30" s="791"/>
    </row>
    <row r="31" spans="1:61" s="780" customFormat="1" ht="21.75" customHeight="1">
      <c r="A31" s="801"/>
      <c r="B31" s="802"/>
      <c r="C31" s="804"/>
      <c r="D31" s="867"/>
      <c r="E31" s="802" t="s">
        <v>924</v>
      </c>
      <c r="F31" s="943">
        <f>K31</f>
        <v>10308</v>
      </c>
      <c r="G31" s="943">
        <v>9588</v>
      </c>
      <c r="H31" s="841">
        <f>F31-G31</f>
        <v>720</v>
      </c>
      <c r="I31" s="629"/>
      <c r="J31" s="960"/>
      <c r="K31" s="965">
        <f>K32+K33+K34</f>
        <v>10308</v>
      </c>
      <c r="L31" s="789"/>
      <c r="M31" s="832"/>
      <c r="N31" s="830"/>
      <c r="O31" s="840"/>
      <c r="P31" s="833"/>
      <c r="Q31" s="833"/>
      <c r="R31" s="789"/>
      <c r="S31" s="791"/>
      <c r="T31" s="791"/>
      <c r="U31" s="791"/>
      <c r="V31" s="791"/>
      <c r="W31" s="791"/>
      <c r="X31" s="791"/>
      <c r="Y31" s="791"/>
      <c r="Z31" s="791"/>
      <c r="AA31" s="791"/>
      <c r="AB31" s="791"/>
      <c r="AC31" s="791"/>
      <c r="AD31" s="791"/>
      <c r="AE31" s="791"/>
      <c r="AF31" s="791"/>
      <c r="AG31" s="791"/>
    </row>
    <row r="32" spans="1:61" s="780" customFormat="1" ht="21.75" customHeight="1">
      <c r="A32" s="801"/>
      <c r="B32" s="802"/>
      <c r="C32" s="804"/>
      <c r="D32" s="867"/>
      <c r="E32" s="802"/>
      <c r="F32" s="943"/>
      <c r="G32" s="943"/>
      <c r="H32" s="841"/>
      <c r="I32" s="954" t="s">
        <v>925</v>
      </c>
      <c r="J32" s="955" t="s">
        <v>570</v>
      </c>
      <c r="K32" s="724">
        <f>ROUND(20000*12/1000,0)</f>
        <v>240</v>
      </c>
      <c r="L32" s="789"/>
      <c r="M32" s="832"/>
      <c r="N32" s="830"/>
      <c r="O32" s="840"/>
      <c r="P32" s="833"/>
      <c r="Q32" s="833"/>
      <c r="R32" s="789"/>
      <c r="S32" s="791"/>
      <c r="T32" s="791"/>
      <c r="U32" s="791"/>
      <c r="V32" s="791"/>
      <c r="W32" s="791"/>
      <c r="X32" s="791"/>
      <c r="Y32" s="791"/>
      <c r="Z32" s="791"/>
      <c r="AA32" s="791"/>
      <c r="AB32" s="791"/>
      <c r="AC32" s="791"/>
      <c r="AD32" s="791"/>
      <c r="AE32" s="791"/>
      <c r="AF32" s="791"/>
      <c r="AG32" s="791"/>
    </row>
    <row r="33" spans="1:81" s="780" customFormat="1" ht="21.75" customHeight="1">
      <c r="A33" s="801"/>
      <c r="B33" s="802"/>
      <c r="C33" s="804"/>
      <c r="D33" s="867"/>
      <c r="E33" s="802"/>
      <c r="F33" s="943"/>
      <c r="G33" s="943"/>
      <c r="H33" s="841"/>
      <c r="I33" s="954" t="s">
        <v>926</v>
      </c>
      <c r="J33" s="684" t="s">
        <v>570</v>
      </c>
      <c r="K33" s="724">
        <v>468</v>
      </c>
      <c r="L33" s="789"/>
      <c r="M33" s="832"/>
      <c r="N33" s="830"/>
      <c r="O33" s="840"/>
      <c r="P33" s="833"/>
      <c r="Q33" s="833"/>
      <c r="R33" s="789"/>
      <c r="S33" s="791"/>
      <c r="T33" s="791"/>
      <c r="U33" s="791"/>
      <c r="V33" s="791"/>
      <c r="W33" s="791"/>
      <c r="X33" s="791"/>
      <c r="Y33" s="791"/>
      <c r="Z33" s="791"/>
      <c r="AA33" s="791"/>
      <c r="AB33" s="791"/>
      <c r="AC33" s="791"/>
      <c r="AD33" s="791"/>
      <c r="AE33" s="791"/>
      <c r="AF33" s="791"/>
      <c r="AG33" s="791"/>
    </row>
    <row r="34" spans="1:81" s="780" customFormat="1" ht="21.75" customHeight="1">
      <c r="A34" s="801"/>
      <c r="B34" s="802"/>
      <c r="C34" s="804"/>
      <c r="D34" s="867"/>
      <c r="E34" s="802"/>
      <c r="F34" s="943"/>
      <c r="G34" s="943"/>
      <c r="H34" s="841"/>
      <c r="I34" s="954" t="s">
        <v>927</v>
      </c>
      <c r="J34" s="684" t="s">
        <v>570</v>
      </c>
      <c r="K34" s="724">
        <v>9600</v>
      </c>
      <c r="L34" s="789"/>
      <c r="M34" s="832"/>
      <c r="N34" s="830"/>
      <c r="O34" s="840"/>
      <c r="P34" s="833"/>
      <c r="Q34" s="833"/>
      <c r="R34" s="789"/>
      <c r="S34" s="791"/>
      <c r="T34" s="791"/>
      <c r="U34" s="791"/>
      <c r="V34" s="791"/>
      <c r="W34" s="791"/>
      <c r="X34" s="791"/>
      <c r="Y34" s="791"/>
      <c r="Z34" s="791"/>
      <c r="AA34" s="791"/>
      <c r="AB34" s="791"/>
      <c r="AC34" s="791"/>
      <c r="AD34" s="791"/>
      <c r="AE34" s="791"/>
      <c r="AF34" s="791"/>
      <c r="AG34" s="791"/>
    </row>
    <row r="35" spans="1:81" ht="33" customHeight="1">
      <c r="A35" s="966"/>
      <c r="B35" s="967"/>
      <c r="C35" s="968"/>
      <c r="D35" s="969"/>
      <c r="E35" s="970" t="s">
        <v>785</v>
      </c>
      <c r="F35" s="971">
        <v>2940</v>
      </c>
      <c r="G35" s="971">
        <v>2940</v>
      </c>
      <c r="H35" s="972">
        <v>0</v>
      </c>
      <c r="I35" s="973"/>
      <c r="J35" s="974"/>
      <c r="K35" s="975">
        <f>K36+K39</f>
        <v>2940</v>
      </c>
      <c r="L35" s="776"/>
      <c r="M35" s="976"/>
      <c r="N35" s="977"/>
      <c r="O35" s="978"/>
      <c r="P35" s="979"/>
      <c r="Q35" s="979"/>
      <c r="S35" s="778"/>
      <c r="T35" s="778"/>
      <c r="U35" s="778"/>
      <c r="AA35" s="778"/>
      <c r="AB35" s="778"/>
      <c r="AC35" s="778"/>
      <c r="AD35" s="778"/>
      <c r="AE35" s="778"/>
      <c r="AF35" s="778"/>
      <c r="AG35" s="778"/>
    </row>
    <row r="36" spans="1:81" s="780" customFormat="1" ht="21.75" customHeight="1">
      <c r="A36" s="801"/>
      <c r="B36" s="802"/>
      <c r="C36" s="804"/>
      <c r="D36" s="867"/>
      <c r="E36" s="802"/>
      <c r="F36" s="943"/>
      <c r="G36" s="943"/>
      <c r="H36" s="841"/>
      <c r="I36" s="954" t="s">
        <v>928</v>
      </c>
      <c r="J36" s="684" t="s">
        <v>570</v>
      </c>
      <c r="K36" s="724">
        <f>SUM(K37:K38)</f>
        <v>1500</v>
      </c>
      <c r="L36" s="789"/>
      <c r="M36" s="832"/>
      <c r="N36" s="830"/>
      <c r="O36" s="840"/>
      <c r="P36" s="833"/>
      <c r="Q36" s="833"/>
      <c r="R36" s="789"/>
      <c r="S36" s="791"/>
      <c r="T36" s="791"/>
      <c r="U36" s="791"/>
      <c r="V36" s="791"/>
      <c r="W36" s="791"/>
      <c r="X36" s="791"/>
      <c r="Y36" s="791"/>
      <c r="Z36" s="791"/>
      <c r="AA36" s="791"/>
      <c r="AB36" s="791"/>
      <c r="AC36" s="791"/>
      <c r="AD36" s="791"/>
      <c r="AE36" s="791"/>
      <c r="AF36" s="791"/>
      <c r="AG36" s="791"/>
    </row>
    <row r="37" spans="1:81" s="780" customFormat="1" ht="21.75" customHeight="1">
      <c r="A37" s="801"/>
      <c r="B37" s="802"/>
      <c r="C37" s="804"/>
      <c r="D37" s="867"/>
      <c r="E37" s="802"/>
      <c r="F37" s="943"/>
      <c r="G37" s="943"/>
      <c r="H37" s="841"/>
      <c r="I37" s="954" t="s">
        <v>929</v>
      </c>
      <c r="J37" s="684" t="s">
        <v>570</v>
      </c>
      <c r="K37" s="724">
        <v>900</v>
      </c>
      <c r="L37" s="789"/>
      <c r="M37" s="832"/>
      <c r="N37" s="830"/>
      <c r="O37" s="840"/>
      <c r="P37" s="833"/>
      <c r="Q37" s="833"/>
      <c r="R37" s="789"/>
      <c r="S37" s="791"/>
      <c r="T37" s="791"/>
      <c r="U37" s="791"/>
      <c r="V37" s="791"/>
      <c r="W37" s="791"/>
      <c r="X37" s="791"/>
      <c r="Y37" s="791"/>
      <c r="Z37" s="791"/>
      <c r="AA37" s="791"/>
      <c r="AB37" s="791"/>
      <c r="AC37" s="791"/>
      <c r="AD37" s="791"/>
      <c r="AE37" s="791"/>
      <c r="AF37" s="791"/>
      <c r="AG37" s="791"/>
    </row>
    <row r="38" spans="1:81" s="780" customFormat="1" ht="21.75" customHeight="1">
      <c r="A38" s="801"/>
      <c r="B38" s="802"/>
      <c r="C38" s="804"/>
      <c r="D38" s="867"/>
      <c r="E38" s="802"/>
      <c r="F38" s="943"/>
      <c r="G38" s="943"/>
      <c r="H38" s="841"/>
      <c r="I38" s="954" t="s">
        <v>930</v>
      </c>
      <c r="J38" s="684" t="s">
        <v>570</v>
      </c>
      <c r="K38" s="724">
        <v>600</v>
      </c>
      <c r="L38" s="789"/>
      <c r="M38" s="832"/>
      <c r="N38" s="830"/>
      <c r="O38" s="840"/>
      <c r="P38" s="833"/>
      <c r="Q38" s="833"/>
      <c r="R38" s="789"/>
      <c r="S38" s="791"/>
      <c r="T38" s="791"/>
      <c r="U38" s="791"/>
      <c r="V38" s="791"/>
      <c r="W38" s="791"/>
      <c r="X38" s="791"/>
      <c r="Y38" s="791"/>
      <c r="Z38" s="791"/>
      <c r="AA38" s="791"/>
      <c r="AB38" s="791"/>
      <c r="AC38" s="791"/>
      <c r="AD38" s="791"/>
      <c r="AE38" s="791"/>
      <c r="AF38" s="791"/>
      <c r="AG38" s="791"/>
    </row>
    <row r="39" spans="1:81" s="780" customFormat="1" ht="21.75" customHeight="1">
      <c r="A39" s="801"/>
      <c r="B39" s="802"/>
      <c r="C39" s="804"/>
      <c r="D39" s="867"/>
      <c r="E39" s="802"/>
      <c r="F39" s="943"/>
      <c r="G39" s="943"/>
      <c r="H39" s="841"/>
      <c r="I39" s="954" t="s">
        <v>931</v>
      </c>
      <c r="J39" s="684"/>
      <c r="K39" s="724">
        <f>K40</f>
        <v>1440</v>
      </c>
      <c r="L39" s="789"/>
      <c r="M39" s="832"/>
      <c r="N39" s="830"/>
      <c r="O39" s="840"/>
      <c r="P39" s="833"/>
      <c r="Q39" s="833"/>
      <c r="R39" s="789"/>
      <c r="S39" s="791"/>
      <c r="T39" s="791"/>
      <c r="U39" s="791"/>
      <c r="V39" s="791"/>
      <c r="W39" s="791"/>
      <c r="X39" s="791"/>
      <c r="Y39" s="791"/>
      <c r="Z39" s="791"/>
      <c r="AA39" s="791"/>
      <c r="AB39" s="791"/>
      <c r="AC39" s="791"/>
      <c r="AD39" s="791"/>
      <c r="AE39" s="791"/>
      <c r="AF39" s="791"/>
      <c r="AG39" s="791"/>
    </row>
    <row r="40" spans="1:81" s="780" customFormat="1" ht="21.75" customHeight="1">
      <c r="A40" s="801"/>
      <c r="B40" s="802"/>
      <c r="C40" s="804"/>
      <c r="D40" s="867"/>
      <c r="E40" s="802"/>
      <c r="F40" s="943"/>
      <c r="G40" s="943"/>
      <c r="H40" s="841"/>
      <c r="I40" s="954" t="s">
        <v>932</v>
      </c>
      <c r="J40" s="684" t="s">
        <v>570</v>
      </c>
      <c r="K40" s="724">
        <v>1440</v>
      </c>
      <c r="L40" s="789"/>
      <c r="M40" s="832"/>
      <c r="N40" s="830"/>
      <c r="O40" s="840"/>
      <c r="P40" s="833"/>
      <c r="Q40" s="833"/>
      <c r="R40" s="789"/>
      <c r="S40" s="791"/>
      <c r="T40" s="791"/>
      <c r="U40" s="791"/>
      <c r="V40" s="791"/>
      <c r="W40" s="791"/>
      <c r="X40" s="791"/>
      <c r="Y40" s="791"/>
      <c r="Z40" s="791"/>
      <c r="AA40" s="791"/>
      <c r="AB40" s="791"/>
      <c r="AC40" s="791"/>
      <c r="AD40" s="791"/>
      <c r="AE40" s="791"/>
      <c r="AF40" s="791"/>
      <c r="AG40" s="791"/>
    </row>
    <row r="41" spans="1:81" s="780" customFormat="1" ht="21" hidden="1" customHeight="1">
      <c r="A41" s="801"/>
      <c r="B41" s="802"/>
      <c r="C41" s="804"/>
      <c r="D41" s="867"/>
      <c r="E41" s="802"/>
      <c r="F41" s="943"/>
      <c r="G41" s="943"/>
      <c r="H41" s="841"/>
      <c r="I41" s="954"/>
      <c r="J41" s="684"/>
      <c r="K41" s="724"/>
      <c r="L41" s="789"/>
      <c r="M41" s="832"/>
      <c r="N41" s="830"/>
      <c r="O41" s="840"/>
      <c r="P41" s="833"/>
      <c r="Q41" s="833"/>
      <c r="R41" s="789"/>
      <c r="S41" s="791"/>
      <c r="T41" s="791"/>
      <c r="U41" s="791"/>
      <c r="V41" s="791"/>
      <c r="W41" s="791"/>
      <c r="X41" s="791"/>
      <c r="Y41" s="791"/>
      <c r="Z41" s="791"/>
      <c r="AA41" s="791"/>
      <c r="AB41" s="791"/>
      <c r="AC41" s="791"/>
      <c r="AD41" s="791"/>
      <c r="AE41" s="791"/>
      <c r="AF41" s="791"/>
      <c r="AG41" s="791"/>
    </row>
    <row r="42" spans="1:81" s="780" customFormat="1" ht="21" hidden="1" customHeight="1">
      <c r="A42" s="801"/>
      <c r="B42" s="802"/>
      <c r="C42" s="804"/>
      <c r="D42" s="867"/>
      <c r="E42" s="802"/>
      <c r="F42" s="943"/>
      <c r="G42" s="943"/>
      <c r="H42" s="841"/>
      <c r="I42" s="954"/>
      <c r="J42" s="684"/>
      <c r="K42" s="724"/>
      <c r="L42" s="789"/>
      <c r="M42" s="832"/>
      <c r="N42" s="830"/>
      <c r="O42" s="840"/>
      <c r="P42" s="833"/>
      <c r="Q42" s="833"/>
      <c r="R42" s="789"/>
      <c r="S42" s="791"/>
      <c r="T42" s="791"/>
      <c r="U42" s="791"/>
      <c r="V42" s="791"/>
      <c r="W42" s="791"/>
      <c r="X42" s="791"/>
      <c r="Y42" s="791"/>
      <c r="Z42" s="791"/>
      <c r="AA42" s="791"/>
      <c r="AB42" s="791"/>
      <c r="AC42" s="791"/>
      <c r="AD42" s="791"/>
      <c r="AE42" s="791"/>
      <c r="AF42" s="791"/>
      <c r="AG42" s="791"/>
    </row>
    <row r="43" spans="1:81" s="780" customFormat="1" ht="21" hidden="1" customHeight="1">
      <c r="A43" s="801"/>
      <c r="B43" s="802"/>
      <c r="C43" s="804"/>
      <c r="D43" s="867"/>
      <c r="E43" s="802"/>
      <c r="F43" s="943"/>
      <c r="G43" s="943"/>
      <c r="H43" s="841"/>
      <c r="I43" s="954"/>
      <c r="J43" s="684"/>
      <c r="K43" s="724"/>
      <c r="L43" s="789"/>
      <c r="M43" s="832"/>
      <c r="N43" s="830"/>
      <c r="O43" s="840"/>
      <c r="P43" s="833"/>
      <c r="Q43" s="833"/>
      <c r="R43" s="789"/>
      <c r="S43" s="791"/>
      <c r="T43" s="791"/>
      <c r="U43" s="791"/>
      <c r="V43" s="791"/>
      <c r="W43" s="791"/>
      <c r="X43" s="791"/>
      <c r="Y43" s="791"/>
      <c r="Z43" s="791"/>
      <c r="AA43" s="791"/>
      <c r="AB43" s="791"/>
      <c r="AC43" s="791"/>
      <c r="AD43" s="791"/>
      <c r="AE43" s="791"/>
      <c r="AF43" s="791"/>
      <c r="AG43" s="791"/>
    </row>
    <row r="44" spans="1:81" s="791" customFormat="1" ht="22.5" customHeight="1">
      <c r="A44" s="801"/>
      <c r="B44" s="802"/>
      <c r="C44" s="804"/>
      <c r="D44" s="802"/>
      <c r="E44" s="980" t="s">
        <v>933</v>
      </c>
      <c r="F44" s="941">
        <f>K44</f>
        <v>9366</v>
      </c>
      <c r="G44" s="941">
        <v>9207</v>
      </c>
      <c r="H44" s="981">
        <f>F44-G44</f>
        <v>159</v>
      </c>
      <c r="I44" s="524"/>
      <c r="J44" s="982"/>
      <c r="K44" s="983">
        <f>K45+K46+K49+K50+K51+K52</f>
        <v>9366</v>
      </c>
      <c r="L44" s="789"/>
      <c r="M44" s="785"/>
      <c r="N44" s="831"/>
      <c r="O44" s="851"/>
      <c r="P44" s="838"/>
      <c r="Q44" s="838"/>
      <c r="R44" s="852"/>
    </row>
    <row r="45" spans="1:81" s="791" customFormat="1" ht="21" customHeight="1">
      <c r="A45" s="801"/>
      <c r="B45" s="802"/>
      <c r="C45" s="804"/>
      <c r="D45" s="802"/>
      <c r="E45" s="802"/>
      <c r="F45" s="943"/>
      <c r="G45" s="943"/>
      <c r="H45" s="844"/>
      <c r="I45" s="959" t="s">
        <v>934</v>
      </c>
      <c r="J45" s="684" t="s">
        <v>570</v>
      </c>
      <c r="K45" s="724">
        <f>ROUND(250000*12*1/1000,0)</f>
        <v>3000</v>
      </c>
      <c r="L45" s="789"/>
      <c r="M45" s="785"/>
      <c r="N45" s="795"/>
      <c r="O45" s="865"/>
      <c r="P45" s="788"/>
      <c r="Q45" s="788"/>
      <c r="R45" s="789"/>
      <c r="AH45" s="780"/>
      <c r="AI45" s="780"/>
      <c r="AJ45" s="780"/>
      <c r="AK45" s="780"/>
      <c r="AL45" s="780"/>
      <c r="AM45" s="780"/>
      <c r="AN45" s="780"/>
      <c r="AO45" s="780"/>
      <c r="AP45" s="780"/>
      <c r="AQ45" s="780"/>
      <c r="AR45" s="780"/>
      <c r="AS45" s="780"/>
      <c r="AT45" s="780"/>
      <c r="AU45" s="780"/>
      <c r="AV45" s="780"/>
      <c r="AW45" s="780"/>
      <c r="AX45" s="780"/>
      <c r="AY45" s="780"/>
      <c r="AZ45" s="780"/>
      <c r="BA45" s="780"/>
      <c r="BB45" s="780"/>
      <c r="BC45" s="780"/>
      <c r="BD45" s="780"/>
      <c r="BE45" s="780"/>
      <c r="BF45" s="780"/>
      <c r="BG45" s="780"/>
      <c r="BH45" s="780"/>
      <c r="BI45" s="780"/>
      <c r="BJ45" s="780"/>
      <c r="BK45" s="780"/>
      <c r="BL45" s="780"/>
      <c r="BM45" s="780"/>
      <c r="BN45" s="780"/>
      <c r="BO45" s="780"/>
      <c r="BP45" s="780"/>
      <c r="BQ45" s="780"/>
      <c r="BR45" s="780"/>
      <c r="BS45" s="780"/>
      <c r="BT45" s="780"/>
      <c r="BU45" s="780"/>
      <c r="BV45" s="780"/>
      <c r="BW45" s="780"/>
      <c r="BX45" s="780"/>
      <c r="BY45" s="780"/>
      <c r="BZ45" s="780"/>
      <c r="CA45" s="780"/>
      <c r="CB45" s="780"/>
      <c r="CC45" s="780"/>
    </row>
    <row r="46" spans="1:81" s="791" customFormat="1" ht="21" customHeight="1">
      <c r="A46" s="801"/>
      <c r="B46" s="802"/>
      <c r="C46" s="804"/>
      <c r="D46" s="802"/>
      <c r="E46" s="802"/>
      <c r="F46" s="943"/>
      <c r="G46" s="943"/>
      <c r="H46" s="844"/>
      <c r="I46" s="951" t="s">
        <v>935</v>
      </c>
      <c r="J46" s="684"/>
      <c r="K46" s="724">
        <f>SUM(K47:K48)</f>
        <v>1386</v>
      </c>
      <c r="L46" s="789"/>
      <c r="M46" s="832"/>
      <c r="N46" s="830"/>
      <c r="O46" s="840"/>
      <c r="P46" s="833"/>
      <c r="Q46" s="833"/>
      <c r="R46" s="789"/>
      <c r="AH46" s="780"/>
      <c r="AI46" s="780"/>
      <c r="AJ46" s="780"/>
      <c r="AK46" s="780"/>
      <c r="AL46" s="780"/>
      <c r="AM46" s="780"/>
      <c r="AN46" s="780"/>
      <c r="AO46" s="780"/>
      <c r="AP46" s="780"/>
      <c r="AQ46" s="780"/>
      <c r="AR46" s="780"/>
      <c r="AS46" s="780"/>
      <c r="AT46" s="780"/>
      <c r="AU46" s="780"/>
      <c r="AV46" s="780"/>
      <c r="AW46" s="780"/>
      <c r="AX46" s="780"/>
      <c r="AY46" s="780"/>
      <c r="AZ46" s="780"/>
      <c r="BA46" s="780"/>
      <c r="BB46" s="780"/>
      <c r="BC46" s="780"/>
      <c r="BD46" s="780"/>
      <c r="BE46" s="780"/>
      <c r="BF46" s="780"/>
      <c r="BG46" s="780"/>
      <c r="BH46" s="780"/>
      <c r="BI46" s="780"/>
      <c r="BJ46" s="780"/>
      <c r="BK46" s="780"/>
      <c r="BL46" s="780"/>
      <c r="BM46" s="780"/>
      <c r="BN46" s="780"/>
      <c r="BO46" s="780"/>
      <c r="BP46" s="780"/>
      <c r="BQ46" s="780"/>
      <c r="BR46" s="780"/>
      <c r="BS46" s="780"/>
      <c r="BT46" s="780"/>
      <c r="BU46" s="780"/>
      <c r="BV46" s="780"/>
      <c r="BW46" s="780"/>
      <c r="BX46" s="780"/>
      <c r="BY46" s="780"/>
      <c r="BZ46" s="780"/>
      <c r="CA46" s="780"/>
      <c r="CB46" s="780"/>
      <c r="CC46" s="780"/>
    </row>
    <row r="47" spans="1:81" s="791" customFormat="1" ht="21" customHeight="1">
      <c r="A47" s="801"/>
      <c r="B47" s="802"/>
      <c r="C47" s="804"/>
      <c r="D47" s="802"/>
      <c r="E47" s="802"/>
      <c r="F47" s="943"/>
      <c r="G47" s="943"/>
      <c r="H47" s="844"/>
      <c r="I47" s="953" t="s">
        <v>936</v>
      </c>
      <c r="J47" s="684" t="s">
        <v>570</v>
      </c>
      <c r="K47" s="724">
        <v>330</v>
      </c>
      <c r="L47" s="789"/>
      <c r="M47" s="832"/>
      <c r="N47" s="830"/>
      <c r="O47" s="866"/>
      <c r="P47" s="833"/>
      <c r="Q47" s="833"/>
      <c r="R47" s="789"/>
    </row>
    <row r="48" spans="1:81" s="791" customFormat="1" ht="21" customHeight="1">
      <c r="A48" s="801"/>
      <c r="B48" s="802"/>
      <c r="C48" s="804"/>
      <c r="D48" s="802"/>
      <c r="E48" s="802"/>
      <c r="F48" s="943"/>
      <c r="G48" s="943"/>
      <c r="H48" s="844"/>
      <c r="I48" s="953" t="s">
        <v>937</v>
      </c>
      <c r="J48" s="961" t="s">
        <v>570</v>
      </c>
      <c r="K48" s="724">
        <f>ROUNDDOWN(44*1000*12*2/1000,0)</f>
        <v>1056</v>
      </c>
      <c r="L48" s="789"/>
      <c r="M48" s="832"/>
      <c r="N48" s="830"/>
      <c r="O48" s="840"/>
      <c r="P48" s="833"/>
      <c r="Q48" s="833"/>
      <c r="R48" s="789"/>
    </row>
    <row r="49" spans="1:21" s="791" customFormat="1" ht="21" customHeight="1">
      <c r="A49" s="801"/>
      <c r="B49" s="802"/>
      <c r="C49" s="804"/>
      <c r="D49" s="802"/>
      <c r="E49" s="802"/>
      <c r="F49" s="943"/>
      <c r="G49" s="943"/>
      <c r="H49" s="844"/>
      <c r="I49" s="951" t="s">
        <v>938</v>
      </c>
      <c r="J49" s="684" t="s">
        <v>570</v>
      </c>
      <c r="K49" s="724">
        <f>ROUND(90000*12*1/1000,0)</f>
        <v>1080</v>
      </c>
      <c r="L49" s="789"/>
      <c r="M49" s="832"/>
      <c r="N49" s="830"/>
      <c r="O49" s="840"/>
      <c r="P49" s="833"/>
      <c r="Q49" s="833"/>
      <c r="R49" s="789"/>
    </row>
    <row r="50" spans="1:21" s="791" customFormat="1" ht="21" customHeight="1">
      <c r="A50" s="801"/>
      <c r="B50" s="802"/>
      <c r="C50" s="804"/>
      <c r="D50" s="802"/>
      <c r="E50" s="802"/>
      <c r="F50" s="943"/>
      <c r="G50" s="943"/>
      <c r="H50" s="844"/>
      <c r="I50" s="951" t="s">
        <v>939</v>
      </c>
      <c r="J50" s="684" t="s">
        <v>570</v>
      </c>
      <c r="K50" s="724">
        <v>3240</v>
      </c>
      <c r="L50" s="789"/>
      <c r="M50" s="785"/>
      <c r="N50" s="831"/>
      <c r="O50" s="851"/>
      <c r="P50" s="838"/>
      <c r="Q50" s="838"/>
      <c r="R50" s="852"/>
    </row>
    <row r="51" spans="1:21" s="791" customFormat="1" ht="21" customHeight="1">
      <c r="A51" s="801"/>
      <c r="B51" s="802"/>
      <c r="C51" s="804"/>
      <c r="D51" s="802"/>
      <c r="E51" s="802"/>
      <c r="F51" s="943"/>
      <c r="G51" s="943"/>
      <c r="H51" s="844"/>
      <c r="I51" s="951" t="s">
        <v>940</v>
      </c>
      <c r="J51" s="961" t="s">
        <v>570</v>
      </c>
      <c r="K51" s="724">
        <v>360</v>
      </c>
      <c r="L51" s="789"/>
      <c r="M51" s="832"/>
      <c r="N51" s="830"/>
      <c r="O51" s="840"/>
      <c r="P51" s="833"/>
      <c r="Q51" s="833"/>
      <c r="R51" s="826"/>
    </row>
    <row r="52" spans="1:21" s="791" customFormat="1" ht="21" customHeight="1">
      <c r="A52" s="801"/>
      <c r="B52" s="802"/>
      <c r="C52" s="804"/>
      <c r="D52" s="802"/>
      <c r="E52" s="802"/>
      <c r="F52" s="943"/>
      <c r="G52" s="943"/>
      <c r="H52" s="844"/>
      <c r="I52" s="683" t="s">
        <v>941</v>
      </c>
      <c r="J52" s="684" t="s">
        <v>570</v>
      </c>
      <c r="K52" s="724">
        <v>300</v>
      </c>
      <c r="L52" s="789"/>
      <c r="M52" s="832"/>
      <c r="N52" s="830"/>
      <c r="O52" s="840"/>
      <c r="P52" s="833"/>
      <c r="Q52" s="833"/>
      <c r="R52" s="826"/>
    </row>
    <row r="53" spans="1:21" s="791" customFormat="1" ht="20.25" customHeight="1">
      <c r="A53" s="801"/>
      <c r="B53" s="802"/>
      <c r="C53" s="804"/>
      <c r="D53" s="802"/>
      <c r="E53" s="849" t="s">
        <v>942</v>
      </c>
      <c r="F53" s="941">
        <f>K55</f>
        <v>7200</v>
      </c>
      <c r="G53" s="941">
        <v>3600</v>
      </c>
      <c r="H53" s="850">
        <f>F53-G53</f>
        <v>3600</v>
      </c>
      <c r="I53" s="3503" t="s">
        <v>943</v>
      </c>
      <c r="J53" s="984"/>
      <c r="K53" s="3505">
        <f>K55</f>
        <v>7200</v>
      </c>
      <c r="L53" s="789"/>
      <c r="M53" s="832"/>
      <c r="N53" s="830"/>
      <c r="O53" s="840"/>
      <c r="P53" s="833"/>
      <c r="Q53" s="833"/>
      <c r="R53" s="826"/>
    </row>
    <row r="54" spans="1:21" s="791" customFormat="1" ht="21" hidden="1" customHeight="1">
      <c r="A54" s="801"/>
      <c r="B54" s="802"/>
      <c r="C54" s="804"/>
      <c r="D54" s="802"/>
      <c r="E54" s="804"/>
      <c r="F54" s="943"/>
      <c r="G54" s="943"/>
      <c r="H54" s="844"/>
      <c r="I54" s="3504"/>
      <c r="J54" s="952"/>
      <c r="K54" s="3506"/>
      <c r="L54" s="789"/>
      <c r="M54" s="832"/>
      <c r="N54" s="830"/>
      <c r="O54" s="840"/>
      <c r="P54" s="833"/>
      <c r="Q54" s="833"/>
      <c r="R54" s="826"/>
    </row>
    <row r="55" spans="1:21" s="791" customFormat="1" ht="21" customHeight="1">
      <c r="A55" s="835"/>
      <c r="B55" s="836"/>
      <c r="C55" s="837"/>
      <c r="D55" s="836"/>
      <c r="E55" s="836"/>
      <c r="F55" s="962"/>
      <c r="G55" s="962"/>
      <c r="H55" s="843"/>
      <c r="I55" s="986" t="s">
        <v>944</v>
      </c>
      <c r="J55" s="987" t="s">
        <v>570</v>
      </c>
      <c r="K55" s="730">
        <v>7200</v>
      </c>
      <c r="L55" s="789"/>
      <c r="M55" s="832"/>
      <c r="N55" s="830"/>
      <c r="O55" s="840"/>
      <c r="P55" s="833"/>
      <c r="Q55" s="833"/>
      <c r="R55" s="826"/>
    </row>
    <row r="56" spans="1:21" s="791" customFormat="1" ht="21" customHeight="1">
      <c r="A56" s="801"/>
      <c r="B56" s="802"/>
      <c r="C56" s="804"/>
      <c r="D56" s="3484" t="s">
        <v>879</v>
      </c>
      <c r="E56" s="3485"/>
      <c r="F56" s="962">
        <f>F57</f>
        <v>2400</v>
      </c>
      <c r="G56" s="962">
        <f>G57</f>
        <v>2400</v>
      </c>
      <c r="H56" s="988">
        <f>F56-G56</f>
        <v>0</v>
      </c>
      <c r="I56" s="989"/>
      <c r="J56" s="990"/>
      <c r="K56" s="991"/>
      <c r="L56" s="789"/>
      <c r="M56" s="785"/>
      <c r="N56" s="795"/>
      <c r="O56" s="787"/>
      <c r="P56" s="788"/>
      <c r="Q56" s="788"/>
      <c r="R56" s="789"/>
      <c r="S56" s="790"/>
      <c r="T56" s="790"/>
    </row>
    <row r="57" spans="1:21" s="791" customFormat="1" ht="21" customHeight="1">
      <c r="A57" s="801"/>
      <c r="B57" s="802"/>
      <c r="C57" s="804"/>
      <c r="D57" s="802"/>
      <c r="E57" s="849" t="s">
        <v>880</v>
      </c>
      <c r="F57" s="941">
        <f>K57</f>
        <v>2400</v>
      </c>
      <c r="G57" s="941">
        <v>2400</v>
      </c>
      <c r="H57" s="850">
        <f>F57-G57</f>
        <v>0</v>
      </c>
      <c r="I57" s="992" t="s">
        <v>945</v>
      </c>
      <c r="J57" s="993"/>
      <c r="K57" s="994">
        <f>K58</f>
        <v>2400</v>
      </c>
      <c r="L57" s="789"/>
      <c r="M57" s="785"/>
      <c r="N57" s="795"/>
      <c r="O57" s="787"/>
      <c r="P57" s="788"/>
      <c r="Q57" s="788"/>
      <c r="R57" s="789"/>
      <c r="S57" s="790"/>
      <c r="T57" s="790"/>
      <c r="U57" s="790"/>
    </row>
    <row r="58" spans="1:21" s="791" customFormat="1" ht="21" customHeight="1">
      <c r="A58" s="801"/>
      <c r="B58" s="802"/>
      <c r="C58" s="804"/>
      <c r="D58" s="867"/>
      <c r="E58" s="802"/>
      <c r="F58" s="943"/>
      <c r="G58" s="943"/>
      <c r="H58" s="844"/>
      <c r="I58" s="951" t="s">
        <v>946</v>
      </c>
      <c r="J58" s="684" t="s">
        <v>570</v>
      </c>
      <c r="K58" s="685">
        <v>2400</v>
      </c>
      <c r="L58" s="789"/>
      <c r="M58" s="785"/>
      <c r="N58" s="831"/>
      <c r="O58" s="831"/>
      <c r="P58" s="838"/>
      <c r="Q58" s="838"/>
      <c r="R58" s="852"/>
      <c r="S58" s="852"/>
      <c r="T58" s="790"/>
      <c r="U58" s="790"/>
    </row>
    <row r="59" spans="1:21" s="791" customFormat="1" ht="21" hidden="1" customHeight="1">
      <c r="A59" s="801"/>
      <c r="B59" s="802"/>
      <c r="C59" s="804"/>
      <c r="D59" s="3466" t="s">
        <v>947</v>
      </c>
      <c r="E59" s="3467"/>
      <c r="F59" s="939">
        <f>F60</f>
        <v>0</v>
      </c>
      <c r="G59" s="939">
        <f>G60</f>
        <v>0</v>
      </c>
      <c r="H59" s="850">
        <f>F59-G59</f>
        <v>0</v>
      </c>
      <c r="I59" s="995"/>
      <c r="J59" s="996"/>
      <c r="K59" s="997"/>
      <c r="L59" s="789"/>
      <c r="R59" s="833"/>
    </row>
    <row r="60" spans="1:21" s="791" customFormat="1" ht="21" hidden="1" customHeight="1">
      <c r="A60" s="801"/>
      <c r="B60" s="802"/>
      <c r="C60" s="804"/>
      <c r="D60" s="849"/>
      <c r="E60" s="849" t="s">
        <v>948</v>
      </c>
      <c r="F60" s="941">
        <f>K60</f>
        <v>0</v>
      </c>
      <c r="G60" s="998">
        <v>0</v>
      </c>
      <c r="H60" s="850">
        <f>F60-G60</f>
        <v>0</v>
      </c>
      <c r="I60" s="992"/>
      <c r="J60" s="999"/>
      <c r="K60" s="1000"/>
      <c r="L60" s="789"/>
      <c r="R60" s="833"/>
    </row>
    <row r="61" spans="1:21" s="791" customFormat="1" ht="21" hidden="1" customHeight="1">
      <c r="A61" s="801"/>
      <c r="B61" s="802"/>
      <c r="C61" s="804"/>
      <c r="D61" s="836"/>
      <c r="E61" s="836"/>
      <c r="F61" s="962"/>
      <c r="G61" s="1001"/>
      <c r="H61" s="843"/>
      <c r="I61" s="992"/>
      <c r="J61" s="999"/>
      <c r="K61" s="994"/>
      <c r="L61" s="789"/>
      <c r="M61" s="858"/>
      <c r="N61" s="858"/>
      <c r="O61" s="858"/>
      <c r="P61" s="858"/>
      <c r="R61" s="833"/>
    </row>
    <row r="62" spans="1:21" s="791" customFormat="1" ht="21" hidden="1" customHeight="1">
      <c r="A62" s="801"/>
      <c r="B62" s="853"/>
      <c r="C62" s="804"/>
      <c r="D62" s="3466" t="s">
        <v>949</v>
      </c>
      <c r="E62" s="3467"/>
      <c r="F62" s="1002">
        <f>F63+F70</f>
        <v>2940</v>
      </c>
      <c r="G62" s="1002">
        <f>G63+G70</f>
        <v>2940</v>
      </c>
      <c r="H62" s="843">
        <f>F62-G62</f>
        <v>0</v>
      </c>
      <c r="I62" s="1003"/>
      <c r="J62" s="1004"/>
      <c r="K62" s="1005"/>
      <c r="L62" s="860"/>
      <c r="M62" s="785"/>
      <c r="N62" s="788"/>
      <c r="O62" s="811"/>
      <c r="P62" s="788"/>
      <c r="Q62" s="788"/>
      <c r="R62" s="788"/>
    </row>
    <row r="63" spans="1:21" s="791" customFormat="1" ht="21" hidden="1" customHeight="1">
      <c r="A63" s="801"/>
      <c r="B63" s="853"/>
      <c r="C63" s="804"/>
      <c r="D63" s="1006"/>
      <c r="E63" s="849" t="s">
        <v>950</v>
      </c>
      <c r="F63" s="1007">
        <f>K64</f>
        <v>0</v>
      </c>
      <c r="G63" s="1007">
        <v>0</v>
      </c>
      <c r="H63" s="869">
        <f>F63-G63</f>
        <v>0</v>
      </c>
      <c r="I63" s="944" t="s">
        <v>951</v>
      </c>
      <c r="J63" s="1008"/>
      <c r="K63" s="1009"/>
      <c r="L63" s="860"/>
      <c r="M63" s="785"/>
      <c r="N63" s="788"/>
      <c r="O63" s="811"/>
      <c r="P63" s="788"/>
      <c r="Q63" s="788"/>
      <c r="R63" s="788"/>
    </row>
    <row r="64" spans="1:21" s="791" customFormat="1" ht="21" hidden="1" customHeight="1">
      <c r="A64" s="801"/>
      <c r="B64" s="853"/>
      <c r="C64" s="854"/>
      <c r="D64" s="853"/>
      <c r="E64" s="853"/>
      <c r="F64" s="1010"/>
      <c r="G64" s="1010"/>
      <c r="H64" s="855"/>
      <c r="I64" s="1011" t="s">
        <v>952</v>
      </c>
      <c r="J64" s="1012"/>
      <c r="K64" s="1013">
        <f>SUM(K65:K69)</f>
        <v>0</v>
      </c>
      <c r="L64" s="860"/>
      <c r="M64" s="785"/>
      <c r="N64" s="831"/>
      <c r="O64" s="831"/>
      <c r="P64" s="838"/>
      <c r="Q64" s="838"/>
    </row>
    <row r="65" spans="1:33" s="791" customFormat="1" ht="21" hidden="1" customHeight="1">
      <c r="A65" s="801"/>
      <c r="B65" s="853"/>
      <c r="C65" s="854"/>
      <c r="D65" s="853"/>
      <c r="E65" s="853"/>
      <c r="F65" s="1010"/>
      <c r="G65" s="1010"/>
      <c r="H65" s="855"/>
      <c r="I65" s="1011" t="s">
        <v>953</v>
      </c>
      <c r="J65" s="1014" t="s">
        <v>73</v>
      </c>
      <c r="K65" s="994">
        <f>ROUNDDOWN(M65/1000,0)</f>
        <v>0</v>
      </c>
      <c r="L65" s="1015"/>
      <c r="M65" s="832"/>
      <c r="N65" s="833"/>
      <c r="O65" s="1016"/>
      <c r="P65" s="1017"/>
      <c r="Q65" s="1018"/>
      <c r="R65" s="1019"/>
      <c r="S65" s="1020"/>
    </row>
    <row r="66" spans="1:33" s="791" customFormat="1" ht="21" hidden="1" customHeight="1">
      <c r="A66" s="801"/>
      <c r="B66" s="853"/>
      <c r="C66" s="854"/>
      <c r="D66" s="853"/>
      <c r="E66" s="853"/>
      <c r="F66" s="1010"/>
      <c r="G66" s="1010"/>
      <c r="H66" s="855"/>
      <c r="I66" s="1011" t="s">
        <v>954</v>
      </c>
      <c r="J66" s="1014" t="s">
        <v>73</v>
      </c>
      <c r="K66" s="994">
        <f>ROUNDDOWN(M66/1000,0)</f>
        <v>0</v>
      </c>
      <c r="L66" s="1015"/>
      <c r="M66" s="832"/>
      <c r="N66" s="833"/>
      <c r="O66" s="1016"/>
      <c r="P66" s="1017"/>
      <c r="Q66" s="1021"/>
      <c r="R66" s="1019"/>
    </row>
    <row r="67" spans="1:33" s="791" customFormat="1" ht="21" hidden="1" customHeight="1">
      <c r="A67" s="801"/>
      <c r="B67" s="853"/>
      <c r="C67" s="854"/>
      <c r="D67" s="853"/>
      <c r="E67" s="853"/>
      <c r="F67" s="1010"/>
      <c r="G67" s="1010"/>
      <c r="H67" s="855"/>
      <c r="I67" s="1011" t="s">
        <v>955</v>
      </c>
      <c r="J67" s="1014" t="s">
        <v>73</v>
      </c>
      <c r="K67" s="994">
        <f>ROUNDDOWN(M67/1000,0)</f>
        <v>0</v>
      </c>
      <c r="L67" s="1015"/>
      <c r="M67" s="832"/>
      <c r="N67" s="833"/>
      <c r="O67" s="1016"/>
      <c r="P67" s="1017"/>
      <c r="Q67" s="1022"/>
      <c r="R67" s="1023"/>
    </row>
    <row r="68" spans="1:33" s="791" customFormat="1" ht="21" hidden="1" customHeight="1">
      <c r="A68" s="801"/>
      <c r="B68" s="853"/>
      <c r="C68" s="854"/>
      <c r="D68" s="853"/>
      <c r="E68" s="853"/>
      <c r="F68" s="1010"/>
      <c r="G68" s="1010"/>
      <c r="H68" s="855"/>
      <c r="I68" s="1011" t="s">
        <v>956</v>
      </c>
      <c r="J68" s="1014" t="s">
        <v>73</v>
      </c>
      <c r="K68" s="994">
        <f>ROUNDDOWN(M68/1000,0)</f>
        <v>0</v>
      </c>
      <c r="L68" s="1015"/>
      <c r="M68" s="832"/>
      <c r="N68" s="833"/>
      <c r="O68" s="1024"/>
      <c r="P68" s="1017"/>
      <c r="Q68" s="1025"/>
      <c r="R68" s="1026"/>
      <c r="S68" s="857"/>
    </row>
    <row r="69" spans="1:33" s="791" customFormat="1" ht="21" hidden="1" customHeight="1">
      <c r="A69" s="801"/>
      <c r="B69" s="853"/>
      <c r="C69" s="854"/>
      <c r="D69" s="853"/>
      <c r="E69" s="853"/>
      <c r="F69" s="1010"/>
      <c r="G69" s="1010"/>
      <c r="H69" s="855"/>
      <c r="I69" s="1011" t="s">
        <v>957</v>
      </c>
      <c r="J69" s="1014" t="s">
        <v>73</v>
      </c>
      <c r="K69" s="994">
        <f>ROUNDDOWN(M69/1000,0)</f>
        <v>0</v>
      </c>
      <c r="L69" s="1015"/>
      <c r="M69" s="832"/>
      <c r="N69" s="833"/>
      <c r="O69" s="1016"/>
      <c r="P69" s="1017"/>
      <c r="Q69" s="1025"/>
      <c r="R69" s="1027"/>
      <c r="S69" s="857"/>
      <c r="Y69" s="780"/>
      <c r="Z69" s="780"/>
      <c r="AA69" s="780"/>
      <c r="AB69" s="780"/>
      <c r="AC69" s="780"/>
      <c r="AD69" s="780"/>
      <c r="AE69" s="780"/>
      <c r="AF69" s="780"/>
      <c r="AG69" s="780"/>
    </row>
    <row r="70" spans="1:33" s="791" customFormat="1" ht="21" hidden="1" customHeight="1">
      <c r="A70" s="801"/>
      <c r="B70" s="853"/>
      <c r="C70" s="854"/>
      <c r="D70" s="853"/>
      <c r="E70" s="859" t="s">
        <v>958</v>
      </c>
      <c r="F70" s="1028">
        <f>K70</f>
        <v>2940</v>
      </c>
      <c r="G70" s="1028">
        <v>2940</v>
      </c>
      <c r="H70" s="850">
        <f>F70-G70</f>
        <v>0</v>
      </c>
      <c r="I70" s="524" t="s">
        <v>800</v>
      </c>
      <c r="J70" s="1029"/>
      <c r="K70" s="985">
        <f>K71+K74</f>
        <v>2940</v>
      </c>
      <c r="L70" s="860"/>
      <c r="M70" s="785"/>
      <c r="N70" s="785"/>
      <c r="O70" s="787"/>
      <c r="P70" s="788"/>
      <c r="Q70" s="788"/>
      <c r="R70" s="788"/>
      <c r="S70" s="857"/>
      <c r="Y70" s="780"/>
      <c r="Z70" s="780"/>
      <c r="AA70" s="780"/>
      <c r="AB70" s="780"/>
      <c r="AC70" s="780"/>
      <c r="AD70" s="780"/>
      <c r="AE70" s="780"/>
      <c r="AF70" s="780"/>
      <c r="AG70" s="780"/>
    </row>
    <row r="71" spans="1:33" s="791" customFormat="1" ht="21" hidden="1" customHeight="1">
      <c r="A71" s="801"/>
      <c r="B71" s="853"/>
      <c r="C71" s="854"/>
      <c r="D71" s="853"/>
      <c r="E71" s="853"/>
      <c r="F71" s="1010"/>
      <c r="G71" s="1010"/>
      <c r="H71" s="855"/>
      <c r="I71" s="1030" t="s">
        <v>959</v>
      </c>
      <c r="J71" s="743"/>
      <c r="K71" s="744">
        <f>K72+K73</f>
        <v>1500</v>
      </c>
      <c r="L71" s="856"/>
      <c r="M71" s="785"/>
      <c r="N71" s="831"/>
      <c r="O71" s="831"/>
      <c r="P71" s="838"/>
      <c r="Q71" s="838"/>
      <c r="R71" s="852"/>
      <c r="S71" s="852"/>
      <c r="T71" s="790"/>
      <c r="Y71" s="780"/>
      <c r="Z71" s="780"/>
      <c r="AA71" s="780"/>
      <c r="AB71" s="780"/>
      <c r="AC71" s="780"/>
      <c r="AD71" s="780"/>
      <c r="AE71" s="780"/>
      <c r="AF71" s="780"/>
      <c r="AG71" s="780"/>
    </row>
    <row r="72" spans="1:33" s="791" customFormat="1" ht="21" hidden="1" customHeight="1">
      <c r="A72" s="801"/>
      <c r="B72" s="853"/>
      <c r="C72" s="854"/>
      <c r="D72" s="853"/>
      <c r="E72" s="853"/>
      <c r="F72" s="1010"/>
      <c r="G72" s="1010"/>
      <c r="H72" s="855"/>
      <c r="I72" s="1030" t="s">
        <v>960</v>
      </c>
      <c r="J72" s="743" t="s">
        <v>570</v>
      </c>
      <c r="K72" s="1031">
        <v>900</v>
      </c>
      <c r="L72" s="856"/>
      <c r="M72" s="832"/>
      <c r="N72" s="830"/>
      <c r="O72" s="840"/>
      <c r="P72" s="833"/>
      <c r="Q72" s="833"/>
      <c r="R72" s="833"/>
      <c r="S72" s="857"/>
      <c r="Y72" s="780"/>
      <c r="Z72" s="780"/>
      <c r="AA72" s="780"/>
      <c r="AB72" s="780"/>
      <c r="AC72" s="780"/>
      <c r="AD72" s="780"/>
      <c r="AE72" s="780"/>
      <c r="AF72" s="780"/>
      <c r="AG72" s="780"/>
    </row>
    <row r="73" spans="1:33" s="791" customFormat="1" ht="21" hidden="1" customHeight="1">
      <c r="A73" s="801"/>
      <c r="B73" s="853"/>
      <c r="C73" s="854"/>
      <c r="D73" s="853"/>
      <c r="E73" s="853"/>
      <c r="F73" s="1010"/>
      <c r="G73" s="1010"/>
      <c r="H73" s="855"/>
      <c r="I73" s="1030" t="s">
        <v>961</v>
      </c>
      <c r="J73" s="743" t="s">
        <v>570</v>
      </c>
      <c r="K73" s="1031">
        <v>600</v>
      </c>
      <c r="L73" s="856"/>
      <c r="M73" s="832"/>
      <c r="N73" s="830"/>
      <c r="O73" s="840"/>
      <c r="P73" s="833"/>
      <c r="Q73" s="833"/>
      <c r="R73" s="833"/>
      <c r="S73" s="857"/>
      <c r="Y73" s="780"/>
      <c r="Z73" s="780"/>
      <c r="AA73" s="780"/>
      <c r="AB73" s="780"/>
      <c r="AC73" s="780"/>
      <c r="AD73" s="780"/>
      <c r="AE73" s="780"/>
      <c r="AF73" s="780"/>
      <c r="AG73" s="780"/>
    </row>
    <row r="74" spans="1:33" s="791" customFormat="1" ht="21" hidden="1" customHeight="1">
      <c r="A74" s="801"/>
      <c r="B74" s="853"/>
      <c r="C74" s="854"/>
      <c r="D74" s="853"/>
      <c r="E74" s="853"/>
      <c r="F74" s="1010"/>
      <c r="G74" s="1010"/>
      <c r="H74" s="855"/>
      <c r="I74" s="1011" t="s">
        <v>962</v>
      </c>
      <c r="J74" s="1014"/>
      <c r="K74" s="744">
        <f>SUM(K75:K75)</f>
        <v>1440</v>
      </c>
      <c r="L74" s="856"/>
      <c r="M74" s="832"/>
      <c r="N74" s="830"/>
      <c r="O74" s="840"/>
      <c r="P74" s="833"/>
      <c r="Q74" s="833"/>
      <c r="R74" s="833"/>
      <c r="S74" s="857"/>
    </row>
    <row r="75" spans="1:33" s="791" customFormat="1" ht="21" hidden="1" customHeight="1">
      <c r="A75" s="801"/>
      <c r="B75" s="853"/>
      <c r="C75" s="854"/>
      <c r="D75" s="853"/>
      <c r="E75" s="853"/>
      <c r="F75" s="1010"/>
      <c r="G75" s="1010"/>
      <c r="H75" s="855"/>
      <c r="I75" s="1032" t="s">
        <v>963</v>
      </c>
      <c r="J75" s="1014" t="s">
        <v>570</v>
      </c>
      <c r="K75" s="1033">
        <v>1440</v>
      </c>
      <c r="L75" s="856"/>
      <c r="M75" s="832"/>
      <c r="N75" s="830"/>
      <c r="O75" s="840"/>
      <c r="P75" s="833"/>
      <c r="Q75" s="833"/>
      <c r="R75" s="833"/>
      <c r="S75" s="857"/>
      <c r="Y75" s="780"/>
      <c r="Z75" s="780"/>
      <c r="AA75" s="780"/>
      <c r="AB75" s="780"/>
      <c r="AC75" s="780"/>
      <c r="AD75" s="780"/>
      <c r="AE75" s="780"/>
      <c r="AF75" s="780"/>
      <c r="AG75" s="780"/>
    </row>
    <row r="76" spans="1:33" s="791" customFormat="1" ht="21" hidden="1" customHeight="1">
      <c r="A76" s="801"/>
      <c r="B76" s="853"/>
      <c r="C76" s="853"/>
      <c r="D76" s="853"/>
      <c r="E76" s="863"/>
      <c r="F76" s="1010"/>
      <c r="G76" s="1010"/>
      <c r="H76" s="855"/>
      <c r="I76" s="1011" t="s">
        <v>964</v>
      </c>
      <c r="J76" s="1014"/>
      <c r="K76" s="1033"/>
      <c r="L76" s="856"/>
      <c r="M76" s="832"/>
      <c r="N76" s="830"/>
      <c r="O76" s="840"/>
      <c r="P76" s="833"/>
      <c r="Q76" s="833"/>
      <c r="R76" s="833"/>
      <c r="S76" s="857"/>
      <c r="Y76" s="780"/>
      <c r="Z76" s="780"/>
      <c r="AA76" s="780"/>
      <c r="AB76" s="780"/>
      <c r="AC76" s="780"/>
      <c r="AD76" s="780"/>
      <c r="AE76" s="780"/>
      <c r="AF76" s="780"/>
      <c r="AG76" s="780"/>
    </row>
    <row r="77" spans="1:33" s="791" customFormat="1" ht="21" hidden="1" customHeight="1">
      <c r="A77" s="801"/>
      <c r="B77" s="853"/>
      <c r="C77" s="854"/>
      <c r="D77" s="853"/>
      <c r="E77" s="863"/>
      <c r="F77" s="1010"/>
      <c r="G77" s="1010"/>
      <c r="H77" s="855"/>
      <c r="I77" s="1011" t="s">
        <v>965</v>
      </c>
      <c r="J77" s="1014"/>
      <c r="K77" s="1033"/>
      <c r="L77" s="856"/>
      <c r="M77" s="832"/>
      <c r="N77" s="830"/>
      <c r="O77" s="840"/>
      <c r="P77" s="833"/>
      <c r="Q77" s="833"/>
      <c r="R77" s="833"/>
      <c r="S77" s="857"/>
      <c r="Y77" s="780"/>
      <c r="Z77" s="780"/>
      <c r="AA77" s="780"/>
      <c r="AB77" s="780"/>
      <c r="AC77" s="780"/>
      <c r="AD77" s="780"/>
      <c r="AE77" s="780"/>
      <c r="AF77" s="780"/>
      <c r="AG77" s="780"/>
    </row>
    <row r="78" spans="1:33" s="791" customFormat="1" ht="21" customHeight="1">
      <c r="A78" s="801"/>
      <c r="B78" s="853"/>
      <c r="C78" s="854"/>
      <c r="D78" s="3507" t="s">
        <v>804</v>
      </c>
      <c r="E78" s="3507"/>
      <c r="F78" s="1002">
        <v>3000</v>
      </c>
      <c r="G78" s="1002">
        <v>0</v>
      </c>
      <c r="H78" s="1069">
        <v>3000</v>
      </c>
      <c r="I78" s="3508"/>
      <c r="J78" s="3508"/>
      <c r="K78" s="3508"/>
      <c r="L78" s="856"/>
      <c r="M78" s="832"/>
      <c r="N78" s="830"/>
      <c r="O78" s="840"/>
      <c r="P78" s="833"/>
      <c r="Q78" s="833"/>
      <c r="R78" s="833"/>
      <c r="S78" s="857"/>
      <c r="Y78" s="780"/>
      <c r="Z78" s="780"/>
      <c r="AA78" s="780"/>
      <c r="AB78" s="780"/>
      <c r="AC78" s="780"/>
      <c r="AD78" s="780"/>
      <c r="AE78" s="780"/>
      <c r="AF78" s="780"/>
      <c r="AG78" s="780"/>
    </row>
    <row r="79" spans="1:33" s="791" customFormat="1" ht="21" customHeight="1">
      <c r="A79" s="801"/>
      <c r="B79" s="853"/>
      <c r="C79" s="854"/>
      <c r="D79" s="3500"/>
      <c r="E79" s="3501" t="s">
        <v>805</v>
      </c>
      <c r="F79" s="1010">
        <v>3000</v>
      </c>
      <c r="G79" s="1010">
        <v>0</v>
      </c>
      <c r="H79" s="855">
        <v>3000</v>
      </c>
      <c r="I79" s="1011" t="s">
        <v>1406</v>
      </c>
      <c r="J79" s="684"/>
      <c r="K79" s="1033">
        <v>3000</v>
      </c>
      <c r="L79" s="856"/>
      <c r="M79" s="832"/>
      <c r="N79" s="830"/>
      <c r="O79" s="840"/>
      <c r="P79" s="833"/>
      <c r="Q79" s="833"/>
      <c r="R79" s="833"/>
      <c r="S79" s="857"/>
      <c r="Y79" s="780"/>
      <c r="Z79" s="780"/>
      <c r="AA79" s="780"/>
      <c r="AB79" s="780"/>
      <c r="AC79" s="780"/>
      <c r="AD79" s="780"/>
      <c r="AE79" s="780"/>
      <c r="AF79" s="780"/>
      <c r="AG79" s="780"/>
    </row>
    <row r="80" spans="1:33" s="791" customFormat="1" ht="21" customHeight="1">
      <c r="A80" s="801"/>
      <c r="B80" s="853"/>
      <c r="C80" s="854"/>
      <c r="D80" s="3500"/>
      <c r="E80" s="3502"/>
      <c r="F80" s="1010"/>
      <c r="G80" s="1010"/>
      <c r="H80" s="855"/>
      <c r="I80" s="1011" t="s">
        <v>1407</v>
      </c>
      <c r="J80" s="684" t="s">
        <v>570</v>
      </c>
      <c r="K80" s="1033">
        <v>3000</v>
      </c>
      <c r="L80" s="856"/>
      <c r="M80" s="832"/>
      <c r="N80" s="830"/>
      <c r="O80" s="840"/>
      <c r="P80" s="833"/>
      <c r="Q80" s="833"/>
      <c r="R80" s="833"/>
      <c r="S80" s="857"/>
      <c r="Y80" s="780"/>
      <c r="Z80" s="780"/>
      <c r="AA80" s="780"/>
      <c r="AB80" s="780"/>
      <c r="AC80" s="780"/>
      <c r="AD80" s="780"/>
      <c r="AE80" s="780"/>
      <c r="AF80" s="780"/>
      <c r="AG80" s="780"/>
    </row>
    <row r="81" spans="1:81" s="780" customFormat="1" ht="21" customHeight="1">
      <c r="A81" s="801"/>
      <c r="B81" s="853"/>
      <c r="C81" s="854"/>
      <c r="D81" s="3466" t="s">
        <v>886</v>
      </c>
      <c r="E81" s="3467"/>
      <c r="F81" s="1002">
        <f>F82</f>
        <v>1200</v>
      </c>
      <c r="G81" s="1002">
        <f>G82</f>
        <v>1200</v>
      </c>
      <c r="H81" s="870">
        <f>F81-G81</f>
        <v>0</v>
      </c>
      <c r="I81" s="1034"/>
      <c r="J81" s="1035"/>
      <c r="K81" s="1036"/>
      <c r="L81" s="860"/>
      <c r="M81" s="785"/>
      <c r="S81" s="857"/>
      <c r="T81" s="791"/>
      <c r="U81" s="791"/>
      <c r="V81" s="791"/>
      <c r="W81" s="791"/>
      <c r="X81" s="791"/>
      <c r="Y81" s="791"/>
      <c r="Z81" s="791"/>
      <c r="AA81" s="791"/>
      <c r="AB81" s="791"/>
      <c r="AC81" s="791"/>
      <c r="AD81" s="791"/>
      <c r="AE81" s="791"/>
      <c r="AF81" s="791"/>
      <c r="AG81" s="791"/>
      <c r="AH81" s="791"/>
      <c r="AI81" s="791"/>
      <c r="AJ81" s="791"/>
      <c r="AK81" s="791"/>
      <c r="AL81" s="791"/>
      <c r="AM81" s="791"/>
      <c r="AN81" s="791"/>
      <c r="AO81" s="791"/>
      <c r="AP81" s="791"/>
      <c r="AQ81" s="791"/>
      <c r="AR81" s="791"/>
      <c r="AS81" s="791"/>
      <c r="AT81" s="791"/>
      <c r="AU81" s="791"/>
      <c r="AV81" s="791"/>
      <c r="AW81" s="791"/>
      <c r="AX81" s="791"/>
      <c r="AY81" s="791"/>
      <c r="AZ81" s="791"/>
      <c r="BA81" s="791"/>
      <c r="BB81" s="791"/>
      <c r="BC81" s="791"/>
      <c r="BD81" s="791"/>
      <c r="BE81" s="791"/>
      <c r="BF81" s="791"/>
      <c r="BG81" s="791"/>
      <c r="BH81" s="791"/>
      <c r="BI81" s="791"/>
      <c r="BJ81" s="791"/>
      <c r="BK81" s="791"/>
      <c r="BL81" s="791"/>
      <c r="BM81" s="791"/>
      <c r="BN81" s="791"/>
      <c r="BO81" s="791"/>
      <c r="BP81" s="791"/>
      <c r="BQ81" s="791"/>
      <c r="BR81" s="791"/>
      <c r="BS81" s="791"/>
      <c r="BT81" s="791"/>
      <c r="BU81" s="791"/>
      <c r="BV81" s="791"/>
      <c r="BW81" s="791"/>
      <c r="BX81" s="791"/>
      <c r="BY81" s="791"/>
      <c r="BZ81" s="791"/>
      <c r="CA81" s="791"/>
      <c r="CB81" s="791"/>
      <c r="CC81" s="791"/>
    </row>
    <row r="82" spans="1:81" s="780" customFormat="1" ht="21" customHeight="1">
      <c r="A82" s="801"/>
      <c r="B82" s="853"/>
      <c r="C82" s="853"/>
      <c r="D82" s="853"/>
      <c r="E82" s="859" t="s">
        <v>887</v>
      </c>
      <c r="F82" s="1028">
        <f>K82</f>
        <v>1200</v>
      </c>
      <c r="G82" s="1028">
        <v>1200</v>
      </c>
      <c r="H82" s="871">
        <f>F82-G82</f>
        <v>0</v>
      </c>
      <c r="I82" s="1312" t="s">
        <v>1408</v>
      </c>
      <c r="J82" s="1029"/>
      <c r="K82" s="985">
        <f>K83</f>
        <v>1200</v>
      </c>
      <c r="L82" s="860"/>
      <c r="M82" s="839"/>
      <c r="N82" s="831"/>
      <c r="O82" s="787"/>
      <c r="P82" s="838"/>
      <c r="Q82" s="838"/>
      <c r="R82" s="852"/>
      <c r="S82" s="857"/>
      <c r="T82" s="791"/>
      <c r="U82" s="791"/>
      <c r="V82" s="791"/>
      <c r="W82" s="791"/>
      <c r="X82" s="791"/>
      <c r="Y82" s="791"/>
      <c r="Z82" s="791"/>
      <c r="AA82" s="791"/>
      <c r="AB82" s="791"/>
      <c r="AC82" s="791"/>
      <c r="AD82" s="791"/>
      <c r="AE82" s="791"/>
      <c r="AF82" s="791"/>
      <c r="AG82" s="791"/>
      <c r="AH82" s="791"/>
      <c r="AI82" s="791"/>
      <c r="AJ82" s="791"/>
      <c r="AK82" s="791"/>
      <c r="AL82" s="791"/>
      <c r="AM82" s="791"/>
      <c r="AN82" s="791"/>
      <c r="AO82" s="791"/>
      <c r="AP82" s="791"/>
      <c r="AQ82" s="791"/>
      <c r="AR82" s="791"/>
      <c r="AS82" s="791"/>
      <c r="AT82" s="791"/>
      <c r="AU82" s="791"/>
      <c r="AV82" s="791"/>
      <c r="AW82" s="791"/>
      <c r="AX82" s="791"/>
      <c r="AY82" s="791"/>
      <c r="AZ82" s="791"/>
      <c r="BA82" s="791"/>
      <c r="BB82" s="791"/>
      <c r="BC82" s="791"/>
      <c r="BD82" s="791"/>
      <c r="BE82" s="791"/>
      <c r="BF82" s="791"/>
      <c r="BG82" s="791"/>
      <c r="BH82" s="791"/>
      <c r="BI82" s="791"/>
      <c r="BJ82" s="791"/>
      <c r="BK82" s="791"/>
      <c r="BL82" s="791"/>
      <c r="BM82" s="791"/>
      <c r="BN82" s="791"/>
      <c r="BO82" s="791"/>
      <c r="BP82" s="791"/>
      <c r="BQ82" s="791"/>
      <c r="BR82" s="791"/>
      <c r="BS82" s="791"/>
      <c r="BT82" s="791"/>
      <c r="BU82" s="791"/>
      <c r="BV82" s="791"/>
      <c r="BW82" s="791"/>
      <c r="BX82" s="791"/>
      <c r="BY82" s="791"/>
      <c r="BZ82" s="791"/>
      <c r="CA82" s="791"/>
      <c r="CB82" s="791"/>
      <c r="CC82" s="791"/>
    </row>
    <row r="83" spans="1:81" s="780" customFormat="1" ht="21" customHeight="1" thickBot="1">
      <c r="A83" s="872"/>
      <c r="B83" s="873"/>
      <c r="C83" s="873"/>
      <c r="D83" s="873"/>
      <c r="E83" s="873"/>
      <c r="F83" s="1037"/>
      <c r="G83" s="1037"/>
      <c r="H83" s="874"/>
      <c r="I83" s="1038" t="s">
        <v>1409</v>
      </c>
      <c r="J83" s="1039" t="s">
        <v>570</v>
      </c>
      <c r="K83" s="1040">
        <v>1200</v>
      </c>
      <c r="L83" s="860"/>
      <c r="M83" s="832"/>
      <c r="N83" s="830"/>
      <c r="O83" s="840"/>
      <c r="P83" s="833"/>
      <c r="Q83" s="833"/>
      <c r="R83" s="833"/>
      <c r="S83" s="864"/>
      <c r="T83" s="791"/>
      <c r="U83" s="791"/>
      <c r="V83" s="791"/>
      <c r="W83" s="791"/>
      <c r="X83" s="791"/>
      <c r="Y83" s="791"/>
      <c r="Z83" s="791"/>
      <c r="AA83" s="791"/>
      <c r="AB83" s="791"/>
      <c r="AC83" s="791"/>
      <c r="AD83" s="791"/>
      <c r="AE83" s="791"/>
      <c r="AF83" s="791"/>
      <c r="AG83" s="791"/>
      <c r="AH83" s="791"/>
      <c r="AI83" s="791"/>
      <c r="AJ83" s="791"/>
      <c r="AK83" s="791"/>
      <c r="AL83" s="791"/>
      <c r="AM83" s="791"/>
      <c r="AN83" s="791"/>
      <c r="AO83" s="791"/>
      <c r="AP83" s="791"/>
      <c r="AQ83" s="791"/>
      <c r="AR83" s="791"/>
      <c r="AS83" s="791"/>
      <c r="AT83" s="791"/>
      <c r="AU83" s="791"/>
      <c r="AV83" s="791"/>
      <c r="AW83" s="791"/>
      <c r="AX83" s="791"/>
      <c r="AY83" s="791"/>
      <c r="AZ83" s="791"/>
      <c r="BA83" s="791"/>
      <c r="BB83" s="791"/>
      <c r="BC83" s="791"/>
      <c r="BD83" s="791"/>
      <c r="BE83" s="791"/>
      <c r="BF83" s="791"/>
      <c r="BG83" s="791"/>
      <c r="BH83" s="791"/>
      <c r="BI83" s="791"/>
      <c r="BJ83" s="791"/>
      <c r="BK83" s="791"/>
      <c r="BL83" s="791"/>
      <c r="BM83" s="791"/>
      <c r="BN83" s="791"/>
      <c r="BO83" s="791"/>
      <c r="BP83" s="791"/>
      <c r="BQ83" s="791"/>
      <c r="BR83" s="791"/>
      <c r="BS83" s="791"/>
      <c r="BT83" s="791"/>
      <c r="BU83" s="791"/>
      <c r="BV83" s="791"/>
      <c r="BW83" s="791"/>
      <c r="BX83" s="791"/>
      <c r="BY83" s="791"/>
      <c r="BZ83" s="791"/>
      <c r="CA83" s="791"/>
      <c r="CB83" s="791"/>
      <c r="CC83" s="791"/>
    </row>
    <row r="84" spans="1:81" s="780" customFormat="1" ht="21" customHeight="1">
      <c r="A84" s="886"/>
      <c r="B84" s="886"/>
      <c r="C84" s="886"/>
      <c r="D84" s="886"/>
      <c r="E84" s="886"/>
      <c r="F84" s="2851"/>
      <c r="G84" s="2851"/>
      <c r="H84" s="888"/>
      <c r="I84" s="889"/>
      <c r="J84" s="890"/>
      <c r="K84" s="887"/>
      <c r="L84" s="887"/>
      <c r="M84" s="772"/>
      <c r="N84" s="891"/>
      <c r="O84" s="774"/>
      <c r="P84" s="775"/>
      <c r="Q84" s="775"/>
      <c r="R84" s="776"/>
      <c r="S84" s="777"/>
      <c r="T84" s="777"/>
      <c r="U84" s="791"/>
      <c r="V84" s="791"/>
      <c r="W84" s="791"/>
      <c r="X84" s="791"/>
      <c r="Y84" s="791"/>
      <c r="Z84" s="791"/>
      <c r="AA84" s="791"/>
      <c r="AB84" s="791"/>
      <c r="AC84" s="791"/>
      <c r="AD84" s="791"/>
      <c r="AE84" s="791"/>
      <c r="AF84" s="791"/>
      <c r="AG84" s="791"/>
      <c r="BJ84" s="791"/>
      <c r="BK84" s="791"/>
      <c r="BL84" s="791"/>
      <c r="BM84" s="791"/>
      <c r="BN84" s="791"/>
      <c r="BO84" s="791"/>
      <c r="BP84" s="791"/>
      <c r="BQ84" s="791"/>
      <c r="BR84" s="791"/>
      <c r="BS84" s="791"/>
      <c r="BT84" s="791"/>
      <c r="BU84" s="791"/>
      <c r="BV84" s="791"/>
      <c r="BW84" s="791"/>
      <c r="BX84" s="791"/>
      <c r="BY84" s="791"/>
      <c r="BZ84" s="791"/>
      <c r="CA84" s="791"/>
      <c r="CB84" s="791"/>
      <c r="CC84" s="791"/>
    </row>
    <row r="85" spans="1:81" s="780" customFormat="1" ht="21" customHeight="1">
      <c r="A85" s="886"/>
      <c r="B85" s="886"/>
      <c r="C85" s="886"/>
      <c r="D85" s="886"/>
      <c r="E85" s="886"/>
      <c r="F85" s="2851"/>
      <c r="G85" s="2851"/>
      <c r="H85" s="888"/>
      <c r="I85" s="889"/>
      <c r="J85" s="890"/>
      <c r="K85" s="887"/>
      <c r="L85" s="887"/>
      <c r="M85" s="772"/>
      <c r="N85" s="891"/>
      <c r="O85" s="774"/>
      <c r="P85" s="775"/>
      <c r="Q85" s="775"/>
      <c r="R85" s="776"/>
      <c r="S85" s="777"/>
      <c r="T85" s="777"/>
      <c r="U85" s="777"/>
      <c r="V85" s="791"/>
      <c r="W85" s="791"/>
      <c r="X85" s="791"/>
      <c r="Y85" s="791"/>
      <c r="Z85" s="791"/>
      <c r="BJ85" s="791"/>
      <c r="BK85" s="791"/>
      <c r="BL85" s="791"/>
      <c r="BM85" s="791"/>
      <c r="BN85" s="791"/>
      <c r="BO85" s="791"/>
      <c r="BP85" s="791"/>
      <c r="BQ85" s="791"/>
      <c r="BR85" s="791"/>
      <c r="BS85" s="791"/>
      <c r="BT85" s="791"/>
      <c r="BU85" s="791"/>
      <c r="BV85" s="791"/>
      <c r="BW85" s="791"/>
      <c r="BX85" s="791"/>
      <c r="BY85" s="791"/>
      <c r="BZ85" s="791"/>
      <c r="CA85" s="791"/>
      <c r="CB85" s="791"/>
      <c r="CC85" s="791"/>
    </row>
    <row r="86" spans="1:81" s="780" customFormat="1" ht="21" customHeight="1">
      <c r="A86" s="886"/>
      <c r="B86" s="886"/>
      <c r="C86" s="886"/>
      <c r="D86" s="886"/>
      <c r="E86" s="886"/>
      <c r="F86" s="2851"/>
      <c r="G86" s="2851"/>
      <c r="H86" s="888"/>
      <c r="I86" s="889"/>
      <c r="J86" s="890"/>
      <c r="K86" s="887"/>
      <c r="L86" s="887"/>
      <c r="M86" s="772"/>
      <c r="N86" s="891"/>
      <c r="O86" s="774"/>
      <c r="P86" s="775"/>
      <c r="Q86" s="775"/>
      <c r="R86" s="776"/>
      <c r="S86" s="777"/>
      <c r="T86" s="777"/>
      <c r="U86" s="777"/>
      <c r="V86" s="791"/>
      <c r="W86" s="791"/>
      <c r="X86" s="791"/>
      <c r="Y86" s="791"/>
      <c r="Z86" s="791"/>
      <c r="BJ86" s="791"/>
      <c r="BK86" s="791"/>
      <c r="BL86" s="791"/>
      <c r="BM86" s="791"/>
      <c r="BN86" s="791"/>
      <c r="BO86" s="791"/>
      <c r="BP86" s="791"/>
      <c r="BQ86" s="791"/>
      <c r="BR86" s="791"/>
      <c r="BS86" s="791"/>
      <c r="BT86" s="791"/>
      <c r="BU86" s="791"/>
      <c r="BV86" s="791"/>
      <c r="BW86" s="791"/>
      <c r="BX86" s="791"/>
      <c r="BY86" s="791"/>
      <c r="BZ86" s="791"/>
      <c r="CA86" s="791"/>
      <c r="CB86" s="791"/>
      <c r="CC86" s="791"/>
    </row>
    <row r="87" spans="1:81" s="791" customFormat="1" ht="21" customHeight="1">
      <c r="A87" s="886"/>
      <c r="B87" s="886"/>
      <c r="C87" s="886"/>
      <c r="D87" s="886"/>
      <c r="E87" s="886"/>
      <c r="F87" s="2851"/>
      <c r="G87" s="2851"/>
      <c r="H87" s="888"/>
      <c r="I87" s="889"/>
      <c r="J87" s="890"/>
      <c r="K87" s="887"/>
      <c r="L87" s="887"/>
      <c r="M87" s="772"/>
      <c r="N87" s="891"/>
      <c r="O87" s="774"/>
      <c r="P87" s="775"/>
      <c r="Q87" s="775"/>
      <c r="R87" s="776"/>
      <c r="S87" s="777"/>
      <c r="T87" s="777"/>
      <c r="U87" s="777"/>
      <c r="AA87" s="780"/>
      <c r="AB87" s="780"/>
      <c r="AC87" s="780"/>
      <c r="AD87" s="780"/>
      <c r="AE87" s="780"/>
      <c r="AF87" s="780"/>
      <c r="AG87" s="780"/>
      <c r="AH87" s="780"/>
      <c r="AI87" s="780"/>
      <c r="AJ87" s="780"/>
      <c r="AK87" s="780"/>
      <c r="AL87" s="780"/>
      <c r="AM87" s="780"/>
      <c r="AN87" s="780"/>
      <c r="AO87" s="780"/>
      <c r="AP87" s="780"/>
      <c r="AQ87" s="780"/>
      <c r="AR87" s="780"/>
      <c r="AS87" s="780"/>
      <c r="AT87" s="780"/>
      <c r="AU87" s="780"/>
      <c r="AV87" s="780"/>
      <c r="AW87" s="780"/>
      <c r="AX87" s="780"/>
      <c r="AY87" s="780"/>
      <c r="AZ87" s="780"/>
      <c r="BA87" s="780"/>
      <c r="BB87" s="780"/>
      <c r="BC87" s="780"/>
      <c r="BD87" s="780"/>
      <c r="BE87" s="780"/>
      <c r="BF87" s="780"/>
      <c r="BG87" s="780"/>
      <c r="BH87" s="780"/>
      <c r="BI87" s="780"/>
    </row>
    <row r="88" spans="1:81" s="791" customFormat="1" ht="21" customHeight="1">
      <c r="A88" s="886"/>
      <c r="B88" s="886"/>
      <c r="C88" s="886"/>
      <c r="D88" s="886"/>
      <c r="E88" s="886"/>
      <c r="F88" s="2851"/>
      <c r="G88" s="2851"/>
      <c r="H88" s="888"/>
      <c r="I88" s="889"/>
      <c r="J88" s="890"/>
      <c r="K88" s="887"/>
      <c r="L88" s="887"/>
      <c r="M88" s="772"/>
      <c r="N88" s="891"/>
      <c r="O88" s="774"/>
      <c r="P88" s="775"/>
      <c r="Q88" s="775"/>
      <c r="R88" s="776"/>
      <c r="S88" s="777"/>
      <c r="T88" s="777"/>
      <c r="U88" s="777"/>
      <c r="V88" s="778"/>
      <c r="W88" s="778"/>
      <c r="X88" s="778"/>
      <c r="Y88" s="778"/>
      <c r="Z88" s="778"/>
      <c r="AA88" s="779"/>
      <c r="AB88" s="779"/>
      <c r="AC88" s="779"/>
      <c r="AD88" s="779"/>
      <c r="AE88" s="779"/>
      <c r="AF88" s="779"/>
      <c r="AG88" s="779"/>
      <c r="AH88" s="780"/>
      <c r="AI88" s="780"/>
      <c r="AJ88" s="780"/>
      <c r="AK88" s="780"/>
      <c r="AL88" s="780"/>
      <c r="AM88" s="780"/>
      <c r="AN88" s="780"/>
      <c r="AO88" s="780"/>
      <c r="AP88" s="780"/>
      <c r="AQ88" s="780"/>
      <c r="AR88" s="780"/>
      <c r="AS88" s="780"/>
      <c r="AT88" s="780"/>
      <c r="AU88" s="780"/>
      <c r="AV88" s="780"/>
      <c r="AW88" s="780"/>
      <c r="AX88" s="780"/>
      <c r="AY88" s="780"/>
      <c r="AZ88" s="780"/>
      <c r="BA88" s="780"/>
      <c r="BB88" s="780"/>
      <c r="BC88" s="780"/>
      <c r="BD88" s="780"/>
      <c r="BE88" s="780"/>
      <c r="BF88" s="780"/>
      <c r="BG88" s="780"/>
      <c r="BH88" s="780"/>
      <c r="BI88" s="780"/>
    </row>
    <row r="89" spans="1:81" s="791" customFormat="1" ht="21" customHeight="1">
      <c r="A89" s="886"/>
      <c r="B89" s="886"/>
      <c r="C89" s="886"/>
      <c r="D89" s="886"/>
      <c r="E89" s="886"/>
      <c r="F89" s="2851"/>
      <c r="G89" s="2851"/>
      <c r="H89" s="888"/>
      <c r="I89" s="889"/>
      <c r="J89" s="890"/>
      <c r="K89" s="887"/>
      <c r="L89" s="887"/>
      <c r="M89" s="772"/>
      <c r="N89" s="891"/>
      <c r="O89" s="774"/>
      <c r="P89" s="775"/>
      <c r="Q89" s="775"/>
      <c r="R89" s="776"/>
      <c r="S89" s="777"/>
      <c r="T89" s="777"/>
      <c r="U89" s="777"/>
      <c r="V89" s="778"/>
      <c r="W89" s="778"/>
      <c r="X89" s="778"/>
      <c r="Y89" s="778"/>
      <c r="Z89" s="778"/>
      <c r="AA89" s="779"/>
      <c r="AB89" s="779"/>
      <c r="AC89" s="779"/>
      <c r="AD89" s="779"/>
      <c r="AE89" s="779"/>
      <c r="AF89" s="779"/>
      <c r="AG89" s="779"/>
      <c r="AH89" s="780"/>
      <c r="AI89" s="780"/>
      <c r="AJ89" s="780"/>
      <c r="AK89" s="780"/>
      <c r="AL89" s="780"/>
      <c r="AM89" s="780"/>
      <c r="AN89" s="780"/>
      <c r="AO89" s="780"/>
      <c r="AP89" s="780"/>
      <c r="AQ89" s="780"/>
      <c r="AR89" s="780"/>
      <c r="AS89" s="780"/>
      <c r="AT89" s="780"/>
      <c r="AU89" s="780"/>
      <c r="AV89" s="780"/>
      <c r="AW89" s="780"/>
      <c r="AX89" s="780"/>
      <c r="AY89" s="780"/>
      <c r="AZ89" s="780"/>
      <c r="BA89" s="780"/>
      <c r="BB89" s="780"/>
      <c r="BC89" s="780"/>
      <c r="BD89" s="780"/>
      <c r="BE89" s="780"/>
      <c r="BF89" s="780"/>
      <c r="BG89" s="780"/>
      <c r="BH89" s="780"/>
      <c r="BI89" s="780"/>
    </row>
    <row r="90" spans="1:81" s="791" customFormat="1" ht="21" customHeight="1">
      <c r="A90" s="886"/>
      <c r="B90" s="886"/>
      <c r="C90" s="886"/>
      <c r="D90" s="886"/>
      <c r="E90" s="886"/>
      <c r="F90" s="2851"/>
      <c r="G90" s="2851"/>
      <c r="H90" s="888"/>
      <c r="I90" s="889"/>
      <c r="J90" s="890"/>
      <c r="K90" s="887"/>
      <c r="L90" s="887"/>
      <c r="M90" s="772"/>
      <c r="N90" s="891"/>
      <c r="O90" s="774"/>
      <c r="P90" s="775"/>
      <c r="Q90" s="775"/>
      <c r="R90" s="776"/>
      <c r="S90" s="777"/>
      <c r="T90" s="777"/>
      <c r="U90" s="777"/>
      <c r="V90" s="778"/>
      <c r="W90" s="778"/>
      <c r="X90" s="778"/>
      <c r="Y90" s="778"/>
      <c r="Z90" s="778"/>
      <c r="AA90" s="779"/>
      <c r="AB90" s="779"/>
      <c r="AC90" s="779"/>
      <c r="AD90" s="779"/>
      <c r="AE90" s="779"/>
      <c r="AF90" s="779"/>
      <c r="AG90" s="779"/>
    </row>
    <row r="91" spans="1:81" s="791" customFormat="1" ht="21" customHeight="1">
      <c r="A91" s="886"/>
      <c r="B91" s="886"/>
      <c r="C91" s="886"/>
      <c r="D91" s="886"/>
      <c r="E91" s="886"/>
      <c r="F91" s="2851"/>
      <c r="G91" s="2851"/>
      <c r="H91" s="888"/>
      <c r="I91" s="889"/>
      <c r="J91" s="890"/>
      <c r="K91" s="887"/>
      <c r="L91" s="887"/>
      <c r="M91" s="772"/>
      <c r="N91" s="891"/>
      <c r="O91" s="774"/>
      <c r="P91" s="775"/>
      <c r="Q91" s="775"/>
      <c r="R91" s="776"/>
      <c r="S91" s="777"/>
      <c r="T91" s="777"/>
      <c r="U91" s="777"/>
      <c r="V91" s="778"/>
      <c r="W91" s="778"/>
      <c r="X91" s="778"/>
      <c r="Y91" s="778"/>
      <c r="Z91" s="778"/>
      <c r="AA91" s="779"/>
      <c r="AB91" s="779"/>
      <c r="AC91" s="779"/>
      <c r="AD91" s="779"/>
      <c r="AE91" s="779"/>
      <c r="AF91" s="779"/>
      <c r="AG91" s="779"/>
    </row>
    <row r="92" spans="1:81" s="791" customFormat="1" ht="21" customHeight="1">
      <c r="A92" s="886"/>
      <c r="B92" s="886"/>
      <c r="C92" s="886"/>
      <c r="D92" s="886"/>
      <c r="E92" s="886"/>
      <c r="F92" s="2851"/>
      <c r="G92" s="2851"/>
      <c r="H92" s="888"/>
      <c r="I92" s="889"/>
      <c r="J92" s="890"/>
      <c r="K92" s="887"/>
      <c r="L92" s="887"/>
      <c r="M92" s="772"/>
      <c r="N92" s="891"/>
      <c r="O92" s="774"/>
      <c r="P92" s="775"/>
      <c r="Q92" s="775"/>
      <c r="R92" s="776"/>
      <c r="S92" s="777"/>
      <c r="T92" s="777"/>
      <c r="U92" s="777"/>
      <c r="V92" s="778"/>
      <c r="W92" s="778"/>
      <c r="X92" s="778"/>
      <c r="Y92" s="778"/>
      <c r="Z92" s="778"/>
      <c r="AA92" s="779"/>
      <c r="AB92" s="779"/>
      <c r="AC92" s="779"/>
      <c r="AD92" s="779"/>
      <c r="AE92" s="779"/>
      <c r="AF92" s="779"/>
      <c r="AG92" s="779"/>
    </row>
    <row r="93" spans="1:81" s="791" customFormat="1" ht="21" customHeight="1">
      <c r="A93" s="886"/>
      <c r="B93" s="886"/>
      <c r="C93" s="886"/>
      <c r="D93" s="886"/>
      <c r="E93" s="886"/>
      <c r="F93" s="2851"/>
      <c r="G93" s="2851"/>
      <c r="H93" s="888"/>
      <c r="I93" s="889"/>
      <c r="J93" s="890"/>
      <c r="K93" s="887"/>
      <c r="L93" s="887"/>
      <c r="M93" s="772"/>
      <c r="N93" s="891"/>
      <c r="O93" s="774"/>
      <c r="P93" s="775"/>
      <c r="Q93" s="775"/>
      <c r="R93" s="776"/>
      <c r="S93" s="777"/>
      <c r="T93" s="777"/>
      <c r="U93" s="777"/>
      <c r="V93" s="778"/>
      <c r="W93" s="778"/>
      <c r="X93" s="778"/>
      <c r="Y93" s="778"/>
      <c r="Z93" s="778"/>
      <c r="AA93" s="779"/>
      <c r="AB93" s="779"/>
      <c r="AC93" s="779"/>
      <c r="AD93" s="779"/>
      <c r="AE93" s="779"/>
      <c r="AF93" s="779"/>
      <c r="AG93" s="779"/>
      <c r="BJ93" s="780"/>
      <c r="BK93" s="780"/>
      <c r="BL93" s="780"/>
      <c r="BM93" s="780"/>
      <c r="BN93" s="780"/>
      <c r="BO93" s="780"/>
      <c r="BP93" s="780"/>
      <c r="BQ93" s="780"/>
      <c r="BR93" s="780"/>
      <c r="BS93" s="780"/>
      <c r="BT93" s="780"/>
      <c r="BU93" s="780"/>
      <c r="BV93" s="780"/>
      <c r="BW93" s="780"/>
      <c r="BX93" s="780"/>
      <c r="BY93" s="780"/>
      <c r="BZ93" s="780"/>
      <c r="CA93" s="780"/>
      <c r="CB93" s="780"/>
      <c r="CC93" s="780"/>
    </row>
    <row r="94" spans="1:81" s="791" customFormat="1" ht="21" customHeight="1">
      <c r="A94" s="886"/>
      <c r="B94" s="886"/>
      <c r="C94" s="886"/>
      <c r="D94" s="886"/>
      <c r="E94" s="886"/>
      <c r="F94" s="2851"/>
      <c r="G94" s="2851"/>
      <c r="H94" s="888"/>
      <c r="I94" s="889"/>
      <c r="J94" s="890"/>
      <c r="K94" s="887"/>
      <c r="L94" s="887"/>
      <c r="M94" s="772"/>
      <c r="N94" s="891"/>
      <c r="O94" s="774"/>
      <c r="P94" s="775"/>
      <c r="Q94" s="775"/>
      <c r="R94" s="776"/>
      <c r="S94" s="777"/>
      <c r="T94" s="777"/>
      <c r="U94" s="777"/>
      <c r="V94" s="778"/>
      <c r="W94" s="778"/>
      <c r="X94" s="778"/>
      <c r="Y94" s="778"/>
      <c r="Z94" s="778"/>
      <c r="AA94" s="779"/>
      <c r="AB94" s="779"/>
      <c r="AC94" s="779"/>
      <c r="AD94" s="779"/>
      <c r="AE94" s="779"/>
      <c r="AF94" s="779"/>
      <c r="AG94" s="779"/>
      <c r="BJ94" s="780"/>
      <c r="BK94" s="780"/>
      <c r="BL94" s="780"/>
      <c r="BM94" s="780"/>
      <c r="BN94" s="780"/>
      <c r="BO94" s="780"/>
      <c r="BP94" s="780"/>
      <c r="BQ94" s="780"/>
      <c r="BR94" s="780"/>
      <c r="BS94" s="780"/>
      <c r="BT94" s="780"/>
      <c r="BU94" s="780"/>
      <c r="BV94" s="780"/>
      <c r="BW94" s="780"/>
      <c r="BX94" s="780"/>
      <c r="BY94" s="780"/>
      <c r="BZ94" s="780"/>
      <c r="CA94" s="780"/>
      <c r="CB94" s="780"/>
      <c r="CC94" s="780"/>
    </row>
    <row r="95" spans="1:81" s="791" customFormat="1" ht="21" customHeight="1">
      <c r="A95" s="886"/>
      <c r="B95" s="886"/>
      <c r="C95" s="886"/>
      <c r="D95" s="886"/>
      <c r="E95" s="886"/>
      <c r="F95" s="2851"/>
      <c r="G95" s="2851"/>
      <c r="H95" s="888"/>
      <c r="I95" s="889"/>
      <c r="J95" s="890"/>
      <c r="K95" s="887"/>
      <c r="L95" s="887"/>
      <c r="M95" s="772"/>
      <c r="N95" s="891"/>
      <c r="O95" s="774"/>
      <c r="P95" s="775"/>
      <c r="Q95" s="775"/>
      <c r="R95" s="776"/>
      <c r="S95" s="777"/>
      <c r="T95" s="777"/>
      <c r="U95" s="777"/>
      <c r="V95" s="778"/>
      <c r="W95" s="778"/>
      <c r="X95" s="778"/>
      <c r="Y95" s="778"/>
      <c r="Z95" s="778"/>
      <c r="AA95" s="779"/>
      <c r="AB95" s="779"/>
      <c r="AC95" s="779"/>
      <c r="AD95" s="779"/>
      <c r="AE95" s="779"/>
      <c r="AF95" s="779"/>
      <c r="AG95" s="779"/>
      <c r="BJ95" s="780"/>
      <c r="BK95" s="780"/>
      <c r="BL95" s="780"/>
      <c r="BM95" s="780"/>
      <c r="BN95" s="780"/>
      <c r="BO95" s="780"/>
      <c r="BP95" s="780"/>
      <c r="BQ95" s="780"/>
      <c r="BR95" s="780"/>
      <c r="BS95" s="780"/>
      <c r="BT95" s="780"/>
      <c r="BU95" s="780"/>
      <c r="BV95" s="780"/>
      <c r="BW95" s="780"/>
      <c r="BX95" s="780"/>
      <c r="BY95" s="780"/>
      <c r="BZ95" s="780"/>
      <c r="CA95" s="780"/>
      <c r="CB95" s="780"/>
      <c r="CC95" s="780"/>
    </row>
    <row r="96" spans="1:81" s="791" customFormat="1" ht="21" customHeight="1">
      <c r="A96" s="886"/>
      <c r="B96" s="886"/>
      <c r="C96" s="886"/>
      <c r="D96" s="886"/>
      <c r="E96" s="886"/>
      <c r="F96" s="2851"/>
      <c r="G96" s="2851"/>
      <c r="H96" s="888"/>
      <c r="I96" s="889"/>
      <c r="J96" s="890"/>
      <c r="K96" s="887"/>
      <c r="L96" s="887"/>
      <c r="M96" s="772"/>
      <c r="N96" s="891"/>
      <c r="O96" s="774"/>
      <c r="P96" s="775"/>
      <c r="Q96" s="775"/>
      <c r="R96" s="776"/>
      <c r="S96" s="777"/>
      <c r="T96" s="777"/>
      <c r="U96" s="777"/>
      <c r="V96" s="778"/>
      <c r="W96" s="778"/>
      <c r="X96" s="778"/>
      <c r="Y96" s="778"/>
      <c r="Z96" s="778"/>
      <c r="AA96" s="779"/>
      <c r="AB96" s="779"/>
      <c r="AC96" s="779"/>
      <c r="AD96" s="779"/>
      <c r="AE96" s="779"/>
      <c r="AF96" s="779"/>
      <c r="AG96" s="779"/>
    </row>
    <row r="97" spans="1:81" s="791" customFormat="1" ht="21" customHeight="1">
      <c r="A97" s="886"/>
      <c r="B97" s="886"/>
      <c r="C97" s="886"/>
      <c r="D97" s="886"/>
      <c r="E97" s="886"/>
      <c r="F97" s="2851"/>
      <c r="G97" s="2851"/>
      <c r="H97" s="888"/>
      <c r="I97" s="889"/>
      <c r="J97" s="890"/>
      <c r="K97" s="887"/>
      <c r="L97" s="887"/>
      <c r="M97" s="772"/>
      <c r="N97" s="891"/>
      <c r="O97" s="774"/>
      <c r="P97" s="775"/>
      <c r="Q97" s="775"/>
      <c r="R97" s="776"/>
      <c r="S97" s="777"/>
      <c r="T97" s="777"/>
      <c r="U97" s="777"/>
      <c r="V97" s="778"/>
      <c r="W97" s="778"/>
      <c r="X97" s="778"/>
      <c r="Y97" s="778"/>
      <c r="Z97" s="778"/>
      <c r="AA97" s="779"/>
      <c r="AB97" s="779"/>
      <c r="AC97" s="779"/>
      <c r="AD97" s="779"/>
      <c r="AE97" s="779"/>
      <c r="AF97" s="779"/>
      <c r="AG97" s="779"/>
      <c r="BJ97" s="780"/>
      <c r="BK97" s="780"/>
      <c r="BL97" s="780"/>
      <c r="BM97" s="780"/>
      <c r="BN97" s="780"/>
      <c r="BO97" s="780"/>
      <c r="BP97" s="780"/>
      <c r="BQ97" s="780"/>
      <c r="BR97" s="780"/>
      <c r="BS97" s="780"/>
      <c r="BT97" s="780"/>
      <c r="BU97" s="780"/>
      <c r="BV97" s="780"/>
      <c r="BW97" s="780"/>
      <c r="BX97" s="780"/>
      <c r="BY97" s="780"/>
      <c r="BZ97" s="780"/>
      <c r="CA97" s="780"/>
      <c r="CB97" s="780"/>
      <c r="CC97" s="780"/>
    </row>
    <row r="98" spans="1:81" s="791" customFormat="1" ht="21" customHeight="1">
      <c r="A98" s="886"/>
      <c r="B98" s="886"/>
      <c r="C98" s="886"/>
      <c r="D98" s="886"/>
      <c r="E98" s="886"/>
      <c r="F98" s="2851"/>
      <c r="G98" s="2851"/>
      <c r="H98" s="888"/>
      <c r="I98" s="889"/>
      <c r="J98" s="890"/>
      <c r="K98" s="887"/>
      <c r="L98" s="887"/>
      <c r="M98" s="772"/>
      <c r="N98" s="891"/>
      <c r="O98" s="774"/>
      <c r="P98" s="775"/>
      <c r="Q98" s="775"/>
      <c r="R98" s="776"/>
      <c r="S98" s="777"/>
      <c r="T98" s="777"/>
      <c r="U98" s="777"/>
      <c r="V98" s="778"/>
      <c r="W98" s="778"/>
      <c r="X98" s="778"/>
      <c r="Y98" s="778"/>
      <c r="Z98" s="778"/>
      <c r="AA98" s="779"/>
      <c r="AB98" s="779"/>
      <c r="AC98" s="779"/>
      <c r="AD98" s="779"/>
      <c r="AE98" s="779"/>
      <c r="AF98" s="779"/>
      <c r="AG98" s="779"/>
      <c r="BJ98" s="780"/>
      <c r="BK98" s="780"/>
      <c r="BL98" s="780"/>
      <c r="BM98" s="780"/>
      <c r="BN98" s="780"/>
      <c r="BO98" s="780"/>
      <c r="BP98" s="780"/>
      <c r="BQ98" s="780"/>
      <c r="BR98" s="780"/>
      <c r="BS98" s="780"/>
      <c r="BT98" s="780"/>
      <c r="BU98" s="780"/>
      <c r="BV98" s="780"/>
      <c r="BW98" s="780"/>
      <c r="BX98" s="780"/>
      <c r="BY98" s="780"/>
      <c r="BZ98" s="780"/>
      <c r="CA98" s="780"/>
      <c r="CB98" s="780"/>
      <c r="CC98" s="780"/>
    </row>
    <row r="99" spans="1:81" s="791" customFormat="1" ht="21" customHeight="1">
      <c r="A99" s="886"/>
      <c r="B99" s="886"/>
      <c r="C99" s="886"/>
      <c r="D99" s="886"/>
      <c r="E99" s="886"/>
      <c r="F99" s="2851"/>
      <c r="G99" s="2851"/>
      <c r="H99" s="888"/>
      <c r="I99" s="889"/>
      <c r="J99" s="890"/>
      <c r="K99" s="887"/>
      <c r="L99" s="887"/>
      <c r="M99" s="772"/>
      <c r="N99" s="891"/>
      <c r="O99" s="774"/>
      <c r="P99" s="775"/>
      <c r="Q99" s="775"/>
      <c r="R99" s="776"/>
      <c r="S99" s="777"/>
      <c r="T99" s="777"/>
      <c r="U99" s="777"/>
      <c r="V99" s="778"/>
      <c r="W99" s="778"/>
      <c r="X99" s="778"/>
      <c r="Y99" s="778"/>
      <c r="Z99" s="778"/>
      <c r="AA99" s="779"/>
      <c r="AB99" s="779"/>
      <c r="AC99" s="779"/>
      <c r="AD99" s="779"/>
      <c r="AE99" s="779"/>
      <c r="AF99" s="779"/>
      <c r="AG99" s="779"/>
      <c r="BJ99" s="780"/>
      <c r="BK99" s="780"/>
      <c r="BL99" s="780"/>
      <c r="BM99" s="780"/>
      <c r="BN99" s="780"/>
      <c r="BO99" s="780"/>
      <c r="BP99" s="780"/>
      <c r="BQ99" s="780"/>
      <c r="BR99" s="780"/>
      <c r="BS99" s="780"/>
      <c r="BT99" s="780"/>
      <c r="BU99" s="780"/>
      <c r="BV99" s="780"/>
      <c r="BW99" s="780"/>
      <c r="BX99" s="780"/>
      <c r="BY99" s="780"/>
      <c r="BZ99" s="780"/>
      <c r="CA99" s="780"/>
      <c r="CB99" s="780"/>
      <c r="CC99" s="780"/>
    </row>
    <row r="100" spans="1:81" s="791" customFormat="1" ht="21" customHeight="1">
      <c r="A100" s="886"/>
      <c r="B100" s="886"/>
      <c r="C100" s="886"/>
      <c r="D100" s="886"/>
      <c r="E100" s="886"/>
      <c r="F100" s="2851"/>
      <c r="G100" s="2851"/>
      <c r="H100" s="888"/>
      <c r="I100" s="889"/>
      <c r="J100" s="890"/>
      <c r="K100" s="887"/>
      <c r="L100" s="887"/>
      <c r="M100" s="772"/>
      <c r="N100" s="891"/>
      <c r="O100" s="774"/>
      <c r="P100" s="775"/>
      <c r="Q100" s="775"/>
      <c r="R100" s="776"/>
      <c r="S100" s="777"/>
      <c r="T100" s="777"/>
      <c r="U100" s="777"/>
      <c r="V100" s="778"/>
      <c r="W100" s="778"/>
      <c r="X100" s="778"/>
      <c r="Y100" s="778"/>
      <c r="Z100" s="778"/>
      <c r="AA100" s="779"/>
      <c r="AB100" s="779"/>
      <c r="AC100" s="779"/>
      <c r="AD100" s="779"/>
      <c r="AE100" s="779"/>
      <c r="AF100" s="779"/>
      <c r="AG100" s="779"/>
      <c r="BJ100" s="780"/>
      <c r="BK100" s="780"/>
      <c r="BL100" s="780"/>
      <c r="BM100" s="780"/>
      <c r="BN100" s="780"/>
      <c r="BO100" s="780"/>
      <c r="BP100" s="780"/>
      <c r="BQ100" s="780"/>
      <c r="BR100" s="780"/>
      <c r="BS100" s="780"/>
      <c r="BT100" s="780"/>
      <c r="BU100" s="780"/>
      <c r="BV100" s="780"/>
      <c r="BW100" s="780"/>
      <c r="BX100" s="780"/>
      <c r="BY100" s="780"/>
      <c r="BZ100" s="780"/>
      <c r="CA100" s="780"/>
      <c r="CB100" s="780"/>
      <c r="CC100" s="780"/>
    </row>
    <row r="101" spans="1:81" s="791" customFormat="1" ht="21" customHeight="1">
      <c r="A101" s="886"/>
      <c r="B101" s="886"/>
      <c r="C101" s="886"/>
      <c r="D101" s="886"/>
      <c r="E101" s="886"/>
      <c r="F101" s="2851"/>
      <c r="G101" s="2851"/>
      <c r="H101" s="888"/>
      <c r="I101" s="889"/>
      <c r="J101" s="890"/>
      <c r="K101" s="887"/>
      <c r="L101" s="887"/>
      <c r="M101" s="772"/>
      <c r="N101" s="891"/>
      <c r="O101" s="774"/>
      <c r="P101" s="775"/>
      <c r="Q101" s="775"/>
      <c r="R101" s="776"/>
      <c r="S101" s="777"/>
      <c r="T101" s="777"/>
      <c r="U101" s="777"/>
      <c r="V101" s="778"/>
      <c r="W101" s="778"/>
      <c r="X101" s="778"/>
      <c r="Y101" s="778"/>
      <c r="Z101" s="778"/>
      <c r="AA101" s="779"/>
      <c r="AB101" s="779"/>
      <c r="AC101" s="779"/>
      <c r="AD101" s="779"/>
      <c r="AE101" s="779"/>
      <c r="AF101" s="779"/>
      <c r="AG101" s="779"/>
      <c r="BJ101" s="780"/>
      <c r="BK101" s="780"/>
      <c r="BL101" s="780"/>
      <c r="BM101" s="780"/>
      <c r="BN101" s="780"/>
      <c r="BO101" s="780"/>
      <c r="BP101" s="780"/>
      <c r="BQ101" s="780"/>
      <c r="BR101" s="780"/>
      <c r="BS101" s="780"/>
      <c r="BT101" s="780"/>
      <c r="BU101" s="780"/>
      <c r="BV101" s="780"/>
      <c r="BW101" s="780"/>
      <c r="BX101" s="780"/>
      <c r="BY101" s="780"/>
      <c r="BZ101" s="780"/>
      <c r="CA101" s="780"/>
      <c r="CB101" s="780"/>
      <c r="CC101" s="780"/>
    </row>
    <row r="102" spans="1:81" s="791" customFormat="1" ht="21" customHeight="1">
      <c r="A102" s="886"/>
      <c r="B102" s="886"/>
      <c r="C102" s="886"/>
      <c r="D102" s="886"/>
      <c r="E102" s="886"/>
      <c r="F102" s="2851"/>
      <c r="G102" s="2851"/>
      <c r="H102" s="888"/>
      <c r="I102" s="889"/>
      <c r="J102" s="890"/>
      <c r="K102" s="887"/>
      <c r="L102" s="887"/>
      <c r="M102" s="772"/>
      <c r="N102" s="891"/>
      <c r="O102" s="774"/>
      <c r="P102" s="775"/>
      <c r="Q102" s="775"/>
      <c r="R102" s="776"/>
      <c r="S102" s="777"/>
      <c r="T102" s="777"/>
      <c r="U102" s="777"/>
      <c r="V102" s="778"/>
      <c r="W102" s="778"/>
      <c r="X102" s="778"/>
      <c r="Y102" s="778"/>
      <c r="Z102" s="778"/>
      <c r="AA102" s="779"/>
      <c r="AB102" s="779"/>
      <c r="AC102" s="779"/>
      <c r="AD102" s="779"/>
      <c r="AE102" s="779"/>
      <c r="AF102" s="779"/>
      <c r="AG102" s="779"/>
    </row>
    <row r="103" spans="1:81" s="791" customFormat="1" ht="21" customHeight="1">
      <c r="A103" s="886"/>
      <c r="B103" s="886"/>
      <c r="C103" s="886"/>
      <c r="D103" s="886"/>
      <c r="E103" s="886"/>
      <c r="F103" s="2851"/>
      <c r="G103" s="2851"/>
      <c r="H103" s="888"/>
      <c r="I103" s="889"/>
      <c r="J103" s="890"/>
      <c r="K103" s="887"/>
      <c r="L103" s="887"/>
      <c r="M103" s="772"/>
      <c r="N103" s="891"/>
      <c r="O103" s="774"/>
      <c r="P103" s="775"/>
      <c r="Q103" s="775"/>
      <c r="R103" s="776"/>
      <c r="S103" s="777"/>
      <c r="T103" s="777"/>
      <c r="U103" s="777"/>
      <c r="V103" s="778"/>
      <c r="W103" s="778"/>
      <c r="X103" s="778"/>
      <c r="Y103" s="778"/>
      <c r="Z103" s="778"/>
      <c r="AA103" s="779"/>
      <c r="AB103" s="779"/>
      <c r="AC103" s="779"/>
      <c r="AD103" s="779"/>
      <c r="AE103" s="779"/>
      <c r="AF103" s="779"/>
      <c r="AG103" s="779"/>
    </row>
    <row r="104" spans="1:81" s="791" customFormat="1" ht="21" customHeight="1">
      <c r="A104" s="886"/>
      <c r="B104" s="886"/>
      <c r="C104" s="886"/>
      <c r="D104" s="886"/>
      <c r="E104" s="886"/>
      <c r="F104" s="2851"/>
      <c r="G104" s="2851"/>
      <c r="H104" s="888"/>
      <c r="I104" s="889"/>
      <c r="J104" s="890"/>
      <c r="K104" s="887"/>
      <c r="L104" s="887"/>
      <c r="M104" s="772"/>
      <c r="N104" s="891"/>
      <c r="O104" s="774"/>
      <c r="P104" s="775"/>
      <c r="Q104" s="775"/>
      <c r="R104" s="776"/>
      <c r="S104" s="777"/>
      <c r="T104" s="777"/>
      <c r="U104" s="777"/>
      <c r="V104" s="778"/>
      <c r="W104" s="778"/>
      <c r="X104" s="778"/>
      <c r="Y104" s="778"/>
      <c r="Z104" s="778"/>
      <c r="AA104" s="779"/>
      <c r="AB104" s="779"/>
      <c r="AC104" s="779"/>
      <c r="AD104" s="779"/>
      <c r="AE104" s="779"/>
      <c r="AF104" s="779"/>
      <c r="AG104" s="779"/>
    </row>
    <row r="105" spans="1:81" s="791" customFormat="1" ht="21" customHeight="1">
      <c r="A105" s="886"/>
      <c r="B105" s="886"/>
      <c r="C105" s="886"/>
      <c r="D105" s="886"/>
      <c r="E105" s="886"/>
      <c r="F105" s="2851"/>
      <c r="G105" s="2851"/>
      <c r="H105" s="888"/>
      <c r="I105" s="889"/>
      <c r="J105" s="890"/>
      <c r="K105" s="887"/>
      <c r="L105" s="887"/>
      <c r="M105" s="772"/>
      <c r="N105" s="891"/>
      <c r="O105" s="774"/>
      <c r="P105" s="775"/>
      <c r="Q105" s="775"/>
      <c r="R105" s="776"/>
      <c r="S105" s="777"/>
      <c r="T105" s="777"/>
      <c r="U105" s="777"/>
      <c r="V105" s="778"/>
      <c r="W105" s="778"/>
      <c r="X105" s="778"/>
      <c r="Y105" s="778"/>
      <c r="Z105" s="778"/>
      <c r="AA105" s="779"/>
      <c r="AB105" s="779"/>
      <c r="AC105" s="779"/>
      <c r="AD105" s="779"/>
      <c r="AE105" s="779"/>
      <c r="AF105" s="779"/>
      <c r="AG105" s="779"/>
    </row>
    <row r="106" spans="1:81" s="780" customFormat="1" ht="21" customHeight="1">
      <c r="A106" s="886"/>
      <c r="B106" s="886"/>
      <c r="C106" s="886"/>
      <c r="D106" s="886"/>
      <c r="E106" s="886"/>
      <c r="F106" s="2851"/>
      <c r="G106" s="2851"/>
      <c r="H106" s="888"/>
      <c r="I106" s="889"/>
      <c r="J106" s="890"/>
      <c r="K106" s="887"/>
      <c r="L106" s="887"/>
      <c r="M106" s="772"/>
      <c r="N106" s="891"/>
      <c r="O106" s="774"/>
      <c r="P106" s="775"/>
      <c r="Q106" s="775"/>
      <c r="R106" s="776"/>
      <c r="S106" s="777"/>
      <c r="T106" s="777"/>
      <c r="U106" s="777"/>
      <c r="V106" s="778"/>
      <c r="W106" s="778"/>
      <c r="X106" s="778"/>
      <c r="Y106" s="778"/>
      <c r="Z106" s="778"/>
      <c r="AA106" s="779"/>
      <c r="AB106" s="779"/>
      <c r="AC106" s="779"/>
      <c r="AD106" s="779"/>
      <c r="AE106" s="779"/>
      <c r="AF106" s="779"/>
      <c r="AG106" s="779"/>
      <c r="AH106" s="791"/>
      <c r="AI106" s="791"/>
      <c r="AJ106" s="791"/>
      <c r="AK106" s="791"/>
      <c r="AL106" s="791"/>
      <c r="AM106" s="791"/>
      <c r="AN106" s="791"/>
      <c r="AO106" s="791"/>
      <c r="AP106" s="791"/>
      <c r="AQ106" s="791"/>
      <c r="AR106" s="791"/>
      <c r="AS106" s="791"/>
      <c r="AT106" s="791"/>
      <c r="AU106" s="791"/>
      <c r="AV106" s="791"/>
      <c r="AW106" s="791"/>
      <c r="AX106" s="791"/>
      <c r="AY106" s="791"/>
      <c r="AZ106" s="791"/>
      <c r="BA106" s="791"/>
      <c r="BB106" s="791"/>
      <c r="BC106" s="791"/>
      <c r="BD106" s="791"/>
      <c r="BE106" s="791"/>
      <c r="BF106" s="791"/>
      <c r="BG106" s="791"/>
      <c r="BH106" s="791"/>
      <c r="BI106" s="791"/>
      <c r="BJ106" s="791"/>
      <c r="BK106" s="791"/>
      <c r="BL106" s="791"/>
      <c r="BM106" s="791"/>
      <c r="BN106" s="791"/>
      <c r="BO106" s="791"/>
      <c r="BP106" s="791"/>
      <c r="BQ106" s="791"/>
      <c r="BR106" s="791"/>
      <c r="BS106" s="791"/>
      <c r="BT106" s="791"/>
      <c r="BU106" s="791"/>
      <c r="BV106" s="791"/>
      <c r="BW106" s="791"/>
      <c r="BX106" s="791"/>
      <c r="BY106" s="791"/>
      <c r="BZ106" s="791"/>
      <c r="CA106" s="791"/>
      <c r="CB106" s="791"/>
      <c r="CC106" s="791"/>
    </row>
    <row r="107" spans="1:81" s="780" customFormat="1" ht="21" customHeight="1">
      <c r="A107" s="886"/>
      <c r="B107" s="886"/>
      <c r="C107" s="886"/>
      <c r="D107" s="886"/>
      <c r="E107" s="886"/>
      <c r="F107" s="2851"/>
      <c r="G107" s="2851"/>
      <c r="H107" s="888"/>
      <c r="I107" s="889"/>
      <c r="J107" s="890"/>
      <c r="K107" s="887"/>
      <c r="L107" s="887"/>
      <c r="M107" s="772"/>
      <c r="N107" s="891"/>
      <c r="O107" s="774"/>
      <c r="P107" s="775"/>
      <c r="Q107" s="775"/>
      <c r="R107" s="776"/>
      <c r="S107" s="777"/>
      <c r="T107" s="777"/>
      <c r="U107" s="777"/>
      <c r="V107" s="778"/>
      <c r="W107" s="778"/>
      <c r="X107" s="778"/>
      <c r="Y107" s="778"/>
      <c r="Z107" s="778"/>
      <c r="AA107" s="779"/>
      <c r="AB107" s="779"/>
      <c r="AC107" s="779"/>
      <c r="AD107" s="779"/>
      <c r="AE107" s="779"/>
      <c r="AF107" s="779"/>
      <c r="AG107" s="779"/>
      <c r="AH107" s="791"/>
      <c r="AI107" s="791"/>
      <c r="AJ107" s="791"/>
      <c r="AK107" s="791"/>
      <c r="AL107" s="791"/>
      <c r="AM107" s="791"/>
      <c r="AN107" s="791"/>
      <c r="AO107" s="791"/>
      <c r="AP107" s="791"/>
      <c r="AQ107" s="791"/>
      <c r="AR107" s="791"/>
      <c r="AS107" s="791"/>
      <c r="AT107" s="791"/>
      <c r="AU107" s="791"/>
      <c r="AV107" s="791"/>
      <c r="AW107" s="791"/>
      <c r="AX107" s="791"/>
      <c r="AY107" s="791"/>
      <c r="AZ107" s="791"/>
      <c r="BA107" s="791"/>
      <c r="BB107" s="791"/>
      <c r="BC107" s="791"/>
      <c r="BD107" s="791"/>
      <c r="BE107" s="791"/>
      <c r="BF107" s="791"/>
      <c r="BG107" s="791"/>
      <c r="BH107" s="791"/>
      <c r="BI107" s="791"/>
      <c r="BJ107" s="791"/>
      <c r="BK107" s="791"/>
      <c r="BL107" s="791"/>
      <c r="BM107" s="791"/>
      <c r="BN107" s="791"/>
      <c r="BO107" s="791"/>
      <c r="BP107" s="791"/>
      <c r="BQ107" s="791"/>
      <c r="BR107" s="791"/>
      <c r="BS107" s="791"/>
      <c r="BT107" s="791"/>
      <c r="BU107" s="791"/>
      <c r="BV107" s="791"/>
      <c r="BW107" s="791"/>
      <c r="BX107" s="791"/>
      <c r="BY107" s="791"/>
      <c r="BZ107" s="791"/>
      <c r="CA107" s="791"/>
      <c r="CB107" s="791"/>
      <c r="CC107" s="791"/>
    </row>
    <row r="108" spans="1:81" s="780" customFormat="1" ht="21" customHeight="1">
      <c r="A108" s="886"/>
      <c r="B108" s="886"/>
      <c r="C108" s="886"/>
      <c r="D108" s="886"/>
      <c r="E108" s="886"/>
      <c r="F108" s="2851"/>
      <c r="G108" s="2851"/>
      <c r="H108" s="888"/>
      <c r="I108" s="889"/>
      <c r="J108" s="890"/>
      <c r="K108" s="887"/>
      <c r="L108" s="887"/>
      <c r="M108" s="772"/>
      <c r="N108" s="891"/>
      <c r="O108" s="774"/>
      <c r="P108" s="775"/>
      <c r="Q108" s="775"/>
      <c r="R108" s="776"/>
      <c r="S108" s="777"/>
      <c r="T108" s="777"/>
      <c r="U108" s="777"/>
      <c r="V108" s="778"/>
      <c r="W108" s="778"/>
      <c r="X108" s="778"/>
      <c r="Y108" s="778"/>
      <c r="Z108" s="778"/>
      <c r="AA108" s="779"/>
      <c r="AB108" s="779"/>
      <c r="AC108" s="779"/>
      <c r="AD108" s="779"/>
      <c r="AE108" s="779"/>
      <c r="AF108" s="779"/>
      <c r="AG108" s="779"/>
      <c r="AH108" s="791"/>
      <c r="AI108" s="791"/>
      <c r="AJ108" s="791"/>
      <c r="AK108" s="791"/>
      <c r="AL108" s="791"/>
      <c r="AM108" s="791"/>
      <c r="AN108" s="791"/>
      <c r="AO108" s="791"/>
      <c r="AP108" s="791"/>
      <c r="AQ108" s="791"/>
      <c r="AR108" s="791"/>
      <c r="AS108" s="791"/>
      <c r="AT108" s="791"/>
      <c r="AU108" s="791"/>
      <c r="AV108" s="791"/>
      <c r="AW108" s="791"/>
      <c r="AX108" s="791"/>
      <c r="AY108" s="791"/>
      <c r="AZ108" s="791"/>
      <c r="BA108" s="791"/>
      <c r="BB108" s="791"/>
      <c r="BC108" s="791"/>
      <c r="BD108" s="791"/>
      <c r="BE108" s="791"/>
      <c r="BF108" s="791"/>
      <c r="BG108" s="791"/>
      <c r="BH108" s="791"/>
      <c r="BI108" s="791"/>
      <c r="BJ108" s="791"/>
      <c r="BK108" s="791"/>
      <c r="BL108" s="791"/>
      <c r="BM108" s="791"/>
      <c r="BN108" s="791"/>
      <c r="BO108" s="791"/>
      <c r="BP108" s="791"/>
      <c r="BQ108" s="791"/>
      <c r="BR108" s="791"/>
      <c r="BS108" s="791"/>
      <c r="BT108" s="791"/>
      <c r="BU108" s="791"/>
      <c r="BV108" s="791"/>
      <c r="BW108" s="791"/>
      <c r="BX108" s="791"/>
      <c r="BY108" s="791"/>
      <c r="BZ108" s="791"/>
      <c r="CA108" s="791"/>
      <c r="CB108" s="791"/>
      <c r="CC108" s="791"/>
    </row>
    <row r="109" spans="1:81" s="780" customFormat="1" ht="21" customHeight="1">
      <c r="A109" s="886"/>
      <c r="B109" s="886"/>
      <c r="C109" s="886"/>
      <c r="D109" s="886"/>
      <c r="E109" s="886"/>
      <c r="F109" s="2851"/>
      <c r="G109" s="2851"/>
      <c r="H109" s="888"/>
      <c r="I109" s="889"/>
      <c r="J109" s="890"/>
      <c r="K109" s="887"/>
      <c r="L109" s="887"/>
      <c r="M109" s="772"/>
      <c r="N109" s="891"/>
      <c r="O109" s="774"/>
      <c r="P109" s="775"/>
      <c r="Q109" s="775"/>
      <c r="R109" s="776"/>
      <c r="S109" s="777"/>
      <c r="T109" s="777"/>
      <c r="U109" s="777"/>
      <c r="V109" s="778"/>
      <c r="W109" s="778"/>
      <c r="X109" s="778"/>
      <c r="Y109" s="778"/>
      <c r="Z109" s="778"/>
      <c r="AA109" s="779"/>
      <c r="AB109" s="779"/>
      <c r="AC109" s="779"/>
      <c r="AD109" s="779"/>
      <c r="AE109" s="779"/>
      <c r="AF109" s="779"/>
      <c r="AG109" s="779"/>
      <c r="AH109" s="791"/>
      <c r="AI109" s="791"/>
      <c r="AJ109" s="791"/>
      <c r="AK109" s="791"/>
      <c r="AL109" s="791"/>
      <c r="AM109" s="791"/>
      <c r="AN109" s="791"/>
      <c r="AO109" s="791"/>
      <c r="AP109" s="791"/>
      <c r="AQ109" s="791"/>
      <c r="AR109" s="791"/>
      <c r="AS109" s="791"/>
      <c r="AT109" s="791"/>
      <c r="AU109" s="791"/>
      <c r="AV109" s="791"/>
      <c r="AW109" s="791"/>
      <c r="AX109" s="791"/>
      <c r="AY109" s="791"/>
      <c r="AZ109" s="791"/>
      <c r="BA109" s="791"/>
      <c r="BB109" s="791"/>
      <c r="BC109" s="791"/>
      <c r="BD109" s="791"/>
      <c r="BE109" s="791"/>
      <c r="BF109" s="791"/>
      <c r="BG109" s="791"/>
      <c r="BH109" s="791"/>
      <c r="BI109" s="791"/>
      <c r="BJ109" s="791"/>
      <c r="BK109" s="791"/>
      <c r="BL109" s="791"/>
      <c r="BM109" s="791"/>
      <c r="BN109" s="791"/>
      <c r="BO109" s="791"/>
      <c r="BP109" s="791"/>
      <c r="BQ109" s="791"/>
      <c r="BR109" s="791"/>
      <c r="BS109" s="791"/>
      <c r="BT109" s="791"/>
      <c r="BU109" s="791"/>
      <c r="BV109" s="791"/>
      <c r="BW109" s="791"/>
      <c r="BX109" s="791"/>
      <c r="BY109" s="791"/>
      <c r="BZ109" s="791"/>
      <c r="CA109" s="791"/>
      <c r="CB109" s="791"/>
      <c r="CC109" s="791"/>
    </row>
    <row r="110" spans="1:81" s="780" customFormat="1" ht="21" customHeight="1">
      <c r="A110" s="886"/>
      <c r="B110" s="886"/>
      <c r="C110" s="886"/>
      <c r="D110" s="886"/>
      <c r="E110" s="886"/>
      <c r="F110" s="2851"/>
      <c r="G110" s="2851"/>
      <c r="H110" s="888"/>
      <c r="I110" s="889"/>
      <c r="J110" s="890"/>
      <c r="K110" s="887"/>
      <c r="L110" s="887"/>
      <c r="M110" s="772"/>
      <c r="N110" s="891"/>
      <c r="O110" s="774"/>
      <c r="P110" s="775"/>
      <c r="Q110" s="775"/>
      <c r="R110" s="776"/>
      <c r="S110" s="777"/>
      <c r="T110" s="777"/>
      <c r="U110" s="777"/>
      <c r="V110" s="778"/>
      <c r="W110" s="778"/>
      <c r="X110" s="778"/>
      <c r="Y110" s="778"/>
      <c r="Z110" s="778"/>
      <c r="AA110" s="779"/>
      <c r="AB110" s="779"/>
      <c r="AC110" s="779"/>
      <c r="AD110" s="779"/>
      <c r="AE110" s="779"/>
      <c r="AF110" s="779"/>
      <c r="AG110" s="779"/>
      <c r="AH110" s="791"/>
      <c r="AI110" s="791"/>
      <c r="AJ110" s="791"/>
      <c r="AK110" s="791"/>
      <c r="AL110" s="791"/>
      <c r="AM110" s="791"/>
      <c r="AN110" s="791"/>
      <c r="AO110" s="791"/>
      <c r="AP110" s="791"/>
      <c r="AQ110" s="791"/>
      <c r="AR110" s="791"/>
      <c r="AS110" s="791"/>
      <c r="AT110" s="791"/>
      <c r="AU110" s="791"/>
      <c r="AV110" s="791"/>
      <c r="AW110" s="791"/>
      <c r="AX110" s="791"/>
      <c r="AY110" s="791"/>
      <c r="AZ110" s="791"/>
      <c r="BA110" s="791"/>
      <c r="BB110" s="791"/>
      <c r="BC110" s="791"/>
      <c r="BD110" s="791"/>
      <c r="BE110" s="791"/>
      <c r="BF110" s="791"/>
      <c r="BG110" s="791"/>
      <c r="BH110" s="791"/>
      <c r="BI110" s="791"/>
      <c r="BJ110" s="791"/>
      <c r="BK110" s="791"/>
      <c r="BL110" s="791"/>
      <c r="BM110" s="791"/>
      <c r="BN110" s="791"/>
      <c r="BO110" s="791"/>
      <c r="BP110" s="791"/>
      <c r="BQ110" s="791"/>
      <c r="BR110" s="791"/>
      <c r="BS110" s="791"/>
      <c r="BT110" s="791"/>
      <c r="BU110" s="791"/>
      <c r="BV110" s="791"/>
      <c r="BW110" s="791"/>
      <c r="BX110" s="791"/>
      <c r="BY110" s="791"/>
      <c r="BZ110" s="791"/>
      <c r="CA110" s="791"/>
      <c r="CB110" s="791"/>
      <c r="CC110" s="791"/>
    </row>
    <row r="111" spans="1:81" s="780" customFormat="1" ht="21" customHeight="1">
      <c r="A111" s="886"/>
      <c r="B111" s="886"/>
      <c r="C111" s="886"/>
      <c r="D111" s="886"/>
      <c r="E111" s="886"/>
      <c r="F111" s="2851"/>
      <c r="G111" s="2851"/>
      <c r="H111" s="888"/>
      <c r="I111" s="889"/>
      <c r="J111" s="890"/>
      <c r="K111" s="887"/>
      <c r="L111" s="887"/>
      <c r="M111" s="772"/>
      <c r="N111" s="891"/>
      <c r="O111" s="774"/>
      <c r="P111" s="775"/>
      <c r="Q111" s="775"/>
      <c r="R111" s="776"/>
      <c r="S111" s="777"/>
      <c r="T111" s="777"/>
      <c r="U111" s="777"/>
      <c r="V111" s="778"/>
      <c r="W111" s="778"/>
      <c r="X111" s="778"/>
      <c r="Y111" s="778"/>
      <c r="Z111" s="778"/>
      <c r="AA111" s="779"/>
      <c r="AB111" s="779"/>
      <c r="AC111" s="779"/>
      <c r="AD111" s="779"/>
      <c r="AE111" s="779"/>
      <c r="AF111" s="779"/>
      <c r="AG111" s="779"/>
      <c r="AH111" s="791"/>
      <c r="AI111" s="791"/>
      <c r="AJ111" s="791"/>
      <c r="AK111" s="791"/>
      <c r="AL111" s="791"/>
      <c r="AM111" s="791"/>
      <c r="AN111" s="791"/>
      <c r="AO111" s="791"/>
      <c r="AP111" s="791"/>
      <c r="AQ111" s="791"/>
      <c r="AR111" s="791"/>
      <c r="AS111" s="791"/>
      <c r="AT111" s="791"/>
      <c r="AU111" s="791"/>
      <c r="AV111" s="791"/>
      <c r="AW111" s="791"/>
      <c r="AX111" s="791"/>
      <c r="AY111" s="791"/>
      <c r="AZ111" s="791"/>
      <c r="BA111" s="791"/>
      <c r="BB111" s="791"/>
      <c r="BC111" s="791"/>
      <c r="BD111" s="791"/>
      <c r="BE111" s="791"/>
      <c r="BF111" s="791"/>
      <c r="BG111" s="791"/>
      <c r="BH111" s="791"/>
      <c r="BI111" s="791"/>
      <c r="BJ111" s="791"/>
      <c r="BK111" s="791"/>
      <c r="BL111" s="791"/>
      <c r="BM111" s="791"/>
      <c r="BN111" s="791"/>
      <c r="BO111" s="791"/>
      <c r="BP111" s="791"/>
      <c r="BQ111" s="791"/>
      <c r="BR111" s="791"/>
      <c r="BS111" s="791"/>
      <c r="BT111" s="791"/>
      <c r="BU111" s="791"/>
      <c r="BV111" s="791"/>
      <c r="BW111" s="791"/>
      <c r="BX111" s="791"/>
      <c r="BY111" s="791"/>
      <c r="BZ111" s="791"/>
      <c r="CA111" s="791"/>
      <c r="CB111" s="791"/>
      <c r="CC111" s="791"/>
    </row>
    <row r="112" spans="1:81" s="791" customFormat="1" ht="21" customHeight="1">
      <c r="A112" s="886"/>
      <c r="B112" s="886"/>
      <c r="C112" s="886"/>
      <c r="D112" s="886"/>
      <c r="E112" s="886"/>
      <c r="F112" s="2851"/>
      <c r="G112" s="2851"/>
      <c r="H112" s="888"/>
      <c r="I112" s="889"/>
      <c r="J112" s="890"/>
      <c r="K112" s="887"/>
      <c r="L112" s="887"/>
      <c r="M112" s="772"/>
      <c r="N112" s="891"/>
      <c r="O112" s="774"/>
      <c r="P112" s="775"/>
      <c r="Q112" s="775"/>
      <c r="R112" s="776"/>
      <c r="S112" s="777"/>
      <c r="T112" s="777"/>
      <c r="U112" s="777"/>
      <c r="V112" s="778"/>
      <c r="W112" s="778"/>
      <c r="X112" s="778"/>
      <c r="Y112" s="778"/>
      <c r="Z112" s="778"/>
      <c r="AA112" s="779"/>
      <c r="AB112" s="779"/>
      <c r="AC112" s="779"/>
      <c r="AD112" s="779"/>
      <c r="AE112" s="779"/>
      <c r="AF112" s="779"/>
      <c r="AG112" s="779"/>
      <c r="AH112" s="892"/>
      <c r="AI112" s="892"/>
      <c r="AJ112" s="892"/>
      <c r="AK112" s="892"/>
      <c r="AL112" s="892"/>
      <c r="AM112" s="892"/>
      <c r="AN112" s="892"/>
      <c r="AO112" s="892"/>
      <c r="AP112" s="892"/>
      <c r="AQ112" s="892"/>
      <c r="AR112" s="892"/>
      <c r="AS112" s="892"/>
      <c r="AT112" s="892"/>
      <c r="AU112" s="892"/>
      <c r="AV112" s="892"/>
      <c r="AW112" s="892"/>
      <c r="AX112" s="892"/>
      <c r="AY112" s="892"/>
      <c r="AZ112" s="892"/>
      <c r="BA112" s="892"/>
      <c r="BB112" s="892"/>
      <c r="BC112" s="892"/>
      <c r="BD112" s="892"/>
      <c r="BE112" s="892"/>
      <c r="BF112" s="892"/>
      <c r="BG112" s="892"/>
      <c r="BH112" s="892"/>
      <c r="BI112" s="892"/>
    </row>
    <row r="113" spans="1:98" s="791" customFormat="1" ht="21" customHeight="1">
      <c r="A113" s="886"/>
      <c r="B113" s="886"/>
      <c r="C113" s="886"/>
      <c r="D113" s="886"/>
      <c r="E113" s="886"/>
      <c r="F113" s="2851"/>
      <c r="G113" s="2851"/>
      <c r="H113" s="888"/>
      <c r="I113" s="889"/>
      <c r="J113" s="890"/>
      <c r="K113" s="887"/>
      <c r="L113" s="887"/>
      <c r="M113" s="772"/>
      <c r="N113" s="891"/>
      <c r="O113" s="774"/>
      <c r="P113" s="775"/>
      <c r="Q113" s="775"/>
      <c r="R113" s="776"/>
      <c r="S113" s="777"/>
      <c r="T113" s="777"/>
      <c r="U113" s="777"/>
      <c r="V113" s="778"/>
      <c r="W113" s="778"/>
      <c r="X113" s="778"/>
      <c r="Y113" s="778"/>
      <c r="Z113" s="778"/>
      <c r="AA113" s="779"/>
      <c r="AB113" s="779"/>
      <c r="AC113" s="779"/>
      <c r="AD113" s="779"/>
      <c r="AE113" s="779"/>
      <c r="AF113" s="779"/>
      <c r="AG113" s="779"/>
    </row>
    <row r="114" spans="1:98" s="780" customFormat="1" ht="21.75" customHeight="1">
      <c r="A114" s="886"/>
      <c r="B114" s="886"/>
      <c r="C114" s="886"/>
      <c r="D114" s="886"/>
      <c r="E114" s="886"/>
      <c r="F114" s="2851"/>
      <c r="G114" s="2851"/>
      <c r="H114" s="888"/>
      <c r="I114" s="889"/>
      <c r="J114" s="890"/>
      <c r="K114" s="887"/>
      <c r="L114" s="887"/>
      <c r="M114" s="772"/>
      <c r="N114" s="891"/>
      <c r="O114" s="774"/>
      <c r="P114" s="775"/>
      <c r="Q114" s="775"/>
      <c r="R114" s="776"/>
      <c r="S114" s="777"/>
      <c r="T114" s="777"/>
      <c r="U114" s="777"/>
      <c r="V114" s="778"/>
      <c r="W114" s="778"/>
      <c r="X114" s="778"/>
      <c r="Y114" s="778"/>
      <c r="Z114" s="778"/>
      <c r="AA114" s="779"/>
      <c r="AB114" s="779"/>
      <c r="AC114" s="779"/>
      <c r="AD114" s="779"/>
      <c r="AE114" s="779"/>
      <c r="AF114" s="779"/>
      <c r="AG114" s="779"/>
      <c r="AH114" s="791"/>
      <c r="AI114" s="791"/>
      <c r="AJ114" s="791"/>
      <c r="AK114" s="791"/>
      <c r="AL114" s="791"/>
      <c r="AM114" s="791"/>
      <c r="AN114" s="791"/>
      <c r="AO114" s="791"/>
      <c r="AP114" s="791"/>
      <c r="AQ114" s="791"/>
      <c r="AR114" s="791"/>
      <c r="AS114" s="791"/>
      <c r="AT114" s="791"/>
      <c r="AU114" s="791"/>
      <c r="AV114" s="791"/>
      <c r="AW114" s="791"/>
      <c r="AX114" s="791"/>
      <c r="AY114" s="791"/>
      <c r="AZ114" s="791"/>
      <c r="BA114" s="791"/>
      <c r="BB114" s="791"/>
      <c r="BC114" s="791"/>
      <c r="BD114" s="791"/>
      <c r="BE114" s="791"/>
      <c r="BF114" s="791"/>
      <c r="BG114" s="791"/>
      <c r="BH114" s="791"/>
      <c r="BI114" s="791"/>
      <c r="BJ114" s="791"/>
      <c r="BK114" s="791"/>
      <c r="BL114" s="791"/>
      <c r="BM114" s="791"/>
      <c r="BN114" s="791"/>
      <c r="BO114" s="791"/>
      <c r="BP114" s="791"/>
      <c r="BQ114" s="791"/>
      <c r="BR114" s="791"/>
      <c r="BS114" s="791"/>
      <c r="BT114" s="791"/>
      <c r="BU114" s="791"/>
      <c r="BV114" s="791"/>
      <c r="BW114" s="791"/>
      <c r="BX114" s="791"/>
      <c r="BY114" s="791"/>
      <c r="BZ114" s="791"/>
      <c r="CA114" s="791"/>
      <c r="CB114" s="791"/>
      <c r="CC114" s="791"/>
    </row>
    <row r="115" spans="1:98" s="780" customFormat="1" ht="21.75" customHeight="1">
      <c r="A115" s="886"/>
      <c r="B115" s="886"/>
      <c r="C115" s="886"/>
      <c r="D115" s="886"/>
      <c r="E115" s="886"/>
      <c r="F115" s="2851"/>
      <c r="G115" s="2851"/>
      <c r="H115" s="888"/>
      <c r="I115" s="889"/>
      <c r="J115" s="890"/>
      <c r="K115" s="887"/>
      <c r="L115" s="887"/>
      <c r="M115" s="772"/>
      <c r="N115" s="891"/>
      <c r="O115" s="774"/>
      <c r="P115" s="775"/>
      <c r="Q115" s="775"/>
      <c r="R115" s="776"/>
      <c r="S115" s="777"/>
      <c r="T115" s="777"/>
      <c r="U115" s="777"/>
      <c r="V115" s="778"/>
      <c r="W115" s="778"/>
      <c r="X115" s="778"/>
      <c r="Y115" s="778"/>
      <c r="Z115" s="778"/>
      <c r="AA115" s="779"/>
      <c r="AB115" s="779"/>
      <c r="AC115" s="779"/>
      <c r="AD115" s="779"/>
      <c r="AE115" s="779"/>
      <c r="AF115" s="779"/>
      <c r="AG115" s="779"/>
      <c r="AH115" s="791"/>
      <c r="AI115" s="791"/>
      <c r="AJ115" s="791"/>
      <c r="AK115" s="791"/>
      <c r="AL115" s="791"/>
      <c r="AM115" s="791"/>
      <c r="AN115" s="791"/>
      <c r="AO115" s="791"/>
      <c r="AP115" s="791"/>
      <c r="AQ115" s="791"/>
      <c r="AR115" s="791"/>
      <c r="AS115" s="791"/>
      <c r="AT115" s="791"/>
      <c r="AU115" s="791"/>
      <c r="AV115" s="791"/>
      <c r="AW115" s="791"/>
      <c r="AX115" s="791"/>
      <c r="AY115" s="791"/>
      <c r="AZ115" s="791"/>
      <c r="BA115" s="791"/>
      <c r="BB115" s="791"/>
      <c r="BC115" s="791"/>
      <c r="BD115" s="791"/>
      <c r="BE115" s="791"/>
      <c r="BF115" s="791"/>
      <c r="BG115" s="791"/>
      <c r="BH115" s="791"/>
      <c r="BI115" s="791"/>
      <c r="BJ115" s="791"/>
      <c r="BK115" s="791"/>
      <c r="BL115" s="791"/>
      <c r="BM115" s="791"/>
      <c r="BN115" s="791"/>
      <c r="BO115" s="791"/>
      <c r="BP115" s="791"/>
      <c r="BQ115" s="791"/>
      <c r="BR115" s="791"/>
      <c r="BS115" s="791"/>
      <c r="BT115" s="791"/>
      <c r="BU115" s="791"/>
      <c r="BV115" s="791"/>
      <c r="BW115" s="791"/>
      <c r="BX115" s="791"/>
      <c r="BY115" s="791"/>
      <c r="BZ115" s="791"/>
      <c r="CA115" s="791"/>
      <c r="CB115" s="791"/>
      <c r="CC115" s="791"/>
    </row>
    <row r="116" spans="1:98" ht="22.5" customHeight="1">
      <c r="G116" s="2851"/>
      <c r="I116" s="889"/>
      <c r="J116" s="890"/>
      <c r="AH116" s="780"/>
      <c r="AI116" s="780"/>
      <c r="AJ116" s="780"/>
      <c r="AK116" s="780"/>
      <c r="AL116" s="780"/>
      <c r="AM116" s="780"/>
      <c r="AN116" s="780"/>
      <c r="AO116" s="780"/>
      <c r="AP116" s="780"/>
      <c r="AQ116" s="780"/>
      <c r="AR116" s="780"/>
      <c r="AS116" s="780"/>
      <c r="AT116" s="780"/>
      <c r="AU116" s="780"/>
      <c r="AV116" s="780"/>
      <c r="AW116" s="780"/>
      <c r="AX116" s="780"/>
      <c r="AY116" s="780"/>
      <c r="AZ116" s="780"/>
      <c r="BA116" s="780"/>
      <c r="BB116" s="780"/>
      <c r="BC116" s="780"/>
      <c r="BD116" s="780"/>
      <c r="BE116" s="780"/>
      <c r="BF116" s="780"/>
      <c r="BG116" s="780"/>
      <c r="BH116" s="780"/>
      <c r="BI116" s="780"/>
      <c r="BJ116" s="791"/>
      <c r="BK116" s="791"/>
      <c r="BL116" s="791"/>
      <c r="BM116" s="791"/>
      <c r="BN116" s="791"/>
      <c r="BO116" s="791"/>
      <c r="BP116" s="791"/>
      <c r="BQ116" s="791"/>
      <c r="BR116" s="791"/>
      <c r="BS116" s="791"/>
      <c r="BT116" s="791"/>
      <c r="BU116" s="791"/>
      <c r="BV116" s="791"/>
      <c r="BW116" s="791"/>
      <c r="BX116" s="791"/>
      <c r="BY116" s="791"/>
      <c r="BZ116" s="791"/>
      <c r="CA116" s="791"/>
      <c r="CB116" s="791"/>
      <c r="CC116" s="791"/>
    </row>
    <row r="117" spans="1:98" ht="22.5" customHeight="1">
      <c r="G117" s="2851"/>
      <c r="I117" s="889"/>
      <c r="J117" s="890"/>
      <c r="AH117" s="780"/>
      <c r="AI117" s="780"/>
      <c r="AJ117" s="780"/>
      <c r="AK117" s="780"/>
      <c r="AL117" s="780"/>
      <c r="AM117" s="780"/>
      <c r="AN117" s="780"/>
      <c r="AO117" s="780"/>
      <c r="AP117" s="780"/>
      <c r="AQ117" s="780"/>
      <c r="AR117" s="780"/>
      <c r="AS117" s="780"/>
      <c r="AT117" s="780"/>
      <c r="AU117" s="780"/>
      <c r="AV117" s="780"/>
      <c r="AW117" s="780"/>
      <c r="AX117" s="780"/>
      <c r="AY117" s="780"/>
      <c r="AZ117" s="780"/>
      <c r="BA117" s="780"/>
      <c r="BB117" s="780"/>
      <c r="BC117" s="780"/>
      <c r="BD117" s="780"/>
      <c r="BE117" s="780"/>
      <c r="BF117" s="780"/>
      <c r="BG117" s="780"/>
      <c r="BH117" s="780"/>
      <c r="BI117" s="780"/>
      <c r="BJ117" s="791"/>
      <c r="BK117" s="791"/>
      <c r="BL117" s="791"/>
      <c r="BM117" s="791"/>
      <c r="BN117" s="791"/>
      <c r="BO117" s="791"/>
      <c r="BP117" s="791"/>
      <c r="BQ117" s="791"/>
      <c r="BR117" s="791"/>
      <c r="BS117" s="791"/>
      <c r="BT117" s="791"/>
      <c r="BU117" s="791"/>
      <c r="BV117" s="791"/>
      <c r="BW117" s="791"/>
      <c r="BX117" s="791"/>
      <c r="BY117" s="791"/>
      <c r="BZ117" s="791"/>
      <c r="CA117" s="791"/>
      <c r="CB117" s="791"/>
      <c r="CC117" s="791"/>
    </row>
    <row r="118" spans="1:98" ht="22.5" customHeight="1">
      <c r="G118" s="2851"/>
      <c r="I118" s="889"/>
      <c r="J118" s="890"/>
      <c r="AH118" s="780"/>
      <c r="AI118" s="780"/>
      <c r="AJ118" s="780"/>
      <c r="AK118" s="780"/>
      <c r="AL118" s="780"/>
      <c r="AM118" s="780"/>
      <c r="AN118" s="780"/>
      <c r="AO118" s="780"/>
      <c r="AP118" s="780"/>
      <c r="AQ118" s="780"/>
      <c r="AR118" s="780"/>
      <c r="AS118" s="780"/>
      <c r="AT118" s="780"/>
      <c r="AU118" s="780"/>
      <c r="AV118" s="780"/>
      <c r="AW118" s="780"/>
      <c r="AX118" s="780"/>
      <c r="AY118" s="780"/>
      <c r="AZ118" s="780"/>
      <c r="BA118" s="780"/>
      <c r="BB118" s="780"/>
      <c r="BC118" s="780"/>
      <c r="BD118" s="780"/>
      <c r="BE118" s="780"/>
      <c r="BF118" s="780"/>
      <c r="BG118" s="780"/>
      <c r="BH118" s="780"/>
      <c r="BI118" s="780"/>
      <c r="BJ118" s="791"/>
      <c r="BK118" s="791"/>
      <c r="BL118" s="791"/>
      <c r="BM118" s="791"/>
      <c r="BN118" s="791"/>
      <c r="BO118" s="791"/>
      <c r="BP118" s="791"/>
      <c r="BQ118" s="791"/>
      <c r="BR118" s="791"/>
      <c r="BS118" s="791"/>
      <c r="BT118" s="791"/>
      <c r="BU118" s="791"/>
      <c r="BV118" s="791"/>
      <c r="BW118" s="791"/>
      <c r="BX118" s="791"/>
      <c r="BY118" s="791"/>
      <c r="BZ118" s="791"/>
      <c r="CA118" s="791"/>
      <c r="CB118" s="791"/>
      <c r="CC118" s="791"/>
    </row>
    <row r="119" spans="1:98" ht="23.25" customHeight="1">
      <c r="G119" s="2851"/>
      <c r="I119" s="889"/>
      <c r="J119" s="890"/>
      <c r="AH119" s="780"/>
      <c r="AI119" s="780"/>
      <c r="AJ119" s="780"/>
      <c r="AK119" s="780"/>
      <c r="AL119" s="780"/>
      <c r="AM119" s="780"/>
      <c r="AN119" s="780"/>
      <c r="AO119" s="780"/>
      <c r="AP119" s="780"/>
      <c r="AQ119" s="780"/>
      <c r="AR119" s="780"/>
      <c r="AS119" s="780"/>
      <c r="AT119" s="780"/>
      <c r="AU119" s="780"/>
      <c r="AV119" s="780"/>
      <c r="AW119" s="780"/>
      <c r="AX119" s="780"/>
      <c r="AY119" s="780"/>
      <c r="AZ119" s="780"/>
      <c r="BA119" s="780"/>
      <c r="BB119" s="780"/>
      <c r="BC119" s="780"/>
      <c r="BD119" s="780"/>
      <c r="BE119" s="780"/>
      <c r="BF119" s="780"/>
      <c r="BG119" s="780"/>
      <c r="BH119" s="780"/>
      <c r="BI119" s="780"/>
      <c r="BJ119" s="791"/>
      <c r="BK119" s="791"/>
      <c r="BL119" s="791"/>
      <c r="BM119" s="791"/>
      <c r="BN119" s="791"/>
      <c r="BO119" s="791"/>
      <c r="BP119" s="791"/>
      <c r="BQ119" s="791"/>
      <c r="BR119" s="791"/>
      <c r="BS119" s="791"/>
      <c r="BT119" s="791"/>
      <c r="BU119" s="791"/>
      <c r="BV119" s="791"/>
      <c r="BW119" s="791"/>
      <c r="BX119" s="791"/>
      <c r="BY119" s="791"/>
      <c r="BZ119" s="791"/>
      <c r="CA119" s="791"/>
      <c r="CB119" s="791"/>
      <c r="CC119" s="791"/>
    </row>
    <row r="120" spans="1:98" ht="23.25" customHeight="1">
      <c r="G120" s="2851"/>
      <c r="I120" s="889"/>
      <c r="J120" s="890"/>
      <c r="AH120" s="791"/>
      <c r="AI120" s="791"/>
      <c r="AJ120" s="791"/>
      <c r="AK120" s="791"/>
      <c r="AL120" s="791"/>
      <c r="AM120" s="791"/>
      <c r="AN120" s="791"/>
      <c r="AO120" s="791"/>
      <c r="AP120" s="791"/>
      <c r="AQ120" s="791"/>
      <c r="AR120" s="791"/>
      <c r="AS120" s="791"/>
      <c r="AT120" s="791"/>
      <c r="AU120" s="791"/>
      <c r="AV120" s="791"/>
      <c r="AW120" s="791"/>
      <c r="AX120" s="791"/>
      <c r="AY120" s="791"/>
      <c r="AZ120" s="791"/>
      <c r="BA120" s="791"/>
      <c r="BB120" s="791"/>
      <c r="BC120" s="791"/>
      <c r="BD120" s="791"/>
      <c r="BE120" s="791"/>
      <c r="BF120" s="791"/>
      <c r="BG120" s="791"/>
      <c r="BH120" s="791"/>
      <c r="BI120" s="791"/>
      <c r="BJ120" s="892"/>
      <c r="BK120" s="892"/>
      <c r="BL120" s="892"/>
      <c r="BM120" s="892"/>
      <c r="BN120" s="892"/>
      <c r="BO120" s="892"/>
      <c r="BP120" s="892"/>
      <c r="BQ120" s="892"/>
      <c r="BR120" s="892"/>
      <c r="BS120" s="892"/>
      <c r="BT120" s="892"/>
      <c r="BU120" s="892"/>
      <c r="BV120" s="892"/>
      <c r="BW120" s="892"/>
      <c r="BX120" s="892"/>
      <c r="BY120" s="892"/>
      <c r="BZ120" s="892"/>
      <c r="CA120" s="892"/>
      <c r="CB120" s="892"/>
      <c r="CC120" s="892"/>
    </row>
    <row r="121" spans="1:98" ht="23.25" customHeight="1">
      <c r="G121" s="2851"/>
      <c r="I121" s="889"/>
      <c r="J121" s="890"/>
      <c r="AH121" s="780"/>
      <c r="AI121" s="780"/>
      <c r="AJ121" s="780"/>
      <c r="AK121" s="780"/>
      <c r="AL121" s="780"/>
      <c r="AM121" s="780"/>
      <c r="AN121" s="780"/>
      <c r="AO121" s="780"/>
      <c r="AP121" s="780"/>
      <c r="AQ121" s="780"/>
      <c r="AR121" s="780"/>
      <c r="AS121" s="780"/>
      <c r="AT121" s="780"/>
      <c r="AU121" s="780"/>
      <c r="AV121" s="780"/>
      <c r="AW121" s="780"/>
      <c r="AX121" s="780"/>
      <c r="AY121" s="780"/>
      <c r="AZ121" s="780"/>
      <c r="BA121" s="780"/>
      <c r="BB121" s="780"/>
      <c r="BC121" s="780"/>
      <c r="BD121" s="780"/>
      <c r="BE121" s="780"/>
      <c r="BF121" s="780"/>
      <c r="BG121" s="780"/>
      <c r="BH121" s="780"/>
      <c r="BI121" s="780"/>
      <c r="BJ121" s="791"/>
      <c r="BK121" s="791"/>
      <c r="BL121" s="791"/>
      <c r="BM121" s="791"/>
      <c r="BN121" s="791"/>
      <c r="BO121" s="791"/>
      <c r="BP121" s="791"/>
      <c r="BQ121" s="791"/>
      <c r="BR121" s="791"/>
      <c r="BS121" s="791"/>
      <c r="BT121" s="791"/>
      <c r="BU121" s="791"/>
      <c r="BV121" s="791"/>
      <c r="BW121" s="791"/>
      <c r="BX121" s="791"/>
      <c r="BY121" s="791"/>
      <c r="BZ121" s="791"/>
      <c r="CA121" s="791"/>
      <c r="CB121" s="791"/>
      <c r="CC121" s="791"/>
    </row>
    <row r="122" spans="1:98" s="893" customFormat="1" ht="23.25" customHeight="1">
      <c r="A122" s="886"/>
      <c r="B122" s="886"/>
      <c r="C122" s="886"/>
      <c r="D122" s="886"/>
      <c r="E122" s="886"/>
      <c r="F122" s="2851"/>
      <c r="G122" s="2851"/>
      <c r="H122" s="888"/>
      <c r="I122" s="889"/>
      <c r="J122" s="890"/>
      <c r="K122" s="887"/>
      <c r="L122" s="887"/>
      <c r="M122" s="772"/>
      <c r="N122" s="891"/>
      <c r="O122" s="774"/>
      <c r="P122" s="775"/>
      <c r="Q122" s="775"/>
      <c r="R122" s="776"/>
      <c r="S122" s="777"/>
      <c r="T122" s="777"/>
      <c r="U122" s="777"/>
      <c r="V122" s="778"/>
      <c r="W122" s="778"/>
      <c r="X122" s="778"/>
      <c r="Y122" s="778"/>
      <c r="Z122" s="778"/>
      <c r="AA122" s="779"/>
      <c r="AB122" s="779"/>
      <c r="AC122" s="779"/>
      <c r="AD122" s="779"/>
      <c r="AE122" s="779"/>
      <c r="AF122" s="779"/>
      <c r="AG122" s="779"/>
      <c r="AH122" s="780"/>
      <c r="AI122" s="780"/>
      <c r="AJ122" s="780"/>
      <c r="AK122" s="780"/>
      <c r="AL122" s="780"/>
      <c r="AM122" s="780"/>
      <c r="AN122" s="780"/>
      <c r="AO122" s="780"/>
      <c r="AP122" s="780"/>
      <c r="AQ122" s="780"/>
      <c r="AR122" s="780"/>
      <c r="AS122" s="780"/>
      <c r="AT122" s="780"/>
      <c r="AU122" s="780"/>
      <c r="AV122" s="780"/>
      <c r="AW122" s="780"/>
      <c r="AX122" s="780"/>
      <c r="AY122" s="780"/>
      <c r="AZ122" s="780"/>
      <c r="BA122" s="780"/>
      <c r="BB122" s="780"/>
      <c r="BC122" s="780"/>
      <c r="BD122" s="780"/>
      <c r="BE122" s="780"/>
      <c r="BF122" s="780"/>
      <c r="BG122" s="780"/>
      <c r="BH122" s="780"/>
      <c r="BI122" s="780"/>
      <c r="BJ122" s="780"/>
      <c r="BK122" s="780"/>
      <c r="BL122" s="780"/>
      <c r="BM122" s="780"/>
      <c r="BN122" s="780"/>
      <c r="BO122" s="780"/>
      <c r="BP122" s="780"/>
      <c r="BQ122" s="780"/>
      <c r="BR122" s="780"/>
      <c r="BS122" s="780"/>
      <c r="BT122" s="780"/>
      <c r="BU122" s="780"/>
      <c r="BV122" s="780"/>
      <c r="BW122" s="780"/>
      <c r="BX122" s="780"/>
      <c r="BY122" s="780"/>
      <c r="BZ122" s="780"/>
      <c r="CA122" s="780"/>
      <c r="CB122" s="780"/>
      <c r="CC122" s="780"/>
      <c r="CD122" s="779"/>
      <c r="CE122" s="779"/>
      <c r="CF122" s="779"/>
      <c r="CG122" s="779"/>
      <c r="CH122" s="779"/>
      <c r="CI122" s="779"/>
      <c r="CJ122" s="779"/>
      <c r="CK122" s="779"/>
      <c r="CL122" s="779"/>
      <c r="CM122" s="779"/>
      <c r="CN122" s="779"/>
      <c r="CO122" s="779"/>
      <c r="CP122" s="779"/>
      <c r="CQ122" s="779"/>
      <c r="CR122" s="779"/>
      <c r="CS122" s="779"/>
      <c r="CT122" s="779"/>
    </row>
    <row r="123" spans="1:98" s="893" customFormat="1" ht="23.25" customHeight="1">
      <c r="A123" s="886"/>
      <c r="B123" s="886"/>
      <c r="C123" s="886"/>
      <c r="D123" s="886"/>
      <c r="E123" s="886"/>
      <c r="F123" s="2851"/>
      <c r="G123" s="2851"/>
      <c r="H123" s="888"/>
      <c r="I123" s="889"/>
      <c r="J123" s="890"/>
      <c r="K123" s="887"/>
      <c r="L123" s="887"/>
      <c r="M123" s="772"/>
      <c r="N123" s="891"/>
      <c r="O123" s="774"/>
      <c r="P123" s="775"/>
      <c r="Q123" s="775"/>
      <c r="R123" s="776"/>
      <c r="S123" s="777"/>
      <c r="T123" s="777"/>
      <c r="U123" s="777"/>
      <c r="V123" s="778"/>
      <c r="W123" s="778"/>
      <c r="X123" s="778"/>
      <c r="Y123" s="778"/>
      <c r="Z123" s="778"/>
      <c r="AA123" s="779"/>
      <c r="AB123" s="779"/>
      <c r="AC123" s="779"/>
      <c r="AD123" s="779"/>
      <c r="AE123" s="779"/>
      <c r="AF123" s="779"/>
      <c r="AG123" s="779"/>
      <c r="AH123" s="780"/>
      <c r="AI123" s="780"/>
      <c r="AJ123" s="780"/>
      <c r="AK123" s="780"/>
      <c r="AL123" s="780"/>
      <c r="AM123" s="780"/>
      <c r="AN123" s="780"/>
      <c r="AO123" s="780"/>
      <c r="AP123" s="780"/>
      <c r="AQ123" s="780"/>
      <c r="AR123" s="780"/>
      <c r="AS123" s="780"/>
      <c r="AT123" s="780"/>
      <c r="AU123" s="780"/>
      <c r="AV123" s="780"/>
      <c r="AW123" s="780"/>
      <c r="AX123" s="780"/>
      <c r="AY123" s="780"/>
      <c r="AZ123" s="780"/>
      <c r="BA123" s="780"/>
      <c r="BB123" s="780"/>
      <c r="BC123" s="780"/>
      <c r="BD123" s="780"/>
      <c r="BE123" s="780"/>
      <c r="BF123" s="780"/>
      <c r="BG123" s="780"/>
      <c r="BH123" s="780"/>
      <c r="BI123" s="780"/>
      <c r="BJ123" s="780"/>
      <c r="BK123" s="780"/>
      <c r="BL123" s="780"/>
      <c r="BM123" s="780"/>
      <c r="BN123" s="780"/>
      <c r="BO123" s="780"/>
      <c r="BP123" s="780"/>
      <c r="BQ123" s="780"/>
      <c r="BR123" s="780"/>
      <c r="BS123" s="780"/>
      <c r="BT123" s="780"/>
      <c r="BU123" s="780"/>
      <c r="BV123" s="780"/>
      <c r="BW123" s="780"/>
      <c r="BX123" s="780"/>
      <c r="BY123" s="780"/>
      <c r="BZ123" s="780"/>
      <c r="CA123" s="780"/>
      <c r="CB123" s="780"/>
      <c r="CC123" s="780"/>
      <c r="CD123" s="779"/>
      <c r="CE123" s="779"/>
      <c r="CF123" s="779"/>
      <c r="CG123" s="779"/>
      <c r="CH123" s="779"/>
      <c r="CI123" s="779"/>
      <c r="CJ123" s="779"/>
      <c r="CK123" s="779"/>
      <c r="CL123" s="779"/>
      <c r="CM123" s="779"/>
      <c r="CN123" s="779"/>
      <c r="CO123" s="779"/>
      <c r="CP123" s="779"/>
      <c r="CQ123" s="779"/>
      <c r="CR123" s="779"/>
      <c r="CS123" s="779"/>
      <c r="CT123" s="779"/>
    </row>
    <row r="124" spans="1:98" s="893" customFormat="1" ht="23.25" customHeight="1">
      <c r="A124" s="886"/>
      <c r="B124" s="886"/>
      <c r="C124" s="886"/>
      <c r="D124" s="886"/>
      <c r="E124" s="886"/>
      <c r="F124" s="2851"/>
      <c r="G124" s="2851"/>
      <c r="H124" s="888"/>
      <c r="I124" s="889"/>
      <c r="J124" s="890"/>
      <c r="K124" s="887"/>
      <c r="L124" s="887"/>
      <c r="M124" s="772"/>
      <c r="N124" s="891"/>
      <c r="O124" s="774"/>
      <c r="P124" s="775"/>
      <c r="Q124" s="775"/>
      <c r="R124" s="776"/>
      <c r="S124" s="777"/>
      <c r="T124" s="777"/>
      <c r="U124" s="777"/>
      <c r="V124" s="778"/>
      <c r="W124" s="778"/>
      <c r="X124" s="778"/>
      <c r="Y124" s="778"/>
      <c r="Z124" s="778"/>
      <c r="AA124" s="779"/>
      <c r="AB124" s="779"/>
      <c r="AC124" s="779"/>
      <c r="AD124" s="779"/>
      <c r="AE124" s="779"/>
      <c r="AF124" s="779"/>
      <c r="AG124" s="779"/>
      <c r="AH124" s="779"/>
      <c r="AI124" s="779"/>
      <c r="AJ124" s="779"/>
      <c r="AK124" s="779"/>
      <c r="AL124" s="779"/>
      <c r="AM124" s="779"/>
      <c r="AN124" s="779"/>
      <c r="AO124" s="779"/>
      <c r="AP124" s="779"/>
      <c r="AQ124" s="779"/>
      <c r="AR124" s="779"/>
      <c r="AS124" s="779"/>
      <c r="AT124" s="779"/>
      <c r="AU124" s="779"/>
      <c r="AV124" s="779"/>
      <c r="AW124" s="779"/>
      <c r="AX124" s="779"/>
      <c r="AY124" s="779"/>
      <c r="AZ124" s="779"/>
      <c r="BA124" s="779"/>
      <c r="BB124" s="779"/>
      <c r="BC124" s="779"/>
      <c r="BD124" s="779"/>
      <c r="BE124" s="779"/>
      <c r="BF124" s="779"/>
      <c r="BG124" s="779"/>
      <c r="BH124" s="779"/>
      <c r="BI124" s="779"/>
      <c r="BJ124" s="780"/>
      <c r="BK124" s="780"/>
      <c r="BL124" s="780"/>
      <c r="BM124" s="780"/>
      <c r="BN124" s="780"/>
      <c r="BO124" s="780"/>
      <c r="BP124" s="780"/>
      <c r="BQ124" s="780"/>
      <c r="BR124" s="780"/>
      <c r="BS124" s="780"/>
      <c r="BT124" s="780"/>
      <c r="BU124" s="780"/>
      <c r="BV124" s="780"/>
      <c r="BW124" s="780"/>
      <c r="BX124" s="780"/>
      <c r="BY124" s="780"/>
      <c r="BZ124" s="780"/>
      <c r="CA124" s="780"/>
      <c r="CB124" s="780"/>
      <c r="CC124" s="780"/>
      <c r="CD124" s="779"/>
      <c r="CE124" s="779"/>
      <c r="CF124" s="779"/>
      <c r="CG124" s="779"/>
      <c r="CH124" s="779"/>
      <c r="CI124" s="779"/>
      <c r="CJ124" s="779"/>
      <c r="CK124" s="779"/>
      <c r="CL124" s="779"/>
      <c r="CM124" s="779"/>
      <c r="CN124" s="779"/>
      <c r="CO124" s="779"/>
      <c r="CP124" s="779"/>
      <c r="CQ124" s="779"/>
      <c r="CR124" s="779"/>
      <c r="CS124" s="779"/>
      <c r="CT124" s="779"/>
    </row>
    <row r="125" spans="1:98" s="893" customFormat="1" ht="23.25" customHeight="1">
      <c r="A125" s="886"/>
      <c r="B125" s="886"/>
      <c r="C125" s="886"/>
      <c r="D125" s="886"/>
      <c r="E125" s="886"/>
      <c r="F125" s="2851"/>
      <c r="G125" s="2851"/>
      <c r="H125" s="888"/>
      <c r="I125" s="889"/>
      <c r="J125" s="890"/>
      <c r="K125" s="887"/>
      <c r="L125" s="887"/>
      <c r="M125" s="772"/>
      <c r="N125" s="891"/>
      <c r="O125" s="774"/>
      <c r="P125" s="775"/>
      <c r="Q125" s="775"/>
      <c r="R125" s="776"/>
      <c r="S125" s="777"/>
      <c r="T125" s="777"/>
      <c r="U125" s="777"/>
      <c r="V125" s="778"/>
      <c r="W125" s="778"/>
      <c r="X125" s="778"/>
      <c r="Y125" s="778"/>
      <c r="Z125" s="778"/>
      <c r="AA125" s="779"/>
      <c r="AB125" s="779"/>
      <c r="AC125" s="779"/>
      <c r="AD125" s="779"/>
      <c r="AE125" s="779"/>
      <c r="AF125" s="779"/>
      <c r="AG125" s="779"/>
      <c r="AH125" s="779"/>
      <c r="AI125" s="779"/>
      <c r="AJ125" s="779"/>
      <c r="AK125" s="779"/>
      <c r="AL125" s="779"/>
      <c r="AM125" s="779"/>
      <c r="AN125" s="779"/>
      <c r="AO125" s="779"/>
      <c r="AP125" s="779"/>
      <c r="AQ125" s="779"/>
      <c r="AR125" s="779"/>
      <c r="AS125" s="779"/>
      <c r="AT125" s="779"/>
      <c r="AU125" s="779"/>
      <c r="AV125" s="779"/>
      <c r="AW125" s="779"/>
      <c r="AX125" s="779"/>
      <c r="AY125" s="779"/>
      <c r="AZ125" s="779"/>
      <c r="BA125" s="779"/>
      <c r="BB125" s="779"/>
      <c r="BC125" s="779"/>
      <c r="BD125" s="779"/>
      <c r="BE125" s="779"/>
      <c r="BF125" s="779"/>
      <c r="BG125" s="779"/>
      <c r="BH125" s="779"/>
      <c r="BI125" s="779"/>
      <c r="BJ125" s="780"/>
      <c r="BK125" s="780"/>
      <c r="BL125" s="780"/>
      <c r="BM125" s="780"/>
      <c r="BN125" s="780"/>
      <c r="BO125" s="780"/>
      <c r="BP125" s="780"/>
      <c r="BQ125" s="780"/>
      <c r="BR125" s="780"/>
      <c r="BS125" s="780"/>
      <c r="BT125" s="780"/>
      <c r="BU125" s="780"/>
      <c r="BV125" s="780"/>
      <c r="BW125" s="780"/>
      <c r="BX125" s="780"/>
      <c r="BY125" s="780"/>
      <c r="BZ125" s="780"/>
      <c r="CA125" s="780"/>
      <c r="CB125" s="780"/>
      <c r="CC125" s="780"/>
      <c r="CD125" s="779"/>
      <c r="CE125" s="779"/>
      <c r="CF125" s="779"/>
      <c r="CG125" s="779"/>
      <c r="CH125" s="779"/>
      <c r="CI125" s="779"/>
      <c r="CJ125" s="779"/>
      <c r="CK125" s="779"/>
      <c r="CL125" s="779"/>
      <c r="CM125" s="779"/>
      <c r="CN125" s="779"/>
      <c r="CO125" s="779"/>
      <c r="CP125" s="779"/>
      <c r="CQ125" s="779"/>
      <c r="CR125" s="779"/>
      <c r="CS125" s="779"/>
      <c r="CT125" s="779"/>
    </row>
    <row r="126" spans="1:98" s="893" customFormat="1" ht="23.25" customHeight="1">
      <c r="A126" s="886"/>
      <c r="B126" s="886"/>
      <c r="C126" s="886"/>
      <c r="D126" s="886"/>
      <c r="E126" s="886"/>
      <c r="F126" s="2851"/>
      <c r="G126" s="2851"/>
      <c r="H126" s="888"/>
      <c r="I126" s="889"/>
      <c r="J126" s="890"/>
      <c r="K126" s="887"/>
      <c r="L126" s="887"/>
      <c r="M126" s="772"/>
      <c r="N126" s="891"/>
      <c r="O126" s="774"/>
      <c r="P126" s="775"/>
      <c r="Q126" s="775"/>
      <c r="R126" s="776"/>
      <c r="S126" s="777"/>
      <c r="T126" s="777"/>
      <c r="U126" s="777"/>
      <c r="V126" s="778"/>
      <c r="W126" s="778"/>
      <c r="X126" s="778"/>
      <c r="Y126" s="778"/>
      <c r="Z126" s="778"/>
      <c r="AA126" s="779"/>
      <c r="AB126" s="779"/>
      <c r="AC126" s="779"/>
      <c r="AD126" s="779"/>
      <c r="AE126" s="779"/>
      <c r="AF126" s="779"/>
      <c r="AG126" s="779"/>
      <c r="AH126" s="779"/>
      <c r="AI126" s="779"/>
      <c r="AJ126" s="779"/>
      <c r="AK126" s="779"/>
      <c r="AL126" s="779"/>
      <c r="AM126" s="779"/>
      <c r="AN126" s="779"/>
      <c r="AO126" s="779"/>
      <c r="AP126" s="779"/>
      <c r="AQ126" s="779"/>
      <c r="AR126" s="779"/>
      <c r="AS126" s="779"/>
      <c r="AT126" s="779"/>
      <c r="AU126" s="779"/>
      <c r="AV126" s="779"/>
      <c r="AW126" s="779"/>
      <c r="AX126" s="779"/>
      <c r="AY126" s="779"/>
      <c r="AZ126" s="779"/>
      <c r="BA126" s="779"/>
      <c r="BB126" s="779"/>
      <c r="BC126" s="779"/>
      <c r="BD126" s="779"/>
      <c r="BE126" s="779"/>
      <c r="BF126" s="779"/>
      <c r="BG126" s="779"/>
      <c r="BH126" s="779"/>
      <c r="BI126" s="779"/>
      <c r="BJ126" s="780"/>
      <c r="BK126" s="780"/>
      <c r="BL126" s="780"/>
      <c r="BM126" s="780"/>
      <c r="BN126" s="780"/>
      <c r="BO126" s="780"/>
      <c r="BP126" s="780"/>
      <c r="BQ126" s="780"/>
      <c r="BR126" s="780"/>
      <c r="BS126" s="780"/>
      <c r="BT126" s="780"/>
      <c r="BU126" s="780"/>
      <c r="BV126" s="780"/>
      <c r="BW126" s="780"/>
      <c r="BX126" s="780"/>
      <c r="BY126" s="780"/>
      <c r="BZ126" s="780"/>
      <c r="CA126" s="780"/>
      <c r="CB126" s="780"/>
      <c r="CC126" s="780"/>
      <c r="CD126" s="779"/>
      <c r="CE126" s="779"/>
      <c r="CF126" s="779"/>
      <c r="CG126" s="779"/>
      <c r="CH126" s="779"/>
      <c r="CI126" s="779"/>
      <c r="CJ126" s="779"/>
      <c r="CK126" s="779"/>
      <c r="CL126" s="779"/>
      <c r="CM126" s="779"/>
      <c r="CN126" s="779"/>
      <c r="CO126" s="779"/>
      <c r="CP126" s="779"/>
      <c r="CQ126" s="779"/>
      <c r="CR126" s="779"/>
      <c r="CS126" s="779"/>
      <c r="CT126" s="779"/>
    </row>
    <row r="127" spans="1:98" s="893" customFormat="1" ht="13.5">
      <c r="A127" s="886"/>
      <c r="B127" s="886"/>
      <c r="C127" s="886"/>
      <c r="D127" s="886"/>
      <c r="E127" s="886"/>
      <c r="F127" s="2851"/>
      <c r="G127" s="2851"/>
      <c r="H127" s="888"/>
      <c r="I127" s="889"/>
      <c r="J127" s="890"/>
      <c r="K127" s="887"/>
      <c r="L127" s="887"/>
      <c r="M127" s="772"/>
      <c r="N127" s="891"/>
      <c r="O127" s="774"/>
      <c r="P127" s="775"/>
      <c r="Q127" s="775"/>
      <c r="R127" s="776"/>
      <c r="S127" s="777"/>
      <c r="T127" s="777"/>
      <c r="U127" s="777"/>
      <c r="V127" s="778"/>
      <c r="W127" s="778"/>
      <c r="X127" s="778"/>
      <c r="Y127" s="778"/>
      <c r="Z127" s="778"/>
      <c r="AA127" s="779"/>
      <c r="AB127" s="779"/>
      <c r="AC127" s="779"/>
      <c r="AD127" s="779"/>
      <c r="AE127" s="779"/>
      <c r="AF127" s="779"/>
      <c r="AG127" s="779"/>
      <c r="AH127" s="779"/>
      <c r="AI127" s="779"/>
      <c r="AJ127" s="779"/>
      <c r="AK127" s="779"/>
      <c r="AL127" s="779"/>
      <c r="AM127" s="779"/>
      <c r="AN127" s="779"/>
      <c r="AO127" s="779"/>
      <c r="AP127" s="779"/>
      <c r="AQ127" s="779"/>
      <c r="AR127" s="779"/>
      <c r="AS127" s="779"/>
      <c r="AT127" s="779"/>
      <c r="AU127" s="779"/>
      <c r="AV127" s="779"/>
      <c r="AW127" s="779"/>
      <c r="AX127" s="779"/>
      <c r="AY127" s="779"/>
      <c r="AZ127" s="779"/>
      <c r="BA127" s="779"/>
      <c r="BB127" s="779"/>
      <c r="BC127" s="779"/>
      <c r="BD127" s="779"/>
      <c r="BE127" s="779"/>
      <c r="BF127" s="779"/>
      <c r="BG127" s="779"/>
      <c r="BH127" s="779"/>
      <c r="BI127" s="779"/>
      <c r="BJ127" s="780"/>
      <c r="BK127" s="780"/>
      <c r="BL127" s="780"/>
      <c r="BM127" s="780"/>
      <c r="BN127" s="780"/>
      <c r="BO127" s="780"/>
      <c r="BP127" s="780"/>
      <c r="BQ127" s="780"/>
      <c r="BR127" s="780"/>
      <c r="BS127" s="780"/>
      <c r="BT127" s="780"/>
      <c r="BU127" s="780"/>
      <c r="BV127" s="780"/>
      <c r="BW127" s="780"/>
      <c r="BX127" s="780"/>
      <c r="BY127" s="780"/>
      <c r="BZ127" s="780"/>
      <c r="CA127" s="780"/>
      <c r="CB127" s="780"/>
      <c r="CC127" s="780"/>
      <c r="CD127" s="779"/>
      <c r="CE127" s="779"/>
      <c r="CF127" s="779"/>
      <c r="CG127" s="779"/>
      <c r="CH127" s="779"/>
      <c r="CI127" s="779"/>
      <c r="CJ127" s="779"/>
      <c r="CK127" s="779"/>
      <c r="CL127" s="779"/>
      <c r="CM127" s="779"/>
      <c r="CN127" s="779"/>
      <c r="CO127" s="779"/>
      <c r="CP127" s="779"/>
      <c r="CQ127" s="779"/>
      <c r="CR127" s="779"/>
      <c r="CS127" s="779"/>
      <c r="CT127" s="779"/>
    </row>
    <row r="128" spans="1:98" s="893" customFormat="1" ht="13.5">
      <c r="A128" s="886"/>
      <c r="B128" s="886"/>
      <c r="C128" s="886"/>
      <c r="D128" s="886"/>
      <c r="E128" s="886"/>
      <c r="F128" s="2851"/>
      <c r="G128" s="2851"/>
      <c r="H128" s="888"/>
      <c r="I128" s="889"/>
      <c r="J128" s="890"/>
      <c r="K128" s="887"/>
      <c r="L128" s="887"/>
      <c r="M128" s="772"/>
      <c r="N128" s="891"/>
      <c r="O128" s="774"/>
      <c r="P128" s="775"/>
      <c r="Q128" s="775"/>
      <c r="R128" s="776"/>
      <c r="S128" s="777"/>
      <c r="T128" s="777"/>
      <c r="U128" s="777"/>
      <c r="V128" s="778"/>
      <c r="W128" s="778"/>
      <c r="X128" s="778"/>
      <c r="Y128" s="778"/>
      <c r="Z128" s="778"/>
      <c r="AA128" s="779"/>
      <c r="AB128" s="779"/>
      <c r="AC128" s="779"/>
      <c r="AD128" s="779"/>
      <c r="AE128" s="779"/>
      <c r="AF128" s="779"/>
      <c r="AG128" s="779"/>
      <c r="AH128" s="779"/>
      <c r="AI128" s="779"/>
      <c r="AJ128" s="779"/>
      <c r="AK128" s="779"/>
      <c r="AL128" s="779"/>
      <c r="AM128" s="779"/>
      <c r="AN128" s="779"/>
      <c r="AO128" s="779"/>
      <c r="AP128" s="779"/>
      <c r="AQ128" s="779"/>
      <c r="AR128" s="779"/>
      <c r="AS128" s="779"/>
      <c r="AT128" s="779"/>
      <c r="AU128" s="779"/>
      <c r="AV128" s="779"/>
      <c r="AW128" s="779"/>
      <c r="AX128" s="779"/>
      <c r="AY128" s="779"/>
      <c r="AZ128" s="779"/>
      <c r="BA128" s="779"/>
      <c r="BB128" s="779"/>
      <c r="BC128" s="779"/>
      <c r="BD128" s="779"/>
      <c r="BE128" s="779"/>
      <c r="BF128" s="779"/>
      <c r="BG128" s="779"/>
      <c r="BH128" s="779"/>
      <c r="BI128" s="779"/>
      <c r="BJ128" s="791"/>
      <c r="BK128" s="791"/>
      <c r="BL128" s="791"/>
      <c r="BM128" s="791"/>
      <c r="BN128" s="791"/>
      <c r="BO128" s="791"/>
      <c r="BP128" s="791"/>
      <c r="BQ128" s="791"/>
      <c r="BR128" s="791"/>
      <c r="BS128" s="791"/>
      <c r="BT128" s="791"/>
      <c r="BU128" s="791"/>
      <c r="BV128" s="791"/>
      <c r="BW128" s="791"/>
      <c r="BX128" s="791"/>
      <c r="BY128" s="791"/>
      <c r="BZ128" s="791"/>
      <c r="CA128" s="791"/>
      <c r="CB128" s="791"/>
      <c r="CC128" s="791"/>
      <c r="CD128" s="779"/>
      <c r="CE128" s="779"/>
      <c r="CF128" s="779"/>
      <c r="CG128" s="779"/>
      <c r="CH128" s="779"/>
      <c r="CI128" s="779"/>
      <c r="CJ128" s="779"/>
      <c r="CK128" s="779"/>
      <c r="CL128" s="779"/>
      <c r="CM128" s="779"/>
      <c r="CN128" s="779"/>
      <c r="CO128" s="779"/>
      <c r="CP128" s="779"/>
      <c r="CQ128" s="779"/>
      <c r="CR128" s="779"/>
      <c r="CS128" s="779"/>
      <c r="CT128" s="779"/>
    </row>
    <row r="129" spans="1:98" s="893" customFormat="1" ht="13.5">
      <c r="A129" s="886"/>
      <c r="B129" s="886"/>
      <c r="C129" s="886"/>
      <c r="D129" s="886"/>
      <c r="E129" s="886"/>
      <c r="F129" s="2851"/>
      <c r="G129" s="2851"/>
      <c r="H129" s="888"/>
      <c r="I129" s="889"/>
      <c r="J129" s="890"/>
      <c r="K129" s="887"/>
      <c r="L129" s="887"/>
      <c r="M129" s="772"/>
      <c r="N129" s="891"/>
      <c r="O129" s="774"/>
      <c r="P129" s="775"/>
      <c r="Q129" s="775"/>
      <c r="R129" s="776"/>
      <c r="S129" s="777"/>
      <c r="T129" s="777"/>
      <c r="U129" s="777"/>
      <c r="V129" s="778"/>
      <c r="W129" s="778"/>
      <c r="X129" s="778"/>
      <c r="Y129" s="778"/>
      <c r="Z129" s="778"/>
      <c r="AA129" s="779"/>
      <c r="AB129" s="779"/>
      <c r="AC129" s="779"/>
      <c r="AD129" s="779"/>
      <c r="AE129" s="779"/>
      <c r="AF129" s="779"/>
      <c r="AG129" s="779"/>
      <c r="AH129" s="779"/>
      <c r="AI129" s="779"/>
      <c r="AJ129" s="779"/>
      <c r="AK129" s="779"/>
      <c r="AL129" s="779"/>
      <c r="AM129" s="779"/>
      <c r="AN129" s="779"/>
      <c r="AO129" s="779"/>
      <c r="AP129" s="779"/>
      <c r="AQ129" s="779"/>
      <c r="AR129" s="779"/>
      <c r="AS129" s="779"/>
      <c r="AT129" s="779"/>
      <c r="AU129" s="779"/>
      <c r="AV129" s="779"/>
      <c r="AW129" s="779"/>
      <c r="AX129" s="779"/>
      <c r="AY129" s="779"/>
      <c r="AZ129" s="779"/>
      <c r="BA129" s="779"/>
      <c r="BB129" s="779"/>
      <c r="BC129" s="779"/>
      <c r="BD129" s="779"/>
      <c r="BE129" s="779"/>
      <c r="BF129" s="779"/>
      <c r="BG129" s="779"/>
      <c r="BH129" s="779"/>
      <c r="BI129" s="779"/>
      <c r="BJ129" s="780"/>
      <c r="BK129" s="780"/>
      <c r="BL129" s="780"/>
      <c r="BM129" s="780"/>
      <c r="BN129" s="780"/>
      <c r="BO129" s="780"/>
      <c r="BP129" s="780"/>
      <c r="BQ129" s="780"/>
      <c r="BR129" s="780"/>
      <c r="BS129" s="780"/>
      <c r="BT129" s="780"/>
      <c r="BU129" s="780"/>
      <c r="BV129" s="780"/>
      <c r="BW129" s="780"/>
      <c r="BX129" s="780"/>
      <c r="BY129" s="780"/>
      <c r="BZ129" s="780"/>
      <c r="CA129" s="780"/>
      <c r="CB129" s="780"/>
      <c r="CC129" s="780"/>
      <c r="CD129" s="779"/>
      <c r="CE129" s="779"/>
      <c r="CF129" s="779"/>
      <c r="CG129" s="779"/>
      <c r="CH129" s="779"/>
      <c r="CI129" s="779"/>
      <c r="CJ129" s="779"/>
      <c r="CK129" s="779"/>
      <c r="CL129" s="779"/>
      <c r="CM129" s="779"/>
      <c r="CN129" s="779"/>
      <c r="CO129" s="779"/>
      <c r="CP129" s="779"/>
      <c r="CQ129" s="779"/>
      <c r="CR129" s="779"/>
      <c r="CS129" s="779"/>
      <c r="CT129" s="779"/>
    </row>
    <row r="130" spans="1:98" s="893" customFormat="1" ht="13.5">
      <c r="A130" s="886"/>
      <c r="B130" s="886"/>
      <c r="C130" s="886"/>
      <c r="D130" s="886"/>
      <c r="E130" s="886"/>
      <c r="F130" s="2851"/>
      <c r="G130" s="2851"/>
      <c r="H130" s="888"/>
      <c r="I130" s="889"/>
      <c r="J130" s="890"/>
      <c r="K130" s="887"/>
      <c r="L130" s="887"/>
      <c r="M130" s="772"/>
      <c r="N130" s="891"/>
      <c r="O130" s="774"/>
      <c r="P130" s="775"/>
      <c r="Q130" s="775"/>
      <c r="R130" s="776"/>
      <c r="S130" s="777"/>
      <c r="T130" s="777"/>
      <c r="U130" s="777"/>
      <c r="V130" s="778"/>
      <c r="W130" s="778"/>
      <c r="X130" s="778"/>
      <c r="Y130" s="778"/>
      <c r="Z130" s="778"/>
      <c r="AA130" s="779"/>
      <c r="AB130" s="779"/>
      <c r="AC130" s="779"/>
      <c r="AD130" s="779"/>
      <c r="AE130" s="779"/>
      <c r="AF130" s="779"/>
      <c r="AG130" s="779"/>
      <c r="AH130" s="779"/>
      <c r="AI130" s="779"/>
      <c r="AJ130" s="779"/>
      <c r="AK130" s="779"/>
      <c r="AL130" s="779"/>
      <c r="AM130" s="779"/>
      <c r="AN130" s="779"/>
      <c r="AO130" s="779"/>
      <c r="AP130" s="779"/>
      <c r="AQ130" s="779"/>
      <c r="AR130" s="779"/>
      <c r="AS130" s="779"/>
      <c r="AT130" s="779"/>
      <c r="AU130" s="779"/>
      <c r="AV130" s="779"/>
      <c r="AW130" s="779"/>
      <c r="AX130" s="779"/>
      <c r="AY130" s="779"/>
      <c r="AZ130" s="779"/>
      <c r="BA130" s="779"/>
      <c r="BB130" s="779"/>
      <c r="BC130" s="779"/>
      <c r="BD130" s="779"/>
      <c r="BE130" s="779"/>
      <c r="BF130" s="779"/>
      <c r="BG130" s="779"/>
      <c r="BH130" s="779"/>
      <c r="BI130" s="779"/>
      <c r="BJ130" s="780"/>
      <c r="BK130" s="780"/>
      <c r="BL130" s="780"/>
      <c r="BM130" s="780"/>
      <c r="BN130" s="780"/>
      <c r="BO130" s="780"/>
      <c r="BP130" s="780"/>
      <c r="BQ130" s="780"/>
      <c r="BR130" s="780"/>
      <c r="BS130" s="780"/>
      <c r="BT130" s="780"/>
      <c r="BU130" s="780"/>
      <c r="BV130" s="780"/>
      <c r="BW130" s="780"/>
      <c r="BX130" s="780"/>
      <c r="BY130" s="780"/>
      <c r="BZ130" s="780"/>
      <c r="CA130" s="780"/>
      <c r="CB130" s="780"/>
      <c r="CC130" s="780"/>
      <c r="CD130" s="779"/>
      <c r="CE130" s="779"/>
      <c r="CF130" s="779"/>
      <c r="CG130" s="779"/>
      <c r="CH130" s="779"/>
      <c r="CI130" s="779"/>
      <c r="CJ130" s="779"/>
      <c r="CK130" s="779"/>
      <c r="CL130" s="779"/>
      <c r="CM130" s="779"/>
      <c r="CN130" s="779"/>
      <c r="CO130" s="779"/>
      <c r="CP130" s="779"/>
      <c r="CQ130" s="779"/>
      <c r="CR130" s="779"/>
      <c r="CS130" s="779"/>
      <c r="CT130" s="779"/>
    </row>
    <row r="131" spans="1:98" s="893" customFormat="1" ht="13.5">
      <c r="A131" s="886"/>
      <c r="B131" s="886"/>
      <c r="C131" s="886"/>
      <c r="D131" s="886"/>
      <c r="E131" s="886"/>
      <c r="F131" s="2851"/>
      <c r="G131" s="2851"/>
      <c r="H131" s="888"/>
      <c r="I131" s="889"/>
      <c r="J131" s="890"/>
      <c r="K131" s="887"/>
      <c r="L131" s="887"/>
      <c r="M131" s="772"/>
      <c r="N131" s="891"/>
      <c r="O131" s="774"/>
      <c r="P131" s="775"/>
      <c r="Q131" s="775"/>
      <c r="R131" s="776"/>
      <c r="S131" s="777"/>
      <c r="T131" s="777"/>
      <c r="U131" s="777"/>
      <c r="V131" s="778"/>
      <c r="W131" s="778"/>
      <c r="X131" s="778"/>
      <c r="Y131" s="778"/>
      <c r="Z131" s="778"/>
      <c r="AA131" s="779"/>
      <c r="AB131" s="779"/>
      <c r="AC131" s="779"/>
      <c r="AD131" s="779"/>
      <c r="AE131" s="779"/>
      <c r="AF131" s="779"/>
      <c r="AG131" s="779"/>
      <c r="AH131" s="779"/>
      <c r="AI131" s="779"/>
      <c r="AJ131" s="779"/>
      <c r="AK131" s="779"/>
      <c r="AL131" s="779"/>
      <c r="AM131" s="779"/>
      <c r="AN131" s="779"/>
      <c r="AO131" s="779"/>
      <c r="AP131" s="779"/>
      <c r="AQ131" s="779"/>
      <c r="AR131" s="779"/>
      <c r="AS131" s="779"/>
      <c r="AT131" s="779"/>
      <c r="AU131" s="779"/>
      <c r="AV131" s="779"/>
      <c r="AW131" s="779"/>
      <c r="AX131" s="779"/>
      <c r="AY131" s="779"/>
      <c r="AZ131" s="779"/>
      <c r="BA131" s="779"/>
      <c r="BB131" s="779"/>
      <c r="BC131" s="779"/>
      <c r="BD131" s="779"/>
      <c r="BE131" s="779"/>
      <c r="BF131" s="779"/>
      <c r="BG131" s="779"/>
      <c r="BH131" s="779"/>
      <c r="BI131" s="779"/>
      <c r="BJ131" s="780"/>
      <c r="BK131" s="780"/>
      <c r="BL131" s="780"/>
      <c r="BM131" s="780"/>
      <c r="BN131" s="780"/>
      <c r="BO131" s="780"/>
      <c r="BP131" s="780"/>
      <c r="BQ131" s="780"/>
      <c r="BR131" s="780"/>
      <c r="BS131" s="780"/>
      <c r="BT131" s="780"/>
      <c r="BU131" s="780"/>
      <c r="BV131" s="780"/>
      <c r="BW131" s="780"/>
      <c r="BX131" s="780"/>
      <c r="BY131" s="780"/>
      <c r="BZ131" s="780"/>
      <c r="CA131" s="780"/>
      <c r="CB131" s="780"/>
      <c r="CC131" s="780"/>
      <c r="CD131" s="779"/>
      <c r="CE131" s="779"/>
      <c r="CF131" s="779"/>
      <c r="CG131" s="779"/>
      <c r="CH131" s="779"/>
      <c r="CI131" s="779"/>
      <c r="CJ131" s="779"/>
      <c r="CK131" s="779"/>
      <c r="CL131" s="779"/>
      <c r="CM131" s="779"/>
      <c r="CN131" s="779"/>
      <c r="CO131" s="779"/>
      <c r="CP131" s="779"/>
      <c r="CQ131" s="779"/>
      <c r="CR131" s="779"/>
      <c r="CS131" s="779"/>
      <c r="CT131" s="779"/>
    </row>
    <row r="132" spans="1:98" s="893" customFormat="1" ht="13.5">
      <c r="A132" s="886"/>
      <c r="B132" s="886"/>
      <c r="C132" s="886"/>
      <c r="D132" s="886"/>
      <c r="E132" s="886"/>
      <c r="F132" s="2851"/>
      <c r="G132" s="2851"/>
      <c r="H132" s="888"/>
      <c r="I132" s="889"/>
      <c r="J132" s="890"/>
      <c r="K132" s="887"/>
      <c r="L132" s="887"/>
      <c r="M132" s="772"/>
      <c r="N132" s="891"/>
      <c r="O132" s="774"/>
      <c r="P132" s="775"/>
      <c r="Q132" s="775"/>
      <c r="R132" s="776"/>
      <c r="S132" s="777"/>
      <c r="T132" s="777"/>
      <c r="U132" s="777"/>
      <c r="V132" s="778"/>
      <c r="W132" s="778"/>
      <c r="X132" s="778"/>
      <c r="Y132" s="778"/>
      <c r="Z132" s="778"/>
      <c r="AA132" s="779"/>
      <c r="AB132" s="779"/>
      <c r="AC132" s="779"/>
      <c r="AD132" s="779"/>
      <c r="AE132" s="779"/>
      <c r="AF132" s="779"/>
      <c r="AG132" s="779"/>
      <c r="AH132" s="779"/>
      <c r="AI132" s="779"/>
      <c r="AJ132" s="779"/>
      <c r="AK132" s="779"/>
      <c r="AL132" s="779"/>
      <c r="AM132" s="779"/>
      <c r="AN132" s="779"/>
      <c r="AO132" s="779"/>
      <c r="AP132" s="779"/>
      <c r="AQ132" s="779"/>
      <c r="AR132" s="779"/>
      <c r="AS132" s="779"/>
      <c r="AT132" s="779"/>
      <c r="AU132" s="779"/>
      <c r="AV132" s="779"/>
      <c r="AW132" s="779"/>
      <c r="AX132" s="779"/>
      <c r="AY132" s="779"/>
      <c r="AZ132" s="779"/>
      <c r="BA132" s="779"/>
      <c r="BB132" s="779"/>
      <c r="BC132" s="779"/>
      <c r="BD132" s="779"/>
      <c r="BE132" s="779"/>
      <c r="BF132" s="779"/>
      <c r="BG132" s="779"/>
      <c r="BH132" s="779"/>
      <c r="BI132" s="779"/>
      <c r="BJ132" s="779"/>
      <c r="BK132" s="779"/>
      <c r="BL132" s="779"/>
      <c r="BM132" s="779"/>
      <c r="BN132" s="779"/>
      <c r="BO132" s="779"/>
      <c r="BP132" s="779"/>
      <c r="BQ132" s="779"/>
      <c r="BR132" s="779"/>
      <c r="BS132" s="779"/>
      <c r="BT132" s="779"/>
      <c r="BU132" s="779"/>
      <c r="BV132" s="779"/>
      <c r="BW132" s="779"/>
      <c r="BX132" s="779"/>
      <c r="BY132" s="779"/>
      <c r="BZ132" s="779"/>
      <c r="CA132" s="779"/>
      <c r="CB132" s="779"/>
      <c r="CC132" s="779"/>
      <c r="CD132" s="779"/>
      <c r="CE132" s="779"/>
      <c r="CF132" s="779"/>
      <c r="CG132" s="779"/>
      <c r="CH132" s="779"/>
      <c r="CI132" s="779"/>
      <c r="CJ132" s="779"/>
      <c r="CK132" s="779"/>
      <c r="CL132" s="779"/>
      <c r="CM132" s="779"/>
      <c r="CN132" s="779"/>
      <c r="CO132" s="779"/>
      <c r="CP132" s="779"/>
      <c r="CQ132" s="779"/>
      <c r="CR132" s="779"/>
      <c r="CS132" s="779"/>
      <c r="CT132" s="779"/>
    </row>
    <row r="133" spans="1:98" s="893" customFormat="1" ht="13.5">
      <c r="A133" s="886"/>
      <c r="B133" s="886"/>
      <c r="C133" s="886"/>
      <c r="D133" s="886"/>
      <c r="E133" s="886"/>
      <c r="F133" s="2851"/>
      <c r="G133" s="2851"/>
      <c r="H133" s="888"/>
      <c r="I133" s="889"/>
      <c r="J133" s="890"/>
      <c r="K133" s="887"/>
      <c r="L133" s="887"/>
      <c r="M133" s="772"/>
      <c r="N133" s="891"/>
      <c r="O133" s="774"/>
      <c r="P133" s="775"/>
      <c r="Q133" s="775"/>
      <c r="R133" s="776"/>
      <c r="S133" s="777"/>
      <c r="T133" s="777"/>
      <c r="U133" s="777"/>
      <c r="V133" s="778"/>
      <c r="W133" s="778"/>
      <c r="X133" s="778"/>
      <c r="Y133" s="778"/>
      <c r="Z133" s="778"/>
      <c r="AA133" s="779"/>
      <c r="AB133" s="779"/>
      <c r="AC133" s="779"/>
      <c r="AD133" s="779"/>
      <c r="AE133" s="779"/>
      <c r="AF133" s="779"/>
      <c r="AG133" s="779"/>
      <c r="AH133" s="779"/>
      <c r="AI133" s="779"/>
      <c r="AJ133" s="779"/>
      <c r="AK133" s="779"/>
      <c r="AL133" s="779"/>
      <c r="AM133" s="779"/>
      <c r="AN133" s="779"/>
      <c r="AO133" s="779"/>
      <c r="AP133" s="779"/>
      <c r="AQ133" s="779"/>
      <c r="AR133" s="779"/>
      <c r="AS133" s="779"/>
      <c r="AT133" s="779"/>
      <c r="AU133" s="779"/>
      <c r="AV133" s="779"/>
      <c r="AW133" s="779"/>
      <c r="AX133" s="779"/>
      <c r="AY133" s="779"/>
      <c r="AZ133" s="779"/>
      <c r="BA133" s="779"/>
      <c r="BB133" s="779"/>
      <c r="BC133" s="779"/>
      <c r="BD133" s="779"/>
      <c r="BE133" s="779"/>
      <c r="BF133" s="779"/>
      <c r="BG133" s="779"/>
      <c r="BH133" s="779"/>
      <c r="BI133" s="779"/>
      <c r="BJ133" s="779"/>
      <c r="BK133" s="779"/>
      <c r="BL133" s="779"/>
      <c r="BM133" s="779"/>
      <c r="BN133" s="779"/>
      <c r="BO133" s="779"/>
      <c r="BP133" s="779"/>
      <c r="BQ133" s="779"/>
      <c r="BR133" s="779"/>
      <c r="BS133" s="779"/>
      <c r="BT133" s="779"/>
      <c r="BU133" s="779"/>
      <c r="BV133" s="779"/>
      <c r="BW133" s="779"/>
      <c r="BX133" s="779"/>
      <c r="BY133" s="779"/>
      <c r="BZ133" s="779"/>
      <c r="CA133" s="779"/>
      <c r="CB133" s="779"/>
      <c r="CC133" s="779"/>
      <c r="CD133" s="779"/>
      <c r="CE133" s="779"/>
      <c r="CF133" s="779"/>
      <c r="CG133" s="779"/>
      <c r="CH133" s="779"/>
      <c r="CI133" s="779"/>
      <c r="CJ133" s="779"/>
      <c r="CK133" s="779"/>
      <c r="CL133" s="779"/>
      <c r="CM133" s="779"/>
      <c r="CN133" s="779"/>
      <c r="CO133" s="779"/>
      <c r="CP133" s="779"/>
      <c r="CQ133" s="779"/>
      <c r="CR133" s="779"/>
      <c r="CS133" s="779"/>
      <c r="CT133" s="779"/>
    </row>
    <row r="134" spans="1:98" s="893" customFormat="1" ht="13.5">
      <c r="A134" s="886"/>
      <c r="B134" s="886"/>
      <c r="C134" s="886"/>
      <c r="D134" s="886"/>
      <c r="E134" s="886"/>
      <c r="F134" s="2851"/>
      <c r="G134" s="2851"/>
      <c r="H134" s="888"/>
      <c r="I134" s="889"/>
      <c r="J134" s="890"/>
      <c r="K134" s="887"/>
      <c r="L134" s="887"/>
      <c r="M134" s="772"/>
      <c r="N134" s="891"/>
      <c r="O134" s="774"/>
      <c r="P134" s="775"/>
      <c r="Q134" s="775"/>
      <c r="R134" s="776"/>
      <c r="S134" s="777"/>
      <c r="T134" s="777"/>
      <c r="U134" s="777"/>
      <c r="V134" s="778"/>
      <c r="W134" s="778"/>
      <c r="X134" s="778"/>
      <c r="Y134" s="778"/>
      <c r="Z134" s="778"/>
      <c r="AA134" s="779"/>
      <c r="AB134" s="779"/>
      <c r="AC134" s="779"/>
      <c r="AD134" s="779"/>
      <c r="AE134" s="779"/>
      <c r="AF134" s="779"/>
      <c r="AG134" s="779"/>
      <c r="AH134" s="779"/>
      <c r="AI134" s="779"/>
      <c r="AJ134" s="779"/>
      <c r="AK134" s="779"/>
      <c r="AL134" s="779"/>
      <c r="AM134" s="779"/>
      <c r="AN134" s="779"/>
      <c r="AO134" s="779"/>
      <c r="AP134" s="779"/>
      <c r="AQ134" s="779"/>
      <c r="AR134" s="779"/>
      <c r="AS134" s="779"/>
      <c r="AT134" s="779"/>
      <c r="AU134" s="779"/>
      <c r="AV134" s="779"/>
      <c r="AW134" s="779"/>
      <c r="AX134" s="779"/>
      <c r="AY134" s="779"/>
      <c r="AZ134" s="779"/>
      <c r="BA134" s="779"/>
      <c r="BB134" s="779"/>
      <c r="BC134" s="779"/>
      <c r="BD134" s="779"/>
      <c r="BE134" s="779"/>
      <c r="BF134" s="779"/>
      <c r="BG134" s="779"/>
      <c r="BH134" s="779"/>
      <c r="BI134" s="779"/>
      <c r="BJ134" s="779"/>
      <c r="BK134" s="779"/>
      <c r="BL134" s="779"/>
      <c r="BM134" s="779"/>
      <c r="BN134" s="779"/>
      <c r="BO134" s="779"/>
      <c r="BP134" s="779"/>
      <c r="BQ134" s="779"/>
      <c r="BR134" s="779"/>
      <c r="BS134" s="779"/>
      <c r="BT134" s="779"/>
      <c r="BU134" s="779"/>
      <c r="BV134" s="779"/>
      <c r="BW134" s="779"/>
      <c r="BX134" s="779"/>
      <c r="BY134" s="779"/>
      <c r="BZ134" s="779"/>
      <c r="CA134" s="779"/>
      <c r="CB134" s="779"/>
      <c r="CC134" s="779"/>
      <c r="CD134" s="779"/>
      <c r="CE134" s="779"/>
      <c r="CF134" s="779"/>
      <c r="CG134" s="779"/>
      <c r="CH134" s="779"/>
      <c r="CI134" s="779"/>
      <c r="CJ134" s="779"/>
      <c r="CK134" s="779"/>
      <c r="CL134" s="779"/>
      <c r="CM134" s="779"/>
      <c r="CN134" s="779"/>
      <c r="CO134" s="779"/>
      <c r="CP134" s="779"/>
      <c r="CQ134" s="779"/>
      <c r="CR134" s="779"/>
      <c r="CS134" s="779"/>
      <c r="CT134" s="779"/>
    </row>
    <row r="135" spans="1:98" s="893" customFormat="1" ht="13.5">
      <c r="A135" s="886"/>
      <c r="B135" s="886"/>
      <c r="C135" s="886"/>
      <c r="D135" s="886"/>
      <c r="E135" s="886"/>
      <c r="F135" s="2851"/>
      <c r="G135" s="2851"/>
      <c r="H135" s="888"/>
      <c r="I135" s="889"/>
      <c r="J135" s="890"/>
      <c r="K135" s="887"/>
      <c r="L135" s="887"/>
      <c r="M135" s="772"/>
      <c r="N135" s="891"/>
      <c r="O135" s="774"/>
      <c r="P135" s="775"/>
      <c r="Q135" s="775"/>
      <c r="R135" s="776"/>
      <c r="S135" s="777"/>
      <c r="T135" s="777"/>
      <c r="U135" s="777"/>
      <c r="V135" s="778"/>
      <c r="W135" s="778"/>
      <c r="X135" s="778"/>
      <c r="Y135" s="778"/>
      <c r="Z135" s="778"/>
      <c r="AA135" s="779"/>
      <c r="AB135" s="779"/>
      <c r="AC135" s="779"/>
      <c r="AD135" s="779"/>
      <c r="AE135" s="779"/>
      <c r="AF135" s="779"/>
      <c r="AG135" s="779"/>
      <c r="AH135" s="779"/>
      <c r="AI135" s="779"/>
      <c r="AJ135" s="779"/>
      <c r="AK135" s="779"/>
      <c r="AL135" s="779"/>
      <c r="AM135" s="779"/>
      <c r="AN135" s="779"/>
      <c r="AO135" s="779"/>
      <c r="AP135" s="779"/>
      <c r="AQ135" s="779"/>
      <c r="AR135" s="779"/>
      <c r="AS135" s="779"/>
      <c r="AT135" s="779"/>
      <c r="AU135" s="779"/>
      <c r="AV135" s="779"/>
      <c r="AW135" s="779"/>
      <c r="AX135" s="779"/>
      <c r="AY135" s="779"/>
      <c r="AZ135" s="779"/>
      <c r="BA135" s="779"/>
      <c r="BB135" s="779"/>
      <c r="BC135" s="779"/>
      <c r="BD135" s="779"/>
      <c r="BE135" s="779"/>
      <c r="BF135" s="779"/>
      <c r="BG135" s="779"/>
      <c r="BH135" s="779"/>
      <c r="BI135" s="779"/>
      <c r="BJ135" s="779"/>
      <c r="BK135" s="779"/>
      <c r="BL135" s="779"/>
      <c r="BM135" s="779"/>
      <c r="BN135" s="779"/>
      <c r="BO135" s="779"/>
      <c r="BP135" s="779"/>
      <c r="BQ135" s="779"/>
      <c r="BR135" s="779"/>
      <c r="BS135" s="779"/>
      <c r="BT135" s="779"/>
      <c r="BU135" s="779"/>
      <c r="BV135" s="779"/>
      <c r="BW135" s="779"/>
      <c r="BX135" s="779"/>
      <c r="BY135" s="779"/>
      <c r="BZ135" s="779"/>
      <c r="CA135" s="779"/>
      <c r="CB135" s="779"/>
      <c r="CC135" s="779"/>
      <c r="CD135" s="779"/>
      <c r="CE135" s="779"/>
      <c r="CF135" s="779"/>
      <c r="CG135" s="779"/>
      <c r="CH135" s="779"/>
      <c r="CI135" s="779"/>
      <c r="CJ135" s="779"/>
      <c r="CK135" s="779"/>
      <c r="CL135" s="779"/>
      <c r="CM135" s="779"/>
      <c r="CN135" s="779"/>
      <c r="CO135" s="779"/>
      <c r="CP135" s="779"/>
      <c r="CQ135" s="779"/>
      <c r="CR135" s="779"/>
      <c r="CS135" s="779"/>
      <c r="CT135" s="779"/>
    </row>
    <row r="136" spans="1:98" s="893" customFormat="1" ht="13.5">
      <c r="A136" s="886"/>
      <c r="B136" s="886"/>
      <c r="C136" s="886"/>
      <c r="D136" s="886"/>
      <c r="E136" s="886"/>
      <c r="F136" s="2851"/>
      <c r="G136" s="2851"/>
      <c r="H136" s="888"/>
      <c r="I136" s="889"/>
      <c r="J136" s="890"/>
      <c r="K136" s="887"/>
      <c r="L136" s="887"/>
      <c r="M136" s="772"/>
      <c r="N136" s="891"/>
      <c r="O136" s="774"/>
      <c r="P136" s="775"/>
      <c r="Q136" s="775"/>
      <c r="R136" s="776"/>
      <c r="S136" s="777"/>
      <c r="T136" s="777"/>
      <c r="U136" s="777"/>
      <c r="V136" s="778"/>
      <c r="W136" s="778"/>
      <c r="X136" s="778"/>
      <c r="Y136" s="778"/>
      <c r="Z136" s="778"/>
      <c r="AA136" s="779"/>
      <c r="AB136" s="779"/>
      <c r="AC136" s="779"/>
      <c r="AD136" s="779"/>
      <c r="AE136" s="779"/>
      <c r="AF136" s="779"/>
      <c r="AG136" s="779"/>
      <c r="AH136" s="779"/>
      <c r="AI136" s="779"/>
      <c r="AJ136" s="779"/>
      <c r="AK136" s="779"/>
      <c r="AL136" s="779"/>
      <c r="AM136" s="779"/>
      <c r="AN136" s="779"/>
      <c r="AO136" s="779"/>
      <c r="AP136" s="779"/>
      <c r="AQ136" s="779"/>
      <c r="AR136" s="779"/>
      <c r="AS136" s="779"/>
      <c r="AT136" s="779"/>
      <c r="AU136" s="779"/>
      <c r="AV136" s="779"/>
      <c r="AW136" s="779"/>
      <c r="AX136" s="779"/>
      <c r="AY136" s="779"/>
      <c r="AZ136" s="779"/>
      <c r="BA136" s="779"/>
      <c r="BB136" s="779"/>
      <c r="BC136" s="779"/>
      <c r="BD136" s="779"/>
      <c r="BE136" s="779"/>
      <c r="BF136" s="779"/>
      <c r="BG136" s="779"/>
      <c r="BH136" s="779"/>
      <c r="BI136" s="779"/>
      <c r="BJ136" s="779"/>
      <c r="BK136" s="779"/>
      <c r="BL136" s="779"/>
      <c r="BM136" s="779"/>
      <c r="BN136" s="779"/>
      <c r="BO136" s="779"/>
      <c r="BP136" s="779"/>
      <c r="BQ136" s="779"/>
      <c r="BR136" s="779"/>
      <c r="BS136" s="779"/>
      <c r="BT136" s="779"/>
      <c r="BU136" s="779"/>
      <c r="BV136" s="779"/>
      <c r="BW136" s="779"/>
      <c r="BX136" s="779"/>
      <c r="BY136" s="779"/>
      <c r="BZ136" s="779"/>
      <c r="CA136" s="779"/>
      <c r="CB136" s="779"/>
      <c r="CC136" s="779"/>
      <c r="CD136" s="779"/>
      <c r="CE136" s="779"/>
      <c r="CF136" s="779"/>
      <c r="CG136" s="779"/>
      <c r="CH136" s="779"/>
      <c r="CI136" s="779"/>
      <c r="CJ136" s="779"/>
      <c r="CK136" s="779"/>
      <c r="CL136" s="779"/>
      <c r="CM136" s="779"/>
      <c r="CN136" s="779"/>
      <c r="CO136" s="779"/>
      <c r="CP136" s="779"/>
      <c r="CQ136" s="779"/>
      <c r="CR136" s="779"/>
      <c r="CS136" s="779"/>
      <c r="CT136" s="779"/>
    </row>
    <row r="137" spans="1:98" s="893" customFormat="1" ht="13.5">
      <c r="A137" s="886"/>
      <c r="B137" s="886"/>
      <c r="C137" s="886"/>
      <c r="D137" s="886"/>
      <c r="E137" s="886"/>
      <c r="F137" s="2851"/>
      <c r="G137" s="2851"/>
      <c r="H137" s="888"/>
      <c r="I137" s="889"/>
      <c r="J137" s="890"/>
      <c r="K137" s="887"/>
      <c r="L137" s="887"/>
      <c r="M137" s="772"/>
      <c r="N137" s="891"/>
      <c r="O137" s="774"/>
      <c r="P137" s="775"/>
      <c r="Q137" s="775"/>
      <c r="R137" s="776"/>
      <c r="S137" s="777"/>
      <c r="T137" s="777"/>
      <c r="U137" s="777"/>
      <c r="V137" s="778"/>
      <c r="W137" s="778"/>
      <c r="X137" s="778"/>
      <c r="Y137" s="778"/>
      <c r="Z137" s="778"/>
      <c r="AA137" s="779"/>
      <c r="AB137" s="779"/>
      <c r="AC137" s="779"/>
      <c r="AD137" s="779"/>
      <c r="AE137" s="779"/>
      <c r="AF137" s="779"/>
      <c r="AG137" s="779"/>
      <c r="AH137" s="779"/>
      <c r="AI137" s="779"/>
      <c r="AJ137" s="779"/>
      <c r="AK137" s="779"/>
      <c r="AL137" s="779"/>
      <c r="AM137" s="779"/>
      <c r="AN137" s="779"/>
      <c r="AO137" s="779"/>
      <c r="AP137" s="779"/>
      <c r="AQ137" s="779"/>
      <c r="AR137" s="779"/>
      <c r="AS137" s="779"/>
      <c r="AT137" s="779"/>
      <c r="AU137" s="779"/>
      <c r="AV137" s="779"/>
      <c r="AW137" s="779"/>
      <c r="AX137" s="779"/>
      <c r="AY137" s="779"/>
      <c r="AZ137" s="779"/>
      <c r="BA137" s="779"/>
      <c r="BB137" s="779"/>
      <c r="BC137" s="779"/>
      <c r="BD137" s="779"/>
      <c r="BE137" s="779"/>
      <c r="BF137" s="779"/>
      <c r="BG137" s="779"/>
      <c r="BH137" s="779"/>
      <c r="BI137" s="779"/>
      <c r="BJ137" s="779"/>
      <c r="BK137" s="779"/>
      <c r="BL137" s="779"/>
      <c r="BM137" s="779"/>
      <c r="BN137" s="779"/>
      <c r="BO137" s="779"/>
      <c r="BP137" s="779"/>
      <c r="BQ137" s="779"/>
      <c r="BR137" s="779"/>
      <c r="BS137" s="779"/>
      <c r="BT137" s="779"/>
      <c r="BU137" s="779"/>
      <c r="BV137" s="779"/>
      <c r="BW137" s="779"/>
      <c r="BX137" s="779"/>
      <c r="BY137" s="779"/>
      <c r="BZ137" s="779"/>
      <c r="CA137" s="779"/>
      <c r="CB137" s="779"/>
      <c r="CC137" s="779"/>
      <c r="CD137" s="779"/>
      <c r="CE137" s="779"/>
      <c r="CF137" s="779"/>
      <c r="CG137" s="779"/>
      <c r="CH137" s="779"/>
      <c r="CI137" s="779"/>
      <c r="CJ137" s="779"/>
      <c r="CK137" s="779"/>
      <c r="CL137" s="779"/>
      <c r="CM137" s="779"/>
      <c r="CN137" s="779"/>
      <c r="CO137" s="779"/>
      <c r="CP137" s="779"/>
      <c r="CQ137" s="779"/>
      <c r="CR137" s="779"/>
      <c r="CS137" s="779"/>
      <c r="CT137" s="779"/>
    </row>
    <row r="138" spans="1:98" s="893" customFormat="1" ht="13.5">
      <c r="A138" s="886"/>
      <c r="B138" s="886"/>
      <c r="C138" s="886"/>
      <c r="D138" s="886"/>
      <c r="E138" s="886"/>
      <c r="F138" s="2851"/>
      <c r="G138" s="2851"/>
      <c r="H138" s="888"/>
      <c r="I138" s="889"/>
      <c r="J138" s="890"/>
      <c r="K138" s="887"/>
      <c r="L138" s="887"/>
      <c r="M138" s="772"/>
      <c r="N138" s="891"/>
      <c r="O138" s="774"/>
      <c r="P138" s="775"/>
      <c r="Q138" s="775"/>
      <c r="R138" s="776"/>
      <c r="S138" s="777"/>
      <c r="T138" s="777"/>
      <c r="U138" s="777"/>
      <c r="V138" s="778"/>
      <c r="W138" s="778"/>
      <c r="X138" s="778"/>
      <c r="Y138" s="778"/>
      <c r="Z138" s="778"/>
      <c r="AA138" s="779"/>
      <c r="AB138" s="779"/>
      <c r="AC138" s="779"/>
      <c r="AD138" s="779"/>
      <c r="AE138" s="779"/>
      <c r="AF138" s="779"/>
      <c r="AG138" s="779"/>
      <c r="AH138" s="779"/>
      <c r="AI138" s="779"/>
      <c r="AJ138" s="779"/>
      <c r="AK138" s="779"/>
      <c r="AL138" s="779"/>
      <c r="AM138" s="779"/>
      <c r="AN138" s="779"/>
      <c r="AO138" s="779"/>
      <c r="AP138" s="779"/>
      <c r="AQ138" s="779"/>
      <c r="AR138" s="779"/>
      <c r="AS138" s="779"/>
      <c r="AT138" s="779"/>
      <c r="AU138" s="779"/>
      <c r="AV138" s="779"/>
      <c r="AW138" s="779"/>
      <c r="AX138" s="779"/>
      <c r="AY138" s="779"/>
      <c r="AZ138" s="779"/>
      <c r="BA138" s="779"/>
      <c r="BB138" s="779"/>
      <c r="BC138" s="779"/>
      <c r="BD138" s="779"/>
      <c r="BE138" s="779"/>
      <c r="BF138" s="779"/>
      <c r="BG138" s="779"/>
      <c r="BH138" s="779"/>
      <c r="BI138" s="779"/>
      <c r="BJ138" s="779"/>
      <c r="BK138" s="779"/>
      <c r="BL138" s="779"/>
      <c r="BM138" s="779"/>
      <c r="BN138" s="779"/>
      <c r="BO138" s="779"/>
      <c r="BP138" s="779"/>
      <c r="BQ138" s="779"/>
      <c r="BR138" s="779"/>
      <c r="BS138" s="779"/>
      <c r="BT138" s="779"/>
      <c r="BU138" s="779"/>
      <c r="BV138" s="779"/>
      <c r="BW138" s="779"/>
      <c r="BX138" s="779"/>
      <c r="BY138" s="779"/>
      <c r="BZ138" s="779"/>
      <c r="CA138" s="779"/>
      <c r="CB138" s="779"/>
      <c r="CC138" s="779"/>
      <c r="CD138" s="779"/>
      <c r="CE138" s="779"/>
      <c r="CF138" s="779"/>
      <c r="CG138" s="779"/>
      <c r="CH138" s="779"/>
      <c r="CI138" s="779"/>
      <c r="CJ138" s="779"/>
      <c r="CK138" s="779"/>
      <c r="CL138" s="779"/>
      <c r="CM138" s="779"/>
      <c r="CN138" s="779"/>
      <c r="CO138" s="779"/>
      <c r="CP138" s="779"/>
      <c r="CQ138" s="779"/>
      <c r="CR138" s="779"/>
      <c r="CS138" s="779"/>
      <c r="CT138" s="779"/>
    </row>
    <row r="139" spans="1:98" s="893" customFormat="1" ht="13.5">
      <c r="A139" s="886"/>
      <c r="B139" s="886"/>
      <c r="C139" s="886"/>
      <c r="D139" s="886"/>
      <c r="E139" s="886"/>
      <c r="F139" s="2851"/>
      <c r="G139" s="2851"/>
      <c r="H139" s="888"/>
      <c r="I139" s="889"/>
      <c r="J139" s="890"/>
      <c r="K139" s="887"/>
      <c r="L139" s="887"/>
      <c r="M139" s="772"/>
      <c r="N139" s="891"/>
      <c r="O139" s="774"/>
      <c r="P139" s="775"/>
      <c r="Q139" s="775"/>
      <c r="R139" s="776"/>
      <c r="S139" s="777"/>
      <c r="T139" s="777"/>
      <c r="U139" s="777"/>
      <c r="V139" s="778"/>
      <c r="W139" s="778"/>
      <c r="X139" s="778"/>
      <c r="Y139" s="778"/>
      <c r="Z139" s="778"/>
      <c r="AA139" s="779"/>
      <c r="AB139" s="779"/>
      <c r="AC139" s="779"/>
      <c r="AD139" s="779"/>
      <c r="AE139" s="779"/>
      <c r="AF139" s="779"/>
      <c r="AG139" s="779"/>
      <c r="AH139" s="779"/>
      <c r="AI139" s="779"/>
      <c r="AJ139" s="779"/>
      <c r="AK139" s="779"/>
      <c r="AL139" s="779"/>
      <c r="AM139" s="779"/>
      <c r="AN139" s="779"/>
      <c r="AO139" s="779"/>
      <c r="AP139" s="779"/>
      <c r="AQ139" s="779"/>
      <c r="AR139" s="779"/>
      <c r="AS139" s="779"/>
      <c r="AT139" s="779"/>
      <c r="AU139" s="779"/>
      <c r="AV139" s="779"/>
      <c r="AW139" s="779"/>
      <c r="AX139" s="779"/>
      <c r="AY139" s="779"/>
      <c r="AZ139" s="779"/>
      <c r="BA139" s="779"/>
      <c r="BB139" s="779"/>
      <c r="BC139" s="779"/>
      <c r="BD139" s="779"/>
      <c r="BE139" s="779"/>
      <c r="BF139" s="779"/>
      <c r="BG139" s="779"/>
      <c r="BH139" s="779"/>
      <c r="BI139" s="779"/>
      <c r="BJ139" s="779"/>
      <c r="BK139" s="779"/>
      <c r="BL139" s="779"/>
      <c r="BM139" s="779"/>
      <c r="BN139" s="779"/>
      <c r="BO139" s="779"/>
      <c r="BP139" s="779"/>
      <c r="BQ139" s="779"/>
      <c r="BR139" s="779"/>
      <c r="BS139" s="779"/>
      <c r="BT139" s="779"/>
      <c r="BU139" s="779"/>
      <c r="BV139" s="779"/>
      <c r="BW139" s="779"/>
      <c r="BX139" s="779"/>
      <c r="BY139" s="779"/>
      <c r="BZ139" s="779"/>
      <c r="CA139" s="779"/>
      <c r="CB139" s="779"/>
      <c r="CC139" s="779"/>
      <c r="CD139" s="779"/>
      <c r="CE139" s="779"/>
      <c r="CF139" s="779"/>
      <c r="CG139" s="779"/>
      <c r="CH139" s="779"/>
      <c r="CI139" s="779"/>
      <c r="CJ139" s="779"/>
      <c r="CK139" s="779"/>
      <c r="CL139" s="779"/>
      <c r="CM139" s="779"/>
      <c r="CN139" s="779"/>
      <c r="CO139" s="779"/>
      <c r="CP139" s="779"/>
      <c r="CQ139" s="779"/>
      <c r="CR139" s="779"/>
      <c r="CS139" s="779"/>
      <c r="CT139" s="779"/>
    </row>
    <row r="140" spans="1:98" s="893" customFormat="1" ht="13.5">
      <c r="A140" s="886"/>
      <c r="B140" s="886"/>
      <c r="C140" s="886"/>
      <c r="D140" s="886"/>
      <c r="E140" s="886"/>
      <c r="F140" s="2851"/>
      <c r="G140" s="2851"/>
      <c r="H140" s="888"/>
      <c r="I140" s="889"/>
      <c r="J140" s="890"/>
      <c r="K140" s="887"/>
      <c r="L140" s="887"/>
      <c r="M140" s="772"/>
      <c r="N140" s="891"/>
      <c r="O140" s="774"/>
      <c r="P140" s="775"/>
      <c r="Q140" s="775"/>
      <c r="R140" s="776"/>
      <c r="S140" s="777"/>
      <c r="T140" s="777"/>
      <c r="U140" s="777"/>
      <c r="V140" s="778"/>
      <c r="W140" s="778"/>
      <c r="X140" s="778"/>
      <c r="Y140" s="778"/>
      <c r="Z140" s="778"/>
      <c r="AA140" s="779"/>
      <c r="AB140" s="779"/>
      <c r="AC140" s="779"/>
      <c r="AD140" s="779"/>
      <c r="AE140" s="779"/>
      <c r="AF140" s="779"/>
      <c r="AG140" s="779"/>
      <c r="AH140" s="779"/>
      <c r="AI140" s="779"/>
      <c r="AJ140" s="779"/>
      <c r="AK140" s="779"/>
      <c r="AL140" s="779"/>
      <c r="AM140" s="779"/>
      <c r="AN140" s="779"/>
      <c r="AO140" s="779"/>
      <c r="AP140" s="779"/>
      <c r="AQ140" s="779"/>
      <c r="AR140" s="779"/>
      <c r="AS140" s="779"/>
      <c r="AT140" s="779"/>
      <c r="AU140" s="779"/>
      <c r="AV140" s="779"/>
      <c r="AW140" s="779"/>
      <c r="AX140" s="779"/>
      <c r="AY140" s="779"/>
      <c r="AZ140" s="779"/>
      <c r="BA140" s="779"/>
      <c r="BB140" s="779"/>
      <c r="BC140" s="779"/>
      <c r="BD140" s="779"/>
      <c r="BE140" s="779"/>
      <c r="BF140" s="779"/>
      <c r="BG140" s="779"/>
      <c r="BH140" s="779"/>
      <c r="BI140" s="779"/>
      <c r="BJ140" s="779"/>
      <c r="BK140" s="779"/>
      <c r="BL140" s="779"/>
      <c r="BM140" s="779"/>
      <c r="BN140" s="779"/>
      <c r="BO140" s="779"/>
      <c r="BP140" s="779"/>
      <c r="BQ140" s="779"/>
      <c r="BR140" s="779"/>
      <c r="BS140" s="779"/>
      <c r="BT140" s="779"/>
      <c r="BU140" s="779"/>
      <c r="BV140" s="779"/>
      <c r="BW140" s="779"/>
      <c r="BX140" s="779"/>
      <c r="BY140" s="779"/>
      <c r="BZ140" s="779"/>
      <c r="CA140" s="779"/>
      <c r="CB140" s="779"/>
      <c r="CC140" s="779"/>
      <c r="CD140" s="779"/>
      <c r="CE140" s="779"/>
      <c r="CF140" s="779"/>
      <c r="CG140" s="779"/>
      <c r="CH140" s="779"/>
      <c r="CI140" s="779"/>
      <c r="CJ140" s="779"/>
      <c r="CK140" s="779"/>
      <c r="CL140" s="779"/>
      <c r="CM140" s="779"/>
      <c r="CN140" s="779"/>
      <c r="CO140" s="779"/>
      <c r="CP140" s="779"/>
      <c r="CQ140" s="779"/>
      <c r="CR140" s="779"/>
      <c r="CS140" s="779"/>
      <c r="CT140" s="779"/>
    </row>
    <row r="141" spans="1:98" s="893" customFormat="1" ht="13.5">
      <c r="A141" s="886"/>
      <c r="B141" s="886"/>
      <c r="C141" s="886"/>
      <c r="D141" s="886"/>
      <c r="E141" s="886"/>
      <c r="F141" s="2851"/>
      <c r="G141" s="2851"/>
      <c r="H141" s="888"/>
      <c r="I141" s="889"/>
      <c r="J141" s="890"/>
      <c r="K141" s="887"/>
      <c r="L141" s="887"/>
      <c r="M141" s="772"/>
      <c r="N141" s="891"/>
      <c r="O141" s="774"/>
      <c r="P141" s="775"/>
      <c r="Q141" s="775"/>
      <c r="R141" s="776"/>
      <c r="S141" s="777"/>
      <c r="T141" s="777"/>
      <c r="U141" s="777"/>
      <c r="V141" s="778"/>
      <c r="W141" s="778"/>
      <c r="X141" s="778"/>
      <c r="Y141" s="778"/>
      <c r="Z141" s="778"/>
      <c r="AA141" s="779"/>
      <c r="AB141" s="779"/>
      <c r="AC141" s="779"/>
      <c r="AD141" s="779"/>
      <c r="AE141" s="779"/>
      <c r="AF141" s="779"/>
      <c r="AG141" s="779"/>
      <c r="AH141" s="779"/>
      <c r="AI141" s="779"/>
      <c r="AJ141" s="779"/>
      <c r="AK141" s="779"/>
      <c r="AL141" s="779"/>
      <c r="AM141" s="779"/>
      <c r="AN141" s="779"/>
      <c r="AO141" s="779"/>
      <c r="AP141" s="779"/>
      <c r="AQ141" s="779"/>
      <c r="AR141" s="779"/>
      <c r="AS141" s="779"/>
      <c r="AT141" s="779"/>
      <c r="AU141" s="779"/>
      <c r="AV141" s="779"/>
      <c r="AW141" s="779"/>
      <c r="AX141" s="779"/>
      <c r="AY141" s="779"/>
      <c r="AZ141" s="779"/>
      <c r="BA141" s="779"/>
      <c r="BB141" s="779"/>
      <c r="BC141" s="779"/>
      <c r="BD141" s="779"/>
      <c r="BE141" s="779"/>
      <c r="BF141" s="779"/>
      <c r="BG141" s="779"/>
      <c r="BH141" s="779"/>
      <c r="BI141" s="779"/>
      <c r="BJ141" s="779"/>
      <c r="BK141" s="779"/>
      <c r="BL141" s="779"/>
      <c r="BM141" s="779"/>
      <c r="BN141" s="779"/>
      <c r="BO141" s="779"/>
      <c r="BP141" s="779"/>
      <c r="BQ141" s="779"/>
      <c r="BR141" s="779"/>
      <c r="BS141" s="779"/>
      <c r="BT141" s="779"/>
      <c r="BU141" s="779"/>
      <c r="BV141" s="779"/>
      <c r="BW141" s="779"/>
      <c r="BX141" s="779"/>
      <c r="BY141" s="779"/>
      <c r="BZ141" s="779"/>
      <c r="CA141" s="779"/>
      <c r="CB141" s="779"/>
      <c r="CC141" s="779"/>
      <c r="CD141" s="779"/>
      <c r="CE141" s="779"/>
      <c r="CF141" s="779"/>
      <c r="CG141" s="779"/>
      <c r="CH141" s="779"/>
      <c r="CI141" s="779"/>
      <c r="CJ141" s="779"/>
      <c r="CK141" s="779"/>
      <c r="CL141" s="779"/>
      <c r="CM141" s="779"/>
      <c r="CN141" s="779"/>
      <c r="CO141" s="779"/>
      <c r="CP141" s="779"/>
      <c r="CQ141" s="779"/>
      <c r="CR141" s="779"/>
      <c r="CS141" s="779"/>
      <c r="CT141" s="779"/>
    </row>
    <row r="142" spans="1:98" s="893" customFormat="1" ht="13.5">
      <c r="A142" s="886"/>
      <c r="B142" s="886"/>
      <c r="C142" s="886"/>
      <c r="D142" s="886"/>
      <c r="E142" s="886"/>
      <c r="F142" s="2851"/>
      <c r="G142" s="2851"/>
      <c r="H142" s="888"/>
      <c r="I142" s="889"/>
      <c r="J142" s="890"/>
      <c r="K142" s="887"/>
      <c r="L142" s="887"/>
      <c r="M142" s="772"/>
      <c r="N142" s="891"/>
      <c r="O142" s="774"/>
      <c r="P142" s="775"/>
      <c r="Q142" s="775"/>
      <c r="R142" s="776"/>
      <c r="S142" s="777"/>
      <c r="T142" s="777"/>
      <c r="U142" s="777"/>
      <c r="V142" s="778"/>
      <c r="W142" s="778"/>
      <c r="X142" s="778"/>
      <c r="Y142" s="778"/>
      <c r="Z142" s="778"/>
      <c r="AA142" s="779"/>
      <c r="AB142" s="779"/>
      <c r="AC142" s="779"/>
      <c r="AD142" s="779"/>
      <c r="AE142" s="779"/>
      <c r="AF142" s="779"/>
      <c r="AG142" s="779"/>
      <c r="AH142" s="779"/>
      <c r="AI142" s="779"/>
      <c r="AJ142" s="779"/>
      <c r="AK142" s="779"/>
      <c r="AL142" s="779"/>
      <c r="AM142" s="779"/>
      <c r="AN142" s="779"/>
      <c r="AO142" s="779"/>
      <c r="AP142" s="779"/>
      <c r="AQ142" s="779"/>
      <c r="AR142" s="779"/>
      <c r="AS142" s="779"/>
      <c r="AT142" s="779"/>
      <c r="AU142" s="779"/>
      <c r="AV142" s="779"/>
      <c r="AW142" s="779"/>
      <c r="AX142" s="779"/>
      <c r="AY142" s="779"/>
      <c r="AZ142" s="779"/>
      <c r="BA142" s="779"/>
      <c r="BB142" s="779"/>
      <c r="BC142" s="779"/>
      <c r="BD142" s="779"/>
      <c r="BE142" s="779"/>
      <c r="BF142" s="779"/>
      <c r="BG142" s="779"/>
      <c r="BH142" s="779"/>
      <c r="BI142" s="779"/>
      <c r="BJ142" s="779"/>
      <c r="BK142" s="779"/>
      <c r="BL142" s="779"/>
      <c r="BM142" s="779"/>
      <c r="BN142" s="779"/>
      <c r="BO142" s="779"/>
      <c r="BP142" s="779"/>
      <c r="BQ142" s="779"/>
      <c r="BR142" s="779"/>
      <c r="BS142" s="779"/>
      <c r="BT142" s="779"/>
      <c r="BU142" s="779"/>
      <c r="BV142" s="779"/>
      <c r="BW142" s="779"/>
      <c r="BX142" s="779"/>
      <c r="BY142" s="779"/>
      <c r="BZ142" s="779"/>
      <c r="CA142" s="779"/>
      <c r="CB142" s="779"/>
      <c r="CC142" s="779"/>
      <c r="CD142" s="779"/>
      <c r="CE142" s="779"/>
      <c r="CF142" s="779"/>
      <c r="CG142" s="779"/>
      <c r="CH142" s="779"/>
      <c r="CI142" s="779"/>
      <c r="CJ142" s="779"/>
      <c r="CK142" s="779"/>
      <c r="CL142" s="779"/>
      <c r="CM142" s="779"/>
      <c r="CN142" s="779"/>
      <c r="CO142" s="779"/>
      <c r="CP142" s="779"/>
      <c r="CQ142" s="779"/>
      <c r="CR142" s="779"/>
      <c r="CS142" s="779"/>
      <c r="CT142" s="779"/>
    </row>
    <row r="143" spans="1:98" s="893" customFormat="1" ht="13.5">
      <c r="A143" s="886"/>
      <c r="B143" s="886"/>
      <c r="C143" s="886"/>
      <c r="D143" s="886"/>
      <c r="E143" s="886"/>
      <c r="F143" s="2851"/>
      <c r="G143" s="2851"/>
      <c r="H143" s="888"/>
      <c r="I143" s="889"/>
      <c r="J143" s="890"/>
      <c r="K143" s="887"/>
      <c r="L143" s="887"/>
      <c r="M143" s="772"/>
      <c r="N143" s="891"/>
      <c r="O143" s="774"/>
      <c r="P143" s="775"/>
      <c r="Q143" s="775"/>
      <c r="R143" s="776"/>
      <c r="S143" s="777"/>
      <c r="T143" s="777"/>
      <c r="U143" s="777"/>
      <c r="V143" s="778"/>
      <c r="W143" s="778"/>
      <c r="X143" s="778"/>
      <c r="Y143" s="778"/>
      <c r="Z143" s="778"/>
      <c r="AA143" s="779"/>
      <c r="AB143" s="779"/>
      <c r="AC143" s="779"/>
      <c r="AD143" s="779"/>
      <c r="AE143" s="779"/>
      <c r="AF143" s="779"/>
      <c r="AG143" s="779"/>
      <c r="AH143" s="779"/>
      <c r="AI143" s="779"/>
      <c r="AJ143" s="779"/>
      <c r="AK143" s="779"/>
      <c r="AL143" s="779"/>
      <c r="AM143" s="779"/>
      <c r="AN143" s="779"/>
      <c r="AO143" s="779"/>
      <c r="AP143" s="779"/>
      <c r="AQ143" s="779"/>
      <c r="AR143" s="779"/>
      <c r="AS143" s="779"/>
      <c r="AT143" s="779"/>
      <c r="AU143" s="779"/>
      <c r="AV143" s="779"/>
      <c r="AW143" s="779"/>
      <c r="AX143" s="779"/>
      <c r="AY143" s="779"/>
      <c r="AZ143" s="779"/>
      <c r="BA143" s="779"/>
      <c r="BB143" s="779"/>
      <c r="BC143" s="779"/>
      <c r="BD143" s="779"/>
      <c r="BE143" s="779"/>
      <c r="BF143" s="779"/>
      <c r="BG143" s="779"/>
      <c r="BH143" s="779"/>
      <c r="BI143" s="779"/>
      <c r="BJ143" s="779"/>
      <c r="BK143" s="779"/>
      <c r="BL143" s="779"/>
      <c r="BM143" s="779"/>
      <c r="BN143" s="779"/>
      <c r="BO143" s="779"/>
      <c r="BP143" s="779"/>
      <c r="BQ143" s="779"/>
      <c r="BR143" s="779"/>
      <c r="BS143" s="779"/>
      <c r="BT143" s="779"/>
      <c r="BU143" s="779"/>
      <c r="BV143" s="779"/>
      <c r="BW143" s="779"/>
      <c r="BX143" s="779"/>
      <c r="BY143" s="779"/>
      <c r="BZ143" s="779"/>
      <c r="CA143" s="779"/>
      <c r="CB143" s="779"/>
      <c r="CC143" s="779"/>
      <c r="CD143" s="779"/>
      <c r="CE143" s="779"/>
      <c r="CF143" s="779"/>
      <c r="CG143" s="779"/>
      <c r="CH143" s="779"/>
      <c r="CI143" s="779"/>
      <c r="CJ143" s="779"/>
      <c r="CK143" s="779"/>
      <c r="CL143" s="779"/>
      <c r="CM143" s="779"/>
      <c r="CN143" s="779"/>
      <c r="CO143" s="779"/>
      <c r="CP143" s="779"/>
      <c r="CQ143" s="779"/>
      <c r="CR143" s="779"/>
      <c r="CS143" s="779"/>
      <c r="CT143" s="779"/>
    </row>
    <row r="144" spans="1:98" s="893" customFormat="1" ht="13.5">
      <c r="A144" s="886"/>
      <c r="B144" s="886"/>
      <c r="C144" s="886"/>
      <c r="D144" s="886"/>
      <c r="E144" s="886"/>
      <c r="F144" s="2851"/>
      <c r="G144" s="2851"/>
      <c r="H144" s="888"/>
      <c r="I144" s="889"/>
      <c r="J144" s="890"/>
      <c r="K144" s="887"/>
      <c r="L144" s="887"/>
      <c r="M144" s="772"/>
      <c r="N144" s="891"/>
      <c r="O144" s="774"/>
      <c r="P144" s="775"/>
      <c r="Q144" s="775"/>
      <c r="R144" s="776"/>
      <c r="S144" s="777"/>
      <c r="T144" s="777"/>
      <c r="U144" s="777"/>
      <c r="V144" s="778"/>
      <c r="W144" s="778"/>
      <c r="X144" s="778"/>
      <c r="Y144" s="778"/>
      <c r="Z144" s="778"/>
      <c r="AA144" s="779"/>
      <c r="AB144" s="779"/>
      <c r="AC144" s="779"/>
      <c r="AD144" s="779"/>
      <c r="AE144" s="779"/>
      <c r="AF144" s="779"/>
      <c r="AG144" s="779"/>
      <c r="AH144" s="779"/>
      <c r="AI144" s="779"/>
      <c r="AJ144" s="779"/>
      <c r="AK144" s="779"/>
      <c r="AL144" s="779"/>
      <c r="AM144" s="779"/>
      <c r="AN144" s="779"/>
      <c r="AO144" s="779"/>
      <c r="AP144" s="779"/>
      <c r="AQ144" s="779"/>
      <c r="AR144" s="779"/>
      <c r="AS144" s="779"/>
      <c r="AT144" s="779"/>
      <c r="AU144" s="779"/>
      <c r="AV144" s="779"/>
      <c r="AW144" s="779"/>
      <c r="AX144" s="779"/>
      <c r="AY144" s="779"/>
      <c r="AZ144" s="779"/>
      <c r="BA144" s="779"/>
      <c r="BB144" s="779"/>
      <c r="BC144" s="779"/>
      <c r="BD144" s="779"/>
      <c r="BE144" s="779"/>
      <c r="BF144" s="779"/>
      <c r="BG144" s="779"/>
      <c r="BH144" s="779"/>
      <c r="BI144" s="779"/>
      <c r="BJ144" s="779"/>
      <c r="BK144" s="779"/>
      <c r="BL144" s="779"/>
      <c r="BM144" s="779"/>
      <c r="BN144" s="779"/>
      <c r="BO144" s="779"/>
      <c r="BP144" s="779"/>
      <c r="BQ144" s="779"/>
      <c r="BR144" s="779"/>
      <c r="BS144" s="779"/>
      <c r="BT144" s="779"/>
      <c r="BU144" s="779"/>
      <c r="BV144" s="779"/>
      <c r="BW144" s="779"/>
      <c r="BX144" s="779"/>
      <c r="BY144" s="779"/>
      <c r="BZ144" s="779"/>
      <c r="CA144" s="779"/>
      <c r="CB144" s="779"/>
      <c r="CC144" s="779"/>
      <c r="CD144" s="779"/>
      <c r="CE144" s="779"/>
      <c r="CF144" s="779"/>
      <c r="CG144" s="779"/>
      <c r="CH144" s="779"/>
      <c r="CI144" s="779"/>
      <c r="CJ144" s="779"/>
      <c r="CK144" s="779"/>
      <c r="CL144" s="779"/>
      <c r="CM144" s="779"/>
      <c r="CN144" s="779"/>
      <c r="CO144" s="779"/>
      <c r="CP144" s="779"/>
      <c r="CQ144" s="779"/>
      <c r="CR144" s="779"/>
      <c r="CS144" s="779"/>
      <c r="CT144" s="779"/>
    </row>
    <row r="145" spans="1:98" s="893" customFormat="1" ht="13.5">
      <c r="A145" s="886"/>
      <c r="B145" s="886"/>
      <c r="C145" s="886"/>
      <c r="D145" s="886"/>
      <c r="E145" s="886"/>
      <c r="F145" s="2851"/>
      <c r="G145" s="2851"/>
      <c r="H145" s="888"/>
      <c r="I145" s="889"/>
      <c r="J145" s="890"/>
      <c r="K145" s="887"/>
      <c r="L145" s="887"/>
      <c r="M145" s="772"/>
      <c r="N145" s="891"/>
      <c r="O145" s="774"/>
      <c r="P145" s="775"/>
      <c r="Q145" s="775"/>
      <c r="R145" s="776"/>
      <c r="S145" s="777"/>
      <c r="T145" s="777"/>
      <c r="U145" s="777"/>
      <c r="V145" s="778"/>
      <c r="W145" s="778"/>
      <c r="X145" s="778"/>
      <c r="Y145" s="778"/>
      <c r="Z145" s="778"/>
      <c r="AA145" s="779"/>
      <c r="AB145" s="779"/>
      <c r="AC145" s="779"/>
      <c r="AD145" s="779"/>
      <c r="AE145" s="779"/>
      <c r="AF145" s="779"/>
      <c r="AG145" s="779"/>
      <c r="AH145" s="779"/>
      <c r="AI145" s="779"/>
      <c r="AJ145" s="779"/>
      <c r="AK145" s="779"/>
      <c r="AL145" s="779"/>
      <c r="AM145" s="779"/>
      <c r="AN145" s="779"/>
      <c r="AO145" s="779"/>
      <c r="AP145" s="779"/>
      <c r="AQ145" s="779"/>
      <c r="AR145" s="779"/>
      <c r="AS145" s="779"/>
      <c r="AT145" s="779"/>
      <c r="AU145" s="779"/>
      <c r="AV145" s="779"/>
      <c r="AW145" s="779"/>
      <c r="AX145" s="779"/>
      <c r="AY145" s="779"/>
      <c r="AZ145" s="779"/>
      <c r="BA145" s="779"/>
      <c r="BB145" s="779"/>
      <c r="BC145" s="779"/>
      <c r="BD145" s="779"/>
      <c r="BE145" s="779"/>
      <c r="BF145" s="779"/>
      <c r="BG145" s="779"/>
      <c r="BH145" s="779"/>
      <c r="BI145" s="779"/>
      <c r="BJ145" s="779"/>
      <c r="BK145" s="779"/>
      <c r="BL145" s="779"/>
      <c r="BM145" s="779"/>
      <c r="BN145" s="779"/>
      <c r="BO145" s="779"/>
      <c r="BP145" s="779"/>
      <c r="BQ145" s="779"/>
      <c r="BR145" s="779"/>
      <c r="BS145" s="779"/>
      <c r="BT145" s="779"/>
      <c r="BU145" s="779"/>
      <c r="BV145" s="779"/>
      <c r="BW145" s="779"/>
      <c r="BX145" s="779"/>
      <c r="BY145" s="779"/>
      <c r="BZ145" s="779"/>
      <c r="CA145" s="779"/>
      <c r="CB145" s="779"/>
      <c r="CC145" s="779"/>
      <c r="CD145" s="779"/>
      <c r="CE145" s="779"/>
      <c r="CF145" s="779"/>
      <c r="CG145" s="779"/>
      <c r="CH145" s="779"/>
      <c r="CI145" s="779"/>
      <c r="CJ145" s="779"/>
      <c r="CK145" s="779"/>
      <c r="CL145" s="779"/>
      <c r="CM145" s="779"/>
      <c r="CN145" s="779"/>
      <c r="CO145" s="779"/>
      <c r="CP145" s="779"/>
      <c r="CQ145" s="779"/>
      <c r="CR145" s="779"/>
      <c r="CS145" s="779"/>
      <c r="CT145" s="779"/>
    </row>
    <row r="146" spans="1:98" s="893" customFormat="1" ht="13.5">
      <c r="A146" s="886"/>
      <c r="B146" s="886"/>
      <c r="C146" s="886"/>
      <c r="D146" s="886"/>
      <c r="E146" s="886"/>
      <c r="F146" s="2851"/>
      <c r="G146" s="2851"/>
      <c r="H146" s="888"/>
      <c r="I146" s="889"/>
      <c r="J146" s="890"/>
      <c r="K146" s="887"/>
      <c r="L146" s="887"/>
      <c r="M146" s="772"/>
      <c r="N146" s="891"/>
      <c r="O146" s="774"/>
      <c r="P146" s="775"/>
      <c r="Q146" s="775"/>
      <c r="R146" s="776"/>
      <c r="S146" s="777"/>
      <c r="T146" s="777"/>
      <c r="U146" s="777"/>
      <c r="V146" s="778"/>
      <c r="W146" s="778"/>
      <c r="X146" s="778"/>
      <c r="Y146" s="778"/>
      <c r="Z146" s="778"/>
      <c r="AA146" s="779"/>
      <c r="AB146" s="779"/>
      <c r="AC146" s="779"/>
      <c r="AD146" s="779"/>
      <c r="AE146" s="779"/>
      <c r="AF146" s="779"/>
      <c r="AG146" s="779"/>
      <c r="AH146" s="779"/>
      <c r="AI146" s="779"/>
      <c r="AJ146" s="779"/>
      <c r="AK146" s="779"/>
      <c r="AL146" s="779"/>
      <c r="AM146" s="779"/>
      <c r="AN146" s="779"/>
      <c r="AO146" s="779"/>
      <c r="AP146" s="779"/>
      <c r="AQ146" s="779"/>
      <c r="AR146" s="779"/>
      <c r="AS146" s="779"/>
      <c r="AT146" s="779"/>
      <c r="AU146" s="779"/>
      <c r="AV146" s="779"/>
      <c r="AW146" s="779"/>
      <c r="AX146" s="779"/>
      <c r="AY146" s="779"/>
      <c r="AZ146" s="779"/>
      <c r="BA146" s="779"/>
      <c r="BB146" s="779"/>
      <c r="BC146" s="779"/>
      <c r="BD146" s="779"/>
      <c r="BE146" s="779"/>
      <c r="BF146" s="779"/>
      <c r="BG146" s="779"/>
      <c r="BH146" s="779"/>
      <c r="BI146" s="779"/>
      <c r="BJ146" s="779"/>
      <c r="BK146" s="779"/>
      <c r="BL146" s="779"/>
      <c r="BM146" s="779"/>
      <c r="BN146" s="779"/>
      <c r="BO146" s="779"/>
      <c r="BP146" s="779"/>
      <c r="BQ146" s="779"/>
      <c r="BR146" s="779"/>
      <c r="BS146" s="779"/>
      <c r="BT146" s="779"/>
      <c r="BU146" s="779"/>
      <c r="BV146" s="779"/>
      <c r="BW146" s="779"/>
      <c r="BX146" s="779"/>
      <c r="BY146" s="779"/>
      <c r="BZ146" s="779"/>
      <c r="CA146" s="779"/>
      <c r="CB146" s="779"/>
      <c r="CC146" s="779"/>
      <c r="CD146" s="779"/>
      <c r="CE146" s="779"/>
      <c r="CF146" s="779"/>
      <c r="CG146" s="779"/>
      <c r="CH146" s="779"/>
      <c r="CI146" s="779"/>
      <c r="CJ146" s="779"/>
      <c r="CK146" s="779"/>
      <c r="CL146" s="779"/>
      <c r="CM146" s="779"/>
      <c r="CN146" s="779"/>
      <c r="CO146" s="779"/>
      <c r="CP146" s="779"/>
      <c r="CQ146" s="779"/>
      <c r="CR146" s="779"/>
      <c r="CS146" s="779"/>
      <c r="CT146" s="779"/>
    </row>
    <row r="147" spans="1:98" s="893" customFormat="1" ht="13.5">
      <c r="A147" s="886"/>
      <c r="B147" s="886"/>
      <c r="C147" s="886"/>
      <c r="D147" s="886"/>
      <c r="E147" s="886"/>
      <c r="F147" s="2851"/>
      <c r="G147" s="2851"/>
      <c r="H147" s="888"/>
      <c r="I147" s="889"/>
      <c r="J147" s="890"/>
      <c r="K147" s="887"/>
      <c r="L147" s="887"/>
      <c r="M147" s="772"/>
      <c r="N147" s="891"/>
      <c r="O147" s="774"/>
      <c r="P147" s="775"/>
      <c r="Q147" s="775"/>
      <c r="R147" s="776"/>
      <c r="S147" s="777"/>
      <c r="T147" s="777"/>
      <c r="U147" s="777"/>
      <c r="V147" s="778"/>
      <c r="W147" s="778"/>
      <c r="X147" s="778"/>
      <c r="Y147" s="778"/>
      <c r="Z147" s="778"/>
      <c r="AA147" s="779"/>
      <c r="AB147" s="779"/>
      <c r="AC147" s="779"/>
      <c r="AD147" s="779"/>
      <c r="AE147" s="779"/>
      <c r="AF147" s="779"/>
      <c r="AG147" s="779"/>
      <c r="AH147" s="779"/>
      <c r="AI147" s="779"/>
      <c r="AJ147" s="779"/>
      <c r="AK147" s="779"/>
      <c r="AL147" s="779"/>
      <c r="AM147" s="779"/>
      <c r="AN147" s="779"/>
      <c r="AO147" s="779"/>
      <c r="AP147" s="779"/>
      <c r="AQ147" s="779"/>
      <c r="AR147" s="779"/>
      <c r="AS147" s="779"/>
      <c r="AT147" s="779"/>
      <c r="AU147" s="779"/>
      <c r="AV147" s="779"/>
      <c r="AW147" s="779"/>
      <c r="AX147" s="779"/>
      <c r="AY147" s="779"/>
      <c r="AZ147" s="779"/>
      <c r="BA147" s="779"/>
      <c r="BB147" s="779"/>
      <c r="BC147" s="779"/>
      <c r="BD147" s="779"/>
      <c r="BE147" s="779"/>
      <c r="BF147" s="779"/>
      <c r="BG147" s="779"/>
      <c r="BH147" s="779"/>
      <c r="BI147" s="779"/>
      <c r="BJ147" s="779"/>
      <c r="BK147" s="779"/>
      <c r="BL147" s="779"/>
      <c r="BM147" s="779"/>
      <c r="BN147" s="779"/>
      <c r="BO147" s="779"/>
      <c r="BP147" s="779"/>
      <c r="BQ147" s="779"/>
      <c r="BR147" s="779"/>
      <c r="BS147" s="779"/>
      <c r="BT147" s="779"/>
      <c r="BU147" s="779"/>
      <c r="BV147" s="779"/>
      <c r="BW147" s="779"/>
      <c r="BX147" s="779"/>
      <c r="BY147" s="779"/>
      <c r="BZ147" s="779"/>
      <c r="CA147" s="779"/>
      <c r="CB147" s="779"/>
      <c r="CC147" s="779"/>
      <c r="CD147" s="779"/>
      <c r="CE147" s="779"/>
      <c r="CF147" s="779"/>
      <c r="CG147" s="779"/>
      <c r="CH147" s="779"/>
      <c r="CI147" s="779"/>
      <c r="CJ147" s="779"/>
      <c r="CK147" s="779"/>
      <c r="CL147" s="779"/>
      <c r="CM147" s="779"/>
      <c r="CN147" s="779"/>
      <c r="CO147" s="779"/>
      <c r="CP147" s="779"/>
      <c r="CQ147" s="779"/>
      <c r="CR147" s="779"/>
      <c r="CS147" s="779"/>
      <c r="CT147" s="779"/>
    </row>
    <row r="148" spans="1:98" s="893" customFormat="1" ht="13.5">
      <c r="A148" s="886"/>
      <c r="B148" s="886"/>
      <c r="C148" s="886"/>
      <c r="D148" s="886"/>
      <c r="E148" s="886"/>
      <c r="F148" s="2851"/>
      <c r="G148" s="2851"/>
      <c r="H148" s="888"/>
      <c r="I148" s="889"/>
      <c r="J148" s="890"/>
      <c r="K148" s="887"/>
      <c r="L148" s="887"/>
      <c r="M148" s="772"/>
      <c r="N148" s="891"/>
      <c r="O148" s="774"/>
      <c r="P148" s="775"/>
      <c r="Q148" s="775"/>
      <c r="R148" s="776"/>
      <c r="S148" s="777"/>
      <c r="T148" s="777"/>
      <c r="U148" s="777"/>
      <c r="V148" s="778"/>
      <c r="W148" s="778"/>
      <c r="X148" s="778"/>
      <c r="Y148" s="778"/>
      <c r="Z148" s="778"/>
      <c r="AA148" s="779"/>
      <c r="AB148" s="779"/>
      <c r="AC148" s="779"/>
      <c r="AD148" s="779"/>
      <c r="AE148" s="779"/>
      <c r="AF148" s="779"/>
      <c r="AG148" s="779"/>
      <c r="AH148" s="779"/>
      <c r="AI148" s="779"/>
      <c r="AJ148" s="779"/>
      <c r="AK148" s="779"/>
      <c r="AL148" s="779"/>
      <c r="AM148" s="779"/>
      <c r="AN148" s="779"/>
      <c r="AO148" s="779"/>
      <c r="AP148" s="779"/>
      <c r="AQ148" s="779"/>
      <c r="AR148" s="779"/>
      <c r="AS148" s="779"/>
      <c r="AT148" s="779"/>
      <c r="AU148" s="779"/>
      <c r="AV148" s="779"/>
      <c r="AW148" s="779"/>
      <c r="AX148" s="779"/>
      <c r="AY148" s="779"/>
      <c r="AZ148" s="779"/>
      <c r="BA148" s="779"/>
      <c r="BB148" s="779"/>
      <c r="BC148" s="779"/>
      <c r="BD148" s="779"/>
      <c r="BE148" s="779"/>
      <c r="BF148" s="779"/>
      <c r="BG148" s="779"/>
      <c r="BH148" s="779"/>
      <c r="BI148" s="779"/>
      <c r="BJ148" s="779"/>
      <c r="BK148" s="779"/>
      <c r="BL148" s="779"/>
      <c r="BM148" s="779"/>
      <c r="BN148" s="779"/>
      <c r="BO148" s="779"/>
      <c r="BP148" s="779"/>
      <c r="BQ148" s="779"/>
      <c r="BR148" s="779"/>
      <c r="BS148" s="779"/>
      <c r="BT148" s="779"/>
      <c r="BU148" s="779"/>
      <c r="BV148" s="779"/>
      <c r="BW148" s="779"/>
      <c r="BX148" s="779"/>
      <c r="BY148" s="779"/>
      <c r="BZ148" s="779"/>
      <c r="CA148" s="779"/>
      <c r="CB148" s="779"/>
      <c r="CC148" s="779"/>
      <c r="CD148" s="779"/>
      <c r="CE148" s="779"/>
      <c r="CF148" s="779"/>
      <c r="CG148" s="779"/>
      <c r="CH148" s="779"/>
      <c r="CI148" s="779"/>
      <c r="CJ148" s="779"/>
      <c r="CK148" s="779"/>
      <c r="CL148" s="779"/>
      <c r="CM148" s="779"/>
      <c r="CN148" s="779"/>
      <c r="CO148" s="779"/>
      <c r="CP148" s="779"/>
      <c r="CQ148" s="779"/>
      <c r="CR148" s="779"/>
      <c r="CS148" s="779"/>
      <c r="CT148" s="779"/>
    </row>
    <row r="149" spans="1:98" s="893" customFormat="1" ht="13.5">
      <c r="A149" s="886"/>
      <c r="B149" s="886"/>
      <c r="C149" s="886"/>
      <c r="D149" s="886"/>
      <c r="E149" s="886"/>
      <c r="F149" s="2851"/>
      <c r="G149" s="2851"/>
      <c r="H149" s="888"/>
      <c r="I149" s="889"/>
      <c r="J149" s="890"/>
      <c r="K149" s="887"/>
      <c r="L149" s="887"/>
      <c r="M149" s="772"/>
      <c r="N149" s="891"/>
      <c r="O149" s="774"/>
      <c r="P149" s="775"/>
      <c r="Q149" s="775"/>
      <c r="R149" s="776"/>
      <c r="S149" s="777"/>
      <c r="T149" s="777"/>
      <c r="U149" s="777"/>
      <c r="V149" s="778"/>
      <c r="W149" s="778"/>
      <c r="X149" s="778"/>
      <c r="Y149" s="778"/>
      <c r="Z149" s="778"/>
      <c r="AA149" s="779"/>
      <c r="AB149" s="779"/>
      <c r="AC149" s="779"/>
      <c r="AD149" s="779"/>
      <c r="AE149" s="779"/>
      <c r="AF149" s="779"/>
      <c r="AG149" s="779"/>
      <c r="AH149" s="779"/>
      <c r="AI149" s="779"/>
      <c r="AJ149" s="779"/>
      <c r="AK149" s="779"/>
      <c r="AL149" s="779"/>
      <c r="AM149" s="779"/>
      <c r="AN149" s="779"/>
      <c r="AO149" s="779"/>
      <c r="AP149" s="779"/>
      <c r="AQ149" s="779"/>
      <c r="AR149" s="779"/>
      <c r="AS149" s="779"/>
      <c r="AT149" s="779"/>
      <c r="AU149" s="779"/>
      <c r="AV149" s="779"/>
      <c r="AW149" s="779"/>
      <c r="AX149" s="779"/>
      <c r="AY149" s="779"/>
      <c r="AZ149" s="779"/>
      <c r="BA149" s="779"/>
      <c r="BB149" s="779"/>
      <c r="BC149" s="779"/>
      <c r="BD149" s="779"/>
      <c r="BE149" s="779"/>
      <c r="BF149" s="779"/>
      <c r="BG149" s="779"/>
      <c r="BH149" s="779"/>
      <c r="BI149" s="779"/>
      <c r="BJ149" s="779"/>
      <c r="BK149" s="779"/>
      <c r="BL149" s="779"/>
      <c r="BM149" s="779"/>
      <c r="BN149" s="779"/>
      <c r="BO149" s="779"/>
      <c r="BP149" s="779"/>
      <c r="BQ149" s="779"/>
      <c r="BR149" s="779"/>
      <c r="BS149" s="779"/>
      <c r="BT149" s="779"/>
      <c r="BU149" s="779"/>
      <c r="BV149" s="779"/>
      <c r="BW149" s="779"/>
      <c r="BX149" s="779"/>
      <c r="BY149" s="779"/>
      <c r="BZ149" s="779"/>
      <c r="CA149" s="779"/>
      <c r="CB149" s="779"/>
      <c r="CC149" s="779"/>
      <c r="CD149" s="779"/>
      <c r="CE149" s="779"/>
      <c r="CF149" s="779"/>
      <c r="CG149" s="779"/>
      <c r="CH149" s="779"/>
      <c r="CI149" s="779"/>
      <c r="CJ149" s="779"/>
      <c r="CK149" s="779"/>
      <c r="CL149" s="779"/>
      <c r="CM149" s="779"/>
      <c r="CN149" s="779"/>
      <c r="CO149" s="779"/>
      <c r="CP149" s="779"/>
      <c r="CQ149" s="779"/>
      <c r="CR149" s="779"/>
      <c r="CS149" s="779"/>
      <c r="CT149" s="779"/>
    </row>
    <row r="150" spans="1:98" s="893" customFormat="1" ht="13.5">
      <c r="A150" s="886"/>
      <c r="B150" s="886"/>
      <c r="C150" s="886"/>
      <c r="D150" s="886"/>
      <c r="E150" s="886"/>
      <c r="F150" s="2851"/>
      <c r="G150" s="2851"/>
      <c r="H150" s="888"/>
      <c r="I150" s="889"/>
      <c r="J150" s="890"/>
      <c r="K150" s="887"/>
      <c r="L150" s="887"/>
      <c r="M150" s="772"/>
      <c r="N150" s="891"/>
      <c r="O150" s="774"/>
      <c r="P150" s="775"/>
      <c r="Q150" s="775"/>
      <c r="R150" s="776"/>
      <c r="S150" s="777"/>
      <c r="T150" s="777"/>
      <c r="U150" s="777"/>
      <c r="V150" s="778"/>
      <c r="W150" s="778"/>
      <c r="X150" s="778"/>
      <c r="Y150" s="778"/>
      <c r="Z150" s="778"/>
      <c r="AA150" s="779"/>
      <c r="AB150" s="779"/>
      <c r="AC150" s="779"/>
      <c r="AD150" s="779"/>
      <c r="AE150" s="779"/>
      <c r="AF150" s="779"/>
      <c r="AG150" s="779"/>
      <c r="AH150" s="779"/>
      <c r="AI150" s="779"/>
      <c r="AJ150" s="779"/>
      <c r="AK150" s="779"/>
      <c r="AL150" s="779"/>
      <c r="AM150" s="779"/>
      <c r="AN150" s="779"/>
      <c r="AO150" s="779"/>
      <c r="AP150" s="779"/>
      <c r="AQ150" s="779"/>
      <c r="AR150" s="779"/>
      <c r="AS150" s="779"/>
      <c r="AT150" s="779"/>
      <c r="AU150" s="779"/>
      <c r="AV150" s="779"/>
      <c r="AW150" s="779"/>
      <c r="AX150" s="779"/>
      <c r="AY150" s="779"/>
      <c r="AZ150" s="779"/>
      <c r="BA150" s="779"/>
      <c r="BB150" s="779"/>
      <c r="BC150" s="779"/>
      <c r="BD150" s="779"/>
      <c r="BE150" s="779"/>
      <c r="BF150" s="779"/>
      <c r="BG150" s="779"/>
      <c r="BH150" s="779"/>
      <c r="BI150" s="779"/>
      <c r="BJ150" s="779"/>
      <c r="BK150" s="779"/>
      <c r="BL150" s="779"/>
      <c r="BM150" s="779"/>
      <c r="BN150" s="779"/>
      <c r="BO150" s="779"/>
      <c r="BP150" s="779"/>
      <c r="BQ150" s="779"/>
      <c r="BR150" s="779"/>
      <c r="BS150" s="779"/>
      <c r="BT150" s="779"/>
      <c r="BU150" s="779"/>
      <c r="BV150" s="779"/>
      <c r="BW150" s="779"/>
      <c r="BX150" s="779"/>
      <c r="BY150" s="779"/>
      <c r="BZ150" s="779"/>
      <c r="CA150" s="779"/>
      <c r="CB150" s="779"/>
      <c r="CC150" s="779"/>
      <c r="CD150" s="779"/>
      <c r="CE150" s="779"/>
      <c r="CF150" s="779"/>
      <c r="CG150" s="779"/>
      <c r="CH150" s="779"/>
      <c r="CI150" s="779"/>
      <c r="CJ150" s="779"/>
      <c r="CK150" s="779"/>
      <c r="CL150" s="779"/>
      <c r="CM150" s="779"/>
      <c r="CN150" s="779"/>
      <c r="CO150" s="779"/>
      <c r="CP150" s="779"/>
      <c r="CQ150" s="779"/>
      <c r="CR150" s="779"/>
      <c r="CS150" s="779"/>
      <c r="CT150" s="779"/>
    </row>
    <row r="151" spans="1:98" s="893" customFormat="1" ht="13.5">
      <c r="A151" s="886"/>
      <c r="B151" s="886"/>
      <c r="C151" s="886"/>
      <c r="D151" s="886"/>
      <c r="E151" s="886"/>
      <c r="F151" s="2851"/>
      <c r="G151" s="2851"/>
      <c r="H151" s="888"/>
      <c r="I151" s="889"/>
      <c r="J151" s="890"/>
      <c r="K151" s="887"/>
      <c r="L151" s="887"/>
      <c r="M151" s="772"/>
      <c r="N151" s="891"/>
      <c r="O151" s="774"/>
      <c r="P151" s="775"/>
      <c r="Q151" s="775"/>
      <c r="R151" s="776"/>
      <c r="S151" s="777"/>
      <c r="T151" s="777"/>
      <c r="U151" s="777"/>
      <c r="V151" s="778"/>
      <c r="W151" s="778"/>
      <c r="X151" s="778"/>
      <c r="Y151" s="778"/>
      <c r="Z151" s="778"/>
      <c r="AA151" s="779"/>
      <c r="AB151" s="779"/>
      <c r="AC151" s="779"/>
      <c r="AD151" s="779"/>
      <c r="AE151" s="779"/>
      <c r="AF151" s="779"/>
      <c r="AG151" s="779"/>
      <c r="AH151" s="779"/>
      <c r="AI151" s="779"/>
      <c r="AJ151" s="779"/>
      <c r="AK151" s="779"/>
      <c r="AL151" s="779"/>
      <c r="AM151" s="779"/>
      <c r="AN151" s="779"/>
      <c r="AO151" s="779"/>
      <c r="AP151" s="779"/>
      <c r="AQ151" s="779"/>
      <c r="AR151" s="779"/>
      <c r="AS151" s="779"/>
      <c r="AT151" s="779"/>
      <c r="AU151" s="779"/>
      <c r="AV151" s="779"/>
      <c r="AW151" s="779"/>
      <c r="AX151" s="779"/>
      <c r="AY151" s="779"/>
      <c r="AZ151" s="779"/>
      <c r="BA151" s="779"/>
      <c r="BB151" s="779"/>
      <c r="BC151" s="779"/>
      <c r="BD151" s="779"/>
      <c r="BE151" s="779"/>
      <c r="BF151" s="779"/>
      <c r="BG151" s="779"/>
      <c r="BH151" s="779"/>
      <c r="BI151" s="779"/>
      <c r="BJ151" s="779"/>
      <c r="BK151" s="779"/>
      <c r="BL151" s="779"/>
      <c r="BM151" s="779"/>
      <c r="BN151" s="779"/>
      <c r="BO151" s="779"/>
      <c r="BP151" s="779"/>
      <c r="BQ151" s="779"/>
      <c r="BR151" s="779"/>
      <c r="BS151" s="779"/>
      <c r="BT151" s="779"/>
      <c r="BU151" s="779"/>
      <c r="BV151" s="779"/>
      <c r="BW151" s="779"/>
      <c r="BX151" s="779"/>
      <c r="BY151" s="779"/>
      <c r="BZ151" s="779"/>
      <c r="CA151" s="779"/>
      <c r="CB151" s="779"/>
      <c r="CC151" s="779"/>
      <c r="CD151" s="779"/>
      <c r="CE151" s="779"/>
      <c r="CF151" s="779"/>
      <c r="CG151" s="779"/>
      <c r="CH151" s="779"/>
      <c r="CI151" s="779"/>
      <c r="CJ151" s="779"/>
      <c r="CK151" s="779"/>
      <c r="CL151" s="779"/>
      <c r="CM151" s="779"/>
      <c r="CN151" s="779"/>
      <c r="CO151" s="779"/>
      <c r="CP151" s="779"/>
      <c r="CQ151" s="779"/>
      <c r="CR151" s="779"/>
      <c r="CS151" s="779"/>
      <c r="CT151" s="779"/>
    </row>
    <row r="152" spans="1:98" s="893" customFormat="1" ht="13.5">
      <c r="A152" s="886"/>
      <c r="B152" s="886"/>
      <c r="C152" s="886"/>
      <c r="D152" s="886"/>
      <c r="E152" s="886"/>
      <c r="F152" s="2851"/>
      <c r="G152" s="2851"/>
      <c r="H152" s="888"/>
      <c r="I152" s="889"/>
      <c r="J152" s="890"/>
      <c r="K152" s="887"/>
      <c r="L152" s="887"/>
      <c r="M152" s="772"/>
      <c r="N152" s="891"/>
      <c r="O152" s="774"/>
      <c r="P152" s="775"/>
      <c r="Q152" s="775"/>
      <c r="R152" s="776"/>
      <c r="S152" s="777"/>
      <c r="T152" s="777"/>
      <c r="U152" s="777"/>
      <c r="V152" s="778"/>
      <c r="W152" s="778"/>
      <c r="X152" s="778"/>
      <c r="Y152" s="778"/>
      <c r="Z152" s="778"/>
      <c r="AA152" s="779"/>
      <c r="AB152" s="779"/>
      <c r="AC152" s="779"/>
      <c r="AD152" s="779"/>
      <c r="AE152" s="779"/>
      <c r="AF152" s="779"/>
      <c r="AG152" s="779"/>
      <c r="AH152" s="779"/>
      <c r="AI152" s="779"/>
      <c r="AJ152" s="779"/>
      <c r="AK152" s="779"/>
      <c r="AL152" s="779"/>
      <c r="AM152" s="779"/>
      <c r="AN152" s="779"/>
      <c r="AO152" s="779"/>
      <c r="AP152" s="779"/>
      <c r="AQ152" s="779"/>
      <c r="AR152" s="779"/>
      <c r="AS152" s="779"/>
      <c r="AT152" s="779"/>
      <c r="AU152" s="779"/>
      <c r="AV152" s="779"/>
      <c r="AW152" s="779"/>
      <c r="AX152" s="779"/>
      <c r="AY152" s="779"/>
      <c r="AZ152" s="779"/>
      <c r="BA152" s="779"/>
      <c r="BB152" s="779"/>
      <c r="BC152" s="779"/>
      <c r="BD152" s="779"/>
      <c r="BE152" s="779"/>
      <c r="BF152" s="779"/>
      <c r="BG152" s="779"/>
      <c r="BH152" s="779"/>
      <c r="BI152" s="779"/>
      <c r="BJ152" s="779"/>
      <c r="BK152" s="779"/>
      <c r="BL152" s="779"/>
      <c r="BM152" s="779"/>
      <c r="BN152" s="779"/>
      <c r="BO152" s="779"/>
      <c r="BP152" s="779"/>
      <c r="BQ152" s="779"/>
      <c r="BR152" s="779"/>
      <c r="BS152" s="779"/>
      <c r="BT152" s="779"/>
      <c r="BU152" s="779"/>
      <c r="BV152" s="779"/>
      <c r="BW152" s="779"/>
      <c r="BX152" s="779"/>
      <c r="BY152" s="779"/>
      <c r="BZ152" s="779"/>
      <c r="CA152" s="779"/>
      <c r="CB152" s="779"/>
      <c r="CC152" s="779"/>
      <c r="CD152" s="779"/>
      <c r="CE152" s="779"/>
      <c r="CF152" s="779"/>
      <c r="CG152" s="779"/>
      <c r="CH152" s="779"/>
      <c r="CI152" s="779"/>
      <c r="CJ152" s="779"/>
      <c r="CK152" s="779"/>
      <c r="CL152" s="779"/>
      <c r="CM152" s="779"/>
      <c r="CN152" s="779"/>
      <c r="CO152" s="779"/>
      <c r="CP152" s="779"/>
      <c r="CQ152" s="779"/>
      <c r="CR152" s="779"/>
      <c r="CS152" s="779"/>
      <c r="CT152" s="779"/>
    </row>
    <row r="153" spans="1:98" s="893" customFormat="1" ht="13.5">
      <c r="A153" s="886"/>
      <c r="B153" s="886"/>
      <c r="C153" s="886"/>
      <c r="D153" s="886"/>
      <c r="E153" s="886"/>
      <c r="F153" s="2851"/>
      <c r="G153" s="2851"/>
      <c r="H153" s="888"/>
      <c r="I153" s="889"/>
      <c r="J153" s="890"/>
      <c r="K153" s="887"/>
      <c r="L153" s="887"/>
      <c r="M153" s="772"/>
      <c r="N153" s="891"/>
      <c r="O153" s="774"/>
      <c r="P153" s="775"/>
      <c r="Q153" s="775"/>
      <c r="R153" s="776"/>
      <c r="S153" s="777"/>
      <c r="T153" s="777"/>
      <c r="U153" s="777"/>
      <c r="V153" s="778"/>
      <c r="W153" s="778"/>
      <c r="X153" s="778"/>
      <c r="Y153" s="778"/>
      <c r="Z153" s="778"/>
      <c r="AA153" s="779"/>
      <c r="AB153" s="779"/>
      <c r="AC153" s="779"/>
      <c r="AD153" s="779"/>
      <c r="AE153" s="779"/>
      <c r="AF153" s="779"/>
      <c r="AG153" s="779"/>
      <c r="AH153" s="779"/>
      <c r="AI153" s="779"/>
      <c r="AJ153" s="779"/>
      <c r="AK153" s="779"/>
      <c r="AL153" s="779"/>
      <c r="AM153" s="779"/>
      <c r="AN153" s="779"/>
      <c r="AO153" s="779"/>
      <c r="AP153" s="779"/>
      <c r="AQ153" s="779"/>
      <c r="AR153" s="779"/>
      <c r="AS153" s="779"/>
      <c r="AT153" s="779"/>
      <c r="AU153" s="779"/>
      <c r="AV153" s="779"/>
      <c r="AW153" s="779"/>
      <c r="AX153" s="779"/>
      <c r="AY153" s="779"/>
      <c r="AZ153" s="779"/>
      <c r="BA153" s="779"/>
      <c r="BB153" s="779"/>
      <c r="BC153" s="779"/>
      <c r="BD153" s="779"/>
      <c r="BE153" s="779"/>
      <c r="BF153" s="779"/>
      <c r="BG153" s="779"/>
      <c r="BH153" s="779"/>
      <c r="BI153" s="779"/>
      <c r="BJ153" s="779"/>
      <c r="BK153" s="779"/>
      <c r="BL153" s="779"/>
      <c r="BM153" s="779"/>
      <c r="BN153" s="779"/>
      <c r="BO153" s="779"/>
      <c r="BP153" s="779"/>
      <c r="BQ153" s="779"/>
      <c r="BR153" s="779"/>
      <c r="BS153" s="779"/>
      <c r="BT153" s="779"/>
      <c r="BU153" s="779"/>
      <c r="BV153" s="779"/>
      <c r="BW153" s="779"/>
      <c r="BX153" s="779"/>
      <c r="BY153" s="779"/>
      <c r="BZ153" s="779"/>
      <c r="CA153" s="779"/>
      <c r="CB153" s="779"/>
      <c r="CC153" s="779"/>
      <c r="CD153" s="779"/>
      <c r="CE153" s="779"/>
      <c r="CF153" s="779"/>
      <c r="CG153" s="779"/>
      <c r="CH153" s="779"/>
      <c r="CI153" s="779"/>
      <c r="CJ153" s="779"/>
      <c r="CK153" s="779"/>
      <c r="CL153" s="779"/>
      <c r="CM153" s="779"/>
      <c r="CN153" s="779"/>
      <c r="CO153" s="779"/>
      <c r="CP153" s="779"/>
      <c r="CQ153" s="779"/>
      <c r="CR153" s="779"/>
      <c r="CS153" s="779"/>
      <c r="CT153" s="779"/>
    </row>
    <row r="154" spans="1:98" ht="13.5">
      <c r="G154" s="2851"/>
      <c r="I154" s="889"/>
      <c r="J154" s="890"/>
    </row>
    <row r="155" spans="1:98" ht="13.5">
      <c r="G155" s="2851"/>
      <c r="I155" s="889"/>
      <c r="J155" s="890"/>
    </row>
    <row r="156" spans="1:98" ht="13.5">
      <c r="G156" s="2851"/>
      <c r="I156" s="889"/>
      <c r="J156" s="890"/>
    </row>
    <row r="157" spans="1:98" ht="13.5">
      <c r="G157" s="2851"/>
      <c r="I157" s="889"/>
      <c r="J157" s="890"/>
    </row>
    <row r="158" spans="1:98" ht="13.5">
      <c r="G158" s="2851"/>
      <c r="I158" s="889"/>
      <c r="J158" s="890"/>
    </row>
    <row r="159" spans="1:98" ht="13.5">
      <c r="G159" s="2851"/>
      <c r="I159" s="889"/>
      <c r="J159" s="890"/>
    </row>
    <row r="160" spans="1:98" ht="13.5">
      <c r="G160" s="2851"/>
      <c r="I160" s="889"/>
      <c r="J160" s="890"/>
    </row>
    <row r="161" spans="1:98" s="772" customFormat="1" ht="13.5">
      <c r="A161" s="886"/>
      <c r="B161" s="886"/>
      <c r="C161" s="886"/>
      <c r="D161" s="886"/>
      <c r="E161" s="886"/>
      <c r="F161" s="2851"/>
      <c r="G161" s="2851"/>
      <c r="H161" s="888"/>
      <c r="I161" s="889"/>
      <c r="J161" s="890"/>
      <c r="K161" s="887"/>
      <c r="L161" s="887"/>
      <c r="N161" s="891"/>
      <c r="O161" s="774"/>
      <c r="P161" s="775"/>
      <c r="Q161" s="775"/>
      <c r="R161" s="776"/>
      <c r="S161" s="777"/>
      <c r="T161" s="777"/>
      <c r="U161" s="777"/>
      <c r="V161" s="778"/>
      <c r="W161" s="778"/>
      <c r="X161" s="778"/>
      <c r="Y161" s="778"/>
      <c r="Z161" s="778"/>
      <c r="AA161" s="779"/>
      <c r="AB161" s="779"/>
      <c r="AC161" s="779"/>
      <c r="AD161" s="779"/>
      <c r="AE161" s="779"/>
      <c r="AF161" s="779"/>
      <c r="AG161" s="779"/>
      <c r="AH161" s="779"/>
      <c r="AI161" s="779"/>
      <c r="AJ161" s="779"/>
      <c r="AK161" s="779"/>
      <c r="AL161" s="779"/>
      <c r="AM161" s="779"/>
      <c r="AN161" s="779"/>
      <c r="AO161" s="779"/>
      <c r="AP161" s="779"/>
      <c r="AQ161" s="779"/>
      <c r="AR161" s="779"/>
      <c r="AS161" s="779"/>
      <c r="AT161" s="779"/>
      <c r="AU161" s="779"/>
      <c r="AV161" s="779"/>
      <c r="AW161" s="779"/>
      <c r="AX161" s="779"/>
      <c r="AY161" s="779"/>
      <c r="AZ161" s="779"/>
      <c r="BA161" s="779"/>
      <c r="BB161" s="779"/>
      <c r="BC161" s="779"/>
      <c r="BD161" s="779"/>
      <c r="BE161" s="779"/>
      <c r="BF161" s="779"/>
      <c r="BG161" s="779"/>
      <c r="BH161" s="779"/>
      <c r="BI161" s="779"/>
      <c r="BJ161" s="779"/>
      <c r="BK161" s="779"/>
      <c r="BL161" s="779"/>
      <c r="BM161" s="779"/>
      <c r="BN161" s="779"/>
      <c r="BO161" s="779"/>
      <c r="BP161" s="779"/>
      <c r="BQ161" s="779"/>
      <c r="BR161" s="779"/>
      <c r="BS161" s="779"/>
      <c r="BT161" s="779"/>
      <c r="BU161" s="779"/>
      <c r="BV161" s="779"/>
      <c r="BW161" s="779"/>
      <c r="BX161" s="779"/>
      <c r="BY161" s="779"/>
      <c r="BZ161" s="779"/>
      <c r="CA161" s="779"/>
      <c r="CB161" s="779"/>
      <c r="CC161" s="779"/>
      <c r="CD161" s="779"/>
      <c r="CE161" s="779"/>
      <c r="CF161" s="779"/>
      <c r="CG161" s="779"/>
      <c r="CH161" s="779"/>
      <c r="CI161" s="779"/>
      <c r="CJ161" s="779"/>
      <c r="CK161" s="779"/>
      <c r="CL161" s="779"/>
      <c r="CM161" s="779"/>
      <c r="CN161" s="779"/>
      <c r="CO161" s="779"/>
      <c r="CP161" s="779"/>
      <c r="CQ161" s="779"/>
      <c r="CR161" s="779"/>
      <c r="CS161" s="779"/>
      <c r="CT161" s="779"/>
    </row>
    <row r="162" spans="1:98" s="772" customFormat="1" ht="13.5">
      <c r="A162" s="886"/>
      <c r="B162" s="886"/>
      <c r="C162" s="886"/>
      <c r="D162" s="886"/>
      <c r="E162" s="886"/>
      <c r="F162" s="2851"/>
      <c r="G162" s="2851"/>
      <c r="H162" s="888"/>
      <c r="I162" s="889"/>
      <c r="J162" s="890"/>
      <c r="K162" s="887"/>
      <c r="L162" s="887"/>
      <c r="N162" s="891"/>
      <c r="O162" s="774"/>
      <c r="P162" s="775"/>
      <c r="Q162" s="775"/>
      <c r="R162" s="776"/>
      <c r="S162" s="777"/>
      <c r="T162" s="777"/>
      <c r="U162" s="777"/>
      <c r="V162" s="778"/>
      <c r="W162" s="778"/>
      <c r="X162" s="778"/>
      <c r="Y162" s="778"/>
      <c r="Z162" s="778"/>
      <c r="AA162" s="779"/>
      <c r="AB162" s="779"/>
      <c r="AC162" s="779"/>
      <c r="AD162" s="779"/>
      <c r="AE162" s="779"/>
      <c r="AF162" s="779"/>
      <c r="AG162" s="779"/>
      <c r="AH162" s="779"/>
      <c r="AI162" s="779"/>
      <c r="AJ162" s="779"/>
      <c r="AK162" s="779"/>
      <c r="AL162" s="779"/>
      <c r="AM162" s="779"/>
      <c r="AN162" s="779"/>
      <c r="AO162" s="779"/>
      <c r="AP162" s="779"/>
      <c r="AQ162" s="779"/>
      <c r="AR162" s="779"/>
      <c r="AS162" s="779"/>
      <c r="AT162" s="779"/>
      <c r="AU162" s="779"/>
      <c r="AV162" s="779"/>
      <c r="AW162" s="779"/>
      <c r="AX162" s="779"/>
      <c r="AY162" s="779"/>
      <c r="AZ162" s="779"/>
      <c r="BA162" s="779"/>
      <c r="BB162" s="779"/>
      <c r="BC162" s="779"/>
      <c r="BD162" s="779"/>
      <c r="BE162" s="779"/>
      <c r="BF162" s="779"/>
      <c r="BG162" s="779"/>
      <c r="BH162" s="779"/>
      <c r="BI162" s="779"/>
      <c r="BJ162" s="779"/>
      <c r="BK162" s="779"/>
      <c r="BL162" s="779"/>
      <c r="BM162" s="779"/>
      <c r="BN162" s="779"/>
      <c r="BO162" s="779"/>
      <c r="BP162" s="779"/>
      <c r="BQ162" s="779"/>
      <c r="BR162" s="779"/>
      <c r="BS162" s="779"/>
      <c r="BT162" s="779"/>
      <c r="BU162" s="779"/>
      <c r="BV162" s="779"/>
      <c r="BW162" s="779"/>
      <c r="BX162" s="779"/>
      <c r="BY162" s="779"/>
      <c r="BZ162" s="779"/>
      <c r="CA162" s="779"/>
      <c r="CB162" s="779"/>
      <c r="CC162" s="779"/>
      <c r="CD162" s="779"/>
      <c r="CE162" s="779"/>
      <c r="CF162" s="779"/>
      <c r="CG162" s="779"/>
      <c r="CH162" s="779"/>
      <c r="CI162" s="779"/>
      <c r="CJ162" s="779"/>
      <c r="CK162" s="779"/>
      <c r="CL162" s="779"/>
      <c r="CM162" s="779"/>
      <c r="CN162" s="779"/>
      <c r="CO162" s="779"/>
      <c r="CP162" s="779"/>
      <c r="CQ162" s="779"/>
      <c r="CR162" s="779"/>
      <c r="CS162" s="779"/>
      <c r="CT162" s="779"/>
    </row>
    <row r="163" spans="1:98" s="772" customFormat="1" ht="13.5">
      <c r="A163" s="886"/>
      <c r="B163" s="886"/>
      <c r="C163" s="886"/>
      <c r="D163" s="886"/>
      <c r="E163" s="886"/>
      <c r="F163" s="2851"/>
      <c r="G163" s="2851"/>
      <c r="H163" s="888"/>
      <c r="I163" s="889"/>
      <c r="J163" s="890"/>
      <c r="K163" s="887"/>
      <c r="L163" s="887"/>
      <c r="N163" s="891"/>
      <c r="O163" s="774"/>
      <c r="P163" s="775"/>
      <c r="Q163" s="775"/>
      <c r="R163" s="776"/>
      <c r="S163" s="777"/>
      <c r="T163" s="777"/>
      <c r="U163" s="777"/>
      <c r="V163" s="778"/>
      <c r="W163" s="778"/>
      <c r="X163" s="778"/>
      <c r="Y163" s="778"/>
      <c r="Z163" s="778"/>
      <c r="AA163" s="779"/>
      <c r="AB163" s="779"/>
      <c r="AC163" s="779"/>
      <c r="AD163" s="779"/>
      <c r="AE163" s="779"/>
      <c r="AF163" s="779"/>
      <c r="AG163" s="779"/>
      <c r="AH163" s="779"/>
      <c r="AI163" s="779"/>
      <c r="AJ163" s="779"/>
      <c r="AK163" s="779"/>
      <c r="AL163" s="779"/>
      <c r="AM163" s="779"/>
      <c r="AN163" s="779"/>
      <c r="AO163" s="779"/>
      <c r="AP163" s="779"/>
      <c r="AQ163" s="779"/>
      <c r="AR163" s="779"/>
      <c r="AS163" s="779"/>
      <c r="AT163" s="779"/>
      <c r="AU163" s="779"/>
      <c r="AV163" s="779"/>
      <c r="AW163" s="779"/>
      <c r="AX163" s="779"/>
      <c r="AY163" s="779"/>
      <c r="AZ163" s="779"/>
      <c r="BA163" s="779"/>
      <c r="BB163" s="779"/>
      <c r="BC163" s="779"/>
      <c r="BD163" s="779"/>
      <c r="BE163" s="779"/>
      <c r="BF163" s="779"/>
      <c r="BG163" s="779"/>
      <c r="BH163" s="779"/>
      <c r="BI163" s="779"/>
      <c r="BJ163" s="779"/>
      <c r="BK163" s="779"/>
      <c r="BL163" s="779"/>
      <c r="BM163" s="779"/>
      <c r="BN163" s="779"/>
      <c r="BO163" s="779"/>
      <c r="BP163" s="779"/>
      <c r="BQ163" s="779"/>
      <c r="BR163" s="779"/>
      <c r="BS163" s="779"/>
      <c r="BT163" s="779"/>
      <c r="BU163" s="779"/>
      <c r="BV163" s="779"/>
      <c r="BW163" s="779"/>
      <c r="BX163" s="779"/>
      <c r="BY163" s="779"/>
      <c r="BZ163" s="779"/>
      <c r="CA163" s="779"/>
      <c r="CB163" s="779"/>
      <c r="CC163" s="779"/>
      <c r="CD163" s="779"/>
      <c r="CE163" s="779"/>
      <c r="CF163" s="779"/>
      <c r="CG163" s="779"/>
      <c r="CH163" s="779"/>
      <c r="CI163" s="779"/>
      <c r="CJ163" s="779"/>
      <c r="CK163" s="779"/>
      <c r="CL163" s="779"/>
      <c r="CM163" s="779"/>
      <c r="CN163" s="779"/>
      <c r="CO163" s="779"/>
      <c r="CP163" s="779"/>
      <c r="CQ163" s="779"/>
      <c r="CR163" s="779"/>
      <c r="CS163" s="779"/>
      <c r="CT163" s="779"/>
    </row>
    <row r="164" spans="1:98" s="772" customFormat="1" ht="13.5">
      <c r="A164" s="886"/>
      <c r="B164" s="886"/>
      <c r="C164" s="886"/>
      <c r="D164" s="886"/>
      <c r="E164" s="886"/>
      <c r="F164" s="2851"/>
      <c r="G164" s="2851"/>
      <c r="H164" s="888"/>
      <c r="I164" s="889"/>
      <c r="J164" s="890"/>
      <c r="K164" s="887"/>
      <c r="L164" s="887"/>
      <c r="N164" s="891"/>
      <c r="O164" s="774"/>
      <c r="P164" s="775"/>
      <c r="Q164" s="775"/>
      <c r="R164" s="776"/>
      <c r="S164" s="777"/>
      <c r="T164" s="777"/>
      <c r="U164" s="777"/>
      <c r="V164" s="778"/>
      <c r="W164" s="778"/>
      <c r="X164" s="778"/>
      <c r="Y164" s="778"/>
      <c r="Z164" s="778"/>
      <c r="AA164" s="779"/>
      <c r="AB164" s="779"/>
      <c r="AC164" s="779"/>
      <c r="AD164" s="779"/>
      <c r="AE164" s="779"/>
      <c r="AF164" s="779"/>
      <c r="AG164" s="779"/>
      <c r="AH164" s="779"/>
      <c r="AI164" s="779"/>
      <c r="AJ164" s="779"/>
      <c r="AK164" s="779"/>
      <c r="AL164" s="779"/>
      <c r="AM164" s="779"/>
      <c r="AN164" s="779"/>
      <c r="AO164" s="779"/>
      <c r="AP164" s="779"/>
      <c r="AQ164" s="779"/>
      <c r="AR164" s="779"/>
      <c r="AS164" s="779"/>
      <c r="AT164" s="779"/>
      <c r="AU164" s="779"/>
      <c r="AV164" s="779"/>
      <c r="AW164" s="779"/>
      <c r="AX164" s="779"/>
      <c r="AY164" s="779"/>
      <c r="AZ164" s="779"/>
      <c r="BA164" s="779"/>
      <c r="BB164" s="779"/>
      <c r="BC164" s="779"/>
      <c r="BD164" s="779"/>
      <c r="BE164" s="779"/>
      <c r="BF164" s="779"/>
      <c r="BG164" s="779"/>
      <c r="BH164" s="779"/>
      <c r="BI164" s="779"/>
      <c r="BJ164" s="779"/>
      <c r="BK164" s="779"/>
      <c r="BL164" s="779"/>
      <c r="BM164" s="779"/>
      <c r="BN164" s="779"/>
      <c r="BO164" s="779"/>
      <c r="BP164" s="779"/>
      <c r="BQ164" s="779"/>
      <c r="BR164" s="779"/>
      <c r="BS164" s="779"/>
      <c r="BT164" s="779"/>
      <c r="BU164" s="779"/>
      <c r="BV164" s="779"/>
      <c r="BW164" s="779"/>
      <c r="BX164" s="779"/>
      <c r="BY164" s="779"/>
      <c r="BZ164" s="779"/>
      <c r="CA164" s="779"/>
      <c r="CB164" s="779"/>
      <c r="CC164" s="779"/>
      <c r="CD164" s="779"/>
      <c r="CE164" s="779"/>
      <c r="CF164" s="779"/>
      <c r="CG164" s="779"/>
      <c r="CH164" s="779"/>
      <c r="CI164" s="779"/>
      <c r="CJ164" s="779"/>
      <c r="CK164" s="779"/>
      <c r="CL164" s="779"/>
      <c r="CM164" s="779"/>
      <c r="CN164" s="779"/>
      <c r="CO164" s="779"/>
      <c r="CP164" s="779"/>
      <c r="CQ164" s="779"/>
      <c r="CR164" s="779"/>
      <c r="CS164" s="779"/>
      <c r="CT164" s="779"/>
    </row>
    <row r="165" spans="1:98" s="772" customFormat="1" ht="13.5">
      <c r="A165" s="886"/>
      <c r="B165" s="886"/>
      <c r="C165" s="886"/>
      <c r="D165" s="886"/>
      <c r="E165" s="886"/>
      <c r="F165" s="2851"/>
      <c r="G165" s="2851"/>
      <c r="H165" s="888"/>
      <c r="I165" s="889"/>
      <c r="J165" s="890"/>
      <c r="K165" s="887"/>
      <c r="L165" s="887"/>
      <c r="N165" s="891"/>
      <c r="O165" s="774"/>
      <c r="P165" s="775"/>
      <c r="Q165" s="775"/>
      <c r="R165" s="776"/>
      <c r="S165" s="777"/>
      <c r="T165" s="777"/>
      <c r="U165" s="777"/>
      <c r="V165" s="778"/>
      <c r="W165" s="778"/>
      <c r="X165" s="778"/>
      <c r="Y165" s="778"/>
      <c r="Z165" s="778"/>
      <c r="AA165" s="779"/>
      <c r="AB165" s="779"/>
      <c r="AC165" s="779"/>
      <c r="AD165" s="779"/>
      <c r="AE165" s="779"/>
      <c r="AF165" s="779"/>
      <c r="AG165" s="779"/>
      <c r="AH165" s="779"/>
      <c r="AI165" s="779"/>
      <c r="AJ165" s="779"/>
      <c r="AK165" s="779"/>
      <c r="AL165" s="779"/>
      <c r="AM165" s="779"/>
      <c r="AN165" s="779"/>
      <c r="AO165" s="779"/>
      <c r="AP165" s="779"/>
      <c r="AQ165" s="779"/>
      <c r="AR165" s="779"/>
      <c r="AS165" s="779"/>
      <c r="AT165" s="779"/>
      <c r="AU165" s="779"/>
      <c r="AV165" s="779"/>
      <c r="AW165" s="779"/>
      <c r="AX165" s="779"/>
      <c r="AY165" s="779"/>
      <c r="AZ165" s="779"/>
      <c r="BA165" s="779"/>
      <c r="BB165" s="779"/>
      <c r="BC165" s="779"/>
      <c r="BD165" s="779"/>
      <c r="BE165" s="779"/>
      <c r="BF165" s="779"/>
      <c r="BG165" s="779"/>
      <c r="BH165" s="779"/>
      <c r="BI165" s="779"/>
      <c r="BJ165" s="779"/>
      <c r="BK165" s="779"/>
      <c r="BL165" s="779"/>
      <c r="BM165" s="779"/>
      <c r="BN165" s="779"/>
      <c r="BO165" s="779"/>
      <c r="BP165" s="779"/>
      <c r="BQ165" s="779"/>
      <c r="BR165" s="779"/>
      <c r="BS165" s="779"/>
      <c r="BT165" s="779"/>
      <c r="BU165" s="779"/>
      <c r="BV165" s="779"/>
      <c r="BW165" s="779"/>
      <c r="BX165" s="779"/>
      <c r="BY165" s="779"/>
      <c r="BZ165" s="779"/>
      <c r="CA165" s="779"/>
      <c r="CB165" s="779"/>
      <c r="CC165" s="779"/>
      <c r="CD165" s="779"/>
      <c r="CE165" s="779"/>
      <c r="CF165" s="779"/>
      <c r="CG165" s="779"/>
      <c r="CH165" s="779"/>
      <c r="CI165" s="779"/>
      <c r="CJ165" s="779"/>
      <c r="CK165" s="779"/>
      <c r="CL165" s="779"/>
      <c r="CM165" s="779"/>
      <c r="CN165" s="779"/>
      <c r="CO165" s="779"/>
      <c r="CP165" s="779"/>
      <c r="CQ165" s="779"/>
      <c r="CR165" s="779"/>
      <c r="CS165" s="779"/>
      <c r="CT165" s="779"/>
    </row>
    <row r="166" spans="1:98" s="772" customFormat="1" ht="13.5">
      <c r="A166" s="886"/>
      <c r="B166" s="886"/>
      <c r="C166" s="886"/>
      <c r="D166" s="886"/>
      <c r="E166" s="886"/>
      <c r="F166" s="2851"/>
      <c r="G166" s="2851"/>
      <c r="H166" s="888"/>
      <c r="I166" s="889"/>
      <c r="J166" s="890"/>
      <c r="K166" s="887"/>
      <c r="L166" s="887"/>
      <c r="N166" s="891"/>
      <c r="O166" s="774"/>
      <c r="P166" s="775"/>
      <c r="Q166" s="775"/>
      <c r="R166" s="776"/>
      <c r="S166" s="777"/>
      <c r="T166" s="777"/>
      <c r="U166" s="777"/>
      <c r="V166" s="778"/>
      <c r="W166" s="778"/>
      <c r="X166" s="778"/>
      <c r="Y166" s="778"/>
      <c r="Z166" s="778"/>
      <c r="AA166" s="779"/>
      <c r="AB166" s="779"/>
      <c r="AC166" s="779"/>
      <c r="AD166" s="779"/>
      <c r="AE166" s="779"/>
      <c r="AF166" s="779"/>
      <c r="AG166" s="779"/>
      <c r="AH166" s="779"/>
      <c r="AI166" s="779"/>
      <c r="AJ166" s="779"/>
      <c r="AK166" s="779"/>
      <c r="AL166" s="779"/>
      <c r="AM166" s="779"/>
      <c r="AN166" s="779"/>
      <c r="AO166" s="779"/>
      <c r="AP166" s="779"/>
      <c r="AQ166" s="779"/>
      <c r="AR166" s="779"/>
      <c r="AS166" s="779"/>
      <c r="AT166" s="779"/>
      <c r="AU166" s="779"/>
      <c r="AV166" s="779"/>
      <c r="AW166" s="779"/>
      <c r="AX166" s="779"/>
      <c r="AY166" s="779"/>
      <c r="AZ166" s="779"/>
      <c r="BA166" s="779"/>
      <c r="BB166" s="779"/>
      <c r="BC166" s="779"/>
      <c r="BD166" s="779"/>
      <c r="BE166" s="779"/>
      <c r="BF166" s="779"/>
      <c r="BG166" s="779"/>
      <c r="BH166" s="779"/>
      <c r="BI166" s="779"/>
      <c r="BJ166" s="779"/>
      <c r="BK166" s="779"/>
      <c r="BL166" s="779"/>
      <c r="BM166" s="779"/>
      <c r="BN166" s="779"/>
      <c r="BO166" s="779"/>
      <c r="BP166" s="779"/>
      <c r="BQ166" s="779"/>
      <c r="BR166" s="779"/>
      <c r="BS166" s="779"/>
      <c r="BT166" s="779"/>
      <c r="BU166" s="779"/>
      <c r="BV166" s="779"/>
      <c r="BW166" s="779"/>
      <c r="BX166" s="779"/>
      <c r="BY166" s="779"/>
      <c r="BZ166" s="779"/>
      <c r="CA166" s="779"/>
      <c r="CB166" s="779"/>
      <c r="CC166" s="779"/>
      <c r="CD166" s="779"/>
      <c r="CE166" s="779"/>
      <c r="CF166" s="779"/>
      <c r="CG166" s="779"/>
      <c r="CH166" s="779"/>
      <c r="CI166" s="779"/>
      <c r="CJ166" s="779"/>
      <c r="CK166" s="779"/>
      <c r="CL166" s="779"/>
      <c r="CM166" s="779"/>
      <c r="CN166" s="779"/>
      <c r="CO166" s="779"/>
      <c r="CP166" s="779"/>
      <c r="CQ166" s="779"/>
      <c r="CR166" s="779"/>
      <c r="CS166" s="779"/>
      <c r="CT166" s="779"/>
    </row>
    <row r="167" spans="1:98" s="772" customFormat="1" ht="13.5">
      <c r="A167" s="886"/>
      <c r="B167" s="886"/>
      <c r="C167" s="886"/>
      <c r="D167" s="886"/>
      <c r="E167" s="886"/>
      <c r="F167" s="2851"/>
      <c r="G167" s="2851"/>
      <c r="H167" s="888"/>
      <c r="I167" s="889"/>
      <c r="J167" s="890"/>
      <c r="K167" s="887"/>
      <c r="L167" s="887"/>
      <c r="N167" s="891"/>
      <c r="O167" s="774"/>
      <c r="P167" s="775"/>
      <c r="Q167" s="775"/>
      <c r="R167" s="776"/>
      <c r="S167" s="777"/>
      <c r="T167" s="777"/>
      <c r="U167" s="777"/>
      <c r="V167" s="778"/>
      <c r="W167" s="778"/>
      <c r="X167" s="778"/>
      <c r="Y167" s="778"/>
      <c r="Z167" s="778"/>
      <c r="AA167" s="779"/>
      <c r="AB167" s="779"/>
      <c r="AC167" s="779"/>
      <c r="AD167" s="779"/>
      <c r="AE167" s="779"/>
      <c r="AF167" s="779"/>
      <c r="AG167" s="779"/>
      <c r="AH167" s="779"/>
      <c r="AI167" s="779"/>
      <c r="AJ167" s="779"/>
      <c r="AK167" s="779"/>
      <c r="AL167" s="779"/>
      <c r="AM167" s="779"/>
      <c r="AN167" s="779"/>
      <c r="AO167" s="779"/>
      <c r="AP167" s="779"/>
      <c r="AQ167" s="779"/>
      <c r="AR167" s="779"/>
      <c r="AS167" s="779"/>
      <c r="AT167" s="779"/>
      <c r="AU167" s="779"/>
      <c r="AV167" s="779"/>
      <c r="AW167" s="779"/>
      <c r="AX167" s="779"/>
      <c r="AY167" s="779"/>
      <c r="AZ167" s="779"/>
      <c r="BA167" s="779"/>
      <c r="BB167" s="779"/>
      <c r="BC167" s="779"/>
      <c r="BD167" s="779"/>
      <c r="BE167" s="779"/>
      <c r="BF167" s="779"/>
      <c r="BG167" s="779"/>
      <c r="BH167" s="779"/>
      <c r="BI167" s="779"/>
      <c r="BJ167" s="779"/>
      <c r="BK167" s="779"/>
      <c r="BL167" s="779"/>
      <c r="BM167" s="779"/>
      <c r="BN167" s="779"/>
      <c r="BO167" s="779"/>
      <c r="BP167" s="779"/>
      <c r="BQ167" s="779"/>
      <c r="BR167" s="779"/>
      <c r="BS167" s="779"/>
      <c r="BT167" s="779"/>
      <c r="BU167" s="779"/>
      <c r="BV167" s="779"/>
      <c r="BW167" s="779"/>
      <c r="BX167" s="779"/>
      <c r="BY167" s="779"/>
      <c r="BZ167" s="779"/>
      <c r="CA167" s="779"/>
      <c r="CB167" s="779"/>
      <c r="CC167" s="779"/>
      <c r="CD167" s="779"/>
      <c r="CE167" s="779"/>
      <c r="CF167" s="779"/>
      <c r="CG167" s="779"/>
      <c r="CH167" s="779"/>
      <c r="CI167" s="779"/>
      <c r="CJ167" s="779"/>
      <c r="CK167" s="779"/>
      <c r="CL167" s="779"/>
      <c r="CM167" s="779"/>
      <c r="CN167" s="779"/>
      <c r="CO167" s="779"/>
      <c r="CP167" s="779"/>
      <c r="CQ167" s="779"/>
      <c r="CR167" s="779"/>
      <c r="CS167" s="779"/>
      <c r="CT167" s="779"/>
    </row>
    <row r="168" spans="1:98" s="772" customFormat="1" ht="13.5">
      <c r="A168" s="886"/>
      <c r="B168" s="886"/>
      <c r="C168" s="886"/>
      <c r="D168" s="886"/>
      <c r="E168" s="886"/>
      <c r="F168" s="2851"/>
      <c r="G168" s="2851"/>
      <c r="H168" s="888"/>
      <c r="I168" s="889"/>
      <c r="J168" s="890"/>
      <c r="K168" s="887"/>
      <c r="L168" s="887"/>
      <c r="N168" s="891"/>
      <c r="O168" s="774"/>
      <c r="P168" s="775"/>
      <c r="Q168" s="775"/>
      <c r="R168" s="776"/>
      <c r="S168" s="777"/>
      <c r="T168" s="777"/>
      <c r="U168" s="777"/>
      <c r="V168" s="778"/>
      <c r="W168" s="778"/>
      <c r="X168" s="778"/>
      <c r="Y168" s="778"/>
      <c r="Z168" s="778"/>
      <c r="AA168" s="779"/>
      <c r="AB168" s="779"/>
      <c r="AC168" s="779"/>
      <c r="AD168" s="779"/>
      <c r="AE168" s="779"/>
      <c r="AF168" s="779"/>
      <c r="AG168" s="779"/>
      <c r="AH168" s="779"/>
      <c r="AI168" s="779"/>
      <c r="AJ168" s="779"/>
      <c r="AK168" s="779"/>
      <c r="AL168" s="779"/>
      <c r="AM168" s="779"/>
      <c r="AN168" s="779"/>
      <c r="AO168" s="779"/>
      <c r="AP168" s="779"/>
      <c r="AQ168" s="779"/>
      <c r="AR168" s="779"/>
      <c r="AS168" s="779"/>
      <c r="AT168" s="779"/>
      <c r="AU168" s="779"/>
      <c r="AV168" s="779"/>
      <c r="AW168" s="779"/>
      <c r="AX168" s="779"/>
      <c r="AY168" s="779"/>
      <c r="AZ168" s="779"/>
      <c r="BA168" s="779"/>
      <c r="BB168" s="779"/>
      <c r="BC168" s="779"/>
      <c r="BD168" s="779"/>
      <c r="BE168" s="779"/>
      <c r="BF168" s="779"/>
      <c r="BG168" s="779"/>
      <c r="BH168" s="779"/>
      <c r="BI168" s="779"/>
      <c r="BJ168" s="779"/>
      <c r="BK168" s="779"/>
      <c r="BL168" s="779"/>
      <c r="BM168" s="779"/>
      <c r="BN168" s="779"/>
      <c r="BO168" s="779"/>
      <c r="BP168" s="779"/>
      <c r="BQ168" s="779"/>
      <c r="BR168" s="779"/>
      <c r="BS168" s="779"/>
      <c r="BT168" s="779"/>
      <c r="BU168" s="779"/>
      <c r="BV168" s="779"/>
      <c r="BW168" s="779"/>
      <c r="BX168" s="779"/>
      <c r="BY168" s="779"/>
      <c r="BZ168" s="779"/>
      <c r="CA168" s="779"/>
      <c r="CB168" s="779"/>
      <c r="CC168" s="779"/>
      <c r="CD168" s="779"/>
      <c r="CE168" s="779"/>
      <c r="CF168" s="779"/>
      <c r="CG168" s="779"/>
      <c r="CH168" s="779"/>
      <c r="CI168" s="779"/>
      <c r="CJ168" s="779"/>
      <c r="CK168" s="779"/>
      <c r="CL168" s="779"/>
      <c r="CM168" s="779"/>
      <c r="CN168" s="779"/>
      <c r="CO168" s="779"/>
      <c r="CP168" s="779"/>
      <c r="CQ168" s="779"/>
      <c r="CR168" s="779"/>
      <c r="CS168" s="779"/>
      <c r="CT168" s="779"/>
    </row>
    <row r="169" spans="1:98" s="772" customFormat="1" ht="13.5">
      <c r="A169" s="886"/>
      <c r="B169" s="886"/>
      <c r="C169" s="886"/>
      <c r="D169" s="886"/>
      <c r="E169" s="886"/>
      <c r="F169" s="2851"/>
      <c r="G169" s="2851"/>
      <c r="H169" s="888"/>
      <c r="I169" s="889"/>
      <c r="J169" s="890"/>
      <c r="K169" s="887"/>
      <c r="L169" s="887"/>
      <c r="N169" s="891"/>
      <c r="O169" s="774"/>
      <c r="P169" s="775"/>
      <c r="Q169" s="775"/>
      <c r="R169" s="776"/>
      <c r="S169" s="777"/>
      <c r="T169" s="777"/>
      <c r="U169" s="777"/>
      <c r="V169" s="778"/>
      <c r="W169" s="778"/>
      <c r="X169" s="778"/>
      <c r="Y169" s="778"/>
      <c r="Z169" s="778"/>
      <c r="AA169" s="779"/>
      <c r="AB169" s="779"/>
      <c r="AC169" s="779"/>
      <c r="AD169" s="779"/>
      <c r="AE169" s="779"/>
      <c r="AF169" s="779"/>
      <c r="AG169" s="779"/>
      <c r="AH169" s="779"/>
      <c r="AI169" s="779"/>
      <c r="AJ169" s="779"/>
      <c r="AK169" s="779"/>
      <c r="AL169" s="779"/>
      <c r="AM169" s="779"/>
      <c r="AN169" s="779"/>
      <c r="AO169" s="779"/>
      <c r="AP169" s="779"/>
      <c r="AQ169" s="779"/>
      <c r="AR169" s="779"/>
      <c r="AS169" s="779"/>
      <c r="AT169" s="779"/>
      <c r="AU169" s="779"/>
      <c r="AV169" s="779"/>
      <c r="AW169" s="779"/>
      <c r="AX169" s="779"/>
      <c r="AY169" s="779"/>
      <c r="AZ169" s="779"/>
      <c r="BA169" s="779"/>
      <c r="BB169" s="779"/>
      <c r="BC169" s="779"/>
      <c r="BD169" s="779"/>
      <c r="BE169" s="779"/>
      <c r="BF169" s="779"/>
      <c r="BG169" s="779"/>
      <c r="BH169" s="779"/>
      <c r="BI169" s="779"/>
      <c r="BJ169" s="779"/>
      <c r="BK169" s="779"/>
      <c r="BL169" s="779"/>
      <c r="BM169" s="779"/>
      <c r="BN169" s="779"/>
      <c r="BO169" s="779"/>
      <c r="BP169" s="779"/>
      <c r="BQ169" s="779"/>
      <c r="BR169" s="779"/>
      <c r="BS169" s="779"/>
      <c r="BT169" s="779"/>
      <c r="BU169" s="779"/>
      <c r="BV169" s="779"/>
      <c r="BW169" s="779"/>
      <c r="BX169" s="779"/>
      <c r="BY169" s="779"/>
      <c r="BZ169" s="779"/>
      <c r="CA169" s="779"/>
      <c r="CB169" s="779"/>
      <c r="CC169" s="779"/>
      <c r="CD169" s="779"/>
      <c r="CE169" s="779"/>
      <c r="CF169" s="779"/>
      <c r="CG169" s="779"/>
      <c r="CH169" s="779"/>
      <c r="CI169" s="779"/>
      <c r="CJ169" s="779"/>
      <c r="CK169" s="779"/>
      <c r="CL169" s="779"/>
      <c r="CM169" s="779"/>
      <c r="CN169" s="779"/>
      <c r="CO169" s="779"/>
      <c r="CP169" s="779"/>
      <c r="CQ169" s="779"/>
      <c r="CR169" s="779"/>
      <c r="CS169" s="779"/>
      <c r="CT169" s="779"/>
    </row>
    <row r="170" spans="1:98" s="772" customFormat="1" ht="13.5">
      <c r="A170" s="886"/>
      <c r="B170" s="886"/>
      <c r="C170" s="886"/>
      <c r="D170" s="886"/>
      <c r="E170" s="886"/>
      <c r="F170" s="2851"/>
      <c r="G170" s="2851"/>
      <c r="H170" s="888"/>
      <c r="I170" s="889"/>
      <c r="J170" s="890"/>
      <c r="K170" s="887"/>
      <c r="L170" s="887"/>
      <c r="N170" s="891"/>
      <c r="O170" s="774"/>
      <c r="P170" s="775"/>
      <c r="Q170" s="775"/>
      <c r="R170" s="776"/>
      <c r="S170" s="777"/>
      <c r="T170" s="777"/>
      <c r="U170" s="777"/>
      <c r="V170" s="778"/>
      <c r="W170" s="778"/>
      <c r="X170" s="778"/>
      <c r="Y170" s="778"/>
      <c r="Z170" s="778"/>
      <c r="AA170" s="779"/>
      <c r="AB170" s="779"/>
      <c r="AC170" s="779"/>
      <c r="AD170" s="779"/>
      <c r="AE170" s="779"/>
      <c r="AF170" s="779"/>
      <c r="AG170" s="779"/>
      <c r="AH170" s="779"/>
      <c r="AI170" s="779"/>
      <c r="AJ170" s="779"/>
      <c r="AK170" s="779"/>
      <c r="AL170" s="779"/>
      <c r="AM170" s="779"/>
      <c r="AN170" s="779"/>
      <c r="AO170" s="779"/>
      <c r="AP170" s="779"/>
      <c r="AQ170" s="779"/>
      <c r="AR170" s="779"/>
      <c r="AS170" s="779"/>
      <c r="AT170" s="779"/>
      <c r="AU170" s="779"/>
      <c r="AV170" s="779"/>
      <c r="AW170" s="779"/>
      <c r="AX170" s="779"/>
      <c r="AY170" s="779"/>
      <c r="AZ170" s="779"/>
      <c r="BA170" s="779"/>
      <c r="BB170" s="779"/>
      <c r="BC170" s="779"/>
      <c r="BD170" s="779"/>
      <c r="BE170" s="779"/>
      <c r="BF170" s="779"/>
      <c r="BG170" s="779"/>
      <c r="BH170" s="779"/>
      <c r="BI170" s="779"/>
      <c r="BJ170" s="779"/>
      <c r="BK170" s="779"/>
      <c r="BL170" s="779"/>
      <c r="BM170" s="779"/>
      <c r="BN170" s="779"/>
      <c r="BO170" s="779"/>
      <c r="BP170" s="779"/>
      <c r="BQ170" s="779"/>
      <c r="BR170" s="779"/>
      <c r="BS170" s="779"/>
      <c r="BT170" s="779"/>
      <c r="BU170" s="779"/>
      <c r="BV170" s="779"/>
      <c r="BW170" s="779"/>
      <c r="BX170" s="779"/>
      <c r="BY170" s="779"/>
      <c r="BZ170" s="779"/>
      <c r="CA170" s="779"/>
      <c r="CB170" s="779"/>
      <c r="CC170" s="779"/>
      <c r="CD170" s="779"/>
      <c r="CE170" s="779"/>
      <c r="CF170" s="779"/>
      <c r="CG170" s="779"/>
      <c r="CH170" s="779"/>
      <c r="CI170" s="779"/>
      <c r="CJ170" s="779"/>
      <c r="CK170" s="779"/>
      <c r="CL170" s="779"/>
      <c r="CM170" s="779"/>
      <c r="CN170" s="779"/>
      <c r="CO170" s="779"/>
      <c r="CP170" s="779"/>
      <c r="CQ170" s="779"/>
      <c r="CR170" s="779"/>
      <c r="CS170" s="779"/>
      <c r="CT170" s="779"/>
    </row>
    <row r="171" spans="1:98" s="772" customFormat="1" ht="13.5">
      <c r="A171" s="886"/>
      <c r="B171" s="886"/>
      <c r="C171" s="886"/>
      <c r="D171" s="886"/>
      <c r="E171" s="886"/>
      <c r="F171" s="2851"/>
      <c r="G171" s="2851"/>
      <c r="H171" s="888"/>
      <c r="I171" s="889"/>
      <c r="J171" s="890"/>
      <c r="K171" s="887"/>
      <c r="L171" s="887"/>
      <c r="N171" s="891"/>
      <c r="O171" s="774"/>
      <c r="P171" s="775"/>
      <c r="Q171" s="775"/>
      <c r="R171" s="776"/>
      <c r="S171" s="777"/>
      <c r="T171" s="777"/>
      <c r="U171" s="777"/>
      <c r="V171" s="778"/>
      <c r="W171" s="778"/>
      <c r="X171" s="778"/>
      <c r="Y171" s="778"/>
      <c r="Z171" s="778"/>
      <c r="AA171" s="779"/>
      <c r="AB171" s="779"/>
      <c r="AC171" s="779"/>
      <c r="AD171" s="779"/>
      <c r="AE171" s="779"/>
      <c r="AF171" s="779"/>
      <c r="AG171" s="779"/>
      <c r="AH171" s="779"/>
      <c r="AI171" s="779"/>
      <c r="AJ171" s="779"/>
      <c r="AK171" s="779"/>
      <c r="AL171" s="779"/>
      <c r="AM171" s="779"/>
      <c r="AN171" s="779"/>
      <c r="AO171" s="779"/>
      <c r="AP171" s="779"/>
      <c r="AQ171" s="779"/>
      <c r="AR171" s="779"/>
      <c r="AS171" s="779"/>
      <c r="AT171" s="779"/>
      <c r="AU171" s="779"/>
      <c r="AV171" s="779"/>
      <c r="AW171" s="779"/>
      <c r="AX171" s="779"/>
      <c r="AY171" s="779"/>
      <c r="AZ171" s="779"/>
      <c r="BA171" s="779"/>
      <c r="BB171" s="779"/>
      <c r="BC171" s="779"/>
      <c r="BD171" s="779"/>
      <c r="BE171" s="779"/>
      <c r="BF171" s="779"/>
      <c r="BG171" s="779"/>
      <c r="BH171" s="779"/>
      <c r="BI171" s="779"/>
      <c r="BJ171" s="779"/>
      <c r="BK171" s="779"/>
      <c r="BL171" s="779"/>
      <c r="BM171" s="779"/>
      <c r="BN171" s="779"/>
      <c r="BO171" s="779"/>
      <c r="BP171" s="779"/>
      <c r="BQ171" s="779"/>
      <c r="BR171" s="779"/>
      <c r="BS171" s="779"/>
      <c r="BT171" s="779"/>
      <c r="BU171" s="779"/>
      <c r="BV171" s="779"/>
      <c r="BW171" s="779"/>
      <c r="BX171" s="779"/>
      <c r="BY171" s="779"/>
      <c r="BZ171" s="779"/>
      <c r="CA171" s="779"/>
      <c r="CB171" s="779"/>
      <c r="CC171" s="779"/>
      <c r="CD171" s="779"/>
      <c r="CE171" s="779"/>
      <c r="CF171" s="779"/>
      <c r="CG171" s="779"/>
      <c r="CH171" s="779"/>
      <c r="CI171" s="779"/>
      <c r="CJ171" s="779"/>
      <c r="CK171" s="779"/>
      <c r="CL171" s="779"/>
      <c r="CM171" s="779"/>
      <c r="CN171" s="779"/>
      <c r="CO171" s="779"/>
      <c r="CP171" s="779"/>
      <c r="CQ171" s="779"/>
      <c r="CR171" s="779"/>
      <c r="CS171" s="779"/>
      <c r="CT171" s="779"/>
    </row>
    <row r="172" spans="1:98" s="772" customFormat="1" ht="13.5">
      <c r="A172" s="886"/>
      <c r="B172" s="886"/>
      <c r="C172" s="886"/>
      <c r="D172" s="886"/>
      <c r="E172" s="886"/>
      <c r="F172" s="2851"/>
      <c r="G172" s="2851"/>
      <c r="H172" s="888"/>
      <c r="I172" s="889"/>
      <c r="J172" s="890"/>
      <c r="K172" s="887"/>
      <c r="L172" s="887"/>
      <c r="N172" s="891"/>
      <c r="O172" s="774"/>
      <c r="P172" s="775"/>
      <c r="Q172" s="775"/>
      <c r="R172" s="776"/>
      <c r="S172" s="777"/>
      <c r="T172" s="777"/>
      <c r="U172" s="777"/>
      <c r="V172" s="778"/>
      <c r="W172" s="778"/>
      <c r="X172" s="778"/>
      <c r="Y172" s="778"/>
      <c r="Z172" s="778"/>
      <c r="AA172" s="779"/>
      <c r="AB172" s="779"/>
      <c r="AC172" s="779"/>
      <c r="AD172" s="779"/>
      <c r="AE172" s="779"/>
      <c r="AF172" s="779"/>
      <c r="AG172" s="779"/>
      <c r="AH172" s="779"/>
      <c r="AI172" s="779"/>
      <c r="AJ172" s="779"/>
      <c r="AK172" s="779"/>
      <c r="AL172" s="779"/>
      <c r="AM172" s="779"/>
      <c r="AN172" s="779"/>
      <c r="AO172" s="779"/>
      <c r="AP172" s="779"/>
      <c r="AQ172" s="779"/>
      <c r="AR172" s="779"/>
      <c r="AS172" s="779"/>
      <c r="AT172" s="779"/>
      <c r="AU172" s="779"/>
      <c r="AV172" s="779"/>
      <c r="AW172" s="779"/>
      <c r="AX172" s="779"/>
      <c r="AY172" s="779"/>
      <c r="AZ172" s="779"/>
      <c r="BA172" s="779"/>
      <c r="BB172" s="779"/>
      <c r="BC172" s="779"/>
      <c r="BD172" s="779"/>
      <c r="BE172" s="779"/>
      <c r="BF172" s="779"/>
      <c r="BG172" s="779"/>
      <c r="BH172" s="779"/>
      <c r="BI172" s="779"/>
      <c r="BJ172" s="779"/>
      <c r="BK172" s="779"/>
      <c r="BL172" s="779"/>
      <c r="BM172" s="779"/>
      <c r="BN172" s="779"/>
      <c r="BO172" s="779"/>
      <c r="BP172" s="779"/>
      <c r="BQ172" s="779"/>
      <c r="BR172" s="779"/>
      <c r="BS172" s="779"/>
      <c r="BT172" s="779"/>
      <c r="BU172" s="779"/>
      <c r="BV172" s="779"/>
      <c r="BW172" s="779"/>
      <c r="BX172" s="779"/>
      <c r="BY172" s="779"/>
      <c r="BZ172" s="779"/>
      <c r="CA172" s="779"/>
      <c r="CB172" s="779"/>
      <c r="CC172" s="779"/>
      <c r="CD172" s="779"/>
      <c r="CE172" s="779"/>
      <c r="CF172" s="779"/>
      <c r="CG172" s="779"/>
      <c r="CH172" s="779"/>
      <c r="CI172" s="779"/>
      <c r="CJ172" s="779"/>
      <c r="CK172" s="779"/>
      <c r="CL172" s="779"/>
      <c r="CM172" s="779"/>
      <c r="CN172" s="779"/>
      <c r="CO172" s="779"/>
      <c r="CP172" s="779"/>
      <c r="CQ172" s="779"/>
      <c r="CR172" s="779"/>
      <c r="CS172" s="779"/>
      <c r="CT172" s="779"/>
    </row>
    <row r="173" spans="1:98" s="772" customFormat="1" ht="13.5">
      <c r="A173" s="886"/>
      <c r="B173" s="886"/>
      <c r="C173" s="886"/>
      <c r="D173" s="886"/>
      <c r="E173" s="886"/>
      <c r="F173" s="2851"/>
      <c r="G173" s="2851"/>
      <c r="H173" s="888"/>
      <c r="I173" s="889"/>
      <c r="J173" s="890"/>
      <c r="K173" s="887"/>
      <c r="L173" s="887"/>
      <c r="N173" s="891"/>
      <c r="O173" s="774"/>
      <c r="P173" s="775"/>
      <c r="Q173" s="775"/>
      <c r="R173" s="776"/>
      <c r="S173" s="777"/>
      <c r="T173" s="777"/>
      <c r="U173" s="777"/>
      <c r="V173" s="778"/>
      <c r="W173" s="778"/>
      <c r="X173" s="778"/>
      <c r="Y173" s="778"/>
      <c r="Z173" s="778"/>
      <c r="AA173" s="779"/>
      <c r="AB173" s="779"/>
      <c r="AC173" s="779"/>
      <c r="AD173" s="779"/>
      <c r="AE173" s="779"/>
      <c r="AF173" s="779"/>
      <c r="AG173" s="779"/>
      <c r="AH173" s="779"/>
      <c r="AI173" s="779"/>
      <c r="AJ173" s="779"/>
      <c r="AK173" s="779"/>
      <c r="AL173" s="779"/>
      <c r="AM173" s="779"/>
      <c r="AN173" s="779"/>
      <c r="AO173" s="779"/>
      <c r="AP173" s="779"/>
      <c r="AQ173" s="779"/>
      <c r="AR173" s="779"/>
      <c r="AS173" s="779"/>
      <c r="AT173" s="779"/>
      <c r="AU173" s="779"/>
      <c r="AV173" s="779"/>
      <c r="AW173" s="779"/>
      <c r="AX173" s="779"/>
      <c r="AY173" s="779"/>
      <c r="AZ173" s="779"/>
      <c r="BA173" s="779"/>
      <c r="BB173" s="779"/>
      <c r="BC173" s="779"/>
      <c r="BD173" s="779"/>
      <c r="BE173" s="779"/>
      <c r="BF173" s="779"/>
      <c r="BG173" s="779"/>
      <c r="BH173" s="779"/>
      <c r="BI173" s="779"/>
      <c r="BJ173" s="779"/>
      <c r="BK173" s="779"/>
      <c r="BL173" s="779"/>
      <c r="BM173" s="779"/>
      <c r="BN173" s="779"/>
      <c r="BO173" s="779"/>
      <c r="BP173" s="779"/>
      <c r="BQ173" s="779"/>
      <c r="BR173" s="779"/>
      <c r="BS173" s="779"/>
      <c r="BT173" s="779"/>
      <c r="BU173" s="779"/>
      <c r="BV173" s="779"/>
      <c r="BW173" s="779"/>
      <c r="BX173" s="779"/>
      <c r="BY173" s="779"/>
      <c r="BZ173" s="779"/>
      <c r="CA173" s="779"/>
      <c r="CB173" s="779"/>
      <c r="CC173" s="779"/>
      <c r="CD173" s="779"/>
      <c r="CE173" s="779"/>
      <c r="CF173" s="779"/>
      <c r="CG173" s="779"/>
      <c r="CH173" s="779"/>
      <c r="CI173" s="779"/>
      <c r="CJ173" s="779"/>
      <c r="CK173" s="779"/>
      <c r="CL173" s="779"/>
      <c r="CM173" s="779"/>
      <c r="CN173" s="779"/>
      <c r="CO173" s="779"/>
      <c r="CP173" s="779"/>
      <c r="CQ173" s="779"/>
      <c r="CR173" s="779"/>
      <c r="CS173" s="779"/>
      <c r="CT173" s="779"/>
    </row>
    <row r="174" spans="1:98" s="772" customFormat="1" ht="13.5">
      <c r="A174" s="886"/>
      <c r="B174" s="886"/>
      <c r="C174" s="886"/>
      <c r="D174" s="886"/>
      <c r="E174" s="886"/>
      <c r="F174" s="2851"/>
      <c r="G174" s="2851"/>
      <c r="H174" s="888"/>
      <c r="I174" s="889"/>
      <c r="J174" s="890"/>
      <c r="K174" s="887"/>
      <c r="L174" s="887"/>
      <c r="N174" s="891"/>
      <c r="O174" s="774"/>
      <c r="P174" s="775"/>
      <c r="Q174" s="775"/>
      <c r="R174" s="776"/>
      <c r="S174" s="777"/>
      <c r="T174" s="777"/>
      <c r="U174" s="777"/>
      <c r="V174" s="778"/>
      <c r="W174" s="778"/>
      <c r="X174" s="778"/>
      <c r="Y174" s="778"/>
      <c r="Z174" s="778"/>
      <c r="AA174" s="779"/>
      <c r="AB174" s="779"/>
      <c r="AC174" s="779"/>
      <c r="AD174" s="779"/>
      <c r="AE174" s="779"/>
      <c r="AF174" s="779"/>
      <c r="AG174" s="779"/>
      <c r="AH174" s="779"/>
      <c r="AI174" s="779"/>
      <c r="AJ174" s="779"/>
      <c r="AK174" s="779"/>
      <c r="AL174" s="779"/>
      <c r="AM174" s="779"/>
      <c r="AN174" s="779"/>
      <c r="AO174" s="779"/>
      <c r="AP174" s="779"/>
      <c r="AQ174" s="779"/>
      <c r="AR174" s="779"/>
      <c r="AS174" s="779"/>
      <c r="AT174" s="779"/>
      <c r="AU174" s="779"/>
      <c r="AV174" s="779"/>
      <c r="AW174" s="779"/>
      <c r="AX174" s="779"/>
      <c r="AY174" s="779"/>
      <c r="AZ174" s="779"/>
      <c r="BA174" s="779"/>
      <c r="BB174" s="779"/>
      <c r="BC174" s="779"/>
      <c r="BD174" s="779"/>
      <c r="BE174" s="779"/>
      <c r="BF174" s="779"/>
      <c r="BG174" s="779"/>
      <c r="BH174" s="779"/>
      <c r="BI174" s="779"/>
      <c r="BJ174" s="779"/>
      <c r="BK174" s="779"/>
      <c r="BL174" s="779"/>
      <c r="BM174" s="779"/>
      <c r="BN174" s="779"/>
      <c r="BO174" s="779"/>
      <c r="BP174" s="779"/>
      <c r="BQ174" s="779"/>
      <c r="BR174" s="779"/>
      <c r="BS174" s="779"/>
      <c r="BT174" s="779"/>
      <c r="BU174" s="779"/>
      <c r="BV174" s="779"/>
      <c r="BW174" s="779"/>
      <c r="BX174" s="779"/>
      <c r="BY174" s="779"/>
      <c r="BZ174" s="779"/>
      <c r="CA174" s="779"/>
      <c r="CB174" s="779"/>
      <c r="CC174" s="779"/>
      <c r="CD174" s="779"/>
      <c r="CE174" s="779"/>
      <c r="CF174" s="779"/>
      <c r="CG174" s="779"/>
      <c r="CH174" s="779"/>
      <c r="CI174" s="779"/>
      <c r="CJ174" s="779"/>
      <c r="CK174" s="779"/>
      <c r="CL174" s="779"/>
      <c r="CM174" s="779"/>
      <c r="CN174" s="779"/>
      <c r="CO174" s="779"/>
      <c r="CP174" s="779"/>
      <c r="CQ174" s="779"/>
      <c r="CR174" s="779"/>
      <c r="CS174" s="779"/>
      <c r="CT174" s="779"/>
    </row>
    <row r="175" spans="1:98" s="772" customFormat="1" ht="13.5">
      <c r="A175" s="886"/>
      <c r="B175" s="886"/>
      <c r="C175" s="886"/>
      <c r="D175" s="886"/>
      <c r="E175" s="886"/>
      <c r="F175" s="2851"/>
      <c r="G175" s="2851"/>
      <c r="H175" s="888"/>
      <c r="I175" s="889"/>
      <c r="J175" s="890"/>
      <c r="K175" s="887"/>
      <c r="L175" s="887"/>
      <c r="N175" s="891"/>
      <c r="O175" s="774"/>
      <c r="P175" s="775"/>
      <c r="Q175" s="775"/>
      <c r="R175" s="776"/>
      <c r="S175" s="777"/>
      <c r="T175" s="777"/>
      <c r="U175" s="777"/>
      <c r="V175" s="778"/>
      <c r="W175" s="778"/>
      <c r="X175" s="778"/>
      <c r="Y175" s="778"/>
      <c r="Z175" s="778"/>
      <c r="AA175" s="779"/>
      <c r="AB175" s="779"/>
      <c r="AC175" s="779"/>
      <c r="AD175" s="779"/>
      <c r="AE175" s="779"/>
      <c r="AF175" s="779"/>
      <c r="AG175" s="779"/>
      <c r="AH175" s="779"/>
      <c r="AI175" s="779"/>
      <c r="AJ175" s="779"/>
      <c r="AK175" s="779"/>
      <c r="AL175" s="779"/>
      <c r="AM175" s="779"/>
      <c r="AN175" s="779"/>
      <c r="AO175" s="779"/>
      <c r="AP175" s="779"/>
      <c r="AQ175" s="779"/>
      <c r="AR175" s="779"/>
      <c r="AS175" s="779"/>
      <c r="AT175" s="779"/>
      <c r="AU175" s="779"/>
      <c r="AV175" s="779"/>
      <c r="AW175" s="779"/>
      <c r="AX175" s="779"/>
      <c r="AY175" s="779"/>
      <c r="AZ175" s="779"/>
      <c r="BA175" s="779"/>
      <c r="BB175" s="779"/>
      <c r="BC175" s="779"/>
      <c r="BD175" s="779"/>
      <c r="BE175" s="779"/>
      <c r="BF175" s="779"/>
      <c r="BG175" s="779"/>
      <c r="BH175" s="779"/>
      <c r="BI175" s="779"/>
      <c r="BJ175" s="779"/>
      <c r="BK175" s="779"/>
      <c r="BL175" s="779"/>
      <c r="BM175" s="779"/>
      <c r="BN175" s="779"/>
      <c r="BO175" s="779"/>
      <c r="BP175" s="779"/>
      <c r="BQ175" s="779"/>
      <c r="BR175" s="779"/>
      <c r="BS175" s="779"/>
      <c r="BT175" s="779"/>
      <c r="BU175" s="779"/>
      <c r="BV175" s="779"/>
      <c r="BW175" s="779"/>
      <c r="BX175" s="779"/>
      <c r="BY175" s="779"/>
      <c r="BZ175" s="779"/>
      <c r="CA175" s="779"/>
      <c r="CB175" s="779"/>
      <c r="CC175" s="779"/>
      <c r="CD175" s="779"/>
      <c r="CE175" s="779"/>
      <c r="CF175" s="779"/>
      <c r="CG175" s="779"/>
      <c r="CH175" s="779"/>
      <c r="CI175" s="779"/>
      <c r="CJ175" s="779"/>
      <c r="CK175" s="779"/>
      <c r="CL175" s="779"/>
      <c r="CM175" s="779"/>
      <c r="CN175" s="779"/>
      <c r="CO175" s="779"/>
      <c r="CP175" s="779"/>
      <c r="CQ175" s="779"/>
      <c r="CR175" s="779"/>
      <c r="CS175" s="779"/>
      <c r="CT175" s="779"/>
    </row>
    <row r="176" spans="1:98" s="772" customFormat="1" ht="13.5">
      <c r="A176" s="886"/>
      <c r="B176" s="886"/>
      <c r="C176" s="886"/>
      <c r="D176" s="886"/>
      <c r="E176" s="886"/>
      <c r="F176" s="2851"/>
      <c r="G176" s="2851"/>
      <c r="H176" s="888"/>
      <c r="I176" s="889"/>
      <c r="J176" s="890"/>
      <c r="K176" s="887"/>
      <c r="L176" s="887"/>
      <c r="N176" s="891"/>
      <c r="O176" s="774"/>
      <c r="P176" s="775"/>
      <c r="Q176" s="775"/>
      <c r="R176" s="776"/>
      <c r="S176" s="777"/>
      <c r="T176" s="777"/>
      <c r="U176" s="777"/>
      <c r="V176" s="778"/>
      <c r="W176" s="778"/>
      <c r="X176" s="778"/>
      <c r="Y176" s="778"/>
      <c r="Z176" s="778"/>
      <c r="AA176" s="779"/>
      <c r="AB176" s="779"/>
      <c r="AC176" s="779"/>
      <c r="AD176" s="779"/>
      <c r="AE176" s="779"/>
      <c r="AF176" s="779"/>
      <c r="AG176" s="779"/>
      <c r="AH176" s="779"/>
      <c r="AI176" s="779"/>
      <c r="AJ176" s="779"/>
      <c r="AK176" s="779"/>
      <c r="AL176" s="779"/>
      <c r="AM176" s="779"/>
      <c r="AN176" s="779"/>
      <c r="AO176" s="779"/>
      <c r="AP176" s="779"/>
      <c r="AQ176" s="779"/>
      <c r="AR176" s="779"/>
      <c r="AS176" s="779"/>
      <c r="AT176" s="779"/>
      <c r="AU176" s="779"/>
      <c r="AV176" s="779"/>
      <c r="AW176" s="779"/>
      <c r="AX176" s="779"/>
      <c r="AY176" s="779"/>
      <c r="AZ176" s="779"/>
      <c r="BA176" s="779"/>
      <c r="BB176" s="779"/>
      <c r="BC176" s="779"/>
      <c r="BD176" s="779"/>
      <c r="BE176" s="779"/>
      <c r="BF176" s="779"/>
      <c r="BG176" s="779"/>
      <c r="BH176" s="779"/>
      <c r="BI176" s="779"/>
      <c r="BJ176" s="779"/>
      <c r="BK176" s="779"/>
      <c r="BL176" s="779"/>
      <c r="BM176" s="779"/>
      <c r="BN176" s="779"/>
      <c r="BO176" s="779"/>
      <c r="BP176" s="779"/>
      <c r="BQ176" s="779"/>
      <c r="BR176" s="779"/>
      <c r="BS176" s="779"/>
      <c r="BT176" s="779"/>
      <c r="BU176" s="779"/>
      <c r="BV176" s="779"/>
      <c r="BW176" s="779"/>
      <c r="BX176" s="779"/>
      <c r="BY176" s="779"/>
      <c r="BZ176" s="779"/>
      <c r="CA176" s="779"/>
      <c r="CB176" s="779"/>
      <c r="CC176" s="779"/>
      <c r="CD176" s="779"/>
      <c r="CE176" s="779"/>
      <c r="CF176" s="779"/>
      <c r="CG176" s="779"/>
      <c r="CH176" s="779"/>
      <c r="CI176" s="779"/>
      <c r="CJ176" s="779"/>
      <c r="CK176" s="779"/>
      <c r="CL176" s="779"/>
      <c r="CM176" s="779"/>
      <c r="CN176" s="779"/>
      <c r="CO176" s="779"/>
      <c r="CP176" s="779"/>
      <c r="CQ176" s="779"/>
      <c r="CR176" s="779"/>
      <c r="CS176" s="779"/>
      <c r="CT176" s="779"/>
    </row>
    <row r="177" spans="1:98" s="772" customFormat="1" ht="13.5">
      <c r="A177" s="886"/>
      <c r="B177" s="886"/>
      <c r="C177" s="886"/>
      <c r="D177" s="886"/>
      <c r="E177" s="886"/>
      <c r="F177" s="2851"/>
      <c r="G177" s="2851"/>
      <c r="H177" s="888"/>
      <c r="I177" s="889"/>
      <c r="J177" s="890"/>
      <c r="K177" s="887"/>
      <c r="L177" s="887"/>
      <c r="N177" s="891"/>
      <c r="O177" s="774"/>
      <c r="P177" s="775"/>
      <c r="Q177" s="775"/>
      <c r="R177" s="776"/>
      <c r="S177" s="777"/>
      <c r="T177" s="777"/>
      <c r="U177" s="777"/>
      <c r="V177" s="778"/>
      <c r="W177" s="778"/>
      <c r="X177" s="778"/>
      <c r="Y177" s="778"/>
      <c r="Z177" s="778"/>
      <c r="AA177" s="779"/>
      <c r="AB177" s="779"/>
      <c r="AC177" s="779"/>
      <c r="AD177" s="779"/>
      <c r="AE177" s="779"/>
      <c r="AF177" s="779"/>
      <c r="AG177" s="779"/>
      <c r="AH177" s="779"/>
      <c r="AI177" s="779"/>
      <c r="AJ177" s="779"/>
      <c r="AK177" s="779"/>
      <c r="AL177" s="779"/>
      <c r="AM177" s="779"/>
      <c r="AN177" s="779"/>
      <c r="AO177" s="779"/>
      <c r="AP177" s="779"/>
      <c r="AQ177" s="779"/>
      <c r="AR177" s="779"/>
      <c r="AS177" s="779"/>
      <c r="AT177" s="779"/>
      <c r="AU177" s="779"/>
      <c r="AV177" s="779"/>
      <c r="AW177" s="779"/>
      <c r="AX177" s="779"/>
      <c r="AY177" s="779"/>
      <c r="AZ177" s="779"/>
      <c r="BA177" s="779"/>
      <c r="BB177" s="779"/>
      <c r="BC177" s="779"/>
      <c r="BD177" s="779"/>
      <c r="BE177" s="779"/>
      <c r="BF177" s="779"/>
      <c r="BG177" s="779"/>
      <c r="BH177" s="779"/>
      <c r="BI177" s="779"/>
      <c r="BJ177" s="779"/>
      <c r="BK177" s="779"/>
      <c r="BL177" s="779"/>
      <c r="BM177" s="779"/>
      <c r="BN177" s="779"/>
      <c r="BO177" s="779"/>
      <c r="BP177" s="779"/>
      <c r="BQ177" s="779"/>
      <c r="BR177" s="779"/>
      <c r="BS177" s="779"/>
      <c r="BT177" s="779"/>
      <c r="BU177" s="779"/>
      <c r="BV177" s="779"/>
      <c r="BW177" s="779"/>
      <c r="BX177" s="779"/>
      <c r="BY177" s="779"/>
      <c r="BZ177" s="779"/>
      <c r="CA177" s="779"/>
      <c r="CB177" s="779"/>
      <c r="CC177" s="779"/>
      <c r="CD177" s="779"/>
      <c r="CE177" s="779"/>
      <c r="CF177" s="779"/>
      <c r="CG177" s="779"/>
      <c r="CH177" s="779"/>
      <c r="CI177" s="779"/>
      <c r="CJ177" s="779"/>
      <c r="CK177" s="779"/>
      <c r="CL177" s="779"/>
      <c r="CM177" s="779"/>
      <c r="CN177" s="779"/>
      <c r="CO177" s="779"/>
      <c r="CP177" s="779"/>
      <c r="CQ177" s="779"/>
      <c r="CR177" s="779"/>
      <c r="CS177" s="779"/>
      <c r="CT177" s="779"/>
    </row>
    <row r="178" spans="1:98" s="772" customFormat="1" ht="13.5">
      <c r="A178" s="886"/>
      <c r="B178" s="886"/>
      <c r="C178" s="886"/>
      <c r="D178" s="886"/>
      <c r="E178" s="886"/>
      <c r="F178" s="2851"/>
      <c r="G178" s="2851"/>
      <c r="H178" s="888"/>
      <c r="I178" s="889"/>
      <c r="J178" s="890"/>
      <c r="K178" s="887"/>
      <c r="L178" s="887"/>
      <c r="N178" s="891"/>
      <c r="O178" s="774"/>
      <c r="P178" s="775"/>
      <c r="Q178" s="775"/>
      <c r="R178" s="776"/>
      <c r="S178" s="777"/>
      <c r="T178" s="777"/>
      <c r="U178" s="777"/>
      <c r="V178" s="778"/>
      <c r="W178" s="778"/>
      <c r="X178" s="778"/>
      <c r="Y178" s="778"/>
      <c r="Z178" s="778"/>
      <c r="AA178" s="779"/>
      <c r="AB178" s="779"/>
      <c r="AC178" s="779"/>
      <c r="AD178" s="779"/>
      <c r="AE178" s="779"/>
      <c r="AF178" s="779"/>
      <c r="AG178" s="779"/>
      <c r="AH178" s="779"/>
      <c r="AI178" s="779"/>
      <c r="AJ178" s="779"/>
      <c r="AK178" s="779"/>
      <c r="AL178" s="779"/>
      <c r="AM178" s="779"/>
      <c r="AN178" s="779"/>
      <c r="AO178" s="779"/>
      <c r="AP178" s="779"/>
      <c r="AQ178" s="779"/>
      <c r="AR178" s="779"/>
      <c r="AS178" s="779"/>
      <c r="AT178" s="779"/>
      <c r="AU178" s="779"/>
      <c r="AV178" s="779"/>
      <c r="AW178" s="779"/>
      <c r="AX178" s="779"/>
      <c r="AY178" s="779"/>
      <c r="AZ178" s="779"/>
      <c r="BA178" s="779"/>
      <c r="BB178" s="779"/>
      <c r="BC178" s="779"/>
      <c r="BD178" s="779"/>
      <c r="BE178" s="779"/>
      <c r="BF178" s="779"/>
      <c r="BG178" s="779"/>
      <c r="BH178" s="779"/>
      <c r="BI178" s="779"/>
      <c r="BJ178" s="779"/>
      <c r="BK178" s="779"/>
      <c r="BL178" s="779"/>
      <c r="BM178" s="779"/>
      <c r="BN178" s="779"/>
      <c r="BO178" s="779"/>
      <c r="BP178" s="779"/>
      <c r="BQ178" s="779"/>
      <c r="BR178" s="779"/>
      <c r="BS178" s="779"/>
      <c r="BT178" s="779"/>
      <c r="BU178" s="779"/>
      <c r="BV178" s="779"/>
      <c r="BW178" s="779"/>
      <c r="BX178" s="779"/>
      <c r="BY178" s="779"/>
      <c r="BZ178" s="779"/>
      <c r="CA178" s="779"/>
      <c r="CB178" s="779"/>
      <c r="CC178" s="779"/>
      <c r="CD178" s="779"/>
      <c r="CE178" s="779"/>
      <c r="CF178" s="779"/>
      <c r="CG178" s="779"/>
      <c r="CH178" s="779"/>
      <c r="CI178" s="779"/>
      <c r="CJ178" s="779"/>
      <c r="CK178" s="779"/>
      <c r="CL178" s="779"/>
      <c r="CM178" s="779"/>
      <c r="CN178" s="779"/>
      <c r="CO178" s="779"/>
      <c r="CP178" s="779"/>
      <c r="CQ178" s="779"/>
      <c r="CR178" s="779"/>
      <c r="CS178" s="779"/>
      <c r="CT178" s="779"/>
    </row>
    <row r="179" spans="1:98" s="772" customFormat="1" ht="13.5">
      <c r="A179" s="886"/>
      <c r="B179" s="886"/>
      <c r="C179" s="886"/>
      <c r="D179" s="886"/>
      <c r="E179" s="886"/>
      <c r="F179" s="2851"/>
      <c r="G179" s="2851"/>
      <c r="H179" s="888"/>
      <c r="I179" s="889"/>
      <c r="J179" s="890"/>
      <c r="K179" s="887"/>
      <c r="L179" s="887"/>
      <c r="N179" s="891"/>
      <c r="O179" s="774"/>
      <c r="P179" s="775"/>
      <c r="Q179" s="775"/>
      <c r="R179" s="776"/>
      <c r="S179" s="777"/>
      <c r="T179" s="777"/>
      <c r="U179" s="777"/>
      <c r="V179" s="778"/>
      <c r="W179" s="778"/>
      <c r="X179" s="778"/>
      <c r="Y179" s="778"/>
      <c r="Z179" s="778"/>
      <c r="AA179" s="779"/>
      <c r="AB179" s="779"/>
      <c r="AC179" s="779"/>
      <c r="AD179" s="779"/>
      <c r="AE179" s="779"/>
      <c r="AF179" s="779"/>
      <c r="AG179" s="779"/>
      <c r="AH179" s="779"/>
      <c r="AI179" s="779"/>
      <c r="AJ179" s="779"/>
      <c r="AK179" s="779"/>
      <c r="AL179" s="779"/>
      <c r="AM179" s="779"/>
      <c r="AN179" s="779"/>
      <c r="AO179" s="779"/>
      <c r="AP179" s="779"/>
      <c r="AQ179" s="779"/>
      <c r="AR179" s="779"/>
      <c r="AS179" s="779"/>
      <c r="AT179" s="779"/>
      <c r="AU179" s="779"/>
      <c r="AV179" s="779"/>
      <c r="AW179" s="779"/>
      <c r="AX179" s="779"/>
      <c r="AY179" s="779"/>
      <c r="AZ179" s="779"/>
      <c r="BA179" s="779"/>
      <c r="BB179" s="779"/>
      <c r="BC179" s="779"/>
      <c r="BD179" s="779"/>
      <c r="BE179" s="779"/>
      <c r="BF179" s="779"/>
      <c r="BG179" s="779"/>
      <c r="BH179" s="779"/>
      <c r="BI179" s="779"/>
      <c r="BJ179" s="779"/>
      <c r="BK179" s="779"/>
      <c r="BL179" s="779"/>
      <c r="BM179" s="779"/>
      <c r="BN179" s="779"/>
      <c r="BO179" s="779"/>
      <c r="BP179" s="779"/>
      <c r="BQ179" s="779"/>
      <c r="BR179" s="779"/>
      <c r="BS179" s="779"/>
      <c r="BT179" s="779"/>
      <c r="BU179" s="779"/>
      <c r="BV179" s="779"/>
      <c r="BW179" s="779"/>
      <c r="BX179" s="779"/>
      <c r="BY179" s="779"/>
      <c r="BZ179" s="779"/>
      <c r="CA179" s="779"/>
      <c r="CB179" s="779"/>
      <c r="CC179" s="779"/>
      <c r="CD179" s="779"/>
      <c r="CE179" s="779"/>
      <c r="CF179" s="779"/>
      <c r="CG179" s="779"/>
      <c r="CH179" s="779"/>
      <c r="CI179" s="779"/>
      <c r="CJ179" s="779"/>
      <c r="CK179" s="779"/>
      <c r="CL179" s="779"/>
      <c r="CM179" s="779"/>
      <c r="CN179" s="779"/>
      <c r="CO179" s="779"/>
      <c r="CP179" s="779"/>
      <c r="CQ179" s="779"/>
      <c r="CR179" s="779"/>
      <c r="CS179" s="779"/>
      <c r="CT179" s="779"/>
    </row>
    <row r="180" spans="1:98" s="772" customFormat="1" ht="13.5">
      <c r="A180" s="886"/>
      <c r="B180" s="886"/>
      <c r="C180" s="886"/>
      <c r="D180" s="886"/>
      <c r="E180" s="886"/>
      <c r="F180" s="2851"/>
      <c r="G180" s="2851"/>
      <c r="H180" s="888"/>
      <c r="I180" s="889"/>
      <c r="J180" s="890"/>
      <c r="K180" s="887"/>
      <c r="L180" s="887"/>
      <c r="N180" s="891"/>
      <c r="O180" s="774"/>
      <c r="P180" s="775"/>
      <c r="Q180" s="775"/>
      <c r="R180" s="776"/>
      <c r="S180" s="777"/>
      <c r="T180" s="777"/>
      <c r="U180" s="777"/>
      <c r="V180" s="778"/>
      <c r="W180" s="778"/>
      <c r="X180" s="778"/>
      <c r="Y180" s="778"/>
      <c r="Z180" s="778"/>
      <c r="AA180" s="779"/>
      <c r="AB180" s="779"/>
      <c r="AC180" s="779"/>
      <c r="AD180" s="779"/>
      <c r="AE180" s="779"/>
      <c r="AF180" s="779"/>
      <c r="AG180" s="779"/>
      <c r="AH180" s="779"/>
      <c r="AI180" s="779"/>
      <c r="AJ180" s="779"/>
      <c r="AK180" s="779"/>
      <c r="AL180" s="779"/>
      <c r="AM180" s="779"/>
      <c r="AN180" s="779"/>
      <c r="AO180" s="779"/>
      <c r="AP180" s="779"/>
      <c r="AQ180" s="779"/>
      <c r="AR180" s="779"/>
      <c r="AS180" s="779"/>
      <c r="AT180" s="779"/>
      <c r="AU180" s="779"/>
      <c r="AV180" s="779"/>
      <c r="AW180" s="779"/>
      <c r="AX180" s="779"/>
      <c r="AY180" s="779"/>
      <c r="AZ180" s="779"/>
      <c r="BA180" s="779"/>
      <c r="BB180" s="779"/>
      <c r="BC180" s="779"/>
      <c r="BD180" s="779"/>
      <c r="BE180" s="779"/>
      <c r="BF180" s="779"/>
      <c r="BG180" s="779"/>
      <c r="BH180" s="779"/>
      <c r="BI180" s="779"/>
      <c r="BJ180" s="779"/>
      <c r="BK180" s="779"/>
      <c r="BL180" s="779"/>
      <c r="BM180" s="779"/>
      <c r="BN180" s="779"/>
      <c r="BO180" s="779"/>
      <c r="BP180" s="779"/>
      <c r="BQ180" s="779"/>
      <c r="BR180" s="779"/>
      <c r="BS180" s="779"/>
      <c r="BT180" s="779"/>
      <c r="BU180" s="779"/>
      <c r="BV180" s="779"/>
      <c r="BW180" s="779"/>
      <c r="BX180" s="779"/>
      <c r="BY180" s="779"/>
      <c r="BZ180" s="779"/>
      <c r="CA180" s="779"/>
      <c r="CB180" s="779"/>
      <c r="CC180" s="779"/>
      <c r="CD180" s="779"/>
      <c r="CE180" s="779"/>
      <c r="CF180" s="779"/>
      <c r="CG180" s="779"/>
      <c r="CH180" s="779"/>
      <c r="CI180" s="779"/>
      <c r="CJ180" s="779"/>
      <c r="CK180" s="779"/>
      <c r="CL180" s="779"/>
      <c r="CM180" s="779"/>
      <c r="CN180" s="779"/>
      <c r="CO180" s="779"/>
      <c r="CP180" s="779"/>
      <c r="CQ180" s="779"/>
      <c r="CR180" s="779"/>
      <c r="CS180" s="779"/>
      <c r="CT180" s="779"/>
    </row>
    <row r="181" spans="1:98" s="772" customFormat="1" ht="13.5">
      <c r="A181" s="886"/>
      <c r="B181" s="886"/>
      <c r="C181" s="886"/>
      <c r="D181" s="886"/>
      <c r="E181" s="886"/>
      <c r="F181" s="2851"/>
      <c r="G181" s="2851"/>
      <c r="H181" s="888"/>
      <c r="I181" s="889"/>
      <c r="J181" s="890"/>
      <c r="K181" s="887"/>
      <c r="L181" s="887"/>
      <c r="N181" s="891"/>
      <c r="O181" s="774"/>
      <c r="P181" s="775"/>
      <c r="Q181" s="775"/>
      <c r="R181" s="776"/>
      <c r="S181" s="777"/>
      <c r="T181" s="777"/>
      <c r="U181" s="777"/>
      <c r="V181" s="778"/>
      <c r="W181" s="778"/>
      <c r="X181" s="778"/>
      <c r="Y181" s="778"/>
      <c r="Z181" s="778"/>
      <c r="AA181" s="779"/>
      <c r="AB181" s="779"/>
      <c r="AC181" s="779"/>
      <c r="AD181" s="779"/>
      <c r="AE181" s="779"/>
      <c r="AF181" s="779"/>
      <c r="AG181" s="779"/>
      <c r="AH181" s="779"/>
      <c r="AI181" s="779"/>
      <c r="AJ181" s="779"/>
      <c r="AK181" s="779"/>
      <c r="AL181" s="779"/>
      <c r="AM181" s="779"/>
      <c r="AN181" s="779"/>
      <c r="AO181" s="779"/>
      <c r="AP181" s="779"/>
      <c r="AQ181" s="779"/>
      <c r="AR181" s="779"/>
      <c r="AS181" s="779"/>
      <c r="AT181" s="779"/>
      <c r="AU181" s="779"/>
      <c r="AV181" s="779"/>
      <c r="AW181" s="779"/>
      <c r="AX181" s="779"/>
      <c r="AY181" s="779"/>
      <c r="AZ181" s="779"/>
      <c r="BA181" s="779"/>
      <c r="BB181" s="779"/>
      <c r="BC181" s="779"/>
      <c r="BD181" s="779"/>
      <c r="BE181" s="779"/>
      <c r="BF181" s="779"/>
      <c r="BG181" s="779"/>
      <c r="BH181" s="779"/>
      <c r="BI181" s="779"/>
      <c r="BJ181" s="779"/>
      <c r="BK181" s="779"/>
      <c r="BL181" s="779"/>
      <c r="BM181" s="779"/>
      <c r="BN181" s="779"/>
      <c r="BO181" s="779"/>
      <c r="BP181" s="779"/>
      <c r="BQ181" s="779"/>
      <c r="BR181" s="779"/>
      <c r="BS181" s="779"/>
      <c r="BT181" s="779"/>
      <c r="BU181" s="779"/>
      <c r="BV181" s="779"/>
      <c r="BW181" s="779"/>
      <c r="BX181" s="779"/>
      <c r="BY181" s="779"/>
      <c r="BZ181" s="779"/>
      <c r="CA181" s="779"/>
      <c r="CB181" s="779"/>
      <c r="CC181" s="779"/>
      <c r="CD181" s="779"/>
      <c r="CE181" s="779"/>
      <c r="CF181" s="779"/>
      <c r="CG181" s="779"/>
      <c r="CH181" s="779"/>
      <c r="CI181" s="779"/>
      <c r="CJ181" s="779"/>
      <c r="CK181" s="779"/>
      <c r="CL181" s="779"/>
      <c r="CM181" s="779"/>
      <c r="CN181" s="779"/>
      <c r="CO181" s="779"/>
      <c r="CP181" s="779"/>
      <c r="CQ181" s="779"/>
      <c r="CR181" s="779"/>
      <c r="CS181" s="779"/>
      <c r="CT181" s="779"/>
    </row>
    <row r="182" spans="1:98" s="772" customFormat="1" ht="13.5">
      <c r="A182" s="886"/>
      <c r="B182" s="886"/>
      <c r="C182" s="886"/>
      <c r="D182" s="886"/>
      <c r="E182" s="886"/>
      <c r="F182" s="2851"/>
      <c r="G182" s="2851"/>
      <c r="H182" s="888"/>
      <c r="I182" s="889"/>
      <c r="J182" s="890"/>
      <c r="K182" s="887"/>
      <c r="L182" s="887"/>
      <c r="N182" s="891"/>
      <c r="O182" s="774"/>
      <c r="P182" s="775"/>
      <c r="Q182" s="775"/>
      <c r="R182" s="776"/>
      <c r="S182" s="777"/>
      <c r="T182" s="777"/>
      <c r="U182" s="777"/>
      <c r="V182" s="778"/>
      <c r="W182" s="778"/>
      <c r="X182" s="778"/>
      <c r="Y182" s="778"/>
      <c r="Z182" s="778"/>
      <c r="AA182" s="779"/>
      <c r="AB182" s="779"/>
      <c r="AC182" s="779"/>
      <c r="AD182" s="779"/>
      <c r="AE182" s="779"/>
      <c r="AF182" s="779"/>
      <c r="AG182" s="779"/>
      <c r="AH182" s="779"/>
      <c r="AI182" s="779"/>
      <c r="AJ182" s="779"/>
      <c r="AK182" s="779"/>
      <c r="AL182" s="779"/>
      <c r="AM182" s="779"/>
      <c r="AN182" s="779"/>
      <c r="AO182" s="779"/>
      <c r="AP182" s="779"/>
      <c r="AQ182" s="779"/>
      <c r="AR182" s="779"/>
      <c r="AS182" s="779"/>
      <c r="AT182" s="779"/>
      <c r="AU182" s="779"/>
      <c r="AV182" s="779"/>
      <c r="AW182" s="779"/>
      <c r="AX182" s="779"/>
      <c r="AY182" s="779"/>
      <c r="AZ182" s="779"/>
      <c r="BA182" s="779"/>
      <c r="BB182" s="779"/>
      <c r="BC182" s="779"/>
      <c r="BD182" s="779"/>
      <c r="BE182" s="779"/>
      <c r="BF182" s="779"/>
      <c r="BG182" s="779"/>
      <c r="BH182" s="779"/>
      <c r="BI182" s="779"/>
      <c r="BJ182" s="779"/>
      <c r="BK182" s="779"/>
      <c r="BL182" s="779"/>
      <c r="BM182" s="779"/>
      <c r="BN182" s="779"/>
      <c r="BO182" s="779"/>
      <c r="BP182" s="779"/>
      <c r="BQ182" s="779"/>
      <c r="BR182" s="779"/>
      <c r="BS182" s="779"/>
      <c r="BT182" s="779"/>
      <c r="BU182" s="779"/>
      <c r="BV182" s="779"/>
      <c r="BW182" s="779"/>
      <c r="BX182" s="779"/>
      <c r="BY182" s="779"/>
      <c r="BZ182" s="779"/>
      <c r="CA182" s="779"/>
      <c r="CB182" s="779"/>
      <c r="CC182" s="779"/>
      <c r="CD182" s="779"/>
      <c r="CE182" s="779"/>
      <c r="CF182" s="779"/>
      <c r="CG182" s="779"/>
      <c r="CH182" s="779"/>
      <c r="CI182" s="779"/>
      <c r="CJ182" s="779"/>
      <c r="CK182" s="779"/>
      <c r="CL182" s="779"/>
      <c r="CM182" s="779"/>
      <c r="CN182" s="779"/>
      <c r="CO182" s="779"/>
      <c r="CP182" s="779"/>
      <c r="CQ182" s="779"/>
      <c r="CR182" s="779"/>
      <c r="CS182" s="779"/>
      <c r="CT182" s="779"/>
    </row>
    <row r="183" spans="1:98" s="772" customFormat="1" ht="13.5">
      <c r="A183" s="886"/>
      <c r="B183" s="886"/>
      <c r="C183" s="886"/>
      <c r="D183" s="886"/>
      <c r="E183" s="886"/>
      <c r="F183" s="2851"/>
      <c r="G183" s="2851"/>
      <c r="H183" s="888"/>
      <c r="I183" s="889"/>
      <c r="J183" s="890"/>
      <c r="K183" s="887"/>
      <c r="L183" s="887"/>
      <c r="N183" s="891"/>
      <c r="O183" s="774"/>
      <c r="P183" s="775"/>
      <c r="Q183" s="775"/>
      <c r="R183" s="776"/>
      <c r="S183" s="777"/>
      <c r="T183" s="777"/>
      <c r="U183" s="777"/>
      <c r="V183" s="778"/>
      <c r="W183" s="778"/>
      <c r="X183" s="778"/>
      <c r="Y183" s="778"/>
      <c r="Z183" s="778"/>
      <c r="AA183" s="779"/>
      <c r="AB183" s="779"/>
      <c r="AC183" s="779"/>
      <c r="AD183" s="779"/>
      <c r="AE183" s="779"/>
      <c r="AF183" s="779"/>
      <c r="AG183" s="779"/>
      <c r="AH183" s="779"/>
      <c r="AI183" s="779"/>
      <c r="AJ183" s="779"/>
      <c r="AK183" s="779"/>
      <c r="AL183" s="779"/>
      <c r="AM183" s="779"/>
      <c r="AN183" s="779"/>
      <c r="AO183" s="779"/>
      <c r="AP183" s="779"/>
      <c r="AQ183" s="779"/>
      <c r="AR183" s="779"/>
      <c r="AS183" s="779"/>
      <c r="AT183" s="779"/>
      <c r="AU183" s="779"/>
      <c r="AV183" s="779"/>
      <c r="AW183" s="779"/>
      <c r="AX183" s="779"/>
      <c r="AY183" s="779"/>
      <c r="AZ183" s="779"/>
      <c r="BA183" s="779"/>
      <c r="BB183" s="779"/>
      <c r="BC183" s="779"/>
      <c r="BD183" s="779"/>
      <c r="BE183" s="779"/>
      <c r="BF183" s="779"/>
      <c r="BG183" s="779"/>
      <c r="BH183" s="779"/>
      <c r="BI183" s="779"/>
      <c r="BJ183" s="779"/>
      <c r="BK183" s="779"/>
      <c r="BL183" s="779"/>
      <c r="BM183" s="779"/>
      <c r="BN183" s="779"/>
      <c r="BO183" s="779"/>
      <c r="BP183" s="779"/>
      <c r="BQ183" s="779"/>
      <c r="BR183" s="779"/>
      <c r="BS183" s="779"/>
      <c r="BT183" s="779"/>
      <c r="BU183" s="779"/>
      <c r="BV183" s="779"/>
      <c r="BW183" s="779"/>
      <c r="BX183" s="779"/>
      <c r="BY183" s="779"/>
      <c r="BZ183" s="779"/>
      <c r="CA183" s="779"/>
      <c r="CB183" s="779"/>
      <c r="CC183" s="779"/>
      <c r="CD183" s="779"/>
      <c r="CE183" s="779"/>
      <c r="CF183" s="779"/>
      <c r="CG183" s="779"/>
      <c r="CH183" s="779"/>
      <c r="CI183" s="779"/>
      <c r="CJ183" s="779"/>
      <c r="CK183" s="779"/>
      <c r="CL183" s="779"/>
      <c r="CM183" s="779"/>
      <c r="CN183" s="779"/>
      <c r="CO183" s="779"/>
      <c r="CP183" s="779"/>
      <c r="CQ183" s="779"/>
      <c r="CR183" s="779"/>
      <c r="CS183" s="779"/>
      <c r="CT183" s="779"/>
    </row>
    <row r="184" spans="1:98" s="772" customFormat="1" ht="13.5">
      <c r="A184" s="886"/>
      <c r="B184" s="886"/>
      <c r="C184" s="886"/>
      <c r="D184" s="886"/>
      <c r="E184" s="886"/>
      <c r="F184" s="2851"/>
      <c r="G184" s="2851"/>
      <c r="H184" s="888"/>
      <c r="I184" s="889"/>
      <c r="J184" s="890"/>
      <c r="K184" s="887"/>
      <c r="L184" s="887"/>
      <c r="N184" s="891"/>
      <c r="O184" s="774"/>
      <c r="P184" s="775"/>
      <c r="Q184" s="775"/>
      <c r="R184" s="776"/>
      <c r="S184" s="777"/>
      <c r="T184" s="777"/>
      <c r="U184" s="777"/>
      <c r="V184" s="778"/>
      <c r="W184" s="778"/>
      <c r="X184" s="778"/>
      <c r="Y184" s="778"/>
      <c r="Z184" s="778"/>
      <c r="AA184" s="779"/>
      <c r="AB184" s="779"/>
      <c r="AC184" s="779"/>
      <c r="AD184" s="779"/>
      <c r="AE184" s="779"/>
      <c r="AF184" s="779"/>
      <c r="AG184" s="779"/>
      <c r="AH184" s="779"/>
      <c r="AI184" s="779"/>
      <c r="AJ184" s="779"/>
      <c r="AK184" s="779"/>
      <c r="AL184" s="779"/>
      <c r="AM184" s="779"/>
      <c r="AN184" s="779"/>
      <c r="AO184" s="779"/>
      <c r="AP184" s="779"/>
      <c r="AQ184" s="779"/>
      <c r="AR184" s="779"/>
      <c r="AS184" s="779"/>
      <c r="AT184" s="779"/>
      <c r="AU184" s="779"/>
      <c r="AV184" s="779"/>
      <c r="AW184" s="779"/>
      <c r="AX184" s="779"/>
      <c r="AY184" s="779"/>
      <c r="AZ184" s="779"/>
      <c r="BA184" s="779"/>
      <c r="BB184" s="779"/>
      <c r="BC184" s="779"/>
      <c r="BD184" s="779"/>
      <c r="BE184" s="779"/>
      <c r="BF184" s="779"/>
      <c r="BG184" s="779"/>
      <c r="BH184" s="779"/>
      <c r="BI184" s="779"/>
      <c r="BJ184" s="779"/>
      <c r="BK184" s="779"/>
      <c r="BL184" s="779"/>
      <c r="BM184" s="779"/>
      <c r="BN184" s="779"/>
      <c r="BO184" s="779"/>
      <c r="BP184" s="779"/>
      <c r="BQ184" s="779"/>
      <c r="BR184" s="779"/>
      <c r="BS184" s="779"/>
      <c r="BT184" s="779"/>
      <c r="BU184" s="779"/>
      <c r="BV184" s="779"/>
      <c r="BW184" s="779"/>
      <c r="BX184" s="779"/>
      <c r="BY184" s="779"/>
      <c r="BZ184" s="779"/>
      <c r="CA184" s="779"/>
      <c r="CB184" s="779"/>
      <c r="CC184" s="779"/>
      <c r="CD184" s="779"/>
      <c r="CE184" s="779"/>
      <c r="CF184" s="779"/>
      <c r="CG184" s="779"/>
      <c r="CH184" s="779"/>
      <c r="CI184" s="779"/>
      <c r="CJ184" s="779"/>
      <c r="CK184" s="779"/>
      <c r="CL184" s="779"/>
      <c r="CM184" s="779"/>
      <c r="CN184" s="779"/>
      <c r="CO184" s="779"/>
      <c r="CP184" s="779"/>
      <c r="CQ184" s="779"/>
      <c r="CR184" s="779"/>
      <c r="CS184" s="779"/>
      <c r="CT184" s="779"/>
    </row>
    <row r="185" spans="1:98" s="772" customFormat="1" ht="13.5">
      <c r="A185" s="886"/>
      <c r="B185" s="886"/>
      <c r="C185" s="886"/>
      <c r="D185" s="886"/>
      <c r="E185" s="886"/>
      <c r="F185" s="2851"/>
      <c r="G185" s="2851"/>
      <c r="H185" s="888"/>
      <c r="I185" s="889"/>
      <c r="J185" s="890"/>
      <c r="K185" s="887"/>
      <c r="L185" s="887"/>
      <c r="N185" s="891"/>
      <c r="O185" s="774"/>
      <c r="P185" s="775"/>
      <c r="Q185" s="775"/>
      <c r="R185" s="776"/>
      <c r="S185" s="777"/>
      <c r="T185" s="777"/>
      <c r="U185" s="777"/>
      <c r="V185" s="778"/>
      <c r="W185" s="778"/>
      <c r="X185" s="778"/>
      <c r="Y185" s="778"/>
      <c r="Z185" s="778"/>
      <c r="AA185" s="779"/>
      <c r="AB185" s="779"/>
      <c r="AC185" s="779"/>
      <c r="AD185" s="779"/>
      <c r="AE185" s="779"/>
      <c r="AF185" s="779"/>
      <c r="AG185" s="779"/>
      <c r="AH185" s="779"/>
      <c r="AI185" s="779"/>
      <c r="AJ185" s="779"/>
      <c r="AK185" s="779"/>
      <c r="AL185" s="779"/>
      <c r="AM185" s="779"/>
      <c r="AN185" s="779"/>
      <c r="AO185" s="779"/>
      <c r="AP185" s="779"/>
      <c r="AQ185" s="779"/>
      <c r="AR185" s="779"/>
      <c r="AS185" s="779"/>
      <c r="AT185" s="779"/>
      <c r="AU185" s="779"/>
      <c r="AV185" s="779"/>
      <c r="AW185" s="779"/>
      <c r="AX185" s="779"/>
      <c r="AY185" s="779"/>
      <c r="AZ185" s="779"/>
      <c r="BA185" s="779"/>
      <c r="BB185" s="779"/>
      <c r="BC185" s="779"/>
      <c r="BD185" s="779"/>
      <c r="BE185" s="779"/>
      <c r="BF185" s="779"/>
      <c r="BG185" s="779"/>
      <c r="BH185" s="779"/>
      <c r="BI185" s="779"/>
      <c r="BJ185" s="779"/>
      <c r="BK185" s="779"/>
      <c r="BL185" s="779"/>
      <c r="BM185" s="779"/>
      <c r="BN185" s="779"/>
      <c r="BO185" s="779"/>
      <c r="BP185" s="779"/>
      <c r="BQ185" s="779"/>
      <c r="BR185" s="779"/>
      <c r="BS185" s="779"/>
      <c r="BT185" s="779"/>
      <c r="BU185" s="779"/>
      <c r="BV185" s="779"/>
      <c r="BW185" s="779"/>
      <c r="BX185" s="779"/>
      <c r="BY185" s="779"/>
      <c r="BZ185" s="779"/>
      <c r="CA185" s="779"/>
      <c r="CB185" s="779"/>
      <c r="CC185" s="779"/>
      <c r="CD185" s="779"/>
      <c r="CE185" s="779"/>
      <c r="CF185" s="779"/>
      <c r="CG185" s="779"/>
      <c r="CH185" s="779"/>
      <c r="CI185" s="779"/>
      <c r="CJ185" s="779"/>
      <c r="CK185" s="779"/>
      <c r="CL185" s="779"/>
      <c r="CM185" s="779"/>
      <c r="CN185" s="779"/>
      <c r="CO185" s="779"/>
      <c r="CP185" s="779"/>
      <c r="CQ185" s="779"/>
      <c r="CR185" s="779"/>
      <c r="CS185" s="779"/>
      <c r="CT185" s="779"/>
    </row>
    <row r="186" spans="1:98" s="772" customFormat="1" ht="13.5">
      <c r="A186" s="886"/>
      <c r="B186" s="886"/>
      <c r="C186" s="886"/>
      <c r="D186" s="886"/>
      <c r="E186" s="886"/>
      <c r="F186" s="2851"/>
      <c r="G186" s="2851"/>
      <c r="H186" s="888"/>
      <c r="I186" s="889"/>
      <c r="J186" s="890"/>
      <c r="K186" s="887"/>
      <c r="L186" s="887"/>
      <c r="N186" s="891"/>
      <c r="O186" s="774"/>
      <c r="P186" s="775"/>
      <c r="Q186" s="775"/>
      <c r="R186" s="776"/>
      <c r="S186" s="777"/>
      <c r="T186" s="777"/>
      <c r="U186" s="777"/>
      <c r="V186" s="778"/>
      <c r="W186" s="778"/>
      <c r="X186" s="778"/>
      <c r="Y186" s="778"/>
      <c r="Z186" s="778"/>
      <c r="AA186" s="779"/>
      <c r="AB186" s="779"/>
      <c r="AC186" s="779"/>
      <c r="AD186" s="779"/>
      <c r="AE186" s="779"/>
      <c r="AF186" s="779"/>
      <c r="AG186" s="779"/>
      <c r="AH186" s="779"/>
      <c r="AI186" s="779"/>
      <c r="AJ186" s="779"/>
      <c r="AK186" s="779"/>
      <c r="AL186" s="779"/>
      <c r="AM186" s="779"/>
      <c r="AN186" s="779"/>
      <c r="AO186" s="779"/>
      <c r="AP186" s="779"/>
      <c r="AQ186" s="779"/>
      <c r="AR186" s="779"/>
      <c r="AS186" s="779"/>
      <c r="AT186" s="779"/>
      <c r="AU186" s="779"/>
      <c r="AV186" s="779"/>
      <c r="AW186" s="779"/>
      <c r="AX186" s="779"/>
      <c r="AY186" s="779"/>
      <c r="AZ186" s="779"/>
      <c r="BA186" s="779"/>
      <c r="BB186" s="779"/>
      <c r="BC186" s="779"/>
      <c r="BD186" s="779"/>
      <c r="BE186" s="779"/>
      <c r="BF186" s="779"/>
      <c r="BG186" s="779"/>
      <c r="BH186" s="779"/>
      <c r="BI186" s="779"/>
      <c r="BJ186" s="779"/>
      <c r="BK186" s="779"/>
      <c r="BL186" s="779"/>
      <c r="BM186" s="779"/>
      <c r="BN186" s="779"/>
      <c r="BO186" s="779"/>
      <c r="BP186" s="779"/>
      <c r="BQ186" s="779"/>
      <c r="BR186" s="779"/>
      <c r="BS186" s="779"/>
      <c r="BT186" s="779"/>
      <c r="BU186" s="779"/>
      <c r="BV186" s="779"/>
      <c r="BW186" s="779"/>
      <c r="BX186" s="779"/>
      <c r="BY186" s="779"/>
      <c r="BZ186" s="779"/>
      <c r="CA186" s="779"/>
      <c r="CB186" s="779"/>
      <c r="CC186" s="779"/>
      <c r="CD186" s="779"/>
      <c r="CE186" s="779"/>
      <c r="CF186" s="779"/>
      <c r="CG186" s="779"/>
      <c r="CH186" s="779"/>
      <c r="CI186" s="779"/>
      <c r="CJ186" s="779"/>
      <c r="CK186" s="779"/>
      <c r="CL186" s="779"/>
      <c r="CM186" s="779"/>
      <c r="CN186" s="779"/>
      <c r="CO186" s="779"/>
      <c r="CP186" s="779"/>
      <c r="CQ186" s="779"/>
      <c r="CR186" s="779"/>
      <c r="CS186" s="779"/>
      <c r="CT186" s="779"/>
    </row>
    <row r="187" spans="1:98" s="772" customFormat="1" ht="13.5">
      <c r="A187" s="886"/>
      <c r="B187" s="886"/>
      <c r="C187" s="886"/>
      <c r="D187" s="886"/>
      <c r="E187" s="886"/>
      <c r="F187" s="2851"/>
      <c r="G187" s="2851"/>
      <c r="H187" s="888"/>
      <c r="I187" s="889"/>
      <c r="J187" s="890"/>
      <c r="K187" s="887"/>
      <c r="L187" s="887"/>
      <c r="N187" s="891"/>
      <c r="O187" s="774"/>
      <c r="P187" s="775"/>
      <c r="Q187" s="775"/>
      <c r="R187" s="776"/>
      <c r="S187" s="777"/>
      <c r="T187" s="777"/>
      <c r="U187" s="777"/>
      <c r="V187" s="778"/>
      <c r="W187" s="778"/>
      <c r="X187" s="778"/>
      <c r="Y187" s="778"/>
      <c r="Z187" s="778"/>
      <c r="AA187" s="779"/>
      <c r="AB187" s="779"/>
      <c r="AC187" s="779"/>
      <c r="AD187" s="779"/>
      <c r="AE187" s="779"/>
      <c r="AF187" s="779"/>
      <c r="AG187" s="779"/>
      <c r="AH187" s="779"/>
      <c r="AI187" s="779"/>
      <c r="AJ187" s="779"/>
      <c r="AK187" s="779"/>
      <c r="AL187" s="779"/>
      <c r="AM187" s="779"/>
      <c r="AN187" s="779"/>
      <c r="AO187" s="779"/>
      <c r="AP187" s="779"/>
      <c r="AQ187" s="779"/>
      <c r="AR187" s="779"/>
      <c r="AS187" s="779"/>
      <c r="AT187" s="779"/>
      <c r="AU187" s="779"/>
      <c r="AV187" s="779"/>
      <c r="AW187" s="779"/>
      <c r="AX187" s="779"/>
      <c r="AY187" s="779"/>
      <c r="AZ187" s="779"/>
      <c r="BA187" s="779"/>
      <c r="BB187" s="779"/>
      <c r="BC187" s="779"/>
      <c r="BD187" s="779"/>
      <c r="BE187" s="779"/>
      <c r="BF187" s="779"/>
      <c r="BG187" s="779"/>
      <c r="BH187" s="779"/>
      <c r="BI187" s="779"/>
      <c r="BJ187" s="779"/>
      <c r="BK187" s="779"/>
      <c r="BL187" s="779"/>
      <c r="BM187" s="779"/>
      <c r="BN187" s="779"/>
      <c r="BO187" s="779"/>
      <c r="BP187" s="779"/>
      <c r="BQ187" s="779"/>
      <c r="BR187" s="779"/>
      <c r="BS187" s="779"/>
      <c r="BT187" s="779"/>
      <c r="BU187" s="779"/>
      <c r="BV187" s="779"/>
      <c r="BW187" s="779"/>
      <c r="BX187" s="779"/>
      <c r="BY187" s="779"/>
      <c r="BZ187" s="779"/>
      <c r="CA187" s="779"/>
      <c r="CB187" s="779"/>
      <c r="CC187" s="779"/>
      <c r="CD187" s="779"/>
      <c r="CE187" s="779"/>
      <c r="CF187" s="779"/>
      <c r="CG187" s="779"/>
      <c r="CH187" s="779"/>
      <c r="CI187" s="779"/>
      <c r="CJ187" s="779"/>
      <c r="CK187" s="779"/>
      <c r="CL187" s="779"/>
      <c r="CM187" s="779"/>
      <c r="CN187" s="779"/>
      <c r="CO187" s="779"/>
      <c r="CP187" s="779"/>
      <c r="CQ187" s="779"/>
      <c r="CR187" s="779"/>
      <c r="CS187" s="779"/>
      <c r="CT187" s="779"/>
    </row>
    <row r="188" spans="1:98" s="772" customFormat="1" ht="13.5">
      <c r="A188" s="886"/>
      <c r="B188" s="886"/>
      <c r="C188" s="886"/>
      <c r="D188" s="886"/>
      <c r="E188" s="886"/>
      <c r="F188" s="2851"/>
      <c r="G188" s="2851"/>
      <c r="H188" s="888"/>
      <c r="I188" s="889"/>
      <c r="J188" s="890"/>
      <c r="K188" s="887"/>
      <c r="L188" s="887"/>
      <c r="N188" s="891"/>
      <c r="O188" s="774"/>
      <c r="P188" s="775"/>
      <c r="Q188" s="775"/>
      <c r="R188" s="776"/>
      <c r="S188" s="777"/>
      <c r="T188" s="777"/>
      <c r="U188" s="777"/>
      <c r="V188" s="778"/>
      <c r="W188" s="778"/>
      <c r="X188" s="778"/>
      <c r="Y188" s="778"/>
      <c r="Z188" s="778"/>
      <c r="AA188" s="779"/>
      <c r="AB188" s="779"/>
      <c r="AC188" s="779"/>
      <c r="AD188" s="779"/>
      <c r="AE188" s="779"/>
      <c r="AF188" s="779"/>
      <c r="AG188" s="779"/>
      <c r="AH188" s="779"/>
      <c r="AI188" s="779"/>
      <c r="AJ188" s="779"/>
      <c r="AK188" s="779"/>
      <c r="AL188" s="779"/>
      <c r="AM188" s="779"/>
      <c r="AN188" s="779"/>
      <c r="AO188" s="779"/>
      <c r="AP188" s="779"/>
      <c r="AQ188" s="779"/>
      <c r="AR188" s="779"/>
      <c r="AS188" s="779"/>
      <c r="AT188" s="779"/>
      <c r="AU188" s="779"/>
      <c r="AV188" s="779"/>
      <c r="AW188" s="779"/>
      <c r="AX188" s="779"/>
      <c r="AY188" s="779"/>
      <c r="AZ188" s="779"/>
      <c r="BA188" s="779"/>
      <c r="BB188" s="779"/>
      <c r="BC188" s="779"/>
      <c r="BD188" s="779"/>
      <c r="BE188" s="779"/>
      <c r="BF188" s="779"/>
      <c r="BG188" s="779"/>
      <c r="BH188" s="779"/>
      <c r="BI188" s="779"/>
      <c r="BJ188" s="779"/>
      <c r="BK188" s="779"/>
      <c r="BL188" s="779"/>
      <c r="BM188" s="779"/>
      <c r="BN188" s="779"/>
      <c r="BO188" s="779"/>
      <c r="BP188" s="779"/>
      <c r="BQ188" s="779"/>
      <c r="BR188" s="779"/>
      <c r="BS188" s="779"/>
      <c r="BT188" s="779"/>
      <c r="BU188" s="779"/>
      <c r="BV188" s="779"/>
      <c r="BW188" s="779"/>
      <c r="BX188" s="779"/>
      <c r="BY188" s="779"/>
      <c r="BZ188" s="779"/>
      <c r="CA188" s="779"/>
      <c r="CB188" s="779"/>
      <c r="CC188" s="779"/>
      <c r="CD188" s="779"/>
      <c r="CE188" s="779"/>
      <c r="CF188" s="779"/>
      <c r="CG188" s="779"/>
      <c r="CH188" s="779"/>
      <c r="CI188" s="779"/>
      <c r="CJ188" s="779"/>
      <c r="CK188" s="779"/>
      <c r="CL188" s="779"/>
      <c r="CM188" s="779"/>
      <c r="CN188" s="779"/>
      <c r="CO188" s="779"/>
      <c r="CP188" s="779"/>
      <c r="CQ188" s="779"/>
      <c r="CR188" s="779"/>
      <c r="CS188" s="779"/>
      <c r="CT188" s="779"/>
    </row>
    <row r="189" spans="1:98" s="772" customFormat="1" ht="13.5">
      <c r="A189" s="886"/>
      <c r="B189" s="886"/>
      <c r="C189" s="886"/>
      <c r="D189" s="886"/>
      <c r="E189" s="886"/>
      <c r="F189" s="2851"/>
      <c r="G189" s="2851"/>
      <c r="H189" s="888"/>
      <c r="I189" s="889"/>
      <c r="J189" s="890"/>
      <c r="K189" s="887"/>
      <c r="L189" s="887"/>
      <c r="N189" s="891"/>
      <c r="O189" s="774"/>
      <c r="P189" s="775"/>
      <c r="Q189" s="775"/>
      <c r="R189" s="776"/>
      <c r="S189" s="777"/>
      <c r="T189" s="777"/>
      <c r="U189" s="777"/>
      <c r="V189" s="778"/>
      <c r="W189" s="778"/>
      <c r="X189" s="778"/>
      <c r="Y189" s="778"/>
      <c r="Z189" s="778"/>
      <c r="AA189" s="779"/>
      <c r="AB189" s="779"/>
      <c r="AC189" s="779"/>
      <c r="AD189" s="779"/>
      <c r="AE189" s="779"/>
      <c r="AF189" s="779"/>
      <c r="AG189" s="779"/>
      <c r="AH189" s="779"/>
      <c r="AI189" s="779"/>
      <c r="AJ189" s="779"/>
      <c r="AK189" s="779"/>
      <c r="AL189" s="779"/>
      <c r="AM189" s="779"/>
      <c r="AN189" s="779"/>
      <c r="AO189" s="779"/>
      <c r="AP189" s="779"/>
      <c r="AQ189" s="779"/>
      <c r="AR189" s="779"/>
      <c r="AS189" s="779"/>
      <c r="AT189" s="779"/>
      <c r="AU189" s="779"/>
      <c r="AV189" s="779"/>
      <c r="AW189" s="779"/>
      <c r="AX189" s="779"/>
      <c r="AY189" s="779"/>
      <c r="AZ189" s="779"/>
      <c r="BA189" s="779"/>
      <c r="BB189" s="779"/>
      <c r="BC189" s="779"/>
      <c r="BD189" s="779"/>
      <c r="BE189" s="779"/>
      <c r="BF189" s="779"/>
      <c r="BG189" s="779"/>
      <c r="BH189" s="779"/>
      <c r="BI189" s="779"/>
      <c r="BJ189" s="779"/>
      <c r="BK189" s="779"/>
      <c r="BL189" s="779"/>
      <c r="BM189" s="779"/>
      <c r="BN189" s="779"/>
      <c r="BO189" s="779"/>
      <c r="BP189" s="779"/>
      <c r="BQ189" s="779"/>
      <c r="BR189" s="779"/>
      <c r="BS189" s="779"/>
      <c r="BT189" s="779"/>
      <c r="BU189" s="779"/>
      <c r="BV189" s="779"/>
      <c r="BW189" s="779"/>
      <c r="BX189" s="779"/>
      <c r="BY189" s="779"/>
      <c r="BZ189" s="779"/>
      <c r="CA189" s="779"/>
      <c r="CB189" s="779"/>
      <c r="CC189" s="779"/>
      <c r="CD189" s="779"/>
      <c r="CE189" s="779"/>
      <c r="CF189" s="779"/>
      <c r="CG189" s="779"/>
      <c r="CH189" s="779"/>
      <c r="CI189" s="779"/>
      <c r="CJ189" s="779"/>
      <c r="CK189" s="779"/>
      <c r="CL189" s="779"/>
      <c r="CM189" s="779"/>
      <c r="CN189" s="779"/>
      <c r="CO189" s="779"/>
      <c r="CP189" s="779"/>
      <c r="CQ189" s="779"/>
      <c r="CR189" s="779"/>
      <c r="CS189" s="779"/>
      <c r="CT189" s="779"/>
    </row>
    <row r="190" spans="1:98" s="772" customFormat="1" ht="13.5">
      <c r="A190" s="886"/>
      <c r="B190" s="886"/>
      <c r="C190" s="886"/>
      <c r="D190" s="886"/>
      <c r="E190" s="886"/>
      <c r="F190" s="2851"/>
      <c r="G190" s="2851"/>
      <c r="H190" s="888"/>
      <c r="I190" s="889"/>
      <c r="J190" s="890"/>
      <c r="K190" s="887"/>
      <c r="L190" s="887"/>
      <c r="N190" s="891"/>
      <c r="O190" s="774"/>
      <c r="P190" s="775"/>
      <c r="Q190" s="775"/>
      <c r="R190" s="776"/>
      <c r="S190" s="777"/>
      <c r="T190" s="777"/>
      <c r="U190" s="777"/>
      <c r="V190" s="778"/>
      <c r="W190" s="778"/>
      <c r="X190" s="778"/>
      <c r="Y190" s="778"/>
      <c r="Z190" s="778"/>
      <c r="AA190" s="779"/>
      <c r="AB190" s="779"/>
      <c r="AC190" s="779"/>
      <c r="AD190" s="779"/>
      <c r="AE190" s="779"/>
      <c r="AF190" s="779"/>
      <c r="AG190" s="779"/>
      <c r="AH190" s="779"/>
      <c r="AI190" s="779"/>
      <c r="AJ190" s="779"/>
      <c r="AK190" s="779"/>
      <c r="AL190" s="779"/>
      <c r="AM190" s="779"/>
      <c r="AN190" s="779"/>
      <c r="AO190" s="779"/>
      <c r="AP190" s="779"/>
      <c r="AQ190" s="779"/>
      <c r="AR190" s="779"/>
      <c r="AS190" s="779"/>
      <c r="AT190" s="779"/>
      <c r="AU190" s="779"/>
      <c r="AV190" s="779"/>
      <c r="AW190" s="779"/>
      <c r="AX190" s="779"/>
      <c r="AY190" s="779"/>
      <c r="AZ190" s="779"/>
      <c r="BA190" s="779"/>
      <c r="BB190" s="779"/>
      <c r="BC190" s="779"/>
      <c r="BD190" s="779"/>
      <c r="BE190" s="779"/>
      <c r="BF190" s="779"/>
      <c r="BG190" s="779"/>
      <c r="BH190" s="779"/>
      <c r="BI190" s="779"/>
      <c r="BJ190" s="779"/>
      <c r="BK190" s="779"/>
      <c r="BL190" s="779"/>
      <c r="BM190" s="779"/>
      <c r="BN190" s="779"/>
      <c r="BO190" s="779"/>
      <c r="BP190" s="779"/>
      <c r="BQ190" s="779"/>
      <c r="BR190" s="779"/>
      <c r="BS190" s="779"/>
      <c r="BT190" s="779"/>
      <c r="BU190" s="779"/>
      <c r="BV190" s="779"/>
      <c r="BW190" s="779"/>
      <c r="BX190" s="779"/>
      <c r="BY190" s="779"/>
      <c r="BZ190" s="779"/>
      <c r="CA190" s="779"/>
      <c r="CB190" s="779"/>
      <c r="CC190" s="779"/>
      <c r="CD190" s="779"/>
      <c r="CE190" s="779"/>
      <c r="CF190" s="779"/>
      <c r="CG190" s="779"/>
      <c r="CH190" s="779"/>
      <c r="CI190" s="779"/>
      <c r="CJ190" s="779"/>
      <c r="CK190" s="779"/>
      <c r="CL190" s="779"/>
      <c r="CM190" s="779"/>
      <c r="CN190" s="779"/>
      <c r="CO190" s="779"/>
      <c r="CP190" s="779"/>
      <c r="CQ190" s="779"/>
      <c r="CR190" s="779"/>
      <c r="CS190" s="779"/>
      <c r="CT190" s="779"/>
    </row>
    <row r="191" spans="1:98" s="772" customFormat="1" ht="13.5">
      <c r="A191" s="886"/>
      <c r="B191" s="886"/>
      <c r="C191" s="886"/>
      <c r="D191" s="886"/>
      <c r="E191" s="886"/>
      <c r="F191" s="2851"/>
      <c r="G191" s="2851"/>
      <c r="H191" s="888"/>
      <c r="I191" s="889"/>
      <c r="J191" s="890"/>
      <c r="K191" s="887"/>
      <c r="L191" s="887"/>
      <c r="N191" s="891"/>
      <c r="O191" s="774"/>
      <c r="P191" s="775"/>
      <c r="Q191" s="775"/>
      <c r="R191" s="776"/>
      <c r="S191" s="777"/>
      <c r="T191" s="777"/>
      <c r="U191" s="777"/>
      <c r="V191" s="778"/>
      <c r="W191" s="778"/>
      <c r="X191" s="778"/>
      <c r="Y191" s="778"/>
      <c r="Z191" s="778"/>
      <c r="AA191" s="779"/>
      <c r="AB191" s="779"/>
      <c r="AC191" s="779"/>
      <c r="AD191" s="779"/>
      <c r="AE191" s="779"/>
      <c r="AF191" s="779"/>
      <c r="AG191" s="779"/>
      <c r="AH191" s="779"/>
      <c r="AI191" s="779"/>
      <c r="AJ191" s="779"/>
      <c r="AK191" s="779"/>
      <c r="AL191" s="779"/>
      <c r="AM191" s="779"/>
      <c r="AN191" s="779"/>
      <c r="AO191" s="779"/>
      <c r="AP191" s="779"/>
      <c r="AQ191" s="779"/>
      <c r="AR191" s="779"/>
      <c r="AS191" s="779"/>
      <c r="AT191" s="779"/>
      <c r="AU191" s="779"/>
      <c r="AV191" s="779"/>
      <c r="AW191" s="779"/>
      <c r="AX191" s="779"/>
      <c r="AY191" s="779"/>
      <c r="AZ191" s="779"/>
      <c r="BA191" s="779"/>
      <c r="BB191" s="779"/>
      <c r="BC191" s="779"/>
      <c r="BD191" s="779"/>
      <c r="BE191" s="779"/>
      <c r="BF191" s="779"/>
      <c r="BG191" s="779"/>
      <c r="BH191" s="779"/>
      <c r="BI191" s="779"/>
      <c r="BJ191" s="779"/>
      <c r="BK191" s="779"/>
      <c r="BL191" s="779"/>
      <c r="BM191" s="779"/>
      <c r="BN191" s="779"/>
      <c r="BO191" s="779"/>
      <c r="BP191" s="779"/>
      <c r="BQ191" s="779"/>
      <c r="BR191" s="779"/>
      <c r="BS191" s="779"/>
      <c r="BT191" s="779"/>
      <c r="BU191" s="779"/>
      <c r="BV191" s="779"/>
      <c r="BW191" s="779"/>
      <c r="BX191" s="779"/>
      <c r="BY191" s="779"/>
      <c r="BZ191" s="779"/>
      <c r="CA191" s="779"/>
      <c r="CB191" s="779"/>
      <c r="CC191" s="779"/>
      <c r="CD191" s="779"/>
      <c r="CE191" s="779"/>
      <c r="CF191" s="779"/>
      <c r="CG191" s="779"/>
      <c r="CH191" s="779"/>
      <c r="CI191" s="779"/>
      <c r="CJ191" s="779"/>
      <c r="CK191" s="779"/>
      <c r="CL191" s="779"/>
      <c r="CM191" s="779"/>
      <c r="CN191" s="779"/>
      <c r="CO191" s="779"/>
      <c r="CP191" s="779"/>
      <c r="CQ191" s="779"/>
      <c r="CR191" s="779"/>
      <c r="CS191" s="779"/>
      <c r="CT191" s="779"/>
    </row>
    <row r="192" spans="1:98" s="772" customFormat="1" ht="13.5">
      <c r="A192" s="886"/>
      <c r="B192" s="886"/>
      <c r="C192" s="886"/>
      <c r="D192" s="886"/>
      <c r="E192" s="886"/>
      <c r="F192" s="2851"/>
      <c r="G192" s="2851"/>
      <c r="H192" s="888"/>
      <c r="I192" s="889"/>
      <c r="J192" s="890"/>
      <c r="K192" s="887"/>
      <c r="L192" s="887"/>
      <c r="N192" s="891"/>
      <c r="O192" s="774"/>
      <c r="P192" s="775"/>
      <c r="Q192" s="775"/>
      <c r="R192" s="776"/>
      <c r="S192" s="777"/>
      <c r="T192" s="777"/>
      <c r="U192" s="777"/>
      <c r="V192" s="778"/>
      <c r="W192" s="778"/>
      <c r="X192" s="778"/>
      <c r="Y192" s="778"/>
      <c r="Z192" s="778"/>
      <c r="AA192" s="779"/>
      <c r="AB192" s="779"/>
      <c r="AC192" s="779"/>
      <c r="AD192" s="779"/>
      <c r="AE192" s="779"/>
      <c r="AF192" s="779"/>
      <c r="AG192" s="779"/>
      <c r="AH192" s="779"/>
      <c r="AI192" s="779"/>
      <c r="AJ192" s="779"/>
      <c r="AK192" s="779"/>
      <c r="AL192" s="779"/>
      <c r="AM192" s="779"/>
      <c r="AN192" s="779"/>
      <c r="AO192" s="779"/>
      <c r="AP192" s="779"/>
      <c r="AQ192" s="779"/>
      <c r="AR192" s="779"/>
      <c r="AS192" s="779"/>
      <c r="AT192" s="779"/>
      <c r="AU192" s="779"/>
      <c r="AV192" s="779"/>
      <c r="AW192" s="779"/>
      <c r="AX192" s="779"/>
      <c r="AY192" s="779"/>
      <c r="AZ192" s="779"/>
      <c r="BA192" s="779"/>
      <c r="BB192" s="779"/>
      <c r="BC192" s="779"/>
      <c r="BD192" s="779"/>
      <c r="BE192" s="779"/>
      <c r="BF192" s="779"/>
      <c r="BG192" s="779"/>
      <c r="BH192" s="779"/>
      <c r="BI192" s="779"/>
      <c r="BJ192" s="779"/>
      <c r="BK192" s="779"/>
      <c r="BL192" s="779"/>
      <c r="BM192" s="779"/>
      <c r="BN192" s="779"/>
      <c r="BO192" s="779"/>
      <c r="BP192" s="779"/>
      <c r="BQ192" s="779"/>
      <c r="BR192" s="779"/>
      <c r="BS192" s="779"/>
      <c r="BT192" s="779"/>
      <c r="BU192" s="779"/>
      <c r="BV192" s="779"/>
      <c r="BW192" s="779"/>
      <c r="BX192" s="779"/>
      <c r="BY192" s="779"/>
      <c r="BZ192" s="779"/>
      <c r="CA192" s="779"/>
      <c r="CB192" s="779"/>
      <c r="CC192" s="779"/>
      <c r="CD192" s="779"/>
      <c r="CE192" s="779"/>
      <c r="CF192" s="779"/>
      <c r="CG192" s="779"/>
      <c r="CH192" s="779"/>
      <c r="CI192" s="779"/>
      <c r="CJ192" s="779"/>
      <c r="CK192" s="779"/>
      <c r="CL192" s="779"/>
      <c r="CM192" s="779"/>
      <c r="CN192" s="779"/>
      <c r="CO192" s="779"/>
      <c r="CP192" s="779"/>
      <c r="CQ192" s="779"/>
      <c r="CR192" s="779"/>
      <c r="CS192" s="779"/>
      <c r="CT192" s="779"/>
    </row>
    <row r="193" spans="1:98" s="772" customFormat="1" ht="13.5">
      <c r="A193" s="886"/>
      <c r="B193" s="886"/>
      <c r="C193" s="886"/>
      <c r="D193" s="886"/>
      <c r="E193" s="886"/>
      <c r="F193" s="2851"/>
      <c r="G193" s="2851"/>
      <c r="H193" s="888"/>
      <c r="I193" s="889"/>
      <c r="J193" s="890"/>
      <c r="K193" s="887"/>
      <c r="L193" s="887"/>
      <c r="N193" s="891"/>
      <c r="O193" s="774"/>
      <c r="P193" s="775"/>
      <c r="Q193" s="775"/>
      <c r="R193" s="776"/>
      <c r="S193" s="777"/>
      <c r="T193" s="777"/>
      <c r="U193" s="777"/>
      <c r="V193" s="778"/>
      <c r="W193" s="778"/>
      <c r="X193" s="778"/>
      <c r="Y193" s="778"/>
      <c r="Z193" s="778"/>
      <c r="AA193" s="779"/>
      <c r="AB193" s="779"/>
      <c r="AC193" s="779"/>
      <c r="AD193" s="779"/>
      <c r="AE193" s="779"/>
      <c r="AF193" s="779"/>
      <c r="AG193" s="779"/>
      <c r="AH193" s="779"/>
      <c r="AI193" s="779"/>
      <c r="AJ193" s="779"/>
      <c r="AK193" s="779"/>
      <c r="AL193" s="779"/>
      <c r="AM193" s="779"/>
      <c r="AN193" s="779"/>
      <c r="AO193" s="779"/>
      <c r="AP193" s="779"/>
      <c r="AQ193" s="779"/>
      <c r="AR193" s="779"/>
      <c r="AS193" s="779"/>
      <c r="AT193" s="779"/>
      <c r="AU193" s="779"/>
      <c r="AV193" s="779"/>
      <c r="AW193" s="779"/>
      <c r="AX193" s="779"/>
      <c r="AY193" s="779"/>
      <c r="AZ193" s="779"/>
      <c r="BA193" s="779"/>
      <c r="BB193" s="779"/>
      <c r="BC193" s="779"/>
      <c r="BD193" s="779"/>
      <c r="BE193" s="779"/>
      <c r="BF193" s="779"/>
      <c r="BG193" s="779"/>
      <c r="BH193" s="779"/>
      <c r="BI193" s="779"/>
      <c r="BJ193" s="779"/>
      <c r="BK193" s="779"/>
      <c r="BL193" s="779"/>
      <c r="BM193" s="779"/>
      <c r="BN193" s="779"/>
      <c r="BO193" s="779"/>
      <c r="BP193" s="779"/>
      <c r="BQ193" s="779"/>
      <c r="BR193" s="779"/>
      <c r="BS193" s="779"/>
      <c r="BT193" s="779"/>
      <c r="BU193" s="779"/>
      <c r="BV193" s="779"/>
      <c r="BW193" s="779"/>
      <c r="BX193" s="779"/>
      <c r="BY193" s="779"/>
      <c r="BZ193" s="779"/>
      <c r="CA193" s="779"/>
      <c r="CB193" s="779"/>
      <c r="CC193" s="779"/>
      <c r="CD193" s="779"/>
      <c r="CE193" s="779"/>
      <c r="CF193" s="779"/>
      <c r="CG193" s="779"/>
      <c r="CH193" s="779"/>
      <c r="CI193" s="779"/>
      <c r="CJ193" s="779"/>
      <c r="CK193" s="779"/>
      <c r="CL193" s="779"/>
      <c r="CM193" s="779"/>
      <c r="CN193" s="779"/>
      <c r="CO193" s="779"/>
      <c r="CP193" s="779"/>
      <c r="CQ193" s="779"/>
      <c r="CR193" s="779"/>
      <c r="CS193" s="779"/>
      <c r="CT193" s="779"/>
    </row>
    <row r="194" spans="1:98" s="772" customFormat="1" ht="13.5">
      <c r="A194" s="886"/>
      <c r="B194" s="886"/>
      <c r="C194" s="886"/>
      <c r="D194" s="886"/>
      <c r="E194" s="886"/>
      <c r="F194" s="2851"/>
      <c r="G194" s="2851"/>
      <c r="H194" s="888"/>
      <c r="I194" s="889"/>
      <c r="J194" s="890"/>
      <c r="K194" s="887"/>
      <c r="L194" s="887"/>
      <c r="N194" s="891"/>
      <c r="O194" s="774"/>
      <c r="P194" s="775"/>
      <c r="Q194" s="775"/>
      <c r="R194" s="776"/>
      <c r="S194" s="777"/>
      <c r="T194" s="777"/>
      <c r="U194" s="777"/>
      <c r="V194" s="778"/>
      <c r="W194" s="778"/>
      <c r="X194" s="778"/>
      <c r="Y194" s="778"/>
      <c r="Z194" s="778"/>
      <c r="AA194" s="779"/>
      <c r="AB194" s="779"/>
      <c r="AC194" s="779"/>
      <c r="AD194" s="779"/>
      <c r="AE194" s="779"/>
      <c r="AF194" s="779"/>
      <c r="AG194" s="779"/>
      <c r="AH194" s="779"/>
      <c r="AI194" s="779"/>
      <c r="AJ194" s="779"/>
      <c r="AK194" s="779"/>
      <c r="AL194" s="779"/>
      <c r="AM194" s="779"/>
      <c r="AN194" s="779"/>
      <c r="AO194" s="779"/>
      <c r="AP194" s="779"/>
      <c r="AQ194" s="779"/>
      <c r="AR194" s="779"/>
      <c r="AS194" s="779"/>
      <c r="AT194" s="779"/>
      <c r="AU194" s="779"/>
      <c r="AV194" s="779"/>
      <c r="AW194" s="779"/>
      <c r="AX194" s="779"/>
      <c r="AY194" s="779"/>
      <c r="AZ194" s="779"/>
      <c r="BA194" s="779"/>
      <c r="BB194" s="779"/>
      <c r="BC194" s="779"/>
      <c r="BD194" s="779"/>
      <c r="BE194" s="779"/>
      <c r="BF194" s="779"/>
      <c r="BG194" s="779"/>
      <c r="BH194" s="779"/>
      <c r="BI194" s="779"/>
      <c r="BJ194" s="779"/>
      <c r="BK194" s="779"/>
      <c r="BL194" s="779"/>
      <c r="BM194" s="779"/>
      <c r="BN194" s="779"/>
      <c r="BO194" s="779"/>
      <c r="BP194" s="779"/>
      <c r="BQ194" s="779"/>
      <c r="BR194" s="779"/>
      <c r="BS194" s="779"/>
      <c r="BT194" s="779"/>
      <c r="BU194" s="779"/>
      <c r="BV194" s="779"/>
      <c r="BW194" s="779"/>
      <c r="BX194" s="779"/>
      <c r="BY194" s="779"/>
      <c r="BZ194" s="779"/>
      <c r="CA194" s="779"/>
      <c r="CB194" s="779"/>
      <c r="CC194" s="779"/>
      <c r="CD194" s="779"/>
      <c r="CE194" s="779"/>
      <c r="CF194" s="779"/>
      <c r="CG194" s="779"/>
      <c r="CH194" s="779"/>
      <c r="CI194" s="779"/>
      <c r="CJ194" s="779"/>
      <c r="CK194" s="779"/>
      <c r="CL194" s="779"/>
      <c r="CM194" s="779"/>
      <c r="CN194" s="779"/>
      <c r="CO194" s="779"/>
      <c r="CP194" s="779"/>
      <c r="CQ194" s="779"/>
      <c r="CR194" s="779"/>
      <c r="CS194" s="779"/>
      <c r="CT194" s="779"/>
    </row>
    <row r="195" spans="1:98" s="772" customFormat="1" ht="13.5">
      <c r="A195" s="886"/>
      <c r="B195" s="886"/>
      <c r="C195" s="886"/>
      <c r="D195" s="886"/>
      <c r="E195" s="886"/>
      <c r="F195" s="2851"/>
      <c r="G195" s="2851"/>
      <c r="H195" s="888"/>
      <c r="I195" s="889"/>
      <c r="J195" s="890"/>
      <c r="K195" s="887"/>
      <c r="L195" s="887"/>
      <c r="N195" s="891"/>
      <c r="O195" s="774"/>
      <c r="P195" s="775"/>
      <c r="Q195" s="775"/>
      <c r="R195" s="776"/>
      <c r="S195" s="777"/>
      <c r="T195" s="777"/>
      <c r="U195" s="777"/>
      <c r="V195" s="778"/>
      <c r="W195" s="778"/>
      <c r="X195" s="778"/>
      <c r="Y195" s="778"/>
      <c r="Z195" s="778"/>
      <c r="AA195" s="779"/>
      <c r="AB195" s="779"/>
      <c r="AC195" s="779"/>
      <c r="AD195" s="779"/>
      <c r="AE195" s="779"/>
      <c r="AF195" s="779"/>
      <c r="AG195" s="779"/>
      <c r="AH195" s="779"/>
      <c r="AI195" s="779"/>
      <c r="AJ195" s="779"/>
      <c r="AK195" s="779"/>
      <c r="AL195" s="779"/>
      <c r="AM195" s="779"/>
      <c r="AN195" s="779"/>
      <c r="AO195" s="779"/>
      <c r="AP195" s="779"/>
      <c r="AQ195" s="779"/>
      <c r="AR195" s="779"/>
      <c r="AS195" s="779"/>
      <c r="AT195" s="779"/>
      <c r="AU195" s="779"/>
      <c r="AV195" s="779"/>
      <c r="AW195" s="779"/>
      <c r="AX195" s="779"/>
      <c r="AY195" s="779"/>
      <c r="AZ195" s="779"/>
      <c r="BA195" s="779"/>
      <c r="BB195" s="779"/>
      <c r="BC195" s="779"/>
      <c r="BD195" s="779"/>
      <c r="BE195" s="779"/>
      <c r="BF195" s="779"/>
      <c r="BG195" s="779"/>
      <c r="BH195" s="779"/>
      <c r="BI195" s="779"/>
      <c r="BJ195" s="779"/>
      <c r="BK195" s="779"/>
      <c r="BL195" s="779"/>
      <c r="BM195" s="779"/>
      <c r="BN195" s="779"/>
      <c r="BO195" s="779"/>
      <c r="BP195" s="779"/>
      <c r="BQ195" s="779"/>
      <c r="BR195" s="779"/>
      <c r="BS195" s="779"/>
      <c r="BT195" s="779"/>
      <c r="BU195" s="779"/>
      <c r="BV195" s="779"/>
      <c r="BW195" s="779"/>
      <c r="BX195" s="779"/>
      <c r="BY195" s="779"/>
      <c r="BZ195" s="779"/>
      <c r="CA195" s="779"/>
      <c r="CB195" s="779"/>
      <c r="CC195" s="779"/>
      <c r="CD195" s="779"/>
      <c r="CE195" s="779"/>
      <c r="CF195" s="779"/>
      <c r="CG195" s="779"/>
      <c r="CH195" s="779"/>
      <c r="CI195" s="779"/>
      <c r="CJ195" s="779"/>
      <c r="CK195" s="779"/>
      <c r="CL195" s="779"/>
      <c r="CM195" s="779"/>
      <c r="CN195" s="779"/>
      <c r="CO195" s="779"/>
      <c r="CP195" s="779"/>
      <c r="CQ195" s="779"/>
      <c r="CR195" s="779"/>
      <c r="CS195" s="779"/>
      <c r="CT195" s="779"/>
    </row>
    <row r="196" spans="1:98" s="772" customFormat="1" ht="13.5">
      <c r="A196" s="886"/>
      <c r="B196" s="886"/>
      <c r="C196" s="886"/>
      <c r="D196" s="886"/>
      <c r="E196" s="886"/>
      <c r="F196" s="2851"/>
      <c r="G196" s="2851"/>
      <c r="H196" s="888"/>
      <c r="I196" s="889"/>
      <c r="J196" s="890"/>
      <c r="K196" s="887"/>
      <c r="L196" s="887"/>
      <c r="N196" s="891"/>
      <c r="O196" s="774"/>
      <c r="P196" s="775"/>
      <c r="Q196" s="775"/>
      <c r="R196" s="776"/>
      <c r="S196" s="777"/>
      <c r="T196" s="777"/>
      <c r="U196" s="777"/>
      <c r="V196" s="778"/>
      <c r="W196" s="778"/>
      <c r="X196" s="778"/>
      <c r="Y196" s="778"/>
      <c r="Z196" s="778"/>
      <c r="AA196" s="779"/>
      <c r="AB196" s="779"/>
      <c r="AC196" s="779"/>
      <c r="AD196" s="779"/>
      <c r="AE196" s="779"/>
      <c r="AF196" s="779"/>
      <c r="AG196" s="779"/>
      <c r="AH196" s="779"/>
      <c r="AI196" s="779"/>
      <c r="AJ196" s="779"/>
      <c r="AK196" s="779"/>
      <c r="AL196" s="779"/>
      <c r="AM196" s="779"/>
      <c r="AN196" s="779"/>
      <c r="AO196" s="779"/>
      <c r="AP196" s="779"/>
      <c r="AQ196" s="779"/>
      <c r="AR196" s="779"/>
      <c r="AS196" s="779"/>
      <c r="AT196" s="779"/>
      <c r="AU196" s="779"/>
      <c r="AV196" s="779"/>
      <c r="AW196" s="779"/>
      <c r="AX196" s="779"/>
      <c r="AY196" s="779"/>
      <c r="AZ196" s="779"/>
      <c r="BA196" s="779"/>
      <c r="BB196" s="779"/>
      <c r="BC196" s="779"/>
      <c r="BD196" s="779"/>
      <c r="BE196" s="779"/>
      <c r="BF196" s="779"/>
      <c r="BG196" s="779"/>
      <c r="BH196" s="779"/>
      <c r="BI196" s="779"/>
      <c r="BJ196" s="779"/>
      <c r="BK196" s="779"/>
      <c r="BL196" s="779"/>
      <c r="BM196" s="779"/>
      <c r="BN196" s="779"/>
      <c r="BO196" s="779"/>
      <c r="BP196" s="779"/>
      <c r="BQ196" s="779"/>
      <c r="BR196" s="779"/>
      <c r="BS196" s="779"/>
      <c r="BT196" s="779"/>
      <c r="BU196" s="779"/>
      <c r="BV196" s="779"/>
      <c r="BW196" s="779"/>
      <c r="BX196" s="779"/>
      <c r="BY196" s="779"/>
      <c r="BZ196" s="779"/>
      <c r="CA196" s="779"/>
      <c r="CB196" s="779"/>
      <c r="CC196" s="779"/>
      <c r="CD196" s="779"/>
      <c r="CE196" s="779"/>
      <c r="CF196" s="779"/>
      <c r="CG196" s="779"/>
      <c r="CH196" s="779"/>
      <c r="CI196" s="779"/>
      <c r="CJ196" s="779"/>
      <c r="CK196" s="779"/>
      <c r="CL196" s="779"/>
      <c r="CM196" s="779"/>
      <c r="CN196" s="779"/>
      <c r="CO196" s="779"/>
      <c r="CP196" s="779"/>
      <c r="CQ196" s="779"/>
      <c r="CR196" s="779"/>
      <c r="CS196" s="779"/>
      <c r="CT196" s="779"/>
    </row>
    <row r="197" spans="1:98" s="772" customFormat="1" ht="13.5">
      <c r="A197" s="886"/>
      <c r="B197" s="886"/>
      <c r="C197" s="886"/>
      <c r="D197" s="886"/>
      <c r="E197" s="886"/>
      <c r="F197" s="2851"/>
      <c r="G197" s="2851"/>
      <c r="H197" s="888"/>
      <c r="I197" s="889"/>
      <c r="J197" s="890"/>
      <c r="K197" s="887"/>
      <c r="L197" s="887"/>
      <c r="N197" s="891"/>
      <c r="O197" s="774"/>
      <c r="P197" s="775"/>
      <c r="Q197" s="775"/>
      <c r="R197" s="776"/>
      <c r="S197" s="777"/>
      <c r="T197" s="777"/>
      <c r="U197" s="777"/>
      <c r="V197" s="778"/>
      <c r="W197" s="778"/>
      <c r="X197" s="778"/>
      <c r="Y197" s="778"/>
      <c r="Z197" s="778"/>
      <c r="AA197" s="779"/>
      <c r="AB197" s="779"/>
      <c r="AC197" s="779"/>
      <c r="AD197" s="779"/>
      <c r="AE197" s="779"/>
      <c r="AF197" s="779"/>
      <c r="AG197" s="779"/>
      <c r="AH197" s="779"/>
      <c r="AI197" s="779"/>
      <c r="AJ197" s="779"/>
      <c r="AK197" s="779"/>
      <c r="AL197" s="779"/>
      <c r="AM197" s="779"/>
      <c r="AN197" s="779"/>
      <c r="AO197" s="779"/>
      <c r="AP197" s="779"/>
      <c r="AQ197" s="779"/>
      <c r="AR197" s="779"/>
      <c r="AS197" s="779"/>
      <c r="AT197" s="779"/>
      <c r="AU197" s="779"/>
      <c r="AV197" s="779"/>
      <c r="AW197" s="779"/>
      <c r="AX197" s="779"/>
      <c r="AY197" s="779"/>
      <c r="AZ197" s="779"/>
      <c r="BA197" s="779"/>
      <c r="BB197" s="779"/>
      <c r="BC197" s="779"/>
      <c r="BD197" s="779"/>
      <c r="BE197" s="779"/>
      <c r="BF197" s="779"/>
      <c r="BG197" s="779"/>
      <c r="BH197" s="779"/>
      <c r="BI197" s="779"/>
      <c r="BJ197" s="779"/>
      <c r="BK197" s="779"/>
      <c r="BL197" s="779"/>
      <c r="BM197" s="779"/>
      <c r="BN197" s="779"/>
      <c r="BO197" s="779"/>
      <c r="BP197" s="779"/>
      <c r="BQ197" s="779"/>
      <c r="BR197" s="779"/>
      <c r="BS197" s="779"/>
      <c r="BT197" s="779"/>
      <c r="BU197" s="779"/>
      <c r="BV197" s="779"/>
      <c r="BW197" s="779"/>
      <c r="BX197" s="779"/>
      <c r="BY197" s="779"/>
      <c r="BZ197" s="779"/>
      <c r="CA197" s="779"/>
      <c r="CB197" s="779"/>
      <c r="CC197" s="779"/>
      <c r="CD197" s="779"/>
      <c r="CE197" s="779"/>
      <c r="CF197" s="779"/>
      <c r="CG197" s="779"/>
      <c r="CH197" s="779"/>
      <c r="CI197" s="779"/>
      <c r="CJ197" s="779"/>
      <c r="CK197" s="779"/>
      <c r="CL197" s="779"/>
      <c r="CM197" s="779"/>
      <c r="CN197" s="779"/>
      <c r="CO197" s="779"/>
      <c r="CP197" s="779"/>
      <c r="CQ197" s="779"/>
      <c r="CR197" s="779"/>
      <c r="CS197" s="779"/>
      <c r="CT197" s="779"/>
    </row>
    <row r="198" spans="1:98" s="772" customFormat="1" ht="13.5">
      <c r="A198" s="886"/>
      <c r="B198" s="886"/>
      <c r="C198" s="886"/>
      <c r="D198" s="886"/>
      <c r="E198" s="886"/>
      <c r="F198" s="2851"/>
      <c r="G198" s="2851"/>
      <c r="H198" s="888"/>
      <c r="I198" s="889"/>
      <c r="J198" s="890"/>
      <c r="K198" s="887"/>
      <c r="L198" s="887"/>
      <c r="N198" s="891"/>
      <c r="O198" s="774"/>
      <c r="P198" s="775"/>
      <c r="Q198" s="775"/>
      <c r="R198" s="776"/>
      <c r="S198" s="777"/>
      <c r="T198" s="777"/>
      <c r="U198" s="777"/>
      <c r="V198" s="778"/>
      <c r="W198" s="778"/>
      <c r="X198" s="778"/>
      <c r="Y198" s="778"/>
      <c r="Z198" s="778"/>
      <c r="AA198" s="779"/>
      <c r="AB198" s="779"/>
      <c r="AC198" s="779"/>
      <c r="AD198" s="779"/>
      <c r="AE198" s="779"/>
      <c r="AF198" s="779"/>
      <c r="AG198" s="779"/>
      <c r="AH198" s="779"/>
      <c r="AI198" s="779"/>
      <c r="AJ198" s="779"/>
      <c r="AK198" s="779"/>
      <c r="AL198" s="779"/>
      <c r="AM198" s="779"/>
      <c r="AN198" s="779"/>
      <c r="AO198" s="779"/>
      <c r="AP198" s="779"/>
      <c r="AQ198" s="779"/>
      <c r="AR198" s="779"/>
      <c r="AS198" s="779"/>
      <c r="AT198" s="779"/>
      <c r="AU198" s="779"/>
      <c r="AV198" s="779"/>
      <c r="AW198" s="779"/>
      <c r="AX198" s="779"/>
      <c r="AY198" s="779"/>
      <c r="AZ198" s="779"/>
      <c r="BA198" s="779"/>
      <c r="BB198" s="779"/>
      <c r="BC198" s="779"/>
      <c r="BD198" s="779"/>
      <c r="BE198" s="779"/>
      <c r="BF198" s="779"/>
      <c r="BG198" s="779"/>
      <c r="BH198" s="779"/>
      <c r="BI198" s="779"/>
      <c r="BJ198" s="779"/>
      <c r="BK198" s="779"/>
      <c r="BL198" s="779"/>
      <c r="BM198" s="779"/>
      <c r="BN198" s="779"/>
      <c r="BO198" s="779"/>
      <c r="BP198" s="779"/>
      <c r="BQ198" s="779"/>
      <c r="BR198" s="779"/>
      <c r="BS198" s="779"/>
      <c r="BT198" s="779"/>
      <c r="BU198" s="779"/>
      <c r="BV198" s="779"/>
      <c r="BW198" s="779"/>
      <c r="BX198" s="779"/>
      <c r="BY198" s="779"/>
      <c r="BZ198" s="779"/>
      <c r="CA198" s="779"/>
      <c r="CB198" s="779"/>
      <c r="CC198" s="779"/>
      <c r="CD198" s="779"/>
      <c r="CE198" s="779"/>
      <c r="CF198" s="779"/>
      <c r="CG198" s="779"/>
      <c r="CH198" s="779"/>
      <c r="CI198" s="779"/>
      <c r="CJ198" s="779"/>
      <c r="CK198" s="779"/>
      <c r="CL198" s="779"/>
      <c r="CM198" s="779"/>
      <c r="CN198" s="779"/>
      <c r="CO198" s="779"/>
      <c r="CP198" s="779"/>
      <c r="CQ198" s="779"/>
      <c r="CR198" s="779"/>
      <c r="CS198" s="779"/>
      <c r="CT198" s="779"/>
    </row>
    <row r="199" spans="1:98" s="772" customFormat="1" ht="13.5">
      <c r="A199" s="886"/>
      <c r="B199" s="886"/>
      <c r="C199" s="886"/>
      <c r="D199" s="886"/>
      <c r="E199" s="886"/>
      <c r="F199" s="2851"/>
      <c r="G199" s="2851"/>
      <c r="H199" s="888"/>
      <c r="I199" s="889"/>
      <c r="J199" s="890"/>
      <c r="K199" s="887"/>
      <c r="L199" s="887"/>
      <c r="N199" s="891"/>
      <c r="O199" s="774"/>
      <c r="P199" s="775"/>
      <c r="Q199" s="775"/>
      <c r="R199" s="776"/>
      <c r="S199" s="777"/>
      <c r="T199" s="777"/>
      <c r="U199" s="777"/>
      <c r="V199" s="778"/>
      <c r="W199" s="778"/>
      <c r="X199" s="778"/>
      <c r="Y199" s="778"/>
      <c r="Z199" s="778"/>
      <c r="AA199" s="779"/>
      <c r="AB199" s="779"/>
      <c r="AC199" s="779"/>
      <c r="AD199" s="779"/>
      <c r="AE199" s="779"/>
      <c r="AF199" s="779"/>
      <c r="AG199" s="779"/>
      <c r="AH199" s="779"/>
      <c r="AI199" s="779"/>
      <c r="AJ199" s="779"/>
      <c r="AK199" s="779"/>
      <c r="AL199" s="779"/>
      <c r="AM199" s="779"/>
      <c r="AN199" s="779"/>
      <c r="AO199" s="779"/>
      <c r="AP199" s="779"/>
      <c r="AQ199" s="779"/>
      <c r="AR199" s="779"/>
      <c r="AS199" s="779"/>
      <c r="AT199" s="779"/>
      <c r="AU199" s="779"/>
      <c r="AV199" s="779"/>
      <c r="AW199" s="779"/>
      <c r="AX199" s="779"/>
      <c r="AY199" s="779"/>
      <c r="AZ199" s="779"/>
      <c r="BA199" s="779"/>
      <c r="BB199" s="779"/>
      <c r="BC199" s="779"/>
      <c r="BD199" s="779"/>
      <c r="BE199" s="779"/>
      <c r="BF199" s="779"/>
      <c r="BG199" s="779"/>
      <c r="BH199" s="779"/>
      <c r="BI199" s="779"/>
      <c r="BJ199" s="779"/>
      <c r="BK199" s="779"/>
      <c r="BL199" s="779"/>
      <c r="BM199" s="779"/>
      <c r="BN199" s="779"/>
      <c r="BO199" s="779"/>
      <c r="BP199" s="779"/>
      <c r="BQ199" s="779"/>
      <c r="BR199" s="779"/>
      <c r="BS199" s="779"/>
      <c r="BT199" s="779"/>
      <c r="BU199" s="779"/>
      <c r="BV199" s="779"/>
      <c r="BW199" s="779"/>
      <c r="BX199" s="779"/>
      <c r="BY199" s="779"/>
      <c r="BZ199" s="779"/>
      <c r="CA199" s="779"/>
      <c r="CB199" s="779"/>
      <c r="CC199" s="779"/>
      <c r="CD199" s="779"/>
      <c r="CE199" s="779"/>
      <c r="CF199" s="779"/>
      <c r="CG199" s="779"/>
      <c r="CH199" s="779"/>
      <c r="CI199" s="779"/>
      <c r="CJ199" s="779"/>
      <c r="CK199" s="779"/>
      <c r="CL199" s="779"/>
      <c r="CM199" s="779"/>
      <c r="CN199" s="779"/>
      <c r="CO199" s="779"/>
      <c r="CP199" s="779"/>
      <c r="CQ199" s="779"/>
      <c r="CR199" s="779"/>
      <c r="CS199" s="779"/>
      <c r="CT199" s="779"/>
    </row>
    <row r="200" spans="1:98" s="772" customFormat="1" ht="13.5">
      <c r="A200" s="886"/>
      <c r="B200" s="886"/>
      <c r="C200" s="886"/>
      <c r="D200" s="886"/>
      <c r="E200" s="886"/>
      <c r="F200" s="2851"/>
      <c r="G200" s="2851"/>
      <c r="H200" s="888"/>
      <c r="I200" s="889"/>
      <c r="J200" s="890"/>
      <c r="K200" s="887"/>
      <c r="L200" s="887"/>
      <c r="N200" s="891"/>
      <c r="O200" s="774"/>
      <c r="P200" s="775"/>
      <c r="Q200" s="775"/>
      <c r="R200" s="776"/>
      <c r="S200" s="777"/>
      <c r="T200" s="777"/>
      <c r="U200" s="777"/>
      <c r="V200" s="778"/>
      <c r="W200" s="778"/>
      <c r="X200" s="778"/>
      <c r="Y200" s="778"/>
      <c r="Z200" s="778"/>
      <c r="AA200" s="779"/>
      <c r="AB200" s="779"/>
      <c r="AC200" s="779"/>
      <c r="AD200" s="779"/>
      <c r="AE200" s="779"/>
      <c r="AF200" s="779"/>
      <c r="AG200" s="779"/>
      <c r="AH200" s="779"/>
      <c r="AI200" s="779"/>
      <c r="AJ200" s="779"/>
      <c r="AK200" s="779"/>
      <c r="AL200" s="779"/>
      <c r="AM200" s="779"/>
      <c r="AN200" s="779"/>
      <c r="AO200" s="779"/>
      <c r="AP200" s="779"/>
      <c r="AQ200" s="779"/>
      <c r="AR200" s="779"/>
      <c r="AS200" s="779"/>
      <c r="AT200" s="779"/>
      <c r="AU200" s="779"/>
      <c r="AV200" s="779"/>
      <c r="AW200" s="779"/>
      <c r="AX200" s="779"/>
      <c r="AY200" s="779"/>
      <c r="AZ200" s="779"/>
      <c r="BA200" s="779"/>
      <c r="BB200" s="779"/>
      <c r="BC200" s="779"/>
      <c r="BD200" s="779"/>
      <c r="BE200" s="779"/>
      <c r="BF200" s="779"/>
      <c r="BG200" s="779"/>
      <c r="BH200" s="779"/>
      <c r="BI200" s="779"/>
      <c r="BJ200" s="779"/>
      <c r="BK200" s="779"/>
      <c r="BL200" s="779"/>
      <c r="BM200" s="779"/>
      <c r="BN200" s="779"/>
      <c r="BO200" s="779"/>
      <c r="BP200" s="779"/>
      <c r="BQ200" s="779"/>
      <c r="BR200" s="779"/>
      <c r="BS200" s="779"/>
      <c r="BT200" s="779"/>
      <c r="BU200" s="779"/>
      <c r="BV200" s="779"/>
      <c r="BW200" s="779"/>
      <c r="BX200" s="779"/>
      <c r="BY200" s="779"/>
      <c r="BZ200" s="779"/>
      <c r="CA200" s="779"/>
      <c r="CB200" s="779"/>
      <c r="CC200" s="779"/>
      <c r="CD200" s="779"/>
      <c r="CE200" s="779"/>
      <c r="CF200" s="779"/>
      <c r="CG200" s="779"/>
      <c r="CH200" s="779"/>
      <c r="CI200" s="779"/>
      <c r="CJ200" s="779"/>
      <c r="CK200" s="779"/>
      <c r="CL200" s="779"/>
      <c r="CM200" s="779"/>
      <c r="CN200" s="779"/>
      <c r="CO200" s="779"/>
      <c r="CP200" s="779"/>
      <c r="CQ200" s="779"/>
      <c r="CR200" s="779"/>
      <c r="CS200" s="779"/>
      <c r="CT200" s="779"/>
    </row>
    <row r="201" spans="1:98" s="772" customFormat="1" ht="13.5">
      <c r="A201" s="886"/>
      <c r="B201" s="886"/>
      <c r="C201" s="886"/>
      <c r="D201" s="886"/>
      <c r="E201" s="886"/>
      <c r="F201" s="2851"/>
      <c r="G201" s="2851"/>
      <c r="H201" s="888"/>
      <c r="I201" s="889"/>
      <c r="J201" s="890"/>
      <c r="K201" s="887"/>
      <c r="L201" s="887"/>
      <c r="N201" s="891"/>
      <c r="O201" s="774"/>
      <c r="P201" s="775"/>
      <c r="Q201" s="775"/>
      <c r="R201" s="776"/>
      <c r="S201" s="777"/>
      <c r="T201" s="777"/>
      <c r="U201" s="777"/>
      <c r="V201" s="778"/>
      <c r="W201" s="778"/>
      <c r="X201" s="778"/>
      <c r="Y201" s="778"/>
      <c r="Z201" s="778"/>
      <c r="AA201" s="779"/>
      <c r="AB201" s="779"/>
      <c r="AC201" s="779"/>
      <c r="AD201" s="779"/>
      <c r="AE201" s="779"/>
      <c r="AF201" s="779"/>
      <c r="AG201" s="779"/>
      <c r="AH201" s="779"/>
      <c r="AI201" s="779"/>
      <c r="AJ201" s="779"/>
      <c r="AK201" s="779"/>
      <c r="AL201" s="779"/>
      <c r="AM201" s="779"/>
      <c r="AN201" s="779"/>
      <c r="AO201" s="779"/>
      <c r="AP201" s="779"/>
      <c r="AQ201" s="779"/>
      <c r="AR201" s="779"/>
      <c r="AS201" s="779"/>
      <c r="AT201" s="779"/>
      <c r="AU201" s="779"/>
      <c r="AV201" s="779"/>
      <c r="AW201" s="779"/>
      <c r="AX201" s="779"/>
      <c r="AY201" s="779"/>
      <c r="AZ201" s="779"/>
      <c r="BA201" s="779"/>
      <c r="BB201" s="779"/>
      <c r="BC201" s="779"/>
      <c r="BD201" s="779"/>
      <c r="BE201" s="779"/>
      <c r="BF201" s="779"/>
      <c r="BG201" s="779"/>
      <c r="BH201" s="779"/>
      <c r="BI201" s="779"/>
      <c r="BJ201" s="779"/>
      <c r="BK201" s="779"/>
      <c r="BL201" s="779"/>
      <c r="BM201" s="779"/>
      <c r="BN201" s="779"/>
      <c r="BO201" s="779"/>
      <c r="BP201" s="779"/>
      <c r="BQ201" s="779"/>
      <c r="BR201" s="779"/>
      <c r="BS201" s="779"/>
      <c r="BT201" s="779"/>
      <c r="BU201" s="779"/>
      <c r="BV201" s="779"/>
      <c r="BW201" s="779"/>
      <c r="BX201" s="779"/>
      <c r="BY201" s="779"/>
      <c r="BZ201" s="779"/>
      <c r="CA201" s="779"/>
      <c r="CB201" s="779"/>
      <c r="CC201" s="779"/>
      <c r="CD201" s="779"/>
      <c r="CE201" s="779"/>
      <c r="CF201" s="779"/>
      <c r="CG201" s="779"/>
      <c r="CH201" s="779"/>
      <c r="CI201" s="779"/>
      <c r="CJ201" s="779"/>
      <c r="CK201" s="779"/>
      <c r="CL201" s="779"/>
      <c r="CM201" s="779"/>
      <c r="CN201" s="779"/>
      <c r="CO201" s="779"/>
      <c r="CP201" s="779"/>
      <c r="CQ201" s="779"/>
      <c r="CR201" s="779"/>
      <c r="CS201" s="779"/>
      <c r="CT201" s="779"/>
    </row>
    <row r="202" spans="1:98" s="772" customFormat="1" ht="13.5">
      <c r="A202" s="886"/>
      <c r="B202" s="886"/>
      <c r="C202" s="886"/>
      <c r="D202" s="886"/>
      <c r="E202" s="886"/>
      <c r="F202" s="2851"/>
      <c r="G202" s="2851"/>
      <c r="H202" s="888"/>
      <c r="I202" s="889"/>
      <c r="J202" s="890"/>
      <c r="K202" s="887"/>
      <c r="L202" s="887"/>
      <c r="N202" s="891"/>
      <c r="O202" s="774"/>
      <c r="P202" s="775"/>
      <c r="Q202" s="775"/>
      <c r="R202" s="776"/>
      <c r="S202" s="777"/>
      <c r="T202" s="777"/>
      <c r="U202" s="777"/>
      <c r="V202" s="778"/>
      <c r="W202" s="778"/>
      <c r="X202" s="778"/>
      <c r="Y202" s="778"/>
      <c r="Z202" s="778"/>
      <c r="AA202" s="779"/>
      <c r="AB202" s="779"/>
      <c r="AC202" s="779"/>
      <c r="AD202" s="779"/>
      <c r="AE202" s="779"/>
      <c r="AF202" s="779"/>
      <c r="AG202" s="779"/>
      <c r="AH202" s="779"/>
      <c r="AI202" s="779"/>
      <c r="AJ202" s="779"/>
      <c r="AK202" s="779"/>
      <c r="AL202" s="779"/>
      <c r="AM202" s="779"/>
      <c r="AN202" s="779"/>
      <c r="AO202" s="779"/>
      <c r="AP202" s="779"/>
      <c r="AQ202" s="779"/>
      <c r="AR202" s="779"/>
      <c r="AS202" s="779"/>
      <c r="AT202" s="779"/>
      <c r="AU202" s="779"/>
      <c r="AV202" s="779"/>
      <c r="AW202" s="779"/>
      <c r="AX202" s="779"/>
      <c r="AY202" s="779"/>
      <c r="AZ202" s="779"/>
      <c r="BA202" s="779"/>
      <c r="BB202" s="779"/>
      <c r="BC202" s="779"/>
      <c r="BD202" s="779"/>
      <c r="BE202" s="779"/>
      <c r="BF202" s="779"/>
      <c r="BG202" s="779"/>
      <c r="BH202" s="779"/>
      <c r="BI202" s="779"/>
      <c r="BJ202" s="779"/>
      <c r="BK202" s="779"/>
      <c r="BL202" s="779"/>
      <c r="BM202" s="779"/>
      <c r="BN202" s="779"/>
      <c r="BO202" s="779"/>
      <c r="BP202" s="779"/>
      <c r="BQ202" s="779"/>
      <c r="BR202" s="779"/>
      <c r="BS202" s="779"/>
      <c r="BT202" s="779"/>
      <c r="BU202" s="779"/>
      <c r="BV202" s="779"/>
      <c r="BW202" s="779"/>
      <c r="BX202" s="779"/>
      <c r="BY202" s="779"/>
      <c r="BZ202" s="779"/>
      <c r="CA202" s="779"/>
      <c r="CB202" s="779"/>
      <c r="CC202" s="779"/>
      <c r="CD202" s="779"/>
      <c r="CE202" s="779"/>
      <c r="CF202" s="779"/>
      <c r="CG202" s="779"/>
      <c r="CH202" s="779"/>
      <c r="CI202" s="779"/>
      <c r="CJ202" s="779"/>
      <c r="CK202" s="779"/>
      <c r="CL202" s="779"/>
      <c r="CM202" s="779"/>
      <c r="CN202" s="779"/>
      <c r="CO202" s="779"/>
      <c r="CP202" s="779"/>
      <c r="CQ202" s="779"/>
      <c r="CR202" s="779"/>
      <c r="CS202" s="779"/>
      <c r="CT202" s="779"/>
    </row>
    <row r="203" spans="1:98" s="772" customFormat="1" ht="13.5">
      <c r="A203" s="886"/>
      <c r="B203" s="886"/>
      <c r="C203" s="886"/>
      <c r="D203" s="886"/>
      <c r="E203" s="886"/>
      <c r="F203" s="2851"/>
      <c r="G203" s="2851"/>
      <c r="H203" s="888"/>
      <c r="I203" s="889"/>
      <c r="J203" s="890"/>
      <c r="K203" s="887"/>
      <c r="L203" s="887"/>
      <c r="N203" s="891"/>
      <c r="O203" s="774"/>
      <c r="P203" s="775"/>
      <c r="Q203" s="775"/>
      <c r="R203" s="776"/>
      <c r="S203" s="777"/>
      <c r="T203" s="777"/>
      <c r="U203" s="777"/>
      <c r="V203" s="778"/>
      <c r="W203" s="778"/>
      <c r="X203" s="778"/>
      <c r="Y203" s="778"/>
      <c r="Z203" s="778"/>
      <c r="AA203" s="779"/>
      <c r="AB203" s="779"/>
      <c r="AC203" s="779"/>
      <c r="AD203" s="779"/>
      <c r="AE203" s="779"/>
      <c r="AF203" s="779"/>
      <c r="AG203" s="779"/>
      <c r="AH203" s="779"/>
      <c r="AI203" s="779"/>
      <c r="AJ203" s="779"/>
      <c r="AK203" s="779"/>
      <c r="AL203" s="779"/>
      <c r="AM203" s="779"/>
      <c r="AN203" s="779"/>
      <c r="AO203" s="779"/>
      <c r="AP203" s="779"/>
      <c r="AQ203" s="779"/>
      <c r="AR203" s="779"/>
      <c r="AS203" s="779"/>
      <c r="AT203" s="779"/>
      <c r="AU203" s="779"/>
      <c r="AV203" s="779"/>
      <c r="AW203" s="779"/>
      <c r="AX203" s="779"/>
      <c r="AY203" s="779"/>
      <c r="AZ203" s="779"/>
      <c r="BA203" s="779"/>
      <c r="BB203" s="779"/>
      <c r="BC203" s="779"/>
      <c r="BD203" s="779"/>
      <c r="BE203" s="779"/>
      <c r="BF203" s="779"/>
      <c r="BG203" s="779"/>
      <c r="BH203" s="779"/>
      <c r="BI203" s="779"/>
      <c r="BJ203" s="779"/>
      <c r="BK203" s="779"/>
      <c r="BL203" s="779"/>
      <c r="BM203" s="779"/>
      <c r="BN203" s="779"/>
      <c r="BO203" s="779"/>
      <c r="BP203" s="779"/>
      <c r="BQ203" s="779"/>
      <c r="BR203" s="779"/>
      <c r="BS203" s="779"/>
      <c r="BT203" s="779"/>
      <c r="BU203" s="779"/>
      <c r="BV203" s="779"/>
      <c r="BW203" s="779"/>
      <c r="BX203" s="779"/>
      <c r="BY203" s="779"/>
      <c r="BZ203" s="779"/>
      <c r="CA203" s="779"/>
      <c r="CB203" s="779"/>
      <c r="CC203" s="779"/>
      <c r="CD203" s="779"/>
      <c r="CE203" s="779"/>
      <c r="CF203" s="779"/>
      <c r="CG203" s="779"/>
      <c r="CH203" s="779"/>
      <c r="CI203" s="779"/>
      <c r="CJ203" s="779"/>
      <c r="CK203" s="779"/>
      <c r="CL203" s="779"/>
      <c r="CM203" s="779"/>
      <c r="CN203" s="779"/>
      <c r="CO203" s="779"/>
      <c r="CP203" s="779"/>
      <c r="CQ203" s="779"/>
      <c r="CR203" s="779"/>
      <c r="CS203" s="779"/>
      <c r="CT203" s="779"/>
    </row>
    <row r="204" spans="1:98" s="772" customFormat="1" ht="13.5">
      <c r="A204" s="886"/>
      <c r="B204" s="886"/>
      <c r="C204" s="886"/>
      <c r="D204" s="886"/>
      <c r="E204" s="886"/>
      <c r="F204" s="2851"/>
      <c r="G204" s="2851"/>
      <c r="H204" s="888"/>
      <c r="I204" s="889"/>
      <c r="J204" s="890"/>
      <c r="K204" s="887"/>
      <c r="L204" s="887"/>
      <c r="N204" s="891"/>
      <c r="O204" s="774"/>
      <c r="P204" s="775"/>
      <c r="Q204" s="775"/>
      <c r="R204" s="776"/>
      <c r="S204" s="777"/>
      <c r="T204" s="777"/>
      <c r="U204" s="777"/>
      <c r="V204" s="778"/>
      <c r="W204" s="778"/>
      <c r="X204" s="778"/>
      <c r="Y204" s="778"/>
      <c r="Z204" s="778"/>
      <c r="AA204" s="779"/>
      <c r="AB204" s="779"/>
      <c r="AC204" s="779"/>
      <c r="AD204" s="779"/>
      <c r="AE204" s="779"/>
      <c r="AF204" s="779"/>
      <c r="AG204" s="779"/>
      <c r="AH204" s="779"/>
      <c r="AI204" s="779"/>
      <c r="AJ204" s="779"/>
      <c r="AK204" s="779"/>
      <c r="AL204" s="779"/>
      <c r="AM204" s="779"/>
      <c r="AN204" s="779"/>
      <c r="AO204" s="779"/>
      <c r="AP204" s="779"/>
      <c r="AQ204" s="779"/>
      <c r="AR204" s="779"/>
      <c r="AS204" s="779"/>
      <c r="AT204" s="779"/>
      <c r="AU204" s="779"/>
      <c r="AV204" s="779"/>
      <c r="AW204" s="779"/>
      <c r="AX204" s="779"/>
      <c r="AY204" s="779"/>
      <c r="AZ204" s="779"/>
      <c r="BA204" s="779"/>
      <c r="BB204" s="779"/>
      <c r="BC204" s="779"/>
      <c r="BD204" s="779"/>
      <c r="BE204" s="779"/>
      <c r="BF204" s="779"/>
      <c r="BG204" s="779"/>
      <c r="BH204" s="779"/>
      <c r="BI204" s="779"/>
      <c r="BJ204" s="779"/>
      <c r="BK204" s="779"/>
      <c r="BL204" s="779"/>
      <c r="BM204" s="779"/>
      <c r="BN204" s="779"/>
      <c r="BO204" s="779"/>
      <c r="BP204" s="779"/>
      <c r="BQ204" s="779"/>
      <c r="BR204" s="779"/>
      <c r="BS204" s="779"/>
      <c r="BT204" s="779"/>
      <c r="BU204" s="779"/>
      <c r="BV204" s="779"/>
      <c r="BW204" s="779"/>
      <c r="BX204" s="779"/>
      <c r="BY204" s="779"/>
      <c r="BZ204" s="779"/>
      <c r="CA204" s="779"/>
      <c r="CB204" s="779"/>
      <c r="CC204" s="779"/>
      <c r="CD204" s="779"/>
      <c r="CE204" s="779"/>
      <c r="CF204" s="779"/>
      <c r="CG204" s="779"/>
      <c r="CH204" s="779"/>
      <c r="CI204" s="779"/>
      <c r="CJ204" s="779"/>
      <c r="CK204" s="779"/>
      <c r="CL204" s="779"/>
      <c r="CM204" s="779"/>
      <c r="CN204" s="779"/>
      <c r="CO204" s="779"/>
      <c r="CP204" s="779"/>
      <c r="CQ204" s="779"/>
      <c r="CR204" s="779"/>
      <c r="CS204" s="779"/>
      <c r="CT204" s="779"/>
    </row>
    <row r="205" spans="1:98" s="772" customFormat="1" ht="13.5">
      <c r="A205" s="886"/>
      <c r="B205" s="886"/>
      <c r="C205" s="886"/>
      <c r="D205" s="886"/>
      <c r="E205" s="886"/>
      <c r="F205" s="2851"/>
      <c r="G205" s="2851"/>
      <c r="H205" s="888"/>
      <c r="I205" s="889"/>
      <c r="J205" s="890"/>
      <c r="K205" s="887"/>
      <c r="L205" s="887"/>
      <c r="N205" s="891"/>
      <c r="O205" s="774"/>
      <c r="P205" s="775"/>
      <c r="Q205" s="775"/>
      <c r="R205" s="776"/>
      <c r="S205" s="777"/>
      <c r="T205" s="777"/>
      <c r="U205" s="777"/>
      <c r="V205" s="778"/>
      <c r="W205" s="778"/>
      <c r="X205" s="778"/>
      <c r="Y205" s="778"/>
      <c r="Z205" s="778"/>
      <c r="AA205" s="779"/>
      <c r="AB205" s="779"/>
      <c r="AC205" s="779"/>
      <c r="AD205" s="779"/>
      <c r="AE205" s="779"/>
      <c r="AF205" s="779"/>
      <c r="AG205" s="779"/>
      <c r="AH205" s="779"/>
      <c r="AI205" s="779"/>
      <c r="AJ205" s="779"/>
      <c r="AK205" s="779"/>
      <c r="AL205" s="779"/>
      <c r="AM205" s="779"/>
      <c r="AN205" s="779"/>
      <c r="AO205" s="779"/>
      <c r="AP205" s="779"/>
      <c r="AQ205" s="779"/>
      <c r="AR205" s="779"/>
      <c r="AS205" s="779"/>
      <c r="AT205" s="779"/>
      <c r="AU205" s="779"/>
      <c r="AV205" s="779"/>
      <c r="AW205" s="779"/>
      <c r="AX205" s="779"/>
      <c r="AY205" s="779"/>
      <c r="AZ205" s="779"/>
      <c r="BA205" s="779"/>
      <c r="BB205" s="779"/>
      <c r="BC205" s="779"/>
      <c r="BD205" s="779"/>
      <c r="BE205" s="779"/>
      <c r="BF205" s="779"/>
      <c r="BG205" s="779"/>
      <c r="BH205" s="779"/>
      <c r="BI205" s="779"/>
      <c r="BJ205" s="779"/>
      <c r="BK205" s="779"/>
      <c r="BL205" s="779"/>
      <c r="BM205" s="779"/>
      <c r="BN205" s="779"/>
      <c r="BO205" s="779"/>
      <c r="BP205" s="779"/>
      <c r="BQ205" s="779"/>
      <c r="BR205" s="779"/>
      <c r="BS205" s="779"/>
      <c r="BT205" s="779"/>
      <c r="BU205" s="779"/>
      <c r="BV205" s="779"/>
      <c r="BW205" s="779"/>
      <c r="BX205" s="779"/>
      <c r="BY205" s="779"/>
      <c r="BZ205" s="779"/>
      <c r="CA205" s="779"/>
      <c r="CB205" s="779"/>
      <c r="CC205" s="779"/>
      <c r="CD205" s="779"/>
      <c r="CE205" s="779"/>
      <c r="CF205" s="779"/>
      <c r="CG205" s="779"/>
      <c r="CH205" s="779"/>
      <c r="CI205" s="779"/>
      <c r="CJ205" s="779"/>
      <c r="CK205" s="779"/>
      <c r="CL205" s="779"/>
      <c r="CM205" s="779"/>
      <c r="CN205" s="779"/>
      <c r="CO205" s="779"/>
      <c r="CP205" s="779"/>
      <c r="CQ205" s="779"/>
      <c r="CR205" s="779"/>
      <c r="CS205" s="779"/>
      <c r="CT205" s="779"/>
    </row>
    <row r="206" spans="1:98" s="772" customFormat="1" ht="13.5">
      <c r="A206" s="886"/>
      <c r="B206" s="886"/>
      <c r="C206" s="886"/>
      <c r="D206" s="886"/>
      <c r="E206" s="886"/>
      <c r="F206" s="2851"/>
      <c r="G206" s="2851"/>
      <c r="H206" s="888"/>
      <c r="I206" s="889"/>
      <c r="J206" s="890"/>
      <c r="K206" s="887"/>
      <c r="L206" s="887"/>
      <c r="N206" s="891"/>
      <c r="O206" s="774"/>
      <c r="P206" s="775"/>
      <c r="Q206" s="775"/>
      <c r="R206" s="776"/>
      <c r="S206" s="777"/>
      <c r="T206" s="777"/>
      <c r="U206" s="777"/>
      <c r="V206" s="778"/>
      <c r="W206" s="778"/>
      <c r="X206" s="778"/>
      <c r="Y206" s="778"/>
      <c r="Z206" s="778"/>
      <c r="AA206" s="779"/>
      <c r="AB206" s="779"/>
      <c r="AC206" s="779"/>
      <c r="AD206" s="779"/>
      <c r="AE206" s="779"/>
      <c r="AF206" s="779"/>
      <c r="AG206" s="779"/>
      <c r="AH206" s="779"/>
      <c r="AI206" s="779"/>
      <c r="AJ206" s="779"/>
      <c r="AK206" s="779"/>
      <c r="AL206" s="779"/>
      <c r="AM206" s="779"/>
      <c r="AN206" s="779"/>
      <c r="AO206" s="779"/>
      <c r="AP206" s="779"/>
      <c r="AQ206" s="779"/>
      <c r="AR206" s="779"/>
      <c r="AS206" s="779"/>
      <c r="AT206" s="779"/>
      <c r="AU206" s="779"/>
      <c r="AV206" s="779"/>
      <c r="AW206" s="779"/>
      <c r="AX206" s="779"/>
      <c r="AY206" s="779"/>
      <c r="AZ206" s="779"/>
      <c r="BA206" s="779"/>
      <c r="BB206" s="779"/>
      <c r="BC206" s="779"/>
      <c r="BD206" s="779"/>
      <c r="BE206" s="779"/>
      <c r="BF206" s="779"/>
      <c r="BG206" s="779"/>
      <c r="BH206" s="779"/>
      <c r="BI206" s="779"/>
      <c r="BJ206" s="779"/>
      <c r="BK206" s="779"/>
      <c r="BL206" s="779"/>
      <c r="BM206" s="779"/>
      <c r="BN206" s="779"/>
      <c r="BO206" s="779"/>
      <c r="BP206" s="779"/>
      <c r="BQ206" s="779"/>
      <c r="BR206" s="779"/>
      <c r="BS206" s="779"/>
      <c r="BT206" s="779"/>
      <c r="BU206" s="779"/>
      <c r="BV206" s="779"/>
      <c r="BW206" s="779"/>
      <c r="BX206" s="779"/>
      <c r="BY206" s="779"/>
      <c r="BZ206" s="779"/>
      <c r="CA206" s="779"/>
      <c r="CB206" s="779"/>
      <c r="CC206" s="779"/>
      <c r="CD206" s="779"/>
      <c r="CE206" s="779"/>
      <c r="CF206" s="779"/>
      <c r="CG206" s="779"/>
      <c r="CH206" s="779"/>
      <c r="CI206" s="779"/>
      <c r="CJ206" s="779"/>
      <c r="CK206" s="779"/>
      <c r="CL206" s="779"/>
      <c r="CM206" s="779"/>
      <c r="CN206" s="779"/>
      <c r="CO206" s="779"/>
      <c r="CP206" s="779"/>
      <c r="CQ206" s="779"/>
      <c r="CR206" s="779"/>
      <c r="CS206" s="779"/>
      <c r="CT206" s="779"/>
    </row>
    <row r="207" spans="1:98" s="772" customFormat="1" ht="13.5">
      <c r="A207" s="886"/>
      <c r="B207" s="886"/>
      <c r="C207" s="886"/>
      <c r="D207" s="886"/>
      <c r="E207" s="886"/>
      <c r="F207" s="2851"/>
      <c r="G207" s="2851"/>
      <c r="H207" s="888"/>
      <c r="I207" s="889"/>
      <c r="J207" s="890"/>
      <c r="K207" s="887"/>
      <c r="L207" s="887"/>
      <c r="N207" s="891"/>
      <c r="O207" s="774"/>
      <c r="P207" s="775"/>
      <c r="Q207" s="775"/>
      <c r="R207" s="776"/>
      <c r="S207" s="777"/>
      <c r="T207" s="777"/>
      <c r="U207" s="777"/>
      <c r="V207" s="778"/>
      <c r="W207" s="778"/>
      <c r="X207" s="778"/>
      <c r="Y207" s="778"/>
      <c r="Z207" s="778"/>
      <c r="AA207" s="779"/>
      <c r="AB207" s="779"/>
      <c r="AC207" s="779"/>
      <c r="AD207" s="779"/>
      <c r="AE207" s="779"/>
      <c r="AF207" s="779"/>
      <c r="AG207" s="779"/>
      <c r="AH207" s="779"/>
      <c r="AI207" s="779"/>
      <c r="AJ207" s="779"/>
      <c r="AK207" s="779"/>
      <c r="AL207" s="779"/>
      <c r="AM207" s="779"/>
      <c r="AN207" s="779"/>
      <c r="AO207" s="779"/>
      <c r="AP207" s="779"/>
      <c r="AQ207" s="779"/>
      <c r="AR207" s="779"/>
      <c r="AS207" s="779"/>
      <c r="AT207" s="779"/>
      <c r="AU207" s="779"/>
      <c r="AV207" s="779"/>
      <c r="AW207" s="779"/>
      <c r="AX207" s="779"/>
      <c r="AY207" s="779"/>
      <c r="AZ207" s="779"/>
      <c r="BA207" s="779"/>
      <c r="BB207" s="779"/>
      <c r="BC207" s="779"/>
      <c r="BD207" s="779"/>
      <c r="BE207" s="779"/>
      <c r="BF207" s="779"/>
      <c r="BG207" s="779"/>
      <c r="BH207" s="779"/>
      <c r="BI207" s="779"/>
      <c r="BJ207" s="779"/>
      <c r="BK207" s="779"/>
      <c r="BL207" s="779"/>
      <c r="BM207" s="779"/>
      <c r="BN207" s="779"/>
      <c r="BO207" s="779"/>
      <c r="BP207" s="779"/>
      <c r="BQ207" s="779"/>
      <c r="BR207" s="779"/>
      <c r="BS207" s="779"/>
      <c r="BT207" s="779"/>
      <c r="BU207" s="779"/>
      <c r="BV207" s="779"/>
      <c r="BW207" s="779"/>
      <c r="BX207" s="779"/>
      <c r="BY207" s="779"/>
      <c r="BZ207" s="779"/>
      <c r="CA207" s="779"/>
      <c r="CB207" s="779"/>
      <c r="CC207" s="779"/>
      <c r="CD207" s="779"/>
      <c r="CE207" s="779"/>
      <c r="CF207" s="779"/>
      <c r="CG207" s="779"/>
      <c r="CH207" s="779"/>
      <c r="CI207" s="779"/>
      <c r="CJ207" s="779"/>
      <c r="CK207" s="779"/>
      <c r="CL207" s="779"/>
      <c r="CM207" s="779"/>
      <c r="CN207" s="779"/>
      <c r="CO207" s="779"/>
      <c r="CP207" s="779"/>
      <c r="CQ207" s="779"/>
      <c r="CR207" s="779"/>
      <c r="CS207" s="779"/>
      <c r="CT207" s="779"/>
    </row>
    <row r="208" spans="1:98" s="772" customFormat="1" ht="13.5">
      <c r="A208" s="886"/>
      <c r="B208" s="886"/>
      <c r="C208" s="886"/>
      <c r="D208" s="886"/>
      <c r="E208" s="886"/>
      <c r="F208" s="2851"/>
      <c r="G208" s="2851"/>
      <c r="H208" s="888"/>
      <c r="I208" s="889"/>
      <c r="J208" s="890"/>
      <c r="K208" s="887"/>
      <c r="L208" s="887"/>
      <c r="N208" s="891"/>
      <c r="O208" s="774"/>
      <c r="P208" s="775"/>
      <c r="Q208" s="775"/>
      <c r="R208" s="776"/>
      <c r="S208" s="777"/>
      <c r="T208" s="777"/>
      <c r="U208" s="777"/>
      <c r="V208" s="778"/>
      <c r="W208" s="778"/>
      <c r="X208" s="778"/>
      <c r="Y208" s="778"/>
      <c r="Z208" s="778"/>
      <c r="AA208" s="779"/>
      <c r="AB208" s="779"/>
      <c r="AC208" s="779"/>
      <c r="AD208" s="779"/>
      <c r="AE208" s="779"/>
      <c r="AF208" s="779"/>
      <c r="AG208" s="779"/>
      <c r="AH208" s="779"/>
      <c r="AI208" s="779"/>
      <c r="AJ208" s="779"/>
      <c r="AK208" s="779"/>
      <c r="AL208" s="779"/>
      <c r="AM208" s="779"/>
      <c r="AN208" s="779"/>
      <c r="AO208" s="779"/>
      <c r="AP208" s="779"/>
      <c r="AQ208" s="779"/>
      <c r="AR208" s="779"/>
      <c r="AS208" s="779"/>
      <c r="AT208" s="779"/>
      <c r="AU208" s="779"/>
      <c r="AV208" s="779"/>
      <c r="AW208" s="779"/>
      <c r="AX208" s="779"/>
      <c r="AY208" s="779"/>
      <c r="AZ208" s="779"/>
      <c r="BA208" s="779"/>
      <c r="BB208" s="779"/>
      <c r="BC208" s="779"/>
      <c r="BD208" s="779"/>
      <c r="BE208" s="779"/>
      <c r="BF208" s="779"/>
      <c r="BG208" s="779"/>
      <c r="BH208" s="779"/>
      <c r="BI208" s="779"/>
      <c r="BJ208" s="779"/>
      <c r="BK208" s="779"/>
      <c r="BL208" s="779"/>
      <c r="BM208" s="779"/>
      <c r="BN208" s="779"/>
      <c r="BO208" s="779"/>
      <c r="BP208" s="779"/>
      <c r="BQ208" s="779"/>
      <c r="BR208" s="779"/>
      <c r="BS208" s="779"/>
      <c r="BT208" s="779"/>
      <c r="BU208" s="779"/>
      <c r="BV208" s="779"/>
      <c r="BW208" s="779"/>
      <c r="BX208" s="779"/>
      <c r="BY208" s="779"/>
      <c r="BZ208" s="779"/>
      <c r="CA208" s="779"/>
      <c r="CB208" s="779"/>
      <c r="CC208" s="779"/>
      <c r="CD208" s="779"/>
      <c r="CE208" s="779"/>
      <c r="CF208" s="779"/>
      <c r="CG208" s="779"/>
      <c r="CH208" s="779"/>
      <c r="CI208" s="779"/>
      <c r="CJ208" s="779"/>
      <c r="CK208" s="779"/>
      <c r="CL208" s="779"/>
      <c r="CM208" s="779"/>
      <c r="CN208" s="779"/>
      <c r="CO208" s="779"/>
      <c r="CP208" s="779"/>
      <c r="CQ208" s="779"/>
      <c r="CR208" s="779"/>
      <c r="CS208" s="779"/>
      <c r="CT208" s="779"/>
    </row>
    <row r="209" spans="1:98" s="772" customFormat="1" ht="13.5">
      <c r="A209" s="886"/>
      <c r="B209" s="886"/>
      <c r="C209" s="886"/>
      <c r="D209" s="886"/>
      <c r="E209" s="886"/>
      <c r="F209" s="2851"/>
      <c r="G209" s="2851"/>
      <c r="H209" s="888"/>
      <c r="I209" s="889"/>
      <c r="J209" s="890"/>
      <c r="K209" s="887"/>
      <c r="L209" s="887"/>
      <c r="N209" s="891"/>
      <c r="O209" s="774"/>
      <c r="P209" s="775"/>
      <c r="Q209" s="775"/>
      <c r="R209" s="776"/>
      <c r="S209" s="777"/>
      <c r="T209" s="777"/>
      <c r="U209" s="777"/>
      <c r="V209" s="778"/>
      <c r="W209" s="778"/>
      <c r="X209" s="778"/>
      <c r="Y209" s="778"/>
      <c r="Z209" s="778"/>
      <c r="AA209" s="779"/>
      <c r="AB209" s="779"/>
      <c r="AC209" s="779"/>
      <c r="AD209" s="779"/>
      <c r="AE209" s="779"/>
      <c r="AF209" s="779"/>
      <c r="AG209" s="779"/>
      <c r="AH209" s="779"/>
      <c r="AI209" s="779"/>
      <c r="AJ209" s="779"/>
      <c r="AK209" s="779"/>
      <c r="AL209" s="779"/>
      <c r="AM209" s="779"/>
      <c r="AN209" s="779"/>
      <c r="AO209" s="779"/>
      <c r="AP209" s="779"/>
      <c r="AQ209" s="779"/>
      <c r="AR209" s="779"/>
      <c r="AS209" s="779"/>
      <c r="AT209" s="779"/>
      <c r="AU209" s="779"/>
      <c r="AV209" s="779"/>
      <c r="AW209" s="779"/>
      <c r="AX209" s="779"/>
      <c r="AY209" s="779"/>
      <c r="AZ209" s="779"/>
      <c r="BA209" s="779"/>
      <c r="BB209" s="779"/>
      <c r="BC209" s="779"/>
      <c r="BD209" s="779"/>
      <c r="BE209" s="779"/>
      <c r="BF209" s="779"/>
      <c r="BG209" s="779"/>
      <c r="BH209" s="779"/>
      <c r="BI209" s="779"/>
      <c r="BJ209" s="779"/>
      <c r="BK209" s="779"/>
      <c r="BL209" s="779"/>
      <c r="BM209" s="779"/>
      <c r="BN209" s="779"/>
      <c r="BO209" s="779"/>
      <c r="BP209" s="779"/>
      <c r="BQ209" s="779"/>
      <c r="BR209" s="779"/>
      <c r="BS209" s="779"/>
      <c r="BT209" s="779"/>
      <c r="BU209" s="779"/>
      <c r="BV209" s="779"/>
      <c r="BW209" s="779"/>
      <c r="BX209" s="779"/>
      <c r="BY209" s="779"/>
      <c r="BZ209" s="779"/>
      <c r="CA209" s="779"/>
      <c r="CB209" s="779"/>
      <c r="CC209" s="779"/>
      <c r="CD209" s="779"/>
      <c r="CE209" s="779"/>
      <c r="CF209" s="779"/>
      <c r="CG209" s="779"/>
      <c r="CH209" s="779"/>
      <c r="CI209" s="779"/>
      <c r="CJ209" s="779"/>
      <c r="CK209" s="779"/>
      <c r="CL209" s="779"/>
      <c r="CM209" s="779"/>
      <c r="CN209" s="779"/>
      <c r="CO209" s="779"/>
      <c r="CP209" s="779"/>
      <c r="CQ209" s="779"/>
      <c r="CR209" s="779"/>
      <c r="CS209" s="779"/>
      <c r="CT209" s="779"/>
    </row>
    <row r="210" spans="1:98" s="772" customFormat="1" ht="13.5">
      <c r="A210" s="886"/>
      <c r="B210" s="886"/>
      <c r="C210" s="886"/>
      <c r="D210" s="886"/>
      <c r="E210" s="886"/>
      <c r="F210" s="2851"/>
      <c r="G210" s="2851"/>
      <c r="H210" s="888"/>
      <c r="I210" s="889"/>
      <c r="J210" s="890"/>
      <c r="K210" s="887"/>
      <c r="L210" s="887"/>
      <c r="N210" s="891"/>
      <c r="O210" s="774"/>
      <c r="P210" s="775"/>
      <c r="Q210" s="775"/>
      <c r="R210" s="776"/>
      <c r="S210" s="777"/>
      <c r="T210" s="777"/>
      <c r="U210" s="777"/>
      <c r="V210" s="778"/>
      <c r="W210" s="778"/>
      <c r="X210" s="778"/>
      <c r="Y210" s="778"/>
      <c r="Z210" s="778"/>
      <c r="AA210" s="779"/>
      <c r="AB210" s="779"/>
      <c r="AC210" s="779"/>
      <c r="AD210" s="779"/>
      <c r="AE210" s="779"/>
      <c r="AF210" s="779"/>
      <c r="AG210" s="779"/>
      <c r="AH210" s="779"/>
      <c r="AI210" s="779"/>
      <c r="AJ210" s="779"/>
      <c r="AK210" s="779"/>
      <c r="AL210" s="779"/>
      <c r="AM210" s="779"/>
      <c r="AN210" s="779"/>
      <c r="AO210" s="779"/>
      <c r="AP210" s="779"/>
      <c r="AQ210" s="779"/>
      <c r="AR210" s="779"/>
      <c r="AS210" s="779"/>
      <c r="AT210" s="779"/>
      <c r="AU210" s="779"/>
      <c r="AV210" s="779"/>
      <c r="AW210" s="779"/>
      <c r="AX210" s="779"/>
      <c r="AY210" s="779"/>
      <c r="AZ210" s="779"/>
      <c r="BA210" s="779"/>
      <c r="BB210" s="779"/>
      <c r="BC210" s="779"/>
      <c r="BD210" s="779"/>
      <c r="BE210" s="779"/>
      <c r="BF210" s="779"/>
      <c r="BG210" s="779"/>
      <c r="BH210" s="779"/>
      <c r="BI210" s="779"/>
      <c r="BJ210" s="779"/>
      <c r="BK210" s="779"/>
      <c r="BL210" s="779"/>
      <c r="BM210" s="779"/>
      <c r="BN210" s="779"/>
      <c r="BO210" s="779"/>
      <c r="BP210" s="779"/>
      <c r="BQ210" s="779"/>
      <c r="BR210" s="779"/>
      <c r="BS210" s="779"/>
      <c r="BT210" s="779"/>
      <c r="BU210" s="779"/>
      <c r="BV210" s="779"/>
      <c r="BW210" s="779"/>
      <c r="BX210" s="779"/>
      <c r="BY210" s="779"/>
      <c r="BZ210" s="779"/>
      <c r="CA210" s="779"/>
      <c r="CB210" s="779"/>
      <c r="CC210" s="779"/>
      <c r="CD210" s="779"/>
      <c r="CE210" s="779"/>
      <c r="CF210" s="779"/>
      <c r="CG210" s="779"/>
      <c r="CH210" s="779"/>
      <c r="CI210" s="779"/>
      <c r="CJ210" s="779"/>
      <c r="CK210" s="779"/>
      <c r="CL210" s="779"/>
      <c r="CM210" s="779"/>
      <c r="CN210" s="779"/>
      <c r="CO210" s="779"/>
      <c r="CP210" s="779"/>
      <c r="CQ210" s="779"/>
      <c r="CR210" s="779"/>
      <c r="CS210" s="779"/>
      <c r="CT210" s="779"/>
    </row>
    <row r="211" spans="1:98" s="772" customFormat="1" ht="13.5">
      <c r="A211" s="886"/>
      <c r="B211" s="886"/>
      <c r="C211" s="886"/>
      <c r="D211" s="886"/>
      <c r="E211" s="886"/>
      <c r="F211" s="2851"/>
      <c r="G211" s="2851"/>
      <c r="H211" s="888"/>
      <c r="I211" s="889"/>
      <c r="J211" s="890"/>
      <c r="K211" s="887"/>
      <c r="L211" s="887"/>
      <c r="N211" s="891"/>
      <c r="O211" s="774"/>
      <c r="P211" s="775"/>
      <c r="Q211" s="775"/>
      <c r="R211" s="776"/>
      <c r="S211" s="777"/>
      <c r="T211" s="777"/>
      <c r="U211" s="777"/>
      <c r="V211" s="778"/>
      <c r="W211" s="778"/>
      <c r="X211" s="778"/>
      <c r="Y211" s="778"/>
      <c r="Z211" s="778"/>
      <c r="AA211" s="779"/>
      <c r="AB211" s="779"/>
      <c r="AC211" s="779"/>
      <c r="AD211" s="779"/>
      <c r="AE211" s="779"/>
      <c r="AF211" s="779"/>
      <c r="AG211" s="779"/>
      <c r="AH211" s="779"/>
      <c r="AI211" s="779"/>
      <c r="AJ211" s="779"/>
      <c r="AK211" s="779"/>
      <c r="AL211" s="779"/>
      <c r="AM211" s="779"/>
      <c r="AN211" s="779"/>
      <c r="AO211" s="779"/>
      <c r="AP211" s="779"/>
      <c r="AQ211" s="779"/>
      <c r="AR211" s="779"/>
      <c r="AS211" s="779"/>
      <c r="AT211" s="779"/>
      <c r="AU211" s="779"/>
      <c r="AV211" s="779"/>
      <c r="AW211" s="779"/>
      <c r="AX211" s="779"/>
      <c r="AY211" s="779"/>
      <c r="AZ211" s="779"/>
      <c r="BA211" s="779"/>
      <c r="BB211" s="779"/>
      <c r="BC211" s="779"/>
      <c r="BD211" s="779"/>
      <c r="BE211" s="779"/>
      <c r="BF211" s="779"/>
      <c r="BG211" s="779"/>
      <c r="BH211" s="779"/>
      <c r="BI211" s="779"/>
      <c r="BJ211" s="779"/>
      <c r="BK211" s="779"/>
      <c r="BL211" s="779"/>
      <c r="BM211" s="779"/>
      <c r="BN211" s="779"/>
      <c r="BO211" s="779"/>
      <c r="BP211" s="779"/>
      <c r="BQ211" s="779"/>
      <c r="BR211" s="779"/>
      <c r="BS211" s="779"/>
      <c r="BT211" s="779"/>
      <c r="BU211" s="779"/>
      <c r="BV211" s="779"/>
      <c r="BW211" s="779"/>
      <c r="BX211" s="779"/>
      <c r="BY211" s="779"/>
      <c r="BZ211" s="779"/>
      <c r="CA211" s="779"/>
      <c r="CB211" s="779"/>
      <c r="CC211" s="779"/>
      <c r="CD211" s="779"/>
      <c r="CE211" s="779"/>
      <c r="CF211" s="779"/>
      <c r="CG211" s="779"/>
      <c r="CH211" s="779"/>
      <c r="CI211" s="779"/>
      <c r="CJ211" s="779"/>
      <c r="CK211" s="779"/>
      <c r="CL211" s="779"/>
      <c r="CM211" s="779"/>
      <c r="CN211" s="779"/>
      <c r="CO211" s="779"/>
      <c r="CP211" s="779"/>
      <c r="CQ211" s="779"/>
      <c r="CR211" s="779"/>
      <c r="CS211" s="779"/>
      <c r="CT211" s="779"/>
    </row>
    <row r="212" spans="1:98" s="772" customFormat="1" ht="13.5">
      <c r="A212" s="886"/>
      <c r="B212" s="886"/>
      <c r="C212" s="886"/>
      <c r="D212" s="886"/>
      <c r="E212" s="886"/>
      <c r="F212" s="2851"/>
      <c r="G212" s="2851"/>
      <c r="H212" s="888"/>
      <c r="I212" s="889"/>
      <c r="J212" s="890"/>
      <c r="K212" s="887"/>
      <c r="L212" s="887"/>
      <c r="N212" s="891"/>
      <c r="O212" s="774"/>
      <c r="P212" s="775"/>
      <c r="Q212" s="775"/>
      <c r="R212" s="776"/>
      <c r="S212" s="777"/>
      <c r="T212" s="777"/>
      <c r="U212" s="777"/>
      <c r="V212" s="778"/>
      <c r="W212" s="778"/>
      <c r="X212" s="778"/>
      <c r="Y212" s="778"/>
      <c r="Z212" s="778"/>
      <c r="AA212" s="779"/>
      <c r="AB212" s="779"/>
      <c r="AC212" s="779"/>
      <c r="AD212" s="779"/>
      <c r="AE212" s="779"/>
      <c r="AF212" s="779"/>
      <c r="AG212" s="779"/>
      <c r="AH212" s="779"/>
      <c r="AI212" s="779"/>
      <c r="AJ212" s="779"/>
      <c r="AK212" s="779"/>
      <c r="AL212" s="779"/>
      <c r="AM212" s="779"/>
      <c r="AN212" s="779"/>
      <c r="AO212" s="779"/>
      <c r="AP212" s="779"/>
      <c r="AQ212" s="779"/>
      <c r="AR212" s="779"/>
      <c r="AS212" s="779"/>
      <c r="AT212" s="779"/>
      <c r="AU212" s="779"/>
      <c r="AV212" s="779"/>
      <c r="AW212" s="779"/>
      <c r="AX212" s="779"/>
      <c r="AY212" s="779"/>
      <c r="AZ212" s="779"/>
      <c r="BA212" s="779"/>
      <c r="BB212" s="779"/>
      <c r="BC212" s="779"/>
      <c r="BD212" s="779"/>
      <c r="BE212" s="779"/>
      <c r="BF212" s="779"/>
      <c r="BG212" s="779"/>
      <c r="BH212" s="779"/>
      <c r="BI212" s="779"/>
      <c r="BJ212" s="779"/>
      <c r="BK212" s="779"/>
      <c r="BL212" s="779"/>
      <c r="BM212" s="779"/>
      <c r="BN212" s="779"/>
      <c r="BO212" s="779"/>
      <c r="BP212" s="779"/>
      <c r="BQ212" s="779"/>
      <c r="BR212" s="779"/>
      <c r="BS212" s="779"/>
      <c r="BT212" s="779"/>
      <c r="BU212" s="779"/>
      <c r="BV212" s="779"/>
      <c r="BW212" s="779"/>
      <c r="BX212" s="779"/>
      <c r="BY212" s="779"/>
      <c r="BZ212" s="779"/>
      <c r="CA212" s="779"/>
      <c r="CB212" s="779"/>
      <c r="CC212" s="779"/>
      <c r="CD212" s="779"/>
      <c r="CE212" s="779"/>
      <c r="CF212" s="779"/>
      <c r="CG212" s="779"/>
      <c r="CH212" s="779"/>
      <c r="CI212" s="779"/>
      <c r="CJ212" s="779"/>
      <c r="CK212" s="779"/>
      <c r="CL212" s="779"/>
      <c r="CM212" s="779"/>
      <c r="CN212" s="779"/>
      <c r="CO212" s="779"/>
      <c r="CP212" s="779"/>
      <c r="CQ212" s="779"/>
      <c r="CR212" s="779"/>
      <c r="CS212" s="779"/>
      <c r="CT212" s="779"/>
    </row>
    <row r="213" spans="1:98" s="772" customFormat="1" ht="13.5">
      <c r="A213" s="886"/>
      <c r="B213" s="886"/>
      <c r="C213" s="886"/>
      <c r="D213" s="886"/>
      <c r="E213" s="886"/>
      <c r="F213" s="2851"/>
      <c r="G213" s="2851"/>
      <c r="H213" s="888"/>
      <c r="I213" s="889"/>
      <c r="J213" s="890"/>
      <c r="K213" s="887"/>
      <c r="L213" s="887"/>
      <c r="N213" s="891"/>
      <c r="O213" s="774"/>
      <c r="P213" s="775"/>
      <c r="Q213" s="775"/>
      <c r="R213" s="776"/>
      <c r="S213" s="777"/>
      <c r="T213" s="777"/>
      <c r="U213" s="777"/>
      <c r="V213" s="778"/>
      <c r="W213" s="778"/>
      <c r="X213" s="778"/>
      <c r="Y213" s="778"/>
      <c r="Z213" s="778"/>
      <c r="AA213" s="779"/>
      <c r="AB213" s="779"/>
      <c r="AC213" s="779"/>
      <c r="AD213" s="779"/>
      <c r="AE213" s="779"/>
      <c r="AF213" s="779"/>
      <c r="AG213" s="779"/>
      <c r="AH213" s="779"/>
      <c r="AI213" s="779"/>
      <c r="AJ213" s="779"/>
      <c r="AK213" s="779"/>
      <c r="AL213" s="779"/>
      <c r="AM213" s="779"/>
      <c r="AN213" s="779"/>
      <c r="AO213" s="779"/>
      <c r="AP213" s="779"/>
      <c r="AQ213" s="779"/>
      <c r="AR213" s="779"/>
      <c r="AS213" s="779"/>
      <c r="AT213" s="779"/>
      <c r="AU213" s="779"/>
      <c r="AV213" s="779"/>
      <c r="AW213" s="779"/>
      <c r="AX213" s="779"/>
      <c r="AY213" s="779"/>
      <c r="AZ213" s="779"/>
      <c r="BA213" s="779"/>
      <c r="BB213" s="779"/>
      <c r="BC213" s="779"/>
      <c r="BD213" s="779"/>
      <c r="BE213" s="779"/>
      <c r="BF213" s="779"/>
      <c r="BG213" s="779"/>
      <c r="BH213" s="779"/>
      <c r="BI213" s="779"/>
      <c r="BJ213" s="779"/>
      <c r="BK213" s="779"/>
      <c r="BL213" s="779"/>
      <c r="BM213" s="779"/>
      <c r="BN213" s="779"/>
      <c r="BO213" s="779"/>
      <c r="BP213" s="779"/>
      <c r="BQ213" s="779"/>
      <c r="BR213" s="779"/>
      <c r="BS213" s="779"/>
      <c r="BT213" s="779"/>
      <c r="BU213" s="779"/>
      <c r="BV213" s="779"/>
      <c r="BW213" s="779"/>
      <c r="BX213" s="779"/>
      <c r="BY213" s="779"/>
      <c r="BZ213" s="779"/>
      <c r="CA213" s="779"/>
      <c r="CB213" s="779"/>
      <c r="CC213" s="779"/>
      <c r="CD213" s="779"/>
      <c r="CE213" s="779"/>
      <c r="CF213" s="779"/>
      <c r="CG213" s="779"/>
      <c r="CH213" s="779"/>
      <c r="CI213" s="779"/>
      <c r="CJ213" s="779"/>
      <c r="CK213" s="779"/>
      <c r="CL213" s="779"/>
      <c r="CM213" s="779"/>
      <c r="CN213" s="779"/>
      <c r="CO213" s="779"/>
      <c r="CP213" s="779"/>
      <c r="CQ213" s="779"/>
      <c r="CR213" s="779"/>
      <c r="CS213" s="779"/>
      <c r="CT213" s="779"/>
    </row>
    <row r="214" spans="1:98" s="772" customFormat="1" ht="13.5">
      <c r="A214" s="886"/>
      <c r="B214" s="886"/>
      <c r="C214" s="886"/>
      <c r="D214" s="886"/>
      <c r="E214" s="886"/>
      <c r="F214" s="2851"/>
      <c r="G214" s="2851"/>
      <c r="H214" s="888"/>
      <c r="I214" s="889"/>
      <c r="J214" s="890"/>
      <c r="K214" s="887"/>
      <c r="L214" s="887"/>
      <c r="N214" s="891"/>
      <c r="O214" s="774"/>
      <c r="P214" s="775"/>
      <c r="Q214" s="775"/>
      <c r="R214" s="776"/>
      <c r="S214" s="777"/>
      <c r="T214" s="777"/>
      <c r="U214" s="777"/>
      <c r="V214" s="778"/>
      <c r="W214" s="778"/>
      <c r="X214" s="778"/>
      <c r="Y214" s="778"/>
      <c r="Z214" s="778"/>
      <c r="AA214" s="779"/>
      <c r="AB214" s="779"/>
      <c r="AC214" s="779"/>
      <c r="AD214" s="779"/>
      <c r="AE214" s="779"/>
      <c r="AF214" s="779"/>
      <c r="AG214" s="779"/>
      <c r="AH214" s="779"/>
      <c r="AI214" s="779"/>
      <c r="AJ214" s="779"/>
      <c r="AK214" s="779"/>
      <c r="AL214" s="779"/>
      <c r="AM214" s="779"/>
      <c r="AN214" s="779"/>
      <c r="AO214" s="779"/>
      <c r="AP214" s="779"/>
      <c r="AQ214" s="779"/>
      <c r="AR214" s="779"/>
      <c r="AS214" s="779"/>
      <c r="AT214" s="779"/>
      <c r="AU214" s="779"/>
      <c r="AV214" s="779"/>
      <c r="AW214" s="779"/>
      <c r="AX214" s="779"/>
      <c r="AY214" s="779"/>
      <c r="AZ214" s="779"/>
      <c r="BA214" s="779"/>
      <c r="BB214" s="779"/>
      <c r="BC214" s="779"/>
      <c r="BD214" s="779"/>
      <c r="BE214" s="779"/>
      <c r="BF214" s="779"/>
      <c r="BG214" s="779"/>
      <c r="BH214" s="779"/>
      <c r="BI214" s="779"/>
      <c r="BJ214" s="779"/>
      <c r="BK214" s="779"/>
      <c r="BL214" s="779"/>
      <c r="BM214" s="779"/>
      <c r="BN214" s="779"/>
      <c r="BO214" s="779"/>
      <c r="BP214" s="779"/>
      <c r="BQ214" s="779"/>
      <c r="BR214" s="779"/>
      <c r="BS214" s="779"/>
      <c r="BT214" s="779"/>
      <c r="BU214" s="779"/>
      <c r="BV214" s="779"/>
      <c r="BW214" s="779"/>
      <c r="BX214" s="779"/>
      <c r="BY214" s="779"/>
      <c r="BZ214" s="779"/>
      <c r="CA214" s="779"/>
      <c r="CB214" s="779"/>
      <c r="CC214" s="779"/>
      <c r="CD214" s="779"/>
      <c r="CE214" s="779"/>
      <c r="CF214" s="779"/>
      <c r="CG214" s="779"/>
      <c r="CH214" s="779"/>
      <c r="CI214" s="779"/>
      <c r="CJ214" s="779"/>
      <c r="CK214" s="779"/>
      <c r="CL214" s="779"/>
      <c r="CM214" s="779"/>
      <c r="CN214" s="779"/>
      <c r="CO214" s="779"/>
      <c r="CP214" s="779"/>
      <c r="CQ214" s="779"/>
      <c r="CR214" s="779"/>
      <c r="CS214" s="779"/>
      <c r="CT214" s="779"/>
    </row>
    <row r="215" spans="1:98" s="772" customFormat="1" ht="13.5">
      <c r="A215" s="886"/>
      <c r="B215" s="886"/>
      <c r="C215" s="886"/>
      <c r="D215" s="886"/>
      <c r="E215" s="886"/>
      <c r="F215" s="2851"/>
      <c r="G215" s="2851"/>
      <c r="H215" s="888"/>
      <c r="I215" s="889"/>
      <c r="J215" s="890"/>
      <c r="K215" s="887"/>
      <c r="L215" s="887"/>
      <c r="N215" s="891"/>
      <c r="O215" s="774"/>
      <c r="P215" s="775"/>
      <c r="Q215" s="775"/>
      <c r="R215" s="776"/>
      <c r="S215" s="777"/>
      <c r="T215" s="777"/>
      <c r="U215" s="777"/>
      <c r="V215" s="778"/>
      <c r="W215" s="778"/>
      <c r="X215" s="778"/>
      <c r="Y215" s="778"/>
      <c r="Z215" s="778"/>
      <c r="AA215" s="779"/>
      <c r="AB215" s="779"/>
      <c r="AC215" s="779"/>
      <c r="AD215" s="779"/>
      <c r="AE215" s="779"/>
      <c r="AF215" s="779"/>
      <c r="AG215" s="779"/>
      <c r="AH215" s="779"/>
      <c r="AI215" s="779"/>
      <c r="AJ215" s="779"/>
      <c r="AK215" s="779"/>
      <c r="AL215" s="779"/>
      <c r="AM215" s="779"/>
      <c r="AN215" s="779"/>
      <c r="AO215" s="779"/>
      <c r="AP215" s="779"/>
      <c r="AQ215" s="779"/>
      <c r="AR215" s="779"/>
      <c r="AS215" s="779"/>
      <c r="AT215" s="779"/>
      <c r="AU215" s="779"/>
      <c r="AV215" s="779"/>
      <c r="AW215" s="779"/>
      <c r="AX215" s="779"/>
      <c r="AY215" s="779"/>
      <c r="AZ215" s="779"/>
      <c r="BA215" s="779"/>
      <c r="BB215" s="779"/>
      <c r="BC215" s="779"/>
      <c r="BD215" s="779"/>
      <c r="BE215" s="779"/>
      <c r="BF215" s="779"/>
      <c r="BG215" s="779"/>
      <c r="BH215" s="779"/>
      <c r="BI215" s="779"/>
      <c r="BJ215" s="779"/>
      <c r="BK215" s="779"/>
      <c r="BL215" s="779"/>
      <c r="BM215" s="779"/>
      <c r="BN215" s="779"/>
      <c r="BO215" s="779"/>
      <c r="BP215" s="779"/>
      <c r="BQ215" s="779"/>
      <c r="BR215" s="779"/>
      <c r="BS215" s="779"/>
      <c r="BT215" s="779"/>
      <c r="BU215" s="779"/>
      <c r="BV215" s="779"/>
      <c r="BW215" s="779"/>
      <c r="BX215" s="779"/>
      <c r="BY215" s="779"/>
      <c r="BZ215" s="779"/>
      <c r="CA215" s="779"/>
      <c r="CB215" s="779"/>
      <c r="CC215" s="779"/>
      <c r="CD215" s="779"/>
      <c r="CE215" s="779"/>
      <c r="CF215" s="779"/>
      <c r="CG215" s="779"/>
      <c r="CH215" s="779"/>
      <c r="CI215" s="779"/>
      <c r="CJ215" s="779"/>
      <c r="CK215" s="779"/>
      <c r="CL215" s="779"/>
      <c r="CM215" s="779"/>
      <c r="CN215" s="779"/>
      <c r="CO215" s="779"/>
      <c r="CP215" s="779"/>
      <c r="CQ215" s="779"/>
      <c r="CR215" s="779"/>
      <c r="CS215" s="779"/>
      <c r="CT215" s="779"/>
    </row>
    <row r="216" spans="1:98" s="772" customFormat="1" ht="13.5">
      <c r="A216" s="886"/>
      <c r="B216" s="886"/>
      <c r="C216" s="886"/>
      <c r="D216" s="886"/>
      <c r="E216" s="886"/>
      <c r="F216" s="2851"/>
      <c r="G216" s="2851"/>
      <c r="H216" s="888"/>
      <c r="I216" s="889"/>
      <c r="J216" s="890"/>
      <c r="K216" s="887"/>
      <c r="L216" s="887"/>
      <c r="N216" s="891"/>
      <c r="O216" s="774"/>
      <c r="P216" s="775"/>
      <c r="Q216" s="775"/>
      <c r="R216" s="776"/>
      <c r="S216" s="777"/>
      <c r="T216" s="777"/>
      <c r="U216" s="777"/>
      <c r="V216" s="778"/>
      <c r="W216" s="778"/>
      <c r="X216" s="778"/>
      <c r="Y216" s="778"/>
      <c r="Z216" s="778"/>
      <c r="AA216" s="779"/>
      <c r="AB216" s="779"/>
      <c r="AC216" s="779"/>
      <c r="AD216" s="779"/>
      <c r="AE216" s="779"/>
      <c r="AF216" s="779"/>
      <c r="AG216" s="779"/>
      <c r="AH216" s="779"/>
      <c r="AI216" s="779"/>
      <c r="AJ216" s="779"/>
      <c r="AK216" s="779"/>
      <c r="AL216" s="779"/>
      <c r="AM216" s="779"/>
      <c r="AN216" s="779"/>
      <c r="AO216" s="779"/>
      <c r="AP216" s="779"/>
      <c r="AQ216" s="779"/>
      <c r="AR216" s="779"/>
      <c r="AS216" s="779"/>
      <c r="AT216" s="779"/>
      <c r="AU216" s="779"/>
      <c r="AV216" s="779"/>
      <c r="AW216" s="779"/>
      <c r="AX216" s="779"/>
      <c r="AY216" s="779"/>
      <c r="AZ216" s="779"/>
      <c r="BA216" s="779"/>
      <c r="BB216" s="779"/>
      <c r="BC216" s="779"/>
      <c r="BD216" s="779"/>
      <c r="BE216" s="779"/>
      <c r="BF216" s="779"/>
      <c r="BG216" s="779"/>
      <c r="BH216" s="779"/>
      <c r="BI216" s="779"/>
      <c r="BJ216" s="779"/>
      <c r="BK216" s="779"/>
      <c r="BL216" s="779"/>
      <c r="BM216" s="779"/>
      <c r="BN216" s="779"/>
      <c r="BO216" s="779"/>
      <c r="BP216" s="779"/>
      <c r="BQ216" s="779"/>
      <c r="BR216" s="779"/>
      <c r="BS216" s="779"/>
      <c r="BT216" s="779"/>
      <c r="BU216" s="779"/>
      <c r="BV216" s="779"/>
      <c r="BW216" s="779"/>
      <c r="BX216" s="779"/>
      <c r="BY216" s="779"/>
      <c r="BZ216" s="779"/>
      <c r="CA216" s="779"/>
      <c r="CB216" s="779"/>
      <c r="CC216" s="779"/>
      <c r="CD216" s="779"/>
      <c r="CE216" s="779"/>
      <c r="CF216" s="779"/>
      <c r="CG216" s="779"/>
      <c r="CH216" s="779"/>
      <c r="CI216" s="779"/>
      <c r="CJ216" s="779"/>
      <c r="CK216" s="779"/>
      <c r="CL216" s="779"/>
      <c r="CM216" s="779"/>
      <c r="CN216" s="779"/>
      <c r="CO216" s="779"/>
      <c r="CP216" s="779"/>
      <c r="CQ216" s="779"/>
      <c r="CR216" s="779"/>
      <c r="CS216" s="779"/>
      <c r="CT216" s="779"/>
    </row>
    <row r="217" spans="1:98" s="772" customFormat="1" ht="13.5">
      <c r="A217" s="886"/>
      <c r="B217" s="886"/>
      <c r="C217" s="886"/>
      <c r="D217" s="886"/>
      <c r="E217" s="886"/>
      <c r="F217" s="2851"/>
      <c r="G217" s="2851"/>
      <c r="H217" s="888"/>
      <c r="I217" s="889"/>
      <c r="J217" s="890"/>
      <c r="K217" s="887"/>
      <c r="L217" s="887"/>
      <c r="N217" s="891"/>
      <c r="O217" s="774"/>
      <c r="P217" s="775"/>
      <c r="Q217" s="775"/>
      <c r="R217" s="776"/>
      <c r="S217" s="777"/>
      <c r="T217" s="777"/>
      <c r="U217" s="777"/>
      <c r="V217" s="778"/>
      <c r="W217" s="778"/>
      <c r="X217" s="778"/>
      <c r="Y217" s="778"/>
      <c r="Z217" s="778"/>
      <c r="AA217" s="779"/>
      <c r="AB217" s="779"/>
      <c r="AC217" s="779"/>
      <c r="AD217" s="779"/>
      <c r="AE217" s="779"/>
      <c r="AF217" s="779"/>
      <c r="AG217" s="779"/>
      <c r="AH217" s="779"/>
      <c r="AI217" s="779"/>
      <c r="AJ217" s="779"/>
      <c r="AK217" s="779"/>
      <c r="AL217" s="779"/>
      <c r="AM217" s="779"/>
      <c r="AN217" s="779"/>
      <c r="AO217" s="779"/>
      <c r="AP217" s="779"/>
      <c r="AQ217" s="779"/>
      <c r="AR217" s="779"/>
      <c r="AS217" s="779"/>
      <c r="AT217" s="779"/>
      <c r="AU217" s="779"/>
      <c r="AV217" s="779"/>
      <c r="AW217" s="779"/>
      <c r="AX217" s="779"/>
      <c r="AY217" s="779"/>
      <c r="AZ217" s="779"/>
      <c r="BA217" s="779"/>
      <c r="BB217" s="779"/>
      <c r="BC217" s="779"/>
      <c r="BD217" s="779"/>
      <c r="BE217" s="779"/>
      <c r="BF217" s="779"/>
      <c r="BG217" s="779"/>
      <c r="BH217" s="779"/>
      <c r="BI217" s="779"/>
      <c r="BJ217" s="779"/>
      <c r="BK217" s="779"/>
      <c r="BL217" s="779"/>
      <c r="BM217" s="779"/>
      <c r="BN217" s="779"/>
      <c r="BO217" s="779"/>
      <c r="BP217" s="779"/>
      <c r="BQ217" s="779"/>
      <c r="BR217" s="779"/>
      <c r="BS217" s="779"/>
      <c r="BT217" s="779"/>
      <c r="BU217" s="779"/>
      <c r="BV217" s="779"/>
      <c r="BW217" s="779"/>
      <c r="BX217" s="779"/>
      <c r="BY217" s="779"/>
      <c r="BZ217" s="779"/>
      <c r="CA217" s="779"/>
      <c r="CB217" s="779"/>
      <c r="CC217" s="779"/>
      <c r="CD217" s="779"/>
      <c r="CE217" s="779"/>
      <c r="CF217" s="779"/>
      <c r="CG217" s="779"/>
      <c r="CH217" s="779"/>
      <c r="CI217" s="779"/>
      <c r="CJ217" s="779"/>
      <c r="CK217" s="779"/>
      <c r="CL217" s="779"/>
      <c r="CM217" s="779"/>
      <c r="CN217" s="779"/>
      <c r="CO217" s="779"/>
      <c r="CP217" s="779"/>
      <c r="CQ217" s="779"/>
      <c r="CR217" s="779"/>
      <c r="CS217" s="779"/>
      <c r="CT217" s="779"/>
    </row>
    <row r="218" spans="1:98" s="772" customFormat="1" ht="13.5">
      <c r="A218" s="886"/>
      <c r="B218" s="886"/>
      <c r="C218" s="886"/>
      <c r="D218" s="886"/>
      <c r="E218" s="886"/>
      <c r="F218" s="2851"/>
      <c r="G218" s="2851"/>
      <c r="H218" s="888"/>
      <c r="I218" s="889"/>
      <c r="J218" s="890"/>
      <c r="K218" s="887"/>
      <c r="L218" s="887"/>
      <c r="N218" s="891"/>
      <c r="O218" s="774"/>
      <c r="P218" s="775"/>
      <c r="Q218" s="775"/>
      <c r="R218" s="776"/>
      <c r="S218" s="777"/>
      <c r="T218" s="777"/>
      <c r="U218" s="777"/>
      <c r="V218" s="778"/>
      <c r="W218" s="778"/>
      <c r="X218" s="778"/>
      <c r="Y218" s="778"/>
      <c r="Z218" s="778"/>
      <c r="AA218" s="779"/>
      <c r="AB218" s="779"/>
      <c r="AC218" s="779"/>
      <c r="AD218" s="779"/>
      <c r="AE218" s="779"/>
      <c r="AF218" s="779"/>
      <c r="AG218" s="779"/>
      <c r="AH218" s="779"/>
      <c r="AI218" s="779"/>
      <c r="AJ218" s="779"/>
      <c r="AK218" s="779"/>
      <c r="AL218" s="779"/>
      <c r="AM218" s="779"/>
      <c r="AN218" s="779"/>
      <c r="AO218" s="779"/>
      <c r="AP218" s="779"/>
      <c r="AQ218" s="779"/>
      <c r="AR218" s="779"/>
      <c r="AS218" s="779"/>
      <c r="AT218" s="779"/>
      <c r="AU218" s="779"/>
      <c r="AV218" s="779"/>
      <c r="AW218" s="779"/>
      <c r="AX218" s="779"/>
      <c r="AY218" s="779"/>
      <c r="AZ218" s="779"/>
      <c r="BA218" s="779"/>
      <c r="BB218" s="779"/>
      <c r="BC218" s="779"/>
      <c r="BD218" s="779"/>
      <c r="BE218" s="779"/>
      <c r="BF218" s="779"/>
      <c r="BG218" s="779"/>
      <c r="BH218" s="779"/>
      <c r="BI218" s="779"/>
      <c r="BJ218" s="779"/>
      <c r="BK218" s="779"/>
      <c r="BL218" s="779"/>
      <c r="BM218" s="779"/>
      <c r="BN218" s="779"/>
      <c r="BO218" s="779"/>
      <c r="BP218" s="779"/>
      <c r="BQ218" s="779"/>
      <c r="BR218" s="779"/>
      <c r="BS218" s="779"/>
      <c r="BT218" s="779"/>
      <c r="BU218" s="779"/>
      <c r="BV218" s="779"/>
      <c r="BW218" s="779"/>
      <c r="BX218" s="779"/>
      <c r="BY218" s="779"/>
      <c r="BZ218" s="779"/>
      <c r="CA218" s="779"/>
      <c r="CB218" s="779"/>
      <c r="CC218" s="779"/>
      <c r="CD218" s="779"/>
      <c r="CE218" s="779"/>
      <c r="CF218" s="779"/>
      <c r="CG218" s="779"/>
      <c r="CH218" s="779"/>
      <c r="CI218" s="779"/>
      <c r="CJ218" s="779"/>
      <c r="CK218" s="779"/>
      <c r="CL218" s="779"/>
      <c r="CM218" s="779"/>
      <c r="CN218" s="779"/>
      <c r="CO218" s="779"/>
      <c r="CP218" s="779"/>
      <c r="CQ218" s="779"/>
      <c r="CR218" s="779"/>
      <c r="CS218" s="779"/>
      <c r="CT218" s="779"/>
    </row>
    <row r="219" spans="1:98" s="772" customFormat="1" ht="13.5">
      <c r="A219" s="886"/>
      <c r="B219" s="886"/>
      <c r="C219" s="886"/>
      <c r="D219" s="886"/>
      <c r="E219" s="886"/>
      <c r="F219" s="2851"/>
      <c r="G219" s="2851"/>
      <c r="H219" s="888"/>
      <c r="I219" s="889"/>
      <c r="J219" s="890"/>
      <c r="K219" s="887"/>
      <c r="L219" s="887"/>
      <c r="N219" s="891"/>
      <c r="O219" s="774"/>
      <c r="P219" s="775"/>
      <c r="Q219" s="775"/>
      <c r="R219" s="776"/>
      <c r="S219" s="777"/>
      <c r="T219" s="777"/>
      <c r="U219" s="777"/>
      <c r="V219" s="778"/>
      <c r="W219" s="778"/>
      <c r="X219" s="778"/>
      <c r="Y219" s="778"/>
      <c r="Z219" s="778"/>
      <c r="AA219" s="779"/>
      <c r="AB219" s="779"/>
      <c r="AC219" s="779"/>
      <c r="AD219" s="779"/>
      <c r="AE219" s="779"/>
      <c r="AF219" s="779"/>
      <c r="AG219" s="779"/>
      <c r="AH219" s="779"/>
      <c r="AI219" s="779"/>
      <c r="AJ219" s="779"/>
      <c r="AK219" s="779"/>
      <c r="AL219" s="779"/>
      <c r="AM219" s="779"/>
      <c r="AN219" s="779"/>
      <c r="AO219" s="779"/>
      <c r="AP219" s="779"/>
      <c r="AQ219" s="779"/>
      <c r="AR219" s="779"/>
      <c r="AS219" s="779"/>
      <c r="AT219" s="779"/>
      <c r="AU219" s="779"/>
      <c r="AV219" s="779"/>
      <c r="AW219" s="779"/>
      <c r="AX219" s="779"/>
      <c r="AY219" s="779"/>
      <c r="AZ219" s="779"/>
      <c r="BA219" s="779"/>
      <c r="BB219" s="779"/>
      <c r="BC219" s="779"/>
      <c r="BD219" s="779"/>
      <c r="BE219" s="779"/>
      <c r="BF219" s="779"/>
      <c r="BG219" s="779"/>
      <c r="BH219" s="779"/>
      <c r="BI219" s="779"/>
      <c r="BJ219" s="779"/>
      <c r="BK219" s="779"/>
      <c r="BL219" s="779"/>
      <c r="BM219" s="779"/>
      <c r="BN219" s="779"/>
      <c r="BO219" s="779"/>
      <c r="BP219" s="779"/>
      <c r="BQ219" s="779"/>
      <c r="BR219" s="779"/>
      <c r="BS219" s="779"/>
      <c r="BT219" s="779"/>
      <c r="BU219" s="779"/>
      <c r="BV219" s="779"/>
      <c r="BW219" s="779"/>
      <c r="BX219" s="779"/>
      <c r="BY219" s="779"/>
      <c r="BZ219" s="779"/>
      <c r="CA219" s="779"/>
      <c r="CB219" s="779"/>
      <c r="CC219" s="779"/>
      <c r="CD219" s="779"/>
      <c r="CE219" s="779"/>
      <c r="CF219" s="779"/>
      <c r="CG219" s="779"/>
      <c r="CH219" s="779"/>
      <c r="CI219" s="779"/>
      <c r="CJ219" s="779"/>
      <c r="CK219" s="779"/>
      <c r="CL219" s="779"/>
      <c r="CM219" s="779"/>
      <c r="CN219" s="779"/>
      <c r="CO219" s="779"/>
      <c r="CP219" s="779"/>
      <c r="CQ219" s="779"/>
      <c r="CR219" s="779"/>
      <c r="CS219" s="779"/>
      <c r="CT219" s="779"/>
    </row>
    <row r="220" spans="1:98" s="772" customFormat="1" ht="13.5">
      <c r="A220" s="886"/>
      <c r="B220" s="886"/>
      <c r="C220" s="886"/>
      <c r="D220" s="886"/>
      <c r="E220" s="886"/>
      <c r="F220" s="2851"/>
      <c r="G220" s="2851"/>
      <c r="H220" s="888"/>
      <c r="I220" s="889"/>
      <c r="J220" s="890"/>
      <c r="K220" s="887"/>
      <c r="L220" s="887"/>
      <c r="N220" s="891"/>
      <c r="O220" s="774"/>
      <c r="P220" s="775"/>
      <c r="Q220" s="775"/>
      <c r="R220" s="776"/>
      <c r="S220" s="777"/>
      <c r="T220" s="777"/>
      <c r="U220" s="777"/>
      <c r="V220" s="778"/>
      <c r="W220" s="778"/>
      <c r="X220" s="778"/>
      <c r="Y220" s="778"/>
      <c r="Z220" s="778"/>
      <c r="AA220" s="779"/>
      <c r="AB220" s="779"/>
      <c r="AC220" s="779"/>
      <c r="AD220" s="779"/>
      <c r="AE220" s="779"/>
      <c r="AF220" s="779"/>
      <c r="AG220" s="779"/>
      <c r="AH220" s="779"/>
      <c r="AI220" s="779"/>
      <c r="AJ220" s="779"/>
      <c r="AK220" s="779"/>
      <c r="AL220" s="779"/>
      <c r="AM220" s="779"/>
      <c r="AN220" s="779"/>
      <c r="AO220" s="779"/>
      <c r="AP220" s="779"/>
      <c r="AQ220" s="779"/>
      <c r="AR220" s="779"/>
      <c r="AS220" s="779"/>
      <c r="AT220" s="779"/>
      <c r="AU220" s="779"/>
      <c r="AV220" s="779"/>
      <c r="AW220" s="779"/>
      <c r="AX220" s="779"/>
      <c r="AY220" s="779"/>
      <c r="AZ220" s="779"/>
      <c r="BA220" s="779"/>
      <c r="BB220" s="779"/>
      <c r="BC220" s="779"/>
      <c r="BD220" s="779"/>
      <c r="BE220" s="779"/>
      <c r="BF220" s="779"/>
      <c r="BG220" s="779"/>
      <c r="BH220" s="779"/>
      <c r="BI220" s="779"/>
      <c r="BJ220" s="779"/>
      <c r="BK220" s="779"/>
      <c r="BL220" s="779"/>
      <c r="BM220" s="779"/>
      <c r="BN220" s="779"/>
      <c r="BO220" s="779"/>
      <c r="BP220" s="779"/>
      <c r="BQ220" s="779"/>
      <c r="BR220" s="779"/>
      <c r="BS220" s="779"/>
      <c r="BT220" s="779"/>
      <c r="BU220" s="779"/>
      <c r="BV220" s="779"/>
      <c r="BW220" s="779"/>
      <c r="BX220" s="779"/>
      <c r="BY220" s="779"/>
      <c r="BZ220" s="779"/>
      <c r="CA220" s="779"/>
      <c r="CB220" s="779"/>
      <c r="CC220" s="779"/>
      <c r="CD220" s="779"/>
      <c r="CE220" s="779"/>
      <c r="CF220" s="779"/>
      <c r="CG220" s="779"/>
      <c r="CH220" s="779"/>
      <c r="CI220" s="779"/>
      <c r="CJ220" s="779"/>
      <c r="CK220" s="779"/>
      <c r="CL220" s="779"/>
      <c r="CM220" s="779"/>
      <c r="CN220" s="779"/>
      <c r="CO220" s="779"/>
      <c r="CP220" s="779"/>
      <c r="CQ220" s="779"/>
      <c r="CR220" s="779"/>
      <c r="CS220" s="779"/>
      <c r="CT220" s="779"/>
    </row>
    <row r="221" spans="1:98" s="772" customFormat="1" ht="13.5">
      <c r="A221" s="886"/>
      <c r="B221" s="886"/>
      <c r="C221" s="886"/>
      <c r="D221" s="886"/>
      <c r="E221" s="886"/>
      <c r="F221" s="2851"/>
      <c r="G221" s="2851"/>
      <c r="H221" s="888"/>
      <c r="I221" s="889"/>
      <c r="J221" s="890"/>
      <c r="K221" s="887"/>
      <c r="L221" s="887"/>
      <c r="N221" s="891"/>
      <c r="O221" s="774"/>
      <c r="P221" s="775"/>
      <c r="Q221" s="775"/>
      <c r="R221" s="776"/>
      <c r="S221" s="777"/>
      <c r="T221" s="777"/>
      <c r="U221" s="777"/>
      <c r="V221" s="778"/>
      <c r="W221" s="778"/>
      <c r="X221" s="778"/>
      <c r="Y221" s="778"/>
      <c r="Z221" s="778"/>
      <c r="AA221" s="779"/>
      <c r="AB221" s="779"/>
      <c r="AC221" s="779"/>
      <c r="AD221" s="779"/>
      <c r="AE221" s="779"/>
      <c r="AF221" s="779"/>
      <c r="AG221" s="779"/>
      <c r="AH221" s="779"/>
      <c r="AI221" s="779"/>
      <c r="AJ221" s="779"/>
      <c r="AK221" s="779"/>
      <c r="AL221" s="779"/>
      <c r="AM221" s="779"/>
      <c r="AN221" s="779"/>
      <c r="AO221" s="779"/>
      <c r="AP221" s="779"/>
      <c r="AQ221" s="779"/>
      <c r="AR221" s="779"/>
      <c r="AS221" s="779"/>
      <c r="AT221" s="779"/>
      <c r="AU221" s="779"/>
      <c r="AV221" s="779"/>
      <c r="AW221" s="779"/>
      <c r="AX221" s="779"/>
      <c r="AY221" s="779"/>
      <c r="AZ221" s="779"/>
      <c r="BA221" s="779"/>
      <c r="BB221" s="779"/>
      <c r="BC221" s="779"/>
      <c r="BD221" s="779"/>
      <c r="BE221" s="779"/>
      <c r="BF221" s="779"/>
      <c r="BG221" s="779"/>
      <c r="BH221" s="779"/>
      <c r="BI221" s="779"/>
      <c r="BJ221" s="779"/>
      <c r="BK221" s="779"/>
      <c r="BL221" s="779"/>
      <c r="BM221" s="779"/>
      <c r="BN221" s="779"/>
      <c r="BO221" s="779"/>
      <c r="BP221" s="779"/>
      <c r="BQ221" s="779"/>
      <c r="BR221" s="779"/>
      <c r="BS221" s="779"/>
      <c r="BT221" s="779"/>
      <c r="BU221" s="779"/>
      <c r="BV221" s="779"/>
      <c r="BW221" s="779"/>
      <c r="BX221" s="779"/>
      <c r="BY221" s="779"/>
      <c r="BZ221" s="779"/>
      <c r="CA221" s="779"/>
      <c r="CB221" s="779"/>
      <c r="CC221" s="779"/>
      <c r="CD221" s="779"/>
      <c r="CE221" s="779"/>
      <c r="CF221" s="779"/>
      <c r="CG221" s="779"/>
      <c r="CH221" s="779"/>
      <c r="CI221" s="779"/>
      <c r="CJ221" s="779"/>
      <c r="CK221" s="779"/>
      <c r="CL221" s="779"/>
      <c r="CM221" s="779"/>
      <c r="CN221" s="779"/>
      <c r="CO221" s="779"/>
      <c r="CP221" s="779"/>
      <c r="CQ221" s="779"/>
      <c r="CR221" s="779"/>
      <c r="CS221" s="779"/>
      <c r="CT221" s="779"/>
    </row>
    <row r="222" spans="1:98" s="772" customFormat="1" ht="13.5">
      <c r="A222" s="886"/>
      <c r="B222" s="886"/>
      <c r="C222" s="886"/>
      <c r="D222" s="886"/>
      <c r="E222" s="886"/>
      <c r="F222" s="2851"/>
      <c r="G222" s="2851"/>
      <c r="H222" s="888"/>
      <c r="I222" s="889"/>
      <c r="J222" s="890"/>
      <c r="K222" s="887"/>
      <c r="L222" s="887"/>
      <c r="N222" s="891"/>
      <c r="O222" s="774"/>
      <c r="P222" s="775"/>
      <c r="Q222" s="775"/>
      <c r="R222" s="776"/>
      <c r="S222" s="777"/>
      <c r="T222" s="777"/>
      <c r="U222" s="777"/>
      <c r="V222" s="778"/>
      <c r="W222" s="778"/>
      <c r="X222" s="778"/>
      <c r="Y222" s="778"/>
      <c r="Z222" s="778"/>
      <c r="AA222" s="779"/>
      <c r="AB222" s="779"/>
      <c r="AC222" s="779"/>
      <c r="AD222" s="779"/>
      <c r="AE222" s="779"/>
      <c r="AF222" s="779"/>
      <c r="AG222" s="779"/>
      <c r="AH222" s="779"/>
      <c r="AI222" s="779"/>
      <c r="AJ222" s="779"/>
      <c r="AK222" s="779"/>
      <c r="AL222" s="779"/>
      <c r="AM222" s="779"/>
      <c r="AN222" s="779"/>
      <c r="AO222" s="779"/>
      <c r="AP222" s="779"/>
      <c r="AQ222" s="779"/>
      <c r="AR222" s="779"/>
      <c r="AS222" s="779"/>
      <c r="AT222" s="779"/>
      <c r="AU222" s="779"/>
      <c r="AV222" s="779"/>
      <c r="AW222" s="779"/>
      <c r="AX222" s="779"/>
      <c r="AY222" s="779"/>
      <c r="AZ222" s="779"/>
      <c r="BA222" s="779"/>
      <c r="BB222" s="779"/>
      <c r="BC222" s="779"/>
      <c r="BD222" s="779"/>
      <c r="BE222" s="779"/>
      <c r="BF222" s="779"/>
      <c r="BG222" s="779"/>
      <c r="BH222" s="779"/>
      <c r="BI222" s="779"/>
      <c r="BJ222" s="779"/>
      <c r="BK222" s="779"/>
      <c r="BL222" s="779"/>
      <c r="BM222" s="779"/>
      <c r="BN222" s="779"/>
      <c r="BO222" s="779"/>
      <c r="BP222" s="779"/>
      <c r="BQ222" s="779"/>
      <c r="BR222" s="779"/>
      <c r="BS222" s="779"/>
      <c r="BT222" s="779"/>
      <c r="BU222" s="779"/>
      <c r="BV222" s="779"/>
      <c r="BW222" s="779"/>
      <c r="BX222" s="779"/>
      <c r="BY222" s="779"/>
      <c r="BZ222" s="779"/>
      <c r="CA222" s="779"/>
      <c r="CB222" s="779"/>
      <c r="CC222" s="779"/>
      <c r="CD222" s="779"/>
      <c r="CE222" s="779"/>
      <c r="CF222" s="779"/>
      <c r="CG222" s="779"/>
      <c r="CH222" s="779"/>
      <c r="CI222" s="779"/>
      <c r="CJ222" s="779"/>
      <c r="CK222" s="779"/>
      <c r="CL222" s="779"/>
      <c r="CM222" s="779"/>
      <c r="CN222" s="779"/>
      <c r="CO222" s="779"/>
      <c r="CP222" s="779"/>
      <c r="CQ222" s="779"/>
      <c r="CR222" s="779"/>
      <c r="CS222" s="779"/>
      <c r="CT222" s="779"/>
    </row>
    <row r="223" spans="1:98" s="772" customFormat="1" ht="13.5">
      <c r="A223" s="886"/>
      <c r="B223" s="886"/>
      <c r="C223" s="886"/>
      <c r="D223" s="886"/>
      <c r="E223" s="886"/>
      <c r="F223" s="2851"/>
      <c r="G223" s="2851"/>
      <c r="H223" s="888"/>
      <c r="I223" s="889"/>
      <c r="J223" s="890"/>
      <c r="K223" s="887"/>
      <c r="L223" s="887"/>
      <c r="N223" s="891"/>
      <c r="O223" s="774"/>
      <c r="P223" s="775"/>
      <c r="Q223" s="775"/>
      <c r="R223" s="776"/>
      <c r="S223" s="777"/>
      <c r="T223" s="777"/>
      <c r="U223" s="777"/>
      <c r="V223" s="778"/>
      <c r="W223" s="778"/>
      <c r="X223" s="778"/>
      <c r="Y223" s="778"/>
      <c r="Z223" s="778"/>
      <c r="AA223" s="779"/>
      <c r="AB223" s="779"/>
      <c r="AC223" s="779"/>
      <c r="AD223" s="779"/>
      <c r="AE223" s="779"/>
      <c r="AF223" s="779"/>
      <c r="AG223" s="779"/>
      <c r="AH223" s="779"/>
      <c r="AI223" s="779"/>
      <c r="AJ223" s="779"/>
      <c r="AK223" s="779"/>
      <c r="AL223" s="779"/>
      <c r="AM223" s="779"/>
      <c r="AN223" s="779"/>
      <c r="AO223" s="779"/>
      <c r="AP223" s="779"/>
      <c r="AQ223" s="779"/>
      <c r="AR223" s="779"/>
      <c r="AS223" s="779"/>
      <c r="AT223" s="779"/>
      <c r="AU223" s="779"/>
      <c r="AV223" s="779"/>
      <c r="AW223" s="779"/>
      <c r="AX223" s="779"/>
      <c r="AY223" s="779"/>
      <c r="AZ223" s="779"/>
      <c r="BA223" s="779"/>
      <c r="BB223" s="779"/>
      <c r="BC223" s="779"/>
      <c r="BD223" s="779"/>
      <c r="BE223" s="779"/>
      <c r="BF223" s="779"/>
      <c r="BG223" s="779"/>
      <c r="BH223" s="779"/>
      <c r="BI223" s="779"/>
      <c r="BJ223" s="779"/>
      <c r="BK223" s="779"/>
      <c r="BL223" s="779"/>
      <c r="BM223" s="779"/>
      <c r="BN223" s="779"/>
      <c r="BO223" s="779"/>
      <c r="BP223" s="779"/>
      <c r="BQ223" s="779"/>
      <c r="BR223" s="779"/>
      <c r="BS223" s="779"/>
      <c r="BT223" s="779"/>
      <c r="BU223" s="779"/>
      <c r="BV223" s="779"/>
      <c r="BW223" s="779"/>
      <c r="BX223" s="779"/>
      <c r="BY223" s="779"/>
      <c r="BZ223" s="779"/>
      <c r="CA223" s="779"/>
      <c r="CB223" s="779"/>
      <c r="CC223" s="779"/>
      <c r="CD223" s="779"/>
      <c r="CE223" s="779"/>
      <c r="CF223" s="779"/>
      <c r="CG223" s="779"/>
      <c r="CH223" s="779"/>
      <c r="CI223" s="779"/>
      <c r="CJ223" s="779"/>
      <c r="CK223" s="779"/>
      <c r="CL223" s="779"/>
      <c r="CM223" s="779"/>
      <c r="CN223" s="779"/>
      <c r="CO223" s="779"/>
      <c r="CP223" s="779"/>
      <c r="CQ223" s="779"/>
      <c r="CR223" s="779"/>
      <c r="CS223" s="779"/>
      <c r="CT223" s="779"/>
    </row>
    <row r="224" spans="1:98" s="772" customFormat="1" ht="13.5">
      <c r="A224" s="886"/>
      <c r="B224" s="886"/>
      <c r="C224" s="886"/>
      <c r="D224" s="886"/>
      <c r="E224" s="886"/>
      <c r="F224" s="2851"/>
      <c r="G224" s="2851"/>
      <c r="H224" s="888"/>
      <c r="I224" s="889"/>
      <c r="J224" s="890"/>
      <c r="K224" s="887"/>
      <c r="L224" s="887"/>
      <c r="N224" s="891"/>
      <c r="O224" s="774"/>
      <c r="P224" s="775"/>
      <c r="Q224" s="775"/>
      <c r="R224" s="776"/>
      <c r="S224" s="777"/>
      <c r="T224" s="777"/>
      <c r="U224" s="777"/>
      <c r="V224" s="778"/>
      <c r="W224" s="778"/>
      <c r="X224" s="778"/>
      <c r="Y224" s="778"/>
      <c r="Z224" s="778"/>
      <c r="AA224" s="779"/>
      <c r="AB224" s="779"/>
      <c r="AC224" s="779"/>
      <c r="AD224" s="779"/>
      <c r="AE224" s="779"/>
      <c r="AF224" s="779"/>
      <c r="AG224" s="779"/>
      <c r="AH224" s="779"/>
      <c r="AI224" s="779"/>
      <c r="AJ224" s="779"/>
      <c r="AK224" s="779"/>
      <c r="AL224" s="779"/>
      <c r="AM224" s="779"/>
      <c r="AN224" s="779"/>
      <c r="AO224" s="779"/>
      <c r="AP224" s="779"/>
      <c r="AQ224" s="779"/>
      <c r="AR224" s="779"/>
      <c r="AS224" s="779"/>
      <c r="AT224" s="779"/>
      <c r="AU224" s="779"/>
      <c r="AV224" s="779"/>
      <c r="AW224" s="779"/>
      <c r="AX224" s="779"/>
      <c r="AY224" s="779"/>
      <c r="AZ224" s="779"/>
      <c r="BA224" s="779"/>
      <c r="BB224" s="779"/>
      <c r="BC224" s="779"/>
      <c r="BD224" s="779"/>
      <c r="BE224" s="779"/>
      <c r="BF224" s="779"/>
      <c r="BG224" s="779"/>
      <c r="BH224" s="779"/>
      <c r="BI224" s="779"/>
      <c r="BJ224" s="779"/>
      <c r="BK224" s="779"/>
      <c r="BL224" s="779"/>
      <c r="BM224" s="779"/>
      <c r="BN224" s="779"/>
      <c r="BO224" s="779"/>
      <c r="BP224" s="779"/>
      <c r="BQ224" s="779"/>
      <c r="BR224" s="779"/>
      <c r="BS224" s="779"/>
      <c r="BT224" s="779"/>
      <c r="BU224" s="779"/>
      <c r="BV224" s="779"/>
      <c r="BW224" s="779"/>
      <c r="BX224" s="779"/>
      <c r="BY224" s="779"/>
      <c r="BZ224" s="779"/>
      <c r="CA224" s="779"/>
      <c r="CB224" s="779"/>
      <c r="CC224" s="779"/>
      <c r="CD224" s="779"/>
      <c r="CE224" s="779"/>
      <c r="CF224" s="779"/>
      <c r="CG224" s="779"/>
      <c r="CH224" s="779"/>
      <c r="CI224" s="779"/>
      <c r="CJ224" s="779"/>
      <c r="CK224" s="779"/>
      <c r="CL224" s="779"/>
      <c r="CM224" s="779"/>
      <c r="CN224" s="779"/>
      <c r="CO224" s="779"/>
      <c r="CP224" s="779"/>
      <c r="CQ224" s="779"/>
      <c r="CR224" s="779"/>
      <c r="CS224" s="779"/>
      <c r="CT224" s="779"/>
    </row>
    <row r="225" spans="1:98" s="772" customFormat="1" ht="13.5">
      <c r="A225" s="886"/>
      <c r="B225" s="886"/>
      <c r="C225" s="886"/>
      <c r="D225" s="886"/>
      <c r="E225" s="886"/>
      <c r="F225" s="2851"/>
      <c r="G225" s="2851"/>
      <c r="H225" s="888"/>
      <c r="I225" s="889"/>
      <c r="J225" s="890"/>
      <c r="K225" s="887"/>
      <c r="L225" s="887"/>
      <c r="N225" s="891"/>
      <c r="O225" s="774"/>
      <c r="P225" s="775"/>
      <c r="Q225" s="775"/>
      <c r="R225" s="776"/>
      <c r="S225" s="777"/>
      <c r="T225" s="777"/>
      <c r="U225" s="777"/>
      <c r="V225" s="778"/>
      <c r="W225" s="778"/>
      <c r="X225" s="778"/>
      <c r="Y225" s="778"/>
      <c r="Z225" s="778"/>
      <c r="AA225" s="779"/>
      <c r="AB225" s="779"/>
      <c r="AC225" s="779"/>
      <c r="AD225" s="779"/>
      <c r="AE225" s="779"/>
      <c r="AF225" s="779"/>
      <c r="AG225" s="779"/>
      <c r="AH225" s="779"/>
      <c r="AI225" s="779"/>
      <c r="AJ225" s="779"/>
      <c r="AK225" s="779"/>
      <c r="AL225" s="779"/>
      <c r="AM225" s="779"/>
      <c r="AN225" s="779"/>
      <c r="AO225" s="779"/>
      <c r="AP225" s="779"/>
      <c r="AQ225" s="779"/>
      <c r="AR225" s="779"/>
      <c r="AS225" s="779"/>
      <c r="AT225" s="779"/>
      <c r="AU225" s="779"/>
      <c r="AV225" s="779"/>
      <c r="AW225" s="779"/>
      <c r="AX225" s="779"/>
      <c r="AY225" s="779"/>
      <c r="AZ225" s="779"/>
      <c r="BA225" s="779"/>
      <c r="BB225" s="779"/>
      <c r="BC225" s="779"/>
      <c r="BD225" s="779"/>
      <c r="BE225" s="779"/>
      <c r="BF225" s="779"/>
      <c r="BG225" s="779"/>
      <c r="BH225" s="779"/>
      <c r="BI225" s="779"/>
      <c r="BJ225" s="779"/>
      <c r="BK225" s="779"/>
      <c r="BL225" s="779"/>
      <c r="BM225" s="779"/>
      <c r="BN225" s="779"/>
      <c r="BO225" s="779"/>
      <c r="BP225" s="779"/>
      <c r="BQ225" s="779"/>
      <c r="BR225" s="779"/>
      <c r="BS225" s="779"/>
      <c r="BT225" s="779"/>
      <c r="BU225" s="779"/>
      <c r="BV225" s="779"/>
      <c r="BW225" s="779"/>
      <c r="BX225" s="779"/>
      <c r="BY225" s="779"/>
      <c r="BZ225" s="779"/>
      <c r="CA225" s="779"/>
      <c r="CB225" s="779"/>
      <c r="CC225" s="779"/>
      <c r="CD225" s="779"/>
      <c r="CE225" s="779"/>
      <c r="CF225" s="779"/>
      <c r="CG225" s="779"/>
      <c r="CH225" s="779"/>
      <c r="CI225" s="779"/>
      <c r="CJ225" s="779"/>
      <c r="CK225" s="779"/>
      <c r="CL225" s="779"/>
      <c r="CM225" s="779"/>
      <c r="CN225" s="779"/>
      <c r="CO225" s="779"/>
      <c r="CP225" s="779"/>
      <c r="CQ225" s="779"/>
      <c r="CR225" s="779"/>
      <c r="CS225" s="779"/>
      <c r="CT225" s="779"/>
    </row>
    <row r="226" spans="1:98" s="772" customFormat="1" ht="13.5">
      <c r="A226" s="886"/>
      <c r="B226" s="886"/>
      <c r="C226" s="886"/>
      <c r="D226" s="886"/>
      <c r="E226" s="886"/>
      <c r="F226" s="2851"/>
      <c r="G226" s="2851"/>
      <c r="H226" s="888"/>
      <c r="I226" s="889"/>
      <c r="J226" s="890"/>
      <c r="K226" s="887"/>
      <c r="L226" s="887"/>
      <c r="N226" s="891"/>
      <c r="O226" s="774"/>
      <c r="P226" s="775"/>
      <c r="Q226" s="775"/>
      <c r="R226" s="776"/>
      <c r="S226" s="777"/>
      <c r="T226" s="777"/>
      <c r="U226" s="777"/>
      <c r="V226" s="778"/>
      <c r="W226" s="778"/>
      <c r="X226" s="778"/>
      <c r="Y226" s="778"/>
      <c r="Z226" s="778"/>
      <c r="AA226" s="779"/>
      <c r="AB226" s="779"/>
      <c r="AC226" s="779"/>
      <c r="AD226" s="779"/>
      <c r="AE226" s="779"/>
      <c r="AF226" s="779"/>
      <c r="AG226" s="779"/>
      <c r="AH226" s="779"/>
      <c r="AI226" s="779"/>
      <c r="AJ226" s="779"/>
      <c r="AK226" s="779"/>
      <c r="AL226" s="779"/>
      <c r="AM226" s="779"/>
      <c r="AN226" s="779"/>
      <c r="AO226" s="779"/>
      <c r="AP226" s="779"/>
      <c r="AQ226" s="779"/>
      <c r="AR226" s="779"/>
      <c r="AS226" s="779"/>
      <c r="AT226" s="779"/>
      <c r="AU226" s="779"/>
      <c r="AV226" s="779"/>
      <c r="AW226" s="779"/>
      <c r="AX226" s="779"/>
      <c r="AY226" s="779"/>
      <c r="AZ226" s="779"/>
      <c r="BA226" s="779"/>
      <c r="BB226" s="779"/>
      <c r="BC226" s="779"/>
      <c r="BD226" s="779"/>
      <c r="BE226" s="779"/>
      <c r="BF226" s="779"/>
      <c r="BG226" s="779"/>
      <c r="BH226" s="779"/>
      <c r="BI226" s="779"/>
      <c r="BJ226" s="779"/>
      <c r="BK226" s="779"/>
      <c r="BL226" s="779"/>
      <c r="BM226" s="779"/>
      <c r="BN226" s="779"/>
      <c r="BO226" s="779"/>
      <c r="BP226" s="779"/>
      <c r="BQ226" s="779"/>
      <c r="BR226" s="779"/>
      <c r="BS226" s="779"/>
      <c r="BT226" s="779"/>
      <c r="BU226" s="779"/>
      <c r="BV226" s="779"/>
      <c r="BW226" s="779"/>
      <c r="BX226" s="779"/>
      <c r="BY226" s="779"/>
      <c r="BZ226" s="779"/>
      <c r="CA226" s="779"/>
      <c r="CB226" s="779"/>
      <c r="CC226" s="779"/>
      <c r="CD226" s="779"/>
      <c r="CE226" s="779"/>
      <c r="CF226" s="779"/>
      <c r="CG226" s="779"/>
      <c r="CH226" s="779"/>
      <c r="CI226" s="779"/>
      <c r="CJ226" s="779"/>
      <c r="CK226" s="779"/>
      <c r="CL226" s="779"/>
      <c r="CM226" s="779"/>
      <c r="CN226" s="779"/>
      <c r="CO226" s="779"/>
      <c r="CP226" s="779"/>
      <c r="CQ226" s="779"/>
      <c r="CR226" s="779"/>
      <c r="CS226" s="779"/>
      <c r="CT226" s="779"/>
    </row>
    <row r="227" spans="1:98" s="772" customFormat="1" ht="13.5">
      <c r="A227" s="886"/>
      <c r="B227" s="886"/>
      <c r="C227" s="886"/>
      <c r="D227" s="886"/>
      <c r="E227" s="886"/>
      <c r="F227" s="2851"/>
      <c r="G227" s="2851"/>
      <c r="H227" s="888"/>
      <c r="I227" s="889"/>
      <c r="J227" s="890"/>
      <c r="K227" s="887"/>
      <c r="L227" s="887"/>
      <c r="N227" s="891"/>
      <c r="O227" s="774"/>
      <c r="P227" s="775"/>
      <c r="Q227" s="775"/>
      <c r="R227" s="776"/>
      <c r="S227" s="777"/>
      <c r="T227" s="777"/>
      <c r="U227" s="777"/>
      <c r="V227" s="778"/>
      <c r="W227" s="778"/>
      <c r="X227" s="778"/>
      <c r="Y227" s="778"/>
      <c r="Z227" s="778"/>
      <c r="AA227" s="779"/>
      <c r="AB227" s="779"/>
      <c r="AC227" s="779"/>
      <c r="AD227" s="779"/>
      <c r="AE227" s="779"/>
      <c r="AF227" s="779"/>
      <c r="AG227" s="779"/>
      <c r="AH227" s="779"/>
      <c r="AI227" s="779"/>
      <c r="AJ227" s="779"/>
      <c r="AK227" s="779"/>
      <c r="AL227" s="779"/>
      <c r="AM227" s="779"/>
      <c r="AN227" s="779"/>
      <c r="AO227" s="779"/>
      <c r="AP227" s="779"/>
      <c r="AQ227" s="779"/>
      <c r="AR227" s="779"/>
      <c r="AS227" s="779"/>
      <c r="AT227" s="779"/>
      <c r="AU227" s="779"/>
      <c r="AV227" s="779"/>
      <c r="AW227" s="779"/>
      <c r="AX227" s="779"/>
      <c r="AY227" s="779"/>
      <c r="AZ227" s="779"/>
      <c r="BA227" s="779"/>
      <c r="BB227" s="779"/>
      <c r="BC227" s="779"/>
      <c r="BD227" s="779"/>
      <c r="BE227" s="779"/>
      <c r="BF227" s="779"/>
      <c r="BG227" s="779"/>
      <c r="BH227" s="779"/>
      <c r="BI227" s="779"/>
      <c r="BJ227" s="779"/>
      <c r="BK227" s="779"/>
      <c r="BL227" s="779"/>
      <c r="BM227" s="779"/>
      <c r="BN227" s="779"/>
      <c r="BO227" s="779"/>
      <c r="BP227" s="779"/>
      <c r="BQ227" s="779"/>
      <c r="BR227" s="779"/>
      <c r="BS227" s="779"/>
      <c r="BT227" s="779"/>
      <c r="BU227" s="779"/>
      <c r="BV227" s="779"/>
      <c r="BW227" s="779"/>
      <c r="BX227" s="779"/>
      <c r="BY227" s="779"/>
      <c r="BZ227" s="779"/>
      <c r="CA227" s="779"/>
      <c r="CB227" s="779"/>
      <c r="CC227" s="779"/>
      <c r="CD227" s="779"/>
      <c r="CE227" s="779"/>
      <c r="CF227" s="779"/>
      <c r="CG227" s="779"/>
      <c r="CH227" s="779"/>
      <c r="CI227" s="779"/>
      <c r="CJ227" s="779"/>
      <c r="CK227" s="779"/>
      <c r="CL227" s="779"/>
      <c r="CM227" s="779"/>
      <c r="CN227" s="779"/>
      <c r="CO227" s="779"/>
      <c r="CP227" s="779"/>
      <c r="CQ227" s="779"/>
      <c r="CR227" s="779"/>
      <c r="CS227" s="779"/>
      <c r="CT227" s="779"/>
    </row>
    <row r="228" spans="1:98" s="772" customFormat="1" ht="13.5">
      <c r="A228" s="886"/>
      <c r="B228" s="886"/>
      <c r="C228" s="886"/>
      <c r="D228" s="886"/>
      <c r="E228" s="886"/>
      <c r="F228" s="2851"/>
      <c r="G228" s="2851"/>
      <c r="H228" s="888"/>
      <c r="I228" s="889"/>
      <c r="J228" s="890"/>
      <c r="K228" s="887"/>
      <c r="L228" s="887"/>
      <c r="N228" s="891"/>
      <c r="O228" s="774"/>
      <c r="P228" s="775"/>
      <c r="Q228" s="775"/>
      <c r="R228" s="776"/>
      <c r="S228" s="777"/>
      <c r="T228" s="777"/>
      <c r="U228" s="777"/>
      <c r="V228" s="778"/>
      <c r="W228" s="778"/>
      <c r="X228" s="778"/>
      <c r="Y228" s="778"/>
      <c r="Z228" s="778"/>
      <c r="AA228" s="779"/>
      <c r="AB228" s="779"/>
      <c r="AC228" s="779"/>
      <c r="AD228" s="779"/>
      <c r="AE228" s="779"/>
      <c r="AF228" s="779"/>
      <c r="AG228" s="779"/>
      <c r="AH228" s="779"/>
      <c r="AI228" s="779"/>
      <c r="AJ228" s="779"/>
      <c r="AK228" s="779"/>
      <c r="AL228" s="779"/>
      <c r="AM228" s="779"/>
      <c r="AN228" s="779"/>
      <c r="AO228" s="779"/>
      <c r="AP228" s="779"/>
      <c r="AQ228" s="779"/>
      <c r="AR228" s="779"/>
      <c r="AS228" s="779"/>
      <c r="AT228" s="779"/>
      <c r="AU228" s="779"/>
      <c r="AV228" s="779"/>
      <c r="AW228" s="779"/>
      <c r="AX228" s="779"/>
      <c r="AY228" s="779"/>
      <c r="AZ228" s="779"/>
      <c r="BA228" s="779"/>
      <c r="BB228" s="779"/>
      <c r="BC228" s="779"/>
      <c r="BD228" s="779"/>
      <c r="BE228" s="779"/>
      <c r="BF228" s="779"/>
      <c r="BG228" s="779"/>
      <c r="BH228" s="779"/>
      <c r="BI228" s="779"/>
      <c r="BJ228" s="779"/>
      <c r="BK228" s="779"/>
      <c r="BL228" s="779"/>
      <c r="BM228" s="779"/>
      <c r="BN228" s="779"/>
      <c r="BO228" s="779"/>
      <c r="BP228" s="779"/>
      <c r="BQ228" s="779"/>
      <c r="BR228" s="779"/>
      <c r="BS228" s="779"/>
      <c r="BT228" s="779"/>
      <c r="BU228" s="779"/>
      <c r="BV228" s="779"/>
      <c r="BW228" s="779"/>
      <c r="BX228" s="779"/>
      <c r="BY228" s="779"/>
      <c r="BZ228" s="779"/>
      <c r="CA228" s="779"/>
      <c r="CB228" s="779"/>
      <c r="CC228" s="779"/>
      <c r="CD228" s="779"/>
      <c r="CE228" s="779"/>
      <c r="CF228" s="779"/>
      <c r="CG228" s="779"/>
      <c r="CH228" s="779"/>
      <c r="CI228" s="779"/>
      <c r="CJ228" s="779"/>
      <c r="CK228" s="779"/>
      <c r="CL228" s="779"/>
      <c r="CM228" s="779"/>
      <c r="CN228" s="779"/>
      <c r="CO228" s="779"/>
      <c r="CP228" s="779"/>
      <c r="CQ228" s="779"/>
      <c r="CR228" s="779"/>
      <c r="CS228" s="779"/>
      <c r="CT228" s="779"/>
    </row>
    <row r="229" spans="1:98" s="772" customFormat="1" ht="13.5">
      <c r="A229" s="886"/>
      <c r="B229" s="886"/>
      <c r="C229" s="886"/>
      <c r="D229" s="886"/>
      <c r="E229" s="886"/>
      <c r="F229" s="2851"/>
      <c r="G229" s="2851"/>
      <c r="H229" s="888"/>
      <c r="I229" s="889"/>
      <c r="J229" s="890"/>
      <c r="K229" s="887"/>
      <c r="L229" s="887"/>
      <c r="N229" s="891"/>
      <c r="O229" s="774"/>
      <c r="P229" s="775"/>
      <c r="Q229" s="775"/>
      <c r="R229" s="776"/>
      <c r="S229" s="777"/>
      <c r="T229" s="777"/>
      <c r="U229" s="777"/>
      <c r="V229" s="778"/>
      <c r="W229" s="778"/>
      <c r="X229" s="778"/>
      <c r="Y229" s="778"/>
      <c r="Z229" s="778"/>
      <c r="AA229" s="779"/>
      <c r="AB229" s="779"/>
      <c r="AC229" s="779"/>
      <c r="AD229" s="779"/>
      <c r="AE229" s="779"/>
      <c r="AF229" s="779"/>
      <c r="AG229" s="779"/>
      <c r="AH229" s="779"/>
      <c r="AI229" s="779"/>
      <c r="AJ229" s="779"/>
      <c r="AK229" s="779"/>
      <c r="AL229" s="779"/>
      <c r="AM229" s="779"/>
      <c r="AN229" s="779"/>
      <c r="AO229" s="779"/>
      <c r="AP229" s="779"/>
      <c r="AQ229" s="779"/>
      <c r="AR229" s="779"/>
      <c r="AS229" s="779"/>
      <c r="AT229" s="779"/>
      <c r="AU229" s="779"/>
      <c r="AV229" s="779"/>
      <c r="AW229" s="779"/>
      <c r="AX229" s="779"/>
      <c r="AY229" s="779"/>
      <c r="AZ229" s="779"/>
      <c r="BA229" s="779"/>
      <c r="BB229" s="779"/>
      <c r="BC229" s="779"/>
      <c r="BD229" s="779"/>
      <c r="BE229" s="779"/>
      <c r="BF229" s="779"/>
      <c r="BG229" s="779"/>
      <c r="BH229" s="779"/>
      <c r="BI229" s="779"/>
      <c r="BJ229" s="779"/>
      <c r="BK229" s="779"/>
      <c r="BL229" s="779"/>
      <c r="BM229" s="779"/>
      <c r="BN229" s="779"/>
      <c r="BO229" s="779"/>
      <c r="BP229" s="779"/>
      <c r="BQ229" s="779"/>
      <c r="BR229" s="779"/>
      <c r="BS229" s="779"/>
      <c r="BT229" s="779"/>
      <c r="BU229" s="779"/>
      <c r="BV229" s="779"/>
      <c r="BW229" s="779"/>
      <c r="BX229" s="779"/>
      <c r="BY229" s="779"/>
      <c r="BZ229" s="779"/>
      <c r="CA229" s="779"/>
      <c r="CB229" s="779"/>
      <c r="CC229" s="779"/>
      <c r="CD229" s="779"/>
      <c r="CE229" s="779"/>
      <c r="CF229" s="779"/>
      <c r="CG229" s="779"/>
      <c r="CH229" s="779"/>
      <c r="CI229" s="779"/>
      <c r="CJ229" s="779"/>
      <c r="CK229" s="779"/>
      <c r="CL229" s="779"/>
      <c r="CM229" s="779"/>
      <c r="CN229" s="779"/>
      <c r="CO229" s="779"/>
      <c r="CP229" s="779"/>
      <c r="CQ229" s="779"/>
      <c r="CR229" s="779"/>
      <c r="CS229" s="779"/>
      <c r="CT229" s="779"/>
    </row>
    <row r="230" spans="1:98" s="772" customFormat="1" ht="13.5">
      <c r="A230" s="886"/>
      <c r="B230" s="886"/>
      <c r="C230" s="886"/>
      <c r="D230" s="886"/>
      <c r="E230" s="886"/>
      <c r="F230" s="2851"/>
      <c r="G230" s="2851"/>
      <c r="H230" s="888"/>
      <c r="I230" s="889"/>
      <c r="J230" s="890"/>
      <c r="K230" s="887"/>
      <c r="L230" s="887"/>
      <c r="N230" s="891"/>
      <c r="O230" s="774"/>
      <c r="P230" s="775"/>
      <c r="Q230" s="775"/>
      <c r="R230" s="776"/>
      <c r="S230" s="777"/>
      <c r="T230" s="777"/>
      <c r="U230" s="777"/>
      <c r="V230" s="778"/>
      <c r="W230" s="778"/>
      <c r="X230" s="778"/>
      <c r="Y230" s="778"/>
      <c r="Z230" s="778"/>
      <c r="AA230" s="779"/>
      <c r="AB230" s="779"/>
      <c r="AC230" s="779"/>
      <c r="AD230" s="779"/>
      <c r="AE230" s="779"/>
      <c r="AF230" s="779"/>
      <c r="AG230" s="779"/>
      <c r="AH230" s="779"/>
      <c r="AI230" s="779"/>
      <c r="AJ230" s="779"/>
      <c r="AK230" s="779"/>
      <c r="AL230" s="779"/>
      <c r="AM230" s="779"/>
      <c r="AN230" s="779"/>
      <c r="AO230" s="779"/>
      <c r="AP230" s="779"/>
      <c r="AQ230" s="779"/>
      <c r="AR230" s="779"/>
      <c r="AS230" s="779"/>
      <c r="AT230" s="779"/>
      <c r="AU230" s="779"/>
      <c r="AV230" s="779"/>
      <c r="AW230" s="779"/>
      <c r="AX230" s="779"/>
      <c r="AY230" s="779"/>
      <c r="AZ230" s="779"/>
      <c r="BA230" s="779"/>
      <c r="BB230" s="779"/>
      <c r="BC230" s="779"/>
      <c r="BD230" s="779"/>
      <c r="BE230" s="779"/>
      <c r="BF230" s="779"/>
      <c r="BG230" s="779"/>
      <c r="BH230" s="779"/>
      <c r="BI230" s="779"/>
      <c r="BJ230" s="779"/>
      <c r="BK230" s="779"/>
      <c r="BL230" s="779"/>
      <c r="BM230" s="779"/>
      <c r="BN230" s="779"/>
      <c r="BO230" s="779"/>
      <c r="BP230" s="779"/>
      <c r="BQ230" s="779"/>
      <c r="BR230" s="779"/>
      <c r="BS230" s="779"/>
      <c r="BT230" s="779"/>
      <c r="BU230" s="779"/>
      <c r="BV230" s="779"/>
      <c r="BW230" s="779"/>
      <c r="BX230" s="779"/>
      <c r="BY230" s="779"/>
      <c r="BZ230" s="779"/>
      <c r="CA230" s="779"/>
      <c r="CB230" s="779"/>
      <c r="CC230" s="779"/>
      <c r="CD230" s="779"/>
      <c r="CE230" s="779"/>
      <c r="CF230" s="779"/>
      <c r="CG230" s="779"/>
      <c r="CH230" s="779"/>
      <c r="CI230" s="779"/>
      <c r="CJ230" s="779"/>
      <c r="CK230" s="779"/>
      <c r="CL230" s="779"/>
      <c r="CM230" s="779"/>
      <c r="CN230" s="779"/>
      <c r="CO230" s="779"/>
      <c r="CP230" s="779"/>
      <c r="CQ230" s="779"/>
      <c r="CR230" s="779"/>
      <c r="CS230" s="779"/>
      <c r="CT230" s="779"/>
    </row>
    <row r="231" spans="1:98" s="772" customFormat="1" ht="13.5">
      <c r="A231" s="886"/>
      <c r="B231" s="886"/>
      <c r="C231" s="886"/>
      <c r="D231" s="886"/>
      <c r="E231" s="886"/>
      <c r="F231" s="2851"/>
      <c r="G231" s="2851"/>
      <c r="H231" s="888"/>
      <c r="I231" s="889"/>
      <c r="J231" s="890"/>
      <c r="K231" s="887"/>
      <c r="L231" s="887"/>
      <c r="N231" s="891"/>
      <c r="O231" s="774"/>
      <c r="P231" s="775"/>
      <c r="Q231" s="775"/>
      <c r="R231" s="776"/>
      <c r="S231" s="777"/>
      <c r="T231" s="777"/>
      <c r="U231" s="777"/>
      <c r="V231" s="778"/>
      <c r="W231" s="778"/>
      <c r="X231" s="778"/>
      <c r="Y231" s="778"/>
      <c r="Z231" s="778"/>
      <c r="AA231" s="779"/>
      <c r="AB231" s="779"/>
      <c r="AC231" s="779"/>
      <c r="AD231" s="779"/>
      <c r="AE231" s="779"/>
      <c r="AF231" s="779"/>
      <c r="AG231" s="779"/>
      <c r="AH231" s="779"/>
      <c r="AI231" s="779"/>
      <c r="AJ231" s="779"/>
      <c r="AK231" s="779"/>
      <c r="AL231" s="779"/>
      <c r="AM231" s="779"/>
      <c r="AN231" s="779"/>
      <c r="AO231" s="779"/>
      <c r="AP231" s="779"/>
      <c r="AQ231" s="779"/>
      <c r="AR231" s="779"/>
      <c r="AS231" s="779"/>
      <c r="AT231" s="779"/>
      <c r="AU231" s="779"/>
      <c r="AV231" s="779"/>
      <c r="AW231" s="779"/>
      <c r="AX231" s="779"/>
      <c r="AY231" s="779"/>
      <c r="AZ231" s="779"/>
      <c r="BA231" s="779"/>
      <c r="BB231" s="779"/>
      <c r="BC231" s="779"/>
      <c r="BD231" s="779"/>
      <c r="BE231" s="779"/>
      <c r="BF231" s="779"/>
      <c r="BG231" s="779"/>
      <c r="BH231" s="779"/>
      <c r="BI231" s="779"/>
      <c r="BJ231" s="779"/>
      <c r="BK231" s="779"/>
      <c r="BL231" s="779"/>
      <c r="BM231" s="779"/>
      <c r="BN231" s="779"/>
      <c r="BO231" s="779"/>
      <c r="BP231" s="779"/>
      <c r="BQ231" s="779"/>
      <c r="BR231" s="779"/>
      <c r="BS231" s="779"/>
      <c r="BT231" s="779"/>
      <c r="BU231" s="779"/>
      <c r="BV231" s="779"/>
      <c r="BW231" s="779"/>
      <c r="BX231" s="779"/>
      <c r="BY231" s="779"/>
      <c r="BZ231" s="779"/>
      <c r="CA231" s="779"/>
      <c r="CB231" s="779"/>
      <c r="CC231" s="779"/>
      <c r="CD231" s="779"/>
      <c r="CE231" s="779"/>
      <c r="CF231" s="779"/>
      <c r="CG231" s="779"/>
      <c r="CH231" s="779"/>
      <c r="CI231" s="779"/>
      <c r="CJ231" s="779"/>
      <c r="CK231" s="779"/>
      <c r="CL231" s="779"/>
      <c r="CM231" s="779"/>
      <c r="CN231" s="779"/>
      <c r="CO231" s="779"/>
      <c r="CP231" s="779"/>
      <c r="CQ231" s="779"/>
      <c r="CR231" s="779"/>
      <c r="CS231" s="779"/>
      <c r="CT231" s="779"/>
    </row>
    <row r="232" spans="1:98" s="772" customFormat="1" ht="13.5">
      <c r="A232" s="886"/>
      <c r="B232" s="886"/>
      <c r="C232" s="886"/>
      <c r="D232" s="886"/>
      <c r="E232" s="886"/>
      <c r="F232" s="2851"/>
      <c r="G232" s="2851"/>
      <c r="H232" s="888"/>
      <c r="I232" s="889"/>
      <c r="J232" s="890"/>
      <c r="K232" s="887"/>
      <c r="L232" s="887"/>
      <c r="N232" s="891"/>
      <c r="O232" s="774"/>
      <c r="P232" s="775"/>
      <c r="Q232" s="775"/>
      <c r="R232" s="776"/>
      <c r="S232" s="777"/>
      <c r="T232" s="777"/>
      <c r="U232" s="777"/>
      <c r="V232" s="778"/>
      <c r="W232" s="778"/>
      <c r="X232" s="778"/>
      <c r="Y232" s="778"/>
      <c r="Z232" s="778"/>
      <c r="AA232" s="779"/>
      <c r="AB232" s="779"/>
      <c r="AC232" s="779"/>
      <c r="AD232" s="779"/>
      <c r="AE232" s="779"/>
      <c r="AF232" s="779"/>
      <c r="AG232" s="779"/>
      <c r="AH232" s="779"/>
      <c r="AI232" s="779"/>
      <c r="AJ232" s="779"/>
      <c r="AK232" s="779"/>
      <c r="AL232" s="779"/>
      <c r="AM232" s="779"/>
      <c r="AN232" s="779"/>
      <c r="AO232" s="779"/>
      <c r="AP232" s="779"/>
      <c r="AQ232" s="779"/>
      <c r="AR232" s="779"/>
      <c r="AS232" s="779"/>
      <c r="AT232" s="779"/>
      <c r="AU232" s="779"/>
      <c r="AV232" s="779"/>
      <c r="AW232" s="779"/>
      <c r="AX232" s="779"/>
      <c r="AY232" s="779"/>
      <c r="AZ232" s="779"/>
      <c r="BA232" s="779"/>
      <c r="BB232" s="779"/>
      <c r="BC232" s="779"/>
      <c r="BD232" s="779"/>
      <c r="BE232" s="779"/>
      <c r="BF232" s="779"/>
      <c r="BG232" s="779"/>
      <c r="BH232" s="779"/>
      <c r="BI232" s="779"/>
      <c r="BJ232" s="779"/>
      <c r="BK232" s="779"/>
      <c r="BL232" s="779"/>
      <c r="BM232" s="779"/>
      <c r="BN232" s="779"/>
      <c r="BO232" s="779"/>
      <c r="BP232" s="779"/>
      <c r="BQ232" s="779"/>
      <c r="BR232" s="779"/>
      <c r="BS232" s="779"/>
      <c r="BT232" s="779"/>
      <c r="BU232" s="779"/>
      <c r="BV232" s="779"/>
      <c r="BW232" s="779"/>
      <c r="BX232" s="779"/>
      <c r="BY232" s="779"/>
      <c r="BZ232" s="779"/>
      <c r="CA232" s="779"/>
      <c r="CB232" s="779"/>
      <c r="CC232" s="779"/>
      <c r="CD232" s="779"/>
      <c r="CE232" s="779"/>
      <c r="CF232" s="779"/>
      <c r="CG232" s="779"/>
      <c r="CH232" s="779"/>
      <c r="CI232" s="779"/>
      <c r="CJ232" s="779"/>
      <c r="CK232" s="779"/>
      <c r="CL232" s="779"/>
      <c r="CM232" s="779"/>
      <c r="CN232" s="779"/>
      <c r="CO232" s="779"/>
      <c r="CP232" s="779"/>
      <c r="CQ232" s="779"/>
      <c r="CR232" s="779"/>
      <c r="CS232" s="779"/>
      <c r="CT232" s="779"/>
    </row>
    <row r="233" spans="1:98" s="772" customFormat="1" ht="13.5">
      <c r="A233" s="886"/>
      <c r="B233" s="886"/>
      <c r="C233" s="886"/>
      <c r="D233" s="886"/>
      <c r="E233" s="886"/>
      <c r="F233" s="2851"/>
      <c r="G233" s="2851"/>
      <c r="H233" s="888"/>
      <c r="I233" s="889"/>
      <c r="J233" s="890"/>
      <c r="K233" s="887"/>
      <c r="L233" s="887"/>
      <c r="N233" s="891"/>
      <c r="O233" s="774"/>
      <c r="P233" s="775"/>
      <c r="Q233" s="775"/>
      <c r="R233" s="776"/>
      <c r="S233" s="777"/>
      <c r="T233" s="777"/>
      <c r="U233" s="777"/>
      <c r="V233" s="778"/>
      <c r="W233" s="778"/>
      <c r="X233" s="778"/>
      <c r="Y233" s="778"/>
      <c r="Z233" s="778"/>
      <c r="AA233" s="779"/>
      <c r="AB233" s="779"/>
      <c r="AC233" s="779"/>
      <c r="AD233" s="779"/>
      <c r="AE233" s="779"/>
      <c r="AF233" s="779"/>
      <c r="AG233" s="779"/>
      <c r="AH233" s="779"/>
      <c r="AI233" s="779"/>
      <c r="AJ233" s="779"/>
      <c r="AK233" s="779"/>
      <c r="AL233" s="779"/>
      <c r="AM233" s="779"/>
      <c r="AN233" s="779"/>
      <c r="AO233" s="779"/>
      <c r="AP233" s="779"/>
      <c r="AQ233" s="779"/>
      <c r="AR233" s="779"/>
      <c r="AS233" s="779"/>
      <c r="AT233" s="779"/>
      <c r="AU233" s="779"/>
      <c r="AV233" s="779"/>
      <c r="AW233" s="779"/>
      <c r="AX233" s="779"/>
      <c r="AY233" s="779"/>
      <c r="AZ233" s="779"/>
      <c r="BA233" s="779"/>
      <c r="BB233" s="779"/>
      <c r="BC233" s="779"/>
      <c r="BD233" s="779"/>
      <c r="BE233" s="779"/>
      <c r="BF233" s="779"/>
      <c r="BG233" s="779"/>
      <c r="BH233" s="779"/>
      <c r="BI233" s="779"/>
      <c r="BJ233" s="779"/>
      <c r="BK233" s="779"/>
      <c r="BL233" s="779"/>
      <c r="BM233" s="779"/>
      <c r="BN233" s="779"/>
      <c r="BO233" s="779"/>
      <c r="BP233" s="779"/>
      <c r="BQ233" s="779"/>
      <c r="BR233" s="779"/>
      <c r="BS233" s="779"/>
      <c r="BT233" s="779"/>
      <c r="BU233" s="779"/>
      <c r="BV233" s="779"/>
      <c r="BW233" s="779"/>
      <c r="BX233" s="779"/>
      <c r="BY233" s="779"/>
      <c r="BZ233" s="779"/>
      <c r="CA233" s="779"/>
      <c r="CB233" s="779"/>
      <c r="CC233" s="779"/>
      <c r="CD233" s="779"/>
      <c r="CE233" s="779"/>
      <c r="CF233" s="779"/>
      <c r="CG233" s="779"/>
      <c r="CH233" s="779"/>
      <c r="CI233" s="779"/>
      <c r="CJ233" s="779"/>
      <c r="CK233" s="779"/>
      <c r="CL233" s="779"/>
      <c r="CM233" s="779"/>
      <c r="CN233" s="779"/>
      <c r="CO233" s="779"/>
      <c r="CP233" s="779"/>
      <c r="CQ233" s="779"/>
      <c r="CR233" s="779"/>
      <c r="CS233" s="779"/>
      <c r="CT233" s="779"/>
    </row>
    <row r="234" spans="1:98" s="772" customFormat="1" ht="13.5">
      <c r="A234" s="886"/>
      <c r="B234" s="886"/>
      <c r="C234" s="886"/>
      <c r="D234" s="886"/>
      <c r="E234" s="886"/>
      <c r="F234" s="2851"/>
      <c r="G234" s="2851"/>
      <c r="H234" s="888"/>
      <c r="I234" s="889"/>
      <c r="J234" s="890"/>
      <c r="K234" s="887"/>
      <c r="L234" s="887"/>
      <c r="N234" s="891"/>
      <c r="O234" s="774"/>
      <c r="P234" s="775"/>
      <c r="Q234" s="775"/>
      <c r="R234" s="776"/>
      <c r="S234" s="777"/>
      <c r="T234" s="777"/>
      <c r="U234" s="777"/>
      <c r="V234" s="778"/>
      <c r="W234" s="778"/>
      <c r="X234" s="778"/>
      <c r="Y234" s="778"/>
      <c r="Z234" s="778"/>
      <c r="AA234" s="779"/>
      <c r="AB234" s="779"/>
      <c r="AC234" s="779"/>
      <c r="AD234" s="779"/>
      <c r="AE234" s="779"/>
      <c r="AF234" s="779"/>
      <c r="AG234" s="779"/>
      <c r="AH234" s="779"/>
      <c r="AI234" s="779"/>
      <c r="AJ234" s="779"/>
      <c r="AK234" s="779"/>
      <c r="AL234" s="779"/>
      <c r="AM234" s="779"/>
      <c r="AN234" s="779"/>
      <c r="AO234" s="779"/>
      <c r="AP234" s="779"/>
      <c r="AQ234" s="779"/>
      <c r="AR234" s="779"/>
      <c r="AS234" s="779"/>
      <c r="AT234" s="779"/>
      <c r="AU234" s="779"/>
      <c r="AV234" s="779"/>
      <c r="AW234" s="779"/>
      <c r="AX234" s="779"/>
      <c r="AY234" s="779"/>
      <c r="AZ234" s="779"/>
      <c r="BA234" s="779"/>
      <c r="BB234" s="779"/>
      <c r="BC234" s="779"/>
      <c r="BD234" s="779"/>
      <c r="BE234" s="779"/>
      <c r="BF234" s="779"/>
      <c r="BG234" s="779"/>
      <c r="BH234" s="779"/>
      <c r="BI234" s="779"/>
      <c r="BJ234" s="779"/>
      <c r="BK234" s="779"/>
      <c r="BL234" s="779"/>
      <c r="BM234" s="779"/>
      <c r="BN234" s="779"/>
      <c r="BO234" s="779"/>
      <c r="BP234" s="779"/>
      <c r="BQ234" s="779"/>
      <c r="BR234" s="779"/>
      <c r="BS234" s="779"/>
      <c r="BT234" s="779"/>
      <c r="BU234" s="779"/>
      <c r="BV234" s="779"/>
      <c r="BW234" s="779"/>
      <c r="BX234" s="779"/>
      <c r="BY234" s="779"/>
      <c r="BZ234" s="779"/>
      <c r="CA234" s="779"/>
      <c r="CB234" s="779"/>
      <c r="CC234" s="779"/>
      <c r="CD234" s="779"/>
      <c r="CE234" s="779"/>
      <c r="CF234" s="779"/>
      <c r="CG234" s="779"/>
      <c r="CH234" s="779"/>
      <c r="CI234" s="779"/>
      <c r="CJ234" s="779"/>
      <c r="CK234" s="779"/>
      <c r="CL234" s="779"/>
      <c r="CM234" s="779"/>
      <c r="CN234" s="779"/>
      <c r="CO234" s="779"/>
      <c r="CP234" s="779"/>
      <c r="CQ234" s="779"/>
      <c r="CR234" s="779"/>
      <c r="CS234" s="779"/>
      <c r="CT234" s="779"/>
    </row>
    <row r="235" spans="1:98" s="772" customFormat="1" ht="13.5">
      <c r="A235" s="886"/>
      <c r="B235" s="886"/>
      <c r="C235" s="886"/>
      <c r="D235" s="886"/>
      <c r="E235" s="886"/>
      <c r="F235" s="2851"/>
      <c r="G235" s="2851"/>
      <c r="H235" s="888"/>
      <c r="I235" s="889"/>
      <c r="J235" s="890"/>
      <c r="K235" s="887"/>
      <c r="L235" s="887"/>
      <c r="N235" s="891"/>
      <c r="O235" s="774"/>
      <c r="P235" s="775"/>
      <c r="Q235" s="775"/>
      <c r="R235" s="776"/>
      <c r="S235" s="777"/>
      <c r="T235" s="777"/>
      <c r="U235" s="777"/>
      <c r="V235" s="778"/>
      <c r="W235" s="778"/>
      <c r="X235" s="778"/>
      <c r="Y235" s="778"/>
      <c r="Z235" s="778"/>
      <c r="AA235" s="779"/>
      <c r="AB235" s="779"/>
      <c r="AC235" s="779"/>
      <c r="AD235" s="779"/>
      <c r="AE235" s="779"/>
      <c r="AF235" s="779"/>
      <c r="AG235" s="779"/>
      <c r="AH235" s="779"/>
      <c r="AI235" s="779"/>
      <c r="AJ235" s="779"/>
      <c r="AK235" s="779"/>
      <c r="AL235" s="779"/>
      <c r="AM235" s="779"/>
      <c r="AN235" s="779"/>
      <c r="AO235" s="779"/>
      <c r="AP235" s="779"/>
      <c r="AQ235" s="779"/>
      <c r="AR235" s="779"/>
      <c r="AS235" s="779"/>
      <c r="AT235" s="779"/>
      <c r="AU235" s="779"/>
      <c r="AV235" s="779"/>
      <c r="AW235" s="779"/>
      <c r="AX235" s="779"/>
      <c r="AY235" s="779"/>
      <c r="AZ235" s="779"/>
      <c r="BA235" s="779"/>
      <c r="BB235" s="779"/>
      <c r="BC235" s="779"/>
      <c r="BD235" s="779"/>
      <c r="BE235" s="779"/>
      <c r="BF235" s="779"/>
      <c r="BG235" s="779"/>
      <c r="BH235" s="779"/>
      <c r="BI235" s="779"/>
      <c r="BJ235" s="779"/>
      <c r="BK235" s="779"/>
      <c r="BL235" s="779"/>
      <c r="BM235" s="779"/>
      <c r="BN235" s="779"/>
      <c r="BO235" s="779"/>
      <c r="BP235" s="779"/>
      <c r="BQ235" s="779"/>
      <c r="BR235" s="779"/>
      <c r="BS235" s="779"/>
      <c r="BT235" s="779"/>
      <c r="BU235" s="779"/>
      <c r="BV235" s="779"/>
      <c r="BW235" s="779"/>
      <c r="BX235" s="779"/>
      <c r="BY235" s="779"/>
      <c r="BZ235" s="779"/>
      <c r="CA235" s="779"/>
      <c r="CB235" s="779"/>
      <c r="CC235" s="779"/>
      <c r="CD235" s="779"/>
      <c r="CE235" s="779"/>
      <c r="CF235" s="779"/>
      <c r="CG235" s="779"/>
      <c r="CH235" s="779"/>
      <c r="CI235" s="779"/>
      <c r="CJ235" s="779"/>
      <c r="CK235" s="779"/>
      <c r="CL235" s="779"/>
      <c r="CM235" s="779"/>
      <c r="CN235" s="779"/>
      <c r="CO235" s="779"/>
      <c r="CP235" s="779"/>
      <c r="CQ235" s="779"/>
      <c r="CR235" s="779"/>
      <c r="CS235" s="779"/>
      <c r="CT235" s="779"/>
    </row>
    <row r="236" spans="1:98" s="772" customFormat="1" ht="13.5">
      <c r="A236" s="886"/>
      <c r="B236" s="886"/>
      <c r="C236" s="886"/>
      <c r="D236" s="886"/>
      <c r="E236" s="886"/>
      <c r="F236" s="2851"/>
      <c r="G236" s="2851"/>
      <c r="H236" s="888"/>
      <c r="I236" s="889"/>
      <c r="J236" s="890"/>
      <c r="K236" s="887"/>
      <c r="L236" s="887"/>
      <c r="N236" s="891"/>
      <c r="O236" s="774"/>
      <c r="P236" s="775"/>
      <c r="Q236" s="775"/>
      <c r="R236" s="776"/>
      <c r="S236" s="777"/>
      <c r="T236" s="777"/>
      <c r="U236" s="777"/>
      <c r="V236" s="778"/>
      <c r="W236" s="778"/>
      <c r="X236" s="778"/>
      <c r="Y236" s="778"/>
      <c r="Z236" s="778"/>
      <c r="AA236" s="779"/>
      <c r="AB236" s="779"/>
      <c r="AC236" s="779"/>
      <c r="AD236" s="779"/>
      <c r="AE236" s="779"/>
      <c r="AF236" s="779"/>
      <c r="AG236" s="779"/>
      <c r="AH236" s="779"/>
      <c r="AI236" s="779"/>
      <c r="AJ236" s="779"/>
      <c r="AK236" s="779"/>
      <c r="AL236" s="779"/>
      <c r="AM236" s="779"/>
      <c r="AN236" s="779"/>
      <c r="AO236" s="779"/>
      <c r="AP236" s="779"/>
      <c r="AQ236" s="779"/>
      <c r="AR236" s="779"/>
      <c r="AS236" s="779"/>
      <c r="AT236" s="779"/>
      <c r="AU236" s="779"/>
      <c r="AV236" s="779"/>
      <c r="AW236" s="779"/>
      <c r="AX236" s="779"/>
      <c r="AY236" s="779"/>
      <c r="AZ236" s="779"/>
      <c r="BA236" s="779"/>
      <c r="BB236" s="779"/>
      <c r="BC236" s="779"/>
      <c r="BD236" s="779"/>
      <c r="BE236" s="779"/>
      <c r="BF236" s="779"/>
      <c r="BG236" s="779"/>
      <c r="BH236" s="779"/>
      <c r="BI236" s="779"/>
      <c r="BJ236" s="779"/>
      <c r="BK236" s="779"/>
      <c r="BL236" s="779"/>
      <c r="BM236" s="779"/>
      <c r="BN236" s="779"/>
      <c r="BO236" s="779"/>
      <c r="BP236" s="779"/>
      <c r="BQ236" s="779"/>
      <c r="BR236" s="779"/>
      <c r="BS236" s="779"/>
      <c r="BT236" s="779"/>
      <c r="BU236" s="779"/>
      <c r="BV236" s="779"/>
      <c r="BW236" s="779"/>
      <c r="BX236" s="779"/>
      <c r="BY236" s="779"/>
      <c r="BZ236" s="779"/>
      <c r="CA236" s="779"/>
      <c r="CB236" s="779"/>
      <c r="CC236" s="779"/>
      <c r="CD236" s="779"/>
      <c r="CE236" s="779"/>
      <c r="CF236" s="779"/>
      <c r="CG236" s="779"/>
      <c r="CH236" s="779"/>
      <c r="CI236" s="779"/>
      <c r="CJ236" s="779"/>
      <c r="CK236" s="779"/>
      <c r="CL236" s="779"/>
      <c r="CM236" s="779"/>
      <c r="CN236" s="779"/>
      <c r="CO236" s="779"/>
      <c r="CP236" s="779"/>
      <c r="CQ236" s="779"/>
      <c r="CR236" s="779"/>
      <c r="CS236" s="779"/>
      <c r="CT236" s="779"/>
    </row>
    <row r="237" spans="1:98" s="772" customFormat="1" ht="13.5">
      <c r="A237" s="886"/>
      <c r="B237" s="886"/>
      <c r="C237" s="886"/>
      <c r="D237" s="886"/>
      <c r="E237" s="886"/>
      <c r="F237" s="2851"/>
      <c r="G237" s="2851"/>
      <c r="H237" s="888"/>
      <c r="I237" s="889"/>
      <c r="J237" s="890"/>
      <c r="K237" s="887"/>
      <c r="L237" s="887"/>
      <c r="N237" s="891"/>
      <c r="O237" s="774"/>
      <c r="P237" s="775"/>
      <c r="Q237" s="775"/>
      <c r="R237" s="776"/>
      <c r="S237" s="777"/>
      <c r="T237" s="777"/>
      <c r="U237" s="777"/>
      <c r="V237" s="778"/>
      <c r="W237" s="778"/>
      <c r="X237" s="778"/>
      <c r="Y237" s="778"/>
      <c r="Z237" s="778"/>
      <c r="AA237" s="779"/>
      <c r="AB237" s="779"/>
      <c r="AC237" s="779"/>
      <c r="AD237" s="779"/>
      <c r="AE237" s="779"/>
      <c r="AF237" s="779"/>
      <c r="AG237" s="779"/>
      <c r="AH237" s="779"/>
      <c r="AI237" s="779"/>
      <c r="AJ237" s="779"/>
      <c r="AK237" s="779"/>
      <c r="AL237" s="779"/>
      <c r="AM237" s="779"/>
      <c r="AN237" s="779"/>
      <c r="AO237" s="779"/>
      <c r="AP237" s="779"/>
      <c r="AQ237" s="779"/>
      <c r="AR237" s="779"/>
      <c r="AS237" s="779"/>
      <c r="AT237" s="779"/>
      <c r="AU237" s="779"/>
      <c r="AV237" s="779"/>
      <c r="AW237" s="779"/>
      <c r="AX237" s="779"/>
      <c r="AY237" s="779"/>
      <c r="AZ237" s="779"/>
      <c r="BA237" s="779"/>
      <c r="BB237" s="779"/>
      <c r="BC237" s="779"/>
      <c r="BD237" s="779"/>
      <c r="BE237" s="779"/>
      <c r="BF237" s="779"/>
      <c r="BG237" s="779"/>
      <c r="BH237" s="779"/>
      <c r="BI237" s="779"/>
      <c r="BJ237" s="779"/>
      <c r="BK237" s="779"/>
      <c r="BL237" s="779"/>
      <c r="BM237" s="779"/>
      <c r="BN237" s="779"/>
      <c r="BO237" s="779"/>
      <c r="BP237" s="779"/>
      <c r="BQ237" s="779"/>
      <c r="BR237" s="779"/>
      <c r="BS237" s="779"/>
      <c r="BT237" s="779"/>
      <c r="BU237" s="779"/>
      <c r="BV237" s="779"/>
      <c r="BW237" s="779"/>
      <c r="BX237" s="779"/>
      <c r="BY237" s="779"/>
      <c r="BZ237" s="779"/>
      <c r="CA237" s="779"/>
      <c r="CB237" s="779"/>
      <c r="CC237" s="779"/>
      <c r="CD237" s="779"/>
      <c r="CE237" s="779"/>
      <c r="CF237" s="779"/>
      <c r="CG237" s="779"/>
      <c r="CH237" s="779"/>
      <c r="CI237" s="779"/>
      <c r="CJ237" s="779"/>
      <c r="CK237" s="779"/>
      <c r="CL237" s="779"/>
      <c r="CM237" s="779"/>
      <c r="CN237" s="779"/>
      <c r="CO237" s="779"/>
      <c r="CP237" s="779"/>
      <c r="CQ237" s="779"/>
      <c r="CR237" s="779"/>
      <c r="CS237" s="779"/>
      <c r="CT237" s="779"/>
    </row>
    <row r="238" spans="1:98" s="772" customFormat="1" ht="13.5">
      <c r="A238" s="886"/>
      <c r="B238" s="886"/>
      <c r="C238" s="886"/>
      <c r="D238" s="886"/>
      <c r="E238" s="886"/>
      <c r="F238" s="2851"/>
      <c r="G238" s="2851"/>
      <c r="H238" s="888"/>
      <c r="I238" s="889"/>
      <c r="J238" s="890"/>
      <c r="K238" s="887"/>
      <c r="L238" s="887"/>
      <c r="N238" s="891"/>
      <c r="O238" s="774"/>
      <c r="P238" s="775"/>
      <c r="Q238" s="775"/>
      <c r="R238" s="776"/>
      <c r="S238" s="777"/>
      <c r="T238" s="777"/>
      <c r="U238" s="777"/>
      <c r="V238" s="778"/>
      <c r="W238" s="778"/>
      <c r="X238" s="778"/>
      <c r="Y238" s="778"/>
      <c r="Z238" s="778"/>
      <c r="AA238" s="779"/>
      <c r="AB238" s="779"/>
      <c r="AC238" s="779"/>
      <c r="AD238" s="779"/>
      <c r="AE238" s="779"/>
      <c r="AF238" s="779"/>
      <c r="AG238" s="779"/>
      <c r="AH238" s="779"/>
      <c r="AI238" s="779"/>
      <c r="AJ238" s="779"/>
      <c r="AK238" s="779"/>
      <c r="AL238" s="779"/>
      <c r="AM238" s="779"/>
      <c r="AN238" s="779"/>
      <c r="AO238" s="779"/>
      <c r="AP238" s="779"/>
      <c r="AQ238" s="779"/>
      <c r="AR238" s="779"/>
      <c r="AS238" s="779"/>
      <c r="AT238" s="779"/>
      <c r="AU238" s="779"/>
      <c r="AV238" s="779"/>
      <c r="AW238" s="779"/>
      <c r="AX238" s="779"/>
      <c r="AY238" s="779"/>
      <c r="AZ238" s="779"/>
      <c r="BA238" s="779"/>
      <c r="BB238" s="779"/>
      <c r="BC238" s="779"/>
      <c r="BD238" s="779"/>
      <c r="BE238" s="779"/>
      <c r="BF238" s="779"/>
      <c r="BG238" s="779"/>
      <c r="BH238" s="779"/>
      <c r="BI238" s="779"/>
      <c r="BJ238" s="779"/>
      <c r="BK238" s="779"/>
      <c r="BL238" s="779"/>
      <c r="BM238" s="779"/>
      <c r="BN238" s="779"/>
      <c r="BO238" s="779"/>
      <c r="BP238" s="779"/>
      <c r="BQ238" s="779"/>
      <c r="BR238" s="779"/>
      <c r="BS238" s="779"/>
      <c r="BT238" s="779"/>
      <c r="BU238" s="779"/>
      <c r="BV238" s="779"/>
      <c r="BW238" s="779"/>
      <c r="BX238" s="779"/>
      <c r="BY238" s="779"/>
      <c r="BZ238" s="779"/>
      <c r="CA238" s="779"/>
      <c r="CB238" s="779"/>
      <c r="CC238" s="779"/>
      <c r="CD238" s="779"/>
      <c r="CE238" s="779"/>
      <c r="CF238" s="779"/>
      <c r="CG238" s="779"/>
      <c r="CH238" s="779"/>
      <c r="CI238" s="779"/>
      <c r="CJ238" s="779"/>
      <c r="CK238" s="779"/>
      <c r="CL238" s="779"/>
      <c r="CM238" s="779"/>
      <c r="CN238" s="779"/>
      <c r="CO238" s="779"/>
      <c r="CP238" s="779"/>
      <c r="CQ238" s="779"/>
      <c r="CR238" s="779"/>
      <c r="CS238" s="779"/>
      <c r="CT238" s="779"/>
    </row>
    <row r="239" spans="1:98" s="772" customFormat="1" ht="13.5">
      <c r="A239" s="886"/>
      <c r="B239" s="886"/>
      <c r="C239" s="886"/>
      <c r="D239" s="886"/>
      <c r="E239" s="886"/>
      <c r="F239" s="2851"/>
      <c r="G239" s="2851"/>
      <c r="H239" s="888"/>
      <c r="I239" s="889"/>
      <c r="J239" s="890"/>
      <c r="K239" s="887"/>
      <c r="L239" s="887"/>
      <c r="N239" s="891"/>
      <c r="O239" s="774"/>
      <c r="P239" s="775"/>
      <c r="Q239" s="775"/>
      <c r="R239" s="776"/>
      <c r="S239" s="777"/>
      <c r="T239" s="777"/>
      <c r="U239" s="777"/>
      <c r="V239" s="778"/>
      <c r="W239" s="778"/>
      <c r="X239" s="778"/>
      <c r="Y239" s="778"/>
      <c r="Z239" s="778"/>
      <c r="AA239" s="779"/>
      <c r="AB239" s="779"/>
      <c r="AC239" s="779"/>
      <c r="AD239" s="779"/>
      <c r="AE239" s="779"/>
      <c r="AF239" s="779"/>
      <c r="AG239" s="779"/>
      <c r="AH239" s="779"/>
      <c r="AI239" s="779"/>
      <c r="AJ239" s="779"/>
      <c r="AK239" s="779"/>
      <c r="AL239" s="779"/>
      <c r="AM239" s="779"/>
      <c r="AN239" s="779"/>
      <c r="AO239" s="779"/>
      <c r="AP239" s="779"/>
      <c r="AQ239" s="779"/>
      <c r="AR239" s="779"/>
      <c r="AS239" s="779"/>
      <c r="AT239" s="779"/>
      <c r="AU239" s="779"/>
      <c r="AV239" s="779"/>
      <c r="AW239" s="779"/>
      <c r="AX239" s="779"/>
      <c r="AY239" s="779"/>
      <c r="AZ239" s="779"/>
      <c r="BA239" s="779"/>
      <c r="BB239" s="779"/>
      <c r="BC239" s="779"/>
      <c r="BD239" s="779"/>
      <c r="BE239" s="779"/>
      <c r="BF239" s="779"/>
      <c r="BG239" s="779"/>
      <c r="BH239" s="779"/>
      <c r="BI239" s="779"/>
      <c r="BJ239" s="779"/>
      <c r="BK239" s="779"/>
      <c r="BL239" s="779"/>
      <c r="BM239" s="779"/>
      <c r="BN239" s="779"/>
      <c r="BO239" s="779"/>
      <c r="BP239" s="779"/>
      <c r="BQ239" s="779"/>
      <c r="BR239" s="779"/>
      <c r="BS239" s="779"/>
      <c r="BT239" s="779"/>
      <c r="BU239" s="779"/>
      <c r="BV239" s="779"/>
      <c r="BW239" s="779"/>
      <c r="BX239" s="779"/>
      <c r="BY239" s="779"/>
      <c r="BZ239" s="779"/>
      <c r="CA239" s="779"/>
      <c r="CB239" s="779"/>
      <c r="CC239" s="779"/>
      <c r="CD239" s="779"/>
      <c r="CE239" s="779"/>
      <c r="CF239" s="779"/>
      <c r="CG239" s="779"/>
      <c r="CH239" s="779"/>
      <c r="CI239" s="779"/>
      <c r="CJ239" s="779"/>
      <c r="CK239" s="779"/>
      <c r="CL239" s="779"/>
      <c r="CM239" s="779"/>
      <c r="CN239" s="779"/>
      <c r="CO239" s="779"/>
      <c r="CP239" s="779"/>
      <c r="CQ239" s="779"/>
      <c r="CR239" s="779"/>
      <c r="CS239" s="779"/>
      <c r="CT239" s="779"/>
    </row>
    <row r="240" spans="1:98" s="772" customFormat="1" ht="13.5">
      <c r="A240" s="886"/>
      <c r="B240" s="886"/>
      <c r="C240" s="886"/>
      <c r="D240" s="886"/>
      <c r="E240" s="886"/>
      <c r="F240" s="2851"/>
      <c r="G240" s="2851"/>
      <c r="H240" s="888"/>
      <c r="I240" s="889"/>
      <c r="J240" s="890"/>
      <c r="K240" s="887"/>
      <c r="L240" s="887"/>
      <c r="N240" s="891"/>
      <c r="O240" s="774"/>
      <c r="P240" s="775"/>
      <c r="Q240" s="775"/>
      <c r="R240" s="776"/>
      <c r="S240" s="777"/>
      <c r="T240" s="777"/>
      <c r="U240" s="777"/>
      <c r="V240" s="778"/>
      <c r="W240" s="778"/>
      <c r="X240" s="778"/>
      <c r="Y240" s="778"/>
      <c r="Z240" s="778"/>
      <c r="AA240" s="779"/>
      <c r="AB240" s="779"/>
      <c r="AC240" s="779"/>
      <c r="AD240" s="779"/>
      <c r="AE240" s="779"/>
      <c r="AF240" s="779"/>
      <c r="AG240" s="779"/>
      <c r="AH240" s="779"/>
      <c r="AI240" s="779"/>
      <c r="AJ240" s="779"/>
      <c r="AK240" s="779"/>
      <c r="AL240" s="779"/>
      <c r="AM240" s="779"/>
      <c r="AN240" s="779"/>
      <c r="AO240" s="779"/>
      <c r="AP240" s="779"/>
      <c r="AQ240" s="779"/>
      <c r="AR240" s="779"/>
      <c r="AS240" s="779"/>
      <c r="AT240" s="779"/>
      <c r="AU240" s="779"/>
      <c r="AV240" s="779"/>
      <c r="AW240" s="779"/>
      <c r="AX240" s="779"/>
      <c r="AY240" s="779"/>
      <c r="AZ240" s="779"/>
      <c r="BA240" s="779"/>
      <c r="BB240" s="779"/>
      <c r="BC240" s="779"/>
      <c r="BD240" s="779"/>
      <c r="BE240" s="779"/>
      <c r="BF240" s="779"/>
      <c r="BG240" s="779"/>
      <c r="BH240" s="779"/>
      <c r="BI240" s="779"/>
      <c r="BJ240" s="779"/>
      <c r="BK240" s="779"/>
      <c r="BL240" s="779"/>
      <c r="BM240" s="779"/>
      <c r="BN240" s="779"/>
      <c r="BO240" s="779"/>
      <c r="BP240" s="779"/>
      <c r="BQ240" s="779"/>
      <c r="BR240" s="779"/>
      <c r="BS240" s="779"/>
      <c r="BT240" s="779"/>
      <c r="BU240" s="779"/>
      <c r="BV240" s="779"/>
      <c r="BW240" s="779"/>
      <c r="BX240" s="779"/>
      <c r="BY240" s="779"/>
      <c r="BZ240" s="779"/>
      <c r="CA240" s="779"/>
      <c r="CB240" s="779"/>
      <c r="CC240" s="779"/>
      <c r="CD240" s="779"/>
      <c r="CE240" s="779"/>
      <c r="CF240" s="779"/>
      <c r="CG240" s="779"/>
      <c r="CH240" s="779"/>
      <c r="CI240" s="779"/>
      <c r="CJ240" s="779"/>
      <c r="CK240" s="779"/>
      <c r="CL240" s="779"/>
      <c r="CM240" s="779"/>
      <c r="CN240" s="779"/>
      <c r="CO240" s="779"/>
      <c r="CP240" s="779"/>
      <c r="CQ240" s="779"/>
      <c r="CR240" s="779"/>
      <c r="CS240" s="779"/>
      <c r="CT240" s="779"/>
    </row>
    <row r="241" spans="1:98" s="772" customFormat="1" ht="13.5">
      <c r="A241" s="886"/>
      <c r="B241" s="886"/>
      <c r="C241" s="886"/>
      <c r="D241" s="886"/>
      <c r="E241" s="886"/>
      <c r="F241" s="2851"/>
      <c r="G241" s="2851"/>
      <c r="H241" s="888"/>
      <c r="I241" s="889"/>
      <c r="J241" s="890"/>
      <c r="K241" s="887"/>
      <c r="L241" s="887"/>
      <c r="N241" s="891"/>
      <c r="O241" s="774"/>
      <c r="P241" s="775"/>
      <c r="Q241" s="775"/>
      <c r="R241" s="776"/>
      <c r="S241" s="777"/>
      <c r="T241" s="777"/>
      <c r="U241" s="777"/>
      <c r="V241" s="778"/>
      <c r="W241" s="778"/>
      <c r="X241" s="778"/>
      <c r="Y241" s="778"/>
      <c r="Z241" s="778"/>
      <c r="AA241" s="779"/>
      <c r="AB241" s="779"/>
      <c r="AC241" s="779"/>
      <c r="AD241" s="779"/>
      <c r="AE241" s="779"/>
      <c r="AF241" s="779"/>
      <c r="AG241" s="779"/>
      <c r="AH241" s="779"/>
      <c r="AI241" s="779"/>
      <c r="AJ241" s="779"/>
      <c r="AK241" s="779"/>
      <c r="AL241" s="779"/>
      <c r="AM241" s="779"/>
      <c r="AN241" s="779"/>
      <c r="AO241" s="779"/>
      <c r="AP241" s="779"/>
      <c r="AQ241" s="779"/>
      <c r="AR241" s="779"/>
      <c r="AS241" s="779"/>
      <c r="AT241" s="779"/>
      <c r="AU241" s="779"/>
      <c r="AV241" s="779"/>
      <c r="AW241" s="779"/>
      <c r="AX241" s="779"/>
      <c r="AY241" s="779"/>
      <c r="AZ241" s="779"/>
      <c r="BA241" s="779"/>
      <c r="BB241" s="779"/>
      <c r="BC241" s="779"/>
      <c r="BD241" s="779"/>
      <c r="BE241" s="779"/>
      <c r="BF241" s="779"/>
      <c r="BG241" s="779"/>
      <c r="BH241" s="779"/>
      <c r="BI241" s="779"/>
      <c r="BJ241" s="779"/>
      <c r="BK241" s="779"/>
      <c r="BL241" s="779"/>
      <c r="BM241" s="779"/>
      <c r="BN241" s="779"/>
      <c r="BO241" s="779"/>
      <c r="BP241" s="779"/>
      <c r="BQ241" s="779"/>
      <c r="BR241" s="779"/>
      <c r="BS241" s="779"/>
      <c r="BT241" s="779"/>
      <c r="BU241" s="779"/>
      <c r="BV241" s="779"/>
      <c r="BW241" s="779"/>
      <c r="BX241" s="779"/>
      <c r="BY241" s="779"/>
      <c r="BZ241" s="779"/>
      <c r="CA241" s="779"/>
      <c r="CB241" s="779"/>
      <c r="CC241" s="779"/>
      <c r="CD241" s="779"/>
      <c r="CE241" s="779"/>
      <c r="CF241" s="779"/>
      <c r="CG241" s="779"/>
      <c r="CH241" s="779"/>
      <c r="CI241" s="779"/>
      <c r="CJ241" s="779"/>
      <c r="CK241" s="779"/>
      <c r="CL241" s="779"/>
      <c r="CM241" s="779"/>
      <c r="CN241" s="779"/>
      <c r="CO241" s="779"/>
      <c r="CP241" s="779"/>
      <c r="CQ241" s="779"/>
      <c r="CR241" s="779"/>
      <c r="CS241" s="779"/>
      <c r="CT241" s="779"/>
    </row>
    <row r="242" spans="1:98" s="772" customFormat="1" ht="13.5">
      <c r="A242" s="886"/>
      <c r="B242" s="886"/>
      <c r="C242" s="886"/>
      <c r="D242" s="886"/>
      <c r="E242" s="886"/>
      <c r="F242" s="2851"/>
      <c r="G242" s="2851"/>
      <c r="H242" s="888"/>
      <c r="I242" s="889"/>
      <c r="J242" s="890"/>
      <c r="K242" s="887"/>
      <c r="L242" s="887"/>
      <c r="N242" s="891"/>
      <c r="O242" s="774"/>
      <c r="P242" s="775"/>
      <c r="Q242" s="775"/>
      <c r="R242" s="776"/>
      <c r="S242" s="777"/>
      <c r="T242" s="777"/>
      <c r="U242" s="777"/>
      <c r="V242" s="778"/>
      <c r="W242" s="778"/>
      <c r="X242" s="778"/>
      <c r="Y242" s="778"/>
      <c r="Z242" s="778"/>
      <c r="AA242" s="779"/>
      <c r="AB242" s="779"/>
      <c r="AC242" s="779"/>
      <c r="AD242" s="779"/>
      <c r="AE242" s="779"/>
      <c r="AF242" s="779"/>
      <c r="AG242" s="779"/>
      <c r="AH242" s="779"/>
      <c r="AI242" s="779"/>
      <c r="AJ242" s="779"/>
      <c r="AK242" s="779"/>
      <c r="AL242" s="779"/>
      <c r="AM242" s="779"/>
      <c r="AN242" s="779"/>
      <c r="AO242" s="779"/>
      <c r="AP242" s="779"/>
      <c r="AQ242" s="779"/>
      <c r="AR242" s="779"/>
      <c r="AS242" s="779"/>
      <c r="AT242" s="779"/>
      <c r="AU242" s="779"/>
      <c r="AV242" s="779"/>
      <c r="AW242" s="779"/>
      <c r="AX242" s="779"/>
      <c r="AY242" s="779"/>
      <c r="AZ242" s="779"/>
      <c r="BA242" s="779"/>
      <c r="BB242" s="779"/>
      <c r="BC242" s="779"/>
      <c r="BD242" s="779"/>
      <c r="BE242" s="779"/>
      <c r="BF242" s="779"/>
      <c r="BG242" s="779"/>
      <c r="BH242" s="779"/>
      <c r="BI242" s="779"/>
      <c r="BJ242" s="779"/>
      <c r="BK242" s="779"/>
      <c r="BL242" s="779"/>
      <c r="BM242" s="779"/>
      <c r="BN242" s="779"/>
      <c r="BO242" s="779"/>
      <c r="BP242" s="779"/>
      <c r="BQ242" s="779"/>
      <c r="BR242" s="779"/>
      <c r="BS242" s="779"/>
      <c r="BT242" s="779"/>
      <c r="BU242" s="779"/>
      <c r="BV242" s="779"/>
      <c r="BW242" s="779"/>
      <c r="BX242" s="779"/>
      <c r="BY242" s="779"/>
      <c r="BZ242" s="779"/>
      <c r="CA242" s="779"/>
      <c r="CB242" s="779"/>
      <c r="CC242" s="779"/>
      <c r="CD242" s="779"/>
      <c r="CE242" s="779"/>
      <c r="CF242" s="779"/>
      <c r="CG242" s="779"/>
      <c r="CH242" s="779"/>
      <c r="CI242" s="779"/>
      <c r="CJ242" s="779"/>
      <c r="CK242" s="779"/>
      <c r="CL242" s="779"/>
      <c r="CM242" s="779"/>
      <c r="CN242" s="779"/>
      <c r="CO242" s="779"/>
      <c r="CP242" s="779"/>
      <c r="CQ242" s="779"/>
      <c r="CR242" s="779"/>
      <c r="CS242" s="779"/>
      <c r="CT242" s="779"/>
    </row>
    <row r="243" spans="1:98" s="772" customFormat="1" ht="13.5">
      <c r="A243" s="886"/>
      <c r="B243" s="886"/>
      <c r="C243" s="886"/>
      <c r="D243" s="886"/>
      <c r="E243" s="886"/>
      <c r="F243" s="2851"/>
      <c r="G243" s="2851"/>
      <c r="H243" s="888"/>
      <c r="I243" s="889"/>
      <c r="J243" s="890"/>
      <c r="K243" s="887"/>
      <c r="L243" s="887"/>
      <c r="N243" s="891"/>
      <c r="O243" s="774"/>
      <c r="P243" s="775"/>
      <c r="Q243" s="775"/>
      <c r="R243" s="776"/>
      <c r="S243" s="777"/>
      <c r="T243" s="777"/>
      <c r="U243" s="777"/>
      <c r="V243" s="778"/>
      <c r="W243" s="778"/>
      <c r="X243" s="778"/>
      <c r="Y243" s="778"/>
      <c r="Z243" s="778"/>
      <c r="AA243" s="779"/>
      <c r="AB243" s="779"/>
      <c r="AC243" s="779"/>
      <c r="AD243" s="779"/>
      <c r="AE243" s="779"/>
      <c r="AF243" s="779"/>
      <c r="AG243" s="779"/>
      <c r="AH243" s="779"/>
      <c r="AI243" s="779"/>
      <c r="AJ243" s="779"/>
      <c r="AK243" s="779"/>
      <c r="AL243" s="779"/>
      <c r="AM243" s="779"/>
      <c r="AN243" s="779"/>
      <c r="AO243" s="779"/>
      <c r="AP243" s="779"/>
      <c r="AQ243" s="779"/>
      <c r="AR243" s="779"/>
      <c r="AS243" s="779"/>
      <c r="AT243" s="779"/>
      <c r="AU243" s="779"/>
      <c r="AV243" s="779"/>
      <c r="AW243" s="779"/>
      <c r="AX243" s="779"/>
      <c r="AY243" s="779"/>
      <c r="AZ243" s="779"/>
      <c r="BA243" s="779"/>
      <c r="BB243" s="779"/>
      <c r="BC243" s="779"/>
      <c r="BD243" s="779"/>
      <c r="BE243" s="779"/>
      <c r="BF243" s="779"/>
      <c r="BG243" s="779"/>
      <c r="BH243" s="779"/>
      <c r="BI243" s="779"/>
      <c r="BJ243" s="779"/>
      <c r="BK243" s="779"/>
      <c r="BL243" s="779"/>
      <c r="BM243" s="779"/>
      <c r="BN243" s="779"/>
      <c r="BO243" s="779"/>
      <c r="BP243" s="779"/>
      <c r="BQ243" s="779"/>
      <c r="BR243" s="779"/>
      <c r="BS243" s="779"/>
      <c r="BT243" s="779"/>
      <c r="BU243" s="779"/>
      <c r="BV243" s="779"/>
      <c r="BW243" s="779"/>
      <c r="BX243" s="779"/>
      <c r="BY243" s="779"/>
      <c r="BZ243" s="779"/>
      <c r="CA243" s="779"/>
      <c r="CB243" s="779"/>
      <c r="CC243" s="779"/>
      <c r="CD243" s="779"/>
      <c r="CE243" s="779"/>
      <c r="CF243" s="779"/>
      <c r="CG243" s="779"/>
      <c r="CH243" s="779"/>
      <c r="CI243" s="779"/>
      <c r="CJ243" s="779"/>
      <c r="CK243" s="779"/>
      <c r="CL243" s="779"/>
      <c r="CM243" s="779"/>
      <c r="CN243" s="779"/>
      <c r="CO243" s="779"/>
      <c r="CP243" s="779"/>
      <c r="CQ243" s="779"/>
      <c r="CR243" s="779"/>
      <c r="CS243" s="779"/>
      <c r="CT243" s="779"/>
    </row>
    <row r="244" spans="1:98" s="772" customFormat="1" ht="13.5">
      <c r="A244" s="886"/>
      <c r="B244" s="886"/>
      <c r="C244" s="886"/>
      <c r="D244" s="886"/>
      <c r="E244" s="886"/>
      <c r="F244" s="2851"/>
      <c r="G244" s="2851"/>
      <c r="H244" s="888"/>
      <c r="I244" s="889"/>
      <c r="J244" s="890"/>
      <c r="K244" s="887"/>
      <c r="L244" s="887"/>
      <c r="N244" s="891"/>
      <c r="O244" s="774"/>
      <c r="P244" s="775"/>
      <c r="Q244" s="775"/>
      <c r="R244" s="776"/>
      <c r="S244" s="777"/>
      <c r="T244" s="777"/>
      <c r="U244" s="777"/>
      <c r="V244" s="778"/>
      <c r="W244" s="778"/>
      <c r="X244" s="778"/>
      <c r="Y244" s="778"/>
      <c r="Z244" s="778"/>
      <c r="AA244" s="779"/>
      <c r="AB244" s="779"/>
      <c r="AC244" s="779"/>
      <c r="AD244" s="779"/>
      <c r="AE244" s="779"/>
      <c r="AF244" s="779"/>
      <c r="AG244" s="779"/>
      <c r="AH244" s="779"/>
      <c r="AI244" s="779"/>
      <c r="AJ244" s="779"/>
      <c r="AK244" s="779"/>
      <c r="AL244" s="779"/>
      <c r="AM244" s="779"/>
      <c r="AN244" s="779"/>
      <c r="AO244" s="779"/>
      <c r="AP244" s="779"/>
      <c r="AQ244" s="779"/>
      <c r="AR244" s="779"/>
      <c r="AS244" s="779"/>
      <c r="AT244" s="779"/>
      <c r="AU244" s="779"/>
      <c r="AV244" s="779"/>
      <c r="AW244" s="779"/>
      <c r="AX244" s="779"/>
      <c r="AY244" s="779"/>
      <c r="AZ244" s="779"/>
      <c r="BA244" s="779"/>
      <c r="BB244" s="779"/>
      <c r="BC244" s="779"/>
      <c r="BD244" s="779"/>
      <c r="BE244" s="779"/>
      <c r="BF244" s="779"/>
      <c r="BG244" s="779"/>
      <c r="BH244" s="779"/>
      <c r="BI244" s="779"/>
      <c r="BJ244" s="779"/>
      <c r="BK244" s="779"/>
      <c r="BL244" s="779"/>
      <c r="BM244" s="779"/>
      <c r="BN244" s="779"/>
      <c r="BO244" s="779"/>
      <c r="BP244" s="779"/>
      <c r="BQ244" s="779"/>
      <c r="BR244" s="779"/>
      <c r="BS244" s="779"/>
      <c r="BT244" s="779"/>
      <c r="BU244" s="779"/>
      <c r="BV244" s="779"/>
      <c r="BW244" s="779"/>
      <c r="BX244" s="779"/>
      <c r="BY244" s="779"/>
      <c r="BZ244" s="779"/>
      <c r="CA244" s="779"/>
      <c r="CB244" s="779"/>
      <c r="CC244" s="779"/>
      <c r="CD244" s="779"/>
      <c r="CE244" s="779"/>
      <c r="CF244" s="779"/>
      <c r="CG244" s="779"/>
      <c r="CH244" s="779"/>
      <c r="CI244" s="779"/>
      <c r="CJ244" s="779"/>
      <c r="CK244" s="779"/>
      <c r="CL244" s="779"/>
      <c r="CM244" s="779"/>
      <c r="CN244" s="779"/>
      <c r="CO244" s="779"/>
      <c r="CP244" s="779"/>
      <c r="CQ244" s="779"/>
      <c r="CR244" s="779"/>
      <c r="CS244" s="779"/>
      <c r="CT244" s="779"/>
    </row>
    <row r="245" spans="1:98" s="772" customFormat="1" ht="13.5">
      <c r="A245" s="886"/>
      <c r="B245" s="886"/>
      <c r="C245" s="886"/>
      <c r="D245" s="886"/>
      <c r="E245" s="886"/>
      <c r="F245" s="2851"/>
      <c r="G245" s="2851"/>
      <c r="H245" s="888"/>
      <c r="I245" s="889"/>
      <c r="J245" s="890"/>
      <c r="K245" s="887"/>
      <c r="L245" s="887"/>
      <c r="N245" s="891"/>
      <c r="O245" s="774"/>
      <c r="P245" s="775"/>
      <c r="Q245" s="775"/>
      <c r="R245" s="776"/>
      <c r="S245" s="777"/>
      <c r="T245" s="777"/>
      <c r="U245" s="777"/>
      <c r="V245" s="778"/>
      <c r="W245" s="778"/>
      <c r="X245" s="778"/>
      <c r="Y245" s="778"/>
      <c r="Z245" s="778"/>
      <c r="AA245" s="779"/>
      <c r="AB245" s="779"/>
      <c r="AC245" s="779"/>
      <c r="AD245" s="779"/>
      <c r="AE245" s="779"/>
      <c r="AF245" s="779"/>
      <c r="AG245" s="779"/>
      <c r="AH245" s="779"/>
      <c r="AI245" s="779"/>
      <c r="AJ245" s="779"/>
      <c r="AK245" s="779"/>
      <c r="AL245" s="779"/>
      <c r="AM245" s="779"/>
      <c r="AN245" s="779"/>
      <c r="AO245" s="779"/>
      <c r="AP245" s="779"/>
      <c r="AQ245" s="779"/>
      <c r="AR245" s="779"/>
      <c r="AS245" s="779"/>
      <c r="AT245" s="779"/>
      <c r="AU245" s="779"/>
      <c r="AV245" s="779"/>
      <c r="AW245" s="779"/>
      <c r="AX245" s="779"/>
      <c r="AY245" s="779"/>
      <c r="AZ245" s="779"/>
      <c r="BA245" s="779"/>
      <c r="BB245" s="779"/>
      <c r="BC245" s="779"/>
      <c r="BD245" s="779"/>
      <c r="BE245" s="779"/>
      <c r="BF245" s="779"/>
      <c r="BG245" s="779"/>
      <c r="BH245" s="779"/>
      <c r="BI245" s="779"/>
      <c r="BJ245" s="779"/>
      <c r="BK245" s="779"/>
      <c r="BL245" s="779"/>
      <c r="BM245" s="779"/>
      <c r="BN245" s="779"/>
      <c r="BO245" s="779"/>
      <c r="BP245" s="779"/>
      <c r="BQ245" s="779"/>
      <c r="BR245" s="779"/>
      <c r="BS245" s="779"/>
      <c r="BT245" s="779"/>
      <c r="BU245" s="779"/>
      <c r="BV245" s="779"/>
      <c r="BW245" s="779"/>
      <c r="BX245" s="779"/>
      <c r="BY245" s="779"/>
      <c r="BZ245" s="779"/>
      <c r="CA245" s="779"/>
      <c r="CB245" s="779"/>
      <c r="CC245" s="779"/>
      <c r="CD245" s="779"/>
      <c r="CE245" s="779"/>
      <c r="CF245" s="779"/>
      <c r="CG245" s="779"/>
      <c r="CH245" s="779"/>
      <c r="CI245" s="779"/>
      <c r="CJ245" s="779"/>
      <c r="CK245" s="779"/>
      <c r="CL245" s="779"/>
      <c r="CM245" s="779"/>
      <c r="CN245" s="779"/>
      <c r="CO245" s="779"/>
      <c r="CP245" s="779"/>
      <c r="CQ245" s="779"/>
      <c r="CR245" s="779"/>
      <c r="CS245" s="779"/>
      <c r="CT245" s="779"/>
    </row>
    <row r="246" spans="1:98" s="772" customFormat="1" ht="13.5">
      <c r="A246" s="886"/>
      <c r="B246" s="886"/>
      <c r="C246" s="886"/>
      <c r="D246" s="886"/>
      <c r="E246" s="886"/>
      <c r="F246" s="2851"/>
      <c r="G246" s="2851"/>
      <c r="H246" s="888"/>
      <c r="I246" s="889"/>
      <c r="J246" s="890"/>
      <c r="K246" s="887"/>
      <c r="L246" s="887"/>
      <c r="N246" s="891"/>
      <c r="O246" s="774"/>
      <c r="P246" s="775"/>
      <c r="Q246" s="775"/>
      <c r="R246" s="776"/>
      <c r="S246" s="777"/>
      <c r="T246" s="777"/>
      <c r="U246" s="777"/>
      <c r="V246" s="778"/>
      <c r="W246" s="778"/>
      <c r="X246" s="778"/>
      <c r="Y246" s="778"/>
      <c r="Z246" s="778"/>
      <c r="AA246" s="779"/>
      <c r="AB246" s="779"/>
      <c r="AC246" s="779"/>
      <c r="AD246" s="779"/>
      <c r="AE246" s="779"/>
      <c r="AF246" s="779"/>
      <c r="AG246" s="779"/>
      <c r="AH246" s="779"/>
      <c r="AI246" s="779"/>
      <c r="AJ246" s="779"/>
      <c r="AK246" s="779"/>
      <c r="AL246" s="779"/>
      <c r="AM246" s="779"/>
      <c r="AN246" s="779"/>
      <c r="AO246" s="779"/>
      <c r="AP246" s="779"/>
      <c r="AQ246" s="779"/>
      <c r="AR246" s="779"/>
      <c r="AS246" s="779"/>
      <c r="AT246" s="779"/>
      <c r="AU246" s="779"/>
      <c r="AV246" s="779"/>
      <c r="AW246" s="779"/>
      <c r="AX246" s="779"/>
      <c r="AY246" s="779"/>
      <c r="AZ246" s="779"/>
      <c r="BA246" s="779"/>
      <c r="BB246" s="779"/>
      <c r="BC246" s="779"/>
      <c r="BD246" s="779"/>
      <c r="BE246" s="779"/>
      <c r="BF246" s="779"/>
      <c r="BG246" s="779"/>
      <c r="BH246" s="779"/>
      <c r="BI246" s="779"/>
      <c r="BJ246" s="779"/>
      <c r="BK246" s="779"/>
      <c r="BL246" s="779"/>
      <c r="BM246" s="779"/>
      <c r="BN246" s="779"/>
      <c r="BO246" s="779"/>
      <c r="BP246" s="779"/>
      <c r="BQ246" s="779"/>
      <c r="BR246" s="779"/>
      <c r="BS246" s="779"/>
      <c r="BT246" s="779"/>
      <c r="BU246" s="779"/>
      <c r="BV246" s="779"/>
      <c r="BW246" s="779"/>
      <c r="BX246" s="779"/>
      <c r="BY246" s="779"/>
      <c r="BZ246" s="779"/>
      <c r="CA246" s="779"/>
      <c r="CB246" s="779"/>
      <c r="CC246" s="779"/>
      <c r="CD246" s="779"/>
      <c r="CE246" s="779"/>
      <c r="CF246" s="779"/>
      <c r="CG246" s="779"/>
      <c r="CH246" s="779"/>
      <c r="CI246" s="779"/>
      <c r="CJ246" s="779"/>
      <c r="CK246" s="779"/>
      <c r="CL246" s="779"/>
      <c r="CM246" s="779"/>
      <c r="CN246" s="779"/>
      <c r="CO246" s="779"/>
      <c r="CP246" s="779"/>
      <c r="CQ246" s="779"/>
      <c r="CR246" s="779"/>
      <c r="CS246" s="779"/>
      <c r="CT246" s="779"/>
    </row>
    <row r="247" spans="1:98" s="772" customFormat="1" ht="13.5">
      <c r="A247" s="886"/>
      <c r="B247" s="886"/>
      <c r="C247" s="886"/>
      <c r="D247" s="886"/>
      <c r="E247" s="886"/>
      <c r="F247" s="2851"/>
      <c r="G247" s="2851"/>
      <c r="H247" s="888"/>
      <c r="I247" s="889"/>
      <c r="J247" s="890"/>
      <c r="K247" s="887"/>
      <c r="L247" s="887"/>
      <c r="N247" s="891"/>
      <c r="O247" s="774"/>
      <c r="P247" s="775"/>
      <c r="Q247" s="775"/>
      <c r="R247" s="776"/>
      <c r="S247" s="777"/>
      <c r="T247" s="777"/>
      <c r="U247" s="777"/>
      <c r="V247" s="778"/>
      <c r="W247" s="778"/>
      <c r="X247" s="778"/>
      <c r="Y247" s="778"/>
      <c r="Z247" s="778"/>
      <c r="AA247" s="779"/>
      <c r="AB247" s="779"/>
      <c r="AC247" s="779"/>
      <c r="AD247" s="779"/>
      <c r="AE247" s="779"/>
      <c r="AF247" s="779"/>
      <c r="AG247" s="779"/>
      <c r="AH247" s="779"/>
      <c r="AI247" s="779"/>
      <c r="AJ247" s="779"/>
      <c r="AK247" s="779"/>
      <c r="AL247" s="779"/>
      <c r="AM247" s="779"/>
      <c r="AN247" s="779"/>
      <c r="AO247" s="779"/>
      <c r="AP247" s="779"/>
      <c r="AQ247" s="779"/>
      <c r="AR247" s="779"/>
      <c r="AS247" s="779"/>
      <c r="AT247" s="779"/>
      <c r="AU247" s="779"/>
      <c r="AV247" s="779"/>
      <c r="AW247" s="779"/>
      <c r="AX247" s="779"/>
      <c r="AY247" s="779"/>
      <c r="AZ247" s="779"/>
      <c r="BA247" s="779"/>
      <c r="BB247" s="779"/>
      <c r="BC247" s="779"/>
      <c r="BD247" s="779"/>
      <c r="BE247" s="779"/>
      <c r="BF247" s="779"/>
      <c r="BG247" s="779"/>
      <c r="BH247" s="779"/>
      <c r="BI247" s="779"/>
      <c r="BJ247" s="779"/>
      <c r="BK247" s="779"/>
      <c r="BL247" s="779"/>
      <c r="BM247" s="779"/>
      <c r="BN247" s="779"/>
      <c r="BO247" s="779"/>
      <c r="BP247" s="779"/>
      <c r="BQ247" s="779"/>
      <c r="BR247" s="779"/>
      <c r="BS247" s="779"/>
      <c r="BT247" s="779"/>
      <c r="BU247" s="779"/>
      <c r="BV247" s="779"/>
      <c r="BW247" s="779"/>
      <c r="BX247" s="779"/>
      <c r="BY247" s="779"/>
      <c r="BZ247" s="779"/>
      <c r="CA247" s="779"/>
      <c r="CB247" s="779"/>
      <c r="CC247" s="779"/>
      <c r="CD247" s="779"/>
      <c r="CE247" s="779"/>
      <c r="CF247" s="779"/>
      <c r="CG247" s="779"/>
      <c r="CH247" s="779"/>
      <c r="CI247" s="779"/>
      <c r="CJ247" s="779"/>
      <c r="CK247" s="779"/>
      <c r="CL247" s="779"/>
      <c r="CM247" s="779"/>
      <c r="CN247" s="779"/>
      <c r="CO247" s="779"/>
      <c r="CP247" s="779"/>
      <c r="CQ247" s="779"/>
      <c r="CR247" s="779"/>
      <c r="CS247" s="779"/>
      <c r="CT247" s="779"/>
    </row>
    <row r="248" spans="1:98" s="772" customFormat="1" ht="13.5">
      <c r="A248" s="886"/>
      <c r="B248" s="886"/>
      <c r="C248" s="886"/>
      <c r="D248" s="886"/>
      <c r="E248" s="886"/>
      <c r="F248" s="2851"/>
      <c r="G248" s="2851"/>
      <c r="H248" s="888"/>
      <c r="I248" s="889"/>
      <c r="J248" s="890"/>
      <c r="K248" s="887"/>
      <c r="L248" s="887"/>
      <c r="N248" s="891"/>
      <c r="O248" s="774"/>
      <c r="P248" s="775"/>
      <c r="Q248" s="775"/>
      <c r="R248" s="776"/>
      <c r="S248" s="777"/>
      <c r="T248" s="777"/>
      <c r="U248" s="777"/>
      <c r="V248" s="778"/>
      <c r="W248" s="778"/>
      <c r="X248" s="778"/>
      <c r="Y248" s="778"/>
      <c r="Z248" s="778"/>
      <c r="AA248" s="779"/>
      <c r="AB248" s="779"/>
      <c r="AC248" s="779"/>
      <c r="AD248" s="779"/>
      <c r="AE248" s="779"/>
      <c r="AF248" s="779"/>
      <c r="AG248" s="779"/>
      <c r="AH248" s="779"/>
      <c r="AI248" s="779"/>
      <c r="AJ248" s="779"/>
      <c r="AK248" s="779"/>
      <c r="AL248" s="779"/>
      <c r="AM248" s="779"/>
      <c r="AN248" s="779"/>
      <c r="AO248" s="779"/>
      <c r="AP248" s="779"/>
      <c r="AQ248" s="779"/>
      <c r="AR248" s="779"/>
      <c r="AS248" s="779"/>
      <c r="AT248" s="779"/>
      <c r="AU248" s="779"/>
      <c r="AV248" s="779"/>
      <c r="AW248" s="779"/>
      <c r="AX248" s="779"/>
      <c r="AY248" s="779"/>
      <c r="AZ248" s="779"/>
      <c r="BA248" s="779"/>
      <c r="BB248" s="779"/>
      <c r="BC248" s="779"/>
      <c r="BD248" s="779"/>
      <c r="BE248" s="779"/>
      <c r="BF248" s="779"/>
      <c r="BG248" s="779"/>
      <c r="BH248" s="779"/>
      <c r="BI248" s="779"/>
      <c r="BJ248" s="779"/>
      <c r="BK248" s="779"/>
      <c r="BL248" s="779"/>
      <c r="BM248" s="779"/>
      <c r="BN248" s="779"/>
      <c r="BO248" s="779"/>
      <c r="BP248" s="779"/>
      <c r="BQ248" s="779"/>
      <c r="BR248" s="779"/>
      <c r="BS248" s="779"/>
      <c r="BT248" s="779"/>
      <c r="BU248" s="779"/>
      <c r="BV248" s="779"/>
      <c r="BW248" s="779"/>
      <c r="BX248" s="779"/>
      <c r="BY248" s="779"/>
      <c r="BZ248" s="779"/>
      <c r="CA248" s="779"/>
      <c r="CB248" s="779"/>
      <c r="CC248" s="779"/>
      <c r="CD248" s="779"/>
      <c r="CE248" s="779"/>
      <c r="CF248" s="779"/>
      <c r="CG248" s="779"/>
      <c r="CH248" s="779"/>
      <c r="CI248" s="779"/>
      <c r="CJ248" s="779"/>
      <c r="CK248" s="779"/>
      <c r="CL248" s="779"/>
      <c r="CM248" s="779"/>
      <c r="CN248" s="779"/>
      <c r="CO248" s="779"/>
      <c r="CP248" s="779"/>
      <c r="CQ248" s="779"/>
      <c r="CR248" s="779"/>
      <c r="CS248" s="779"/>
      <c r="CT248" s="779"/>
    </row>
    <row r="249" spans="1:98" s="772" customFormat="1" ht="13.5">
      <c r="A249" s="886"/>
      <c r="B249" s="886"/>
      <c r="C249" s="886"/>
      <c r="D249" s="886"/>
      <c r="E249" s="886"/>
      <c r="F249" s="2851"/>
      <c r="G249" s="2851"/>
      <c r="H249" s="888"/>
      <c r="I249" s="889"/>
      <c r="J249" s="890"/>
      <c r="K249" s="887"/>
      <c r="L249" s="887"/>
      <c r="N249" s="891"/>
      <c r="O249" s="774"/>
      <c r="P249" s="775"/>
      <c r="Q249" s="775"/>
      <c r="R249" s="776"/>
      <c r="S249" s="777"/>
      <c r="T249" s="777"/>
      <c r="U249" s="777"/>
      <c r="V249" s="778"/>
      <c r="W249" s="778"/>
      <c r="X249" s="778"/>
      <c r="Y249" s="778"/>
      <c r="Z249" s="778"/>
      <c r="AA249" s="779"/>
      <c r="AB249" s="779"/>
      <c r="AC249" s="779"/>
      <c r="AD249" s="779"/>
      <c r="AE249" s="779"/>
      <c r="AF249" s="779"/>
      <c r="AG249" s="779"/>
      <c r="AH249" s="779"/>
      <c r="AI249" s="779"/>
      <c r="AJ249" s="779"/>
      <c r="AK249" s="779"/>
      <c r="AL249" s="779"/>
      <c r="AM249" s="779"/>
      <c r="AN249" s="779"/>
      <c r="AO249" s="779"/>
      <c r="AP249" s="779"/>
      <c r="AQ249" s="779"/>
      <c r="AR249" s="779"/>
      <c r="AS249" s="779"/>
      <c r="AT249" s="779"/>
      <c r="AU249" s="779"/>
      <c r="AV249" s="779"/>
      <c r="AW249" s="779"/>
      <c r="AX249" s="779"/>
      <c r="AY249" s="779"/>
      <c r="AZ249" s="779"/>
      <c r="BA249" s="779"/>
      <c r="BB249" s="779"/>
      <c r="BC249" s="779"/>
      <c r="BD249" s="779"/>
      <c r="BE249" s="779"/>
      <c r="BF249" s="779"/>
      <c r="BG249" s="779"/>
      <c r="BH249" s="779"/>
      <c r="BI249" s="779"/>
      <c r="BJ249" s="779"/>
      <c r="BK249" s="779"/>
      <c r="BL249" s="779"/>
      <c r="BM249" s="779"/>
      <c r="BN249" s="779"/>
      <c r="BO249" s="779"/>
      <c r="BP249" s="779"/>
      <c r="BQ249" s="779"/>
      <c r="BR249" s="779"/>
      <c r="BS249" s="779"/>
      <c r="BT249" s="779"/>
      <c r="BU249" s="779"/>
      <c r="BV249" s="779"/>
      <c r="BW249" s="779"/>
      <c r="BX249" s="779"/>
      <c r="BY249" s="779"/>
      <c r="BZ249" s="779"/>
      <c r="CA249" s="779"/>
      <c r="CB249" s="779"/>
      <c r="CC249" s="779"/>
      <c r="CD249" s="779"/>
      <c r="CE249" s="779"/>
      <c r="CF249" s="779"/>
      <c r="CG249" s="779"/>
      <c r="CH249" s="779"/>
      <c r="CI249" s="779"/>
      <c r="CJ249" s="779"/>
      <c r="CK249" s="779"/>
      <c r="CL249" s="779"/>
      <c r="CM249" s="779"/>
      <c r="CN249" s="779"/>
      <c r="CO249" s="779"/>
      <c r="CP249" s="779"/>
      <c r="CQ249" s="779"/>
      <c r="CR249" s="779"/>
      <c r="CS249" s="779"/>
      <c r="CT249" s="779"/>
    </row>
    <row r="250" spans="1:98" s="772" customFormat="1" ht="13.5">
      <c r="A250" s="886"/>
      <c r="B250" s="886"/>
      <c r="C250" s="886"/>
      <c r="D250" s="886"/>
      <c r="E250" s="886"/>
      <c r="F250" s="2851"/>
      <c r="G250" s="2851"/>
      <c r="H250" s="888"/>
      <c r="I250" s="889"/>
      <c r="J250" s="890"/>
      <c r="K250" s="887"/>
      <c r="L250" s="887"/>
      <c r="N250" s="891"/>
      <c r="O250" s="774"/>
      <c r="P250" s="775"/>
      <c r="Q250" s="775"/>
      <c r="R250" s="776"/>
      <c r="S250" s="777"/>
      <c r="T250" s="777"/>
      <c r="U250" s="777"/>
      <c r="V250" s="778"/>
      <c r="W250" s="778"/>
      <c r="X250" s="778"/>
      <c r="Y250" s="778"/>
      <c r="Z250" s="778"/>
      <c r="AA250" s="779"/>
      <c r="AB250" s="779"/>
      <c r="AC250" s="779"/>
      <c r="AD250" s="779"/>
      <c r="AE250" s="779"/>
      <c r="AF250" s="779"/>
      <c r="AG250" s="779"/>
      <c r="AH250" s="779"/>
      <c r="AI250" s="779"/>
      <c r="AJ250" s="779"/>
      <c r="AK250" s="779"/>
      <c r="AL250" s="779"/>
      <c r="AM250" s="779"/>
      <c r="AN250" s="779"/>
      <c r="AO250" s="779"/>
      <c r="AP250" s="779"/>
      <c r="AQ250" s="779"/>
      <c r="AR250" s="779"/>
      <c r="AS250" s="779"/>
      <c r="AT250" s="779"/>
      <c r="AU250" s="779"/>
      <c r="AV250" s="779"/>
      <c r="AW250" s="779"/>
      <c r="AX250" s="779"/>
      <c r="AY250" s="779"/>
      <c r="AZ250" s="779"/>
      <c r="BA250" s="779"/>
      <c r="BB250" s="779"/>
      <c r="BC250" s="779"/>
      <c r="BD250" s="779"/>
      <c r="BE250" s="779"/>
      <c r="BF250" s="779"/>
      <c r="BG250" s="779"/>
      <c r="BH250" s="779"/>
      <c r="BI250" s="779"/>
      <c r="BJ250" s="779"/>
      <c r="BK250" s="779"/>
      <c r="BL250" s="779"/>
      <c r="BM250" s="779"/>
      <c r="BN250" s="779"/>
      <c r="BO250" s="779"/>
      <c r="BP250" s="779"/>
      <c r="BQ250" s="779"/>
      <c r="BR250" s="779"/>
      <c r="BS250" s="779"/>
      <c r="BT250" s="779"/>
      <c r="BU250" s="779"/>
      <c r="BV250" s="779"/>
      <c r="BW250" s="779"/>
      <c r="BX250" s="779"/>
      <c r="BY250" s="779"/>
      <c r="BZ250" s="779"/>
      <c r="CA250" s="779"/>
      <c r="CB250" s="779"/>
      <c r="CC250" s="779"/>
      <c r="CD250" s="779"/>
      <c r="CE250" s="779"/>
      <c r="CF250" s="779"/>
      <c r="CG250" s="779"/>
      <c r="CH250" s="779"/>
      <c r="CI250" s="779"/>
      <c r="CJ250" s="779"/>
      <c r="CK250" s="779"/>
      <c r="CL250" s="779"/>
      <c r="CM250" s="779"/>
      <c r="CN250" s="779"/>
      <c r="CO250" s="779"/>
      <c r="CP250" s="779"/>
      <c r="CQ250" s="779"/>
      <c r="CR250" s="779"/>
      <c r="CS250" s="779"/>
      <c r="CT250" s="779"/>
    </row>
    <row r="251" spans="1:98" s="772" customFormat="1" ht="13.5">
      <c r="A251" s="886"/>
      <c r="B251" s="886"/>
      <c r="C251" s="886"/>
      <c r="D251" s="886"/>
      <c r="E251" s="886"/>
      <c r="F251" s="2851"/>
      <c r="G251" s="2851"/>
      <c r="H251" s="888"/>
      <c r="I251" s="889"/>
      <c r="J251" s="890"/>
      <c r="K251" s="887"/>
      <c r="L251" s="887"/>
      <c r="N251" s="891"/>
      <c r="O251" s="774"/>
      <c r="P251" s="775"/>
      <c r="Q251" s="775"/>
      <c r="R251" s="776"/>
      <c r="S251" s="777"/>
      <c r="T251" s="777"/>
      <c r="U251" s="777"/>
      <c r="V251" s="778"/>
      <c r="W251" s="778"/>
      <c r="X251" s="778"/>
      <c r="Y251" s="778"/>
      <c r="Z251" s="778"/>
      <c r="AA251" s="779"/>
      <c r="AB251" s="779"/>
      <c r="AC251" s="779"/>
      <c r="AD251" s="779"/>
      <c r="AE251" s="779"/>
      <c r="AF251" s="779"/>
      <c r="AG251" s="779"/>
      <c r="AH251" s="779"/>
      <c r="AI251" s="779"/>
      <c r="AJ251" s="779"/>
      <c r="AK251" s="779"/>
      <c r="AL251" s="779"/>
      <c r="AM251" s="779"/>
      <c r="AN251" s="779"/>
      <c r="AO251" s="779"/>
      <c r="AP251" s="779"/>
      <c r="AQ251" s="779"/>
      <c r="AR251" s="779"/>
      <c r="AS251" s="779"/>
      <c r="AT251" s="779"/>
      <c r="AU251" s="779"/>
      <c r="AV251" s="779"/>
      <c r="AW251" s="779"/>
      <c r="AX251" s="779"/>
      <c r="AY251" s="779"/>
      <c r="AZ251" s="779"/>
      <c r="BA251" s="779"/>
      <c r="BB251" s="779"/>
      <c r="BC251" s="779"/>
      <c r="BD251" s="779"/>
      <c r="BE251" s="779"/>
      <c r="BF251" s="779"/>
      <c r="BG251" s="779"/>
      <c r="BH251" s="779"/>
      <c r="BI251" s="779"/>
      <c r="BJ251" s="779"/>
      <c r="BK251" s="779"/>
      <c r="BL251" s="779"/>
      <c r="BM251" s="779"/>
      <c r="BN251" s="779"/>
      <c r="BO251" s="779"/>
      <c r="BP251" s="779"/>
      <c r="BQ251" s="779"/>
      <c r="BR251" s="779"/>
      <c r="BS251" s="779"/>
      <c r="BT251" s="779"/>
      <c r="BU251" s="779"/>
      <c r="BV251" s="779"/>
      <c r="BW251" s="779"/>
      <c r="BX251" s="779"/>
      <c r="BY251" s="779"/>
      <c r="BZ251" s="779"/>
      <c r="CA251" s="779"/>
      <c r="CB251" s="779"/>
      <c r="CC251" s="779"/>
      <c r="CD251" s="779"/>
      <c r="CE251" s="779"/>
      <c r="CF251" s="779"/>
      <c r="CG251" s="779"/>
      <c r="CH251" s="779"/>
      <c r="CI251" s="779"/>
      <c r="CJ251" s="779"/>
      <c r="CK251" s="779"/>
      <c r="CL251" s="779"/>
      <c r="CM251" s="779"/>
      <c r="CN251" s="779"/>
      <c r="CO251" s="779"/>
      <c r="CP251" s="779"/>
      <c r="CQ251" s="779"/>
      <c r="CR251" s="779"/>
      <c r="CS251" s="779"/>
      <c r="CT251" s="779"/>
    </row>
    <row r="252" spans="1:98" s="772" customFormat="1" ht="13.5">
      <c r="A252" s="886"/>
      <c r="B252" s="886"/>
      <c r="C252" s="886"/>
      <c r="D252" s="886"/>
      <c r="E252" s="886"/>
      <c r="F252" s="2851"/>
      <c r="G252" s="2851"/>
      <c r="H252" s="888"/>
      <c r="I252" s="889"/>
      <c r="J252" s="890"/>
      <c r="K252" s="887"/>
      <c r="L252" s="887"/>
      <c r="N252" s="891"/>
      <c r="O252" s="774"/>
      <c r="P252" s="775"/>
      <c r="Q252" s="775"/>
      <c r="R252" s="776"/>
      <c r="S252" s="777"/>
      <c r="T252" s="777"/>
      <c r="U252" s="777"/>
      <c r="V252" s="778"/>
      <c r="W252" s="778"/>
      <c r="X252" s="778"/>
      <c r="Y252" s="778"/>
      <c r="Z252" s="778"/>
      <c r="AA252" s="779"/>
      <c r="AB252" s="779"/>
      <c r="AC252" s="779"/>
      <c r="AD252" s="779"/>
      <c r="AE252" s="779"/>
      <c r="AF252" s="779"/>
      <c r="AG252" s="779"/>
      <c r="AH252" s="779"/>
      <c r="AI252" s="779"/>
      <c r="AJ252" s="779"/>
      <c r="AK252" s="779"/>
      <c r="AL252" s="779"/>
      <c r="AM252" s="779"/>
      <c r="AN252" s="779"/>
      <c r="AO252" s="779"/>
      <c r="AP252" s="779"/>
      <c r="AQ252" s="779"/>
      <c r="AR252" s="779"/>
      <c r="AS252" s="779"/>
      <c r="AT252" s="779"/>
      <c r="AU252" s="779"/>
      <c r="AV252" s="779"/>
      <c r="AW252" s="779"/>
      <c r="AX252" s="779"/>
      <c r="AY252" s="779"/>
      <c r="AZ252" s="779"/>
      <c r="BA252" s="779"/>
      <c r="BB252" s="779"/>
      <c r="BC252" s="779"/>
      <c r="BD252" s="779"/>
      <c r="BE252" s="779"/>
      <c r="BF252" s="779"/>
      <c r="BG252" s="779"/>
      <c r="BH252" s="779"/>
      <c r="BI252" s="779"/>
      <c r="BJ252" s="779"/>
      <c r="BK252" s="779"/>
      <c r="BL252" s="779"/>
      <c r="BM252" s="779"/>
      <c r="BN252" s="779"/>
      <c r="BO252" s="779"/>
      <c r="BP252" s="779"/>
      <c r="BQ252" s="779"/>
      <c r="BR252" s="779"/>
      <c r="BS252" s="779"/>
      <c r="BT252" s="779"/>
      <c r="BU252" s="779"/>
      <c r="BV252" s="779"/>
      <c r="BW252" s="779"/>
      <c r="BX252" s="779"/>
      <c r="BY252" s="779"/>
      <c r="BZ252" s="779"/>
      <c r="CA252" s="779"/>
      <c r="CB252" s="779"/>
      <c r="CC252" s="779"/>
      <c r="CD252" s="779"/>
      <c r="CE252" s="779"/>
      <c r="CF252" s="779"/>
      <c r="CG252" s="779"/>
      <c r="CH252" s="779"/>
      <c r="CI252" s="779"/>
      <c r="CJ252" s="779"/>
      <c r="CK252" s="779"/>
      <c r="CL252" s="779"/>
      <c r="CM252" s="779"/>
      <c r="CN252" s="779"/>
      <c r="CO252" s="779"/>
      <c r="CP252" s="779"/>
      <c r="CQ252" s="779"/>
      <c r="CR252" s="779"/>
      <c r="CS252" s="779"/>
      <c r="CT252" s="779"/>
    </row>
    <row r="253" spans="1:98" s="772" customFormat="1" ht="13.5">
      <c r="A253" s="886"/>
      <c r="B253" s="886"/>
      <c r="C253" s="886"/>
      <c r="D253" s="886"/>
      <c r="E253" s="886"/>
      <c r="F253" s="2851"/>
      <c r="G253" s="2851"/>
      <c r="H253" s="888"/>
      <c r="I253" s="889"/>
      <c r="J253" s="890"/>
      <c r="K253" s="887"/>
      <c r="L253" s="887"/>
      <c r="N253" s="891"/>
      <c r="O253" s="774"/>
      <c r="P253" s="775"/>
      <c r="Q253" s="775"/>
      <c r="R253" s="776"/>
      <c r="S253" s="777"/>
      <c r="T253" s="777"/>
      <c r="U253" s="777"/>
      <c r="V253" s="778"/>
      <c r="W253" s="778"/>
      <c r="X253" s="778"/>
      <c r="Y253" s="778"/>
      <c r="Z253" s="778"/>
      <c r="AA253" s="779"/>
      <c r="AB253" s="779"/>
      <c r="AC253" s="779"/>
      <c r="AD253" s="779"/>
      <c r="AE253" s="779"/>
      <c r="AF253" s="779"/>
      <c r="AG253" s="779"/>
      <c r="AH253" s="779"/>
      <c r="AI253" s="779"/>
      <c r="AJ253" s="779"/>
      <c r="AK253" s="779"/>
      <c r="AL253" s="779"/>
      <c r="AM253" s="779"/>
      <c r="AN253" s="779"/>
      <c r="AO253" s="779"/>
      <c r="AP253" s="779"/>
      <c r="AQ253" s="779"/>
      <c r="AR253" s="779"/>
      <c r="AS253" s="779"/>
      <c r="AT253" s="779"/>
      <c r="AU253" s="779"/>
      <c r="AV253" s="779"/>
      <c r="AW253" s="779"/>
      <c r="AX253" s="779"/>
      <c r="AY253" s="779"/>
      <c r="AZ253" s="779"/>
      <c r="BA253" s="779"/>
      <c r="BB253" s="779"/>
      <c r="BC253" s="779"/>
      <c r="BD253" s="779"/>
      <c r="BE253" s="779"/>
      <c r="BF253" s="779"/>
      <c r="BG253" s="779"/>
      <c r="BH253" s="779"/>
      <c r="BI253" s="779"/>
      <c r="BJ253" s="779"/>
      <c r="BK253" s="779"/>
      <c r="BL253" s="779"/>
      <c r="BM253" s="779"/>
      <c r="BN253" s="779"/>
      <c r="BO253" s="779"/>
      <c r="BP253" s="779"/>
      <c r="BQ253" s="779"/>
      <c r="BR253" s="779"/>
      <c r="BS253" s="779"/>
      <c r="BT253" s="779"/>
      <c r="BU253" s="779"/>
      <c r="BV253" s="779"/>
      <c r="BW253" s="779"/>
      <c r="BX253" s="779"/>
      <c r="BY253" s="779"/>
      <c r="BZ253" s="779"/>
      <c r="CA253" s="779"/>
      <c r="CB253" s="779"/>
      <c r="CC253" s="779"/>
      <c r="CD253" s="779"/>
      <c r="CE253" s="779"/>
      <c r="CF253" s="779"/>
      <c r="CG253" s="779"/>
      <c r="CH253" s="779"/>
      <c r="CI253" s="779"/>
      <c r="CJ253" s="779"/>
      <c r="CK253" s="779"/>
      <c r="CL253" s="779"/>
      <c r="CM253" s="779"/>
      <c r="CN253" s="779"/>
      <c r="CO253" s="779"/>
      <c r="CP253" s="779"/>
      <c r="CQ253" s="779"/>
      <c r="CR253" s="779"/>
      <c r="CS253" s="779"/>
      <c r="CT253" s="779"/>
    </row>
    <row r="254" spans="1:98" s="772" customFormat="1" ht="13.5">
      <c r="A254" s="886"/>
      <c r="B254" s="886"/>
      <c r="C254" s="886"/>
      <c r="D254" s="886"/>
      <c r="E254" s="886"/>
      <c r="F254" s="2851"/>
      <c r="G254" s="2851"/>
      <c r="H254" s="888"/>
      <c r="I254" s="889"/>
      <c r="J254" s="890"/>
      <c r="K254" s="887"/>
      <c r="L254" s="887"/>
      <c r="N254" s="891"/>
      <c r="O254" s="774"/>
      <c r="P254" s="775"/>
      <c r="Q254" s="775"/>
      <c r="R254" s="776"/>
      <c r="S254" s="777"/>
      <c r="T254" s="777"/>
      <c r="U254" s="777"/>
      <c r="V254" s="778"/>
      <c r="W254" s="778"/>
      <c r="X254" s="778"/>
      <c r="Y254" s="778"/>
      <c r="Z254" s="778"/>
      <c r="AA254" s="779"/>
      <c r="AB254" s="779"/>
      <c r="AC254" s="779"/>
      <c r="AD254" s="779"/>
      <c r="AE254" s="779"/>
      <c r="AF254" s="779"/>
      <c r="AG254" s="779"/>
      <c r="AH254" s="779"/>
      <c r="AI254" s="779"/>
      <c r="AJ254" s="779"/>
      <c r="AK254" s="779"/>
      <c r="AL254" s="779"/>
      <c r="AM254" s="779"/>
      <c r="AN254" s="779"/>
      <c r="AO254" s="779"/>
      <c r="AP254" s="779"/>
      <c r="AQ254" s="779"/>
      <c r="AR254" s="779"/>
      <c r="AS254" s="779"/>
      <c r="AT254" s="779"/>
      <c r="AU254" s="779"/>
      <c r="AV254" s="779"/>
      <c r="AW254" s="779"/>
      <c r="AX254" s="779"/>
      <c r="AY254" s="779"/>
      <c r="AZ254" s="779"/>
      <c r="BA254" s="779"/>
      <c r="BB254" s="779"/>
      <c r="BC254" s="779"/>
      <c r="BD254" s="779"/>
      <c r="BE254" s="779"/>
      <c r="BF254" s="779"/>
      <c r="BG254" s="779"/>
      <c r="BH254" s="779"/>
      <c r="BI254" s="779"/>
      <c r="BJ254" s="779"/>
      <c r="BK254" s="779"/>
      <c r="BL254" s="779"/>
      <c r="BM254" s="779"/>
      <c r="BN254" s="779"/>
      <c r="BO254" s="779"/>
      <c r="BP254" s="779"/>
      <c r="BQ254" s="779"/>
      <c r="BR254" s="779"/>
      <c r="BS254" s="779"/>
      <c r="BT254" s="779"/>
      <c r="BU254" s="779"/>
      <c r="BV254" s="779"/>
      <c r="BW254" s="779"/>
      <c r="BX254" s="779"/>
      <c r="BY254" s="779"/>
      <c r="BZ254" s="779"/>
      <c r="CA254" s="779"/>
      <c r="CB254" s="779"/>
      <c r="CC254" s="779"/>
      <c r="CD254" s="779"/>
      <c r="CE254" s="779"/>
      <c r="CF254" s="779"/>
      <c r="CG254" s="779"/>
      <c r="CH254" s="779"/>
      <c r="CI254" s="779"/>
      <c r="CJ254" s="779"/>
      <c r="CK254" s="779"/>
      <c r="CL254" s="779"/>
      <c r="CM254" s="779"/>
      <c r="CN254" s="779"/>
      <c r="CO254" s="779"/>
      <c r="CP254" s="779"/>
      <c r="CQ254" s="779"/>
      <c r="CR254" s="779"/>
      <c r="CS254" s="779"/>
      <c r="CT254" s="779"/>
    </row>
    <row r="255" spans="1:98" s="772" customFormat="1" ht="13.5">
      <c r="A255" s="886"/>
      <c r="B255" s="886"/>
      <c r="C255" s="886"/>
      <c r="D255" s="886"/>
      <c r="E255" s="886"/>
      <c r="F255" s="2851"/>
      <c r="G255" s="2851"/>
      <c r="H255" s="888"/>
      <c r="I255" s="889"/>
      <c r="J255" s="890"/>
      <c r="K255" s="887"/>
      <c r="L255" s="887"/>
      <c r="N255" s="891"/>
      <c r="O255" s="774"/>
      <c r="P255" s="775"/>
      <c r="Q255" s="775"/>
      <c r="R255" s="776"/>
      <c r="S255" s="777"/>
      <c r="T255" s="777"/>
      <c r="U255" s="777"/>
      <c r="V255" s="778"/>
      <c r="W255" s="778"/>
      <c r="X255" s="778"/>
      <c r="Y255" s="778"/>
      <c r="Z255" s="778"/>
      <c r="AA255" s="779"/>
      <c r="AB255" s="779"/>
      <c r="AC255" s="779"/>
      <c r="AD255" s="779"/>
      <c r="AE255" s="779"/>
      <c r="AF255" s="779"/>
      <c r="AG255" s="779"/>
      <c r="AH255" s="779"/>
      <c r="AI255" s="779"/>
      <c r="AJ255" s="779"/>
      <c r="AK255" s="779"/>
      <c r="AL255" s="779"/>
      <c r="AM255" s="779"/>
      <c r="AN255" s="779"/>
      <c r="AO255" s="779"/>
      <c r="AP255" s="779"/>
      <c r="AQ255" s="779"/>
      <c r="AR255" s="779"/>
      <c r="AS255" s="779"/>
      <c r="AT255" s="779"/>
      <c r="AU255" s="779"/>
      <c r="AV255" s="779"/>
      <c r="AW255" s="779"/>
      <c r="AX255" s="779"/>
      <c r="AY255" s="779"/>
      <c r="AZ255" s="779"/>
      <c r="BA255" s="779"/>
      <c r="BB255" s="779"/>
      <c r="BC255" s="779"/>
      <c r="BD255" s="779"/>
      <c r="BE255" s="779"/>
      <c r="BF255" s="779"/>
      <c r="BG255" s="779"/>
      <c r="BH255" s="779"/>
      <c r="BI255" s="779"/>
      <c r="BJ255" s="779"/>
      <c r="BK255" s="779"/>
      <c r="BL255" s="779"/>
      <c r="BM255" s="779"/>
      <c r="BN255" s="779"/>
      <c r="BO255" s="779"/>
      <c r="BP255" s="779"/>
      <c r="BQ255" s="779"/>
      <c r="BR255" s="779"/>
      <c r="BS255" s="779"/>
      <c r="BT255" s="779"/>
      <c r="BU255" s="779"/>
      <c r="BV255" s="779"/>
      <c r="BW255" s="779"/>
      <c r="BX255" s="779"/>
      <c r="BY255" s="779"/>
      <c r="BZ255" s="779"/>
      <c r="CA255" s="779"/>
      <c r="CB255" s="779"/>
      <c r="CC255" s="779"/>
      <c r="CD255" s="779"/>
      <c r="CE255" s="779"/>
      <c r="CF255" s="779"/>
      <c r="CG255" s="779"/>
      <c r="CH255" s="779"/>
      <c r="CI255" s="779"/>
      <c r="CJ255" s="779"/>
      <c r="CK255" s="779"/>
      <c r="CL255" s="779"/>
      <c r="CM255" s="779"/>
      <c r="CN255" s="779"/>
      <c r="CO255" s="779"/>
      <c r="CP255" s="779"/>
      <c r="CQ255" s="779"/>
      <c r="CR255" s="779"/>
      <c r="CS255" s="779"/>
      <c r="CT255" s="779"/>
    </row>
    <row r="256" spans="1:98" s="772" customFormat="1" ht="13.5">
      <c r="A256" s="886"/>
      <c r="B256" s="886"/>
      <c r="C256" s="886"/>
      <c r="D256" s="886"/>
      <c r="E256" s="886"/>
      <c r="F256" s="2851"/>
      <c r="G256" s="2851"/>
      <c r="H256" s="888"/>
      <c r="I256" s="889"/>
      <c r="J256" s="890"/>
      <c r="K256" s="887"/>
      <c r="L256" s="887"/>
      <c r="N256" s="891"/>
      <c r="O256" s="774"/>
      <c r="P256" s="775"/>
      <c r="Q256" s="775"/>
      <c r="R256" s="776"/>
      <c r="S256" s="777"/>
      <c r="T256" s="777"/>
      <c r="U256" s="777"/>
      <c r="V256" s="778"/>
      <c r="W256" s="778"/>
      <c r="X256" s="778"/>
      <c r="Y256" s="778"/>
      <c r="Z256" s="778"/>
      <c r="AA256" s="779"/>
      <c r="AB256" s="779"/>
      <c r="AC256" s="779"/>
      <c r="AD256" s="779"/>
      <c r="AE256" s="779"/>
      <c r="AF256" s="779"/>
      <c r="AG256" s="779"/>
      <c r="AH256" s="779"/>
      <c r="AI256" s="779"/>
      <c r="AJ256" s="779"/>
      <c r="AK256" s="779"/>
      <c r="AL256" s="779"/>
      <c r="AM256" s="779"/>
      <c r="AN256" s="779"/>
      <c r="AO256" s="779"/>
      <c r="AP256" s="779"/>
      <c r="AQ256" s="779"/>
      <c r="AR256" s="779"/>
      <c r="AS256" s="779"/>
      <c r="AT256" s="779"/>
      <c r="AU256" s="779"/>
      <c r="AV256" s="779"/>
      <c r="AW256" s="779"/>
      <c r="AX256" s="779"/>
      <c r="AY256" s="779"/>
      <c r="AZ256" s="779"/>
      <c r="BA256" s="779"/>
      <c r="BB256" s="779"/>
      <c r="BC256" s="779"/>
      <c r="BD256" s="779"/>
      <c r="BE256" s="779"/>
      <c r="BF256" s="779"/>
      <c r="BG256" s="779"/>
      <c r="BH256" s="779"/>
      <c r="BI256" s="779"/>
      <c r="BJ256" s="779"/>
      <c r="BK256" s="779"/>
      <c r="BL256" s="779"/>
      <c r="BM256" s="779"/>
      <c r="BN256" s="779"/>
      <c r="BO256" s="779"/>
      <c r="BP256" s="779"/>
      <c r="BQ256" s="779"/>
      <c r="BR256" s="779"/>
      <c r="BS256" s="779"/>
      <c r="BT256" s="779"/>
      <c r="BU256" s="779"/>
      <c r="BV256" s="779"/>
      <c r="BW256" s="779"/>
      <c r="BX256" s="779"/>
      <c r="BY256" s="779"/>
      <c r="BZ256" s="779"/>
      <c r="CA256" s="779"/>
      <c r="CB256" s="779"/>
      <c r="CC256" s="779"/>
      <c r="CD256" s="779"/>
      <c r="CE256" s="779"/>
      <c r="CF256" s="779"/>
      <c r="CG256" s="779"/>
      <c r="CH256" s="779"/>
      <c r="CI256" s="779"/>
      <c r="CJ256" s="779"/>
      <c r="CK256" s="779"/>
      <c r="CL256" s="779"/>
      <c r="CM256" s="779"/>
      <c r="CN256" s="779"/>
      <c r="CO256" s="779"/>
      <c r="CP256" s="779"/>
      <c r="CQ256" s="779"/>
      <c r="CR256" s="779"/>
      <c r="CS256" s="779"/>
      <c r="CT256" s="779"/>
    </row>
    <row r="257" spans="1:98" s="772" customFormat="1" ht="13.5">
      <c r="A257" s="886"/>
      <c r="B257" s="886"/>
      <c r="C257" s="886"/>
      <c r="D257" s="886"/>
      <c r="E257" s="886"/>
      <c r="F257" s="2851"/>
      <c r="G257" s="2851"/>
      <c r="H257" s="888"/>
      <c r="I257" s="889"/>
      <c r="J257" s="890"/>
      <c r="K257" s="887"/>
      <c r="L257" s="887"/>
      <c r="N257" s="891"/>
      <c r="O257" s="774"/>
      <c r="P257" s="775"/>
      <c r="Q257" s="775"/>
      <c r="R257" s="776"/>
      <c r="S257" s="777"/>
      <c r="T257" s="777"/>
      <c r="U257" s="777"/>
      <c r="V257" s="778"/>
      <c r="W257" s="778"/>
      <c r="X257" s="778"/>
      <c r="Y257" s="778"/>
      <c r="Z257" s="778"/>
      <c r="AA257" s="779"/>
      <c r="AB257" s="779"/>
      <c r="AC257" s="779"/>
      <c r="AD257" s="779"/>
      <c r="AE257" s="779"/>
      <c r="AF257" s="779"/>
      <c r="AG257" s="779"/>
      <c r="AH257" s="779"/>
      <c r="AI257" s="779"/>
      <c r="AJ257" s="779"/>
      <c r="AK257" s="779"/>
      <c r="AL257" s="779"/>
      <c r="AM257" s="779"/>
      <c r="AN257" s="779"/>
      <c r="AO257" s="779"/>
      <c r="AP257" s="779"/>
      <c r="AQ257" s="779"/>
      <c r="AR257" s="779"/>
      <c r="AS257" s="779"/>
      <c r="AT257" s="779"/>
      <c r="AU257" s="779"/>
      <c r="AV257" s="779"/>
      <c r="AW257" s="779"/>
      <c r="AX257" s="779"/>
      <c r="AY257" s="779"/>
      <c r="AZ257" s="779"/>
      <c r="BA257" s="779"/>
      <c r="BB257" s="779"/>
      <c r="BC257" s="779"/>
      <c r="BD257" s="779"/>
      <c r="BE257" s="779"/>
      <c r="BF257" s="779"/>
      <c r="BG257" s="779"/>
      <c r="BH257" s="779"/>
      <c r="BI257" s="779"/>
      <c r="BJ257" s="779"/>
      <c r="BK257" s="779"/>
      <c r="BL257" s="779"/>
      <c r="BM257" s="779"/>
      <c r="BN257" s="779"/>
      <c r="BO257" s="779"/>
      <c r="BP257" s="779"/>
      <c r="BQ257" s="779"/>
      <c r="BR257" s="779"/>
      <c r="BS257" s="779"/>
      <c r="BT257" s="779"/>
      <c r="BU257" s="779"/>
      <c r="BV257" s="779"/>
      <c r="BW257" s="779"/>
      <c r="BX257" s="779"/>
      <c r="BY257" s="779"/>
      <c r="BZ257" s="779"/>
      <c r="CA257" s="779"/>
      <c r="CB257" s="779"/>
      <c r="CC257" s="779"/>
      <c r="CD257" s="779"/>
      <c r="CE257" s="779"/>
      <c r="CF257" s="779"/>
      <c r="CG257" s="779"/>
      <c r="CH257" s="779"/>
      <c r="CI257" s="779"/>
      <c r="CJ257" s="779"/>
      <c r="CK257" s="779"/>
      <c r="CL257" s="779"/>
      <c r="CM257" s="779"/>
      <c r="CN257" s="779"/>
      <c r="CO257" s="779"/>
      <c r="CP257" s="779"/>
      <c r="CQ257" s="779"/>
      <c r="CR257" s="779"/>
      <c r="CS257" s="779"/>
      <c r="CT257" s="779"/>
    </row>
    <row r="258" spans="1:98" s="772" customFormat="1" ht="13.5">
      <c r="A258" s="886"/>
      <c r="B258" s="886"/>
      <c r="C258" s="886"/>
      <c r="D258" s="886"/>
      <c r="E258" s="886"/>
      <c r="F258" s="2851"/>
      <c r="G258" s="2851"/>
      <c r="H258" s="888"/>
      <c r="I258" s="889"/>
      <c r="J258" s="890"/>
      <c r="K258" s="887"/>
      <c r="L258" s="887"/>
      <c r="N258" s="891"/>
      <c r="O258" s="774"/>
      <c r="P258" s="775"/>
      <c r="Q258" s="775"/>
      <c r="R258" s="776"/>
      <c r="S258" s="777"/>
      <c r="T258" s="777"/>
      <c r="U258" s="777"/>
      <c r="V258" s="778"/>
      <c r="W258" s="778"/>
      <c r="X258" s="778"/>
      <c r="Y258" s="778"/>
      <c r="Z258" s="778"/>
      <c r="AA258" s="779"/>
      <c r="AB258" s="779"/>
      <c r="AC258" s="779"/>
      <c r="AD258" s="779"/>
      <c r="AE258" s="779"/>
      <c r="AF258" s="779"/>
      <c r="AG258" s="779"/>
      <c r="AH258" s="779"/>
      <c r="AI258" s="779"/>
      <c r="AJ258" s="779"/>
      <c r="AK258" s="779"/>
      <c r="AL258" s="779"/>
      <c r="AM258" s="779"/>
      <c r="AN258" s="779"/>
      <c r="AO258" s="779"/>
      <c r="AP258" s="779"/>
      <c r="AQ258" s="779"/>
      <c r="AR258" s="779"/>
      <c r="AS258" s="779"/>
      <c r="AT258" s="779"/>
      <c r="AU258" s="779"/>
      <c r="AV258" s="779"/>
      <c r="AW258" s="779"/>
      <c r="AX258" s="779"/>
      <c r="AY258" s="779"/>
      <c r="AZ258" s="779"/>
      <c r="BA258" s="779"/>
      <c r="BB258" s="779"/>
      <c r="BC258" s="779"/>
      <c r="BD258" s="779"/>
      <c r="BE258" s="779"/>
      <c r="BF258" s="779"/>
      <c r="BG258" s="779"/>
      <c r="BH258" s="779"/>
      <c r="BI258" s="779"/>
      <c r="BJ258" s="779"/>
      <c r="BK258" s="779"/>
      <c r="BL258" s="779"/>
      <c r="BM258" s="779"/>
      <c r="BN258" s="779"/>
      <c r="BO258" s="779"/>
      <c r="BP258" s="779"/>
      <c r="BQ258" s="779"/>
      <c r="BR258" s="779"/>
      <c r="BS258" s="779"/>
      <c r="BT258" s="779"/>
      <c r="BU258" s="779"/>
      <c r="BV258" s="779"/>
      <c r="BW258" s="779"/>
      <c r="BX258" s="779"/>
      <c r="BY258" s="779"/>
      <c r="BZ258" s="779"/>
      <c r="CA258" s="779"/>
      <c r="CB258" s="779"/>
      <c r="CC258" s="779"/>
      <c r="CD258" s="779"/>
      <c r="CE258" s="779"/>
      <c r="CF258" s="779"/>
      <c r="CG258" s="779"/>
      <c r="CH258" s="779"/>
      <c r="CI258" s="779"/>
      <c r="CJ258" s="779"/>
      <c r="CK258" s="779"/>
      <c r="CL258" s="779"/>
      <c r="CM258" s="779"/>
      <c r="CN258" s="779"/>
      <c r="CO258" s="779"/>
      <c r="CP258" s="779"/>
      <c r="CQ258" s="779"/>
      <c r="CR258" s="779"/>
      <c r="CS258" s="779"/>
      <c r="CT258" s="779"/>
    </row>
    <row r="259" spans="1:98" s="772" customFormat="1" ht="13.5">
      <c r="A259" s="886"/>
      <c r="B259" s="886"/>
      <c r="C259" s="886"/>
      <c r="D259" s="886"/>
      <c r="E259" s="886"/>
      <c r="F259" s="2851"/>
      <c r="G259" s="2851"/>
      <c r="H259" s="888"/>
      <c r="I259" s="889"/>
      <c r="J259" s="890"/>
      <c r="K259" s="887"/>
      <c r="L259" s="887"/>
      <c r="N259" s="891"/>
      <c r="O259" s="774"/>
      <c r="P259" s="775"/>
      <c r="Q259" s="775"/>
      <c r="R259" s="776"/>
      <c r="S259" s="777"/>
      <c r="T259" s="777"/>
      <c r="U259" s="777"/>
      <c r="V259" s="778"/>
      <c r="W259" s="778"/>
      <c r="X259" s="778"/>
      <c r="Y259" s="778"/>
      <c r="Z259" s="778"/>
      <c r="AA259" s="779"/>
      <c r="AB259" s="779"/>
      <c r="AC259" s="779"/>
      <c r="AD259" s="779"/>
      <c r="AE259" s="779"/>
      <c r="AF259" s="779"/>
      <c r="AG259" s="779"/>
      <c r="AH259" s="779"/>
      <c r="AI259" s="779"/>
      <c r="AJ259" s="779"/>
      <c r="AK259" s="779"/>
      <c r="AL259" s="779"/>
      <c r="AM259" s="779"/>
      <c r="AN259" s="779"/>
      <c r="AO259" s="779"/>
      <c r="AP259" s="779"/>
      <c r="AQ259" s="779"/>
      <c r="AR259" s="779"/>
      <c r="AS259" s="779"/>
      <c r="AT259" s="779"/>
      <c r="AU259" s="779"/>
      <c r="AV259" s="779"/>
      <c r="AW259" s="779"/>
      <c r="AX259" s="779"/>
      <c r="AY259" s="779"/>
      <c r="AZ259" s="779"/>
      <c r="BA259" s="779"/>
      <c r="BB259" s="779"/>
      <c r="BC259" s="779"/>
      <c r="BD259" s="779"/>
      <c r="BE259" s="779"/>
      <c r="BF259" s="779"/>
      <c r="BG259" s="779"/>
      <c r="BH259" s="779"/>
      <c r="BI259" s="779"/>
      <c r="BJ259" s="779"/>
      <c r="BK259" s="779"/>
      <c r="BL259" s="779"/>
      <c r="BM259" s="779"/>
      <c r="BN259" s="779"/>
      <c r="BO259" s="779"/>
      <c r="BP259" s="779"/>
      <c r="BQ259" s="779"/>
      <c r="BR259" s="779"/>
      <c r="BS259" s="779"/>
      <c r="BT259" s="779"/>
      <c r="BU259" s="779"/>
      <c r="BV259" s="779"/>
      <c r="BW259" s="779"/>
      <c r="BX259" s="779"/>
      <c r="BY259" s="779"/>
      <c r="BZ259" s="779"/>
      <c r="CA259" s="779"/>
      <c r="CB259" s="779"/>
      <c r="CC259" s="779"/>
      <c r="CD259" s="779"/>
      <c r="CE259" s="779"/>
      <c r="CF259" s="779"/>
      <c r="CG259" s="779"/>
      <c r="CH259" s="779"/>
      <c r="CI259" s="779"/>
      <c r="CJ259" s="779"/>
      <c r="CK259" s="779"/>
      <c r="CL259" s="779"/>
      <c r="CM259" s="779"/>
      <c r="CN259" s="779"/>
      <c r="CO259" s="779"/>
      <c r="CP259" s="779"/>
      <c r="CQ259" s="779"/>
      <c r="CR259" s="779"/>
      <c r="CS259" s="779"/>
      <c r="CT259" s="779"/>
    </row>
    <row r="260" spans="1:98" s="772" customFormat="1" ht="13.5">
      <c r="A260" s="886"/>
      <c r="B260" s="886"/>
      <c r="C260" s="886"/>
      <c r="D260" s="886"/>
      <c r="E260" s="886"/>
      <c r="F260" s="2851"/>
      <c r="G260" s="2851"/>
      <c r="H260" s="888"/>
      <c r="I260" s="889"/>
      <c r="J260" s="890"/>
      <c r="K260" s="887"/>
      <c r="L260" s="887"/>
      <c r="N260" s="891"/>
      <c r="O260" s="774"/>
      <c r="P260" s="775"/>
      <c r="Q260" s="775"/>
      <c r="R260" s="776"/>
      <c r="S260" s="777"/>
      <c r="T260" s="777"/>
      <c r="U260" s="777"/>
      <c r="V260" s="778"/>
      <c r="W260" s="778"/>
      <c r="X260" s="778"/>
      <c r="Y260" s="778"/>
      <c r="Z260" s="778"/>
      <c r="AA260" s="779"/>
      <c r="AB260" s="779"/>
      <c r="AC260" s="779"/>
      <c r="AD260" s="779"/>
      <c r="AE260" s="779"/>
      <c r="AF260" s="779"/>
      <c r="AG260" s="779"/>
      <c r="AH260" s="779"/>
      <c r="AI260" s="779"/>
      <c r="AJ260" s="779"/>
      <c r="AK260" s="779"/>
      <c r="AL260" s="779"/>
      <c r="AM260" s="779"/>
      <c r="AN260" s="779"/>
      <c r="AO260" s="779"/>
      <c r="AP260" s="779"/>
      <c r="AQ260" s="779"/>
      <c r="AR260" s="779"/>
      <c r="AS260" s="779"/>
      <c r="AT260" s="779"/>
      <c r="AU260" s="779"/>
      <c r="AV260" s="779"/>
      <c r="AW260" s="779"/>
      <c r="AX260" s="779"/>
      <c r="AY260" s="779"/>
      <c r="AZ260" s="779"/>
      <c r="BA260" s="779"/>
      <c r="BB260" s="779"/>
      <c r="BC260" s="779"/>
      <c r="BD260" s="779"/>
      <c r="BE260" s="779"/>
      <c r="BF260" s="779"/>
      <c r="BG260" s="779"/>
      <c r="BH260" s="779"/>
      <c r="BI260" s="779"/>
      <c r="BJ260" s="779"/>
      <c r="BK260" s="779"/>
      <c r="BL260" s="779"/>
      <c r="BM260" s="779"/>
      <c r="BN260" s="779"/>
      <c r="BO260" s="779"/>
      <c r="BP260" s="779"/>
      <c r="BQ260" s="779"/>
      <c r="BR260" s="779"/>
      <c r="BS260" s="779"/>
      <c r="BT260" s="779"/>
      <c r="BU260" s="779"/>
      <c r="BV260" s="779"/>
      <c r="BW260" s="779"/>
      <c r="BX260" s="779"/>
      <c r="BY260" s="779"/>
      <c r="BZ260" s="779"/>
      <c r="CA260" s="779"/>
      <c r="CB260" s="779"/>
      <c r="CC260" s="779"/>
      <c r="CD260" s="779"/>
      <c r="CE260" s="779"/>
      <c r="CF260" s="779"/>
      <c r="CG260" s="779"/>
      <c r="CH260" s="779"/>
      <c r="CI260" s="779"/>
      <c r="CJ260" s="779"/>
      <c r="CK260" s="779"/>
      <c r="CL260" s="779"/>
      <c r="CM260" s="779"/>
      <c r="CN260" s="779"/>
      <c r="CO260" s="779"/>
      <c r="CP260" s="779"/>
      <c r="CQ260" s="779"/>
      <c r="CR260" s="779"/>
      <c r="CS260" s="779"/>
      <c r="CT260" s="779"/>
    </row>
    <row r="261" spans="1:98" s="772" customFormat="1" ht="13.5">
      <c r="A261" s="886"/>
      <c r="B261" s="886"/>
      <c r="C261" s="886"/>
      <c r="D261" s="886"/>
      <c r="E261" s="886"/>
      <c r="F261" s="2851"/>
      <c r="G261" s="2851"/>
      <c r="H261" s="888"/>
      <c r="I261" s="889"/>
      <c r="J261" s="890"/>
      <c r="K261" s="887"/>
      <c r="L261" s="887"/>
      <c r="N261" s="891"/>
      <c r="O261" s="774"/>
      <c r="P261" s="775"/>
      <c r="Q261" s="775"/>
      <c r="R261" s="776"/>
      <c r="S261" s="777"/>
      <c r="T261" s="777"/>
      <c r="U261" s="777"/>
      <c r="V261" s="778"/>
      <c r="W261" s="778"/>
      <c r="X261" s="778"/>
      <c r="Y261" s="778"/>
      <c r="Z261" s="778"/>
      <c r="AA261" s="779"/>
      <c r="AB261" s="779"/>
      <c r="AC261" s="779"/>
      <c r="AD261" s="779"/>
      <c r="AE261" s="779"/>
      <c r="AF261" s="779"/>
      <c r="AG261" s="779"/>
      <c r="AH261" s="779"/>
      <c r="AI261" s="779"/>
      <c r="AJ261" s="779"/>
      <c r="AK261" s="779"/>
      <c r="AL261" s="779"/>
      <c r="AM261" s="779"/>
      <c r="AN261" s="779"/>
      <c r="AO261" s="779"/>
      <c r="AP261" s="779"/>
      <c r="AQ261" s="779"/>
      <c r="AR261" s="779"/>
      <c r="AS261" s="779"/>
      <c r="AT261" s="779"/>
      <c r="AU261" s="779"/>
      <c r="AV261" s="779"/>
      <c r="AW261" s="779"/>
      <c r="AX261" s="779"/>
      <c r="AY261" s="779"/>
      <c r="AZ261" s="779"/>
      <c r="BA261" s="779"/>
      <c r="BB261" s="779"/>
      <c r="BC261" s="779"/>
      <c r="BD261" s="779"/>
      <c r="BE261" s="779"/>
      <c r="BF261" s="779"/>
      <c r="BG261" s="779"/>
      <c r="BH261" s="779"/>
      <c r="BI261" s="779"/>
      <c r="BJ261" s="779"/>
      <c r="BK261" s="779"/>
      <c r="BL261" s="779"/>
      <c r="BM261" s="779"/>
      <c r="BN261" s="779"/>
      <c r="BO261" s="779"/>
      <c r="BP261" s="779"/>
      <c r="BQ261" s="779"/>
      <c r="BR261" s="779"/>
      <c r="BS261" s="779"/>
      <c r="BT261" s="779"/>
      <c r="BU261" s="779"/>
      <c r="BV261" s="779"/>
      <c r="BW261" s="779"/>
      <c r="BX261" s="779"/>
      <c r="BY261" s="779"/>
      <c r="BZ261" s="779"/>
      <c r="CA261" s="779"/>
      <c r="CB261" s="779"/>
      <c r="CC261" s="779"/>
      <c r="CD261" s="779"/>
      <c r="CE261" s="779"/>
      <c r="CF261" s="779"/>
      <c r="CG261" s="779"/>
      <c r="CH261" s="779"/>
      <c r="CI261" s="779"/>
      <c r="CJ261" s="779"/>
      <c r="CK261" s="779"/>
      <c r="CL261" s="779"/>
      <c r="CM261" s="779"/>
      <c r="CN261" s="779"/>
      <c r="CO261" s="779"/>
      <c r="CP261" s="779"/>
      <c r="CQ261" s="779"/>
      <c r="CR261" s="779"/>
      <c r="CS261" s="779"/>
      <c r="CT261" s="779"/>
    </row>
    <row r="262" spans="1:98" s="772" customFormat="1" ht="13.5">
      <c r="A262" s="886"/>
      <c r="B262" s="886"/>
      <c r="C262" s="886"/>
      <c r="D262" s="886"/>
      <c r="E262" s="886"/>
      <c r="F262" s="2851"/>
      <c r="G262" s="2851"/>
      <c r="H262" s="888"/>
      <c r="I262" s="889"/>
      <c r="J262" s="890"/>
      <c r="K262" s="887"/>
      <c r="L262" s="887"/>
      <c r="N262" s="891"/>
      <c r="O262" s="774"/>
      <c r="P262" s="775"/>
      <c r="Q262" s="775"/>
      <c r="R262" s="776"/>
      <c r="S262" s="777"/>
      <c r="T262" s="777"/>
      <c r="U262" s="777"/>
      <c r="V262" s="778"/>
      <c r="W262" s="778"/>
      <c r="X262" s="778"/>
      <c r="Y262" s="778"/>
      <c r="Z262" s="778"/>
      <c r="AA262" s="779"/>
      <c r="AB262" s="779"/>
      <c r="AC262" s="779"/>
      <c r="AD262" s="779"/>
      <c r="AE262" s="779"/>
      <c r="AF262" s="779"/>
      <c r="AG262" s="779"/>
      <c r="AH262" s="779"/>
      <c r="AI262" s="779"/>
      <c r="AJ262" s="779"/>
      <c r="AK262" s="779"/>
      <c r="AL262" s="779"/>
      <c r="AM262" s="779"/>
      <c r="AN262" s="779"/>
      <c r="AO262" s="779"/>
      <c r="AP262" s="779"/>
      <c r="AQ262" s="779"/>
      <c r="AR262" s="779"/>
      <c r="AS262" s="779"/>
      <c r="AT262" s="779"/>
      <c r="AU262" s="779"/>
      <c r="AV262" s="779"/>
      <c r="AW262" s="779"/>
      <c r="AX262" s="779"/>
      <c r="AY262" s="779"/>
      <c r="AZ262" s="779"/>
      <c r="BA262" s="779"/>
      <c r="BB262" s="779"/>
      <c r="BC262" s="779"/>
      <c r="BD262" s="779"/>
      <c r="BE262" s="779"/>
      <c r="BF262" s="779"/>
      <c r="BG262" s="779"/>
      <c r="BH262" s="779"/>
      <c r="BI262" s="779"/>
      <c r="BJ262" s="779"/>
      <c r="BK262" s="779"/>
      <c r="BL262" s="779"/>
      <c r="BM262" s="779"/>
      <c r="BN262" s="779"/>
      <c r="BO262" s="779"/>
      <c r="BP262" s="779"/>
      <c r="BQ262" s="779"/>
      <c r="BR262" s="779"/>
      <c r="BS262" s="779"/>
      <c r="BT262" s="779"/>
      <c r="BU262" s="779"/>
      <c r="BV262" s="779"/>
      <c r="BW262" s="779"/>
      <c r="BX262" s="779"/>
      <c r="BY262" s="779"/>
      <c r="BZ262" s="779"/>
      <c r="CA262" s="779"/>
      <c r="CB262" s="779"/>
      <c r="CC262" s="779"/>
      <c r="CD262" s="779"/>
      <c r="CE262" s="779"/>
      <c r="CF262" s="779"/>
      <c r="CG262" s="779"/>
      <c r="CH262" s="779"/>
      <c r="CI262" s="779"/>
      <c r="CJ262" s="779"/>
      <c r="CK262" s="779"/>
      <c r="CL262" s="779"/>
      <c r="CM262" s="779"/>
      <c r="CN262" s="779"/>
      <c r="CO262" s="779"/>
      <c r="CP262" s="779"/>
      <c r="CQ262" s="779"/>
      <c r="CR262" s="779"/>
      <c r="CS262" s="779"/>
      <c r="CT262" s="779"/>
    </row>
    <row r="263" spans="1:98" s="772" customFormat="1" ht="13.5">
      <c r="A263" s="886"/>
      <c r="B263" s="886"/>
      <c r="C263" s="886"/>
      <c r="D263" s="886"/>
      <c r="E263" s="886"/>
      <c r="F263" s="2851"/>
      <c r="G263" s="2851"/>
      <c r="H263" s="888"/>
      <c r="I263" s="889"/>
      <c r="J263" s="890"/>
      <c r="K263" s="887"/>
      <c r="L263" s="887"/>
      <c r="N263" s="891"/>
      <c r="O263" s="774"/>
      <c r="P263" s="775"/>
      <c r="Q263" s="775"/>
      <c r="R263" s="776"/>
      <c r="S263" s="777"/>
      <c r="T263" s="777"/>
      <c r="U263" s="777"/>
      <c r="V263" s="778"/>
      <c r="W263" s="778"/>
      <c r="X263" s="778"/>
      <c r="Y263" s="778"/>
      <c r="Z263" s="778"/>
      <c r="AA263" s="779"/>
      <c r="AB263" s="779"/>
      <c r="AC263" s="779"/>
      <c r="AD263" s="779"/>
      <c r="AE263" s="779"/>
      <c r="AF263" s="779"/>
      <c r="AG263" s="779"/>
      <c r="AH263" s="779"/>
      <c r="AI263" s="779"/>
      <c r="AJ263" s="779"/>
      <c r="AK263" s="779"/>
      <c r="AL263" s="779"/>
      <c r="AM263" s="779"/>
      <c r="AN263" s="779"/>
      <c r="AO263" s="779"/>
      <c r="AP263" s="779"/>
      <c r="AQ263" s="779"/>
      <c r="AR263" s="779"/>
      <c r="AS263" s="779"/>
      <c r="AT263" s="779"/>
      <c r="AU263" s="779"/>
      <c r="AV263" s="779"/>
      <c r="AW263" s="779"/>
      <c r="AX263" s="779"/>
      <c r="AY263" s="779"/>
      <c r="AZ263" s="779"/>
      <c r="BA263" s="779"/>
      <c r="BB263" s="779"/>
      <c r="BC263" s="779"/>
      <c r="BD263" s="779"/>
      <c r="BE263" s="779"/>
      <c r="BF263" s="779"/>
      <c r="BG263" s="779"/>
      <c r="BH263" s="779"/>
      <c r="BI263" s="779"/>
      <c r="BJ263" s="779"/>
      <c r="BK263" s="779"/>
      <c r="BL263" s="779"/>
      <c r="BM263" s="779"/>
      <c r="BN263" s="779"/>
      <c r="BO263" s="779"/>
      <c r="BP263" s="779"/>
      <c r="BQ263" s="779"/>
      <c r="BR263" s="779"/>
      <c r="BS263" s="779"/>
      <c r="BT263" s="779"/>
      <c r="BU263" s="779"/>
      <c r="BV263" s="779"/>
      <c r="BW263" s="779"/>
      <c r="BX263" s="779"/>
      <c r="BY263" s="779"/>
      <c r="BZ263" s="779"/>
      <c r="CA263" s="779"/>
      <c r="CB263" s="779"/>
      <c r="CC263" s="779"/>
      <c r="CD263" s="779"/>
      <c r="CE263" s="779"/>
      <c r="CF263" s="779"/>
      <c r="CG263" s="779"/>
      <c r="CH263" s="779"/>
      <c r="CI263" s="779"/>
      <c r="CJ263" s="779"/>
      <c r="CK263" s="779"/>
      <c r="CL263" s="779"/>
      <c r="CM263" s="779"/>
      <c r="CN263" s="779"/>
      <c r="CO263" s="779"/>
      <c r="CP263" s="779"/>
      <c r="CQ263" s="779"/>
      <c r="CR263" s="779"/>
      <c r="CS263" s="779"/>
      <c r="CT263" s="779"/>
    </row>
    <row r="264" spans="1:98" s="772" customFormat="1" ht="13.5">
      <c r="A264" s="886"/>
      <c r="B264" s="886"/>
      <c r="C264" s="886"/>
      <c r="D264" s="886"/>
      <c r="E264" s="886"/>
      <c r="F264" s="2851"/>
      <c r="G264" s="2851"/>
      <c r="H264" s="888"/>
      <c r="I264" s="889"/>
      <c r="J264" s="890"/>
      <c r="K264" s="887"/>
      <c r="L264" s="887"/>
      <c r="N264" s="891"/>
      <c r="O264" s="774"/>
      <c r="P264" s="775"/>
      <c r="Q264" s="775"/>
      <c r="R264" s="776"/>
      <c r="S264" s="777"/>
      <c r="T264" s="777"/>
      <c r="U264" s="777"/>
      <c r="V264" s="778"/>
      <c r="W264" s="778"/>
      <c r="X264" s="778"/>
      <c r="Y264" s="778"/>
      <c r="Z264" s="778"/>
      <c r="AA264" s="779"/>
      <c r="AB264" s="779"/>
      <c r="AC264" s="779"/>
      <c r="AD264" s="779"/>
      <c r="AE264" s="779"/>
      <c r="AF264" s="779"/>
      <c r="AG264" s="779"/>
      <c r="AH264" s="779"/>
      <c r="AI264" s="779"/>
      <c r="AJ264" s="779"/>
      <c r="AK264" s="779"/>
      <c r="AL264" s="779"/>
      <c r="AM264" s="779"/>
      <c r="AN264" s="779"/>
      <c r="AO264" s="779"/>
      <c r="AP264" s="779"/>
      <c r="AQ264" s="779"/>
      <c r="AR264" s="779"/>
      <c r="AS264" s="779"/>
      <c r="AT264" s="779"/>
      <c r="AU264" s="779"/>
      <c r="AV264" s="779"/>
      <c r="AW264" s="779"/>
      <c r="AX264" s="779"/>
      <c r="AY264" s="779"/>
      <c r="AZ264" s="779"/>
      <c r="BA264" s="779"/>
      <c r="BB264" s="779"/>
      <c r="BC264" s="779"/>
      <c r="BD264" s="779"/>
      <c r="BE264" s="779"/>
      <c r="BF264" s="779"/>
      <c r="BG264" s="779"/>
      <c r="BH264" s="779"/>
      <c r="BI264" s="779"/>
      <c r="BJ264" s="779"/>
      <c r="BK264" s="779"/>
      <c r="BL264" s="779"/>
      <c r="BM264" s="779"/>
      <c r="BN264" s="779"/>
      <c r="BO264" s="779"/>
      <c r="BP264" s="779"/>
      <c r="BQ264" s="779"/>
      <c r="BR264" s="779"/>
      <c r="BS264" s="779"/>
      <c r="BT264" s="779"/>
      <c r="BU264" s="779"/>
      <c r="BV264" s="779"/>
      <c r="BW264" s="779"/>
      <c r="BX264" s="779"/>
      <c r="BY264" s="779"/>
      <c r="BZ264" s="779"/>
      <c r="CA264" s="779"/>
      <c r="CB264" s="779"/>
      <c r="CC264" s="779"/>
      <c r="CD264" s="779"/>
      <c r="CE264" s="779"/>
      <c r="CF264" s="779"/>
      <c r="CG264" s="779"/>
      <c r="CH264" s="779"/>
      <c r="CI264" s="779"/>
      <c r="CJ264" s="779"/>
      <c r="CK264" s="779"/>
      <c r="CL264" s="779"/>
      <c r="CM264" s="779"/>
      <c r="CN264" s="779"/>
      <c r="CO264" s="779"/>
      <c r="CP264" s="779"/>
      <c r="CQ264" s="779"/>
      <c r="CR264" s="779"/>
      <c r="CS264" s="779"/>
      <c r="CT264" s="779"/>
    </row>
    <row r="265" spans="1:98" s="772" customFormat="1" ht="13.5">
      <c r="A265" s="886"/>
      <c r="B265" s="886"/>
      <c r="C265" s="886"/>
      <c r="D265" s="886"/>
      <c r="E265" s="886"/>
      <c r="F265" s="2851"/>
      <c r="G265" s="2851"/>
      <c r="H265" s="888"/>
      <c r="I265" s="889"/>
      <c r="J265" s="890"/>
      <c r="K265" s="887"/>
      <c r="L265" s="887"/>
      <c r="N265" s="891"/>
      <c r="O265" s="774"/>
      <c r="P265" s="775"/>
      <c r="Q265" s="775"/>
      <c r="R265" s="776"/>
      <c r="S265" s="777"/>
      <c r="T265" s="777"/>
      <c r="U265" s="777"/>
      <c r="V265" s="778"/>
      <c r="W265" s="778"/>
      <c r="X265" s="778"/>
      <c r="Y265" s="778"/>
      <c r="Z265" s="778"/>
      <c r="AA265" s="779"/>
      <c r="AB265" s="779"/>
      <c r="AC265" s="779"/>
      <c r="AD265" s="779"/>
      <c r="AE265" s="779"/>
      <c r="AF265" s="779"/>
      <c r="AG265" s="779"/>
      <c r="AH265" s="779"/>
      <c r="AI265" s="779"/>
      <c r="AJ265" s="779"/>
      <c r="AK265" s="779"/>
      <c r="AL265" s="779"/>
      <c r="AM265" s="779"/>
      <c r="AN265" s="779"/>
      <c r="AO265" s="779"/>
      <c r="AP265" s="779"/>
      <c r="AQ265" s="779"/>
      <c r="AR265" s="779"/>
      <c r="AS265" s="779"/>
      <c r="AT265" s="779"/>
      <c r="AU265" s="779"/>
      <c r="AV265" s="779"/>
      <c r="AW265" s="779"/>
      <c r="AX265" s="779"/>
      <c r="AY265" s="779"/>
      <c r="AZ265" s="779"/>
      <c r="BA265" s="779"/>
      <c r="BB265" s="779"/>
      <c r="BC265" s="779"/>
      <c r="BD265" s="779"/>
      <c r="BE265" s="779"/>
      <c r="BF265" s="779"/>
      <c r="BG265" s="779"/>
      <c r="BH265" s="779"/>
      <c r="BI265" s="779"/>
      <c r="BJ265" s="779"/>
      <c r="BK265" s="779"/>
      <c r="BL265" s="779"/>
      <c r="BM265" s="779"/>
      <c r="BN265" s="779"/>
      <c r="BO265" s="779"/>
      <c r="BP265" s="779"/>
      <c r="BQ265" s="779"/>
      <c r="BR265" s="779"/>
      <c r="BS265" s="779"/>
      <c r="BT265" s="779"/>
      <c r="BU265" s="779"/>
      <c r="BV265" s="779"/>
      <c r="BW265" s="779"/>
      <c r="BX265" s="779"/>
      <c r="BY265" s="779"/>
      <c r="BZ265" s="779"/>
      <c r="CA265" s="779"/>
      <c r="CB265" s="779"/>
      <c r="CC265" s="779"/>
      <c r="CD265" s="779"/>
      <c r="CE265" s="779"/>
      <c r="CF265" s="779"/>
      <c r="CG265" s="779"/>
      <c r="CH265" s="779"/>
      <c r="CI265" s="779"/>
      <c r="CJ265" s="779"/>
      <c r="CK265" s="779"/>
      <c r="CL265" s="779"/>
      <c r="CM265" s="779"/>
      <c r="CN265" s="779"/>
      <c r="CO265" s="779"/>
      <c r="CP265" s="779"/>
      <c r="CQ265" s="779"/>
      <c r="CR265" s="779"/>
      <c r="CS265" s="779"/>
      <c r="CT265" s="779"/>
    </row>
    <row r="266" spans="1:98" s="772" customFormat="1" ht="13.5">
      <c r="A266" s="886"/>
      <c r="B266" s="886"/>
      <c r="C266" s="886"/>
      <c r="D266" s="886"/>
      <c r="E266" s="886"/>
      <c r="F266" s="2851"/>
      <c r="G266" s="2851"/>
      <c r="H266" s="888"/>
      <c r="I266" s="889"/>
      <c r="J266" s="890"/>
      <c r="K266" s="887"/>
      <c r="L266" s="887"/>
      <c r="N266" s="891"/>
      <c r="O266" s="774"/>
      <c r="P266" s="775"/>
      <c r="Q266" s="775"/>
      <c r="R266" s="776"/>
      <c r="S266" s="777"/>
      <c r="T266" s="777"/>
      <c r="U266" s="777"/>
      <c r="V266" s="778"/>
      <c r="W266" s="778"/>
      <c r="X266" s="778"/>
      <c r="Y266" s="778"/>
      <c r="Z266" s="778"/>
      <c r="AA266" s="779"/>
      <c r="AB266" s="779"/>
      <c r="AC266" s="779"/>
      <c r="AD266" s="779"/>
      <c r="AE266" s="779"/>
      <c r="AF266" s="779"/>
      <c r="AG266" s="779"/>
      <c r="AH266" s="779"/>
      <c r="AI266" s="779"/>
      <c r="AJ266" s="779"/>
      <c r="AK266" s="779"/>
      <c r="AL266" s="779"/>
      <c r="AM266" s="779"/>
      <c r="AN266" s="779"/>
      <c r="AO266" s="779"/>
      <c r="AP266" s="779"/>
      <c r="AQ266" s="779"/>
      <c r="AR266" s="779"/>
      <c r="AS266" s="779"/>
      <c r="AT266" s="779"/>
      <c r="AU266" s="779"/>
      <c r="AV266" s="779"/>
      <c r="AW266" s="779"/>
      <c r="AX266" s="779"/>
      <c r="AY266" s="779"/>
      <c r="AZ266" s="779"/>
      <c r="BA266" s="779"/>
      <c r="BB266" s="779"/>
      <c r="BC266" s="779"/>
      <c r="BD266" s="779"/>
      <c r="BE266" s="779"/>
      <c r="BF266" s="779"/>
      <c r="BG266" s="779"/>
      <c r="BH266" s="779"/>
      <c r="BI266" s="779"/>
      <c r="BJ266" s="779"/>
      <c r="BK266" s="779"/>
      <c r="BL266" s="779"/>
      <c r="BM266" s="779"/>
      <c r="BN266" s="779"/>
      <c r="BO266" s="779"/>
      <c r="BP266" s="779"/>
      <c r="BQ266" s="779"/>
      <c r="BR266" s="779"/>
      <c r="BS266" s="779"/>
      <c r="BT266" s="779"/>
      <c r="BU266" s="779"/>
      <c r="BV266" s="779"/>
      <c r="BW266" s="779"/>
      <c r="BX266" s="779"/>
      <c r="BY266" s="779"/>
      <c r="BZ266" s="779"/>
      <c r="CA266" s="779"/>
      <c r="CB266" s="779"/>
      <c r="CC266" s="779"/>
      <c r="CD266" s="779"/>
      <c r="CE266" s="779"/>
      <c r="CF266" s="779"/>
      <c r="CG266" s="779"/>
      <c r="CH266" s="779"/>
      <c r="CI266" s="779"/>
      <c r="CJ266" s="779"/>
      <c r="CK266" s="779"/>
      <c r="CL266" s="779"/>
      <c r="CM266" s="779"/>
      <c r="CN266" s="779"/>
      <c r="CO266" s="779"/>
      <c r="CP266" s="779"/>
      <c r="CQ266" s="779"/>
      <c r="CR266" s="779"/>
      <c r="CS266" s="779"/>
      <c r="CT266" s="779"/>
    </row>
    <row r="267" spans="1:98" s="772" customFormat="1" ht="13.5">
      <c r="A267" s="886"/>
      <c r="B267" s="886"/>
      <c r="C267" s="886"/>
      <c r="D267" s="886"/>
      <c r="E267" s="886"/>
      <c r="F267" s="2851"/>
      <c r="G267" s="2851"/>
      <c r="H267" s="888"/>
      <c r="I267" s="889"/>
      <c r="J267" s="890"/>
      <c r="K267" s="887"/>
      <c r="L267" s="887"/>
      <c r="N267" s="891"/>
      <c r="O267" s="774"/>
      <c r="P267" s="775"/>
      <c r="Q267" s="775"/>
      <c r="R267" s="776"/>
      <c r="S267" s="777"/>
      <c r="T267" s="777"/>
      <c r="U267" s="777"/>
      <c r="V267" s="778"/>
      <c r="W267" s="778"/>
      <c r="X267" s="778"/>
      <c r="Y267" s="778"/>
      <c r="Z267" s="778"/>
      <c r="AA267" s="779"/>
      <c r="AB267" s="779"/>
      <c r="AC267" s="779"/>
      <c r="AD267" s="779"/>
      <c r="AE267" s="779"/>
      <c r="AF267" s="779"/>
      <c r="AG267" s="779"/>
      <c r="AH267" s="779"/>
      <c r="AI267" s="779"/>
      <c r="AJ267" s="779"/>
      <c r="AK267" s="779"/>
      <c r="AL267" s="779"/>
      <c r="AM267" s="779"/>
      <c r="AN267" s="779"/>
      <c r="AO267" s="779"/>
      <c r="AP267" s="779"/>
      <c r="AQ267" s="779"/>
      <c r="AR267" s="779"/>
      <c r="AS267" s="779"/>
      <c r="AT267" s="779"/>
      <c r="AU267" s="779"/>
      <c r="AV267" s="779"/>
      <c r="AW267" s="779"/>
      <c r="AX267" s="779"/>
      <c r="AY267" s="779"/>
      <c r="AZ267" s="779"/>
      <c r="BA267" s="779"/>
      <c r="BB267" s="779"/>
      <c r="BC267" s="779"/>
      <c r="BD267" s="779"/>
      <c r="BE267" s="779"/>
      <c r="BF267" s="779"/>
      <c r="BG267" s="779"/>
      <c r="BH267" s="779"/>
      <c r="BI267" s="779"/>
      <c r="BJ267" s="779"/>
      <c r="BK267" s="779"/>
      <c r="BL267" s="779"/>
      <c r="BM267" s="779"/>
      <c r="BN267" s="779"/>
      <c r="BO267" s="779"/>
      <c r="BP267" s="779"/>
      <c r="BQ267" s="779"/>
      <c r="BR267" s="779"/>
      <c r="BS267" s="779"/>
      <c r="BT267" s="779"/>
      <c r="BU267" s="779"/>
      <c r="BV267" s="779"/>
      <c r="BW267" s="779"/>
      <c r="BX267" s="779"/>
      <c r="BY267" s="779"/>
      <c r="BZ267" s="779"/>
      <c r="CA267" s="779"/>
      <c r="CB267" s="779"/>
      <c r="CC267" s="779"/>
      <c r="CD267" s="779"/>
      <c r="CE267" s="779"/>
      <c r="CF267" s="779"/>
      <c r="CG267" s="779"/>
      <c r="CH267" s="779"/>
      <c r="CI267" s="779"/>
      <c r="CJ267" s="779"/>
      <c r="CK267" s="779"/>
      <c r="CL267" s="779"/>
      <c r="CM267" s="779"/>
      <c r="CN267" s="779"/>
      <c r="CO267" s="779"/>
      <c r="CP267" s="779"/>
      <c r="CQ267" s="779"/>
      <c r="CR267" s="779"/>
      <c r="CS267" s="779"/>
      <c r="CT267" s="779"/>
    </row>
    <row r="268" spans="1:98" s="772" customFormat="1" ht="13.5">
      <c r="A268" s="886"/>
      <c r="B268" s="886"/>
      <c r="C268" s="886"/>
      <c r="D268" s="886"/>
      <c r="E268" s="886"/>
      <c r="F268" s="2851"/>
      <c r="G268" s="2851"/>
      <c r="H268" s="888"/>
      <c r="I268" s="889"/>
      <c r="J268" s="890"/>
      <c r="K268" s="887"/>
      <c r="L268" s="887"/>
      <c r="N268" s="891"/>
      <c r="O268" s="774"/>
      <c r="P268" s="775"/>
      <c r="Q268" s="775"/>
      <c r="R268" s="776"/>
      <c r="S268" s="777"/>
      <c r="T268" s="777"/>
      <c r="U268" s="777"/>
      <c r="V268" s="778"/>
      <c r="W268" s="778"/>
      <c r="X268" s="778"/>
      <c r="Y268" s="778"/>
      <c r="Z268" s="778"/>
      <c r="AA268" s="779"/>
      <c r="AB268" s="779"/>
      <c r="AC268" s="779"/>
      <c r="AD268" s="779"/>
      <c r="AE268" s="779"/>
      <c r="AF268" s="779"/>
      <c r="AG268" s="779"/>
      <c r="AH268" s="779"/>
      <c r="AI268" s="779"/>
      <c r="AJ268" s="779"/>
      <c r="AK268" s="779"/>
      <c r="AL268" s="779"/>
      <c r="AM268" s="779"/>
      <c r="AN268" s="779"/>
      <c r="AO268" s="779"/>
      <c r="AP268" s="779"/>
      <c r="AQ268" s="779"/>
      <c r="AR268" s="779"/>
      <c r="AS268" s="779"/>
      <c r="AT268" s="779"/>
      <c r="AU268" s="779"/>
      <c r="AV268" s="779"/>
      <c r="AW268" s="779"/>
      <c r="AX268" s="779"/>
      <c r="AY268" s="779"/>
      <c r="AZ268" s="779"/>
      <c r="BA268" s="779"/>
      <c r="BB268" s="779"/>
      <c r="BC268" s="779"/>
      <c r="BD268" s="779"/>
      <c r="BE268" s="779"/>
      <c r="BF268" s="779"/>
      <c r="BG268" s="779"/>
      <c r="BH268" s="779"/>
      <c r="BI268" s="779"/>
      <c r="BJ268" s="779"/>
      <c r="BK268" s="779"/>
      <c r="BL268" s="779"/>
      <c r="BM268" s="779"/>
      <c r="BN268" s="779"/>
      <c r="BO268" s="779"/>
      <c r="BP268" s="779"/>
      <c r="BQ268" s="779"/>
      <c r="BR268" s="779"/>
      <c r="BS268" s="779"/>
      <c r="BT268" s="779"/>
      <c r="BU268" s="779"/>
      <c r="BV268" s="779"/>
      <c r="BW268" s="779"/>
      <c r="BX268" s="779"/>
      <c r="BY268" s="779"/>
      <c r="BZ268" s="779"/>
      <c r="CA268" s="779"/>
      <c r="CB268" s="779"/>
      <c r="CC268" s="779"/>
      <c r="CD268" s="779"/>
      <c r="CE268" s="779"/>
      <c r="CF268" s="779"/>
      <c r="CG268" s="779"/>
      <c r="CH268" s="779"/>
      <c r="CI268" s="779"/>
      <c r="CJ268" s="779"/>
      <c r="CK268" s="779"/>
      <c r="CL268" s="779"/>
      <c r="CM268" s="779"/>
      <c r="CN268" s="779"/>
      <c r="CO268" s="779"/>
      <c r="CP268" s="779"/>
      <c r="CQ268" s="779"/>
      <c r="CR268" s="779"/>
      <c r="CS268" s="779"/>
      <c r="CT268" s="779"/>
    </row>
    <row r="269" spans="1:98" s="772" customFormat="1" ht="13.5">
      <c r="A269" s="886"/>
      <c r="B269" s="886"/>
      <c r="C269" s="886"/>
      <c r="D269" s="886"/>
      <c r="E269" s="886"/>
      <c r="F269" s="2851"/>
      <c r="G269" s="2851"/>
      <c r="H269" s="888"/>
      <c r="I269" s="889"/>
      <c r="J269" s="890"/>
      <c r="K269" s="887"/>
      <c r="L269" s="887"/>
      <c r="N269" s="891"/>
      <c r="O269" s="774"/>
      <c r="P269" s="775"/>
      <c r="Q269" s="775"/>
      <c r="R269" s="776"/>
      <c r="S269" s="777"/>
      <c r="T269" s="777"/>
      <c r="U269" s="777"/>
      <c r="V269" s="778"/>
      <c r="W269" s="778"/>
      <c r="X269" s="778"/>
      <c r="Y269" s="778"/>
      <c r="Z269" s="778"/>
      <c r="AA269" s="779"/>
      <c r="AB269" s="779"/>
      <c r="AC269" s="779"/>
      <c r="AD269" s="779"/>
      <c r="AE269" s="779"/>
      <c r="AF269" s="779"/>
      <c r="AG269" s="779"/>
      <c r="AH269" s="779"/>
      <c r="AI269" s="779"/>
      <c r="AJ269" s="779"/>
      <c r="AK269" s="779"/>
      <c r="AL269" s="779"/>
      <c r="AM269" s="779"/>
      <c r="AN269" s="779"/>
      <c r="AO269" s="779"/>
      <c r="AP269" s="779"/>
      <c r="AQ269" s="779"/>
      <c r="AR269" s="779"/>
      <c r="AS269" s="779"/>
      <c r="AT269" s="779"/>
      <c r="AU269" s="779"/>
      <c r="AV269" s="779"/>
      <c r="AW269" s="779"/>
      <c r="AX269" s="779"/>
      <c r="AY269" s="779"/>
      <c r="AZ269" s="779"/>
      <c r="BA269" s="779"/>
      <c r="BB269" s="779"/>
      <c r="BC269" s="779"/>
      <c r="BD269" s="779"/>
      <c r="BE269" s="779"/>
      <c r="BF269" s="779"/>
      <c r="BG269" s="779"/>
      <c r="BH269" s="779"/>
      <c r="BI269" s="779"/>
      <c r="BJ269" s="779"/>
      <c r="BK269" s="779"/>
      <c r="BL269" s="779"/>
      <c r="BM269" s="779"/>
      <c r="BN269" s="779"/>
      <c r="BO269" s="779"/>
      <c r="BP269" s="779"/>
      <c r="BQ269" s="779"/>
      <c r="BR269" s="779"/>
      <c r="BS269" s="779"/>
      <c r="BT269" s="779"/>
      <c r="BU269" s="779"/>
      <c r="BV269" s="779"/>
      <c r="BW269" s="779"/>
      <c r="BX269" s="779"/>
      <c r="BY269" s="779"/>
      <c r="BZ269" s="779"/>
      <c r="CA269" s="779"/>
      <c r="CB269" s="779"/>
      <c r="CC269" s="779"/>
      <c r="CD269" s="779"/>
      <c r="CE269" s="779"/>
      <c r="CF269" s="779"/>
      <c r="CG269" s="779"/>
      <c r="CH269" s="779"/>
      <c r="CI269" s="779"/>
      <c r="CJ269" s="779"/>
      <c r="CK269" s="779"/>
      <c r="CL269" s="779"/>
      <c r="CM269" s="779"/>
      <c r="CN269" s="779"/>
      <c r="CO269" s="779"/>
      <c r="CP269" s="779"/>
      <c r="CQ269" s="779"/>
      <c r="CR269" s="779"/>
      <c r="CS269" s="779"/>
      <c r="CT269" s="779"/>
    </row>
    <row r="270" spans="1:98" s="772" customFormat="1" ht="13.5">
      <c r="A270" s="886"/>
      <c r="B270" s="886"/>
      <c r="C270" s="886"/>
      <c r="D270" s="886"/>
      <c r="E270" s="886"/>
      <c r="F270" s="2851"/>
      <c r="G270" s="2851"/>
      <c r="H270" s="888"/>
      <c r="I270" s="889"/>
      <c r="J270" s="890"/>
      <c r="K270" s="887"/>
      <c r="L270" s="887"/>
      <c r="N270" s="891"/>
      <c r="O270" s="774"/>
      <c r="P270" s="775"/>
      <c r="Q270" s="775"/>
      <c r="R270" s="776"/>
      <c r="S270" s="777"/>
      <c r="T270" s="777"/>
      <c r="U270" s="777"/>
      <c r="V270" s="778"/>
      <c r="W270" s="778"/>
      <c r="X270" s="778"/>
      <c r="Y270" s="778"/>
      <c r="Z270" s="778"/>
      <c r="AA270" s="779"/>
      <c r="AB270" s="779"/>
      <c r="AC270" s="779"/>
      <c r="AD270" s="779"/>
      <c r="AE270" s="779"/>
      <c r="AF270" s="779"/>
      <c r="AG270" s="779"/>
      <c r="AH270" s="779"/>
      <c r="AI270" s="779"/>
      <c r="AJ270" s="779"/>
      <c r="AK270" s="779"/>
      <c r="AL270" s="779"/>
      <c r="AM270" s="779"/>
      <c r="AN270" s="779"/>
      <c r="AO270" s="779"/>
      <c r="AP270" s="779"/>
      <c r="AQ270" s="779"/>
      <c r="AR270" s="779"/>
      <c r="AS270" s="779"/>
      <c r="AT270" s="779"/>
      <c r="AU270" s="779"/>
      <c r="AV270" s="779"/>
      <c r="AW270" s="779"/>
      <c r="AX270" s="779"/>
      <c r="AY270" s="779"/>
      <c r="AZ270" s="779"/>
      <c r="BA270" s="779"/>
      <c r="BB270" s="779"/>
      <c r="BC270" s="779"/>
      <c r="BD270" s="779"/>
      <c r="BE270" s="779"/>
      <c r="BF270" s="779"/>
      <c r="BG270" s="779"/>
      <c r="BH270" s="779"/>
      <c r="BI270" s="779"/>
      <c r="BJ270" s="779"/>
      <c r="BK270" s="779"/>
      <c r="BL270" s="779"/>
      <c r="BM270" s="779"/>
      <c r="BN270" s="779"/>
      <c r="BO270" s="779"/>
      <c r="BP270" s="779"/>
      <c r="BQ270" s="779"/>
      <c r="BR270" s="779"/>
      <c r="BS270" s="779"/>
      <c r="BT270" s="779"/>
      <c r="BU270" s="779"/>
      <c r="BV270" s="779"/>
      <c r="BW270" s="779"/>
      <c r="BX270" s="779"/>
      <c r="BY270" s="779"/>
      <c r="BZ270" s="779"/>
      <c r="CA270" s="779"/>
      <c r="CB270" s="779"/>
      <c r="CC270" s="779"/>
      <c r="CD270" s="779"/>
      <c r="CE270" s="779"/>
      <c r="CF270" s="779"/>
      <c r="CG270" s="779"/>
      <c r="CH270" s="779"/>
      <c r="CI270" s="779"/>
      <c r="CJ270" s="779"/>
      <c r="CK270" s="779"/>
      <c r="CL270" s="779"/>
      <c r="CM270" s="779"/>
      <c r="CN270" s="779"/>
      <c r="CO270" s="779"/>
      <c r="CP270" s="779"/>
      <c r="CQ270" s="779"/>
      <c r="CR270" s="779"/>
      <c r="CS270" s="779"/>
      <c r="CT270" s="779"/>
    </row>
    <row r="271" spans="1:98" s="772" customFormat="1" ht="13.5">
      <c r="A271" s="886"/>
      <c r="B271" s="886"/>
      <c r="C271" s="886"/>
      <c r="D271" s="886"/>
      <c r="E271" s="886"/>
      <c r="F271" s="2851"/>
      <c r="G271" s="2851"/>
      <c r="H271" s="888"/>
      <c r="I271" s="889"/>
      <c r="J271" s="890"/>
      <c r="K271" s="887"/>
      <c r="L271" s="887"/>
      <c r="N271" s="891"/>
      <c r="O271" s="774"/>
      <c r="P271" s="775"/>
      <c r="Q271" s="775"/>
      <c r="R271" s="776"/>
      <c r="S271" s="777"/>
      <c r="T271" s="777"/>
      <c r="U271" s="777"/>
      <c r="V271" s="778"/>
      <c r="W271" s="778"/>
      <c r="X271" s="778"/>
      <c r="Y271" s="778"/>
      <c r="Z271" s="778"/>
      <c r="AA271" s="779"/>
      <c r="AB271" s="779"/>
      <c r="AC271" s="779"/>
      <c r="AD271" s="779"/>
      <c r="AE271" s="779"/>
      <c r="AF271" s="779"/>
      <c r="AG271" s="779"/>
      <c r="AH271" s="779"/>
      <c r="AI271" s="779"/>
      <c r="AJ271" s="779"/>
      <c r="AK271" s="779"/>
      <c r="AL271" s="779"/>
      <c r="AM271" s="779"/>
      <c r="AN271" s="779"/>
      <c r="AO271" s="779"/>
      <c r="AP271" s="779"/>
      <c r="AQ271" s="779"/>
      <c r="AR271" s="779"/>
      <c r="AS271" s="779"/>
      <c r="AT271" s="779"/>
      <c r="AU271" s="779"/>
      <c r="AV271" s="779"/>
      <c r="AW271" s="779"/>
      <c r="AX271" s="779"/>
      <c r="AY271" s="779"/>
      <c r="AZ271" s="779"/>
      <c r="BA271" s="779"/>
      <c r="BB271" s="779"/>
      <c r="BC271" s="779"/>
      <c r="BD271" s="779"/>
      <c r="BE271" s="779"/>
      <c r="BF271" s="779"/>
      <c r="BG271" s="779"/>
      <c r="BH271" s="779"/>
      <c r="BI271" s="779"/>
      <c r="BJ271" s="779"/>
      <c r="BK271" s="779"/>
      <c r="BL271" s="779"/>
      <c r="BM271" s="779"/>
      <c r="BN271" s="779"/>
      <c r="BO271" s="779"/>
      <c r="BP271" s="779"/>
      <c r="BQ271" s="779"/>
      <c r="BR271" s="779"/>
      <c r="BS271" s="779"/>
      <c r="BT271" s="779"/>
      <c r="BU271" s="779"/>
      <c r="BV271" s="779"/>
      <c r="BW271" s="779"/>
      <c r="BX271" s="779"/>
      <c r="BY271" s="779"/>
      <c r="BZ271" s="779"/>
      <c r="CA271" s="779"/>
      <c r="CB271" s="779"/>
      <c r="CC271" s="779"/>
      <c r="CD271" s="779"/>
      <c r="CE271" s="779"/>
      <c r="CF271" s="779"/>
      <c r="CG271" s="779"/>
      <c r="CH271" s="779"/>
      <c r="CI271" s="779"/>
      <c r="CJ271" s="779"/>
      <c r="CK271" s="779"/>
      <c r="CL271" s="779"/>
      <c r="CM271" s="779"/>
      <c r="CN271" s="779"/>
      <c r="CO271" s="779"/>
      <c r="CP271" s="779"/>
      <c r="CQ271" s="779"/>
      <c r="CR271" s="779"/>
      <c r="CS271" s="779"/>
      <c r="CT271" s="779"/>
    </row>
    <row r="272" spans="1:98" s="772" customFormat="1" ht="13.5">
      <c r="A272" s="886"/>
      <c r="B272" s="886"/>
      <c r="C272" s="886"/>
      <c r="D272" s="886"/>
      <c r="E272" s="886"/>
      <c r="F272" s="2851"/>
      <c r="G272" s="2851"/>
      <c r="H272" s="888"/>
      <c r="I272" s="889"/>
      <c r="J272" s="890"/>
      <c r="K272" s="887"/>
      <c r="L272" s="887"/>
      <c r="N272" s="891"/>
      <c r="O272" s="774"/>
      <c r="P272" s="775"/>
      <c r="Q272" s="775"/>
      <c r="R272" s="776"/>
      <c r="S272" s="777"/>
      <c r="T272" s="777"/>
      <c r="U272" s="777"/>
      <c r="V272" s="778"/>
      <c r="W272" s="778"/>
      <c r="X272" s="778"/>
      <c r="Y272" s="778"/>
      <c r="Z272" s="778"/>
      <c r="AA272" s="779"/>
      <c r="AB272" s="779"/>
      <c r="AC272" s="779"/>
      <c r="AD272" s="779"/>
      <c r="AE272" s="779"/>
      <c r="AF272" s="779"/>
      <c r="AG272" s="779"/>
      <c r="AH272" s="779"/>
      <c r="AI272" s="779"/>
      <c r="AJ272" s="779"/>
      <c r="AK272" s="779"/>
      <c r="AL272" s="779"/>
      <c r="AM272" s="779"/>
      <c r="AN272" s="779"/>
      <c r="AO272" s="779"/>
      <c r="AP272" s="779"/>
      <c r="AQ272" s="779"/>
      <c r="AR272" s="779"/>
      <c r="AS272" s="779"/>
      <c r="AT272" s="779"/>
      <c r="AU272" s="779"/>
      <c r="AV272" s="779"/>
      <c r="AW272" s="779"/>
      <c r="AX272" s="779"/>
      <c r="AY272" s="779"/>
      <c r="AZ272" s="779"/>
      <c r="BA272" s="779"/>
      <c r="BB272" s="779"/>
      <c r="BC272" s="779"/>
      <c r="BD272" s="779"/>
      <c r="BE272" s="779"/>
      <c r="BF272" s="779"/>
      <c r="BG272" s="779"/>
      <c r="BH272" s="779"/>
      <c r="BI272" s="779"/>
      <c r="BJ272" s="779"/>
      <c r="BK272" s="779"/>
      <c r="BL272" s="779"/>
      <c r="BM272" s="779"/>
      <c r="BN272" s="779"/>
      <c r="BO272" s="779"/>
      <c r="BP272" s="779"/>
      <c r="BQ272" s="779"/>
      <c r="BR272" s="779"/>
      <c r="BS272" s="779"/>
      <c r="BT272" s="779"/>
      <c r="BU272" s="779"/>
      <c r="BV272" s="779"/>
      <c r="BW272" s="779"/>
      <c r="BX272" s="779"/>
      <c r="BY272" s="779"/>
      <c r="BZ272" s="779"/>
      <c r="CA272" s="779"/>
      <c r="CB272" s="779"/>
      <c r="CC272" s="779"/>
      <c r="CD272" s="779"/>
      <c r="CE272" s="779"/>
      <c r="CF272" s="779"/>
      <c r="CG272" s="779"/>
      <c r="CH272" s="779"/>
      <c r="CI272" s="779"/>
      <c r="CJ272" s="779"/>
      <c r="CK272" s="779"/>
      <c r="CL272" s="779"/>
      <c r="CM272" s="779"/>
      <c r="CN272" s="779"/>
      <c r="CO272" s="779"/>
      <c r="CP272" s="779"/>
      <c r="CQ272" s="779"/>
      <c r="CR272" s="779"/>
      <c r="CS272" s="779"/>
      <c r="CT272" s="779"/>
    </row>
    <row r="273" spans="1:98" s="887" customFormat="1" ht="13.5">
      <c r="A273" s="886"/>
      <c r="B273" s="886"/>
      <c r="C273" s="886"/>
      <c r="D273" s="886"/>
      <c r="E273" s="886"/>
      <c r="F273" s="2851"/>
      <c r="G273" s="2851"/>
      <c r="H273" s="888"/>
      <c r="I273" s="889"/>
      <c r="J273" s="890"/>
      <c r="M273" s="772"/>
      <c r="N273" s="891"/>
      <c r="O273" s="774"/>
      <c r="P273" s="775"/>
      <c r="Q273" s="775"/>
      <c r="R273" s="776"/>
      <c r="S273" s="777"/>
      <c r="T273" s="777"/>
      <c r="U273" s="777"/>
      <c r="V273" s="778"/>
      <c r="W273" s="778"/>
      <c r="X273" s="778"/>
      <c r="Y273" s="778"/>
      <c r="Z273" s="778"/>
      <c r="AA273" s="779"/>
      <c r="AB273" s="779"/>
      <c r="AC273" s="779"/>
      <c r="AD273" s="779"/>
      <c r="AE273" s="779"/>
      <c r="AF273" s="779"/>
      <c r="AG273" s="779"/>
      <c r="AH273" s="779"/>
      <c r="AI273" s="779"/>
      <c r="AJ273" s="779"/>
      <c r="AK273" s="779"/>
      <c r="AL273" s="779"/>
      <c r="AM273" s="779"/>
      <c r="AN273" s="779"/>
      <c r="AO273" s="779"/>
      <c r="AP273" s="779"/>
      <c r="AQ273" s="779"/>
      <c r="AR273" s="779"/>
      <c r="AS273" s="779"/>
      <c r="AT273" s="779"/>
      <c r="AU273" s="779"/>
      <c r="AV273" s="779"/>
      <c r="AW273" s="779"/>
      <c r="AX273" s="779"/>
      <c r="AY273" s="779"/>
      <c r="AZ273" s="779"/>
      <c r="BA273" s="779"/>
      <c r="BB273" s="779"/>
      <c r="BC273" s="779"/>
      <c r="BD273" s="779"/>
      <c r="BE273" s="779"/>
      <c r="BF273" s="779"/>
      <c r="BG273" s="779"/>
      <c r="BH273" s="779"/>
      <c r="BI273" s="779"/>
      <c r="BJ273" s="779"/>
      <c r="BK273" s="779"/>
      <c r="BL273" s="779"/>
      <c r="BM273" s="779"/>
      <c r="BN273" s="779"/>
      <c r="BO273" s="779"/>
      <c r="BP273" s="779"/>
      <c r="BQ273" s="779"/>
      <c r="BR273" s="779"/>
      <c r="BS273" s="779"/>
      <c r="BT273" s="779"/>
      <c r="BU273" s="779"/>
      <c r="BV273" s="779"/>
      <c r="BW273" s="779"/>
      <c r="BX273" s="779"/>
      <c r="BY273" s="779"/>
      <c r="BZ273" s="779"/>
      <c r="CA273" s="779"/>
      <c r="CB273" s="779"/>
      <c r="CC273" s="779"/>
      <c r="CD273" s="779"/>
      <c r="CE273" s="779"/>
      <c r="CF273" s="779"/>
      <c r="CG273" s="779"/>
      <c r="CH273" s="779"/>
      <c r="CI273" s="779"/>
      <c r="CJ273" s="779"/>
      <c r="CK273" s="779"/>
      <c r="CL273" s="779"/>
      <c r="CM273" s="779"/>
      <c r="CN273" s="779"/>
      <c r="CO273" s="779"/>
      <c r="CP273" s="779"/>
      <c r="CQ273" s="779"/>
      <c r="CR273" s="779"/>
      <c r="CS273" s="779"/>
      <c r="CT273" s="779"/>
    </row>
    <row r="274" spans="1:98" s="887" customFormat="1" ht="13.5">
      <c r="A274" s="886"/>
      <c r="B274" s="886"/>
      <c r="C274" s="886"/>
      <c r="D274" s="886"/>
      <c r="E274" s="886"/>
      <c r="F274" s="2851"/>
      <c r="G274" s="2851"/>
      <c r="H274" s="888"/>
      <c r="I274" s="889"/>
      <c r="J274" s="890"/>
      <c r="M274" s="772"/>
      <c r="N274" s="891"/>
      <c r="O274" s="774"/>
      <c r="P274" s="775"/>
      <c r="Q274" s="775"/>
      <c r="R274" s="776"/>
      <c r="S274" s="777"/>
      <c r="T274" s="777"/>
      <c r="U274" s="777"/>
      <c r="V274" s="778"/>
      <c r="W274" s="778"/>
      <c r="X274" s="778"/>
      <c r="Y274" s="778"/>
      <c r="Z274" s="778"/>
      <c r="AA274" s="779"/>
      <c r="AB274" s="779"/>
      <c r="AC274" s="779"/>
      <c r="AD274" s="779"/>
      <c r="AE274" s="779"/>
      <c r="AF274" s="779"/>
      <c r="AG274" s="779"/>
      <c r="AH274" s="779"/>
      <c r="AI274" s="779"/>
      <c r="AJ274" s="779"/>
      <c r="AK274" s="779"/>
      <c r="AL274" s="779"/>
      <c r="AM274" s="779"/>
      <c r="AN274" s="779"/>
      <c r="AO274" s="779"/>
      <c r="AP274" s="779"/>
      <c r="AQ274" s="779"/>
      <c r="AR274" s="779"/>
      <c r="AS274" s="779"/>
      <c r="AT274" s="779"/>
      <c r="AU274" s="779"/>
      <c r="AV274" s="779"/>
      <c r="AW274" s="779"/>
      <c r="AX274" s="779"/>
      <c r="AY274" s="779"/>
      <c r="AZ274" s="779"/>
      <c r="BA274" s="779"/>
      <c r="BB274" s="779"/>
      <c r="BC274" s="779"/>
      <c r="BD274" s="779"/>
      <c r="BE274" s="779"/>
      <c r="BF274" s="779"/>
      <c r="BG274" s="779"/>
      <c r="BH274" s="779"/>
      <c r="BI274" s="779"/>
      <c r="BJ274" s="779"/>
      <c r="BK274" s="779"/>
      <c r="BL274" s="779"/>
      <c r="BM274" s="779"/>
      <c r="BN274" s="779"/>
      <c r="BO274" s="779"/>
      <c r="BP274" s="779"/>
      <c r="BQ274" s="779"/>
      <c r="BR274" s="779"/>
      <c r="BS274" s="779"/>
      <c r="BT274" s="779"/>
      <c r="BU274" s="779"/>
      <c r="BV274" s="779"/>
      <c r="BW274" s="779"/>
      <c r="BX274" s="779"/>
      <c r="BY274" s="779"/>
      <c r="BZ274" s="779"/>
      <c r="CA274" s="779"/>
      <c r="CB274" s="779"/>
      <c r="CC274" s="779"/>
      <c r="CD274" s="779"/>
      <c r="CE274" s="779"/>
      <c r="CF274" s="779"/>
      <c r="CG274" s="779"/>
      <c r="CH274" s="779"/>
      <c r="CI274" s="779"/>
      <c r="CJ274" s="779"/>
      <c r="CK274" s="779"/>
      <c r="CL274" s="779"/>
      <c r="CM274" s="779"/>
      <c r="CN274" s="779"/>
      <c r="CO274" s="779"/>
      <c r="CP274" s="779"/>
      <c r="CQ274" s="779"/>
      <c r="CR274" s="779"/>
      <c r="CS274" s="779"/>
      <c r="CT274" s="779"/>
    </row>
    <row r="275" spans="1:98" s="887" customFormat="1" ht="13.5">
      <c r="A275" s="886"/>
      <c r="B275" s="886"/>
      <c r="C275" s="886"/>
      <c r="D275" s="886"/>
      <c r="E275" s="886"/>
      <c r="F275" s="2851"/>
      <c r="G275" s="2851"/>
      <c r="H275" s="888"/>
      <c r="I275" s="889"/>
      <c r="J275" s="890"/>
      <c r="M275" s="772"/>
      <c r="N275" s="891"/>
      <c r="O275" s="774"/>
      <c r="P275" s="775"/>
      <c r="Q275" s="775"/>
      <c r="R275" s="776"/>
      <c r="S275" s="777"/>
      <c r="T275" s="777"/>
      <c r="U275" s="777"/>
      <c r="V275" s="778"/>
      <c r="W275" s="778"/>
      <c r="X275" s="778"/>
      <c r="Y275" s="778"/>
      <c r="Z275" s="778"/>
      <c r="AA275" s="779"/>
      <c r="AB275" s="779"/>
      <c r="AC275" s="779"/>
      <c r="AD275" s="779"/>
      <c r="AE275" s="779"/>
      <c r="AF275" s="779"/>
      <c r="AG275" s="779"/>
      <c r="AH275" s="779"/>
      <c r="AI275" s="779"/>
      <c r="AJ275" s="779"/>
      <c r="AK275" s="779"/>
      <c r="AL275" s="779"/>
      <c r="AM275" s="779"/>
      <c r="AN275" s="779"/>
      <c r="AO275" s="779"/>
      <c r="AP275" s="779"/>
      <c r="AQ275" s="779"/>
      <c r="AR275" s="779"/>
      <c r="AS275" s="779"/>
      <c r="AT275" s="779"/>
      <c r="AU275" s="779"/>
      <c r="AV275" s="779"/>
      <c r="AW275" s="779"/>
      <c r="AX275" s="779"/>
      <c r="AY275" s="779"/>
      <c r="AZ275" s="779"/>
      <c r="BA275" s="779"/>
      <c r="BB275" s="779"/>
      <c r="BC275" s="779"/>
      <c r="BD275" s="779"/>
      <c r="BE275" s="779"/>
      <c r="BF275" s="779"/>
      <c r="BG275" s="779"/>
      <c r="BH275" s="779"/>
      <c r="BI275" s="779"/>
      <c r="BJ275" s="779"/>
      <c r="BK275" s="779"/>
      <c r="BL275" s="779"/>
      <c r="BM275" s="779"/>
      <c r="BN275" s="779"/>
      <c r="BO275" s="779"/>
      <c r="BP275" s="779"/>
      <c r="BQ275" s="779"/>
      <c r="BR275" s="779"/>
      <c r="BS275" s="779"/>
      <c r="BT275" s="779"/>
      <c r="BU275" s="779"/>
      <c r="BV275" s="779"/>
      <c r="BW275" s="779"/>
      <c r="BX275" s="779"/>
      <c r="BY275" s="779"/>
      <c r="BZ275" s="779"/>
      <c r="CA275" s="779"/>
      <c r="CB275" s="779"/>
      <c r="CC275" s="779"/>
      <c r="CD275" s="779"/>
      <c r="CE275" s="779"/>
      <c r="CF275" s="779"/>
      <c r="CG275" s="779"/>
      <c r="CH275" s="779"/>
      <c r="CI275" s="779"/>
      <c r="CJ275" s="779"/>
      <c r="CK275" s="779"/>
      <c r="CL275" s="779"/>
      <c r="CM275" s="779"/>
      <c r="CN275" s="779"/>
      <c r="CO275" s="779"/>
      <c r="CP275" s="779"/>
      <c r="CQ275" s="779"/>
      <c r="CR275" s="779"/>
      <c r="CS275" s="779"/>
      <c r="CT275" s="779"/>
    </row>
    <row r="276" spans="1:98" s="887" customFormat="1" ht="13.5">
      <c r="A276" s="886"/>
      <c r="B276" s="886"/>
      <c r="C276" s="886"/>
      <c r="D276" s="886"/>
      <c r="E276" s="886"/>
      <c r="F276" s="2851"/>
      <c r="G276" s="2851"/>
      <c r="H276" s="888"/>
      <c r="I276" s="889"/>
      <c r="J276" s="890"/>
      <c r="M276" s="772"/>
      <c r="N276" s="891"/>
      <c r="O276" s="774"/>
      <c r="P276" s="775"/>
      <c r="Q276" s="775"/>
      <c r="R276" s="776"/>
      <c r="S276" s="777"/>
      <c r="T276" s="777"/>
      <c r="U276" s="777"/>
      <c r="V276" s="778"/>
      <c r="W276" s="778"/>
      <c r="X276" s="778"/>
      <c r="Y276" s="778"/>
      <c r="Z276" s="778"/>
      <c r="AA276" s="779"/>
      <c r="AB276" s="779"/>
      <c r="AC276" s="779"/>
      <c r="AD276" s="779"/>
      <c r="AE276" s="779"/>
      <c r="AF276" s="779"/>
      <c r="AG276" s="779"/>
      <c r="AH276" s="779"/>
      <c r="AI276" s="779"/>
      <c r="AJ276" s="779"/>
      <c r="AK276" s="779"/>
      <c r="AL276" s="779"/>
      <c r="AM276" s="779"/>
      <c r="AN276" s="779"/>
      <c r="AO276" s="779"/>
      <c r="AP276" s="779"/>
      <c r="AQ276" s="779"/>
      <c r="AR276" s="779"/>
      <c r="AS276" s="779"/>
      <c r="AT276" s="779"/>
      <c r="AU276" s="779"/>
      <c r="AV276" s="779"/>
      <c r="AW276" s="779"/>
      <c r="AX276" s="779"/>
      <c r="AY276" s="779"/>
      <c r="AZ276" s="779"/>
      <c r="BA276" s="779"/>
      <c r="BB276" s="779"/>
      <c r="BC276" s="779"/>
      <c r="BD276" s="779"/>
      <c r="BE276" s="779"/>
      <c r="BF276" s="779"/>
      <c r="BG276" s="779"/>
      <c r="BH276" s="779"/>
      <c r="BI276" s="779"/>
      <c r="BJ276" s="779"/>
      <c r="BK276" s="779"/>
      <c r="BL276" s="779"/>
      <c r="BM276" s="779"/>
      <c r="BN276" s="779"/>
      <c r="BO276" s="779"/>
      <c r="BP276" s="779"/>
      <c r="BQ276" s="779"/>
      <c r="BR276" s="779"/>
      <c r="BS276" s="779"/>
      <c r="BT276" s="779"/>
      <c r="BU276" s="779"/>
      <c r="BV276" s="779"/>
      <c r="BW276" s="779"/>
      <c r="BX276" s="779"/>
      <c r="BY276" s="779"/>
      <c r="BZ276" s="779"/>
      <c r="CA276" s="779"/>
      <c r="CB276" s="779"/>
      <c r="CC276" s="779"/>
      <c r="CD276" s="779"/>
      <c r="CE276" s="779"/>
      <c r="CF276" s="779"/>
      <c r="CG276" s="779"/>
      <c r="CH276" s="779"/>
      <c r="CI276" s="779"/>
      <c r="CJ276" s="779"/>
      <c r="CK276" s="779"/>
      <c r="CL276" s="779"/>
      <c r="CM276" s="779"/>
      <c r="CN276" s="779"/>
      <c r="CO276" s="779"/>
      <c r="CP276" s="779"/>
      <c r="CQ276" s="779"/>
      <c r="CR276" s="779"/>
      <c r="CS276" s="779"/>
      <c r="CT276" s="779"/>
    </row>
    <row r="277" spans="1:98" s="887" customFormat="1" ht="13.5">
      <c r="A277" s="886"/>
      <c r="B277" s="886"/>
      <c r="C277" s="886"/>
      <c r="D277" s="886"/>
      <c r="E277" s="886"/>
      <c r="F277" s="2851"/>
      <c r="G277" s="2851"/>
      <c r="H277" s="888"/>
      <c r="I277" s="889"/>
      <c r="J277" s="890"/>
      <c r="M277" s="772"/>
      <c r="N277" s="891"/>
      <c r="O277" s="774"/>
      <c r="P277" s="775"/>
      <c r="Q277" s="775"/>
      <c r="R277" s="776"/>
      <c r="S277" s="777"/>
      <c r="T277" s="777"/>
      <c r="U277" s="777"/>
      <c r="V277" s="778"/>
      <c r="W277" s="778"/>
      <c r="X277" s="778"/>
      <c r="Y277" s="778"/>
      <c r="Z277" s="778"/>
      <c r="AA277" s="779"/>
      <c r="AB277" s="779"/>
      <c r="AC277" s="779"/>
      <c r="AD277" s="779"/>
      <c r="AE277" s="779"/>
      <c r="AF277" s="779"/>
      <c r="AG277" s="779"/>
      <c r="AH277" s="779"/>
      <c r="AI277" s="779"/>
      <c r="AJ277" s="779"/>
      <c r="AK277" s="779"/>
      <c r="AL277" s="779"/>
      <c r="AM277" s="779"/>
      <c r="AN277" s="779"/>
      <c r="AO277" s="779"/>
      <c r="AP277" s="779"/>
      <c r="AQ277" s="779"/>
      <c r="AR277" s="779"/>
      <c r="AS277" s="779"/>
      <c r="AT277" s="779"/>
      <c r="AU277" s="779"/>
      <c r="AV277" s="779"/>
      <c r="AW277" s="779"/>
      <c r="AX277" s="779"/>
      <c r="AY277" s="779"/>
      <c r="AZ277" s="779"/>
      <c r="BA277" s="779"/>
      <c r="BB277" s="779"/>
      <c r="BC277" s="779"/>
      <c r="BD277" s="779"/>
      <c r="BE277" s="779"/>
      <c r="BF277" s="779"/>
      <c r="BG277" s="779"/>
      <c r="BH277" s="779"/>
      <c r="BI277" s="779"/>
      <c r="BJ277" s="779"/>
      <c r="BK277" s="779"/>
      <c r="BL277" s="779"/>
      <c r="BM277" s="779"/>
      <c r="BN277" s="779"/>
      <c r="BO277" s="779"/>
      <c r="BP277" s="779"/>
      <c r="BQ277" s="779"/>
      <c r="BR277" s="779"/>
      <c r="BS277" s="779"/>
      <c r="BT277" s="779"/>
      <c r="BU277" s="779"/>
      <c r="BV277" s="779"/>
      <c r="BW277" s="779"/>
      <c r="BX277" s="779"/>
      <c r="BY277" s="779"/>
      <c r="BZ277" s="779"/>
      <c r="CA277" s="779"/>
      <c r="CB277" s="779"/>
      <c r="CC277" s="779"/>
      <c r="CD277" s="779"/>
      <c r="CE277" s="779"/>
      <c r="CF277" s="779"/>
      <c r="CG277" s="779"/>
      <c r="CH277" s="779"/>
      <c r="CI277" s="779"/>
      <c r="CJ277" s="779"/>
      <c r="CK277" s="779"/>
      <c r="CL277" s="779"/>
      <c r="CM277" s="779"/>
      <c r="CN277" s="779"/>
      <c r="CO277" s="779"/>
      <c r="CP277" s="779"/>
      <c r="CQ277" s="779"/>
      <c r="CR277" s="779"/>
      <c r="CS277" s="779"/>
      <c r="CT277" s="779"/>
    </row>
    <row r="278" spans="1:98" s="887" customFormat="1" ht="13.5">
      <c r="A278" s="886"/>
      <c r="B278" s="886"/>
      <c r="C278" s="886"/>
      <c r="D278" s="886"/>
      <c r="E278" s="886"/>
      <c r="F278" s="2851"/>
      <c r="G278" s="2851"/>
      <c r="H278" s="888"/>
      <c r="I278" s="889"/>
      <c r="J278" s="890"/>
      <c r="M278" s="772"/>
      <c r="N278" s="891"/>
      <c r="O278" s="774"/>
      <c r="P278" s="775"/>
      <c r="Q278" s="775"/>
      <c r="R278" s="776"/>
      <c r="S278" s="777"/>
      <c r="T278" s="777"/>
      <c r="U278" s="777"/>
      <c r="V278" s="778"/>
      <c r="W278" s="778"/>
      <c r="X278" s="778"/>
      <c r="Y278" s="778"/>
      <c r="Z278" s="778"/>
      <c r="AA278" s="779"/>
      <c r="AB278" s="779"/>
      <c r="AC278" s="779"/>
      <c r="AD278" s="779"/>
      <c r="AE278" s="779"/>
      <c r="AF278" s="779"/>
      <c r="AG278" s="779"/>
      <c r="AH278" s="779"/>
      <c r="AI278" s="779"/>
      <c r="AJ278" s="779"/>
      <c r="AK278" s="779"/>
      <c r="AL278" s="779"/>
      <c r="AM278" s="779"/>
      <c r="AN278" s="779"/>
      <c r="AO278" s="779"/>
      <c r="AP278" s="779"/>
      <c r="AQ278" s="779"/>
      <c r="AR278" s="779"/>
      <c r="AS278" s="779"/>
      <c r="AT278" s="779"/>
      <c r="AU278" s="779"/>
      <c r="AV278" s="779"/>
      <c r="AW278" s="779"/>
      <c r="AX278" s="779"/>
      <c r="AY278" s="779"/>
      <c r="AZ278" s="779"/>
      <c r="BA278" s="779"/>
      <c r="BB278" s="779"/>
      <c r="BC278" s="779"/>
      <c r="BD278" s="779"/>
      <c r="BE278" s="779"/>
      <c r="BF278" s="779"/>
      <c r="BG278" s="779"/>
      <c r="BH278" s="779"/>
      <c r="BI278" s="779"/>
      <c r="BJ278" s="779"/>
      <c r="BK278" s="779"/>
      <c r="BL278" s="779"/>
      <c r="BM278" s="779"/>
      <c r="BN278" s="779"/>
      <c r="BO278" s="779"/>
      <c r="BP278" s="779"/>
      <c r="BQ278" s="779"/>
      <c r="BR278" s="779"/>
      <c r="BS278" s="779"/>
      <c r="BT278" s="779"/>
      <c r="BU278" s="779"/>
      <c r="BV278" s="779"/>
      <c r="BW278" s="779"/>
      <c r="BX278" s="779"/>
      <c r="BY278" s="779"/>
      <c r="BZ278" s="779"/>
      <c r="CA278" s="779"/>
      <c r="CB278" s="779"/>
      <c r="CC278" s="779"/>
      <c r="CD278" s="779"/>
      <c r="CE278" s="779"/>
      <c r="CF278" s="779"/>
      <c r="CG278" s="779"/>
      <c r="CH278" s="779"/>
      <c r="CI278" s="779"/>
      <c r="CJ278" s="779"/>
      <c r="CK278" s="779"/>
      <c r="CL278" s="779"/>
      <c r="CM278" s="779"/>
      <c r="CN278" s="779"/>
      <c r="CO278" s="779"/>
      <c r="CP278" s="779"/>
      <c r="CQ278" s="779"/>
      <c r="CR278" s="779"/>
      <c r="CS278" s="779"/>
      <c r="CT278" s="779"/>
    </row>
    <row r="279" spans="1:98" s="887" customFormat="1" ht="13.5">
      <c r="A279" s="886"/>
      <c r="B279" s="886"/>
      <c r="C279" s="886"/>
      <c r="D279" s="886"/>
      <c r="E279" s="886"/>
      <c r="F279" s="2851"/>
      <c r="G279" s="2851"/>
      <c r="H279" s="888"/>
      <c r="I279" s="889"/>
      <c r="J279" s="890"/>
      <c r="M279" s="772"/>
      <c r="N279" s="891"/>
      <c r="O279" s="774"/>
      <c r="P279" s="775"/>
      <c r="Q279" s="775"/>
      <c r="R279" s="776"/>
      <c r="S279" s="777"/>
      <c r="T279" s="777"/>
      <c r="U279" s="777"/>
      <c r="V279" s="778"/>
      <c r="W279" s="778"/>
      <c r="X279" s="778"/>
      <c r="Y279" s="778"/>
      <c r="Z279" s="778"/>
      <c r="AA279" s="779"/>
      <c r="AB279" s="779"/>
      <c r="AC279" s="779"/>
      <c r="AD279" s="779"/>
      <c r="AE279" s="779"/>
      <c r="AF279" s="779"/>
      <c r="AG279" s="779"/>
      <c r="AH279" s="779"/>
      <c r="AI279" s="779"/>
      <c r="AJ279" s="779"/>
      <c r="AK279" s="779"/>
      <c r="AL279" s="779"/>
      <c r="AM279" s="779"/>
      <c r="AN279" s="779"/>
      <c r="AO279" s="779"/>
      <c r="AP279" s="779"/>
      <c r="AQ279" s="779"/>
      <c r="AR279" s="779"/>
      <c r="AS279" s="779"/>
      <c r="AT279" s="779"/>
      <c r="AU279" s="779"/>
      <c r="AV279" s="779"/>
      <c r="AW279" s="779"/>
      <c r="AX279" s="779"/>
      <c r="AY279" s="779"/>
      <c r="AZ279" s="779"/>
      <c r="BA279" s="779"/>
      <c r="BB279" s="779"/>
      <c r="BC279" s="779"/>
      <c r="BD279" s="779"/>
      <c r="BE279" s="779"/>
      <c r="BF279" s="779"/>
      <c r="BG279" s="779"/>
      <c r="BH279" s="779"/>
      <c r="BI279" s="779"/>
      <c r="BJ279" s="779"/>
      <c r="BK279" s="779"/>
      <c r="BL279" s="779"/>
      <c r="BM279" s="779"/>
      <c r="BN279" s="779"/>
      <c r="BO279" s="779"/>
      <c r="BP279" s="779"/>
      <c r="BQ279" s="779"/>
      <c r="BR279" s="779"/>
      <c r="BS279" s="779"/>
      <c r="BT279" s="779"/>
      <c r="BU279" s="779"/>
      <c r="BV279" s="779"/>
      <c r="BW279" s="779"/>
      <c r="BX279" s="779"/>
      <c r="BY279" s="779"/>
      <c r="BZ279" s="779"/>
      <c r="CA279" s="779"/>
      <c r="CB279" s="779"/>
      <c r="CC279" s="779"/>
      <c r="CD279" s="779"/>
      <c r="CE279" s="779"/>
      <c r="CF279" s="779"/>
      <c r="CG279" s="779"/>
      <c r="CH279" s="779"/>
      <c r="CI279" s="779"/>
      <c r="CJ279" s="779"/>
      <c r="CK279" s="779"/>
      <c r="CL279" s="779"/>
      <c r="CM279" s="779"/>
      <c r="CN279" s="779"/>
      <c r="CO279" s="779"/>
      <c r="CP279" s="779"/>
      <c r="CQ279" s="779"/>
      <c r="CR279" s="779"/>
      <c r="CS279" s="779"/>
      <c r="CT279" s="779"/>
    </row>
    <row r="280" spans="1:98" s="887" customFormat="1" ht="13.5">
      <c r="A280" s="886"/>
      <c r="B280" s="886"/>
      <c r="C280" s="886"/>
      <c r="D280" s="886"/>
      <c r="E280" s="886"/>
      <c r="F280" s="2851"/>
      <c r="G280" s="2851"/>
      <c r="H280" s="888"/>
      <c r="I280" s="889"/>
      <c r="J280" s="890"/>
      <c r="M280" s="772"/>
      <c r="N280" s="891"/>
      <c r="O280" s="774"/>
      <c r="P280" s="775"/>
      <c r="Q280" s="775"/>
      <c r="R280" s="776"/>
      <c r="S280" s="777"/>
      <c r="T280" s="777"/>
      <c r="U280" s="777"/>
      <c r="V280" s="778"/>
      <c r="W280" s="778"/>
      <c r="X280" s="778"/>
      <c r="Y280" s="778"/>
      <c r="Z280" s="778"/>
      <c r="AA280" s="779"/>
      <c r="AB280" s="779"/>
      <c r="AC280" s="779"/>
      <c r="AD280" s="779"/>
      <c r="AE280" s="779"/>
      <c r="AF280" s="779"/>
      <c r="AG280" s="779"/>
      <c r="AH280" s="779"/>
      <c r="AI280" s="779"/>
      <c r="AJ280" s="779"/>
      <c r="AK280" s="779"/>
      <c r="AL280" s="779"/>
      <c r="AM280" s="779"/>
      <c r="AN280" s="779"/>
      <c r="AO280" s="779"/>
      <c r="AP280" s="779"/>
      <c r="AQ280" s="779"/>
      <c r="AR280" s="779"/>
      <c r="AS280" s="779"/>
      <c r="AT280" s="779"/>
      <c r="AU280" s="779"/>
      <c r="AV280" s="779"/>
      <c r="AW280" s="779"/>
      <c r="AX280" s="779"/>
      <c r="AY280" s="779"/>
      <c r="AZ280" s="779"/>
      <c r="BA280" s="779"/>
      <c r="BB280" s="779"/>
      <c r="BC280" s="779"/>
      <c r="BD280" s="779"/>
      <c r="BE280" s="779"/>
      <c r="BF280" s="779"/>
      <c r="BG280" s="779"/>
      <c r="BH280" s="779"/>
      <c r="BI280" s="779"/>
      <c r="BJ280" s="779"/>
      <c r="BK280" s="779"/>
      <c r="BL280" s="779"/>
      <c r="BM280" s="779"/>
      <c r="BN280" s="779"/>
      <c r="BO280" s="779"/>
      <c r="BP280" s="779"/>
      <c r="BQ280" s="779"/>
      <c r="BR280" s="779"/>
      <c r="BS280" s="779"/>
      <c r="BT280" s="779"/>
      <c r="BU280" s="779"/>
      <c r="BV280" s="779"/>
      <c r="BW280" s="779"/>
      <c r="BX280" s="779"/>
      <c r="BY280" s="779"/>
      <c r="BZ280" s="779"/>
      <c r="CA280" s="779"/>
      <c r="CB280" s="779"/>
      <c r="CC280" s="779"/>
      <c r="CD280" s="779"/>
      <c r="CE280" s="779"/>
      <c r="CF280" s="779"/>
      <c r="CG280" s="779"/>
      <c r="CH280" s="779"/>
      <c r="CI280" s="779"/>
      <c r="CJ280" s="779"/>
      <c r="CK280" s="779"/>
      <c r="CL280" s="779"/>
      <c r="CM280" s="779"/>
      <c r="CN280" s="779"/>
      <c r="CO280" s="779"/>
      <c r="CP280" s="779"/>
      <c r="CQ280" s="779"/>
      <c r="CR280" s="779"/>
      <c r="CS280" s="779"/>
      <c r="CT280" s="779"/>
    </row>
    <row r="281" spans="1:98" s="887" customFormat="1" ht="13.5">
      <c r="A281" s="886"/>
      <c r="B281" s="886"/>
      <c r="C281" s="886"/>
      <c r="D281" s="886"/>
      <c r="E281" s="886"/>
      <c r="F281" s="2851"/>
      <c r="G281" s="2851"/>
      <c r="H281" s="888"/>
      <c r="I281" s="889"/>
      <c r="J281" s="890"/>
      <c r="M281" s="772"/>
      <c r="N281" s="891"/>
      <c r="O281" s="774"/>
      <c r="P281" s="775"/>
      <c r="Q281" s="775"/>
      <c r="R281" s="776"/>
      <c r="S281" s="777"/>
      <c r="T281" s="777"/>
      <c r="U281" s="777"/>
      <c r="V281" s="778"/>
      <c r="W281" s="778"/>
      <c r="X281" s="778"/>
      <c r="Y281" s="778"/>
      <c r="Z281" s="778"/>
      <c r="AA281" s="779"/>
      <c r="AB281" s="779"/>
      <c r="AC281" s="779"/>
      <c r="AD281" s="779"/>
      <c r="AE281" s="779"/>
      <c r="AF281" s="779"/>
      <c r="AG281" s="779"/>
      <c r="AH281" s="779"/>
      <c r="AI281" s="779"/>
      <c r="AJ281" s="779"/>
      <c r="AK281" s="779"/>
      <c r="AL281" s="779"/>
      <c r="AM281" s="779"/>
      <c r="AN281" s="779"/>
      <c r="AO281" s="779"/>
      <c r="AP281" s="779"/>
      <c r="AQ281" s="779"/>
      <c r="AR281" s="779"/>
      <c r="AS281" s="779"/>
      <c r="AT281" s="779"/>
      <c r="AU281" s="779"/>
      <c r="AV281" s="779"/>
      <c r="AW281" s="779"/>
      <c r="AX281" s="779"/>
      <c r="AY281" s="779"/>
      <c r="AZ281" s="779"/>
      <c r="BA281" s="779"/>
      <c r="BB281" s="779"/>
      <c r="BC281" s="779"/>
      <c r="BD281" s="779"/>
      <c r="BE281" s="779"/>
      <c r="BF281" s="779"/>
      <c r="BG281" s="779"/>
      <c r="BH281" s="779"/>
      <c r="BI281" s="779"/>
      <c r="BJ281" s="779"/>
      <c r="BK281" s="779"/>
      <c r="BL281" s="779"/>
      <c r="BM281" s="779"/>
      <c r="BN281" s="779"/>
      <c r="BO281" s="779"/>
      <c r="BP281" s="779"/>
      <c r="BQ281" s="779"/>
      <c r="BR281" s="779"/>
      <c r="BS281" s="779"/>
      <c r="BT281" s="779"/>
      <c r="BU281" s="779"/>
      <c r="BV281" s="779"/>
      <c r="BW281" s="779"/>
      <c r="BX281" s="779"/>
      <c r="BY281" s="779"/>
      <c r="BZ281" s="779"/>
      <c r="CA281" s="779"/>
      <c r="CB281" s="779"/>
      <c r="CC281" s="779"/>
      <c r="CD281" s="779"/>
      <c r="CE281" s="779"/>
      <c r="CF281" s="779"/>
      <c r="CG281" s="779"/>
      <c r="CH281" s="779"/>
      <c r="CI281" s="779"/>
      <c r="CJ281" s="779"/>
      <c r="CK281" s="779"/>
      <c r="CL281" s="779"/>
      <c r="CM281" s="779"/>
      <c r="CN281" s="779"/>
      <c r="CO281" s="779"/>
      <c r="CP281" s="779"/>
      <c r="CQ281" s="779"/>
      <c r="CR281" s="779"/>
      <c r="CS281" s="779"/>
      <c r="CT281" s="779"/>
    </row>
    <row r="282" spans="1:98" s="887" customFormat="1" ht="13.5">
      <c r="A282" s="886"/>
      <c r="B282" s="886"/>
      <c r="C282" s="886"/>
      <c r="D282" s="886"/>
      <c r="E282" s="886"/>
      <c r="F282" s="2851"/>
      <c r="G282" s="2851"/>
      <c r="H282" s="888"/>
      <c r="I282" s="889"/>
      <c r="J282" s="890"/>
      <c r="M282" s="772"/>
      <c r="N282" s="891"/>
      <c r="O282" s="774"/>
      <c r="P282" s="775"/>
      <c r="Q282" s="775"/>
      <c r="R282" s="776"/>
      <c r="S282" s="777"/>
      <c r="T282" s="777"/>
      <c r="U282" s="777"/>
      <c r="V282" s="778"/>
      <c r="W282" s="778"/>
      <c r="X282" s="778"/>
      <c r="Y282" s="778"/>
      <c r="Z282" s="778"/>
      <c r="AA282" s="779"/>
      <c r="AB282" s="779"/>
      <c r="AC282" s="779"/>
      <c r="AD282" s="779"/>
      <c r="AE282" s="779"/>
      <c r="AF282" s="779"/>
      <c r="AG282" s="779"/>
      <c r="AH282" s="779"/>
      <c r="AI282" s="779"/>
      <c r="AJ282" s="779"/>
      <c r="AK282" s="779"/>
      <c r="AL282" s="779"/>
      <c r="AM282" s="779"/>
      <c r="AN282" s="779"/>
      <c r="AO282" s="779"/>
      <c r="AP282" s="779"/>
      <c r="AQ282" s="779"/>
      <c r="AR282" s="779"/>
      <c r="AS282" s="779"/>
      <c r="AT282" s="779"/>
      <c r="AU282" s="779"/>
      <c r="AV282" s="779"/>
      <c r="AW282" s="779"/>
      <c r="AX282" s="779"/>
      <c r="AY282" s="779"/>
      <c r="AZ282" s="779"/>
      <c r="BA282" s="779"/>
      <c r="BB282" s="779"/>
      <c r="BC282" s="779"/>
      <c r="BD282" s="779"/>
      <c r="BE282" s="779"/>
      <c r="BF282" s="779"/>
      <c r="BG282" s="779"/>
      <c r="BH282" s="779"/>
      <c r="BI282" s="779"/>
      <c r="BJ282" s="779"/>
      <c r="BK282" s="779"/>
      <c r="BL282" s="779"/>
      <c r="BM282" s="779"/>
      <c r="BN282" s="779"/>
      <c r="BO282" s="779"/>
      <c r="BP282" s="779"/>
      <c r="BQ282" s="779"/>
      <c r="BR282" s="779"/>
      <c r="BS282" s="779"/>
      <c r="BT282" s="779"/>
      <c r="BU282" s="779"/>
      <c r="BV282" s="779"/>
      <c r="BW282" s="779"/>
      <c r="BX282" s="779"/>
      <c r="BY282" s="779"/>
      <c r="BZ282" s="779"/>
      <c r="CA282" s="779"/>
      <c r="CB282" s="779"/>
      <c r="CC282" s="779"/>
      <c r="CD282" s="779"/>
      <c r="CE282" s="779"/>
      <c r="CF282" s="779"/>
      <c r="CG282" s="779"/>
      <c r="CH282" s="779"/>
      <c r="CI282" s="779"/>
      <c r="CJ282" s="779"/>
      <c r="CK282" s="779"/>
      <c r="CL282" s="779"/>
      <c r="CM282" s="779"/>
      <c r="CN282" s="779"/>
      <c r="CO282" s="779"/>
      <c r="CP282" s="779"/>
      <c r="CQ282" s="779"/>
      <c r="CR282" s="779"/>
      <c r="CS282" s="779"/>
      <c r="CT282" s="779"/>
    </row>
    <row r="283" spans="1:98" s="887" customFormat="1" ht="13.5">
      <c r="A283" s="886"/>
      <c r="B283" s="886"/>
      <c r="C283" s="886"/>
      <c r="D283" s="886"/>
      <c r="E283" s="886"/>
      <c r="F283" s="2851"/>
      <c r="G283" s="2851"/>
      <c r="H283" s="888"/>
      <c r="I283" s="889"/>
      <c r="J283" s="890"/>
      <c r="M283" s="772"/>
      <c r="N283" s="891"/>
      <c r="O283" s="774"/>
      <c r="P283" s="775"/>
      <c r="Q283" s="775"/>
      <c r="R283" s="776"/>
      <c r="S283" s="777"/>
      <c r="T283" s="777"/>
      <c r="U283" s="777"/>
      <c r="V283" s="778"/>
      <c r="W283" s="778"/>
      <c r="X283" s="778"/>
      <c r="Y283" s="778"/>
      <c r="Z283" s="778"/>
      <c r="AA283" s="779"/>
      <c r="AB283" s="779"/>
      <c r="AC283" s="779"/>
      <c r="AD283" s="779"/>
      <c r="AE283" s="779"/>
      <c r="AF283" s="779"/>
      <c r="AG283" s="779"/>
      <c r="AH283" s="779"/>
      <c r="AI283" s="779"/>
      <c r="AJ283" s="779"/>
      <c r="AK283" s="779"/>
      <c r="AL283" s="779"/>
      <c r="AM283" s="779"/>
      <c r="AN283" s="779"/>
      <c r="AO283" s="779"/>
      <c r="AP283" s="779"/>
      <c r="AQ283" s="779"/>
      <c r="AR283" s="779"/>
      <c r="AS283" s="779"/>
      <c r="AT283" s="779"/>
      <c r="AU283" s="779"/>
      <c r="AV283" s="779"/>
      <c r="AW283" s="779"/>
      <c r="AX283" s="779"/>
      <c r="AY283" s="779"/>
      <c r="AZ283" s="779"/>
      <c r="BA283" s="779"/>
      <c r="BB283" s="779"/>
      <c r="BC283" s="779"/>
      <c r="BD283" s="779"/>
      <c r="BE283" s="779"/>
      <c r="BF283" s="779"/>
      <c r="BG283" s="779"/>
      <c r="BH283" s="779"/>
      <c r="BI283" s="779"/>
      <c r="BJ283" s="779"/>
      <c r="BK283" s="779"/>
      <c r="BL283" s="779"/>
      <c r="BM283" s="779"/>
      <c r="BN283" s="779"/>
      <c r="BO283" s="779"/>
      <c r="BP283" s="779"/>
      <c r="BQ283" s="779"/>
      <c r="BR283" s="779"/>
      <c r="BS283" s="779"/>
      <c r="BT283" s="779"/>
      <c r="BU283" s="779"/>
      <c r="BV283" s="779"/>
      <c r="BW283" s="779"/>
      <c r="BX283" s="779"/>
      <c r="BY283" s="779"/>
      <c r="BZ283" s="779"/>
      <c r="CA283" s="779"/>
      <c r="CB283" s="779"/>
      <c r="CC283" s="779"/>
      <c r="CD283" s="779"/>
      <c r="CE283" s="779"/>
      <c r="CF283" s="779"/>
      <c r="CG283" s="779"/>
      <c r="CH283" s="779"/>
      <c r="CI283" s="779"/>
      <c r="CJ283" s="779"/>
      <c r="CK283" s="779"/>
      <c r="CL283" s="779"/>
      <c r="CM283" s="779"/>
      <c r="CN283" s="779"/>
      <c r="CO283" s="779"/>
      <c r="CP283" s="779"/>
      <c r="CQ283" s="779"/>
      <c r="CR283" s="779"/>
      <c r="CS283" s="779"/>
      <c r="CT283" s="779"/>
    </row>
    <row r="284" spans="1:98" s="887" customFormat="1" ht="13.5">
      <c r="A284" s="886"/>
      <c r="B284" s="886"/>
      <c r="C284" s="886"/>
      <c r="D284" s="886"/>
      <c r="E284" s="886"/>
      <c r="F284" s="2851"/>
      <c r="G284" s="2851"/>
      <c r="H284" s="888"/>
      <c r="I284" s="889"/>
      <c r="J284" s="890"/>
      <c r="M284" s="772"/>
      <c r="N284" s="891"/>
      <c r="O284" s="774"/>
      <c r="P284" s="775"/>
      <c r="Q284" s="775"/>
      <c r="R284" s="776"/>
      <c r="S284" s="777"/>
      <c r="T284" s="777"/>
      <c r="U284" s="777"/>
      <c r="V284" s="778"/>
      <c r="W284" s="778"/>
      <c r="X284" s="778"/>
      <c r="Y284" s="778"/>
      <c r="Z284" s="778"/>
      <c r="AA284" s="779"/>
      <c r="AB284" s="779"/>
      <c r="AC284" s="779"/>
      <c r="AD284" s="779"/>
      <c r="AE284" s="779"/>
      <c r="AF284" s="779"/>
      <c r="AG284" s="779"/>
      <c r="AH284" s="779"/>
      <c r="AI284" s="779"/>
      <c r="AJ284" s="779"/>
      <c r="AK284" s="779"/>
      <c r="AL284" s="779"/>
      <c r="AM284" s="779"/>
      <c r="AN284" s="779"/>
      <c r="AO284" s="779"/>
      <c r="AP284" s="779"/>
      <c r="AQ284" s="779"/>
      <c r="AR284" s="779"/>
      <c r="AS284" s="779"/>
      <c r="AT284" s="779"/>
      <c r="AU284" s="779"/>
      <c r="AV284" s="779"/>
      <c r="AW284" s="779"/>
      <c r="AX284" s="779"/>
      <c r="AY284" s="779"/>
      <c r="AZ284" s="779"/>
      <c r="BA284" s="779"/>
      <c r="BB284" s="779"/>
      <c r="BC284" s="779"/>
      <c r="BD284" s="779"/>
      <c r="BE284" s="779"/>
      <c r="BF284" s="779"/>
      <c r="BG284" s="779"/>
      <c r="BH284" s="779"/>
      <c r="BI284" s="779"/>
      <c r="BJ284" s="779"/>
      <c r="BK284" s="779"/>
      <c r="BL284" s="779"/>
      <c r="BM284" s="779"/>
      <c r="BN284" s="779"/>
      <c r="BO284" s="779"/>
      <c r="BP284" s="779"/>
      <c r="BQ284" s="779"/>
      <c r="BR284" s="779"/>
      <c r="BS284" s="779"/>
      <c r="BT284" s="779"/>
      <c r="BU284" s="779"/>
      <c r="BV284" s="779"/>
      <c r="BW284" s="779"/>
      <c r="BX284" s="779"/>
      <c r="BY284" s="779"/>
      <c r="BZ284" s="779"/>
      <c r="CA284" s="779"/>
      <c r="CB284" s="779"/>
      <c r="CC284" s="779"/>
      <c r="CD284" s="779"/>
      <c r="CE284" s="779"/>
      <c r="CF284" s="779"/>
      <c r="CG284" s="779"/>
      <c r="CH284" s="779"/>
      <c r="CI284" s="779"/>
      <c r="CJ284" s="779"/>
      <c r="CK284" s="779"/>
      <c r="CL284" s="779"/>
      <c r="CM284" s="779"/>
      <c r="CN284" s="779"/>
      <c r="CO284" s="779"/>
      <c r="CP284" s="779"/>
      <c r="CQ284" s="779"/>
      <c r="CR284" s="779"/>
      <c r="CS284" s="779"/>
      <c r="CT284" s="779"/>
    </row>
    <row r="285" spans="1:98" s="887" customFormat="1" ht="13.5">
      <c r="A285" s="886"/>
      <c r="B285" s="886"/>
      <c r="C285" s="886"/>
      <c r="D285" s="886"/>
      <c r="E285" s="886"/>
      <c r="F285" s="2851"/>
      <c r="G285" s="2851"/>
      <c r="H285" s="888"/>
      <c r="I285" s="889"/>
      <c r="J285" s="890"/>
      <c r="M285" s="772"/>
      <c r="N285" s="891"/>
      <c r="O285" s="774"/>
      <c r="P285" s="775"/>
      <c r="Q285" s="775"/>
      <c r="R285" s="776"/>
      <c r="S285" s="777"/>
      <c r="T285" s="777"/>
      <c r="U285" s="777"/>
      <c r="V285" s="778"/>
      <c r="W285" s="778"/>
      <c r="X285" s="778"/>
      <c r="Y285" s="778"/>
      <c r="Z285" s="778"/>
      <c r="AA285" s="779"/>
      <c r="AB285" s="779"/>
      <c r="AC285" s="779"/>
      <c r="AD285" s="779"/>
      <c r="AE285" s="779"/>
      <c r="AF285" s="779"/>
      <c r="AG285" s="779"/>
      <c r="AH285" s="779"/>
      <c r="AI285" s="779"/>
      <c r="AJ285" s="779"/>
      <c r="AK285" s="779"/>
      <c r="AL285" s="779"/>
      <c r="AM285" s="779"/>
      <c r="AN285" s="779"/>
      <c r="AO285" s="779"/>
      <c r="AP285" s="779"/>
      <c r="AQ285" s="779"/>
      <c r="AR285" s="779"/>
      <c r="AS285" s="779"/>
      <c r="AT285" s="779"/>
      <c r="AU285" s="779"/>
      <c r="AV285" s="779"/>
      <c r="AW285" s="779"/>
      <c r="AX285" s="779"/>
      <c r="AY285" s="779"/>
      <c r="AZ285" s="779"/>
      <c r="BA285" s="779"/>
      <c r="BB285" s="779"/>
      <c r="BC285" s="779"/>
      <c r="BD285" s="779"/>
      <c r="BE285" s="779"/>
      <c r="BF285" s="779"/>
      <c r="BG285" s="779"/>
      <c r="BH285" s="779"/>
      <c r="BI285" s="779"/>
      <c r="BJ285" s="779"/>
      <c r="BK285" s="779"/>
      <c r="BL285" s="779"/>
      <c r="BM285" s="779"/>
      <c r="BN285" s="779"/>
      <c r="BO285" s="779"/>
      <c r="BP285" s="779"/>
      <c r="BQ285" s="779"/>
      <c r="BR285" s="779"/>
      <c r="BS285" s="779"/>
      <c r="BT285" s="779"/>
      <c r="BU285" s="779"/>
      <c r="BV285" s="779"/>
      <c r="BW285" s="779"/>
      <c r="BX285" s="779"/>
      <c r="BY285" s="779"/>
      <c r="BZ285" s="779"/>
      <c r="CA285" s="779"/>
      <c r="CB285" s="779"/>
      <c r="CC285" s="779"/>
      <c r="CD285" s="779"/>
      <c r="CE285" s="779"/>
      <c r="CF285" s="779"/>
      <c r="CG285" s="779"/>
      <c r="CH285" s="779"/>
      <c r="CI285" s="779"/>
      <c r="CJ285" s="779"/>
      <c r="CK285" s="779"/>
      <c r="CL285" s="779"/>
      <c r="CM285" s="779"/>
      <c r="CN285" s="779"/>
      <c r="CO285" s="779"/>
      <c r="CP285" s="779"/>
      <c r="CQ285" s="779"/>
      <c r="CR285" s="779"/>
      <c r="CS285" s="779"/>
      <c r="CT285" s="779"/>
    </row>
    <row r="286" spans="1:98" s="887" customFormat="1" ht="13.5">
      <c r="A286" s="886"/>
      <c r="B286" s="886"/>
      <c r="C286" s="886"/>
      <c r="D286" s="886"/>
      <c r="E286" s="886"/>
      <c r="F286" s="2851"/>
      <c r="G286" s="2851"/>
      <c r="H286" s="888"/>
      <c r="I286" s="889"/>
      <c r="J286" s="890"/>
      <c r="M286" s="772"/>
      <c r="N286" s="891"/>
      <c r="O286" s="774"/>
      <c r="P286" s="775"/>
      <c r="Q286" s="775"/>
      <c r="R286" s="776"/>
      <c r="S286" s="777"/>
      <c r="T286" s="777"/>
      <c r="U286" s="777"/>
      <c r="V286" s="778"/>
      <c r="W286" s="778"/>
      <c r="X286" s="778"/>
      <c r="Y286" s="778"/>
      <c r="Z286" s="778"/>
      <c r="AA286" s="779"/>
      <c r="AB286" s="779"/>
      <c r="AC286" s="779"/>
      <c r="AD286" s="779"/>
      <c r="AE286" s="779"/>
      <c r="AF286" s="779"/>
      <c r="AG286" s="779"/>
      <c r="AH286" s="779"/>
      <c r="AI286" s="779"/>
      <c r="AJ286" s="779"/>
      <c r="AK286" s="779"/>
      <c r="AL286" s="779"/>
      <c r="AM286" s="779"/>
      <c r="AN286" s="779"/>
      <c r="AO286" s="779"/>
      <c r="AP286" s="779"/>
      <c r="AQ286" s="779"/>
      <c r="AR286" s="779"/>
      <c r="AS286" s="779"/>
      <c r="AT286" s="779"/>
      <c r="AU286" s="779"/>
      <c r="AV286" s="779"/>
      <c r="AW286" s="779"/>
      <c r="AX286" s="779"/>
      <c r="AY286" s="779"/>
      <c r="AZ286" s="779"/>
      <c r="BA286" s="779"/>
      <c r="BB286" s="779"/>
      <c r="BC286" s="779"/>
      <c r="BD286" s="779"/>
      <c r="BE286" s="779"/>
      <c r="BF286" s="779"/>
      <c r="BG286" s="779"/>
      <c r="BH286" s="779"/>
      <c r="BI286" s="779"/>
      <c r="BJ286" s="779"/>
      <c r="BK286" s="779"/>
      <c r="BL286" s="779"/>
      <c r="BM286" s="779"/>
      <c r="BN286" s="779"/>
      <c r="BO286" s="779"/>
      <c r="BP286" s="779"/>
      <c r="BQ286" s="779"/>
      <c r="BR286" s="779"/>
      <c r="BS286" s="779"/>
      <c r="BT286" s="779"/>
      <c r="BU286" s="779"/>
      <c r="BV286" s="779"/>
      <c r="BW286" s="779"/>
      <c r="BX286" s="779"/>
      <c r="BY286" s="779"/>
      <c r="BZ286" s="779"/>
      <c r="CA286" s="779"/>
      <c r="CB286" s="779"/>
      <c r="CC286" s="779"/>
      <c r="CD286" s="779"/>
      <c r="CE286" s="779"/>
      <c r="CF286" s="779"/>
      <c r="CG286" s="779"/>
      <c r="CH286" s="779"/>
      <c r="CI286" s="779"/>
      <c r="CJ286" s="779"/>
      <c r="CK286" s="779"/>
      <c r="CL286" s="779"/>
      <c r="CM286" s="779"/>
      <c r="CN286" s="779"/>
      <c r="CO286" s="779"/>
      <c r="CP286" s="779"/>
      <c r="CQ286" s="779"/>
      <c r="CR286" s="779"/>
      <c r="CS286" s="779"/>
      <c r="CT286" s="779"/>
    </row>
    <row r="287" spans="1:98" s="887" customFormat="1" ht="13.5">
      <c r="A287" s="886"/>
      <c r="B287" s="886"/>
      <c r="C287" s="886"/>
      <c r="D287" s="886"/>
      <c r="E287" s="886"/>
      <c r="F287" s="2851"/>
      <c r="G287" s="2851"/>
      <c r="H287" s="888"/>
      <c r="I287" s="889"/>
      <c r="J287" s="890"/>
      <c r="M287" s="772"/>
      <c r="N287" s="891"/>
      <c r="O287" s="774"/>
      <c r="P287" s="775"/>
      <c r="Q287" s="775"/>
      <c r="R287" s="776"/>
      <c r="S287" s="777"/>
      <c r="T287" s="777"/>
      <c r="U287" s="777"/>
      <c r="V287" s="778"/>
      <c r="W287" s="778"/>
      <c r="X287" s="778"/>
      <c r="Y287" s="778"/>
      <c r="Z287" s="778"/>
      <c r="AA287" s="779"/>
      <c r="AB287" s="779"/>
      <c r="AC287" s="779"/>
      <c r="AD287" s="779"/>
      <c r="AE287" s="779"/>
      <c r="AF287" s="779"/>
      <c r="AG287" s="779"/>
      <c r="AH287" s="779"/>
      <c r="AI287" s="779"/>
      <c r="AJ287" s="779"/>
      <c r="AK287" s="779"/>
      <c r="AL287" s="779"/>
      <c r="AM287" s="779"/>
      <c r="AN287" s="779"/>
      <c r="AO287" s="779"/>
      <c r="AP287" s="779"/>
      <c r="AQ287" s="779"/>
      <c r="AR287" s="779"/>
      <c r="AS287" s="779"/>
      <c r="AT287" s="779"/>
      <c r="AU287" s="779"/>
      <c r="AV287" s="779"/>
      <c r="AW287" s="779"/>
      <c r="AX287" s="779"/>
      <c r="AY287" s="779"/>
      <c r="AZ287" s="779"/>
      <c r="BA287" s="779"/>
      <c r="BB287" s="779"/>
      <c r="BC287" s="779"/>
      <c r="BD287" s="779"/>
      <c r="BE287" s="779"/>
      <c r="BF287" s="779"/>
      <c r="BG287" s="779"/>
      <c r="BH287" s="779"/>
      <c r="BI287" s="779"/>
      <c r="BJ287" s="779"/>
      <c r="BK287" s="779"/>
      <c r="BL287" s="779"/>
      <c r="BM287" s="779"/>
      <c r="BN287" s="779"/>
      <c r="BO287" s="779"/>
      <c r="BP287" s="779"/>
      <c r="BQ287" s="779"/>
      <c r="BR287" s="779"/>
      <c r="BS287" s="779"/>
      <c r="BT287" s="779"/>
      <c r="BU287" s="779"/>
      <c r="BV287" s="779"/>
      <c r="BW287" s="779"/>
      <c r="BX287" s="779"/>
      <c r="BY287" s="779"/>
      <c r="BZ287" s="779"/>
      <c r="CA287" s="779"/>
      <c r="CB287" s="779"/>
      <c r="CC287" s="779"/>
      <c r="CD287" s="779"/>
      <c r="CE287" s="779"/>
      <c r="CF287" s="779"/>
      <c r="CG287" s="779"/>
      <c r="CH287" s="779"/>
      <c r="CI287" s="779"/>
      <c r="CJ287" s="779"/>
      <c r="CK287" s="779"/>
      <c r="CL287" s="779"/>
      <c r="CM287" s="779"/>
      <c r="CN287" s="779"/>
      <c r="CO287" s="779"/>
      <c r="CP287" s="779"/>
      <c r="CQ287" s="779"/>
      <c r="CR287" s="779"/>
      <c r="CS287" s="779"/>
      <c r="CT287" s="779"/>
    </row>
    <row r="288" spans="1:98" s="887" customFormat="1" ht="13.5">
      <c r="A288" s="886"/>
      <c r="B288" s="886"/>
      <c r="C288" s="886"/>
      <c r="D288" s="886"/>
      <c r="E288" s="886"/>
      <c r="F288" s="2851"/>
      <c r="G288" s="2851"/>
      <c r="H288" s="888"/>
      <c r="I288" s="889"/>
      <c r="J288" s="890"/>
      <c r="M288" s="772"/>
      <c r="N288" s="891"/>
      <c r="O288" s="774"/>
      <c r="P288" s="775"/>
      <c r="Q288" s="775"/>
      <c r="R288" s="776"/>
      <c r="S288" s="777"/>
      <c r="T288" s="777"/>
      <c r="U288" s="777"/>
      <c r="V288" s="778"/>
      <c r="W288" s="778"/>
      <c r="X288" s="778"/>
      <c r="Y288" s="778"/>
      <c r="Z288" s="778"/>
      <c r="AA288" s="779"/>
      <c r="AB288" s="779"/>
      <c r="AC288" s="779"/>
      <c r="AD288" s="779"/>
      <c r="AE288" s="779"/>
      <c r="AF288" s="779"/>
      <c r="AG288" s="779"/>
      <c r="AH288" s="779"/>
      <c r="AI288" s="779"/>
      <c r="AJ288" s="779"/>
      <c r="AK288" s="779"/>
      <c r="AL288" s="779"/>
      <c r="AM288" s="779"/>
      <c r="AN288" s="779"/>
      <c r="AO288" s="779"/>
      <c r="AP288" s="779"/>
      <c r="AQ288" s="779"/>
      <c r="AR288" s="779"/>
      <c r="AS288" s="779"/>
      <c r="AT288" s="779"/>
      <c r="AU288" s="779"/>
      <c r="AV288" s="779"/>
      <c r="AW288" s="779"/>
      <c r="AX288" s="779"/>
      <c r="AY288" s="779"/>
      <c r="AZ288" s="779"/>
      <c r="BA288" s="779"/>
      <c r="BB288" s="779"/>
      <c r="BC288" s="779"/>
      <c r="BD288" s="779"/>
      <c r="BE288" s="779"/>
      <c r="BF288" s="779"/>
      <c r="BG288" s="779"/>
      <c r="BH288" s="779"/>
      <c r="BI288" s="779"/>
      <c r="BJ288" s="779"/>
      <c r="BK288" s="779"/>
      <c r="BL288" s="779"/>
      <c r="BM288" s="779"/>
      <c r="BN288" s="779"/>
      <c r="BO288" s="779"/>
      <c r="BP288" s="779"/>
      <c r="BQ288" s="779"/>
      <c r="BR288" s="779"/>
      <c r="BS288" s="779"/>
      <c r="BT288" s="779"/>
      <c r="BU288" s="779"/>
      <c r="BV288" s="779"/>
      <c r="BW288" s="779"/>
      <c r="BX288" s="779"/>
      <c r="BY288" s="779"/>
      <c r="BZ288" s="779"/>
      <c r="CA288" s="779"/>
      <c r="CB288" s="779"/>
      <c r="CC288" s="779"/>
      <c r="CD288" s="779"/>
      <c r="CE288" s="779"/>
      <c r="CF288" s="779"/>
      <c r="CG288" s="779"/>
      <c r="CH288" s="779"/>
      <c r="CI288" s="779"/>
      <c r="CJ288" s="779"/>
      <c r="CK288" s="779"/>
      <c r="CL288" s="779"/>
      <c r="CM288" s="779"/>
      <c r="CN288" s="779"/>
      <c r="CO288" s="779"/>
      <c r="CP288" s="779"/>
      <c r="CQ288" s="779"/>
      <c r="CR288" s="779"/>
      <c r="CS288" s="779"/>
      <c r="CT288" s="779"/>
    </row>
    <row r="289" spans="1:98" s="887" customFormat="1" ht="13.5">
      <c r="A289" s="886"/>
      <c r="B289" s="886"/>
      <c r="C289" s="886"/>
      <c r="D289" s="886"/>
      <c r="E289" s="886"/>
      <c r="F289" s="2851"/>
      <c r="G289" s="2851"/>
      <c r="H289" s="888"/>
      <c r="I289" s="889"/>
      <c r="J289" s="890"/>
      <c r="M289" s="772"/>
      <c r="N289" s="891"/>
      <c r="O289" s="774"/>
      <c r="P289" s="775"/>
      <c r="Q289" s="775"/>
      <c r="R289" s="776"/>
      <c r="S289" s="777"/>
      <c r="T289" s="777"/>
      <c r="U289" s="777"/>
      <c r="V289" s="778"/>
      <c r="W289" s="778"/>
      <c r="X289" s="778"/>
      <c r="Y289" s="778"/>
      <c r="Z289" s="778"/>
      <c r="AA289" s="779"/>
      <c r="AB289" s="779"/>
      <c r="AC289" s="779"/>
      <c r="AD289" s="779"/>
      <c r="AE289" s="779"/>
      <c r="AF289" s="779"/>
      <c r="AG289" s="779"/>
      <c r="AH289" s="779"/>
      <c r="AI289" s="779"/>
      <c r="AJ289" s="779"/>
      <c r="AK289" s="779"/>
      <c r="AL289" s="779"/>
      <c r="AM289" s="779"/>
      <c r="AN289" s="779"/>
      <c r="AO289" s="779"/>
      <c r="AP289" s="779"/>
      <c r="AQ289" s="779"/>
      <c r="AR289" s="779"/>
      <c r="AS289" s="779"/>
      <c r="AT289" s="779"/>
      <c r="AU289" s="779"/>
      <c r="AV289" s="779"/>
      <c r="AW289" s="779"/>
      <c r="AX289" s="779"/>
      <c r="AY289" s="779"/>
      <c r="AZ289" s="779"/>
      <c r="BA289" s="779"/>
      <c r="BB289" s="779"/>
      <c r="BC289" s="779"/>
      <c r="BD289" s="779"/>
      <c r="BE289" s="779"/>
      <c r="BF289" s="779"/>
      <c r="BG289" s="779"/>
      <c r="BH289" s="779"/>
      <c r="BI289" s="779"/>
      <c r="BJ289" s="779"/>
      <c r="BK289" s="779"/>
      <c r="BL289" s="779"/>
      <c r="BM289" s="779"/>
      <c r="BN289" s="779"/>
      <c r="BO289" s="779"/>
      <c r="BP289" s="779"/>
      <c r="BQ289" s="779"/>
      <c r="BR289" s="779"/>
      <c r="BS289" s="779"/>
      <c r="BT289" s="779"/>
      <c r="BU289" s="779"/>
      <c r="BV289" s="779"/>
      <c r="BW289" s="779"/>
      <c r="BX289" s="779"/>
      <c r="BY289" s="779"/>
      <c r="BZ289" s="779"/>
      <c r="CA289" s="779"/>
      <c r="CB289" s="779"/>
      <c r="CC289" s="779"/>
      <c r="CD289" s="779"/>
      <c r="CE289" s="779"/>
      <c r="CF289" s="779"/>
      <c r="CG289" s="779"/>
      <c r="CH289" s="779"/>
      <c r="CI289" s="779"/>
      <c r="CJ289" s="779"/>
      <c r="CK289" s="779"/>
      <c r="CL289" s="779"/>
      <c r="CM289" s="779"/>
      <c r="CN289" s="779"/>
      <c r="CO289" s="779"/>
      <c r="CP289" s="779"/>
      <c r="CQ289" s="779"/>
      <c r="CR289" s="779"/>
      <c r="CS289" s="779"/>
      <c r="CT289" s="779"/>
    </row>
    <row r="290" spans="1:98" s="887" customFormat="1" ht="13.5">
      <c r="A290" s="886"/>
      <c r="B290" s="886"/>
      <c r="C290" s="886"/>
      <c r="D290" s="886"/>
      <c r="E290" s="886"/>
      <c r="F290" s="2851"/>
      <c r="G290" s="2851"/>
      <c r="H290" s="888"/>
      <c r="I290" s="889"/>
      <c r="J290" s="890"/>
      <c r="M290" s="772"/>
      <c r="N290" s="891"/>
      <c r="O290" s="774"/>
      <c r="P290" s="775"/>
      <c r="Q290" s="775"/>
      <c r="R290" s="776"/>
      <c r="S290" s="777"/>
      <c r="T290" s="777"/>
      <c r="U290" s="777"/>
      <c r="V290" s="778"/>
      <c r="W290" s="778"/>
      <c r="X290" s="778"/>
      <c r="Y290" s="778"/>
      <c r="Z290" s="778"/>
      <c r="AA290" s="779"/>
      <c r="AB290" s="779"/>
      <c r="AC290" s="779"/>
      <c r="AD290" s="779"/>
      <c r="AE290" s="779"/>
      <c r="AF290" s="779"/>
      <c r="AG290" s="779"/>
      <c r="AH290" s="779"/>
      <c r="AI290" s="779"/>
      <c r="AJ290" s="779"/>
      <c r="AK290" s="779"/>
      <c r="AL290" s="779"/>
      <c r="AM290" s="779"/>
      <c r="AN290" s="779"/>
      <c r="AO290" s="779"/>
      <c r="AP290" s="779"/>
      <c r="AQ290" s="779"/>
      <c r="AR290" s="779"/>
      <c r="AS290" s="779"/>
      <c r="AT290" s="779"/>
      <c r="AU290" s="779"/>
      <c r="AV290" s="779"/>
      <c r="AW290" s="779"/>
      <c r="AX290" s="779"/>
      <c r="AY290" s="779"/>
      <c r="AZ290" s="779"/>
      <c r="BA290" s="779"/>
      <c r="BB290" s="779"/>
      <c r="BC290" s="779"/>
      <c r="BD290" s="779"/>
      <c r="BE290" s="779"/>
      <c r="BF290" s="779"/>
      <c r="BG290" s="779"/>
      <c r="BH290" s="779"/>
      <c r="BI290" s="779"/>
      <c r="BJ290" s="779"/>
      <c r="BK290" s="779"/>
      <c r="BL290" s="779"/>
      <c r="BM290" s="779"/>
      <c r="BN290" s="779"/>
      <c r="BO290" s="779"/>
      <c r="BP290" s="779"/>
      <c r="BQ290" s="779"/>
      <c r="BR290" s="779"/>
      <c r="BS290" s="779"/>
      <c r="BT290" s="779"/>
      <c r="BU290" s="779"/>
      <c r="BV290" s="779"/>
      <c r="BW290" s="779"/>
      <c r="BX290" s="779"/>
      <c r="BY290" s="779"/>
      <c r="BZ290" s="779"/>
      <c r="CA290" s="779"/>
      <c r="CB290" s="779"/>
      <c r="CC290" s="779"/>
      <c r="CD290" s="779"/>
      <c r="CE290" s="779"/>
      <c r="CF290" s="779"/>
      <c r="CG290" s="779"/>
      <c r="CH290" s="779"/>
      <c r="CI290" s="779"/>
      <c r="CJ290" s="779"/>
      <c r="CK290" s="779"/>
      <c r="CL290" s="779"/>
      <c r="CM290" s="779"/>
      <c r="CN290" s="779"/>
      <c r="CO290" s="779"/>
      <c r="CP290" s="779"/>
      <c r="CQ290" s="779"/>
      <c r="CR290" s="779"/>
      <c r="CS290" s="779"/>
      <c r="CT290" s="779"/>
    </row>
    <row r="291" spans="1:98" s="887" customFormat="1" ht="13.5">
      <c r="A291" s="886"/>
      <c r="B291" s="886"/>
      <c r="C291" s="886"/>
      <c r="D291" s="886"/>
      <c r="E291" s="886"/>
      <c r="F291" s="2851"/>
      <c r="G291" s="2851"/>
      <c r="H291" s="888"/>
      <c r="I291" s="889"/>
      <c r="J291" s="890"/>
      <c r="M291" s="772"/>
      <c r="N291" s="891"/>
      <c r="O291" s="774"/>
      <c r="P291" s="775"/>
      <c r="Q291" s="775"/>
      <c r="R291" s="776"/>
      <c r="S291" s="777"/>
      <c r="T291" s="777"/>
      <c r="U291" s="777"/>
      <c r="V291" s="778"/>
      <c r="W291" s="778"/>
      <c r="X291" s="778"/>
      <c r="Y291" s="778"/>
      <c r="Z291" s="778"/>
      <c r="AA291" s="779"/>
      <c r="AB291" s="779"/>
      <c r="AC291" s="779"/>
      <c r="AD291" s="779"/>
      <c r="AE291" s="779"/>
      <c r="AF291" s="779"/>
      <c r="AG291" s="779"/>
      <c r="AH291" s="779"/>
      <c r="AI291" s="779"/>
      <c r="AJ291" s="779"/>
      <c r="AK291" s="779"/>
      <c r="AL291" s="779"/>
      <c r="AM291" s="779"/>
      <c r="AN291" s="779"/>
      <c r="AO291" s="779"/>
      <c r="AP291" s="779"/>
      <c r="AQ291" s="779"/>
      <c r="AR291" s="779"/>
      <c r="AS291" s="779"/>
      <c r="AT291" s="779"/>
      <c r="AU291" s="779"/>
      <c r="AV291" s="779"/>
      <c r="AW291" s="779"/>
      <c r="AX291" s="779"/>
      <c r="AY291" s="779"/>
      <c r="AZ291" s="779"/>
      <c r="BA291" s="779"/>
      <c r="BB291" s="779"/>
      <c r="BC291" s="779"/>
      <c r="BD291" s="779"/>
      <c r="BE291" s="779"/>
      <c r="BF291" s="779"/>
      <c r="BG291" s="779"/>
      <c r="BH291" s="779"/>
      <c r="BI291" s="779"/>
      <c r="BJ291" s="779"/>
      <c r="BK291" s="779"/>
      <c r="BL291" s="779"/>
      <c r="BM291" s="779"/>
      <c r="BN291" s="779"/>
      <c r="BO291" s="779"/>
      <c r="BP291" s="779"/>
      <c r="BQ291" s="779"/>
      <c r="BR291" s="779"/>
      <c r="BS291" s="779"/>
      <c r="BT291" s="779"/>
      <c r="BU291" s="779"/>
      <c r="BV291" s="779"/>
      <c r="BW291" s="779"/>
      <c r="BX291" s="779"/>
      <c r="BY291" s="779"/>
      <c r="BZ291" s="779"/>
      <c r="CA291" s="779"/>
      <c r="CB291" s="779"/>
      <c r="CC291" s="779"/>
      <c r="CD291" s="779"/>
      <c r="CE291" s="779"/>
      <c r="CF291" s="779"/>
      <c r="CG291" s="779"/>
      <c r="CH291" s="779"/>
      <c r="CI291" s="779"/>
      <c r="CJ291" s="779"/>
      <c r="CK291" s="779"/>
      <c r="CL291" s="779"/>
      <c r="CM291" s="779"/>
      <c r="CN291" s="779"/>
      <c r="CO291" s="779"/>
      <c r="CP291" s="779"/>
      <c r="CQ291" s="779"/>
      <c r="CR291" s="779"/>
      <c r="CS291" s="779"/>
      <c r="CT291" s="779"/>
    </row>
    <row r="292" spans="1:98" s="887" customFormat="1" ht="13.5">
      <c r="A292" s="886"/>
      <c r="B292" s="886"/>
      <c r="C292" s="886"/>
      <c r="D292" s="886"/>
      <c r="E292" s="886"/>
      <c r="F292" s="2851"/>
      <c r="G292" s="2851"/>
      <c r="H292" s="888"/>
      <c r="I292" s="889"/>
      <c r="J292" s="890"/>
      <c r="M292" s="772"/>
      <c r="N292" s="891"/>
      <c r="O292" s="774"/>
      <c r="P292" s="775"/>
      <c r="Q292" s="775"/>
      <c r="R292" s="776"/>
      <c r="S292" s="777"/>
      <c r="T292" s="777"/>
      <c r="U292" s="777"/>
      <c r="V292" s="778"/>
      <c r="W292" s="778"/>
      <c r="X292" s="778"/>
      <c r="Y292" s="778"/>
      <c r="Z292" s="778"/>
      <c r="AA292" s="779"/>
      <c r="AB292" s="779"/>
      <c r="AC292" s="779"/>
      <c r="AD292" s="779"/>
      <c r="AE292" s="779"/>
      <c r="AF292" s="779"/>
      <c r="AG292" s="779"/>
      <c r="AH292" s="779"/>
      <c r="AI292" s="779"/>
      <c r="AJ292" s="779"/>
      <c r="AK292" s="779"/>
      <c r="AL292" s="779"/>
      <c r="AM292" s="779"/>
      <c r="AN292" s="779"/>
      <c r="AO292" s="779"/>
      <c r="AP292" s="779"/>
      <c r="AQ292" s="779"/>
      <c r="AR292" s="779"/>
      <c r="AS292" s="779"/>
      <c r="AT292" s="779"/>
      <c r="AU292" s="779"/>
      <c r="AV292" s="779"/>
      <c r="AW292" s="779"/>
      <c r="AX292" s="779"/>
      <c r="AY292" s="779"/>
      <c r="AZ292" s="779"/>
      <c r="BA292" s="779"/>
      <c r="BB292" s="779"/>
      <c r="BC292" s="779"/>
      <c r="BD292" s="779"/>
      <c r="BE292" s="779"/>
      <c r="BF292" s="779"/>
      <c r="BG292" s="779"/>
      <c r="BH292" s="779"/>
      <c r="BI292" s="779"/>
      <c r="BJ292" s="779"/>
      <c r="BK292" s="779"/>
      <c r="BL292" s="779"/>
      <c r="BM292" s="779"/>
      <c r="BN292" s="779"/>
      <c r="BO292" s="779"/>
      <c r="BP292" s="779"/>
      <c r="BQ292" s="779"/>
      <c r="BR292" s="779"/>
      <c r="BS292" s="779"/>
      <c r="BT292" s="779"/>
      <c r="BU292" s="779"/>
      <c r="BV292" s="779"/>
      <c r="BW292" s="779"/>
      <c r="BX292" s="779"/>
      <c r="BY292" s="779"/>
      <c r="BZ292" s="779"/>
      <c r="CA292" s="779"/>
      <c r="CB292" s="779"/>
      <c r="CC292" s="779"/>
      <c r="CD292" s="779"/>
      <c r="CE292" s="779"/>
      <c r="CF292" s="779"/>
      <c r="CG292" s="779"/>
      <c r="CH292" s="779"/>
      <c r="CI292" s="779"/>
      <c r="CJ292" s="779"/>
      <c r="CK292" s="779"/>
      <c r="CL292" s="779"/>
      <c r="CM292" s="779"/>
      <c r="CN292" s="779"/>
      <c r="CO292" s="779"/>
      <c r="CP292" s="779"/>
      <c r="CQ292" s="779"/>
      <c r="CR292" s="779"/>
      <c r="CS292" s="779"/>
      <c r="CT292" s="779"/>
    </row>
    <row r="293" spans="1:98" s="887" customFormat="1" ht="13.5">
      <c r="A293" s="886"/>
      <c r="B293" s="886"/>
      <c r="C293" s="886"/>
      <c r="D293" s="886"/>
      <c r="E293" s="886"/>
      <c r="F293" s="2851"/>
      <c r="G293" s="2851"/>
      <c r="H293" s="888"/>
      <c r="I293" s="889"/>
      <c r="J293" s="890"/>
      <c r="M293" s="772"/>
      <c r="N293" s="891"/>
      <c r="O293" s="774"/>
      <c r="P293" s="775"/>
      <c r="Q293" s="775"/>
      <c r="R293" s="776"/>
      <c r="S293" s="777"/>
      <c r="T293" s="777"/>
      <c r="U293" s="777"/>
      <c r="V293" s="778"/>
      <c r="W293" s="778"/>
      <c r="X293" s="778"/>
      <c r="Y293" s="778"/>
      <c r="Z293" s="778"/>
      <c r="AA293" s="779"/>
      <c r="AB293" s="779"/>
      <c r="AC293" s="779"/>
      <c r="AD293" s="779"/>
      <c r="AE293" s="779"/>
      <c r="AF293" s="779"/>
      <c r="AG293" s="779"/>
      <c r="AH293" s="779"/>
      <c r="AI293" s="779"/>
      <c r="AJ293" s="779"/>
      <c r="AK293" s="779"/>
      <c r="AL293" s="779"/>
      <c r="AM293" s="779"/>
      <c r="AN293" s="779"/>
      <c r="AO293" s="779"/>
      <c r="AP293" s="779"/>
      <c r="AQ293" s="779"/>
      <c r="AR293" s="779"/>
      <c r="AS293" s="779"/>
      <c r="AT293" s="779"/>
      <c r="AU293" s="779"/>
      <c r="AV293" s="779"/>
      <c r="AW293" s="779"/>
      <c r="AX293" s="779"/>
      <c r="AY293" s="779"/>
      <c r="AZ293" s="779"/>
      <c r="BA293" s="779"/>
      <c r="BB293" s="779"/>
      <c r="BC293" s="779"/>
      <c r="BD293" s="779"/>
      <c r="BE293" s="779"/>
      <c r="BF293" s="779"/>
      <c r="BG293" s="779"/>
      <c r="BH293" s="779"/>
      <c r="BI293" s="779"/>
      <c r="BJ293" s="779"/>
      <c r="BK293" s="779"/>
      <c r="BL293" s="779"/>
      <c r="BM293" s="779"/>
      <c r="BN293" s="779"/>
      <c r="BO293" s="779"/>
      <c r="BP293" s="779"/>
      <c r="BQ293" s="779"/>
      <c r="BR293" s="779"/>
      <c r="BS293" s="779"/>
      <c r="BT293" s="779"/>
      <c r="BU293" s="779"/>
      <c r="BV293" s="779"/>
      <c r="BW293" s="779"/>
      <c r="BX293" s="779"/>
      <c r="BY293" s="779"/>
      <c r="BZ293" s="779"/>
      <c r="CA293" s="779"/>
      <c r="CB293" s="779"/>
      <c r="CC293" s="779"/>
      <c r="CD293" s="779"/>
      <c r="CE293" s="779"/>
      <c r="CF293" s="779"/>
      <c r="CG293" s="779"/>
      <c r="CH293" s="779"/>
      <c r="CI293" s="779"/>
      <c r="CJ293" s="779"/>
      <c r="CK293" s="779"/>
      <c r="CL293" s="779"/>
      <c r="CM293" s="779"/>
      <c r="CN293" s="779"/>
      <c r="CO293" s="779"/>
      <c r="CP293" s="779"/>
      <c r="CQ293" s="779"/>
      <c r="CR293" s="779"/>
      <c r="CS293" s="779"/>
      <c r="CT293" s="779"/>
    </row>
    <row r="294" spans="1:98" s="887" customFormat="1" ht="13.5">
      <c r="A294" s="886"/>
      <c r="B294" s="886"/>
      <c r="C294" s="886"/>
      <c r="D294" s="886"/>
      <c r="E294" s="886"/>
      <c r="F294" s="2851"/>
      <c r="G294" s="2851"/>
      <c r="H294" s="888"/>
      <c r="I294" s="889"/>
      <c r="J294" s="890"/>
      <c r="M294" s="772"/>
      <c r="N294" s="891"/>
      <c r="O294" s="774"/>
      <c r="P294" s="775"/>
      <c r="Q294" s="775"/>
      <c r="R294" s="776"/>
      <c r="S294" s="777"/>
      <c r="T294" s="777"/>
      <c r="U294" s="777"/>
      <c r="V294" s="778"/>
      <c r="W294" s="778"/>
      <c r="X294" s="778"/>
      <c r="Y294" s="778"/>
      <c r="Z294" s="778"/>
      <c r="AA294" s="779"/>
      <c r="AB294" s="779"/>
      <c r="AC294" s="779"/>
      <c r="AD294" s="779"/>
      <c r="AE294" s="779"/>
      <c r="AF294" s="779"/>
      <c r="AG294" s="779"/>
      <c r="AH294" s="779"/>
      <c r="AI294" s="779"/>
      <c r="AJ294" s="779"/>
      <c r="AK294" s="779"/>
      <c r="AL294" s="779"/>
      <c r="AM294" s="779"/>
      <c r="AN294" s="779"/>
      <c r="AO294" s="779"/>
      <c r="AP294" s="779"/>
      <c r="AQ294" s="779"/>
      <c r="AR294" s="779"/>
      <c r="AS294" s="779"/>
      <c r="AT294" s="779"/>
      <c r="AU294" s="779"/>
      <c r="AV294" s="779"/>
      <c r="AW294" s="779"/>
      <c r="AX294" s="779"/>
      <c r="AY294" s="779"/>
      <c r="AZ294" s="779"/>
      <c r="BA294" s="779"/>
      <c r="BB294" s="779"/>
      <c r="BC294" s="779"/>
      <c r="BD294" s="779"/>
      <c r="BE294" s="779"/>
      <c r="BF294" s="779"/>
      <c r="BG294" s="779"/>
      <c r="BH294" s="779"/>
      <c r="BI294" s="779"/>
      <c r="BJ294" s="779"/>
      <c r="BK294" s="779"/>
      <c r="BL294" s="779"/>
      <c r="BM294" s="779"/>
      <c r="BN294" s="779"/>
      <c r="BO294" s="779"/>
      <c r="BP294" s="779"/>
      <c r="BQ294" s="779"/>
      <c r="BR294" s="779"/>
      <c r="BS294" s="779"/>
      <c r="BT294" s="779"/>
      <c r="BU294" s="779"/>
      <c r="BV294" s="779"/>
      <c r="BW294" s="779"/>
      <c r="BX294" s="779"/>
      <c r="BY294" s="779"/>
      <c r="BZ294" s="779"/>
      <c r="CA294" s="779"/>
      <c r="CB294" s="779"/>
      <c r="CC294" s="779"/>
      <c r="CD294" s="779"/>
      <c r="CE294" s="779"/>
      <c r="CF294" s="779"/>
      <c r="CG294" s="779"/>
      <c r="CH294" s="779"/>
      <c r="CI294" s="779"/>
      <c r="CJ294" s="779"/>
      <c r="CK294" s="779"/>
      <c r="CL294" s="779"/>
      <c r="CM294" s="779"/>
      <c r="CN294" s="779"/>
      <c r="CO294" s="779"/>
      <c r="CP294" s="779"/>
      <c r="CQ294" s="779"/>
      <c r="CR294" s="779"/>
      <c r="CS294" s="779"/>
      <c r="CT294" s="779"/>
    </row>
    <row r="295" spans="1:98" s="887" customFormat="1" ht="13.5">
      <c r="A295" s="886"/>
      <c r="B295" s="886"/>
      <c r="C295" s="886"/>
      <c r="D295" s="886"/>
      <c r="E295" s="886"/>
      <c r="F295" s="2851"/>
      <c r="G295" s="2851"/>
      <c r="H295" s="888"/>
      <c r="I295" s="889"/>
      <c r="J295" s="890"/>
      <c r="M295" s="772"/>
      <c r="N295" s="891"/>
      <c r="O295" s="774"/>
      <c r="P295" s="775"/>
      <c r="Q295" s="775"/>
      <c r="R295" s="776"/>
      <c r="S295" s="777"/>
      <c r="T295" s="777"/>
      <c r="U295" s="777"/>
      <c r="V295" s="778"/>
      <c r="W295" s="778"/>
      <c r="X295" s="778"/>
      <c r="Y295" s="778"/>
      <c r="Z295" s="778"/>
      <c r="AA295" s="779"/>
      <c r="AB295" s="779"/>
      <c r="AC295" s="779"/>
      <c r="AD295" s="779"/>
      <c r="AE295" s="779"/>
      <c r="AF295" s="779"/>
      <c r="AG295" s="779"/>
      <c r="AH295" s="779"/>
      <c r="AI295" s="779"/>
      <c r="AJ295" s="779"/>
      <c r="AK295" s="779"/>
      <c r="AL295" s="779"/>
      <c r="AM295" s="779"/>
      <c r="AN295" s="779"/>
      <c r="AO295" s="779"/>
      <c r="AP295" s="779"/>
      <c r="AQ295" s="779"/>
      <c r="AR295" s="779"/>
      <c r="AS295" s="779"/>
      <c r="AT295" s="779"/>
      <c r="AU295" s="779"/>
      <c r="AV295" s="779"/>
      <c r="AW295" s="779"/>
      <c r="AX295" s="779"/>
      <c r="AY295" s="779"/>
      <c r="AZ295" s="779"/>
      <c r="BA295" s="779"/>
      <c r="BB295" s="779"/>
      <c r="BC295" s="779"/>
      <c r="BD295" s="779"/>
      <c r="BE295" s="779"/>
      <c r="BF295" s="779"/>
      <c r="BG295" s="779"/>
      <c r="BH295" s="779"/>
      <c r="BI295" s="779"/>
      <c r="BJ295" s="779"/>
      <c r="BK295" s="779"/>
      <c r="BL295" s="779"/>
      <c r="BM295" s="779"/>
      <c r="BN295" s="779"/>
      <c r="BO295" s="779"/>
      <c r="BP295" s="779"/>
      <c r="BQ295" s="779"/>
      <c r="BR295" s="779"/>
      <c r="BS295" s="779"/>
      <c r="BT295" s="779"/>
      <c r="BU295" s="779"/>
      <c r="BV295" s="779"/>
      <c r="BW295" s="779"/>
      <c r="BX295" s="779"/>
      <c r="BY295" s="779"/>
      <c r="BZ295" s="779"/>
      <c r="CA295" s="779"/>
      <c r="CB295" s="779"/>
      <c r="CC295" s="779"/>
      <c r="CD295" s="779"/>
      <c r="CE295" s="779"/>
      <c r="CF295" s="779"/>
      <c r="CG295" s="779"/>
      <c r="CH295" s="779"/>
      <c r="CI295" s="779"/>
      <c r="CJ295" s="779"/>
      <c r="CK295" s="779"/>
      <c r="CL295" s="779"/>
      <c r="CM295" s="779"/>
      <c r="CN295" s="779"/>
      <c r="CO295" s="779"/>
      <c r="CP295" s="779"/>
      <c r="CQ295" s="779"/>
      <c r="CR295" s="779"/>
      <c r="CS295" s="779"/>
      <c r="CT295" s="779"/>
    </row>
    <row r="296" spans="1:98" s="887" customFormat="1" ht="13.5">
      <c r="A296" s="886"/>
      <c r="B296" s="886"/>
      <c r="C296" s="886"/>
      <c r="D296" s="886"/>
      <c r="E296" s="886"/>
      <c r="F296" s="2851"/>
      <c r="G296" s="2851"/>
      <c r="H296" s="888"/>
      <c r="I296" s="889"/>
      <c r="J296" s="890"/>
      <c r="M296" s="772"/>
      <c r="N296" s="891"/>
      <c r="O296" s="774"/>
      <c r="P296" s="775"/>
      <c r="Q296" s="775"/>
      <c r="R296" s="776"/>
      <c r="S296" s="777"/>
      <c r="T296" s="777"/>
      <c r="U296" s="777"/>
      <c r="V296" s="778"/>
      <c r="W296" s="778"/>
      <c r="X296" s="778"/>
      <c r="Y296" s="778"/>
      <c r="Z296" s="778"/>
      <c r="AA296" s="779"/>
      <c r="AB296" s="779"/>
      <c r="AC296" s="779"/>
      <c r="AD296" s="779"/>
      <c r="AE296" s="779"/>
      <c r="AF296" s="779"/>
      <c r="AG296" s="779"/>
      <c r="AH296" s="779"/>
      <c r="AI296" s="779"/>
      <c r="AJ296" s="779"/>
      <c r="AK296" s="779"/>
      <c r="AL296" s="779"/>
      <c r="AM296" s="779"/>
      <c r="AN296" s="779"/>
      <c r="AO296" s="779"/>
      <c r="AP296" s="779"/>
      <c r="AQ296" s="779"/>
      <c r="AR296" s="779"/>
      <c r="AS296" s="779"/>
      <c r="AT296" s="779"/>
      <c r="AU296" s="779"/>
      <c r="AV296" s="779"/>
      <c r="AW296" s="779"/>
      <c r="AX296" s="779"/>
      <c r="AY296" s="779"/>
      <c r="AZ296" s="779"/>
      <c r="BA296" s="779"/>
      <c r="BB296" s="779"/>
      <c r="BC296" s="779"/>
      <c r="BD296" s="779"/>
      <c r="BE296" s="779"/>
      <c r="BF296" s="779"/>
      <c r="BG296" s="779"/>
      <c r="BH296" s="779"/>
      <c r="BI296" s="779"/>
      <c r="BJ296" s="779"/>
      <c r="BK296" s="779"/>
      <c r="BL296" s="779"/>
      <c r="BM296" s="779"/>
      <c r="BN296" s="779"/>
      <c r="BO296" s="779"/>
      <c r="BP296" s="779"/>
      <c r="BQ296" s="779"/>
      <c r="BR296" s="779"/>
      <c r="BS296" s="779"/>
      <c r="BT296" s="779"/>
      <c r="BU296" s="779"/>
      <c r="BV296" s="779"/>
      <c r="BW296" s="779"/>
      <c r="BX296" s="779"/>
      <c r="BY296" s="779"/>
      <c r="BZ296" s="779"/>
      <c r="CA296" s="779"/>
      <c r="CB296" s="779"/>
      <c r="CC296" s="779"/>
      <c r="CD296" s="779"/>
      <c r="CE296" s="779"/>
      <c r="CF296" s="779"/>
      <c r="CG296" s="779"/>
      <c r="CH296" s="779"/>
      <c r="CI296" s="779"/>
      <c r="CJ296" s="779"/>
      <c r="CK296" s="779"/>
      <c r="CL296" s="779"/>
      <c r="CM296" s="779"/>
      <c r="CN296" s="779"/>
      <c r="CO296" s="779"/>
      <c r="CP296" s="779"/>
      <c r="CQ296" s="779"/>
      <c r="CR296" s="779"/>
      <c r="CS296" s="779"/>
      <c r="CT296" s="779"/>
    </row>
    <row r="297" spans="1:98" s="887" customFormat="1" ht="13.5">
      <c r="A297" s="886"/>
      <c r="B297" s="886"/>
      <c r="C297" s="886"/>
      <c r="D297" s="886"/>
      <c r="E297" s="886"/>
      <c r="F297" s="2851"/>
      <c r="G297" s="2851"/>
      <c r="H297" s="888"/>
      <c r="I297" s="889"/>
      <c r="J297" s="890"/>
      <c r="M297" s="772"/>
      <c r="N297" s="891"/>
      <c r="O297" s="774"/>
      <c r="P297" s="775"/>
      <c r="Q297" s="775"/>
      <c r="R297" s="776"/>
      <c r="S297" s="777"/>
      <c r="T297" s="777"/>
      <c r="U297" s="777"/>
      <c r="V297" s="778"/>
      <c r="W297" s="778"/>
      <c r="X297" s="778"/>
      <c r="Y297" s="778"/>
      <c r="Z297" s="778"/>
      <c r="AA297" s="779"/>
      <c r="AB297" s="779"/>
      <c r="AC297" s="779"/>
      <c r="AD297" s="779"/>
      <c r="AE297" s="779"/>
      <c r="AF297" s="779"/>
      <c r="AG297" s="779"/>
      <c r="AH297" s="779"/>
      <c r="AI297" s="779"/>
      <c r="AJ297" s="779"/>
      <c r="AK297" s="779"/>
      <c r="AL297" s="779"/>
      <c r="AM297" s="779"/>
      <c r="AN297" s="779"/>
      <c r="AO297" s="779"/>
      <c r="AP297" s="779"/>
      <c r="AQ297" s="779"/>
      <c r="AR297" s="779"/>
      <c r="AS297" s="779"/>
      <c r="AT297" s="779"/>
      <c r="AU297" s="779"/>
      <c r="AV297" s="779"/>
      <c r="AW297" s="779"/>
      <c r="AX297" s="779"/>
      <c r="AY297" s="779"/>
      <c r="AZ297" s="779"/>
      <c r="BA297" s="779"/>
      <c r="BB297" s="779"/>
      <c r="BC297" s="779"/>
      <c r="BD297" s="779"/>
      <c r="BE297" s="779"/>
      <c r="BF297" s="779"/>
      <c r="BG297" s="779"/>
      <c r="BH297" s="779"/>
      <c r="BI297" s="779"/>
      <c r="BJ297" s="779"/>
      <c r="BK297" s="779"/>
      <c r="BL297" s="779"/>
      <c r="BM297" s="779"/>
      <c r="BN297" s="779"/>
      <c r="BO297" s="779"/>
      <c r="BP297" s="779"/>
      <c r="BQ297" s="779"/>
      <c r="BR297" s="779"/>
      <c r="BS297" s="779"/>
      <c r="BT297" s="779"/>
      <c r="BU297" s="779"/>
      <c r="BV297" s="779"/>
      <c r="BW297" s="779"/>
      <c r="BX297" s="779"/>
      <c r="BY297" s="779"/>
      <c r="BZ297" s="779"/>
      <c r="CA297" s="779"/>
      <c r="CB297" s="779"/>
      <c r="CC297" s="779"/>
      <c r="CD297" s="779"/>
      <c r="CE297" s="779"/>
      <c r="CF297" s="779"/>
      <c r="CG297" s="779"/>
      <c r="CH297" s="779"/>
      <c r="CI297" s="779"/>
      <c r="CJ297" s="779"/>
      <c r="CK297" s="779"/>
      <c r="CL297" s="779"/>
      <c r="CM297" s="779"/>
      <c r="CN297" s="779"/>
      <c r="CO297" s="779"/>
      <c r="CP297" s="779"/>
      <c r="CQ297" s="779"/>
      <c r="CR297" s="779"/>
      <c r="CS297" s="779"/>
      <c r="CT297" s="779"/>
    </row>
    <row r="298" spans="1:98" s="887" customFormat="1" ht="13.5">
      <c r="A298" s="886"/>
      <c r="B298" s="886"/>
      <c r="C298" s="886"/>
      <c r="D298" s="886"/>
      <c r="E298" s="886"/>
      <c r="F298" s="2851"/>
      <c r="G298" s="2851"/>
      <c r="H298" s="888"/>
      <c r="I298" s="889"/>
      <c r="J298" s="890"/>
      <c r="M298" s="772"/>
      <c r="N298" s="891"/>
      <c r="O298" s="774"/>
      <c r="P298" s="775"/>
      <c r="Q298" s="775"/>
      <c r="R298" s="776"/>
      <c r="S298" s="777"/>
      <c r="T298" s="777"/>
      <c r="U298" s="777"/>
      <c r="V298" s="778"/>
      <c r="W298" s="778"/>
      <c r="X298" s="778"/>
      <c r="Y298" s="778"/>
      <c r="Z298" s="778"/>
      <c r="AA298" s="779"/>
      <c r="AB298" s="779"/>
      <c r="AC298" s="779"/>
      <c r="AD298" s="779"/>
      <c r="AE298" s="779"/>
      <c r="AF298" s="779"/>
      <c r="AG298" s="779"/>
      <c r="AH298" s="779"/>
      <c r="AI298" s="779"/>
      <c r="AJ298" s="779"/>
      <c r="AK298" s="779"/>
      <c r="AL298" s="779"/>
      <c r="AM298" s="779"/>
      <c r="AN298" s="779"/>
      <c r="AO298" s="779"/>
      <c r="AP298" s="779"/>
      <c r="AQ298" s="779"/>
      <c r="AR298" s="779"/>
      <c r="AS298" s="779"/>
      <c r="AT298" s="779"/>
      <c r="AU298" s="779"/>
      <c r="AV298" s="779"/>
      <c r="AW298" s="779"/>
      <c r="AX298" s="779"/>
      <c r="AY298" s="779"/>
      <c r="AZ298" s="779"/>
      <c r="BA298" s="779"/>
      <c r="BB298" s="779"/>
      <c r="BC298" s="779"/>
      <c r="BD298" s="779"/>
      <c r="BE298" s="779"/>
      <c r="BF298" s="779"/>
      <c r="BG298" s="779"/>
      <c r="BH298" s="779"/>
      <c r="BI298" s="779"/>
      <c r="BJ298" s="779"/>
      <c r="BK298" s="779"/>
      <c r="BL298" s="779"/>
      <c r="BM298" s="779"/>
      <c r="BN298" s="779"/>
      <c r="BO298" s="779"/>
      <c r="BP298" s="779"/>
      <c r="BQ298" s="779"/>
      <c r="BR298" s="779"/>
      <c r="BS298" s="779"/>
      <c r="BT298" s="779"/>
      <c r="BU298" s="779"/>
      <c r="BV298" s="779"/>
      <c r="BW298" s="779"/>
      <c r="BX298" s="779"/>
      <c r="BY298" s="779"/>
      <c r="BZ298" s="779"/>
      <c r="CA298" s="779"/>
      <c r="CB298" s="779"/>
      <c r="CC298" s="779"/>
      <c r="CD298" s="779"/>
      <c r="CE298" s="779"/>
      <c r="CF298" s="779"/>
      <c r="CG298" s="779"/>
      <c r="CH298" s="779"/>
      <c r="CI298" s="779"/>
      <c r="CJ298" s="779"/>
      <c r="CK298" s="779"/>
      <c r="CL298" s="779"/>
      <c r="CM298" s="779"/>
      <c r="CN298" s="779"/>
      <c r="CO298" s="779"/>
      <c r="CP298" s="779"/>
      <c r="CQ298" s="779"/>
      <c r="CR298" s="779"/>
      <c r="CS298" s="779"/>
      <c r="CT298" s="779"/>
    </row>
    <row r="299" spans="1:98" s="887" customFormat="1" ht="13.5">
      <c r="A299" s="886"/>
      <c r="B299" s="886"/>
      <c r="C299" s="886"/>
      <c r="D299" s="886"/>
      <c r="E299" s="886"/>
      <c r="F299" s="2851"/>
      <c r="G299" s="2851"/>
      <c r="H299" s="888"/>
      <c r="I299" s="889"/>
      <c r="J299" s="890"/>
      <c r="M299" s="772"/>
      <c r="N299" s="891"/>
      <c r="O299" s="774"/>
      <c r="P299" s="775"/>
      <c r="Q299" s="775"/>
      <c r="R299" s="776"/>
      <c r="S299" s="777"/>
      <c r="T299" s="777"/>
      <c r="U299" s="777"/>
      <c r="V299" s="778"/>
      <c r="W299" s="778"/>
      <c r="X299" s="778"/>
      <c r="Y299" s="778"/>
      <c r="Z299" s="778"/>
      <c r="AA299" s="779"/>
      <c r="AB299" s="779"/>
      <c r="AC299" s="779"/>
      <c r="AD299" s="779"/>
      <c r="AE299" s="779"/>
      <c r="AF299" s="779"/>
      <c r="AG299" s="779"/>
      <c r="AH299" s="779"/>
      <c r="AI299" s="779"/>
      <c r="AJ299" s="779"/>
      <c r="AK299" s="779"/>
      <c r="AL299" s="779"/>
      <c r="AM299" s="779"/>
      <c r="AN299" s="779"/>
      <c r="AO299" s="779"/>
      <c r="AP299" s="779"/>
      <c r="AQ299" s="779"/>
      <c r="AR299" s="779"/>
      <c r="AS299" s="779"/>
      <c r="AT299" s="779"/>
      <c r="AU299" s="779"/>
      <c r="AV299" s="779"/>
      <c r="AW299" s="779"/>
      <c r="AX299" s="779"/>
      <c r="AY299" s="779"/>
      <c r="AZ299" s="779"/>
      <c r="BA299" s="779"/>
      <c r="BB299" s="779"/>
      <c r="BC299" s="779"/>
      <c r="BD299" s="779"/>
      <c r="BE299" s="779"/>
      <c r="BF299" s="779"/>
      <c r="BG299" s="779"/>
      <c r="BH299" s="779"/>
      <c r="BI299" s="779"/>
      <c r="BJ299" s="779"/>
      <c r="BK299" s="779"/>
      <c r="BL299" s="779"/>
      <c r="BM299" s="779"/>
      <c r="BN299" s="779"/>
      <c r="BO299" s="779"/>
      <c r="BP299" s="779"/>
      <c r="BQ299" s="779"/>
      <c r="BR299" s="779"/>
      <c r="BS299" s="779"/>
      <c r="BT299" s="779"/>
      <c r="BU299" s="779"/>
      <c r="BV299" s="779"/>
      <c r="BW299" s="779"/>
      <c r="BX299" s="779"/>
      <c r="BY299" s="779"/>
      <c r="BZ299" s="779"/>
      <c r="CA299" s="779"/>
      <c r="CB299" s="779"/>
      <c r="CC299" s="779"/>
      <c r="CD299" s="779"/>
      <c r="CE299" s="779"/>
      <c r="CF299" s="779"/>
      <c r="CG299" s="779"/>
      <c r="CH299" s="779"/>
      <c r="CI299" s="779"/>
      <c r="CJ299" s="779"/>
      <c r="CK299" s="779"/>
      <c r="CL299" s="779"/>
      <c r="CM299" s="779"/>
      <c r="CN299" s="779"/>
      <c r="CO299" s="779"/>
      <c r="CP299" s="779"/>
      <c r="CQ299" s="779"/>
      <c r="CR299" s="779"/>
      <c r="CS299" s="779"/>
      <c r="CT299" s="779"/>
    </row>
    <row r="300" spans="1:98" s="887" customFormat="1" ht="13.5">
      <c r="A300" s="886"/>
      <c r="B300" s="886"/>
      <c r="C300" s="886"/>
      <c r="D300" s="886"/>
      <c r="E300" s="886"/>
      <c r="F300" s="2851"/>
      <c r="G300" s="2851"/>
      <c r="H300" s="888"/>
      <c r="I300" s="889"/>
      <c r="J300" s="890"/>
      <c r="M300" s="772"/>
      <c r="N300" s="891"/>
      <c r="O300" s="774"/>
      <c r="P300" s="775"/>
      <c r="Q300" s="775"/>
      <c r="R300" s="776"/>
      <c r="S300" s="777"/>
      <c r="T300" s="777"/>
      <c r="U300" s="777"/>
      <c r="V300" s="778"/>
      <c r="W300" s="778"/>
      <c r="X300" s="778"/>
      <c r="Y300" s="778"/>
      <c r="Z300" s="778"/>
      <c r="AA300" s="779"/>
      <c r="AB300" s="779"/>
      <c r="AC300" s="779"/>
      <c r="AD300" s="779"/>
      <c r="AE300" s="779"/>
      <c r="AF300" s="779"/>
      <c r="AG300" s="779"/>
      <c r="AH300" s="779"/>
      <c r="AI300" s="779"/>
      <c r="AJ300" s="779"/>
      <c r="AK300" s="779"/>
      <c r="AL300" s="779"/>
      <c r="AM300" s="779"/>
      <c r="AN300" s="779"/>
      <c r="AO300" s="779"/>
      <c r="AP300" s="779"/>
      <c r="AQ300" s="779"/>
      <c r="AR300" s="779"/>
      <c r="AS300" s="779"/>
      <c r="AT300" s="779"/>
      <c r="AU300" s="779"/>
      <c r="AV300" s="779"/>
      <c r="AW300" s="779"/>
      <c r="AX300" s="779"/>
      <c r="AY300" s="779"/>
      <c r="AZ300" s="779"/>
      <c r="BA300" s="779"/>
      <c r="BB300" s="779"/>
      <c r="BC300" s="779"/>
      <c r="BD300" s="779"/>
      <c r="BE300" s="779"/>
      <c r="BF300" s="779"/>
      <c r="BG300" s="779"/>
      <c r="BH300" s="779"/>
      <c r="BI300" s="779"/>
      <c r="BJ300" s="779"/>
      <c r="BK300" s="779"/>
      <c r="BL300" s="779"/>
      <c r="BM300" s="779"/>
      <c r="BN300" s="779"/>
      <c r="BO300" s="779"/>
      <c r="BP300" s="779"/>
      <c r="BQ300" s="779"/>
      <c r="BR300" s="779"/>
      <c r="BS300" s="779"/>
      <c r="BT300" s="779"/>
      <c r="BU300" s="779"/>
      <c r="BV300" s="779"/>
      <c r="BW300" s="779"/>
      <c r="BX300" s="779"/>
      <c r="BY300" s="779"/>
      <c r="BZ300" s="779"/>
      <c r="CA300" s="779"/>
      <c r="CB300" s="779"/>
      <c r="CC300" s="779"/>
      <c r="CD300" s="779"/>
      <c r="CE300" s="779"/>
      <c r="CF300" s="779"/>
      <c r="CG300" s="779"/>
      <c r="CH300" s="779"/>
      <c r="CI300" s="779"/>
      <c r="CJ300" s="779"/>
      <c r="CK300" s="779"/>
      <c r="CL300" s="779"/>
      <c r="CM300" s="779"/>
      <c r="CN300" s="779"/>
      <c r="CO300" s="779"/>
      <c r="CP300" s="779"/>
      <c r="CQ300" s="779"/>
      <c r="CR300" s="779"/>
      <c r="CS300" s="779"/>
      <c r="CT300" s="779"/>
    </row>
    <row r="301" spans="1:98" s="887" customFormat="1" ht="13.5">
      <c r="A301" s="886"/>
      <c r="B301" s="886"/>
      <c r="C301" s="886"/>
      <c r="D301" s="886"/>
      <c r="E301" s="886"/>
      <c r="F301" s="2851"/>
      <c r="G301" s="2851"/>
      <c r="H301" s="888"/>
      <c r="I301" s="889"/>
      <c r="J301" s="890"/>
      <c r="M301" s="772"/>
      <c r="N301" s="891"/>
      <c r="O301" s="774"/>
      <c r="P301" s="775"/>
      <c r="Q301" s="775"/>
      <c r="R301" s="776"/>
      <c r="S301" s="777"/>
      <c r="T301" s="777"/>
      <c r="U301" s="777"/>
      <c r="V301" s="778"/>
      <c r="W301" s="778"/>
      <c r="X301" s="778"/>
      <c r="Y301" s="778"/>
      <c r="Z301" s="778"/>
      <c r="AA301" s="779"/>
      <c r="AB301" s="779"/>
      <c r="AC301" s="779"/>
      <c r="AD301" s="779"/>
      <c r="AE301" s="779"/>
      <c r="AF301" s="779"/>
      <c r="AG301" s="779"/>
      <c r="AH301" s="779"/>
      <c r="AI301" s="779"/>
      <c r="AJ301" s="779"/>
      <c r="AK301" s="779"/>
      <c r="AL301" s="779"/>
      <c r="AM301" s="779"/>
      <c r="AN301" s="779"/>
      <c r="AO301" s="779"/>
      <c r="AP301" s="779"/>
      <c r="AQ301" s="779"/>
      <c r="AR301" s="779"/>
      <c r="AS301" s="779"/>
      <c r="AT301" s="779"/>
      <c r="AU301" s="779"/>
      <c r="AV301" s="779"/>
      <c r="AW301" s="779"/>
      <c r="AX301" s="779"/>
      <c r="AY301" s="779"/>
      <c r="AZ301" s="779"/>
      <c r="BA301" s="779"/>
      <c r="BB301" s="779"/>
      <c r="BC301" s="779"/>
      <c r="BD301" s="779"/>
      <c r="BE301" s="779"/>
      <c r="BF301" s="779"/>
      <c r="BG301" s="779"/>
      <c r="BH301" s="779"/>
      <c r="BI301" s="779"/>
      <c r="BJ301" s="779"/>
      <c r="BK301" s="779"/>
      <c r="BL301" s="779"/>
      <c r="BM301" s="779"/>
      <c r="BN301" s="779"/>
      <c r="BO301" s="779"/>
      <c r="BP301" s="779"/>
      <c r="BQ301" s="779"/>
      <c r="BR301" s="779"/>
      <c r="BS301" s="779"/>
      <c r="BT301" s="779"/>
      <c r="BU301" s="779"/>
      <c r="BV301" s="779"/>
      <c r="BW301" s="779"/>
      <c r="BX301" s="779"/>
      <c r="BY301" s="779"/>
      <c r="BZ301" s="779"/>
      <c r="CA301" s="779"/>
      <c r="CB301" s="779"/>
      <c r="CC301" s="779"/>
      <c r="CD301" s="779"/>
      <c r="CE301" s="779"/>
      <c r="CF301" s="779"/>
      <c r="CG301" s="779"/>
      <c r="CH301" s="779"/>
      <c r="CI301" s="779"/>
      <c r="CJ301" s="779"/>
      <c r="CK301" s="779"/>
      <c r="CL301" s="779"/>
      <c r="CM301" s="779"/>
      <c r="CN301" s="779"/>
      <c r="CO301" s="779"/>
      <c r="CP301" s="779"/>
      <c r="CQ301" s="779"/>
      <c r="CR301" s="779"/>
      <c r="CS301" s="779"/>
      <c r="CT301" s="779"/>
    </row>
    <row r="302" spans="1:98" s="887" customFormat="1" ht="13.5">
      <c r="A302" s="886"/>
      <c r="B302" s="886"/>
      <c r="C302" s="886"/>
      <c r="D302" s="886"/>
      <c r="E302" s="886"/>
      <c r="F302" s="2851"/>
      <c r="G302" s="2851"/>
      <c r="H302" s="888"/>
      <c r="I302" s="889"/>
      <c r="J302" s="890"/>
      <c r="M302" s="772"/>
      <c r="N302" s="891"/>
      <c r="O302" s="774"/>
      <c r="P302" s="775"/>
      <c r="Q302" s="775"/>
      <c r="R302" s="776"/>
      <c r="S302" s="777"/>
      <c r="T302" s="777"/>
      <c r="U302" s="777"/>
      <c r="V302" s="778"/>
      <c r="W302" s="778"/>
      <c r="X302" s="778"/>
      <c r="Y302" s="778"/>
      <c r="Z302" s="778"/>
      <c r="AA302" s="779"/>
      <c r="AB302" s="779"/>
      <c r="AC302" s="779"/>
      <c r="AD302" s="779"/>
      <c r="AE302" s="779"/>
      <c r="AF302" s="779"/>
      <c r="AG302" s="779"/>
      <c r="AH302" s="779"/>
      <c r="AI302" s="779"/>
      <c r="AJ302" s="779"/>
      <c r="AK302" s="779"/>
      <c r="AL302" s="779"/>
      <c r="AM302" s="779"/>
      <c r="AN302" s="779"/>
      <c r="AO302" s="779"/>
      <c r="AP302" s="779"/>
      <c r="AQ302" s="779"/>
      <c r="AR302" s="779"/>
      <c r="AS302" s="779"/>
      <c r="AT302" s="779"/>
      <c r="AU302" s="779"/>
      <c r="AV302" s="779"/>
      <c r="AW302" s="779"/>
      <c r="AX302" s="779"/>
      <c r="AY302" s="779"/>
      <c r="AZ302" s="779"/>
      <c r="BA302" s="779"/>
      <c r="BB302" s="779"/>
      <c r="BC302" s="779"/>
      <c r="BD302" s="779"/>
      <c r="BE302" s="779"/>
      <c r="BF302" s="779"/>
      <c r="BG302" s="779"/>
      <c r="BH302" s="779"/>
      <c r="BI302" s="779"/>
      <c r="BJ302" s="779"/>
      <c r="BK302" s="779"/>
      <c r="BL302" s="779"/>
      <c r="BM302" s="779"/>
      <c r="BN302" s="779"/>
      <c r="BO302" s="779"/>
      <c r="BP302" s="779"/>
      <c r="BQ302" s="779"/>
      <c r="BR302" s="779"/>
      <c r="BS302" s="779"/>
      <c r="BT302" s="779"/>
      <c r="BU302" s="779"/>
      <c r="BV302" s="779"/>
      <c r="BW302" s="779"/>
      <c r="BX302" s="779"/>
      <c r="BY302" s="779"/>
      <c r="BZ302" s="779"/>
      <c r="CA302" s="779"/>
      <c r="CB302" s="779"/>
      <c r="CC302" s="779"/>
      <c r="CD302" s="779"/>
      <c r="CE302" s="779"/>
      <c r="CF302" s="779"/>
      <c r="CG302" s="779"/>
      <c r="CH302" s="779"/>
      <c r="CI302" s="779"/>
      <c r="CJ302" s="779"/>
      <c r="CK302" s="779"/>
      <c r="CL302" s="779"/>
      <c r="CM302" s="779"/>
      <c r="CN302" s="779"/>
      <c r="CO302" s="779"/>
      <c r="CP302" s="779"/>
      <c r="CQ302" s="779"/>
      <c r="CR302" s="779"/>
      <c r="CS302" s="779"/>
      <c r="CT302" s="779"/>
    </row>
    <row r="303" spans="1:98" s="887" customFormat="1" ht="13.5">
      <c r="A303" s="886"/>
      <c r="B303" s="886"/>
      <c r="C303" s="886"/>
      <c r="D303" s="886"/>
      <c r="E303" s="886"/>
      <c r="F303" s="2851"/>
      <c r="G303" s="2851"/>
      <c r="H303" s="888"/>
      <c r="I303" s="889"/>
      <c r="J303" s="890"/>
      <c r="M303" s="772"/>
      <c r="N303" s="891"/>
      <c r="O303" s="774"/>
      <c r="P303" s="775"/>
      <c r="Q303" s="775"/>
      <c r="R303" s="776"/>
      <c r="S303" s="777"/>
      <c r="T303" s="777"/>
      <c r="U303" s="777"/>
      <c r="V303" s="778"/>
      <c r="W303" s="778"/>
      <c r="X303" s="778"/>
      <c r="Y303" s="778"/>
      <c r="Z303" s="778"/>
      <c r="AA303" s="779"/>
      <c r="AB303" s="779"/>
      <c r="AC303" s="779"/>
      <c r="AD303" s="779"/>
      <c r="AE303" s="779"/>
      <c r="AF303" s="779"/>
      <c r="AG303" s="779"/>
      <c r="AH303" s="779"/>
      <c r="AI303" s="779"/>
      <c r="AJ303" s="779"/>
      <c r="AK303" s="779"/>
      <c r="AL303" s="779"/>
      <c r="AM303" s="779"/>
      <c r="AN303" s="779"/>
      <c r="AO303" s="779"/>
      <c r="AP303" s="779"/>
      <c r="AQ303" s="779"/>
      <c r="AR303" s="779"/>
      <c r="AS303" s="779"/>
      <c r="AT303" s="779"/>
      <c r="AU303" s="779"/>
      <c r="AV303" s="779"/>
      <c r="AW303" s="779"/>
      <c r="AX303" s="779"/>
      <c r="AY303" s="779"/>
      <c r="AZ303" s="779"/>
      <c r="BA303" s="779"/>
      <c r="BB303" s="779"/>
      <c r="BC303" s="779"/>
      <c r="BD303" s="779"/>
      <c r="BE303" s="779"/>
      <c r="BF303" s="779"/>
      <c r="BG303" s="779"/>
      <c r="BH303" s="779"/>
      <c r="BI303" s="779"/>
      <c r="BJ303" s="779"/>
      <c r="BK303" s="779"/>
      <c r="BL303" s="779"/>
      <c r="BM303" s="779"/>
      <c r="BN303" s="779"/>
      <c r="BO303" s="779"/>
      <c r="BP303" s="779"/>
      <c r="BQ303" s="779"/>
      <c r="BR303" s="779"/>
      <c r="BS303" s="779"/>
      <c r="BT303" s="779"/>
      <c r="BU303" s="779"/>
      <c r="BV303" s="779"/>
      <c r="BW303" s="779"/>
      <c r="BX303" s="779"/>
      <c r="BY303" s="779"/>
      <c r="BZ303" s="779"/>
      <c r="CA303" s="779"/>
      <c r="CB303" s="779"/>
      <c r="CC303" s="779"/>
      <c r="CD303" s="779"/>
      <c r="CE303" s="779"/>
      <c r="CF303" s="779"/>
      <c r="CG303" s="779"/>
      <c r="CH303" s="779"/>
      <c r="CI303" s="779"/>
      <c r="CJ303" s="779"/>
      <c r="CK303" s="779"/>
      <c r="CL303" s="779"/>
      <c r="CM303" s="779"/>
      <c r="CN303" s="779"/>
      <c r="CO303" s="779"/>
      <c r="CP303" s="779"/>
      <c r="CQ303" s="779"/>
      <c r="CR303" s="779"/>
      <c r="CS303" s="779"/>
      <c r="CT303" s="779"/>
    </row>
    <row r="304" spans="1:98" s="887" customFormat="1" ht="13.5">
      <c r="A304" s="886"/>
      <c r="B304" s="886"/>
      <c r="C304" s="886"/>
      <c r="D304" s="886"/>
      <c r="E304" s="886"/>
      <c r="F304" s="2851"/>
      <c r="G304" s="2851"/>
      <c r="H304" s="888"/>
      <c r="I304" s="889"/>
      <c r="J304" s="890"/>
      <c r="M304" s="772"/>
      <c r="N304" s="891"/>
      <c r="O304" s="774"/>
      <c r="P304" s="775"/>
      <c r="Q304" s="775"/>
      <c r="R304" s="776"/>
      <c r="S304" s="777"/>
      <c r="T304" s="777"/>
      <c r="U304" s="777"/>
      <c r="V304" s="778"/>
      <c r="W304" s="778"/>
      <c r="X304" s="778"/>
      <c r="Y304" s="778"/>
      <c r="Z304" s="778"/>
      <c r="AA304" s="779"/>
      <c r="AB304" s="779"/>
      <c r="AC304" s="779"/>
      <c r="AD304" s="779"/>
      <c r="AE304" s="779"/>
      <c r="AF304" s="779"/>
      <c r="AG304" s="779"/>
      <c r="AH304" s="779"/>
      <c r="AI304" s="779"/>
      <c r="AJ304" s="779"/>
      <c r="AK304" s="779"/>
      <c r="AL304" s="779"/>
      <c r="AM304" s="779"/>
      <c r="AN304" s="779"/>
      <c r="AO304" s="779"/>
      <c r="AP304" s="779"/>
      <c r="AQ304" s="779"/>
      <c r="AR304" s="779"/>
      <c r="AS304" s="779"/>
      <c r="AT304" s="779"/>
      <c r="AU304" s="779"/>
      <c r="AV304" s="779"/>
      <c r="AW304" s="779"/>
      <c r="AX304" s="779"/>
      <c r="AY304" s="779"/>
      <c r="AZ304" s="779"/>
      <c r="BA304" s="779"/>
      <c r="BB304" s="779"/>
      <c r="BC304" s="779"/>
      <c r="BD304" s="779"/>
      <c r="BE304" s="779"/>
      <c r="BF304" s="779"/>
      <c r="BG304" s="779"/>
      <c r="BH304" s="779"/>
      <c r="BI304" s="779"/>
      <c r="BJ304" s="779"/>
      <c r="BK304" s="779"/>
      <c r="BL304" s="779"/>
      <c r="BM304" s="779"/>
      <c r="BN304" s="779"/>
      <c r="BO304" s="779"/>
      <c r="BP304" s="779"/>
      <c r="BQ304" s="779"/>
      <c r="BR304" s="779"/>
      <c r="BS304" s="779"/>
      <c r="BT304" s="779"/>
      <c r="BU304" s="779"/>
      <c r="BV304" s="779"/>
      <c r="BW304" s="779"/>
      <c r="BX304" s="779"/>
      <c r="BY304" s="779"/>
      <c r="BZ304" s="779"/>
      <c r="CA304" s="779"/>
      <c r="CB304" s="779"/>
      <c r="CC304" s="779"/>
      <c r="CD304" s="779"/>
      <c r="CE304" s="779"/>
      <c r="CF304" s="779"/>
      <c r="CG304" s="779"/>
      <c r="CH304" s="779"/>
      <c r="CI304" s="779"/>
      <c r="CJ304" s="779"/>
      <c r="CK304" s="779"/>
      <c r="CL304" s="779"/>
      <c r="CM304" s="779"/>
      <c r="CN304" s="779"/>
      <c r="CO304" s="779"/>
      <c r="CP304" s="779"/>
      <c r="CQ304" s="779"/>
      <c r="CR304" s="779"/>
      <c r="CS304" s="779"/>
      <c r="CT304" s="779"/>
    </row>
    <row r="305" spans="1:98" s="887" customFormat="1" ht="13.5">
      <c r="A305" s="886"/>
      <c r="B305" s="886"/>
      <c r="C305" s="886"/>
      <c r="D305" s="886"/>
      <c r="E305" s="886"/>
      <c r="F305" s="2851"/>
      <c r="G305" s="2851"/>
      <c r="H305" s="888"/>
      <c r="I305" s="889"/>
      <c r="J305" s="890"/>
      <c r="M305" s="772"/>
      <c r="N305" s="891"/>
      <c r="O305" s="774"/>
      <c r="P305" s="775"/>
      <c r="Q305" s="775"/>
      <c r="R305" s="776"/>
      <c r="S305" s="777"/>
      <c r="T305" s="777"/>
      <c r="U305" s="777"/>
      <c r="V305" s="778"/>
      <c r="W305" s="778"/>
      <c r="X305" s="778"/>
      <c r="Y305" s="778"/>
      <c r="Z305" s="778"/>
      <c r="AA305" s="779"/>
      <c r="AB305" s="779"/>
      <c r="AC305" s="779"/>
      <c r="AD305" s="779"/>
      <c r="AE305" s="779"/>
      <c r="AF305" s="779"/>
      <c r="AG305" s="779"/>
      <c r="AH305" s="779"/>
      <c r="AI305" s="779"/>
      <c r="AJ305" s="779"/>
      <c r="AK305" s="779"/>
      <c r="AL305" s="779"/>
      <c r="AM305" s="779"/>
      <c r="AN305" s="779"/>
      <c r="AO305" s="779"/>
      <c r="AP305" s="779"/>
      <c r="AQ305" s="779"/>
      <c r="AR305" s="779"/>
      <c r="AS305" s="779"/>
      <c r="AT305" s="779"/>
      <c r="AU305" s="779"/>
      <c r="AV305" s="779"/>
      <c r="AW305" s="779"/>
      <c r="AX305" s="779"/>
      <c r="AY305" s="779"/>
      <c r="AZ305" s="779"/>
      <c r="BA305" s="779"/>
      <c r="BB305" s="779"/>
      <c r="BC305" s="779"/>
      <c r="BD305" s="779"/>
      <c r="BE305" s="779"/>
      <c r="BF305" s="779"/>
      <c r="BG305" s="779"/>
      <c r="BH305" s="779"/>
      <c r="BI305" s="779"/>
      <c r="BJ305" s="779"/>
      <c r="BK305" s="779"/>
      <c r="BL305" s="779"/>
      <c r="BM305" s="779"/>
      <c r="BN305" s="779"/>
      <c r="BO305" s="779"/>
      <c r="BP305" s="779"/>
      <c r="BQ305" s="779"/>
      <c r="BR305" s="779"/>
      <c r="BS305" s="779"/>
      <c r="BT305" s="779"/>
      <c r="BU305" s="779"/>
      <c r="BV305" s="779"/>
      <c r="BW305" s="779"/>
      <c r="BX305" s="779"/>
      <c r="BY305" s="779"/>
      <c r="BZ305" s="779"/>
      <c r="CA305" s="779"/>
      <c r="CB305" s="779"/>
      <c r="CC305" s="779"/>
      <c r="CD305" s="779"/>
      <c r="CE305" s="779"/>
      <c r="CF305" s="779"/>
      <c r="CG305" s="779"/>
      <c r="CH305" s="779"/>
      <c r="CI305" s="779"/>
      <c r="CJ305" s="779"/>
      <c r="CK305" s="779"/>
      <c r="CL305" s="779"/>
      <c r="CM305" s="779"/>
      <c r="CN305" s="779"/>
      <c r="CO305" s="779"/>
      <c r="CP305" s="779"/>
      <c r="CQ305" s="779"/>
      <c r="CR305" s="779"/>
      <c r="CS305" s="779"/>
      <c r="CT305" s="779"/>
    </row>
    <row r="306" spans="1:98" s="887" customFormat="1" ht="13.5">
      <c r="A306" s="886"/>
      <c r="B306" s="886"/>
      <c r="C306" s="886"/>
      <c r="D306" s="886"/>
      <c r="E306" s="886"/>
      <c r="F306" s="2851"/>
      <c r="G306" s="2851"/>
      <c r="H306" s="888"/>
      <c r="I306" s="889"/>
      <c r="J306" s="890"/>
      <c r="M306" s="772"/>
      <c r="N306" s="891"/>
      <c r="O306" s="774"/>
      <c r="P306" s="775"/>
      <c r="Q306" s="775"/>
      <c r="R306" s="776"/>
      <c r="S306" s="777"/>
      <c r="T306" s="777"/>
      <c r="U306" s="777"/>
      <c r="V306" s="778"/>
      <c r="W306" s="778"/>
      <c r="X306" s="778"/>
      <c r="Y306" s="778"/>
      <c r="Z306" s="778"/>
      <c r="AA306" s="779"/>
      <c r="AB306" s="779"/>
      <c r="AC306" s="779"/>
      <c r="AD306" s="779"/>
      <c r="AE306" s="779"/>
      <c r="AF306" s="779"/>
      <c r="AG306" s="779"/>
      <c r="AH306" s="779"/>
      <c r="AI306" s="779"/>
      <c r="AJ306" s="779"/>
      <c r="AK306" s="779"/>
      <c r="AL306" s="779"/>
      <c r="AM306" s="779"/>
      <c r="AN306" s="779"/>
      <c r="AO306" s="779"/>
      <c r="AP306" s="779"/>
      <c r="AQ306" s="779"/>
      <c r="AR306" s="779"/>
      <c r="AS306" s="779"/>
      <c r="AT306" s="779"/>
      <c r="AU306" s="779"/>
      <c r="AV306" s="779"/>
      <c r="AW306" s="779"/>
      <c r="AX306" s="779"/>
      <c r="AY306" s="779"/>
      <c r="AZ306" s="779"/>
      <c r="BA306" s="779"/>
      <c r="BB306" s="779"/>
      <c r="BC306" s="779"/>
      <c r="BD306" s="779"/>
      <c r="BE306" s="779"/>
      <c r="BF306" s="779"/>
      <c r="BG306" s="779"/>
      <c r="BH306" s="779"/>
      <c r="BI306" s="779"/>
      <c r="BJ306" s="779"/>
      <c r="BK306" s="779"/>
      <c r="BL306" s="779"/>
      <c r="BM306" s="779"/>
      <c r="BN306" s="779"/>
      <c r="BO306" s="779"/>
      <c r="BP306" s="779"/>
      <c r="BQ306" s="779"/>
      <c r="BR306" s="779"/>
      <c r="BS306" s="779"/>
      <c r="BT306" s="779"/>
      <c r="BU306" s="779"/>
      <c r="BV306" s="779"/>
      <c r="BW306" s="779"/>
      <c r="BX306" s="779"/>
      <c r="BY306" s="779"/>
      <c r="BZ306" s="779"/>
      <c r="CA306" s="779"/>
      <c r="CB306" s="779"/>
      <c r="CC306" s="779"/>
      <c r="CD306" s="779"/>
      <c r="CE306" s="779"/>
      <c r="CF306" s="779"/>
      <c r="CG306" s="779"/>
      <c r="CH306" s="779"/>
      <c r="CI306" s="779"/>
      <c r="CJ306" s="779"/>
      <c r="CK306" s="779"/>
      <c r="CL306" s="779"/>
      <c r="CM306" s="779"/>
      <c r="CN306" s="779"/>
      <c r="CO306" s="779"/>
      <c r="CP306" s="779"/>
      <c r="CQ306" s="779"/>
      <c r="CR306" s="779"/>
      <c r="CS306" s="779"/>
      <c r="CT306" s="779"/>
    </row>
    <row r="307" spans="1:98" s="887" customFormat="1" ht="13.5">
      <c r="A307" s="886"/>
      <c r="B307" s="886"/>
      <c r="C307" s="886"/>
      <c r="D307" s="886"/>
      <c r="E307" s="886"/>
      <c r="F307" s="2851"/>
      <c r="G307" s="2851"/>
      <c r="H307" s="888"/>
      <c r="I307" s="889"/>
      <c r="J307" s="890"/>
      <c r="M307" s="772"/>
      <c r="N307" s="891"/>
      <c r="O307" s="774"/>
      <c r="P307" s="775"/>
      <c r="Q307" s="775"/>
      <c r="R307" s="776"/>
      <c r="S307" s="777"/>
      <c r="T307" s="777"/>
      <c r="U307" s="777"/>
      <c r="V307" s="778"/>
      <c r="W307" s="778"/>
      <c r="X307" s="778"/>
      <c r="Y307" s="778"/>
      <c r="Z307" s="778"/>
      <c r="AA307" s="779"/>
      <c r="AB307" s="779"/>
      <c r="AC307" s="779"/>
      <c r="AD307" s="779"/>
      <c r="AE307" s="779"/>
      <c r="AF307" s="779"/>
      <c r="AG307" s="779"/>
      <c r="AH307" s="779"/>
      <c r="AI307" s="779"/>
      <c r="AJ307" s="779"/>
      <c r="AK307" s="779"/>
      <c r="AL307" s="779"/>
      <c r="AM307" s="779"/>
      <c r="AN307" s="779"/>
      <c r="AO307" s="779"/>
      <c r="AP307" s="779"/>
      <c r="AQ307" s="779"/>
      <c r="AR307" s="779"/>
      <c r="AS307" s="779"/>
      <c r="AT307" s="779"/>
      <c r="AU307" s="779"/>
      <c r="AV307" s="779"/>
      <c r="AW307" s="779"/>
      <c r="AX307" s="779"/>
      <c r="AY307" s="779"/>
      <c r="AZ307" s="779"/>
      <c r="BA307" s="779"/>
      <c r="BB307" s="779"/>
      <c r="BC307" s="779"/>
      <c r="BD307" s="779"/>
      <c r="BE307" s="779"/>
      <c r="BF307" s="779"/>
      <c r="BG307" s="779"/>
      <c r="BH307" s="779"/>
      <c r="BI307" s="779"/>
      <c r="BJ307" s="779"/>
      <c r="BK307" s="779"/>
      <c r="BL307" s="779"/>
      <c r="BM307" s="779"/>
      <c r="BN307" s="779"/>
      <c r="BO307" s="779"/>
      <c r="BP307" s="779"/>
      <c r="BQ307" s="779"/>
      <c r="BR307" s="779"/>
      <c r="BS307" s="779"/>
      <c r="BT307" s="779"/>
      <c r="BU307" s="779"/>
      <c r="BV307" s="779"/>
      <c r="BW307" s="779"/>
      <c r="BX307" s="779"/>
      <c r="BY307" s="779"/>
      <c r="BZ307" s="779"/>
      <c r="CA307" s="779"/>
      <c r="CB307" s="779"/>
      <c r="CC307" s="779"/>
      <c r="CD307" s="779"/>
      <c r="CE307" s="779"/>
      <c r="CF307" s="779"/>
      <c r="CG307" s="779"/>
      <c r="CH307" s="779"/>
      <c r="CI307" s="779"/>
      <c r="CJ307" s="779"/>
      <c r="CK307" s="779"/>
      <c r="CL307" s="779"/>
      <c r="CM307" s="779"/>
      <c r="CN307" s="779"/>
      <c r="CO307" s="779"/>
      <c r="CP307" s="779"/>
      <c r="CQ307" s="779"/>
      <c r="CR307" s="779"/>
      <c r="CS307" s="779"/>
      <c r="CT307" s="779"/>
    </row>
    <row r="308" spans="1:98" s="887" customFormat="1" ht="13.5">
      <c r="A308" s="886"/>
      <c r="B308" s="886"/>
      <c r="C308" s="886"/>
      <c r="D308" s="886"/>
      <c r="E308" s="886"/>
      <c r="F308" s="2851"/>
      <c r="G308" s="2851"/>
      <c r="H308" s="888"/>
      <c r="I308" s="889"/>
      <c r="J308" s="890"/>
      <c r="M308" s="772"/>
      <c r="N308" s="891"/>
      <c r="O308" s="774"/>
      <c r="P308" s="775"/>
      <c r="Q308" s="775"/>
      <c r="R308" s="776"/>
      <c r="S308" s="777"/>
      <c r="T308" s="777"/>
      <c r="U308" s="777"/>
      <c r="V308" s="778"/>
      <c r="W308" s="778"/>
      <c r="X308" s="778"/>
      <c r="Y308" s="778"/>
      <c r="Z308" s="778"/>
      <c r="AA308" s="779"/>
      <c r="AB308" s="779"/>
      <c r="AC308" s="779"/>
      <c r="AD308" s="779"/>
      <c r="AE308" s="779"/>
      <c r="AF308" s="779"/>
      <c r="AG308" s="779"/>
      <c r="AH308" s="779"/>
      <c r="AI308" s="779"/>
      <c r="AJ308" s="779"/>
      <c r="AK308" s="779"/>
      <c r="AL308" s="779"/>
      <c r="AM308" s="779"/>
      <c r="AN308" s="779"/>
      <c r="AO308" s="779"/>
      <c r="AP308" s="779"/>
      <c r="AQ308" s="779"/>
      <c r="AR308" s="779"/>
      <c r="AS308" s="779"/>
      <c r="AT308" s="779"/>
      <c r="AU308" s="779"/>
      <c r="AV308" s="779"/>
      <c r="AW308" s="779"/>
      <c r="AX308" s="779"/>
      <c r="AY308" s="779"/>
      <c r="AZ308" s="779"/>
      <c r="BA308" s="779"/>
      <c r="BB308" s="779"/>
      <c r="BC308" s="779"/>
      <c r="BD308" s="779"/>
      <c r="BE308" s="779"/>
      <c r="BF308" s="779"/>
      <c r="BG308" s="779"/>
      <c r="BH308" s="779"/>
      <c r="BI308" s="779"/>
      <c r="BJ308" s="779"/>
      <c r="BK308" s="779"/>
      <c r="BL308" s="779"/>
      <c r="BM308" s="779"/>
      <c r="BN308" s="779"/>
      <c r="BO308" s="779"/>
      <c r="BP308" s="779"/>
      <c r="BQ308" s="779"/>
      <c r="BR308" s="779"/>
      <c r="BS308" s="779"/>
      <c r="BT308" s="779"/>
      <c r="BU308" s="779"/>
      <c r="BV308" s="779"/>
      <c r="BW308" s="779"/>
      <c r="BX308" s="779"/>
      <c r="BY308" s="779"/>
      <c r="BZ308" s="779"/>
      <c r="CA308" s="779"/>
      <c r="CB308" s="779"/>
      <c r="CC308" s="779"/>
      <c r="CD308" s="779"/>
      <c r="CE308" s="779"/>
      <c r="CF308" s="779"/>
      <c r="CG308" s="779"/>
      <c r="CH308" s="779"/>
      <c r="CI308" s="779"/>
      <c r="CJ308" s="779"/>
      <c r="CK308" s="779"/>
      <c r="CL308" s="779"/>
      <c r="CM308" s="779"/>
      <c r="CN308" s="779"/>
      <c r="CO308" s="779"/>
      <c r="CP308" s="779"/>
      <c r="CQ308" s="779"/>
      <c r="CR308" s="779"/>
      <c r="CS308" s="779"/>
      <c r="CT308" s="779"/>
    </row>
    <row r="309" spans="1:98" s="887" customFormat="1" ht="13.5">
      <c r="A309" s="886"/>
      <c r="B309" s="886"/>
      <c r="C309" s="886"/>
      <c r="D309" s="886"/>
      <c r="E309" s="886"/>
      <c r="F309" s="2851"/>
      <c r="G309" s="2851"/>
      <c r="H309" s="888"/>
      <c r="I309" s="889"/>
      <c r="J309" s="890"/>
      <c r="M309" s="772"/>
      <c r="N309" s="891"/>
      <c r="O309" s="774"/>
      <c r="P309" s="775"/>
      <c r="Q309" s="775"/>
      <c r="R309" s="776"/>
      <c r="S309" s="777"/>
      <c r="T309" s="777"/>
      <c r="U309" s="777"/>
      <c r="V309" s="778"/>
      <c r="W309" s="778"/>
      <c r="X309" s="778"/>
      <c r="Y309" s="778"/>
      <c r="Z309" s="778"/>
      <c r="AA309" s="779"/>
      <c r="AB309" s="779"/>
      <c r="AC309" s="779"/>
      <c r="AD309" s="779"/>
      <c r="AE309" s="779"/>
      <c r="AF309" s="779"/>
      <c r="AG309" s="779"/>
      <c r="AH309" s="779"/>
      <c r="AI309" s="779"/>
      <c r="AJ309" s="779"/>
      <c r="AK309" s="779"/>
      <c r="AL309" s="779"/>
      <c r="AM309" s="779"/>
      <c r="AN309" s="779"/>
      <c r="AO309" s="779"/>
      <c r="AP309" s="779"/>
      <c r="AQ309" s="779"/>
      <c r="AR309" s="779"/>
      <c r="AS309" s="779"/>
      <c r="AT309" s="779"/>
      <c r="AU309" s="779"/>
      <c r="AV309" s="779"/>
      <c r="AW309" s="779"/>
      <c r="AX309" s="779"/>
      <c r="AY309" s="779"/>
      <c r="AZ309" s="779"/>
      <c r="BA309" s="779"/>
      <c r="BB309" s="779"/>
      <c r="BC309" s="779"/>
      <c r="BD309" s="779"/>
      <c r="BE309" s="779"/>
      <c r="BF309" s="779"/>
      <c r="BG309" s="779"/>
      <c r="BH309" s="779"/>
      <c r="BI309" s="779"/>
      <c r="BJ309" s="779"/>
      <c r="BK309" s="779"/>
      <c r="BL309" s="779"/>
      <c r="BM309" s="779"/>
      <c r="BN309" s="779"/>
      <c r="BO309" s="779"/>
      <c r="BP309" s="779"/>
      <c r="BQ309" s="779"/>
      <c r="BR309" s="779"/>
      <c r="BS309" s="779"/>
      <c r="BT309" s="779"/>
      <c r="BU309" s="779"/>
      <c r="BV309" s="779"/>
      <c r="BW309" s="779"/>
      <c r="BX309" s="779"/>
      <c r="BY309" s="779"/>
      <c r="BZ309" s="779"/>
      <c r="CA309" s="779"/>
      <c r="CB309" s="779"/>
      <c r="CC309" s="779"/>
      <c r="CD309" s="779"/>
      <c r="CE309" s="779"/>
      <c r="CF309" s="779"/>
      <c r="CG309" s="779"/>
      <c r="CH309" s="779"/>
      <c r="CI309" s="779"/>
      <c r="CJ309" s="779"/>
      <c r="CK309" s="779"/>
      <c r="CL309" s="779"/>
      <c r="CM309" s="779"/>
      <c r="CN309" s="779"/>
      <c r="CO309" s="779"/>
      <c r="CP309" s="779"/>
      <c r="CQ309" s="779"/>
      <c r="CR309" s="779"/>
      <c r="CS309" s="779"/>
      <c r="CT309" s="779"/>
    </row>
    <row r="310" spans="1:98" s="887" customFormat="1" ht="13.5">
      <c r="A310" s="886"/>
      <c r="B310" s="886"/>
      <c r="C310" s="886"/>
      <c r="D310" s="886"/>
      <c r="E310" s="886"/>
      <c r="F310" s="2851"/>
      <c r="G310" s="2851"/>
      <c r="H310" s="888"/>
      <c r="I310" s="889"/>
      <c r="J310" s="890"/>
      <c r="M310" s="772"/>
      <c r="N310" s="891"/>
      <c r="O310" s="774"/>
      <c r="P310" s="775"/>
      <c r="Q310" s="775"/>
      <c r="R310" s="776"/>
      <c r="S310" s="777"/>
      <c r="T310" s="777"/>
      <c r="U310" s="777"/>
      <c r="V310" s="778"/>
      <c r="W310" s="778"/>
      <c r="X310" s="778"/>
      <c r="Y310" s="778"/>
      <c r="Z310" s="778"/>
      <c r="AA310" s="779"/>
      <c r="AB310" s="779"/>
      <c r="AC310" s="779"/>
      <c r="AD310" s="779"/>
      <c r="AE310" s="779"/>
      <c r="AF310" s="779"/>
      <c r="AG310" s="779"/>
      <c r="AH310" s="779"/>
      <c r="AI310" s="779"/>
      <c r="AJ310" s="779"/>
      <c r="AK310" s="779"/>
      <c r="AL310" s="779"/>
      <c r="AM310" s="779"/>
      <c r="AN310" s="779"/>
      <c r="AO310" s="779"/>
      <c r="AP310" s="779"/>
      <c r="AQ310" s="779"/>
      <c r="AR310" s="779"/>
      <c r="AS310" s="779"/>
      <c r="AT310" s="779"/>
      <c r="AU310" s="779"/>
      <c r="AV310" s="779"/>
      <c r="AW310" s="779"/>
      <c r="AX310" s="779"/>
      <c r="AY310" s="779"/>
      <c r="AZ310" s="779"/>
      <c r="BA310" s="779"/>
      <c r="BB310" s="779"/>
      <c r="BC310" s="779"/>
      <c r="BD310" s="779"/>
      <c r="BE310" s="779"/>
      <c r="BF310" s="779"/>
      <c r="BG310" s="779"/>
      <c r="BH310" s="779"/>
      <c r="BI310" s="779"/>
      <c r="BJ310" s="779"/>
      <c r="BK310" s="779"/>
      <c r="BL310" s="779"/>
      <c r="BM310" s="779"/>
      <c r="BN310" s="779"/>
      <c r="BO310" s="779"/>
      <c r="BP310" s="779"/>
      <c r="BQ310" s="779"/>
      <c r="BR310" s="779"/>
      <c r="BS310" s="779"/>
      <c r="BT310" s="779"/>
      <c r="BU310" s="779"/>
      <c r="BV310" s="779"/>
      <c r="BW310" s="779"/>
      <c r="BX310" s="779"/>
      <c r="BY310" s="779"/>
      <c r="BZ310" s="779"/>
      <c r="CA310" s="779"/>
      <c r="CB310" s="779"/>
      <c r="CC310" s="779"/>
      <c r="CD310" s="779"/>
      <c r="CE310" s="779"/>
      <c r="CF310" s="779"/>
      <c r="CG310" s="779"/>
      <c r="CH310" s="779"/>
      <c r="CI310" s="779"/>
      <c r="CJ310" s="779"/>
      <c r="CK310" s="779"/>
      <c r="CL310" s="779"/>
      <c r="CM310" s="779"/>
      <c r="CN310" s="779"/>
      <c r="CO310" s="779"/>
      <c r="CP310" s="779"/>
      <c r="CQ310" s="779"/>
      <c r="CR310" s="779"/>
      <c r="CS310" s="779"/>
      <c r="CT310" s="779"/>
    </row>
    <row r="311" spans="1:98" s="887" customFormat="1" ht="13.5">
      <c r="A311" s="886"/>
      <c r="B311" s="886"/>
      <c r="C311" s="886"/>
      <c r="D311" s="886"/>
      <c r="E311" s="886"/>
      <c r="F311" s="2851"/>
      <c r="G311" s="2851"/>
      <c r="H311" s="888"/>
      <c r="I311" s="889"/>
      <c r="J311" s="890"/>
      <c r="M311" s="772"/>
      <c r="N311" s="891"/>
      <c r="O311" s="774"/>
      <c r="P311" s="775"/>
      <c r="Q311" s="775"/>
      <c r="R311" s="776"/>
      <c r="S311" s="777"/>
      <c r="T311" s="777"/>
      <c r="U311" s="777"/>
      <c r="V311" s="778"/>
      <c r="W311" s="778"/>
      <c r="X311" s="778"/>
      <c r="Y311" s="778"/>
      <c r="Z311" s="778"/>
      <c r="AA311" s="779"/>
      <c r="AB311" s="779"/>
      <c r="AC311" s="779"/>
      <c r="AD311" s="779"/>
      <c r="AE311" s="779"/>
      <c r="AF311" s="779"/>
      <c r="AG311" s="779"/>
      <c r="AH311" s="779"/>
      <c r="AI311" s="779"/>
      <c r="AJ311" s="779"/>
      <c r="AK311" s="779"/>
      <c r="AL311" s="779"/>
      <c r="AM311" s="779"/>
      <c r="AN311" s="779"/>
      <c r="AO311" s="779"/>
      <c r="AP311" s="779"/>
      <c r="AQ311" s="779"/>
      <c r="AR311" s="779"/>
      <c r="AS311" s="779"/>
      <c r="AT311" s="779"/>
      <c r="AU311" s="779"/>
      <c r="AV311" s="779"/>
      <c r="AW311" s="779"/>
      <c r="AX311" s="779"/>
      <c r="AY311" s="779"/>
      <c r="AZ311" s="779"/>
      <c r="BA311" s="779"/>
      <c r="BB311" s="779"/>
      <c r="BC311" s="779"/>
      <c r="BD311" s="779"/>
      <c r="BE311" s="779"/>
      <c r="BF311" s="779"/>
      <c r="BG311" s="779"/>
      <c r="BH311" s="779"/>
      <c r="BI311" s="779"/>
      <c r="BJ311" s="779"/>
      <c r="BK311" s="779"/>
      <c r="BL311" s="779"/>
      <c r="BM311" s="779"/>
      <c r="BN311" s="779"/>
      <c r="BO311" s="779"/>
      <c r="BP311" s="779"/>
      <c r="BQ311" s="779"/>
      <c r="BR311" s="779"/>
      <c r="BS311" s="779"/>
      <c r="BT311" s="779"/>
      <c r="BU311" s="779"/>
      <c r="BV311" s="779"/>
      <c r="BW311" s="779"/>
      <c r="BX311" s="779"/>
      <c r="BY311" s="779"/>
      <c r="BZ311" s="779"/>
      <c r="CA311" s="779"/>
      <c r="CB311" s="779"/>
      <c r="CC311" s="779"/>
      <c r="CD311" s="779"/>
      <c r="CE311" s="779"/>
      <c r="CF311" s="779"/>
      <c r="CG311" s="779"/>
      <c r="CH311" s="779"/>
      <c r="CI311" s="779"/>
      <c r="CJ311" s="779"/>
      <c r="CK311" s="779"/>
      <c r="CL311" s="779"/>
      <c r="CM311" s="779"/>
      <c r="CN311" s="779"/>
      <c r="CO311" s="779"/>
      <c r="CP311" s="779"/>
      <c r="CQ311" s="779"/>
      <c r="CR311" s="779"/>
      <c r="CS311" s="779"/>
      <c r="CT311" s="779"/>
    </row>
    <row r="312" spans="1:98" s="887" customFormat="1" ht="13.5">
      <c r="A312" s="886"/>
      <c r="B312" s="886"/>
      <c r="C312" s="886"/>
      <c r="D312" s="886"/>
      <c r="E312" s="886"/>
      <c r="F312" s="2851"/>
      <c r="G312" s="2851"/>
      <c r="H312" s="888"/>
      <c r="I312" s="889"/>
      <c r="J312" s="890"/>
      <c r="M312" s="772"/>
      <c r="N312" s="891"/>
      <c r="O312" s="774"/>
      <c r="P312" s="775"/>
      <c r="Q312" s="775"/>
      <c r="R312" s="776"/>
      <c r="S312" s="777"/>
      <c r="T312" s="777"/>
      <c r="U312" s="777"/>
      <c r="V312" s="778"/>
      <c r="W312" s="778"/>
      <c r="X312" s="778"/>
      <c r="Y312" s="778"/>
      <c r="Z312" s="778"/>
      <c r="AA312" s="779"/>
      <c r="AB312" s="779"/>
      <c r="AC312" s="779"/>
      <c r="AD312" s="779"/>
      <c r="AE312" s="779"/>
      <c r="AF312" s="779"/>
      <c r="AG312" s="779"/>
      <c r="AH312" s="779"/>
      <c r="AI312" s="779"/>
      <c r="AJ312" s="779"/>
      <c r="AK312" s="779"/>
      <c r="AL312" s="779"/>
      <c r="AM312" s="779"/>
      <c r="AN312" s="779"/>
      <c r="AO312" s="779"/>
      <c r="AP312" s="779"/>
      <c r="AQ312" s="779"/>
      <c r="AR312" s="779"/>
      <c r="AS312" s="779"/>
      <c r="AT312" s="779"/>
      <c r="AU312" s="779"/>
      <c r="AV312" s="779"/>
      <c r="AW312" s="779"/>
      <c r="AX312" s="779"/>
      <c r="AY312" s="779"/>
      <c r="AZ312" s="779"/>
      <c r="BA312" s="779"/>
      <c r="BB312" s="779"/>
      <c r="BC312" s="779"/>
      <c r="BD312" s="779"/>
      <c r="BE312" s="779"/>
      <c r="BF312" s="779"/>
      <c r="BG312" s="779"/>
      <c r="BH312" s="779"/>
      <c r="BI312" s="779"/>
      <c r="BJ312" s="779"/>
      <c r="BK312" s="779"/>
      <c r="BL312" s="779"/>
      <c r="BM312" s="779"/>
      <c r="BN312" s="779"/>
      <c r="BO312" s="779"/>
      <c r="BP312" s="779"/>
      <c r="BQ312" s="779"/>
      <c r="BR312" s="779"/>
      <c r="BS312" s="779"/>
      <c r="BT312" s="779"/>
      <c r="BU312" s="779"/>
      <c r="BV312" s="779"/>
      <c r="BW312" s="779"/>
      <c r="BX312" s="779"/>
      <c r="BY312" s="779"/>
      <c r="BZ312" s="779"/>
      <c r="CA312" s="779"/>
      <c r="CB312" s="779"/>
      <c r="CC312" s="779"/>
      <c r="CD312" s="779"/>
      <c r="CE312" s="779"/>
      <c r="CF312" s="779"/>
      <c r="CG312" s="779"/>
      <c r="CH312" s="779"/>
      <c r="CI312" s="779"/>
      <c r="CJ312" s="779"/>
      <c r="CK312" s="779"/>
      <c r="CL312" s="779"/>
      <c r="CM312" s="779"/>
      <c r="CN312" s="779"/>
      <c r="CO312" s="779"/>
      <c r="CP312" s="779"/>
      <c r="CQ312" s="779"/>
      <c r="CR312" s="779"/>
      <c r="CS312" s="779"/>
      <c r="CT312" s="779"/>
    </row>
    <row r="313" spans="1:98" s="887" customFormat="1" ht="13.5">
      <c r="A313" s="886"/>
      <c r="B313" s="886"/>
      <c r="C313" s="886"/>
      <c r="D313" s="886"/>
      <c r="E313" s="886"/>
      <c r="F313" s="2851"/>
      <c r="G313" s="2851"/>
      <c r="H313" s="888"/>
      <c r="I313" s="889"/>
      <c r="J313" s="890"/>
      <c r="M313" s="772"/>
      <c r="N313" s="891"/>
      <c r="O313" s="774"/>
      <c r="P313" s="775"/>
      <c r="Q313" s="775"/>
      <c r="R313" s="776"/>
      <c r="S313" s="777"/>
      <c r="T313" s="777"/>
      <c r="U313" s="777"/>
      <c r="V313" s="778"/>
      <c r="W313" s="778"/>
      <c r="X313" s="778"/>
      <c r="Y313" s="778"/>
      <c r="Z313" s="778"/>
      <c r="AA313" s="779"/>
      <c r="AB313" s="779"/>
      <c r="AC313" s="779"/>
      <c r="AD313" s="779"/>
      <c r="AE313" s="779"/>
      <c r="AF313" s="779"/>
      <c r="AG313" s="779"/>
      <c r="AH313" s="779"/>
      <c r="AI313" s="779"/>
      <c r="AJ313" s="779"/>
      <c r="AK313" s="779"/>
      <c r="AL313" s="779"/>
      <c r="AM313" s="779"/>
      <c r="AN313" s="779"/>
      <c r="AO313" s="779"/>
      <c r="AP313" s="779"/>
      <c r="AQ313" s="779"/>
      <c r="AR313" s="779"/>
      <c r="AS313" s="779"/>
      <c r="AT313" s="779"/>
      <c r="AU313" s="779"/>
      <c r="AV313" s="779"/>
      <c r="AW313" s="779"/>
      <c r="AX313" s="779"/>
      <c r="AY313" s="779"/>
      <c r="AZ313" s="779"/>
      <c r="BA313" s="779"/>
      <c r="BB313" s="779"/>
      <c r="BC313" s="779"/>
      <c r="BD313" s="779"/>
      <c r="BE313" s="779"/>
      <c r="BF313" s="779"/>
      <c r="BG313" s="779"/>
      <c r="BH313" s="779"/>
      <c r="BI313" s="779"/>
      <c r="BJ313" s="779"/>
      <c r="BK313" s="779"/>
      <c r="BL313" s="779"/>
      <c r="BM313" s="779"/>
      <c r="BN313" s="779"/>
      <c r="BO313" s="779"/>
      <c r="BP313" s="779"/>
      <c r="BQ313" s="779"/>
      <c r="BR313" s="779"/>
      <c r="BS313" s="779"/>
      <c r="BT313" s="779"/>
      <c r="BU313" s="779"/>
      <c r="BV313" s="779"/>
      <c r="BW313" s="779"/>
      <c r="BX313" s="779"/>
      <c r="BY313" s="779"/>
      <c r="BZ313" s="779"/>
      <c r="CA313" s="779"/>
      <c r="CB313" s="779"/>
      <c r="CC313" s="779"/>
      <c r="CD313" s="779"/>
      <c r="CE313" s="779"/>
      <c r="CF313" s="779"/>
      <c r="CG313" s="779"/>
      <c r="CH313" s="779"/>
      <c r="CI313" s="779"/>
      <c r="CJ313" s="779"/>
      <c r="CK313" s="779"/>
      <c r="CL313" s="779"/>
      <c r="CM313" s="779"/>
      <c r="CN313" s="779"/>
      <c r="CO313" s="779"/>
      <c r="CP313" s="779"/>
      <c r="CQ313" s="779"/>
      <c r="CR313" s="779"/>
      <c r="CS313" s="779"/>
      <c r="CT313" s="779"/>
    </row>
    <row r="314" spans="1:98" s="887" customFormat="1" ht="13.5">
      <c r="A314" s="886"/>
      <c r="B314" s="886"/>
      <c r="C314" s="886"/>
      <c r="D314" s="886"/>
      <c r="E314" s="886"/>
      <c r="F314" s="2851"/>
      <c r="G314" s="2851"/>
      <c r="H314" s="888"/>
      <c r="I314" s="889"/>
      <c r="J314" s="890"/>
      <c r="M314" s="772"/>
      <c r="N314" s="891"/>
      <c r="O314" s="774"/>
      <c r="P314" s="775"/>
      <c r="Q314" s="775"/>
      <c r="R314" s="776"/>
      <c r="S314" s="777"/>
      <c r="T314" s="777"/>
      <c r="U314" s="777"/>
      <c r="V314" s="778"/>
      <c r="W314" s="778"/>
      <c r="X314" s="778"/>
      <c r="Y314" s="778"/>
      <c r="Z314" s="778"/>
      <c r="AA314" s="779"/>
      <c r="AB314" s="779"/>
      <c r="AC314" s="779"/>
      <c r="AD314" s="779"/>
      <c r="AE314" s="779"/>
      <c r="AF314" s="779"/>
      <c r="AG314" s="779"/>
      <c r="AH314" s="779"/>
      <c r="AI314" s="779"/>
      <c r="AJ314" s="779"/>
      <c r="AK314" s="779"/>
      <c r="AL314" s="779"/>
      <c r="AM314" s="779"/>
      <c r="AN314" s="779"/>
      <c r="AO314" s="779"/>
      <c r="AP314" s="779"/>
      <c r="AQ314" s="779"/>
      <c r="AR314" s="779"/>
      <c r="AS314" s="779"/>
      <c r="AT314" s="779"/>
      <c r="AU314" s="779"/>
      <c r="AV314" s="779"/>
      <c r="AW314" s="779"/>
      <c r="AX314" s="779"/>
      <c r="AY314" s="779"/>
      <c r="AZ314" s="779"/>
      <c r="BA314" s="779"/>
      <c r="BB314" s="779"/>
      <c r="BC314" s="779"/>
      <c r="BD314" s="779"/>
      <c r="BE314" s="779"/>
      <c r="BF314" s="779"/>
      <c r="BG314" s="779"/>
      <c r="BH314" s="779"/>
      <c r="BI314" s="779"/>
      <c r="BJ314" s="779"/>
      <c r="BK314" s="779"/>
      <c r="BL314" s="779"/>
      <c r="BM314" s="779"/>
      <c r="BN314" s="779"/>
      <c r="BO314" s="779"/>
      <c r="BP314" s="779"/>
      <c r="BQ314" s="779"/>
      <c r="BR314" s="779"/>
      <c r="BS314" s="779"/>
      <c r="BT314" s="779"/>
      <c r="BU314" s="779"/>
      <c r="BV314" s="779"/>
      <c r="BW314" s="779"/>
      <c r="BX314" s="779"/>
      <c r="BY314" s="779"/>
      <c r="BZ314" s="779"/>
      <c r="CA314" s="779"/>
      <c r="CB314" s="779"/>
      <c r="CC314" s="779"/>
      <c r="CD314" s="779"/>
      <c r="CE314" s="779"/>
      <c r="CF314" s="779"/>
      <c r="CG314" s="779"/>
      <c r="CH314" s="779"/>
      <c r="CI314" s="779"/>
      <c r="CJ314" s="779"/>
      <c r="CK314" s="779"/>
      <c r="CL314" s="779"/>
      <c r="CM314" s="779"/>
      <c r="CN314" s="779"/>
      <c r="CO314" s="779"/>
      <c r="CP314" s="779"/>
      <c r="CQ314" s="779"/>
      <c r="CR314" s="779"/>
      <c r="CS314" s="779"/>
      <c r="CT314" s="779"/>
    </row>
    <row r="315" spans="1:98" s="887" customFormat="1" ht="13.5">
      <c r="A315" s="886"/>
      <c r="B315" s="886"/>
      <c r="C315" s="886"/>
      <c r="D315" s="886"/>
      <c r="E315" s="886"/>
      <c r="F315" s="2851"/>
      <c r="G315" s="2851"/>
      <c r="H315" s="888"/>
      <c r="I315" s="889"/>
      <c r="J315" s="890"/>
      <c r="M315" s="772"/>
      <c r="N315" s="891"/>
      <c r="O315" s="774"/>
      <c r="P315" s="775"/>
      <c r="Q315" s="775"/>
      <c r="R315" s="776"/>
      <c r="S315" s="777"/>
      <c r="T315" s="777"/>
      <c r="U315" s="777"/>
      <c r="V315" s="778"/>
      <c r="W315" s="778"/>
      <c r="X315" s="778"/>
      <c r="Y315" s="778"/>
      <c r="Z315" s="778"/>
      <c r="AA315" s="779"/>
      <c r="AB315" s="779"/>
      <c r="AC315" s="779"/>
      <c r="AD315" s="779"/>
      <c r="AE315" s="779"/>
      <c r="AF315" s="779"/>
      <c r="AG315" s="779"/>
      <c r="AH315" s="779"/>
      <c r="AI315" s="779"/>
      <c r="AJ315" s="779"/>
      <c r="AK315" s="779"/>
      <c r="AL315" s="779"/>
      <c r="AM315" s="779"/>
      <c r="AN315" s="779"/>
      <c r="AO315" s="779"/>
      <c r="AP315" s="779"/>
      <c r="AQ315" s="779"/>
      <c r="AR315" s="779"/>
      <c r="AS315" s="779"/>
      <c r="AT315" s="779"/>
      <c r="AU315" s="779"/>
      <c r="AV315" s="779"/>
      <c r="AW315" s="779"/>
      <c r="AX315" s="779"/>
      <c r="AY315" s="779"/>
      <c r="AZ315" s="779"/>
      <c r="BA315" s="779"/>
      <c r="BB315" s="779"/>
      <c r="BC315" s="779"/>
      <c r="BD315" s="779"/>
      <c r="BE315" s="779"/>
      <c r="BF315" s="779"/>
      <c r="BG315" s="779"/>
      <c r="BH315" s="779"/>
      <c r="BI315" s="779"/>
      <c r="BJ315" s="779"/>
      <c r="BK315" s="779"/>
      <c r="BL315" s="779"/>
      <c r="BM315" s="779"/>
      <c r="BN315" s="779"/>
      <c r="BO315" s="779"/>
      <c r="BP315" s="779"/>
      <c r="BQ315" s="779"/>
      <c r="BR315" s="779"/>
      <c r="BS315" s="779"/>
      <c r="BT315" s="779"/>
      <c r="BU315" s="779"/>
      <c r="BV315" s="779"/>
      <c r="BW315" s="779"/>
      <c r="BX315" s="779"/>
      <c r="BY315" s="779"/>
      <c r="BZ315" s="779"/>
      <c r="CA315" s="779"/>
      <c r="CB315" s="779"/>
      <c r="CC315" s="779"/>
      <c r="CD315" s="779"/>
      <c r="CE315" s="779"/>
      <c r="CF315" s="779"/>
      <c r="CG315" s="779"/>
      <c r="CH315" s="779"/>
      <c r="CI315" s="779"/>
      <c r="CJ315" s="779"/>
      <c r="CK315" s="779"/>
      <c r="CL315" s="779"/>
      <c r="CM315" s="779"/>
      <c r="CN315" s="779"/>
      <c r="CO315" s="779"/>
      <c r="CP315" s="779"/>
      <c r="CQ315" s="779"/>
      <c r="CR315" s="779"/>
      <c r="CS315" s="779"/>
      <c r="CT315" s="779"/>
    </row>
    <row r="316" spans="1:98" s="887" customFormat="1" ht="13.5">
      <c r="A316" s="886"/>
      <c r="B316" s="886"/>
      <c r="C316" s="886"/>
      <c r="D316" s="886"/>
      <c r="E316" s="886"/>
      <c r="F316" s="2851"/>
      <c r="G316" s="2851"/>
      <c r="H316" s="888"/>
      <c r="I316" s="889"/>
      <c r="J316" s="890"/>
      <c r="M316" s="772"/>
      <c r="N316" s="891"/>
      <c r="O316" s="774"/>
      <c r="P316" s="775"/>
      <c r="Q316" s="775"/>
      <c r="R316" s="776"/>
      <c r="S316" s="777"/>
      <c r="T316" s="777"/>
      <c r="U316" s="777"/>
      <c r="V316" s="778"/>
      <c r="W316" s="778"/>
      <c r="X316" s="778"/>
      <c r="Y316" s="778"/>
      <c r="Z316" s="778"/>
      <c r="AA316" s="779"/>
      <c r="AB316" s="779"/>
      <c r="AC316" s="779"/>
      <c r="AD316" s="779"/>
      <c r="AE316" s="779"/>
      <c r="AF316" s="779"/>
      <c r="AG316" s="779"/>
      <c r="AH316" s="779"/>
      <c r="AI316" s="779"/>
      <c r="AJ316" s="779"/>
      <c r="AK316" s="779"/>
      <c r="AL316" s="779"/>
      <c r="AM316" s="779"/>
      <c r="AN316" s="779"/>
      <c r="AO316" s="779"/>
      <c r="AP316" s="779"/>
      <c r="AQ316" s="779"/>
      <c r="AR316" s="779"/>
      <c r="AS316" s="779"/>
      <c r="AT316" s="779"/>
      <c r="AU316" s="779"/>
      <c r="AV316" s="779"/>
      <c r="AW316" s="779"/>
      <c r="AX316" s="779"/>
      <c r="AY316" s="779"/>
      <c r="AZ316" s="779"/>
      <c r="BA316" s="779"/>
      <c r="BB316" s="779"/>
      <c r="BC316" s="779"/>
      <c r="BD316" s="779"/>
      <c r="BE316" s="779"/>
      <c r="BF316" s="779"/>
      <c r="BG316" s="779"/>
      <c r="BH316" s="779"/>
      <c r="BI316" s="779"/>
      <c r="BJ316" s="779"/>
      <c r="BK316" s="779"/>
      <c r="BL316" s="779"/>
      <c r="BM316" s="779"/>
      <c r="BN316" s="779"/>
      <c r="BO316" s="779"/>
      <c r="BP316" s="779"/>
      <c r="BQ316" s="779"/>
      <c r="BR316" s="779"/>
      <c r="BS316" s="779"/>
      <c r="BT316" s="779"/>
      <c r="BU316" s="779"/>
      <c r="BV316" s="779"/>
      <c r="BW316" s="779"/>
      <c r="BX316" s="779"/>
      <c r="BY316" s="779"/>
      <c r="BZ316" s="779"/>
      <c r="CA316" s="779"/>
      <c r="CB316" s="779"/>
      <c r="CC316" s="779"/>
      <c r="CD316" s="779"/>
      <c r="CE316" s="779"/>
      <c r="CF316" s="779"/>
      <c r="CG316" s="779"/>
      <c r="CH316" s="779"/>
      <c r="CI316" s="779"/>
      <c r="CJ316" s="779"/>
      <c r="CK316" s="779"/>
      <c r="CL316" s="779"/>
      <c r="CM316" s="779"/>
      <c r="CN316" s="779"/>
      <c r="CO316" s="779"/>
      <c r="CP316" s="779"/>
      <c r="CQ316" s="779"/>
      <c r="CR316" s="779"/>
      <c r="CS316" s="779"/>
      <c r="CT316" s="779"/>
    </row>
    <row r="317" spans="1:98" s="887" customFormat="1" ht="13.5">
      <c r="A317" s="886"/>
      <c r="B317" s="886"/>
      <c r="C317" s="886"/>
      <c r="D317" s="886"/>
      <c r="E317" s="886"/>
      <c r="F317" s="2851"/>
      <c r="G317" s="2851"/>
      <c r="H317" s="888"/>
      <c r="I317" s="889"/>
      <c r="J317" s="890"/>
      <c r="M317" s="772"/>
      <c r="N317" s="891"/>
      <c r="O317" s="774"/>
      <c r="P317" s="775"/>
      <c r="Q317" s="775"/>
      <c r="R317" s="776"/>
      <c r="S317" s="777"/>
      <c r="T317" s="777"/>
      <c r="U317" s="777"/>
      <c r="V317" s="778"/>
      <c r="W317" s="778"/>
      <c r="X317" s="778"/>
      <c r="Y317" s="778"/>
      <c r="Z317" s="778"/>
      <c r="AA317" s="779"/>
      <c r="AB317" s="779"/>
      <c r="AC317" s="779"/>
      <c r="AD317" s="779"/>
      <c r="AE317" s="779"/>
      <c r="AF317" s="779"/>
      <c r="AG317" s="779"/>
      <c r="AH317" s="779"/>
      <c r="AI317" s="779"/>
      <c r="AJ317" s="779"/>
      <c r="AK317" s="779"/>
      <c r="AL317" s="779"/>
      <c r="AM317" s="779"/>
      <c r="AN317" s="779"/>
      <c r="AO317" s="779"/>
      <c r="AP317" s="779"/>
      <c r="AQ317" s="779"/>
      <c r="AR317" s="779"/>
      <c r="AS317" s="779"/>
      <c r="AT317" s="779"/>
      <c r="AU317" s="779"/>
      <c r="AV317" s="779"/>
      <c r="AW317" s="779"/>
      <c r="AX317" s="779"/>
      <c r="AY317" s="779"/>
      <c r="AZ317" s="779"/>
      <c r="BA317" s="779"/>
      <c r="BB317" s="779"/>
      <c r="BC317" s="779"/>
      <c r="BD317" s="779"/>
      <c r="BE317" s="779"/>
      <c r="BF317" s="779"/>
      <c r="BG317" s="779"/>
      <c r="BH317" s="779"/>
      <c r="BI317" s="779"/>
      <c r="BJ317" s="779"/>
      <c r="BK317" s="779"/>
      <c r="BL317" s="779"/>
      <c r="BM317" s="779"/>
      <c r="BN317" s="779"/>
      <c r="BO317" s="779"/>
      <c r="BP317" s="779"/>
      <c r="BQ317" s="779"/>
      <c r="BR317" s="779"/>
      <c r="BS317" s="779"/>
      <c r="BT317" s="779"/>
      <c r="BU317" s="779"/>
      <c r="BV317" s="779"/>
      <c r="BW317" s="779"/>
      <c r="BX317" s="779"/>
      <c r="BY317" s="779"/>
      <c r="BZ317" s="779"/>
      <c r="CA317" s="779"/>
      <c r="CB317" s="779"/>
      <c r="CC317" s="779"/>
      <c r="CD317" s="779"/>
      <c r="CE317" s="779"/>
      <c r="CF317" s="779"/>
      <c r="CG317" s="779"/>
      <c r="CH317" s="779"/>
      <c r="CI317" s="779"/>
      <c r="CJ317" s="779"/>
      <c r="CK317" s="779"/>
      <c r="CL317" s="779"/>
      <c r="CM317" s="779"/>
      <c r="CN317" s="779"/>
      <c r="CO317" s="779"/>
      <c r="CP317" s="779"/>
      <c r="CQ317" s="779"/>
      <c r="CR317" s="779"/>
      <c r="CS317" s="779"/>
      <c r="CT317" s="779"/>
    </row>
    <row r="318" spans="1:98" s="887" customFormat="1" ht="13.5">
      <c r="A318" s="886"/>
      <c r="B318" s="886"/>
      <c r="C318" s="886"/>
      <c r="D318" s="886"/>
      <c r="E318" s="886"/>
      <c r="F318" s="2851"/>
      <c r="G318" s="2851"/>
      <c r="H318" s="888"/>
      <c r="I318" s="889"/>
      <c r="J318" s="890"/>
      <c r="M318" s="772"/>
      <c r="N318" s="891"/>
      <c r="O318" s="774"/>
      <c r="P318" s="775"/>
      <c r="Q318" s="775"/>
      <c r="R318" s="776"/>
      <c r="S318" s="777"/>
      <c r="T318" s="777"/>
      <c r="U318" s="777"/>
      <c r="V318" s="778"/>
      <c r="W318" s="778"/>
      <c r="X318" s="778"/>
      <c r="Y318" s="778"/>
      <c r="Z318" s="778"/>
      <c r="AA318" s="779"/>
      <c r="AB318" s="779"/>
      <c r="AC318" s="779"/>
      <c r="AD318" s="779"/>
      <c r="AE318" s="779"/>
      <c r="AF318" s="779"/>
      <c r="AG318" s="779"/>
      <c r="AH318" s="779"/>
      <c r="AI318" s="779"/>
      <c r="AJ318" s="779"/>
      <c r="AK318" s="779"/>
      <c r="AL318" s="779"/>
      <c r="AM318" s="779"/>
      <c r="AN318" s="779"/>
      <c r="AO318" s="779"/>
      <c r="AP318" s="779"/>
      <c r="AQ318" s="779"/>
      <c r="AR318" s="779"/>
      <c r="AS318" s="779"/>
      <c r="AT318" s="779"/>
      <c r="AU318" s="779"/>
      <c r="AV318" s="779"/>
      <c r="AW318" s="779"/>
      <c r="AX318" s="779"/>
      <c r="AY318" s="779"/>
      <c r="AZ318" s="779"/>
      <c r="BA318" s="779"/>
      <c r="BB318" s="779"/>
      <c r="BC318" s="779"/>
      <c r="BD318" s="779"/>
      <c r="BE318" s="779"/>
      <c r="BF318" s="779"/>
      <c r="BG318" s="779"/>
      <c r="BH318" s="779"/>
      <c r="BI318" s="779"/>
      <c r="BJ318" s="779"/>
      <c r="BK318" s="779"/>
      <c r="BL318" s="779"/>
      <c r="BM318" s="779"/>
      <c r="BN318" s="779"/>
      <c r="BO318" s="779"/>
      <c r="BP318" s="779"/>
      <c r="BQ318" s="779"/>
      <c r="BR318" s="779"/>
      <c r="BS318" s="779"/>
      <c r="BT318" s="779"/>
      <c r="BU318" s="779"/>
      <c r="BV318" s="779"/>
      <c r="BW318" s="779"/>
      <c r="BX318" s="779"/>
      <c r="BY318" s="779"/>
      <c r="BZ318" s="779"/>
      <c r="CA318" s="779"/>
      <c r="CB318" s="779"/>
      <c r="CC318" s="779"/>
      <c r="CD318" s="779"/>
      <c r="CE318" s="779"/>
      <c r="CF318" s="779"/>
      <c r="CG318" s="779"/>
      <c r="CH318" s="779"/>
      <c r="CI318" s="779"/>
      <c r="CJ318" s="779"/>
      <c r="CK318" s="779"/>
      <c r="CL318" s="779"/>
      <c r="CM318" s="779"/>
      <c r="CN318" s="779"/>
      <c r="CO318" s="779"/>
      <c r="CP318" s="779"/>
      <c r="CQ318" s="779"/>
      <c r="CR318" s="779"/>
      <c r="CS318" s="779"/>
      <c r="CT318" s="779"/>
    </row>
    <row r="319" spans="1:98" s="887" customFormat="1" ht="13.5">
      <c r="A319" s="886"/>
      <c r="B319" s="886"/>
      <c r="C319" s="886"/>
      <c r="D319" s="886"/>
      <c r="E319" s="886"/>
      <c r="F319" s="2851"/>
      <c r="G319" s="2851"/>
      <c r="H319" s="888"/>
      <c r="I319" s="889"/>
      <c r="J319" s="890"/>
      <c r="M319" s="772"/>
      <c r="N319" s="891"/>
      <c r="O319" s="774"/>
      <c r="P319" s="775"/>
      <c r="Q319" s="775"/>
      <c r="R319" s="776"/>
      <c r="S319" s="777"/>
      <c r="T319" s="777"/>
      <c r="U319" s="777"/>
      <c r="V319" s="778"/>
      <c r="W319" s="778"/>
      <c r="X319" s="778"/>
      <c r="Y319" s="778"/>
      <c r="Z319" s="778"/>
      <c r="AA319" s="779"/>
      <c r="AB319" s="779"/>
      <c r="AC319" s="779"/>
      <c r="AD319" s="779"/>
      <c r="AE319" s="779"/>
      <c r="AF319" s="779"/>
      <c r="AG319" s="779"/>
      <c r="AH319" s="779"/>
      <c r="AI319" s="779"/>
      <c r="AJ319" s="779"/>
      <c r="AK319" s="779"/>
      <c r="AL319" s="779"/>
      <c r="AM319" s="779"/>
      <c r="AN319" s="779"/>
      <c r="AO319" s="779"/>
      <c r="AP319" s="779"/>
      <c r="AQ319" s="779"/>
      <c r="AR319" s="779"/>
      <c r="AS319" s="779"/>
      <c r="AT319" s="779"/>
      <c r="AU319" s="779"/>
      <c r="AV319" s="779"/>
      <c r="AW319" s="779"/>
      <c r="AX319" s="779"/>
      <c r="AY319" s="779"/>
      <c r="AZ319" s="779"/>
      <c r="BA319" s="779"/>
      <c r="BB319" s="779"/>
      <c r="BC319" s="779"/>
      <c r="BD319" s="779"/>
      <c r="BE319" s="779"/>
      <c r="BF319" s="779"/>
      <c r="BG319" s="779"/>
      <c r="BH319" s="779"/>
      <c r="BI319" s="779"/>
      <c r="BJ319" s="779"/>
      <c r="BK319" s="779"/>
      <c r="BL319" s="779"/>
      <c r="BM319" s="779"/>
      <c r="BN319" s="779"/>
      <c r="BO319" s="779"/>
      <c r="BP319" s="779"/>
      <c r="BQ319" s="779"/>
      <c r="BR319" s="779"/>
      <c r="BS319" s="779"/>
      <c r="BT319" s="779"/>
      <c r="BU319" s="779"/>
      <c r="BV319" s="779"/>
      <c r="BW319" s="779"/>
      <c r="BX319" s="779"/>
      <c r="BY319" s="779"/>
      <c r="BZ319" s="779"/>
      <c r="CA319" s="779"/>
      <c r="CB319" s="779"/>
      <c r="CC319" s="779"/>
      <c r="CD319" s="779"/>
      <c r="CE319" s="779"/>
      <c r="CF319" s="779"/>
      <c r="CG319" s="779"/>
      <c r="CH319" s="779"/>
      <c r="CI319" s="779"/>
      <c r="CJ319" s="779"/>
      <c r="CK319" s="779"/>
      <c r="CL319" s="779"/>
      <c r="CM319" s="779"/>
      <c r="CN319" s="779"/>
      <c r="CO319" s="779"/>
      <c r="CP319" s="779"/>
      <c r="CQ319" s="779"/>
      <c r="CR319" s="779"/>
      <c r="CS319" s="779"/>
      <c r="CT319" s="779"/>
    </row>
    <row r="320" spans="1:98" s="887" customFormat="1" ht="13.5">
      <c r="A320" s="886"/>
      <c r="B320" s="886"/>
      <c r="C320" s="886"/>
      <c r="D320" s="886"/>
      <c r="E320" s="886"/>
      <c r="F320" s="2851"/>
      <c r="G320" s="2851"/>
      <c r="H320" s="888"/>
      <c r="I320" s="889"/>
      <c r="J320" s="890"/>
      <c r="M320" s="772"/>
      <c r="N320" s="891"/>
      <c r="O320" s="774"/>
      <c r="P320" s="775"/>
      <c r="Q320" s="775"/>
      <c r="R320" s="776"/>
      <c r="S320" s="777"/>
      <c r="T320" s="777"/>
      <c r="U320" s="777"/>
      <c r="V320" s="778"/>
      <c r="W320" s="778"/>
      <c r="X320" s="778"/>
      <c r="Y320" s="778"/>
      <c r="Z320" s="778"/>
      <c r="AA320" s="779"/>
      <c r="AB320" s="779"/>
      <c r="AC320" s="779"/>
      <c r="AD320" s="779"/>
      <c r="AE320" s="779"/>
      <c r="AF320" s="779"/>
      <c r="AG320" s="779"/>
      <c r="AH320" s="779"/>
      <c r="AI320" s="779"/>
      <c r="AJ320" s="779"/>
      <c r="AK320" s="779"/>
      <c r="AL320" s="779"/>
      <c r="AM320" s="779"/>
      <c r="AN320" s="779"/>
      <c r="AO320" s="779"/>
      <c r="AP320" s="779"/>
      <c r="AQ320" s="779"/>
      <c r="AR320" s="779"/>
      <c r="AS320" s="779"/>
      <c r="AT320" s="779"/>
      <c r="AU320" s="779"/>
      <c r="AV320" s="779"/>
      <c r="AW320" s="779"/>
      <c r="AX320" s="779"/>
      <c r="AY320" s="779"/>
      <c r="AZ320" s="779"/>
      <c r="BA320" s="779"/>
      <c r="BB320" s="779"/>
      <c r="BC320" s="779"/>
      <c r="BD320" s="779"/>
      <c r="BE320" s="779"/>
      <c r="BF320" s="779"/>
      <c r="BG320" s="779"/>
      <c r="BH320" s="779"/>
      <c r="BI320" s="779"/>
      <c r="BJ320" s="779"/>
      <c r="BK320" s="779"/>
      <c r="BL320" s="779"/>
      <c r="BM320" s="779"/>
      <c r="BN320" s="779"/>
      <c r="BO320" s="779"/>
      <c r="BP320" s="779"/>
      <c r="BQ320" s="779"/>
      <c r="BR320" s="779"/>
      <c r="BS320" s="779"/>
      <c r="BT320" s="779"/>
      <c r="BU320" s="779"/>
      <c r="BV320" s="779"/>
      <c r="BW320" s="779"/>
      <c r="BX320" s="779"/>
      <c r="BY320" s="779"/>
      <c r="BZ320" s="779"/>
      <c r="CA320" s="779"/>
      <c r="CB320" s="779"/>
      <c r="CC320" s="779"/>
      <c r="CD320" s="779"/>
      <c r="CE320" s="779"/>
      <c r="CF320" s="779"/>
      <c r="CG320" s="779"/>
      <c r="CH320" s="779"/>
      <c r="CI320" s="779"/>
      <c r="CJ320" s="779"/>
      <c r="CK320" s="779"/>
      <c r="CL320" s="779"/>
      <c r="CM320" s="779"/>
      <c r="CN320" s="779"/>
      <c r="CO320" s="779"/>
      <c r="CP320" s="779"/>
      <c r="CQ320" s="779"/>
      <c r="CR320" s="779"/>
      <c r="CS320" s="779"/>
      <c r="CT320" s="779"/>
    </row>
    <row r="321" spans="1:98" s="887" customFormat="1" ht="13.5">
      <c r="A321" s="886"/>
      <c r="B321" s="886"/>
      <c r="C321" s="886"/>
      <c r="D321" s="886"/>
      <c r="E321" s="886"/>
      <c r="F321" s="2851"/>
      <c r="G321" s="2851"/>
      <c r="H321" s="888"/>
      <c r="I321" s="889"/>
      <c r="J321" s="890"/>
      <c r="M321" s="772"/>
      <c r="N321" s="891"/>
      <c r="O321" s="774"/>
      <c r="P321" s="775"/>
      <c r="Q321" s="775"/>
      <c r="R321" s="776"/>
      <c r="S321" s="777"/>
      <c r="T321" s="777"/>
      <c r="U321" s="777"/>
      <c r="V321" s="778"/>
      <c r="W321" s="778"/>
      <c r="X321" s="778"/>
      <c r="Y321" s="778"/>
      <c r="Z321" s="778"/>
      <c r="AA321" s="779"/>
      <c r="AB321" s="779"/>
      <c r="AC321" s="779"/>
      <c r="AD321" s="779"/>
      <c r="AE321" s="779"/>
      <c r="AF321" s="779"/>
      <c r="AG321" s="779"/>
      <c r="AH321" s="779"/>
      <c r="AI321" s="779"/>
      <c r="AJ321" s="779"/>
      <c r="AK321" s="779"/>
      <c r="AL321" s="779"/>
      <c r="AM321" s="779"/>
      <c r="AN321" s="779"/>
      <c r="AO321" s="779"/>
      <c r="AP321" s="779"/>
      <c r="AQ321" s="779"/>
      <c r="AR321" s="779"/>
      <c r="AS321" s="779"/>
      <c r="AT321" s="779"/>
      <c r="AU321" s="779"/>
      <c r="AV321" s="779"/>
      <c r="AW321" s="779"/>
      <c r="AX321" s="779"/>
      <c r="AY321" s="779"/>
      <c r="AZ321" s="779"/>
      <c r="BA321" s="779"/>
      <c r="BB321" s="779"/>
      <c r="BC321" s="779"/>
      <c r="BD321" s="779"/>
      <c r="BE321" s="779"/>
      <c r="BF321" s="779"/>
      <c r="BG321" s="779"/>
      <c r="BH321" s="779"/>
      <c r="BI321" s="779"/>
      <c r="BJ321" s="779"/>
      <c r="BK321" s="779"/>
      <c r="BL321" s="779"/>
      <c r="BM321" s="779"/>
      <c r="BN321" s="779"/>
      <c r="BO321" s="779"/>
      <c r="BP321" s="779"/>
      <c r="BQ321" s="779"/>
      <c r="BR321" s="779"/>
      <c r="BS321" s="779"/>
      <c r="BT321" s="779"/>
      <c r="BU321" s="779"/>
      <c r="BV321" s="779"/>
      <c r="BW321" s="779"/>
      <c r="BX321" s="779"/>
      <c r="BY321" s="779"/>
      <c r="BZ321" s="779"/>
      <c r="CA321" s="779"/>
      <c r="CB321" s="779"/>
      <c r="CC321" s="779"/>
      <c r="CD321" s="779"/>
      <c r="CE321" s="779"/>
      <c r="CF321" s="779"/>
      <c r="CG321" s="779"/>
      <c r="CH321" s="779"/>
      <c r="CI321" s="779"/>
      <c r="CJ321" s="779"/>
      <c r="CK321" s="779"/>
      <c r="CL321" s="779"/>
      <c r="CM321" s="779"/>
      <c r="CN321" s="779"/>
      <c r="CO321" s="779"/>
      <c r="CP321" s="779"/>
      <c r="CQ321" s="779"/>
      <c r="CR321" s="779"/>
      <c r="CS321" s="779"/>
      <c r="CT321" s="779"/>
    </row>
    <row r="322" spans="1:98" s="887" customFormat="1" ht="13.5">
      <c r="A322" s="886"/>
      <c r="B322" s="886"/>
      <c r="C322" s="886"/>
      <c r="D322" s="886"/>
      <c r="E322" s="886"/>
      <c r="F322" s="2851"/>
      <c r="G322" s="2851"/>
      <c r="H322" s="888"/>
      <c r="I322" s="889"/>
      <c r="J322" s="890"/>
      <c r="M322" s="772"/>
      <c r="N322" s="891"/>
      <c r="O322" s="774"/>
      <c r="P322" s="775"/>
      <c r="Q322" s="775"/>
      <c r="R322" s="776"/>
      <c r="S322" s="777"/>
      <c r="T322" s="777"/>
      <c r="U322" s="777"/>
      <c r="V322" s="778"/>
      <c r="W322" s="778"/>
      <c r="X322" s="778"/>
      <c r="Y322" s="778"/>
      <c r="Z322" s="778"/>
      <c r="AA322" s="779"/>
      <c r="AB322" s="779"/>
      <c r="AC322" s="779"/>
      <c r="AD322" s="779"/>
      <c r="AE322" s="779"/>
      <c r="AF322" s="779"/>
      <c r="AG322" s="779"/>
      <c r="AH322" s="779"/>
      <c r="AI322" s="779"/>
      <c r="AJ322" s="779"/>
      <c r="AK322" s="779"/>
      <c r="AL322" s="779"/>
      <c r="AM322" s="779"/>
      <c r="AN322" s="779"/>
      <c r="AO322" s="779"/>
      <c r="AP322" s="779"/>
      <c r="AQ322" s="779"/>
      <c r="AR322" s="779"/>
      <c r="AS322" s="779"/>
      <c r="AT322" s="779"/>
      <c r="AU322" s="779"/>
      <c r="AV322" s="779"/>
      <c r="AW322" s="779"/>
      <c r="AX322" s="779"/>
      <c r="AY322" s="779"/>
      <c r="AZ322" s="779"/>
      <c r="BA322" s="779"/>
      <c r="BB322" s="779"/>
      <c r="BC322" s="779"/>
      <c r="BD322" s="779"/>
      <c r="BE322" s="779"/>
      <c r="BF322" s="779"/>
      <c r="BG322" s="779"/>
      <c r="BH322" s="779"/>
      <c r="BI322" s="779"/>
      <c r="BJ322" s="779"/>
      <c r="BK322" s="779"/>
      <c r="BL322" s="779"/>
      <c r="BM322" s="779"/>
      <c r="BN322" s="779"/>
      <c r="BO322" s="779"/>
      <c r="BP322" s="779"/>
      <c r="BQ322" s="779"/>
      <c r="BR322" s="779"/>
      <c r="BS322" s="779"/>
      <c r="BT322" s="779"/>
      <c r="BU322" s="779"/>
      <c r="BV322" s="779"/>
      <c r="BW322" s="779"/>
      <c r="BX322" s="779"/>
      <c r="BY322" s="779"/>
      <c r="BZ322" s="779"/>
      <c r="CA322" s="779"/>
      <c r="CB322" s="779"/>
      <c r="CC322" s="779"/>
      <c r="CD322" s="779"/>
      <c r="CE322" s="779"/>
      <c r="CF322" s="779"/>
      <c r="CG322" s="779"/>
      <c r="CH322" s="779"/>
      <c r="CI322" s="779"/>
      <c r="CJ322" s="779"/>
      <c r="CK322" s="779"/>
      <c r="CL322" s="779"/>
      <c r="CM322" s="779"/>
      <c r="CN322" s="779"/>
      <c r="CO322" s="779"/>
      <c r="CP322" s="779"/>
      <c r="CQ322" s="779"/>
      <c r="CR322" s="779"/>
      <c r="CS322" s="779"/>
      <c r="CT322" s="779"/>
    </row>
    <row r="323" spans="1:98" s="887" customFormat="1" ht="13.5">
      <c r="A323" s="886"/>
      <c r="B323" s="886"/>
      <c r="C323" s="886"/>
      <c r="D323" s="886"/>
      <c r="E323" s="886"/>
      <c r="F323" s="2851"/>
      <c r="G323" s="2851"/>
      <c r="H323" s="888"/>
      <c r="I323" s="889"/>
      <c r="J323" s="890"/>
      <c r="M323" s="772"/>
      <c r="N323" s="891"/>
      <c r="O323" s="774"/>
      <c r="P323" s="775"/>
      <c r="Q323" s="775"/>
      <c r="R323" s="776"/>
      <c r="S323" s="777"/>
      <c r="T323" s="777"/>
      <c r="U323" s="777"/>
      <c r="V323" s="778"/>
      <c r="W323" s="778"/>
      <c r="X323" s="778"/>
      <c r="Y323" s="778"/>
      <c r="Z323" s="778"/>
      <c r="AA323" s="779"/>
      <c r="AB323" s="779"/>
      <c r="AC323" s="779"/>
      <c r="AD323" s="779"/>
      <c r="AE323" s="779"/>
      <c r="AF323" s="779"/>
      <c r="AG323" s="779"/>
      <c r="AH323" s="779"/>
      <c r="AI323" s="779"/>
      <c r="AJ323" s="779"/>
      <c r="AK323" s="779"/>
      <c r="AL323" s="779"/>
      <c r="AM323" s="779"/>
      <c r="AN323" s="779"/>
      <c r="AO323" s="779"/>
      <c r="AP323" s="779"/>
      <c r="AQ323" s="779"/>
      <c r="AR323" s="779"/>
      <c r="AS323" s="779"/>
      <c r="AT323" s="779"/>
      <c r="AU323" s="779"/>
      <c r="AV323" s="779"/>
      <c r="AW323" s="779"/>
      <c r="AX323" s="779"/>
      <c r="AY323" s="779"/>
      <c r="AZ323" s="779"/>
      <c r="BA323" s="779"/>
      <c r="BB323" s="779"/>
      <c r="BC323" s="779"/>
      <c r="BD323" s="779"/>
      <c r="BE323" s="779"/>
      <c r="BF323" s="779"/>
      <c r="BG323" s="779"/>
      <c r="BH323" s="779"/>
      <c r="BI323" s="779"/>
      <c r="BJ323" s="779"/>
      <c r="BK323" s="779"/>
      <c r="BL323" s="779"/>
      <c r="BM323" s="779"/>
      <c r="BN323" s="779"/>
      <c r="BO323" s="779"/>
      <c r="BP323" s="779"/>
      <c r="BQ323" s="779"/>
      <c r="BR323" s="779"/>
      <c r="BS323" s="779"/>
      <c r="BT323" s="779"/>
      <c r="BU323" s="779"/>
      <c r="BV323" s="779"/>
      <c r="BW323" s="779"/>
      <c r="BX323" s="779"/>
      <c r="BY323" s="779"/>
      <c r="BZ323" s="779"/>
      <c r="CA323" s="779"/>
      <c r="CB323" s="779"/>
      <c r="CC323" s="779"/>
      <c r="CD323" s="779"/>
      <c r="CE323" s="779"/>
      <c r="CF323" s="779"/>
      <c r="CG323" s="779"/>
      <c r="CH323" s="779"/>
      <c r="CI323" s="779"/>
      <c r="CJ323" s="779"/>
      <c r="CK323" s="779"/>
      <c r="CL323" s="779"/>
      <c r="CM323" s="779"/>
      <c r="CN323" s="779"/>
      <c r="CO323" s="779"/>
      <c r="CP323" s="779"/>
      <c r="CQ323" s="779"/>
      <c r="CR323" s="779"/>
      <c r="CS323" s="779"/>
      <c r="CT323" s="779"/>
    </row>
    <row r="324" spans="1:98" s="887" customFormat="1" ht="13.5">
      <c r="A324" s="886"/>
      <c r="B324" s="886"/>
      <c r="C324" s="886"/>
      <c r="D324" s="886"/>
      <c r="E324" s="886"/>
      <c r="F324" s="2851"/>
      <c r="G324" s="2851"/>
      <c r="H324" s="888"/>
      <c r="I324" s="889"/>
      <c r="J324" s="890"/>
      <c r="M324" s="772"/>
      <c r="N324" s="891"/>
      <c r="O324" s="774"/>
      <c r="P324" s="775"/>
      <c r="Q324" s="775"/>
      <c r="R324" s="776"/>
      <c r="S324" s="777"/>
      <c r="T324" s="777"/>
      <c r="U324" s="777"/>
      <c r="V324" s="778"/>
      <c r="W324" s="778"/>
      <c r="X324" s="778"/>
      <c r="Y324" s="778"/>
      <c r="Z324" s="778"/>
      <c r="AA324" s="779"/>
      <c r="AB324" s="779"/>
      <c r="AC324" s="779"/>
      <c r="AD324" s="779"/>
      <c r="AE324" s="779"/>
      <c r="AF324" s="779"/>
      <c r="AG324" s="779"/>
      <c r="AH324" s="779"/>
      <c r="AI324" s="779"/>
      <c r="AJ324" s="779"/>
      <c r="AK324" s="779"/>
      <c r="AL324" s="779"/>
      <c r="AM324" s="779"/>
      <c r="AN324" s="779"/>
      <c r="AO324" s="779"/>
      <c r="AP324" s="779"/>
      <c r="AQ324" s="779"/>
      <c r="AR324" s="779"/>
      <c r="AS324" s="779"/>
      <c r="AT324" s="779"/>
      <c r="AU324" s="779"/>
      <c r="AV324" s="779"/>
      <c r="AW324" s="779"/>
      <c r="AX324" s="779"/>
      <c r="AY324" s="779"/>
      <c r="AZ324" s="779"/>
      <c r="BA324" s="779"/>
      <c r="BB324" s="779"/>
      <c r="BC324" s="779"/>
      <c r="BD324" s="779"/>
      <c r="BE324" s="779"/>
      <c r="BF324" s="779"/>
      <c r="BG324" s="779"/>
      <c r="BH324" s="779"/>
      <c r="BI324" s="779"/>
      <c r="BJ324" s="779"/>
      <c r="BK324" s="779"/>
      <c r="BL324" s="779"/>
      <c r="BM324" s="779"/>
      <c r="BN324" s="779"/>
      <c r="BO324" s="779"/>
      <c r="BP324" s="779"/>
      <c r="BQ324" s="779"/>
      <c r="BR324" s="779"/>
      <c r="BS324" s="779"/>
      <c r="BT324" s="779"/>
      <c r="BU324" s="779"/>
      <c r="BV324" s="779"/>
      <c r="BW324" s="779"/>
      <c r="BX324" s="779"/>
      <c r="BY324" s="779"/>
      <c r="BZ324" s="779"/>
      <c r="CA324" s="779"/>
      <c r="CB324" s="779"/>
      <c r="CC324" s="779"/>
      <c r="CD324" s="779"/>
      <c r="CE324" s="779"/>
      <c r="CF324" s="779"/>
      <c r="CG324" s="779"/>
      <c r="CH324" s="779"/>
      <c r="CI324" s="779"/>
      <c r="CJ324" s="779"/>
      <c r="CK324" s="779"/>
      <c r="CL324" s="779"/>
      <c r="CM324" s="779"/>
      <c r="CN324" s="779"/>
      <c r="CO324" s="779"/>
      <c r="CP324" s="779"/>
      <c r="CQ324" s="779"/>
      <c r="CR324" s="779"/>
      <c r="CS324" s="779"/>
      <c r="CT324" s="779"/>
    </row>
    <row r="325" spans="1:98" s="887" customFormat="1" ht="13.5">
      <c r="A325" s="886"/>
      <c r="B325" s="886"/>
      <c r="C325" s="886"/>
      <c r="D325" s="886"/>
      <c r="E325" s="886"/>
      <c r="F325" s="2851"/>
      <c r="G325" s="2851"/>
      <c r="H325" s="888"/>
      <c r="I325" s="889"/>
      <c r="J325" s="890"/>
      <c r="M325" s="772"/>
      <c r="N325" s="891"/>
      <c r="O325" s="774"/>
      <c r="P325" s="775"/>
      <c r="Q325" s="775"/>
      <c r="R325" s="776"/>
      <c r="S325" s="777"/>
      <c r="T325" s="777"/>
      <c r="U325" s="777"/>
      <c r="V325" s="778"/>
      <c r="W325" s="778"/>
      <c r="X325" s="778"/>
      <c r="Y325" s="778"/>
      <c r="Z325" s="778"/>
      <c r="AA325" s="779"/>
      <c r="AB325" s="779"/>
      <c r="AC325" s="779"/>
      <c r="AD325" s="779"/>
      <c r="AE325" s="779"/>
      <c r="AF325" s="779"/>
      <c r="AG325" s="779"/>
      <c r="AH325" s="779"/>
      <c r="AI325" s="779"/>
      <c r="AJ325" s="779"/>
      <c r="AK325" s="779"/>
      <c r="AL325" s="779"/>
      <c r="AM325" s="779"/>
      <c r="AN325" s="779"/>
      <c r="AO325" s="779"/>
      <c r="AP325" s="779"/>
      <c r="AQ325" s="779"/>
      <c r="AR325" s="779"/>
      <c r="AS325" s="779"/>
      <c r="AT325" s="779"/>
      <c r="AU325" s="779"/>
      <c r="AV325" s="779"/>
      <c r="AW325" s="779"/>
      <c r="AX325" s="779"/>
      <c r="AY325" s="779"/>
      <c r="AZ325" s="779"/>
      <c r="BA325" s="779"/>
      <c r="BB325" s="779"/>
      <c r="BC325" s="779"/>
      <c r="BD325" s="779"/>
      <c r="BE325" s="779"/>
      <c r="BF325" s="779"/>
      <c r="BG325" s="779"/>
      <c r="BH325" s="779"/>
      <c r="BI325" s="779"/>
      <c r="BJ325" s="779"/>
      <c r="BK325" s="779"/>
      <c r="BL325" s="779"/>
      <c r="BM325" s="779"/>
      <c r="BN325" s="779"/>
      <c r="BO325" s="779"/>
      <c r="BP325" s="779"/>
      <c r="BQ325" s="779"/>
      <c r="BR325" s="779"/>
      <c r="BS325" s="779"/>
      <c r="BT325" s="779"/>
      <c r="BU325" s="779"/>
      <c r="BV325" s="779"/>
      <c r="BW325" s="779"/>
      <c r="BX325" s="779"/>
      <c r="BY325" s="779"/>
      <c r="BZ325" s="779"/>
      <c r="CA325" s="779"/>
      <c r="CB325" s="779"/>
      <c r="CC325" s="779"/>
      <c r="CD325" s="779"/>
      <c r="CE325" s="779"/>
      <c r="CF325" s="779"/>
      <c r="CG325" s="779"/>
      <c r="CH325" s="779"/>
      <c r="CI325" s="779"/>
      <c r="CJ325" s="779"/>
      <c r="CK325" s="779"/>
      <c r="CL325" s="779"/>
      <c r="CM325" s="779"/>
      <c r="CN325" s="779"/>
      <c r="CO325" s="779"/>
      <c r="CP325" s="779"/>
      <c r="CQ325" s="779"/>
      <c r="CR325" s="779"/>
      <c r="CS325" s="779"/>
      <c r="CT325" s="779"/>
    </row>
    <row r="326" spans="1:98" s="887" customFormat="1" ht="13.5">
      <c r="A326" s="886"/>
      <c r="B326" s="886"/>
      <c r="C326" s="886"/>
      <c r="D326" s="886"/>
      <c r="E326" s="886"/>
      <c r="F326" s="2851"/>
      <c r="G326" s="2851"/>
      <c r="H326" s="888"/>
      <c r="I326" s="889"/>
      <c r="J326" s="890"/>
      <c r="M326" s="772"/>
      <c r="N326" s="891"/>
      <c r="O326" s="774"/>
      <c r="P326" s="775"/>
      <c r="Q326" s="775"/>
      <c r="R326" s="776"/>
      <c r="S326" s="777"/>
      <c r="T326" s="777"/>
      <c r="U326" s="777"/>
      <c r="V326" s="778"/>
      <c r="W326" s="778"/>
      <c r="X326" s="778"/>
      <c r="Y326" s="778"/>
      <c r="Z326" s="778"/>
      <c r="AA326" s="779"/>
      <c r="AB326" s="779"/>
      <c r="AC326" s="779"/>
      <c r="AD326" s="779"/>
      <c r="AE326" s="779"/>
      <c r="AF326" s="779"/>
      <c r="AG326" s="779"/>
      <c r="AH326" s="779"/>
      <c r="AI326" s="779"/>
      <c r="AJ326" s="779"/>
      <c r="AK326" s="779"/>
      <c r="AL326" s="779"/>
      <c r="AM326" s="779"/>
      <c r="AN326" s="779"/>
      <c r="AO326" s="779"/>
      <c r="AP326" s="779"/>
      <c r="AQ326" s="779"/>
      <c r="AR326" s="779"/>
      <c r="AS326" s="779"/>
      <c r="AT326" s="779"/>
      <c r="AU326" s="779"/>
      <c r="AV326" s="779"/>
      <c r="AW326" s="779"/>
      <c r="AX326" s="779"/>
      <c r="AY326" s="779"/>
      <c r="AZ326" s="779"/>
      <c r="BA326" s="779"/>
      <c r="BB326" s="779"/>
      <c r="BC326" s="779"/>
      <c r="BD326" s="779"/>
      <c r="BE326" s="779"/>
      <c r="BF326" s="779"/>
      <c r="BG326" s="779"/>
      <c r="BH326" s="779"/>
      <c r="BI326" s="779"/>
      <c r="BJ326" s="779"/>
      <c r="BK326" s="779"/>
      <c r="BL326" s="779"/>
      <c r="BM326" s="779"/>
      <c r="BN326" s="779"/>
      <c r="BO326" s="779"/>
      <c r="BP326" s="779"/>
      <c r="BQ326" s="779"/>
      <c r="BR326" s="779"/>
      <c r="BS326" s="779"/>
      <c r="BT326" s="779"/>
      <c r="BU326" s="779"/>
      <c r="BV326" s="779"/>
      <c r="BW326" s="779"/>
      <c r="BX326" s="779"/>
      <c r="BY326" s="779"/>
      <c r="BZ326" s="779"/>
      <c r="CA326" s="779"/>
      <c r="CB326" s="779"/>
      <c r="CC326" s="779"/>
      <c r="CD326" s="779"/>
      <c r="CE326" s="779"/>
      <c r="CF326" s="779"/>
      <c r="CG326" s="779"/>
      <c r="CH326" s="779"/>
      <c r="CI326" s="779"/>
      <c r="CJ326" s="779"/>
      <c r="CK326" s="779"/>
      <c r="CL326" s="779"/>
      <c r="CM326" s="779"/>
      <c r="CN326" s="779"/>
      <c r="CO326" s="779"/>
      <c r="CP326" s="779"/>
      <c r="CQ326" s="779"/>
      <c r="CR326" s="779"/>
      <c r="CS326" s="779"/>
      <c r="CT326" s="779"/>
    </row>
    <row r="327" spans="1:98" s="887" customFormat="1" ht="13.5">
      <c r="A327" s="886"/>
      <c r="B327" s="886"/>
      <c r="C327" s="886"/>
      <c r="D327" s="886"/>
      <c r="E327" s="886"/>
      <c r="F327" s="2851"/>
      <c r="G327" s="2851"/>
      <c r="H327" s="888"/>
      <c r="I327" s="889"/>
      <c r="J327" s="890"/>
      <c r="M327" s="772"/>
      <c r="N327" s="891"/>
      <c r="O327" s="774"/>
      <c r="P327" s="775"/>
      <c r="Q327" s="775"/>
      <c r="R327" s="776"/>
      <c r="S327" s="777"/>
      <c r="T327" s="777"/>
      <c r="U327" s="777"/>
      <c r="V327" s="778"/>
      <c r="W327" s="778"/>
      <c r="X327" s="778"/>
      <c r="Y327" s="778"/>
      <c r="Z327" s="778"/>
      <c r="AA327" s="779"/>
      <c r="AB327" s="779"/>
      <c r="AC327" s="779"/>
      <c r="AD327" s="779"/>
      <c r="AE327" s="779"/>
      <c r="AF327" s="779"/>
      <c r="AG327" s="779"/>
      <c r="AH327" s="779"/>
      <c r="AI327" s="779"/>
      <c r="AJ327" s="779"/>
      <c r="AK327" s="779"/>
      <c r="AL327" s="779"/>
      <c r="AM327" s="779"/>
      <c r="AN327" s="779"/>
      <c r="AO327" s="779"/>
      <c r="AP327" s="779"/>
      <c r="AQ327" s="779"/>
      <c r="AR327" s="779"/>
      <c r="AS327" s="779"/>
      <c r="AT327" s="779"/>
      <c r="AU327" s="779"/>
      <c r="AV327" s="779"/>
      <c r="AW327" s="779"/>
      <c r="AX327" s="779"/>
      <c r="AY327" s="779"/>
      <c r="AZ327" s="779"/>
      <c r="BA327" s="779"/>
      <c r="BB327" s="779"/>
      <c r="BC327" s="779"/>
      <c r="BD327" s="779"/>
      <c r="BE327" s="779"/>
      <c r="BF327" s="779"/>
      <c r="BG327" s="779"/>
      <c r="BH327" s="779"/>
      <c r="BI327" s="779"/>
      <c r="BJ327" s="779"/>
      <c r="BK327" s="779"/>
      <c r="BL327" s="779"/>
      <c r="BM327" s="779"/>
      <c r="BN327" s="779"/>
      <c r="BO327" s="779"/>
      <c r="BP327" s="779"/>
      <c r="BQ327" s="779"/>
      <c r="BR327" s="779"/>
      <c r="BS327" s="779"/>
      <c r="BT327" s="779"/>
      <c r="BU327" s="779"/>
      <c r="BV327" s="779"/>
      <c r="BW327" s="779"/>
      <c r="BX327" s="779"/>
      <c r="BY327" s="779"/>
      <c r="BZ327" s="779"/>
      <c r="CA327" s="779"/>
      <c r="CB327" s="779"/>
      <c r="CC327" s="779"/>
      <c r="CD327" s="779"/>
      <c r="CE327" s="779"/>
      <c r="CF327" s="779"/>
      <c r="CG327" s="779"/>
      <c r="CH327" s="779"/>
      <c r="CI327" s="779"/>
      <c r="CJ327" s="779"/>
      <c r="CK327" s="779"/>
      <c r="CL327" s="779"/>
      <c r="CM327" s="779"/>
      <c r="CN327" s="779"/>
      <c r="CO327" s="779"/>
      <c r="CP327" s="779"/>
      <c r="CQ327" s="779"/>
      <c r="CR327" s="779"/>
      <c r="CS327" s="779"/>
      <c r="CT327" s="779"/>
    </row>
    <row r="328" spans="1:98" s="887" customFormat="1" ht="13.5">
      <c r="A328" s="886"/>
      <c r="B328" s="886"/>
      <c r="C328" s="886"/>
      <c r="D328" s="886"/>
      <c r="E328" s="886"/>
      <c r="F328" s="2851"/>
      <c r="G328" s="2851"/>
      <c r="H328" s="888"/>
      <c r="I328" s="889"/>
      <c r="J328" s="890"/>
      <c r="M328" s="772"/>
      <c r="N328" s="891"/>
      <c r="O328" s="774"/>
      <c r="P328" s="775"/>
      <c r="Q328" s="775"/>
      <c r="R328" s="776"/>
      <c r="S328" s="777"/>
      <c r="T328" s="777"/>
      <c r="U328" s="777"/>
      <c r="V328" s="778"/>
      <c r="W328" s="778"/>
      <c r="X328" s="778"/>
      <c r="Y328" s="778"/>
      <c r="Z328" s="778"/>
      <c r="AA328" s="779"/>
      <c r="AB328" s="779"/>
      <c r="AC328" s="779"/>
      <c r="AD328" s="779"/>
      <c r="AE328" s="779"/>
      <c r="AF328" s="779"/>
      <c r="AG328" s="779"/>
      <c r="AH328" s="779"/>
      <c r="AI328" s="779"/>
      <c r="AJ328" s="779"/>
      <c r="AK328" s="779"/>
      <c r="AL328" s="779"/>
      <c r="AM328" s="779"/>
      <c r="AN328" s="779"/>
      <c r="AO328" s="779"/>
      <c r="AP328" s="779"/>
      <c r="AQ328" s="779"/>
      <c r="AR328" s="779"/>
      <c r="AS328" s="779"/>
      <c r="AT328" s="779"/>
      <c r="AU328" s="779"/>
      <c r="AV328" s="779"/>
      <c r="AW328" s="779"/>
      <c r="AX328" s="779"/>
      <c r="AY328" s="779"/>
      <c r="AZ328" s="779"/>
      <c r="BA328" s="779"/>
      <c r="BB328" s="779"/>
      <c r="BC328" s="779"/>
      <c r="BD328" s="779"/>
      <c r="BE328" s="779"/>
      <c r="BF328" s="779"/>
      <c r="BG328" s="779"/>
      <c r="BH328" s="779"/>
      <c r="BI328" s="779"/>
      <c r="BJ328" s="779"/>
      <c r="BK328" s="779"/>
      <c r="BL328" s="779"/>
      <c r="BM328" s="779"/>
      <c r="BN328" s="779"/>
      <c r="BO328" s="779"/>
      <c r="BP328" s="779"/>
      <c r="BQ328" s="779"/>
      <c r="BR328" s="779"/>
      <c r="BS328" s="779"/>
      <c r="BT328" s="779"/>
      <c r="BU328" s="779"/>
      <c r="BV328" s="779"/>
      <c r="BW328" s="779"/>
      <c r="BX328" s="779"/>
      <c r="BY328" s="779"/>
      <c r="BZ328" s="779"/>
      <c r="CA328" s="779"/>
      <c r="CB328" s="779"/>
      <c r="CC328" s="779"/>
      <c r="CD328" s="779"/>
      <c r="CE328" s="779"/>
      <c r="CF328" s="779"/>
      <c r="CG328" s="779"/>
      <c r="CH328" s="779"/>
      <c r="CI328" s="779"/>
      <c r="CJ328" s="779"/>
      <c r="CK328" s="779"/>
      <c r="CL328" s="779"/>
      <c r="CM328" s="779"/>
      <c r="CN328" s="779"/>
      <c r="CO328" s="779"/>
      <c r="CP328" s="779"/>
      <c r="CQ328" s="779"/>
      <c r="CR328" s="779"/>
      <c r="CS328" s="779"/>
      <c r="CT328" s="779"/>
    </row>
    <row r="329" spans="1:98" s="887" customFormat="1" ht="13.5">
      <c r="A329" s="886"/>
      <c r="B329" s="886"/>
      <c r="C329" s="886"/>
      <c r="D329" s="886"/>
      <c r="E329" s="886"/>
      <c r="F329" s="2851"/>
      <c r="G329" s="2851"/>
      <c r="H329" s="888"/>
      <c r="I329" s="889"/>
      <c r="J329" s="890"/>
      <c r="M329" s="772"/>
      <c r="N329" s="891"/>
      <c r="O329" s="774"/>
      <c r="P329" s="775"/>
      <c r="Q329" s="775"/>
      <c r="R329" s="776"/>
      <c r="S329" s="777"/>
      <c r="T329" s="777"/>
      <c r="U329" s="777"/>
      <c r="V329" s="778"/>
      <c r="W329" s="778"/>
      <c r="X329" s="778"/>
      <c r="Y329" s="778"/>
      <c r="Z329" s="778"/>
      <c r="AA329" s="779"/>
      <c r="AB329" s="779"/>
      <c r="AC329" s="779"/>
      <c r="AD329" s="779"/>
      <c r="AE329" s="779"/>
      <c r="AF329" s="779"/>
      <c r="AG329" s="779"/>
      <c r="AH329" s="779"/>
      <c r="AI329" s="779"/>
      <c r="AJ329" s="779"/>
      <c r="AK329" s="779"/>
      <c r="AL329" s="779"/>
      <c r="AM329" s="779"/>
      <c r="AN329" s="779"/>
      <c r="AO329" s="779"/>
      <c r="AP329" s="779"/>
      <c r="AQ329" s="779"/>
      <c r="AR329" s="779"/>
      <c r="AS329" s="779"/>
      <c r="AT329" s="779"/>
      <c r="AU329" s="779"/>
      <c r="AV329" s="779"/>
      <c r="AW329" s="779"/>
      <c r="AX329" s="779"/>
      <c r="AY329" s="779"/>
      <c r="AZ329" s="779"/>
      <c r="BA329" s="779"/>
      <c r="BB329" s="779"/>
      <c r="BC329" s="779"/>
      <c r="BD329" s="779"/>
      <c r="BE329" s="779"/>
      <c r="BF329" s="779"/>
      <c r="BG329" s="779"/>
      <c r="BH329" s="779"/>
      <c r="BI329" s="779"/>
      <c r="BJ329" s="779"/>
      <c r="BK329" s="779"/>
      <c r="BL329" s="779"/>
      <c r="BM329" s="779"/>
      <c r="BN329" s="779"/>
      <c r="BO329" s="779"/>
      <c r="BP329" s="779"/>
      <c r="BQ329" s="779"/>
      <c r="BR329" s="779"/>
      <c r="BS329" s="779"/>
      <c r="BT329" s="779"/>
      <c r="BU329" s="779"/>
      <c r="BV329" s="779"/>
      <c r="BW329" s="779"/>
      <c r="BX329" s="779"/>
      <c r="BY329" s="779"/>
      <c r="BZ329" s="779"/>
      <c r="CA329" s="779"/>
      <c r="CB329" s="779"/>
      <c r="CC329" s="779"/>
      <c r="CD329" s="779"/>
      <c r="CE329" s="779"/>
      <c r="CF329" s="779"/>
      <c r="CG329" s="779"/>
      <c r="CH329" s="779"/>
      <c r="CI329" s="779"/>
      <c r="CJ329" s="779"/>
      <c r="CK329" s="779"/>
      <c r="CL329" s="779"/>
      <c r="CM329" s="779"/>
      <c r="CN329" s="779"/>
      <c r="CO329" s="779"/>
      <c r="CP329" s="779"/>
      <c r="CQ329" s="779"/>
      <c r="CR329" s="779"/>
      <c r="CS329" s="779"/>
      <c r="CT329" s="779"/>
    </row>
    <row r="330" spans="1:98" s="887" customFormat="1" ht="13.5">
      <c r="A330" s="886"/>
      <c r="B330" s="886"/>
      <c r="C330" s="886"/>
      <c r="D330" s="886"/>
      <c r="E330" s="886"/>
      <c r="F330" s="2851"/>
      <c r="G330" s="2851"/>
      <c r="H330" s="888"/>
      <c r="I330" s="889"/>
      <c r="J330" s="890"/>
      <c r="M330" s="772"/>
      <c r="N330" s="891"/>
      <c r="O330" s="774"/>
      <c r="P330" s="775"/>
      <c r="Q330" s="775"/>
      <c r="R330" s="776"/>
      <c r="S330" s="777"/>
      <c r="T330" s="777"/>
      <c r="U330" s="777"/>
      <c r="V330" s="778"/>
      <c r="W330" s="778"/>
      <c r="X330" s="778"/>
      <c r="Y330" s="778"/>
      <c r="Z330" s="778"/>
      <c r="AA330" s="779"/>
      <c r="AB330" s="779"/>
      <c r="AC330" s="779"/>
      <c r="AD330" s="779"/>
      <c r="AE330" s="779"/>
      <c r="AF330" s="779"/>
      <c r="AG330" s="779"/>
      <c r="AH330" s="779"/>
      <c r="AI330" s="779"/>
      <c r="AJ330" s="779"/>
      <c r="AK330" s="779"/>
      <c r="AL330" s="779"/>
      <c r="AM330" s="779"/>
      <c r="AN330" s="779"/>
      <c r="AO330" s="779"/>
      <c r="AP330" s="779"/>
      <c r="AQ330" s="779"/>
      <c r="AR330" s="779"/>
      <c r="AS330" s="779"/>
      <c r="AT330" s="779"/>
      <c r="AU330" s="779"/>
      <c r="AV330" s="779"/>
      <c r="AW330" s="779"/>
      <c r="AX330" s="779"/>
      <c r="AY330" s="779"/>
      <c r="AZ330" s="779"/>
      <c r="BA330" s="779"/>
      <c r="BB330" s="779"/>
      <c r="BC330" s="779"/>
      <c r="BD330" s="779"/>
      <c r="BE330" s="779"/>
      <c r="BF330" s="779"/>
      <c r="BG330" s="779"/>
      <c r="BH330" s="779"/>
      <c r="BI330" s="779"/>
      <c r="BJ330" s="779"/>
      <c r="BK330" s="779"/>
      <c r="BL330" s="779"/>
      <c r="BM330" s="779"/>
      <c r="BN330" s="779"/>
      <c r="BO330" s="779"/>
      <c r="BP330" s="779"/>
      <c r="BQ330" s="779"/>
      <c r="BR330" s="779"/>
      <c r="BS330" s="779"/>
      <c r="BT330" s="779"/>
      <c r="BU330" s="779"/>
      <c r="BV330" s="779"/>
      <c r="BW330" s="779"/>
      <c r="BX330" s="779"/>
      <c r="BY330" s="779"/>
      <c r="BZ330" s="779"/>
      <c r="CA330" s="779"/>
      <c r="CB330" s="779"/>
      <c r="CC330" s="779"/>
      <c r="CD330" s="779"/>
      <c r="CE330" s="779"/>
      <c r="CF330" s="779"/>
      <c r="CG330" s="779"/>
      <c r="CH330" s="779"/>
      <c r="CI330" s="779"/>
      <c r="CJ330" s="779"/>
      <c r="CK330" s="779"/>
      <c r="CL330" s="779"/>
      <c r="CM330" s="779"/>
      <c r="CN330" s="779"/>
      <c r="CO330" s="779"/>
      <c r="CP330" s="779"/>
      <c r="CQ330" s="779"/>
      <c r="CR330" s="779"/>
      <c r="CS330" s="779"/>
      <c r="CT330" s="779"/>
    </row>
    <row r="331" spans="1:98" s="887" customFormat="1" ht="13.5">
      <c r="A331" s="886"/>
      <c r="B331" s="886"/>
      <c r="C331" s="886"/>
      <c r="D331" s="886"/>
      <c r="E331" s="886"/>
      <c r="F331" s="2851"/>
      <c r="G331" s="2851"/>
      <c r="H331" s="888"/>
      <c r="I331" s="889"/>
      <c r="J331" s="890"/>
      <c r="M331" s="772"/>
      <c r="N331" s="891"/>
      <c r="O331" s="774"/>
      <c r="P331" s="775"/>
      <c r="Q331" s="775"/>
      <c r="R331" s="776"/>
      <c r="S331" s="777"/>
      <c r="T331" s="777"/>
      <c r="U331" s="777"/>
      <c r="V331" s="778"/>
      <c r="W331" s="778"/>
      <c r="X331" s="778"/>
      <c r="Y331" s="778"/>
      <c r="Z331" s="778"/>
      <c r="AA331" s="779"/>
      <c r="AB331" s="779"/>
      <c r="AC331" s="779"/>
      <c r="AD331" s="779"/>
      <c r="AE331" s="779"/>
      <c r="AF331" s="779"/>
      <c r="AG331" s="779"/>
      <c r="AH331" s="779"/>
      <c r="AI331" s="779"/>
      <c r="AJ331" s="779"/>
      <c r="AK331" s="779"/>
      <c r="AL331" s="779"/>
      <c r="AM331" s="779"/>
      <c r="AN331" s="779"/>
      <c r="AO331" s="779"/>
      <c r="AP331" s="779"/>
      <c r="AQ331" s="779"/>
      <c r="AR331" s="779"/>
      <c r="AS331" s="779"/>
      <c r="AT331" s="779"/>
      <c r="AU331" s="779"/>
      <c r="AV331" s="779"/>
      <c r="AW331" s="779"/>
      <c r="AX331" s="779"/>
      <c r="AY331" s="779"/>
      <c r="AZ331" s="779"/>
      <c r="BA331" s="779"/>
      <c r="BB331" s="779"/>
      <c r="BC331" s="779"/>
      <c r="BD331" s="779"/>
      <c r="BE331" s="779"/>
      <c r="BF331" s="779"/>
      <c r="BG331" s="779"/>
      <c r="BH331" s="779"/>
      <c r="BI331" s="779"/>
      <c r="BJ331" s="779"/>
      <c r="BK331" s="779"/>
      <c r="BL331" s="779"/>
      <c r="BM331" s="779"/>
      <c r="BN331" s="779"/>
      <c r="BO331" s="779"/>
      <c r="BP331" s="779"/>
      <c r="BQ331" s="779"/>
      <c r="BR331" s="779"/>
      <c r="BS331" s="779"/>
      <c r="BT331" s="779"/>
      <c r="BU331" s="779"/>
      <c r="BV331" s="779"/>
      <c r="BW331" s="779"/>
      <c r="BX331" s="779"/>
      <c r="BY331" s="779"/>
      <c r="BZ331" s="779"/>
      <c r="CA331" s="779"/>
      <c r="CB331" s="779"/>
      <c r="CC331" s="779"/>
      <c r="CD331" s="779"/>
      <c r="CE331" s="779"/>
      <c r="CF331" s="779"/>
      <c r="CG331" s="779"/>
      <c r="CH331" s="779"/>
      <c r="CI331" s="779"/>
      <c r="CJ331" s="779"/>
      <c r="CK331" s="779"/>
      <c r="CL331" s="779"/>
      <c r="CM331" s="779"/>
      <c r="CN331" s="779"/>
      <c r="CO331" s="779"/>
      <c r="CP331" s="779"/>
      <c r="CQ331" s="779"/>
      <c r="CR331" s="779"/>
      <c r="CS331" s="779"/>
      <c r="CT331" s="779"/>
    </row>
    <row r="332" spans="1:98" s="887" customFormat="1" ht="13.5">
      <c r="A332" s="886"/>
      <c r="B332" s="886"/>
      <c r="C332" s="886"/>
      <c r="D332" s="886"/>
      <c r="E332" s="886"/>
      <c r="F332" s="2851"/>
      <c r="G332" s="2851"/>
      <c r="H332" s="888"/>
      <c r="I332" s="889"/>
      <c r="J332" s="890"/>
      <c r="M332" s="772"/>
      <c r="N332" s="891"/>
      <c r="O332" s="774"/>
      <c r="P332" s="775"/>
      <c r="Q332" s="775"/>
      <c r="R332" s="776"/>
      <c r="S332" s="777"/>
      <c r="T332" s="777"/>
      <c r="U332" s="777"/>
      <c r="V332" s="778"/>
      <c r="W332" s="778"/>
      <c r="X332" s="778"/>
      <c r="Y332" s="778"/>
      <c r="Z332" s="778"/>
      <c r="AA332" s="779"/>
      <c r="AB332" s="779"/>
      <c r="AC332" s="779"/>
      <c r="AD332" s="779"/>
      <c r="AE332" s="779"/>
      <c r="AF332" s="779"/>
      <c r="AG332" s="779"/>
      <c r="AH332" s="779"/>
      <c r="AI332" s="779"/>
      <c r="AJ332" s="779"/>
      <c r="AK332" s="779"/>
      <c r="AL332" s="779"/>
      <c r="AM332" s="779"/>
      <c r="AN332" s="779"/>
      <c r="AO332" s="779"/>
      <c r="AP332" s="779"/>
      <c r="AQ332" s="779"/>
      <c r="AR332" s="779"/>
      <c r="AS332" s="779"/>
      <c r="AT332" s="779"/>
      <c r="AU332" s="779"/>
      <c r="AV332" s="779"/>
      <c r="AW332" s="779"/>
      <c r="AX332" s="779"/>
      <c r="AY332" s="779"/>
      <c r="AZ332" s="779"/>
      <c r="BA332" s="779"/>
      <c r="BB332" s="779"/>
      <c r="BC332" s="779"/>
      <c r="BD332" s="779"/>
      <c r="BE332" s="779"/>
      <c r="BF332" s="779"/>
      <c r="BG332" s="779"/>
      <c r="BH332" s="779"/>
      <c r="BI332" s="779"/>
      <c r="BJ332" s="779"/>
      <c r="BK332" s="779"/>
      <c r="BL332" s="779"/>
      <c r="BM332" s="779"/>
      <c r="BN332" s="779"/>
      <c r="BO332" s="779"/>
      <c r="BP332" s="779"/>
      <c r="BQ332" s="779"/>
      <c r="BR332" s="779"/>
      <c r="BS332" s="779"/>
      <c r="BT332" s="779"/>
      <c r="BU332" s="779"/>
      <c r="BV332" s="779"/>
      <c r="BW332" s="779"/>
      <c r="BX332" s="779"/>
      <c r="BY332" s="779"/>
      <c r="BZ332" s="779"/>
      <c r="CA332" s="779"/>
      <c r="CB332" s="779"/>
      <c r="CC332" s="779"/>
      <c r="CD332" s="779"/>
      <c r="CE332" s="779"/>
      <c r="CF332" s="779"/>
      <c r="CG332" s="779"/>
      <c r="CH332" s="779"/>
      <c r="CI332" s="779"/>
      <c r="CJ332" s="779"/>
      <c r="CK332" s="779"/>
      <c r="CL332" s="779"/>
      <c r="CM332" s="779"/>
      <c r="CN332" s="779"/>
      <c r="CO332" s="779"/>
      <c r="CP332" s="779"/>
      <c r="CQ332" s="779"/>
      <c r="CR332" s="779"/>
      <c r="CS332" s="779"/>
      <c r="CT332" s="779"/>
    </row>
    <row r="333" spans="1:98" s="887" customFormat="1" ht="13.5">
      <c r="A333" s="886"/>
      <c r="B333" s="886"/>
      <c r="C333" s="886"/>
      <c r="D333" s="886"/>
      <c r="E333" s="886"/>
      <c r="F333" s="2851"/>
      <c r="G333" s="2851"/>
      <c r="H333" s="888"/>
      <c r="I333" s="889"/>
      <c r="J333" s="890"/>
      <c r="M333" s="772"/>
      <c r="N333" s="891"/>
      <c r="O333" s="774"/>
      <c r="P333" s="775"/>
      <c r="Q333" s="775"/>
      <c r="R333" s="776"/>
      <c r="S333" s="777"/>
      <c r="T333" s="777"/>
      <c r="U333" s="777"/>
      <c r="V333" s="778"/>
      <c r="W333" s="778"/>
      <c r="X333" s="778"/>
      <c r="Y333" s="778"/>
      <c r="Z333" s="778"/>
      <c r="AA333" s="779"/>
      <c r="AB333" s="779"/>
      <c r="AC333" s="779"/>
      <c r="AD333" s="779"/>
      <c r="AE333" s="779"/>
      <c r="AF333" s="779"/>
      <c r="AG333" s="779"/>
      <c r="AH333" s="779"/>
      <c r="AI333" s="779"/>
      <c r="AJ333" s="779"/>
      <c r="AK333" s="779"/>
      <c r="AL333" s="779"/>
      <c r="AM333" s="779"/>
      <c r="AN333" s="779"/>
      <c r="AO333" s="779"/>
      <c r="AP333" s="779"/>
      <c r="AQ333" s="779"/>
      <c r="AR333" s="779"/>
      <c r="AS333" s="779"/>
      <c r="AT333" s="779"/>
      <c r="AU333" s="779"/>
      <c r="AV333" s="779"/>
      <c r="AW333" s="779"/>
      <c r="AX333" s="779"/>
      <c r="AY333" s="779"/>
      <c r="AZ333" s="779"/>
      <c r="BA333" s="779"/>
      <c r="BB333" s="779"/>
      <c r="BC333" s="779"/>
      <c r="BD333" s="779"/>
      <c r="BE333" s="779"/>
      <c r="BF333" s="779"/>
      <c r="BG333" s="779"/>
      <c r="BH333" s="779"/>
      <c r="BI333" s="779"/>
      <c r="BJ333" s="779"/>
      <c r="BK333" s="779"/>
      <c r="BL333" s="779"/>
      <c r="BM333" s="779"/>
      <c r="BN333" s="779"/>
      <c r="BO333" s="779"/>
      <c r="BP333" s="779"/>
      <c r="BQ333" s="779"/>
      <c r="BR333" s="779"/>
      <c r="BS333" s="779"/>
      <c r="BT333" s="779"/>
      <c r="BU333" s="779"/>
      <c r="BV333" s="779"/>
      <c r="BW333" s="779"/>
      <c r="BX333" s="779"/>
      <c r="BY333" s="779"/>
      <c r="BZ333" s="779"/>
      <c r="CA333" s="779"/>
      <c r="CB333" s="779"/>
      <c r="CC333" s="779"/>
      <c r="CD333" s="779"/>
      <c r="CE333" s="779"/>
      <c r="CF333" s="779"/>
      <c r="CG333" s="779"/>
      <c r="CH333" s="779"/>
      <c r="CI333" s="779"/>
      <c r="CJ333" s="779"/>
      <c r="CK333" s="779"/>
      <c r="CL333" s="779"/>
      <c r="CM333" s="779"/>
      <c r="CN333" s="779"/>
      <c r="CO333" s="779"/>
      <c r="CP333" s="779"/>
      <c r="CQ333" s="779"/>
      <c r="CR333" s="779"/>
      <c r="CS333" s="779"/>
      <c r="CT333" s="779"/>
    </row>
    <row r="334" spans="1:98" s="887" customFormat="1" ht="13.5">
      <c r="A334" s="886"/>
      <c r="B334" s="886"/>
      <c r="C334" s="886"/>
      <c r="D334" s="886"/>
      <c r="E334" s="886"/>
      <c r="F334" s="2851"/>
      <c r="G334" s="2851"/>
      <c r="H334" s="888"/>
      <c r="I334" s="889"/>
      <c r="J334" s="890"/>
      <c r="M334" s="772"/>
      <c r="N334" s="891"/>
      <c r="O334" s="774"/>
      <c r="P334" s="775"/>
      <c r="Q334" s="775"/>
      <c r="R334" s="776"/>
      <c r="S334" s="777"/>
      <c r="T334" s="777"/>
      <c r="U334" s="777"/>
      <c r="V334" s="778"/>
      <c r="W334" s="778"/>
      <c r="X334" s="778"/>
      <c r="Y334" s="778"/>
      <c r="Z334" s="778"/>
      <c r="AA334" s="779"/>
      <c r="AB334" s="779"/>
      <c r="AC334" s="779"/>
      <c r="AD334" s="779"/>
      <c r="AE334" s="779"/>
      <c r="AF334" s="779"/>
      <c r="AG334" s="779"/>
      <c r="AH334" s="779"/>
      <c r="AI334" s="779"/>
      <c r="AJ334" s="779"/>
      <c r="AK334" s="779"/>
      <c r="AL334" s="779"/>
      <c r="AM334" s="779"/>
      <c r="AN334" s="779"/>
      <c r="AO334" s="779"/>
      <c r="AP334" s="779"/>
      <c r="AQ334" s="779"/>
      <c r="AR334" s="779"/>
      <c r="AS334" s="779"/>
      <c r="AT334" s="779"/>
      <c r="AU334" s="779"/>
      <c r="AV334" s="779"/>
      <c r="AW334" s="779"/>
      <c r="AX334" s="779"/>
      <c r="AY334" s="779"/>
      <c r="AZ334" s="779"/>
      <c r="BA334" s="779"/>
      <c r="BB334" s="779"/>
      <c r="BC334" s="779"/>
      <c r="BD334" s="779"/>
      <c r="BE334" s="779"/>
      <c r="BF334" s="779"/>
      <c r="BG334" s="779"/>
      <c r="BH334" s="779"/>
      <c r="BI334" s="779"/>
      <c r="BJ334" s="779"/>
      <c r="BK334" s="779"/>
      <c r="BL334" s="779"/>
      <c r="BM334" s="779"/>
      <c r="BN334" s="779"/>
      <c r="BO334" s="779"/>
      <c r="BP334" s="779"/>
      <c r="BQ334" s="779"/>
      <c r="BR334" s="779"/>
      <c r="BS334" s="779"/>
      <c r="BT334" s="779"/>
      <c r="BU334" s="779"/>
      <c r="BV334" s="779"/>
      <c r="BW334" s="779"/>
      <c r="BX334" s="779"/>
      <c r="BY334" s="779"/>
      <c r="BZ334" s="779"/>
      <c r="CA334" s="779"/>
      <c r="CB334" s="779"/>
      <c r="CC334" s="779"/>
      <c r="CD334" s="779"/>
      <c r="CE334" s="779"/>
      <c r="CF334" s="779"/>
      <c r="CG334" s="779"/>
      <c r="CH334" s="779"/>
      <c r="CI334" s="779"/>
      <c r="CJ334" s="779"/>
      <c r="CK334" s="779"/>
      <c r="CL334" s="779"/>
      <c r="CM334" s="779"/>
      <c r="CN334" s="779"/>
      <c r="CO334" s="779"/>
      <c r="CP334" s="779"/>
      <c r="CQ334" s="779"/>
      <c r="CR334" s="779"/>
      <c r="CS334" s="779"/>
      <c r="CT334" s="779"/>
    </row>
    <row r="335" spans="1:98" s="887" customFormat="1" ht="13.5">
      <c r="A335" s="886"/>
      <c r="B335" s="886"/>
      <c r="C335" s="886"/>
      <c r="D335" s="886"/>
      <c r="E335" s="886"/>
      <c r="F335" s="2851"/>
      <c r="G335" s="2851"/>
      <c r="H335" s="888"/>
      <c r="I335" s="889"/>
      <c r="J335" s="890"/>
      <c r="M335" s="772"/>
      <c r="N335" s="891"/>
      <c r="O335" s="774"/>
      <c r="P335" s="775"/>
      <c r="Q335" s="775"/>
      <c r="R335" s="776"/>
      <c r="S335" s="777"/>
      <c r="T335" s="777"/>
      <c r="U335" s="777"/>
      <c r="V335" s="778"/>
      <c r="W335" s="778"/>
      <c r="X335" s="778"/>
      <c r="Y335" s="778"/>
      <c r="Z335" s="778"/>
      <c r="AA335" s="779"/>
      <c r="AB335" s="779"/>
      <c r="AC335" s="779"/>
      <c r="AD335" s="779"/>
      <c r="AE335" s="779"/>
      <c r="AF335" s="779"/>
      <c r="AG335" s="779"/>
      <c r="AH335" s="779"/>
      <c r="AI335" s="779"/>
      <c r="AJ335" s="779"/>
      <c r="AK335" s="779"/>
      <c r="AL335" s="779"/>
      <c r="AM335" s="779"/>
      <c r="AN335" s="779"/>
      <c r="AO335" s="779"/>
      <c r="AP335" s="779"/>
      <c r="AQ335" s="779"/>
      <c r="AR335" s="779"/>
      <c r="AS335" s="779"/>
      <c r="AT335" s="779"/>
      <c r="AU335" s="779"/>
      <c r="AV335" s="779"/>
      <c r="AW335" s="779"/>
      <c r="AX335" s="779"/>
      <c r="AY335" s="779"/>
      <c r="AZ335" s="779"/>
      <c r="BA335" s="779"/>
      <c r="BB335" s="779"/>
      <c r="BC335" s="779"/>
      <c r="BD335" s="779"/>
      <c r="BE335" s="779"/>
      <c r="BF335" s="779"/>
      <c r="BG335" s="779"/>
      <c r="BH335" s="779"/>
      <c r="BI335" s="779"/>
      <c r="BJ335" s="779"/>
      <c r="BK335" s="779"/>
      <c r="BL335" s="779"/>
      <c r="BM335" s="779"/>
      <c r="BN335" s="779"/>
      <c r="BO335" s="779"/>
      <c r="BP335" s="779"/>
      <c r="BQ335" s="779"/>
      <c r="BR335" s="779"/>
      <c r="BS335" s="779"/>
      <c r="BT335" s="779"/>
      <c r="BU335" s="779"/>
      <c r="BV335" s="779"/>
      <c r="BW335" s="779"/>
      <c r="BX335" s="779"/>
      <c r="BY335" s="779"/>
      <c r="BZ335" s="779"/>
      <c r="CA335" s="779"/>
      <c r="CB335" s="779"/>
      <c r="CC335" s="779"/>
      <c r="CD335" s="779"/>
      <c r="CE335" s="779"/>
      <c r="CF335" s="779"/>
      <c r="CG335" s="779"/>
      <c r="CH335" s="779"/>
      <c r="CI335" s="779"/>
      <c r="CJ335" s="779"/>
      <c r="CK335" s="779"/>
      <c r="CL335" s="779"/>
      <c r="CM335" s="779"/>
      <c r="CN335" s="779"/>
      <c r="CO335" s="779"/>
      <c r="CP335" s="779"/>
      <c r="CQ335" s="779"/>
      <c r="CR335" s="779"/>
      <c r="CS335" s="779"/>
      <c r="CT335" s="779"/>
    </row>
    <row r="336" spans="1:98" s="887" customFormat="1" ht="13.5">
      <c r="A336" s="886"/>
      <c r="B336" s="886"/>
      <c r="C336" s="886"/>
      <c r="D336" s="886"/>
      <c r="E336" s="886"/>
      <c r="F336" s="2851"/>
      <c r="G336" s="2851"/>
      <c r="H336" s="888"/>
      <c r="I336" s="889"/>
      <c r="J336" s="890"/>
      <c r="M336" s="772"/>
      <c r="N336" s="891"/>
      <c r="O336" s="774"/>
      <c r="P336" s="775"/>
      <c r="Q336" s="775"/>
      <c r="R336" s="776"/>
      <c r="S336" s="777"/>
      <c r="T336" s="777"/>
      <c r="U336" s="777"/>
      <c r="V336" s="778"/>
      <c r="W336" s="778"/>
      <c r="X336" s="778"/>
      <c r="Y336" s="778"/>
      <c r="Z336" s="778"/>
      <c r="AA336" s="779"/>
      <c r="AB336" s="779"/>
      <c r="AC336" s="779"/>
      <c r="AD336" s="779"/>
      <c r="AE336" s="779"/>
      <c r="AF336" s="779"/>
      <c r="AG336" s="779"/>
      <c r="AH336" s="779"/>
      <c r="AI336" s="779"/>
      <c r="AJ336" s="779"/>
      <c r="AK336" s="779"/>
      <c r="AL336" s="779"/>
      <c r="AM336" s="779"/>
      <c r="AN336" s="779"/>
      <c r="AO336" s="779"/>
      <c r="AP336" s="779"/>
      <c r="AQ336" s="779"/>
      <c r="AR336" s="779"/>
      <c r="AS336" s="779"/>
      <c r="AT336" s="779"/>
      <c r="AU336" s="779"/>
      <c r="AV336" s="779"/>
      <c r="AW336" s="779"/>
      <c r="AX336" s="779"/>
      <c r="AY336" s="779"/>
      <c r="AZ336" s="779"/>
      <c r="BA336" s="779"/>
      <c r="BB336" s="779"/>
      <c r="BC336" s="779"/>
      <c r="BD336" s="779"/>
      <c r="BE336" s="779"/>
      <c r="BF336" s="779"/>
      <c r="BG336" s="779"/>
      <c r="BH336" s="779"/>
      <c r="BI336" s="779"/>
      <c r="BJ336" s="779"/>
      <c r="BK336" s="779"/>
      <c r="BL336" s="779"/>
      <c r="BM336" s="779"/>
      <c r="BN336" s="779"/>
      <c r="BO336" s="779"/>
      <c r="BP336" s="779"/>
      <c r="BQ336" s="779"/>
      <c r="BR336" s="779"/>
      <c r="BS336" s="779"/>
      <c r="BT336" s="779"/>
      <c r="BU336" s="779"/>
      <c r="BV336" s="779"/>
      <c r="BW336" s="779"/>
      <c r="BX336" s="779"/>
      <c r="BY336" s="779"/>
      <c r="BZ336" s="779"/>
      <c r="CA336" s="779"/>
      <c r="CB336" s="779"/>
      <c r="CC336" s="779"/>
      <c r="CD336" s="779"/>
      <c r="CE336" s="779"/>
      <c r="CF336" s="779"/>
      <c r="CG336" s="779"/>
      <c r="CH336" s="779"/>
      <c r="CI336" s="779"/>
      <c r="CJ336" s="779"/>
      <c r="CK336" s="779"/>
      <c r="CL336" s="779"/>
      <c r="CM336" s="779"/>
      <c r="CN336" s="779"/>
      <c r="CO336" s="779"/>
      <c r="CP336" s="779"/>
      <c r="CQ336" s="779"/>
      <c r="CR336" s="779"/>
      <c r="CS336" s="779"/>
      <c r="CT336" s="779"/>
    </row>
    <row r="337" spans="1:98" s="887" customFormat="1" ht="13.5">
      <c r="A337" s="886"/>
      <c r="B337" s="886"/>
      <c r="C337" s="886"/>
      <c r="D337" s="886"/>
      <c r="E337" s="886"/>
      <c r="F337" s="2851"/>
      <c r="G337" s="2851"/>
      <c r="H337" s="888"/>
      <c r="I337" s="889"/>
      <c r="J337" s="890"/>
      <c r="M337" s="772"/>
      <c r="N337" s="891"/>
      <c r="O337" s="774"/>
      <c r="P337" s="775"/>
      <c r="Q337" s="775"/>
      <c r="R337" s="776"/>
      <c r="S337" s="777"/>
      <c r="T337" s="777"/>
      <c r="U337" s="777"/>
      <c r="V337" s="778"/>
      <c r="W337" s="778"/>
      <c r="X337" s="778"/>
      <c r="Y337" s="778"/>
      <c r="Z337" s="778"/>
      <c r="AA337" s="779"/>
      <c r="AB337" s="779"/>
      <c r="AC337" s="779"/>
      <c r="AD337" s="779"/>
      <c r="AE337" s="779"/>
      <c r="AF337" s="779"/>
      <c r="AG337" s="779"/>
      <c r="AH337" s="779"/>
      <c r="AI337" s="779"/>
      <c r="AJ337" s="779"/>
      <c r="AK337" s="779"/>
      <c r="AL337" s="779"/>
      <c r="AM337" s="779"/>
      <c r="AN337" s="779"/>
      <c r="AO337" s="779"/>
      <c r="AP337" s="779"/>
      <c r="AQ337" s="779"/>
      <c r="AR337" s="779"/>
      <c r="AS337" s="779"/>
      <c r="AT337" s="779"/>
      <c r="AU337" s="779"/>
      <c r="AV337" s="779"/>
      <c r="AW337" s="779"/>
      <c r="AX337" s="779"/>
      <c r="AY337" s="779"/>
      <c r="AZ337" s="779"/>
      <c r="BA337" s="779"/>
      <c r="BB337" s="779"/>
      <c r="BC337" s="779"/>
      <c r="BD337" s="779"/>
      <c r="BE337" s="779"/>
      <c r="BF337" s="779"/>
      <c r="BG337" s="779"/>
      <c r="BH337" s="779"/>
      <c r="BI337" s="779"/>
      <c r="BJ337" s="779"/>
      <c r="BK337" s="779"/>
      <c r="BL337" s="779"/>
      <c r="BM337" s="779"/>
      <c r="BN337" s="779"/>
      <c r="BO337" s="779"/>
      <c r="BP337" s="779"/>
      <c r="BQ337" s="779"/>
      <c r="BR337" s="779"/>
      <c r="BS337" s="779"/>
      <c r="BT337" s="779"/>
      <c r="BU337" s="779"/>
      <c r="BV337" s="779"/>
      <c r="BW337" s="779"/>
      <c r="BX337" s="779"/>
      <c r="BY337" s="779"/>
      <c r="BZ337" s="779"/>
      <c r="CA337" s="779"/>
      <c r="CB337" s="779"/>
      <c r="CC337" s="779"/>
      <c r="CD337" s="779"/>
      <c r="CE337" s="779"/>
      <c r="CF337" s="779"/>
      <c r="CG337" s="779"/>
      <c r="CH337" s="779"/>
      <c r="CI337" s="779"/>
      <c r="CJ337" s="779"/>
      <c r="CK337" s="779"/>
      <c r="CL337" s="779"/>
      <c r="CM337" s="779"/>
      <c r="CN337" s="779"/>
      <c r="CO337" s="779"/>
      <c r="CP337" s="779"/>
      <c r="CQ337" s="779"/>
      <c r="CR337" s="779"/>
      <c r="CS337" s="779"/>
      <c r="CT337" s="779"/>
    </row>
    <row r="338" spans="1:98" s="887" customFormat="1" ht="13.5">
      <c r="A338" s="886"/>
      <c r="B338" s="886"/>
      <c r="C338" s="886"/>
      <c r="D338" s="886"/>
      <c r="E338" s="886"/>
      <c r="F338" s="2851"/>
      <c r="G338" s="2851"/>
      <c r="H338" s="888"/>
      <c r="I338" s="889"/>
      <c r="J338" s="890"/>
      <c r="M338" s="772"/>
      <c r="N338" s="891"/>
      <c r="O338" s="774"/>
      <c r="P338" s="775"/>
      <c r="Q338" s="775"/>
      <c r="R338" s="776"/>
      <c r="S338" s="777"/>
      <c r="T338" s="777"/>
      <c r="U338" s="777"/>
      <c r="V338" s="778"/>
      <c r="W338" s="778"/>
      <c r="X338" s="778"/>
      <c r="Y338" s="778"/>
      <c r="Z338" s="778"/>
      <c r="AA338" s="779"/>
      <c r="AB338" s="779"/>
      <c r="AC338" s="779"/>
      <c r="AD338" s="779"/>
      <c r="AE338" s="779"/>
      <c r="AF338" s="779"/>
      <c r="AG338" s="779"/>
      <c r="AH338" s="779"/>
      <c r="AI338" s="779"/>
      <c r="AJ338" s="779"/>
      <c r="AK338" s="779"/>
      <c r="AL338" s="779"/>
      <c r="AM338" s="779"/>
      <c r="AN338" s="779"/>
      <c r="AO338" s="779"/>
      <c r="AP338" s="779"/>
      <c r="AQ338" s="779"/>
      <c r="AR338" s="779"/>
      <c r="AS338" s="779"/>
      <c r="AT338" s="779"/>
      <c r="AU338" s="779"/>
      <c r="AV338" s="779"/>
      <c r="AW338" s="779"/>
      <c r="AX338" s="779"/>
      <c r="AY338" s="779"/>
      <c r="AZ338" s="779"/>
      <c r="BA338" s="779"/>
      <c r="BB338" s="779"/>
      <c r="BC338" s="779"/>
      <c r="BD338" s="779"/>
      <c r="BE338" s="779"/>
      <c r="BF338" s="779"/>
      <c r="BG338" s="779"/>
      <c r="BH338" s="779"/>
      <c r="BI338" s="779"/>
      <c r="BJ338" s="779"/>
      <c r="BK338" s="779"/>
      <c r="BL338" s="779"/>
      <c r="BM338" s="779"/>
      <c r="BN338" s="779"/>
      <c r="BO338" s="779"/>
      <c r="BP338" s="779"/>
      <c r="BQ338" s="779"/>
      <c r="BR338" s="779"/>
      <c r="BS338" s="779"/>
      <c r="BT338" s="779"/>
      <c r="BU338" s="779"/>
      <c r="BV338" s="779"/>
      <c r="BW338" s="779"/>
      <c r="BX338" s="779"/>
      <c r="BY338" s="779"/>
      <c r="BZ338" s="779"/>
      <c r="CA338" s="779"/>
      <c r="CB338" s="779"/>
      <c r="CC338" s="779"/>
      <c r="CD338" s="779"/>
      <c r="CE338" s="779"/>
      <c r="CF338" s="779"/>
      <c r="CG338" s="779"/>
      <c r="CH338" s="779"/>
      <c r="CI338" s="779"/>
      <c r="CJ338" s="779"/>
      <c r="CK338" s="779"/>
      <c r="CL338" s="779"/>
      <c r="CM338" s="779"/>
      <c r="CN338" s="779"/>
      <c r="CO338" s="779"/>
      <c r="CP338" s="779"/>
      <c r="CQ338" s="779"/>
      <c r="CR338" s="779"/>
      <c r="CS338" s="779"/>
      <c r="CT338" s="779"/>
    </row>
    <row r="339" spans="1:98" s="887" customFormat="1" ht="13.5">
      <c r="A339" s="886"/>
      <c r="B339" s="886"/>
      <c r="C339" s="886"/>
      <c r="D339" s="886"/>
      <c r="E339" s="886"/>
      <c r="F339" s="2851"/>
      <c r="G339" s="2851"/>
      <c r="H339" s="888"/>
      <c r="I339" s="889"/>
      <c r="J339" s="890"/>
      <c r="M339" s="772"/>
      <c r="N339" s="891"/>
      <c r="O339" s="774"/>
      <c r="P339" s="775"/>
      <c r="Q339" s="775"/>
      <c r="R339" s="776"/>
      <c r="S339" s="777"/>
      <c r="T339" s="777"/>
      <c r="U339" s="777"/>
      <c r="V339" s="778"/>
      <c r="W339" s="778"/>
      <c r="X339" s="778"/>
      <c r="Y339" s="778"/>
      <c r="Z339" s="778"/>
      <c r="AA339" s="779"/>
      <c r="AB339" s="779"/>
      <c r="AC339" s="779"/>
      <c r="AD339" s="779"/>
      <c r="AE339" s="779"/>
      <c r="AF339" s="779"/>
      <c r="AG339" s="779"/>
      <c r="AH339" s="779"/>
      <c r="AI339" s="779"/>
      <c r="AJ339" s="779"/>
      <c r="AK339" s="779"/>
      <c r="AL339" s="779"/>
      <c r="AM339" s="779"/>
      <c r="AN339" s="779"/>
      <c r="AO339" s="779"/>
      <c r="AP339" s="779"/>
      <c r="AQ339" s="779"/>
      <c r="AR339" s="779"/>
      <c r="AS339" s="779"/>
      <c r="AT339" s="779"/>
      <c r="AU339" s="779"/>
      <c r="AV339" s="779"/>
      <c r="AW339" s="779"/>
      <c r="AX339" s="779"/>
      <c r="AY339" s="779"/>
      <c r="AZ339" s="779"/>
      <c r="BA339" s="779"/>
      <c r="BB339" s="779"/>
      <c r="BC339" s="779"/>
      <c r="BD339" s="779"/>
      <c r="BE339" s="779"/>
      <c r="BF339" s="779"/>
      <c r="BG339" s="779"/>
      <c r="BH339" s="779"/>
      <c r="BI339" s="779"/>
      <c r="BJ339" s="779"/>
      <c r="BK339" s="779"/>
      <c r="BL339" s="779"/>
      <c r="BM339" s="779"/>
      <c r="BN339" s="779"/>
      <c r="BO339" s="779"/>
      <c r="BP339" s="779"/>
      <c r="BQ339" s="779"/>
      <c r="BR339" s="779"/>
      <c r="BS339" s="779"/>
      <c r="BT339" s="779"/>
      <c r="BU339" s="779"/>
      <c r="BV339" s="779"/>
      <c r="BW339" s="779"/>
      <c r="BX339" s="779"/>
      <c r="BY339" s="779"/>
      <c r="BZ339" s="779"/>
      <c r="CA339" s="779"/>
      <c r="CB339" s="779"/>
      <c r="CC339" s="779"/>
      <c r="CD339" s="779"/>
      <c r="CE339" s="779"/>
      <c r="CF339" s="779"/>
      <c r="CG339" s="779"/>
      <c r="CH339" s="779"/>
      <c r="CI339" s="779"/>
      <c r="CJ339" s="779"/>
      <c r="CK339" s="779"/>
      <c r="CL339" s="779"/>
      <c r="CM339" s="779"/>
      <c r="CN339" s="779"/>
      <c r="CO339" s="779"/>
      <c r="CP339" s="779"/>
      <c r="CQ339" s="779"/>
      <c r="CR339" s="779"/>
      <c r="CS339" s="779"/>
      <c r="CT339" s="779"/>
    </row>
    <row r="340" spans="1:98" s="887" customFormat="1" ht="13.5">
      <c r="A340" s="886"/>
      <c r="B340" s="886"/>
      <c r="C340" s="886"/>
      <c r="D340" s="886"/>
      <c r="E340" s="886"/>
      <c r="F340" s="2851"/>
      <c r="G340" s="2851"/>
      <c r="H340" s="888"/>
      <c r="I340" s="889"/>
      <c r="J340" s="890"/>
      <c r="M340" s="772"/>
      <c r="N340" s="891"/>
      <c r="O340" s="774"/>
      <c r="P340" s="775"/>
      <c r="Q340" s="775"/>
      <c r="R340" s="776"/>
      <c r="S340" s="777"/>
      <c r="T340" s="777"/>
      <c r="U340" s="777"/>
      <c r="V340" s="778"/>
      <c r="W340" s="778"/>
      <c r="X340" s="778"/>
      <c r="Y340" s="778"/>
      <c r="Z340" s="778"/>
      <c r="AA340" s="779"/>
      <c r="AB340" s="779"/>
      <c r="AC340" s="779"/>
      <c r="AD340" s="779"/>
      <c r="AE340" s="779"/>
      <c r="AF340" s="779"/>
      <c r="AG340" s="779"/>
      <c r="AH340" s="779"/>
      <c r="AI340" s="779"/>
      <c r="AJ340" s="779"/>
      <c r="AK340" s="779"/>
      <c r="AL340" s="779"/>
      <c r="AM340" s="779"/>
      <c r="AN340" s="779"/>
      <c r="AO340" s="779"/>
      <c r="AP340" s="779"/>
      <c r="AQ340" s="779"/>
      <c r="AR340" s="779"/>
      <c r="AS340" s="779"/>
      <c r="AT340" s="779"/>
      <c r="AU340" s="779"/>
      <c r="AV340" s="779"/>
      <c r="AW340" s="779"/>
      <c r="AX340" s="779"/>
      <c r="AY340" s="779"/>
      <c r="AZ340" s="779"/>
      <c r="BA340" s="779"/>
      <c r="BB340" s="779"/>
      <c r="BC340" s="779"/>
      <c r="BD340" s="779"/>
      <c r="BE340" s="779"/>
      <c r="BF340" s="779"/>
      <c r="BG340" s="779"/>
      <c r="BH340" s="779"/>
      <c r="BI340" s="779"/>
      <c r="BJ340" s="779"/>
      <c r="BK340" s="779"/>
      <c r="BL340" s="779"/>
      <c r="BM340" s="779"/>
      <c r="BN340" s="779"/>
      <c r="BO340" s="779"/>
      <c r="BP340" s="779"/>
      <c r="BQ340" s="779"/>
      <c r="BR340" s="779"/>
      <c r="BS340" s="779"/>
      <c r="BT340" s="779"/>
      <c r="BU340" s="779"/>
      <c r="BV340" s="779"/>
      <c r="BW340" s="779"/>
      <c r="BX340" s="779"/>
      <c r="BY340" s="779"/>
      <c r="BZ340" s="779"/>
      <c r="CA340" s="779"/>
      <c r="CB340" s="779"/>
      <c r="CC340" s="779"/>
      <c r="CD340" s="779"/>
      <c r="CE340" s="779"/>
      <c r="CF340" s="779"/>
      <c r="CG340" s="779"/>
      <c r="CH340" s="779"/>
      <c r="CI340" s="779"/>
      <c r="CJ340" s="779"/>
      <c r="CK340" s="779"/>
      <c r="CL340" s="779"/>
      <c r="CM340" s="779"/>
      <c r="CN340" s="779"/>
      <c r="CO340" s="779"/>
      <c r="CP340" s="779"/>
      <c r="CQ340" s="779"/>
      <c r="CR340" s="779"/>
      <c r="CS340" s="779"/>
      <c r="CT340" s="779"/>
    </row>
    <row r="341" spans="1:98" s="887" customFormat="1" ht="13.5">
      <c r="A341" s="886"/>
      <c r="B341" s="886"/>
      <c r="C341" s="886"/>
      <c r="D341" s="886"/>
      <c r="E341" s="886"/>
      <c r="F341" s="2851"/>
      <c r="G341" s="2851"/>
      <c r="H341" s="888"/>
      <c r="I341" s="889"/>
      <c r="J341" s="890"/>
      <c r="M341" s="772"/>
      <c r="N341" s="891"/>
      <c r="O341" s="774"/>
      <c r="P341" s="775"/>
      <c r="Q341" s="775"/>
      <c r="R341" s="776"/>
      <c r="S341" s="777"/>
      <c r="T341" s="777"/>
      <c r="U341" s="777"/>
      <c r="V341" s="778"/>
      <c r="W341" s="778"/>
      <c r="X341" s="778"/>
      <c r="Y341" s="778"/>
      <c r="Z341" s="778"/>
      <c r="AA341" s="779"/>
      <c r="AB341" s="779"/>
      <c r="AC341" s="779"/>
      <c r="AD341" s="779"/>
      <c r="AE341" s="779"/>
      <c r="AF341" s="779"/>
      <c r="AG341" s="779"/>
      <c r="AH341" s="779"/>
      <c r="AI341" s="779"/>
      <c r="AJ341" s="779"/>
      <c r="AK341" s="779"/>
      <c r="AL341" s="779"/>
      <c r="AM341" s="779"/>
      <c r="AN341" s="779"/>
      <c r="AO341" s="779"/>
      <c r="AP341" s="779"/>
      <c r="AQ341" s="779"/>
      <c r="AR341" s="779"/>
      <c r="AS341" s="779"/>
      <c r="AT341" s="779"/>
      <c r="AU341" s="779"/>
      <c r="AV341" s="779"/>
      <c r="AW341" s="779"/>
      <c r="AX341" s="779"/>
      <c r="AY341" s="779"/>
      <c r="AZ341" s="779"/>
      <c r="BA341" s="779"/>
      <c r="BB341" s="779"/>
      <c r="BC341" s="779"/>
      <c r="BD341" s="779"/>
      <c r="BE341" s="779"/>
      <c r="BF341" s="779"/>
      <c r="BG341" s="779"/>
      <c r="BH341" s="779"/>
      <c r="BI341" s="779"/>
      <c r="BJ341" s="779"/>
      <c r="BK341" s="779"/>
      <c r="BL341" s="779"/>
      <c r="BM341" s="779"/>
      <c r="BN341" s="779"/>
      <c r="BO341" s="779"/>
      <c r="BP341" s="779"/>
      <c r="BQ341" s="779"/>
      <c r="BR341" s="779"/>
      <c r="BS341" s="779"/>
      <c r="BT341" s="779"/>
      <c r="BU341" s="779"/>
      <c r="BV341" s="779"/>
      <c r="BW341" s="779"/>
      <c r="BX341" s="779"/>
      <c r="BY341" s="779"/>
      <c r="BZ341" s="779"/>
      <c r="CA341" s="779"/>
      <c r="CB341" s="779"/>
      <c r="CC341" s="779"/>
      <c r="CD341" s="779"/>
      <c r="CE341" s="779"/>
      <c r="CF341" s="779"/>
      <c r="CG341" s="779"/>
      <c r="CH341" s="779"/>
      <c r="CI341" s="779"/>
      <c r="CJ341" s="779"/>
      <c r="CK341" s="779"/>
      <c r="CL341" s="779"/>
      <c r="CM341" s="779"/>
      <c r="CN341" s="779"/>
      <c r="CO341" s="779"/>
      <c r="CP341" s="779"/>
      <c r="CQ341" s="779"/>
      <c r="CR341" s="779"/>
      <c r="CS341" s="779"/>
      <c r="CT341" s="779"/>
    </row>
    <row r="342" spans="1:98" s="887" customFormat="1" ht="13.5">
      <c r="A342" s="886"/>
      <c r="B342" s="886"/>
      <c r="C342" s="886"/>
      <c r="D342" s="886"/>
      <c r="E342" s="886"/>
      <c r="F342" s="2851"/>
      <c r="G342" s="2851"/>
      <c r="H342" s="888"/>
      <c r="I342" s="889"/>
      <c r="J342" s="890"/>
      <c r="M342" s="772"/>
      <c r="N342" s="891"/>
      <c r="O342" s="774"/>
      <c r="P342" s="775"/>
      <c r="Q342" s="775"/>
      <c r="R342" s="776"/>
      <c r="S342" s="777"/>
      <c r="T342" s="777"/>
      <c r="U342" s="777"/>
      <c r="V342" s="778"/>
      <c r="W342" s="778"/>
      <c r="X342" s="778"/>
      <c r="Y342" s="778"/>
      <c r="Z342" s="778"/>
      <c r="AA342" s="779"/>
      <c r="AB342" s="779"/>
      <c r="AC342" s="779"/>
      <c r="AD342" s="779"/>
      <c r="AE342" s="779"/>
      <c r="AF342" s="779"/>
      <c r="AG342" s="779"/>
      <c r="AH342" s="779"/>
      <c r="AI342" s="779"/>
      <c r="AJ342" s="779"/>
      <c r="AK342" s="779"/>
      <c r="AL342" s="779"/>
      <c r="AM342" s="779"/>
      <c r="AN342" s="779"/>
      <c r="AO342" s="779"/>
      <c r="AP342" s="779"/>
      <c r="AQ342" s="779"/>
      <c r="AR342" s="779"/>
      <c r="AS342" s="779"/>
      <c r="AT342" s="779"/>
      <c r="AU342" s="779"/>
      <c r="AV342" s="779"/>
      <c r="AW342" s="779"/>
      <c r="AX342" s="779"/>
      <c r="AY342" s="779"/>
      <c r="AZ342" s="779"/>
      <c r="BA342" s="779"/>
      <c r="BB342" s="779"/>
      <c r="BC342" s="779"/>
      <c r="BD342" s="779"/>
      <c r="BE342" s="779"/>
      <c r="BF342" s="779"/>
      <c r="BG342" s="779"/>
      <c r="BH342" s="779"/>
      <c r="BI342" s="779"/>
      <c r="BJ342" s="779"/>
      <c r="BK342" s="779"/>
      <c r="BL342" s="779"/>
      <c r="BM342" s="779"/>
      <c r="BN342" s="779"/>
      <c r="BO342" s="779"/>
      <c r="BP342" s="779"/>
      <c r="BQ342" s="779"/>
      <c r="BR342" s="779"/>
      <c r="BS342" s="779"/>
      <c r="BT342" s="779"/>
      <c r="BU342" s="779"/>
      <c r="BV342" s="779"/>
      <c r="BW342" s="779"/>
      <c r="BX342" s="779"/>
      <c r="BY342" s="779"/>
      <c r="BZ342" s="779"/>
      <c r="CA342" s="779"/>
      <c r="CB342" s="779"/>
      <c r="CC342" s="779"/>
      <c r="CD342" s="779"/>
      <c r="CE342" s="779"/>
      <c r="CF342" s="779"/>
      <c r="CG342" s="779"/>
      <c r="CH342" s="779"/>
      <c r="CI342" s="779"/>
      <c r="CJ342" s="779"/>
      <c r="CK342" s="779"/>
      <c r="CL342" s="779"/>
      <c r="CM342" s="779"/>
      <c r="CN342" s="779"/>
      <c r="CO342" s="779"/>
      <c r="CP342" s="779"/>
      <c r="CQ342" s="779"/>
      <c r="CR342" s="779"/>
      <c r="CS342" s="779"/>
      <c r="CT342" s="779"/>
    </row>
    <row r="343" spans="1:98" s="887" customFormat="1" ht="13.5">
      <c r="A343" s="886"/>
      <c r="B343" s="886"/>
      <c r="C343" s="886"/>
      <c r="D343" s="886"/>
      <c r="E343" s="886"/>
      <c r="F343" s="2851"/>
      <c r="G343" s="2851"/>
      <c r="H343" s="888"/>
      <c r="I343" s="889"/>
      <c r="J343" s="890"/>
      <c r="M343" s="772"/>
      <c r="N343" s="891"/>
      <c r="O343" s="774"/>
      <c r="P343" s="775"/>
      <c r="Q343" s="775"/>
      <c r="R343" s="776"/>
      <c r="S343" s="777"/>
      <c r="T343" s="777"/>
      <c r="U343" s="777"/>
      <c r="V343" s="778"/>
      <c r="W343" s="778"/>
      <c r="X343" s="778"/>
      <c r="Y343" s="778"/>
      <c r="Z343" s="778"/>
      <c r="AA343" s="779"/>
      <c r="AB343" s="779"/>
      <c r="AC343" s="779"/>
      <c r="AD343" s="779"/>
      <c r="AE343" s="779"/>
      <c r="AF343" s="779"/>
      <c r="AG343" s="779"/>
      <c r="AH343" s="779"/>
      <c r="AI343" s="779"/>
      <c r="AJ343" s="779"/>
      <c r="AK343" s="779"/>
      <c r="AL343" s="779"/>
      <c r="AM343" s="779"/>
      <c r="AN343" s="779"/>
      <c r="AO343" s="779"/>
      <c r="AP343" s="779"/>
      <c r="AQ343" s="779"/>
      <c r="AR343" s="779"/>
      <c r="AS343" s="779"/>
      <c r="AT343" s="779"/>
      <c r="AU343" s="779"/>
      <c r="AV343" s="779"/>
      <c r="AW343" s="779"/>
      <c r="AX343" s="779"/>
      <c r="AY343" s="779"/>
      <c r="AZ343" s="779"/>
      <c r="BA343" s="779"/>
      <c r="BB343" s="779"/>
      <c r="BC343" s="779"/>
      <c r="BD343" s="779"/>
      <c r="BE343" s="779"/>
      <c r="BF343" s="779"/>
      <c r="BG343" s="779"/>
      <c r="BH343" s="779"/>
      <c r="BI343" s="779"/>
      <c r="BJ343" s="779"/>
      <c r="BK343" s="779"/>
      <c r="BL343" s="779"/>
      <c r="BM343" s="779"/>
      <c r="BN343" s="779"/>
      <c r="BO343" s="779"/>
      <c r="BP343" s="779"/>
      <c r="BQ343" s="779"/>
      <c r="BR343" s="779"/>
      <c r="BS343" s="779"/>
      <c r="BT343" s="779"/>
      <c r="BU343" s="779"/>
      <c r="BV343" s="779"/>
      <c r="BW343" s="779"/>
      <c r="BX343" s="779"/>
      <c r="BY343" s="779"/>
      <c r="BZ343" s="779"/>
      <c r="CA343" s="779"/>
      <c r="CB343" s="779"/>
      <c r="CC343" s="779"/>
      <c r="CD343" s="779"/>
      <c r="CE343" s="779"/>
      <c r="CF343" s="779"/>
      <c r="CG343" s="779"/>
      <c r="CH343" s="779"/>
      <c r="CI343" s="779"/>
      <c r="CJ343" s="779"/>
      <c r="CK343" s="779"/>
      <c r="CL343" s="779"/>
      <c r="CM343" s="779"/>
      <c r="CN343" s="779"/>
      <c r="CO343" s="779"/>
      <c r="CP343" s="779"/>
      <c r="CQ343" s="779"/>
      <c r="CR343" s="779"/>
      <c r="CS343" s="779"/>
      <c r="CT343" s="779"/>
    </row>
    <row r="344" spans="1:98" s="887" customFormat="1" ht="13.5">
      <c r="A344" s="886"/>
      <c r="B344" s="886"/>
      <c r="C344" s="886"/>
      <c r="D344" s="886"/>
      <c r="E344" s="886"/>
      <c r="F344" s="2851"/>
      <c r="G344" s="2851"/>
      <c r="H344" s="888"/>
      <c r="I344" s="889"/>
      <c r="J344" s="890"/>
      <c r="M344" s="772"/>
      <c r="N344" s="891"/>
      <c r="O344" s="774"/>
      <c r="P344" s="775"/>
      <c r="Q344" s="775"/>
      <c r="R344" s="776"/>
      <c r="S344" s="777"/>
      <c r="T344" s="777"/>
      <c r="U344" s="777"/>
      <c r="V344" s="778"/>
      <c r="W344" s="778"/>
      <c r="X344" s="778"/>
      <c r="Y344" s="778"/>
      <c r="Z344" s="778"/>
      <c r="AA344" s="779"/>
      <c r="AB344" s="779"/>
      <c r="AC344" s="779"/>
      <c r="AD344" s="779"/>
      <c r="AE344" s="779"/>
      <c r="AF344" s="779"/>
      <c r="AG344" s="779"/>
      <c r="AH344" s="779"/>
      <c r="AI344" s="779"/>
      <c r="AJ344" s="779"/>
      <c r="AK344" s="779"/>
      <c r="AL344" s="779"/>
      <c r="AM344" s="779"/>
      <c r="AN344" s="779"/>
      <c r="AO344" s="779"/>
      <c r="AP344" s="779"/>
      <c r="AQ344" s="779"/>
      <c r="AR344" s="779"/>
      <c r="AS344" s="779"/>
      <c r="AT344" s="779"/>
      <c r="AU344" s="779"/>
      <c r="AV344" s="779"/>
      <c r="AW344" s="779"/>
      <c r="AX344" s="779"/>
      <c r="AY344" s="779"/>
      <c r="AZ344" s="779"/>
      <c r="BA344" s="779"/>
      <c r="BB344" s="779"/>
      <c r="BC344" s="779"/>
      <c r="BD344" s="779"/>
      <c r="BE344" s="779"/>
      <c r="BF344" s="779"/>
      <c r="BG344" s="779"/>
      <c r="BH344" s="779"/>
      <c r="BI344" s="779"/>
      <c r="BJ344" s="779"/>
      <c r="BK344" s="779"/>
      <c r="BL344" s="779"/>
      <c r="BM344" s="779"/>
      <c r="BN344" s="779"/>
      <c r="BO344" s="779"/>
      <c r="BP344" s="779"/>
      <c r="BQ344" s="779"/>
      <c r="BR344" s="779"/>
      <c r="BS344" s="779"/>
      <c r="BT344" s="779"/>
      <c r="BU344" s="779"/>
      <c r="BV344" s="779"/>
      <c r="BW344" s="779"/>
      <c r="BX344" s="779"/>
      <c r="BY344" s="779"/>
      <c r="BZ344" s="779"/>
      <c r="CA344" s="779"/>
      <c r="CB344" s="779"/>
      <c r="CC344" s="779"/>
      <c r="CD344" s="779"/>
      <c r="CE344" s="779"/>
      <c r="CF344" s="779"/>
      <c r="CG344" s="779"/>
      <c r="CH344" s="779"/>
      <c r="CI344" s="779"/>
      <c r="CJ344" s="779"/>
      <c r="CK344" s="779"/>
      <c r="CL344" s="779"/>
      <c r="CM344" s="779"/>
      <c r="CN344" s="779"/>
      <c r="CO344" s="779"/>
      <c r="CP344" s="779"/>
      <c r="CQ344" s="779"/>
      <c r="CR344" s="779"/>
      <c r="CS344" s="779"/>
      <c r="CT344" s="779"/>
    </row>
    <row r="345" spans="1:98" s="887" customFormat="1" ht="13.5">
      <c r="A345" s="886"/>
      <c r="B345" s="886"/>
      <c r="C345" s="886"/>
      <c r="D345" s="886"/>
      <c r="E345" s="886"/>
      <c r="F345" s="2851"/>
      <c r="G345" s="2851"/>
      <c r="H345" s="888"/>
      <c r="I345" s="889"/>
      <c r="J345" s="890"/>
      <c r="M345" s="772"/>
      <c r="N345" s="891"/>
      <c r="O345" s="774"/>
      <c r="P345" s="775"/>
      <c r="Q345" s="775"/>
      <c r="R345" s="776"/>
      <c r="S345" s="777"/>
      <c r="T345" s="777"/>
      <c r="U345" s="777"/>
      <c r="V345" s="778"/>
      <c r="W345" s="778"/>
      <c r="X345" s="778"/>
      <c r="Y345" s="778"/>
      <c r="Z345" s="778"/>
      <c r="AA345" s="779"/>
      <c r="AB345" s="779"/>
      <c r="AC345" s="779"/>
      <c r="AD345" s="779"/>
      <c r="AE345" s="779"/>
      <c r="AF345" s="779"/>
      <c r="AG345" s="779"/>
      <c r="AH345" s="779"/>
      <c r="AI345" s="779"/>
      <c r="AJ345" s="779"/>
      <c r="AK345" s="779"/>
      <c r="AL345" s="779"/>
      <c r="AM345" s="779"/>
      <c r="AN345" s="779"/>
      <c r="AO345" s="779"/>
      <c r="AP345" s="779"/>
      <c r="AQ345" s="779"/>
      <c r="AR345" s="779"/>
      <c r="AS345" s="779"/>
      <c r="AT345" s="779"/>
      <c r="AU345" s="779"/>
      <c r="AV345" s="779"/>
      <c r="AW345" s="779"/>
      <c r="AX345" s="779"/>
      <c r="AY345" s="779"/>
      <c r="AZ345" s="779"/>
      <c r="BA345" s="779"/>
      <c r="BB345" s="779"/>
      <c r="BC345" s="779"/>
      <c r="BD345" s="779"/>
      <c r="BE345" s="779"/>
      <c r="BF345" s="779"/>
      <c r="BG345" s="779"/>
      <c r="BH345" s="779"/>
      <c r="BI345" s="779"/>
      <c r="BJ345" s="779"/>
      <c r="BK345" s="779"/>
      <c r="BL345" s="779"/>
      <c r="BM345" s="779"/>
      <c r="BN345" s="779"/>
      <c r="BO345" s="779"/>
      <c r="BP345" s="779"/>
      <c r="BQ345" s="779"/>
      <c r="BR345" s="779"/>
      <c r="BS345" s="779"/>
      <c r="BT345" s="779"/>
      <c r="BU345" s="779"/>
      <c r="BV345" s="779"/>
      <c r="BW345" s="779"/>
      <c r="BX345" s="779"/>
      <c r="BY345" s="779"/>
      <c r="BZ345" s="779"/>
      <c r="CA345" s="779"/>
      <c r="CB345" s="779"/>
      <c r="CC345" s="779"/>
      <c r="CD345" s="779"/>
      <c r="CE345" s="779"/>
      <c r="CF345" s="779"/>
      <c r="CG345" s="779"/>
      <c r="CH345" s="779"/>
      <c r="CI345" s="779"/>
      <c r="CJ345" s="779"/>
      <c r="CK345" s="779"/>
      <c r="CL345" s="779"/>
      <c r="CM345" s="779"/>
      <c r="CN345" s="779"/>
      <c r="CO345" s="779"/>
      <c r="CP345" s="779"/>
      <c r="CQ345" s="779"/>
      <c r="CR345" s="779"/>
      <c r="CS345" s="779"/>
      <c r="CT345" s="779"/>
    </row>
    <row r="346" spans="1:98" s="887" customFormat="1" ht="13.5">
      <c r="A346" s="886"/>
      <c r="B346" s="886"/>
      <c r="C346" s="886"/>
      <c r="D346" s="886"/>
      <c r="E346" s="886"/>
      <c r="F346" s="2851"/>
      <c r="G346" s="2851"/>
      <c r="H346" s="888"/>
      <c r="I346" s="889"/>
      <c r="J346" s="890"/>
      <c r="M346" s="772"/>
      <c r="N346" s="891"/>
      <c r="O346" s="774"/>
      <c r="P346" s="775"/>
      <c r="Q346" s="775"/>
      <c r="R346" s="776"/>
      <c r="S346" s="777"/>
      <c r="T346" s="777"/>
      <c r="U346" s="777"/>
      <c r="V346" s="778"/>
      <c r="W346" s="778"/>
      <c r="X346" s="778"/>
      <c r="Y346" s="778"/>
      <c r="Z346" s="778"/>
      <c r="AA346" s="779"/>
      <c r="AB346" s="779"/>
      <c r="AC346" s="779"/>
      <c r="AD346" s="779"/>
      <c r="AE346" s="779"/>
      <c r="AF346" s="779"/>
      <c r="AG346" s="779"/>
      <c r="AH346" s="779"/>
      <c r="AI346" s="779"/>
      <c r="AJ346" s="779"/>
      <c r="AK346" s="779"/>
      <c r="AL346" s="779"/>
      <c r="AM346" s="779"/>
      <c r="AN346" s="779"/>
      <c r="AO346" s="779"/>
      <c r="AP346" s="779"/>
      <c r="AQ346" s="779"/>
      <c r="AR346" s="779"/>
      <c r="AS346" s="779"/>
      <c r="AT346" s="779"/>
      <c r="AU346" s="779"/>
      <c r="AV346" s="779"/>
      <c r="AW346" s="779"/>
      <c r="AX346" s="779"/>
      <c r="AY346" s="779"/>
      <c r="AZ346" s="779"/>
      <c r="BA346" s="779"/>
      <c r="BB346" s="779"/>
      <c r="BC346" s="779"/>
      <c r="BD346" s="779"/>
      <c r="BE346" s="779"/>
      <c r="BF346" s="779"/>
      <c r="BG346" s="779"/>
      <c r="BH346" s="779"/>
      <c r="BI346" s="779"/>
      <c r="BJ346" s="779"/>
      <c r="BK346" s="779"/>
      <c r="BL346" s="779"/>
      <c r="BM346" s="779"/>
      <c r="BN346" s="779"/>
      <c r="BO346" s="779"/>
      <c r="BP346" s="779"/>
      <c r="BQ346" s="779"/>
      <c r="BR346" s="779"/>
      <c r="BS346" s="779"/>
      <c r="BT346" s="779"/>
      <c r="BU346" s="779"/>
      <c r="BV346" s="779"/>
      <c r="BW346" s="779"/>
      <c r="BX346" s="779"/>
      <c r="BY346" s="779"/>
      <c r="BZ346" s="779"/>
      <c r="CA346" s="779"/>
      <c r="CB346" s="779"/>
      <c r="CC346" s="779"/>
      <c r="CD346" s="779"/>
      <c r="CE346" s="779"/>
      <c r="CF346" s="779"/>
      <c r="CG346" s="779"/>
      <c r="CH346" s="779"/>
      <c r="CI346" s="779"/>
      <c r="CJ346" s="779"/>
      <c r="CK346" s="779"/>
      <c r="CL346" s="779"/>
      <c r="CM346" s="779"/>
      <c r="CN346" s="779"/>
      <c r="CO346" s="779"/>
      <c r="CP346" s="779"/>
      <c r="CQ346" s="779"/>
      <c r="CR346" s="779"/>
      <c r="CS346" s="779"/>
      <c r="CT346" s="779"/>
    </row>
    <row r="347" spans="1:98" s="887" customFormat="1" ht="13.5">
      <c r="A347" s="886"/>
      <c r="B347" s="886"/>
      <c r="C347" s="886"/>
      <c r="D347" s="886"/>
      <c r="E347" s="886"/>
      <c r="F347" s="2851"/>
      <c r="G347" s="2851"/>
      <c r="H347" s="888"/>
      <c r="I347" s="889"/>
      <c r="J347" s="890"/>
      <c r="M347" s="772"/>
      <c r="N347" s="891"/>
      <c r="O347" s="774"/>
      <c r="P347" s="775"/>
      <c r="Q347" s="775"/>
      <c r="R347" s="776"/>
      <c r="S347" s="777"/>
      <c r="T347" s="777"/>
      <c r="U347" s="777"/>
      <c r="V347" s="778"/>
      <c r="W347" s="778"/>
      <c r="X347" s="778"/>
      <c r="Y347" s="778"/>
      <c r="Z347" s="778"/>
      <c r="AA347" s="779"/>
      <c r="AB347" s="779"/>
      <c r="AC347" s="779"/>
      <c r="AD347" s="779"/>
      <c r="AE347" s="779"/>
      <c r="AF347" s="779"/>
      <c r="AG347" s="779"/>
      <c r="AH347" s="779"/>
      <c r="AI347" s="779"/>
      <c r="AJ347" s="779"/>
      <c r="AK347" s="779"/>
      <c r="AL347" s="779"/>
      <c r="AM347" s="779"/>
      <c r="AN347" s="779"/>
      <c r="AO347" s="779"/>
      <c r="AP347" s="779"/>
      <c r="AQ347" s="779"/>
      <c r="AR347" s="779"/>
      <c r="AS347" s="779"/>
      <c r="AT347" s="779"/>
      <c r="AU347" s="779"/>
      <c r="AV347" s="779"/>
      <c r="AW347" s="779"/>
      <c r="AX347" s="779"/>
      <c r="AY347" s="779"/>
      <c r="AZ347" s="779"/>
      <c r="BA347" s="779"/>
      <c r="BB347" s="779"/>
      <c r="BC347" s="779"/>
      <c r="BD347" s="779"/>
      <c r="BE347" s="779"/>
      <c r="BF347" s="779"/>
      <c r="BG347" s="779"/>
      <c r="BH347" s="779"/>
      <c r="BI347" s="779"/>
      <c r="BJ347" s="779"/>
      <c r="BK347" s="779"/>
      <c r="BL347" s="779"/>
      <c r="BM347" s="779"/>
      <c r="BN347" s="779"/>
      <c r="BO347" s="779"/>
      <c r="BP347" s="779"/>
      <c r="BQ347" s="779"/>
      <c r="BR347" s="779"/>
      <c r="BS347" s="779"/>
      <c r="BT347" s="779"/>
      <c r="BU347" s="779"/>
      <c r="BV347" s="779"/>
      <c r="BW347" s="779"/>
      <c r="BX347" s="779"/>
      <c r="BY347" s="779"/>
      <c r="BZ347" s="779"/>
      <c r="CA347" s="779"/>
      <c r="CB347" s="779"/>
      <c r="CC347" s="779"/>
      <c r="CD347" s="779"/>
      <c r="CE347" s="779"/>
      <c r="CF347" s="779"/>
      <c r="CG347" s="779"/>
      <c r="CH347" s="779"/>
      <c r="CI347" s="779"/>
      <c r="CJ347" s="779"/>
      <c r="CK347" s="779"/>
      <c r="CL347" s="779"/>
      <c r="CM347" s="779"/>
      <c r="CN347" s="779"/>
      <c r="CO347" s="779"/>
      <c r="CP347" s="779"/>
      <c r="CQ347" s="779"/>
      <c r="CR347" s="779"/>
      <c r="CS347" s="779"/>
      <c r="CT347" s="779"/>
    </row>
    <row r="348" spans="1:98" s="887" customFormat="1" ht="13.5">
      <c r="A348" s="886"/>
      <c r="B348" s="886"/>
      <c r="C348" s="886"/>
      <c r="D348" s="886"/>
      <c r="E348" s="886"/>
      <c r="F348" s="2851"/>
      <c r="G348" s="2851"/>
      <c r="H348" s="888"/>
      <c r="I348" s="889"/>
      <c r="J348" s="890"/>
      <c r="M348" s="772"/>
      <c r="N348" s="891"/>
      <c r="O348" s="774"/>
      <c r="P348" s="775"/>
      <c r="Q348" s="775"/>
      <c r="R348" s="776"/>
      <c r="S348" s="777"/>
      <c r="T348" s="777"/>
      <c r="U348" s="777"/>
      <c r="V348" s="778"/>
      <c r="W348" s="778"/>
      <c r="X348" s="778"/>
      <c r="Y348" s="778"/>
      <c r="Z348" s="778"/>
      <c r="AA348" s="779"/>
      <c r="AB348" s="779"/>
      <c r="AC348" s="779"/>
      <c r="AD348" s="779"/>
      <c r="AE348" s="779"/>
      <c r="AF348" s="779"/>
      <c r="AG348" s="779"/>
      <c r="AH348" s="779"/>
      <c r="AI348" s="779"/>
      <c r="AJ348" s="779"/>
      <c r="AK348" s="779"/>
      <c r="AL348" s="779"/>
      <c r="AM348" s="779"/>
      <c r="AN348" s="779"/>
      <c r="AO348" s="779"/>
      <c r="AP348" s="779"/>
      <c r="AQ348" s="779"/>
      <c r="AR348" s="779"/>
      <c r="AS348" s="779"/>
      <c r="AT348" s="779"/>
      <c r="AU348" s="779"/>
      <c r="AV348" s="779"/>
      <c r="AW348" s="779"/>
      <c r="AX348" s="779"/>
      <c r="AY348" s="779"/>
      <c r="AZ348" s="779"/>
      <c r="BA348" s="779"/>
      <c r="BB348" s="779"/>
      <c r="BC348" s="779"/>
      <c r="BD348" s="779"/>
      <c r="BE348" s="779"/>
      <c r="BF348" s="779"/>
      <c r="BG348" s="779"/>
      <c r="BH348" s="779"/>
      <c r="BI348" s="779"/>
      <c r="BJ348" s="779"/>
      <c r="BK348" s="779"/>
      <c r="BL348" s="779"/>
      <c r="BM348" s="779"/>
      <c r="BN348" s="779"/>
      <c r="BO348" s="779"/>
      <c r="BP348" s="779"/>
      <c r="BQ348" s="779"/>
      <c r="BR348" s="779"/>
      <c r="BS348" s="779"/>
      <c r="BT348" s="779"/>
      <c r="BU348" s="779"/>
      <c r="BV348" s="779"/>
      <c r="BW348" s="779"/>
      <c r="BX348" s="779"/>
      <c r="BY348" s="779"/>
      <c r="BZ348" s="779"/>
      <c r="CA348" s="779"/>
      <c r="CB348" s="779"/>
      <c r="CC348" s="779"/>
      <c r="CD348" s="779"/>
      <c r="CE348" s="779"/>
      <c r="CF348" s="779"/>
      <c r="CG348" s="779"/>
      <c r="CH348" s="779"/>
      <c r="CI348" s="779"/>
      <c r="CJ348" s="779"/>
      <c r="CK348" s="779"/>
      <c r="CL348" s="779"/>
      <c r="CM348" s="779"/>
      <c r="CN348" s="779"/>
      <c r="CO348" s="779"/>
      <c r="CP348" s="779"/>
      <c r="CQ348" s="779"/>
      <c r="CR348" s="779"/>
      <c r="CS348" s="779"/>
      <c r="CT348" s="779"/>
    </row>
    <row r="349" spans="1:98" s="887" customFormat="1" ht="13.5">
      <c r="A349" s="886"/>
      <c r="B349" s="886"/>
      <c r="C349" s="886"/>
      <c r="D349" s="886"/>
      <c r="E349" s="886"/>
      <c r="F349" s="2851"/>
      <c r="G349" s="2851"/>
      <c r="H349" s="888"/>
      <c r="I349" s="889"/>
      <c r="J349" s="890"/>
      <c r="M349" s="772"/>
      <c r="N349" s="891"/>
      <c r="O349" s="774"/>
      <c r="P349" s="775"/>
      <c r="Q349" s="775"/>
      <c r="R349" s="776"/>
      <c r="S349" s="777"/>
      <c r="T349" s="777"/>
      <c r="U349" s="777"/>
      <c r="V349" s="778"/>
      <c r="W349" s="778"/>
      <c r="X349" s="778"/>
      <c r="Y349" s="778"/>
      <c r="Z349" s="778"/>
      <c r="AA349" s="779"/>
      <c r="AB349" s="779"/>
      <c r="AC349" s="779"/>
      <c r="AD349" s="779"/>
      <c r="AE349" s="779"/>
      <c r="AF349" s="779"/>
      <c r="AG349" s="779"/>
      <c r="AH349" s="779"/>
      <c r="AI349" s="779"/>
      <c r="AJ349" s="779"/>
      <c r="AK349" s="779"/>
      <c r="AL349" s="779"/>
      <c r="AM349" s="779"/>
      <c r="AN349" s="779"/>
      <c r="AO349" s="779"/>
      <c r="AP349" s="779"/>
      <c r="AQ349" s="779"/>
      <c r="AR349" s="779"/>
      <c r="AS349" s="779"/>
      <c r="AT349" s="779"/>
      <c r="AU349" s="779"/>
      <c r="AV349" s="779"/>
      <c r="AW349" s="779"/>
      <c r="AX349" s="779"/>
      <c r="AY349" s="779"/>
      <c r="AZ349" s="779"/>
      <c r="BA349" s="779"/>
      <c r="BB349" s="779"/>
      <c r="BC349" s="779"/>
      <c r="BD349" s="779"/>
      <c r="BE349" s="779"/>
      <c r="BF349" s="779"/>
      <c r="BG349" s="779"/>
      <c r="BH349" s="779"/>
      <c r="BI349" s="779"/>
      <c r="BJ349" s="779"/>
      <c r="BK349" s="779"/>
      <c r="BL349" s="779"/>
      <c r="BM349" s="779"/>
      <c r="BN349" s="779"/>
      <c r="BO349" s="779"/>
      <c r="BP349" s="779"/>
      <c r="BQ349" s="779"/>
      <c r="BR349" s="779"/>
      <c r="BS349" s="779"/>
      <c r="BT349" s="779"/>
      <c r="BU349" s="779"/>
      <c r="BV349" s="779"/>
      <c r="BW349" s="779"/>
      <c r="BX349" s="779"/>
      <c r="BY349" s="779"/>
      <c r="BZ349" s="779"/>
      <c r="CA349" s="779"/>
      <c r="CB349" s="779"/>
      <c r="CC349" s="779"/>
      <c r="CD349" s="779"/>
      <c r="CE349" s="779"/>
      <c r="CF349" s="779"/>
      <c r="CG349" s="779"/>
      <c r="CH349" s="779"/>
      <c r="CI349" s="779"/>
      <c r="CJ349" s="779"/>
      <c r="CK349" s="779"/>
      <c r="CL349" s="779"/>
      <c r="CM349" s="779"/>
      <c r="CN349" s="779"/>
      <c r="CO349" s="779"/>
      <c r="CP349" s="779"/>
      <c r="CQ349" s="779"/>
      <c r="CR349" s="779"/>
      <c r="CS349" s="779"/>
      <c r="CT349" s="779"/>
    </row>
    <row r="350" spans="1:98" s="887" customFormat="1" ht="13.5">
      <c r="A350" s="886"/>
      <c r="B350" s="886"/>
      <c r="C350" s="886"/>
      <c r="D350" s="886"/>
      <c r="E350" s="886"/>
      <c r="F350" s="2851"/>
      <c r="G350" s="2851"/>
      <c r="H350" s="888"/>
      <c r="I350" s="889"/>
      <c r="J350" s="890"/>
      <c r="M350" s="772"/>
      <c r="N350" s="891"/>
      <c r="O350" s="774"/>
      <c r="P350" s="775"/>
      <c r="Q350" s="775"/>
      <c r="R350" s="776"/>
      <c r="S350" s="777"/>
      <c r="T350" s="777"/>
      <c r="U350" s="777"/>
      <c r="V350" s="778"/>
      <c r="W350" s="778"/>
      <c r="X350" s="778"/>
      <c r="Y350" s="778"/>
      <c r="Z350" s="778"/>
      <c r="AA350" s="779"/>
      <c r="AB350" s="779"/>
      <c r="AC350" s="779"/>
      <c r="AD350" s="779"/>
      <c r="AE350" s="779"/>
      <c r="AF350" s="779"/>
      <c r="AG350" s="779"/>
      <c r="AH350" s="779"/>
      <c r="AI350" s="779"/>
      <c r="AJ350" s="779"/>
      <c r="AK350" s="779"/>
      <c r="AL350" s="779"/>
      <c r="AM350" s="779"/>
      <c r="AN350" s="779"/>
      <c r="AO350" s="779"/>
      <c r="AP350" s="779"/>
      <c r="AQ350" s="779"/>
      <c r="AR350" s="779"/>
      <c r="AS350" s="779"/>
      <c r="AT350" s="779"/>
      <c r="AU350" s="779"/>
      <c r="AV350" s="779"/>
      <c r="AW350" s="779"/>
      <c r="AX350" s="779"/>
      <c r="AY350" s="779"/>
      <c r="AZ350" s="779"/>
      <c r="BA350" s="779"/>
      <c r="BB350" s="779"/>
      <c r="BC350" s="779"/>
      <c r="BD350" s="779"/>
      <c r="BE350" s="779"/>
      <c r="BF350" s="779"/>
      <c r="BG350" s="779"/>
      <c r="BH350" s="779"/>
      <c r="BI350" s="779"/>
      <c r="BJ350" s="779"/>
      <c r="BK350" s="779"/>
      <c r="BL350" s="779"/>
      <c r="BM350" s="779"/>
      <c r="BN350" s="779"/>
      <c r="BO350" s="779"/>
      <c r="BP350" s="779"/>
      <c r="BQ350" s="779"/>
      <c r="BR350" s="779"/>
      <c r="BS350" s="779"/>
      <c r="BT350" s="779"/>
      <c r="BU350" s="779"/>
      <c r="BV350" s="779"/>
      <c r="BW350" s="779"/>
      <c r="BX350" s="779"/>
      <c r="BY350" s="779"/>
      <c r="BZ350" s="779"/>
      <c r="CA350" s="779"/>
      <c r="CB350" s="779"/>
      <c r="CC350" s="779"/>
      <c r="CD350" s="779"/>
      <c r="CE350" s="779"/>
      <c r="CF350" s="779"/>
      <c r="CG350" s="779"/>
      <c r="CH350" s="779"/>
      <c r="CI350" s="779"/>
      <c r="CJ350" s="779"/>
      <c r="CK350" s="779"/>
      <c r="CL350" s="779"/>
      <c r="CM350" s="779"/>
      <c r="CN350" s="779"/>
      <c r="CO350" s="779"/>
      <c r="CP350" s="779"/>
      <c r="CQ350" s="779"/>
      <c r="CR350" s="779"/>
      <c r="CS350" s="779"/>
      <c r="CT350" s="779"/>
    </row>
    <row r="351" spans="1:98" s="887" customFormat="1" ht="13.5">
      <c r="A351" s="886"/>
      <c r="B351" s="886"/>
      <c r="C351" s="886"/>
      <c r="D351" s="886"/>
      <c r="E351" s="886"/>
      <c r="F351" s="2851"/>
      <c r="G351" s="2851"/>
      <c r="H351" s="888"/>
      <c r="I351" s="889"/>
      <c r="J351" s="890"/>
      <c r="M351" s="772"/>
      <c r="N351" s="891"/>
      <c r="O351" s="774"/>
      <c r="P351" s="775"/>
      <c r="Q351" s="775"/>
      <c r="R351" s="776"/>
      <c r="S351" s="777"/>
      <c r="T351" s="777"/>
      <c r="U351" s="777"/>
      <c r="V351" s="778"/>
      <c r="W351" s="778"/>
      <c r="X351" s="778"/>
      <c r="Y351" s="778"/>
      <c r="Z351" s="778"/>
      <c r="AA351" s="779"/>
      <c r="AB351" s="779"/>
      <c r="AC351" s="779"/>
      <c r="AD351" s="779"/>
      <c r="AE351" s="779"/>
      <c r="AF351" s="779"/>
      <c r="AG351" s="779"/>
      <c r="AH351" s="779"/>
      <c r="AI351" s="779"/>
      <c r="AJ351" s="779"/>
      <c r="AK351" s="779"/>
      <c r="AL351" s="779"/>
      <c r="AM351" s="779"/>
      <c r="AN351" s="779"/>
      <c r="AO351" s="779"/>
      <c r="AP351" s="779"/>
      <c r="AQ351" s="779"/>
      <c r="AR351" s="779"/>
      <c r="AS351" s="779"/>
      <c r="AT351" s="779"/>
      <c r="AU351" s="779"/>
      <c r="AV351" s="779"/>
      <c r="AW351" s="779"/>
      <c r="AX351" s="779"/>
      <c r="AY351" s="779"/>
      <c r="AZ351" s="779"/>
      <c r="BA351" s="779"/>
      <c r="BB351" s="779"/>
      <c r="BC351" s="779"/>
      <c r="BD351" s="779"/>
      <c r="BE351" s="779"/>
      <c r="BF351" s="779"/>
      <c r="BG351" s="779"/>
      <c r="BH351" s="779"/>
      <c r="BI351" s="779"/>
      <c r="BJ351" s="779"/>
      <c r="BK351" s="779"/>
      <c r="BL351" s="779"/>
      <c r="BM351" s="779"/>
      <c r="BN351" s="779"/>
      <c r="BO351" s="779"/>
      <c r="BP351" s="779"/>
      <c r="BQ351" s="779"/>
      <c r="BR351" s="779"/>
      <c r="BS351" s="779"/>
      <c r="BT351" s="779"/>
      <c r="BU351" s="779"/>
      <c r="BV351" s="779"/>
      <c r="BW351" s="779"/>
      <c r="BX351" s="779"/>
      <c r="BY351" s="779"/>
      <c r="BZ351" s="779"/>
      <c r="CA351" s="779"/>
      <c r="CB351" s="779"/>
      <c r="CC351" s="779"/>
      <c r="CD351" s="779"/>
      <c r="CE351" s="779"/>
      <c r="CF351" s="779"/>
      <c r="CG351" s="779"/>
      <c r="CH351" s="779"/>
      <c r="CI351" s="779"/>
      <c r="CJ351" s="779"/>
      <c r="CK351" s="779"/>
      <c r="CL351" s="779"/>
      <c r="CM351" s="779"/>
      <c r="CN351" s="779"/>
      <c r="CO351" s="779"/>
      <c r="CP351" s="779"/>
      <c r="CQ351" s="779"/>
      <c r="CR351" s="779"/>
      <c r="CS351" s="779"/>
      <c r="CT351" s="779"/>
    </row>
    <row r="352" spans="1:98" s="887" customFormat="1" ht="13.5">
      <c r="A352" s="886"/>
      <c r="B352" s="886"/>
      <c r="C352" s="886"/>
      <c r="D352" s="886"/>
      <c r="E352" s="886"/>
      <c r="F352" s="2851"/>
      <c r="G352" s="2851"/>
      <c r="H352" s="888"/>
      <c r="I352" s="889"/>
      <c r="J352" s="890"/>
      <c r="M352" s="772"/>
      <c r="N352" s="891"/>
      <c r="O352" s="774"/>
      <c r="P352" s="775"/>
      <c r="Q352" s="775"/>
      <c r="R352" s="776"/>
      <c r="S352" s="777"/>
      <c r="T352" s="777"/>
      <c r="U352" s="777"/>
      <c r="V352" s="778"/>
      <c r="W352" s="778"/>
      <c r="X352" s="778"/>
      <c r="Y352" s="778"/>
      <c r="Z352" s="778"/>
      <c r="AA352" s="779"/>
      <c r="AB352" s="779"/>
      <c r="AC352" s="779"/>
      <c r="AD352" s="779"/>
      <c r="AE352" s="779"/>
      <c r="AF352" s="779"/>
      <c r="AG352" s="779"/>
      <c r="AH352" s="779"/>
      <c r="AI352" s="779"/>
      <c r="AJ352" s="779"/>
      <c r="AK352" s="779"/>
      <c r="AL352" s="779"/>
      <c r="AM352" s="779"/>
      <c r="AN352" s="779"/>
      <c r="AO352" s="779"/>
      <c r="AP352" s="779"/>
      <c r="AQ352" s="779"/>
      <c r="AR352" s="779"/>
      <c r="AS352" s="779"/>
      <c r="AT352" s="779"/>
      <c r="AU352" s="779"/>
      <c r="AV352" s="779"/>
      <c r="AW352" s="779"/>
      <c r="AX352" s="779"/>
      <c r="AY352" s="779"/>
      <c r="AZ352" s="779"/>
      <c r="BA352" s="779"/>
      <c r="BB352" s="779"/>
      <c r="BC352" s="779"/>
      <c r="BD352" s="779"/>
      <c r="BE352" s="779"/>
      <c r="BF352" s="779"/>
      <c r="BG352" s="779"/>
      <c r="BH352" s="779"/>
      <c r="BI352" s="779"/>
      <c r="BJ352" s="779"/>
      <c r="BK352" s="779"/>
      <c r="BL352" s="779"/>
      <c r="BM352" s="779"/>
      <c r="BN352" s="779"/>
      <c r="BO352" s="779"/>
      <c r="BP352" s="779"/>
      <c r="BQ352" s="779"/>
      <c r="BR352" s="779"/>
      <c r="BS352" s="779"/>
      <c r="BT352" s="779"/>
      <c r="BU352" s="779"/>
      <c r="BV352" s="779"/>
      <c r="BW352" s="779"/>
      <c r="BX352" s="779"/>
      <c r="BY352" s="779"/>
      <c r="BZ352" s="779"/>
      <c r="CA352" s="779"/>
      <c r="CB352" s="779"/>
      <c r="CC352" s="779"/>
      <c r="CD352" s="779"/>
      <c r="CE352" s="779"/>
      <c r="CF352" s="779"/>
      <c r="CG352" s="779"/>
      <c r="CH352" s="779"/>
      <c r="CI352" s="779"/>
      <c r="CJ352" s="779"/>
      <c r="CK352" s="779"/>
      <c r="CL352" s="779"/>
      <c r="CM352" s="779"/>
      <c r="CN352" s="779"/>
      <c r="CO352" s="779"/>
      <c r="CP352" s="779"/>
      <c r="CQ352" s="779"/>
      <c r="CR352" s="779"/>
      <c r="CS352" s="779"/>
      <c r="CT352" s="779"/>
    </row>
    <row r="353" spans="1:98" s="887" customFormat="1" ht="13.5">
      <c r="A353" s="886"/>
      <c r="B353" s="886"/>
      <c r="C353" s="886"/>
      <c r="D353" s="886"/>
      <c r="E353" s="886"/>
      <c r="F353" s="2851"/>
      <c r="G353" s="2851"/>
      <c r="H353" s="888"/>
      <c r="I353" s="889"/>
      <c r="J353" s="890"/>
      <c r="M353" s="772"/>
      <c r="N353" s="891"/>
      <c r="O353" s="774"/>
      <c r="P353" s="775"/>
      <c r="Q353" s="775"/>
      <c r="R353" s="776"/>
      <c r="S353" s="777"/>
      <c r="T353" s="777"/>
      <c r="U353" s="777"/>
      <c r="V353" s="778"/>
      <c r="W353" s="778"/>
      <c r="X353" s="778"/>
      <c r="Y353" s="778"/>
      <c r="Z353" s="778"/>
      <c r="AA353" s="779"/>
      <c r="AB353" s="779"/>
      <c r="AC353" s="779"/>
      <c r="AD353" s="779"/>
      <c r="AE353" s="779"/>
      <c r="AF353" s="779"/>
      <c r="AG353" s="779"/>
      <c r="AH353" s="779"/>
      <c r="AI353" s="779"/>
      <c r="AJ353" s="779"/>
      <c r="AK353" s="779"/>
      <c r="AL353" s="779"/>
      <c r="AM353" s="779"/>
      <c r="AN353" s="779"/>
      <c r="AO353" s="779"/>
      <c r="AP353" s="779"/>
      <c r="AQ353" s="779"/>
      <c r="AR353" s="779"/>
      <c r="AS353" s="779"/>
      <c r="AT353" s="779"/>
      <c r="AU353" s="779"/>
      <c r="AV353" s="779"/>
      <c r="AW353" s="779"/>
      <c r="AX353" s="779"/>
      <c r="AY353" s="779"/>
      <c r="AZ353" s="779"/>
      <c r="BA353" s="779"/>
      <c r="BB353" s="779"/>
      <c r="BC353" s="779"/>
      <c r="BD353" s="779"/>
      <c r="BE353" s="779"/>
      <c r="BF353" s="779"/>
      <c r="BG353" s="779"/>
      <c r="BH353" s="779"/>
      <c r="BI353" s="779"/>
      <c r="BJ353" s="779"/>
      <c r="BK353" s="779"/>
      <c r="BL353" s="779"/>
      <c r="BM353" s="779"/>
      <c r="BN353" s="779"/>
      <c r="BO353" s="779"/>
      <c r="BP353" s="779"/>
      <c r="BQ353" s="779"/>
      <c r="BR353" s="779"/>
      <c r="BS353" s="779"/>
      <c r="BT353" s="779"/>
      <c r="BU353" s="779"/>
      <c r="BV353" s="779"/>
      <c r="BW353" s="779"/>
      <c r="BX353" s="779"/>
      <c r="BY353" s="779"/>
      <c r="BZ353" s="779"/>
      <c r="CA353" s="779"/>
      <c r="CB353" s="779"/>
      <c r="CC353" s="779"/>
      <c r="CD353" s="779"/>
      <c r="CE353" s="779"/>
      <c r="CF353" s="779"/>
      <c r="CG353" s="779"/>
      <c r="CH353" s="779"/>
      <c r="CI353" s="779"/>
      <c r="CJ353" s="779"/>
      <c r="CK353" s="779"/>
      <c r="CL353" s="779"/>
      <c r="CM353" s="779"/>
      <c r="CN353" s="779"/>
      <c r="CO353" s="779"/>
      <c r="CP353" s="779"/>
      <c r="CQ353" s="779"/>
      <c r="CR353" s="779"/>
      <c r="CS353" s="779"/>
      <c r="CT353" s="779"/>
    </row>
    <row r="354" spans="1:98" s="887" customFormat="1" ht="13.5">
      <c r="A354" s="886"/>
      <c r="B354" s="886"/>
      <c r="C354" s="886"/>
      <c r="D354" s="886"/>
      <c r="E354" s="886"/>
      <c r="F354" s="2851"/>
      <c r="G354" s="2851"/>
      <c r="H354" s="888"/>
      <c r="I354" s="889"/>
      <c r="J354" s="890"/>
      <c r="M354" s="772"/>
      <c r="N354" s="891"/>
      <c r="O354" s="774"/>
      <c r="P354" s="775"/>
      <c r="Q354" s="775"/>
      <c r="R354" s="776"/>
      <c r="S354" s="777"/>
      <c r="T354" s="777"/>
      <c r="U354" s="777"/>
      <c r="V354" s="778"/>
      <c r="W354" s="778"/>
      <c r="X354" s="778"/>
      <c r="Y354" s="778"/>
      <c r="Z354" s="778"/>
      <c r="AA354" s="779"/>
      <c r="AB354" s="779"/>
      <c r="AC354" s="779"/>
      <c r="AD354" s="779"/>
      <c r="AE354" s="779"/>
      <c r="AF354" s="779"/>
      <c r="AG354" s="779"/>
      <c r="AH354" s="779"/>
      <c r="AI354" s="779"/>
      <c r="AJ354" s="779"/>
      <c r="AK354" s="779"/>
      <c r="AL354" s="779"/>
      <c r="AM354" s="779"/>
      <c r="AN354" s="779"/>
      <c r="AO354" s="779"/>
      <c r="AP354" s="779"/>
      <c r="AQ354" s="779"/>
      <c r="AR354" s="779"/>
      <c r="AS354" s="779"/>
      <c r="AT354" s="779"/>
      <c r="AU354" s="779"/>
      <c r="AV354" s="779"/>
      <c r="AW354" s="779"/>
      <c r="AX354" s="779"/>
      <c r="AY354" s="779"/>
      <c r="AZ354" s="779"/>
      <c r="BA354" s="779"/>
      <c r="BB354" s="779"/>
      <c r="BC354" s="779"/>
      <c r="BD354" s="779"/>
      <c r="BE354" s="779"/>
      <c r="BF354" s="779"/>
      <c r="BG354" s="779"/>
      <c r="BH354" s="779"/>
      <c r="BI354" s="779"/>
      <c r="BJ354" s="779"/>
      <c r="BK354" s="779"/>
      <c r="BL354" s="779"/>
      <c r="BM354" s="779"/>
      <c r="BN354" s="779"/>
      <c r="BO354" s="779"/>
      <c r="BP354" s="779"/>
      <c r="BQ354" s="779"/>
      <c r="BR354" s="779"/>
      <c r="BS354" s="779"/>
      <c r="BT354" s="779"/>
      <c r="BU354" s="779"/>
      <c r="BV354" s="779"/>
      <c r="BW354" s="779"/>
      <c r="BX354" s="779"/>
      <c r="BY354" s="779"/>
      <c r="BZ354" s="779"/>
      <c r="CA354" s="779"/>
      <c r="CB354" s="779"/>
      <c r="CC354" s="779"/>
      <c r="CD354" s="779"/>
      <c r="CE354" s="779"/>
      <c r="CF354" s="779"/>
      <c r="CG354" s="779"/>
      <c r="CH354" s="779"/>
      <c r="CI354" s="779"/>
      <c r="CJ354" s="779"/>
      <c r="CK354" s="779"/>
      <c r="CL354" s="779"/>
      <c r="CM354" s="779"/>
      <c r="CN354" s="779"/>
      <c r="CO354" s="779"/>
      <c r="CP354" s="779"/>
      <c r="CQ354" s="779"/>
      <c r="CR354" s="779"/>
      <c r="CS354" s="779"/>
      <c r="CT354" s="779"/>
    </row>
    <row r="355" spans="1:98" s="887" customFormat="1" ht="13.5">
      <c r="A355" s="886"/>
      <c r="B355" s="886"/>
      <c r="C355" s="886"/>
      <c r="D355" s="886"/>
      <c r="E355" s="886"/>
      <c r="F355" s="2851"/>
      <c r="G355" s="2851"/>
      <c r="H355" s="888"/>
      <c r="I355" s="889"/>
      <c r="J355" s="890"/>
      <c r="M355" s="772"/>
      <c r="N355" s="891"/>
      <c r="O355" s="774"/>
      <c r="P355" s="775"/>
      <c r="Q355" s="775"/>
      <c r="R355" s="776"/>
      <c r="S355" s="777"/>
      <c r="T355" s="777"/>
      <c r="U355" s="777"/>
      <c r="V355" s="778"/>
      <c r="W355" s="778"/>
      <c r="X355" s="778"/>
      <c r="Y355" s="778"/>
      <c r="Z355" s="778"/>
      <c r="AA355" s="779"/>
      <c r="AB355" s="779"/>
      <c r="AC355" s="779"/>
      <c r="AD355" s="779"/>
      <c r="AE355" s="779"/>
      <c r="AF355" s="779"/>
      <c r="AG355" s="779"/>
      <c r="AH355" s="779"/>
      <c r="AI355" s="779"/>
      <c r="AJ355" s="779"/>
      <c r="AK355" s="779"/>
      <c r="AL355" s="779"/>
      <c r="AM355" s="779"/>
      <c r="AN355" s="779"/>
      <c r="AO355" s="779"/>
      <c r="AP355" s="779"/>
      <c r="AQ355" s="779"/>
      <c r="AR355" s="779"/>
      <c r="AS355" s="779"/>
      <c r="AT355" s="779"/>
      <c r="AU355" s="779"/>
      <c r="AV355" s="779"/>
      <c r="AW355" s="779"/>
      <c r="AX355" s="779"/>
      <c r="AY355" s="779"/>
      <c r="AZ355" s="779"/>
      <c r="BA355" s="779"/>
      <c r="BB355" s="779"/>
      <c r="BC355" s="779"/>
      <c r="BD355" s="779"/>
      <c r="BE355" s="779"/>
      <c r="BF355" s="779"/>
      <c r="BG355" s="779"/>
      <c r="BH355" s="779"/>
      <c r="BI355" s="779"/>
      <c r="BJ355" s="779"/>
      <c r="BK355" s="779"/>
      <c r="BL355" s="779"/>
      <c r="BM355" s="779"/>
      <c r="BN355" s="779"/>
      <c r="BO355" s="779"/>
      <c r="BP355" s="779"/>
      <c r="BQ355" s="779"/>
      <c r="BR355" s="779"/>
      <c r="BS355" s="779"/>
      <c r="BT355" s="779"/>
      <c r="BU355" s="779"/>
      <c r="BV355" s="779"/>
      <c r="BW355" s="779"/>
      <c r="BX355" s="779"/>
      <c r="BY355" s="779"/>
      <c r="BZ355" s="779"/>
      <c r="CA355" s="779"/>
      <c r="CB355" s="779"/>
      <c r="CC355" s="779"/>
      <c r="CD355" s="779"/>
      <c r="CE355" s="779"/>
      <c r="CF355" s="779"/>
      <c r="CG355" s="779"/>
      <c r="CH355" s="779"/>
      <c r="CI355" s="779"/>
      <c r="CJ355" s="779"/>
      <c r="CK355" s="779"/>
      <c r="CL355" s="779"/>
      <c r="CM355" s="779"/>
      <c r="CN355" s="779"/>
      <c r="CO355" s="779"/>
      <c r="CP355" s="779"/>
      <c r="CQ355" s="779"/>
      <c r="CR355" s="779"/>
      <c r="CS355" s="779"/>
      <c r="CT355" s="779"/>
    </row>
    <row r="356" spans="1:98" s="887" customFormat="1" ht="13.5">
      <c r="A356" s="886"/>
      <c r="B356" s="886"/>
      <c r="C356" s="886"/>
      <c r="D356" s="886"/>
      <c r="E356" s="886"/>
      <c r="F356" s="2851"/>
      <c r="G356" s="2851"/>
      <c r="H356" s="888"/>
      <c r="I356" s="889"/>
      <c r="J356" s="890"/>
      <c r="M356" s="772"/>
      <c r="N356" s="891"/>
      <c r="O356" s="774"/>
      <c r="P356" s="775"/>
      <c r="Q356" s="775"/>
      <c r="R356" s="776"/>
      <c r="S356" s="777"/>
      <c r="T356" s="777"/>
      <c r="U356" s="777"/>
      <c r="V356" s="778"/>
      <c r="W356" s="778"/>
      <c r="X356" s="778"/>
      <c r="Y356" s="778"/>
      <c r="Z356" s="778"/>
      <c r="AA356" s="779"/>
      <c r="AB356" s="779"/>
      <c r="AC356" s="779"/>
      <c r="AD356" s="779"/>
      <c r="AE356" s="779"/>
      <c r="AF356" s="779"/>
      <c r="AG356" s="779"/>
      <c r="AH356" s="779"/>
      <c r="AI356" s="779"/>
      <c r="AJ356" s="779"/>
      <c r="AK356" s="779"/>
      <c r="AL356" s="779"/>
      <c r="AM356" s="779"/>
      <c r="AN356" s="779"/>
      <c r="AO356" s="779"/>
      <c r="AP356" s="779"/>
      <c r="AQ356" s="779"/>
      <c r="AR356" s="779"/>
      <c r="AS356" s="779"/>
      <c r="AT356" s="779"/>
      <c r="AU356" s="779"/>
      <c r="AV356" s="779"/>
      <c r="AW356" s="779"/>
      <c r="AX356" s="779"/>
      <c r="AY356" s="779"/>
      <c r="AZ356" s="779"/>
      <c r="BA356" s="779"/>
      <c r="BB356" s="779"/>
      <c r="BC356" s="779"/>
      <c r="BD356" s="779"/>
      <c r="BE356" s="779"/>
      <c r="BF356" s="779"/>
      <c r="BG356" s="779"/>
      <c r="BH356" s="779"/>
      <c r="BI356" s="779"/>
      <c r="BJ356" s="779"/>
      <c r="BK356" s="779"/>
      <c r="BL356" s="779"/>
      <c r="BM356" s="779"/>
      <c r="BN356" s="779"/>
      <c r="BO356" s="779"/>
      <c r="BP356" s="779"/>
      <c r="BQ356" s="779"/>
      <c r="BR356" s="779"/>
      <c r="BS356" s="779"/>
      <c r="BT356" s="779"/>
      <c r="BU356" s="779"/>
      <c r="BV356" s="779"/>
      <c r="BW356" s="779"/>
      <c r="BX356" s="779"/>
      <c r="BY356" s="779"/>
      <c r="BZ356" s="779"/>
      <c r="CA356" s="779"/>
      <c r="CB356" s="779"/>
      <c r="CC356" s="779"/>
      <c r="CD356" s="779"/>
      <c r="CE356" s="779"/>
      <c r="CF356" s="779"/>
      <c r="CG356" s="779"/>
      <c r="CH356" s="779"/>
      <c r="CI356" s="779"/>
      <c r="CJ356" s="779"/>
      <c r="CK356" s="779"/>
      <c r="CL356" s="779"/>
      <c r="CM356" s="779"/>
      <c r="CN356" s="779"/>
      <c r="CO356" s="779"/>
      <c r="CP356" s="779"/>
      <c r="CQ356" s="779"/>
      <c r="CR356" s="779"/>
      <c r="CS356" s="779"/>
      <c r="CT356" s="779"/>
    </row>
    <row r="357" spans="1:98" s="887" customFormat="1" ht="13.5">
      <c r="A357" s="886"/>
      <c r="B357" s="886"/>
      <c r="C357" s="886"/>
      <c r="D357" s="886"/>
      <c r="E357" s="886"/>
      <c r="F357" s="2851"/>
      <c r="G357" s="2851"/>
      <c r="H357" s="888"/>
      <c r="I357" s="889"/>
      <c r="J357" s="890"/>
      <c r="M357" s="772"/>
      <c r="N357" s="891"/>
      <c r="O357" s="774"/>
      <c r="P357" s="775"/>
      <c r="Q357" s="775"/>
      <c r="R357" s="776"/>
      <c r="S357" s="777"/>
      <c r="T357" s="777"/>
      <c r="U357" s="777"/>
      <c r="V357" s="778"/>
      <c r="W357" s="778"/>
      <c r="X357" s="778"/>
      <c r="Y357" s="778"/>
      <c r="Z357" s="778"/>
      <c r="AA357" s="779"/>
      <c r="AB357" s="779"/>
      <c r="AC357" s="779"/>
      <c r="AD357" s="779"/>
      <c r="AE357" s="779"/>
      <c r="AF357" s="779"/>
      <c r="AG357" s="779"/>
      <c r="AH357" s="779"/>
      <c r="AI357" s="779"/>
      <c r="AJ357" s="779"/>
      <c r="AK357" s="779"/>
      <c r="AL357" s="779"/>
      <c r="AM357" s="779"/>
      <c r="AN357" s="779"/>
      <c r="AO357" s="779"/>
      <c r="AP357" s="779"/>
      <c r="AQ357" s="779"/>
      <c r="AR357" s="779"/>
      <c r="AS357" s="779"/>
      <c r="AT357" s="779"/>
      <c r="AU357" s="779"/>
      <c r="AV357" s="779"/>
      <c r="AW357" s="779"/>
      <c r="AX357" s="779"/>
      <c r="AY357" s="779"/>
      <c r="AZ357" s="779"/>
      <c r="BA357" s="779"/>
      <c r="BB357" s="779"/>
      <c r="BC357" s="779"/>
      <c r="BD357" s="779"/>
      <c r="BE357" s="779"/>
      <c r="BF357" s="779"/>
      <c r="BG357" s="779"/>
      <c r="BH357" s="779"/>
      <c r="BI357" s="779"/>
      <c r="BJ357" s="779"/>
      <c r="BK357" s="779"/>
      <c r="BL357" s="779"/>
      <c r="BM357" s="779"/>
      <c r="BN357" s="779"/>
      <c r="BO357" s="779"/>
      <c r="BP357" s="779"/>
      <c r="BQ357" s="779"/>
      <c r="BR357" s="779"/>
      <c r="BS357" s="779"/>
      <c r="BT357" s="779"/>
      <c r="BU357" s="779"/>
      <c r="BV357" s="779"/>
      <c r="BW357" s="779"/>
      <c r="BX357" s="779"/>
      <c r="BY357" s="779"/>
      <c r="BZ357" s="779"/>
      <c r="CA357" s="779"/>
      <c r="CB357" s="779"/>
      <c r="CC357" s="779"/>
      <c r="CD357" s="779"/>
      <c r="CE357" s="779"/>
      <c r="CF357" s="779"/>
      <c r="CG357" s="779"/>
      <c r="CH357" s="779"/>
      <c r="CI357" s="779"/>
      <c r="CJ357" s="779"/>
      <c r="CK357" s="779"/>
      <c r="CL357" s="779"/>
      <c r="CM357" s="779"/>
      <c r="CN357" s="779"/>
      <c r="CO357" s="779"/>
      <c r="CP357" s="779"/>
      <c r="CQ357" s="779"/>
      <c r="CR357" s="779"/>
      <c r="CS357" s="779"/>
      <c r="CT357" s="779"/>
    </row>
    <row r="358" spans="1:98" s="887" customFormat="1" ht="13.5">
      <c r="A358" s="886"/>
      <c r="B358" s="886"/>
      <c r="C358" s="886"/>
      <c r="D358" s="886"/>
      <c r="E358" s="886"/>
      <c r="F358" s="2851"/>
      <c r="G358" s="2851"/>
      <c r="H358" s="888"/>
      <c r="I358" s="889"/>
      <c r="J358" s="890"/>
      <c r="M358" s="772"/>
      <c r="N358" s="891"/>
      <c r="O358" s="774"/>
      <c r="P358" s="775"/>
      <c r="Q358" s="775"/>
      <c r="R358" s="776"/>
      <c r="S358" s="777"/>
      <c r="T358" s="777"/>
      <c r="U358" s="777"/>
      <c r="V358" s="778"/>
      <c r="W358" s="778"/>
      <c r="X358" s="778"/>
      <c r="Y358" s="778"/>
      <c r="Z358" s="778"/>
      <c r="AA358" s="779"/>
      <c r="AB358" s="779"/>
      <c r="AC358" s="779"/>
      <c r="AD358" s="779"/>
      <c r="AE358" s="779"/>
      <c r="AF358" s="779"/>
      <c r="AG358" s="779"/>
      <c r="AH358" s="779"/>
      <c r="AI358" s="779"/>
      <c r="AJ358" s="779"/>
      <c r="AK358" s="779"/>
      <c r="AL358" s="779"/>
      <c r="AM358" s="779"/>
      <c r="AN358" s="779"/>
      <c r="AO358" s="779"/>
      <c r="AP358" s="779"/>
      <c r="AQ358" s="779"/>
      <c r="AR358" s="779"/>
      <c r="AS358" s="779"/>
      <c r="AT358" s="779"/>
      <c r="AU358" s="779"/>
      <c r="AV358" s="779"/>
      <c r="AW358" s="779"/>
      <c r="AX358" s="779"/>
      <c r="AY358" s="779"/>
      <c r="AZ358" s="779"/>
      <c r="BA358" s="779"/>
      <c r="BB358" s="779"/>
      <c r="BC358" s="779"/>
      <c r="BD358" s="779"/>
      <c r="BE358" s="779"/>
      <c r="BF358" s="779"/>
      <c r="BG358" s="779"/>
      <c r="BH358" s="779"/>
      <c r="BI358" s="779"/>
      <c r="BJ358" s="779"/>
      <c r="BK358" s="779"/>
      <c r="BL358" s="779"/>
      <c r="BM358" s="779"/>
      <c r="BN358" s="779"/>
      <c r="BO358" s="779"/>
      <c r="BP358" s="779"/>
      <c r="BQ358" s="779"/>
      <c r="BR358" s="779"/>
      <c r="BS358" s="779"/>
      <c r="BT358" s="779"/>
      <c r="BU358" s="779"/>
      <c r="BV358" s="779"/>
      <c r="BW358" s="779"/>
      <c r="BX358" s="779"/>
      <c r="BY358" s="779"/>
      <c r="BZ358" s="779"/>
      <c r="CA358" s="779"/>
      <c r="CB358" s="779"/>
      <c r="CC358" s="779"/>
      <c r="CD358" s="779"/>
      <c r="CE358" s="779"/>
      <c r="CF358" s="779"/>
      <c r="CG358" s="779"/>
      <c r="CH358" s="779"/>
      <c r="CI358" s="779"/>
      <c r="CJ358" s="779"/>
      <c r="CK358" s="779"/>
      <c r="CL358" s="779"/>
      <c r="CM358" s="779"/>
      <c r="CN358" s="779"/>
      <c r="CO358" s="779"/>
      <c r="CP358" s="779"/>
      <c r="CQ358" s="779"/>
      <c r="CR358" s="779"/>
      <c r="CS358" s="779"/>
      <c r="CT358" s="779"/>
    </row>
    <row r="359" spans="1:98" s="887" customFormat="1" ht="13.5">
      <c r="A359" s="886"/>
      <c r="B359" s="886"/>
      <c r="C359" s="886"/>
      <c r="D359" s="886"/>
      <c r="E359" s="886"/>
      <c r="F359" s="2851"/>
      <c r="G359" s="2851"/>
      <c r="H359" s="888"/>
      <c r="I359" s="889"/>
      <c r="J359" s="890"/>
      <c r="M359" s="772"/>
      <c r="N359" s="891"/>
      <c r="O359" s="774"/>
      <c r="P359" s="775"/>
      <c r="Q359" s="775"/>
      <c r="R359" s="776"/>
      <c r="S359" s="777"/>
      <c r="T359" s="777"/>
      <c r="U359" s="777"/>
      <c r="V359" s="778"/>
      <c r="W359" s="778"/>
      <c r="X359" s="778"/>
      <c r="Y359" s="778"/>
      <c r="Z359" s="778"/>
      <c r="AA359" s="779"/>
      <c r="AB359" s="779"/>
      <c r="AC359" s="779"/>
      <c r="AD359" s="779"/>
      <c r="AE359" s="779"/>
      <c r="AF359" s="779"/>
      <c r="AG359" s="779"/>
      <c r="AH359" s="779"/>
      <c r="AI359" s="779"/>
      <c r="AJ359" s="779"/>
      <c r="AK359" s="779"/>
      <c r="AL359" s="779"/>
      <c r="AM359" s="779"/>
      <c r="AN359" s="779"/>
      <c r="AO359" s="779"/>
      <c r="AP359" s="779"/>
      <c r="AQ359" s="779"/>
      <c r="AR359" s="779"/>
      <c r="AS359" s="779"/>
      <c r="AT359" s="779"/>
      <c r="AU359" s="779"/>
      <c r="AV359" s="779"/>
      <c r="AW359" s="779"/>
      <c r="AX359" s="779"/>
      <c r="AY359" s="779"/>
      <c r="AZ359" s="779"/>
      <c r="BA359" s="779"/>
      <c r="BB359" s="779"/>
      <c r="BC359" s="779"/>
      <c r="BD359" s="779"/>
      <c r="BE359" s="779"/>
      <c r="BF359" s="779"/>
      <c r="BG359" s="779"/>
      <c r="BH359" s="779"/>
      <c r="BI359" s="779"/>
      <c r="BJ359" s="779"/>
      <c r="BK359" s="779"/>
      <c r="BL359" s="779"/>
      <c r="BM359" s="779"/>
      <c r="BN359" s="779"/>
      <c r="BO359" s="779"/>
      <c r="BP359" s="779"/>
      <c r="BQ359" s="779"/>
      <c r="BR359" s="779"/>
      <c r="BS359" s="779"/>
      <c r="BT359" s="779"/>
      <c r="BU359" s="779"/>
      <c r="BV359" s="779"/>
      <c r="BW359" s="779"/>
      <c r="BX359" s="779"/>
      <c r="BY359" s="779"/>
      <c r="BZ359" s="779"/>
      <c r="CA359" s="779"/>
      <c r="CB359" s="779"/>
      <c r="CC359" s="779"/>
      <c r="CD359" s="779"/>
      <c r="CE359" s="779"/>
      <c r="CF359" s="779"/>
      <c r="CG359" s="779"/>
      <c r="CH359" s="779"/>
      <c r="CI359" s="779"/>
      <c r="CJ359" s="779"/>
      <c r="CK359" s="779"/>
      <c r="CL359" s="779"/>
      <c r="CM359" s="779"/>
      <c r="CN359" s="779"/>
      <c r="CO359" s="779"/>
      <c r="CP359" s="779"/>
      <c r="CQ359" s="779"/>
      <c r="CR359" s="779"/>
      <c r="CS359" s="779"/>
      <c r="CT359" s="779"/>
    </row>
    <row r="360" spans="1:98" s="887" customFormat="1" ht="13.5">
      <c r="A360" s="886"/>
      <c r="B360" s="886"/>
      <c r="C360" s="886"/>
      <c r="D360" s="886"/>
      <c r="E360" s="886"/>
      <c r="F360" s="2851"/>
      <c r="G360" s="2851"/>
      <c r="H360" s="888"/>
      <c r="I360" s="889"/>
      <c r="J360" s="890"/>
      <c r="M360" s="772"/>
      <c r="N360" s="891"/>
      <c r="O360" s="774"/>
      <c r="P360" s="775"/>
      <c r="Q360" s="775"/>
      <c r="R360" s="776"/>
      <c r="S360" s="777"/>
      <c r="T360" s="777"/>
      <c r="U360" s="777"/>
      <c r="V360" s="778"/>
      <c r="W360" s="778"/>
      <c r="X360" s="778"/>
      <c r="Y360" s="778"/>
      <c r="Z360" s="778"/>
      <c r="AA360" s="779"/>
      <c r="AB360" s="779"/>
      <c r="AC360" s="779"/>
      <c r="AD360" s="779"/>
      <c r="AE360" s="779"/>
      <c r="AF360" s="779"/>
      <c r="AG360" s="779"/>
      <c r="AH360" s="779"/>
      <c r="AI360" s="779"/>
      <c r="AJ360" s="779"/>
      <c r="AK360" s="779"/>
      <c r="AL360" s="779"/>
      <c r="AM360" s="779"/>
      <c r="AN360" s="779"/>
      <c r="AO360" s="779"/>
      <c r="AP360" s="779"/>
      <c r="AQ360" s="779"/>
      <c r="AR360" s="779"/>
      <c r="AS360" s="779"/>
      <c r="AT360" s="779"/>
      <c r="AU360" s="779"/>
      <c r="AV360" s="779"/>
      <c r="AW360" s="779"/>
      <c r="AX360" s="779"/>
      <c r="AY360" s="779"/>
      <c r="AZ360" s="779"/>
      <c r="BA360" s="779"/>
      <c r="BB360" s="779"/>
      <c r="BC360" s="779"/>
      <c r="BD360" s="779"/>
      <c r="BE360" s="779"/>
      <c r="BF360" s="779"/>
      <c r="BG360" s="779"/>
      <c r="BH360" s="779"/>
      <c r="BI360" s="779"/>
      <c r="BJ360" s="779"/>
      <c r="BK360" s="779"/>
      <c r="BL360" s="779"/>
      <c r="BM360" s="779"/>
      <c r="BN360" s="779"/>
      <c r="BO360" s="779"/>
      <c r="BP360" s="779"/>
      <c r="BQ360" s="779"/>
      <c r="BR360" s="779"/>
      <c r="BS360" s="779"/>
      <c r="BT360" s="779"/>
      <c r="BU360" s="779"/>
      <c r="BV360" s="779"/>
      <c r="BW360" s="779"/>
      <c r="BX360" s="779"/>
      <c r="BY360" s="779"/>
      <c r="BZ360" s="779"/>
      <c r="CA360" s="779"/>
      <c r="CB360" s="779"/>
      <c r="CC360" s="779"/>
      <c r="CD360" s="779"/>
      <c r="CE360" s="779"/>
      <c r="CF360" s="779"/>
      <c r="CG360" s="779"/>
      <c r="CH360" s="779"/>
      <c r="CI360" s="779"/>
      <c r="CJ360" s="779"/>
      <c r="CK360" s="779"/>
      <c r="CL360" s="779"/>
      <c r="CM360" s="779"/>
      <c r="CN360" s="779"/>
      <c r="CO360" s="779"/>
      <c r="CP360" s="779"/>
      <c r="CQ360" s="779"/>
      <c r="CR360" s="779"/>
      <c r="CS360" s="779"/>
      <c r="CT360" s="779"/>
    </row>
    <row r="361" spans="1:98" s="887" customFormat="1" ht="13.5">
      <c r="A361" s="886"/>
      <c r="B361" s="886"/>
      <c r="C361" s="886"/>
      <c r="D361" s="886"/>
      <c r="E361" s="886"/>
      <c r="F361" s="2851"/>
      <c r="G361" s="2851"/>
      <c r="H361" s="888"/>
      <c r="I361" s="889"/>
      <c r="J361" s="890"/>
      <c r="M361" s="772"/>
      <c r="N361" s="891"/>
      <c r="O361" s="774"/>
      <c r="P361" s="775"/>
      <c r="Q361" s="775"/>
      <c r="R361" s="776"/>
      <c r="S361" s="777"/>
      <c r="T361" s="777"/>
      <c r="U361" s="777"/>
      <c r="V361" s="778"/>
      <c r="W361" s="778"/>
      <c r="X361" s="778"/>
      <c r="Y361" s="778"/>
      <c r="Z361" s="778"/>
      <c r="AA361" s="779"/>
      <c r="AB361" s="779"/>
      <c r="AC361" s="779"/>
      <c r="AD361" s="779"/>
      <c r="AE361" s="779"/>
      <c r="AF361" s="779"/>
      <c r="AG361" s="779"/>
      <c r="AH361" s="779"/>
      <c r="AI361" s="779"/>
      <c r="AJ361" s="779"/>
      <c r="AK361" s="779"/>
      <c r="AL361" s="779"/>
      <c r="AM361" s="779"/>
      <c r="AN361" s="779"/>
      <c r="AO361" s="779"/>
      <c r="AP361" s="779"/>
      <c r="AQ361" s="779"/>
      <c r="AR361" s="779"/>
      <c r="AS361" s="779"/>
      <c r="AT361" s="779"/>
      <c r="AU361" s="779"/>
      <c r="AV361" s="779"/>
      <c r="AW361" s="779"/>
      <c r="AX361" s="779"/>
      <c r="AY361" s="779"/>
      <c r="AZ361" s="779"/>
      <c r="BA361" s="779"/>
      <c r="BB361" s="779"/>
      <c r="BC361" s="779"/>
      <c r="BD361" s="779"/>
      <c r="BE361" s="779"/>
      <c r="BF361" s="779"/>
      <c r="BG361" s="779"/>
      <c r="BH361" s="779"/>
      <c r="BI361" s="779"/>
      <c r="BJ361" s="779"/>
      <c r="BK361" s="779"/>
      <c r="BL361" s="779"/>
      <c r="BM361" s="779"/>
      <c r="BN361" s="779"/>
      <c r="BO361" s="779"/>
      <c r="BP361" s="779"/>
      <c r="BQ361" s="779"/>
      <c r="BR361" s="779"/>
      <c r="BS361" s="779"/>
      <c r="BT361" s="779"/>
      <c r="BU361" s="779"/>
      <c r="BV361" s="779"/>
      <c r="BW361" s="779"/>
      <c r="BX361" s="779"/>
      <c r="BY361" s="779"/>
      <c r="BZ361" s="779"/>
      <c r="CA361" s="779"/>
      <c r="CB361" s="779"/>
      <c r="CC361" s="779"/>
      <c r="CD361" s="779"/>
      <c r="CE361" s="779"/>
      <c r="CF361" s="779"/>
      <c r="CG361" s="779"/>
      <c r="CH361" s="779"/>
      <c r="CI361" s="779"/>
      <c r="CJ361" s="779"/>
      <c r="CK361" s="779"/>
      <c r="CL361" s="779"/>
      <c r="CM361" s="779"/>
      <c r="CN361" s="779"/>
      <c r="CO361" s="779"/>
      <c r="CP361" s="779"/>
      <c r="CQ361" s="779"/>
      <c r="CR361" s="779"/>
      <c r="CS361" s="779"/>
      <c r="CT361" s="779"/>
    </row>
    <row r="362" spans="1:98" s="887" customFormat="1" ht="13.5">
      <c r="A362" s="886"/>
      <c r="B362" s="886"/>
      <c r="C362" s="886"/>
      <c r="D362" s="886"/>
      <c r="E362" s="886"/>
      <c r="F362" s="2851"/>
      <c r="G362" s="2851"/>
      <c r="H362" s="888"/>
      <c r="I362" s="889"/>
      <c r="J362" s="890"/>
      <c r="M362" s="772"/>
      <c r="N362" s="891"/>
      <c r="O362" s="774"/>
      <c r="P362" s="775"/>
      <c r="Q362" s="775"/>
      <c r="R362" s="776"/>
      <c r="S362" s="777"/>
      <c r="T362" s="777"/>
      <c r="U362" s="777"/>
      <c r="V362" s="778"/>
      <c r="W362" s="778"/>
      <c r="X362" s="778"/>
      <c r="Y362" s="778"/>
      <c r="Z362" s="778"/>
      <c r="AA362" s="779"/>
      <c r="AB362" s="779"/>
      <c r="AC362" s="779"/>
      <c r="AD362" s="779"/>
      <c r="AE362" s="779"/>
      <c r="AF362" s="779"/>
      <c r="AG362" s="779"/>
      <c r="AH362" s="779"/>
      <c r="AI362" s="779"/>
      <c r="AJ362" s="779"/>
      <c r="AK362" s="779"/>
      <c r="AL362" s="779"/>
      <c r="AM362" s="779"/>
      <c r="AN362" s="779"/>
      <c r="AO362" s="779"/>
      <c r="AP362" s="779"/>
      <c r="AQ362" s="779"/>
      <c r="AR362" s="779"/>
      <c r="AS362" s="779"/>
      <c r="AT362" s="779"/>
      <c r="AU362" s="779"/>
      <c r="AV362" s="779"/>
      <c r="AW362" s="779"/>
      <c r="AX362" s="779"/>
      <c r="AY362" s="779"/>
      <c r="AZ362" s="779"/>
      <c r="BA362" s="779"/>
      <c r="BB362" s="779"/>
      <c r="BC362" s="779"/>
      <c r="BD362" s="779"/>
      <c r="BE362" s="779"/>
      <c r="BF362" s="779"/>
      <c r="BG362" s="779"/>
      <c r="BH362" s="779"/>
      <c r="BI362" s="779"/>
      <c r="BJ362" s="779"/>
      <c r="BK362" s="779"/>
      <c r="BL362" s="779"/>
      <c r="BM362" s="779"/>
      <c r="BN362" s="779"/>
      <c r="BO362" s="779"/>
      <c r="BP362" s="779"/>
      <c r="BQ362" s="779"/>
      <c r="BR362" s="779"/>
      <c r="BS362" s="779"/>
      <c r="BT362" s="779"/>
      <c r="BU362" s="779"/>
      <c r="BV362" s="779"/>
      <c r="BW362" s="779"/>
      <c r="BX362" s="779"/>
      <c r="BY362" s="779"/>
      <c r="BZ362" s="779"/>
      <c r="CA362" s="779"/>
      <c r="CB362" s="779"/>
      <c r="CC362" s="779"/>
      <c r="CD362" s="779"/>
      <c r="CE362" s="779"/>
      <c r="CF362" s="779"/>
      <c r="CG362" s="779"/>
      <c r="CH362" s="779"/>
      <c r="CI362" s="779"/>
      <c r="CJ362" s="779"/>
      <c r="CK362" s="779"/>
      <c r="CL362" s="779"/>
      <c r="CM362" s="779"/>
      <c r="CN362" s="779"/>
      <c r="CO362" s="779"/>
      <c r="CP362" s="779"/>
      <c r="CQ362" s="779"/>
      <c r="CR362" s="779"/>
      <c r="CS362" s="779"/>
      <c r="CT362" s="779"/>
    </row>
    <row r="363" spans="1:98" s="887" customFormat="1" ht="13.5">
      <c r="A363" s="886"/>
      <c r="B363" s="886"/>
      <c r="C363" s="886"/>
      <c r="D363" s="886"/>
      <c r="E363" s="886"/>
      <c r="F363" s="2851"/>
      <c r="G363" s="2851"/>
      <c r="H363" s="888"/>
      <c r="I363" s="889"/>
      <c r="J363" s="890"/>
      <c r="M363" s="772"/>
      <c r="N363" s="891"/>
      <c r="O363" s="774"/>
      <c r="P363" s="775"/>
      <c r="Q363" s="775"/>
      <c r="R363" s="776"/>
      <c r="S363" s="777"/>
      <c r="T363" s="777"/>
      <c r="U363" s="777"/>
      <c r="V363" s="778"/>
      <c r="W363" s="778"/>
      <c r="X363" s="778"/>
      <c r="Y363" s="778"/>
      <c r="Z363" s="778"/>
      <c r="AA363" s="779"/>
      <c r="AB363" s="779"/>
      <c r="AC363" s="779"/>
      <c r="AD363" s="779"/>
      <c r="AE363" s="779"/>
      <c r="AF363" s="779"/>
      <c r="AG363" s="779"/>
      <c r="AH363" s="779"/>
      <c r="AI363" s="779"/>
      <c r="AJ363" s="779"/>
      <c r="AK363" s="779"/>
      <c r="AL363" s="779"/>
      <c r="AM363" s="779"/>
      <c r="AN363" s="779"/>
      <c r="AO363" s="779"/>
      <c r="AP363" s="779"/>
      <c r="AQ363" s="779"/>
      <c r="AR363" s="779"/>
      <c r="AS363" s="779"/>
      <c r="AT363" s="779"/>
      <c r="AU363" s="779"/>
      <c r="AV363" s="779"/>
      <c r="AW363" s="779"/>
      <c r="AX363" s="779"/>
      <c r="AY363" s="779"/>
      <c r="AZ363" s="779"/>
      <c r="BA363" s="779"/>
      <c r="BB363" s="779"/>
      <c r="BC363" s="779"/>
      <c r="BD363" s="779"/>
      <c r="BE363" s="779"/>
      <c r="BF363" s="779"/>
      <c r="BG363" s="779"/>
      <c r="BH363" s="779"/>
      <c r="BI363" s="779"/>
      <c r="BJ363" s="779"/>
      <c r="BK363" s="779"/>
      <c r="BL363" s="779"/>
      <c r="BM363" s="779"/>
      <c r="BN363" s="779"/>
      <c r="BO363" s="779"/>
      <c r="BP363" s="779"/>
      <c r="BQ363" s="779"/>
      <c r="BR363" s="779"/>
      <c r="BS363" s="779"/>
      <c r="BT363" s="779"/>
      <c r="BU363" s="779"/>
      <c r="BV363" s="779"/>
      <c r="BW363" s="779"/>
      <c r="BX363" s="779"/>
      <c r="BY363" s="779"/>
      <c r="BZ363" s="779"/>
      <c r="CA363" s="779"/>
      <c r="CB363" s="779"/>
      <c r="CC363" s="779"/>
      <c r="CD363" s="779"/>
      <c r="CE363" s="779"/>
      <c r="CF363" s="779"/>
      <c r="CG363" s="779"/>
      <c r="CH363" s="779"/>
      <c r="CI363" s="779"/>
      <c r="CJ363" s="779"/>
      <c r="CK363" s="779"/>
      <c r="CL363" s="779"/>
      <c r="CM363" s="779"/>
      <c r="CN363" s="779"/>
      <c r="CO363" s="779"/>
      <c r="CP363" s="779"/>
      <c r="CQ363" s="779"/>
      <c r="CR363" s="779"/>
      <c r="CS363" s="779"/>
      <c r="CT363" s="779"/>
    </row>
    <row r="364" spans="1:98" s="887" customFormat="1" ht="13.5">
      <c r="A364" s="886"/>
      <c r="B364" s="886"/>
      <c r="C364" s="886"/>
      <c r="D364" s="886"/>
      <c r="E364" s="886"/>
      <c r="F364" s="2851"/>
      <c r="G364" s="2851"/>
      <c r="H364" s="888"/>
      <c r="I364" s="889"/>
      <c r="J364" s="890"/>
      <c r="M364" s="772"/>
      <c r="N364" s="891"/>
      <c r="O364" s="774"/>
      <c r="P364" s="775"/>
      <c r="Q364" s="775"/>
      <c r="R364" s="776"/>
      <c r="S364" s="777"/>
      <c r="T364" s="777"/>
      <c r="U364" s="777"/>
      <c r="V364" s="778"/>
      <c r="W364" s="778"/>
      <c r="X364" s="778"/>
      <c r="Y364" s="778"/>
      <c r="Z364" s="778"/>
      <c r="AA364" s="779"/>
      <c r="AB364" s="779"/>
      <c r="AC364" s="779"/>
      <c r="AD364" s="779"/>
      <c r="AE364" s="779"/>
      <c r="AF364" s="779"/>
      <c r="AG364" s="779"/>
      <c r="AH364" s="779"/>
      <c r="AI364" s="779"/>
      <c r="AJ364" s="779"/>
      <c r="AK364" s="779"/>
      <c r="AL364" s="779"/>
      <c r="AM364" s="779"/>
      <c r="AN364" s="779"/>
      <c r="AO364" s="779"/>
      <c r="AP364" s="779"/>
      <c r="AQ364" s="779"/>
      <c r="AR364" s="779"/>
      <c r="AS364" s="779"/>
      <c r="AT364" s="779"/>
      <c r="AU364" s="779"/>
      <c r="AV364" s="779"/>
      <c r="AW364" s="779"/>
      <c r="AX364" s="779"/>
      <c r="AY364" s="779"/>
      <c r="AZ364" s="779"/>
      <c r="BA364" s="779"/>
      <c r="BB364" s="779"/>
      <c r="BC364" s="779"/>
      <c r="BD364" s="779"/>
      <c r="BE364" s="779"/>
      <c r="BF364" s="779"/>
      <c r="BG364" s="779"/>
      <c r="BH364" s="779"/>
      <c r="BI364" s="779"/>
      <c r="BJ364" s="779"/>
      <c r="BK364" s="779"/>
      <c r="BL364" s="779"/>
      <c r="BM364" s="779"/>
      <c r="BN364" s="779"/>
      <c r="BO364" s="779"/>
      <c r="BP364" s="779"/>
      <c r="BQ364" s="779"/>
      <c r="BR364" s="779"/>
      <c r="BS364" s="779"/>
      <c r="BT364" s="779"/>
      <c r="BU364" s="779"/>
      <c r="BV364" s="779"/>
      <c r="BW364" s="779"/>
      <c r="BX364" s="779"/>
      <c r="BY364" s="779"/>
      <c r="BZ364" s="779"/>
      <c r="CA364" s="779"/>
      <c r="CB364" s="779"/>
      <c r="CC364" s="779"/>
      <c r="CD364" s="779"/>
      <c r="CE364" s="779"/>
      <c r="CF364" s="779"/>
      <c r="CG364" s="779"/>
      <c r="CH364" s="779"/>
      <c r="CI364" s="779"/>
      <c r="CJ364" s="779"/>
      <c r="CK364" s="779"/>
      <c r="CL364" s="779"/>
      <c r="CM364" s="779"/>
      <c r="CN364" s="779"/>
      <c r="CO364" s="779"/>
      <c r="CP364" s="779"/>
      <c r="CQ364" s="779"/>
      <c r="CR364" s="779"/>
      <c r="CS364" s="779"/>
      <c r="CT364" s="779"/>
    </row>
    <row r="365" spans="1:98" s="887" customFormat="1" ht="13.5">
      <c r="A365" s="886"/>
      <c r="B365" s="886"/>
      <c r="C365" s="886"/>
      <c r="D365" s="886"/>
      <c r="E365" s="886"/>
      <c r="F365" s="2851"/>
      <c r="G365" s="2851"/>
      <c r="H365" s="888"/>
      <c r="I365" s="889"/>
      <c r="J365" s="890"/>
      <c r="M365" s="772"/>
      <c r="N365" s="891"/>
      <c r="O365" s="774"/>
      <c r="P365" s="775"/>
      <c r="Q365" s="775"/>
      <c r="R365" s="776"/>
      <c r="S365" s="777"/>
      <c r="T365" s="777"/>
      <c r="U365" s="777"/>
      <c r="V365" s="778"/>
      <c r="W365" s="778"/>
      <c r="X365" s="778"/>
      <c r="Y365" s="778"/>
      <c r="Z365" s="778"/>
      <c r="AA365" s="779"/>
      <c r="AB365" s="779"/>
      <c r="AC365" s="779"/>
      <c r="AD365" s="779"/>
      <c r="AE365" s="779"/>
      <c r="AF365" s="779"/>
      <c r="AG365" s="779"/>
      <c r="AH365" s="779"/>
      <c r="AI365" s="779"/>
      <c r="AJ365" s="779"/>
      <c r="AK365" s="779"/>
      <c r="AL365" s="779"/>
      <c r="AM365" s="779"/>
      <c r="AN365" s="779"/>
      <c r="AO365" s="779"/>
      <c r="AP365" s="779"/>
      <c r="AQ365" s="779"/>
      <c r="AR365" s="779"/>
      <c r="AS365" s="779"/>
      <c r="AT365" s="779"/>
      <c r="AU365" s="779"/>
      <c r="AV365" s="779"/>
      <c r="AW365" s="779"/>
      <c r="AX365" s="779"/>
      <c r="AY365" s="779"/>
      <c r="AZ365" s="779"/>
      <c r="BA365" s="779"/>
      <c r="BB365" s="779"/>
      <c r="BC365" s="779"/>
      <c r="BD365" s="779"/>
      <c r="BE365" s="779"/>
      <c r="BF365" s="779"/>
      <c r="BG365" s="779"/>
      <c r="BH365" s="779"/>
      <c r="BI365" s="779"/>
      <c r="BJ365" s="779"/>
      <c r="BK365" s="779"/>
      <c r="BL365" s="779"/>
      <c r="BM365" s="779"/>
      <c r="BN365" s="779"/>
      <c r="BO365" s="779"/>
      <c r="BP365" s="779"/>
      <c r="BQ365" s="779"/>
      <c r="BR365" s="779"/>
      <c r="BS365" s="779"/>
      <c r="BT365" s="779"/>
      <c r="BU365" s="779"/>
      <c r="BV365" s="779"/>
      <c r="BW365" s="779"/>
      <c r="BX365" s="779"/>
      <c r="BY365" s="779"/>
      <c r="BZ365" s="779"/>
      <c r="CA365" s="779"/>
      <c r="CB365" s="779"/>
      <c r="CC365" s="779"/>
      <c r="CD365" s="779"/>
      <c r="CE365" s="779"/>
      <c r="CF365" s="779"/>
      <c r="CG365" s="779"/>
      <c r="CH365" s="779"/>
      <c r="CI365" s="779"/>
      <c r="CJ365" s="779"/>
      <c r="CK365" s="779"/>
      <c r="CL365" s="779"/>
      <c r="CM365" s="779"/>
      <c r="CN365" s="779"/>
      <c r="CO365" s="779"/>
      <c r="CP365" s="779"/>
      <c r="CQ365" s="779"/>
      <c r="CR365" s="779"/>
      <c r="CS365" s="779"/>
      <c r="CT365" s="779"/>
    </row>
    <row r="366" spans="1:98" s="887" customFormat="1" ht="13.5">
      <c r="A366" s="886"/>
      <c r="B366" s="886"/>
      <c r="C366" s="886"/>
      <c r="D366" s="886"/>
      <c r="E366" s="886"/>
      <c r="F366" s="2851"/>
      <c r="G366" s="2851"/>
      <c r="H366" s="888"/>
      <c r="I366" s="889"/>
      <c r="J366" s="890"/>
      <c r="M366" s="772"/>
      <c r="N366" s="891"/>
      <c r="O366" s="774"/>
      <c r="P366" s="775"/>
      <c r="Q366" s="775"/>
      <c r="R366" s="776"/>
      <c r="S366" s="777"/>
      <c r="T366" s="777"/>
      <c r="U366" s="777"/>
      <c r="V366" s="778"/>
      <c r="W366" s="778"/>
      <c r="X366" s="778"/>
      <c r="Y366" s="778"/>
      <c r="Z366" s="778"/>
      <c r="AA366" s="779"/>
      <c r="AB366" s="779"/>
      <c r="AC366" s="779"/>
      <c r="AD366" s="779"/>
      <c r="AE366" s="779"/>
      <c r="AF366" s="779"/>
      <c r="AG366" s="779"/>
      <c r="AH366" s="779"/>
      <c r="AI366" s="779"/>
      <c r="AJ366" s="779"/>
      <c r="AK366" s="779"/>
      <c r="AL366" s="779"/>
      <c r="AM366" s="779"/>
      <c r="AN366" s="779"/>
      <c r="AO366" s="779"/>
      <c r="AP366" s="779"/>
      <c r="AQ366" s="779"/>
      <c r="AR366" s="779"/>
      <c r="AS366" s="779"/>
      <c r="AT366" s="779"/>
      <c r="AU366" s="779"/>
      <c r="AV366" s="779"/>
      <c r="AW366" s="779"/>
      <c r="AX366" s="779"/>
      <c r="AY366" s="779"/>
      <c r="AZ366" s="779"/>
      <c r="BA366" s="779"/>
      <c r="BB366" s="779"/>
      <c r="BC366" s="779"/>
      <c r="BD366" s="779"/>
      <c r="BE366" s="779"/>
      <c r="BF366" s="779"/>
      <c r="BG366" s="779"/>
      <c r="BH366" s="779"/>
      <c r="BI366" s="779"/>
      <c r="BJ366" s="779"/>
      <c r="BK366" s="779"/>
      <c r="BL366" s="779"/>
      <c r="BM366" s="779"/>
      <c r="BN366" s="779"/>
      <c r="BO366" s="779"/>
      <c r="BP366" s="779"/>
      <c r="BQ366" s="779"/>
      <c r="BR366" s="779"/>
      <c r="BS366" s="779"/>
      <c r="BT366" s="779"/>
      <c r="BU366" s="779"/>
      <c r="BV366" s="779"/>
      <c r="BW366" s="779"/>
      <c r="BX366" s="779"/>
      <c r="BY366" s="779"/>
      <c r="BZ366" s="779"/>
      <c r="CA366" s="779"/>
      <c r="CB366" s="779"/>
      <c r="CC366" s="779"/>
      <c r="CD366" s="779"/>
      <c r="CE366" s="779"/>
      <c r="CF366" s="779"/>
      <c r="CG366" s="779"/>
      <c r="CH366" s="779"/>
      <c r="CI366" s="779"/>
      <c r="CJ366" s="779"/>
      <c r="CK366" s="779"/>
      <c r="CL366" s="779"/>
      <c r="CM366" s="779"/>
      <c r="CN366" s="779"/>
      <c r="CO366" s="779"/>
      <c r="CP366" s="779"/>
      <c r="CQ366" s="779"/>
      <c r="CR366" s="779"/>
      <c r="CS366" s="779"/>
      <c r="CT366" s="779"/>
    </row>
    <row r="367" spans="1:98" s="887" customFormat="1" ht="13.5">
      <c r="A367" s="886"/>
      <c r="B367" s="886"/>
      <c r="C367" s="886"/>
      <c r="D367" s="886"/>
      <c r="E367" s="886"/>
      <c r="F367" s="2851"/>
      <c r="G367" s="2851"/>
      <c r="H367" s="888"/>
      <c r="I367" s="889"/>
      <c r="J367" s="890"/>
      <c r="M367" s="772"/>
      <c r="N367" s="891"/>
      <c r="O367" s="774"/>
      <c r="P367" s="775"/>
      <c r="Q367" s="775"/>
      <c r="R367" s="776"/>
      <c r="S367" s="777"/>
      <c r="T367" s="777"/>
      <c r="U367" s="777"/>
      <c r="V367" s="778"/>
      <c r="W367" s="778"/>
      <c r="X367" s="778"/>
      <c r="Y367" s="778"/>
      <c r="Z367" s="778"/>
      <c r="AA367" s="779"/>
      <c r="AB367" s="779"/>
      <c r="AC367" s="779"/>
      <c r="AD367" s="779"/>
      <c r="AE367" s="779"/>
      <c r="AF367" s="779"/>
      <c r="AG367" s="779"/>
      <c r="AH367" s="779"/>
      <c r="AI367" s="779"/>
      <c r="AJ367" s="779"/>
      <c r="AK367" s="779"/>
      <c r="AL367" s="779"/>
      <c r="AM367" s="779"/>
      <c r="AN367" s="779"/>
      <c r="AO367" s="779"/>
      <c r="AP367" s="779"/>
      <c r="AQ367" s="779"/>
      <c r="AR367" s="779"/>
      <c r="AS367" s="779"/>
      <c r="AT367" s="779"/>
      <c r="AU367" s="779"/>
      <c r="AV367" s="779"/>
      <c r="AW367" s="779"/>
      <c r="AX367" s="779"/>
      <c r="AY367" s="779"/>
      <c r="AZ367" s="779"/>
      <c r="BA367" s="779"/>
      <c r="BB367" s="779"/>
      <c r="BC367" s="779"/>
      <c r="BD367" s="779"/>
      <c r="BE367" s="779"/>
      <c r="BF367" s="779"/>
      <c r="BG367" s="779"/>
      <c r="BH367" s="779"/>
      <c r="BI367" s="779"/>
      <c r="BJ367" s="779"/>
      <c r="BK367" s="779"/>
      <c r="BL367" s="779"/>
      <c r="BM367" s="779"/>
      <c r="BN367" s="779"/>
      <c r="BO367" s="779"/>
      <c r="BP367" s="779"/>
      <c r="BQ367" s="779"/>
      <c r="BR367" s="779"/>
      <c r="BS367" s="779"/>
      <c r="BT367" s="779"/>
      <c r="BU367" s="779"/>
      <c r="BV367" s="779"/>
      <c r="BW367" s="779"/>
      <c r="BX367" s="779"/>
      <c r="BY367" s="779"/>
      <c r="BZ367" s="779"/>
      <c r="CA367" s="779"/>
      <c r="CB367" s="779"/>
      <c r="CC367" s="779"/>
      <c r="CD367" s="779"/>
      <c r="CE367" s="779"/>
      <c r="CF367" s="779"/>
      <c r="CG367" s="779"/>
      <c r="CH367" s="779"/>
      <c r="CI367" s="779"/>
      <c r="CJ367" s="779"/>
      <c r="CK367" s="779"/>
      <c r="CL367" s="779"/>
      <c r="CM367" s="779"/>
      <c r="CN367" s="779"/>
      <c r="CO367" s="779"/>
      <c r="CP367" s="779"/>
      <c r="CQ367" s="779"/>
      <c r="CR367" s="779"/>
      <c r="CS367" s="779"/>
      <c r="CT367" s="779"/>
    </row>
    <row r="368" spans="1:98" s="887" customFormat="1" ht="13.5">
      <c r="A368" s="886"/>
      <c r="B368" s="886"/>
      <c r="C368" s="886"/>
      <c r="D368" s="886"/>
      <c r="E368" s="886"/>
      <c r="F368" s="2851"/>
      <c r="G368" s="2851"/>
      <c r="H368" s="888"/>
      <c r="I368" s="889"/>
      <c r="J368" s="890"/>
      <c r="M368" s="772"/>
      <c r="N368" s="891"/>
      <c r="O368" s="774"/>
      <c r="P368" s="775"/>
      <c r="Q368" s="775"/>
      <c r="R368" s="776"/>
      <c r="S368" s="777"/>
      <c r="T368" s="777"/>
      <c r="U368" s="777"/>
      <c r="V368" s="778"/>
      <c r="W368" s="778"/>
      <c r="X368" s="778"/>
      <c r="Y368" s="778"/>
      <c r="Z368" s="778"/>
      <c r="AA368" s="779"/>
      <c r="AB368" s="779"/>
      <c r="AC368" s="779"/>
      <c r="AD368" s="779"/>
      <c r="AE368" s="779"/>
      <c r="AF368" s="779"/>
      <c r="AG368" s="779"/>
      <c r="AH368" s="779"/>
      <c r="AI368" s="779"/>
      <c r="AJ368" s="779"/>
      <c r="AK368" s="779"/>
      <c r="AL368" s="779"/>
      <c r="AM368" s="779"/>
      <c r="AN368" s="779"/>
      <c r="AO368" s="779"/>
      <c r="AP368" s="779"/>
      <c r="AQ368" s="779"/>
      <c r="AR368" s="779"/>
      <c r="AS368" s="779"/>
      <c r="AT368" s="779"/>
      <c r="AU368" s="779"/>
      <c r="AV368" s="779"/>
      <c r="AW368" s="779"/>
      <c r="AX368" s="779"/>
      <c r="AY368" s="779"/>
      <c r="AZ368" s="779"/>
      <c r="BA368" s="779"/>
      <c r="BB368" s="779"/>
      <c r="BC368" s="779"/>
      <c r="BD368" s="779"/>
      <c r="BE368" s="779"/>
      <c r="BF368" s="779"/>
      <c r="BG368" s="779"/>
      <c r="BH368" s="779"/>
      <c r="BI368" s="779"/>
      <c r="BJ368" s="779"/>
      <c r="BK368" s="779"/>
      <c r="BL368" s="779"/>
      <c r="BM368" s="779"/>
      <c r="BN368" s="779"/>
      <c r="BO368" s="779"/>
      <c r="BP368" s="779"/>
      <c r="BQ368" s="779"/>
      <c r="BR368" s="779"/>
      <c r="BS368" s="779"/>
      <c r="BT368" s="779"/>
      <c r="BU368" s="779"/>
      <c r="BV368" s="779"/>
      <c r="BW368" s="779"/>
      <c r="BX368" s="779"/>
      <c r="BY368" s="779"/>
      <c r="BZ368" s="779"/>
      <c r="CA368" s="779"/>
      <c r="CB368" s="779"/>
      <c r="CC368" s="779"/>
      <c r="CD368" s="779"/>
      <c r="CE368" s="779"/>
      <c r="CF368" s="779"/>
      <c r="CG368" s="779"/>
      <c r="CH368" s="779"/>
      <c r="CI368" s="779"/>
      <c r="CJ368" s="779"/>
      <c r="CK368" s="779"/>
      <c r="CL368" s="779"/>
      <c r="CM368" s="779"/>
      <c r="CN368" s="779"/>
      <c r="CO368" s="779"/>
      <c r="CP368" s="779"/>
      <c r="CQ368" s="779"/>
      <c r="CR368" s="779"/>
      <c r="CS368" s="779"/>
      <c r="CT368" s="779"/>
    </row>
    <row r="369" spans="1:98" s="887" customFormat="1" ht="13.5">
      <c r="A369" s="886"/>
      <c r="B369" s="886"/>
      <c r="C369" s="886"/>
      <c r="D369" s="886"/>
      <c r="E369" s="886"/>
      <c r="F369" s="2851"/>
      <c r="G369" s="2851"/>
      <c r="H369" s="888"/>
      <c r="I369" s="889"/>
      <c r="J369" s="890"/>
      <c r="M369" s="772"/>
      <c r="N369" s="891"/>
      <c r="O369" s="774"/>
      <c r="P369" s="775"/>
      <c r="Q369" s="775"/>
      <c r="R369" s="776"/>
      <c r="S369" s="777"/>
      <c r="T369" s="777"/>
      <c r="U369" s="777"/>
      <c r="V369" s="778"/>
      <c r="W369" s="778"/>
      <c r="X369" s="778"/>
      <c r="Y369" s="778"/>
      <c r="Z369" s="778"/>
      <c r="AA369" s="779"/>
      <c r="AB369" s="779"/>
      <c r="AC369" s="779"/>
      <c r="AD369" s="779"/>
      <c r="AE369" s="779"/>
      <c r="AF369" s="779"/>
      <c r="AG369" s="779"/>
      <c r="AH369" s="779"/>
      <c r="AI369" s="779"/>
      <c r="AJ369" s="779"/>
      <c r="AK369" s="779"/>
      <c r="AL369" s="779"/>
      <c r="AM369" s="779"/>
      <c r="AN369" s="779"/>
      <c r="AO369" s="779"/>
      <c r="AP369" s="779"/>
      <c r="AQ369" s="779"/>
      <c r="AR369" s="779"/>
      <c r="AS369" s="779"/>
      <c r="AT369" s="779"/>
      <c r="AU369" s="779"/>
      <c r="AV369" s="779"/>
      <c r="AW369" s="779"/>
      <c r="AX369" s="779"/>
      <c r="AY369" s="779"/>
      <c r="AZ369" s="779"/>
      <c r="BA369" s="779"/>
      <c r="BB369" s="779"/>
      <c r="BC369" s="779"/>
      <c r="BD369" s="779"/>
      <c r="BE369" s="779"/>
      <c r="BF369" s="779"/>
      <c r="BG369" s="779"/>
      <c r="BH369" s="779"/>
      <c r="BI369" s="779"/>
      <c r="BJ369" s="779"/>
      <c r="BK369" s="779"/>
      <c r="BL369" s="779"/>
      <c r="BM369" s="779"/>
      <c r="BN369" s="779"/>
      <c r="BO369" s="779"/>
      <c r="BP369" s="779"/>
      <c r="BQ369" s="779"/>
      <c r="BR369" s="779"/>
      <c r="BS369" s="779"/>
      <c r="BT369" s="779"/>
      <c r="BU369" s="779"/>
      <c r="BV369" s="779"/>
      <c r="BW369" s="779"/>
      <c r="BX369" s="779"/>
      <c r="BY369" s="779"/>
      <c r="BZ369" s="779"/>
      <c r="CA369" s="779"/>
      <c r="CB369" s="779"/>
      <c r="CC369" s="779"/>
      <c r="CD369" s="779"/>
      <c r="CE369" s="779"/>
      <c r="CF369" s="779"/>
      <c r="CG369" s="779"/>
      <c r="CH369" s="779"/>
      <c r="CI369" s="779"/>
      <c r="CJ369" s="779"/>
      <c r="CK369" s="779"/>
      <c r="CL369" s="779"/>
      <c r="CM369" s="779"/>
      <c r="CN369" s="779"/>
      <c r="CO369" s="779"/>
      <c r="CP369" s="779"/>
      <c r="CQ369" s="779"/>
      <c r="CR369" s="779"/>
      <c r="CS369" s="779"/>
      <c r="CT369" s="779"/>
    </row>
    <row r="370" spans="1:98" s="887" customFormat="1" ht="13.5">
      <c r="A370" s="886"/>
      <c r="B370" s="886"/>
      <c r="C370" s="886"/>
      <c r="D370" s="886"/>
      <c r="E370" s="886"/>
      <c r="F370" s="2851"/>
      <c r="G370" s="2851"/>
      <c r="H370" s="888"/>
      <c r="I370" s="889"/>
      <c r="J370" s="890"/>
      <c r="M370" s="772"/>
      <c r="N370" s="891"/>
      <c r="O370" s="774"/>
      <c r="P370" s="775"/>
      <c r="Q370" s="775"/>
      <c r="R370" s="776"/>
      <c r="S370" s="777"/>
      <c r="T370" s="777"/>
      <c r="U370" s="777"/>
      <c r="V370" s="778"/>
      <c r="W370" s="778"/>
      <c r="X370" s="778"/>
      <c r="Y370" s="778"/>
      <c r="Z370" s="778"/>
      <c r="AA370" s="779"/>
      <c r="AB370" s="779"/>
      <c r="AC370" s="779"/>
      <c r="AD370" s="779"/>
      <c r="AE370" s="779"/>
      <c r="AF370" s="779"/>
      <c r="AG370" s="779"/>
      <c r="AH370" s="779"/>
      <c r="AI370" s="779"/>
      <c r="AJ370" s="779"/>
      <c r="AK370" s="779"/>
      <c r="AL370" s="779"/>
      <c r="AM370" s="779"/>
      <c r="AN370" s="779"/>
      <c r="AO370" s="779"/>
      <c r="AP370" s="779"/>
      <c r="AQ370" s="779"/>
      <c r="AR370" s="779"/>
      <c r="AS370" s="779"/>
      <c r="AT370" s="779"/>
      <c r="AU370" s="779"/>
      <c r="AV370" s="779"/>
      <c r="AW370" s="779"/>
      <c r="AX370" s="779"/>
      <c r="AY370" s="779"/>
      <c r="AZ370" s="779"/>
      <c r="BA370" s="779"/>
      <c r="BB370" s="779"/>
      <c r="BC370" s="779"/>
      <c r="BD370" s="779"/>
      <c r="BE370" s="779"/>
      <c r="BF370" s="779"/>
      <c r="BG370" s="779"/>
      <c r="BH370" s="779"/>
      <c r="BI370" s="779"/>
      <c r="BJ370" s="779"/>
      <c r="BK370" s="779"/>
      <c r="BL370" s="779"/>
      <c r="BM370" s="779"/>
      <c r="BN370" s="779"/>
      <c r="BO370" s="779"/>
      <c r="BP370" s="779"/>
      <c r="BQ370" s="779"/>
      <c r="BR370" s="779"/>
      <c r="BS370" s="779"/>
      <c r="BT370" s="779"/>
      <c r="BU370" s="779"/>
      <c r="BV370" s="779"/>
      <c r="BW370" s="779"/>
      <c r="BX370" s="779"/>
      <c r="BY370" s="779"/>
      <c r="BZ370" s="779"/>
      <c r="CA370" s="779"/>
      <c r="CB370" s="779"/>
      <c r="CC370" s="779"/>
      <c r="CD370" s="779"/>
      <c r="CE370" s="779"/>
      <c r="CF370" s="779"/>
      <c r="CG370" s="779"/>
      <c r="CH370" s="779"/>
      <c r="CI370" s="779"/>
      <c r="CJ370" s="779"/>
      <c r="CK370" s="779"/>
      <c r="CL370" s="779"/>
      <c r="CM370" s="779"/>
      <c r="CN370" s="779"/>
      <c r="CO370" s="779"/>
      <c r="CP370" s="779"/>
      <c r="CQ370" s="779"/>
      <c r="CR370" s="779"/>
      <c r="CS370" s="779"/>
      <c r="CT370" s="779"/>
    </row>
    <row r="371" spans="1:98" s="887" customFormat="1" ht="13.5">
      <c r="A371" s="886"/>
      <c r="B371" s="886"/>
      <c r="C371" s="886"/>
      <c r="D371" s="886"/>
      <c r="E371" s="886"/>
      <c r="F371" s="2851"/>
      <c r="G371" s="2851"/>
      <c r="H371" s="888"/>
      <c r="I371" s="889"/>
      <c r="J371" s="890"/>
      <c r="M371" s="772"/>
      <c r="N371" s="891"/>
      <c r="O371" s="774"/>
      <c r="P371" s="775"/>
      <c r="Q371" s="775"/>
      <c r="R371" s="776"/>
      <c r="S371" s="777"/>
      <c r="T371" s="777"/>
      <c r="U371" s="777"/>
      <c r="V371" s="778"/>
      <c r="W371" s="778"/>
      <c r="X371" s="778"/>
      <c r="Y371" s="778"/>
      <c r="Z371" s="778"/>
      <c r="AA371" s="779"/>
      <c r="AB371" s="779"/>
      <c r="AC371" s="779"/>
      <c r="AD371" s="779"/>
      <c r="AE371" s="779"/>
      <c r="AF371" s="779"/>
      <c r="AG371" s="779"/>
      <c r="AH371" s="779"/>
      <c r="AI371" s="779"/>
      <c r="AJ371" s="779"/>
      <c r="AK371" s="779"/>
      <c r="AL371" s="779"/>
      <c r="AM371" s="779"/>
      <c r="AN371" s="779"/>
      <c r="AO371" s="779"/>
      <c r="AP371" s="779"/>
      <c r="AQ371" s="779"/>
      <c r="AR371" s="779"/>
      <c r="AS371" s="779"/>
      <c r="AT371" s="779"/>
      <c r="AU371" s="779"/>
      <c r="AV371" s="779"/>
      <c r="AW371" s="779"/>
      <c r="AX371" s="779"/>
      <c r="AY371" s="779"/>
      <c r="AZ371" s="779"/>
      <c r="BA371" s="779"/>
      <c r="BB371" s="779"/>
      <c r="BC371" s="779"/>
      <c r="BD371" s="779"/>
      <c r="BE371" s="779"/>
      <c r="BF371" s="779"/>
      <c r="BG371" s="779"/>
      <c r="BH371" s="779"/>
      <c r="BI371" s="779"/>
      <c r="BJ371" s="779"/>
      <c r="BK371" s="779"/>
      <c r="BL371" s="779"/>
      <c r="BM371" s="779"/>
      <c r="BN371" s="779"/>
      <c r="BO371" s="779"/>
      <c r="BP371" s="779"/>
      <c r="BQ371" s="779"/>
      <c r="BR371" s="779"/>
      <c r="BS371" s="779"/>
      <c r="BT371" s="779"/>
      <c r="BU371" s="779"/>
      <c r="BV371" s="779"/>
      <c r="BW371" s="779"/>
      <c r="BX371" s="779"/>
      <c r="BY371" s="779"/>
      <c r="BZ371" s="779"/>
      <c r="CA371" s="779"/>
      <c r="CB371" s="779"/>
      <c r="CC371" s="779"/>
      <c r="CD371" s="779"/>
      <c r="CE371" s="779"/>
      <c r="CF371" s="779"/>
      <c r="CG371" s="779"/>
      <c r="CH371" s="779"/>
      <c r="CI371" s="779"/>
      <c r="CJ371" s="779"/>
      <c r="CK371" s="779"/>
      <c r="CL371" s="779"/>
      <c r="CM371" s="779"/>
      <c r="CN371" s="779"/>
      <c r="CO371" s="779"/>
      <c r="CP371" s="779"/>
      <c r="CQ371" s="779"/>
      <c r="CR371" s="779"/>
      <c r="CS371" s="779"/>
      <c r="CT371" s="779"/>
    </row>
    <row r="372" spans="1:98" s="887" customFormat="1" ht="13.5">
      <c r="A372" s="886"/>
      <c r="B372" s="886"/>
      <c r="C372" s="886"/>
      <c r="D372" s="886"/>
      <c r="E372" s="886"/>
      <c r="F372" s="2851"/>
      <c r="G372" s="2851"/>
      <c r="H372" s="888"/>
      <c r="I372" s="889"/>
      <c r="J372" s="890"/>
      <c r="M372" s="772"/>
      <c r="N372" s="891"/>
      <c r="O372" s="774"/>
      <c r="P372" s="775"/>
      <c r="Q372" s="775"/>
      <c r="R372" s="776"/>
      <c r="S372" s="777"/>
      <c r="T372" s="777"/>
      <c r="U372" s="777"/>
      <c r="V372" s="778"/>
      <c r="W372" s="778"/>
      <c r="X372" s="778"/>
      <c r="Y372" s="778"/>
      <c r="Z372" s="778"/>
      <c r="AA372" s="779"/>
      <c r="AB372" s="779"/>
      <c r="AC372" s="779"/>
      <c r="AD372" s="779"/>
      <c r="AE372" s="779"/>
      <c r="AF372" s="779"/>
      <c r="AG372" s="779"/>
      <c r="AH372" s="779"/>
      <c r="AI372" s="779"/>
      <c r="AJ372" s="779"/>
      <c r="AK372" s="779"/>
      <c r="AL372" s="779"/>
      <c r="AM372" s="779"/>
      <c r="AN372" s="779"/>
      <c r="AO372" s="779"/>
      <c r="AP372" s="779"/>
      <c r="AQ372" s="779"/>
      <c r="AR372" s="779"/>
      <c r="AS372" s="779"/>
      <c r="AT372" s="779"/>
      <c r="AU372" s="779"/>
      <c r="AV372" s="779"/>
      <c r="AW372" s="779"/>
      <c r="AX372" s="779"/>
      <c r="AY372" s="779"/>
      <c r="AZ372" s="779"/>
      <c r="BA372" s="779"/>
      <c r="BB372" s="779"/>
      <c r="BC372" s="779"/>
      <c r="BD372" s="779"/>
      <c r="BE372" s="779"/>
      <c r="BF372" s="779"/>
      <c r="BG372" s="779"/>
      <c r="BH372" s="779"/>
      <c r="BI372" s="779"/>
      <c r="BJ372" s="779"/>
      <c r="BK372" s="779"/>
      <c r="BL372" s="779"/>
      <c r="BM372" s="779"/>
      <c r="BN372" s="779"/>
      <c r="BO372" s="779"/>
      <c r="BP372" s="779"/>
      <c r="BQ372" s="779"/>
      <c r="BR372" s="779"/>
      <c r="BS372" s="779"/>
      <c r="BT372" s="779"/>
      <c r="BU372" s="779"/>
      <c r="BV372" s="779"/>
      <c r="BW372" s="779"/>
      <c r="BX372" s="779"/>
      <c r="BY372" s="779"/>
      <c r="BZ372" s="779"/>
      <c r="CA372" s="779"/>
      <c r="CB372" s="779"/>
      <c r="CC372" s="779"/>
      <c r="CD372" s="779"/>
      <c r="CE372" s="779"/>
      <c r="CF372" s="779"/>
      <c r="CG372" s="779"/>
      <c r="CH372" s="779"/>
      <c r="CI372" s="779"/>
      <c r="CJ372" s="779"/>
      <c r="CK372" s="779"/>
      <c r="CL372" s="779"/>
      <c r="CM372" s="779"/>
      <c r="CN372" s="779"/>
      <c r="CO372" s="779"/>
      <c r="CP372" s="779"/>
      <c r="CQ372" s="779"/>
      <c r="CR372" s="779"/>
      <c r="CS372" s="779"/>
      <c r="CT372" s="779"/>
    </row>
    <row r="373" spans="1:98" s="887" customFormat="1" ht="13.5">
      <c r="A373" s="886"/>
      <c r="B373" s="886"/>
      <c r="C373" s="886"/>
      <c r="D373" s="886"/>
      <c r="E373" s="886"/>
      <c r="F373" s="2851"/>
      <c r="G373" s="2851"/>
      <c r="H373" s="888"/>
      <c r="I373" s="889"/>
      <c r="J373" s="890"/>
      <c r="M373" s="772"/>
      <c r="N373" s="891"/>
      <c r="O373" s="774"/>
      <c r="P373" s="775"/>
      <c r="Q373" s="775"/>
      <c r="R373" s="776"/>
      <c r="S373" s="777"/>
      <c r="T373" s="777"/>
      <c r="U373" s="777"/>
      <c r="V373" s="778"/>
      <c r="W373" s="778"/>
      <c r="X373" s="778"/>
      <c r="Y373" s="778"/>
      <c r="Z373" s="778"/>
      <c r="AA373" s="779"/>
      <c r="AB373" s="779"/>
      <c r="AC373" s="779"/>
      <c r="AD373" s="779"/>
      <c r="AE373" s="779"/>
      <c r="AF373" s="779"/>
      <c r="AG373" s="779"/>
      <c r="AH373" s="779"/>
      <c r="AI373" s="779"/>
      <c r="AJ373" s="779"/>
      <c r="AK373" s="779"/>
      <c r="AL373" s="779"/>
      <c r="AM373" s="779"/>
      <c r="AN373" s="779"/>
      <c r="AO373" s="779"/>
      <c r="AP373" s="779"/>
      <c r="AQ373" s="779"/>
      <c r="AR373" s="779"/>
      <c r="AS373" s="779"/>
      <c r="AT373" s="779"/>
      <c r="AU373" s="779"/>
      <c r="AV373" s="779"/>
      <c r="AW373" s="779"/>
      <c r="AX373" s="779"/>
      <c r="AY373" s="779"/>
      <c r="AZ373" s="779"/>
      <c r="BA373" s="779"/>
      <c r="BB373" s="779"/>
      <c r="BC373" s="779"/>
      <c r="BD373" s="779"/>
      <c r="BE373" s="779"/>
      <c r="BF373" s="779"/>
      <c r="BG373" s="779"/>
      <c r="BH373" s="779"/>
      <c r="BI373" s="779"/>
      <c r="BJ373" s="779"/>
      <c r="BK373" s="779"/>
      <c r="BL373" s="779"/>
      <c r="BM373" s="779"/>
      <c r="BN373" s="779"/>
      <c r="BO373" s="779"/>
      <c r="BP373" s="779"/>
      <c r="BQ373" s="779"/>
      <c r="BR373" s="779"/>
      <c r="BS373" s="779"/>
      <c r="BT373" s="779"/>
      <c r="BU373" s="779"/>
      <c r="BV373" s="779"/>
      <c r="BW373" s="779"/>
      <c r="BX373" s="779"/>
      <c r="BY373" s="779"/>
      <c r="BZ373" s="779"/>
      <c r="CA373" s="779"/>
      <c r="CB373" s="779"/>
      <c r="CC373" s="779"/>
      <c r="CD373" s="779"/>
      <c r="CE373" s="779"/>
      <c r="CF373" s="779"/>
      <c r="CG373" s="779"/>
      <c r="CH373" s="779"/>
      <c r="CI373" s="779"/>
      <c r="CJ373" s="779"/>
      <c r="CK373" s="779"/>
      <c r="CL373" s="779"/>
      <c r="CM373" s="779"/>
      <c r="CN373" s="779"/>
      <c r="CO373" s="779"/>
      <c r="CP373" s="779"/>
      <c r="CQ373" s="779"/>
      <c r="CR373" s="779"/>
      <c r="CS373" s="779"/>
      <c r="CT373" s="779"/>
    </row>
    <row r="374" spans="1:98" s="887" customFormat="1" ht="13.5">
      <c r="A374" s="886"/>
      <c r="B374" s="886"/>
      <c r="C374" s="886"/>
      <c r="D374" s="886"/>
      <c r="E374" s="886"/>
      <c r="F374" s="2851"/>
      <c r="G374" s="2851"/>
      <c r="H374" s="888"/>
      <c r="I374" s="889"/>
      <c r="J374" s="890"/>
      <c r="M374" s="772"/>
      <c r="N374" s="891"/>
      <c r="O374" s="774"/>
      <c r="P374" s="775"/>
      <c r="Q374" s="775"/>
      <c r="R374" s="776"/>
      <c r="S374" s="777"/>
      <c r="T374" s="777"/>
      <c r="U374" s="777"/>
      <c r="V374" s="778"/>
      <c r="W374" s="778"/>
      <c r="X374" s="778"/>
      <c r="Y374" s="778"/>
      <c r="Z374" s="778"/>
      <c r="AA374" s="779"/>
      <c r="AB374" s="779"/>
      <c r="AC374" s="779"/>
      <c r="AD374" s="779"/>
      <c r="AE374" s="779"/>
      <c r="AF374" s="779"/>
      <c r="AG374" s="779"/>
      <c r="AH374" s="779"/>
      <c r="AI374" s="779"/>
      <c r="AJ374" s="779"/>
      <c r="AK374" s="779"/>
      <c r="AL374" s="779"/>
      <c r="AM374" s="779"/>
      <c r="AN374" s="779"/>
      <c r="AO374" s="779"/>
      <c r="AP374" s="779"/>
      <c r="AQ374" s="779"/>
      <c r="AR374" s="779"/>
      <c r="AS374" s="779"/>
      <c r="AT374" s="779"/>
      <c r="AU374" s="779"/>
      <c r="AV374" s="779"/>
      <c r="AW374" s="779"/>
      <c r="AX374" s="779"/>
      <c r="AY374" s="779"/>
      <c r="AZ374" s="779"/>
      <c r="BA374" s="779"/>
      <c r="BB374" s="779"/>
      <c r="BC374" s="779"/>
      <c r="BD374" s="779"/>
      <c r="BE374" s="779"/>
      <c r="BF374" s="779"/>
      <c r="BG374" s="779"/>
      <c r="BH374" s="779"/>
      <c r="BI374" s="779"/>
      <c r="BJ374" s="779"/>
      <c r="BK374" s="779"/>
      <c r="BL374" s="779"/>
      <c r="BM374" s="779"/>
      <c r="BN374" s="779"/>
      <c r="BO374" s="779"/>
      <c r="BP374" s="779"/>
      <c r="BQ374" s="779"/>
      <c r="BR374" s="779"/>
      <c r="BS374" s="779"/>
      <c r="BT374" s="779"/>
      <c r="BU374" s="779"/>
      <c r="BV374" s="779"/>
      <c r="BW374" s="779"/>
      <c r="BX374" s="779"/>
      <c r="BY374" s="779"/>
      <c r="BZ374" s="779"/>
      <c r="CA374" s="779"/>
      <c r="CB374" s="779"/>
      <c r="CC374" s="779"/>
      <c r="CD374" s="779"/>
      <c r="CE374" s="779"/>
      <c r="CF374" s="779"/>
      <c r="CG374" s="779"/>
      <c r="CH374" s="779"/>
      <c r="CI374" s="779"/>
      <c r="CJ374" s="779"/>
      <c r="CK374" s="779"/>
      <c r="CL374" s="779"/>
      <c r="CM374" s="779"/>
      <c r="CN374" s="779"/>
      <c r="CO374" s="779"/>
      <c r="CP374" s="779"/>
      <c r="CQ374" s="779"/>
      <c r="CR374" s="779"/>
      <c r="CS374" s="779"/>
      <c r="CT374" s="779"/>
    </row>
    <row r="375" spans="1:98" s="887" customFormat="1" ht="13.5">
      <c r="A375" s="886"/>
      <c r="B375" s="886"/>
      <c r="C375" s="886"/>
      <c r="D375" s="886"/>
      <c r="E375" s="886"/>
      <c r="F375" s="2851"/>
      <c r="G375" s="2851"/>
      <c r="H375" s="888"/>
      <c r="I375" s="889"/>
      <c r="J375" s="890"/>
      <c r="M375" s="772"/>
      <c r="N375" s="891"/>
      <c r="O375" s="774"/>
      <c r="P375" s="775"/>
      <c r="Q375" s="775"/>
      <c r="R375" s="776"/>
      <c r="S375" s="777"/>
      <c r="T375" s="777"/>
      <c r="U375" s="777"/>
      <c r="V375" s="778"/>
      <c r="W375" s="778"/>
      <c r="X375" s="778"/>
      <c r="Y375" s="778"/>
      <c r="Z375" s="778"/>
      <c r="AA375" s="779"/>
      <c r="AB375" s="779"/>
      <c r="AC375" s="779"/>
      <c r="AD375" s="779"/>
      <c r="AE375" s="779"/>
      <c r="AF375" s="779"/>
      <c r="AG375" s="779"/>
      <c r="AH375" s="779"/>
      <c r="AI375" s="779"/>
      <c r="AJ375" s="779"/>
      <c r="AK375" s="779"/>
      <c r="AL375" s="779"/>
      <c r="AM375" s="779"/>
      <c r="AN375" s="779"/>
      <c r="AO375" s="779"/>
      <c r="AP375" s="779"/>
      <c r="AQ375" s="779"/>
      <c r="AR375" s="779"/>
      <c r="AS375" s="779"/>
      <c r="AT375" s="779"/>
      <c r="AU375" s="779"/>
      <c r="AV375" s="779"/>
      <c r="AW375" s="779"/>
      <c r="AX375" s="779"/>
      <c r="AY375" s="779"/>
      <c r="AZ375" s="779"/>
      <c r="BA375" s="779"/>
      <c r="BB375" s="779"/>
      <c r="BC375" s="779"/>
      <c r="BD375" s="779"/>
      <c r="BE375" s="779"/>
      <c r="BF375" s="779"/>
      <c r="BG375" s="779"/>
      <c r="BH375" s="779"/>
      <c r="BI375" s="779"/>
      <c r="BJ375" s="779"/>
      <c r="BK375" s="779"/>
      <c r="BL375" s="779"/>
      <c r="BM375" s="779"/>
      <c r="BN375" s="779"/>
      <c r="BO375" s="779"/>
      <c r="BP375" s="779"/>
      <c r="BQ375" s="779"/>
      <c r="BR375" s="779"/>
      <c r="BS375" s="779"/>
      <c r="BT375" s="779"/>
      <c r="BU375" s="779"/>
      <c r="BV375" s="779"/>
      <c r="BW375" s="779"/>
      <c r="BX375" s="779"/>
      <c r="BY375" s="779"/>
      <c r="BZ375" s="779"/>
      <c r="CA375" s="779"/>
      <c r="CB375" s="779"/>
      <c r="CC375" s="779"/>
      <c r="CD375" s="779"/>
      <c r="CE375" s="779"/>
      <c r="CF375" s="779"/>
      <c r="CG375" s="779"/>
      <c r="CH375" s="779"/>
      <c r="CI375" s="779"/>
      <c r="CJ375" s="779"/>
      <c r="CK375" s="779"/>
      <c r="CL375" s="779"/>
      <c r="CM375" s="779"/>
      <c r="CN375" s="779"/>
      <c r="CO375" s="779"/>
      <c r="CP375" s="779"/>
      <c r="CQ375" s="779"/>
      <c r="CR375" s="779"/>
      <c r="CS375" s="779"/>
      <c r="CT375" s="779"/>
    </row>
    <row r="376" spans="1:98" s="887" customFormat="1" ht="13.5">
      <c r="A376" s="886"/>
      <c r="B376" s="886"/>
      <c r="C376" s="886"/>
      <c r="D376" s="886"/>
      <c r="E376" s="886"/>
      <c r="F376" s="2851"/>
      <c r="G376" s="2851"/>
      <c r="H376" s="888"/>
      <c r="I376" s="889"/>
      <c r="J376" s="890"/>
      <c r="M376" s="772"/>
      <c r="N376" s="891"/>
      <c r="O376" s="774"/>
      <c r="P376" s="775"/>
      <c r="Q376" s="775"/>
      <c r="R376" s="776"/>
      <c r="S376" s="777"/>
      <c r="T376" s="777"/>
      <c r="U376" s="777"/>
      <c r="V376" s="778"/>
      <c r="W376" s="778"/>
      <c r="X376" s="778"/>
      <c r="Y376" s="778"/>
      <c r="Z376" s="778"/>
      <c r="AA376" s="779"/>
      <c r="AB376" s="779"/>
      <c r="AC376" s="779"/>
      <c r="AD376" s="779"/>
      <c r="AE376" s="779"/>
      <c r="AF376" s="779"/>
      <c r="AG376" s="779"/>
      <c r="AH376" s="779"/>
      <c r="AI376" s="779"/>
      <c r="AJ376" s="779"/>
      <c r="AK376" s="779"/>
      <c r="AL376" s="779"/>
      <c r="AM376" s="779"/>
      <c r="AN376" s="779"/>
      <c r="AO376" s="779"/>
      <c r="AP376" s="779"/>
      <c r="AQ376" s="779"/>
      <c r="AR376" s="779"/>
      <c r="AS376" s="779"/>
      <c r="AT376" s="779"/>
      <c r="AU376" s="779"/>
      <c r="AV376" s="779"/>
      <c r="AW376" s="779"/>
      <c r="AX376" s="779"/>
      <c r="AY376" s="779"/>
      <c r="AZ376" s="779"/>
      <c r="BA376" s="779"/>
      <c r="BB376" s="779"/>
      <c r="BC376" s="779"/>
      <c r="BD376" s="779"/>
      <c r="BE376" s="779"/>
      <c r="BF376" s="779"/>
      <c r="BG376" s="779"/>
      <c r="BH376" s="779"/>
      <c r="BI376" s="779"/>
      <c r="BJ376" s="779"/>
      <c r="BK376" s="779"/>
      <c r="BL376" s="779"/>
      <c r="BM376" s="779"/>
      <c r="BN376" s="779"/>
      <c r="BO376" s="779"/>
      <c r="BP376" s="779"/>
      <c r="BQ376" s="779"/>
      <c r="BR376" s="779"/>
      <c r="BS376" s="779"/>
      <c r="BT376" s="779"/>
      <c r="BU376" s="779"/>
      <c r="BV376" s="779"/>
      <c r="BW376" s="779"/>
      <c r="BX376" s="779"/>
      <c r="BY376" s="779"/>
      <c r="BZ376" s="779"/>
      <c r="CA376" s="779"/>
      <c r="CB376" s="779"/>
      <c r="CC376" s="779"/>
      <c r="CD376" s="779"/>
      <c r="CE376" s="779"/>
      <c r="CF376" s="779"/>
      <c r="CG376" s="779"/>
      <c r="CH376" s="779"/>
      <c r="CI376" s="779"/>
      <c r="CJ376" s="779"/>
      <c r="CK376" s="779"/>
      <c r="CL376" s="779"/>
      <c r="CM376" s="779"/>
      <c r="CN376" s="779"/>
      <c r="CO376" s="779"/>
      <c r="CP376" s="779"/>
      <c r="CQ376" s="779"/>
      <c r="CR376" s="779"/>
      <c r="CS376" s="779"/>
      <c r="CT376" s="779"/>
    </row>
    <row r="377" spans="1:98" s="887" customFormat="1" ht="13.5">
      <c r="A377" s="886"/>
      <c r="B377" s="886"/>
      <c r="C377" s="886"/>
      <c r="D377" s="886"/>
      <c r="E377" s="886"/>
      <c r="F377" s="2851"/>
      <c r="G377" s="2851"/>
      <c r="H377" s="888"/>
      <c r="I377" s="889"/>
      <c r="J377" s="890"/>
      <c r="M377" s="772"/>
      <c r="N377" s="891"/>
      <c r="O377" s="774"/>
      <c r="P377" s="775"/>
      <c r="Q377" s="775"/>
      <c r="R377" s="776"/>
      <c r="S377" s="777"/>
      <c r="T377" s="777"/>
      <c r="U377" s="777"/>
      <c r="V377" s="778"/>
      <c r="W377" s="778"/>
      <c r="X377" s="778"/>
      <c r="Y377" s="778"/>
      <c r="Z377" s="778"/>
      <c r="AA377" s="779"/>
      <c r="AB377" s="779"/>
      <c r="AC377" s="779"/>
      <c r="AD377" s="779"/>
      <c r="AE377" s="779"/>
      <c r="AF377" s="779"/>
      <c r="AG377" s="779"/>
      <c r="AH377" s="779"/>
      <c r="AI377" s="779"/>
      <c r="AJ377" s="779"/>
      <c r="AK377" s="779"/>
      <c r="AL377" s="779"/>
      <c r="AM377" s="779"/>
      <c r="AN377" s="779"/>
      <c r="AO377" s="779"/>
      <c r="AP377" s="779"/>
      <c r="AQ377" s="779"/>
      <c r="AR377" s="779"/>
      <c r="AS377" s="779"/>
      <c r="AT377" s="779"/>
      <c r="AU377" s="779"/>
      <c r="AV377" s="779"/>
      <c r="AW377" s="779"/>
      <c r="AX377" s="779"/>
      <c r="AY377" s="779"/>
      <c r="AZ377" s="779"/>
      <c r="BA377" s="779"/>
      <c r="BB377" s="779"/>
      <c r="BC377" s="779"/>
      <c r="BD377" s="779"/>
      <c r="BE377" s="779"/>
      <c r="BF377" s="779"/>
      <c r="BG377" s="779"/>
      <c r="BH377" s="779"/>
      <c r="BI377" s="779"/>
      <c r="BJ377" s="779"/>
      <c r="BK377" s="779"/>
      <c r="BL377" s="779"/>
      <c r="BM377" s="779"/>
      <c r="BN377" s="779"/>
      <c r="BO377" s="779"/>
      <c r="BP377" s="779"/>
      <c r="BQ377" s="779"/>
      <c r="BR377" s="779"/>
      <c r="BS377" s="779"/>
      <c r="BT377" s="779"/>
      <c r="BU377" s="779"/>
      <c r="BV377" s="779"/>
      <c r="BW377" s="779"/>
      <c r="BX377" s="779"/>
      <c r="BY377" s="779"/>
      <c r="BZ377" s="779"/>
      <c r="CA377" s="779"/>
      <c r="CB377" s="779"/>
      <c r="CC377" s="779"/>
      <c r="CD377" s="779"/>
      <c r="CE377" s="779"/>
      <c r="CF377" s="779"/>
      <c r="CG377" s="779"/>
      <c r="CH377" s="779"/>
      <c r="CI377" s="779"/>
      <c r="CJ377" s="779"/>
      <c r="CK377" s="779"/>
      <c r="CL377" s="779"/>
      <c r="CM377" s="779"/>
      <c r="CN377" s="779"/>
      <c r="CO377" s="779"/>
      <c r="CP377" s="779"/>
      <c r="CQ377" s="779"/>
      <c r="CR377" s="779"/>
      <c r="CS377" s="779"/>
      <c r="CT377" s="779"/>
    </row>
    <row r="378" spans="1:98" s="887" customFormat="1" ht="13.5">
      <c r="A378" s="886"/>
      <c r="B378" s="886"/>
      <c r="C378" s="886"/>
      <c r="D378" s="886"/>
      <c r="E378" s="886"/>
      <c r="F378" s="2851"/>
      <c r="G378" s="2851"/>
      <c r="H378" s="888"/>
      <c r="I378" s="889"/>
      <c r="J378" s="890"/>
      <c r="M378" s="772"/>
      <c r="N378" s="891"/>
      <c r="O378" s="774"/>
      <c r="P378" s="775"/>
      <c r="Q378" s="775"/>
      <c r="R378" s="776"/>
      <c r="S378" s="777"/>
      <c r="T378" s="777"/>
      <c r="U378" s="777"/>
      <c r="V378" s="778"/>
      <c r="W378" s="778"/>
      <c r="X378" s="778"/>
      <c r="Y378" s="778"/>
      <c r="Z378" s="778"/>
      <c r="AA378" s="779"/>
      <c r="AB378" s="779"/>
      <c r="AC378" s="779"/>
      <c r="AD378" s="779"/>
      <c r="AE378" s="779"/>
      <c r="AF378" s="779"/>
      <c r="AG378" s="779"/>
      <c r="AH378" s="779"/>
      <c r="AI378" s="779"/>
      <c r="AJ378" s="779"/>
      <c r="AK378" s="779"/>
      <c r="AL378" s="779"/>
      <c r="AM378" s="779"/>
      <c r="AN378" s="779"/>
      <c r="AO378" s="779"/>
      <c r="AP378" s="779"/>
      <c r="AQ378" s="779"/>
      <c r="AR378" s="779"/>
      <c r="AS378" s="779"/>
      <c r="AT378" s="779"/>
      <c r="AU378" s="779"/>
      <c r="AV378" s="779"/>
      <c r="AW378" s="779"/>
      <c r="AX378" s="779"/>
      <c r="AY378" s="779"/>
      <c r="AZ378" s="779"/>
      <c r="BA378" s="779"/>
      <c r="BB378" s="779"/>
      <c r="BC378" s="779"/>
      <c r="BD378" s="779"/>
      <c r="BE378" s="779"/>
      <c r="BF378" s="779"/>
      <c r="BG378" s="779"/>
      <c r="BH378" s="779"/>
      <c r="BI378" s="779"/>
      <c r="BJ378" s="779"/>
      <c r="BK378" s="779"/>
      <c r="BL378" s="779"/>
      <c r="BM378" s="779"/>
      <c r="BN378" s="779"/>
      <c r="BO378" s="779"/>
      <c r="BP378" s="779"/>
      <c r="BQ378" s="779"/>
      <c r="BR378" s="779"/>
      <c r="BS378" s="779"/>
      <c r="BT378" s="779"/>
      <c r="BU378" s="779"/>
      <c r="BV378" s="779"/>
      <c r="BW378" s="779"/>
      <c r="BX378" s="779"/>
      <c r="BY378" s="779"/>
      <c r="BZ378" s="779"/>
      <c r="CA378" s="779"/>
      <c r="CB378" s="779"/>
      <c r="CC378" s="779"/>
      <c r="CD378" s="779"/>
      <c r="CE378" s="779"/>
      <c r="CF378" s="779"/>
      <c r="CG378" s="779"/>
      <c r="CH378" s="779"/>
      <c r="CI378" s="779"/>
      <c r="CJ378" s="779"/>
      <c r="CK378" s="779"/>
      <c r="CL378" s="779"/>
      <c r="CM378" s="779"/>
      <c r="CN378" s="779"/>
      <c r="CO378" s="779"/>
      <c r="CP378" s="779"/>
      <c r="CQ378" s="779"/>
      <c r="CR378" s="779"/>
      <c r="CS378" s="779"/>
      <c r="CT378" s="779"/>
    </row>
    <row r="379" spans="1:98" s="887" customFormat="1" ht="13.5">
      <c r="A379" s="886"/>
      <c r="B379" s="886"/>
      <c r="C379" s="886"/>
      <c r="D379" s="886"/>
      <c r="E379" s="886"/>
      <c r="F379" s="2851"/>
      <c r="G379" s="2851"/>
      <c r="H379" s="888"/>
      <c r="I379" s="889"/>
      <c r="J379" s="890"/>
      <c r="M379" s="772"/>
      <c r="N379" s="891"/>
      <c r="O379" s="774"/>
      <c r="P379" s="775"/>
      <c r="Q379" s="775"/>
      <c r="R379" s="776"/>
      <c r="S379" s="777"/>
      <c r="T379" s="777"/>
      <c r="U379" s="777"/>
      <c r="V379" s="778"/>
      <c r="W379" s="778"/>
      <c r="X379" s="778"/>
      <c r="Y379" s="778"/>
      <c r="Z379" s="778"/>
      <c r="AA379" s="779"/>
      <c r="AB379" s="779"/>
      <c r="AC379" s="779"/>
      <c r="AD379" s="779"/>
      <c r="AE379" s="779"/>
      <c r="AF379" s="779"/>
      <c r="AG379" s="779"/>
      <c r="AH379" s="779"/>
      <c r="AI379" s="779"/>
      <c r="AJ379" s="779"/>
      <c r="AK379" s="779"/>
      <c r="AL379" s="779"/>
      <c r="AM379" s="779"/>
      <c r="AN379" s="779"/>
      <c r="AO379" s="779"/>
      <c r="AP379" s="779"/>
      <c r="AQ379" s="779"/>
      <c r="AR379" s="779"/>
      <c r="AS379" s="779"/>
      <c r="AT379" s="779"/>
      <c r="AU379" s="779"/>
      <c r="AV379" s="779"/>
      <c r="AW379" s="779"/>
      <c r="AX379" s="779"/>
      <c r="AY379" s="779"/>
      <c r="AZ379" s="779"/>
      <c r="BA379" s="779"/>
      <c r="BB379" s="779"/>
      <c r="BC379" s="779"/>
      <c r="BD379" s="779"/>
      <c r="BE379" s="779"/>
      <c r="BF379" s="779"/>
      <c r="BG379" s="779"/>
      <c r="BH379" s="779"/>
      <c r="BI379" s="779"/>
      <c r="BJ379" s="779"/>
      <c r="BK379" s="779"/>
      <c r="BL379" s="779"/>
      <c r="BM379" s="779"/>
      <c r="BN379" s="779"/>
      <c r="BO379" s="779"/>
      <c r="BP379" s="779"/>
      <c r="BQ379" s="779"/>
      <c r="BR379" s="779"/>
      <c r="BS379" s="779"/>
      <c r="BT379" s="779"/>
      <c r="BU379" s="779"/>
      <c r="BV379" s="779"/>
      <c r="BW379" s="779"/>
      <c r="BX379" s="779"/>
      <c r="BY379" s="779"/>
      <c r="BZ379" s="779"/>
      <c r="CA379" s="779"/>
      <c r="CB379" s="779"/>
      <c r="CC379" s="779"/>
      <c r="CD379" s="779"/>
      <c r="CE379" s="779"/>
      <c r="CF379" s="779"/>
      <c r="CG379" s="779"/>
      <c r="CH379" s="779"/>
      <c r="CI379" s="779"/>
      <c r="CJ379" s="779"/>
      <c r="CK379" s="779"/>
      <c r="CL379" s="779"/>
      <c r="CM379" s="779"/>
      <c r="CN379" s="779"/>
      <c r="CO379" s="779"/>
      <c r="CP379" s="779"/>
      <c r="CQ379" s="779"/>
      <c r="CR379" s="779"/>
      <c r="CS379" s="779"/>
      <c r="CT379" s="779"/>
    </row>
    <row r="380" spans="1:98" s="887" customFormat="1" ht="13.5">
      <c r="A380" s="886"/>
      <c r="B380" s="886"/>
      <c r="C380" s="886"/>
      <c r="D380" s="886"/>
      <c r="E380" s="886"/>
      <c r="F380" s="2851"/>
      <c r="G380" s="2851"/>
      <c r="H380" s="888"/>
      <c r="I380" s="889"/>
      <c r="J380" s="890"/>
      <c r="M380" s="772"/>
      <c r="N380" s="891"/>
      <c r="O380" s="774"/>
      <c r="P380" s="775"/>
      <c r="Q380" s="775"/>
      <c r="R380" s="776"/>
      <c r="S380" s="777"/>
      <c r="T380" s="777"/>
      <c r="U380" s="777"/>
      <c r="V380" s="778"/>
      <c r="W380" s="778"/>
      <c r="X380" s="778"/>
      <c r="Y380" s="778"/>
      <c r="Z380" s="778"/>
      <c r="AA380" s="779"/>
      <c r="AB380" s="779"/>
      <c r="AC380" s="779"/>
      <c r="AD380" s="779"/>
      <c r="AE380" s="779"/>
      <c r="AF380" s="779"/>
      <c r="AG380" s="779"/>
      <c r="AH380" s="779"/>
      <c r="AI380" s="779"/>
      <c r="AJ380" s="779"/>
      <c r="AK380" s="779"/>
      <c r="AL380" s="779"/>
      <c r="AM380" s="779"/>
      <c r="AN380" s="779"/>
      <c r="AO380" s="779"/>
      <c r="AP380" s="779"/>
      <c r="AQ380" s="779"/>
      <c r="AR380" s="779"/>
      <c r="AS380" s="779"/>
      <c r="AT380" s="779"/>
      <c r="AU380" s="779"/>
      <c r="AV380" s="779"/>
      <c r="AW380" s="779"/>
      <c r="AX380" s="779"/>
      <c r="AY380" s="779"/>
      <c r="AZ380" s="779"/>
      <c r="BA380" s="779"/>
      <c r="BB380" s="779"/>
      <c r="BC380" s="779"/>
      <c r="BD380" s="779"/>
      <c r="BE380" s="779"/>
      <c r="BF380" s="779"/>
      <c r="BG380" s="779"/>
      <c r="BH380" s="779"/>
      <c r="BI380" s="779"/>
      <c r="BJ380" s="779"/>
      <c r="BK380" s="779"/>
      <c r="BL380" s="779"/>
      <c r="BM380" s="779"/>
      <c r="BN380" s="779"/>
      <c r="BO380" s="779"/>
      <c r="BP380" s="779"/>
      <c r="BQ380" s="779"/>
      <c r="BR380" s="779"/>
      <c r="BS380" s="779"/>
      <c r="BT380" s="779"/>
      <c r="BU380" s="779"/>
      <c r="BV380" s="779"/>
      <c r="BW380" s="779"/>
      <c r="BX380" s="779"/>
      <c r="BY380" s="779"/>
      <c r="BZ380" s="779"/>
      <c r="CA380" s="779"/>
      <c r="CB380" s="779"/>
      <c r="CC380" s="779"/>
      <c r="CD380" s="779"/>
      <c r="CE380" s="779"/>
      <c r="CF380" s="779"/>
      <c r="CG380" s="779"/>
      <c r="CH380" s="779"/>
      <c r="CI380" s="779"/>
      <c r="CJ380" s="779"/>
      <c r="CK380" s="779"/>
      <c r="CL380" s="779"/>
      <c r="CM380" s="779"/>
      <c r="CN380" s="779"/>
      <c r="CO380" s="779"/>
      <c r="CP380" s="779"/>
      <c r="CQ380" s="779"/>
      <c r="CR380" s="779"/>
      <c r="CS380" s="779"/>
      <c r="CT380" s="779"/>
    </row>
    <row r="381" spans="1:98" s="887" customFormat="1" ht="13.5">
      <c r="A381" s="886"/>
      <c r="B381" s="886"/>
      <c r="C381" s="886"/>
      <c r="D381" s="886"/>
      <c r="E381" s="886"/>
      <c r="F381" s="2851"/>
      <c r="G381" s="2851"/>
      <c r="H381" s="888"/>
      <c r="I381" s="889"/>
      <c r="J381" s="890"/>
      <c r="M381" s="772"/>
      <c r="N381" s="891"/>
      <c r="O381" s="774"/>
      <c r="P381" s="775"/>
      <c r="Q381" s="775"/>
      <c r="R381" s="776"/>
      <c r="S381" s="777"/>
      <c r="T381" s="777"/>
      <c r="U381" s="777"/>
      <c r="V381" s="778"/>
      <c r="W381" s="778"/>
      <c r="X381" s="778"/>
      <c r="Y381" s="778"/>
      <c r="Z381" s="778"/>
      <c r="AA381" s="779"/>
      <c r="AB381" s="779"/>
      <c r="AC381" s="779"/>
      <c r="AD381" s="779"/>
      <c r="AE381" s="779"/>
      <c r="AF381" s="779"/>
      <c r="AG381" s="779"/>
      <c r="AH381" s="779"/>
      <c r="AI381" s="779"/>
      <c r="AJ381" s="779"/>
      <c r="AK381" s="779"/>
      <c r="AL381" s="779"/>
      <c r="AM381" s="779"/>
      <c r="AN381" s="779"/>
      <c r="AO381" s="779"/>
      <c r="AP381" s="779"/>
      <c r="AQ381" s="779"/>
      <c r="AR381" s="779"/>
      <c r="AS381" s="779"/>
      <c r="AT381" s="779"/>
      <c r="AU381" s="779"/>
      <c r="AV381" s="779"/>
      <c r="AW381" s="779"/>
      <c r="AX381" s="779"/>
      <c r="AY381" s="779"/>
      <c r="AZ381" s="779"/>
      <c r="BA381" s="779"/>
      <c r="BB381" s="779"/>
      <c r="BC381" s="779"/>
      <c r="BD381" s="779"/>
      <c r="BE381" s="779"/>
      <c r="BF381" s="779"/>
      <c r="BG381" s="779"/>
      <c r="BH381" s="779"/>
      <c r="BI381" s="779"/>
      <c r="BJ381" s="779"/>
      <c r="BK381" s="779"/>
      <c r="BL381" s="779"/>
      <c r="BM381" s="779"/>
      <c r="BN381" s="779"/>
      <c r="BO381" s="779"/>
      <c r="BP381" s="779"/>
      <c r="BQ381" s="779"/>
      <c r="BR381" s="779"/>
      <c r="BS381" s="779"/>
      <c r="BT381" s="779"/>
      <c r="BU381" s="779"/>
      <c r="BV381" s="779"/>
      <c r="BW381" s="779"/>
      <c r="BX381" s="779"/>
      <c r="BY381" s="779"/>
      <c r="BZ381" s="779"/>
      <c r="CA381" s="779"/>
      <c r="CB381" s="779"/>
      <c r="CC381" s="779"/>
      <c r="CD381" s="779"/>
      <c r="CE381" s="779"/>
      <c r="CF381" s="779"/>
      <c r="CG381" s="779"/>
      <c r="CH381" s="779"/>
      <c r="CI381" s="779"/>
      <c r="CJ381" s="779"/>
      <c r="CK381" s="779"/>
      <c r="CL381" s="779"/>
      <c r="CM381" s="779"/>
      <c r="CN381" s="779"/>
      <c r="CO381" s="779"/>
      <c r="CP381" s="779"/>
      <c r="CQ381" s="779"/>
      <c r="CR381" s="779"/>
      <c r="CS381" s="779"/>
      <c r="CT381" s="779"/>
    </row>
    <row r="382" spans="1:98" s="887" customFormat="1" ht="13.5">
      <c r="A382" s="886"/>
      <c r="B382" s="886"/>
      <c r="C382" s="886"/>
      <c r="D382" s="886"/>
      <c r="E382" s="886"/>
      <c r="F382" s="2851"/>
      <c r="G382" s="2851"/>
      <c r="H382" s="888"/>
      <c r="I382" s="889"/>
      <c r="J382" s="890"/>
      <c r="M382" s="772"/>
      <c r="N382" s="891"/>
      <c r="O382" s="774"/>
      <c r="P382" s="775"/>
      <c r="Q382" s="775"/>
      <c r="R382" s="776"/>
      <c r="S382" s="777"/>
      <c r="T382" s="777"/>
      <c r="U382" s="777"/>
      <c r="V382" s="778"/>
      <c r="W382" s="778"/>
      <c r="X382" s="778"/>
      <c r="Y382" s="778"/>
      <c r="Z382" s="778"/>
      <c r="AA382" s="779"/>
      <c r="AB382" s="779"/>
      <c r="AC382" s="779"/>
      <c r="AD382" s="779"/>
      <c r="AE382" s="779"/>
      <c r="AF382" s="779"/>
      <c r="AG382" s="779"/>
      <c r="AH382" s="779"/>
      <c r="AI382" s="779"/>
      <c r="AJ382" s="779"/>
      <c r="AK382" s="779"/>
      <c r="AL382" s="779"/>
      <c r="AM382" s="779"/>
      <c r="AN382" s="779"/>
      <c r="AO382" s="779"/>
      <c r="AP382" s="779"/>
      <c r="AQ382" s="779"/>
      <c r="AR382" s="779"/>
      <c r="AS382" s="779"/>
      <c r="AT382" s="779"/>
      <c r="AU382" s="779"/>
      <c r="AV382" s="779"/>
      <c r="AW382" s="779"/>
      <c r="AX382" s="779"/>
      <c r="AY382" s="779"/>
      <c r="AZ382" s="779"/>
      <c r="BA382" s="779"/>
      <c r="BB382" s="779"/>
      <c r="BC382" s="779"/>
      <c r="BD382" s="779"/>
      <c r="BE382" s="779"/>
      <c r="BF382" s="779"/>
      <c r="BG382" s="779"/>
      <c r="BH382" s="779"/>
      <c r="BI382" s="779"/>
      <c r="BJ382" s="779"/>
      <c r="BK382" s="779"/>
      <c r="BL382" s="779"/>
      <c r="BM382" s="779"/>
      <c r="BN382" s="779"/>
      <c r="BO382" s="779"/>
      <c r="BP382" s="779"/>
      <c r="BQ382" s="779"/>
      <c r="BR382" s="779"/>
      <c r="BS382" s="779"/>
      <c r="BT382" s="779"/>
      <c r="BU382" s="779"/>
      <c r="BV382" s="779"/>
      <c r="BW382" s="779"/>
      <c r="BX382" s="779"/>
      <c r="BY382" s="779"/>
      <c r="BZ382" s="779"/>
      <c r="CA382" s="779"/>
      <c r="CB382" s="779"/>
      <c r="CC382" s="779"/>
      <c r="CD382" s="779"/>
      <c r="CE382" s="779"/>
      <c r="CF382" s="779"/>
      <c r="CG382" s="779"/>
      <c r="CH382" s="779"/>
      <c r="CI382" s="779"/>
      <c r="CJ382" s="779"/>
      <c r="CK382" s="779"/>
      <c r="CL382" s="779"/>
      <c r="CM382" s="779"/>
      <c r="CN382" s="779"/>
      <c r="CO382" s="779"/>
      <c r="CP382" s="779"/>
      <c r="CQ382" s="779"/>
      <c r="CR382" s="779"/>
      <c r="CS382" s="779"/>
      <c r="CT382" s="779"/>
    </row>
    <row r="383" spans="1:98" s="887" customFormat="1" ht="13.5">
      <c r="A383" s="886"/>
      <c r="B383" s="886"/>
      <c r="C383" s="886"/>
      <c r="D383" s="886"/>
      <c r="E383" s="886"/>
      <c r="F383" s="2851"/>
      <c r="G383" s="2851"/>
      <c r="H383" s="888"/>
      <c r="I383" s="889"/>
      <c r="J383" s="890"/>
      <c r="M383" s="772"/>
      <c r="N383" s="891"/>
      <c r="O383" s="774"/>
      <c r="P383" s="775"/>
      <c r="Q383" s="775"/>
      <c r="R383" s="776"/>
      <c r="S383" s="777"/>
      <c r="T383" s="777"/>
      <c r="U383" s="777"/>
      <c r="V383" s="778"/>
      <c r="W383" s="778"/>
      <c r="X383" s="778"/>
      <c r="Y383" s="778"/>
      <c r="Z383" s="778"/>
      <c r="AA383" s="779"/>
      <c r="AB383" s="779"/>
      <c r="AC383" s="779"/>
      <c r="AD383" s="779"/>
      <c r="AE383" s="779"/>
      <c r="AF383" s="779"/>
      <c r="AG383" s="779"/>
      <c r="AH383" s="779"/>
      <c r="AI383" s="779"/>
      <c r="AJ383" s="779"/>
      <c r="AK383" s="779"/>
      <c r="AL383" s="779"/>
      <c r="AM383" s="779"/>
      <c r="AN383" s="779"/>
      <c r="AO383" s="779"/>
      <c r="AP383" s="779"/>
      <c r="AQ383" s="779"/>
      <c r="AR383" s="779"/>
      <c r="AS383" s="779"/>
      <c r="AT383" s="779"/>
      <c r="AU383" s="779"/>
      <c r="AV383" s="779"/>
      <c r="AW383" s="779"/>
      <c r="AX383" s="779"/>
      <c r="AY383" s="779"/>
      <c r="AZ383" s="779"/>
      <c r="BA383" s="779"/>
      <c r="BB383" s="779"/>
      <c r="BC383" s="779"/>
      <c r="BD383" s="779"/>
      <c r="BE383" s="779"/>
      <c r="BF383" s="779"/>
      <c r="BG383" s="779"/>
      <c r="BH383" s="779"/>
      <c r="BI383" s="779"/>
      <c r="BJ383" s="779"/>
      <c r="BK383" s="779"/>
      <c r="BL383" s="779"/>
      <c r="BM383" s="779"/>
      <c r="BN383" s="779"/>
      <c r="BO383" s="779"/>
      <c r="BP383" s="779"/>
      <c r="BQ383" s="779"/>
      <c r="BR383" s="779"/>
      <c r="BS383" s="779"/>
      <c r="BT383" s="779"/>
      <c r="BU383" s="779"/>
      <c r="BV383" s="779"/>
      <c r="BW383" s="779"/>
      <c r="BX383" s="779"/>
      <c r="BY383" s="779"/>
      <c r="BZ383" s="779"/>
      <c r="CA383" s="779"/>
      <c r="CB383" s="779"/>
      <c r="CC383" s="779"/>
      <c r="CD383" s="779"/>
      <c r="CE383" s="779"/>
      <c r="CF383" s="779"/>
      <c r="CG383" s="779"/>
      <c r="CH383" s="779"/>
      <c r="CI383" s="779"/>
      <c r="CJ383" s="779"/>
      <c r="CK383" s="779"/>
      <c r="CL383" s="779"/>
      <c r="CM383" s="779"/>
      <c r="CN383" s="779"/>
      <c r="CO383" s="779"/>
      <c r="CP383" s="779"/>
      <c r="CQ383" s="779"/>
      <c r="CR383" s="779"/>
      <c r="CS383" s="779"/>
      <c r="CT383" s="779"/>
    </row>
    <row r="384" spans="1:98" s="887" customFormat="1" ht="13.5">
      <c r="A384" s="886"/>
      <c r="B384" s="886"/>
      <c r="C384" s="886"/>
      <c r="D384" s="886"/>
      <c r="E384" s="886"/>
      <c r="F384" s="2851"/>
      <c r="G384" s="2851"/>
      <c r="H384" s="888"/>
      <c r="I384" s="889"/>
      <c r="J384" s="890"/>
      <c r="M384" s="772"/>
      <c r="N384" s="891"/>
      <c r="O384" s="774"/>
      <c r="P384" s="775"/>
      <c r="Q384" s="775"/>
      <c r="R384" s="776"/>
      <c r="S384" s="777"/>
      <c r="T384" s="777"/>
      <c r="U384" s="777"/>
      <c r="V384" s="778"/>
      <c r="W384" s="778"/>
      <c r="X384" s="778"/>
      <c r="Y384" s="778"/>
      <c r="Z384" s="778"/>
      <c r="AA384" s="779"/>
      <c r="AB384" s="779"/>
      <c r="AC384" s="779"/>
      <c r="AD384" s="779"/>
      <c r="AE384" s="779"/>
      <c r="AF384" s="779"/>
      <c r="AG384" s="779"/>
      <c r="AH384" s="779"/>
      <c r="AI384" s="779"/>
      <c r="AJ384" s="779"/>
      <c r="AK384" s="779"/>
      <c r="AL384" s="779"/>
      <c r="AM384" s="779"/>
      <c r="AN384" s="779"/>
      <c r="AO384" s="779"/>
      <c r="AP384" s="779"/>
      <c r="AQ384" s="779"/>
      <c r="AR384" s="779"/>
      <c r="AS384" s="779"/>
      <c r="AT384" s="779"/>
      <c r="AU384" s="779"/>
      <c r="AV384" s="779"/>
      <c r="AW384" s="779"/>
      <c r="AX384" s="779"/>
      <c r="AY384" s="779"/>
      <c r="AZ384" s="779"/>
      <c r="BA384" s="779"/>
      <c r="BB384" s="779"/>
      <c r="BC384" s="779"/>
      <c r="BD384" s="779"/>
      <c r="BE384" s="779"/>
      <c r="BF384" s="779"/>
      <c r="BG384" s="779"/>
      <c r="BH384" s="779"/>
      <c r="BI384" s="779"/>
      <c r="BJ384" s="779"/>
      <c r="BK384" s="779"/>
      <c r="BL384" s="779"/>
      <c r="BM384" s="779"/>
      <c r="BN384" s="779"/>
      <c r="BO384" s="779"/>
      <c r="BP384" s="779"/>
      <c r="BQ384" s="779"/>
      <c r="BR384" s="779"/>
      <c r="BS384" s="779"/>
      <c r="BT384" s="779"/>
      <c r="BU384" s="779"/>
      <c r="BV384" s="779"/>
      <c r="BW384" s="779"/>
      <c r="BX384" s="779"/>
      <c r="BY384" s="779"/>
      <c r="BZ384" s="779"/>
      <c r="CA384" s="779"/>
      <c r="CB384" s="779"/>
      <c r="CC384" s="779"/>
      <c r="CD384" s="779"/>
      <c r="CE384" s="779"/>
      <c r="CF384" s="779"/>
      <c r="CG384" s="779"/>
      <c r="CH384" s="779"/>
      <c r="CI384" s="779"/>
      <c r="CJ384" s="779"/>
      <c r="CK384" s="779"/>
      <c r="CL384" s="779"/>
      <c r="CM384" s="779"/>
      <c r="CN384" s="779"/>
      <c r="CO384" s="779"/>
      <c r="CP384" s="779"/>
      <c r="CQ384" s="779"/>
      <c r="CR384" s="779"/>
      <c r="CS384" s="779"/>
      <c r="CT384" s="779"/>
    </row>
    <row r="385" spans="1:98" s="887" customFormat="1" ht="13.5">
      <c r="A385" s="886"/>
      <c r="B385" s="886"/>
      <c r="C385" s="886"/>
      <c r="D385" s="886"/>
      <c r="E385" s="886"/>
      <c r="F385" s="2851"/>
      <c r="G385" s="2851"/>
      <c r="H385" s="888"/>
      <c r="I385" s="889"/>
      <c r="J385" s="890"/>
      <c r="M385" s="772"/>
      <c r="N385" s="891"/>
      <c r="O385" s="774"/>
      <c r="P385" s="775"/>
      <c r="Q385" s="775"/>
      <c r="R385" s="776"/>
      <c r="S385" s="777"/>
      <c r="T385" s="777"/>
      <c r="U385" s="777"/>
      <c r="V385" s="778"/>
      <c r="W385" s="778"/>
      <c r="X385" s="778"/>
      <c r="Y385" s="778"/>
      <c r="Z385" s="778"/>
      <c r="AA385" s="779"/>
      <c r="AB385" s="779"/>
      <c r="AC385" s="779"/>
      <c r="AD385" s="779"/>
      <c r="AE385" s="779"/>
      <c r="AF385" s="779"/>
      <c r="AG385" s="779"/>
      <c r="AH385" s="779"/>
      <c r="AI385" s="779"/>
      <c r="AJ385" s="779"/>
      <c r="AK385" s="779"/>
      <c r="AL385" s="779"/>
      <c r="AM385" s="779"/>
      <c r="AN385" s="779"/>
      <c r="AO385" s="779"/>
      <c r="AP385" s="779"/>
      <c r="AQ385" s="779"/>
      <c r="AR385" s="779"/>
      <c r="AS385" s="779"/>
      <c r="AT385" s="779"/>
      <c r="AU385" s="779"/>
      <c r="AV385" s="779"/>
      <c r="AW385" s="779"/>
      <c r="AX385" s="779"/>
      <c r="AY385" s="779"/>
      <c r="AZ385" s="779"/>
      <c r="BA385" s="779"/>
      <c r="BB385" s="779"/>
      <c r="BC385" s="779"/>
      <c r="BD385" s="779"/>
      <c r="BE385" s="779"/>
      <c r="BF385" s="779"/>
      <c r="BG385" s="779"/>
      <c r="BH385" s="779"/>
      <c r="BI385" s="779"/>
      <c r="BJ385" s="779"/>
      <c r="BK385" s="779"/>
      <c r="BL385" s="779"/>
      <c r="BM385" s="779"/>
      <c r="BN385" s="779"/>
      <c r="BO385" s="779"/>
      <c r="BP385" s="779"/>
      <c r="BQ385" s="779"/>
      <c r="BR385" s="779"/>
      <c r="BS385" s="779"/>
      <c r="BT385" s="779"/>
      <c r="BU385" s="779"/>
      <c r="BV385" s="779"/>
      <c r="BW385" s="779"/>
      <c r="BX385" s="779"/>
      <c r="BY385" s="779"/>
      <c r="BZ385" s="779"/>
      <c r="CA385" s="779"/>
      <c r="CB385" s="779"/>
      <c r="CC385" s="779"/>
      <c r="CD385" s="779"/>
      <c r="CE385" s="779"/>
      <c r="CF385" s="779"/>
      <c r="CG385" s="779"/>
      <c r="CH385" s="779"/>
      <c r="CI385" s="779"/>
      <c r="CJ385" s="779"/>
      <c r="CK385" s="779"/>
      <c r="CL385" s="779"/>
      <c r="CM385" s="779"/>
      <c r="CN385" s="779"/>
      <c r="CO385" s="779"/>
      <c r="CP385" s="779"/>
      <c r="CQ385" s="779"/>
      <c r="CR385" s="779"/>
      <c r="CS385" s="779"/>
      <c r="CT385" s="779"/>
    </row>
    <row r="386" spans="1:98" s="887" customFormat="1" ht="13.5">
      <c r="A386" s="886"/>
      <c r="B386" s="886"/>
      <c r="C386" s="886"/>
      <c r="D386" s="886"/>
      <c r="E386" s="886"/>
      <c r="F386" s="2851"/>
      <c r="G386" s="2851"/>
      <c r="H386" s="888"/>
      <c r="I386" s="889"/>
      <c r="J386" s="890"/>
      <c r="M386" s="772"/>
      <c r="N386" s="891"/>
      <c r="O386" s="774"/>
      <c r="P386" s="775"/>
      <c r="Q386" s="775"/>
      <c r="R386" s="776"/>
      <c r="S386" s="777"/>
      <c r="T386" s="777"/>
      <c r="U386" s="777"/>
      <c r="V386" s="778"/>
      <c r="W386" s="778"/>
      <c r="X386" s="778"/>
      <c r="Y386" s="778"/>
      <c r="Z386" s="778"/>
      <c r="AA386" s="779"/>
      <c r="AB386" s="779"/>
      <c r="AC386" s="779"/>
      <c r="AD386" s="779"/>
      <c r="AE386" s="779"/>
      <c r="AF386" s="779"/>
      <c r="AG386" s="779"/>
      <c r="AH386" s="779"/>
      <c r="AI386" s="779"/>
      <c r="AJ386" s="779"/>
      <c r="AK386" s="779"/>
      <c r="AL386" s="779"/>
      <c r="AM386" s="779"/>
      <c r="AN386" s="779"/>
      <c r="AO386" s="779"/>
      <c r="AP386" s="779"/>
      <c r="AQ386" s="779"/>
      <c r="AR386" s="779"/>
      <c r="AS386" s="779"/>
      <c r="AT386" s="779"/>
      <c r="AU386" s="779"/>
      <c r="AV386" s="779"/>
      <c r="AW386" s="779"/>
      <c r="AX386" s="779"/>
      <c r="AY386" s="779"/>
      <c r="AZ386" s="779"/>
      <c r="BA386" s="779"/>
      <c r="BB386" s="779"/>
      <c r="BC386" s="779"/>
      <c r="BD386" s="779"/>
      <c r="BE386" s="779"/>
      <c r="BF386" s="779"/>
      <c r="BG386" s="779"/>
      <c r="BH386" s="779"/>
      <c r="BI386" s="779"/>
      <c r="BJ386" s="779"/>
      <c r="BK386" s="779"/>
      <c r="BL386" s="779"/>
      <c r="BM386" s="779"/>
      <c r="BN386" s="779"/>
      <c r="BO386" s="779"/>
      <c r="BP386" s="779"/>
      <c r="BQ386" s="779"/>
      <c r="BR386" s="779"/>
      <c r="BS386" s="779"/>
      <c r="BT386" s="779"/>
      <c r="BU386" s="779"/>
      <c r="BV386" s="779"/>
      <c r="BW386" s="779"/>
      <c r="BX386" s="779"/>
      <c r="BY386" s="779"/>
      <c r="BZ386" s="779"/>
      <c r="CA386" s="779"/>
      <c r="CB386" s="779"/>
      <c r="CC386" s="779"/>
      <c r="CD386" s="779"/>
      <c r="CE386" s="779"/>
      <c r="CF386" s="779"/>
      <c r="CG386" s="779"/>
      <c r="CH386" s="779"/>
      <c r="CI386" s="779"/>
      <c r="CJ386" s="779"/>
      <c r="CK386" s="779"/>
      <c r="CL386" s="779"/>
      <c r="CM386" s="779"/>
      <c r="CN386" s="779"/>
      <c r="CO386" s="779"/>
      <c r="CP386" s="779"/>
      <c r="CQ386" s="779"/>
      <c r="CR386" s="779"/>
      <c r="CS386" s="779"/>
      <c r="CT386" s="779"/>
    </row>
    <row r="387" spans="1:98" s="887" customFormat="1" ht="13.5">
      <c r="A387" s="886"/>
      <c r="B387" s="886"/>
      <c r="C387" s="886"/>
      <c r="D387" s="886"/>
      <c r="E387" s="886"/>
      <c r="F387" s="2851"/>
      <c r="G387" s="2851"/>
      <c r="H387" s="888"/>
      <c r="I387" s="889"/>
      <c r="J387" s="890"/>
      <c r="M387" s="772"/>
      <c r="N387" s="891"/>
      <c r="O387" s="774"/>
      <c r="P387" s="775"/>
      <c r="Q387" s="775"/>
      <c r="R387" s="776"/>
      <c r="S387" s="777"/>
      <c r="T387" s="777"/>
      <c r="U387" s="777"/>
      <c r="V387" s="778"/>
      <c r="W387" s="778"/>
      <c r="X387" s="778"/>
      <c r="Y387" s="778"/>
      <c r="Z387" s="778"/>
      <c r="AA387" s="779"/>
      <c r="AB387" s="779"/>
      <c r="AC387" s="779"/>
      <c r="AD387" s="779"/>
      <c r="AE387" s="779"/>
      <c r="AF387" s="779"/>
      <c r="AG387" s="779"/>
      <c r="AH387" s="779"/>
      <c r="AI387" s="779"/>
      <c r="AJ387" s="779"/>
      <c r="AK387" s="779"/>
      <c r="AL387" s="779"/>
      <c r="AM387" s="779"/>
      <c r="AN387" s="779"/>
      <c r="AO387" s="779"/>
      <c r="AP387" s="779"/>
      <c r="AQ387" s="779"/>
      <c r="AR387" s="779"/>
      <c r="AS387" s="779"/>
      <c r="AT387" s="779"/>
      <c r="AU387" s="779"/>
      <c r="AV387" s="779"/>
      <c r="AW387" s="779"/>
      <c r="AX387" s="779"/>
      <c r="AY387" s="779"/>
      <c r="AZ387" s="779"/>
      <c r="BA387" s="779"/>
      <c r="BB387" s="779"/>
      <c r="BC387" s="779"/>
      <c r="BD387" s="779"/>
      <c r="BE387" s="779"/>
      <c r="BF387" s="779"/>
      <c r="BG387" s="779"/>
      <c r="BH387" s="779"/>
      <c r="BI387" s="779"/>
      <c r="BJ387" s="779"/>
      <c r="BK387" s="779"/>
      <c r="BL387" s="779"/>
      <c r="BM387" s="779"/>
      <c r="BN387" s="779"/>
      <c r="BO387" s="779"/>
      <c r="BP387" s="779"/>
      <c r="BQ387" s="779"/>
      <c r="BR387" s="779"/>
      <c r="BS387" s="779"/>
      <c r="BT387" s="779"/>
      <c r="BU387" s="779"/>
      <c r="BV387" s="779"/>
      <c r="BW387" s="779"/>
      <c r="BX387" s="779"/>
      <c r="BY387" s="779"/>
      <c r="BZ387" s="779"/>
      <c r="CA387" s="779"/>
      <c r="CB387" s="779"/>
      <c r="CC387" s="779"/>
      <c r="CD387" s="779"/>
      <c r="CE387" s="779"/>
      <c r="CF387" s="779"/>
      <c r="CG387" s="779"/>
      <c r="CH387" s="779"/>
      <c r="CI387" s="779"/>
      <c r="CJ387" s="779"/>
      <c r="CK387" s="779"/>
      <c r="CL387" s="779"/>
      <c r="CM387" s="779"/>
      <c r="CN387" s="779"/>
      <c r="CO387" s="779"/>
      <c r="CP387" s="779"/>
      <c r="CQ387" s="779"/>
      <c r="CR387" s="779"/>
      <c r="CS387" s="779"/>
      <c r="CT387" s="779"/>
    </row>
    <row r="388" spans="1:98" s="887" customFormat="1" ht="13.5">
      <c r="A388" s="886"/>
      <c r="B388" s="886"/>
      <c r="C388" s="886"/>
      <c r="D388" s="886"/>
      <c r="E388" s="886"/>
      <c r="F388" s="2851"/>
      <c r="G388" s="2851"/>
      <c r="H388" s="888"/>
      <c r="I388" s="889"/>
      <c r="J388" s="890"/>
      <c r="M388" s="772"/>
      <c r="N388" s="891"/>
      <c r="O388" s="774"/>
      <c r="P388" s="775"/>
      <c r="Q388" s="775"/>
      <c r="R388" s="776"/>
      <c r="S388" s="777"/>
      <c r="T388" s="777"/>
      <c r="U388" s="777"/>
      <c r="V388" s="778"/>
      <c r="W388" s="778"/>
      <c r="X388" s="778"/>
      <c r="Y388" s="778"/>
      <c r="Z388" s="778"/>
      <c r="AA388" s="779"/>
      <c r="AB388" s="779"/>
      <c r="AC388" s="779"/>
      <c r="AD388" s="779"/>
      <c r="AE388" s="779"/>
      <c r="AF388" s="779"/>
      <c r="AG388" s="779"/>
      <c r="AH388" s="779"/>
      <c r="AI388" s="779"/>
      <c r="AJ388" s="779"/>
      <c r="AK388" s="779"/>
      <c r="AL388" s="779"/>
      <c r="AM388" s="779"/>
      <c r="AN388" s="779"/>
      <c r="AO388" s="779"/>
      <c r="AP388" s="779"/>
      <c r="AQ388" s="779"/>
      <c r="AR388" s="779"/>
      <c r="AS388" s="779"/>
      <c r="AT388" s="779"/>
      <c r="AU388" s="779"/>
      <c r="AV388" s="779"/>
      <c r="AW388" s="779"/>
      <c r="AX388" s="779"/>
      <c r="AY388" s="779"/>
      <c r="AZ388" s="779"/>
      <c r="BA388" s="779"/>
      <c r="BB388" s="779"/>
      <c r="BC388" s="779"/>
      <c r="BD388" s="779"/>
      <c r="BE388" s="779"/>
      <c r="BF388" s="779"/>
      <c r="BG388" s="779"/>
      <c r="BH388" s="779"/>
      <c r="BI388" s="779"/>
      <c r="BJ388" s="779"/>
      <c r="BK388" s="779"/>
      <c r="BL388" s="779"/>
      <c r="BM388" s="779"/>
      <c r="BN388" s="779"/>
      <c r="BO388" s="779"/>
      <c r="BP388" s="779"/>
      <c r="BQ388" s="779"/>
      <c r="BR388" s="779"/>
      <c r="BS388" s="779"/>
      <c r="BT388" s="779"/>
      <c r="BU388" s="779"/>
      <c r="BV388" s="779"/>
      <c r="BW388" s="779"/>
      <c r="BX388" s="779"/>
      <c r="BY388" s="779"/>
      <c r="BZ388" s="779"/>
      <c r="CA388" s="779"/>
      <c r="CB388" s="779"/>
      <c r="CC388" s="779"/>
      <c r="CD388" s="779"/>
      <c r="CE388" s="779"/>
      <c r="CF388" s="779"/>
      <c r="CG388" s="779"/>
      <c r="CH388" s="779"/>
      <c r="CI388" s="779"/>
      <c r="CJ388" s="779"/>
      <c r="CK388" s="779"/>
      <c r="CL388" s="779"/>
      <c r="CM388" s="779"/>
      <c r="CN388" s="779"/>
      <c r="CO388" s="779"/>
      <c r="CP388" s="779"/>
      <c r="CQ388" s="779"/>
      <c r="CR388" s="779"/>
      <c r="CS388" s="779"/>
      <c r="CT388" s="779"/>
    </row>
    <row r="389" spans="1:98" s="887" customFormat="1" ht="13.5">
      <c r="A389" s="886"/>
      <c r="B389" s="886"/>
      <c r="C389" s="886"/>
      <c r="D389" s="886"/>
      <c r="E389" s="886"/>
      <c r="F389" s="2851"/>
      <c r="G389" s="2851"/>
      <c r="H389" s="888"/>
      <c r="I389" s="889"/>
      <c r="J389" s="890"/>
      <c r="M389" s="772"/>
      <c r="N389" s="891"/>
      <c r="O389" s="774"/>
      <c r="P389" s="775"/>
      <c r="Q389" s="775"/>
      <c r="R389" s="776"/>
      <c r="S389" s="777"/>
      <c r="T389" s="777"/>
      <c r="U389" s="777"/>
      <c r="V389" s="778"/>
      <c r="W389" s="778"/>
      <c r="X389" s="778"/>
      <c r="Y389" s="778"/>
      <c r="Z389" s="778"/>
      <c r="AA389" s="779"/>
      <c r="AB389" s="779"/>
      <c r="AC389" s="779"/>
      <c r="AD389" s="779"/>
      <c r="AE389" s="779"/>
      <c r="AF389" s="779"/>
      <c r="AG389" s="779"/>
      <c r="AH389" s="779"/>
      <c r="AI389" s="779"/>
      <c r="AJ389" s="779"/>
      <c r="AK389" s="779"/>
      <c r="AL389" s="779"/>
      <c r="AM389" s="779"/>
      <c r="AN389" s="779"/>
      <c r="AO389" s="779"/>
      <c r="AP389" s="779"/>
      <c r="AQ389" s="779"/>
      <c r="AR389" s="779"/>
      <c r="AS389" s="779"/>
      <c r="AT389" s="779"/>
      <c r="AU389" s="779"/>
      <c r="AV389" s="779"/>
      <c r="AW389" s="779"/>
      <c r="AX389" s="779"/>
      <c r="AY389" s="779"/>
      <c r="AZ389" s="779"/>
      <c r="BA389" s="779"/>
      <c r="BB389" s="779"/>
      <c r="BC389" s="779"/>
      <c r="BD389" s="779"/>
      <c r="BE389" s="779"/>
      <c r="BF389" s="779"/>
      <c r="BG389" s="779"/>
      <c r="BH389" s="779"/>
      <c r="BI389" s="779"/>
      <c r="BJ389" s="779"/>
      <c r="BK389" s="779"/>
      <c r="BL389" s="779"/>
      <c r="BM389" s="779"/>
      <c r="BN389" s="779"/>
      <c r="BO389" s="779"/>
      <c r="BP389" s="779"/>
      <c r="BQ389" s="779"/>
      <c r="BR389" s="779"/>
      <c r="BS389" s="779"/>
      <c r="BT389" s="779"/>
      <c r="BU389" s="779"/>
      <c r="BV389" s="779"/>
      <c r="BW389" s="779"/>
      <c r="BX389" s="779"/>
      <c r="BY389" s="779"/>
      <c r="BZ389" s="779"/>
      <c r="CA389" s="779"/>
      <c r="CB389" s="779"/>
      <c r="CC389" s="779"/>
      <c r="CD389" s="779"/>
      <c r="CE389" s="779"/>
      <c r="CF389" s="779"/>
      <c r="CG389" s="779"/>
      <c r="CH389" s="779"/>
      <c r="CI389" s="779"/>
      <c r="CJ389" s="779"/>
      <c r="CK389" s="779"/>
      <c r="CL389" s="779"/>
      <c r="CM389" s="779"/>
      <c r="CN389" s="779"/>
      <c r="CO389" s="779"/>
      <c r="CP389" s="779"/>
      <c r="CQ389" s="779"/>
      <c r="CR389" s="779"/>
      <c r="CS389" s="779"/>
      <c r="CT389" s="779"/>
    </row>
    <row r="390" spans="1:98" s="887" customFormat="1" ht="13.5">
      <c r="A390" s="886"/>
      <c r="B390" s="886"/>
      <c r="C390" s="886"/>
      <c r="D390" s="886"/>
      <c r="E390" s="886"/>
      <c r="F390" s="2851"/>
      <c r="G390" s="2851"/>
      <c r="H390" s="888"/>
      <c r="I390" s="889"/>
      <c r="J390" s="890"/>
      <c r="M390" s="772"/>
      <c r="N390" s="891"/>
      <c r="O390" s="774"/>
      <c r="P390" s="775"/>
      <c r="Q390" s="775"/>
      <c r="R390" s="776"/>
      <c r="S390" s="777"/>
      <c r="T390" s="777"/>
      <c r="U390" s="777"/>
      <c r="V390" s="778"/>
      <c r="W390" s="778"/>
      <c r="X390" s="778"/>
      <c r="Y390" s="778"/>
      <c r="Z390" s="778"/>
      <c r="AA390" s="779"/>
      <c r="AB390" s="779"/>
      <c r="AC390" s="779"/>
      <c r="AD390" s="779"/>
      <c r="AE390" s="779"/>
      <c r="AF390" s="779"/>
      <c r="AG390" s="779"/>
      <c r="AH390" s="779"/>
      <c r="AI390" s="779"/>
      <c r="AJ390" s="779"/>
      <c r="AK390" s="779"/>
      <c r="AL390" s="779"/>
      <c r="AM390" s="779"/>
      <c r="AN390" s="779"/>
      <c r="AO390" s="779"/>
      <c r="AP390" s="779"/>
      <c r="AQ390" s="779"/>
      <c r="AR390" s="779"/>
      <c r="AS390" s="779"/>
      <c r="AT390" s="779"/>
      <c r="AU390" s="779"/>
      <c r="AV390" s="779"/>
      <c r="AW390" s="779"/>
      <c r="AX390" s="779"/>
      <c r="AY390" s="779"/>
      <c r="AZ390" s="779"/>
      <c r="BA390" s="779"/>
      <c r="BB390" s="779"/>
      <c r="BC390" s="779"/>
      <c r="BD390" s="779"/>
      <c r="BE390" s="779"/>
      <c r="BF390" s="779"/>
      <c r="BG390" s="779"/>
      <c r="BH390" s="779"/>
      <c r="BI390" s="779"/>
      <c r="BJ390" s="779"/>
      <c r="BK390" s="779"/>
      <c r="BL390" s="779"/>
      <c r="BM390" s="779"/>
      <c r="BN390" s="779"/>
      <c r="BO390" s="779"/>
      <c r="BP390" s="779"/>
      <c r="BQ390" s="779"/>
      <c r="BR390" s="779"/>
      <c r="BS390" s="779"/>
      <c r="BT390" s="779"/>
      <c r="BU390" s="779"/>
      <c r="BV390" s="779"/>
      <c r="BW390" s="779"/>
      <c r="BX390" s="779"/>
      <c r="BY390" s="779"/>
      <c r="BZ390" s="779"/>
      <c r="CA390" s="779"/>
      <c r="CB390" s="779"/>
      <c r="CC390" s="779"/>
      <c r="CD390" s="779"/>
      <c r="CE390" s="779"/>
      <c r="CF390" s="779"/>
      <c r="CG390" s="779"/>
      <c r="CH390" s="779"/>
      <c r="CI390" s="779"/>
      <c r="CJ390" s="779"/>
      <c r="CK390" s="779"/>
      <c r="CL390" s="779"/>
      <c r="CM390" s="779"/>
      <c r="CN390" s="779"/>
      <c r="CO390" s="779"/>
      <c r="CP390" s="779"/>
      <c r="CQ390" s="779"/>
      <c r="CR390" s="779"/>
      <c r="CS390" s="779"/>
      <c r="CT390" s="779"/>
    </row>
    <row r="391" spans="1:98" s="887" customFormat="1" ht="13.5">
      <c r="A391" s="886"/>
      <c r="B391" s="886"/>
      <c r="C391" s="886"/>
      <c r="D391" s="886"/>
      <c r="E391" s="886"/>
      <c r="F391" s="2851"/>
      <c r="G391" s="2851"/>
      <c r="H391" s="888"/>
      <c r="I391" s="889"/>
      <c r="J391" s="890"/>
      <c r="M391" s="772"/>
      <c r="N391" s="891"/>
      <c r="O391" s="774"/>
      <c r="P391" s="775"/>
      <c r="Q391" s="775"/>
      <c r="R391" s="776"/>
      <c r="S391" s="777"/>
      <c r="T391" s="777"/>
      <c r="U391" s="777"/>
      <c r="V391" s="778"/>
      <c r="W391" s="778"/>
      <c r="X391" s="778"/>
      <c r="Y391" s="778"/>
      <c r="Z391" s="778"/>
      <c r="AA391" s="779"/>
      <c r="AB391" s="779"/>
      <c r="AC391" s="779"/>
      <c r="AD391" s="779"/>
      <c r="AE391" s="779"/>
      <c r="AF391" s="779"/>
      <c r="AG391" s="779"/>
      <c r="AH391" s="779"/>
      <c r="AI391" s="779"/>
      <c r="AJ391" s="779"/>
      <c r="AK391" s="779"/>
      <c r="AL391" s="779"/>
      <c r="AM391" s="779"/>
      <c r="AN391" s="779"/>
      <c r="AO391" s="779"/>
      <c r="AP391" s="779"/>
      <c r="AQ391" s="779"/>
      <c r="AR391" s="779"/>
      <c r="AS391" s="779"/>
      <c r="AT391" s="779"/>
      <c r="AU391" s="779"/>
      <c r="AV391" s="779"/>
      <c r="AW391" s="779"/>
      <c r="AX391" s="779"/>
      <c r="AY391" s="779"/>
      <c r="AZ391" s="779"/>
      <c r="BA391" s="779"/>
      <c r="BB391" s="779"/>
      <c r="BC391" s="779"/>
      <c r="BD391" s="779"/>
      <c r="BE391" s="779"/>
      <c r="BF391" s="779"/>
      <c r="BG391" s="779"/>
      <c r="BH391" s="779"/>
      <c r="BI391" s="779"/>
      <c r="BJ391" s="779"/>
      <c r="BK391" s="779"/>
      <c r="BL391" s="779"/>
      <c r="BM391" s="779"/>
      <c r="BN391" s="779"/>
      <c r="BO391" s="779"/>
      <c r="BP391" s="779"/>
      <c r="BQ391" s="779"/>
      <c r="BR391" s="779"/>
      <c r="BS391" s="779"/>
      <c r="BT391" s="779"/>
      <c r="BU391" s="779"/>
      <c r="BV391" s="779"/>
      <c r="BW391" s="779"/>
      <c r="BX391" s="779"/>
      <c r="BY391" s="779"/>
      <c r="BZ391" s="779"/>
      <c r="CA391" s="779"/>
      <c r="CB391" s="779"/>
      <c r="CC391" s="779"/>
      <c r="CD391" s="779"/>
      <c r="CE391" s="779"/>
      <c r="CF391" s="779"/>
      <c r="CG391" s="779"/>
      <c r="CH391" s="779"/>
      <c r="CI391" s="779"/>
      <c r="CJ391" s="779"/>
      <c r="CK391" s="779"/>
      <c r="CL391" s="779"/>
      <c r="CM391" s="779"/>
      <c r="CN391" s="779"/>
      <c r="CO391" s="779"/>
      <c r="CP391" s="779"/>
      <c r="CQ391" s="779"/>
      <c r="CR391" s="779"/>
      <c r="CS391" s="779"/>
      <c r="CT391" s="779"/>
    </row>
    <row r="392" spans="1:98" s="887" customFormat="1" ht="13.5">
      <c r="A392" s="886"/>
      <c r="B392" s="886"/>
      <c r="C392" s="886"/>
      <c r="D392" s="886"/>
      <c r="E392" s="886"/>
      <c r="F392" s="2851"/>
      <c r="G392" s="2851"/>
      <c r="H392" s="888"/>
      <c r="I392" s="889"/>
      <c r="J392" s="890"/>
      <c r="M392" s="772"/>
      <c r="N392" s="891"/>
      <c r="O392" s="774"/>
      <c r="P392" s="775"/>
      <c r="Q392" s="775"/>
      <c r="R392" s="776"/>
      <c r="S392" s="777"/>
      <c r="T392" s="777"/>
      <c r="U392" s="777"/>
      <c r="V392" s="778"/>
      <c r="W392" s="778"/>
      <c r="X392" s="778"/>
      <c r="Y392" s="778"/>
      <c r="Z392" s="778"/>
      <c r="AA392" s="779"/>
      <c r="AB392" s="779"/>
      <c r="AC392" s="779"/>
      <c r="AD392" s="779"/>
      <c r="AE392" s="779"/>
      <c r="AF392" s="779"/>
      <c r="AG392" s="779"/>
      <c r="AH392" s="779"/>
      <c r="AI392" s="779"/>
      <c r="AJ392" s="779"/>
      <c r="AK392" s="779"/>
      <c r="AL392" s="779"/>
      <c r="AM392" s="779"/>
      <c r="AN392" s="779"/>
      <c r="AO392" s="779"/>
      <c r="AP392" s="779"/>
      <c r="AQ392" s="779"/>
      <c r="AR392" s="779"/>
      <c r="AS392" s="779"/>
      <c r="AT392" s="779"/>
      <c r="AU392" s="779"/>
      <c r="AV392" s="779"/>
      <c r="AW392" s="779"/>
      <c r="AX392" s="779"/>
      <c r="AY392" s="779"/>
      <c r="AZ392" s="779"/>
      <c r="BA392" s="779"/>
      <c r="BB392" s="779"/>
      <c r="BC392" s="779"/>
      <c r="BD392" s="779"/>
      <c r="BE392" s="779"/>
      <c r="BF392" s="779"/>
      <c r="BG392" s="779"/>
      <c r="BH392" s="779"/>
      <c r="BI392" s="779"/>
      <c r="BJ392" s="779"/>
      <c r="BK392" s="779"/>
      <c r="BL392" s="779"/>
      <c r="BM392" s="779"/>
      <c r="BN392" s="779"/>
      <c r="BO392" s="779"/>
      <c r="BP392" s="779"/>
      <c r="BQ392" s="779"/>
      <c r="BR392" s="779"/>
      <c r="BS392" s="779"/>
      <c r="BT392" s="779"/>
      <c r="BU392" s="779"/>
      <c r="BV392" s="779"/>
      <c r="BW392" s="779"/>
      <c r="BX392" s="779"/>
      <c r="BY392" s="779"/>
      <c r="BZ392" s="779"/>
      <c r="CA392" s="779"/>
      <c r="CB392" s="779"/>
      <c r="CC392" s="779"/>
      <c r="CD392" s="779"/>
      <c r="CE392" s="779"/>
      <c r="CF392" s="779"/>
      <c r="CG392" s="779"/>
      <c r="CH392" s="779"/>
      <c r="CI392" s="779"/>
      <c r="CJ392" s="779"/>
      <c r="CK392" s="779"/>
      <c r="CL392" s="779"/>
      <c r="CM392" s="779"/>
      <c r="CN392" s="779"/>
      <c r="CO392" s="779"/>
      <c r="CP392" s="779"/>
      <c r="CQ392" s="779"/>
      <c r="CR392" s="779"/>
      <c r="CS392" s="779"/>
      <c r="CT392" s="779"/>
    </row>
    <row r="393" spans="1:98" s="887" customFormat="1" ht="13.5">
      <c r="A393" s="886"/>
      <c r="B393" s="886"/>
      <c r="C393" s="886"/>
      <c r="D393" s="886"/>
      <c r="E393" s="886"/>
      <c r="F393" s="2851"/>
      <c r="G393" s="2851"/>
      <c r="H393" s="888"/>
      <c r="I393" s="889"/>
      <c r="J393" s="890"/>
      <c r="M393" s="772"/>
      <c r="N393" s="891"/>
      <c r="O393" s="774"/>
      <c r="P393" s="775"/>
      <c r="Q393" s="775"/>
      <c r="R393" s="776"/>
      <c r="S393" s="777"/>
      <c r="T393" s="777"/>
      <c r="U393" s="777"/>
      <c r="V393" s="778"/>
      <c r="W393" s="778"/>
      <c r="X393" s="778"/>
      <c r="Y393" s="778"/>
      <c r="Z393" s="778"/>
      <c r="AA393" s="779"/>
      <c r="AB393" s="779"/>
      <c r="AC393" s="779"/>
      <c r="AD393" s="779"/>
      <c r="AE393" s="779"/>
      <c r="AF393" s="779"/>
      <c r="AG393" s="779"/>
      <c r="AH393" s="779"/>
      <c r="AI393" s="779"/>
      <c r="AJ393" s="779"/>
      <c r="AK393" s="779"/>
      <c r="AL393" s="779"/>
      <c r="AM393" s="779"/>
      <c r="AN393" s="779"/>
      <c r="AO393" s="779"/>
      <c r="AP393" s="779"/>
      <c r="AQ393" s="779"/>
      <c r="AR393" s="779"/>
      <c r="AS393" s="779"/>
      <c r="AT393" s="779"/>
      <c r="AU393" s="779"/>
      <c r="AV393" s="779"/>
      <c r="AW393" s="779"/>
      <c r="AX393" s="779"/>
      <c r="AY393" s="779"/>
      <c r="AZ393" s="779"/>
      <c r="BA393" s="779"/>
      <c r="BB393" s="779"/>
      <c r="BC393" s="779"/>
      <c r="BD393" s="779"/>
      <c r="BE393" s="779"/>
      <c r="BF393" s="779"/>
      <c r="BG393" s="779"/>
      <c r="BH393" s="779"/>
      <c r="BI393" s="779"/>
      <c r="BJ393" s="779"/>
      <c r="BK393" s="779"/>
      <c r="BL393" s="779"/>
      <c r="BM393" s="779"/>
      <c r="BN393" s="779"/>
      <c r="BO393" s="779"/>
      <c r="BP393" s="779"/>
      <c r="BQ393" s="779"/>
      <c r="BR393" s="779"/>
      <c r="BS393" s="779"/>
      <c r="BT393" s="779"/>
      <c r="BU393" s="779"/>
      <c r="BV393" s="779"/>
      <c r="BW393" s="779"/>
      <c r="BX393" s="779"/>
      <c r="BY393" s="779"/>
      <c r="BZ393" s="779"/>
      <c r="CA393" s="779"/>
      <c r="CB393" s="779"/>
      <c r="CC393" s="779"/>
      <c r="CD393" s="779"/>
      <c r="CE393" s="779"/>
      <c r="CF393" s="779"/>
      <c r="CG393" s="779"/>
      <c r="CH393" s="779"/>
      <c r="CI393" s="779"/>
      <c r="CJ393" s="779"/>
      <c r="CK393" s="779"/>
      <c r="CL393" s="779"/>
      <c r="CM393" s="779"/>
      <c r="CN393" s="779"/>
      <c r="CO393" s="779"/>
      <c r="CP393" s="779"/>
      <c r="CQ393" s="779"/>
      <c r="CR393" s="779"/>
      <c r="CS393" s="779"/>
      <c r="CT393" s="779"/>
    </row>
    <row r="394" spans="1:98" s="887" customFormat="1" ht="13.5">
      <c r="A394" s="886"/>
      <c r="B394" s="886"/>
      <c r="C394" s="886"/>
      <c r="D394" s="886"/>
      <c r="E394" s="886"/>
      <c r="F394" s="2851"/>
      <c r="G394" s="2851"/>
      <c r="H394" s="888"/>
      <c r="I394" s="889"/>
      <c r="J394" s="890"/>
      <c r="M394" s="772"/>
      <c r="N394" s="891"/>
      <c r="O394" s="774"/>
      <c r="P394" s="775"/>
      <c r="Q394" s="775"/>
      <c r="R394" s="776"/>
      <c r="S394" s="777"/>
      <c r="T394" s="777"/>
      <c r="U394" s="777"/>
      <c r="V394" s="778"/>
      <c r="W394" s="778"/>
      <c r="X394" s="778"/>
      <c r="Y394" s="778"/>
      <c r="Z394" s="778"/>
      <c r="AA394" s="779"/>
      <c r="AB394" s="779"/>
      <c r="AC394" s="779"/>
      <c r="AD394" s="779"/>
      <c r="AE394" s="779"/>
      <c r="AF394" s="779"/>
      <c r="AG394" s="779"/>
      <c r="AH394" s="779"/>
      <c r="AI394" s="779"/>
      <c r="AJ394" s="779"/>
      <c r="AK394" s="779"/>
      <c r="AL394" s="779"/>
      <c r="AM394" s="779"/>
      <c r="AN394" s="779"/>
      <c r="AO394" s="779"/>
      <c r="AP394" s="779"/>
      <c r="AQ394" s="779"/>
      <c r="AR394" s="779"/>
      <c r="AS394" s="779"/>
      <c r="AT394" s="779"/>
      <c r="AU394" s="779"/>
      <c r="AV394" s="779"/>
      <c r="AW394" s="779"/>
      <c r="AX394" s="779"/>
      <c r="AY394" s="779"/>
      <c r="AZ394" s="779"/>
      <c r="BA394" s="779"/>
      <c r="BB394" s="779"/>
      <c r="BC394" s="779"/>
      <c r="BD394" s="779"/>
      <c r="BE394" s="779"/>
      <c r="BF394" s="779"/>
      <c r="BG394" s="779"/>
      <c r="BH394" s="779"/>
      <c r="BI394" s="779"/>
      <c r="BJ394" s="779"/>
      <c r="BK394" s="779"/>
      <c r="BL394" s="779"/>
      <c r="BM394" s="779"/>
      <c r="BN394" s="779"/>
      <c r="BO394" s="779"/>
      <c r="BP394" s="779"/>
      <c r="BQ394" s="779"/>
      <c r="BR394" s="779"/>
      <c r="BS394" s="779"/>
      <c r="BT394" s="779"/>
      <c r="BU394" s="779"/>
      <c r="BV394" s="779"/>
      <c r="BW394" s="779"/>
      <c r="BX394" s="779"/>
      <c r="BY394" s="779"/>
      <c r="BZ394" s="779"/>
      <c r="CA394" s="779"/>
      <c r="CB394" s="779"/>
      <c r="CC394" s="779"/>
      <c r="CD394" s="779"/>
      <c r="CE394" s="779"/>
      <c r="CF394" s="779"/>
      <c r="CG394" s="779"/>
      <c r="CH394" s="779"/>
      <c r="CI394" s="779"/>
      <c r="CJ394" s="779"/>
      <c r="CK394" s="779"/>
      <c r="CL394" s="779"/>
      <c r="CM394" s="779"/>
      <c r="CN394" s="779"/>
      <c r="CO394" s="779"/>
      <c r="CP394" s="779"/>
      <c r="CQ394" s="779"/>
      <c r="CR394" s="779"/>
      <c r="CS394" s="779"/>
      <c r="CT394" s="779"/>
    </row>
    <row r="395" spans="1:98" s="887" customFormat="1" ht="13.5">
      <c r="A395" s="886"/>
      <c r="B395" s="886"/>
      <c r="C395" s="886"/>
      <c r="D395" s="886"/>
      <c r="E395" s="886"/>
      <c r="F395" s="2851"/>
      <c r="G395" s="2851"/>
      <c r="H395" s="888"/>
      <c r="I395" s="889"/>
      <c r="J395" s="890"/>
      <c r="M395" s="772"/>
      <c r="N395" s="891"/>
      <c r="O395" s="774"/>
      <c r="P395" s="775"/>
      <c r="Q395" s="775"/>
      <c r="R395" s="776"/>
      <c r="S395" s="777"/>
      <c r="T395" s="777"/>
      <c r="U395" s="777"/>
      <c r="V395" s="778"/>
      <c r="W395" s="778"/>
      <c r="X395" s="778"/>
      <c r="Y395" s="778"/>
      <c r="Z395" s="778"/>
      <c r="AA395" s="779"/>
      <c r="AB395" s="779"/>
      <c r="AC395" s="779"/>
      <c r="AD395" s="779"/>
      <c r="AE395" s="779"/>
      <c r="AF395" s="779"/>
      <c r="AG395" s="779"/>
      <c r="AH395" s="779"/>
      <c r="AI395" s="779"/>
      <c r="AJ395" s="779"/>
      <c r="AK395" s="779"/>
      <c r="AL395" s="779"/>
      <c r="AM395" s="779"/>
      <c r="AN395" s="779"/>
      <c r="AO395" s="779"/>
      <c r="AP395" s="779"/>
      <c r="AQ395" s="779"/>
      <c r="AR395" s="779"/>
      <c r="AS395" s="779"/>
      <c r="AT395" s="779"/>
      <c r="AU395" s="779"/>
      <c r="AV395" s="779"/>
      <c r="AW395" s="779"/>
      <c r="AX395" s="779"/>
      <c r="AY395" s="779"/>
      <c r="AZ395" s="779"/>
      <c r="BA395" s="779"/>
      <c r="BB395" s="779"/>
      <c r="BC395" s="779"/>
      <c r="BD395" s="779"/>
      <c r="BE395" s="779"/>
      <c r="BF395" s="779"/>
      <c r="BG395" s="779"/>
      <c r="BH395" s="779"/>
      <c r="BI395" s="779"/>
      <c r="BJ395" s="779"/>
      <c r="BK395" s="779"/>
      <c r="BL395" s="779"/>
      <c r="BM395" s="779"/>
      <c r="BN395" s="779"/>
      <c r="BO395" s="779"/>
      <c r="BP395" s="779"/>
      <c r="BQ395" s="779"/>
      <c r="BR395" s="779"/>
      <c r="BS395" s="779"/>
      <c r="BT395" s="779"/>
      <c r="BU395" s="779"/>
      <c r="BV395" s="779"/>
      <c r="BW395" s="779"/>
      <c r="BX395" s="779"/>
      <c r="BY395" s="779"/>
      <c r="BZ395" s="779"/>
      <c r="CA395" s="779"/>
      <c r="CB395" s="779"/>
      <c r="CC395" s="779"/>
      <c r="CD395" s="779"/>
      <c r="CE395" s="779"/>
      <c r="CF395" s="779"/>
      <c r="CG395" s="779"/>
      <c r="CH395" s="779"/>
      <c r="CI395" s="779"/>
      <c r="CJ395" s="779"/>
      <c r="CK395" s="779"/>
      <c r="CL395" s="779"/>
      <c r="CM395" s="779"/>
      <c r="CN395" s="779"/>
      <c r="CO395" s="779"/>
      <c r="CP395" s="779"/>
      <c r="CQ395" s="779"/>
      <c r="CR395" s="779"/>
      <c r="CS395" s="779"/>
      <c r="CT395" s="779"/>
    </row>
    <row r="396" spans="1:98" s="887" customFormat="1" ht="13.5">
      <c r="A396" s="886"/>
      <c r="B396" s="886"/>
      <c r="C396" s="886"/>
      <c r="D396" s="886"/>
      <c r="E396" s="886"/>
      <c r="F396" s="2851"/>
      <c r="G396" s="2851"/>
      <c r="H396" s="888"/>
      <c r="I396" s="889"/>
      <c r="J396" s="890"/>
      <c r="M396" s="772"/>
      <c r="N396" s="891"/>
      <c r="O396" s="774"/>
      <c r="P396" s="775"/>
      <c r="Q396" s="775"/>
      <c r="R396" s="776"/>
      <c r="S396" s="777"/>
      <c r="T396" s="777"/>
      <c r="U396" s="777"/>
      <c r="V396" s="778"/>
      <c r="W396" s="778"/>
      <c r="X396" s="778"/>
      <c r="Y396" s="778"/>
      <c r="Z396" s="778"/>
      <c r="AA396" s="779"/>
      <c r="AB396" s="779"/>
      <c r="AC396" s="779"/>
      <c r="AD396" s="779"/>
      <c r="AE396" s="779"/>
      <c r="AF396" s="779"/>
      <c r="AG396" s="779"/>
      <c r="AH396" s="779"/>
      <c r="AI396" s="779"/>
      <c r="AJ396" s="779"/>
      <c r="AK396" s="779"/>
      <c r="AL396" s="779"/>
      <c r="AM396" s="779"/>
      <c r="AN396" s="779"/>
      <c r="AO396" s="779"/>
      <c r="AP396" s="779"/>
      <c r="AQ396" s="779"/>
      <c r="AR396" s="779"/>
      <c r="AS396" s="779"/>
      <c r="AT396" s="779"/>
      <c r="AU396" s="779"/>
      <c r="AV396" s="779"/>
      <c r="AW396" s="779"/>
      <c r="AX396" s="779"/>
      <c r="AY396" s="779"/>
      <c r="AZ396" s="779"/>
      <c r="BA396" s="779"/>
      <c r="BB396" s="779"/>
      <c r="BC396" s="779"/>
      <c r="BD396" s="779"/>
      <c r="BE396" s="779"/>
      <c r="BF396" s="779"/>
      <c r="BG396" s="779"/>
      <c r="BH396" s="779"/>
      <c r="BI396" s="779"/>
      <c r="BJ396" s="779"/>
      <c r="BK396" s="779"/>
      <c r="BL396" s="779"/>
      <c r="BM396" s="779"/>
      <c r="BN396" s="779"/>
      <c r="BO396" s="779"/>
      <c r="BP396" s="779"/>
      <c r="BQ396" s="779"/>
      <c r="BR396" s="779"/>
      <c r="BS396" s="779"/>
      <c r="BT396" s="779"/>
      <c r="BU396" s="779"/>
      <c r="BV396" s="779"/>
      <c r="BW396" s="779"/>
      <c r="BX396" s="779"/>
      <c r="BY396" s="779"/>
      <c r="BZ396" s="779"/>
      <c r="CA396" s="779"/>
      <c r="CB396" s="779"/>
      <c r="CC396" s="779"/>
      <c r="CD396" s="779"/>
      <c r="CE396" s="779"/>
      <c r="CF396" s="779"/>
      <c r="CG396" s="779"/>
      <c r="CH396" s="779"/>
      <c r="CI396" s="779"/>
      <c r="CJ396" s="779"/>
      <c r="CK396" s="779"/>
      <c r="CL396" s="779"/>
      <c r="CM396" s="779"/>
      <c r="CN396" s="779"/>
      <c r="CO396" s="779"/>
      <c r="CP396" s="779"/>
      <c r="CQ396" s="779"/>
      <c r="CR396" s="779"/>
      <c r="CS396" s="779"/>
      <c r="CT396" s="779"/>
    </row>
    <row r="397" spans="1:98" s="887" customFormat="1" ht="13.5">
      <c r="A397" s="886"/>
      <c r="B397" s="886"/>
      <c r="C397" s="886"/>
      <c r="D397" s="886"/>
      <c r="E397" s="886"/>
      <c r="F397" s="2851"/>
      <c r="G397" s="2851"/>
      <c r="H397" s="888"/>
      <c r="I397" s="889"/>
      <c r="J397" s="890"/>
      <c r="M397" s="772"/>
      <c r="N397" s="891"/>
      <c r="O397" s="774"/>
      <c r="P397" s="775"/>
      <c r="Q397" s="775"/>
      <c r="R397" s="776"/>
      <c r="S397" s="777"/>
      <c r="T397" s="777"/>
      <c r="U397" s="777"/>
      <c r="V397" s="778"/>
      <c r="W397" s="778"/>
      <c r="X397" s="778"/>
      <c r="Y397" s="778"/>
      <c r="Z397" s="778"/>
      <c r="AA397" s="779"/>
      <c r="AB397" s="779"/>
      <c r="AC397" s="779"/>
      <c r="AD397" s="779"/>
      <c r="AE397" s="779"/>
      <c r="AF397" s="779"/>
      <c r="AG397" s="779"/>
      <c r="AH397" s="779"/>
      <c r="AI397" s="779"/>
      <c r="AJ397" s="779"/>
      <c r="AK397" s="779"/>
      <c r="AL397" s="779"/>
      <c r="AM397" s="779"/>
      <c r="AN397" s="779"/>
      <c r="AO397" s="779"/>
      <c r="AP397" s="779"/>
      <c r="AQ397" s="779"/>
      <c r="AR397" s="779"/>
      <c r="AS397" s="779"/>
      <c r="AT397" s="779"/>
      <c r="AU397" s="779"/>
      <c r="AV397" s="779"/>
      <c r="AW397" s="779"/>
      <c r="AX397" s="779"/>
      <c r="AY397" s="779"/>
      <c r="AZ397" s="779"/>
      <c r="BA397" s="779"/>
      <c r="BB397" s="779"/>
      <c r="BC397" s="779"/>
      <c r="BD397" s="779"/>
      <c r="BE397" s="779"/>
      <c r="BF397" s="779"/>
      <c r="BG397" s="779"/>
      <c r="BH397" s="779"/>
      <c r="BI397" s="779"/>
      <c r="BJ397" s="779"/>
      <c r="BK397" s="779"/>
      <c r="BL397" s="779"/>
      <c r="BM397" s="779"/>
      <c r="BN397" s="779"/>
      <c r="BO397" s="779"/>
      <c r="BP397" s="779"/>
      <c r="BQ397" s="779"/>
      <c r="BR397" s="779"/>
      <c r="BS397" s="779"/>
      <c r="BT397" s="779"/>
      <c r="BU397" s="779"/>
      <c r="BV397" s="779"/>
      <c r="BW397" s="779"/>
      <c r="BX397" s="779"/>
      <c r="BY397" s="779"/>
      <c r="BZ397" s="779"/>
      <c r="CA397" s="779"/>
      <c r="CB397" s="779"/>
      <c r="CC397" s="779"/>
      <c r="CD397" s="779"/>
      <c r="CE397" s="779"/>
      <c r="CF397" s="779"/>
      <c r="CG397" s="779"/>
      <c r="CH397" s="779"/>
      <c r="CI397" s="779"/>
      <c r="CJ397" s="779"/>
      <c r="CK397" s="779"/>
      <c r="CL397" s="779"/>
      <c r="CM397" s="779"/>
      <c r="CN397" s="779"/>
      <c r="CO397" s="779"/>
      <c r="CP397" s="779"/>
      <c r="CQ397" s="779"/>
      <c r="CR397" s="779"/>
      <c r="CS397" s="779"/>
      <c r="CT397" s="779"/>
    </row>
    <row r="398" spans="1:98" s="887" customFormat="1" ht="13.5">
      <c r="A398" s="886"/>
      <c r="B398" s="886"/>
      <c r="C398" s="886"/>
      <c r="D398" s="886"/>
      <c r="E398" s="886"/>
      <c r="F398" s="2851"/>
      <c r="G398" s="2851"/>
      <c r="H398" s="888"/>
      <c r="I398" s="889"/>
      <c r="J398" s="890"/>
      <c r="M398" s="772"/>
      <c r="N398" s="891"/>
      <c r="O398" s="774"/>
      <c r="P398" s="775"/>
      <c r="Q398" s="775"/>
      <c r="R398" s="776"/>
      <c r="S398" s="777"/>
      <c r="T398" s="777"/>
      <c r="U398" s="777"/>
      <c r="V398" s="778"/>
      <c r="W398" s="778"/>
      <c r="X398" s="778"/>
      <c r="Y398" s="778"/>
      <c r="Z398" s="778"/>
      <c r="AA398" s="779"/>
      <c r="AB398" s="779"/>
      <c r="AC398" s="779"/>
      <c r="AD398" s="779"/>
      <c r="AE398" s="779"/>
      <c r="AF398" s="779"/>
      <c r="AG398" s="779"/>
      <c r="AH398" s="779"/>
      <c r="AI398" s="779"/>
      <c r="AJ398" s="779"/>
      <c r="AK398" s="779"/>
      <c r="AL398" s="779"/>
      <c r="AM398" s="779"/>
      <c r="AN398" s="779"/>
      <c r="AO398" s="779"/>
      <c r="AP398" s="779"/>
      <c r="AQ398" s="779"/>
      <c r="AR398" s="779"/>
      <c r="AS398" s="779"/>
      <c r="AT398" s="779"/>
      <c r="AU398" s="779"/>
      <c r="AV398" s="779"/>
      <c r="AW398" s="779"/>
      <c r="AX398" s="779"/>
      <c r="AY398" s="779"/>
      <c r="AZ398" s="779"/>
      <c r="BA398" s="779"/>
      <c r="BB398" s="779"/>
      <c r="BC398" s="779"/>
      <c r="BD398" s="779"/>
      <c r="BE398" s="779"/>
      <c r="BF398" s="779"/>
      <c r="BG398" s="779"/>
      <c r="BH398" s="779"/>
      <c r="BI398" s="779"/>
      <c r="BJ398" s="779"/>
      <c r="BK398" s="779"/>
      <c r="BL398" s="779"/>
      <c r="BM398" s="779"/>
      <c r="BN398" s="779"/>
      <c r="BO398" s="779"/>
      <c r="BP398" s="779"/>
      <c r="BQ398" s="779"/>
      <c r="BR398" s="779"/>
      <c r="BS398" s="779"/>
      <c r="BT398" s="779"/>
      <c r="BU398" s="779"/>
      <c r="BV398" s="779"/>
      <c r="BW398" s="779"/>
      <c r="BX398" s="779"/>
      <c r="BY398" s="779"/>
      <c r="BZ398" s="779"/>
      <c r="CA398" s="779"/>
      <c r="CB398" s="779"/>
      <c r="CC398" s="779"/>
      <c r="CD398" s="779"/>
      <c r="CE398" s="779"/>
      <c r="CF398" s="779"/>
      <c r="CG398" s="779"/>
      <c r="CH398" s="779"/>
      <c r="CI398" s="779"/>
      <c r="CJ398" s="779"/>
      <c r="CK398" s="779"/>
      <c r="CL398" s="779"/>
      <c r="CM398" s="779"/>
      <c r="CN398" s="779"/>
      <c r="CO398" s="779"/>
      <c r="CP398" s="779"/>
      <c r="CQ398" s="779"/>
      <c r="CR398" s="779"/>
      <c r="CS398" s="779"/>
      <c r="CT398" s="779"/>
    </row>
    <row r="399" spans="1:98" s="887" customFormat="1" ht="13.5">
      <c r="A399" s="886"/>
      <c r="B399" s="886"/>
      <c r="C399" s="886"/>
      <c r="D399" s="886"/>
      <c r="E399" s="886"/>
      <c r="F399" s="2851"/>
      <c r="G399" s="2851"/>
      <c r="H399" s="888"/>
      <c r="I399" s="889"/>
      <c r="J399" s="890"/>
      <c r="M399" s="772"/>
      <c r="N399" s="891"/>
      <c r="O399" s="774"/>
      <c r="P399" s="775"/>
      <c r="Q399" s="775"/>
      <c r="R399" s="776"/>
      <c r="S399" s="777"/>
      <c r="T399" s="777"/>
      <c r="U399" s="777"/>
      <c r="V399" s="778"/>
      <c r="W399" s="778"/>
      <c r="X399" s="778"/>
      <c r="Y399" s="778"/>
      <c r="Z399" s="778"/>
      <c r="AA399" s="779"/>
      <c r="AB399" s="779"/>
      <c r="AC399" s="779"/>
      <c r="AD399" s="779"/>
      <c r="AE399" s="779"/>
      <c r="AF399" s="779"/>
      <c r="AG399" s="779"/>
      <c r="AH399" s="779"/>
      <c r="AI399" s="779"/>
      <c r="AJ399" s="779"/>
      <c r="AK399" s="779"/>
      <c r="AL399" s="779"/>
      <c r="AM399" s="779"/>
      <c r="AN399" s="779"/>
      <c r="AO399" s="779"/>
      <c r="AP399" s="779"/>
      <c r="AQ399" s="779"/>
      <c r="AR399" s="779"/>
      <c r="AS399" s="779"/>
      <c r="AT399" s="779"/>
      <c r="AU399" s="779"/>
      <c r="AV399" s="779"/>
      <c r="AW399" s="779"/>
      <c r="AX399" s="779"/>
      <c r="AY399" s="779"/>
      <c r="AZ399" s="779"/>
      <c r="BA399" s="779"/>
      <c r="BB399" s="779"/>
      <c r="BC399" s="779"/>
      <c r="BD399" s="779"/>
      <c r="BE399" s="779"/>
      <c r="BF399" s="779"/>
      <c r="BG399" s="779"/>
      <c r="BH399" s="779"/>
      <c r="BI399" s="779"/>
      <c r="BJ399" s="779"/>
      <c r="BK399" s="779"/>
      <c r="BL399" s="779"/>
      <c r="BM399" s="779"/>
      <c r="BN399" s="779"/>
      <c r="BO399" s="779"/>
      <c r="BP399" s="779"/>
      <c r="BQ399" s="779"/>
      <c r="BR399" s="779"/>
      <c r="BS399" s="779"/>
      <c r="BT399" s="779"/>
      <c r="BU399" s="779"/>
      <c r="BV399" s="779"/>
      <c r="BW399" s="779"/>
      <c r="BX399" s="779"/>
      <c r="BY399" s="779"/>
      <c r="BZ399" s="779"/>
      <c r="CA399" s="779"/>
      <c r="CB399" s="779"/>
      <c r="CC399" s="779"/>
      <c r="CD399" s="779"/>
      <c r="CE399" s="779"/>
      <c r="CF399" s="779"/>
      <c r="CG399" s="779"/>
      <c r="CH399" s="779"/>
      <c r="CI399" s="779"/>
      <c r="CJ399" s="779"/>
      <c r="CK399" s="779"/>
      <c r="CL399" s="779"/>
      <c r="CM399" s="779"/>
      <c r="CN399" s="779"/>
      <c r="CO399" s="779"/>
      <c r="CP399" s="779"/>
      <c r="CQ399" s="779"/>
      <c r="CR399" s="779"/>
      <c r="CS399" s="779"/>
      <c r="CT399" s="779"/>
    </row>
    <row r="400" spans="1:98" s="887" customFormat="1" ht="13.5">
      <c r="A400" s="886"/>
      <c r="B400" s="886"/>
      <c r="C400" s="886"/>
      <c r="D400" s="886"/>
      <c r="E400" s="886"/>
      <c r="F400" s="2851"/>
      <c r="G400" s="2851"/>
      <c r="H400" s="888"/>
      <c r="I400" s="889"/>
      <c r="J400" s="890"/>
      <c r="M400" s="772"/>
      <c r="N400" s="891"/>
      <c r="O400" s="774"/>
      <c r="P400" s="775"/>
      <c r="Q400" s="775"/>
      <c r="R400" s="776"/>
      <c r="S400" s="777"/>
      <c r="T400" s="777"/>
      <c r="U400" s="777"/>
      <c r="V400" s="778"/>
      <c r="W400" s="778"/>
      <c r="X400" s="778"/>
      <c r="Y400" s="778"/>
      <c r="Z400" s="778"/>
      <c r="AA400" s="779"/>
      <c r="AB400" s="779"/>
      <c r="AC400" s="779"/>
      <c r="AD400" s="779"/>
      <c r="AE400" s="779"/>
      <c r="AF400" s="779"/>
      <c r="AG400" s="779"/>
      <c r="AH400" s="779"/>
      <c r="AI400" s="779"/>
      <c r="AJ400" s="779"/>
      <c r="AK400" s="779"/>
      <c r="AL400" s="779"/>
      <c r="AM400" s="779"/>
      <c r="AN400" s="779"/>
      <c r="AO400" s="779"/>
      <c r="AP400" s="779"/>
      <c r="AQ400" s="779"/>
      <c r="AR400" s="779"/>
      <c r="AS400" s="779"/>
      <c r="AT400" s="779"/>
      <c r="AU400" s="779"/>
      <c r="AV400" s="779"/>
      <c r="AW400" s="779"/>
      <c r="AX400" s="779"/>
      <c r="AY400" s="779"/>
      <c r="AZ400" s="779"/>
      <c r="BA400" s="779"/>
      <c r="BB400" s="779"/>
      <c r="BC400" s="779"/>
      <c r="BD400" s="779"/>
      <c r="BE400" s="779"/>
      <c r="BF400" s="779"/>
      <c r="BG400" s="779"/>
      <c r="BH400" s="779"/>
      <c r="BI400" s="779"/>
      <c r="BJ400" s="779"/>
      <c r="BK400" s="779"/>
      <c r="BL400" s="779"/>
      <c r="BM400" s="779"/>
      <c r="BN400" s="779"/>
      <c r="BO400" s="779"/>
      <c r="BP400" s="779"/>
      <c r="BQ400" s="779"/>
      <c r="BR400" s="779"/>
      <c r="BS400" s="779"/>
      <c r="BT400" s="779"/>
      <c r="BU400" s="779"/>
      <c r="BV400" s="779"/>
      <c r="BW400" s="779"/>
      <c r="BX400" s="779"/>
      <c r="BY400" s="779"/>
      <c r="BZ400" s="779"/>
      <c r="CA400" s="779"/>
      <c r="CB400" s="779"/>
      <c r="CC400" s="779"/>
      <c r="CD400" s="779"/>
      <c r="CE400" s="779"/>
      <c r="CF400" s="779"/>
      <c r="CG400" s="779"/>
      <c r="CH400" s="779"/>
      <c r="CI400" s="779"/>
      <c r="CJ400" s="779"/>
      <c r="CK400" s="779"/>
      <c r="CL400" s="779"/>
      <c r="CM400" s="779"/>
      <c r="CN400" s="779"/>
      <c r="CO400" s="779"/>
      <c r="CP400" s="779"/>
      <c r="CQ400" s="779"/>
      <c r="CR400" s="779"/>
      <c r="CS400" s="779"/>
      <c r="CT400" s="779"/>
    </row>
    <row r="401" spans="1:98" s="887" customFormat="1" ht="13.5">
      <c r="A401" s="886"/>
      <c r="B401" s="886"/>
      <c r="C401" s="886"/>
      <c r="D401" s="886"/>
      <c r="E401" s="886"/>
      <c r="F401" s="2851"/>
      <c r="G401" s="2851"/>
      <c r="H401" s="888"/>
      <c r="I401" s="889"/>
      <c r="J401" s="890"/>
      <c r="M401" s="772"/>
      <c r="N401" s="891"/>
      <c r="O401" s="774"/>
      <c r="P401" s="775"/>
      <c r="Q401" s="775"/>
      <c r="R401" s="776"/>
      <c r="S401" s="777"/>
      <c r="T401" s="777"/>
      <c r="U401" s="777"/>
      <c r="V401" s="778"/>
      <c r="W401" s="778"/>
      <c r="X401" s="778"/>
      <c r="Y401" s="778"/>
      <c r="Z401" s="778"/>
      <c r="AA401" s="779"/>
      <c r="AB401" s="779"/>
      <c r="AC401" s="779"/>
      <c r="AD401" s="779"/>
      <c r="AE401" s="779"/>
      <c r="AF401" s="779"/>
      <c r="AG401" s="779"/>
      <c r="AH401" s="779"/>
      <c r="AI401" s="779"/>
      <c r="AJ401" s="779"/>
      <c r="AK401" s="779"/>
      <c r="AL401" s="779"/>
      <c r="AM401" s="779"/>
      <c r="AN401" s="779"/>
      <c r="AO401" s="779"/>
      <c r="AP401" s="779"/>
      <c r="AQ401" s="779"/>
      <c r="AR401" s="779"/>
      <c r="AS401" s="779"/>
      <c r="AT401" s="779"/>
      <c r="AU401" s="779"/>
      <c r="AV401" s="779"/>
      <c r="AW401" s="779"/>
      <c r="AX401" s="779"/>
      <c r="AY401" s="779"/>
      <c r="AZ401" s="779"/>
      <c r="BA401" s="779"/>
      <c r="BB401" s="779"/>
      <c r="BC401" s="779"/>
      <c r="BD401" s="779"/>
      <c r="BE401" s="779"/>
      <c r="BF401" s="779"/>
      <c r="BG401" s="779"/>
      <c r="BH401" s="779"/>
      <c r="BI401" s="779"/>
      <c r="BJ401" s="779"/>
      <c r="BK401" s="779"/>
      <c r="BL401" s="779"/>
      <c r="BM401" s="779"/>
      <c r="BN401" s="779"/>
      <c r="BO401" s="779"/>
      <c r="BP401" s="779"/>
      <c r="BQ401" s="779"/>
      <c r="BR401" s="779"/>
      <c r="BS401" s="779"/>
      <c r="BT401" s="779"/>
      <c r="BU401" s="779"/>
      <c r="BV401" s="779"/>
      <c r="BW401" s="779"/>
      <c r="BX401" s="779"/>
      <c r="BY401" s="779"/>
      <c r="BZ401" s="779"/>
      <c r="CA401" s="779"/>
      <c r="CB401" s="779"/>
      <c r="CC401" s="779"/>
      <c r="CD401" s="779"/>
      <c r="CE401" s="779"/>
      <c r="CF401" s="779"/>
      <c r="CG401" s="779"/>
      <c r="CH401" s="779"/>
      <c r="CI401" s="779"/>
      <c r="CJ401" s="779"/>
      <c r="CK401" s="779"/>
      <c r="CL401" s="779"/>
      <c r="CM401" s="779"/>
      <c r="CN401" s="779"/>
      <c r="CO401" s="779"/>
      <c r="CP401" s="779"/>
      <c r="CQ401" s="779"/>
      <c r="CR401" s="779"/>
      <c r="CS401" s="779"/>
      <c r="CT401" s="779"/>
    </row>
    <row r="402" spans="1:98" s="887" customFormat="1" ht="13.5">
      <c r="A402" s="886"/>
      <c r="B402" s="886"/>
      <c r="C402" s="886"/>
      <c r="D402" s="886"/>
      <c r="E402" s="886"/>
      <c r="F402" s="2851"/>
      <c r="G402" s="2851"/>
      <c r="H402" s="888"/>
      <c r="I402" s="889"/>
      <c r="J402" s="890"/>
      <c r="M402" s="772"/>
      <c r="N402" s="891"/>
      <c r="O402" s="774"/>
      <c r="P402" s="775"/>
      <c r="Q402" s="775"/>
      <c r="R402" s="776"/>
      <c r="S402" s="777"/>
      <c r="T402" s="777"/>
      <c r="U402" s="777"/>
      <c r="V402" s="778"/>
      <c r="W402" s="778"/>
      <c r="X402" s="778"/>
      <c r="Y402" s="778"/>
      <c r="Z402" s="778"/>
      <c r="AA402" s="779"/>
      <c r="AB402" s="779"/>
      <c r="AC402" s="779"/>
      <c r="AD402" s="779"/>
      <c r="AE402" s="779"/>
      <c r="AF402" s="779"/>
      <c r="AG402" s="779"/>
      <c r="AH402" s="779"/>
      <c r="AI402" s="779"/>
      <c r="AJ402" s="779"/>
      <c r="AK402" s="779"/>
      <c r="AL402" s="779"/>
      <c r="AM402" s="779"/>
      <c r="AN402" s="779"/>
      <c r="AO402" s="779"/>
      <c r="AP402" s="779"/>
      <c r="AQ402" s="779"/>
      <c r="AR402" s="779"/>
      <c r="AS402" s="779"/>
      <c r="AT402" s="779"/>
      <c r="AU402" s="779"/>
      <c r="AV402" s="779"/>
      <c r="AW402" s="779"/>
      <c r="AX402" s="779"/>
      <c r="AY402" s="779"/>
      <c r="AZ402" s="779"/>
      <c r="BA402" s="779"/>
      <c r="BB402" s="779"/>
      <c r="BC402" s="779"/>
      <c r="BD402" s="779"/>
      <c r="BE402" s="779"/>
      <c r="BF402" s="779"/>
      <c r="BG402" s="779"/>
      <c r="BH402" s="779"/>
      <c r="BI402" s="779"/>
      <c r="BJ402" s="779"/>
      <c r="BK402" s="779"/>
      <c r="BL402" s="779"/>
      <c r="BM402" s="779"/>
      <c r="BN402" s="779"/>
      <c r="BO402" s="779"/>
      <c r="BP402" s="779"/>
      <c r="BQ402" s="779"/>
      <c r="BR402" s="779"/>
      <c r="BS402" s="779"/>
      <c r="BT402" s="779"/>
      <c r="BU402" s="779"/>
      <c r="BV402" s="779"/>
      <c r="BW402" s="779"/>
      <c r="BX402" s="779"/>
      <c r="BY402" s="779"/>
      <c r="BZ402" s="779"/>
      <c r="CA402" s="779"/>
      <c r="CB402" s="779"/>
      <c r="CC402" s="779"/>
      <c r="CD402" s="779"/>
      <c r="CE402" s="779"/>
      <c r="CF402" s="779"/>
      <c r="CG402" s="779"/>
      <c r="CH402" s="779"/>
      <c r="CI402" s="779"/>
      <c r="CJ402" s="779"/>
      <c r="CK402" s="779"/>
      <c r="CL402" s="779"/>
      <c r="CM402" s="779"/>
      <c r="CN402" s="779"/>
      <c r="CO402" s="779"/>
      <c r="CP402" s="779"/>
      <c r="CQ402" s="779"/>
      <c r="CR402" s="779"/>
      <c r="CS402" s="779"/>
      <c r="CT402" s="779"/>
    </row>
    <row r="403" spans="1:98" s="887" customFormat="1" ht="13.5">
      <c r="A403" s="886"/>
      <c r="B403" s="886"/>
      <c r="C403" s="886"/>
      <c r="D403" s="886"/>
      <c r="E403" s="886"/>
      <c r="F403" s="2851"/>
      <c r="G403" s="2851"/>
      <c r="H403" s="888"/>
      <c r="I403" s="889"/>
      <c r="J403" s="890"/>
      <c r="M403" s="772"/>
      <c r="N403" s="891"/>
      <c r="O403" s="774"/>
      <c r="P403" s="775"/>
      <c r="Q403" s="775"/>
      <c r="R403" s="776"/>
      <c r="S403" s="777"/>
      <c r="T403" s="777"/>
      <c r="U403" s="777"/>
      <c r="V403" s="778"/>
      <c r="W403" s="778"/>
      <c r="X403" s="778"/>
      <c r="Y403" s="778"/>
      <c r="Z403" s="778"/>
      <c r="AA403" s="779"/>
      <c r="AB403" s="779"/>
      <c r="AC403" s="779"/>
      <c r="AD403" s="779"/>
      <c r="AE403" s="779"/>
      <c r="AF403" s="779"/>
      <c r="AG403" s="779"/>
      <c r="AH403" s="779"/>
      <c r="AI403" s="779"/>
      <c r="AJ403" s="779"/>
      <c r="AK403" s="779"/>
      <c r="AL403" s="779"/>
      <c r="AM403" s="779"/>
      <c r="AN403" s="779"/>
      <c r="AO403" s="779"/>
      <c r="AP403" s="779"/>
      <c r="AQ403" s="779"/>
      <c r="AR403" s="779"/>
      <c r="AS403" s="779"/>
      <c r="AT403" s="779"/>
      <c r="AU403" s="779"/>
      <c r="AV403" s="779"/>
      <c r="AW403" s="779"/>
      <c r="AX403" s="779"/>
      <c r="AY403" s="779"/>
      <c r="AZ403" s="779"/>
      <c r="BA403" s="779"/>
      <c r="BB403" s="779"/>
      <c r="BC403" s="779"/>
      <c r="BD403" s="779"/>
      <c r="BE403" s="779"/>
      <c r="BF403" s="779"/>
      <c r="BG403" s="779"/>
      <c r="BH403" s="779"/>
      <c r="BI403" s="779"/>
      <c r="BJ403" s="779"/>
      <c r="BK403" s="779"/>
      <c r="BL403" s="779"/>
      <c r="BM403" s="779"/>
      <c r="BN403" s="779"/>
      <c r="BO403" s="779"/>
      <c r="BP403" s="779"/>
      <c r="BQ403" s="779"/>
      <c r="BR403" s="779"/>
      <c r="BS403" s="779"/>
      <c r="BT403" s="779"/>
      <c r="BU403" s="779"/>
      <c r="BV403" s="779"/>
      <c r="BW403" s="779"/>
      <c r="BX403" s="779"/>
      <c r="BY403" s="779"/>
      <c r="BZ403" s="779"/>
      <c r="CA403" s="779"/>
      <c r="CB403" s="779"/>
      <c r="CC403" s="779"/>
      <c r="CD403" s="779"/>
      <c r="CE403" s="779"/>
      <c r="CF403" s="779"/>
      <c r="CG403" s="779"/>
      <c r="CH403" s="779"/>
      <c r="CI403" s="779"/>
      <c r="CJ403" s="779"/>
      <c r="CK403" s="779"/>
      <c r="CL403" s="779"/>
      <c r="CM403" s="779"/>
      <c r="CN403" s="779"/>
      <c r="CO403" s="779"/>
      <c r="CP403" s="779"/>
      <c r="CQ403" s="779"/>
      <c r="CR403" s="779"/>
      <c r="CS403" s="779"/>
      <c r="CT403" s="779"/>
    </row>
    <row r="404" spans="1:98" s="887" customFormat="1" ht="13.5">
      <c r="A404" s="886"/>
      <c r="B404" s="886"/>
      <c r="C404" s="886"/>
      <c r="D404" s="886"/>
      <c r="E404" s="886"/>
      <c r="F404" s="2851"/>
      <c r="G404" s="2851"/>
      <c r="H404" s="888"/>
      <c r="I404" s="889"/>
      <c r="J404" s="890"/>
      <c r="M404" s="772"/>
      <c r="N404" s="891"/>
      <c r="O404" s="774"/>
      <c r="P404" s="775"/>
      <c r="Q404" s="775"/>
      <c r="R404" s="776"/>
      <c r="S404" s="777"/>
      <c r="T404" s="777"/>
      <c r="U404" s="777"/>
      <c r="V404" s="778"/>
      <c r="W404" s="778"/>
      <c r="X404" s="778"/>
      <c r="Y404" s="778"/>
      <c r="Z404" s="778"/>
      <c r="AA404" s="779"/>
      <c r="AB404" s="779"/>
      <c r="AC404" s="779"/>
      <c r="AD404" s="779"/>
      <c r="AE404" s="779"/>
      <c r="AF404" s="779"/>
      <c r="AG404" s="779"/>
      <c r="AH404" s="779"/>
      <c r="AI404" s="779"/>
      <c r="AJ404" s="779"/>
      <c r="AK404" s="779"/>
      <c r="AL404" s="779"/>
      <c r="AM404" s="779"/>
      <c r="AN404" s="779"/>
      <c r="AO404" s="779"/>
      <c r="AP404" s="779"/>
      <c r="AQ404" s="779"/>
      <c r="AR404" s="779"/>
      <c r="AS404" s="779"/>
      <c r="AT404" s="779"/>
      <c r="AU404" s="779"/>
      <c r="AV404" s="779"/>
      <c r="AW404" s="779"/>
      <c r="AX404" s="779"/>
      <c r="AY404" s="779"/>
      <c r="AZ404" s="779"/>
      <c r="BA404" s="779"/>
      <c r="BB404" s="779"/>
      <c r="BC404" s="779"/>
      <c r="BD404" s="779"/>
      <c r="BE404" s="779"/>
      <c r="BF404" s="779"/>
      <c r="BG404" s="779"/>
      <c r="BH404" s="779"/>
      <c r="BI404" s="779"/>
      <c r="BJ404" s="779"/>
      <c r="BK404" s="779"/>
      <c r="BL404" s="779"/>
      <c r="BM404" s="779"/>
      <c r="BN404" s="779"/>
      <c r="BO404" s="779"/>
      <c r="BP404" s="779"/>
      <c r="BQ404" s="779"/>
      <c r="BR404" s="779"/>
      <c r="BS404" s="779"/>
      <c r="BT404" s="779"/>
      <c r="BU404" s="779"/>
      <c r="BV404" s="779"/>
      <c r="BW404" s="779"/>
      <c r="BX404" s="779"/>
      <c r="BY404" s="779"/>
      <c r="BZ404" s="779"/>
      <c r="CA404" s="779"/>
      <c r="CB404" s="779"/>
      <c r="CC404" s="779"/>
      <c r="CD404" s="779"/>
      <c r="CE404" s="779"/>
      <c r="CF404" s="779"/>
      <c r="CG404" s="779"/>
      <c r="CH404" s="779"/>
      <c r="CI404" s="779"/>
      <c r="CJ404" s="779"/>
      <c r="CK404" s="779"/>
      <c r="CL404" s="779"/>
      <c r="CM404" s="779"/>
      <c r="CN404" s="779"/>
      <c r="CO404" s="779"/>
      <c r="CP404" s="779"/>
      <c r="CQ404" s="779"/>
      <c r="CR404" s="779"/>
      <c r="CS404" s="779"/>
      <c r="CT404" s="779"/>
    </row>
    <row r="405" spans="1:98" s="887" customFormat="1" ht="13.5">
      <c r="A405" s="886"/>
      <c r="B405" s="886"/>
      <c r="C405" s="886"/>
      <c r="D405" s="886"/>
      <c r="E405" s="886"/>
      <c r="F405" s="2851"/>
      <c r="G405" s="2851"/>
      <c r="H405" s="888"/>
      <c r="I405" s="889"/>
      <c r="J405" s="890"/>
      <c r="M405" s="772"/>
      <c r="N405" s="891"/>
      <c r="O405" s="774"/>
      <c r="P405" s="775"/>
      <c r="Q405" s="775"/>
      <c r="R405" s="776"/>
      <c r="S405" s="777"/>
      <c r="T405" s="777"/>
      <c r="U405" s="777"/>
      <c r="V405" s="778"/>
      <c r="W405" s="778"/>
      <c r="X405" s="778"/>
      <c r="Y405" s="778"/>
      <c r="Z405" s="778"/>
      <c r="AA405" s="779"/>
      <c r="AB405" s="779"/>
      <c r="AC405" s="779"/>
      <c r="AD405" s="779"/>
      <c r="AE405" s="779"/>
      <c r="AF405" s="779"/>
      <c r="AG405" s="779"/>
      <c r="AH405" s="779"/>
      <c r="AI405" s="779"/>
      <c r="AJ405" s="779"/>
      <c r="AK405" s="779"/>
      <c r="AL405" s="779"/>
      <c r="AM405" s="779"/>
      <c r="AN405" s="779"/>
      <c r="AO405" s="779"/>
      <c r="AP405" s="779"/>
      <c r="AQ405" s="779"/>
      <c r="AR405" s="779"/>
      <c r="AS405" s="779"/>
      <c r="AT405" s="779"/>
      <c r="AU405" s="779"/>
      <c r="AV405" s="779"/>
      <c r="AW405" s="779"/>
      <c r="AX405" s="779"/>
      <c r="AY405" s="779"/>
      <c r="AZ405" s="779"/>
      <c r="BA405" s="779"/>
      <c r="BB405" s="779"/>
      <c r="BC405" s="779"/>
      <c r="BD405" s="779"/>
      <c r="BE405" s="779"/>
      <c r="BF405" s="779"/>
      <c r="BG405" s="779"/>
      <c r="BH405" s="779"/>
      <c r="BI405" s="779"/>
      <c r="BJ405" s="779"/>
      <c r="BK405" s="779"/>
      <c r="BL405" s="779"/>
      <c r="BM405" s="779"/>
      <c r="BN405" s="779"/>
      <c r="BO405" s="779"/>
      <c r="BP405" s="779"/>
      <c r="BQ405" s="779"/>
      <c r="BR405" s="779"/>
      <c r="BS405" s="779"/>
      <c r="BT405" s="779"/>
      <c r="BU405" s="779"/>
      <c r="BV405" s="779"/>
      <c r="BW405" s="779"/>
      <c r="BX405" s="779"/>
      <c r="BY405" s="779"/>
      <c r="BZ405" s="779"/>
      <c r="CA405" s="779"/>
      <c r="CB405" s="779"/>
      <c r="CC405" s="779"/>
      <c r="CD405" s="779"/>
      <c r="CE405" s="779"/>
      <c r="CF405" s="779"/>
      <c r="CG405" s="779"/>
      <c r="CH405" s="779"/>
      <c r="CI405" s="779"/>
      <c r="CJ405" s="779"/>
      <c r="CK405" s="779"/>
      <c r="CL405" s="779"/>
      <c r="CM405" s="779"/>
      <c r="CN405" s="779"/>
      <c r="CO405" s="779"/>
      <c r="CP405" s="779"/>
      <c r="CQ405" s="779"/>
      <c r="CR405" s="779"/>
      <c r="CS405" s="779"/>
      <c r="CT405" s="779"/>
    </row>
    <row r="406" spans="1:98" s="887" customFormat="1" ht="13.5">
      <c r="A406" s="886"/>
      <c r="B406" s="886"/>
      <c r="C406" s="886"/>
      <c r="D406" s="886"/>
      <c r="E406" s="886"/>
      <c r="F406" s="2851"/>
      <c r="G406" s="2851"/>
      <c r="H406" s="888"/>
      <c r="I406" s="889"/>
      <c r="J406" s="890"/>
      <c r="M406" s="772"/>
      <c r="N406" s="891"/>
      <c r="O406" s="774"/>
      <c r="P406" s="775"/>
      <c r="Q406" s="775"/>
      <c r="R406" s="776"/>
      <c r="S406" s="777"/>
      <c r="T406" s="777"/>
      <c r="U406" s="777"/>
      <c r="V406" s="778"/>
      <c r="W406" s="778"/>
      <c r="X406" s="778"/>
      <c r="Y406" s="778"/>
      <c r="Z406" s="778"/>
      <c r="AA406" s="779"/>
      <c r="AB406" s="779"/>
      <c r="AC406" s="779"/>
      <c r="AD406" s="779"/>
      <c r="AE406" s="779"/>
      <c r="AF406" s="779"/>
      <c r="AG406" s="779"/>
      <c r="AH406" s="779"/>
      <c r="AI406" s="779"/>
      <c r="AJ406" s="779"/>
      <c r="AK406" s="779"/>
      <c r="AL406" s="779"/>
      <c r="AM406" s="779"/>
      <c r="AN406" s="779"/>
      <c r="AO406" s="779"/>
      <c r="AP406" s="779"/>
      <c r="AQ406" s="779"/>
      <c r="AR406" s="779"/>
      <c r="AS406" s="779"/>
      <c r="AT406" s="779"/>
      <c r="AU406" s="779"/>
      <c r="AV406" s="779"/>
      <c r="AW406" s="779"/>
      <c r="AX406" s="779"/>
      <c r="AY406" s="779"/>
      <c r="AZ406" s="779"/>
      <c r="BA406" s="779"/>
      <c r="BB406" s="779"/>
      <c r="BC406" s="779"/>
      <c r="BD406" s="779"/>
      <c r="BE406" s="779"/>
      <c r="BF406" s="779"/>
      <c r="BG406" s="779"/>
      <c r="BH406" s="779"/>
      <c r="BI406" s="779"/>
      <c r="BJ406" s="779"/>
      <c r="BK406" s="779"/>
      <c r="BL406" s="779"/>
      <c r="BM406" s="779"/>
      <c r="BN406" s="779"/>
      <c r="BO406" s="779"/>
      <c r="BP406" s="779"/>
      <c r="BQ406" s="779"/>
      <c r="BR406" s="779"/>
      <c r="BS406" s="779"/>
      <c r="BT406" s="779"/>
      <c r="BU406" s="779"/>
      <c r="BV406" s="779"/>
      <c r="BW406" s="779"/>
      <c r="BX406" s="779"/>
      <c r="BY406" s="779"/>
      <c r="BZ406" s="779"/>
      <c r="CA406" s="779"/>
      <c r="CB406" s="779"/>
      <c r="CC406" s="779"/>
      <c r="CD406" s="779"/>
      <c r="CE406" s="779"/>
      <c r="CF406" s="779"/>
      <c r="CG406" s="779"/>
      <c r="CH406" s="779"/>
      <c r="CI406" s="779"/>
      <c r="CJ406" s="779"/>
      <c r="CK406" s="779"/>
      <c r="CL406" s="779"/>
      <c r="CM406" s="779"/>
      <c r="CN406" s="779"/>
      <c r="CO406" s="779"/>
      <c r="CP406" s="779"/>
      <c r="CQ406" s="779"/>
      <c r="CR406" s="779"/>
      <c r="CS406" s="779"/>
      <c r="CT406" s="779"/>
    </row>
    <row r="407" spans="1:98" s="887" customFormat="1" ht="13.5">
      <c r="A407" s="886"/>
      <c r="B407" s="886"/>
      <c r="C407" s="886"/>
      <c r="D407" s="886"/>
      <c r="E407" s="886"/>
      <c r="F407" s="2851"/>
      <c r="G407" s="2851"/>
      <c r="H407" s="888"/>
      <c r="I407" s="889"/>
      <c r="J407" s="890"/>
      <c r="M407" s="772"/>
      <c r="N407" s="891"/>
      <c r="O407" s="774"/>
      <c r="P407" s="775"/>
      <c r="Q407" s="775"/>
      <c r="R407" s="776"/>
      <c r="S407" s="777"/>
      <c r="T407" s="777"/>
      <c r="U407" s="777"/>
      <c r="V407" s="778"/>
      <c r="W407" s="778"/>
      <c r="X407" s="778"/>
      <c r="Y407" s="778"/>
      <c r="Z407" s="778"/>
      <c r="AA407" s="779"/>
      <c r="AB407" s="779"/>
      <c r="AC407" s="779"/>
      <c r="AD407" s="779"/>
      <c r="AE407" s="779"/>
      <c r="AF407" s="779"/>
      <c r="AG407" s="779"/>
      <c r="AH407" s="779"/>
      <c r="AI407" s="779"/>
      <c r="AJ407" s="779"/>
      <c r="AK407" s="779"/>
      <c r="AL407" s="779"/>
      <c r="AM407" s="779"/>
      <c r="AN407" s="779"/>
      <c r="AO407" s="779"/>
      <c r="AP407" s="779"/>
      <c r="AQ407" s="779"/>
      <c r="AR407" s="779"/>
      <c r="AS407" s="779"/>
      <c r="AT407" s="779"/>
      <c r="AU407" s="779"/>
      <c r="AV407" s="779"/>
      <c r="AW407" s="779"/>
      <c r="AX407" s="779"/>
      <c r="AY407" s="779"/>
      <c r="AZ407" s="779"/>
      <c r="BA407" s="779"/>
      <c r="BB407" s="779"/>
      <c r="BC407" s="779"/>
      <c r="BD407" s="779"/>
      <c r="BE407" s="779"/>
      <c r="BF407" s="779"/>
      <c r="BG407" s="779"/>
      <c r="BH407" s="779"/>
      <c r="BI407" s="779"/>
      <c r="BJ407" s="779"/>
      <c r="BK407" s="779"/>
      <c r="BL407" s="779"/>
      <c r="BM407" s="779"/>
      <c r="BN407" s="779"/>
      <c r="BO407" s="779"/>
      <c r="BP407" s="779"/>
      <c r="BQ407" s="779"/>
      <c r="BR407" s="779"/>
      <c r="BS407" s="779"/>
      <c r="BT407" s="779"/>
      <c r="BU407" s="779"/>
      <c r="BV407" s="779"/>
      <c r="BW407" s="779"/>
      <c r="BX407" s="779"/>
      <c r="BY407" s="779"/>
      <c r="BZ407" s="779"/>
      <c r="CA407" s="779"/>
      <c r="CB407" s="779"/>
      <c r="CC407" s="779"/>
      <c r="CD407" s="779"/>
      <c r="CE407" s="779"/>
      <c r="CF407" s="779"/>
      <c r="CG407" s="779"/>
      <c r="CH407" s="779"/>
      <c r="CI407" s="779"/>
      <c r="CJ407" s="779"/>
      <c r="CK407" s="779"/>
      <c r="CL407" s="779"/>
      <c r="CM407" s="779"/>
      <c r="CN407" s="779"/>
      <c r="CO407" s="779"/>
      <c r="CP407" s="779"/>
      <c r="CQ407" s="779"/>
      <c r="CR407" s="779"/>
      <c r="CS407" s="779"/>
      <c r="CT407" s="779"/>
    </row>
    <row r="408" spans="1:98" s="887" customFormat="1" ht="13.5">
      <c r="A408" s="886"/>
      <c r="B408" s="886"/>
      <c r="C408" s="886"/>
      <c r="D408" s="886"/>
      <c r="E408" s="886"/>
      <c r="F408" s="2851"/>
      <c r="G408" s="2851"/>
      <c r="H408" s="888"/>
      <c r="I408" s="889"/>
      <c r="J408" s="890"/>
      <c r="M408" s="772"/>
      <c r="N408" s="891"/>
      <c r="O408" s="774"/>
      <c r="P408" s="775"/>
      <c r="Q408" s="775"/>
      <c r="R408" s="776"/>
      <c r="S408" s="777"/>
      <c r="T408" s="777"/>
      <c r="U408" s="777"/>
      <c r="V408" s="778"/>
      <c r="W408" s="778"/>
      <c r="X408" s="778"/>
      <c r="Y408" s="778"/>
      <c r="Z408" s="778"/>
      <c r="AA408" s="779"/>
      <c r="AB408" s="779"/>
      <c r="AC408" s="779"/>
      <c r="AD408" s="779"/>
      <c r="AE408" s="779"/>
      <c r="AF408" s="779"/>
      <c r="AG408" s="779"/>
      <c r="AH408" s="779"/>
      <c r="AI408" s="779"/>
      <c r="AJ408" s="779"/>
      <c r="AK408" s="779"/>
      <c r="AL408" s="779"/>
      <c r="AM408" s="779"/>
      <c r="AN408" s="779"/>
      <c r="AO408" s="779"/>
      <c r="AP408" s="779"/>
      <c r="AQ408" s="779"/>
      <c r="AR408" s="779"/>
      <c r="AS408" s="779"/>
      <c r="AT408" s="779"/>
      <c r="AU408" s="779"/>
      <c r="AV408" s="779"/>
      <c r="AW408" s="779"/>
      <c r="AX408" s="779"/>
      <c r="AY408" s="779"/>
      <c r="AZ408" s="779"/>
      <c r="BA408" s="779"/>
      <c r="BB408" s="779"/>
      <c r="BC408" s="779"/>
      <c r="BD408" s="779"/>
      <c r="BE408" s="779"/>
      <c r="BF408" s="779"/>
      <c r="BG408" s="779"/>
      <c r="BH408" s="779"/>
      <c r="BI408" s="779"/>
      <c r="BJ408" s="779"/>
      <c r="BK408" s="779"/>
      <c r="BL408" s="779"/>
      <c r="BM408" s="779"/>
      <c r="BN408" s="779"/>
      <c r="BO408" s="779"/>
      <c r="BP408" s="779"/>
      <c r="BQ408" s="779"/>
      <c r="BR408" s="779"/>
      <c r="BS408" s="779"/>
      <c r="BT408" s="779"/>
      <c r="BU408" s="779"/>
      <c r="BV408" s="779"/>
      <c r="BW408" s="779"/>
      <c r="BX408" s="779"/>
      <c r="BY408" s="779"/>
      <c r="BZ408" s="779"/>
      <c r="CA408" s="779"/>
      <c r="CB408" s="779"/>
      <c r="CC408" s="779"/>
      <c r="CD408" s="779"/>
      <c r="CE408" s="779"/>
      <c r="CF408" s="779"/>
      <c r="CG408" s="779"/>
      <c r="CH408" s="779"/>
      <c r="CI408" s="779"/>
      <c r="CJ408" s="779"/>
      <c r="CK408" s="779"/>
      <c r="CL408" s="779"/>
      <c r="CM408" s="779"/>
      <c r="CN408" s="779"/>
      <c r="CO408" s="779"/>
      <c r="CP408" s="779"/>
      <c r="CQ408" s="779"/>
      <c r="CR408" s="779"/>
      <c r="CS408" s="779"/>
      <c r="CT408" s="779"/>
    </row>
    <row r="409" spans="1:98" s="887" customFormat="1" ht="13.5">
      <c r="A409" s="886"/>
      <c r="B409" s="886"/>
      <c r="C409" s="886"/>
      <c r="D409" s="886"/>
      <c r="E409" s="886"/>
      <c r="F409" s="2851"/>
      <c r="G409" s="2851"/>
      <c r="H409" s="888"/>
      <c r="I409" s="889"/>
      <c r="J409" s="890"/>
      <c r="M409" s="772"/>
      <c r="N409" s="891"/>
      <c r="O409" s="774"/>
      <c r="P409" s="775"/>
      <c r="Q409" s="775"/>
      <c r="R409" s="776"/>
      <c r="S409" s="777"/>
      <c r="T409" s="777"/>
      <c r="U409" s="777"/>
      <c r="V409" s="778"/>
      <c r="W409" s="778"/>
      <c r="X409" s="778"/>
      <c r="Y409" s="778"/>
      <c r="Z409" s="778"/>
      <c r="AA409" s="779"/>
      <c r="AB409" s="779"/>
      <c r="AC409" s="779"/>
      <c r="AD409" s="779"/>
      <c r="AE409" s="779"/>
      <c r="AF409" s="779"/>
      <c r="AG409" s="779"/>
      <c r="AH409" s="779"/>
      <c r="AI409" s="779"/>
      <c r="AJ409" s="779"/>
      <c r="AK409" s="779"/>
      <c r="AL409" s="779"/>
      <c r="AM409" s="779"/>
      <c r="AN409" s="779"/>
      <c r="AO409" s="779"/>
      <c r="AP409" s="779"/>
      <c r="AQ409" s="779"/>
      <c r="AR409" s="779"/>
      <c r="AS409" s="779"/>
      <c r="AT409" s="779"/>
      <c r="AU409" s="779"/>
      <c r="AV409" s="779"/>
      <c r="AW409" s="779"/>
      <c r="AX409" s="779"/>
      <c r="AY409" s="779"/>
      <c r="AZ409" s="779"/>
      <c r="BA409" s="779"/>
      <c r="BB409" s="779"/>
      <c r="BC409" s="779"/>
      <c r="BD409" s="779"/>
      <c r="BE409" s="779"/>
      <c r="BF409" s="779"/>
      <c r="BG409" s="779"/>
      <c r="BH409" s="779"/>
      <c r="BI409" s="779"/>
      <c r="BJ409" s="779"/>
      <c r="BK409" s="779"/>
      <c r="BL409" s="779"/>
      <c r="BM409" s="779"/>
      <c r="BN409" s="779"/>
      <c r="BO409" s="779"/>
      <c r="BP409" s="779"/>
      <c r="BQ409" s="779"/>
      <c r="BR409" s="779"/>
      <c r="BS409" s="779"/>
      <c r="BT409" s="779"/>
      <c r="BU409" s="779"/>
      <c r="BV409" s="779"/>
      <c r="BW409" s="779"/>
      <c r="BX409" s="779"/>
      <c r="BY409" s="779"/>
      <c r="BZ409" s="779"/>
      <c r="CA409" s="779"/>
      <c r="CB409" s="779"/>
      <c r="CC409" s="779"/>
      <c r="CD409" s="779"/>
      <c r="CE409" s="779"/>
      <c r="CF409" s="779"/>
      <c r="CG409" s="779"/>
      <c r="CH409" s="779"/>
      <c r="CI409" s="779"/>
      <c r="CJ409" s="779"/>
      <c r="CK409" s="779"/>
      <c r="CL409" s="779"/>
      <c r="CM409" s="779"/>
      <c r="CN409" s="779"/>
      <c r="CO409" s="779"/>
      <c r="CP409" s="779"/>
      <c r="CQ409" s="779"/>
      <c r="CR409" s="779"/>
      <c r="CS409" s="779"/>
      <c r="CT409" s="779"/>
    </row>
    <row r="410" spans="1:98" s="887" customFormat="1" ht="13.5">
      <c r="A410" s="886"/>
      <c r="B410" s="886"/>
      <c r="C410" s="886"/>
      <c r="D410" s="886"/>
      <c r="E410" s="886"/>
      <c r="F410" s="2851"/>
      <c r="G410" s="2851"/>
      <c r="H410" s="888"/>
      <c r="I410" s="889"/>
      <c r="J410" s="890"/>
      <c r="M410" s="772"/>
      <c r="N410" s="891"/>
      <c r="O410" s="774"/>
      <c r="P410" s="775"/>
      <c r="Q410" s="775"/>
      <c r="R410" s="776"/>
      <c r="S410" s="777"/>
      <c r="T410" s="777"/>
      <c r="U410" s="777"/>
      <c r="V410" s="778"/>
      <c r="W410" s="778"/>
      <c r="X410" s="778"/>
      <c r="Y410" s="778"/>
      <c r="Z410" s="778"/>
      <c r="AA410" s="779"/>
      <c r="AB410" s="779"/>
      <c r="AC410" s="779"/>
      <c r="AD410" s="779"/>
      <c r="AE410" s="779"/>
      <c r="AF410" s="779"/>
      <c r="AG410" s="779"/>
      <c r="AH410" s="779"/>
      <c r="AI410" s="779"/>
      <c r="AJ410" s="779"/>
      <c r="AK410" s="779"/>
      <c r="AL410" s="779"/>
      <c r="AM410" s="779"/>
      <c r="AN410" s="779"/>
      <c r="AO410" s="779"/>
      <c r="AP410" s="779"/>
      <c r="AQ410" s="779"/>
      <c r="AR410" s="779"/>
      <c r="AS410" s="779"/>
      <c r="AT410" s="779"/>
      <c r="AU410" s="779"/>
      <c r="AV410" s="779"/>
      <c r="AW410" s="779"/>
      <c r="AX410" s="779"/>
      <c r="AY410" s="779"/>
      <c r="AZ410" s="779"/>
      <c r="BA410" s="779"/>
      <c r="BB410" s="779"/>
      <c r="BC410" s="779"/>
      <c r="BD410" s="779"/>
      <c r="BE410" s="779"/>
      <c r="BF410" s="779"/>
      <c r="BG410" s="779"/>
      <c r="BH410" s="779"/>
      <c r="BI410" s="779"/>
      <c r="BJ410" s="779"/>
      <c r="BK410" s="779"/>
      <c r="BL410" s="779"/>
      <c r="BM410" s="779"/>
      <c r="BN410" s="779"/>
      <c r="BO410" s="779"/>
      <c r="BP410" s="779"/>
      <c r="BQ410" s="779"/>
      <c r="BR410" s="779"/>
      <c r="BS410" s="779"/>
      <c r="BT410" s="779"/>
      <c r="BU410" s="779"/>
      <c r="BV410" s="779"/>
      <c r="BW410" s="779"/>
      <c r="BX410" s="779"/>
      <c r="BY410" s="779"/>
      <c r="BZ410" s="779"/>
      <c r="CA410" s="779"/>
      <c r="CB410" s="779"/>
      <c r="CC410" s="779"/>
      <c r="CD410" s="779"/>
      <c r="CE410" s="779"/>
      <c r="CF410" s="779"/>
      <c r="CG410" s="779"/>
      <c r="CH410" s="779"/>
      <c r="CI410" s="779"/>
      <c r="CJ410" s="779"/>
      <c r="CK410" s="779"/>
      <c r="CL410" s="779"/>
      <c r="CM410" s="779"/>
      <c r="CN410" s="779"/>
      <c r="CO410" s="779"/>
      <c r="CP410" s="779"/>
      <c r="CQ410" s="779"/>
      <c r="CR410" s="779"/>
      <c r="CS410" s="779"/>
      <c r="CT410" s="779"/>
    </row>
    <row r="411" spans="1:98" s="887" customFormat="1" ht="13.5">
      <c r="A411" s="886"/>
      <c r="B411" s="886"/>
      <c r="C411" s="886"/>
      <c r="D411" s="886"/>
      <c r="E411" s="886"/>
      <c r="F411" s="2851"/>
      <c r="G411" s="2851"/>
      <c r="H411" s="888"/>
      <c r="I411" s="889"/>
      <c r="J411" s="890"/>
      <c r="M411" s="772"/>
      <c r="N411" s="891"/>
      <c r="O411" s="774"/>
      <c r="P411" s="775"/>
      <c r="Q411" s="775"/>
      <c r="R411" s="776"/>
      <c r="S411" s="777"/>
      <c r="T411" s="777"/>
      <c r="U411" s="777"/>
      <c r="V411" s="778"/>
      <c r="W411" s="778"/>
      <c r="X411" s="778"/>
      <c r="Y411" s="778"/>
      <c r="Z411" s="778"/>
      <c r="AA411" s="779"/>
      <c r="AB411" s="779"/>
      <c r="AC411" s="779"/>
      <c r="AD411" s="779"/>
      <c r="AE411" s="779"/>
      <c r="AF411" s="779"/>
      <c r="AG411" s="779"/>
      <c r="AH411" s="779"/>
      <c r="AI411" s="779"/>
      <c r="AJ411" s="779"/>
      <c r="AK411" s="779"/>
      <c r="AL411" s="779"/>
      <c r="AM411" s="779"/>
      <c r="AN411" s="779"/>
      <c r="AO411" s="779"/>
      <c r="AP411" s="779"/>
      <c r="AQ411" s="779"/>
      <c r="AR411" s="779"/>
      <c r="AS411" s="779"/>
      <c r="AT411" s="779"/>
      <c r="AU411" s="779"/>
      <c r="AV411" s="779"/>
      <c r="AW411" s="779"/>
      <c r="AX411" s="779"/>
      <c r="AY411" s="779"/>
      <c r="AZ411" s="779"/>
      <c r="BA411" s="779"/>
      <c r="BB411" s="779"/>
      <c r="BC411" s="779"/>
      <c r="BD411" s="779"/>
      <c r="BE411" s="779"/>
      <c r="BF411" s="779"/>
      <c r="BG411" s="779"/>
      <c r="BH411" s="779"/>
      <c r="BI411" s="779"/>
      <c r="BJ411" s="779"/>
      <c r="BK411" s="779"/>
      <c r="BL411" s="779"/>
      <c r="BM411" s="779"/>
      <c r="BN411" s="779"/>
      <c r="BO411" s="779"/>
      <c r="BP411" s="779"/>
      <c r="BQ411" s="779"/>
      <c r="BR411" s="779"/>
      <c r="BS411" s="779"/>
      <c r="BT411" s="779"/>
      <c r="BU411" s="779"/>
      <c r="BV411" s="779"/>
      <c r="BW411" s="779"/>
      <c r="BX411" s="779"/>
      <c r="BY411" s="779"/>
      <c r="BZ411" s="779"/>
      <c r="CA411" s="779"/>
      <c r="CB411" s="779"/>
      <c r="CC411" s="779"/>
      <c r="CD411" s="779"/>
      <c r="CE411" s="779"/>
      <c r="CF411" s="779"/>
      <c r="CG411" s="779"/>
      <c r="CH411" s="779"/>
      <c r="CI411" s="779"/>
      <c r="CJ411" s="779"/>
      <c r="CK411" s="779"/>
      <c r="CL411" s="779"/>
      <c r="CM411" s="779"/>
      <c r="CN411" s="779"/>
      <c r="CO411" s="779"/>
      <c r="CP411" s="779"/>
      <c r="CQ411" s="779"/>
      <c r="CR411" s="779"/>
      <c r="CS411" s="779"/>
      <c r="CT411" s="779"/>
    </row>
    <row r="412" spans="1:98" s="887" customFormat="1" ht="13.5">
      <c r="A412" s="886"/>
      <c r="B412" s="886"/>
      <c r="C412" s="886"/>
      <c r="D412" s="886"/>
      <c r="E412" s="886"/>
      <c r="F412" s="2851"/>
      <c r="G412" s="2851"/>
      <c r="H412" s="888"/>
      <c r="I412" s="889"/>
      <c r="J412" s="890"/>
      <c r="M412" s="772"/>
      <c r="N412" s="891"/>
      <c r="O412" s="774"/>
      <c r="P412" s="775"/>
      <c r="Q412" s="775"/>
      <c r="R412" s="776"/>
      <c r="S412" s="777"/>
      <c r="T412" s="777"/>
      <c r="U412" s="777"/>
      <c r="V412" s="778"/>
      <c r="W412" s="778"/>
      <c r="X412" s="778"/>
      <c r="Y412" s="778"/>
      <c r="Z412" s="778"/>
      <c r="AA412" s="779"/>
      <c r="AB412" s="779"/>
      <c r="AC412" s="779"/>
      <c r="AD412" s="779"/>
      <c r="AE412" s="779"/>
      <c r="AF412" s="779"/>
      <c r="AG412" s="779"/>
      <c r="AH412" s="779"/>
      <c r="AI412" s="779"/>
      <c r="AJ412" s="779"/>
      <c r="AK412" s="779"/>
      <c r="AL412" s="779"/>
      <c r="AM412" s="779"/>
      <c r="AN412" s="779"/>
      <c r="AO412" s="779"/>
      <c r="AP412" s="779"/>
      <c r="AQ412" s="779"/>
      <c r="AR412" s="779"/>
      <c r="AS412" s="779"/>
      <c r="AT412" s="779"/>
      <c r="AU412" s="779"/>
      <c r="AV412" s="779"/>
      <c r="AW412" s="779"/>
      <c r="AX412" s="779"/>
      <c r="AY412" s="779"/>
      <c r="AZ412" s="779"/>
      <c r="BA412" s="779"/>
      <c r="BB412" s="779"/>
      <c r="BC412" s="779"/>
      <c r="BD412" s="779"/>
      <c r="BE412" s="779"/>
      <c r="BF412" s="779"/>
      <c r="BG412" s="779"/>
      <c r="BH412" s="779"/>
      <c r="BI412" s="779"/>
      <c r="BJ412" s="779"/>
      <c r="BK412" s="779"/>
      <c r="BL412" s="779"/>
      <c r="BM412" s="779"/>
      <c r="BN412" s="779"/>
      <c r="BO412" s="779"/>
      <c r="BP412" s="779"/>
      <c r="BQ412" s="779"/>
      <c r="BR412" s="779"/>
      <c r="BS412" s="779"/>
      <c r="BT412" s="779"/>
      <c r="BU412" s="779"/>
      <c r="BV412" s="779"/>
      <c r="BW412" s="779"/>
      <c r="BX412" s="779"/>
      <c r="BY412" s="779"/>
      <c r="BZ412" s="779"/>
      <c r="CA412" s="779"/>
      <c r="CB412" s="779"/>
      <c r="CC412" s="779"/>
      <c r="CD412" s="779"/>
      <c r="CE412" s="779"/>
      <c r="CF412" s="779"/>
      <c r="CG412" s="779"/>
      <c r="CH412" s="779"/>
      <c r="CI412" s="779"/>
      <c r="CJ412" s="779"/>
      <c r="CK412" s="779"/>
      <c r="CL412" s="779"/>
      <c r="CM412" s="779"/>
      <c r="CN412" s="779"/>
      <c r="CO412" s="779"/>
      <c r="CP412" s="779"/>
      <c r="CQ412" s="779"/>
      <c r="CR412" s="779"/>
      <c r="CS412" s="779"/>
      <c r="CT412" s="779"/>
    </row>
    <row r="413" spans="1:98" s="887" customFormat="1" ht="13.5">
      <c r="A413" s="886"/>
      <c r="B413" s="886"/>
      <c r="C413" s="886"/>
      <c r="D413" s="886"/>
      <c r="E413" s="886"/>
      <c r="F413" s="2851"/>
      <c r="G413" s="2851"/>
      <c r="H413" s="888"/>
      <c r="I413" s="889"/>
      <c r="J413" s="890"/>
      <c r="M413" s="772"/>
      <c r="N413" s="891"/>
      <c r="O413" s="774"/>
      <c r="P413" s="775"/>
      <c r="Q413" s="775"/>
      <c r="R413" s="776"/>
      <c r="S413" s="777"/>
      <c r="T413" s="777"/>
      <c r="U413" s="777"/>
      <c r="V413" s="778"/>
      <c r="W413" s="778"/>
      <c r="X413" s="778"/>
      <c r="Y413" s="778"/>
      <c r="Z413" s="778"/>
      <c r="AA413" s="779"/>
      <c r="AB413" s="779"/>
      <c r="AC413" s="779"/>
      <c r="AD413" s="779"/>
      <c r="AE413" s="779"/>
      <c r="AF413" s="779"/>
      <c r="AG413" s="779"/>
      <c r="AH413" s="779"/>
      <c r="AI413" s="779"/>
      <c r="AJ413" s="779"/>
      <c r="AK413" s="779"/>
      <c r="AL413" s="779"/>
      <c r="AM413" s="779"/>
      <c r="AN413" s="779"/>
      <c r="AO413" s="779"/>
      <c r="AP413" s="779"/>
      <c r="AQ413" s="779"/>
      <c r="AR413" s="779"/>
      <c r="AS413" s="779"/>
      <c r="AT413" s="779"/>
      <c r="AU413" s="779"/>
      <c r="AV413" s="779"/>
      <c r="AW413" s="779"/>
      <c r="AX413" s="779"/>
      <c r="AY413" s="779"/>
      <c r="AZ413" s="779"/>
      <c r="BA413" s="779"/>
      <c r="BB413" s="779"/>
      <c r="BC413" s="779"/>
      <c r="BD413" s="779"/>
      <c r="BE413" s="779"/>
      <c r="BF413" s="779"/>
      <c r="BG413" s="779"/>
      <c r="BH413" s="779"/>
      <c r="BI413" s="779"/>
      <c r="BJ413" s="779"/>
      <c r="BK413" s="779"/>
      <c r="BL413" s="779"/>
      <c r="BM413" s="779"/>
      <c r="BN413" s="779"/>
      <c r="BO413" s="779"/>
      <c r="BP413" s="779"/>
      <c r="BQ413" s="779"/>
      <c r="BR413" s="779"/>
      <c r="BS413" s="779"/>
      <c r="BT413" s="779"/>
      <c r="BU413" s="779"/>
      <c r="BV413" s="779"/>
      <c r="BW413" s="779"/>
      <c r="BX413" s="779"/>
      <c r="BY413" s="779"/>
      <c r="BZ413" s="779"/>
      <c r="CA413" s="779"/>
      <c r="CB413" s="779"/>
      <c r="CC413" s="779"/>
      <c r="CD413" s="779"/>
      <c r="CE413" s="779"/>
      <c r="CF413" s="779"/>
      <c r="CG413" s="779"/>
      <c r="CH413" s="779"/>
      <c r="CI413" s="779"/>
      <c r="CJ413" s="779"/>
      <c r="CK413" s="779"/>
      <c r="CL413" s="779"/>
      <c r="CM413" s="779"/>
      <c r="CN413" s="779"/>
      <c r="CO413" s="779"/>
      <c r="CP413" s="779"/>
      <c r="CQ413" s="779"/>
      <c r="CR413" s="779"/>
      <c r="CS413" s="779"/>
      <c r="CT413" s="779"/>
    </row>
    <row r="414" spans="1:98" s="887" customFormat="1" ht="13.5">
      <c r="A414" s="886"/>
      <c r="B414" s="886"/>
      <c r="C414" s="886"/>
      <c r="D414" s="886"/>
      <c r="E414" s="886"/>
      <c r="F414" s="2851"/>
      <c r="G414" s="2851"/>
      <c r="H414" s="888"/>
      <c r="I414" s="889"/>
      <c r="J414" s="890"/>
      <c r="M414" s="772"/>
      <c r="N414" s="891"/>
      <c r="O414" s="774"/>
      <c r="P414" s="775"/>
      <c r="Q414" s="775"/>
      <c r="R414" s="776"/>
      <c r="S414" s="777"/>
      <c r="T414" s="777"/>
      <c r="U414" s="777"/>
      <c r="V414" s="778"/>
      <c r="W414" s="778"/>
      <c r="X414" s="778"/>
      <c r="Y414" s="778"/>
      <c r="Z414" s="778"/>
      <c r="AA414" s="779"/>
      <c r="AB414" s="779"/>
      <c r="AC414" s="779"/>
      <c r="AD414" s="779"/>
      <c r="AE414" s="779"/>
      <c r="AF414" s="779"/>
      <c r="AG414" s="779"/>
      <c r="AH414" s="779"/>
      <c r="AI414" s="779"/>
      <c r="AJ414" s="779"/>
      <c r="AK414" s="779"/>
      <c r="AL414" s="779"/>
      <c r="AM414" s="779"/>
      <c r="AN414" s="779"/>
      <c r="AO414" s="779"/>
      <c r="AP414" s="779"/>
      <c r="AQ414" s="779"/>
      <c r="AR414" s="779"/>
      <c r="AS414" s="779"/>
      <c r="AT414" s="779"/>
      <c r="AU414" s="779"/>
      <c r="AV414" s="779"/>
      <c r="AW414" s="779"/>
      <c r="AX414" s="779"/>
      <c r="AY414" s="779"/>
      <c r="AZ414" s="779"/>
      <c r="BA414" s="779"/>
      <c r="BB414" s="779"/>
      <c r="BC414" s="779"/>
      <c r="BD414" s="779"/>
      <c r="BE414" s="779"/>
      <c r="BF414" s="779"/>
      <c r="BG414" s="779"/>
      <c r="BH414" s="779"/>
      <c r="BI414" s="779"/>
      <c r="BJ414" s="779"/>
      <c r="BK414" s="779"/>
      <c r="BL414" s="779"/>
      <c r="BM414" s="779"/>
      <c r="BN414" s="779"/>
      <c r="BO414" s="779"/>
      <c r="BP414" s="779"/>
      <c r="BQ414" s="779"/>
      <c r="BR414" s="779"/>
      <c r="BS414" s="779"/>
      <c r="BT414" s="779"/>
      <c r="BU414" s="779"/>
      <c r="BV414" s="779"/>
      <c r="BW414" s="779"/>
      <c r="BX414" s="779"/>
      <c r="BY414" s="779"/>
      <c r="BZ414" s="779"/>
      <c r="CA414" s="779"/>
      <c r="CB414" s="779"/>
      <c r="CC414" s="779"/>
      <c r="CD414" s="779"/>
      <c r="CE414" s="779"/>
      <c r="CF414" s="779"/>
      <c r="CG414" s="779"/>
      <c r="CH414" s="779"/>
      <c r="CI414" s="779"/>
      <c r="CJ414" s="779"/>
      <c r="CK414" s="779"/>
      <c r="CL414" s="779"/>
      <c r="CM414" s="779"/>
      <c r="CN414" s="779"/>
      <c r="CO414" s="779"/>
      <c r="CP414" s="779"/>
      <c r="CQ414" s="779"/>
      <c r="CR414" s="779"/>
      <c r="CS414" s="779"/>
      <c r="CT414" s="779"/>
    </row>
    <row r="415" spans="1:98" s="887" customFormat="1" ht="13.5">
      <c r="A415" s="886"/>
      <c r="B415" s="886"/>
      <c r="C415" s="886"/>
      <c r="D415" s="886"/>
      <c r="E415" s="886"/>
      <c r="F415" s="2851"/>
      <c r="G415" s="2851"/>
      <c r="H415" s="888"/>
      <c r="I415" s="889"/>
      <c r="J415" s="890"/>
      <c r="M415" s="772"/>
      <c r="N415" s="891"/>
      <c r="O415" s="774"/>
      <c r="P415" s="775"/>
      <c r="Q415" s="775"/>
      <c r="R415" s="776"/>
      <c r="S415" s="777"/>
      <c r="T415" s="777"/>
      <c r="U415" s="777"/>
      <c r="V415" s="778"/>
      <c r="W415" s="778"/>
      <c r="X415" s="778"/>
      <c r="Y415" s="778"/>
      <c r="Z415" s="778"/>
      <c r="AA415" s="779"/>
      <c r="AB415" s="779"/>
      <c r="AC415" s="779"/>
      <c r="AD415" s="779"/>
      <c r="AE415" s="779"/>
      <c r="AF415" s="779"/>
      <c r="AG415" s="779"/>
      <c r="AH415" s="779"/>
      <c r="AI415" s="779"/>
      <c r="AJ415" s="779"/>
      <c r="AK415" s="779"/>
      <c r="AL415" s="779"/>
      <c r="AM415" s="779"/>
      <c r="AN415" s="779"/>
      <c r="AO415" s="779"/>
      <c r="AP415" s="779"/>
      <c r="AQ415" s="779"/>
      <c r="AR415" s="779"/>
      <c r="AS415" s="779"/>
      <c r="AT415" s="779"/>
      <c r="AU415" s="779"/>
      <c r="AV415" s="779"/>
      <c r="AW415" s="779"/>
      <c r="AX415" s="779"/>
      <c r="AY415" s="779"/>
      <c r="AZ415" s="779"/>
      <c r="BA415" s="779"/>
      <c r="BB415" s="779"/>
      <c r="BC415" s="779"/>
      <c r="BD415" s="779"/>
      <c r="BE415" s="779"/>
      <c r="BF415" s="779"/>
      <c r="BG415" s="779"/>
      <c r="BH415" s="779"/>
      <c r="BI415" s="779"/>
      <c r="BJ415" s="779"/>
      <c r="BK415" s="779"/>
      <c r="BL415" s="779"/>
      <c r="BM415" s="779"/>
      <c r="BN415" s="779"/>
      <c r="BO415" s="779"/>
      <c r="BP415" s="779"/>
      <c r="BQ415" s="779"/>
      <c r="BR415" s="779"/>
      <c r="BS415" s="779"/>
      <c r="BT415" s="779"/>
      <c r="BU415" s="779"/>
      <c r="BV415" s="779"/>
      <c r="BW415" s="779"/>
      <c r="BX415" s="779"/>
      <c r="BY415" s="779"/>
      <c r="BZ415" s="779"/>
      <c r="CA415" s="779"/>
      <c r="CB415" s="779"/>
      <c r="CC415" s="779"/>
      <c r="CD415" s="779"/>
      <c r="CE415" s="779"/>
      <c r="CF415" s="779"/>
      <c r="CG415" s="779"/>
      <c r="CH415" s="779"/>
      <c r="CI415" s="779"/>
      <c r="CJ415" s="779"/>
      <c r="CK415" s="779"/>
      <c r="CL415" s="779"/>
      <c r="CM415" s="779"/>
      <c r="CN415" s="779"/>
      <c r="CO415" s="779"/>
      <c r="CP415" s="779"/>
      <c r="CQ415" s="779"/>
      <c r="CR415" s="779"/>
      <c r="CS415" s="779"/>
      <c r="CT415" s="779"/>
    </row>
    <row r="416" spans="1:98" s="887" customFormat="1" ht="13.5">
      <c r="A416" s="886"/>
      <c r="B416" s="886"/>
      <c r="C416" s="886"/>
      <c r="D416" s="886"/>
      <c r="E416" s="886"/>
      <c r="F416" s="2851"/>
      <c r="G416" s="2851"/>
      <c r="H416" s="888"/>
      <c r="I416" s="889"/>
      <c r="J416" s="890"/>
      <c r="M416" s="772"/>
      <c r="N416" s="891"/>
      <c r="O416" s="774"/>
      <c r="P416" s="775"/>
      <c r="Q416" s="775"/>
      <c r="R416" s="776"/>
      <c r="S416" s="777"/>
      <c r="T416" s="777"/>
      <c r="U416" s="777"/>
      <c r="V416" s="778"/>
      <c r="W416" s="778"/>
      <c r="X416" s="778"/>
      <c r="Y416" s="778"/>
      <c r="Z416" s="778"/>
      <c r="AA416" s="779"/>
      <c r="AB416" s="779"/>
      <c r="AC416" s="779"/>
      <c r="AD416" s="779"/>
      <c r="AE416" s="779"/>
      <c r="AF416" s="779"/>
      <c r="AG416" s="779"/>
      <c r="AH416" s="779"/>
      <c r="AI416" s="779"/>
      <c r="AJ416" s="779"/>
      <c r="AK416" s="779"/>
      <c r="AL416" s="779"/>
      <c r="AM416" s="779"/>
      <c r="AN416" s="779"/>
      <c r="AO416" s="779"/>
      <c r="AP416" s="779"/>
      <c r="AQ416" s="779"/>
      <c r="AR416" s="779"/>
      <c r="AS416" s="779"/>
      <c r="AT416" s="779"/>
      <c r="AU416" s="779"/>
      <c r="AV416" s="779"/>
      <c r="AW416" s="779"/>
      <c r="AX416" s="779"/>
      <c r="AY416" s="779"/>
      <c r="AZ416" s="779"/>
      <c r="BA416" s="779"/>
      <c r="BB416" s="779"/>
      <c r="BC416" s="779"/>
      <c r="BD416" s="779"/>
      <c r="BE416" s="779"/>
      <c r="BF416" s="779"/>
      <c r="BG416" s="779"/>
      <c r="BH416" s="779"/>
      <c r="BI416" s="779"/>
      <c r="BJ416" s="779"/>
      <c r="BK416" s="779"/>
      <c r="BL416" s="779"/>
      <c r="BM416" s="779"/>
      <c r="BN416" s="779"/>
      <c r="BO416" s="779"/>
      <c r="BP416" s="779"/>
      <c r="BQ416" s="779"/>
      <c r="BR416" s="779"/>
      <c r="BS416" s="779"/>
      <c r="BT416" s="779"/>
      <c r="BU416" s="779"/>
      <c r="BV416" s="779"/>
      <c r="BW416" s="779"/>
      <c r="BX416" s="779"/>
      <c r="BY416" s="779"/>
      <c r="BZ416" s="779"/>
      <c r="CA416" s="779"/>
      <c r="CB416" s="779"/>
      <c r="CC416" s="779"/>
      <c r="CD416" s="779"/>
      <c r="CE416" s="779"/>
      <c r="CF416" s="779"/>
      <c r="CG416" s="779"/>
      <c r="CH416" s="779"/>
      <c r="CI416" s="779"/>
      <c r="CJ416" s="779"/>
      <c r="CK416" s="779"/>
      <c r="CL416" s="779"/>
      <c r="CM416" s="779"/>
      <c r="CN416" s="779"/>
      <c r="CO416" s="779"/>
      <c r="CP416" s="779"/>
      <c r="CQ416" s="779"/>
      <c r="CR416" s="779"/>
      <c r="CS416" s="779"/>
      <c r="CT416" s="779"/>
    </row>
    <row r="417" spans="1:98" s="887" customFormat="1" ht="13.5">
      <c r="A417" s="886"/>
      <c r="B417" s="886"/>
      <c r="C417" s="886"/>
      <c r="D417" s="886"/>
      <c r="E417" s="886"/>
      <c r="F417" s="2851"/>
      <c r="G417" s="2851"/>
      <c r="H417" s="888"/>
      <c r="I417" s="889"/>
      <c r="J417" s="890"/>
      <c r="M417" s="772"/>
      <c r="N417" s="891"/>
      <c r="O417" s="774"/>
      <c r="P417" s="775"/>
      <c r="Q417" s="775"/>
      <c r="R417" s="776"/>
      <c r="S417" s="777"/>
      <c r="T417" s="777"/>
      <c r="U417" s="777"/>
      <c r="V417" s="778"/>
      <c r="W417" s="778"/>
      <c r="X417" s="778"/>
      <c r="Y417" s="778"/>
      <c r="Z417" s="778"/>
      <c r="AA417" s="779"/>
      <c r="AB417" s="779"/>
      <c r="AC417" s="779"/>
      <c r="AD417" s="779"/>
      <c r="AE417" s="779"/>
      <c r="AF417" s="779"/>
      <c r="AG417" s="779"/>
      <c r="AH417" s="779"/>
      <c r="AI417" s="779"/>
      <c r="AJ417" s="779"/>
      <c r="AK417" s="779"/>
      <c r="AL417" s="779"/>
      <c r="AM417" s="779"/>
      <c r="AN417" s="779"/>
      <c r="AO417" s="779"/>
      <c r="AP417" s="779"/>
      <c r="AQ417" s="779"/>
      <c r="AR417" s="779"/>
      <c r="AS417" s="779"/>
      <c r="AT417" s="779"/>
      <c r="AU417" s="779"/>
      <c r="AV417" s="779"/>
      <c r="AW417" s="779"/>
      <c r="AX417" s="779"/>
      <c r="AY417" s="779"/>
      <c r="AZ417" s="779"/>
      <c r="BA417" s="779"/>
      <c r="BB417" s="779"/>
      <c r="BC417" s="779"/>
      <c r="BD417" s="779"/>
      <c r="BE417" s="779"/>
      <c r="BF417" s="779"/>
      <c r="BG417" s="779"/>
      <c r="BH417" s="779"/>
      <c r="BI417" s="779"/>
      <c r="BJ417" s="779"/>
      <c r="BK417" s="779"/>
      <c r="BL417" s="779"/>
      <c r="BM417" s="779"/>
      <c r="BN417" s="779"/>
      <c r="BO417" s="779"/>
      <c r="BP417" s="779"/>
      <c r="BQ417" s="779"/>
      <c r="BR417" s="779"/>
      <c r="BS417" s="779"/>
      <c r="BT417" s="779"/>
      <c r="BU417" s="779"/>
      <c r="BV417" s="779"/>
      <c r="BW417" s="779"/>
      <c r="BX417" s="779"/>
      <c r="BY417" s="779"/>
      <c r="BZ417" s="779"/>
      <c r="CA417" s="779"/>
      <c r="CB417" s="779"/>
      <c r="CC417" s="779"/>
      <c r="CD417" s="779"/>
      <c r="CE417" s="779"/>
      <c r="CF417" s="779"/>
      <c r="CG417" s="779"/>
      <c r="CH417" s="779"/>
      <c r="CI417" s="779"/>
      <c r="CJ417" s="779"/>
      <c r="CK417" s="779"/>
      <c r="CL417" s="779"/>
      <c r="CM417" s="779"/>
      <c r="CN417" s="779"/>
      <c r="CO417" s="779"/>
      <c r="CP417" s="779"/>
      <c r="CQ417" s="779"/>
      <c r="CR417" s="779"/>
      <c r="CS417" s="779"/>
      <c r="CT417" s="779"/>
    </row>
    <row r="418" spans="1:98" s="887" customFormat="1" ht="13.5">
      <c r="A418" s="886"/>
      <c r="B418" s="886"/>
      <c r="C418" s="886"/>
      <c r="D418" s="886"/>
      <c r="E418" s="886"/>
      <c r="F418" s="2851"/>
      <c r="G418" s="2851"/>
      <c r="H418" s="888"/>
      <c r="I418" s="889"/>
      <c r="J418" s="890"/>
      <c r="M418" s="772"/>
      <c r="N418" s="891"/>
      <c r="O418" s="774"/>
      <c r="P418" s="775"/>
      <c r="Q418" s="775"/>
      <c r="R418" s="776"/>
      <c r="S418" s="777"/>
      <c r="T418" s="777"/>
      <c r="U418" s="777"/>
      <c r="V418" s="778"/>
      <c r="W418" s="778"/>
      <c r="X418" s="778"/>
      <c r="Y418" s="778"/>
      <c r="Z418" s="778"/>
      <c r="AA418" s="779"/>
      <c r="AB418" s="779"/>
      <c r="AC418" s="779"/>
      <c r="AD418" s="779"/>
      <c r="AE418" s="779"/>
      <c r="AF418" s="779"/>
      <c r="AG418" s="779"/>
      <c r="AH418" s="779"/>
      <c r="AI418" s="779"/>
      <c r="AJ418" s="779"/>
      <c r="AK418" s="779"/>
      <c r="AL418" s="779"/>
      <c r="AM418" s="779"/>
      <c r="AN418" s="779"/>
      <c r="AO418" s="779"/>
      <c r="AP418" s="779"/>
      <c r="AQ418" s="779"/>
      <c r="AR418" s="779"/>
      <c r="AS418" s="779"/>
      <c r="AT418" s="779"/>
      <c r="AU418" s="779"/>
      <c r="AV418" s="779"/>
      <c r="AW418" s="779"/>
      <c r="AX418" s="779"/>
      <c r="AY418" s="779"/>
      <c r="AZ418" s="779"/>
      <c r="BA418" s="779"/>
      <c r="BB418" s="779"/>
      <c r="BC418" s="779"/>
      <c r="BD418" s="779"/>
      <c r="BE418" s="779"/>
      <c r="BF418" s="779"/>
      <c r="BG418" s="779"/>
      <c r="BH418" s="779"/>
      <c r="BI418" s="779"/>
      <c r="BJ418" s="779"/>
      <c r="BK418" s="779"/>
      <c r="BL418" s="779"/>
      <c r="BM418" s="779"/>
      <c r="BN418" s="779"/>
      <c r="BO418" s="779"/>
      <c r="BP418" s="779"/>
      <c r="BQ418" s="779"/>
      <c r="BR418" s="779"/>
      <c r="BS418" s="779"/>
      <c r="BT418" s="779"/>
      <c r="BU418" s="779"/>
      <c r="BV418" s="779"/>
      <c r="BW418" s="779"/>
      <c r="BX418" s="779"/>
      <c r="BY418" s="779"/>
      <c r="BZ418" s="779"/>
      <c r="CA418" s="779"/>
      <c r="CB418" s="779"/>
      <c r="CC418" s="779"/>
      <c r="CD418" s="779"/>
      <c r="CE418" s="779"/>
      <c r="CF418" s="779"/>
      <c r="CG418" s="779"/>
      <c r="CH418" s="779"/>
      <c r="CI418" s="779"/>
      <c r="CJ418" s="779"/>
      <c r="CK418" s="779"/>
      <c r="CL418" s="779"/>
      <c r="CM418" s="779"/>
      <c r="CN418" s="779"/>
      <c r="CO418" s="779"/>
      <c r="CP418" s="779"/>
      <c r="CQ418" s="779"/>
      <c r="CR418" s="779"/>
      <c r="CS418" s="779"/>
      <c r="CT418" s="779"/>
    </row>
    <row r="419" spans="1:98" s="887" customFormat="1" ht="13.5">
      <c r="A419" s="886"/>
      <c r="B419" s="886"/>
      <c r="C419" s="886"/>
      <c r="D419" s="886"/>
      <c r="E419" s="886"/>
      <c r="F419" s="2851"/>
      <c r="G419" s="2851"/>
      <c r="H419" s="888"/>
      <c r="I419" s="889"/>
      <c r="J419" s="890"/>
      <c r="M419" s="772"/>
      <c r="N419" s="891"/>
      <c r="O419" s="774"/>
      <c r="P419" s="775"/>
      <c r="Q419" s="775"/>
      <c r="R419" s="776"/>
      <c r="S419" s="777"/>
      <c r="T419" s="777"/>
      <c r="U419" s="777"/>
      <c r="V419" s="778"/>
      <c r="W419" s="778"/>
      <c r="X419" s="778"/>
      <c r="Y419" s="778"/>
      <c r="Z419" s="778"/>
      <c r="AA419" s="779"/>
      <c r="AB419" s="779"/>
      <c r="AC419" s="779"/>
      <c r="AD419" s="779"/>
      <c r="AE419" s="779"/>
      <c r="AF419" s="779"/>
      <c r="AG419" s="779"/>
      <c r="AH419" s="779"/>
      <c r="AI419" s="779"/>
      <c r="AJ419" s="779"/>
      <c r="AK419" s="779"/>
      <c r="AL419" s="779"/>
      <c r="AM419" s="779"/>
      <c r="AN419" s="779"/>
      <c r="AO419" s="779"/>
      <c r="AP419" s="779"/>
      <c r="AQ419" s="779"/>
      <c r="AR419" s="779"/>
      <c r="AS419" s="779"/>
      <c r="AT419" s="779"/>
      <c r="AU419" s="779"/>
      <c r="AV419" s="779"/>
      <c r="AW419" s="779"/>
      <c r="AX419" s="779"/>
      <c r="AY419" s="779"/>
      <c r="AZ419" s="779"/>
      <c r="BA419" s="779"/>
      <c r="BB419" s="779"/>
      <c r="BC419" s="779"/>
      <c r="BD419" s="779"/>
      <c r="BE419" s="779"/>
      <c r="BF419" s="779"/>
      <c r="BG419" s="779"/>
      <c r="BH419" s="779"/>
      <c r="BI419" s="779"/>
      <c r="BJ419" s="779"/>
      <c r="BK419" s="779"/>
      <c r="BL419" s="779"/>
      <c r="BM419" s="779"/>
      <c r="BN419" s="779"/>
      <c r="BO419" s="779"/>
      <c r="BP419" s="779"/>
      <c r="BQ419" s="779"/>
      <c r="BR419" s="779"/>
      <c r="BS419" s="779"/>
      <c r="BT419" s="779"/>
      <c r="BU419" s="779"/>
      <c r="BV419" s="779"/>
      <c r="BW419" s="779"/>
      <c r="BX419" s="779"/>
      <c r="BY419" s="779"/>
      <c r="BZ419" s="779"/>
      <c r="CA419" s="779"/>
      <c r="CB419" s="779"/>
      <c r="CC419" s="779"/>
      <c r="CD419" s="779"/>
      <c r="CE419" s="779"/>
      <c r="CF419" s="779"/>
      <c r="CG419" s="779"/>
      <c r="CH419" s="779"/>
      <c r="CI419" s="779"/>
      <c r="CJ419" s="779"/>
      <c r="CK419" s="779"/>
      <c r="CL419" s="779"/>
      <c r="CM419" s="779"/>
      <c r="CN419" s="779"/>
      <c r="CO419" s="779"/>
      <c r="CP419" s="779"/>
      <c r="CQ419" s="779"/>
      <c r="CR419" s="779"/>
      <c r="CS419" s="779"/>
      <c r="CT419" s="779"/>
    </row>
    <row r="420" spans="1:98" s="887" customFormat="1" ht="13.5">
      <c r="A420" s="886"/>
      <c r="B420" s="886"/>
      <c r="C420" s="886"/>
      <c r="D420" s="886"/>
      <c r="E420" s="886"/>
      <c r="F420" s="2851"/>
      <c r="G420" s="2851"/>
      <c r="H420" s="888"/>
      <c r="I420" s="889"/>
      <c r="J420" s="890"/>
      <c r="M420" s="772"/>
      <c r="N420" s="891"/>
      <c r="O420" s="774"/>
      <c r="P420" s="775"/>
      <c r="Q420" s="775"/>
      <c r="R420" s="776"/>
      <c r="S420" s="777"/>
      <c r="T420" s="777"/>
      <c r="U420" s="777"/>
      <c r="V420" s="778"/>
      <c r="W420" s="778"/>
      <c r="X420" s="778"/>
      <c r="Y420" s="778"/>
      <c r="Z420" s="778"/>
      <c r="AA420" s="779"/>
      <c r="AB420" s="779"/>
      <c r="AC420" s="779"/>
      <c r="AD420" s="779"/>
      <c r="AE420" s="779"/>
      <c r="AF420" s="779"/>
      <c r="AG420" s="779"/>
      <c r="AH420" s="779"/>
      <c r="AI420" s="779"/>
      <c r="AJ420" s="779"/>
      <c r="AK420" s="779"/>
      <c r="AL420" s="779"/>
      <c r="AM420" s="779"/>
      <c r="AN420" s="779"/>
      <c r="AO420" s="779"/>
      <c r="AP420" s="779"/>
      <c r="AQ420" s="779"/>
      <c r="AR420" s="779"/>
      <c r="AS420" s="779"/>
      <c r="AT420" s="779"/>
      <c r="AU420" s="779"/>
      <c r="AV420" s="779"/>
      <c r="AW420" s="779"/>
      <c r="AX420" s="779"/>
      <c r="AY420" s="779"/>
      <c r="AZ420" s="779"/>
      <c r="BA420" s="779"/>
      <c r="BB420" s="779"/>
      <c r="BC420" s="779"/>
      <c r="BD420" s="779"/>
      <c r="BE420" s="779"/>
      <c r="BF420" s="779"/>
      <c r="BG420" s="779"/>
      <c r="BH420" s="779"/>
      <c r="BI420" s="779"/>
      <c r="BJ420" s="779"/>
      <c r="BK420" s="779"/>
      <c r="BL420" s="779"/>
      <c r="BM420" s="779"/>
      <c r="BN420" s="779"/>
      <c r="BO420" s="779"/>
      <c r="BP420" s="779"/>
      <c r="BQ420" s="779"/>
      <c r="BR420" s="779"/>
      <c r="BS420" s="779"/>
      <c r="BT420" s="779"/>
      <c r="BU420" s="779"/>
      <c r="BV420" s="779"/>
      <c r="BW420" s="779"/>
      <c r="BX420" s="779"/>
      <c r="BY420" s="779"/>
      <c r="BZ420" s="779"/>
      <c r="CA420" s="779"/>
      <c r="CB420" s="779"/>
      <c r="CC420" s="779"/>
      <c r="CD420" s="779"/>
      <c r="CE420" s="779"/>
      <c r="CF420" s="779"/>
      <c r="CG420" s="779"/>
      <c r="CH420" s="779"/>
      <c r="CI420" s="779"/>
      <c r="CJ420" s="779"/>
      <c r="CK420" s="779"/>
      <c r="CL420" s="779"/>
      <c r="CM420" s="779"/>
      <c r="CN420" s="779"/>
      <c r="CO420" s="779"/>
      <c r="CP420" s="779"/>
      <c r="CQ420" s="779"/>
      <c r="CR420" s="779"/>
      <c r="CS420" s="779"/>
      <c r="CT420" s="779"/>
    </row>
    <row r="421" spans="1:98" s="887" customFormat="1" ht="13.5">
      <c r="A421" s="886"/>
      <c r="B421" s="886"/>
      <c r="C421" s="886"/>
      <c r="D421" s="886"/>
      <c r="E421" s="886"/>
      <c r="F421" s="2851"/>
      <c r="G421" s="2851"/>
      <c r="H421" s="888"/>
      <c r="I421" s="889"/>
      <c r="J421" s="890"/>
      <c r="M421" s="772"/>
      <c r="N421" s="891"/>
      <c r="O421" s="774"/>
      <c r="P421" s="775"/>
      <c r="Q421" s="775"/>
      <c r="R421" s="776"/>
      <c r="S421" s="777"/>
      <c r="T421" s="777"/>
      <c r="U421" s="777"/>
      <c r="V421" s="778"/>
      <c r="W421" s="778"/>
      <c r="X421" s="778"/>
      <c r="Y421" s="778"/>
      <c r="Z421" s="778"/>
      <c r="AA421" s="779"/>
      <c r="AB421" s="779"/>
      <c r="AC421" s="779"/>
      <c r="AD421" s="779"/>
      <c r="AE421" s="779"/>
      <c r="AF421" s="779"/>
      <c r="AG421" s="779"/>
      <c r="AH421" s="779"/>
      <c r="AI421" s="779"/>
      <c r="AJ421" s="779"/>
      <c r="AK421" s="779"/>
      <c r="AL421" s="779"/>
      <c r="AM421" s="779"/>
      <c r="AN421" s="779"/>
      <c r="AO421" s="779"/>
      <c r="AP421" s="779"/>
      <c r="AQ421" s="779"/>
      <c r="AR421" s="779"/>
      <c r="AS421" s="779"/>
      <c r="AT421" s="779"/>
      <c r="AU421" s="779"/>
      <c r="AV421" s="779"/>
      <c r="AW421" s="779"/>
      <c r="AX421" s="779"/>
      <c r="AY421" s="779"/>
      <c r="AZ421" s="779"/>
      <c r="BA421" s="779"/>
      <c r="BB421" s="779"/>
      <c r="BC421" s="779"/>
      <c r="BD421" s="779"/>
      <c r="BE421" s="779"/>
      <c r="BF421" s="779"/>
      <c r="BG421" s="779"/>
      <c r="BH421" s="779"/>
      <c r="BI421" s="779"/>
      <c r="BJ421" s="779"/>
      <c r="BK421" s="779"/>
      <c r="BL421" s="779"/>
      <c r="BM421" s="779"/>
      <c r="BN421" s="779"/>
      <c r="BO421" s="779"/>
      <c r="BP421" s="779"/>
      <c r="BQ421" s="779"/>
      <c r="BR421" s="779"/>
      <c r="BS421" s="779"/>
      <c r="BT421" s="779"/>
      <c r="BU421" s="779"/>
      <c r="BV421" s="779"/>
      <c r="BW421" s="779"/>
      <c r="BX421" s="779"/>
      <c r="BY421" s="779"/>
      <c r="BZ421" s="779"/>
      <c r="CA421" s="779"/>
      <c r="CB421" s="779"/>
      <c r="CC421" s="779"/>
      <c r="CD421" s="779"/>
      <c r="CE421" s="779"/>
      <c r="CF421" s="779"/>
      <c r="CG421" s="779"/>
      <c r="CH421" s="779"/>
      <c r="CI421" s="779"/>
      <c r="CJ421" s="779"/>
      <c r="CK421" s="779"/>
      <c r="CL421" s="779"/>
      <c r="CM421" s="779"/>
      <c r="CN421" s="779"/>
      <c r="CO421" s="779"/>
      <c r="CP421" s="779"/>
      <c r="CQ421" s="779"/>
      <c r="CR421" s="779"/>
      <c r="CS421" s="779"/>
      <c r="CT421" s="779"/>
    </row>
    <row r="422" spans="1:98" s="887" customFormat="1" ht="13.5">
      <c r="A422" s="886"/>
      <c r="B422" s="886"/>
      <c r="C422" s="886"/>
      <c r="D422" s="886"/>
      <c r="E422" s="886"/>
      <c r="F422" s="2851"/>
      <c r="G422" s="2851"/>
      <c r="H422" s="888"/>
      <c r="I422" s="889"/>
      <c r="J422" s="890"/>
      <c r="M422" s="772"/>
      <c r="N422" s="891"/>
      <c r="O422" s="774"/>
      <c r="P422" s="775"/>
      <c r="Q422" s="775"/>
      <c r="R422" s="776"/>
      <c r="S422" s="777"/>
      <c r="T422" s="777"/>
      <c r="U422" s="777"/>
      <c r="V422" s="778"/>
      <c r="W422" s="778"/>
      <c r="X422" s="778"/>
      <c r="Y422" s="778"/>
      <c r="Z422" s="778"/>
      <c r="AA422" s="779"/>
      <c r="AB422" s="779"/>
      <c r="AC422" s="779"/>
      <c r="AD422" s="779"/>
      <c r="AE422" s="779"/>
      <c r="AF422" s="779"/>
      <c r="AG422" s="779"/>
      <c r="AH422" s="779"/>
      <c r="AI422" s="779"/>
      <c r="AJ422" s="779"/>
      <c r="AK422" s="779"/>
      <c r="AL422" s="779"/>
      <c r="AM422" s="779"/>
      <c r="AN422" s="779"/>
      <c r="AO422" s="779"/>
      <c r="AP422" s="779"/>
      <c r="AQ422" s="779"/>
      <c r="AR422" s="779"/>
      <c r="AS422" s="779"/>
      <c r="AT422" s="779"/>
      <c r="AU422" s="779"/>
      <c r="AV422" s="779"/>
      <c r="AW422" s="779"/>
      <c r="AX422" s="779"/>
      <c r="AY422" s="779"/>
      <c r="AZ422" s="779"/>
      <c r="BA422" s="779"/>
      <c r="BB422" s="779"/>
      <c r="BC422" s="779"/>
      <c r="BD422" s="779"/>
      <c r="BE422" s="779"/>
      <c r="BF422" s="779"/>
      <c r="BG422" s="779"/>
      <c r="BH422" s="779"/>
      <c r="BI422" s="779"/>
      <c r="BJ422" s="779"/>
      <c r="BK422" s="779"/>
      <c r="BL422" s="779"/>
      <c r="BM422" s="779"/>
      <c r="BN422" s="779"/>
      <c r="BO422" s="779"/>
      <c r="BP422" s="779"/>
      <c r="BQ422" s="779"/>
      <c r="BR422" s="779"/>
      <c r="BS422" s="779"/>
      <c r="BT422" s="779"/>
      <c r="BU422" s="779"/>
      <c r="BV422" s="779"/>
      <c r="BW422" s="779"/>
      <c r="BX422" s="779"/>
      <c r="BY422" s="779"/>
      <c r="BZ422" s="779"/>
      <c r="CA422" s="779"/>
      <c r="CB422" s="779"/>
      <c r="CC422" s="779"/>
      <c r="CD422" s="779"/>
      <c r="CE422" s="779"/>
      <c r="CF422" s="779"/>
      <c r="CG422" s="779"/>
      <c r="CH422" s="779"/>
      <c r="CI422" s="779"/>
      <c r="CJ422" s="779"/>
      <c r="CK422" s="779"/>
      <c r="CL422" s="779"/>
      <c r="CM422" s="779"/>
      <c r="CN422" s="779"/>
      <c r="CO422" s="779"/>
      <c r="CP422" s="779"/>
      <c r="CQ422" s="779"/>
      <c r="CR422" s="779"/>
      <c r="CS422" s="779"/>
      <c r="CT422" s="779"/>
    </row>
    <row r="423" spans="1:98" s="887" customFormat="1" ht="13.5">
      <c r="A423" s="886"/>
      <c r="B423" s="886"/>
      <c r="C423" s="886"/>
      <c r="D423" s="886"/>
      <c r="E423" s="886"/>
      <c r="F423" s="2851"/>
      <c r="G423" s="2851"/>
      <c r="H423" s="888"/>
      <c r="I423" s="889"/>
      <c r="J423" s="890"/>
      <c r="M423" s="772"/>
      <c r="N423" s="891"/>
      <c r="O423" s="774"/>
      <c r="P423" s="775"/>
      <c r="Q423" s="775"/>
      <c r="R423" s="776"/>
      <c r="S423" s="777"/>
      <c r="T423" s="777"/>
      <c r="U423" s="777"/>
      <c r="V423" s="778"/>
      <c r="W423" s="778"/>
      <c r="X423" s="778"/>
      <c r="Y423" s="778"/>
      <c r="Z423" s="778"/>
      <c r="AA423" s="779"/>
      <c r="AB423" s="779"/>
      <c r="AC423" s="779"/>
      <c r="AD423" s="779"/>
      <c r="AE423" s="779"/>
      <c r="AF423" s="779"/>
      <c r="AG423" s="779"/>
      <c r="AH423" s="779"/>
      <c r="AI423" s="779"/>
      <c r="AJ423" s="779"/>
      <c r="AK423" s="779"/>
      <c r="AL423" s="779"/>
      <c r="AM423" s="779"/>
      <c r="AN423" s="779"/>
      <c r="AO423" s="779"/>
      <c r="AP423" s="779"/>
      <c r="AQ423" s="779"/>
      <c r="AR423" s="779"/>
      <c r="AS423" s="779"/>
      <c r="AT423" s="779"/>
      <c r="AU423" s="779"/>
      <c r="AV423" s="779"/>
      <c r="AW423" s="779"/>
      <c r="AX423" s="779"/>
      <c r="AY423" s="779"/>
      <c r="AZ423" s="779"/>
      <c r="BA423" s="779"/>
      <c r="BB423" s="779"/>
      <c r="BC423" s="779"/>
      <c r="BD423" s="779"/>
      <c r="BE423" s="779"/>
      <c r="BF423" s="779"/>
      <c r="BG423" s="779"/>
      <c r="BH423" s="779"/>
      <c r="BI423" s="779"/>
      <c r="BJ423" s="779"/>
      <c r="BK423" s="779"/>
      <c r="BL423" s="779"/>
      <c r="BM423" s="779"/>
      <c r="BN423" s="779"/>
      <c r="BO423" s="779"/>
      <c r="BP423" s="779"/>
      <c r="BQ423" s="779"/>
      <c r="BR423" s="779"/>
      <c r="BS423" s="779"/>
      <c r="BT423" s="779"/>
      <c r="BU423" s="779"/>
      <c r="BV423" s="779"/>
      <c r="BW423" s="779"/>
      <c r="BX423" s="779"/>
      <c r="BY423" s="779"/>
      <c r="BZ423" s="779"/>
      <c r="CA423" s="779"/>
      <c r="CB423" s="779"/>
      <c r="CC423" s="779"/>
      <c r="CD423" s="779"/>
      <c r="CE423" s="779"/>
      <c r="CF423" s="779"/>
      <c r="CG423" s="779"/>
      <c r="CH423" s="779"/>
      <c r="CI423" s="779"/>
      <c r="CJ423" s="779"/>
      <c r="CK423" s="779"/>
      <c r="CL423" s="779"/>
      <c r="CM423" s="779"/>
      <c r="CN423" s="779"/>
      <c r="CO423" s="779"/>
      <c r="CP423" s="779"/>
      <c r="CQ423" s="779"/>
      <c r="CR423" s="779"/>
      <c r="CS423" s="779"/>
      <c r="CT423" s="779"/>
    </row>
    <row r="424" spans="1:98" s="887" customFormat="1" ht="13.5">
      <c r="A424" s="886"/>
      <c r="B424" s="886"/>
      <c r="C424" s="886"/>
      <c r="D424" s="886"/>
      <c r="E424" s="886"/>
      <c r="F424" s="2851"/>
      <c r="G424" s="2851"/>
      <c r="H424" s="888"/>
      <c r="I424" s="889"/>
      <c r="J424" s="890"/>
      <c r="M424" s="772"/>
      <c r="N424" s="891"/>
      <c r="O424" s="774"/>
      <c r="P424" s="775"/>
      <c r="Q424" s="775"/>
      <c r="R424" s="776"/>
      <c r="S424" s="777"/>
      <c r="T424" s="777"/>
      <c r="U424" s="777"/>
      <c r="V424" s="778"/>
      <c r="W424" s="778"/>
      <c r="X424" s="778"/>
      <c r="Y424" s="778"/>
      <c r="Z424" s="778"/>
      <c r="AA424" s="779"/>
      <c r="AB424" s="779"/>
      <c r="AC424" s="779"/>
      <c r="AD424" s="779"/>
      <c r="AE424" s="779"/>
      <c r="AF424" s="779"/>
      <c r="AG424" s="779"/>
      <c r="AH424" s="779"/>
      <c r="AI424" s="779"/>
      <c r="AJ424" s="779"/>
      <c r="AK424" s="779"/>
      <c r="AL424" s="779"/>
      <c r="AM424" s="779"/>
      <c r="AN424" s="779"/>
      <c r="AO424" s="779"/>
      <c r="AP424" s="779"/>
      <c r="AQ424" s="779"/>
      <c r="AR424" s="779"/>
      <c r="AS424" s="779"/>
      <c r="AT424" s="779"/>
      <c r="AU424" s="779"/>
      <c r="AV424" s="779"/>
      <c r="AW424" s="779"/>
      <c r="AX424" s="779"/>
      <c r="AY424" s="779"/>
      <c r="AZ424" s="779"/>
      <c r="BA424" s="779"/>
      <c r="BB424" s="779"/>
      <c r="BC424" s="779"/>
      <c r="BD424" s="779"/>
      <c r="BE424" s="779"/>
      <c r="BF424" s="779"/>
      <c r="BG424" s="779"/>
      <c r="BH424" s="779"/>
      <c r="BI424" s="779"/>
      <c r="BJ424" s="779"/>
      <c r="BK424" s="779"/>
      <c r="BL424" s="779"/>
      <c r="BM424" s="779"/>
      <c r="BN424" s="779"/>
      <c r="BO424" s="779"/>
      <c r="BP424" s="779"/>
      <c r="BQ424" s="779"/>
      <c r="BR424" s="779"/>
      <c r="BS424" s="779"/>
      <c r="BT424" s="779"/>
      <c r="BU424" s="779"/>
      <c r="BV424" s="779"/>
      <c r="BW424" s="779"/>
      <c r="BX424" s="779"/>
      <c r="BY424" s="779"/>
      <c r="BZ424" s="779"/>
      <c r="CA424" s="779"/>
      <c r="CB424" s="779"/>
      <c r="CC424" s="779"/>
      <c r="CD424" s="779"/>
      <c r="CE424" s="779"/>
      <c r="CF424" s="779"/>
      <c r="CG424" s="779"/>
      <c r="CH424" s="779"/>
      <c r="CI424" s="779"/>
      <c r="CJ424" s="779"/>
      <c r="CK424" s="779"/>
      <c r="CL424" s="779"/>
      <c r="CM424" s="779"/>
      <c r="CN424" s="779"/>
      <c r="CO424" s="779"/>
      <c r="CP424" s="779"/>
      <c r="CQ424" s="779"/>
      <c r="CR424" s="779"/>
      <c r="CS424" s="779"/>
      <c r="CT424" s="779"/>
    </row>
    <row r="425" spans="1:98" s="887" customFormat="1" ht="13.5">
      <c r="A425" s="886"/>
      <c r="B425" s="886"/>
      <c r="C425" s="886"/>
      <c r="D425" s="886"/>
      <c r="E425" s="886"/>
      <c r="F425" s="2851"/>
      <c r="G425" s="2851"/>
      <c r="H425" s="888"/>
      <c r="I425" s="889"/>
      <c r="J425" s="890"/>
      <c r="M425" s="772"/>
      <c r="N425" s="891"/>
      <c r="O425" s="774"/>
      <c r="P425" s="775"/>
      <c r="Q425" s="775"/>
      <c r="R425" s="776"/>
      <c r="S425" s="777"/>
      <c r="T425" s="777"/>
      <c r="U425" s="777"/>
      <c r="V425" s="778"/>
      <c r="W425" s="778"/>
      <c r="X425" s="778"/>
      <c r="Y425" s="778"/>
      <c r="Z425" s="778"/>
      <c r="AA425" s="779"/>
      <c r="AB425" s="779"/>
      <c r="AC425" s="779"/>
      <c r="AD425" s="779"/>
      <c r="AE425" s="779"/>
      <c r="AF425" s="779"/>
      <c r="AG425" s="779"/>
      <c r="AH425" s="779"/>
      <c r="AI425" s="779"/>
      <c r="AJ425" s="779"/>
      <c r="AK425" s="779"/>
      <c r="AL425" s="779"/>
      <c r="AM425" s="779"/>
      <c r="AN425" s="779"/>
      <c r="AO425" s="779"/>
      <c r="AP425" s="779"/>
      <c r="AQ425" s="779"/>
      <c r="AR425" s="779"/>
      <c r="AS425" s="779"/>
      <c r="AT425" s="779"/>
      <c r="AU425" s="779"/>
      <c r="AV425" s="779"/>
      <c r="AW425" s="779"/>
      <c r="AX425" s="779"/>
      <c r="AY425" s="779"/>
      <c r="AZ425" s="779"/>
      <c r="BA425" s="779"/>
      <c r="BB425" s="779"/>
      <c r="BC425" s="779"/>
      <c r="BD425" s="779"/>
      <c r="BE425" s="779"/>
      <c r="BF425" s="779"/>
      <c r="BG425" s="779"/>
      <c r="BH425" s="779"/>
      <c r="BI425" s="779"/>
      <c r="BJ425" s="779"/>
      <c r="BK425" s="779"/>
      <c r="BL425" s="779"/>
      <c r="BM425" s="779"/>
      <c r="BN425" s="779"/>
      <c r="BO425" s="779"/>
      <c r="BP425" s="779"/>
      <c r="BQ425" s="779"/>
      <c r="BR425" s="779"/>
      <c r="BS425" s="779"/>
      <c r="BT425" s="779"/>
      <c r="BU425" s="779"/>
      <c r="BV425" s="779"/>
      <c r="BW425" s="779"/>
      <c r="BX425" s="779"/>
      <c r="BY425" s="779"/>
      <c r="BZ425" s="779"/>
      <c r="CA425" s="779"/>
      <c r="CB425" s="779"/>
      <c r="CC425" s="779"/>
      <c r="CD425" s="779"/>
      <c r="CE425" s="779"/>
      <c r="CF425" s="779"/>
      <c r="CG425" s="779"/>
      <c r="CH425" s="779"/>
      <c r="CI425" s="779"/>
      <c r="CJ425" s="779"/>
      <c r="CK425" s="779"/>
      <c r="CL425" s="779"/>
      <c r="CM425" s="779"/>
      <c r="CN425" s="779"/>
      <c r="CO425" s="779"/>
      <c r="CP425" s="779"/>
      <c r="CQ425" s="779"/>
      <c r="CR425" s="779"/>
      <c r="CS425" s="779"/>
      <c r="CT425" s="779"/>
    </row>
    <row r="426" spans="1:98" s="887" customFormat="1" ht="13.5">
      <c r="A426" s="886"/>
      <c r="B426" s="886"/>
      <c r="C426" s="886"/>
      <c r="D426" s="886"/>
      <c r="E426" s="886"/>
      <c r="F426" s="2851"/>
      <c r="G426" s="2851"/>
      <c r="H426" s="888"/>
      <c r="I426" s="889"/>
      <c r="J426" s="890"/>
      <c r="M426" s="772"/>
      <c r="N426" s="891"/>
      <c r="O426" s="774"/>
      <c r="P426" s="775"/>
      <c r="Q426" s="775"/>
      <c r="R426" s="776"/>
      <c r="S426" s="777"/>
      <c r="T426" s="777"/>
      <c r="U426" s="777"/>
      <c r="V426" s="778"/>
      <c r="W426" s="778"/>
      <c r="X426" s="778"/>
      <c r="Y426" s="778"/>
      <c r="Z426" s="778"/>
      <c r="AA426" s="779"/>
      <c r="AB426" s="779"/>
      <c r="AC426" s="779"/>
      <c r="AD426" s="779"/>
      <c r="AE426" s="779"/>
      <c r="AF426" s="779"/>
      <c r="AG426" s="779"/>
      <c r="AH426" s="779"/>
      <c r="AI426" s="779"/>
      <c r="AJ426" s="779"/>
      <c r="AK426" s="779"/>
      <c r="AL426" s="779"/>
      <c r="AM426" s="779"/>
      <c r="AN426" s="779"/>
      <c r="AO426" s="779"/>
      <c r="AP426" s="779"/>
      <c r="AQ426" s="779"/>
      <c r="AR426" s="779"/>
      <c r="AS426" s="779"/>
      <c r="AT426" s="779"/>
      <c r="AU426" s="779"/>
      <c r="AV426" s="779"/>
      <c r="AW426" s="779"/>
      <c r="AX426" s="779"/>
      <c r="AY426" s="779"/>
      <c r="AZ426" s="779"/>
      <c r="BA426" s="779"/>
      <c r="BB426" s="779"/>
      <c r="BC426" s="779"/>
      <c r="BD426" s="779"/>
      <c r="BE426" s="779"/>
      <c r="BF426" s="779"/>
      <c r="BG426" s="779"/>
      <c r="BH426" s="779"/>
      <c r="BI426" s="779"/>
      <c r="BJ426" s="779"/>
      <c r="BK426" s="779"/>
      <c r="BL426" s="779"/>
      <c r="BM426" s="779"/>
      <c r="BN426" s="779"/>
      <c r="BO426" s="779"/>
      <c r="BP426" s="779"/>
      <c r="BQ426" s="779"/>
      <c r="BR426" s="779"/>
      <c r="BS426" s="779"/>
      <c r="BT426" s="779"/>
      <c r="BU426" s="779"/>
      <c r="BV426" s="779"/>
      <c r="BW426" s="779"/>
      <c r="BX426" s="779"/>
      <c r="BY426" s="779"/>
      <c r="BZ426" s="779"/>
      <c r="CA426" s="779"/>
      <c r="CB426" s="779"/>
      <c r="CC426" s="779"/>
      <c r="CD426" s="779"/>
      <c r="CE426" s="779"/>
      <c r="CF426" s="779"/>
      <c r="CG426" s="779"/>
      <c r="CH426" s="779"/>
      <c r="CI426" s="779"/>
      <c r="CJ426" s="779"/>
      <c r="CK426" s="779"/>
      <c r="CL426" s="779"/>
      <c r="CM426" s="779"/>
      <c r="CN426" s="779"/>
      <c r="CO426" s="779"/>
      <c r="CP426" s="779"/>
      <c r="CQ426" s="779"/>
      <c r="CR426" s="779"/>
      <c r="CS426" s="779"/>
      <c r="CT426" s="779"/>
    </row>
    <row r="427" spans="1:98" s="887" customFormat="1" ht="13.5">
      <c r="A427" s="886"/>
      <c r="B427" s="886"/>
      <c r="C427" s="886"/>
      <c r="D427" s="886"/>
      <c r="E427" s="886"/>
      <c r="F427" s="2851"/>
      <c r="G427" s="2851"/>
      <c r="H427" s="888"/>
      <c r="I427" s="889"/>
      <c r="J427" s="890"/>
      <c r="M427" s="772"/>
      <c r="N427" s="891"/>
      <c r="O427" s="774"/>
      <c r="P427" s="775"/>
      <c r="Q427" s="775"/>
      <c r="R427" s="776"/>
      <c r="S427" s="777"/>
      <c r="T427" s="777"/>
      <c r="U427" s="777"/>
      <c r="V427" s="778"/>
      <c r="W427" s="778"/>
      <c r="X427" s="778"/>
      <c r="Y427" s="778"/>
      <c r="Z427" s="778"/>
      <c r="AA427" s="779"/>
      <c r="AB427" s="779"/>
      <c r="AC427" s="779"/>
      <c r="AD427" s="779"/>
      <c r="AE427" s="779"/>
      <c r="AF427" s="779"/>
      <c r="AG427" s="779"/>
      <c r="AH427" s="779"/>
      <c r="AI427" s="779"/>
      <c r="AJ427" s="779"/>
      <c r="AK427" s="779"/>
      <c r="AL427" s="779"/>
      <c r="AM427" s="779"/>
      <c r="AN427" s="779"/>
      <c r="AO427" s="779"/>
      <c r="AP427" s="779"/>
      <c r="AQ427" s="779"/>
      <c r="AR427" s="779"/>
      <c r="AS427" s="779"/>
      <c r="AT427" s="779"/>
      <c r="AU427" s="779"/>
      <c r="AV427" s="779"/>
      <c r="AW427" s="779"/>
      <c r="AX427" s="779"/>
      <c r="AY427" s="779"/>
      <c r="AZ427" s="779"/>
      <c r="BA427" s="779"/>
      <c r="BB427" s="779"/>
      <c r="BC427" s="779"/>
      <c r="BD427" s="779"/>
      <c r="BE427" s="779"/>
      <c r="BF427" s="779"/>
      <c r="BG427" s="779"/>
      <c r="BH427" s="779"/>
      <c r="BI427" s="779"/>
      <c r="BJ427" s="779"/>
      <c r="BK427" s="779"/>
      <c r="BL427" s="779"/>
      <c r="BM427" s="779"/>
      <c r="BN427" s="779"/>
      <c r="BO427" s="779"/>
      <c r="BP427" s="779"/>
      <c r="BQ427" s="779"/>
      <c r="BR427" s="779"/>
      <c r="BS427" s="779"/>
      <c r="BT427" s="779"/>
      <c r="BU427" s="779"/>
      <c r="BV427" s="779"/>
      <c r="BW427" s="779"/>
      <c r="BX427" s="779"/>
      <c r="BY427" s="779"/>
      <c r="BZ427" s="779"/>
      <c r="CA427" s="779"/>
      <c r="CB427" s="779"/>
      <c r="CC427" s="779"/>
      <c r="CD427" s="779"/>
      <c r="CE427" s="779"/>
      <c r="CF427" s="779"/>
      <c r="CG427" s="779"/>
      <c r="CH427" s="779"/>
      <c r="CI427" s="779"/>
      <c r="CJ427" s="779"/>
      <c r="CK427" s="779"/>
      <c r="CL427" s="779"/>
      <c r="CM427" s="779"/>
      <c r="CN427" s="779"/>
      <c r="CO427" s="779"/>
      <c r="CP427" s="779"/>
      <c r="CQ427" s="779"/>
      <c r="CR427" s="779"/>
      <c r="CS427" s="779"/>
      <c r="CT427" s="779"/>
    </row>
    <row r="428" spans="1:98" s="887" customFormat="1" ht="13.5">
      <c r="A428" s="886"/>
      <c r="B428" s="886"/>
      <c r="C428" s="886"/>
      <c r="D428" s="886"/>
      <c r="E428" s="886"/>
      <c r="F428" s="2851"/>
      <c r="G428" s="2851"/>
      <c r="H428" s="888"/>
      <c r="I428" s="889"/>
      <c r="J428" s="890"/>
      <c r="M428" s="772"/>
      <c r="N428" s="891"/>
      <c r="O428" s="774"/>
      <c r="P428" s="775"/>
      <c r="Q428" s="775"/>
      <c r="R428" s="776"/>
      <c r="S428" s="777"/>
      <c r="T428" s="777"/>
      <c r="U428" s="777"/>
      <c r="V428" s="778"/>
      <c r="W428" s="778"/>
      <c r="X428" s="778"/>
      <c r="Y428" s="778"/>
      <c r="Z428" s="778"/>
      <c r="AA428" s="779"/>
      <c r="AB428" s="779"/>
      <c r="AC428" s="779"/>
      <c r="AD428" s="779"/>
      <c r="AE428" s="779"/>
      <c r="AF428" s="779"/>
      <c r="AG428" s="779"/>
      <c r="AH428" s="779"/>
      <c r="AI428" s="779"/>
      <c r="AJ428" s="779"/>
      <c r="AK428" s="779"/>
      <c r="AL428" s="779"/>
      <c r="AM428" s="779"/>
      <c r="AN428" s="779"/>
      <c r="AO428" s="779"/>
      <c r="AP428" s="779"/>
      <c r="AQ428" s="779"/>
      <c r="AR428" s="779"/>
      <c r="AS428" s="779"/>
      <c r="AT428" s="779"/>
      <c r="AU428" s="779"/>
      <c r="AV428" s="779"/>
      <c r="AW428" s="779"/>
      <c r="AX428" s="779"/>
      <c r="AY428" s="779"/>
      <c r="AZ428" s="779"/>
      <c r="BA428" s="779"/>
      <c r="BB428" s="779"/>
      <c r="BC428" s="779"/>
      <c r="BD428" s="779"/>
      <c r="BE428" s="779"/>
      <c r="BF428" s="779"/>
      <c r="BG428" s="779"/>
      <c r="BH428" s="779"/>
      <c r="BI428" s="779"/>
      <c r="BJ428" s="779"/>
      <c r="BK428" s="779"/>
      <c r="BL428" s="779"/>
      <c r="BM428" s="779"/>
      <c r="BN428" s="779"/>
      <c r="BO428" s="779"/>
      <c r="BP428" s="779"/>
      <c r="BQ428" s="779"/>
      <c r="BR428" s="779"/>
      <c r="BS428" s="779"/>
      <c r="BT428" s="779"/>
      <c r="BU428" s="779"/>
      <c r="BV428" s="779"/>
      <c r="BW428" s="779"/>
      <c r="BX428" s="779"/>
      <c r="BY428" s="779"/>
      <c r="BZ428" s="779"/>
      <c r="CA428" s="779"/>
      <c r="CB428" s="779"/>
      <c r="CC428" s="779"/>
      <c r="CD428" s="779"/>
      <c r="CE428" s="779"/>
      <c r="CF428" s="779"/>
      <c r="CG428" s="779"/>
      <c r="CH428" s="779"/>
      <c r="CI428" s="779"/>
      <c r="CJ428" s="779"/>
      <c r="CK428" s="779"/>
      <c r="CL428" s="779"/>
      <c r="CM428" s="779"/>
      <c r="CN428" s="779"/>
      <c r="CO428" s="779"/>
      <c r="CP428" s="779"/>
      <c r="CQ428" s="779"/>
      <c r="CR428" s="779"/>
      <c r="CS428" s="779"/>
      <c r="CT428" s="779"/>
    </row>
    <row r="429" spans="1:98" s="887" customFormat="1" ht="13.5">
      <c r="A429" s="886"/>
      <c r="B429" s="886"/>
      <c r="C429" s="886"/>
      <c r="D429" s="886"/>
      <c r="E429" s="886"/>
      <c r="F429" s="2851"/>
      <c r="G429" s="2851"/>
      <c r="H429" s="888"/>
      <c r="I429" s="889"/>
      <c r="J429" s="890"/>
      <c r="M429" s="772"/>
      <c r="N429" s="891"/>
      <c r="O429" s="774"/>
      <c r="P429" s="775"/>
      <c r="Q429" s="775"/>
      <c r="R429" s="776"/>
      <c r="S429" s="777"/>
      <c r="T429" s="777"/>
      <c r="U429" s="777"/>
      <c r="V429" s="778"/>
      <c r="W429" s="778"/>
      <c r="X429" s="778"/>
      <c r="Y429" s="778"/>
      <c r="Z429" s="778"/>
      <c r="AA429" s="779"/>
      <c r="AB429" s="779"/>
      <c r="AC429" s="779"/>
      <c r="AD429" s="779"/>
      <c r="AE429" s="779"/>
      <c r="AF429" s="779"/>
      <c r="AG429" s="779"/>
      <c r="AH429" s="779"/>
      <c r="AI429" s="779"/>
      <c r="AJ429" s="779"/>
      <c r="AK429" s="779"/>
      <c r="AL429" s="779"/>
      <c r="AM429" s="779"/>
      <c r="AN429" s="779"/>
      <c r="AO429" s="779"/>
      <c r="AP429" s="779"/>
      <c r="AQ429" s="779"/>
      <c r="AR429" s="779"/>
      <c r="AS429" s="779"/>
      <c r="AT429" s="779"/>
      <c r="AU429" s="779"/>
      <c r="AV429" s="779"/>
      <c r="AW429" s="779"/>
      <c r="AX429" s="779"/>
      <c r="AY429" s="779"/>
      <c r="AZ429" s="779"/>
      <c r="BA429" s="779"/>
      <c r="BB429" s="779"/>
      <c r="BC429" s="779"/>
      <c r="BD429" s="779"/>
      <c r="BE429" s="779"/>
      <c r="BF429" s="779"/>
      <c r="BG429" s="779"/>
      <c r="BH429" s="779"/>
      <c r="BI429" s="779"/>
      <c r="BJ429" s="779"/>
      <c r="BK429" s="779"/>
      <c r="BL429" s="779"/>
      <c r="BM429" s="779"/>
      <c r="BN429" s="779"/>
      <c r="BO429" s="779"/>
      <c r="BP429" s="779"/>
      <c r="BQ429" s="779"/>
      <c r="BR429" s="779"/>
      <c r="BS429" s="779"/>
      <c r="BT429" s="779"/>
      <c r="BU429" s="779"/>
      <c r="BV429" s="779"/>
      <c r="BW429" s="779"/>
      <c r="BX429" s="779"/>
      <c r="BY429" s="779"/>
      <c r="BZ429" s="779"/>
      <c r="CA429" s="779"/>
      <c r="CB429" s="779"/>
      <c r="CC429" s="779"/>
      <c r="CD429" s="779"/>
      <c r="CE429" s="779"/>
      <c r="CF429" s="779"/>
      <c r="CG429" s="779"/>
      <c r="CH429" s="779"/>
      <c r="CI429" s="779"/>
      <c r="CJ429" s="779"/>
      <c r="CK429" s="779"/>
      <c r="CL429" s="779"/>
      <c r="CM429" s="779"/>
      <c r="CN429" s="779"/>
      <c r="CO429" s="779"/>
      <c r="CP429" s="779"/>
      <c r="CQ429" s="779"/>
      <c r="CR429" s="779"/>
      <c r="CS429" s="779"/>
      <c r="CT429" s="779"/>
    </row>
    <row r="430" spans="1:98" s="887" customFormat="1" ht="13.5">
      <c r="A430" s="886"/>
      <c r="B430" s="886"/>
      <c r="C430" s="886"/>
      <c r="D430" s="886"/>
      <c r="E430" s="886"/>
      <c r="F430" s="2851"/>
      <c r="G430" s="2851"/>
      <c r="H430" s="888"/>
      <c r="I430" s="889"/>
      <c r="J430" s="890"/>
      <c r="M430" s="772"/>
      <c r="N430" s="891"/>
      <c r="O430" s="774"/>
      <c r="P430" s="775"/>
      <c r="Q430" s="775"/>
      <c r="R430" s="776"/>
      <c r="S430" s="777"/>
      <c r="T430" s="777"/>
      <c r="U430" s="777"/>
      <c r="V430" s="778"/>
      <c r="W430" s="778"/>
      <c r="X430" s="778"/>
      <c r="Y430" s="778"/>
      <c r="Z430" s="778"/>
      <c r="AA430" s="779"/>
      <c r="AB430" s="779"/>
      <c r="AC430" s="779"/>
      <c r="AD430" s="779"/>
      <c r="AE430" s="779"/>
      <c r="AF430" s="779"/>
      <c r="AG430" s="779"/>
      <c r="AH430" s="779"/>
      <c r="AI430" s="779"/>
      <c r="AJ430" s="779"/>
      <c r="AK430" s="779"/>
      <c r="AL430" s="779"/>
      <c r="AM430" s="779"/>
      <c r="AN430" s="779"/>
      <c r="AO430" s="779"/>
      <c r="AP430" s="779"/>
      <c r="AQ430" s="779"/>
      <c r="AR430" s="779"/>
      <c r="AS430" s="779"/>
      <c r="AT430" s="779"/>
      <c r="AU430" s="779"/>
      <c r="AV430" s="779"/>
      <c r="AW430" s="779"/>
      <c r="AX430" s="779"/>
      <c r="AY430" s="779"/>
      <c r="AZ430" s="779"/>
      <c r="BA430" s="779"/>
      <c r="BB430" s="779"/>
      <c r="BC430" s="779"/>
      <c r="BD430" s="779"/>
      <c r="BE430" s="779"/>
      <c r="BF430" s="779"/>
      <c r="BG430" s="779"/>
      <c r="BH430" s="779"/>
      <c r="BI430" s="779"/>
      <c r="BJ430" s="779"/>
      <c r="BK430" s="779"/>
      <c r="BL430" s="779"/>
      <c r="BM430" s="779"/>
      <c r="BN430" s="779"/>
      <c r="BO430" s="779"/>
      <c r="BP430" s="779"/>
      <c r="BQ430" s="779"/>
      <c r="BR430" s="779"/>
      <c r="BS430" s="779"/>
      <c r="BT430" s="779"/>
      <c r="BU430" s="779"/>
      <c r="BV430" s="779"/>
      <c r="BW430" s="779"/>
      <c r="BX430" s="779"/>
      <c r="BY430" s="779"/>
      <c r="BZ430" s="779"/>
      <c r="CA430" s="779"/>
      <c r="CB430" s="779"/>
      <c r="CC430" s="779"/>
      <c r="CD430" s="779"/>
      <c r="CE430" s="779"/>
      <c r="CF430" s="779"/>
      <c r="CG430" s="779"/>
      <c r="CH430" s="779"/>
      <c r="CI430" s="779"/>
      <c r="CJ430" s="779"/>
      <c r="CK430" s="779"/>
      <c r="CL430" s="779"/>
      <c r="CM430" s="779"/>
      <c r="CN430" s="779"/>
      <c r="CO430" s="779"/>
      <c r="CP430" s="779"/>
      <c r="CQ430" s="779"/>
      <c r="CR430" s="779"/>
      <c r="CS430" s="779"/>
      <c r="CT430" s="779"/>
    </row>
    <row r="431" spans="1:98" s="887" customFormat="1" ht="13.5">
      <c r="A431" s="886"/>
      <c r="B431" s="886"/>
      <c r="C431" s="886"/>
      <c r="D431" s="886"/>
      <c r="E431" s="886"/>
      <c r="F431" s="2851"/>
      <c r="G431" s="2851"/>
      <c r="H431" s="888"/>
      <c r="I431" s="889"/>
      <c r="J431" s="890"/>
      <c r="M431" s="772"/>
      <c r="N431" s="891"/>
      <c r="O431" s="774"/>
      <c r="P431" s="775"/>
      <c r="Q431" s="775"/>
      <c r="R431" s="776"/>
      <c r="S431" s="777"/>
      <c r="T431" s="777"/>
      <c r="U431" s="777"/>
      <c r="V431" s="778"/>
      <c r="W431" s="778"/>
      <c r="X431" s="778"/>
      <c r="Y431" s="778"/>
      <c r="Z431" s="778"/>
      <c r="AA431" s="779"/>
      <c r="AB431" s="779"/>
      <c r="AC431" s="779"/>
      <c r="AD431" s="779"/>
      <c r="AE431" s="779"/>
      <c r="AF431" s="779"/>
      <c r="AG431" s="779"/>
      <c r="AH431" s="779"/>
      <c r="AI431" s="779"/>
      <c r="AJ431" s="779"/>
      <c r="AK431" s="779"/>
      <c r="AL431" s="779"/>
      <c r="AM431" s="779"/>
      <c r="AN431" s="779"/>
      <c r="AO431" s="779"/>
      <c r="AP431" s="779"/>
      <c r="AQ431" s="779"/>
      <c r="AR431" s="779"/>
      <c r="AS431" s="779"/>
      <c r="AT431" s="779"/>
      <c r="AU431" s="779"/>
      <c r="AV431" s="779"/>
      <c r="AW431" s="779"/>
      <c r="AX431" s="779"/>
      <c r="AY431" s="779"/>
      <c r="AZ431" s="779"/>
      <c r="BA431" s="779"/>
      <c r="BB431" s="779"/>
      <c r="BC431" s="779"/>
      <c r="BD431" s="779"/>
      <c r="BE431" s="779"/>
      <c r="BF431" s="779"/>
      <c r="BG431" s="779"/>
      <c r="BH431" s="779"/>
      <c r="BI431" s="779"/>
      <c r="BJ431" s="779"/>
      <c r="BK431" s="779"/>
      <c r="BL431" s="779"/>
      <c r="BM431" s="779"/>
      <c r="BN431" s="779"/>
      <c r="BO431" s="779"/>
      <c r="BP431" s="779"/>
      <c r="BQ431" s="779"/>
      <c r="BR431" s="779"/>
      <c r="BS431" s="779"/>
      <c r="BT431" s="779"/>
      <c r="BU431" s="779"/>
      <c r="BV431" s="779"/>
      <c r="BW431" s="779"/>
      <c r="BX431" s="779"/>
      <c r="BY431" s="779"/>
      <c r="BZ431" s="779"/>
      <c r="CA431" s="779"/>
      <c r="CB431" s="779"/>
      <c r="CC431" s="779"/>
      <c r="CD431" s="779"/>
      <c r="CE431" s="779"/>
      <c r="CF431" s="779"/>
      <c r="CG431" s="779"/>
      <c r="CH431" s="779"/>
      <c r="CI431" s="779"/>
      <c r="CJ431" s="779"/>
      <c r="CK431" s="779"/>
      <c r="CL431" s="779"/>
      <c r="CM431" s="779"/>
      <c r="CN431" s="779"/>
      <c r="CO431" s="779"/>
      <c r="CP431" s="779"/>
      <c r="CQ431" s="779"/>
      <c r="CR431" s="779"/>
      <c r="CS431" s="779"/>
      <c r="CT431" s="779"/>
    </row>
    <row r="432" spans="1:98" s="887" customFormat="1" ht="13.5">
      <c r="A432" s="886"/>
      <c r="B432" s="886"/>
      <c r="C432" s="886"/>
      <c r="D432" s="886"/>
      <c r="E432" s="886"/>
      <c r="F432" s="2851"/>
      <c r="G432" s="2851"/>
      <c r="H432" s="888"/>
      <c r="I432" s="889"/>
      <c r="J432" s="890"/>
      <c r="M432" s="772"/>
      <c r="N432" s="891"/>
      <c r="O432" s="774"/>
      <c r="P432" s="775"/>
      <c r="Q432" s="775"/>
      <c r="R432" s="776"/>
      <c r="S432" s="777"/>
      <c r="T432" s="777"/>
      <c r="U432" s="777"/>
      <c r="V432" s="778"/>
      <c r="W432" s="778"/>
      <c r="X432" s="778"/>
      <c r="Y432" s="778"/>
      <c r="Z432" s="778"/>
      <c r="AA432" s="779"/>
      <c r="AB432" s="779"/>
      <c r="AC432" s="779"/>
      <c r="AD432" s="779"/>
      <c r="AE432" s="779"/>
      <c r="AF432" s="779"/>
      <c r="AG432" s="779"/>
      <c r="AH432" s="779"/>
      <c r="AI432" s="779"/>
      <c r="AJ432" s="779"/>
      <c r="AK432" s="779"/>
      <c r="AL432" s="779"/>
      <c r="AM432" s="779"/>
      <c r="AN432" s="779"/>
      <c r="AO432" s="779"/>
      <c r="AP432" s="779"/>
      <c r="AQ432" s="779"/>
      <c r="AR432" s="779"/>
      <c r="AS432" s="779"/>
      <c r="AT432" s="779"/>
      <c r="AU432" s="779"/>
      <c r="AV432" s="779"/>
      <c r="AW432" s="779"/>
      <c r="AX432" s="779"/>
      <c r="AY432" s="779"/>
      <c r="AZ432" s="779"/>
      <c r="BA432" s="779"/>
      <c r="BB432" s="779"/>
      <c r="BC432" s="779"/>
      <c r="BD432" s="779"/>
      <c r="BE432" s="779"/>
      <c r="BF432" s="779"/>
      <c r="BG432" s="779"/>
      <c r="BH432" s="779"/>
      <c r="BI432" s="779"/>
      <c r="BJ432" s="779"/>
      <c r="BK432" s="779"/>
      <c r="BL432" s="779"/>
      <c r="BM432" s="779"/>
      <c r="BN432" s="779"/>
      <c r="BO432" s="779"/>
      <c r="BP432" s="779"/>
      <c r="BQ432" s="779"/>
      <c r="BR432" s="779"/>
      <c r="BS432" s="779"/>
      <c r="BT432" s="779"/>
      <c r="BU432" s="779"/>
      <c r="BV432" s="779"/>
      <c r="BW432" s="779"/>
      <c r="BX432" s="779"/>
      <c r="BY432" s="779"/>
      <c r="BZ432" s="779"/>
      <c r="CA432" s="779"/>
      <c r="CB432" s="779"/>
      <c r="CC432" s="779"/>
      <c r="CD432" s="779"/>
      <c r="CE432" s="779"/>
      <c r="CF432" s="779"/>
      <c r="CG432" s="779"/>
      <c r="CH432" s="779"/>
      <c r="CI432" s="779"/>
      <c r="CJ432" s="779"/>
      <c r="CK432" s="779"/>
      <c r="CL432" s="779"/>
      <c r="CM432" s="779"/>
      <c r="CN432" s="779"/>
      <c r="CO432" s="779"/>
      <c r="CP432" s="779"/>
      <c r="CQ432" s="779"/>
      <c r="CR432" s="779"/>
      <c r="CS432" s="779"/>
      <c r="CT432" s="779"/>
    </row>
    <row r="433" spans="1:98" s="887" customFormat="1" ht="13.5">
      <c r="A433" s="886"/>
      <c r="B433" s="886"/>
      <c r="C433" s="886"/>
      <c r="D433" s="886"/>
      <c r="E433" s="886"/>
      <c r="F433" s="2851"/>
      <c r="G433" s="2851"/>
      <c r="H433" s="888"/>
      <c r="I433" s="889"/>
      <c r="J433" s="890"/>
      <c r="M433" s="772"/>
      <c r="N433" s="891"/>
      <c r="O433" s="774"/>
      <c r="P433" s="775"/>
      <c r="Q433" s="775"/>
      <c r="R433" s="776"/>
      <c r="S433" s="777"/>
      <c r="T433" s="777"/>
      <c r="U433" s="777"/>
      <c r="V433" s="778"/>
      <c r="W433" s="778"/>
      <c r="X433" s="778"/>
      <c r="Y433" s="778"/>
      <c r="Z433" s="778"/>
      <c r="AA433" s="779"/>
      <c r="AB433" s="779"/>
      <c r="AC433" s="779"/>
      <c r="AD433" s="779"/>
      <c r="AE433" s="779"/>
      <c r="AF433" s="779"/>
      <c r="AG433" s="779"/>
      <c r="AH433" s="779"/>
      <c r="AI433" s="779"/>
      <c r="AJ433" s="779"/>
      <c r="AK433" s="779"/>
      <c r="AL433" s="779"/>
      <c r="AM433" s="779"/>
      <c r="AN433" s="779"/>
      <c r="AO433" s="779"/>
      <c r="AP433" s="779"/>
      <c r="AQ433" s="779"/>
      <c r="AR433" s="779"/>
      <c r="AS433" s="779"/>
      <c r="AT433" s="779"/>
      <c r="AU433" s="779"/>
      <c r="AV433" s="779"/>
      <c r="AW433" s="779"/>
      <c r="AX433" s="779"/>
      <c r="AY433" s="779"/>
      <c r="AZ433" s="779"/>
      <c r="BA433" s="779"/>
      <c r="BB433" s="779"/>
      <c r="BC433" s="779"/>
      <c r="BD433" s="779"/>
      <c r="BE433" s="779"/>
      <c r="BF433" s="779"/>
      <c r="BG433" s="779"/>
      <c r="BH433" s="779"/>
      <c r="BI433" s="779"/>
      <c r="BJ433" s="779"/>
      <c r="BK433" s="779"/>
      <c r="BL433" s="779"/>
      <c r="BM433" s="779"/>
      <c r="BN433" s="779"/>
      <c r="BO433" s="779"/>
      <c r="BP433" s="779"/>
      <c r="BQ433" s="779"/>
      <c r="BR433" s="779"/>
      <c r="BS433" s="779"/>
      <c r="BT433" s="779"/>
      <c r="BU433" s="779"/>
      <c r="BV433" s="779"/>
      <c r="BW433" s="779"/>
      <c r="BX433" s="779"/>
      <c r="BY433" s="779"/>
      <c r="BZ433" s="779"/>
      <c r="CA433" s="779"/>
      <c r="CB433" s="779"/>
      <c r="CC433" s="779"/>
      <c r="CD433" s="779"/>
      <c r="CE433" s="779"/>
      <c r="CF433" s="779"/>
      <c r="CG433" s="779"/>
      <c r="CH433" s="779"/>
      <c r="CI433" s="779"/>
      <c r="CJ433" s="779"/>
      <c r="CK433" s="779"/>
      <c r="CL433" s="779"/>
      <c r="CM433" s="779"/>
      <c r="CN433" s="779"/>
      <c r="CO433" s="779"/>
      <c r="CP433" s="779"/>
      <c r="CQ433" s="779"/>
      <c r="CR433" s="779"/>
      <c r="CS433" s="779"/>
      <c r="CT433" s="779"/>
    </row>
    <row r="434" spans="1:98" s="887" customFormat="1" ht="13.5">
      <c r="A434" s="886"/>
      <c r="B434" s="886"/>
      <c r="C434" s="886"/>
      <c r="D434" s="886"/>
      <c r="E434" s="886"/>
      <c r="F434" s="2851"/>
      <c r="G434" s="2851"/>
      <c r="H434" s="888"/>
      <c r="I434" s="889"/>
      <c r="J434" s="890"/>
      <c r="M434" s="772"/>
      <c r="N434" s="891"/>
      <c r="O434" s="774"/>
      <c r="P434" s="775"/>
      <c r="Q434" s="775"/>
      <c r="R434" s="776"/>
      <c r="S434" s="777"/>
      <c r="T434" s="777"/>
      <c r="U434" s="777"/>
      <c r="V434" s="778"/>
      <c r="W434" s="778"/>
      <c r="X434" s="778"/>
      <c r="Y434" s="778"/>
      <c r="Z434" s="778"/>
      <c r="AA434" s="779"/>
      <c r="AB434" s="779"/>
      <c r="AC434" s="779"/>
      <c r="AD434" s="779"/>
      <c r="AE434" s="779"/>
      <c r="AF434" s="779"/>
      <c r="AG434" s="779"/>
      <c r="AH434" s="779"/>
      <c r="AI434" s="779"/>
      <c r="AJ434" s="779"/>
      <c r="AK434" s="779"/>
      <c r="AL434" s="779"/>
      <c r="AM434" s="779"/>
      <c r="AN434" s="779"/>
      <c r="AO434" s="779"/>
      <c r="AP434" s="779"/>
      <c r="AQ434" s="779"/>
      <c r="AR434" s="779"/>
      <c r="AS434" s="779"/>
      <c r="AT434" s="779"/>
      <c r="AU434" s="779"/>
      <c r="AV434" s="779"/>
      <c r="AW434" s="779"/>
      <c r="AX434" s="779"/>
      <c r="AY434" s="779"/>
      <c r="AZ434" s="779"/>
      <c r="BA434" s="779"/>
      <c r="BB434" s="779"/>
      <c r="BC434" s="779"/>
      <c r="BD434" s="779"/>
      <c r="BE434" s="779"/>
      <c r="BF434" s="779"/>
      <c r="BG434" s="779"/>
      <c r="BH434" s="779"/>
      <c r="BI434" s="779"/>
      <c r="BJ434" s="779"/>
      <c r="BK434" s="779"/>
      <c r="BL434" s="779"/>
      <c r="BM434" s="779"/>
      <c r="BN434" s="779"/>
      <c r="BO434" s="779"/>
      <c r="BP434" s="779"/>
      <c r="BQ434" s="779"/>
      <c r="BR434" s="779"/>
      <c r="BS434" s="779"/>
      <c r="BT434" s="779"/>
      <c r="BU434" s="779"/>
      <c r="BV434" s="779"/>
      <c r="BW434" s="779"/>
      <c r="BX434" s="779"/>
      <c r="BY434" s="779"/>
      <c r="BZ434" s="779"/>
      <c r="CA434" s="779"/>
      <c r="CB434" s="779"/>
      <c r="CC434" s="779"/>
      <c r="CD434" s="779"/>
      <c r="CE434" s="779"/>
      <c r="CF434" s="779"/>
      <c r="CG434" s="779"/>
      <c r="CH434" s="779"/>
      <c r="CI434" s="779"/>
      <c r="CJ434" s="779"/>
      <c r="CK434" s="779"/>
      <c r="CL434" s="779"/>
      <c r="CM434" s="779"/>
      <c r="CN434" s="779"/>
      <c r="CO434" s="779"/>
      <c r="CP434" s="779"/>
      <c r="CQ434" s="779"/>
      <c r="CR434" s="779"/>
      <c r="CS434" s="779"/>
      <c r="CT434" s="779"/>
    </row>
    <row r="435" spans="1:98" s="887" customFormat="1" ht="13.5">
      <c r="A435" s="886"/>
      <c r="B435" s="886"/>
      <c r="C435" s="886"/>
      <c r="D435" s="886"/>
      <c r="E435" s="886"/>
      <c r="F435" s="2851"/>
      <c r="G435" s="2851"/>
      <c r="H435" s="888"/>
      <c r="I435" s="889"/>
      <c r="J435" s="890"/>
      <c r="M435" s="772"/>
      <c r="N435" s="891"/>
      <c r="O435" s="774"/>
      <c r="P435" s="775"/>
      <c r="Q435" s="775"/>
      <c r="R435" s="776"/>
      <c r="S435" s="777"/>
      <c r="T435" s="777"/>
      <c r="U435" s="777"/>
      <c r="V435" s="778"/>
      <c r="W435" s="778"/>
      <c r="X435" s="778"/>
      <c r="Y435" s="778"/>
      <c r="Z435" s="778"/>
      <c r="AA435" s="779"/>
      <c r="AB435" s="779"/>
      <c r="AC435" s="779"/>
      <c r="AD435" s="779"/>
      <c r="AE435" s="779"/>
      <c r="AF435" s="779"/>
      <c r="AG435" s="779"/>
      <c r="AH435" s="779"/>
      <c r="AI435" s="779"/>
      <c r="AJ435" s="779"/>
      <c r="AK435" s="779"/>
      <c r="AL435" s="779"/>
      <c r="AM435" s="779"/>
      <c r="AN435" s="779"/>
      <c r="AO435" s="779"/>
      <c r="AP435" s="779"/>
      <c r="AQ435" s="779"/>
      <c r="AR435" s="779"/>
      <c r="AS435" s="779"/>
      <c r="AT435" s="779"/>
      <c r="AU435" s="779"/>
      <c r="AV435" s="779"/>
      <c r="AW435" s="779"/>
      <c r="AX435" s="779"/>
      <c r="AY435" s="779"/>
      <c r="AZ435" s="779"/>
      <c r="BA435" s="779"/>
      <c r="BB435" s="779"/>
      <c r="BC435" s="779"/>
      <c r="BD435" s="779"/>
      <c r="BE435" s="779"/>
      <c r="BF435" s="779"/>
      <c r="BG435" s="779"/>
      <c r="BH435" s="779"/>
      <c r="BI435" s="779"/>
      <c r="BJ435" s="779"/>
      <c r="BK435" s="779"/>
      <c r="BL435" s="779"/>
      <c r="BM435" s="779"/>
      <c r="BN435" s="779"/>
      <c r="BO435" s="779"/>
      <c r="BP435" s="779"/>
      <c r="BQ435" s="779"/>
      <c r="BR435" s="779"/>
      <c r="BS435" s="779"/>
      <c r="BT435" s="779"/>
      <c r="BU435" s="779"/>
      <c r="BV435" s="779"/>
      <c r="BW435" s="779"/>
      <c r="BX435" s="779"/>
      <c r="BY435" s="779"/>
      <c r="BZ435" s="779"/>
      <c r="CA435" s="779"/>
      <c r="CB435" s="779"/>
      <c r="CC435" s="779"/>
      <c r="CD435" s="779"/>
      <c r="CE435" s="779"/>
      <c r="CF435" s="779"/>
      <c r="CG435" s="779"/>
      <c r="CH435" s="779"/>
      <c r="CI435" s="779"/>
      <c r="CJ435" s="779"/>
      <c r="CK435" s="779"/>
      <c r="CL435" s="779"/>
      <c r="CM435" s="779"/>
      <c r="CN435" s="779"/>
      <c r="CO435" s="779"/>
      <c r="CP435" s="779"/>
      <c r="CQ435" s="779"/>
      <c r="CR435" s="779"/>
      <c r="CS435" s="779"/>
      <c r="CT435" s="779"/>
    </row>
    <row r="436" spans="1:98" s="887" customFormat="1" ht="13.5">
      <c r="A436" s="886"/>
      <c r="B436" s="886"/>
      <c r="C436" s="886"/>
      <c r="D436" s="886"/>
      <c r="E436" s="886"/>
      <c r="F436" s="2851"/>
      <c r="G436" s="2851"/>
      <c r="H436" s="888"/>
      <c r="I436" s="889"/>
      <c r="J436" s="890"/>
      <c r="M436" s="772"/>
      <c r="N436" s="891"/>
      <c r="O436" s="774"/>
      <c r="P436" s="775"/>
      <c r="Q436" s="775"/>
      <c r="R436" s="776"/>
      <c r="S436" s="777"/>
      <c r="T436" s="777"/>
      <c r="U436" s="777"/>
      <c r="V436" s="778"/>
      <c r="W436" s="778"/>
      <c r="X436" s="778"/>
      <c r="Y436" s="778"/>
      <c r="Z436" s="778"/>
      <c r="AA436" s="779"/>
      <c r="AB436" s="779"/>
      <c r="AC436" s="779"/>
      <c r="AD436" s="779"/>
      <c r="AE436" s="779"/>
      <c r="AF436" s="779"/>
      <c r="AG436" s="779"/>
      <c r="AH436" s="779"/>
      <c r="AI436" s="779"/>
      <c r="AJ436" s="779"/>
      <c r="AK436" s="779"/>
      <c r="AL436" s="779"/>
      <c r="AM436" s="779"/>
      <c r="AN436" s="779"/>
      <c r="AO436" s="779"/>
      <c r="AP436" s="779"/>
      <c r="AQ436" s="779"/>
      <c r="AR436" s="779"/>
      <c r="AS436" s="779"/>
      <c r="AT436" s="779"/>
      <c r="AU436" s="779"/>
      <c r="AV436" s="779"/>
      <c r="AW436" s="779"/>
      <c r="AX436" s="779"/>
      <c r="AY436" s="779"/>
      <c r="AZ436" s="779"/>
      <c r="BA436" s="779"/>
      <c r="BB436" s="779"/>
      <c r="BC436" s="779"/>
      <c r="BD436" s="779"/>
      <c r="BE436" s="779"/>
      <c r="BF436" s="779"/>
      <c r="BG436" s="779"/>
      <c r="BH436" s="779"/>
      <c r="BI436" s="779"/>
      <c r="BJ436" s="779"/>
      <c r="BK436" s="779"/>
      <c r="BL436" s="779"/>
      <c r="BM436" s="779"/>
      <c r="BN436" s="779"/>
      <c r="BO436" s="779"/>
      <c r="BP436" s="779"/>
      <c r="BQ436" s="779"/>
      <c r="BR436" s="779"/>
      <c r="BS436" s="779"/>
      <c r="BT436" s="779"/>
      <c r="BU436" s="779"/>
      <c r="BV436" s="779"/>
      <c r="BW436" s="779"/>
      <c r="BX436" s="779"/>
      <c r="BY436" s="779"/>
      <c r="BZ436" s="779"/>
      <c r="CA436" s="779"/>
      <c r="CB436" s="779"/>
      <c r="CC436" s="779"/>
      <c r="CD436" s="779"/>
      <c r="CE436" s="779"/>
      <c r="CF436" s="779"/>
      <c r="CG436" s="779"/>
      <c r="CH436" s="779"/>
      <c r="CI436" s="779"/>
      <c r="CJ436" s="779"/>
      <c r="CK436" s="779"/>
      <c r="CL436" s="779"/>
      <c r="CM436" s="779"/>
      <c r="CN436" s="779"/>
      <c r="CO436" s="779"/>
      <c r="CP436" s="779"/>
      <c r="CQ436" s="779"/>
      <c r="CR436" s="779"/>
      <c r="CS436" s="779"/>
      <c r="CT436" s="779"/>
    </row>
    <row r="437" spans="1:98" s="887" customFormat="1" ht="13.5">
      <c r="A437" s="886"/>
      <c r="B437" s="886"/>
      <c r="C437" s="886"/>
      <c r="D437" s="886"/>
      <c r="E437" s="886"/>
      <c r="F437" s="2851"/>
      <c r="G437" s="2851"/>
      <c r="H437" s="888"/>
      <c r="I437" s="889"/>
      <c r="J437" s="890"/>
      <c r="M437" s="772"/>
      <c r="N437" s="891"/>
      <c r="O437" s="774"/>
      <c r="P437" s="775"/>
      <c r="Q437" s="775"/>
      <c r="R437" s="776"/>
      <c r="S437" s="777"/>
      <c r="T437" s="777"/>
      <c r="U437" s="777"/>
      <c r="V437" s="778"/>
      <c r="W437" s="778"/>
      <c r="X437" s="778"/>
      <c r="Y437" s="778"/>
      <c r="Z437" s="778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L437" s="779"/>
      <c r="AM437" s="779"/>
      <c r="AN437" s="779"/>
      <c r="AO437" s="779"/>
      <c r="AP437" s="779"/>
      <c r="AQ437" s="779"/>
      <c r="AR437" s="779"/>
      <c r="AS437" s="779"/>
      <c r="AT437" s="779"/>
      <c r="AU437" s="779"/>
      <c r="AV437" s="779"/>
      <c r="AW437" s="779"/>
      <c r="AX437" s="779"/>
      <c r="AY437" s="779"/>
      <c r="AZ437" s="779"/>
      <c r="BA437" s="779"/>
      <c r="BB437" s="779"/>
      <c r="BC437" s="779"/>
      <c r="BD437" s="779"/>
      <c r="BE437" s="779"/>
      <c r="BF437" s="779"/>
      <c r="BG437" s="779"/>
      <c r="BH437" s="779"/>
      <c r="BI437" s="779"/>
      <c r="BJ437" s="779"/>
      <c r="BK437" s="779"/>
      <c r="BL437" s="779"/>
      <c r="BM437" s="779"/>
      <c r="BN437" s="779"/>
      <c r="BO437" s="779"/>
      <c r="BP437" s="779"/>
      <c r="BQ437" s="779"/>
      <c r="BR437" s="779"/>
      <c r="BS437" s="779"/>
      <c r="BT437" s="779"/>
      <c r="BU437" s="779"/>
      <c r="BV437" s="779"/>
      <c r="BW437" s="779"/>
      <c r="BX437" s="779"/>
      <c r="BY437" s="779"/>
      <c r="BZ437" s="779"/>
      <c r="CA437" s="779"/>
      <c r="CB437" s="779"/>
      <c r="CC437" s="779"/>
      <c r="CD437" s="779"/>
      <c r="CE437" s="779"/>
      <c r="CF437" s="779"/>
      <c r="CG437" s="779"/>
      <c r="CH437" s="779"/>
      <c r="CI437" s="779"/>
      <c r="CJ437" s="779"/>
      <c r="CK437" s="779"/>
      <c r="CL437" s="779"/>
      <c r="CM437" s="779"/>
      <c r="CN437" s="779"/>
      <c r="CO437" s="779"/>
      <c r="CP437" s="779"/>
      <c r="CQ437" s="779"/>
      <c r="CR437" s="779"/>
      <c r="CS437" s="779"/>
      <c r="CT437" s="779"/>
    </row>
    <row r="438" spans="1:98" s="887" customFormat="1" ht="13.5">
      <c r="A438" s="886"/>
      <c r="B438" s="886"/>
      <c r="C438" s="886"/>
      <c r="D438" s="886"/>
      <c r="E438" s="886"/>
      <c r="F438" s="2851"/>
      <c r="G438" s="2851"/>
      <c r="H438" s="888"/>
      <c r="I438" s="889"/>
      <c r="J438" s="890"/>
      <c r="M438" s="772"/>
      <c r="N438" s="891"/>
      <c r="O438" s="774"/>
      <c r="P438" s="775"/>
      <c r="Q438" s="775"/>
      <c r="R438" s="776"/>
      <c r="S438" s="777"/>
      <c r="T438" s="777"/>
      <c r="U438" s="777"/>
      <c r="V438" s="778"/>
      <c r="W438" s="778"/>
      <c r="X438" s="778"/>
      <c r="Y438" s="778"/>
      <c r="Z438" s="778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L438" s="779"/>
      <c r="AM438" s="779"/>
      <c r="AN438" s="779"/>
      <c r="AO438" s="779"/>
      <c r="AP438" s="779"/>
      <c r="AQ438" s="779"/>
      <c r="AR438" s="779"/>
      <c r="AS438" s="779"/>
      <c r="AT438" s="779"/>
      <c r="AU438" s="779"/>
      <c r="AV438" s="779"/>
      <c r="AW438" s="779"/>
      <c r="AX438" s="779"/>
      <c r="AY438" s="779"/>
      <c r="AZ438" s="779"/>
      <c r="BA438" s="779"/>
      <c r="BB438" s="779"/>
      <c r="BC438" s="779"/>
      <c r="BD438" s="779"/>
      <c r="BE438" s="779"/>
      <c r="BF438" s="779"/>
      <c r="BG438" s="779"/>
      <c r="BH438" s="779"/>
      <c r="BI438" s="779"/>
      <c r="BJ438" s="779"/>
      <c r="BK438" s="779"/>
      <c r="BL438" s="779"/>
      <c r="BM438" s="779"/>
      <c r="BN438" s="779"/>
      <c r="BO438" s="779"/>
      <c r="BP438" s="779"/>
      <c r="BQ438" s="779"/>
      <c r="BR438" s="779"/>
      <c r="BS438" s="779"/>
      <c r="BT438" s="779"/>
      <c r="BU438" s="779"/>
      <c r="BV438" s="779"/>
      <c r="BW438" s="779"/>
      <c r="BX438" s="779"/>
      <c r="BY438" s="779"/>
      <c r="BZ438" s="779"/>
      <c r="CA438" s="779"/>
      <c r="CB438" s="779"/>
      <c r="CC438" s="779"/>
      <c r="CD438" s="779"/>
      <c r="CE438" s="779"/>
      <c r="CF438" s="779"/>
      <c r="CG438" s="779"/>
      <c r="CH438" s="779"/>
      <c r="CI438" s="779"/>
      <c r="CJ438" s="779"/>
      <c r="CK438" s="779"/>
      <c r="CL438" s="779"/>
      <c r="CM438" s="779"/>
      <c r="CN438" s="779"/>
      <c r="CO438" s="779"/>
      <c r="CP438" s="779"/>
      <c r="CQ438" s="779"/>
      <c r="CR438" s="779"/>
      <c r="CS438" s="779"/>
      <c r="CT438" s="779"/>
    </row>
    <row r="439" spans="1:98" s="887" customFormat="1" ht="13.5">
      <c r="A439" s="886"/>
      <c r="B439" s="886"/>
      <c r="C439" s="886"/>
      <c r="D439" s="886"/>
      <c r="E439" s="886"/>
      <c r="F439" s="2851"/>
      <c r="G439" s="2851"/>
      <c r="H439" s="888"/>
      <c r="I439" s="889"/>
      <c r="J439" s="890"/>
      <c r="M439" s="772"/>
      <c r="N439" s="891"/>
      <c r="O439" s="774"/>
      <c r="P439" s="775"/>
      <c r="Q439" s="775"/>
      <c r="R439" s="776"/>
      <c r="S439" s="777"/>
      <c r="T439" s="777"/>
      <c r="U439" s="777"/>
      <c r="V439" s="778"/>
      <c r="W439" s="778"/>
      <c r="X439" s="778"/>
      <c r="Y439" s="778"/>
      <c r="Z439" s="778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L439" s="779"/>
      <c r="AM439" s="779"/>
      <c r="AN439" s="779"/>
      <c r="AO439" s="779"/>
      <c r="AP439" s="779"/>
      <c r="AQ439" s="779"/>
      <c r="AR439" s="779"/>
      <c r="AS439" s="779"/>
      <c r="AT439" s="779"/>
      <c r="AU439" s="779"/>
      <c r="AV439" s="779"/>
      <c r="AW439" s="779"/>
      <c r="AX439" s="779"/>
      <c r="AY439" s="779"/>
      <c r="AZ439" s="779"/>
      <c r="BA439" s="779"/>
      <c r="BB439" s="779"/>
      <c r="BC439" s="779"/>
      <c r="BD439" s="779"/>
      <c r="BE439" s="779"/>
      <c r="BF439" s="779"/>
      <c r="BG439" s="779"/>
      <c r="BH439" s="779"/>
      <c r="BI439" s="779"/>
      <c r="BJ439" s="779"/>
      <c r="BK439" s="779"/>
      <c r="BL439" s="779"/>
      <c r="BM439" s="779"/>
      <c r="BN439" s="779"/>
      <c r="BO439" s="779"/>
      <c r="BP439" s="779"/>
      <c r="BQ439" s="779"/>
      <c r="BR439" s="779"/>
      <c r="BS439" s="779"/>
      <c r="BT439" s="779"/>
      <c r="BU439" s="779"/>
      <c r="BV439" s="779"/>
      <c r="BW439" s="779"/>
      <c r="BX439" s="779"/>
      <c r="BY439" s="779"/>
      <c r="BZ439" s="779"/>
      <c r="CA439" s="779"/>
      <c r="CB439" s="779"/>
      <c r="CC439" s="779"/>
      <c r="CD439" s="779"/>
      <c r="CE439" s="779"/>
      <c r="CF439" s="779"/>
      <c r="CG439" s="779"/>
      <c r="CH439" s="779"/>
      <c r="CI439" s="779"/>
      <c r="CJ439" s="779"/>
      <c r="CK439" s="779"/>
      <c r="CL439" s="779"/>
      <c r="CM439" s="779"/>
      <c r="CN439" s="779"/>
      <c r="CO439" s="779"/>
      <c r="CP439" s="779"/>
      <c r="CQ439" s="779"/>
      <c r="CR439" s="779"/>
      <c r="CS439" s="779"/>
      <c r="CT439" s="779"/>
    </row>
    <row r="440" spans="1:98" s="887" customFormat="1" ht="13.5">
      <c r="A440" s="886"/>
      <c r="B440" s="886"/>
      <c r="C440" s="886"/>
      <c r="D440" s="886"/>
      <c r="E440" s="886"/>
      <c r="F440" s="2851"/>
      <c r="G440" s="2851"/>
      <c r="H440" s="888"/>
      <c r="I440" s="889"/>
      <c r="J440" s="890"/>
      <c r="M440" s="772"/>
      <c r="N440" s="891"/>
      <c r="O440" s="774"/>
      <c r="P440" s="775"/>
      <c r="Q440" s="775"/>
      <c r="R440" s="776"/>
      <c r="S440" s="777"/>
      <c r="T440" s="777"/>
      <c r="U440" s="777"/>
      <c r="V440" s="778"/>
      <c r="W440" s="778"/>
      <c r="X440" s="778"/>
      <c r="Y440" s="778"/>
      <c r="Z440" s="778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L440" s="779"/>
      <c r="AM440" s="779"/>
      <c r="AN440" s="779"/>
      <c r="AO440" s="779"/>
      <c r="AP440" s="779"/>
      <c r="AQ440" s="779"/>
      <c r="AR440" s="779"/>
      <c r="AS440" s="779"/>
      <c r="AT440" s="779"/>
      <c r="AU440" s="779"/>
      <c r="AV440" s="779"/>
      <c r="AW440" s="779"/>
      <c r="AX440" s="779"/>
      <c r="AY440" s="779"/>
      <c r="AZ440" s="779"/>
      <c r="BA440" s="779"/>
      <c r="BB440" s="779"/>
      <c r="BC440" s="779"/>
      <c r="BD440" s="779"/>
      <c r="BE440" s="779"/>
      <c r="BF440" s="779"/>
      <c r="BG440" s="779"/>
      <c r="BH440" s="779"/>
      <c r="BI440" s="779"/>
      <c r="BJ440" s="779"/>
      <c r="BK440" s="779"/>
      <c r="BL440" s="779"/>
      <c r="BM440" s="779"/>
      <c r="BN440" s="779"/>
      <c r="BO440" s="779"/>
      <c r="BP440" s="779"/>
      <c r="BQ440" s="779"/>
      <c r="BR440" s="779"/>
      <c r="BS440" s="779"/>
      <c r="BT440" s="779"/>
      <c r="BU440" s="779"/>
      <c r="BV440" s="779"/>
      <c r="BW440" s="779"/>
      <c r="BX440" s="779"/>
      <c r="BY440" s="779"/>
      <c r="BZ440" s="779"/>
      <c r="CA440" s="779"/>
      <c r="CB440" s="779"/>
      <c r="CC440" s="779"/>
      <c r="CD440" s="779"/>
      <c r="CE440" s="779"/>
      <c r="CF440" s="779"/>
      <c r="CG440" s="779"/>
      <c r="CH440" s="779"/>
      <c r="CI440" s="779"/>
      <c r="CJ440" s="779"/>
      <c r="CK440" s="779"/>
      <c r="CL440" s="779"/>
      <c r="CM440" s="779"/>
      <c r="CN440" s="779"/>
      <c r="CO440" s="779"/>
      <c r="CP440" s="779"/>
      <c r="CQ440" s="779"/>
      <c r="CR440" s="779"/>
      <c r="CS440" s="779"/>
      <c r="CT440" s="779"/>
    </row>
    <row r="441" spans="1:98" s="887" customFormat="1" ht="13.5">
      <c r="A441" s="886"/>
      <c r="B441" s="886"/>
      <c r="C441" s="886"/>
      <c r="D441" s="886"/>
      <c r="E441" s="886"/>
      <c r="F441" s="2851"/>
      <c r="G441" s="2851"/>
      <c r="H441" s="888"/>
      <c r="I441" s="889"/>
      <c r="J441" s="890"/>
      <c r="M441" s="772"/>
      <c r="N441" s="891"/>
      <c r="O441" s="774"/>
      <c r="P441" s="775"/>
      <c r="Q441" s="775"/>
      <c r="R441" s="776"/>
      <c r="S441" s="777"/>
      <c r="T441" s="777"/>
      <c r="U441" s="777"/>
      <c r="V441" s="778"/>
      <c r="W441" s="778"/>
      <c r="X441" s="778"/>
      <c r="Y441" s="778"/>
      <c r="Z441" s="778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L441" s="779"/>
      <c r="AM441" s="779"/>
      <c r="AN441" s="779"/>
      <c r="AO441" s="779"/>
      <c r="AP441" s="779"/>
      <c r="AQ441" s="779"/>
      <c r="AR441" s="779"/>
      <c r="AS441" s="779"/>
      <c r="AT441" s="779"/>
      <c r="AU441" s="779"/>
      <c r="AV441" s="779"/>
      <c r="AW441" s="779"/>
      <c r="AX441" s="779"/>
      <c r="AY441" s="779"/>
      <c r="AZ441" s="779"/>
      <c r="BA441" s="779"/>
      <c r="BB441" s="779"/>
      <c r="BC441" s="779"/>
      <c r="BD441" s="779"/>
      <c r="BE441" s="779"/>
      <c r="BF441" s="779"/>
      <c r="BG441" s="779"/>
      <c r="BH441" s="779"/>
      <c r="BI441" s="779"/>
      <c r="BJ441" s="779"/>
      <c r="BK441" s="779"/>
      <c r="BL441" s="779"/>
      <c r="BM441" s="779"/>
      <c r="BN441" s="779"/>
      <c r="BO441" s="779"/>
      <c r="BP441" s="779"/>
      <c r="BQ441" s="779"/>
      <c r="BR441" s="779"/>
      <c r="BS441" s="779"/>
      <c r="BT441" s="779"/>
      <c r="BU441" s="779"/>
      <c r="BV441" s="779"/>
      <c r="BW441" s="779"/>
      <c r="BX441" s="779"/>
      <c r="BY441" s="779"/>
      <c r="BZ441" s="779"/>
      <c r="CA441" s="779"/>
      <c r="CB441" s="779"/>
      <c r="CC441" s="779"/>
      <c r="CD441" s="779"/>
      <c r="CE441" s="779"/>
      <c r="CF441" s="779"/>
      <c r="CG441" s="779"/>
      <c r="CH441" s="779"/>
      <c r="CI441" s="779"/>
      <c r="CJ441" s="779"/>
      <c r="CK441" s="779"/>
      <c r="CL441" s="779"/>
      <c r="CM441" s="779"/>
      <c r="CN441" s="779"/>
      <c r="CO441" s="779"/>
      <c r="CP441" s="779"/>
      <c r="CQ441" s="779"/>
      <c r="CR441" s="779"/>
      <c r="CS441" s="779"/>
      <c r="CT441" s="779"/>
    </row>
    <row r="442" spans="1:98" s="887" customFormat="1" ht="13.5">
      <c r="A442" s="886"/>
      <c r="B442" s="886"/>
      <c r="C442" s="886"/>
      <c r="D442" s="886"/>
      <c r="E442" s="886"/>
      <c r="F442" s="2851"/>
      <c r="G442" s="2851"/>
      <c r="H442" s="888"/>
      <c r="I442" s="889"/>
      <c r="J442" s="890"/>
      <c r="M442" s="772"/>
      <c r="N442" s="891"/>
      <c r="O442" s="774"/>
      <c r="P442" s="775"/>
      <c r="Q442" s="775"/>
      <c r="R442" s="776"/>
      <c r="S442" s="777"/>
      <c r="T442" s="777"/>
      <c r="U442" s="777"/>
      <c r="V442" s="778"/>
      <c r="W442" s="778"/>
      <c r="X442" s="778"/>
      <c r="Y442" s="778"/>
      <c r="Z442" s="778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L442" s="779"/>
      <c r="AM442" s="779"/>
      <c r="AN442" s="779"/>
      <c r="AO442" s="779"/>
      <c r="AP442" s="779"/>
      <c r="AQ442" s="779"/>
      <c r="AR442" s="779"/>
      <c r="AS442" s="779"/>
      <c r="AT442" s="779"/>
      <c r="AU442" s="779"/>
      <c r="AV442" s="779"/>
      <c r="AW442" s="779"/>
      <c r="AX442" s="779"/>
      <c r="AY442" s="779"/>
      <c r="AZ442" s="779"/>
      <c r="BA442" s="779"/>
      <c r="BB442" s="779"/>
      <c r="BC442" s="779"/>
      <c r="BD442" s="779"/>
      <c r="BE442" s="779"/>
      <c r="BF442" s="779"/>
      <c r="BG442" s="779"/>
      <c r="BH442" s="779"/>
      <c r="BI442" s="779"/>
      <c r="BJ442" s="779"/>
      <c r="BK442" s="779"/>
      <c r="BL442" s="779"/>
      <c r="BM442" s="779"/>
      <c r="BN442" s="779"/>
      <c r="BO442" s="779"/>
      <c r="BP442" s="779"/>
      <c r="BQ442" s="779"/>
      <c r="BR442" s="779"/>
      <c r="BS442" s="779"/>
      <c r="BT442" s="779"/>
      <c r="BU442" s="779"/>
      <c r="BV442" s="779"/>
      <c r="BW442" s="779"/>
      <c r="BX442" s="779"/>
      <c r="BY442" s="779"/>
      <c r="BZ442" s="779"/>
      <c r="CA442" s="779"/>
      <c r="CB442" s="779"/>
      <c r="CC442" s="779"/>
      <c r="CD442" s="779"/>
      <c r="CE442" s="779"/>
      <c r="CF442" s="779"/>
      <c r="CG442" s="779"/>
      <c r="CH442" s="779"/>
      <c r="CI442" s="779"/>
      <c r="CJ442" s="779"/>
      <c r="CK442" s="779"/>
      <c r="CL442" s="779"/>
      <c r="CM442" s="779"/>
      <c r="CN442" s="779"/>
      <c r="CO442" s="779"/>
      <c r="CP442" s="779"/>
      <c r="CQ442" s="779"/>
      <c r="CR442" s="779"/>
      <c r="CS442" s="779"/>
      <c r="CT442" s="779"/>
    </row>
    <row r="443" spans="1:98" s="887" customFormat="1" ht="13.5">
      <c r="A443" s="886"/>
      <c r="B443" s="886"/>
      <c r="C443" s="886"/>
      <c r="D443" s="886"/>
      <c r="E443" s="886"/>
      <c r="F443" s="2851"/>
      <c r="G443" s="2851"/>
      <c r="H443" s="888"/>
      <c r="I443" s="889"/>
      <c r="J443" s="890"/>
      <c r="M443" s="772"/>
      <c r="N443" s="891"/>
      <c r="O443" s="774"/>
      <c r="P443" s="775"/>
      <c r="Q443" s="775"/>
      <c r="R443" s="776"/>
      <c r="S443" s="777"/>
      <c r="T443" s="777"/>
      <c r="U443" s="777"/>
      <c r="V443" s="778"/>
      <c r="W443" s="778"/>
      <c r="X443" s="778"/>
      <c r="Y443" s="778"/>
      <c r="Z443" s="778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L443" s="779"/>
      <c r="AM443" s="779"/>
      <c r="AN443" s="779"/>
      <c r="AO443" s="779"/>
      <c r="AP443" s="779"/>
      <c r="AQ443" s="779"/>
      <c r="AR443" s="779"/>
      <c r="AS443" s="779"/>
      <c r="AT443" s="779"/>
      <c r="AU443" s="779"/>
      <c r="AV443" s="779"/>
      <c r="AW443" s="779"/>
      <c r="AX443" s="779"/>
      <c r="AY443" s="779"/>
      <c r="AZ443" s="779"/>
      <c r="BA443" s="779"/>
      <c r="BB443" s="779"/>
      <c r="BC443" s="779"/>
      <c r="BD443" s="779"/>
      <c r="BE443" s="779"/>
      <c r="BF443" s="779"/>
      <c r="BG443" s="779"/>
      <c r="BH443" s="779"/>
      <c r="BI443" s="779"/>
      <c r="BJ443" s="779"/>
      <c r="BK443" s="779"/>
      <c r="BL443" s="779"/>
      <c r="BM443" s="779"/>
      <c r="BN443" s="779"/>
      <c r="BO443" s="779"/>
      <c r="BP443" s="779"/>
      <c r="BQ443" s="779"/>
      <c r="BR443" s="779"/>
      <c r="BS443" s="779"/>
      <c r="BT443" s="779"/>
      <c r="BU443" s="779"/>
      <c r="BV443" s="779"/>
      <c r="BW443" s="779"/>
      <c r="BX443" s="779"/>
      <c r="BY443" s="779"/>
      <c r="BZ443" s="779"/>
      <c r="CA443" s="779"/>
      <c r="CB443" s="779"/>
      <c r="CC443" s="779"/>
      <c r="CD443" s="779"/>
      <c r="CE443" s="779"/>
      <c r="CF443" s="779"/>
      <c r="CG443" s="779"/>
      <c r="CH443" s="779"/>
      <c r="CI443" s="779"/>
      <c r="CJ443" s="779"/>
      <c r="CK443" s="779"/>
      <c r="CL443" s="779"/>
      <c r="CM443" s="779"/>
      <c r="CN443" s="779"/>
      <c r="CO443" s="779"/>
      <c r="CP443" s="779"/>
      <c r="CQ443" s="779"/>
      <c r="CR443" s="779"/>
      <c r="CS443" s="779"/>
      <c r="CT443" s="779"/>
    </row>
    <row r="444" spans="1:98" s="887" customFormat="1" ht="13.5">
      <c r="A444" s="886"/>
      <c r="B444" s="886"/>
      <c r="C444" s="886"/>
      <c r="D444" s="886"/>
      <c r="E444" s="886"/>
      <c r="F444" s="2851"/>
      <c r="G444" s="2851"/>
      <c r="H444" s="888"/>
      <c r="I444" s="889"/>
      <c r="J444" s="890"/>
      <c r="M444" s="772"/>
      <c r="N444" s="891"/>
      <c r="O444" s="774"/>
      <c r="P444" s="775"/>
      <c r="Q444" s="775"/>
      <c r="R444" s="776"/>
      <c r="S444" s="777"/>
      <c r="T444" s="777"/>
      <c r="U444" s="777"/>
      <c r="V444" s="778"/>
      <c r="W444" s="778"/>
      <c r="X444" s="778"/>
      <c r="Y444" s="778"/>
      <c r="Z444" s="778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L444" s="779"/>
      <c r="AM444" s="779"/>
      <c r="AN444" s="779"/>
      <c r="AO444" s="779"/>
      <c r="AP444" s="779"/>
      <c r="AQ444" s="779"/>
      <c r="AR444" s="779"/>
      <c r="AS444" s="779"/>
      <c r="AT444" s="779"/>
      <c r="AU444" s="779"/>
      <c r="AV444" s="779"/>
      <c r="AW444" s="779"/>
      <c r="AX444" s="779"/>
      <c r="AY444" s="779"/>
      <c r="AZ444" s="779"/>
      <c r="BA444" s="779"/>
      <c r="BB444" s="779"/>
      <c r="BC444" s="779"/>
      <c r="BD444" s="779"/>
      <c r="BE444" s="779"/>
      <c r="BF444" s="779"/>
      <c r="BG444" s="779"/>
      <c r="BH444" s="779"/>
      <c r="BI444" s="779"/>
      <c r="BJ444" s="779"/>
      <c r="BK444" s="779"/>
      <c r="BL444" s="779"/>
      <c r="BM444" s="779"/>
      <c r="BN444" s="779"/>
      <c r="BO444" s="779"/>
      <c r="BP444" s="779"/>
      <c r="BQ444" s="779"/>
      <c r="BR444" s="779"/>
      <c r="BS444" s="779"/>
      <c r="BT444" s="779"/>
      <c r="BU444" s="779"/>
      <c r="BV444" s="779"/>
      <c r="BW444" s="779"/>
      <c r="BX444" s="779"/>
      <c r="BY444" s="779"/>
      <c r="BZ444" s="779"/>
      <c r="CA444" s="779"/>
      <c r="CB444" s="779"/>
      <c r="CC444" s="779"/>
      <c r="CD444" s="779"/>
      <c r="CE444" s="779"/>
      <c r="CF444" s="779"/>
      <c r="CG444" s="779"/>
      <c r="CH444" s="779"/>
      <c r="CI444" s="779"/>
      <c r="CJ444" s="779"/>
      <c r="CK444" s="779"/>
      <c r="CL444" s="779"/>
      <c r="CM444" s="779"/>
      <c r="CN444" s="779"/>
      <c r="CO444" s="779"/>
      <c r="CP444" s="779"/>
      <c r="CQ444" s="779"/>
      <c r="CR444" s="779"/>
      <c r="CS444" s="779"/>
      <c r="CT444" s="779"/>
    </row>
    <row r="445" spans="1:98" s="887" customFormat="1" ht="13.5">
      <c r="A445" s="886"/>
      <c r="B445" s="886"/>
      <c r="C445" s="886"/>
      <c r="D445" s="886"/>
      <c r="E445" s="886"/>
      <c r="F445" s="2851"/>
      <c r="G445" s="2851"/>
      <c r="H445" s="888"/>
      <c r="I445" s="889"/>
      <c r="J445" s="890"/>
      <c r="M445" s="772"/>
      <c r="N445" s="891"/>
      <c r="O445" s="774"/>
      <c r="P445" s="775"/>
      <c r="Q445" s="775"/>
      <c r="R445" s="776"/>
      <c r="S445" s="777"/>
      <c r="T445" s="777"/>
      <c r="U445" s="777"/>
      <c r="V445" s="778"/>
      <c r="W445" s="778"/>
      <c r="X445" s="778"/>
      <c r="Y445" s="778"/>
      <c r="Z445" s="778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L445" s="779"/>
      <c r="AM445" s="779"/>
      <c r="AN445" s="779"/>
      <c r="AO445" s="779"/>
      <c r="AP445" s="779"/>
      <c r="AQ445" s="779"/>
      <c r="AR445" s="779"/>
      <c r="AS445" s="779"/>
      <c r="AT445" s="779"/>
      <c r="AU445" s="779"/>
      <c r="AV445" s="779"/>
      <c r="AW445" s="779"/>
      <c r="AX445" s="779"/>
      <c r="AY445" s="779"/>
      <c r="AZ445" s="779"/>
      <c r="BA445" s="779"/>
      <c r="BB445" s="779"/>
      <c r="BC445" s="779"/>
      <c r="BD445" s="779"/>
      <c r="BE445" s="779"/>
      <c r="BF445" s="779"/>
      <c r="BG445" s="779"/>
      <c r="BH445" s="779"/>
      <c r="BI445" s="779"/>
      <c r="BJ445" s="779"/>
      <c r="BK445" s="779"/>
      <c r="BL445" s="779"/>
      <c r="BM445" s="779"/>
      <c r="BN445" s="779"/>
      <c r="BO445" s="779"/>
      <c r="BP445" s="779"/>
      <c r="BQ445" s="779"/>
      <c r="BR445" s="779"/>
      <c r="BS445" s="779"/>
      <c r="BT445" s="779"/>
      <c r="BU445" s="779"/>
      <c r="BV445" s="779"/>
      <c r="BW445" s="779"/>
      <c r="BX445" s="779"/>
      <c r="BY445" s="779"/>
      <c r="BZ445" s="779"/>
      <c r="CA445" s="779"/>
      <c r="CB445" s="779"/>
      <c r="CC445" s="779"/>
      <c r="CD445" s="779"/>
      <c r="CE445" s="779"/>
      <c r="CF445" s="779"/>
      <c r="CG445" s="779"/>
      <c r="CH445" s="779"/>
      <c r="CI445" s="779"/>
      <c r="CJ445" s="779"/>
      <c r="CK445" s="779"/>
      <c r="CL445" s="779"/>
      <c r="CM445" s="779"/>
      <c r="CN445" s="779"/>
      <c r="CO445" s="779"/>
      <c r="CP445" s="779"/>
      <c r="CQ445" s="779"/>
      <c r="CR445" s="779"/>
      <c r="CS445" s="779"/>
      <c r="CT445" s="779"/>
    </row>
    <row r="446" spans="1:98" s="887" customFormat="1" ht="13.5">
      <c r="A446" s="886"/>
      <c r="B446" s="886"/>
      <c r="C446" s="886"/>
      <c r="D446" s="886"/>
      <c r="E446" s="886"/>
      <c r="F446" s="2851"/>
      <c r="G446" s="2851"/>
      <c r="H446" s="888"/>
      <c r="I446" s="889"/>
      <c r="J446" s="890"/>
      <c r="M446" s="772"/>
      <c r="N446" s="891"/>
      <c r="O446" s="774"/>
      <c r="P446" s="775"/>
      <c r="Q446" s="775"/>
      <c r="R446" s="776"/>
      <c r="S446" s="777"/>
      <c r="T446" s="777"/>
      <c r="U446" s="777"/>
      <c r="V446" s="778"/>
      <c r="W446" s="778"/>
      <c r="X446" s="778"/>
      <c r="Y446" s="778"/>
      <c r="Z446" s="778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L446" s="779"/>
      <c r="AM446" s="779"/>
      <c r="AN446" s="779"/>
      <c r="AO446" s="779"/>
      <c r="AP446" s="779"/>
      <c r="AQ446" s="779"/>
      <c r="AR446" s="779"/>
      <c r="AS446" s="779"/>
      <c r="AT446" s="779"/>
      <c r="AU446" s="779"/>
      <c r="AV446" s="779"/>
      <c r="AW446" s="779"/>
      <c r="AX446" s="779"/>
      <c r="AY446" s="779"/>
      <c r="AZ446" s="779"/>
      <c r="BA446" s="779"/>
      <c r="BB446" s="779"/>
      <c r="BC446" s="779"/>
      <c r="BD446" s="779"/>
      <c r="BE446" s="779"/>
      <c r="BF446" s="779"/>
      <c r="BG446" s="779"/>
      <c r="BH446" s="779"/>
      <c r="BI446" s="779"/>
      <c r="BJ446" s="779"/>
      <c r="BK446" s="779"/>
      <c r="BL446" s="779"/>
      <c r="BM446" s="779"/>
      <c r="BN446" s="779"/>
      <c r="BO446" s="779"/>
      <c r="BP446" s="779"/>
      <c r="BQ446" s="779"/>
      <c r="BR446" s="779"/>
      <c r="BS446" s="779"/>
      <c r="BT446" s="779"/>
      <c r="BU446" s="779"/>
      <c r="BV446" s="779"/>
      <c r="BW446" s="779"/>
      <c r="BX446" s="779"/>
      <c r="BY446" s="779"/>
      <c r="BZ446" s="779"/>
      <c r="CA446" s="779"/>
      <c r="CB446" s="779"/>
      <c r="CC446" s="779"/>
      <c r="CD446" s="779"/>
      <c r="CE446" s="779"/>
      <c r="CF446" s="779"/>
      <c r="CG446" s="779"/>
      <c r="CH446" s="779"/>
      <c r="CI446" s="779"/>
      <c r="CJ446" s="779"/>
      <c r="CK446" s="779"/>
      <c r="CL446" s="779"/>
      <c r="CM446" s="779"/>
      <c r="CN446" s="779"/>
      <c r="CO446" s="779"/>
      <c r="CP446" s="779"/>
      <c r="CQ446" s="779"/>
      <c r="CR446" s="779"/>
      <c r="CS446" s="779"/>
      <c r="CT446" s="779"/>
    </row>
    <row r="447" spans="1:98" s="887" customFormat="1" ht="13.5">
      <c r="A447" s="886"/>
      <c r="B447" s="886"/>
      <c r="C447" s="886"/>
      <c r="D447" s="886"/>
      <c r="E447" s="886"/>
      <c r="F447" s="2851"/>
      <c r="G447" s="2851"/>
      <c r="H447" s="888"/>
      <c r="I447" s="889"/>
      <c r="J447" s="890"/>
      <c r="M447" s="772"/>
      <c r="N447" s="891"/>
      <c r="O447" s="774"/>
      <c r="P447" s="775"/>
      <c r="Q447" s="775"/>
      <c r="R447" s="776"/>
      <c r="S447" s="777"/>
      <c r="T447" s="777"/>
      <c r="U447" s="777"/>
      <c r="V447" s="778"/>
      <c r="W447" s="778"/>
      <c r="X447" s="778"/>
      <c r="Y447" s="778"/>
      <c r="Z447" s="778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L447" s="779"/>
      <c r="AM447" s="779"/>
      <c r="AN447" s="779"/>
      <c r="AO447" s="779"/>
      <c r="AP447" s="779"/>
      <c r="AQ447" s="779"/>
      <c r="AR447" s="779"/>
      <c r="AS447" s="779"/>
      <c r="AT447" s="779"/>
      <c r="AU447" s="779"/>
      <c r="AV447" s="779"/>
      <c r="AW447" s="779"/>
      <c r="AX447" s="779"/>
      <c r="AY447" s="779"/>
      <c r="AZ447" s="779"/>
      <c r="BA447" s="779"/>
      <c r="BB447" s="779"/>
      <c r="BC447" s="779"/>
      <c r="BD447" s="779"/>
      <c r="BE447" s="779"/>
      <c r="BF447" s="779"/>
      <c r="BG447" s="779"/>
      <c r="BH447" s="779"/>
      <c r="BI447" s="779"/>
      <c r="BJ447" s="779"/>
      <c r="BK447" s="779"/>
      <c r="BL447" s="779"/>
      <c r="BM447" s="779"/>
      <c r="BN447" s="779"/>
      <c r="BO447" s="779"/>
      <c r="BP447" s="779"/>
      <c r="BQ447" s="779"/>
      <c r="BR447" s="779"/>
      <c r="BS447" s="779"/>
      <c r="BT447" s="779"/>
      <c r="BU447" s="779"/>
      <c r="BV447" s="779"/>
      <c r="BW447" s="779"/>
      <c r="BX447" s="779"/>
      <c r="BY447" s="779"/>
      <c r="BZ447" s="779"/>
      <c r="CA447" s="779"/>
      <c r="CB447" s="779"/>
      <c r="CC447" s="779"/>
      <c r="CD447" s="779"/>
      <c r="CE447" s="779"/>
      <c r="CF447" s="779"/>
      <c r="CG447" s="779"/>
      <c r="CH447" s="779"/>
      <c r="CI447" s="779"/>
      <c r="CJ447" s="779"/>
      <c r="CK447" s="779"/>
      <c r="CL447" s="779"/>
      <c r="CM447" s="779"/>
      <c r="CN447" s="779"/>
      <c r="CO447" s="779"/>
      <c r="CP447" s="779"/>
      <c r="CQ447" s="779"/>
      <c r="CR447" s="779"/>
      <c r="CS447" s="779"/>
      <c r="CT447" s="779"/>
    </row>
    <row r="448" spans="1:98" s="887" customFormat="1" ht="13.5">
      <c r="A448" s="886"/>
      <c r="B448" s="886"/>
      <c r="C448" s="886"/>
      <c r="D448" s="886"/>
      <c r="E448" s="886"/>
      <c r="F448" s="2851"/>
      <c r="G448" s="2851"/>
      <c r="H448" s="888"/>
      <c r="I448" s="889"/>
      <c r="J448" s="890"/>
      <c r="M448" s="772"/>
      <c r="N448" s="891"/>
      <c r="O448" s="774"/>
      <c r="P448" s="775"/>
      <c r="Q448" s="775"/>
      <c r="R448" s="776"/>
      <c r="S448" s="777"/>
      <c r="T448" s="777"/>
      <c r="U448" s="777"/>
      <c r="V448" s="778"/>
      <c r="W448" s="778"/>
      <c r="X448" s="778"/>
      <c r="Y448" s="778"/>
      <c r="Z448" s="778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L448" s="779"/>
      <c r="AM448" s="779"/>
      <c r="AN448" s="779"/>
      <c r="AO448" s="779"/>
      <c r="AP448" s="779"/>
      <c r="AQ448" s="779"/>
      <c r="AR448" s="779"/>
      <c r="AS448" s="779"/>
      <c r="AT448" s="779"/>
      <c r="AU448" s="779"/>
      <c r="AV448" s="779"/>
      <c r="AW448" s="779"/>
      <c r="AX448" s="779"/>
      <c r="AY448" s="779"/>
      <c r="AZ448" s="779"/>
      <c r="BA448" s="779"/>
      <c r="BB448" s="779"/>
      <c r="BC448" s="779"/>
      <c r="BD448" s="779"/>
      <c r="BE448" s="779"/>
      <c r="BF448" s="779"/>
      <c r="BG448" s="779"/>
      <c r="BH448" s="779"/>
      <c r="BI448" s="779"/>
      <c r="BJ448" s="779"/>
      <c r="BK448" s="779"/>
      <c r="BL448" s="779"/>
      <c r="BM448" s="779"/>
      <c r="BN448" s="779"/>
      <c r="BO448" s="779"/>
      <c r="BP448" s="779"/>
      <c r="BQ448" s="779"/>
      <c r="BR448" s="779"/>
      <c r="BS448" s="779"/>
      <c r="BT448" s="779"/>
      <c r="BU448" s="779"/>
      <c r="BV448" s="779"/>
      <c r="BW448" s="779"/>
      <c r="BX448" s="779"/>
      <c r="BY448" s="779"/>
      <c r="BZ448" s="779"/>
      <c r="CA448" s="779"/>
      <c r="CB448" s="779"/>
      <c r="CC448" s="779"/>
      <c r="CD448" s="779"/>
      <c r="CE448" s="779"/>
      <c r="CF448" s="779"/>
      <c r="CG448" s="779"/>
      <c r="CH448" s="779"/>
      <c r="CI448" s="779"/>
      <c r="CJ448" s="779"/>
      <c r="CK448" s="779"/>
      <c r="CL448" s="779"/>
      <c r="CM448" s="779"/>
      <c r="CN448" s="779"/>
      <c r="CO448" s="779"/>
      <c r="CP448" s="779"/>
      <c r="CQ448" s="779"/>
      <c r="CR448" s="779"/>
      <c r="CS448" s="779"/>
      <c r="CT448" s="779"/>
    </row>
    <row r="449" spans="1:98" s="887" customFormat="1" ht="13.5">
      <c r="A449" s="886"/>
      <c r="B449" s="886"/>
      <c r="C449" s="886"/>
      <c r="D449" s="886"/>
      <c r="E449" s="886"/>
      <c r="F449" s="2851"/>
      <c r="G449" s="2851"/>
      <c r="H449" s="888"/>
      <c r="I449" s="889"/>
      <c r="J449" s="890"/>
      <c r="M449" s="772"/>
      <c r="N449" s="891"/>
      <c r="O449" s="774"/>
      <c r="P449" s="775"/>
      <c r="Q449" s="775"/>
      <c r="R449" s="776"/>
      <c r="S449" s="777"/>
      <c r="T449" s="777"/>
      <c r="U449" s="777"/>
      <c r="V449" s="778"/>
      <c r="W449" s="778"/>
      <c r="X449" s="778"/>
      <c r="Y449" s="778"/>
      <c r="Z449" s="778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L449" s="779"/>
      <c r="AM449" s="779"/>
      <c r="AN449" s="779"/>
      <c r="AO449" s="779"/>
      <c r="AP449" s="779"/>
      <c r="AQ449" s="779"/>
      <c r="AR449" s="779"/>
      <c r="AS449" s="779"/>
      <c r="AT449" s="779"/>
      <c r="AU449" s="779"/>
      <c r="AV449" s="779"/>
      <c r="AW449" s="779"/>
      <c r="AX449" s="779"/>
      <c r="AY449" s="779"/>
      <c r="AZ449" s="779"/>
      <c r="BA449" s="779"/>
      <c r="BB449" s="779"/>
      <c r="BC449" s="779"/>
      <c r="BD449" s="779"/>
      <c r="BE449" s="779"/>
      <c r="BF449" s="779"/>
      <c r="BG449" s="779"/>
      <c r="BH449" s="779"/>
      <c r="BI449" s="779"/>
      <c r="BJ449" s="779"/>
      <c r="BK449" s="779"/>
      <c r="BL449" s="779"/>
      <c r="BM449" s="779"/>
      <c r="BN449" s="779"/>
      <c r="BO449" s="779"/>
      <c r="BP449" s="779"/>
      <c r="BQ449" s="779"/>
      <c r="BR449" s="779"/>
      <c r="BS449" s="779"/>
      <c r="BT449" s="779"/>
      <c r="BU449" s="779"/>
      <c r="BV449" s="779"/>
      <c r="BW449" s="779"/>
      <c r="BX449" s="779"/>
      <c r="BY449" s="779"/>
      <c r="BZ449" s="779"/>
      <c r="CA449" s="779"/>
      <c r="CB449" s="779"/>
      <c r="CC449" s="779"/>
      <c r="CD449" s="779"/>
      <c r="CE449" s="779"/>
      <c r="CF449" s="779"/>
      <c r="CG449" s="779"/>
      <c r="CH449" s="779"/>
      <c r="CI449" s="779"/>
      <c r="CJ449" s="779"/>
      <c r="CK449" s="779"/>
      <c r="CL449" s="779"/>
      <c r="CM449" s="779"/>
      <c r="CN449" s="779"/>
      <c r="CO449" s="779"/>
      <c r="CP449" s="779"/>
      <c r="CQ449" s="779"/>
      <c r="CR449" s="779"/>
      <c r="CS449" s="779"/>
      <c r="CT449" s="779"/>
    </row>
    <row r="450" spans="1:98" s="887" customFormat="1" ht="13.5">
      <c r="A450" s="886"/>
      <c r="B450" s="886"/>
      <c r="C450" s="886"/>
      <c r="D450" s="886"/>
      <c r="E450" s="886"/>
      <c r="F450" s="2851"/>
      <c r="G450" s="2851"/>
      <c r="H450" s="888"/>
      <c r="I450" s="889"/>
      <c r="J450" s="890"/>
      <c r="M450" s="772"/>
      <c r="N450" s="891"/>
      <c r="O450" s="774"/>
      <c r="P450" s="775"/>
      <c r="Q450" s="775"/>
      <c r="R450" s="776"/>
      <c r="S450" s="777"/>
      <c r="T450" s="777"/>
      <c r="U450" s="777"/>
      <c r="V450" s="778"/>
      <c r="W450" s="778"/>
      <c r="X450" s="778"/>
      <c r="Y450" s="778"/>
      <c r="Z450" s="778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L450" s="779"/>
      <c r="AM450" s="779"/>
      <c r="AN450" s="779"/>
      <c r="AO450" s="779"/>
      <c r="AP450" s="779"/>
      <c r="AQ450" s="779"/>
      <c r="AR450" s="779"/>
      <c r="AS450" s="779"/>
      <c r="AT450" s="779"/>
      <c r="AU450" s="779"/>
      <c r="AV450" s="779"/>
      <c r="AW450" s="779"/>
      <c r="AX450" s="779"/>
      <c r="AY450" s="779"/>
      <c r="AZ450" s="779"/>
      <c r="BA450" s="779"/>
      <c r="BB450" s="779"/>
      <c r="BC450" s="779"/>
      <c r="BD450" s="779"/>
      <c r="BE450" s="779"/>
      <c r="BF450" s="779"/>
      <c r="BG450" s="779"/>
      <c r="BH450" s="779"/>
      <c r="BI450" s="779"/>
      <c r="BJ450" s="779"/>
      <c r="BK450" s="779"/>
      <c r="BL450" s="779"/>
      <c r="BM450" s="779"/>
      <c r="BN450" s="779"/>
      <c r="BO450" s="779"/>
      <c r="BP450" s="779"/>
      <c r="BQ450" s="779"/>
      <c r="BR450" s="779"/>
      <c r="BS450" s="779"/>
      <c r="BT450" s="779"/>
      <c r="BU450" s="779"/>
      <c r="BV450" s="779"/>
      <c r="BW450" s="779"/>
      <c r="BX450" s="779"/>
      <c r="BY450" s="779"/>
      <c r="BZ450" s="779"/>
      <c r="CA450" s="779"/>
      <c r="CB450" s="779"/>
      <c r="CC450" s="779"/>
      <c r="CD450" s="779"/>
      <c r="CE450" s="779"/>
      <c r="CF450" s="779"/>
      <c r="CG450" s="779"/>
      <c r="CH450" s="779"/>
      <c r="CI450" s="779"/>
      <c r="CJ450" s="779"/>
      <c r="CK450" s="779"/>
      <c r="CL450" s="779"/>
      <c r="CM450" s="779"/>
      <c r="CN450" s="779"/>
      <c r="CO450" s="779"/>
      <c r="CP450" s="779"/>
      <c r="CQ450" s="779"/>
      <c r="CR450" s="779"/>
      <c r="CS450" s="779"/>
      <c r="CT450" s="779"/>
    </row>
    <row r="451" spans="1:98" s="887" customFormat="1" ht="13.5">
      <c r="A451" s="886"/>
      <c r="B451" s="886"/>
      <c r="C451" s="886"/>
      <c r="D451" s="886"/>
      <c r="E451" s="886"/>
      <c r="F451" s="2851"/>
      <c r="G451" s="2851"/>
      <c r="H451" s="888"/>
      <c r="I451" s="889"/>
      <c r="J451" s="890"/>
      <c r="M451" s="772"/>
      <c r="N451" s="891"/>
      <c r="O451" s="774"/>
      <c r="P451" s="775"/>
      <c r="Q451" s="775"/>
      <c r="R451" s="776"/>
      <c r="S451" s="777"/>
      <c r="T451" s="777"/>
      <c r="U451" s="777"/>
      <c r="V451" s="778"/>
      <c r="W451" s="778"/>
      <c r="X451" s="778"/>
      <c r="Y451" s="778"/>
      <c r="Z451" s="778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L451" s="779"/>
      <c r="AM451" s="779"/>
      <c r="AN451" s="779"/>
      <c r="AO451" s="779"/>
      <c r="AP451" s="779"/>
      <c r="AQ451" s="779"/>
      <c r="AR451" s="779"/>
      <c r="AS451" s="779"/>
      <c r="AT451" s="779"/>
      <c r="AU451" s="779"/>
      <c r="AV451" s="779"/>
      <c r="AW451" s="779"/>
      <c r="AX451" s="779"/>
      <c r="AY451" s="779"/>
      <c r="AZ451" s="779"/>
      <c r="BA451" s="779"/>
      <c r="BB451" s="779"/>
      <c r="BC451" s="779"/>
      <c r="BD451" s="779"/>
      <c r="BE451" s="779"/>
      <c r="BF451" s="779"/>
      <c r="BG451" s="779"/>
      <c r="BH451" s="779"/>
      <c r="BI451" s="779"/>
      <c r="BJ451" s="779"/>
      <c r="BK451" s="779"/>
      <c r="BL451" s="779"/>
      <c r="BM451" s="779"/>
      <c r="BN451" s="779"/>
      <c r="BO451" s="779"/>
      <c r="BP451" s="779"/>
      <c r="BQ451" s="779"/>
      <c r="BR451" s="779"/>
      <c r="BS451" s="779"/>
      <c r="BT451" s="779"/>
      <c r="BU451" s="779"/>
      <c r="BV451" s="779"/>
      <c r="BW451" s="779"/>
      <c r="BX451" s="779"/>
      <c r="BY451" s="779"/>
      <c r="BZ451" s="779"/>
      <c r="CA451" s="779"/>
      <c r="CB451" s="779"/>
      <c r="CC451" s="779"/>
      <c r="CD451" s="779"/>
      <c r="CE451" s="779"/>
      <c r="CF451" s="779"/>
      <c r="CG451" s="779"/>
      <c r="CH451" s="779"/>
      <c r="CI451" s="779"/>
      <c r="CJ451" s="779"/>
      <c r="CK451" s="779"/>
      <c r="CL451" s="779"/>
      <c r="CM451" s="779"/>
      <c r="CN451" s="779"/>
      <c r="CO451" s="779"/>
      <c r="CP451" s="779"/>
      <c r="CQ451" s="779"/>
      <c r="CR451" s="779"/>
      <c r="CS451" s="779"/>
      <c r="CT451" s="779"/>
    </row>
    <row r="452" spans="1:98" s="887" customFormat="1" ht="13.5">
      <c r="A452" s="886"/>
      <c r="B452" s="886"/>
      <c r="C452" s="886"/>
      <c r="D452" s="886"/>
      <c r="E452" s="886"/>
      <c r="F452" s="2851"/>
      <c r="G452" s="2851"/>
      <c r="H452" s="888"/>
      <c r="I452" s="889"/>
      <c r="J452" s="890"/>
      <c r="M452" s="772"/>
      <c r="N452" s="891"/>
      <c r="O452" s="774"/>
      <c r="P452" s="775"/>
      <c r="Q452" s="775"/>
      <c r="R452" s="776"/>
      <c r="S452" s="777"/>
      <c r="T452" s="777"/>
      <c r="U452" s="777"/>
      <c r="V452" s="778"/>
      <c r="W452" s="778"/>
      <c r="X452" s="778"/>
      <c r="Y452" s="778"/>
      <c r="Z452" s="778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L452" s="779"/>
      <c r="AM452" s="779"/>
      <c r="AN452" s="779"/>
      <c r="AO452" s="779"/>
      <c r="AP452" s="779"/>
      <c r="AQ452" s="779"/>
      <c r="AR452" s="779"/>
      <c r="AS452" s="779"/>
      <c r="AT452" s="779"/>
      <c r="AU452" s="779"/>
      <c r="AV452" s="779"/>
      <c r="AW452" s="779"/>
      <c r="AX452" s="779"/>
      <c r="AY452" s="779"/>
      <c r="AZ452" s="779"/>
      <c r="BA452" s="779"/>
      <c r="BB452" s="779"/>
      <c r="BC452" s="779"/>
      <c r="BD452" s="779"/>
      <c r="BE452" s="779"/>
      <c r="BF452" s="779"/>
      <c r="BG452" s="779"/>
      <c r="BH452" s="779"/>
      <c r="BI452" s="779"/>
      <c r="BJ452" s="779"/>
      <c r="BK452" s="779"/>
      <c r="BL452" s="779"/>
      <c r="BM452" s="779"/>
      <c r="BN452" s="779"/>
      <c r="BO452" s="779"/>
      <c r="BP452" s="779"/>
      <c r="BQ452" s="779"/>
      <c r="BR452" s="779"/>
      <c r="BS452" s="779"/>
      <c r="BT452" s="779"/>
      <c r="BU452" s="779"/>
      <c r="BV452" s="779"/>
      <c r="BW452" s="779"/>
      <c r="BX452" s="779"/>
      <c r="BY452" s="779"/>
      <c r="BZ452" s="779"/>
      <c r="CA452" s="779"/>
      <c r="CB452" s="779"/>
      <c r="CC452" s="779"/>
      <c r="CD452" s="779"/>
      <c r="CE452" s="779"/>
      <c r="CF452" s="779"/>
      <c r="CG452" s="779"/>
      <c r="CH452" s="779"/>
      <c r="CI452" s="779"/>
      <c r="CJ452" s="779"/>
      <c r="CK452" s="779"/>
      <c r="CL452" s="779"/>
      <c r="CM452" s="779"/>
      <c r="CN452" s="779"/>
      <c r="CO452" s="779"/>
      <c r="CP452" s="779"/>
      <c r="CQ452" s="779"/>
      <c r="CR452" s="779"/>
      <c r="CS452" s="779"/>
      <c r="CT452" s="779"/>
    </row>
    <row r="453" spans="1:98" s="887" customFormat="1" ht="13.5">
      <c r="A453" s="886"/>
      <c r="B453" s="886"/>
      <c r="C453" s="886"/>
      <c r="D453" s="886"/>
      <c r="E453" s="886"/>
      <c r="F453" s="2851"/>
      <c r="G453" s="2851"/>
      <c r="H453" s="888"/>
      <c r="I453" s="889"/>
      <c r="J453" s="890"/>
      <c r="M453" s="772"/>
      <c r="N453" s="891"/>
      <c r="O453" s="774"/>
      <c r="P453" s="775"/>
      <c r="Q453" s="775"/>
      <c r="R453" s="776"/>
      <c r="S453" s="777"/>
      <c r="T453" s="777"/>
      <c r="U453" s="777"/>
      <c r="V453" s="778"/>
      <c r="W453" s="778"/>
      <c r="X453" s="778"/>
      <c r="Y453" s="778"/>
      <c r="Z453" s="778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L453" s="779"/>
      <c r="AM453" s="779"/>
      <c r="AN453" s="779"/>
      <c r="AO453" s="779"/>
      <c r="AP453" s="779"/>
      <c r="AQ453" s="779"/>
      <c r="AR453" s="779"/>
      <c r="AS453" s="779"/>
      <c r="AT453" s="779"/>
      <c r="AU453" s="779"/>
      <c r="AV453" s="779"/>
      <c r="AW453" s="779"/>
      <c r="AX453" s="779"/>
      <c r="AY453" s="779"/>
      <c r="AZ453" s="779"/>
      <c r="BA453" s="779"/>
      <c r="BB453" s="779"/>
      <c r="BC453" s="779"/>
      <c r="BD453" s="779"/>
      <c r="BE453" s="779"/>
      <c r="BF453" s="779"/>
      <c r="BG453" s="779"/>
      <c r="BH453" s="779"/>
      <c r="BI453" s="779"/>
      <c r="BJ453" s="779"/>
      <c r="BK453" s="779"/>
      <c r="BL453" s="779"/>
      <c r="BM453" s="779"/>
      <c r="BN453" s="779"/>
      <c r="BO453" s="779"/>
      <c r="BP453" s="779"/>
      <c r="BQ453" s="779"/>
      <c r="BR453" s="779"/>
      <c r="BS453" s="779"/>
      <c r="BT453" s="779"/>
      <c r="BU453" s="779"/>
      <c r="BV453" s="779"/>
      <c r="BW453" s="779"/>
      <c r="BX453" s="779"/>
      <c r="BY453" s="779"/>
      <c r="BZ453" s="779"/>
      <c r="CA453" s="779"/>
      <c r="CB453" s="779"/>
      <c r="CC453" s="779"/>
      <c r="CD453" s="779"/>
      <c r="CE453" s="779"/>
      <c r="CF453" s="779"/>
      <c r="CG453" s="779"/>
      <c r="CH453" s="779"/>
      <c r="CI453" s="779"/>
      <c r="CJ453" s="779"/>
      <c r="CK453" s="779"/>
      <c r="CL453" s="779"/>
      <c r="CM453" s="779"/>
      <c r="CN453" s="779"/>
      <c r="CO453" s="779"/>
      <c r="CP453" s="779"/>
      <c r="CQ453" s="779"/>
      <c r="CR453" s="779"/>
      <c r="CS453" s="779"/>
      <c r="CT453" s="779"/>
    </row>
    <row r="454" spans="1:98" s="887" customFormat="1" ht="13.5">
      <c r="A454" s="886"/>
      <c r="B454" s="886"/>
      <c r="C454" s="886"/>
      <c r="D454" s="886"/>
      <c r="E454" s="886"/>
      <c r="F454" s="2851"/>
      <c r="G454" s="2851"/>
      <c r="H454" s="888"/>
      <c r="I454" s="889"/>
      <c r="J454" s="890"/>
      <c r="M454" s="772"/>
      <c r="N454" s="891"/>
      <c r="O454" s="774"/>
      <c r="P454" s="775"/>
      <c r="Q454" s="775"/>
      <c r="R454" s="776"/>
      <c r="S454" s="777"/>
      <c r="T454" s="777"/>
      <c r="U454" s="777"/>
      <c r="V454" s="778"/>
      <c r="W454" s="778"/>
      <c r="X454" s="778"/>
      <c r="Y454" s="778"/>
      <c r="Z454" s="778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L454" s="779"/>
      <c r="AM454" s="779"/>
      <c r="AN454" s="779"/>
      <c r="AO454" s="779"/>
      <c r="AP454" s="779"/>
      <c r="AQ454" s="779"/>
      <c r="AR454" s="779"/>
      <c r="AS454" s="779"/>
      <c r="AT454" s="779"/>
      <c r="AU454" s="779"/>
      <c r="AV454" s="779"/>
      <c r="AW454" s="779"/>
      <c r="AX454" s="779"/>
      <c r="AY454" s="779"/>
      <c r="AZ454" s="779"/>
      <c r="BA454" s="779"/>
      <c r="BB454" s="779"/>
      <c r="BC454" s="779"/>
      <c r="BD454" s="779"/>
      <c r="BE454" s="779"/>
      <c r="BF454" s="779"/>
      <c r="BG454" s="779"/>
      <c r="BH454" s="779"/>
      <c r="BI454" s="779"/>
      <c r="BJ454" s="779"/>
      <c r="BK454" s="779"/>
      <c r="BL454" s="779"/>
      <c r="BM454" s="779"/>
      <c r="BN454" s="779"/>
      <c r="BO454" s="779"/>
      <c r="BP454" s="779"/>
      <c r="BQ454" s="779"/>
      <c r="BR454" s="779"/>
      <c r="BS454" s="779"/>
      <c r="BT454" s="779"/>
      <c r="BU454" s="779"/>
      <c r="BV454" s="779"/>
      <c r="BW454" s="779"/>
      <c r="BX454" s="779"/>
      <c r="BY454" s="779"/>
      <c r="BZ454" s="779"/>
      <c r="CA454" s="779"/>
      <c r="CB454" s="779"/>
      <c r="CC454" s="779"/>
      <c r="CD454" s="779"/>
      <c r="CE454" s="779"/>
      <c r="CF454" s="779"/>
      <c r="CG454" s="779"/>
      <c r="CH454" s="779"/>
      <c r="CI454" s="779"/>
      <c r="CJ454" s="779"/>
      <c r="CK454" s="779"/>
      <c r="CL454" s="779"/>
      <c r="CM454" s="779"/>
      <c r="CN454" s="779"/>
      <c r="CO454" s="779"/>
      <c r="CP454" s="779"/>
      <c r="CQ454" s="779"/>
      <c r="CR454" s="779"/>
      <c r="CS454" s="779"/>
      <c r="CT454" s="779"/>
    </row>
    <row r="455" spans="1:98" s="887" customFormat="1" ht="13.5">
      <c r="A455" s="886"/>
      <c r="B455" s="886"/>
      <c r="C455" s="886"/>
      <c r="D455" s="886"/>
      <c r="E455" s="886"/>
      <c r="F455" s="2851"/>
      <c r="G455" s="2851"/>
      <c r="H455" s="888"/>
      <c r="I455" s="889"/>
      <c r="J455" s="890"/>
      <c r="M455" s="772"/>
      <c r="N455" s="891"/>
      <c r="O455" s="774"/>
      <c r="P455" s="775"/>
      <c r="Q455" s="775"/>
      <c r="R455" s="776"/>
      <c r="S455" s="777"/>
      <c r="T455" s="777"/>
      <c r="U455" s="777"/>
      <c r="V455" s="778"/>
      <c r="W455" s="778"/>
      <c r="X455" s="778"/>
      <c r="Y455" s="778"/>
      <c r="Z455" s="778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L455" s="779"/>
      <c r="AM455" s="779"/>
      <c r="AN455" s="779"/>
      <c r="AO455" s="779"/>
      <c r="AP455" s="779"/>
      <c r="AQ455" s="779"/>
      <c r="AR455" s="779"/>
      <c r="AS455" s="779"/>
      <c r="AT455" s="779"/>
      <c r="AU455" s="779"/>
      <c r="AV455" s="779"/>
      <c r="AW455" s="779"/>
      <c r="AX455" s="779"/>
      <c r="AY455" s="779"/>
      <c r="AZ455" s="779"/>
      <c r="BA455" s="779"/>
      <c r="BB455" s="779"/>
      <c r="BC455" s="779"/>
      <c r="BD455" s="779"/>
      <c r="BE455" s="779"/>
      <c r="BF455" s="779"/>
      <c r="BG455" s="779"/>
      <c r="BH455" s="779"/>
      <c r="BI455" s="779"/>
      <c r="BJ455" s="779"/>
      <c r="BK455" s="779"/>
      <c r="BL455" s="779"/>
      <c r="BM455" s="779"/>
      <c r="BN455" s="779"/>
      <c r="BO455" s="779"/>
      <c r="BP455" s="779"/>
      <c r="BQ455" s="779"/>
      <c r="BR455" s="779"/>
      <c r="BS455" s="779"/>
      <c r="BT455" s="779"/>
      <c r="BU455" s="779"/>
      <c r="BV455" s="779"/>
      <c r="BW455" s="779"/>
      <c r="BX455" s="779"/>
      <c r="BY455" s="779"/>
      <c r="BZ455" s="779"/>
      <c r="CA455" s="779"/>
      <c r="CB455" s="779"/>
      <c r="CC455" s="779"/>
      <c r="CD455" s="779"/>
      <c r="CE455" s="779"/>
      <c r="CF455" s="779"/>
      <c r="CG455" s="779"/>
      <c r="CH455" s="779"/>
      <c r="CI455" s="779"/>
      <c r="CJ455" s="779"/>
      <c r="CK455" s="779"/>
      <c r="CL455" s="779"/>
      <c r="CM455" s="779"/>
      <c r="CN455" s="779"/>
      <c r="CO455" s="779"/>
      <c r="CP455" s="779"/>
      <c r="CQ455" s="779"/>
      <c r="CR455" s="779"/>
      <c r="CS455" s="779"/>
      <c r="CT455" s="779"/>
    </row>
    <row r="456" spans="1:98" s="887" customFormat="1" ht="13.5">
      <c r="A456" s="886"/>
      <c r="B456" s="886"/>
      <c r="C456" s="886"/>
      <c r="D456" s="886"/>
      <c r="E456" s="886"/>
      <c r="F456" s="2851"/>
      <c r="G456" s="2851"/>
      <c r="H456" s="888"/>
      <c r="I456" s="889"/>
      <c r="J456" s="890"/>
      <c r="M456" s="772"/>
      <c r="N456" s="891"/>
      <c r="O456" s="774"/>
      <c r="P456" s="775"/>
      <c r="Q456" s="775"/>
      <c r="R456" s="776"/>
      <c r="S456" s="777"/>
      <c r="T456" s="777"/>
      <c r="U456" s="777"/>
      <c r="V456" s="778"/>
      <c r="W456" s="778"/>
      <c r="X456" s="778"/>
      <c r="Y456" s="778"/>
      <c r="Z456" s="778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L456" s="779"/>
      <c r="AM456" s="779"/>
      <c r="AN456" s="779"/>
      <c r="AO456" s="779"/>
      <c r="AP456" s="779"/>
      <c r="AQ456" s="779"/>
      <c r="AR456" s="779"/>
      <c r="AS456" s="779"/>
      <c r="AT456" s="779"/>
      <c r="AU456" s="779"/>
      <c r="AV456" s="779"/>
      <c r="AW456" s="779"/>
      <c r="AX456" s="779"/>
      <c r="AY456" s="779"/>
      <c r="AZ456" s="779"/>
      <c r="BA456" s="779"/>
      <c r="BB456" s="779"/>
      <c r="BC456" s="779"/>
      <c r="BD456" s="779"/>
      <c r="BE456" s="779"/>
      <c r="BF456" s="779"/>
      <c r="BG456" s="779"/>
      <c r="BH456" s="779"/>
      <c r="BI456" s="779"/>
      <c r="BJ456" s="779"/>
      <c r="BK456" s="779"/>
      <c r="BL456" s="779"/>
      <c r="BM456" s="779"/>
      <c r="BN456" s="779"/>
      <c r="BO456" s="779"/>
      <c r="BP456" s="779"/>
      <c r="BQ456" s="779"/>
      <c r="BR456" s="779"/>
      <c r="BS456" s="779"/>
      <c r="BT456" s="779"/>
      <c r="BU456" s="779"/>
      <c r="BV456" s="779"/>
      <c r="BW456" s="779"/>
      <c r="BX456" s="779"/>
      <c r="BY456" s="779"/>
      <c r="BZ456" s="779"/>
      <c r="CA456" s="779"/>
      <c r="CB456" s="779"/>
      <c r="CC456" s="779"/>
      <c r="CD456" s="779"/>
      <c r="CE456" s="779"/>
      <c r="CF456" s="779"/>
      <c r="CG456" s="779"/>
      <c r="CH456" s="779"/>
      <c r="CI456" s="779"/>
      <c r="CJ456" s="779"/>
      <c r="CK456" s="779"/>
      <c r="CL456" s="779"/>
      <c r="CM456" s="779"/>
      <c r="CN456" s="779"/>
      <c r="CO456" s="779"/>
      <c r="CP456" s="779"/>
      <c r="CQ456" s="779"/>
      <c r="CR456" s="779"/>
      <c r="CS456" s="779"/>
      <c r="CT456" s="779"/>
    </row>
    <row r="457" spans="1:98" s="887" customFormat="1" ht="13.5">
      <c r="A457" s="886"/>
      <c r="B457" s="886"/>
      <c r="C457" s="886"/>
      <c r="D457" s="886"/>
      <c r="E457" s="886"/>
      <c r="F457" s="2851"/>
      <c r="G457" s="2851"/>
      <c r="H457" s="888"/>
      <c r="I457" s="889"/>
      <c r="J457" s="890"/>
      <c r="M457" s="772"/>
      <c r="N457" s="891"/>
      <c r="O457" s="774"/>
      <c r="P457" s="775"/>
      <c r="Q457" s="775"/>
      <c r="R457" s="776"/>
      <c r="S457" s="777"/>
      <c r="T457" s="777"/>
      <c r="U457" s="777"/>
      <c r="V457" s="778"/>
      <c r="W457" s="778"/>
      <c r="X457" s="778"/>
      <c r="Y457" s="778"/>
      <c r="Z457" s="778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L457" s="779"/>
      <c r="AM457" s="779"/>
      <c r="AN457" s="779"/>
      <c r="AO457" s="779"/>
      <c r="AP457" s="779"/>
      <c r="AQ457" s="779"/>
      <c r="AR457" s="779"/>
      <c r="AS457" s="779"/>
      <c r="AT457" s="779"/>
      <c r="AU457" s="779"/>
      <c r="AV457" s="779"/>
      <c r="AW457" s="779"/>
      <c r="AX457" s="779"/>
      <c r="AY457" s="779"/>
      <c r="AZ457" s="779"/>
      <c r="BA457" s="779"/>
      <c r="BB457" s="779"/>
      <c r="BC457" s="779"/>
      <c r="BD457" s="779"/>
      <c r="BE457" s="779"/>
      <c r="BF457" s="779"/>
      <c r="BG457" s="779"/>
      <c r="BH457" s="779"/>
      <c r="BI457" s="779"/>
      <c r="BJ457" s="779"/>
      <c r="BK457" s="779"/>
      <c r="BL457" s="779"/>
      <c r="BM457" s="779"/>
      <c r="BN457" s="779"/>
      <c r="BO457" s="779"/>
      <c r="BP457" s="779"/>
      <c r="BQ457" s="779"/>
      <c r="BR457" s="779"/>
      <c r="BS457" s="779"/>
      <c r="BT457" s="779"/>
      <c r="BU457" s="779"/>
      <c r="BV457" s="779"/>
      <c r="BW457" s="779"/>
      <c r="BX457" s="779"/>
      <c r="BY457" s="779"/>
      <c r="BZ457" s="779"/>
      <c r="CA457" s="779"/>
      <c r="CB457" s="779"/>
      <c r="CC457" s="779"/>
      <c r="CD457" s="779"/>
      <c r="CE457" s="779"/>
      <c r="CF457" s="779"/>
      <c r="CG457" s="779"/>
      <c r="CH457" s="779"/>
      <c r="CI457" s="779"/>
      <c r="CJ457" s="779"/>
      <c r="CK457" s="779"/>
      <c r="CL457" s="779"/>
      <c r="CM457" s="779"/>
      <c r="CN457" s="779"/>
      <c r="CO457" s="779"/>
      <c r="CP457" s="779"/>
      <c r="CQ457" s="779"/>
      <c r="CR457" s="779"/>
      <c r="CS457" s="779"/>
      <c r="CT457" s="779"/>
    </row>
    <row r="458" spans="1:98" s="887" customFormat="1" ht="13.5">
      <c r="A458" s="886"/>
      <c r="B458" s="886"/>
      <c r="C458" s="886"/>
      <c r="D458" s="886"/>
      <c r="E458" s="886"/>
      <c r="F458" s="2851"/>
      <c r="G458" s="2851"/>
      <c r="H458" s="888"/>
      <c r="I458" s="889"/>
      <c r="J458" s="890"/>
      <c r="M458" s="772"/>
      <c r="N458" s="891"/>
      <c r="O458" s="774"/>
      <c r="P458" s="775"/>
      <c r="Q458" s="775"/>
      <c r="R458" s="776"/>
      <c r="S458" s="777"/>
      <c r="T458" s="777"/>
      <c r="U458" s="777"/>
      <c r="V458" s="778"/>
      <c r="W458" s="778"/>
      <c r="X458" s="778"/>
      <c r="Y458" s="778"/>
      <c r="Z458" s="778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L458" s="779"/>
      <c r="AM458" s="779"/>
      <c r="AN458" s="779"/>
      <c r="AO458" s="779"/>
      <c r="AP458" s="779"/>
      <c r="AQ458" s="779"/>
      <c r="AR458" s="779"/>
      <c r="AS458" s="779"/>
      <c r="AT458" s="779"/>
      <c r="AU458" s="779"/>
      <c r="AV458" s="779"/>
      <c r="AW458" s="779"/>
      <c r="AX458" s="779"/>
      <c r="AY458" s="779"/>
      <c r="AZ458" s="779"/>
      <c r="BA458" s="779"/>
      <c r="BB458" s="779"/>
      <c r="BC458" s="779"/>
      <c r="BD458" s="779"/>
      <c r="BE458" s="779"/>
      <c r="BF458" s="779"/>
      <c r="BG458" s="779"/>
      <c r="BH458" s="779"/>
      <c r="BI458" s="779"/>
      <c r="BJ458" s="779"/>
      <c r="BK458" s="779"/>
      <c r="BL458" s="779"/>
      <c r="BM458" s="779"/>
      <c r="BN458" s="779"/>
      <c r="BO458" s="779"/>
      <c r="BP458" s="779"/>
      <c r="BQ458" s="779"/>
      <c r="BR458" s="779"/>
      <c r="BS458" s="779"/>
      <c r="BT458" s="779"/>
      <c r="BU458" s="779"/>
      <c r="BV458" s="779"/>
      <c r="BW458" s="779"/>
      <c r="BX458" s="779"/>
      <c r="BY458" s="779"/>
      <c r="BZ458" s="779"/>
      <c r="CA458" s="779"/>
      <c r="CB458" s="779"/>
      <c r="CC458" s="779"/>
      <c r="CD458" s="779"/>
      <c r="CE458" s="779"/>
      <c r="CF458" s="779"/>
      <c r="CG458" s="779"/>
      <c r="CH458" s="779"/>
      <c r="CI458" s="779"/>
      <c r="CJ458" s="779"/>
      <c r="CK458" s="779"/>
      <c r="CL458" s="779"/>
      <c r="CM458" s="779"/>
      <c r="CN458" s="779"/>
      <c r="CO458" s="779"/>
      <c r="CP458" s="779"/>
      <c r="CQ458" s="779"/>
      <c r="CR458" s="779"/>
      <c r="CS458" s="779"/>
      <c r="CT458" s="779"/>
    </row>
    <row r="459" spans="1:98" s="887" customFormat="1" ht="13.5">
      <c r="A459" s="886"/>
      <c r="B459" s="886"/>
      <c r="C459" s="886"/>
      <c r="D459" s="886"/>
      <c r="E459" s="886"/>
      <c r="F459" s="2851"/>
      <c r="G459" s="2851"/>
      <c r="H459" s="888"/>
      <c r="I459" s="889"/>
      <c r="J459" s="890"/>
      <c r="M459" s="772"/>
      <c r="N459" s="891"/>
      <c r="O459" s="774"/>
      <c r="P459" s="775"/>
      <c r="Q459" s="775"/>
      <c r="R459" s="776"/>
      <c r="S459" s="777"/>
      <c r="T459" s="777"/>
      <c r="U459" s="777"/>
      <c r="V459" s="778"/>
      <c r="W459" s="778"/>
      <c r="X459" s="778"/>
      <c r="Y459" s="778"/>
      <c r="Z459" s="778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L459" s="779"/>
      <c r="AM459" s="779"/>
      <c r="AN459" s="779"/>
      <c r="AO459" s="779"/>
      <c r="AP459" s="779"/>
      <c r="AQ459" s="779"/>
      <c r="AR459" s="779"/>
      <c r="AS459" s="779"/>
      <c r="AT459" s="779"/>
      <c r="AU459" s="779"/>
      <c r="AV459" s="779"/>
      <c r="AW459" s="779"/>
      <c r="AX459" s="779"/>
      <c r="AY459" s="779"/>
      <c r="AZ459" s="779"/>
      <c r="BA459" s="779"/>
      <c r="BB459" s="779"/>
      <c r="BC459" s="779"/>
      <c r="BD459" s="779"/>
      <c r="BE459" s="779"/>
      <c r="BF459" s="779"/>
      <c r="BG459" s="779"/>
      <c r="BH459" s="779"/>
      <c r="BI459" s="779"/>
      <c r="BJ459" s="779"/>
      <c r="BK459" s="779"/>
      <c r="BL459" s="779"/>
      <c r="BM459" s="779"/>
      <c r="BN459" s="779"/>
      <c r="BO459" s="779"/>
      <c r="BP459" s="779"/>
      <c r="BQ459" s="779"/>
      <c r="BR459" s="779"/>
      <c r="BS459" s="779"/>
      <c r="BT459" s="779"/>
      <c r="BU459" s="779"/>
      <c r="BV459" s="779"/>
      <c r="BW459" s="779"/>
      <c r="BX459" s="779"/>
      <c r="BY459" s="779"/>
      <c r="BZ459" s="779"/>
      <c r="CA459" s="779"/>
      <c r="CB459" s="779"/>
      <c r="CC459" s="779"/>
      <c r="CD459" s="779"/>
      <c r="CE459" s="779"/>
      <c r="CF459" s="779"/>
      <c r="CG459" s="779"/>
      <c r="CH459" s="779"/>
      <c r="CI459" s="779"/>
      <c r="CJ459" s="779"/>
      <c r="CK459" s="779"/>
      <c r="CL459" s="779"/>
      <c r="CM459" s="779"/>
      <c r="CN459" s="779"/>
      <c r="CO459" s="779"/>
      <c r="CP459" s="779"/>
      <c r="CQ459" s="779"/>
      <c r="CR459" s="779"/>
      <c r="CS459" s="779"/>
      <c r="CT459" s="779"/>
    </row>
    <row r="460" spans="1:98" s="887" customFormat="1" ht="13.5">
      <c r="A460" s="886"/>
      <c r="B460" s="886"/>
      <c r="C460" s="886"/>
      <c r="D460" s="886"/>
      <c r="E460" s="886"/>
      <c r="F460" s="2851"/>
      <c r="G460" s="2851"/>
      <c r="H460" s="888"/>
      <c r="I460" s="889"/>
      <c r="J460" s="890"/>
      <c r="M460" s="772"/>
      <c r="N460" s="891"/>
      <c r="O460" s="774"/>
      <c r="P460" s="775"/>
      <c r="Q460" s="775"/>
      <c r="R460" s="776"/>
      <c r="S460" s="777"/>
      <c r="T460" s="777"/>
      <c r="U460" s="777"/>
      <c r="V460" s="778"/>
      <c r="W460" s="778"/>
      <c r="X460" s="778"/>
      <c r="Y460" s="778"/>
      <c r="Z460" s="778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L460" s="779"/>
      <c r="AM460" s="779"/>
      <c r="AN460" s="779"/>
      <c r="AO460" s="779"/>
      <c r="AP460" s="779"/>
      <c r="AQ460" s="779"/>
      <c r="AR460" s="779"/>
      <c r="AS460" s="779"/>
      <c r="AT460" s="779"/>
      <c r="AU460" s="779"/>
      <c r="AV460" s="779"/>
      <c r="AW460" s="779"/>
      <c r="AX460" s="779"/>
      <c r="AY460" s="779"/>
      <c r="AZ460" s="779"/>
      <c r="BA460" s="779"/>
      <c r="BB460" s="779"/>
      <c r="BC460" s="779"/>
      <c r="BD460" s="779"/>
      <c r="BE460" s="779"/>
      <c r="BF460" s="779"/>
      <c r="BG460" s="779"/>
      <c r="BH460" s="779"/>
      <c r="BI460" s="779"/>
      <c r="BJ460" s="779"/>
      <c r="BK460" s="779"/>
      <c r="BL460" s="779"/>
      <c r="BM460" s="779"/>
      <c r="BN460" s="779"/>
      <c r="BO460" s="779"/>
      <c r="BP460" s="779"/>
      <c r="BQ460" s="779"/>
      <c r="BR460" s="779"/>
      <c r="BS460" s="779"/>
      <c r="BT460" s="779"/>
      <c r="BU460" s="779"/>
      <c r="BV460" s="779"/>
      <c r="BW460" s="779"/>
      <c r="BX460" s="779"/>
      <c r="BY460" s="779"/>
      <c r="BZ460" s="779"/>
      <c r="CA460" s="779"/>
      <c r="CB460" s="779"/>
      <c r="CC460" s="779"/>
      <c r="CD460" s="779"/>
      <c r="CE460" s="779"/>
      <c r="CF460" s="779"/>
      <c r="CG460" s="779"/>
      <c r="CH460" s="779"/>
      <c r="CI460" s="779"/>
      <c r="CJ460" s="779"/>
      <c r="CK460" s="779"/>
      <c r="CL460" s="779"/>
      <c r="CM460" s="779"/>
      <c r="CN460" s="779"/>
      <c r="CO460" s="779"/>
      <c r="CP460" s="779"/>
      <c r="CQ460" s="779"/>
      <c r="CR460" s="779"/>
      <c r="CS460" s="779"/>
      <c r="CT460" s="779"/>
    </row>
    <row r="461" spans="1:98" s="887" customFormat="1" ht="13.5">
      <c r="A461" s="886"/>
      <c r="B461" s="886"/>
      <c r="C461" s="886"/>
      <c r="D461" s="886"/>
      <c r="E461" s="886"/>
      <c r="F461" s="2851"/>
      <c r="G461" s="2851"/>
      <c r="H461" s="888"/>
      <c r="I461" s="889"/>
      <c r="J461" s="890"/>
      <c r="M461" s="772"/>
      <c r="N461" s="891"/>
      <c r="O461" s="774"/>
      <c r="P461" s="775"/>
      <c r="Q461" s="775"/>
      <c r="R461" s="776"/>
      <c r="S461" s="777"/>
      <c r="T461" s="777"/>
      <c r="U461" s="777"/>
      <c r="V461" s="778"/>
      <c r="W461" s="778"/>
      <c r="X461" s="778"/>
      <c r="Y461" s="778"/>
      <c r="Z461" s="778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L461" s="779"/>
      <c r="AM461" s="779"/>
      <c r="AN461" s="779"/>
      <c r="AO461" s="779"/>
      <c r="AP461" s="779"/>
      <c r="AQ461" s="779"/>
      <c r="AR461" s="779"/>
      <c r="AS461" s="779"/>
      <c r="AT461" s="779"/>
      <c r="AU461" s="779"/>
      <c r="AV461" s="779"/>
      <c r="AW461" s="779"/>
      <c r="AX461" s="779"/>
      <c r="AY461" s="779"/>
      <c r="AZ461" s="779"/>
      <c r="BA461" s="779"/>
      <c r="BB461" s="779"/>
      <c r="BC461" s="779"/>
      <c r="BD461" s="779"/>
      <c r="BE461" s="779"/>
      <c r="BF461" s="779"/>
      <c r="BG461" s="779"/>
      <c r="BH461" s="779"/>
      <c r="BI461" s="779"/>
      <c r="BJ461" s="779"/>
      <c r="BK461" s="779"/>
      <c r="BL461" s="779"/>
      <c r="BM461" s="779"/>
      <c r="BN461" s="779"/>
      <c r="BO461" s="779"/>
      <c r="BP461" s="779"/>
      <c r="BQ461" s="779"/>
      <c r="BR461" s="779"/>
      <c r="BS461" s="779"/>
      <c r="BT461" s="779"/>
      <c r="BU461" s="779"/>
      <c r="BV461" s="779"/>
      <c r="BW461" s="779"/>
      <c r="BX461" s="779"/>
      <c r="BY461" s="779"/>
      <c r="BZ461" s="779"/>
      <c r="CA461" s="779"/>
      <c r="CB461" s="779"/>
      <c r="CC461" s="779"/>
      <c r="CD461" s="779"/>
      <c r="CE461" s="779"/>
      <c r="CF461" s="779"/>
      <c r="CG461" s="779"/>
      <c r="CH461" s="779"/>
      <c r="CI461" s="779"/>
      <c r="CJ461" s="779"/>
      <c r="CK461" s="779"/>
      <c r="CL461" s="779"/>
      <c r="CM461" s="779"/>
      <c r="CN461" s="779"/>
      <c r="CO461" s="779"/>
      <c r="CP461" s="779"/>
      <c r="CQ461" s="779"/>
      <c r="CR461" s="779"/>
      <c r="CS461" s="779"/>
      <c r="CT461" s="779"/>
    </row>
    <row r="462" spans="1:98" s="887" customFormat="1" ht="13.5">
      <c r="A462" s="886"/>
      <c r="B462" s="886"/>
      <c r="C462" s="886"/>
      <c r="D462" s="886"/>
      <c r="E462" s="886"/>
      <c r="F462" s="2851"/>
      <c r="G462" s="2851"/>
      <c r="H462" s="888"/>
      <c r="I462" s="889"/>
      <c r="J462" s="890"/>
      <c r="M462" s="772"/>
      <c r="N462" s="891"/>
      <c r="O462" s="774"/>
      <c r="P462" s="775"/>
      <c r="Q462" s="775"/>
      <c r="R462" s="776"/>
      <c r="S462" s="777"/>
      <c r="T462" s="777"/>
      <c r="U462" s="777"/>
      <c r="V462" s="778"/>
      <c r="W462" s="778"/>
      <c r="X462" s="778"/>
      <c r="Y462" s="778"/>
      <c r="Z462" s="778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L462" s="779"/>
      <c r="AM462" s="779"/>
      <c r="AN462" s="779"/>
      <c r="AO462" s="779"/>
      <c r="AP462" s="779"/>
      <c r="AQ462" s="779"/>
      <c r="AR462" s="779"/>
      <c r="AS462" s="779"/>
      <c r="AT462" s="779"/>
      <c r="AU462" s="779"/>
      <c r="AV462" s="779"/>
      <c r="AW462" s="779"/>
      <c r="AX462" s="779"/>
      <c r="AY462" s="779"/>
      <c r="AZ462" s="779"/>
      <c r="BA462" s="779"/>
      <c r="BB462" s="779"/>
      <c r="BC462" s="779"/>
      <c r="BD462" s="779"/>
      <c r="BE462" s="779"/>
      <c r="BF462" s="779"/>
      <c r="BG462" s="779"/>
      <c r="BH462" s="779"/>
      <c r="BI462" s="779"/>
      <c r="BJ462" s="779"/>
      <c r="BK462" s="779"/>
      <c r="BL462" s="779"/>
      <c r="BM462" s="779"/>
      <c r="BN462" s="779"/>
      <c r="BO462" s="779"/>
      <c r="BP462" s="779"/>
      <c r="BQ462" s="779"/>
      <c r="BR462" s="779"/>
      <c r="BS462" s="779"/>
      <c r="BT462" s="779"/>
      <c r="BU462" s="779"/>
      <c r="BV462" s="779"/>
      <c r="BW462" s="779"/>
      <c r="BX462" s="779"/>
      <c r="BY462" s="779"/>
      <c r="BZ462" s="779"/>
      <c r="CA462" s="779"/>
      <c r="CB462" s="779"/>
      <c r="CC462" s="779"/>
      <c r="CD462" s="779"/>
      <c r="CE462" s="779"/>
      <c r="CF462" s="779"/>
      <c r="CG462" s="779"/>
      <c r="CH462" s="779"/>
      <c r="CI462" s="779"/>
      <c r="CJ462" s="779"/>
      <c r="CK462" s="779"/>
      <c r="CL462" s="779"/>
      <c r="CM462" s="779"/>
      <c r="CN462" s="779"/>
      <c r="CO462" s="779"/>
      <c r="CP462" s="779"/>
      <c r="CQ462" s="779"/>
      <c r="CR462" s="779"/>
      <c r="CS462" s="779"/>
      <c r="CT462" s="779"/>
    </row>
    <row r="463" spans="1:98" s="887" customFormat="1" ht="13.5">
      <c r="A463" s="886"/>
      <c r="B463" s="886"/>
      <c r="C463" s="886"/>
      <c r="D463" s="886"/>
      <c r="E463" s="886"/>
      <c r="F463" s="2851"/>
      <c r="G463" s="2851"/>
      <c r="H463" s="888"/>
      <c r="I463" s="889"/>
      <c r="J463" s="890"/>
      <c r="M463" s="772"/>
      <c r="N463" s="891"/>
      <c r="O463" s="774"/>
      <c r="P463" s="775"/>
      <c r="Q463" s="775"/>
      <c r="R463" s="776"/>
      <c r="S463" s="777"/>
      <c r="T463" s="777"/>
      <c r="U463" s="777"/>
      <c r="V463" s="778"/>
      <c r="W463" s="778"/>
      <c r="X463" s="778"/>
      <c r="Y463" s="778"/>
      <c r="Z463" s="778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L463" s="779"/>
      <c r="AM463" s="779"/>
      <c r="AN463" s="779"/>
      <c r="AO463" s="779"/>
      <c r="AP463" s="779"/>
      <c r="AQ463" s="779"/>
      <c r="AR463" s="779"/>
      <c r="AS463" s="779"/>
      <c r="AT463" s="779"/>
      <c r="AU463" s="779"/>
      <c r="AV463" s="779"/>
      <c r="AW463" s="779"/>
      <c r="AX463" s="779"/>
      <c r="AY463" s="779"/>
      <c r="AZ463" s="779"/>
      <c r="BA463" s="779"/>
      <c r="BB463" s="779"/>
      <c r="BC463" s="779"/>
      <c r="BD463" s="779"/>
      <c r="BE463" s="779"/>
      <c r="BF463" s="779"/>
      <c r="BG463" s="779"/>
      <c r="BH463" s="779"/>
      <c r="BI463" s="779"/>
      <c r="BJ463" s="779"/>
      <c r="BK463" s="779"/>
      <c r="BL463" s="779"/>
      <c r="BM463" s="779"/>
      <c r="BN463" s="779"/>
      <c r="BO463" s="779"/>
      <c r="BP463" s="779"/>
      <c r="BQ463" s="779"/>
      <c r="BR463" s="779"/>
      <c r="BS463" s="779"/>
      <c r="BT463" s="779"/>
      <c r="BU463" s="779"/>
      <c r="BV463" s="779"/>
      <c r="BW463" s="779"/>
      <c r="BX463" s="779"/>
      <c r="BY463" s="779"/>
      <c r="BZ463" s="779"/>
      <c r="CA463" s="779"/>
      <c r="CB463" s="779"/>
      <c r="CC463" s="779"/>
      <c r="CD463" s="779"/>
      <c r="CE463" s="779"/>
      <c r="CF463" s="779"/>
      <c r="CG463" s="779"/>
      <c r="CH463" s="779"/>
      <c r="CI463" s="779"/>
      <c r="CJ463" s="779"/>
      <c r="CK463" s="779"/>
      <c r="CL463" s="779"/>
      <c r="CM463" s="779"/>
      <c r="CN463" s="779"/>
      <c r="CO463" s="779"/>
      <c r="CP463" s="779"/>
      <c r="CQ463" s="779"/>
      <c r="CR463" s="779"/>
      <c r="CS463" s="779"/>
      <c r="CT463" s="779"/>
    </row>
    <row r="464" spans="1:98" s="887" customFormat="1" ht="13.5">
      <c r="A464" s="886"/>
      <c r="B464" s="886"/>
      <c r="C464" s="886"/>
      <c r="D464" s="886"/>
      <c r="E464" s="886"/>
      <c r="F464" s="2851"/>
      <c r="G464" s="2851"/>
      <c r="H464" s="888"/>
      <c r="I464" s="889"/>
      <c r="J464" s="890"/>
      <c r="M464" s="772"/>
      <c r="N464" s="891"/>
      <c r="O464" s="774"/>
      <c r="P464" s="775"/>
      <c r="Q464" s="775"/>
      <c r="R464" s="776"/>
      <c r="S464" s="777"/>
      <c r="T464" s="777"/>
      <c r="U464" s="777"/>
      <c r="V464" s="778"/>
      <c r="W464" s="778"/>
      <c r="X464" s="778"/>
      <c r="Y464" s="778"/>
      <c r="Z464" s="778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L464" s="779"/>
      <c r="AM464" s="779"/>
      <c r="AN464" s="779"/>
      <c r="AO464" s="779"/>
      <c r="AP464" s="779"/>
      <c r="AQ464" s="779"/>
      <c r="AR464" s="779"/>
      <c r="AS464" s="779"/>
      <c r="AT464" s="779"/>
      <c r="AU464" s="779"/>
      <c r="AV464" s="779"/>
      <c r="AW464" s="779"/>
      <c r="AX464" s="779"/>
      <c r="AY464" s="779"/>
      <c r="AZ464" s="779"/>
      <c r="BA464" s="779"/>
      <c r="BB464" s="779"/>
      <c r="BC464" s="779"/>
      <c r="BD464" s="779"/>
      <c r="BE464" s="779"/>
      <c r="BF464" s="779"/>
      <c r="BG464" s="779"/>
      <c r="BH464" s="779"/>
      <c r="BI464" s="779"/>
      <c r="BJ464" s="779"/>
      <c r="BK464" s="779"/>
      <c r="BL464" s="779"/>
      <c r="BM464" s="779"/>
      <c r="BN464" s="779"/>
      <c r="BO464" s="779"/>
      <c r="BP464" s="779"/>
      <c r="BQ464" s="779"/>
      <c r="BR464" s="779"/>
      <c r="BS464" s="779"/>
      <c r="BT464" s="779"/>
      <c r="BU464" s="779"/>
      <c r="BV464" s="779"/>
      <c r="BW464" s="779"/>
      <c r="BX464" s="779"/>
      <c r="BY464" s="779"/>
      <c r="BZ464" s="779"/>
      <c r="CA464" s="779"/>
      <c r="CB464" s="779"/>
      <c r="CC464" s="779"/>
      <c r="CD464" s="779"/>
      <c r="CE464" s="779"/>
      <c r="CF464" s="779"/>
      <c r="CG464" s="779"/>
      <c r="CH464" s="779"/>
      <c r="CI464" s="779"/>
      <c r="CJ464" s="779"/>
      <c r="CK464" s="779"/>
      <c r="CL464" s="779"/>
      <c r="CM464" s="779"/>
      <c r="CN464" s="779"/>
      <c r="CO464" s="779"/>
      <c r="CP464" s="779"/>
      <c r="CQ464" s="779"/>
      <c r="CR464" s="779"/>
      <c r="CS464" s="779"/>
      <c r="CT464" s="779"/>
    </row>
    <row r="465" spans="1:98" s="887" customFormat="1" ht="13.5">
      <c r="A465" s="886"/>
      <c r="B465" s="886"/>
      <c r="C465" s="886"/>
      <c r="D465" s="886"/>
      <c r="E465" s="886"/>
      <c r="F465" s="2851"/>
      <c r="G465" s="2851"/>
      <c r="H465" s="888"/>
      <c r="I465" s="889"/>
      <c r="J465" s="890"/>
      <c r="M465" s="772"/>
      <c r="N465" s="891"/>
      <c r="O465" s="774"/>
      <c r="P465" s="775"/>
      <c r="Q465" s="775"/>
      <c r="R465" s="776"/>
      <c r="S465" s="777"/>
      <c r="T465" s="777"/>
      <c r="U465" s="777"/>
      <c r="V465" s="778"/>
      <c r="W465" s="778"/>
      <c r="X465" s="778"/>
      <c r="Y465" s="778"/>
      <c r="Z465" s="778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L465" s="779"/>
      <c r="AM465" s="779"/>
      <c r="AN465" s="779"/>
      <c r="AO465" s="779"/>
      <c r="AP465" s="779"/>
      <c r="AQ465" s="779"/>
      <c r="AR465" s="779"/>
      <c r="AS465" s="779"/>
      <c r="AT465" s="779"/>
      <c r="AU465" s="779"/>
      <c r="AV465" s="779"/>
      <c r="AW465" s="779"/>
      <c r="AX465" s="779"/>
      <c r="AY465" s="779"/>
      <c r="AZ465" s="779"/>
      <c r="BA465" s="779"/>
      <c r="BB465" s="779"/>
      <c r="BC465" s="779"/>
      <c r="BD465" s="779"/>
      <c r="BE465" s="779"/>
      <c r="BF465" s="779"/>
      <c r="BG465" s="779"/>
      <c r="BH465" s="779"/>
      <c r="BI465" s="779"/>
      <c r="BJ465" s="779"/>
      <c r="BK465" s="779"/>
      <c r="BL465" s="779"/>
      <c r="BM465" s="779"/>
      <c r="BN465" s="779"/>
      <c r="BO465" s="779"/>
      <c r="BP465" s="779"/>
      <c r="BQ465" s="779"/>
      <c r="BR465" s="779"/>
      <c r="BS465" s="779"/>
      <c r="BT465" s="779"/>
      <c r="BU465" s="779"/>
      <c r="BV465" s="779"/>
      <c r="BW465" s="779"/>
      <c r="BX465" s="779"/>
      <c r="BY465" s="779"/>
      <c r="BZ465" s="779"/>
      <c r="CA465" s="779"/>
      <c r="CB465" s="779"/>
      <c r="CC465" s="779"/>
      <c r="CD465" s="779"/>
      <c r="CE465" s="779"/>
      <c r="CF465" s="779"/>
      <c r="CG465" s="779"/>
      <c r="CH465" s="779"/>
      <c r="CI465" s="779"/>
      <c r="CJ465" s="779"/>
      <c r="CK465" s="779"/>
      <c r="CL465" s="779"/>
      <c r="CM465" s="779"/>
      <c r="CN465" s="779"/>
      <c r="CO465" s="779"/>
      <c r="CP465" s="779"/>
      <c r="CQ465" s="779"/>
      <c r="CR465" s="779"/>
      <c r="CS465" s="779"/>
      <c r="CT465" s="779"/>
    </row>
    <row r="466" spans="1:98" s="887" customFormat="1" ht="13.5">
      <c r="A466" s="886"/>
      <c r="B466" s="886"/>
      <c r="C466" s="886"/>
      <c r="D466" s="886"/>
      <c r="E466" s="886"/>
      <c r="F466" s="2851"/>
      <c r="G466" s="2851"/>
      <c r="H466" s="888"/>
      <c r="I466" s="889"/>
      <c r="J466" s="890"/>
      <c r="M466" s="772"/>
      <c r="N466" s="891"/>
      <c r="O466" s="774"/>
      <c r="P466" s="775"/>
      <c r="Q466" s="775"/>
      <c r="R466" s="776"/>
      <c r="S466" s="777"/>
      <c r="T466" s="777"/>
      <c r="U466" s="777"/>
      <c r="V466" s="778"/>
      <c r="W466" s="778"/>
      <c r="X466" s="778"/>
      <c r="Y466" s="778"/>
      <c r="Z466" s="778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L466" s="779"/>
      <c r="AM466" s="779"/>
      <c r="AN466" s="779"/>
      <c r="AO466" s="779"/>
      <c r="AP466" s="779"/>
      <c r="AQ466" s="779"/>
      <c r="AR466" s="779"/>
      <c r="AS466" s="779"/>
      <c r="AT466" s="779"/>
      <c r="AU466" s="779"/>
      <c r="AV466" s="779"/>
      <c r="AW466" s="779"/>
      <c r="AX466" s="779"/>
      <c r="AY466" s="779"/>
      <c r="AZ466" s="779"/>
      <c r="BA466" s="779"/>
      <c r="BB466" s="779"/>
      <c r="BC466" s="779"/>
      <c r="BD466" s="779"/>
      <c r="BE466" s="779"/>
      <c r="BF466" s="779"/>
      <c r="BG466" s="779"/>
      <c r="BH466" s="779"/>
      <c r="BI466" s="779"/>
      <c r="BJ466" s="779"/>
      <c r="BK466" s="779"/>
      <c r="BL466" s="779"/>
      <c r="BM466" s="779"/>
      <c r="BN466" s="779"/>
      <c r="BO466" s="779"/>
      <c r="BP466" s="779"/>
      <c r="BQ466" s="779"/>
      <c r="BR466" s="779"/>
      <c r="BS466" s="779"/>
      <c r="BT466" s="779"/>
      <c r="BU466" s="779"/>
      <c r="BV466" s="779"/>
      <c r="BW466" s="779"/>
      <c r="BX466" s="779"/>
      <c r="BY466" s="779"/>
      <c r="BZ466" s="779"/>
      <c r="CA466" s="779"/>
      <c r="CB466" s="779"/>
      <c r="CC466" s="779"/>
      <c r="CD466" s="779"/>
      <c r="CE466" s="779"/>
      <c r="CF466" s="779"/>
      <c r="CG466" s="779"/>
      <c r="CH466" s="779"/>
      <c r="CI466" s="779"/>
      <c r="CJ466" s="779"/>
      <c r="CK466" s="779"/>
      <c r="CL466" s="779"/>
      <c r="CM466" s="779"/>
      <c r="CN466" s="779"/>
      <c r="CO466" s="779"/>
      <c r="CP466" s="779"/>
      <c r="CQ466" s="779"/>
      <c r="CR466" s="779"/>
      <c r="CS466" s="779"/>
      <c r="CT466" s="779"/>
    </row>
    <row r="467" spans="1:98" s="887" customFormat="1" ht="13.5">
      <c r="A467" s="886"/>
      <c r="B467" s="886"/>
      <c r="C467" s="886"/>
      <c r="D467" s="886"/>
      <c r="E467" s="886"/>
      <c r="F467" s="2851"/>
      <c r="G467" s="2851"/>
      <c r="H467" s="888"/>
      <c r="I467" s="889"/>
      <c r="J467" s="890"/>
      <c r="M467" s="772"/>
      <c r="N467" s="891"/>
      <c r="O467" s="774"/>
      <c r="P467" s="775"/>
      <c r="Q467" s="775"/>
      <c r="R467" s="776"/>
      <c r="S467" s="777"/>
      <c r="T467" s="777"/>
      <c r="U467" s="777"/>
      <c r="V467" s="778"/>
      <c r="W467" s="778"/>
      <c r="X467" s="778"/>
      <c r="Y467" s="778"/>
      <c r="Z467" s="778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L467" s="779"/>
      <c r="AM467" s="779"/>
      <c r="AN467" s="779"/>
      <c r="AO467" s="779"/>
      <c r="AP467" s="779"/>
      <c r="AQ467" s="779"/>
      <c r="AR467" s="779"/>
      <c r="AS467" s="779"/>
      <c r="AT467" s="779"/>
      <c r="AU467" s="779"/>
      <c r="AV467" s="779"/>
      <c r="AW467" s="779"/>
      <c r="AX467" s="779"/>
      <c r="AY467" s="779"/>
      <c r="AZ467" s="779"/>
      <c r="BA467" s="779"/>
      <c r="BB467" s="779"/>
      <c r="BC467" s="779"/>
      <c r="BD467" s="779"/>
      <c r="BE467" s="779"/>
      <c r="BF467" s="779"/>
      <c r="BG467" s="779"/>
      <c r="BH467" s="779"/>
      <c r="BI467" s="779"/>
      <c r="BJ467" s="779"/>
      <c r="BK467" s="779"/>
      <c r="BL467" s="779"/>
      <c r="BM467" s="779"/>
      <c r="BN467" s="779"/>
      <c r="BO467" s="779"/>
      <c r="BP467" s="779"/>
      <c r="BQ467" s="779"/>
      <c r="BR467" s="779"/>
      <c r="BS467" s="779"/>
      <c r="BT467" s="779"/>
      <c r="BU467" s="779"/>
      <c r="BV467" s="779"/>
      <c r="BW467" s="779"/>
      <c r="BX467" s="779"/>
      <c r="BY467" s="779"/>
      <c r="BZ467" s="779"/>
      <c r="CA467" s="779"/>
      <c r="CB467" s="779"/>
      <c r="CC467" s="779"/>
      <c r="CD467" s="779"/>
      <c r="CE467" s="779"/>
      <c r="CF467" s="779"/>
      <c r="CG467" s="779"/>
      <c r="CH467" s="779"/>
      <c r="CI467" s="779"/>
      <c r="CJ467" s="779"/>
      <c r="CK467" s="779"/>
      <c r="CL467" s="779"/>
      <c r="CM467" s="779"/>
      <c r="CN467" s="779"/>
      <c r="CO467" s="779"/>
      <c r="CP467" s="779"/>
      <c r="CQ467" s="779"/>
      <c r="CR467" s="779"/>
      <c r="CS467" s="779"/>
      <c r="CT467" s="779"/>
    </row>
    <row r="468" spans="1:98" s="887" customFormat="1" ht="13.5">
      <c r="A468" s="886"/>
      <c r="B468" s="886"/>
      <c r="C468" s="886"/>
      <c r="D468" s="886"/>
      <c r="E468" s="886"/>
      <c r="F468" s="2851"/>
      <c r="G468" s="2851"/>
      <c r="H468" s="888"/>
      <c r="I468" s="889"/>
      <c r="J468" s="890"/>
      <c r="M468" s="772"/>
      <c r="N468" s="891"/>
      <c r="O468" s="774"/>
      <c r="P468" s="775"/>
      <c r="Q468" s="775"/>
      <c r="R468" s="776"/>
      <c r="S468" s="777"/>
      <c r="T468" s="777"/>
      <c r="U468" s="777"/>
      <c r="V468" s="778"/>
      <c r="W468" s="778"/>
      <c r="X468" s="778"/>
      <c r="Y468" s="778"/>
      <c r="Z468" s="778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L468" s="779"/>
      <c r="AM468" s="779"/>
      <c r="AN468" s="779"/>
      <c r="AO468" s="779"/>
      <c r="AP468" s="779"/>
      <c r="AQ468" s="779"/>
      <c r="AR468" s="779"/>
      <c r="AS468" s="779"/>
      <c r="AT468" s="779"/>
      <c r="AU468" s="779"/>
      <c r="AV468" s="779"/>
      <c r="AW468" s="779"/>
      <c r="AX468" s="779"/>
      <c r="AY468" s="779"/>
      <c r="AZ468" s="779"/>
      <c r="BA468" s="779"/>
      <c r="BB468" s="779"/>
      <c r="BC468" s="779"/>
      <c r="BD468" s="779"/>
      <c r="BE468" s="779"/>
      <c r="BF468" s="779"/>
      <c r="BG468" s="779"/>
      <c r="BH468" s="779"/>
      <c r="BI468" s="779"/>
      <c r="BJ468" s="779"/>
      <c r="BK468" s="779"/>
      <c r="BL468" s="779"/>
      <c r="BM468" s="779"/>
      <c r="BN468" s="779"/>
      <c r="BO468" s="779"/>
      <c r="BP468" s="779"/>
      <c r="BQ468" s="779"/>
      <c r="BR468" s="779"/>
      <c r="BS468" s="779"/>
      <c r="BT468" s="779"/>
      <c r="BU468" s="779"/>
      <c r="BV468" s="779"/>
      <c r="BW468" s="779"/>
      <c r="BX468" s="779"/>
      <c r="BY468" s="779"/>
      <c r="BZ468" s="779"/>
      <c r="CA468" s="779"/>
      <c r="CB468" s="779"/>
      <c r="CC468" s="779"/>
      <c r="CD468" s="779"/>
      <c r="CE468" s="779"/>
      <c r="CF468" s="779"/>
      <c r="CG468" s="779"/>
      <c r="CH468" s="779"/>
      <c r="CI468" s="779"/>
      <c r="CJ468" s="779"/>
      <c r="CK468" s="779"/>
      <c r="CL468" s="779"/>
      <c r="CM468" s="779"/>
      <c r="CN468" s="779"/>
      <c r="CO468" s="779"/>
      <c r="CP468" s="779"/>
      <c r="CQ468" s="779"/>
      <c r="CR468" s="779"/>
      <c r="CS468" s="779"/>
      <c r="CT468" s="779"/>
    </row>
    <row r="469" spans="1:98" s="887" customFormat="1" ht="13.5">
      <c r="A469" s="886"/>
      <c r="B469" s="886"/>
      <c r="C469" s="886"/>
      <c r="D469" s="886"/>
      <c r="E469" s="886"/>
      <c r="F469" s="2851"/>
      <c r="G469" s="2851"/>
      <c r="H469" s="888"/>
      <c r="I469" s="889"/>
      <c r="J469" s="890"/>
      <c r="M469" s="772"/>
      <c r="N469" s="891"/>
      <c r="O469" s="774"/>
      <c r="P469" s="775"/>
      <c r="Q469" s="775"/>
      <c r="R469" s="776"/>
      <c r="S469" s="777"/>
      <c r="T469" s="777"/>
      <c r="U469" s="777"/>
      <c r="V469" s="778"/>
      <c r="W469" s="778"/>
      <c r="X469" s="778"/>
      <c r="Y469" s="778"/>
      <c r="Z469" s="778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L469" s="779"/>
      <c r="AM469" s="779"/>
      <c r="AN469" s="779"/>
      <c r="AO469" s="779"/>
      <c r="AP469" s="779"/>
      <c r="AQ469" s="779"/>
      <c r="AR469" s="779"/>
      <c r="AS469" s="779"/>
      <c r="AT469" s="779"/>
      <c r="AU469" s="779"/>
      <c r="AV469" s="779"/>
      <c r="AW469" s="779"/>
      <c r="AX469" s="779"/>
      <c r="AY469" s="779"/>
      <c r="AZ469" s="779"/>
      <c r="BA469" s="779"/>
      <c r="BB469" s="779"/>
      <c r="BC469" s="779"/>
      <c r="BD469" s="779"/>
      <c r="BE469" s="779"/>
      <c r="BF469" s="779"/>
      <c r="BG469" s="779"/>
      <c r="BH469" s="779"/>
      <c r="BI469" s="779"/>
      <c r="BJ469" s="779"/>
      <c r="BK469" s="779"/>
      <c r="BL469" s="779"/>
      <c r="BM469" s="779"/>
      <c r="BN469" s="779"/>
      <c r="BO469" s="779"/>
      <c r="BP469" s="779"/>
      <c r="BQ469" s="779"/>
      <c r="BR469" s="779"/>
      <c r="BS469" s="779"/>
      <c r="BT469" s="779"/>
      <c r="BU469" s="779"/>
      <c r="BV469" s="779"/>
      <c r="BW469" s="779"/>
      <c r="BX469" s="779"/>
      <c r="BY469" s="779"/>
      <c r="BZ469" s="779"/>
      <c r="CA469" s="779"/>
      <c r="CB469" s="779"/>
      <c r="CC469" s="779"/>
      <c r="CD469" s="779"/>
      <c r="CE469" s="779"/>
      <c r="CF469" s="779"/>
      <c r="CG469" s="779"/>
      <c r="CH469" s="779"/>
      <c r="CI469" s="779"/>
      <c r="CJ469" s="779"/>
      <c r="CK469" s="779"/>
      <c r="CL469" s="779"/>
      <c r="CM469" s="779"/>
      <c r="CN469" s="779"/>
      <c r="CO469" s="779"/>
      <c r="CP469" s="779"/>
      <c r="CQ469" s="779"/>
      <c r="CR469" s="779"/>
      <c r="CS469" s="779"/>
      <c r="CT469" s="779"/>
    </row>
    <row r="470" spans="1:98" s="887" customFormat="1" ht="13.5">
      <c r="A470" s="886"/>
      <c r="B470" s="886"/>
      <c r="C470" s="886"/>
      <c r="D470" s="886"/>
      <c r="E470" s="886"/>
      <c r="F470" s="2851"/>
      <c r="G470" s="2851"/>
      <c r="H470" s="888"/>
      <c r="I470" s="889"/>
      <c r="J470" s="890"/>
      <c r="M470" s="772"/>
      <c r="N470" s="891"/>
      <c r="O470" s="774"/>
      <c r="P470" s="775"/>
      <c r="Q470" s="775"/>
      <c r="R470" s="776"/>
      <c r="S470" s="777"/>
      <c r="T470" s="777"/>
      <c r="U470" s="777"/>
      <c r="V470" s="778"/>
      <c r="W470" s="778"/>
      <c r="X470" s="778"/>
      <c r="Y470" s="778"/>
      <c r="Z470" s="778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L470" s="779"/>
      <c r="AM470" s="779"/>
      <c r="AN470" s="779"/>
      <c r="AO470" s="779"/>
      <c r="AP470" s="779"/>
      <c r="AQ470" s="779"/>
      <c r="AR470" s="779"/>
      <c r="AS470" s="779"/>
      <c r="AT470" s="779"/>
      <c r="AU470" s="779"/>
      <c r="AV470" s="779"/>
      <c r="AW470" s="779"/>
      <c r="AX470" s="779"/>
      <c r="AY470" s="779"/>
      <c r="AZ470" s="779"/>
      <c r="BA470" s="779"/>
      <c r="BB470" s="779"/>
      <c r="BC470" s="779"/>
      <c r="BD470" s="779"/>
      <c r="BE470" s="779"/>
      <c r="BF470" s="779"/>
      <c r="BG470" s="779"/>
      <c r="BH470" s="779"/>
      <c r="BI470" s="779"/>
      <c r="BJ470" s="779"/>
      <c r="BK470" s="779"/>
      <c r="BL470" s="779"/>
      <c r="BM470" s="779"/>
      <c r="BN470" s="779"/>
      <c r="BO470" s="779"/>
      <c r="BP470" s="779"/>
      <c r="BQ470" s="779"/>
      <c r="BR470" s="779"/>
      <c r="BS470" s="779"/>
      <c r="BT470" s="779"/>
      <c r="BU470" s="779"/>
      <c r="BV470" s="779"/>
      <c r="BW470" s="779"/>
      <c r="BX470" s="779"/>
      <c r="BY470" s="779"/>
      <c r="BZ470" s="779"/>
      <c r="CA470" s="779"/>
      <c r="CB470" s="779"/>
      <c r="CC470" s="779"/>
      <c r="CD470" s="779"/>
      <c r="CE470" s="779"/>
      <c r="CF470" s="779"/>
      <c r="CG470" s="779"/>
      <c r="CH470" s="779"/>
      <c r="CI470" s="779"/>
      <c r="CJ470" s="779"/>
      <c r="CK470" s="779"/>
      <c r="CL470" s="779"/>
      <c r="CM470" s="779"/>
      <c r="CN470" s="779"/>
      <c r="CO470" s="779"/>
      <c r="CP470" s="779"/>
      <c r="CQ470" s="779"/>
      <c r="CR470" s="779"/>
      <c r="CS470" s="779"/>
      <c r="CT470" s="779"/>
    </row>
    <row r="471" spans="1:98" s="887" customFormat="1" ht="13.5">
      <c r="A471" s="886"/>
      <c r="B471" s="886"/>
      <c r="C471" s="886"/>
      <c r="D471" s="886"/>
      <c r="E471" s="886"/>
      <c r="F471" s="2851"/>
      <c r="G471" s="2851"/>
      <c r="H471" s="888"/>
      <c r="I471" s="889"/>
      <c r="J471" s="890"/>
      <c r="M471" s="772"/>
      <c r="N471" s="891"/>
      <c r="O471" s="774"/>
      <c r="P471" s="775"/>
      <c r="Q471" s="775"/>
      <c r="R471" s="776"/>
      <c r="S471" s="777"/>
      <c r="T471" s="777"/>
      <c r="U471" s="777"/>
      <c r="V471" s="778"/>
      <c r="W471" s="778"/>
      <c r="X471" s="778"/>
      <c r="Y471" s="778"/>
      <c r="Z471" s="778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L471" s="779"/>
      <c r="AM471" s="779"/>
      <c r="AN471" s="779"/>
      <c r="AO471" s="779"/>
      <c r="AP471" s="779"/>
      <c r="AQ471" s="779"/>
      <c r="AR471" s="779"/>
      <c r="AS471" s="779"/>
      <c r="AT471" s="779"/>
      <c r="AU471" s="779"/>
      <c r="AV471" s="779"/>
      <c r="AW471" s="779"/>
      <c r="AX471" s="779"/>
      <c r="AY471" s="779"/>
      <c r="AZ471" s="779"/>
      <c r="BA471" s="779"/>
      <c r="BB471" s="779"/>
      <c r="BC471" s="779"/>
      <c r="BD471" s="779"/>
      <c r="BE471" s="779"/>
      <c r="BF471" s="779"/>
      <c r="BG471" s="779"/>
      <c r="BH471" s="779"/>
      <c r="BI471" s="779"/>
      <c r="BJ471" s="779"/>
      <c r="BK471" s="779"/>
      <c r="BL471" s="779"/>
      <c r="BM471" s="779"/>
      <c r="BN471" s="779"/>
      <c r="BO471" s="779"/>
      <c r="BP471" s="779"/>
      <c r="BQ471" s="779"/>
      <c r="BR471" s="779"/>
      <c r="BS471" s="779"/>
      <c r="BT471" s="779"/>
      <c r="BU471" s="779"/>
      <c r="BV471" s="779"/>
      <c r="BW471" s="779"/>
      <c r="BX471" s="779"/>
      <c r="BY471" s="779"/>
      <c r="BZ471" s="779"/>
      <c r="CA471" s="779"/>
      <c r="CB471" s="779"/>
      <c r="CC471" s="779"/>
      <c r="CD471" s="779"/>
      <c r="CE471" s="779"/>
      <c r="CF471" s="779"/>
      <c r="CG471" s="779"/>
      <c r="CH471" s="779"/>
      <c r="CI471" s="779"/>
      <c r="CJ471" s="779"/>
      <c r="CK471" s="779"/>
      <c r="CL471" s="779"/>
      <c r="CM471" s="779"/>
      <c r="CN471" s="779"/>
      <c r="CO471" s="779"/>
      <c r="CP471" s="779"/>
      <c r="CQ471" s="779"/>
      <c r="CR471" s="779"/>
      <c r="CS471" s="779"/>
      <c r="CT471" s="779"/>
    </row>
    <row r="472" spans="1:98" s="887" customFormat="1" ht="13.5">
      <c r="A472" s="886"/>
      <c r="B472" s="886"/>
      <c r="C472" s="886"/>
      <c r="D472" s="886"/>
      <c r="E472" s="886"/>
      <c r="F472" s="2851"/>
      <c r="G472" s="2851"/>
      <c r="H472" s="888"/>
      <c r="I472" s="889"/>
      <c r="J472" s="890"/>
      <c r="M472" s="772"/>
      <c r="N472" s="891"/>
      <c r="O472" s="774"/>
      <c r="P472" s="775"/>
      <c r="Q472" s="775"/>
      <c r="R472" s="776"/>
      <c r="S472" s="777"/>
      <c r="T472" s="777"/>
      <c r="U472" s="777"/>
      <c r="V472" s="778"/>
      <c r="W472" s="778"/>
      <c r="X472" s="778"/>
      <c r="Y472" s="778"/>
      <c r="Z472" s="778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L472" s="779"/>
      <c r="AM472" s="779"/>
      <c r="AN472" s="779"/>
      <c r="AO472" s="779"/>
      <c r="AP472" s="779"/>
      <c r="AQ472" s="779"/>
      <c r="AR472" s="779"/>
      <c r="AS472" s="779"/>
      <c r="AT472" s="779"/>
      <c r="AU472" s="779"/>
      <c r="AV472" s="779"/>
      <c r="AW472" s="779"/>
      <c r="AX472" s="779"/>
      <c r="AY472" s="779"/>
      <c r="AZ472" s="779"/>
      <c r="BA472" s="779"/>
      <c r="BB472" s="779"/>
      <c r="BC472" s="779"/>
      <c r="BD472" s="779"/>
      <c r="BE472" s="779"/>
      <c r="BF472" s="779"/>
      <c r="BG472" s="779"/>
      <c r="BH472" s="779"/>
      <c r="BI472" s="779"/>
      <c r="BJ472" s="779"/>
      <c r="BK472" s="779"/>
      <c r="BL472" s="779"/>
      <c r="BM472" s="779"/>
      <c r="BN472" s="779"/>
      <c r="BO472" s="779"/>
      <c r="BP472" s="779"/>
      <c r="BQ472" s="779"/>
      <c r="BR472" s="779"/>
      <c r="BS472" s="779"/>
      <c r="BT472" s="779"/>
      <c r="BU472" s="779"/>
      <c r="BV472" s="779"/>
      <c r="BW472" s="779"/>
      <c r="BX472" s="779"/>
      <c r="BY472" s="779"/>
      <c r="BZ472" s="779"/>
      <c r="CA472" s="779"/>
      <c r="CB472" s="779"/>
      <c r="CC472" s="779"/>
      <c r="CD472" s="779"/>
      <c r="CE472" s="779"/>
      <c r="CF472" s="779"/>
      <c r="CG472" s="779"/>
      <c r="CH472" s="779"/>
      <c r="CI472" s="779"/>
      <c r="CJ472" s="779"/>
      <c r="CK472" s="779"/>
      <c r="CL472" s="779"/>
      <c r="CM472" s="779"/>
      <c r="CN472" s="779"/>
      <c r="CO472" s="779"/>
      <c r="CP472" s="779"/>
      <c r="CQ472" s="779"/>
      <c r="CR472" s="779"/>
      <c r="CS472" s="779"/>
      <c r="CT472" s="779"/>
    </row>
    <row r="473" spans="1:98" s="887" customFormat="1" ht="13.5">
      <c r="A473" s="886"/>
      <c r="B473" s="886"/>
      <c r="C473" s="886"/>
      <c r="D473" s="886"/>
      <c r="E473" s="886"/>
      <c r="F473" s="2851"/>
      <c r="G473" s="2851"/>
      <c r="H473" s="888"/>
      <c r="I473" s="889"/>
      <c r="J473" s="890"/>
      <c r="M473" s="772"/>
      <c r="N473" s="891"/>
      <c r="O473" s="774"/>
      <c r="P473" s="775"/>
      <c r="Q473" s="775"/>
      <c r="R473" s="776"/>
      <c r="S473" s="777"/>
      <c r="T473" s="777"/>
      <c r="U473" s="777"/>
      <c r="V473" s="778"/>
      <c r="W473" s="778"/>
      <c r="X473" s="778"/>
      <c r="Y473" s="778"/>
      <c r="Z473" s="778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L473" s="779"/>
      <c r="AM473" s="779"/>
      <c r="AN473" s="779"/>
      <c r="AO473" s="779"/>
      <c r="AP473" s="779"/>
      <c r="AQ473" s="779"/>
      <c r="AR473" s="779"/>
      <c r="AS473" s="779"/>
      <c r="AT473" s="779"/>
      <c r="AU473" s="779"/>
      <c r="AV473" s="779"/>
      <c r="AW473" s="779"/>
      <c r="AX473" s="779"/>
      <c r="AY473" s="779"/>
      <c r="AZ473" s="779"/>
      <c r="BA473" s="779"/>
      <c r="BB473" s="779"/>
      <c r="BC473" s="779"/>
      <c r="BD473" s="779"/>
      <c r="BE473" s="779"/>
      <c r="BF473" s="779"/>
      <c r="BG473" s="779"/>
      <c r="BH473" s="779"/>
      <c r="BI473" s="779"/>
      <c r="BJ473" s="779"/>
      <c r="BK473" s="779"/>
      <c r="BL473" s="779"/>
      <c r="BM473" s="779"/>
      <c r="BN473" s="779"/>
      <c r="BO473" s="779"/>
      <c r="BP473" s="779"/>
      <c r="BQ473" s="779"/>
      <c r="BR473" s="779"/>
      <c r="BS473" s="779"/>
      <c r="BT473" s="779"/>
      <c r="BU473" s="779"/>
      <c r="BV473" s="779"/>
      <c r="BW473" s="779"/>
      <c r="BX473" s="779"/>
      <c r="BY473" s="779"/>
      <c r="BZ473" s="779"/>
      <c r="CA473" s="779"/>
      <c r="CB473" s="779"/>
      <c r="CC473" s="779"/>
      <c r="CD473" s="779"/>
      <c r="CE473" s="779"/>
      <c r="CF473" s="779"/>
      <c r="CG473" s="779"/>
      <c r="CH473" s="779"/>
      <c r="CI473" s="779"/>
      <c r="CJ473" s="779"/>
      <c r="CK473" s="779"/>
      <c r="CL473" s="779"/>
      <c r="CM473" s="779"/>
      <c r="CN473" s="779"/>
      <c r="CO473" s="779"/>
      <c r="CP473" s="779"/>
      <c r="CQ473" s="779"/>
      <c r="CR473" s="779"/>
      <c r="CS473" s="779"/>
      <c r="CT473" s="779"/>
    </row>
    <row r="474" spans="1:98" s="887" customFormat="1" ht="13.5">
      <c r="A474" s="886"/>
      <c r="B474" s="886"/>
      <c r="C474" s="886"/>
      <c r="D474" s="886"/>
      <c r="E474" s="886"/>
      <c r="F474" s="2851"/>
      <c r="G474" s="2851"/>
      <c r="H474" s="888"/>
      <c r="I474" s="889"/>
      <c r="J474" s="890"/>
      <c r="M474" s="772"/>
      <c r="N474" s="891"/>
      <c r="O474" s="774"/>
      <c r="P474" s="775"/>
      <c r="Q474" s="775"/>
      <c r="R474" s="776"/>
      <c r="S474" s="777"/>
      <c r="T474" s="777"/>
      <c r="U474" s="777"/>
      <c r="V474" s="778"/>
      <c r="W474" s="778"/>
      <c r="X474" s="778"/>
      <c r="Y474" s="778"/>
      <c r="Z474" s="778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L474" s="779"/>
      <c r="AM474" s="779"/>
      <c r="AN474" s="779"/>
      <c r="AO474" s="779"/>
      <c r="AP474" s="779"/>
      <c r="AQ474" s="779"/>
      <c r="AR474" s="779"/>
      <c r="AS474" s="779"/>
      <c r="AT474" s="779"/>
      <c r="AU474" s="779"/>
      <c r="AV474" s="779"/>
      <c r="AW474" s="779"/>
      <c r="AX474" s="779"/>
      <c r="AY474" s="779"/>
      <c r="AZ474" s="779"/>
      <c r="BA474" s="779"/>
      <c r="BB474" s="779"/>
      <c r="BC474" s="779"/>
      <c r="BD474" s="779"/>
      <c r="BE474" s="779"/>
      <c r="BF474" s="779"/>
      <c r="BG474" s="779"/>
      <c r="BH474" s="779"/>
      <c r="BI474" s="779"/>
      <c r="BJ474" s="779"/>
      <c r="BK474" s="779"/>
      <c r="BL474" s="779"/>
      <c r="BM474" s="779"/>
      <c r="BN474" s="779"/>
      <c r="BO474" s="779"/>
      <c r="BP474" s="779"/>
      <c r="BQ474" s="779"/>
      <c r="BR474" s="779"/>
      <c r="BS474" s="779"/>
      <c r="BT474" s="779"/>
      <c r="BU474" s="779"/>
      <c r="BV474" s="779"/>
      <c r="BW474" s="779"/>
      <c r="BX474" s="779"/>
      <c r="BY474" s="779"/>
      <c r="BZ474" s="779"/>
      <c r="CA474" s="779"/>
      <c r="CB474" s="779"/>
      <c r="CC474" s="779"/>
      <c r="CD474" s="779"/>
      <c r="CE474" s="779"/>
      <c r="CF474" s="779"/>
      <c r="CG474" s="779"/>
      <c r="CH474" s="779"/>
      <c r="CI474" s="779"/>
      <c r="CJ474" s="779"/>
      <c r="CK474" s="779"/>
      <c r="CL474" s="779"/>
      <c r="CM474" s="779"/>
      <c r="CN474" s="779"/>
      <c r="CO474" s="779"/>
      <c r="CP474" s="779"/>
      <c r="CQ474" s="779"/>
      <c r="CR474" s="779"/>
      <c r="CS474" s="779"/>
      <c r="CT474" s="779"/>
    </row>
    <row r="475" spans="1:98" s="887" customFormat="1" ht="13.5">
      <c r="A475" s="886"/>
      <c r="B475" s="886"/>
      <c r="C475" s="886"/>
      <c r="D475" s="886"/>
      <c r="E475" s="886"/>
      <c r="F475" s="2851"/>
      <c r="G475" s="2851"/>
      <c r="H475" s="888"/>
      <c r="I475" s="889"/>
      <c r="J475" s="890"/>
      <c r="M475" s="772"/>
      <c r="N475" s="891"/>
      <c r="O475" s="774"/>
      <c r="P475" s="775"/>
      <c r="Q475" s="775"/>
      <c r="R475" s="776"/>
      <c r="S475" s="777"/>
      <c r="T475" s="777"/>
      <c r="U475" s="777"/>
      <c r="V475" s="778"/>
      <c r="W475" s="778"/>
      <c r="X475" s="778"/>
      <c r="Y475" s="778"/>
      <c r="Z475" s="778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L475" s="779"/>
      <c r="AM475" s="779"/>
      <c r="AN475" s="779"/>
      <c r="AO475" s="779"/>
      <c r="AP475" s="779"/>
      <c r="AQ475" s="779"/>
      <c r="AR475" s="779"/>
      <c r="AS475" s="779"/>
      <c r="AT475" s="779"/>
      <c r="AU475" s="779"/>
      <c r="AV475" s="779"/>
      <c r="AW475" s="779"/>
      <c r="AX475" s="779"/>
      <c r="AY475" s="779"/>
      <c r="AZ475" s="779"/>
      <c r="BA475" s="779"/>
      <c r="BB475" s="779"/>
      <c r="BC475" s="779"/>
      <c r="BD475" s="779"/>
      <c r="BE475" s="779"/>
      <c r="BF475" s="779"/>
      <c r="BG475" s="779"/>
      <c r="BH475" s="779"/>
      <c r="BI475" s="779"/>
      <c r="BJ475" s="779"/>
      <c r="BK475" s="779"/>
      <c r="BL475" s="779"/>
      <c r="BM475" s="779"/>
      <c r="BN475" s="779"/>
      <c r="BO475" s="779"/>
      <c r="BP475" s="779"/>
      <c r="BQ475" s="779"/>
      <c r="BR475" s="779"/>
      <c r="BS475" s="779"/>
      <c r="BT475" s="779"/>
      <c r="BU475" s="779"/>
      <c r="BV475" s="779"/>
      <c r="BW475" s="779"/>
      <c r="BX475" s="779"/>
      <c r="BY475" s="779"/>
      <c r="BZ475" s="779"/>
      <c r="CA475" s="779"/>
      <c r="CB475" s="779"/>
      <c r="CC475" s="779"/>
      <c r="CD475" s="779"/>
      <c r="CE475" s="779"/>
      <c r="CF475" s="779"/>
      <c r="CG475" s="779"/>
      <c r="CH475" s="779"/>
      <c r="CI475" s="779"/>
      <c r="CJ475" s="779"/>
      <c r="CK475" s="779"/>
      <c r="CL475" s="779"/>
      <c r="CM475" s="779"/>
      <c r="CN475" s="779"/>
      <c r="CO475" s="779"/>
      <c r="CP475" s="779"/>
      <c r="CQ475" s="779"/>
      <c r="CR475" s="779"/>
      <c r="CS475" s="779"/>
      <c r="CT475" s="779"/>
    </row>
    <row r="476" spans="1:98" s="887" customFormat="1" ht="13.5">
      <c r="A476" s="886"/>
      <c r="B476" s="886"/>
      <c r="C476" s="886"/>
      <c r="D476" s="886"/>
      <c r="E476" s="886"/>
      <c r="F476" s="2851"/>
      <c r="G476" s="2851"/>
      <c r="H476" s="888"/>
      <c r="I476" s="889"/>
      <c r="J476" s="890"/>
      <c r="M476" s="772"/>
      <c r="N476" s="891"/>
      <c r="O476" s="774"/>
      <c r="P476" s="775"/>
      <c r="Q476" s="775"/>
      <c r="R476" s="776"/>
      <c r="S476" s="777"/>
      <c r="T476" s="777"/>
      <c r="U476" s="777"/>
      <c r="V476" s="778"/>
      <c r="W476" s="778"/>
      <c r="X476" s="778"/>
      <c r="Y476" s="778"/>
      <c r="Z476" s="778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L476" s="779"/>
      <c r="AM476" s="779"/>
      <c r="AN476" s="779"/>
      <c r="AO476" s="779"/>
      <c r="AP476" s="779"/>
      <c r="AQ476" s="779"/>
      <c r="AR476" s="779"/>
      <c r="AS476" s="779"/>
      <c r="AT476" s="779"/>
      <c r="AU476" s="779"/>
      <c r="AV476" s="779"/>
      <c r="AW476" s="779"/>
      <c r="AX476" s="779"/>
      <c r="AY476" s="779"/>
      <c r="AZ476" s="779"/>
      <c r="BA476" s="779"/>
      <c r="BB476" s="779"/>
      <c r="BC476" s="779"/>
      <c r="BD476" s="779"/>
      <c r="BE476" s="779"/>
      <c r="BF476" s="779"/>
      <c r="BG476" s="779"/>
      <c r="BH476" s="779"/>
      <c r="BI476" s="779"/>
      <c r="BJ476" s="779"/>
      <c r="BK476" s="779"/>
      <c r="BL476" s="779"/>
      <c r="BM476" s="779"/>
      <c r="BN476" s="779"/>
      <c r="BO476" s="779"/>
      <c r="BP476" s="779"/>
      <c r="BQ476" s="779"/>
      <c r="BR476" s="779"/>
      <c r="BS476" s="779"/>
      <c r="BT476" s="779"/>
      <c r="BU476" s="779"/>
      <c r="BV476" s="779"/>
      <c r="BW476" s="779"/>
      <c r="BX476" s="779"/>
      <c r="BY476" s="779"/>
      <c r="BZ476" s="779"/>
      <c r="CA476" s="779"/>
      <c r="CB476" s="779"/>
      <c r="CC476" s="779"/>
      <c r="CD476" s="779"/>
      <c r="CE476" s="779"/>
      <c r="CF476" s="779"/>
      <c r="CG476" s="779"/>
      <c r="CH476" s="779"/>
      <c r="CI476" s="779"/>
      <c r="CJ476" s="779"/>
      <c r="CK476" s="779"/>
      <c r="CL476" s="779"/>
      <c r="CM476" s="779"/>
      <c r="CN476" s="779"/>
      <c r="CO476" s="779"/>
      <c r="CP476" s="779"/>
      <c r="CQ476" s="779"/>
      <c r="CR476" s="779"/>
      <c r="CS476" s="779"/>
      <c r="CT476" s="779"/>
    </row>
    <row r="477" spans="1:98" s="887" customFormat="1" ht="13.5">
      <c r="A477" s="886"/>
      <c r="B477" s="886"/>
      <c r="C477" s="886"/>
      <c r="D477" s="886"/>
      <c r="E477" s="886"/>
      <c r="F477" s="2851"/>
      <c r="G477" s="2851"/>
      <c r="H477" s="888"/>
      <c r="I477" s="889"/>
      <c r="J477" s="890"/>
      <c r="M477" s="772"/>
      <c r="N477" s="891"/>
      <c r="O477" s="774"/>
      <c r="P477" s="775"/>
      <c r="Q477" s="775"/>
      <c r="R477" s="776"/>
      <c r="S477" s="777"/>
      <c r="T477" s="777"/>
      <c r="U477" s="777"/>
      <c r="V477" s="778"/>
      <c r="W477" s="778"/>
      <c r="X477" s="778"/>
      <c r="Y477" s="778"/>
      <c r="Z477" s="778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L477" s="779"/>
      <c r="AM477" s="779"/>
      <c r="AN477" s="779"/>
      <c r="AO477" s="779"/>
      <c r="AP477" s="779"/>
      <c r="AQ477" s="779"/>
      <c r="AR477" s="779"/>
      <c r="AS477" s="779"/>
      <c r="AT477" s="779"/>
      <c r="AU477" s="779"/>
      <c r="AV477" s="779"/>
      <c r="AW477" s="779"/>
      <c r="AX477" s="779"/>
      <c r="AY477" s="779"/>
      <c r="AZ477" s="779"/>
      <c r="BA477" s="779"/>
      <c r="BB477" s="779"/>
      <c r="BC477" s="779"/>
      <c r="BD477" s="779"/>
      <c r="BE477" s="779"/>
      <c r="BF477" s="779"/>
      <c r="BG477" s="779"/>
      <c r="BH477" s="779"/>
      <c r="BI477" s="779"/>
      <c r="BJ477" s="779"/>
      <c r="BK477" s="779"/>
      <c r="BL477" s="779"/>
      <c r="BM477" s="779"/>
      <c r="BN477" s="779"/>
      <c r="BO477" s="779"/>
      <c r="BP477" s="779"/>
      <c r="BQ477" s="779"/>
      <c r="BR477" s="779"/>
      <c r="BS477" s="779"/>
      <c r="BT477" s="779"/>
      <c r="BU477" s="779"/>
      <c r="BV477" s="779"/>
      <c r="BW477" s="779"/>
      <c r="BX477" s="779"/>
      <c r="BY477" s="779"/>
      <c r="BZ477" s="779"/>
      <c r="CA477" s="779"/>
      <c r="CB477" s="779"/>
      <c r="CC477" s="779"/>
      <c r="CD477" s="779"/>
      <c r="CE477" s="779"/>
      <c r="CF477" s="779"/>
      <c r="CG477" s="779"/>
      <c r="CH477" s="779"/>
      <c r="CI477" s="779"/>
      <c r="CJ477" s="779"/>
      <c r="CK477" s="779"/>
      <c r="CL477" s="779"/>
      <c r="CM477" s="779"/>
      <c r="CN477" s="779"/>
      <c r="CO477" s="779"/>
      <c r="CP477" s="779"/>
      <c r="CQ477" s="779"/>
      <c r="CR477" s="779"/>
      <c r="CS477" s="779"/>
      <c r="CT477" s="779"/>
    </row>
    <row r="478" spans="1:98" s="887" customFormat="1" ht="13.5">
      <c r="A478" s="886"/>
      <c r="B478" s="886"/>
      <c r="C478" s="886"/>
      <c r="D478" s="886"/>
      <c r="E478" s="886"/>
      <c r="F478" s="2851"/>
      <c r="G478" s="2851"/>
      <c r="H478" s="888"/>
      <c r="I478" s="889"/>
      <c r="J478" s="890"/>
      <c r="M478" s="772"/>
      <c r="N478" s="891"/>
      <c r="O478" s="774"/>
      <c r="P478" s="775"/>
      <c r="Q478" s="775"/>
      <c r="R478" s="776"/>
      <c r="S478" s="777"/>
      <c r="T478" s="777"/>
      <c r="U478" s="777"/>
      <c r="V478" s="778"/>
      <c r="W478" s="778"/>
      <c r="X478" s="778"/>
      <c r="Y478" s="778"/>
      <c r="Z478" s="778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L478" s="779"/>
      <c r="AM478" s="779"/>
      <c r="AN478" s="779"/>
      <c r="AO478" s="779"/>
      <c r="AP478" s="779"/>
      <c r="AQ478" s="779"/>
      <c r="AR478" s="779"/>
      <c r="AS478" s="779"/>
      <c r="AT478" s="779"/>
      <c r="AU478" s="779"/>
      <c r="AV478" s="779"/>
      <c r="AW478" s="779"/>
      <c r="AX478" s="779"/>
      <c r="AY478" s="779"/>
      <c r="AZ478" s="779"/>
      <c r="BA478" s="779"/>
      <c r="BB478" s="779"/>
      <c r="BC478" s="779"/>
      <c r="BD478" s="779"/>
      <c r="BE478" s="779"/>
      <c r="BF478" s="779"/>
      <c r="BG478" s="779"/>
      <c r="BH478" s="779"/>
      <c r="BI478" s="779"/>
      <c r="BJ478" s="779"/>
      <c r="BK478" s="779"/>
      <c r="BL478" s="779"/>
      <c r="BM478" s="779"/>
      <c r="BN478" s="779"/>
      <c r="BO478" s="779"/>
      <c r="BP478" s="779"/>
      <c r="BQ478" s="779"/>
      <c r="BR478" s="779"/>
      <c r="BS478" s="779"/>
      <c r="BT478" s="779"/>
      <c r="BU478" s="779"/>
      <c r="BV478" s="779"/>
      <c r="BW478" s="779"/>
      <c r="BX478" s="779"/>
      <c r="BY478" s="779"/>
      <c r="BZ478" s="779"/>
      <c r="CA478" s="779"/>
      <c r="CB478" s="779"/>
      <c r="CC478" s="779"/>
      <c r="CD478" s="779"/>
      <c r="CE478" s="779"/>
      <c r="CF478" s="779"/>
      <c r="CG478" s="779"/>
      <c r="CH478" s="779"/>
      <c r="CI478" s="779"/>
      <c r="CJ478" s="779"/>
      <c r="CK478" s="779"/>
      <c r="CL478" s="779"/>
      <c r="CM478" s="779"/>
      <c r="CN478" s="779"/>
      <c r="CO478" s="779"/>
      <c r="CP478" s="779"/>
      <c r="CQ478" s="779"/>
      <c r="CR478" s="779"/>
      <c r="CS478" s="779"/>
      <c r="CT478" s="779"/>
    </row>
    <row r="479" spans="1:98" s="887" customFormat="1" ht="13.5">
      <c r="A479" s="886"/>
      <c r="B479" s="886"/>
      <c r="C479" s="886"/>
      <c r="D479" s="886"/>
      <c r="E479" s="886"/>
      <c r="F479" s="2851"/>
      <c r="G479" s="2851"/>
      <c r="H479" s="888"/>
      <c r="I479" s="889"/>
      <c r="J479" s="890"/>
      <c r="M479" s="772"/>
      <c r="N479" s="891"/>
      <c r="O479" s="774"/>
      <c r="P479" s="775"/>
      <c r="Q479" s="775"/>
      <c r="R479" s="776"/>
      <c r="S479" s="777"/>
      <c r="T479" s="777"/>
      <c r="U479" s="777"/>
      <c r="V479" s="778"/>
      <c r="W479" s="778"/>
      <c r="X479" s="778"/>
      <c r="Y479" s="778"/>
      <c r="Z479" s="778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L479" s="779"/>
      <c r="AM479" s="779"/>
      <c r="AN479" s="779"/>
      <c r="AO479" s="779"/>
      <c r="AP479" s="779"/>
      <c r="AQ479" s="779"/>
      <c r="AR479" s="779"/>
      <c r="AS479" s="779"/>
      <c r="AT479" s="779"/>
      <c r="AU479" s="779"/>
      <c r="AV479" s="779"/>
      <c r="AW479" s="779"/>
      <c r="AX479" s="779"/>
      <c r="AY479" s="779"/>
      <c r="AZ479" s="779"/>
      <c r="BA479" s="779"/>
      <c r="BB479" s="779"/>
      <c r="BC479" s="779"/>
      <c r="BD479" s="779"/>
      <c r="BE479" s="779"/>
      <c r="BF479" s="779"/>
      <c r="BG479" s="779"/>
      <c r="BH479" s="779"/>
      <c r="BI479" s="779"/>
      <c r="BJ479" s="779"/>
      <c r="BK479" s="779"/>
      <c r="BL479" s="779"/>
      <c r="BM479" s="779"/>
      <c r="BN479" s="779"/>
      <c r="BO479" s="779"/>
      <c r="BP479" s="779"/>
      <c r="BQ479" s="779"/>
      <c r="BR479" s="779"/>
      <c r="BS479" s="779"/>
      <c r="BT479" s="779"/>
      <c r="BU479" s="779"/>
      <c r="BV479" s="779"/>
      <c r="BW479" s="779"/>
      <c r="BX479" s="779"/>
      <c r="BY479" s="779"/>
      <c r="BZ479" s="779"/>
      <c r="CA479" s="779"/>
      <c r="CB479" s="779"/>
      <c r="CC479" s="779"/>
      <c r="CD479" s="779"/>
      <c r="CE479" s="779"/>
      <c r="CF479" s="779"/>
      <c r="CG479" s="779"/>
      <c r="CH479" s="779"/>
      <c r="CI479" s="779"/>
      <c r="CJ479" s="779"/>
      <c r="CK479" s="779"/>
      <c r="CL479" s="779"/>
      <c r="CM479" s="779"/>
      <c r="CN479" s="779"/>
      <c r="CO479" s="779"/>
      <c r="CP479" s="779"/>
      <c r="CQ479" s="779"/>
      <c r="CR479" s="779"/>
      <c r="CS479" s="779"/>
      <c r="CT479" s="779"/>
    </row>
    <row r="480" spans="1:98" s="887" customFormat="1" ht="13.5">
      <c r="A480" s="886"/>
      <c r="B480" s="886"/>
      <c r="C480" s="886"/>
      <c r="D480" s="886"/>
      <c r="E480" s="886"/>
      <c r="F480" s="2851"/>
      <c r="G480" s="2851"/>
      <c r="H480" s="888"/>
      <c r="I480" s="889"/>
      <c r="J480" s="890"/>
      <c r="M480" s="772"/>
      <c r="N480" s="891"/>
      <c r="O480" s="774"/>
      <c r="P480" s="775"/>
      <c r="Q480" s="775"/>
      <c r="R480" s="776"/>
      <c r="S480" s="777"/>
      <c r="T480" s="777"/>
      <c r="U480" s="777"/>
      <c r="V480" s="778"/>
      <c r="W480" s="778"/>
      <c r="X480" s="778"/>
      <c r="Y480" s="778"/>
      <c r="Z480" s="778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L480" s="779"/>
      <c r="AM480" s="779"/>
      <c r="AN480" s="779"/>
      <c r="AO480" s="779"/>
      <c r="AP480" s="779"/>
      <c r="AQ480" s="779"/>
      <c r="AR480" s="779"/>
      <c r="AS480" s="779"/>
      <c r="AT480" s="779"/>
      <c r="AU480" s="779"/>
      <c r="AV480" s="779"/>
      <c r="AW480" s="779"/>
      <c r="AX480" s="779"/>
      <c r="AY480" s="779"/>
      <c r="AZ480" s="779"/>
      <c r="BA480" s="779"/>
      <c r="BB480" s="779"/>
      <c r="BC480" s="779"/>
      <c r="BD480" s="779"/>
      <c r="BE480" s="779"/>
      <c r="BF480" s="779"/>
      <c r="BG480" s="779"/>
      <c r="BH480" s="779"/>
      <c r="BI480" s="779"/>
      <c r="BJ480" s="779"/>
      <c r="BK480" s="779"/>
      <c r="BL480" s="779"/>
      <c r="BM480" s="779"/>
      <c r="BN480" s="779"/>
      <c r="BO480" s="779"/>
      <c r="BP480" s="779"/>
      <c r="BQ480" s="779"/>
      <c r="BR480" s="779"/>
      <c r="BS480" s="779"/>
      <c r="BT480" s="779"/>
      <c r="BU480" s="779"/>
      <c r="BV480" s="779"/>
      <c r="BW480" s="779"/>
      <c r="BX480" s="779"/>
      <c r="BY480" s="779"/>
      <c r="BZ480" s="779"/>
      <c r="CA480" s="779"/>
      <c r="CB480" s="779"/>
      <c r="CC480" s="779"/>
      <c r="CD480" s="779"/>
      <c r="CE480" s="779"/>
      <c r="CF480" s="779"/>
      <c r="CG480" s="779"/>
      <c r="CH480" s="779"/>
      <c r="CI480" s="779"/>
      <c r="CJ480" s="779"/>
      <c r="CK480" s="779"/>
      <c r="CL480" s="779"/>
      <c r="CM480" s="779"/>
      <c r="CN480" s="779"/>
      <c r="CO480" s="779"/>
      <c r="CP480" s="779"/>
      <c r="CQ480" s="779"/>
      <c r="CR480" s="779"/>
      <c r="CS480" s="779"/>
      <c r="CT480" s="779"/>
    </row>
    <row r="481" spans="1:98" s="887" customFormat="1" ht="13.5">
      <c r="A481" s="886"/>
      <c r="B481" s="886"/>
      <c r="C481" s="886"/>
      <c r="D481" s="886"/>
      <c r="E481" s="886"/>
      <c r="F481" s="2851"/>
      <c r="G481" s="2851"/>
      <c r="H481" s="888"/>
      <c r="I481" s="889"/>
      <c r="J481" s="890"/>
      <c r="M481" s="772"/>
      <c r="N481" s="891"/>
      <c r="O481" s="774"/>
      <c r="P481" s="775"/>
      <c r="Q481" s="775"/>
      <c r="R481" s="776"/>
      <c r="S481" s="777"/>
      <c r="T481" s="777"/>
      <c r="U481" s="777"/>
      <c r="V481" s="778"/>
      <c r="W481" s="778"/>
      <c r="X481" s="778"/>
      <c r="Y481" s="778"/>
      <c r="Z481" s="778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L481" s="779"/>
      <c r="AM481" s="779"/>
      <c r="AN481" s="779"/>
      <c r="AO481" s="779"/>
      <c r="AP481" s="779"/>
      <c r="AQ481" s="779"/>
      <c r="AR481" s="779"/>
      <c r="AS481" s="779"/>
      <c r="AT481" s="779"/>
      <c r="AU481" s="779"/>
      <c r="AV481" s="779"/>
      <c r="AW481" s="779"/>
      <c r="AX481" s="779"/>
      <c r="AY481" s="779"/>
      <c r="AZ481" s="779"/>
      <c r="BA481" s="779"/>
      <c r="BB481" s="779"/>
      <c r="BC481" s="779"/>
      <c r="BD481" s="779"/>
      <c r="BE481" s="779"/>
      <c r="BF481" s="779"/>
      <c r="BG481" s="779"/>
      <c r="BH481" s="779"/>
      <c r="BI481" s="779"/>
      <c r="BJ481" s="779"/>
      <c r="BK481" s="779"/>
      <c r="BL481" s="779"/>
      <c r="BM481" s="779"/>
      <c r="BN481" s="779"/>
      <c r="BO481" s="779"/>
      <c r="BP481" s="779"/>
      <c r="BQ481" s="779"/>
      <c r="BR481" s="779"/>
      <c r="BS481" s="779"/>
      <c r="BT481" s="779"/>
      <c r="BU481" s="779"/>
      <c r="BV481" s="779"/>
      <c r="BW481" s="779"/>
      <c r="BX481" s="779"/>
      <c r="BY481" s="779"/>
      <c r="BZ481" s="779"/>
      <c r="CA481" s="779"/>
      <c r="CB481" s="779"/>
      <c r="CC481" s="779"/>
      <c r="CD481" s="779"/>
      <c r="CE481" s="779"/>
      <c r="CF481" s="779"/>
      <c r="CG481" s="779"/>
      <c r="CH481" s="779"/>
      <c r="CI481" s="779"/>
      <c r="CJ481" s="779"/>
      <c r="CK481" s="779"/>
      <c r="CL481" s="779"/>
      <c r="CM481" s="779"/>
      <c r="CN481" s="779"/>
      <c r="CO481" s="779"/>
      <c r="CP481" s="779"/>
      <c r="CQ481" s="779"/>
      <c r="CR481" s="779"/>
      <c r="CS481" s="779"/>
      <c r="CT481" s="779"/>
    </row>
    <row r="482" spans="1:98" s="887" customFormat="1" ht="13.5">
      <c r="A482" s="886"/>
      <c r="B482" s="886"/>
      <c r="C482" s="886"/>
      <c r="D482" s="886"/>
      <c r="E482" s="886"/>
      <c r="F482" s="2851"/>
      <c r="G482" s="2851"/>
      <c r="H482" s="888"/>
      <c r="I482" s="889"/>
      <c r="J482" s="890"/>
      <c r="M482" s="772"/>
      <c r="N482" s="891"/>
      <c r="O482" s="774"/>
      <c r="P482" s="775"/>
      <c r="Q482" s="775"/>
      <c r="R482" s="776"/>
      <c r="S482" s="777"/>
      <c r="T482" s="777"/>
      <c r="U482" s="777"/>
      <c r="V482" s="778"/>
      <c r="W482" s="778"/>
      <c r="X482" s="778"/>
      <c r="Y482" s="778"/>
      <c r="Z482" s="778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L482" s="779"/>
      <c r="AM482" s="779"/>
      <c r="AN482" s="779"/>
      <c r="AO482" s="779"/>
      <c r="AP482" s="779"/>
      <c r="AQ482" s="779"/>
      <c r="AR482" s="779"/>
      <c r="AS482" s="779"/>
      <c r="AT482" s="779"/>
      <c r="AU482" s="779"/>
      <c r="AV482" s="779"/>
      <c r="AW482" s="779"/>
      <c r="AX482" s="779"/>
      <c r="AY482" s="779"/>
      <c r="AZ482" s="779"/>
      <c r="BA482" s="779"/>
      <c r="BB482" s="779"/>
      <c r="BC482" s="779"/>
      <c r="BD482" s="779"/>
      <c r="BE482" s="779"/>
      <c r="BF482" s="779"/>
      <c r="BG482" s="779"/>
      <c r="BH482" s="779"/>
      <c r="BI482" s="779"/>
      <c r="BJ482" s="779"/>
      <c r="BK482" s="779"/>
      <c r="BL482" s="779"/>
      <c r="BM482" s="779"/>
      <c r="BN482" s="779"/>
      <c r="BO482" s="779"/>
      <c r="BP482" s="779"/>
      <c r="BQ482" s="779"/>
      <c r="BR482" s="779"/>
      <c r="BS482" s="779"/>
      <c r="BT482" s="779"/>
      <c r="BU482" s="779"/>
      <c r="BV482" s="779"/>
      <c r="BW482" s="779"/>
      <c r="BX482" s="779"/>
      <c r="BY482" s="779"/>
      <c r="BZ482" s="779"/>
      <c r="CA482" s="779"/>
      <c r="CB482" s="779"/>
      <c r="CC482" s="779"/>
      <c r="CD482" s="779"/>
      <c r="CE482" s="779"/>
      <c r="CF482" s="779"/>
      <c r="CG482" s="779"/>
      <c r="CH482" s="779"/>
      <c r="CI482" s="779"/>
      <c r="CJ482" s="779"/>
      <c r="CK482" s="779"/>
      <c r="CL482" s="779"/>
      <c r="CM482" s="779"/>
      <c r="CN482" s="779"/>
      <c r="CO482" s="779"/>
      <c r="CP482" s="779"/>
      <c r="CQ482" s="779"/>
      <c r="CR482" s="779"/>
      <c r="CS482" s="779"/>
      <c r="CT482" s="779"/>
    </row>
    <row r="483" spans="1:98" s="887" customFormat="1" ht="13.5">
      <c r="A483" s="886"/>
      <c r="B483" s="886"/>
      <c r="C483" s="886"/>
      <c r="D483" s="886"/>
      <c r="E483" s="886"/>
      <c r="F483" s="2851"/>
      <c r="G483" s="2851"/>
      <c r="H483" s="888"/>
      <c r="I483" s="889"/>
      <c r="J483" s="890"/>
      <c r="M483" s="772"/>
      <c r="N483" s="891"/>
      <c r="O483" s="774"/>
      <c r="P483" s="775"/>
      <c r="Q483" s="775"/>
      <c r="R483" s="776"/>
      <c r="S483" s="777"/>
      <c r="T483" s="777"/>
      <c r="U483" s="777"/>
      <c r="V483" s="778"/>
      <c r="W483" s="778"/>
      <c r="X483" s="778"/>
      <c r="Y483" s="778"/>
      <c r="Z483" s="778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L483" s="779"/>
      <c r="AM483" s="779"/>
      <c r="AN483" s="779"/>
      <c r="AO483" s="779"/>
      <c r="AP483" s="779"/>
      <c r="AQ483" s="779"/>
      <c r="AR483" s="779"/>
      <c r="AS483" s="779"/>
      <c r="AT483" s="779"/>
      <c r="AU483" s="779"/>
      <c r="AV483" s="779"/>
      <c r="AW483" s="779"/>
      <c r="AX483" s="779"/>
      <c r="AY483" s="779"/>
      <c r="AZ483" s="779"/>
      <c r="BA483" s="779"/>
      <c r="BB483" s="779"/>
      <c r="BC483" s="779"/>
      <c r="BD483" s="779"/>
      <c r="BE483" s="779"/>
      <c r="BF483" s="779"/>
      <c r="BG483" s="779"/>
      <c r="BH483" s="779"/>
      <c r="BI483" s="779"/>
      <c r="BJ483" s="779"/>
      <c r="BK483" s="779"/>
      <c r="BL483" s="779"/>
      <c r="BM483" s="779"/>
      <c r="BN483" s="779"/>
      <c r="BO483" s="779"/>
      <c r="BP483" s="779"/>
      <c r="BQ483" s="779"/>
      <c r="BR483" s="779"/>
      <c r="BS483" s="779"/>
      <c r="BT483" s="779"/>
      <c r="BU483" s="779"/>
      <c r="BV483" s="779"/>
      <c r="BW483" s="779"/>
      <c r="BX483" s="779"/>
      <c r="BY483" s="779"/>
      <c r="BZ483" s="779"/>
      <c r="CA483" s="779"/>
      <c r="CB483" s="779"/>
      <c r="CC483" s="779"/>
      <c r="CD483" s="779"/>
      <c r="CE483" s="779"/>
      <c r="CF483" s="779"/>
      <c r="CG483" s="779"/>
      <c r="CH483" s="779"/>
      <c r="CI483" s="779"/>
      <c r="CJ483" s="779"/>
      <c r="CK483" s="779"/>
      <c r="CL483" s="779"/>
      <c r="CM483" s="779"/>
      <c r="CN483" s="779"/>
      <c r="CO483" s="779"/>
      <c r="CP483" s="779"/>
      <c r="CQ483" s="779"/>
      <c r="CR483" s="779"/>
      <c r="CS483" s="779"/>
      <c r="CT483" s="779"/>
    </row>
    <row r="484" spans="1:98" s="887" customFormat="1" ht="13.5">
      <c r="A484" s="886"/>
      <c r="B484" s="886"/>
      <c r="C484" s="886"/>
      <c r="D484" s="886"/>
      <c r="E484" s="886"/>
      <c r="F484" s="2851"/>
      <c r="G484" s="2851"/>
      <c r="H484" s="888"/>
      <c r="I484" s="889"/>
      <c r="J484" s="890"/>
      <c r="M484" s="772"/>
      <c r="N484" s="891"/>
      <c r="O484" s="774"/>
      <c r="P484" s="775"/>
      <c r="Q484" s="775"/>
      <c r="R484" s="776"/>
      <c r="S484" s="777"/>
      <c r="T484" s="777"/>
      <c r="U484" s="777"/>
      <c r="V484" s="778"/>
      <c r="W484" s="778"/>
      <c r="X484" s="778"/>
      <c r="Y484" s="778"/>
      <c r="Z484" s="778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L484" s="779"/>
      <c r="AM484" s="779"/>
      <c r="AN484" s="779"/>
      <c r="AO484" s="779"/>
      <c r="AP484" s="779"/>
      <c r="AQ484" s="779"/>
      <c r="AR484" s="779"/>
      <c r="AS484" s="779"/>
      <c r="AT484" s="779"/>
      <c r="AU484" s="779"/>
      <c r="AV484" s="779"/>
      <c r="AW484" s="779"/>
      <c r="AX484" s="779"/>
      <c r="AY484" s="779"/>
      <c r="AZ484" s="779"/>
      <c r="BA484" s="779"/>
      <c r="BB484" s="779"/>
      <c r="BC484" s="779"/>
      <c r="BD484" s="779"/>
      <c r="BE484" s="779"/>
      <c r="BF484" s="779"/>
      <c r="BG484" s="779"/>
      <c r="BH484" s="779"/>
      <c r="BI484" s="779"/>
      <c r="BJ484" s="779"/>
      <c r="BK484" s="779"/>
      <c r="BL484" s="779"/>
      <c r="BM484" s="779"/>
      <c r="BN484" s="779"/>
      <c r="BO484" s="779"/>
      <c r="BP484" s="779"/>
      <c r="BQ484" s="779"/>
      <c r="BR484" s="779"/>
      <c r="BS484" s="779"/>
      <c r="BT484" s="779"/>
      <c r="BU484" s="779"/>
      <c r="BV484" s="779"/>
      <c r="BW484" s="779"/>
      <c r="BX484" s="779"/>
      <c r="BY484" s="779"/>
      <c r="BZ484" s="779"/>
      <c r="CA484" s="779"/>
      <c r="CB484" s="779"/>
      <c r="CC484" s="779"/>
      <c r="CD484" s="779"/>
      <c r="CE484" s="779"/>
      <c r="CF484" s="779"/>
      <c r="CG484" s="779"/>
      <c r="CH484" s="779"/>
      <c r="CI484" s="779"/>
      <c r="CJ484" s="779"/>
      <c r="CK484" s="779"/>
      <c r="CL484" s="779"/>
      <c r="CM484" s="779"/>
      <c r="CN484" s="779"/>
      <c r="CO484" s="779"/>
      <c r="CP484" s="779"/>
      <c r="CQ484" s="779"/>
      <c r="CR484" s="779"/>
      <c r="CS484" s="779"/>
      <c r="CT484" s="779"/>
    </row>
    <row r="485" spans="1:98" s="887" customFormat="1" ht="13.5">
      <c r="A485" s="886"/>
      <c r="B485" s="886"/>
      <c r="C485" s="886"/>
      <c r="D485" s="886"/>
      <c r="E485" s="886"/>
      <c r="F485" s="2851"/>
      <c r="G485" s="2851"/>
      <c r="H485" s="888"/>
      <c r="I485" s="889"/>
      <c r="J485" s="890"/>
      <c r="M485" s="772"/>
      <c r="N485" s="891"/>
      <c r="O485" s="774"/>
      <c r="P485" s="775"/>
      <c r="Q485" s="775"/>
      <c r="R485" s="776"/>
      <c r="S485" s="777"/>
      <c r="T485" s="777"/>
      <c r="U485" s="777"/>
      <c r="V485" s="778"/>
      <c r="W485" s="778"/>
      <c r="X485" s="778"/>
      <c r="Y485" s="778"/>
      <c r="Z485" s="778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L485" s="779"/>
      <c r="AM485" s="779"/>
      <c r="AN485" s="779"/>
      <c r="AO485" s="779"/>
      <c r="AP485" s="779"/>
      <c r="AQ485" s="779"/>
      <c r="AR485" s="779"/>
      <c r="AS485" s="779"/>
      <c r="AT485" s="779"/>
      <c r="AU485" s="779"/>
      <c r="AV485" s="779"/>
      <c r="AW485" s="779"/>
      <c r="AX485" s="779"/>
      <c r="AY485" s="779"/>
      <c r="AZ485" s="779"/>
      <c r="BA485" s="779"/>
      <c r="BB485" s="779"/>
      <c r="BC485" s="779"/>
      <c r="BD485" s="779"/>
      <c r="BE485" s="779"/>
      <c r="BF485" s="779"/>
      <c r="BG485" s="779"/>
      <c r="BH485" s="779"/>
      <c r="BI485" s="779"/>
      <c r="BJ485" s="779"/>
      <c r="BK485" s="779"/>
      <c r="BL485" s="779"/>
      <c r="BM485" s="779"/>
      <c r="BN485" s="779"/>
      <c r="BO485" s="779"/>
      <c r="BP485" s="779"/>
      <c r="BQ485" s="779"/>
      <c r="BR485" s="779"/>
      <c r="BS485" s="779"/>
      <c r="BT485" s="779"/>
      <c r="BU485" s="779"/>
      <c r="BV485" s="779"/>
      <c r="BW485" s="779"/>
      <c r="BX485" s="779"/>
      <c r="BY485" s="779"/>
      <c r="BZ485" s="779"/>
      <c r="CA485" s="779"/>
      <c r="CB485" s="779"/>
      <c r="CC485" s="779"/>
      <c r="CD485" s="779"/>
      <c r="CE485" s="779"/>
      <c r="CF485" s="779"/>
      <c r="CG485" s="779"/>
      <c r="CH485" s="779"/>
      <c r="CI485" s="779"/>
      <c r="CJ485" s="779"/>
      <c r="CK485" s="779"/>
      <c r="CL485" s="779"/>
      <c r="CM485" s="779"/>
      <c r="CN485" s="779"/>
      <c r="CO485" s="779"/>
      <c r="CP485" s="779"/>
      <c r="CQ485" s="779"/>
      <c r="CR485" s="779"/>
      <c r="CS485" s="779"/>
      <c r="CT485" s="779"/>
    </row>
    <row r="486" spans="1:98" s="887" customFormat="1" ht="13.5">
      <c r="A486" s="886"/>
      <c r="B486" s="886"/>
      <c r="C486" s="886"/>
      <c r="D486" s="886"/>
      <c r="E486" s="886"/>
      <c r="F486" s="2851"/>
      <c r="G486" s="2851"/>
      <c r="H486" s="888"/>
      <c r="I486" s="889"/>
      <c r="J486" s="890"/>
      <c r="M486" s="772"/>
      <c r="N486" s="891"/>
      <c r="O486" s="774"/>
      <c r="P486" s="775"/>
      <c r="Q486" s="775"/>
      <c r="R486" s="776"/>
      <c r="S486" s="777"/>
      <c r="T486" s="777"/>
      <c r="U486" s="777"/>
      <c r="V486" s="778"/>
      <c r="W486" s="778"/>
      <c r="X486" s="778"/>
      <c r="Y486" s="778"/>
      <c r="Z486" s="778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L486" s="779"/>
      <c r="AM486" s="779"/>
      <c r="AN486" s="779"/>
      <c r="AO486" s="779"/>
      <c r="AP486" s="779"/>
      <c r="AQ486" s="779"/>
      <c r="AR486" s="779"/>
      <c r="AS486" s="779"/>
      <c r="AT486" s="779"/>
      <c r="AU486" s="779"/>
      <c r="AV486" s="779"/>
      <c r="AW486" s="779"/>
      <c r="AX486" s="779"/>
      <c r="AY486" s="779"/>
      <c r="AZ486" s="779"/>
      <c r="BA486" s="779"/>
      <c r="BB486" s="779"/>
      <c r="BC486" s="779"/>
      <c r="BD486" s="779"/>
      <c r="BE486" s="779"/>
      <c r="BF486" s="779"/>
      <c r="BG486" s="779"/>
      <c r="BH486" s="779"/>
      <c r="BI486" s="779"/>
      <c r="BJ486" s="779"/>
      <c r="BK486" s="779"/>
      <c r="BL486" s="779"/>
      <c r="BM486" s="779"/>
      <c r="BN486" s="779"/>
      <c r="BO486" s="779"/>
      <c r="BP486" s="779"/>
      <c r="BQ486" s="779"/>
      <c r="BR486" s="779"/>
      <c r="BS486" s="779"/>
      <c r="BT486" s="779"/>
      <c r="BU486" s="779"/>
      <c r="BV486" s="779"/>
      <c r="BW486" s="779"/>
      <c r="BX486" s="779"/>
      <c r="BY486" s="779"/>
      <c r="BZ486" s="779"/>
      <c r="CA486" s="779"/>
      <c r="CB486" s="779"/>
      <c r="CC486" s="779"/>
      <c r="CD486" s="779"/>
      <c r="CE486" s="779"/>
      <c r="CF486" s="779"/>
      <c r="CG486" s="779"/>
      <c r="CH486" s="779"/>
      <c r="CI486" s="779"/>
      <c r="CJ486" s="779"/>
      <c r="CK486" s="779"/>
      <c r="CL486" s="779"/>
      <c r="CM486" s="779"/>
      <c r="CN486" s="779"/>
      <c r="CO486" s="779"/>
      <c r="CP486" s="779"/>
      <c r="CQ486" s="779"/>
      <c r="CR486" s="779"/>
      <c r="CS486" s="779"/>
      <c r="CT486" s="779"/>
    </row>
    <row r="487" spans="1:98" s="887" customFormat="1" ht="13.5">
      <c r="A487" s="886"/>
      <c r="B487" s="886"/>
      <c r="C487" s="886"/>
      <c r="D487" s="886"/>
      <c r="E487" s="886"/>
      <c r="F487" s="2851"/>
      <c r="G487" s="2851"/>
      <c r="H487" s="888"/>
      <c r="I487" s="889"/>
      <c r="J487" s="890"/>
      <c r="M487" s="772"/>
      <c r="N487" s="891"/>
      <c r="O487" s="774"/>
      <c r="P487" s="775"/>
      <c r="Q487" s="775"/>
      <c r="R487" s="776"/>
      <c r="S487" s="777"/>
      <c r="T487" s="777"/>
      <c r="U487" s="777"/>
      <c r="V487" s="778"/>
      <c r="W487" s="778"/>
      <c r="X487" s="778"/>
      <c r="Y487" s="778"/>
      <c r="Z487" s="778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L487" s="779"/>
      <c r="AM487" s="779"/>
      <c r="AN487" s="779"/>
      <c r="AO487" s="779"/>
      <c r="AP487" s="779"/>
      <c r="AQ487" s="779"/>
      <c r="AR487" s="779"/>
      <c r="AS487" s="779"/>
      <c r="AT487" s="779"/>
      <c r="AU487" s="779"/>
      <c r="AV487" s="779"/>
      <c r="AW487" s="779"/>
      <c r="AX487" s="779"/>
      <c r="AY487" s="779"/>
      <c r="AZ487" s="779"/>
      <c r="BA487" s="779"/>
      <c r="BB487" s="779"/>
      <c r="BC487" s="779"/>
      <c r="BD487" s="779"/>
      <c r="BE487" s="779"/>
      <c r="BF487" s="779"/>
      <c r="BG487" s="779"/>
      <c r="BH487" s="779"/>
      <c r="BI487" s="779"/>
      <c r="BJ487" s="779"/>
      <c r="BK487" s="779"/>
      <c r="BL487" s="779"/>
      <c r="BM487" s="779"/>
      <c r="BN487" s="779"/>
      <c r="BO487" s="779"/>
      <c r="BP487" s="779"/>
      <c r="BQ487" s="779"/>
      <c r="BR487" s="779"/>
      <c r="BS487" s="779"/>
      <c r="BT487" s="779"/>
      <c r="BU487" s="779"/>
      <c r="BV487" s="779"/>
      <c r="BW487" s="779"/>
      <c r="BX487" s="779"/>
      <c r="BY487" s="779"/>
      <c r="BZ487" s="779"/>
      <c r="CA487" s="779"/>
      <c r="CB487" s="779"/>
      <c r="CC487" s="779"/>
      <c r="CD487" s="779"/>
      <c r="CE487" s="779"/>
      <c r="CF487" s="779"/>
      <c r="CG487" s="779"/>
      <c r="CH487" s="779"/>
      <c r="CI487" s="779"/>
      <c r="CJ487" s="779"/>
      <c r="CK487" s="779"/>
      <c r="CL487" s="779"/>
      <c r="CM487" s="779"/>
      <c r="CN487" s="779"/>
      <c r="CO487" s="779"/>
      <c r="CP487" s="779"/>
      <c r="CQ487" s="779"/>
      <c r="CR487" s="779"/>
      <c r="CS487" s="779"/>
      <c r="CT487" s="779"/>
    </row>
    <row r="488" spans="1:98" s="887" customFormat="1" ht="13.5">
      <c r="A488" s="886"/>
      <c r="B488" s="886"/>
      <c r="C488" s="886"/>
      <c r="D488" s="886"/>
      <c r="E488" s="886"/>
      <c r="F488" s="2851"/>
      <c r="G488" s="2851"/>
      <c r="H488" s="888"/>
      <c r="I488" s="889"/>
      <c r="J488" s="890"/>
      <c r="M488" s="772"/>
      <c r="N488" s="891"/>
      <c r="O488" s="774"/>
      <c r="P488" s="775"/>
      <c r="Q488" s="775"/>
      <c r="R488" s="776"/>
      <c r="S488" s="777"/>
      <c r="T488" s="777"/>
      <c r="U488" s="777"/>
      <c r="V488" s="778"/>
      <c r="W488" s="778"/>
      <c r="X488" s="778"/>
      <c r="Y488" s="778"/>
      <c r="Z488" s="778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L488" s="779"/>
      <c r="AM488" s="779"/>
      <c r="AN488" s="779"/>
      <c r="AO488" s="779"/>
      <c r="AP488" s="779"/>
      <c r="AQ488" s="779"/>
      <c r="AR488" s="779"/>
      <c r="AS488" s="779"/>
      <c r="AT488" s="779"/>
      <c r="AU488" s="779"/>
      <c r="AV488" s="779"/>
      <c r="AW488" s="779"/>
      <c r="AX488" s="779"/>
      <c r="AY488" s="779"/>
      <c r="AZ488" s="779"/>
      <c r="BA488" s="779"/>
      <c r="BB488" s="779"/>
      <c r="BC488" s="779"/>
      <c r="BD488" s="779"/>
      <c r="BE488" s="779"/>
      <c r="BF488" s="779"/>
      <c r="BG488" s="779"/>
      <c r="BH488" s="779"/>
      <c r="BI488" s="779"/>
      <c r="BJ488" s="779"/>
      <c r="BK488" s="779"/>
      <c r="BL488" s="779"/>
      <c r="BM488" s="779"/>
      <c r="BN488" s="779"/>
      <c r="BO488" s="779"/>
      <c r="BP488" s="779"/>
      <c r="BQ488" s="779"/>
      <c r="BR488" s="779"/>
      <c r="BS488" s="779"/>
      <c r="BT488" s="779"/>
      <c r="BU488" s="779"/>
      <c r="BV488" s="779"/>
      <c r="BW488" s="779"/>
      <c r="BX488" s="779"/>
      <c r="BY488" s="779"/>
      <c r="BZ488" s="779"/>
      <c r="CA488" s="779"/>
      <c r="CB488" s="779"/>
      <c r="CC488" s="779"/>
      <c r="CD488" s="779"/>
      <c r="CE488" s="779"/>
      <c r="CF488" s="779"/>
      <c r="CG488" s="779"/>
      <c r="CH488" s="779"/>
      <c r="CI488" s="779"/>
      <c r="CJ488" s="779"/>
      <c r="CK488" s="779"/>
      <c r="CL488" s="779"/>
      <c r="CM488" s="779"/>
      <c r="CN488" s="779"/>
      <c r="CO488" s="779"/>
      <c r="CP488" s="779"/>
      <c r="CQ488" s="779"/>
      <c r="CR488" s="779"/>
      <c r="CS488" s="779"/>
      <c r="CT488" s="779"/>
    </row>
    <row r="489" spans="1:98" s="887" customFormat="1" ht="13.5">
      <c r="A489" s="886"/>
      <c r="B489" s="886"/>
      <c r="C489" s="886"/>
      <c r="D489" s="886"/>
      <c r="E489" s="886"/>
      <c r="F489" s="2851"/>
      <c r="G489" s="2851"/>
      <c r="H489" s="888"/>
      <c r="I489" s="889"/>
      <c r="J489" s="890"/>
      <c r="M489" s="772"/>
      <c r="N489" s="891"/>
      <c r="O489" s="774"/>
      <c r="P489" s="775"/>
      <c r="Q489" s="775"/>
      <c r="R489" s="776"/>
      <c r="S489" s="777"/>
      <c r="T489" s="777"/>
      <c r="U489" s="777"/>
      <c r="V489" s="778"/>
      <c r="W489" s="778"/>
      <c r="X489" s="778"/>
      <c r="Y489" s="778"/>
      <c r="Z489" s="778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L489" s="779"/>
      <c r="AM489" s="779"/>
      <c r="AN489" s="779"/>
      <c r="AO489" s="779"/>
      <c r="AP489" s="779"/>
      <c r="AQ489" s="779"/>
      <c r="AR489" s="779"/>
      <c r="AS489" s="779"/>
      <c r="AT489" s="779"/>
      <c r="AU489" s="779"/>
      <c r="AV489" s="779"/>
      <c r="AW489" s="779"/>
      <c r="AX489" s="779"/>
      <c r="AY489" s="779"/>
      <c r="AZ489" s="779"/>
      <c r="BA489" s="779"/>
      <c r="BB489" s="779"/>
      <c r="BC489" s="779"/>
      <c r="BD489" s="779"/>
      <c r="BE489" s="779"/>
      <c r="BF489" s="779"/>
      <c r="BG489" s="779"/>
      <c r="BH489" s="779"/>
      <c r="BI489" s="779"/>
      <c r="BJ489" s="779"/>
      <c r="BK489" s="779"/>
      <c r="BL489" s="779"/>
      <c r="BM489" s="779"/>
      <c r="BN489" s="779"/>
      <c r="BO489" s="779"/>
      <c r="BP489" s="779"/>
      <c r="BQ489" s="779"/>
      <c r="BR489" s="779"/>
      <c r="BS489" s="779"/>
      <c r="BT489" s="779"/>
      <c r="BU489" s="779"/>
      <c r="BV489" s="779"/>
      <c r="BW489" s="779"/>
      <c r="BX489" s="779"/>
      <c r="BY489" s="779"/>
      <c r="BZ489" s="779"/>
      <c r="CA489" s="779"/>
      <c r="CB489" s="779"/>
      <c r="CC489" s="779"/>
      <c r="CD489" s="779"/>
      <c r="CE489" s="779"/>
      <c r="CF489" s="779"/>
      <c r="CG489" s="779"/>
      <c r="CH489" s="779"/>
      <c r="CI489" s="779"/>
      <c r="CJ489" s="779"/>
      <c r="CK489" s="779"/>
      <c r="CL489" s="779"/>
      <c r="CM489" s="779"/>
      <c r="CN489" s="779"/>
      <c r="CO489" s="779"/>
      <c r="CP489" s="779"/>
      <c r="CQ489" s="779"/>
      <c r="CR489" s="779"/>
      <c r="CS489" s="779"/>
      <c r="CT489" s="779"/>
    </row>
    <row r="490" spans="1:98" s="887" customFormat="1" ht="13.5">
      <c r="A490" s="886"/>
      <c r="B490" s="886"/>
      <c r="C490" s="886"/>
      <c r="D490" s="886"/>
      <c r="E490" s="886"/>
      <c r="F490" s="2851"/>
      <c r="G490" s="2851"/>
      <c r="H490" s="888"/>
      <c r="I490" s="889"/>
      <c r="J490" s="890"/>
      <c r="M490" s="772"/>
      <c r="N490" s="891"/>
      <c r="O490" s="774"/>
      <c r="P490" s="775"/>
      <c r="Q490" s="775"/>
      <c r="R490" s="776"/>
      <c r="S490" s="777"/>
      <c r="T490" s="777"/>
      <c r="U490" s="777"/>
      <c r="V490" s="778"/>
      <c r="W490" s="778"/>
      <c r="X490" s="778"/>
      <c r="Y490" s="778"/>
      <c r="Z490" s="778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L490" s="779"/>
      <c r="AM490" s="779"/>
      <c r="AN490" s="779"/>
      <c r="AO490" s="779"/>
      <c r="AP490" s="779"/>
      <c r="AQ490" s="779"/>
      <c r="AR490" s="779"/>
      <c r="AS490" s="779"/>
      <c r="AT490" s="779"/>
      <c r="AU490" s="779"/>
      <c r="AV490" s="779"/>
      <c r="AW490" s="779"/>
      <c r="AX490" s="779"/>
      <c r="AY490" s="779"/>
      <c r="AZ490" s="779"/>
      <c r="BA490" s="779"/>
      <c r="BB490" s="779"/>
      <c r="BC490" s="779"/>
      <c r="BD490" s="779"/>
      <c r="BE490" s="779"/>
      <c r="BF490" s="779"/>
      <c r="BG490" s="779"/>
      <c r="BH490" s="779"/>
      <c r="BI490" s="779"/>
      <c r="BJ490" s="779"/>
      <c r="BK490" s="779"/>
      <c r="BL490" s="779"/>
      <c r="BM490" s="779"/>
      <c r="BN490" s="779"/>
      <c r="BO490" s="779"/>
      <c r="BP490" s="779"/>
      <c r="BQ490" s="779"/>
      <c r="BR490" s="779"/>
      <c r="BS490" s="779"/>
      <c r="BT490" s="779"/>
      <c r="BU490" s="779"/>
      <c r="BV490" s="779"/>
      <c r="BW490" s="779"/>
      <c r="BX490" s="779"/>
      <c r="BY490" s="779"/>
      <c r="BZ490" s="779"/>
      <c r="CA490" s="779"/>
      <c r="CB490" s="779"/>
      <c r="CC490" s="779"/>
      <c r="CD490" s="779"/>
      <c r="CE490" s="779"/>
      <c r="CF490" s="779"/>
      <c r="CG490" s="779"/>
      <c r="CH490" s="779"/>
      <c r="CI490" s="779"/>
      <c r="CJ490" s="779"/>
      <c r="CK490" s="779"/>
      <c r="CL490" s="779"/>
      <c r="CM490" s="779"/>
      <c r="CN490" s="779"/>
      <c r="CO490" s="779"/>
      <c r="CP490" s="779"/>
      <c r="CQ490" s="779"/>
      <c r="CR490" s="779"/>
      <c r="CS490" s="779"/>
      <c r="CT490" s="779"/>
    </row>
    <row r="491" spans="1:98" s="887" customFormat="1" ht="13.5">
      <c r="A491" s="886"/>
      <c r="B491" s="886"/>
      <c r="C491" s="886"/>
      <c r="D491" s="886"/>
      <c r="E491" s="886"/>
      <c r="F491" s="2851"/>
      <c r="G491" s="2851"/>
      <c r="H491" s="888"/>
      <c r="I491" s="889"/>
      <c r="J491" s="890"/>
      <c r="M491" s="772"/>
      <c r="N491" s="891"/>
      <c r="O491" s="774"/>
      <c r="P491" s="775"/>
      <c r="Q491" s="775"/>
      <c r="R491" s="776"/>
      <c r="S491" s="777"/>
      <c r="T491" s="777"/>
      <c r="U491" s="777"/>
      <c r="V491" s="778"/>
      <c r="W491" s="778"/>
      <c r="X491" s="778"/>
      <c r="Y491" s="778"/>
      <c r="Z491" s="778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L491" s="779"/>
      <c r="AM491" s="779"/>
      <c r="AN491" s="779"/>
      <c r="AO491" s="779"/>
      <c r="AP491" s="779"/>
      <c r="AQ491" s="779"/>
      <c r="AR491" s="779"/>
      <c r="AS491" s="779"/>
      <c r="AT491" s="779"/>
      <c r="AU491" s="779"/>
      <c r="AV491" s="779"/>
      <c r="AW491" s="779"/>
      <c r="AX491" s="779"/>
      <c r="AY491" s="779"/>
      <c r="AZ491" s="779"/>
      <c r="BA491" s="779"/>
      <c r="BB491" s="779"/>
      <c r="BC491" s="779"/>
      <c r="BD491" s="779"/>
      <c r="BE491" s="779"/>
      <c r="BF491" s="779"/>
      <c r="BG491" s="779"/>
      <c r="BH491" s="779"/>
      <c r="BI491" s="779"/>
      <c r="BJ491" s="779"/>
      <c r="BK491" s="779"/>
      <c r="BL491" s="779"/>
      <c r="BM491" s="779"/>
      <c r="BN491" s="779"/>
      <c r="BO491" s="779"/>
      <c r="BP491" s="779"/>
      <c r="BQ491" s="779"/>
      <c r="BR491" s="779"/>
      <c r="BS491" s="779"/>
      <c r="BT491" s="779"/>
      <c r="BU491" s="779"/>
      <c r="BV491" s="779"/>
      <c r="BW491" s="779"/>
      <c r="BX491" s="779"/>
      <c r="BY491" s="779"/>
      <c r="BZ491" s="779"/>
      <c r="CA491" s="779"/>
      <c r="CB491" s="779"/>
      <c r="CC491" s="779"/>
      <c r="CD491" s="779"/>
      <c r="CE491" s="779"/>
      <c r="CF491" s="779"/>
      <c r="CG491" s="779"/>
      <c r="CH491" s="779"/>
      <c r="CI491" s="779"/>
      <c r="CJ491" s="779"/>
      <c r="CK491" s="779"/>
      <c r="CL491" s="779"/>
      <c r="CM491" s="779"/>
      <c r="CN491" s="779"/>
      <c r="CO491" s="779"/>
      <c r="CP491" s="779"/>
      <c r="CQ491" s="779"/>
      <c r="CR491" s="779"/>
      <c r="CS491" s="779"/>
      <c r="CT491" s="779"/>
    </row>
    <row r="492" spans="1:98" s="887" customFormat="1" ht="13.5">
      <c r="A492" s="886"/>
      <c r="B492" s="886"/>
      <c r="C492" s="886"/>
      <c r="D492" s="886"/>
      <c r="E492" s="886"/>
      <c r="F492" s="2851"/>
      <c r="G492" s="2851"/>
      <c r="H492" s="888"/>
      <c r="I492" s="889"/>
      <c r="J492" s="890"/>
      <c r="M492" s="772"/>
      <c r="N492" s="891"/>
      <c r="O492" s="774"/>
      <c r="P492" s="775"/>
      <c r="Q492" s="775"/>
      <c r="R492" s="776"/>
      <c r="S492" s="777"/>
      <c r="T492" s="777"/>
      <c r="U492" s="777"/>
      <c r="V492" s="778"/>
      <c r="W492" s="778"/>
      <c r="X492" s="778"/>
      <c r="Y492" s="778"/>
      <c r="Z492" s="778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L492" s="779"/>
      <c r="AM492" s="779"/>
      <c r="AN492" s="779"/>
      <c r="AO492" s="779"/>
      <c r="AP492" s="779"/>
      <c r="AQ492" s="779"/>
      <c r="AR492" s="779"/>
      <c r="AS492" s="779"/>
      <c r="AT492" s="779"/>
      <c r="AU492" s="779"/>
      <c r="AV492" s="779"/>
      <c r="AW492" s="779"/>
      <c r="AX492" s="779"/>
      <c r="AY492" s="779"/>
      <c r="AZ492" s="779"/>
      <c r="BA492" s="779"/>
      <c r="BB492" s="779"/>
      <c r="BC492" s="779"/>
      <c r="BD492" s="779"/>
      <c r="BE492" s="779"/>
      <c r="BF492" s="779"/>
      <c r="BG492" s="779"/>
      <c r="BH492" s="779"/>
      <c r="BI492" s="779"/>
      <c r="BJ492" s="779"/>
      <c r="BK492" s="779"/>
      <c r="BL492" s="779"/>
      <c r="BM492" s="779"/>
      <c r="BN492" s="779"/>
      <c r="BO492" s="779"/>
      <c r="BP492" s="779"/>
      <c r="BQ492" s="779"/>
      <c r="BR492" s="779"/>
      <c r="BS492" s="779"/>
      <c r="BT492" s="779"/>
      <c r="BU492" s="779"/>
      <c r="BV492" s="779"/>
      <c r="BW492" s="779"/>
      <c r="BX492" s="779"/>
      <c r="BY492" s="779"/>
      <c r="BZ492" s="779"/>
      <c r="CA492" s="779"/>
      <c r="CB492" s="779"/>
      <c r="CC492" s="779"/>
      <c r="CD492" s="779"/>
      <c r="CE492" s="779"/>
      <c r="CF492" s="779"/>
      <c r="CG492" s="779"/>
      <c r="CH492" s="779"/>
      <c r="CI492" s="779"/>
      <c r="CJ492" s="779"/>
      <c r="CK492" s="779"/>
      <c r="CL492" s="779"/>
      <c r="CM492" s="779"/>
      <c r="CN492" s="779"/>
      <c r="CO492" s="779"/>
      <c r="CP492" s="779"/>
      <c r="CQ492" s="779"/>
      <c r="CR492" s="779"/>
      <c r="CS492" s="779"/>
      <c r="CT492" s="779"/>
    </row>
    <row r="493" spans="1:98" s="887" customFormat="1" ht="13.5">
      <c r="A493" s="886"/>
      <c r="B493" s="886"/>
      <c r="C493" s="886"/>
      <c r="D493" s="886"/>
      <c r="E493" s="886"/>
      <c r="F493" s="2851"/>
      <c r="G493" s="2851"/>
      <c r="H493" s="888"/>
      <c r="I493" s="889"/>
      <c r="J493" s="890"/>
      <c r="M493" s="772"/>
      <c r="N493" s="891"/>
      <c r="O493" s="774"/>
      <c r="P493" s="775"/>
      <c r="Q493" s="775"/>
      <c r="R493" s="776"/>
      <c r="S493" s="777"/>
      <c r="T493" s="777"/>
      <c r="U493" s="777"/>
      <c r="V493" s="778"/>
      <c r="W493" s="778"/>
      <c r="X493" s="778"/>
      <c r="Y493" s="778"/>
      <c r="Z493" s="778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L493" s="779"/>
      <c r="AM493" s="779"/>
      <c r="AN493" s="779"/>
      <c r="AO493" s="779"/>
      <c r="AP493" s="779"/>
      <c r="AQ493" s="779"/>
      <c r="AR493" s="779"/>
      <c r="AS493" s="779"/>
      <c r="AT493" s="779"/>
      <c r="AU493" s="779"/>
      <c r="AV493" s="779"/>
      <c r="AW493" s="779"/>
      <c r="AX493" s="779"/>
      <c r="AY493" s="779"/>
      <c r="AZ493" s="779"/>
      <c r="BA493" s="779"/>
      <c r="BB493" s="779"/>
      <c r="BC493" s="779"/>
      <c r="BD493" s="779"/>
      <c r="BE493" s="779"/>
      <c r="BF493" s="779"/>
      <c r="BG493" s="779"/>
      <c r="BH493" s="779"/>
      <c r="BI493" s="779"/>
      <c r="BJ493" s="779"/>
      <c r="BK493" s="779"/>
      <c r="BL493" s="779"/>
      <c r="BM493" s="779"/>
      <c r="BN493" s="779"/>
      <c r="BO493" s="779"/>
      <c r="BP493" s="779"/>
      <c r="BQ493" s="779"/>
      <c r="BR493" s="779"/>
      <c r="BS493" s="779"/>
      <c r="BT493" s="779"/>
      <c r="BU493" s="779"/>
      <c r="BV493" s="779"/>
      <c r="BW493" s="779"/>
      <c r="BX493" s="779"/>
      <c r="BY493" s="779"/>
      <c r="BZ493" s="779"/>
      <c r="CA493" s="779"/>
      <c r="CB493" s="779"/>
      <c r="CC493" s="779"/>
      <c r="CD493" s="779"/>
      <c r="CE493" s="779"/>
      <c r="CF493" s="779"/>
      <c r="CG493" s="779"/>
      <c r="CH493" s="779"/>
      <c r="CI493" s="779"/>
      <c r="CJ493" s="779"/>
      <c r="CK493" s="779"/>
      <c r="CL493" s="779"/>
      <c r="CM493" s="779"/>
      <c r="CN493" s="779"/>
      <c r="CO493" s="779"/>
      <c r="CP493" s="779"/>
      <c r="CQ493" s="779"/>
      <c r="CR493" s="779"/>
      <c r="CS493" s="779"/>
      <c r="CT493" s="779"/>
    </row>
    <row r="494" spans="1:98" s="887" customFormat="1" ht="13.5">
      <c r="A494" s="886"/>
      <c r="B494" s="886"/>
      <c r="C494" s="886"/>
      <c r="D494" s="886"/>
      <c r="E494" s="886"/>
      <c r="F494" s="2851"/>
      <c r="G494" s="2851"/>
      <c r="H494" s="888"/>
      <c r="I494" s="889"/>
      <c r="J494" s="890"/>
      <c r="M494" s="772"/>
      <c r="N494" s="891"/>
      <c r="O494" s="774"/>
      <c r="P494" s="775"/>
      <c r="Q494" s="775"/>
      <c r="R494" s="776"/>
      <c r="S494" s="777"/>
      <c r="T494" s="777"/>
      <c r="U494" s="777"/>
      <c r="V494" s="778"/>
      <c r="W494" s="778"/>
      <c r="X494" s="778"/>
      <c r="Y494" s="778"/>
      <c r="Z494" s="778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L494" s="779"/>
      <c r="AM494" s="779"/>
      <c r="AN494" s="779"/>
      <c r="AO494" s="779"/>
      <c r="AP494" s="779"/>
      <c r="AQ494" s="779"/>
      <c r="AR494" s="779"/>
      <c r="AS494" s="779"/>
      <c r="AT494" s="779"/>
      <c r="AU494" s="779"/>
      <c r="AV494" s="779"/>
      <c r="AW494" s="779"/>
      <c r="AX494" s="779"/>
      <c r="AY494" s="779"/>
      <c r="AZ494" s="779"/>
      <c r="BA494" s="779"/>
      <c r="BB494" s="779"/>
      <c r="BC494" s="779"/>
      <c r="BD494" s="779"/>
      <c r="BE494" s="779"/>
      <c r="BF494" s="779"/>
      <c r="BG494" s="779"/>
      <c r="BH494" s="779"/>
      <c r="BI494" s="779"/>
      <c r="BJ494" s="779"/>
      <c r="BK494" s="779"/>
      <c r="BL494" s="779"/>
      <c r="BM494" s="779"/>
      <c r="BN494" s="779"/>
      <c r="BO494" s="779"/>
      <c r="BP494" s="779"/>
      <c r="BQ494" s="779"/>
      <c r="BR494" s="779"/>
      <c r="BS494" s="779"/>
      <c r="BT494" s="779"/>
      <c r="BU494" s="779"/>
      <c r="BV494" s="779"/>
      <c r="BW494" s="779"/>
      <c r="BX494" s="779"/>
      <c r="BY494" s="779"/>
      <c r="BZ494" s="779"/>
      <c r="CA494" s="779"/>
      <c r="CB494" s="779"/>
      <c r="CC494" s="779"/>
      <c r="CD494" s="779"/>
      <c r="CE494" s="779"/>
      <c r="CF494" s="779"/>
      <c r="CG494" s="779"/>
      <c r="CH494" s="779"/>
      <c r="CI494" s="779"/>
      <c r="CJ494" s="779"/>
      <c r="CK494" s="779"/>
      <c r="CL494" s="779"/>
      <c r="CM494" s="779"/>
      <c r="CN494" s="779"/>
      <c r="CO494" s="779"/>
      <c r="CP494" s="779"/>
      <c r="CQ494" s="779"/>
      <c r="CR494" s="779"/>
      <c r="CS494" s="779"/>
      <c r="CT494" s="779"/>
    </row>
    <row r="495" spans="1:98" s="887" customFormat="1" ht="13.5">
      <c r="A495" s="886"/>
      <c r="B495" s="886"/>
      <c r="C495" s="886"/>
      <c r="D495" s="886"/>
      <c r="E495" s="886"/>
      <c r="F495" s="2851"/>
      <c r="G495" s="2851"/>
      <c r="H495" s="888"/>
      <c r="I495" s="889"/>
      <c r="J495" s="890"/>
      <c r="M495" s="772"/>
      <c r="N495" s="891"/>
      <c r="O495" s="774"/>
      <c r="P495" s="775"/>
      <c r="Q495" s="775"/>
      <c r="R495" s="776"/>
      <c r="S495" s="777"/>
      <c r="T495" s="777"/>
      <c r="U495" s="777"/>
      <c r="V495" s="778"/>
      <c r="W495" s="778"/>
      <c r="X495" s="778"/>
      <c r="Y495" s="778"/>
      <c r="Z495" s="778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L495" s="779"/>
      <c r="AM495" s="779"/>
      <c r="AN495" s="779"/>
      <c r="AO495" s="779"/>
      <c r="AP495" s="779"/>
      <c r="AQ495" s="779"/>
      <c r="AR495" s="779"/>
      <c r="AS495" s="779"/>
      <c r="AT495" s="779"/>
      <c r="AU495" s="779"/>
      <c r="AV495" s="779"/>
      <c r="AW495" s="779"/>
      <c r="AX495" s="779"/>
      <c r="AY495" s="779"/>
      <c r="AZ495" s="779"/>
      <c r="BA495" s="779"/>
      <c r="BB495" s="779"/>
      <c r="BC495" s="779"/>
      <c r="BD495" s="779"/>
      <c r="BE495" s="779"/>
      <c r="BF495" s="779"/>
      <c r="BG495" s="779"/>
      <c r="BH495" s="779"/>
      <c r="BI495" s="779"/>
      <c r="BJ495" s="779"/>
      <c r="BK495" s="779"/>
      <c r="BL495" s="779"/>
      <c r="BM495" s="779"/>
      <c r="BN495" s="779"/>
      <c r="BO495" s="779"/>
      <c r="BP495" s="779"/>
      <c r="BQ495" s="779"/>
      <c r="BR495" s="779"/>
      <c r="BS495" s="779"/>
      <c r="BT495" s="779"/>
      <c r="BU495" s="779"/>
      <c r="BV495" s="779"/>
      <c r="BW495" s="779"/>
      <c r="BX495" s="779"/>
      <c r="BY495" s="779"/>
      <c r="BZ495" s="779"/>
      <c r="CA495" s="779"/>
      <c r="CB495" s="779"/>
      <c r="CC495" s="779"/>
      <c r="CD495" s="779"/>
      <c r="CE495" s="779"/>
      <c r="CF495" s="779"/>
      <c r="CG495" s="779"/>
      <c r="CH495" s="779"/>
      <c r="CI495" s="779"/>
      <c r="CJ495" s="779"/>
      <c r="CK495" s="779"/>
      <c r="CL495" s="779"/>
      <c r="CM495" s="779"/>
      <c r="CN495" s="779"/>
      <c r="CO495" s="779"/>
      <c r="CP495" s="779"/>
      <c r="CQ495" s="779"/>
      <c r="CR495" s="779"/>
      <c r="CS495" s="779"/>
      <c r="CT495" s="779"/>
    </row>
    <row r="496" spans="1:98" s="887" customFormat="1" ht="13.5">
      <c r="A496" s="886"/>
      <c r="B496" s="886"/>
      <c r="C496" s="886"/>
      <c r="D496" s="886"/>
      <c r="E496" s="886"/>
      <c r="F496" s="2851"/>
      <c r="G496" s="2851"/>
      <c r="H496" s="888"/>
      <c r="I496" s="889"/>
      <c r="J496" s="890"/>
      <c r="M496" s="772"/>
      <c r="N496" s="891"/>
      <c r="O496" s="774"/>
      <c r="P496" s="775"/>
      <c r="Q496" s="775"/>
      <c r="R496" s="776"/>
      <c r="S496" s="777"/>
      <c r="T496" s="777"/>
      <c r="U496" s="777"/>
      <c r="V496" s="778"/>
      <c r="W496" s="778"/>
      <c r="X496" s="778"/>
      <c r="Y496" s="778"/>
      <c r="Z496" s="778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L496" s="779"/>
      <c r="AM496" s="779"/>
      <c r="AN496" s="779"/>
      <c r="AO496" s="779"/>
      <c r="AP496" s="779"/>
      <c r="AQ496" s="779"/>
      <c r="AR496" s="779"/>
      <c r="AS496" s="779"/>
      <c r="AT496" s="779"/>
      <c r="AU496" s="779"/>
      <c r="AV496" s="779"/>
      <c r="AW496" s="779"/>
      <c r="AX496" s="779"/>
      <c r="AY496" s="779"/>
      <c r="AZ496" s="779"/>
      <c r="BA496" s="779"/>
      <c r="BB496" s="779"/>
      <c r="BC496" s="779"/>
      <c r="BD496" s="779"/>
      <c r="BE496" s="779"/>
      <c r="BF496" s="779"/>
      <c r="BG496" s="779"/>
      <c r="BH496" s="779"/>
      <c r="BI496" s="779"/>
      <c r="BJ496" s="779"/>
      <c r="BK496" s="779"/>
      <c r="BL496" s="779"/>
      <c r="BM496" s="779"/>
      <c r="BN496" s="779"/>
      <c r="BO496" s="779"/>
      <c r="BP496" s="779"/>
      <c r="BQ496" s="779"/>
      <c r="BR496" s="779"/>
      <c r="BS496" s="779"/>
      <c r="BT496" s="779"/>
      <c r="BU496" s="779"/>
      <c r="BV496" s="779"/>
      <c r="BW496" s="779"/>
      <c r="BX496" s="779"/>
      <c r="BY496" s="779"/>
      <c r="BZ496" s="779"/>
      <c r="CA496" s="779"/>
      <c r="CB496" s="779"/>
      <c r="CC496" s="779"/>
      <c r="CD496" s="779"/>
      <c r="CE496" s="779"/>
      <c r="CF496" s="779"/>
      <c r="CG496" s="779"/>
      <c r="CH496" s="779"/>
      <c r="CI496" s="779"/>
      <c r="CJ496" s="779"/>
      <c r="CK496" s="779"/>
      <c r="CL496" s="779"/>
      <c r="CM496" s="779"/>
      <c r="CN496" s="779"/>
      <c r="CO496" s="779"/>
      <c r="CP496" s="779"/>
      <c r="CQ496" s="779"/>
      <c r="CR496" s="779"/>
      <c r="CS496" s="779"/>
      <c r="CT496" s="779"/>
    </row>
    <row r="497" spans="1:98" s="887" customFormat="1" ht="13.5">
      <c r="A497" s="886"/>
      <c r="B497" s="886"/>
      <c r="C497" s="886"/>
      <c r="D497" s="886"/>
      <c r="E497" s="886"/>
      <c r="F497" s="2851"/>
      <c r="G497" s="2851"/>
      <c r="H497" s="888"/>
      <c r="I497" s="889"/>
      <c r="J497" s="890"/>
      <c r="M497" s="772"/>
      <c r="N497" s="891"/>
      <c r="O497" s="774"/>
      <c r="P497" s="775"/>
      <c r="Q497" s="775"/>
      <c r="R497" s="776"/>
      <c r="S497" s="777"/>
      <c r="T497" s="777"/>
      <c r="U497" s="777"/>
      <c r="V497" s="778"/>
      <c r="W497" s="778"/>
      <c r="X497" s="778"/>
      <c r="Y497" s="778"/>
      <c r="Z497" s="778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L497" s="779"/>
      <c r="AM497" s="779"/>
      <c r="AN497" s="779"/>
      <c r="AO497" s="779"/>
      <c r="AP497" s="779"/>
      <c r="AQ497" s="779"/>
      <c r="AR497" s="779"/>
      <c r="AS497" s="779"/>
      <c r="AT497" s="779"/>
      <c r="AU497" s="779"/>
      <c r="AV497" s="779"/>
      <c r="AW497" s="779"/>
      <c r="AX497" s="779"/>
      <c r="AY497" s="779"/>
      <c r="AZ497" s="779"/>
      <c r="BA497" s="779"/>
      <c r="BB497" s="779"/>
      <c r="BC497" s="779"/>
      <c r="BD497" s="779"/>
      <c r="BE497" s="779"/>
      <c r="BF497" s="779"/>
      <c r="BG497" s="779"/>
      <c r="BH497" s="779"/>
      <c r="BI497" s="779"/>
      <c r="BJ497" s="779"/>
      <c r="BK497" s="779"/>
      <c r="BL497" s="779"/>
      <c r="BM497" s="779"/>
      <c r="BN497" s="779"/>
      <c r="BO497" s="779"/>
      <c r="BP497" s="779"/>
      <c r="BQ497" s="779"/>
      <c r="BR497" s="779"/>
      <c r="BS497" s="779"/>
      <c r="BT497" s="779"/>
      <c r="BU497" s="779"/>
      <c r="BV497" s="779"/>
      <c r="BW497" s="779"/>
      <c r="BX497" s="779"/>
      <c r="BY497" s="779"/>
      <c r="BZ497" s="779"/>
      <c r="CA497" s="779"/>
      <c r="CB497" s="779"/>
      <c r="CC497" s="779"/>
      <c r="CD497" s="779"/>
      <c r="CE497" s="779"/>
      <c r="CF497" s="779"/>
      <c r="CG497" s="779"/>
      <c r="CH497" s="779"/>
      <c r="CI497" s="779"/>
      <c r="CJ497" s="779"/>
      <c r="CK497" s="779"/>
      <c r="CL497" s="779"/>
      <c r="CM497" s="779"/>
      <c r="CN497" s="779"/>
      <c r="CO497" s="779"/>
      <c r="CP497" s="779"/>
      <c r="CQ497" s="779"/>
      <c r="CR497" s="779"/>
      <c r="CS497" s="779"/>
      <c r="CT497" s="779"/>
    </row>
    <row r="498" spans="1:98" s="887" customFormat="1" ht="13.5">
      <c r="A498" s="886"/>
      <c r="B498" s="886"/>
      <c r="C498" s="886"/>
      <c r="D498" s="886"/>
      <c r="E498" s="886"/>
      <c r="F498" s="2851"/>
      <c r="G498" s="2851"/>
      <c r="H498" s="888"/>
      <c r="I498" s="889"/>
      <c r="J498" s="890"/>
      <c r="M498" s="772"/>
      <c r="N498" s="891"/>
      <c r="O498" s="774"/>
      <c r="P498" s="775"/>
      <c r="Q498" s="775"/>
      <c r="R498" s="776"/>
      <c r="S498" s="777"/>
      <c r="T498" s="777"/>
      <c r="U498" s="777"/>
      <c r="V498" s="778"/>
      <c r="W498" s="778"/>
      <c r="X498" s="778"/>
      <c r="Y498" s="778"/>
      <c r="Z498" s="778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L498" s="779"/>
      <c r="AM498" s="779"/>
      <c r="AN498" s="779"/>
      <c r="AO498" s="779"/>
      <c r="AP498" s="779"/>
      <c r="AQ498" s="779"/>
      <c r="AR498" s="779"/>
      <c r="AS498" s="779"/>
      <c r="AT498" s="779"/>
      <c r="AU498" s="779"/>
      <c r="AV498" s="779"/>
      <c r="AW498" s="779"/>
      <c r="AX498" s="779"/>
      <c r="AY498" s="779"/>
      <c r="AZ498" s="779"/>
      <c r="BA498" s="779"/>
      <c r="BB498" s="779"/>
      <c r="BC498" s="779"/>
      <c r="BD498" s="779"/>
      <c r="BE498" s="779"/>
      <c r="BF498" s="779"/>
      <c r="BG498" s="779"/>
      <c r="BH498" s="779"/>
      <c r="BI498" s="779"/>
      <c r="BJ498" s="779"/>
      <c r="BK498" s="779"/>
      <c r="BL498" s="779"/>
      <c r="BM498" s="779"/>
      <c r="BN498" s="779"/>
      <c r="BO498" s="779"/>
      <c r="BP498" s="779"/>
      <c r="BQ498" s="779"/>
      <c r="BR498" s="779"/>
      <c r="BS498" s="779"/>
      <c r="BT498" s="779"/>
      <c r="BU498" s="779"/>
      <c r="BV498" s="779"/>
      <c r="BW498" s="779"/>
      <c r="BX498" s="779"/>
      <c r="BY498" s="779"/>
      <c r="BZ498" s="779"/>
      <c r="CA498" s="779"/>
      <c r="CB498" s="779"/>
      <c r="CC498" s="779"/>
      <c r="CD498" s="779"/>
      <c r="CE498" s="779"/>
      <c r="CF498" s="779"/>
      <c r="CG498" s="779"/>
      <c r="CH498" s="779"/>
      <c r="CI498" s="779"/>
      <c r="CJ498" s="779"/>
      <c r="CK498" s="779"/>
      <c r="CL498" s="779"/>
      <c r="CM498" s="779"/>
      <c r="CN498" s="779"/>
      <c r="CO498" s="779"/>
      <c r="CP498" s="779"/>
      <c r="CQ498" s="779"/>
      <c r="CR498" s="779"/>
      <c r="CS498" s="779"/>
      <c r="CT498" s="779"/>
    </row>
    <row r="499" spans="1:98" s="887" customFormat="1" ht="13.5">
      <c r="A499" s="886"/>
      <c r="B499" s="886"/>
      <c r="C499" s="886"/>
      <c r="D499" s="886"/>
      <c r="E499" s="886"/>
      <c r="F499" s="2851"/>
      <c r="G499" s="2851"/>
      <c r="H499" s="888"/>
      <c r="I499" s="889"/>
      <c r="J499" s="890"/>
      <c r="M499" s="772"/>
      <c r="N499" s="891"/>
      <c r="O499" s="774"/>
      <c r="P499" s="775"/>
      <c r="Q499" s="775"/>
      <c r="R499" s="776"/>
      <c r="S499" s="777"/>
      <c r="T499" s="777"/>
      <c r="U499" s="777"/>
      <c r="V499" s="778"/>
      <c r="W499" s="778"/>
      <c r="X499" s="778"/>
      <c r="Y499" s="778"/>
      <c r="Z499" s="778"/>
      <c r="AA499" s="779"/>
      <c r="AB499" s="779"/>
      <c r="AC499" s="779"/>
      <c r="AD499" s="779"/>
      <c r="AE499" s="779"/>
      <c r="AF499" s="779"/>
      <c r="AG499" s="779"/>
      <c r="AH499" s="779"/>
      <c r="AI499" s="779"/>
      <c r="AJ499" s="779"/>
      <c r="AK499" s="779"/>
      <c r="AL499" s="779"/>
      <c r="AM499" s="779"/>
      <c r="AN499" s="779"/>
      <c r="AO499" s="779"/>
      <c r="AP499" s="779"/>
      <c r="AQ499" s="779"/>
      <c r="AR499" s="779"/>
      <c r="AS499" s="779"/>
      <c r="AT499" s="779"/>
      <c r="AU499" s="779"/>
      <c r="AV499" s="779"/>
      <c r="AW499" s="779"/>
      <c r="AX499" s="779"/>
      <c r="AY499" s="779"/>
      <c r="AZ499" s="779"/>
      <c r="BA499" s="779"/>
      <c r="BB499" s="779"/>
      <c r="BC499" s="779"/>
      <c r="BD499" s="779"/>
      <c r="BE499" s="779"/>
      <c r="BF499" s="779"/>
      <c r="BG499" s="779"/>
      <c r="BH499" s="779"/>
      <c r="BI499" s="779"/>
      <c r="BJ499" s="779"/>
      <c r="BK499" s="779"/>
      <c r="BL499" s="779"/>
      <c r="BM499" s="779"/>
      <c r="BN499" s="779"/>
      <c r="BO499" s="779"/>
      <c r="BP499" s="779"/>
      <c r="BQ499" s="779"/>
      <c r="BR499" s="779"/>
      <c r="BS499" s="779"/>
      <c r="BT499" s="779"/>
      <c r="BU499" s="779"/>
      <c r="BV499" s="779"/>
      <c r="BW499" s="779"/>
      <c r="BX499" s="779"/>
      <c r="BY499" s="779"/>
      <c r="BZ499" s="779"/>
      <c r="CA499" s="779"/>
      <c r="CB499" s="779"/>
      <c r="CC499" s="779"/>
      <c r="CD499" s="779"/>
      <c r="CE499" s="779"/>
      <c r="CF499" s="779"/>
      <c r="CG499" s="779"/>
      <c r="CH499" s="779"/>
      <c r="CI499" s="779"/>
      <c r="CJ499" s="779"/>
      <c r="CK499" s="779"/>
      <c r="CL499" s="779"/>
      <c r="CM499" s="779"/>
      <c r="CN499" s="779"/>
      <c r="CO499" s="779"/>
      <c r="CP499" s="779"/>
      <c r="CQ499" s="779"/>
      <c r="CR499" s="779"/>
      <c r="CS499" s="779"/>
      <c r="CT499" s="779"/>
    </row>
    <row r="500" spans="1:98" s="887" customFormat="1" ht="13.5">
      <c r="A500" s="886"/>
      <c r="B500" s="886"/>
      <c r="C500" s="886"/>
      <c r="D500" s="886"/>
      <c r="E500" s="886"/>
      <c r="F500" s="2851"/>
      <c r="G500" s="2851"/>
      <c r="H500" s="888"/>
      <c r="I500" s="889"/>
      <c r="J500" s="890"/>
      <c r="M500" s="772"/>
      <c r="N500" s="891"/>
      <c r="O500" s="774"/>
      <c r="P500" s="775"/>
      <c r="Q500" s="775"/>
      <c r="R500" s="776"/>
      <c r="S500" s="777"/>
      <c r="T500" s="777"/>
      <c r="U500" s="777"/>
      <c r="V500" s="778"/>
      <c r="W500" s="778"/>
      <c r="X500" s="778"/>
      <c r="Y500" s="778"/>
      <c r="Z500" s="778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L500" s="779"/>
      <c r="AM500" s="779"/>
      <c r="AN500" s="779"/>
      <c r="AO500" s="779"/>
      <c r="AP500" s="779"/>
      <c r="AQ500" s="779"/>
      <c r="AR500" s="779"/>
      <c r="AS500" s="779"/>
      <c r="AT500" s="779"/>
      <c r="AU500" s="779"/>
      <c r="AV500" s="779"/>
      <c r="AW500" s="779"/>
      <c r="AX500" s="779"/>
      <c r="AY500" s="779"/>
      <c r="AZ500" s="779"/>
      <c r="BA500" s="779"/>
      <c r="BB500" s="779"/>
      <c r="BC500" s="779"/>
      <c r="BD500" s="779"/>
      <c r="BE500" s="779"/>
      <c r="BF500" s="779"/>
      <c r="BG500" s="779"/>
      <c r="BH500" s="779"/>
      <c r="BI500" s="779"/>
      <c r="BJ500" s="779"/>
      <c r="BK500" s="779"/>
      <c r="BL500" s="779"/>
      <c r="BM500" s="779"/>
      <c r="BN500" s="779"/>
      <c r="BO500" s="779"/>
      <c r="BP500" s="779"/>
      <c r="BQ500" s="779"/>
      <c r="BR500" s="779"/>
      <c r="BS500" s="779"/>
      <c r="BT500" s="779"/>
      <c r="BU500" s="779"/>
      <c r="BV500" s="779"/>
      <c r="BW500" s="779"/>
      <c r="BX500" s="779"/>
      <c r="BY500" s="779"/>
      <c r="BZ500" s="779"/>
      <c r="CA500" s="779"/>
      <c r="CB500" s="779"/>
      <c r="CC500" s="779"/>
      <c r="CD500" s="779"/>
      <c r="CE500" s="779"/>
      <c r="CF500" s="779"/>
      <c r="CG500" s="779"/>
      <c r="CH500" s="779"/>
      <c r="CI500" s="779"/>
      <c r="CJ500" s="779"/>
      <c r="CK500" s="779"/>
      <c r="CL500" s="779"/>
      <c r="CM500" s="779"/>
      <c r="CN500" s="779"/>
      <c r="CO500" s="779"/>
      <c r="CP500" s="779"/>
      <c r="CQ500" s="779"/>
      <c r="CR500" s="779"/>
      <c r="CS500" s="779"/>
      <c r="CT500" s="779"/>
    </row>
    <row r="501" spans="1:98" s="887" customFormat="1" ht="13.5">
      <c r="A501" s="886"/>
      <c r="B501" s="886"/>
      <c r="C501" s="886"/>
      <c r="D501" s="886"/>
      <c r="E501" s="886"/>
      <c r="F501" s="2851"/>
      <c r="G501" s="2851"/>
      <c r="H501" s="888"/>
      <c r="I501" s="889"/>
      <c r="J501" s="890"/>
      <c r="M501" s="772"/>
      <c r="N501" s="891"/>
      <c r="O501" s="774"/>
      <c r="P501" s="775"/>
      <c r="Q501" s="775"/>
      <c r="R501" s="776"/>
      <c r="S501" s="777"/>
      <c r="T501" s="777"/>
      <c r="U501" s="777"/>
      <c r="V501" s="778"/>
      <c r="W501" s="778"/>
      <c r="X501" s="778"/>
      <c r="Y501" s="778"/>
      <c r="Z501" s="778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L501" s="779"/>
      <c r="AM501" s="779"/>
      <c r="AN501" s="779"/>
      <c r="AO501" s="779"/>
      <c r="AP501" s="779"/>
      <c r="AQ501" s="779"/>
      <c r="AR501" s="779"/>
      <c r="AS501" s="779"/>
      <c r="AT501" s="779"/>
      <c r="AU501" s="779"/>
      <c r="AV501" s="779"/>
      <c r="AW501" s="779"/>
      <c r="AX501" s="779"/>
      <c r="AY501" s="779"/>
      <c r="AZ501" s="779"/>
      <c r="BA501" s="779"/>
      <c r="BB501" s="779"/>
      <c r="BC501" s="779"/>
      <c r="BD501" s="779"/>
      <c r="BE501" s="779"/>
      <c r="BF501" s="779"/>
      <c r="BG501" s="779"/>
      <c r="BH501" s="779"/>
      <c r="BI501" s="779"/>
      <c r="BJ501" s="779"/>
      <c r="BK501" s="779"/>
      <c r="BL501" s="779"/>
      <c r="BM501" s="779"/>
      <c r="BN501" s="779"/>
      <c r="BO501" s="779"/>
      <c r="BP501" s="779"/>
      <c r="BQ501" s="779"/>
      <c r="BR501" s="779"/>
      <c r="BS501" s="779"/>
      <c r="BT501" s="779"/>
      <c r="BU501" s="779"/>
      <c r="BV501" s="779"/>
      <c r="BW501" s="779"/>
      <c r="BX501" s="779"/>
      <c r="BY501" s="779"/>
      <c r="BZ501" s="779"/>
      <c r="CA501" s="779"/>
      <c r="CB501" s="779"/>
      <c r="CC501" s="779"/>
      <c r="CD501" s="779"/>
      <c r="CE501" s="779"/>
      <c r="CF501" s="779"/>
      <c r="CG501" s="779"/>
      <c r="CH501" s="779"/>
      <c r="CI501" s="779"/>
      <c r="CJ501" s="779"/>
      <c r="CK501" s="779"/>
      <c r="CL501" s="779"/>
      <c r="CM501" s="779"/>
      <c r="CN501" s="779"/>
      <c r="CO501" s="779"/>
      <c r="CP501" s="779"/>
      <c r="CQ501" s="779"/>
      <c r="CR501" s="779"/>
      <c r="CS501" s="779"/>
      <c r="CT501" s="779"/>
    </row>
    <row r="502" spans="1:98" s="887" customFormat="1" ht="13.5">
      <c r="A502" s="886"/>
      <c r="B502" s="886"/>
      <c r="C502" s="886"/>
      <c r="D502" s="886"/>
      <c r="E502" s="886"/>
      <c r="F502" s="2851"/>
      <c r="G502" s="2851"/>
      <c r="H502" s="888"/>
      <c r="I502" s="889"/>
      <c r="J502" s="890"/>
      <c r="M502" s="772"/>
      <c r="N502" s="891"/>
      <c r="O502" s="774"/>
      <c r="P502" s="775"/>
      <c r="Q502" s="775"/>
      <c r="R502" s="776"/>
      <c r="S502" s="777"/>
      <c r="T502" s="777"/>
      <c r="U502" s="777"/>
      <c r="V502" s="778"/>
      <c r="W502" s="778"/>
      <c r="X502" s="778"/>
      <c r="Y502" s="778"/>
      <c r="Z502" s="778"/>
      <c r="AA502" s="779"/>
      <c r="AB502" s="779"/>
      <c r="AC502" s="779"/>
      <c r="AD502" s="779"/>
      <c r="AE502" s="779"/>
      <c r="AF502" s="779"/>
      <c r="AG502" s="779"/>
      <c r="AH502" s="779"/>
      <c r="AI502" s="779"/>
      <c r="AJ502" s="779"/>
      <c r="AK502" s="779"/>
      <c r="AL502" s="779"/>
      <c r="AM502" s="779"/>
      <c r="AN502" s="779"/>
      <c r="AO502" s="779"/>
      <c r="AP502" s="779"/>
      <c r="AQ502" s="779"/>
      <c r="AR502" s="779"/>
      <c r="AS502" s="779"/>
      <c r="AT502" s="779"/>
      <c r="AU502" s="779"/>
      <c r="AV502" s="779"/>
      <c r="AW502" s="779"/>
      <c r="AX502" s="779"/>
      <c r="AY502" s="779"/>
      <c r="AZ502" s="779"/>
      <c r="BA502" s="779"/>
      <c r="BB502" s="779"/>
      <c r="BC502" s="779"/>
      <c r="BD502" s="779"/>
      <c r="BE502" s="779"/>
      <c r="BF502" s="779"/>
      <c r="BG502" s="779"/>
      <c r="BH502" s="779"/>
      <c r="BI502" s="779"/>
      <c r="BJ502" s="779"/>
      <c r="BK502" s="779"/>
      <c r="BL502" s="779"/>
      <c r="BM502" s="779"/>
      <c r="BN502" s="779"/>
      <c r="BO502" s="779"/>
      <c r="BP502" s="779"/>
      <c r="BQ502" s="779"/>
      <c r="BR502" s="779"/>
      <c r="BS502" s="779"/>
      <c r="BT502" s="779"/>
      <c r="BU502" s="779"/>
      <c r="BV502" s="779"/>
      <c r="BW502" s="779"/>
      <c r="BX502" s="779"/>
      <c r="BY502" s="779"/>
      <c r="BZ502" s="779"/>
      <c r="CA502" s="779"/>
      <c r="CB502" s="779"/>
      <c r="CC502" s="779"/>
      <c r="CD502" s="779"/>
      <c r="CE502" s="779"/>
      <c r="CF502" s="779"/>
      <c r="CG502" s="779"/>
      <c r="CH502" s="779"/>
      <c r="CI502" s="779"/>
      <c r="CJ502" s="779"/>
      <c r="CK502" s="779"/>
      <c r="CL502" s="779"/>
      <c r="CM502" s="779"/>
      <c r="CN502" s="779"/>
      <c r="CO502" s="779"/>
      <c r="CP502" s="779"/>
      <c r="CQ502" s="779"/>
      <c r="CR502" s="779"/>
      <c r="CS502" s="779"/>
      <c r="CT502" s="779"/>
    </row>
    <row r="503" spans="1:98" s="887" customFormat="1" ht="13.5">
      <c r="A503" s="886"/>
      <c r="B503" s="886"/>
      <c r="C503" s="886"/>
      <c r="D503" s="886"/>
      <c r="E503" s="886"/>
      <c r="F503" s="2851"/>
      <c r="G503" s="2851"/>
      <c r="H503" s="888"/>
      <c r="I503" s="889"/>
      <c r="J503" s="890"/>
      <c r="M503" s="772"/>
      <c r="N503" s="891"/>
      <c r="O503" s="774"/>
      <c r="P503" s="775"/>
      <c r="Q503" s="775"/>
      <c r="R503" s="776"/>
      <c r="S503" s="777"/>
      <c r="T503" s="777"/>
      <c r="U503" s="777"/>
      <c r="V503" s="778"/>
      <c r="W503" s="778"/>
      <c r="X503" s="778"/>
      <c r="Y503" s="778"/>
      <c r="Z503" s="778"/>
      <c r="AA503" s="779"/>
      <c r="AB503" s="779"/>
      <c r="AC503" s="779"/>
      <c r="AD503" s="779"/>
      <c r="AE503" s="779"/>
      <c r="AF503" s="779"/>
      <c r="AG503" s="779"/>
      <c r="AH503" s="779"/>
      <c r="AI503" s="779"/>
      <c r="AJ503" s="779"/>
      <c r="AK503" s="779"/>
      <c r="AL503" s="779"/>
      <c r="AM503" s="779"/>
      <c r="AN503" s="779"/>
      <c r="AO503" s="779"/>
      <c r="AP503" s="779"/>
      <c r="AQ503" s="779"/>
      <c r="AR503" s="779"/>
      <c r="AS503" s="779"/>
      <c r="AT503" s="779"/>
      <c r="AU503" s="779"/>
      <c r="AV503" s="779"/>
      <c r="AW503" s="779"/>
      <c r="AX503" s="779"/>
      <c r="AY503" s="779"/>
      <c r="AZ503" s="779"/>
      <c r="BA503" s="779"/>
      <c r="BB503" s="779"/>
      <c r="BC503" s="779"/>
      <c r="BD503" s="779"/>
      <c r="BE503" s="779"/>
      <c r="BF503" s="779"/>
      <c r="BG503" s="779"/>
      <c r="BH503" s="779"/>
      <c r="BI503" s="779"/>
      <c r="BJ503" s="779"/>
      <c r="BK503" s="779"/>
      <c r="BL503" s="779"/>
      <c r="BM503" s="779"/>
      <c r="BN503" s="779"/>
      <c r="BO503" s="779"/>
      <c r="BP503" s="779"/>
      <c r="BQ503" s="779"/>
      <c r="BR503" s="779"/>
      <c r="BS503" s="779"/>
      <c r="BT503" s="779"/>
      <c r="BU503" s="779"/>
      <c r="BV503" s="779"/>
      <c r="BW503" s="779"/>
      <c r="BX503" s="779"/>
      <c r="BY503" s="779"/>
      <c r="BZ503" s="779"/>
      <c r="CA503" s="779"/>
      <c r="CB503" s="779"/>
      <c r="CC503" s="779"/>
      <c r="CD503" s="779"/>
      <c r="CE503" s="779"/>
      <c r="CF503" s="779"/>
      <c r="CG503" s="779"/>
      <c r="CH503" s="779"/>
      <c r="CI503" s="779"/>
      <c r="CJ503" s="779"/>
      <c r="CK503" s="779"/>
      <c r="CL503" s="779"/>
      <c r="CM503" s="779"/>
      <c r="CN503" s="779"/>
      <c r="CO503" s="779"/>
      <c r="CP503" s="779"/>
      <c r="CQ503" s="779"/>
      <c r="CR503" s="779"/>
      <c r="CS503" s="779"/>
      <c r="CT503" s="779"/>
    </row>
    <row r="504" spans="1:98" s="887" customFormat="1" ht="13.5">
      <c r="A504" s="886"/>
      <c r="B504" s="886"/>
      <c r="C504" s="886"/>
      <c r="D504" s="886"/>
      <c r="E504" s="886"/>
      <c r="F504" s="2851"/>
      <c r="G504" s="2851"/>
      <c r="H504" s="888"/>
      <c r="I504" s="889"/>
      <c r="J504" s="890"/>
      <c r="M504" s="772"/>
      <c r="N504" s="891"/>
      <c r="O504" s="774"/>
      <c r="P504" s="775"/>
      <c r="Q504" s="775"/>
      <c r="R504" s="776"/>
      <c r="S504" s="777"/>
      <c r="T504" s="777"/>
      <c r="U504" s="777"/>
      <c r="V504" s="778"/>
      <c r="W504" s="778"/>
      <c r="X504" s="778"/>
      <c r="Y504" s="778"/>
      <c r="Z504" s="778"/>
      <c r="AA504" s="779"/>
      <c r="AB504" s="779"/>
      <c r="AC504" s="779"/>
      <c r="AD504" s="779"/>
      <c r="AE504" s="779"/>
      <c r="AF504" s="779"/>
      <c r="AG504" s="779"/>
      <c r="AH504" s="779"/>
      <c r="AI504" s="779"/>
      <c r="AJ504" s="779"/>
      <c r="AK504" s="779"/>
      <c r="AL504" s="779"/>
      <c r="AM504" s="779"/>
      <c r="AN504" s="779"/>
      <c r="AO504" s="779"/>
      <c r="AP504" s="779"/>
      <c r="AQ504" s="779"/>
      <c r="AR504" s="779"/>
      <c r="AS504" s="779"/>
      <c r="AT504" s="779"/>
      <c r="AU504" s="779"/>
      <c r="AV504" s="779"/>
      <c r="AW504" s="779"/>
      <c r="AX504" s="779"/>
      <c r="AY504" s="779"/>
      <c r="AZ504" s="779"/>
      <c r="BA504" s="779"/>
      <c r="BB504" s="779"/>
      <c r="BC504" s="779"/>
      <c r="BD504" s="779"/>
      <c r="BE504" s="779"/>
      <c r="BF504" s="779"/>
      <c r="BG504" s="779"/>
      <c r="BH504" s="779"/>
      <c r="BI504" s="779"/>
      <c r="BJ504" s="779"/>
      <c r="BK504" s="779"/>
      <c r="BL504" s="779"/>
      <c r="BM504" s="779"/>
      <c r="BN504" s="779"/>
      <c r="BO504" s="779"/>
      <c r="BP504" s="779"/>
      <c r="BQ504" s="779"/>
      <c r="BR504" s="779"/>
      <c r="BS504" s="779"/>
      <c r="BT504" s="779"/>
      <c r="BU504" s="779"/>
      <c r="BV504" s="779"/>
      <c r="BW504" s="779"/>
      <c r="BX504" s="779"/>
      <c r="BY504" s="779"/>
      <c r="BZ504" s="779"/>
      <c r="CA504" s="779"/>
      <c r="CB504" s="779"/>
      <c r="CC504" s="779"/>
      <c r="CD504" s="779"/>
      <c r="CE504" s="779"/>
      <c r="CF504" s="779"/>
      <c r="CG504" s="779"/>
      <c r="CH504" s="779"/>
      <c r="CI504" s="779"/>
      <c r="CJ504" s="779"/>
      <c r="CK504" s="779"/>
      <c r="CL504" s="779"/>
      <c r="CM504" s="779"/>
      <c r="CN504" s="779"/>
      <c r="CO504" s="779"/>
      <c r="CP504" s="779"/>
      <c r="CQ504" s="779"/>
      <c r="CR504" s="779"/>
      <c r="CS504" s="779"/>
      <c r="CT504" s="779"/>
    </row>
    <row r="505" spans="1:98" s="887" customFormat="1" ht="13.5">
      <c r="A505" s="886"/>
      <c r="B505" s="886"/>
      <c r="C505" s="886"/>
      <c r="D505" s="886"/>
      <c r="E505" s="886"/>
      <c r="F505" s="2851"/>
      <c r="G505" s="2851"/>
      <c r="H505" s="888"/>
      <c r="I505" s="889"/>
      <c r="J505" s="890"/>
      <c r="M505" s="772"/>
      <c r="N505" s="891"/>
      <c r="O505" s="774"/>
      <c r="P505" s="775"/>
      <c r="Q505" s="775"/>
      <c r="R505" s="776"/>
      <c r="S505" s="777"/>
      <c r="T505" s="777"/>
      <c r="U505" s="777"/>
      <c r="V505" s="778"/>
      <c r="W505" s="778"/>
      <c r="X505" s="778"/>
      <c r="Y505" s="778"/>
      <c r="Z505" s="778"/>
      <c r="AA505" s="779"/>
      <c r="AB505" s="779"/>
      <c r="AC505" s="779"/>
      <c r="AD505" s="779"/>
      <c r="AE505" s="779"/>
      <c r="AF505" s="779"/>
      <c r="AG505" s="779"/>
      <c r="AH505" s="779"/>
      <c r="AI505" s="779"/>
      <c r="AJ505" s="779"/>
      <c r="AK505" s="779"/>
      <c r="AL505" s="779"/>
      <c r="AM505" s="779"/>
      <c r="AN505" s="779"/>
      <c r="AO505" s="779"/>
      <c r="AP505" s="779"/>
      <c r="AQ505" s="779"/>
      <c r="AR505" s="779"/>
      <c r="AS505" s="779"/>
      <c r="AT505" s="779"/>
      <c r="AU505" s="779"/>
      <c r="AV505" s="779"/>
      <c r="AW505" s="779"/>
      <c r="AX505" s="779"/>
      <c r="AY505" s="779"/>
      <c r="AZ505" s="779"/>
      <c r="BA505" s="779"/>
      <c r="BB505" s="779"/>
      <c r="BC505" s="779"/>
      <c r="BD505" s="779"/>
      <c r="BE505" s="779"/>
      <c r="BF505" s="779"/>
      <c r="BG505" s="779"/>
      <c r="BH505" s="779"/>
      <c r="BI505" s="779"/>
      <c r="BJ505" s="779"/>
      <c r="BK505" s="779"/>
      <c r="BL505" s="779"/>
      <c r="BM505" s="779"/>
      <c r="BN505" s="779"/>
      <c r="BO505" s="779"/>
      <c r="BP505" s="779"/>
      <c r="BQ505" s="779"/>
      <c r="BR505" s="779"/>
      <c r="BS505" s="779"/>
      <c r="BT505" s="779"/>
      <c r="BU505" s="779"/>
      <c r="BV505" s="779"/>
      <c r="BW505" s="779"/>
      <c r="BX505" s="779"/>
      <c r="BY505" s="779"/>
      <c r="BZ505" s="779"/>
      <c r="CA505" s="779"/>
      <c r="CB505" s="779"/>
      <c r="CC505" s="779"/>
      <c r="CD505" s="779"/>
      <c r="CE505" s="779"/>
      <c r="CF505" s="779"/>
      <c r="CG505" s="779"/>
      <c r="CH505" s="779"/>
      <c r="CI505" s="779"/>
      <c r="CJ505" s="779"/>
      <c r="CK505" s="779"/>
      <c r="CL505" s="779"/>
      <c r="CM505" s="779"/>
      <c r="CN505" s="779"/>
      <c r="CO505" s="779"/>
      <c r="CP505" s="779"/>
      <c r="CQ505" s="779"/>
      <c r="CR505" s="779"/>
      <c r="CS505" s="779"/>
      <c r="CT505" s="779"/>
    </row>
    <row r="506" spans="1:98" s="887" customFormat="1" ht="13.5">
      <c r="A506" s="886"/>
      <c r="B506" s="886"/>
      <c r="C506" s="886"/>
      <c r="D506" s="886"/>
      <c r="E506" s="886"/>
      <c r="F506" s="2851"/>
      <c r="G506" s="2851"/>
      <c r="H506" s="888"/>
      <c r="I506" s="889"/>
      <c r="J506" s="890"/>
      <c r="M506" s="772"/>
      <c r="N506" s="891"/>
      <c r="O506" s="774"/>
      <c r="P506" s="775"/>
      <c r="Q506" s="775"/>
      <c r="R506" s="776"/>
      <c r="S506" s="777"/>
      <c r="T506" s="777"/>
      <c r="U506" s="777"/>
      <c r="V506" s="778"/>
      <c r="W506" s="778"/>
      <c r="X506" s="778"/>
      <c r="Y506" s="778"/>
      <c r="Z506" s="778"/>
      <c r="AA506" s="779"/>
      <c r="AB506" s="779"/>
      <c r="AC506" s="779"/>
      <c r="AD506" s="779"/>
      <c r="AE506" s="779"/>
      <c r="AF506" s="779"/>
      <c r="AG506" s="779"/>
      <c r="AH506" s="779"/>
      <c r="AI506" s="779"/>
      <c r="AJ506" s="779"/>
      <c r="AK506" s="779"/>
      <c r="AL506" s="779"/>
      <c r="AM506" s="779"/>
      <c r="AN506" s="779"/>
      <c r="AO506" s="779"/>
      <c r="AP506" s="779"/>
      <c r="AQ506" s="779"/>
      <c r="AR506" s="779"/>
      <c r="AS506" s="779"/>
      <c r="AT506" s="779"/>
      <c r="AU506" s="779"/>
      <c r="AV506" s="779"/>
      <c r="AW506" s="779"/>
      <c r="AX506" s="779"/>
      <c r="AY506" s="779"/>
      <c r="AZ506" s="779"/>
      <c r="BA506" s="779"/>
      <c r="BB506" s="779"/>
      <c r="BC506" s="779"/>
      <c r="BD506" s="779"/>
      <c r="BE506" s="779"/>
      <c r="BF506" s="779"/>
      <c r="BG506" s="779"/>
      <c r="BH506" s="779"/>
      <c r="BI506" s="779"/>
      <c r="BJ506" s="779"/>
      <c r="BK506" s="779"/>
      <c r="BL506" s="779"/>
      <c r="BM506" s="779"/>
      <c r="BN506" s="779"/>
      <c r="BO506" s="779"/>
      <c r="BP506" s="779"/>
      <c r="BQ506" s="779"/>
      <c r="BR506" s="779"/>
      <c r="BS506" s="779"/>
      <c r="BT506" s="779"/>
      <c r="BU506" s="779"/>
      <c r="BV506" s="779"/>
      <c r="BW506" s="779"/>
      <c r="BX506" s="779"/>
      <c r="BY506" s="779"/>
      <c r="BZ506" s="779"/>
      <c r="CA506" s="779"/>
      <c r="CB506" s="779"/>
      <c r="CC506" s="779"/>
      <c r="CD506" s="779"/>
      <c r="CE506" s="779"/>
      <c r="CF506" s="779"/>
      <c r="CG506" s="779"/>
      <c r="CH506" s="779"/>
      <c r="CI506" s="779"/>
      <c r="CJ506" s="779"/>
      <c r="CK506" s="779"/>
      <c r="CL506" s="779"/>
      <c r="CM506" s="779"/>
      <c r="CN506" s="779"/>
      <c r="CO506" s="779"/>
      <c r="CP506" s="779"/>
      <c r="CQ506" s="779"/>
      <c r="CR506" s="779"/>
      <c r="CS506" s="779"/>
      <c r="CT506" s="779"/>
    </row>
    <row r="507" spans="1:98" s="887" customFormat="1" ht="13.5">
      <c r="A507" s="886"/>
      <c r="B507" s="886"/>
      <c r="C507" s="886"/>
      <c r="D507" s="886"/>
      <c r="E507" s="886"/>
      <c r="F507" s="2851"/>
      <c r="G507" s="2851"/>
      <c r="H507" s="888"/>
      <c r="I507" s="889"/>
      <c r="J507" s="890"/>
      <c r="M507" s="772"/>
      <c r="N507" s="891"/>
      <c r="O507" s="774"/>
      <c r="P507" s="775"/>
      <c r="Q507" s="775"/>
      <c r="R507" s="776"/>
      <c r="S507" s="777"/>
      <c r="T507" s="777"/>
      <c r="U507" s="777"/>
      <c r="V507" s="778"/>
      <c r="W507" s="778"/>
      <c r="X507" s="778"/>
      <c r="Y507" s="778"/>
      <c r="Z507" s="778"/>
      <c r="AA507" s="779"/>
      <c r="AB507" s="779"/>
      <c r="AC507" s="779"/>
      <c r="AD507" s="779"/>
      <c r="AE507" s="779"/>
      <c r="AF507" s="779"/>
      <c r="AG507" s="779"/>
      <c r="AH507" s="779"/>
      <c r="AI507" s="779"/>
      <c r="AJ507" s="779"/>
      <c r="AK507" s="779"/>
      <c r="AL507" s="779"/>
      <c r="AM507" s="779"/>
      <c r="AN507" s="779"/>
      <c r="AO507" s="779"/>
      <c r="AP507" s="779"/>
      <c r="AQ507" s="779"/>
      <c r="AR507" s="779"/>
      <c r="AS507" s="779"/>
      <c r="AT507" s="779"/>
      <c r="AU507" s="779"/>
      <c r="AV507" s="779"/>
      <c r="AW507" s="779"/>
      <c r="AX507" s="779"/>
      <c r="AY507" s="779"/>
      <c r="AZ507" s="779"/>
      <c r="BA507" s="779"/>
      <c r="BB507" s="779"/>
      <c r="BC507" s="779"/>
      <c r="BD507" s="779"/>
      <c r="BE507" s="779"/>
      <c r="BF507" s="779"/>
      <c r="BG507" s="779"/>
      <c r="BH507" s="779"/>
      <c r="BI507" s="779"/>
      <c r="BJ507" s="779"/>
      <c r="BK507" s="779"/>
      <c r="BL507" s="779"/>
      <c r="BM507" s="779"/>
      <c r="BN507" s="779"/>
      <c r="BO507" s="779"/>
      <c r="BP507" s="779"/>
      <c r="BQ507" s="779"/>
      <c r="BR507" s="779"/>
      <c r="BS507" s="779"/>
      <c r="BT507" s="779"/>
      <c r="BU507" s="779"/>
      <c r="BV507" s="779"/>
      <c r="BW507" s="779"/>
      <c r="BX507" s="779"/>
      <c r="BY507" s="779"/>
      <c r="BZ507" s="779"/>
      <c r="CA507" s="779"/>
      <c r="CB507" s="779"/>
      <c r="CC507" s="779"/>
      <c r="CD507" s="779"/>
      <c r="CE507" s="779"/>
      <c r="CF507" s="779"/>
      <c r="CG507" s="779"/>
      <c r="CH507" s="779"/>
      <c r="CI507" s="779"/>
      <c r="CJ507" s="779"/>
      <c r="CK507" s="779"/>
      <c r="CL507" s="779"/>
      <c r="CM507" s="779"/>
      <c r="CN507" s="779"/>
      <c r="CO507" s="779"/>
      <c r="CP507" s="779"/>
      <c r="CQ507" s="779"/>
      <c r="CR507" s="779"/>
      <c r="CS507" s="779"/>
      <c r="CT507" s="779"/>
    </row>
    <row r="508" spans="1:98" s="887" customFormat="1" ht="13.5">
      <c r="A508" s="886"/>
      <c r="B508" s="886"/>
      <c r="C508" s="886"/>
      <c r="D508" s="886"/>
      <c r="E508" s="886"/>
      <c r="F508" s="2851"/>
      <c r="G508" s="2851"/>
      <c r="H508" s="888"/>
      <c r="I508" s="889"/>
      <c r="J508" s="890"/>
      <c r="M508" s="772"/>
      <c r="N508" s="891"/>
      <c r="O508" s="774"/>
      <c r="P508" s="775"/>
      <c r="Q508" s="775"/>
      <c r="R508" s="776"/>
      <c r="S508" s="777"/>
      <c r="T508" s="777"/>
      <c r="U508" s="777"/>
      <c r="V508" s="778"/>
      <c r="W508" s="778"/>
      <c r="X508" s="778"/>
      <c r="Y508" s="778"/>
      <c r="Z508" s="778"/>
      <c r="AA508" s="779"/>
      <c r="AB508" s="779"/>
      <c r="AC508" s="779"/>
      <c r="AD508" s="779"/>
      <c r="AE508" s="779"/>
      <c r="AF508" s="779"/>
      <c r="AG508" s="779"/>
      <c r="AH508" s="779"/>
      <c r="AI508" s="779"/>
      <c r="AJ508" s="779"/>
      <c r="AK508" s="779"/>
      <c r="AL508" s="779"/>
      <c r="AM508" s="779"/>
      <c r="AN508" s="779"/>
      <c r="AO508" s="779"/>
      <c r="AP508" s="779"/>
      <c r="AQ508" s="779"/>
      <c r="AR508" s="779"/>
      <c r="AS508" s="779"/>
      <c r="AT508" s="779"/>
      <c r="AU508" s="779"/>
      <c r="AV508" s="779"/>
      <c r="AW508" s="779"/>
      <c r="AX508" s="779"/>
      <c r="AY508" s="779"/>
      <c r="AZ508" s="779"/>
      <c r="BA508" s="779"/>
      <c r="BB508" s="779"/>
      <c r="BC508" s="779"/>
      <c r="BD508" s="779"/>
      <c r="BE508" s="779"/>
      <c r="BF508" s="779"/>
      <c r="BG508" s="779"/>
      <c r="BH508" s="779"/>
      <c r="BI508" s="779"/>
      <c r="BJ508" s="779"/>
      <c r="BK508" s="779"/>
      <c r="BL508" s="779"/>
      <c r="BM508" s="779"/>
      <c r="BN508" s="779"/>
      <c r="BO508" s="779"/>
      <c r="BP508" s="779"/>
      <c r="BQ508" s="779"/>
      <c r="BR508" s="779"/>
      <c r="BS508" s="779"/>
      <c r="BT508" s="779"/>
      <c r="BU508" s="779"/>
      <c r="BV508" s="779"/>
      <c r="BW508" s="779"/>
      <c r="BX508" s="779"/>
      <c r="BY508" s="779"/>
      <c r="BZ508" s="779"/>
      <c r="CA508" s="779"/>
      <c r="CB508" s="779"/>
      <c r="CC508" s="779"/>
      <c r="CD508" s="779"/>
      <c r="CE508" s="779"/>
      <c r="CF508" s="779"/>
      <c r="CG508" s="779"/>
      <c r="CH508" s="779"/>
      <c r="CI508" s="779"/>
      <c r="CJ508" s="779"/>
      <c r="CK508" s="779"/>
      <c r="CL508" s="779"/>
      <c r="CM508" s="779"/>
      <c r="CN508" s="779"/>
      <c r="CO508" s="779"/>
      <c r="CP508" s="779"/>
      <c r="CQ508" s="779"/>
      <c r="CR508" s="779"/>
      <c r="CS508" s="779"/>
      <c r="CT508" s="779"/>
    </row>
    <row r="509" spans="1:98" s="887" customFormat="1" ht="13.5">
      <c r="A509" s="886"/>
      <c r="B509" s="886"/>
      <c r="C509" s="886"/>
      <c r="D509" s="886"/>
      <c r="E509" s="886"/>
      <c r="F509" s="2851"/>
      <c r="G509" s="2851"/>
      <c r="H509" s="888"/>
      <c r="I509" s="889"/>
      <c r="J509" s="890"/>
      <c r="M509" s="772"/>
      <c r="N509" s="891"/>
      <c r="O509" s="774"/>
      <c r="P509" s="775"/>
      <c r="Q509" s="775"/>
      <c r="R509" s="776"/>
      <c r="S509" s="777"/>
      <c r="T509" s="777"/>
      <c r="U509" s="777"/>
      <c r="V509" s="778"/>
      <c r="W509" s="778"/>
      <c r="X509" s="778"/>
      <c r="Y509" s="778"/>
      <c r="Z509" s="778"/>
      <c r="AA509" s="779"/>
      <c r="AB509" s="779"/>
      <c r="AC509" s="779"/>
      <c r="AD509" s="779"/>
      <c r="AE509" s="779"/>
      <c r="AF509" s="779"/>
      <c r="AG509" s="779"/>
      <c r="AH509" s="779"/>
      <c r="AI509" s="779"/>
      <c r="AJ509" s="779"/>
      <c r="AK509" s="779"/>
      <c r="AL509" s="779"/>
      <c r="AM509" s="779"/>
      <c r="AN509" s="779"/>
      <c r="AO509" s="779"/>
      <c r="AP509" s="779"/>
      <c r="AQ509" s="779"/>
      <c r="AR509" s="779"/>
      <c r="AS509" s="779"/>
      <c r="AT509" s="779"/>
      <c r="AU509" s="779"/>
      <c r="AV509" s="779"/>
      <c r="AW509" s="779"/>
      <c r="AX509" s="779"/>
      <c r="AY509" s="779"/>
      <c r="AZ509" s="779"/>
      <c r="BA509" s="779"/>
      <c r="BB509" s="779"/>
      <c r="BC509" s="779"/>
      <c r="BD509" s="779"/>
      <c r="BE509" s="779"/>
      <c r="BF509" s="779"/>
      <c r="BG509" s="779"/>
      <c r="BH509" s="779"/>
      <c r="BI509" s="779"/>
      <c r="BJ509" s="779"/>
      <c r="BK509" s="779"/>
      <c r="BL509" s="779"/>
      <c r="BM509" s="779"/>
      <c r="BN509" s="779"/>
      <c r="BO509" s="779"/>
      <c r="BP509" s="779"/>
      <c r="BQ509" s="779"/>
      <c r="BR509" s="779"/>
      <c r="BS509" s="779"/>
      <c r="BT509" s="779"/>
      <c r="BU509" s="779"/>
      <c r="BV509" s="779"/>
      <c r="BW509" s="779"/>
      <c r="BX509" s="779"/>
      <c r="BY509" s="779"/>
      <c r="BZ509" s="779"/>
      <c r="CA509" s="779"/>
      <c r="CB509" s="779"/>
      <c r="CC509" s="779"/>
      <c r="CD509" s="779"/>
      <c r="CE509" s="779"/>
      <c r="CF509" s="779"/>
      <c r="CG509" s="779"/>
      <c r="CH509" s="779"/>
      <c r="CI509" s="779"/>
      <c r="CJ509" s="779"/>
      <c r="CK509" s="779"/>
      <c r="CL509" s="779"/>
      <c r="CM509" s="779"/>
      <c r="CN509" s="779"/>
      <c r="CO509" s="779"/>
      <c r="CP509" s="779"/>
      <c r="CQ509" s="779"/>
      <c r="CR509" s="779"/>
      <c r="CS509" s="779"/>
      <c r="CT509" s="779"/>
    </row>
    <row r="510" spans="1:98" s="887" customFormat="1" ht="13.5">
      <c r="A510" s="886"/>
      <c r="B510" s="886"/>
      <c r="C510" s="886"/>
      <c r="D510" s="886"/>
      <c r="E510" s="886"/>
      <c r="F510" s="2851"/>
      <c r="G510" s="2851"/>
      <c r="H510" s="888"/>
      <c r="I510" s="889"/>
      <c r="J510" s="890"/>
      <c r="M510" s="772"/>
      <c r="N510" s="891"/>
      <c r="O510" s="774"/>
      <c r="P510" s="775"/>
      <c r="Q510" s="775"/>
      <c r="R510" s="776"/>
      <c r="S510" s="777"/>
      <c r="T510" s="777"/>
      <c r="U510" s="777"/>
      <c r="V510" s="778"/>
      <c r="W510" s="778"/>
      <c r="X510" s="778"/>
      <c r="Y510" s="778"/>
      <c r="Z510" s="778"/>
      <c r="AA510" s="779"/>
      <c r="AB510" s="779"/>
      <c r="AC510" s="779"/>
      <c r="AD510" s="779"/>
      <c r="AE510" s="779"/>
      <c r="AF510" s="779"/>
      <c r="AG510" s="779"/>
      <c r="AH510" s="779"/>
      <c r="AI510" s="779"/>
      <c r="AJ510" s="779"/>
      <c r="AK510" s="779"/>
      <c r="AL510" s="779"/>
      <c r="AM510" s="779"/>
      <c r="AN510" s="779"/>
      <c r="AO510" s="779"/>
      <c r="AP510" s="779"/>
      <c r="AQ510" s="779"/>
      <c r="AR510" s="779"/>
      <c r="AS510" s="779"/>
      <c r="AT510" s="779"/>
      <c r="AU510" s="779"/>
      <c r="AV510" s="779"/>
      <c r="AW510" s="779"/>
      <c r="AX510" s="779"/>
      <c r="AY510" s="779"/>
      <c r="AZ510" s="779"/>
      <c r="BA510" s="779"/>
      <c r="BB510" s="779"/>
      <c r="BC510" s="779"/>
      <c r="BD510" s="779"/>
      <c r="BE510" s="779"/>
      <c r="BF510" s="779"/>
      <c r="BG510" s="779"/>
      <c r="BH510" s="779"/>
      <c r="BI510" s="779"/>
      <c r="BJ510" s="779"/>
      <c r="BK510" s="779"/>
      <c r="BL510" s="779"/>
      <c r="BM510" s="779"/>
      <c r="BN510" s="779"/>
      <c r="BO510" s="779"/>
      <c r="BP510" s="779"/>
      <c r="BQ510" s="779"/>
      <c r="BR510" s="779"/>
      <c r="BS510" s="779"/>
      <c r="BT510" s="779"/>
      <c r="BU510" s="779"/>
      <c r="BV510" s="779"/>
      <c r="BW510" s="779"/>
      <c r="BX510" s="779"/>
      <c r="BY510" s="779"/>
      <c r="BZ510" s="779"/>
      <c r="CA510" s="779"/>
      <c r="CB510" s="779"/>
      <c r="CC510" s="779"/>
      <c r="CD510" s="779"/>
      <c r="CE510" s="779"/>
      <c r="CF510" s="779"/>
      <c r="CG510" s="779"/>
      <c r="CH510" s="779"/>
      <c r="CI510" s="779"/>
      <c r="CJ510" s="779"/>
      <c r="CK510" s="779"/>
      <c r="CL510" s="779"/>
      <c r="CM510" s="779"/>
      <c r="CN510" s="779"/>
      <c r="CO510" s="779"/>
      <c r="CP510" s="779"/>
      <c r="CQ510" s="779"/>
      <c r="CR510" s="779"/>
      <c r="CS510" s="779"/>
      <c r="CT510" s="779"/>
    </row>
    <row r="511" spans="1:98" s="887" customFormat="1" ht="13.5">
      <c r="A511" s="886"/>
      <c r="B511" s="886"/>
      <c r="C511" s="886"/>
      <c r="D511" s="886"/>
      <c r="E511" s="886"/>
      <c r="F511" s="2851"/>
      <c r="G511" s="2851"/>
      <c r="H511" s="888"/>
      <c r="I511" s="889"/>
      <c r="J511" s="890"/>
      <c r="M511" s="772"/>
      <c r="N511" s="891"/>
      <c r="O511" s="774"/>
      <c r="P511" s="775"/>
      <c r="Q511" s="775"/>
      <c r="R511" s="776"/>
      <c r="S511" s="777"/>
      <c r="T511" s="777"/>
      <c r="U511" s="777"/>
      <c r="V511" s="778"/>
      <c r="W511" s="778"/>
      <c r="X511" s="778"/>
      <c r="Y511" s="778"/>
      <c r="Z511" s="778"/>
      <c r="AA511" s="779"/>
      <c r="AB511" s="779"/>
      <c r="AC511" s="779"/>
      <c r="AD511" s="779"/>
      <c r="AE511" s="779"/>
      <c r="AF511" s="779"/>
      <c r="AG511" s="779"/>
      <c r="AH511" s="779"/>
      <c r="AI511" s="779"/>
      <c r="AJ511" s="779"/>
      <c r="AK511" s="779"/>
      <c r="AL511" s="779"/>
      <c r="AM511" s="779"/>
      <c r="AN511" s="779"/>
      <c r="AO511" s="779"/>
      <c r="AP511" s="779"/>
      <c r="AQ511" s="779"/>
      <c r="AR511" s="779"/>
      <c r="AS511" s="779"/>
      <c r="AT511" s="779"/>
      <c r="AU511" s="779"/>
      <c r="AV511" s="779"/>
      <c r="AW511" s="779"/>
      <c r="AX511" s="779"/>
      <c r="AY511" s="779"/>
      <c r="AZ511" s="779"/>
      <c r="BA511" s="779"/>
      <c r="BB511" s="779"/>
      <c r="BC511" s="779"/>
      <c r="BD511" s="779"/>
      <c r="BE511" s="779"/>
      <c r="BF511" s="779"/>
      <c r="BG511" s="779"/>
      <c r="BH511" s="779"/>
      <c r="BI511" s="779"/>
      <c r="BJ511" s="779"/>
      <c r="BK511" s="779"/>
      <c r="BL511" s="779"/>
      <c r="BM511" s="779"/>
      <c r="BN511" s="779"/>
      <c r="BO511" s="779"/>
      <c r="BP511" s="779"/>
      <c r="BQ511" s="779"/>
      <c r="BR511" s="779"/>
      <c r="BS511" s="779"/>
      <c r="BT511" s="779"/>
      <c r="BU511" s="779"/>
      <c r="BV511" s="779"/>
      <c r="BW511" s="779"/>
      <c r="BX511" s="779"/>
      <c r="BY511" s="779"/>
      <c r="BZ511" s="779"/>
      <c r="CA511" s="779"/>
      <c r="CB511" s="779"/>
      <c r="CC511" s="779"/>
      <c r="CD511" s="779"/>
      <c r="CE511" s="779"/>
      <c r="CF511" s="779"/>
      <c r="CG511" s="779"/>
      <c r="CH511" s="779"/>
      <c r="CI511" s="779"/>
      <c r="CJ511" s="779"/>
      <c r="CK511" s="779"/>
      <c r="CL511" s="779"/>
      <c r="CM511" s="779"/>
      <c r="CN511" s="779"/>
      <c r="CO511" s="779"/>
      <c r="CP511" s="779"/>
      <c r="CQ511" s="779"/>
      <c r="CR511" s="779"/>
      <c r="CS511" s="779"/>
      <c r="CT511" s="779"/>
    </row>
    <row r="512" spans="1:98" s="887" customFormat="1" ht="13.5">
      <c r="A512" s="886"/>
      <c r="B512" s="886"/>
      <c r="C512" s="886"/>
      <c r="D512" s="886"/>
      <c r="E512" s="886"/>
      <c r="F512" s="2851"/>
      <c r="G512" s="2851"/>
      <c r="H512" s="888"/>
      <c r="I512" s="889"/>
      <c r="J512" s="890"/>
      <c r="M512" s="772"/>
      <c r="N512" s="891"/>
      <c r="O512" s="774"/>
      <c r="P512" s="775"/>
      <c r="Q512" s="775"/>
      <c r="R512" s="776"/>
      <c r="S512" s="777"/>
      <c r="T512" s="777"/>
      <c r="U512" s="777"/>
      <c r="V512" s="778"/>
      <c r="W512" s="778"/>
      <c r="X512" s="778"/>
      <c r="Y512" s="778"/>
      <c r="Z512" s="778"/>
      <c r="AA512" s="779"/>
      <c r="AB512" s="779"/>
      <c r="AC512" s="779"/>
      <c r="AD512" s="779"/>
      <c r="AE512" s="779"/>
      <c r="AF512" s="779"/>
      <c r="AG512" s="779"/>
      <c r="AH512" s="779"/>
      <c r="AI512" s="779"/>
      <c r="AJ512" s="779"/>
      <c r="AK512" s="779"/>
      <c r="AL512" s="779"/>
      <c r="AM512" s="779"/>
      <c r="AN512" s="779"/>
      <c r="AO512" s="779"/>
      <c r="AP512" s="779"/>
      <c r="AQ512" s="779"/>
      <c r="AR512" s="779"/>
      <c r="AS512" s="779"/>
      <c r="AT512" s="779"/>
      <c r="AU512" s="779"/>
      <c r="AV512" s="779"/>
      <c r="AW512" s="779"/>
      <c r="AX512" s="779"/>
      <c r="AY512" s="779"/>
      <c r="AZ512" s="779"/>
      <c r="BA512" s="779"/>
      <c r="BB512" s="779"/>
      <c r="BC512" s="779"/>
      <c r="BD512" s="779"/>
      <c r="BE512" s="779"/>
      <c r="BF512" s="779"/>
      <c r="BG512" s="779"/>
      <c r="BH512" s="779"/>
      <c r="BI512" s="779"/>
      <c r="BJ512" s="779"/>
      <c r="BK512" s="779"/>
      <c r="BL512" s="779"/>
      <c r="BM512" s="779"/>
      <c r="BN512" s="779"/>
      <c r="BO512" s="779"/>
      <c r="BP512" s="779"/>
      <c r="BQ512" s="779"/>
      <c r="BR512" s="779"/>
      <c r="BS512" s="779"/>
      <c r="BT512" s="779"/>
      <c r="BU512" s="779"/>
      <c r="BV512" s="779"/>
      <c r="BW512" s="779"/>
      <c r="BX512" s="779"/>
      <c r="BY512" s="779"/>
      <c r="BZ512" s="779"/>
      <c r="CA512" s="779"/>
      <c r="CB512" s="779"/>
      <c r="CC512" s="779"/>
      <c r="CD512" s="779"/>
      <c r="CE512" s="779"/>
      <c r="CF512" s="779"/>
      <c r="CG512" s="779"/>
      <c r="CH512" s="779"/>
      <c r="CI512" s="779"/>
      <c r="CJ512" s="779"/>
      <c r="CK512" s="779"/>
      <c r="CL512" s="779"/>
      <c r="CM512" s="779"/>
      <c r="CN512" s="779"/>
      <c r="CO512" s="779"/>
      <c r="CP512" s="779"/>
      <c r="CQ512" s="779"/>
      <c r="CR512" s="779"/>
      <c r="CS512" s="779"/>
      <c r="CT512" s="779"/>
    </row>
    <row r="513" spans="1:98" s="887" customFormat="1" ht="13.5">
      <c r="A513" s="886"/>
      <c r="B513" s="886"/>
      <c r="C513" s="886"/>
      <c r="D513" s="886"/>
      <c r="E513" s="886"/>
      <c r="F513" s="2851"/>
      <c r="G513" s="2851"/>
      <c r="H513" s="888"/>
      <c r="I513" s="889"/>
      <c r="J513" s="890"/>
      <c r="M513" s="772"/>
      <c r="N513" s="891"/>
      <c r="O513" s="774"/>
      <c r="P513" s="775"/>
      <c r="Q513" s="775"/>
      <c r="R513" s="776"/>
      <c r="S513" s="777"/>
      <c r="T513" s="777"/>
      <c r="U513" s="777"/>
      <c r="V513" s="778"/>
      <c r="W513" s="778"/>
      <c r="X513" s="778"/>
      <c r="Y513" s="778"/>
      <c r="Z513" s="778"/>
      <c r="AA513" s="779"/>
      <c r="AB513" s="779"/>
      <c r="AC513" s="779"/>
      <c r="AD513" s="779"/>
      <c r="AE513" s="779"/>
      <c r="AF513" s="779"/>
      <c r="AG513" s="779"/>
      <c r="AH513" s="779"/>
      <c r="AI513" s="779"/>
      <c r="AJ513" s="779"/>
      <c r="AK513" s="779"/>
      <c r="AL513" s="779"/>
      <c r="AM513" s="779"/>
      <c r="AN513" s="779"/>
      <c r="AO513" s="779"/>
      <c r="AP513" s="779"/>
      <c r="AQ513" s="779"/>
      <c r="AR513" s="779"/>
      <c r="AS513" s="779"/>
      <c r="AT513" s="779"/>
      <c r="AU513" s="779"/>
      <c r="AV513" s="779"/>
      <c r="AW513" s="779"/>
      <c r="AX513" s="779"/>
      <c r="AY513" s="779"/>
      <c r="AZ513" s="779"/>
      <c r="BA513" s="779"/>
      <c r="BB513" s="779"/>
      <c r="BC513" s="779"/>
      <c r="BD513" s="779"/>
      <c r="BE513" s="779"/>
      <c r="BF513" s="779"/>
      <c r="BG513" s="779"/>
      <c r="BH513" s="779"/>
      <c r="BI513" s="779"/>
      <c r="BJ513" s="779"/>
      <c r="BK513" s="779"/>
      <c r="BL513" s="779"/>
      <c r="BM513" s="779"/>
      <c r="BN513" s="779"/>
      <c r="BO513" s="779"/>
      <c r="BP513" s="779"/>
      <c r="BQ513" s="779"/>
      <c r="BR513" s="779"/>
      <c r="BS513" s="779"/>
      <c r="BT513" s="779"/>
      <c r="BU513" s="779"/>
      <c r="BV513" s="779"/>
      <c r="BW513" s="779"/>
      <c r="BX513" s="779"/>
      <c r="BY513" s="779"/>
      <c r="BZ513" s="779"/>
      <c r="CA513" s="779"/>
      <c r="CB513" s="779"/>
      <c r="CC513" s="779"/>
      <c r="CD513" s="779"/>
      <c r="CE513" s="779"/>
      <c r="CF513" s="779"/>
      <c r="CG513" s="779"/>
      <c r="CH513" s="779"/>
      <c r="CI513" s="779"/>
      <c r="CJ513" s="779"/>
      <c r="CK513" s="779"/>
      <c r="CL513" s="779"/>
      <c r="CM513" s="779"/>
      <c r="CN513" s="779"/>
      <c r="CO513" s="779"/>
      <c r="CP513" s="779"/>
      <c r="CQ513" s="779"/>
      <c r="CR513" s="779"/>
      <c r="CS513" s="779"/>
      <c r="CT513" s="779"/>
    </row>
    <row r="514" spans="1:98" s="887" customFormat="1" ht="13.5">
      <c r="A514" s="886"/>
      <c r="B514" s="886"/>
      <c r="C514" s="886"/>
      <c r="D514" s="886"/>
      <c r="E514" s="886"/>
      <c r="F514" s="2851"/>
      <c r="G514" s="2851"/>
      <c r="H514" s="888"/>
      <c r="I514" s="889"/>
      <c r="J514" s="890"/>
      <c r="M514" s="772"/>
      <c r="N514" s="891"/>
      <c r="O514" s="774"/>
      <c r="P514" s="775"/>
      <c r="Q514" s="775"/>
      <c r="R514" s="776"/>
      <c r="S514" s="777"/>
      <c r="T514" s="777"/>
      <c r="U514" s="777"/>
      <c r="V514" s="778"/>
      <c r="W514" s="778"/>
      <c r="X514" s="778"/>
      <c r="Y514" s="778"/>
      <c r="Z514" s="778"/>
      <c r="AA514" s="779"/>
      <c r="AB514" s="779"/>
      <c r="AC514" s="779"/>
      <c r="AD514" s="779"/>
      <c r="AE514" s="779"/>
      <c r="AF514" s="779"/>
      <c r="AG514" s="779"/>
      <c r="AH514" s="779"/>
      <c r="AI514" s="779"/>
      <c r="AJ514" s="779"/>
      <c r="AK514" s="779"/>
      <c r="AL514" s="779"/>
      <c r="AM514" s="779"/>
      <c r="AN514" s="779"/>
      <c r="AO514" s="779"/>
      <c r="AP514" s="779"/>
      <c r="AQ514" s="779"/>
      <c r="AR514" s="779"/>
      <c r="AS514" s="779"/>
      <c r="AT514" s="779"/>
      <c r="AU514" s="779"/>
      <c r="AV514" s="779"/>
      <c r="AW514" s="779"/>
      <c r="AX514" s="779"/>
      <c r="AY514" s="779"/>
      <c r="AZ514" s="779"/>
      <c r="BA514" s="779"/>
      <c r="BB514" s="779"/>
      <c r="BC514" s="779"/>
      <c r="BD514" s="779"/>
      <c r="BE514" s="779"/>
      <c r="BF514" s="779"/>
      <c r="BG514" s="779"/>
      <c r="BH514" s="779"/>
      <c r="BI514" s="779"/>
      <c r="BJ514" s="779"/>
      <c r="BK514" s="779"/>
      <c r="BL514" s="779"/>
      <c r="BM514" s="779"/>
      <c r="BN514" s="779"/>
      <c r="BO514" s="779"/>
      <c r="BP514" s="779"/>
      <c r="BQ514" s="779"/>
      <c r="BR514" s="779"/>
      <c r="BS514" s="779"/>
      <c r="BT514" s="779"/>
      <c r="BU514" s="779"/>
      <c r="BV514" s="779"/>
      <c r="BW514" s="779"/>
      <c r="BX514" s="779"/>
      <c r="BY514" s="779"/>
      <c r="BZ514" s="779"/>
      <c r="CA514" s="779"/>
      <c r="CB514" s="779"/>
      <c r="CC514" s="779"/>
      <c r="CD514" s="779"/>
      <c r="CE514" s="779"/>
      <c r="CF514" s="779"/>
      <c r="CG514" s="779"/>
      <c r="CH514" s="779"/>
      <c r="CI514" s="779"/>
      <c r="CJ514" s="779"/>
      <c r="CK514" s="779"/>
      <c r="CL514" s="779"/>
      <c r="CM514" s="779"/>
      <c r="CN514" s="779"/>
      <c r="CO514" s="779"/>
      <c r="CP514" s="779"/>
      <c r="CQ514" s="779"/>
      <c r="CR514" s="779"/>
      <c r="CS514" s="779"/>
      <c r="CT514" s="779"/>
    </row>
    <row r="515" spans="1:98" s="887" customFormat="1" ht="13.5">
      <c r="A515" s="886"/>
      <c r="B515" s="886"/>
      <c r="C515" s="886"/>
      <c r="D515" s="886"/>
      <c r="E515" s="886"/>
      <c r="F515" s="2851"/>
      <c r="G515" s="2851"/>
      <c r="H515" s="888"/>
      <c r="I515" s="889"/>
      <c r="J515" s="890"/>
      <c r="M515" s="772"/>
      <c r="N515" s="891"/>
      <c r="O515" s="774"/>
      <c r="P515" s="775"/>
      <c r="Q515" s="775"/>
      <c r="R515" s="776"/>
      <c r="S515" s="777"/>
      <c r="T515" s="777"/>
      <c r="U515" s="777"/>
      <c r="V515" s="778"/>
      <c r="W515" s="778"/>
      <c r="X515" s="778"/>
      <c r="Y515" s="778"/>
      <c r="Z515" s="778"/>
      <c r="AA515" s="779"/>
      <c r="AB515" s="779"/>
      <c r="AC515" s="779"/>
      <c r="AD515" s="779"/>
      <c r="AE515" s="779"/>
      <c r="AF515" s="779"/>
      <c r="AG515" s="779"/>
      <c r="AH515" s="779"/>
      <c r="AI515" s="779"/>
      <c r="AJ515" s="779"/>
      <c r="AK515" s="779"/>
      <c r="AL515" s="779"/>
      <c r="AM515" s="779"/>
      <c r="AN515" s="779"/>
      <c r="AO515" s="779"/>
      <c r="AP515" s="779"/>
      <c r="AQ515" s="779"/>
      <c r="AR515" s="779"/>
      <c r="AS515" s="779"/>
      <c r="AT515" s="779"/>
      <c r="AU515" s="779"/>
      <c r="AV515" s="779"/>
      <c r="AW515" s="779"/>
      <c r="AX515" s="779"/>
      <c r="AY515" s="779"/>
      <c r="AZ515" s="779"/>
      <c r="BA515" s="779"/>
      <c r="BB515" s="779"/>
      <c r="BC515" s="779"/>
      <c r="BD515" s="779"/>
      <c r="BE515" s="779"/>
      <c r="BF515" s="779"/>
      <c r="BG515" s="779"/>
      <c r="BH515" s="779"/>
      <c r="BI515" s="779"/>
      <c r="BJ515" s="779"/>
      <c r="BK515" s="779"/>
      <c r="BL515" s="779"/>
      <c r="BM515" s="779"/>
      <c r="BN515" s="779"/>
      <c r="BO515" s="779"/>
      <c r="BP515" s="779"/>
      <c r="BQ515" s="779"/>
      <c r="BR515" s="779"/>
      <c r="BS515" s="779"/>
      <c r="BT515" s="779"/>
      <c r="BU515" s="779"/>
      <c r="BV515" s="779"/>
      <c r="BW515" s="779"/>
      <c r="BX515" s="779"/>
      <c r="BY515" s="779"/>
      <c r="BZ515" s="779"/>
      <c r="CA515" s="779"/>
      <c r="CB515" s="779"/>
      <c r="CC515" s="779"/>
      <c r="CD515" s="779"/>
      <c r="CE515" s="779"/>
      <c r="CF515" s="779"/>
      <c r="CG515" s="779"/>
      <c r="CH515" s="779"/>
      <c r="CI515" s="779"/>
      <c r="CJ515" s="779"/>
      <c r="CK515" s="779"/>
      <c r="CL515" s="779"/>
      <c r="CM515" s="779"/>
      <c r="CN515" s="779"/>
      <c r="CO515" s="779"/>
      <c r="CP515" s="779"/>
      <c r="CQ515" s="779"/>
      <c r="CR515" s="779"/>
      <c r="CS515" s="779"/>
      <c r="CT515" s="779"/>
    </row>
    <row r="516" spans="1:98" s="887" customFormat="1" ht="13.5">
      <c r="A516" s="886"/>
      <c r="B516" s="886"/>
      <c r="C516" s="886"/>
      <c r="D516" s="886"/>
      <c r="E516" s="886"/>
      <c r="F516" s="2851"/>
      <c r="G516" s="2851"/>
      <c r="H516" s="888"/>
      <c r="I516" s="889"/>
      <c r="J516" s="890"/>
      <c r="M516" s="772"/>
      <c r="N516" s="891"/>
      <c r="O516" s="774"/>
      <c r="P516" s="775"/>
      <c r="Q516" s="775"/>
      <c r="R516" s="776"/>
      <c r="S516" s="777"/>
      <c r="T516" s="777"/>
      <c r="U516" s="777"/>
      <c r="V516" s="778"/>
      <c r="W516" s="778"/>
      <c r="X516" s="778"/>
      <c r="Y516" s="778"/>
      <c r="Z516" s="778"/>
      <c r="AA516" s="779"/>
      <c r="AB516" s="779"/>
      <c r="AC516" s="779"/>
      <c r="AD516" s="779"/>
      <c r="AE516" s="779"/>
      <c r="AF516" s="779"/>
      <c r="AG516" s="779"/>
      <c r="AH516" s="779"/>
      <c r="AI516" s="779"/>
      <c r="AJ516" s="779"/>
      <c r="AK516" s="779"/>
      <c r="AL516" s="779"/>
      <c r="AM516" s="779"/>
      <c r="AN516" s="779"/>
      <c r="AO516" s="779"/>
      <c r="AP516" s="779"/>
      <c r="AQ516" s="779"/>
      <c r="AR516" s="779"/>
      <c r="AS516" s="779"/>
      <c r="AT516" s="779"/>
      <c r="AU516" s="779"/>
      <c r="AV516" s="779"/>
      <c r="AW516" s="779"/>
      <c r="AX516" s="779"/>
      <c r="AY516" s="779"/>
      <c r="AZ516" s="779"/>
      <c r="BA516" s="779"/>
      <c r="BB516" s="779"/>
      <c r="BC516" s="779"/>
      <c r="BD516" s="779"/>
      <c r="BE516" s="779"/>
      <c r="BF516" s="779"/>
      <c r="BG516" s="779"/>
      <c r="BH516" s="779"/>
      <c r="BI516" s="779"/>
      <c r="BJ516" s="779"/>
      <c r="BK516" s="779"/>
      <c r="BL516" s="779"/>
      <c r="BM516" s="779"/>
      <c r="BN516" s="779"/>
      <c r="BO516" s="779"/>
      <c r="BP516" s="779"/>
      <c r="BQ516" s="779"/>
      <c r="BR516" s="779"/>
      <c r="BS516" s="779"/>
      <c r="BT516" s="779"/>
      <c r="BU516" s="779"/>
      <c r="BV516" s="779"/>
      <c r="BW516" s="779"/>
      <c r="BX516" s="779"/>
      <c r="BY516" s="779"/>
      <c r="BZ516" s="779"/>
      <c r="CA516" s="779"/>
      <c r="CB516" s="779"/>
      <c r="CC516" s="779"/>
      <c r="CD516" s="779"/>
      <c r="CE516" s="779"/>
      <c r="CF516" s="779"/>
      <c r="CG516" s="779"/>
      <c r="CH516" s="779"/>
      <c r="CI516" s="779"/>
      <c r="CJ516" s="779"/>
      <c r="CK516" s="779"/>
      <c r="CL516" s="779"/>
      <c r="CM516" s="779"/>
      <c r="CN516" s="779"/>
      <c r="CO516" s="779"/>
      <c r="CP516" s="779"/>
      <c r="CQ516" s="779"/>
      <c r="CR516" s="779"/>
      <c r="CS516" s="779"/>
      <c r="CT516" s="779"/>
    </row>
    <row r="517" spans="1:98" s="887" customFormat="1" ht="13.5">
      <c r="A517" s="886"/>
      <c r="B517" s="886"/>
      <c r="C517" s="886"/>
      <c r="D517" s="886"/>
      <c r="E517" s="886"/>
      <c r="F517" s="2851"/>
      <c r="G517" s="2851"/>
      <c r="H517" s="888"/>
      <c r="I517" s="889"/>
      <c r="J517" s="890"/>
      <c r="M517" s="772"/>
      <c r="N517" s="891"/>
      <c r="O517" s="774"/>
      <c r="P517" s="775"/>
      <c r="Q517" s="775"/>
      <c r="R517" s="776"/>
      <c r="S517" s="777"/>
      <c r="T517" s="777"/>
      <c r="U517" s="777"/>
      <c r="V517" s="778"/>
      <c r="W517" s="778"/>
      <c r="X517" s="778"/>
      <c r="Y517" s="778"/>
      <c r="Z517" s="778"/>
      <c r="AA517" s="779"/>
      <c r="AB517" s="779"/>
      <c r="AC517" s="779"/>
      <c r="AD517" s="779"/>
      <c r="AE517" s="779"/>
      <c r="AF517" s="779"/>
      <c r="AG517" s="779"/>
      <c r="AH517" s="779"/>
      <c r="AI517" s="779"/>
      <c r="AJ517" s="779"/>
      <c r="AK517" s="779"/>
      <c r="AL517" s="779"/>
      <c r="AM517" s="779"/>
      <c r="AN517" s="779"/>
      <c r="AO517" s="779"/>
      <c r="AP517" s="779"/>
      <c r="AQ517" s="779"/>
      <c r="AR517" s="779"/>
      <c r="AS517" s="779"/>
      <c r="AT517" s="779"/>
      <c r="AU517" s="779"/>
      <c r="AV517" s="779"/>
      <c r="AW517" s="779"/>
      <c r="AX517" s="779"/>
      <c r="AY517" s="779"/>
      <c r="AZ517" s="779"/>
      <c r="BA517" s="779"/>
      <c r="BB517" s="779"/>
      <c r="BC517" s="779"/>
      <c r="BD517" s="779"/>
      <c r="BE517" s="779"/>
      <c r="BF517" s="779"/>
      <c r="BG517" s="779"/>
      <c r="BH517" s="779"/>
      <c r="BI517" s="779"/>
      <c r="BJ517" s="779"/>
      <c r="BK517" s="779"/>
      <c r="BL517" s="779"/>
      <c r="BM517" s="779"/>
      <c r="BN517" s="779"/>
      <c r="BO517" s="779"/>
      <c r="BP517" s="779"/>
      <c r="BQ517" s="779"/>
      <c r="BR517" s="779"/>
      <c r="BS517" s="779"/>
      <c r="BT517" s="779"/>
      <c r="BU517" s="779"/>
      <c r="BV517" s="779"/>
      <c r="BW517" s="779"/>
      <c r="BX517" s="779"/>
      <c r="BY517" s="779"/>
      <c r="BZ517" s="779"/>
      <c r="CA517" s="779"/>
      <c r="CB517" s="779"/>
      <c r="CC517" s="779"/>
      <c r="CD517" s="779"/>
      <c r="CE517" s="779"/>
      <c r="CF517" s="779"/>
      <c r="CG517" s="779"/>
      <c r="CH517" s="779"/>
      <c r="CI517" s="779"/>
      <c r="CJ517" s="779"/>
      <c r="CK517" s="779"/>
      <c r="CL517" s="779"/>
      <c r="CM517" s="779"/>
      <c r="CN517" s="779"/>
      <c r="CO517" s="779"/>
      <c r="CP517" s="779"/>
      <c r="CQ517" s="779"/>
      <c r="CR517" s="779"/>
      <c r="CS517" s="779"/>
      <c r="CT517" s="779"/>
    </row>
    <row r="518" spans="1:98" s="887" customFormat="1" ht="13.5">
      <c r="A518" s="886"/>
      <c r="B518" s="886"/>
      <c r="C518" s="886"/>
      <c r="D518" s="886"/>
      <c r="E518" s="886"/>
      <c r="F518" s="2851"/>
      <c r="G518" s="2851"/>
      <c r="H518" s="888"/>
      <c r="I518" s="889"/>
      <c r="J518" s="890"/>
      <c r="M518" s="772"/>
      <c r="N518" s="891"/>
      <c r="O518" s="774"/>
      <c r="P518" s="775"/>
      <c r="Q518" s="775"/>
      <c r="R518" s="776"/>
      <c r="S518" s="777"/>
      <c r="T518" s="777"/>
      <c r="U518" s="777"/>
      <c r="V518" s="778"/>
      <c r="W518" s="778"/>
      <c r="X518" s="778"/>
      <c r="Y518" s="778"/>
      <c r="Z518" s="778"/>
      <c r="AA518" s="779"/>
      <c r="AB518" s="779"/>
      <c r="AC518" s="779"/>
      <c r="AD518" s="779"/>
      <c r="AE518" s="779"/>
      <c r="AF518" s="779"/>
      <c r="AG518" s="779"/>
      <c r="AH518" s="779"/>
      <c r="AI518" s="779"/>
      <c r="AJ518" s="779"/>
      <c r="AK518" s="779"/>
      <c r="AL518" s="779"/>
      <c r="AM518" s="779"/>
      <c r="AN518" s="779"/>
      <c r="AO518" s="779"/>
      <c r="AP518" s="779"/>
      <c r="AQ518" s="779"/>
      <c r="AR518" s="779"/>
      <c r="AS518" s="779"/>
      <c r="AT518" s="779"/>
      <c r="AU518" s="779"/>
      <c r="AV518" s="779"/>
      <c r="AW518" s="779"/>
      <c r="AX518" s="779"/>
      <c r="AY518" s="779"/>
      <c r="AZ518" s="779"/>
      <c r="BA518" s="779"/>
      <c r="BB518" s="779"/>
      <c r="BC518" s="779"/>
      <c r="BD518" s="779"/>
      <c r="BE518" s="779"/>
      <c r="BF518" s="779"/>
      <c r="BG518" s="779"/>
      <c r="BH518" s="779"/>
      <c r="BI518" s="779"/>
      <c r="BJ518" s="779"/>
      <c r="BK518" s="779"/>
      <c r="BL518" s="779"/>
      <c r="BM518" s="779"/>
      <c r="BN518" s="779"/>
      <c r="BO518" s="779"/>
      <c r="BP518" s="779"/>
      <c r="BQ518" s="779"/>
      <c r="BR518" s="779"/>
      <c r="BS518" s="779"/>
      <c r="BT518" s="779"/>
      <c r="BU518" s="779"/>
      <c r="BV518" s="779"/>
      <c r="BW518" s="779"/>
      <c r="BX518" s="779"/>
      <c r="BY518" s="779"/>
      <c r="BZ518" s="779"/>
      <c r="CA518" s="779"/>
      <c r="CB518" s="779"/>
      <c r="CC518" s="779"/>
      <c r="CD518" s="779"/>
      <c r="CE518" s="779"/>
      <c r="CF518" s="779"/>
      <c r="CG518" s="779"/>
      <c r="CH518" s="779"/>
      <c r="CI518" s="779"/>
      <c r="CJ518" s="779"/>
      <c r="CK518" s="779"/>
      <c r="CL518" s="779"/>
      <c r="CM518" s="779"/>
      <c r="CN518" s="779"/>
      <c r="CO518" s="779"/>
      <c r="CP518" s="779"/>
      <c r="CQ518" s="779"/>
      <c r="CR518" s="779"/>
      <c r="CS518" s="779"/>
      <c r="CT518" s="779"/>
    </row>
    <row r="519" spans="1:98" s="887" customFormat="1" ht="13.5">
      <c r="A519" s="886"/>
      <c r="B519" s="886"/>
      <c r="C519" s="886"/>
      <c r="D519" s="886"/>
      <c r="E519" s="886"/>
      <c r="F519" s="2851"/>
      <c r="G519" s="2851"/>
      <c r="H519" s="888"/>
      <c r="I519" s="889"/>
      <c r="J519" s="890"/>
      <c r="M519" s="772"/>
      <c r="N519" s="891"/>
      <c r="O519" s="774"/>
      <c r="P519" s="775"/>
      <c r="Q519" s="775"/>
      <c r="R519" s="776"/>
      <c r="S519" s="777"/>
      <c r="T519" s="777"/>
      <c r="U519" s="777"/>
      <c r="V519" s="778"/>
      <c r="W519" s="778"/>
      <c r="X519" s="778"/>
      <c r="Y519" s="778"/>
      <c r="Z519" s="778"/>
      <c r="AA519" s="779"/>
      <c r="AB519" s="779"/>
      <c r="AC519" s="779"/>
      <c r="AD519" s="779"/>
      <c r="AE519" s="779"/>
      <c r="AF519" s="779"/>
      <c r="AG519" s="779"/>
      <c r="AH519" s="779"/>
      <c r="AI519" s="779"/>
      <c r="AJ519" s="779"/>
      <c r="AK519" s="779"/>
      <c r="AL519" s="779"/>
      <c r="AM519" s="779"/>
      <c r="AN519" s="779"/>
      <c r="AO519" s="779"/>
      <c r="AP519" s="779"/>
      <c r="AQ519" s="779"/>
      <c r="AR519" s="779"/>
      <c r="AS519" s="779"/>
      <c r="AT519" s="779"/>
      <c r="AU519" s="779"/>
      <c r="AV519" s="779"/>
      <c r="AW519" s="779"/>
      <c r="AX519" s="779"/>
      <c r="AY519" s="779"/>
      <c r="AZ519" s="779"/>
      <c r="BA519" s="779"/>
      <c r="BB519" s="779"/>
      <c r="BC519" s="779"/>
      <c r="BD519" s="779"/>
      <c r="BE519" s="779"/>
      <c r="BF519" s="779"/>
      <c r="BG519" s="779"/>
      <c r="BH519" s="779"/>
      <c r="BI519" s="779"/>
      <c r="BJ519" s="779"/>
      <c r="BK519" s="779"/>
      <c r="BL519" s="779"/>
      <c r="BM519" s="779"/>
      <c r="BN519" s="779"/>
      <c r="BO519" s="779"/>
      <c r="BP519" s="779"/>
      <c r="BQ519" s="779"/>
      <c r="BR519" s="779"/>
      <c r="BS519" s="779"/>
      <c r="BT519" s="779"/>
      <c r="BU519" s="779"/>
      <c r="BV519" s="779"/>
      <c r="BW519" s="779"/>
      <c r="BX519" s="779"/>
      <c r="BY519" s="779"/>
      <c r="BZ519" s="779"/>
      <c r="CA519" s="779"/>
      <c r="CB519" s="779"/>
      <c r="CC519" s="779"/>
      <c r="CD519" s="779"/>
      <c r="CE519" s="779"/>
      <c r="CF519" s="779"/>
      <c r="CG519" s="779"/>
      <c r="CH519" s="779"/>
      <c r="CI519" s="779"/>
      <c r="CJ519" s="779"/>
      <c r="CK519" s="779"/>
      <c r="CL519" s="779"/>
      <c r="CM519" s="779"/>
      <c r="CN519" s="779"/>
      <c r="CO519" s="779"/>
      <c r="CP519" s="779"/>
      <c r="CQ519" s="779"/>
      <c r="CR519" s="779"/>
      <c r="CS519" s="779"/>
      <c r="CT519" s="779"/>
    </row>
    <row r="520" spans="1:98" s="887" customFormat="1" ht="13.5">
      <c r="A520" s="886"/>
      <c r="B520" s="886"/>
      <c r="C520" s="886"/>
      <c r="D520" s="886"/>
      <c r="E520" s="886"/>
      <c r="F520" s="2851"/>
      <c r="G520" s="2851"/>
      <c r="H520" s="888"/>
      <c r="I520" s="889"/>
      <c r="J520" s="890"/>
      <c r="M520" s="772"/>
      <c r="N520" s="891"/>
      <c r="O520" s="774"/>
      <c r="P520" s="775"/>
      <c r="Q520" s="775"/>
      <c r="R520" s="776"/>
      <c r="S520" s="777"/>
      <c r="T520" s="777"/>
      <c r="U520" s="777"/>
      <c r="V520" s="778"/>
      <c r="W520" s="778"/>
      <c r="X520" s="778"/>
      <c r="Y520" s="778"/>
      <c r="Z520" s="778"/>
      <c r="AA520" s="779"/>
      <c r="AB520" s="779"/>
      <c r="AC520" s="779"/>
      <c r="AD520" s="779"/>
      <c r="AE520" s="779"/>
      <c r="AF520" s="779"/>
      <c r="AG520" s="779"/>
      <c r="AH520" s="779"/>
      <c r="AI520" s="779"/>
      <c r="AJ520" s="779"/>
      <c r="AK520" s="779"/>
      <c r="AL520" s="779"/>
      <c r="AM520" s="779"/>
      <c r="AN520" s="779"/>
      <c r="AO520" s="779"/>
      <c r="AP520" s="779"/>
      <c r="AQ520" s="779"/>
      <c r="AR520" s="779"/>
      <c r="AS520" s="779"/>
      <c r="AT520" s="779"/>
      <c r="AU520" s="779"/>
      <c r="AV520" s="779"/>
      <c r="AW520" s="779"/>
      <c r="AX520" s="779"/>
      <c r="AY520" s="779"/>
      <c r="AZ520" s="779"/>
      <c r="BA520" s="779"/>
      <c r="BB520" s="779"/>
      <c r="BC520" s="779"/>
      <c r="BD520" s="779"/>
      <c r="BE520" s="779"/>
      <c r="BF520" s="779"/>
      <c r="BG520" s="779"/>
      <c r="BH520" s="779"/>
      <c r="BI520" s="779"/>
      <c r="BJ520" s="779"/>
      <c r="BK520" s="779"/>
      <c r="BL520" s="779"/>
      <c r="BM520" s="779"/>
      <c r="BN520" s="779"/>
      <c r="BO520" s="779"/>
      <c r="BP520" s="779"/>
      <c r="BQ520" s="779"/>
      <c r="BR520" s="779"/>
      <c r="BS520" s="779"/>
      <c r="BT520" s="779"/>
      <c r="BU520" s="779"/>
      <c r="BV520" s="779"/>
      <c r="BW520" s="779"/>
      <c r="BX520" s="779"/>
      <c r="BY520" s="779"/>
      <c r="BZ520" s="779"/>
      <c r="CA520" s="779"/>
      <c r="CB520" s="779"/>
      <c r="CC520" s="779"/>
      <c r="CD520" s="779"/>
      <c r="CE520" s="779"/>
      <c r="CF520" s="779"/>
      <c r="CG520" s="779"/>
      <c r="CH520" s="779"/>
      <c r="CI520" s="779"/>
      <c r="CJ520" s="779"/>
      <c r="CK520" s="779"/>
      <c r="CL520" s="779"/>
      <c r="CM520" s="779"/>
      <c r="CN520" s="779"/>
      <c r="CO520" s="779"/>
      <c r="CP520" s="779"/>
      <c r="CQ520" s="779"/>
      <c r="CR520" s="779"/>
      <c r="CS520" s="779"/>
      <c r="CT520" s="779"/>
    </row>
    <row r="521" spans="1:98" s="887" customFormat="1" ht="13.5">
      <c r="A521" s="886"/>
      <c r="B521" s="886"/>
      <c r="C521" s="886"/>
      <c r="D521" s="886"/>
      <c r="E521" s="886"/>
      <c r="F521" s="2851"/>
      <c r="G521" s="2851"/>
      <c r="H521" s="888"/>
      <c r="I521" s="889"/>
      <c r="J521" s="890"/>
      <c r="M521" s="772"/>
      <c r="N521" s="891"/>
      <c r="O521" s="774"/>
      <c r="P521" s="775"/>
      <c r="Q521" s="775"/>
      <c r="R521" s="776"/>
      <c r="S521" s="777"/>
      <c r="T521" s="777"/>
      <c r="U521" s="777"/>
      <c r="V521" s="778"/>
      <c r="W521" s="778"/>
      <c r="X521" s="778"/>
      <c r="Y521" s="778"/>
      <c r="Z521" s="778"/>
      <c r="AA521" s="779"/>
      <c r="AB521" s="779"/>
      <c r="AC521" s="779"/>
      <c r="AD521" s="779"/>
      <c r="AE521" s="779"/>
      <c r="AF521" s="779"/>
      <c r="AG521" s="779"/>
      <c r="AH521" s="779"/>
      <c r="AI521" s="779"/>
      <c r="AJ521" s="779"/>
      <c r="AK521" s="779"/>
      <c r="AL521" s="779"/>
      <c r="AM521" s="779"/>
      <c r="AN521" s="779"/>
      <c r="AO521" s="779"/>
      <c r="AP521" s="779"/>
      <c r="AQ521" s="779"/>
      <c r="AR521" s="779"/>
      <c r="AS521" s="779"/>
      <c r="AT521" s="779"/>
      <c r="AU521" s="779"/>
      <c r="AV521" s="779"/>
      <c r="AW521" s="779"/>
      <c r="AX521" s="779"/>
      <c r="AY521" s="779"/>
      <c r="AZ521" s="779"/>
      <c r="BA521" s="779"/>
      <c r="BB521" s="779"/>
      <c r="BC521" s="779"/>
      <c r="BD521" s="779"/>
      <c r="BE521" s="779"/>
      <c r="BF521" s="779"/>
      <c r="BG521" s="779"/>
      <c r="BH521" s="779"/>
      <c r="BI521" s="779"/>
      <c r="BJ521" s="779"/>
      <c r="BK521" s="779"/>
      <c r="BL521" s="779"/>
      <c r="BM521" s="779"/>
      <c r="BN521" s="779"/>
      <c r="BO521" s="779"/>
      <c r="BP521" s="779"/>
      <c r="BQ521" s="779"/>
      <c r="BR521" s="779"/>
      <c r="BS521" s="779"/>
      <c r="BT521" s="779"/>
      <c r="BU521" s="779"/>
      <c r="BV521" s="779"/>
      <c r="BW521" s="779"/>
      <c r="BX521" s="779"/>
      <c r="BY521" s="779"/>
      <c r="BZ521" s="779"/>
      <c r="CA521" s="779"/>
      <c r="CB521" s="779"/>
      <c r="CC521" s="779"/>
      <c r="CD521" s="779"/>
      <c r="CE521" s="779"/>
      <c r="CF521" s="779"/>
      <c r="CG521" s="779"/>
      <c r="CH521" s="779"/>
      <c r="CI521" s="779"/>
      <c r="CJ521" s="779"/>
      <c r="CK521" s="779"/>
      <c r="CL521" s="779"/>
      <c r="CM521" s="779"/>
      <c r="CN521" s="779"/>
      <c r="CO521" s="779"/>
      <c r="CP521" s="779"/>
      <c r="CQ521" s="779"/>
      <c r="CR521" s="779"/>
      <c r="CS521" s="779"/>
      <c r="CT521" s="779"/>
    </row>
    <row r="522" spans="1:98" s="887" customFormat="1" ht="13.5">
      <c r="A522" s="886"/>
      <c r="B522" s="886"/>
      <c r="C522" s="886"/>
      <c r="D522" s="886"/>
      <c r="E522" s="886"/>
      <c r="F522" s="2851"/>
      <c r="G522" s="2851"/>
      <c r="H522" s="888"/>
      <c r="I522" s="889"/>
      <c r="J522" s="890"/>
      <c r="M522" s="772"/>
      <c r="N522" s="891"/>
      <c r="O522" s="774"/>
      <c r="P522" s="775"/>
      <c r="Q522" s="775"/>
      <c r="R522" s="776"/>
      <c r="S522" s="777"/>
      <c r="T522" s="777"/>
      <c r="U522" s="777"/>
      <c r="V522" s="778"/>
      <c r="W522" s="778"/>
      <c r="X522" s="778"/>
      <c r="Y522" s="778"/>
      <c r="Z522" s="778"/>
      <c r="AA522" s="779"/>
      <c r="AB522" s="779"/>
      <c r="AC522" s="779"/>
      <c r="AD522" s="779"/>
      <c r="AE522" s="779"/>
      <c r="AF522" s="779"/>
      <c r="AG522" s="779"/>
      <c r="AH522" s="779"/>
      <c r="AI522" s="779"/>
      <c r="AJ522" s="779"/>
      <c r="AK522" s="779"/>
      <c r="AL522" s="779"/>
      <c r="AM522" s="779"/>
      <c r="AN522" s="779"/>
      <c r="AO522" s="779"/>
      <c r="AP522" s="779"/>
      <c r="AQ522" s="779"/>
      <c r="AR522" s="779"/>
      <c r="AS522" s="779"/>
      <c r="AT522" s="779"/>
      <c r="AU522" s="779"/>
      <c r="AV522" s="779"/>
      <c r="AW522" s="779"/>
      <c r="AX522" s="779"/>
      <c r="AY522" s="779"/>
      <c r="AZ522" s="779"/>
      <c r="BA522" s="779"/>
      <c r="BB522" s="779"/>
      <c r="BC522" s="779"/>
      <c r="BD522" s="779"/>
      <c r="BE522" s="779"/>
      <c r="BF522" s="779"/>
      <c r="BG522" s="779"/>
      <c r="BH522" s="779"/>
      <c r="BI522" s="779"/>
      <c r="BJ522" s="779"/>
      <c r="BK522" s="779"/>
      <c r="BL522" s="779"/>
      <c r="BM522" s="779"/>
      <c r="BN522" s="779"/>
      <c r="BO522" s="779"/>
      <c r="BP522" s="779"/>
      <c r="BQ522" s="779"/>
      <c r="BR522" s="779"/>
      <c r="BS522" s="779"/>
      <c r="BT522" s="779"/>
      <c r="BU522" s="779"/>
      <c r="BV522" s="779"/>
      <c r="BW522" s="779"/>
      <c r="BX522" s="779"/>
      <c r="BY522" s="779"/>
      <c r="BZ522" s="779"/>
      <c r="CA522" s="779"/>
      <c r="CB522" s="779"/>
      <c r="CC522" s="779"/>
      <c r="CD522" s="779"/>
      <c r="CE522" s="779"/>
      <c r="CF522" s="779"/>
      <c r="CG522" s="779"/>
      <c r="CH522" s="779"/>
      <c r="CI522" s="779"/>
      <c r="CJ522" s="779"/>
      <c r="CK522" s="779"/>
      <c r="CL522" s="779"/>
      <c r="CM522" s="779"/>
      <c r="CN522" s="779"/>
      <c r="CO522" s="779"/>
      <c r="CP522" s="779"/>
      <c r="CQ522" s="779"/>
      <c r="CR522" s="779"/>
      <c r="CS522" s="779"/>
      <c r="CT522" s="779"/>
    </row>
    <row r="523" spans="1:98" s="887" customFormat="1" ht="13.5">
      <c r="A523" s="886"/>
      <c r="B523" s="886"/>
      <c r="C523" s="886"/>
      <c r="D523" s="886"/>
      <c r="E523" s="886"/>
      <c r="F523" s="2851"/>
      <c r="G523" s="2851"/>
      <c r="H523" s="888"/>
      <c r="I523" s="889"/>
      <c r="J523" s="890"/>
      <c r="M523" s="772"/>
      <c r="N523" s="891"/>
      <c r="O523" s="774"/>
      <c r="P523" s="775"/>
      <c r="Q523" s="775"/>
      <c r="R523" s="776"/>
      <c r="S523" s="777"/>
      <c r="T523" s="777"/>
      <c r="U523" s="777"/>
      <c r="V523" s="778"/>
      <c r="W523" s="778"/>
      <c r="X523" s="778"/>
      <c r="Y523" s="778"/>
      <c r="Z523" s="778"/>
      <c r="AA523" s="779"/>
      <c r="AB523" s="779"/>
      <c r="AC523" s="779"/>
      <c r="AD523" s="779"/>
      <c r="AE523" s="779"/>
      <c r="AF523" s="779"/>
      <c r="AG523" s="779"/>
      <c r="AH523" s="779"/>
      <c r="AI523" s="779"/>
      <c r="AJ523" s="779"/>
      <c r="AK523" s="779"/>
      <c r="AL523" s="779"/>
      <c r="AM523" s="779"/>
      <c r="AN523" s="779"/>
      <c r="AO523" s="779"/>
      <c r="AP523" s="779"/>
      <c r="AQ523" s="779"/>
      <c r="AR523" s="779"/>
      <c r="AS523" s="779"/>
      <c r="AT523" s="779"/>
      <c r="AU523" s="779"/>
      <c r="AV523" s="779"/>
      <c r="AW523" s="779"/>
      <c r="AX523" s="779"/>
      <c r="AY523" s="779"/>
      <c r="AZ523" s="779"/>
      <c r="BA523" s="779"/>
      <c r="BB523" s="779"/>
      <c r="BC523" s="779"/>
      <c r="BD523" s="779"/>
      <c r="BE523" s="779"/>
      <c r="BF523" s="779"/>
      <c r="BG523" s="779"/>
      <c r="BH523" s="779"/>
      <c r="BI523" s="779"/>
      <c r="BJ523" s="779"/>
      <c r="BK523" s="779"/>
      <c r="BL523" s="779"/>
      <c r="BM523" s="779"/>
      <c r="BN523" s="779"/>
      <c r="BO523" s="779"/>
      <c r="BP523" s="779"/>
      <c r="BQ523" s="779"/>
      <c r="BR523" s="779"/>
      <c r="BS523" s="779"/>
      <c r="BT523" s="779"/>
      <c r="BU523" s="779"/>
      <c r="BV523" s="779"/>
      <c r="BW523" s="779"/>
      <c r="BX523" s="779"/>
      <c r="BY523" s="779"/>
      <c r="BZ523" s="779"/>
      <c r="CA523" s="779"/>
      <c r="CB523" s="779"/>
      <c r="CC523" s="779"/>
      <c r="CD523" s="779"/>
      <c r="CE523" s="779"/>
      <c r="CF523" s="779"/>
      <c r="CG523" s="779"/>
      <c r="CH523" s="779"/>
      <c r="CI523" s="779"/>
      <c r="CJ523" s="779"/>
      <c r="CK523" s="779"/>
      <c r="CL523" s="779"/>
      <c r="CM523" s="779"/>
      <c r="CN523" s="779"/>
      <c r="CO523" s="779"/>
      <c r="CP523" s="779"/>
      <c r="CQ523" s="779"/>
      <c r="CR523" s="779"/>
      <c r="CS523" s="779"/>
      <c r="CT523" s="779"/>
    </row>
    <row r="524" spans="1:98" s="887" customFormat="1" ht="13.5">
      <c r="A524" s="886"/>
      <c r="B524" s="886"/>
      <c r="C524" s="886"/>
      <c r="D524" s="886"/>
      <c r="E524" s="886"/>
      <c r="F524" s="2851"/>
      <c r="G524" s="2851"/>
      <c r="H524" s="888"/>
      <c r="I524" s="889"/>
      <c r="J524" s="890"/>
      <c r="M524" s="772"/>
      <c r="N524" s="891"/>
      <c r="O524" s="774"/>
      <c r="P524" s="775"/>
      <c r="Q524" s="775"/>
      <c r="R524" s="776"/>
      <c r="S524" s="777"/>
      <c r="T524" s="777"/>
      <c r="U524" s="777"/>
      <c r="V524" s="778"/>
      <c r="W524" s="778"/>
      <c r="X524" s="778"/>
      <c r="Y524" s="778"/>
      <c r="Z524" s="778"/>
      <c r="AA524" s="779"/>
      <c r="AB524" s="779"/>
      <c r="AC524" s="779"/>
      <c r="AD524" s="779"/>
      <c r="AE524" s="779"/>
      <c r="AF524" s="779"/>
      <c r="AG524" s="779"/>
      <c r="AH524" s="779"/>
      <c r="AI524" s="779"/>
      <c r="AJ524" s="779"/>
      <c r="AK524" s="779"/>
      <c r="AL524" s="779"/>
      <c r="AM524" s="779"/>
      <c r="AN524" s="779"/>
      <c r="AO524" s="779"/>
      <c r="AP524" s="779"/>
      <c r="AQ524" s="779"/>
      <c r="AR524" s="779"/>
      <c r="AS524" s="779"/>
      <c r="AT524" s="779"/>
      <c r="AU524" s="779"/>
      <c r="AV524" s="779"/>
      <c r="AW524" s="779"/>
      <c r="AX524" s="779"/>
      <c r="AY524" s="779"/>
      <c r="AZ524" s="779"/>
      <c r="BA524" s="779"/>
      <c r="BB524" s="779"/>
      <c r="BC524" s="779"/>
      <c r="BD524" s="779"/>
      <c r="BE524" s="779"/>
      <c r="BF524" s="779"/>
      <c r="BG524" s="779"/>
      <c r="BH524" s="779"/>
      <c r="BI524" s="779"/>
      <c r="BJ524" s="779"/>
      <c r="BK524" s="779"/>
      <c r="BL524" s="779"/>
      <c r="BM524" s="779"/>
      <c r="BN524" s="779"/>
      <c r="BO524" s="779"/>
      <c r="BP524" s="779"/>
      <c r="BQ524" s="779"/>
      <c r="BR524" s="779"/>
      <c r="BS524" s="779"/>
      <c r="BT524" s="779"/>
      <c r="BU524" s="779"/>
      <c r="BV524" s="779"/>
      <c r="BW524" s="779"/>
      <c r="BX524" s="779"/>
      <c r="BY524" s="779"/>
      <c r="BZ524" s="779"/>
      <c r="CA524" s="779"/>
      <c r="CB524" s="779"/>
      <c r="CC524" s="779"/>
      <c r="CD524" s="779"/>
      <c r="CE524" s="779"/>
      <c r="CF524" s="779"/>
      <c r="CG524" s="779"/>
      <c r="CH524" s="779"/>
      <c r="CI524" s="779"/>
      <c r="CJ524" s="779"/>
      <c r="CK524" s="779"/>
      <c r="CL524" s="779"/>
      <c r="CM524" s="779"/>
      <c r="CN524" s="779"/>
      <c r="CO524" s="779"/>
      <c r="CP524" s="779"/>
      <c r="CQ524" s="779"/>
      <c r="CR524" s="779"/>
      <c r="CS524" s="779"/>
      <c r="CT524" s="779"/>
    </row>
    <row r="525" spans="1:98" s="887" customFormat="1" ht="13.5">
      <c r="A525" s="886"/>
      <c r="B525" s="886"/>
      <c r="C525" s="886"/>
      <c r="D525" s="886"/>
      <c r="E525" s="886"/>
      <c r="F525" s="2851"/>
      <c r="G525" s="2851"/>
      <c r="H525" s="888"/>
      <c r="I525" s="889"/>
      <c r="J525" s="890"/>
      <c r="M525" s="772"/>
      <c r="N525" s="891"/>
      <c r="O525" s="774"/>
      <c r="P525" s="775"/>
      <c r="Q525" s="775"/>
      <c r="R525" s="776"/>
      <c r="S525" s="777"/>
      <c r="T525" s="777"/>
      <c r="U525" s="777"/>
      <c r="V525" s="778"/>
      <c r="W525" s="778"/>
      <c r="X525" s="778"/>
      <c r="Y525" s="778"/>
      <c r="Z525" s="778"/>
      <c r="AA525" s="779"/>
      <c r="AB525" s="779"/>
      <c r="AC525" s="779"/>
      <c r="AD525" s="779"/>
      <c r="AE525" s="779"/>
      <c r="AF525" s="779"/>
      <c r="AG525" s="779"/>
      <c r="AH525" s="779"/>
      <c r="AI525" s="779"/>
      <c r="AJ525" s="779"/>
      <c r="AK525" s="779"/>
      <c r="AL525" s="779"/>
      <c r="AM525" s="779"/>
      <c r="AN525" s="779"/>
      <c r="AO525" s="779"/>
      <c r="AP525" s="779"/>
      <c r="AQ525" s="779"/>
      <c r="AR525" s="779"/>
      <c r="AS525" s="779"/>
      <c r="AT525" s="779"/>
      <c r="AU525" s="779"/>
      <c r="AV525" s="779"/>
      <c r="AW525" s="779"/>
      <c r="AX525" s="779"/>
      <c r="AY525" s="779"/>
      <c r="AZ525" s="779"/>
      <c r="BA525" s="779"/>
      <c r="BB525" s="779"/>
      <c r="BC525" s="779"/>
      <c r="BD525" s="779"/>
      <c r="BE525" s="779"/>
      <c r="BF525" s="779"/>
      <c r="BG525" s="779"/>
      <c r="BH525" s="779"/>
      <c r="BI525" s="779"/>
      <c r="BJ525" s="779"/>
      <c r="BK525" s="779"/>
      <c r="BL525" s="779"/>
      <c r="BM525" s="779"/>
      <c r="BN525" s="779"/>
      <c r="BO525" s="779"/>
      <c r="BP525" s="779"/>
      <c r="BQ525" s="779"/>
      <c r="BR525" s="779"/>
      <c r="BS525" s="779"/>
      <c r="BT525" s="779"/>
      <c r="BU525" s="779"/>
      <c r="BV525" s="779"/>
      <c r="BW525" s="779"/>
      <c r="BX525" s="779"/>
      <c r="BY525" s="779"/>
      <c r="BZ525" s="779"/>
      <c r="CA525" s="779"/>
      <c r="CB525" s="779"/>
      <c r="CC525" s="779"/>
      <c r="CD525" s="779"/>
      <c r="CE525" s="779"/>
      <c r="CF525" s="779"/>
      <c r="CG525" s="779"/>
      <c r="CH525" s="779"/>
      <c r="CI525" s="779"/>
      <c r="CJ525" s="779"/>
      <c r="CK525" s="779"/>
      <c r="CL525" s="779"/>
      <c r="CM525" s="779"/>
      <c r="CN525" s="779"/>
      <c r="CO525" s="779"/>
      <c r="CP525" s="779"/>
      <c r="CQ525" s="779"/>
      <c r="CR525" s="779"/>
      <c r="CS525" s="779"/>
      <c r="CT525" s="779"/>
    </row>
    <row r="526" spans="1:98" s="887" customFormat="1" ht="13.5">
      <c r="A526" s="886"/>
      <c r="B526" s="886"/>
      <c r="C526" s="886"/>
      <c r="D526" s="886"/>
      <c r="E526" s="886"/>
      <c r="F526" s="2851"/>
      <c r="G526" s="2851"/>
      <c r="H526" s="888"/>
      <c r="I526" s="889"/>
      <c r="J526" s="890"/>
      <c r="M526" s="772"/>
      <c r="N526" s="891"/>
      <c r="O526" s="774"/>
      <c r="P526" s="775"/>
      <c r="Q526" s="775"/>
      <c r="R526" s="776"/>
      <c r="S526" s="777"/>
      <c r="T526" s="777"/>
      <c r="U526" s="777"/>
      <c r="V526" s="778"/>
      <c r="W526" s="778"/>
      <c r="X526" s="778"/>
      <c r="Y526" s="778"/>
      <c r="Z526" s="778"/>
      <c r="AA526" s="779"/>
      <c r="AB526" s="779"/>
      <c r="AC526" s="779"/>
      <c r="AD526" s="779"/>
      <c r="AE526" s="779"/>
      <c r="AF526" s="779"/>
      <c r="AG526" s="779"/>
      <c r="AH526" s="779"/>
      <c r="AI526" s="779"/>
      <c r="AJ526" s="779"/>
      <c r="AK526" s="779"/>
      <c r="AL526" s="779"/>
      <c r="AM526" s="779"/>
      <c r="AN526" s="779"/>
      <c r="AO526" s="779"/>
      <c r="AP526" s="779"/>
      <c r="AQ526" s="779"/>
      <c r="AR526" s="779"/>
      <c r="AS526" s="779"/>
      <c r="AT526" s="779"/>
      <c r="AU526" s="779"/>
      <c r="AV526" s="779"/>
      <c r="AW526" s="779"/>
      <c r="AX526" s="779"/>
      <c r="AY526" s="779"/>
      <c r="AZ526" s="779"/>
      <c r="BA526" s="779"/>
      <c r="BB526" s="779"/>
      <c r="BC526" s="779"/>
      <c r="BD526" s="779"/>
      <c r="BE526" s="779"/>
      <c r="BF526" s="779"/>
      <c r="BG526" s="779"/>
      <c r="BH526" s="779"/>
      <c r="BI526" s="779"/>
      <c r="BJ526" s="779"/>
      <c r="BK526" s="779"/>
      <c r="BL526" s="779"/>
      <c r="BM526" s="779"/>
      <c r="BN526" s="779"/>
      <c r="BO526" s="779"/>
      <c r="BP526" s="779"/>
      <c r="BQ526" s="779"/>
      <c r="BR526" s="779"/>
      <c r="BS526" s="779"/>
      <c r="BT526" s="779"/>
      <c r="BU526" s="779"/>
      <c r="BV526" s="779"/>
      <c r="BW526" s="779"/>
      <c r="BX526" s="779"/>
      <c r="BY526" s="779"/>
      <c r="BZ526" s="779"/>
      <c r="CA526" s="779"/>
      <c r="CB526" s="779"/>
      <c r="CC526" s="779"/>
      <c r="CD526" s="779"/>
      <c r="CE526" s="779"/>
      <c r="CF526" s="779"/>
      <c r="CG526" s="779"/>
      <c r="CH526" s="779"/>
      <c r="CI526" s="779"/>
      <c r="CJ526" s="779"/>
      <c r="CK526" s="779"/>
      <c r="CL526" s="779"/>
      <c r="CM526" s="779"/>
      <c r="CN526" s="779"/>
      <c r="CO526" s="779"/>
      <c r="CP526" s="779"/>
      <c r="CQ526" s="779"/>
      <c r="CR526" s="779"/>
      <c r="CS526" s="779"/>
      <c r="CT526" s="779"/>
    </row>
    <row r="527" spans="1:98" s="887" customFormat="1" ht="13.5">
      <c r="A527" s="886"/>
      <c r="B527" s="886"/>
      <c r="C527" s="886"/>
      <c r="D527" s="886"/>
      <c r="E527" s="886"/>
      <c r="F527" s="2851"/>
      <c r="G527" s="2851"/>
      <c r="H527" s="888"/>
      <c r="I527" s="889"/>
      <c r="J527" s="890"/>
      <c r="M527" s="772"/>
      <c r="N527" s="891"/>
      <c r="O527" s="774"/>
      <c r="P527" s="775"/>
      <c r="Q527" s="775"/>
      <c r="R527" s="776"/>
      <c r="S527" s="777"/>
      <c r="T527" s="777"/>
      <c r="U527" s="777"/>
      <c r="V527" s="778"/>
      <c r="W527" s="778"/>
      <c r="X527" s="778"/>
      <c r="Y527" s="778"/>
      <c r="Z527" s="778"/>
      <c r="AA527" s="779"/>
      <c r="AB527" s="779"/>
      <c r="AC527" s="779"/>
      <c r="AD527" s="779"/>
      <c r="AE527" s="779"/>
      <c r="AF527" s="779"/>
      <c r="AG527" s="779"/>
      <c r="AH527" s="779"/>
      <c r="AI527" s="779"/>
      <c r="AJ527" s="779"/>
      <c r="AK527" s="779"/>
      <c r="AL527" s="779"/>
      <c r="AM527" s="779"/>
      <c r="AN527" s="779"/>
      <c r="AO527" s="779"/>
      <c r="AP527" s="779"/>
      <c r="AQ527" s="779"/>
      <c r="AR527" s="779"/>
      <c r="AS527" s="779"/>
      <c r="AT527" s="779"/>
      <c r="AU527" s="779"/>
      <c r="AV527" s="779"/>
      <c r="AW527" s="779"/>
      <c r="AX527" s="779"/>
      <c r="AY527" s="779"/>
      <c r="AZ527" s="779"/>
      <c r="BA527" s="779"/>
      <c r="BB527" s="779"/>
      <c r="BC527" s="779"/>
      <c r="BD527" s="779"/>
      <c r="BE527" s="779"/>
      <c r="BF527" s="779"/>
      <c r="BG527" s="779"/>
      <c r="BH527" s="779"/>
      <c r="BI527" s="779"/>
      <c r="BJ527" s="779"/>
      <c r="BK527" s="779"/>
      <c r="BL527" s="779"/>
      <c r="BM527" s="779"/>
      <c r="BN527" s="779"/>
      <c r="BO527" s="779"/>
      <c r="BP527" s="779"/>
      <c r="BQ527" s="779"/>
      <c r="BR527" s="779"/>
      <c r="BS527" s="779"/>
      <c r="BT527" s="779"/>
      <c r="BU527" s="779"/>
      <c r="BV527" s="779"/>
      <c r="BW527" s="779"/>
      <c r="BX527" s="779"/>
      <c r="BY527" s="779"/>
      <c r="BZ527" s="779"/>
      <c r="CA527" s="779"/>
      <c r="CB527" s="779"/>
      <c r="CC527" s="779"/>
      <c r="CD527" s="779"/>
      <c r="CE527" s="779"/>
      <c r="CF527" s="779"/>
      <c r="CG527" s="779"/>
      <c r="CH527" s="779"/>
      <c r="CI527" s="779"/>
      <c r="CJ527" s="779"/>
      <c r="CK527" s="779"/>
      <c r="CL527" s="779"/>
      <c r="CM527" s="779"/>
      <c r="CN527" s="779"/>
      <c r="CO527" s="779"/>
      <c r="CP527" s="779"/>
      <c r="CQ527" s="779"/>
      <c r="CR527" s="779"/>
      <c r="CS527" s="779"/>
      <c r="CT527" s="779"/>
    </row>
    <row r="528" spans="1:98" s="887" customFormat="1" ht="13.5">
      <c r="A528" s="886"/>
      <c r="B528" s="886"/>
      <c r="C528" s="886"/>
      <c r="D528" s="886"/>
      <c r="E528" s="886"/>
      <c r="F528" s="2851"/>
      <c r="G528" s="2851"/>
      <c r="H528" s="888"/>
      <c r="I528" s="889"/>
      <c r="J528" s="890"/>
      <c r="M528" s="772"/>
      <c r="N528" s="891"/>
      <c r="O528" s="774"/>
      <c r="P528" s="775"/>
      <c r="Q528" s="775"/>
      <c r="R528" s="776"/>
      <c r="S528" s="777"/>
      <c r="T528" s="777"/>
      <c r="U528" s="777"/>
      <c r="V528" s="778"/>
      <c r="W528" s="778"/>
      <c r="X528" s="778"/>
      <c r="Y528" s="778"/>
      <c r="Z528" s="778"/>
      <c r="AA528" s="779"/>
      <c r="AB528" s="779"/>
      <c r="AC528" s="779"/>
      <c r="AD528" s="779"/>
      <c r="AE528" s="779"/>
      <c r="AF528" s="779"/>
      <c r="AG528" s="779"/>
      <c r="AH528" s="779"/>
      <c r="AI528" s="779"/>
      <c r="AJ528" s="779"/>
      <c r="AK528" s="779"/>
      <c r="AL528" s="779"/>
      <c r="AM528" s="779"/>
      <c r="AN528" s="779"/>
      <c r="AO528" s="779"/>
      <c r="AP528" s="779"/>
      <c r="AQ528" s="779"/>
      <c r="AR528" s="779"/>
      <c r="AS528" s="779"/>
      <c r="AT528" s="779"/>
      <c r="AU528" s="779"/>
      <c r="AV528" s="779"/>
      <c r="AW528" s="779"/>
      <c r="AX528" s="779"/>
      <c r="AY528" s="779"/>
      <c r="AZ528" s="779"/>
      <c r="BA528" s="779"/>
      <c r="BB528" s="779"/>
      <c r="BC528" s="779"/>
      <c r="BD528" s="779"/>
      <c r="BE528" s="779"/>
      <c r="BF528" s="779"/>
      <c r="BG528" s="779"/>
      <c r="BH528" s="779"/>
      <c r="BI528" s="779"/>
      <c r="BJ528" s="779"/>
      <c r="BK528" s="779"/>
      <c r="BL528" s="779"/>
      <c r="BM528" s="779"/>
      <c r="BN528" s="779"/>
      <c r="BO528" s="779"/>
      <c r="BP528" s="779"/>
      <c r="BQ528" s="779"/>
      <c r="BR528" s="779"/>
      <c r="BS528" s="779"/>
      <c r="BT528" s="779"/>
      <c r="BU528" s="779"/>
      <c r="BV528" s="779"/>
      <c r="BW528" s="779"/>
      <c r="BX528" s="779"/>
      <c r="BY528" s="779"/>
      <c r="BZ528" s="779"/>
      <c r="CA528" s="779"/>
      <c r="CB528" s="779"/>
      <c r="CC528" s="779"/>
      <c r="CD528" s="779"/>
      <c r="CE528" s="779"/>
      <c r="CF528" s="779"/>
      <c r="CG528" s="779"/>
      <c r="CH528" s="779"/>
      <c r="CI528" s="779"/>
      <c r="CJ528" s="779"/>
      <c r="CK528" s="779"/>
      <c r="CL528" s="779"/>
      <c r="CM528" s="779"/>
      <c r="CN528" s="779"/>
      <c r="CO528" s="779"/>
      <c r="CP528" s="779"/>
      <c r="CQ528" s="779"/>
      <c r="CR528" s="779"/>
      <c r="CS528" s="779"/>
      <c r="CT528" s="779"/>
    </row>
    <row r="529" spans="1:98" s="887" customFormat="1" ht="13.5">
      <c r="A529" s="886"/>
      <c r="B529" s="886"/>
      <c r="C529" s="886"/>
      <c r="D529" s="886"/>
      <c r="E529" s="886"/>
      <c r="F529" s="2851"/>
      <c r="G529" s="2851"/>
      <c r="H529" s="888"/>
      <c r="I529" s="889"/>
      <c r="J529" s="890"/>
      <c r="M529" s="772"/>
      <c r="N529" s="891"/>
      <c r="O529" s="774"/>
      <c r="P529" s="775"/>
      <c r="Q529" s="775"/>
      <c r="R529" s="776"/>
      <c r="S529" s="777"/>
      <c r="T529" s="777"/>
      <c r="U529" s="777"/>
      <c r="V529" s="778"/>
      <c r="W529" s="778"/>
      <c r="X529" s="778"/>
      <c r="Y529" s="778"/>
      <c r="Z529" s="778"/>
      <c r="AA529" s="779"/>
      <c r="AB529" s="779"/>
      <c r="AC529" s="779"/>
      <c r="AD529" s="779"/>
      <c r="AE529" s="779"/>
      <c r="AF529" s="779"/>
      <c r="AG529" s="779"/>
      <c r="AH529" s="779"/>
      <c r="AI529" s="779"/>
      <c r="AJ529" s="779"/>
      <c r="AK529" s="779"/>
      <c r="AL529" s="779"/>
      <c r="AM529" s="779"/>
      <c r="AN529" s="779"/>
      <c r="AO529" s="779"/>
      <c r="AP529" s="779"/>
      <c r="AQ529" s="779"/>
      <c r="AR529" s="779"/>
      <c r="AS529" s="779"/>
      <c r="AT529" s="779"/>
      <c r="AU529" s="779"/>
      <c r="AV529" s="779"/>
      <c r="AW529" s="779"/>
      <c r="AX529" s="779"/>
      <c r="AY529" s="779"/>
      <c r="AZ529" s="779"/>
      <c r="BA529" s="779"/>
      <c r="BB529" s="779"/>
      <c r="BC529" s="779"/>
      <c r="BD529" s="779"/>
      <c r="BE529" s="779"/>
      <c r="BF529" s="779"/>
      <c r="BG529" s="779"/>
      <c r="BH529" s="779"/>
      <c r="BI529" s="779"/>
      <c r="BJ529" s="779"/>
      <c r="BK529" s="779"/>
      <c r="BL529" s="779"/>
      <c r="BM529" s="779"/>
      <c r="BN529" s="779"/>
      <c r="BO529" s="779"/>
      <c r="BP529" s="779"/>
      <c r="BQ529" s="779"/>
      <c r="BR529" s="779"/>
      <c r="BS529" s="779"/>
      <c r="BT529" s="779"/>
      <c r="BU529" s="779"/>
      <c r="BV529" s="779"/>
      <c r="BW529" s="779"/>
      <c r="BX529" s="779"/>
      <c r="BY529" s="779"/>
      <c r="BZ529" s="779"/>
      <c r="CA529" s="779"/>
      <c r="CB529" s="779"/>
      <c r="CC529" s="779"/>
      <c r="CD529" s="779"/>
      <c r="CE529" s="779"/>
      <c r="CF529" s="779"/>
      <c r="CG529" s="779"/>
      <c r="CH529" s="779"/>
      <c r="CI529" s="779"/>
      <c r="CJ529" s="779"/>
      <c r="CK529" s="779"/>
      <c r="CL529" s="779"/>
      <c r="CM529" s="779"/>
      <c r="CN529" s="779"/>
      <c r="CO529" s="779"/>
      <c r="CP529" s="779"/>
      <c r="CQ529" s="779"/>
      <c r="CR529" s="779"/>
      <c r="CS529" s="779"/>
      <c r="CT529" s="779"/>
    </row>
    <row r="530" spans="1:98" s="887" customFormat="1" ht="13.5">
      <c r="A530" s="886"/>
      <c r="B530" s="886"/>
      <c r="C530" s="886"/>
      <c r="D530" s="886"/>
      <c r="E530" s="886"/>
      <c r="F530" s="2851"/>
      <c r="G530" s="2851"/>
      <c r="H530" s="888"/>
      <c r="I530" s="889"/>
      <c r="J530" s="890"/>
      <c r="M530" s="772"/>
      <c r="N530" s="891"/>
      <c r="O530" s="774"/>
      <c r="P530" s="775"/>
      <c r="Q530" s="775"/>
      <c r="R530" s="776"/>
      <c r="S530" s="777"/>
      <c r="T530" s="777"/>
      <c r="U530" s="777"/>
      <c r="V530" s="778"/>
      <c r="W530" s="778"/>
      <c r="X530" s="778"/>
      <c r="Y530" s="778"/>
      <c r="Z530" s="778"/>
      <c r="AA530" s="779"/>
      <c r="AB530" s="779"/>
      <c r="AC530" s="779"/>
      <c r="AD530" s="779"/>
      <c r="AE530" s="779"/>
      <c r="AF530" s="779"/>
      <c r="AG530" s="779"/>
      <c r="AH530" s="779"/>
      <c r="AI530" s="779"/>
      <c r="AJ530" s="779"/>
      <c r="AK530" s="779"/>
      <c r="AL530" s="779"/>
      <c r="AM530" s="779"/>
      <c r="AN530" s="779"/>
      <c r="AO530" s="779"/>
      <c r="AP530" s="779"/>
      <c r="AQ530" s="779"/>
      <c r="AR530" s="779"/>
      <c r="AS530" s="779"/>
      <c r="AT530" s="779"/>
      <c r="AU530" s="779"/>
      <c r="AV530" s="779"/>
      <c r="AW530" s="779"/>
      <c r="AX530" s="779"/>
      <c r="AY530" s="779"/>
      <c r="AZ530" s="779"/>
      <c r="BA530" s="779"/>
      <c r="BB530" s="779"/>
      <c r="BC530" s="779"/>
      <c r="BD530" s="779"/>
      <c r="BE530" s="779"/>
      <c r="BF530" s="779"/>
      <c r="BG530" s="779"/>
      <c r="BH530" s="779"/>
      <c r="BI530" s="779"/>
      <c r="BJ530" s="779"/>
      <c r="BK530" s="779"/>
      <c r="BL530" s="779"/>
      <c r="BM530" s="779"/>
      <c r="BN530" s="779"/>
      <c r="BO530" s="779"/>
      <c r="BP530" s="779"/>
      <c r="BQ530" s="779"/>
      <c r="BR530" s="779"/>
      <c r="BS530" s="779"/>
      <c r="BT530" s="779"/>
      <c r="BU530" s="779"/>
      <c r="BV530" s="779"/>
      <c r="BW530" s="779"/>
      <c r="BX530" s="779"/>
      <c r="BY530" s="779"/>
      <c r="BZ530" s="779"/>
      <c r="CA530" s="779"/>
      <c r="CB530" s="779"/>
      <c r="CC530" s="779"/>
      <c r="CD530" s="779"/>
      <c r="CE530" s="779"/>
      <c r="CF530" s="779"/>
      <c r="CG530" s="779"/>
      <c r="CH530" s="779"/>
      <c r="CI530" s="779"/>
      <c r="CJ530" s="779"/>
      <c r="CK530" s="779"/>
      <c r="CL530" s="779"/>
      <c r="CM530" s="779"/>
      <c r="CN530" s="779"/>
      <c r="CO530" s="779"/>
      <c r="CP530" s="779"/>
      <c r="CQ530" s="779"/>
      <c r="CR530" s="779"/>
      <c r="CS530" s="779"/>
      <c r="CT530" s="779"/>
    </row>
    <row r="531" spans="1:98" s="887" customFormat="1" ht="13.5">
      <c r="A531" s="886"/>
      <c r="B531" s="886"/>
      <c r="C531" s="886"/>
      <c r="D531" s="886"/>
      <c r="E531" s="886"/>
      <c r="F531" s="2851"/>
      <c r="G531" s="2851"/>
      <c r="H531" s="888"/>
      <c r="I531" s="889"/>
      <c r="J531" s="890"/>
      <c r="M531" s="772"/>
      <c r="N531" s="891"/>
      <c r="O531" s="774"/>
      <c r="P531" s="775"/>
      <c r="Q531" s="775"/>
      <c r="R531" s="776"/>
      <c r="S531" s="777"/>
      <c r="T531" s="777"/>
      <c r="U531" s="777"/>
      <c r="V531" s="778"/>
      <c r="W531" s="778"/>
      <c r="X531" s="778"/>
      <c r="Y531" s="778"/>
      <c r="Z531" s="778"/>
      <c r="AA531" s="779"/>
      <c r="AB531" s="779"/>
      <c r="AC531" s="779"/>
      <c r="AD531" s="779"/>
      <c r="AE531" s="779"/>
      <c r="AF531" s="779"/>
      <c r="AG531" s="779"/>
      <c r="AH531" s="779"/>
      <c r="AI531" s="779"/>
      <c r="AJ531" s="779"/>
      <c r="AK531" s="779"/>
      <c r="AL531" s="779"/>
      <c r="AM531" s="779"/>
      <c r="AN531" s="779"/>
      <c r="AO531" s="779"/>
      <c r="AP531" s="779"/>
      <c r="AQ531" s="779"/>
      <c r="AR531" s="779"/>
      <c r="AS531" s="779"/>
      <c r="AT531" s="779"/>
      <c r="AU531" s="779"/>
      <c r="AV531" s="779"/>
      <c r="AW531" s="779"/>
      <c r="AX531" s="779"/>
      <c r="AY531" s="779"/>
      <c r="AZ531" s="779"/>
      <c r="BA531" s="779"/>
      <c r="BB531" s="779"/>
      <c r="BC531" s="779"/>
      <c r="BD531" s="779"/>
      <c r="BE531" s="779"/>
      <c r="BF531" s="779"/>
      <c r="BG531" s="779"/>
      <c r="BH531" s="779"/>
      <c r="BI531" s="779"/>
      <c r="BJ531" s="779"/>
      <c r="BK531" s="779"/>
      <c r="BL531" s="779"/>
      <c r="BM531" s="779"/>
      <c r="BN531" s="779"/>
      <c r="BO531" s="779"/>
      <c r="BP531" s="779"/>
      <c r="BQ531" s="779"/>
      <c r="BR531" s="779"/>
      <c r="BS531" s="779"/>
      <c r="BT531" s="779"/>
      <c r="BU531" s="779"/>
      <c r="BV531" s="779"/>
      <c r="BW531" s="779"/>
      <c r="BX531" s="779"/>
      <c r="BY531" s="779"/>
      <c r="BZ531" s="779"/>
      <c r="CA531" s="779"/>
      <c r="CB531" s="779"/>
      <c r="CC531" s="779"/>
      <c r="CD531" s="779"/>
      <c r="CE531" s="779"/>
      <c r="CF531" s="779"/>
      <c r="CG531" s="779"/>
      <c r="CH531" s="779"/>
      <c r="CI531" s="779"/>
      <c r="CJ531" s="779"/>
      <c r="CK531" s="779"/>
      <c r="CL531" s="779"/>
      <c r="CM531" s="779"/>
      <c r="CN531" s="779"/>
      <c r="CO531" s="779"/>
      <c r="CP531" s="779"/>
      <c r="CQ531" s="779"/>
      <c r="CR531" s="779"/>
      <c r="CS531" s="779"/>
      <c r="CT531" s="779"/>
    </row>
    <row r="532" spans="1:98" s="887" customFormat="1" ht="13.5">
      <c r="A532" s="886"/>
      <c r="B532" s="886"/>
      <c r="C532" s="886"/>
      <c r="D532" s="886"/>
      <c r="E532" s="886"/>
      <c r="F532" s="2851"/>
      <c r="G532" s="2851"/>
      <c r="H532" s="888"/>
      <c r="I532" s="889"/>
      <c r="J532" s="890"/>
      <c r="M532" s="772"/>
      <c r="N532" s="891"/>
      <c r="O532" s="774"/>
      <c r="P532" s="775"/>
      <c r="Q532" s="775"/>
      <c r="R532" s="776"/>
      <c r="S532" s="777"/>
      <c r="T532" s="777"/>
      <c r="U532" s="777"/>
      <c r="V532" s="778"/>
      <c r="W532" s="778"/>
      <c r="X532" s="778"/>
      <c r="Y532" s="778"/>
      <c r="Z532" s="778"/>
      <c r="AA532" s="779"/>
      <c r="AB532" s="779"/>
      <c r="AC532" s="779"/>
      <c r="AD532" s="779"/>
      <c r="AE532" s="779"/>
      <c r="AF532" s="779"/>
      <c r="AG532" s="779"/>
      <c r="AH532" s="779"/>
      <c r="AI532" s="779"/>
      <c r="AJ532" s="779"/>
      <c r="AK532" s="779"/>
      <c r="AL532" s="779"/>
      <c r="AM532" s="779"/>
      <c r="AN532" s="779"/>
      <c r="AO532" s="779"/>
      <c r="AP532" s="779"/>
      <c r="AQ532" s="779"/>
      <c r="AR532" s="779"/>
      <c r="AS532" s="779"/>
      <c r="AT532" s="779"/>
      <c r="AU532" s="779"/>
      <c r="AV532" s="779"/>
      <c r="AW532" s="779"/>
      <c r="AX532" s="779"/>
      <c r="AY532" s="779"/>
      <c r="AZ532" s="779"/>
      <c r="BA532" s="779"/>
      <c r="BB532" s="779"/>
      <c r="BC532" s="779"/>
      <c r="BD532" s="779"/>
      <c r="BE532" s="779"/>
      <c r="BF532" s="779"/>
      <c r="BG532" s="779"/>
      <c r="BH532" s="779"/>
      <c r="BI532" s="779"/>
      <c r="BJ532" s="779"/>
      <c r="BK532" s="779"/>
      <c r="BL532" s="779"/>
      <c r="BM532" s="779"/>
      <c r="BN532" s="779"/>
      <c r="BO532" s="779"/>
      <c r="BP532" s="779"/>
      <c r="BQ532" s="779"/>
      <c r="BR532" s="779"/>
      <c r="BS532" s="779"/>
      <c r="BT532" s="779"/>
      <c r="BU532" s="779"/>
      <c r="BV532" s="779"/>
      <c r="BW532" s="779"/>
      <c r="BX532" s="779"/>
      <c r="BY532" s="779"/>
      <c r="BZ532" s="779"/>
      <c r="CA532" s="779"/>
      <c r="CB532" s="779"/>
      <c r="CC532" s="779"/>
      <c r="CD532" s="779"/>
      <c r="CE532" s="779"/>
      <c r="CF532" s="779"/>
      <c r="CG532" s="779"/>
      <c r="CH532" s="779"/>
      <c r="CI532" s="779"/>
      <c r="CJ532" s="779"/>
      <c r="CK532" s="779"/>
      <c r="CL532" s="779"/>
      <c r="CM532" s="779"/>
      <c r="CN532" s="779"/>
      <c r="CO532" s="779"/>
      <c r="CP532" s="779"/>
      <c r="CQ532" s="779"/>
      <c r="CR532" s="779"/>
      <c r="CS532" s="779"/>
      <c r="CT532" s="779"/>
    </row>
    <row r="533" spans="1:98" s="887" customFormat="1" ht="13.5">
      <c r="A533" s="886"/>
      <c r="B533" s="886"/>
      <c r="C533" s="886"/>
      <c r="D533" s="886"/>
      <c r="E533" s="886"/>
      <c r="F533" s="2851"/>
      <c r="G533" s="2851"/>
      <c r="H533" s="888"/>
      <c r="I533" s="889"/>
      <c r="J533" s="890"/>
      <c r="M533" s="772"/>
      <c r="N533" s="891"/>
      <c r="O533" s="774"/>
      <c r="P533" s="775"/>
      <c r="Q533" s="775"/>
      <c r="R533" s="776"/>
      <c r="S533" s="777"/>
      <c r="T533" s="777"/>
      <c r="U533" s="777"/>
      <c r="V533" s="778"/>
      <c r="W533" s="778"/>
      <c r="X533" s="778"/>
      <c r="Y533" s="778"/>
      <c r="Z533" s="778"/>
      <c r="AA533" s="779"/>
      <c r="AB533" s="779"/>
      <c r="AC533" s="779"/>
      <c r="AD533" s="779"/>
      <c r="AE533" s="779"/>
      <c r="AF533" s="779"/>
      <c r="AG533" s="779"/>
      <c r="AH533" s="779"/>
      <c r="AI533" s="779"/>
      <c r="AJ533" s="779"/>
      <c r="AK533" s="779"/>
      <c r="AL533" s="779"/>
      <c r="AM533" s="779"/>
      <c r="AN533" s="779"/>
      <c r="AO533" s="779"/>
      <c r="AP533" s="779"/>
      <c r="AQ533" s="779"/>
      <c r="AR533" s="779"/>
      <c r="AS533" s="779"/>
      <c r="AT533" s="779"/>
      <c r="AU533" s="779"/>
      <c r="AV533" s="779"/>
      <c r="AW533" s="779"/>
      <c r="AX533" s="779"/>
      <c r="AY533" s="779"/>
      <c r="AZ533" s="779"/>
      <c r="BA533" s="779"/>
      <c r="BB533" s="779"/>
      <c r="BC533" s="779"/>
      <c r="BD533" s="779"/>
      <c r="BE533" s="779"/>
      <c r="BF533" s="779"/>
      <c r="BG533" s="779"/>
      <c r="BH533" s="779"/>
      <c r="BI533" s="779"/>
      <c r="BJ533" s="779"/>
      <c r="BK533" s="779"/>
      <c r="BL533" s="779"/>
      <c r="BM533" s="779"/>
      <c r="BN533" s="779"/>
      <c r="BO533" s="779"/>
      <c r="BP533" s="779"/>
      <c r="BQ533" s="779"/>
      <c r="BR533" s="779"/>
      <c r="BS533" s="779"/>
      <c r="BT533" s="779"/>
      <c r="BU533" s="779"/>
      <c r="BV533" s="779"/>
      <c r="BW533" s="779"/>
      <c r="BX533" s="779"/>
      <c r="BY533" s="779"/>
      <c r="BZ533" s="779"/>
      <c r="CA533" s="779"/>
      <c r="CB533" s="779"/>
      <c r="CC533" s="779"/>
      <c r="CD533" s="779"/>
      <c r="CE533" s="779"/>
      <c r="CF533" s="779"/>
      <c r="CG533" s="779"/>
      <c r="CH533" s="779"/>
      <c r="CI533" s="779"/>
      <c r="CJ533" s="779"/>
      <c r="CK533" s="779"/>
      <c r="CL533" s="779"/>
      <c r="CM533" s="779"/>
      <c r="CN533" s="779"/>
      <c r="CO533" s="779"/>
      <c r="CP533" s="779"/>
      <c r="CQ533" s="779"/>
      <c r="CR533" s="779"/>
      <c r="CS533" s="779"/>
      <c r="CT533" s="779"/>
    </row>
    <row r="534" spans="1:98" s="887" customFormat="1" ht="13.5">
      <c r="A534" s="886"/>
      <c r="B534" s="886"/>
      <c r="C534" s="886"/>
      <c r="D534" s="886"/>
      <c r="E534" s="886"/>
      <c r="F534" s="2851"/>
      <c r="G534" s="2851"/>
      <c r="H534" s="888"/>
      <c r="I534" s="889"/>
      <c r="J534" s="890"/>
      <c r="M534" s="772"/>
      <c r="N534" s="891"/>
      <c r="O534" s="774"/>
      <c r="P534" s="775"/>
      <c r="Q534" s="775"/>
      <c r="R534" s="776"/>
      <c r="S534" s="777"/>
      <c r="T534" s="777"/>
      <c r="U534" s="777"/>
      <c r="V534" s="778"/>
      <c r="W534" s="778"/>
      <c r="X534" s="778"/>
      <c r="Y534" s="778"/>
      <c r="Z534" s="778"/>
      <c r="AA534" s="779"/>
      <c r="AB534" s="779"/>
      <c r="AC534" s="779"/>
      <c r="AD534" s="779"/>
      <c r="AE534" s="779"/>
      <c r="AF534" s="779"/>
      <c r="AG534" s="779"/>
      <c r="AH534" s="779"/>
      <c r="AI534" s="779"/>
      <c r="AJ534" s="779"/>
      <c r="AK534" s="779"/>
      <c r="AL534" s="779"/>
      <c r="AM534" s="779"/>
      <c r="AN534" s="779"/>
      <c r="AO534" s="779"/>
      <c r="AP534" s="779"/>
      <c r="AQ534" s="779"/>
      <c r="AR534" s="779"/>
      <c r="AS534" s="779"/>
      <c r="AT534" s="779"/>
      <c r="AU534" s="779"/>
      <c r="AV534" s="779"/>
      <c r="AW534" s="779"/>
      <c r="AX534" s="779"/>
      <c r="AY534" s="779"/>
      <c r="AZ534" s="779"/>
      <c r="BA534" s="779"/>
      <c r="BB534" s="779"/>
      <c r="BC534" s="779"/>
      <c r="BD534" s="779"/>
      <c r="BE534" s="779"/>
      <c r="BF534" s="779"/>
      <c r="BG534" s="779"/>
      <c r="BH534" s="779"/>
      <c r="BI534" s="779"/>
      <c r="BJ534" s="779"/>
      <c r="BK534" s="779"/>
      <c r="BL534" s="779"/>
      <c r="BM534" s="779"/>
      <c r="BN534" s="779"/>
      <c r="BO534" s="779"/>
      <c r="BP534" s="779"/>
      <c r="BQ534" s="779"/>
      <c r="BR534" s="779"/>
      <c r="BS534" s="779"/>
      <c r="BT534" s="779"/>
      <c r="BU534" s="779"/>
      <c r="BV534" s="779"/>
      <c r="BW534" s="779"/>
      <c r="BX534" s="779"/>
      <c r="BY534" s="779"/>
      <c r="BZ534" s="779"/>
      <c r="CA534" s="779"/>
      <c r="CB534" s="779"/>
      <c r="CC534" s="779"/>
      <c r="CD534" s="779"/>
      <c r="CE534" s="779"/>
      <c r="CF534" s="779"/>
      <c r="CG534" s="779"/>
      <c r="CH534" s="779"/>
      <c r="CI534" s="779"/>
      <c r="CJ534" s="779"/>
      <c r="CK534" s="779"/>
      <c r="CL534" s="779"/>
      <c r="CM534" s="779"/>
      <c r="CN534" s="779"/>
      <c r="CO534" s="779"/>
      <c r="CP534" s="779"/>
      <c r="CQ534" s="779"/>
      <c r="CR534" s="779"/>
      <c r="CS534" s="779"/>
      <c r="CT534" s="779"/>
    </row>
    <row r="535" spans="1:98" s="887" customFormat="1" ht="13.5">
      <c r="A535" s="886"/>
      <c r="B535" s="886"/>
      <c r="C535" s="886"/>
      <c r="D535" s="886"/>
      <c r="E535" s="886"/>
      <c r="F535" s="2851"/>
      <c r="G535" s="2851"/>
      <c r="H535" s="888"/>
      <c r="I535" s="889"/>
      <c r="J535" s="890"/>
      <c r="M535" s="772"/>
      <c r="N535" s="891"/>
      <c r="O535" s="774"/>
      <c r="P535" s="775"/>
      <c r="Q535" s="775"/>
      <c r="R535" s="776"/>
      <c r="S535" s="777"/>
      <c r="T535" s="777"/>
      <c r="U535" s="777"/>
      <c r="V535" s="778"/>
      <c r="W535" s="778"/>
      <c r="X535" s="778"/>
      <c r="Y535" s="778"/>
      <c r="Z535" s="778"/>
      <c r="AA535" s="779"/>
      <c r="AB535" s="779"/>
      <c r="AC535" s="779"/>
      <c r="AD535" s="779"/>
      <c r="AE535" s="779"/>
      <c r="AF535" s="779"/>
      <c r="AG535" s="779"/>
      <c r="AH535" s="779"/>
      <c r="AI535" s="779"/>
      <c r="AJ535" s="779"/>
      <c r="AK535" s="779"/>
      <c r="AL535" s="779"/>
      <c r="AM535" s="779"/>
      <c r="AN535" s="779"/>
      <c r="AO535" s="779"/>
      <c r="AP535" s="779"/>
      <c r="AQ535" s="779"/>
      <c r="AR535" s="779"/>
      <c r="AS535" s="779"/>
      <c r="AT535" s="779"/>
      <c r="AU535" s="779"/>
      <c r="AV535" s="779"/>
      <c r="AW535" s="779"/>
      <c r="AX535" s="779"/>
      <c r="AY535" s="779"/>
      <c r="AZ535" s="779"/>
      <c r="BA535" s="779"/>
      <c r="BB535" s="779"/>
      <c r="BC535" s="779"/>
      <c r="BD535" s="779"/>
      <c r="BE535" s="779"/>
      <c r="BF535" s="779"/>
      <c r="BG535" s="779"/>
      <c r="BH535" s="779"/>
      <c r="BI535" s="779"/>
      <c r="BJ535" s="779"/>
      <c r="BK535" s="779"/>
      <c r="BL535" s="779"/>
      <c r="BM535" s="779"/>
      <c r="BN535" s="779"/>
      <c r="BO535" s="779"/>
      <c r="BP535" s="779"/>
      <c r="BQ535" s="779"/>
      <c r="BR535" s="779"/>
      <c r="BS535" s="779"/>
      <c r="BT535" s="779"/>
      <c r="BU535" s="779"/>
      <c r="BV535" s="779"/>
      <c r="BW535" s="779"/>
      <c r="BX535" s="779"/>
      <c r="BY535" s="779"/>
      <c r="BZ535" s="779"/>
      <c r="CA535" s="779"/>
      <c r="CB535" s="779"/>
      <c r="CC535" s="779"/>
      <c r="CD535" s="779"/>
      <c r="CE535" s="779"/>
      <c r="CF535" s="779"/>
      <c r="CG535" s="779"/>
      <c r="CH535" s="779"/>
      <c r="CI535" s="779"/>
      <c r="CJ535" s="779"/>
      <c r="CK535" s="779"/>
      <c r="CL535" s="779"/>
      <c r="CM535" s="779"/>
      <c r="CN535" s="779"/>
      <c r="CO535" s="779"/>
      <c r="CP535" s="779"/>
      <c r="CQ535" s="779"/>
      <c r="CR535" s="779"/>
      <c r="CS535" s="779"/>
      <c r="CT535" s="779"/>
    </row>
    <row r="536" spans="1:98" s="887" customFormat="1" ht="13.5">
      <c r="A536" s="886"/>
      <c r="B536" s="886"/>
      <c r="C536" s="886"/>
      <c r="D536" s="886"/>
      <c r="E536" s="886"/>
      <c r="F536" s="2851"/>
      <c r="G536" s="2851"/>
      <c r="H536" s="888"/>
      <c r="I536" s="889"/>
      <c r="J536" s="890"/>
      <c r="M536" s="772"/>
      <c r="N536" s="891"/>
      <c r="O536" s="774"/>
      <c r="P536" s="775"/>
      <c r="Q536" s="775"/>
      <c r="R536" s="776"/>
      <c r="S536" s="777"/>
      <c r="T536" s="777"/>
      <c r="U536" s="777"/>
      <c r="V536" s="778"/>
      <c r="W536" s="778"/>
      <c r="X536" s="778"/>
      <c r="Y536" s="778"/>
      <c r="Z536" s="778"/>
      <c r="AA536" s="779"/>
      <c r="AB536" s="779"/>
      <c r="AC536" s="779"/>
      <c r="AD536" s="779"/>
      <c r="AE536" s="779"/>
      <c r="AF536" s="779"/>
      <c r="AG536" s="779"/>
      <c r="AH536" s="779"/>
      <c r="AI536" s="779"/>
      <c r="AJ536" s="779"/>
      <c r="AK536" s="779"/>
      <c r="AL536" s="779"/>
      <c r="AM536" s="779"/>
      <c r="AN536" s="779"/>
      <c r="AO536" s="779"/>
      <c r="AP536" s="779"/>
      <c r="AQ536" s="779"/>
      <c r="AR536" s="779"/>
      <c r="AS536" s="779"/>
      <c r="AT536" s="779"/>
      <c r="AU536" s="779"/>
      <c r="AV536" s="779"/>
      <c r="AW536" s="779"/>
      <c r="AX536" s="779"/>
      <c r="AY536" s="779"/>
      <c r="AZ536" s="779"/>
      <c r="BA536" s="779"/>
      <c r="BB536" s="779"/>
      <c r="BC536" s="779"/>
      <c r="BD536" s="779"/>
      <c r="BE536" s="779"/>
      <c r="BF536" s="779"/>
      <c r="BG536" s="779"/>
      <c r="BH536" s="779"/>
      <c r="BI536" s="779"/>
      <c r="BJ536" s="779"/>
      <c r="BK536" s="779"/>
      <c r="BL536" s="779"/>
      <c r="BM536" s="779"/>
      <c r="BN536" s="779"/>
      <c r="BO536" s="779"/>
      <c r="BP536" s="779"/>
      <c r="BQ536" s="779"/>
      <c r="BR536" s="779"/>
      <c r="BS536" s="779"/>
      <c r="BT536" s="779"/>
      <c r="BU536" s="779"/>
      <c r="BV536" s="779"/>
      <c r="BW536" s="779"/>
      <c r="BX536" s="779"/>
      <c r="BY536" s="779"/>
      <c r="BZ536" s="779"/>
      <c r="CA536" s="779"/>
      <c r="CB536" s="779"/>
      <c r="CC536" s="779"/>
      <c r="CD536" s="779"/>
      <c r="CE536" s="779"/>
      <c r="CF536" s="779"/>
      <c r="CG536" s="779"/>
      <c r="CH536" s="779"/>
      <c r="CI536" s="779"/>
      <c r="CJ536" s="779"/>
      <c r="CK536" s="779"/>
      <c r="CL536" s="779"/>
      <c r="CM536" s="779"/>
      <c r="CN536" s="779"/>
      <c r="CO536" s="779"/>
      <c r="CP536" s="779"/>
      <c r="CQ536" s="779"/>
      <c r="CR536" s="779"/>
      <c r="CS536" s="779"/>
      <c r="CT536" s="779"/>
    </row>
    <row r="537" spans="1:98" s="887" customFormat="1" ht="13.5">
      <c r="A537" s="886"/>
      <c r="B537" s="886"/>
      <c r="C537" s="886"/>
      <c r="D537" s="886"/>
      <c r="E537" s="886"/>
      <c r="F537" s="2851"/>
      <c r="G537" s="2851"/>
      <c r="H537" s="888"/>
      <c r="I537" s="889"/>
      <c r="J537" s="890"/>
      <c r="M537" s="772"/>
      <c r="N537" s="891"/>
      <c r="O537" s="774"/>
      <c r="P537" s="775"/>
      <c r="Q537" s="775"/>
      <c r="R537" s="776"/>
      <c r="S537" s="777"/>
      <c r="T537" s="777"/>
      <c r="U537" s="777"/>
      <c r="V537" s="778"/>
      <c r="W537" s="778"/>
      <c r="X537" s="778"/>
      <c r="Y537" s="778"/>
      <c r="Z537" s="778"/>
      <c r="AA537" s="779"/>
      <c r="AB537" s="779"/>
      <c r="AC537" s="779"/>
      <c r="AD537" s="779"/>
      <c r="AE537" s="779"/>
      <c r="AF537" s="779"/>
      <c r="AG537" s="779"/>
      <c r="AH537" s="779"/>
      <c r="AI537" s="779"/>
      <c r="AJ537" s="779"/>
      <c r="AK537" s="779"/>
      <c r="AL537" s="779"/>
      <c r="AM537" s="779"/>
      <c r="AN537" s="779"/>
      <c r="AO537" s="779"/>
      <c r="AP537" s="779"/>
      <c r="AQ537" s="779"/>
      <c r="AR537" s="779"/>
      <c r="AS537" s="779"/>
      <c r="AT537" s="779"/>
      <c r="AU537" s="779"/>
      <c r="AV537" s="779"/>
      <c r="AW537" s="779"/>
      <c r="AX537" s="779"/>
      <c r="AY537" s="779"/>
      <c r="AZ537" s="779"/>
      <c r="BA537" s="779"/>
      <c r="BB537" s="779"/>
      <c r="BC537" s="779"/>
      <c r="BD537" s="779"/>
      <c r="BE537" s="779"/>
      <c r="BF537" s="779"/>
      <c r="BG537" s="779"/>
      <c r="BH537" s="779"/>
      <c r="BI537" s="779"/>
      <c r="BJ537" s="779"/>
      <c r="BK537" s="779"/>
      <c r="BL537" s="779"/>
      <c r="BM537" s="779"/>
      <c r="BN537" s="779"/>
      <c r="BO537" s="779"/>
      <c r="BP537" s="779"/>
      <c r="BQ537" s="779"/>
      <c r="BR537" s="779"/>
      <c r="BS537" s="779"/>
      <c r="BT537" s="779"/>
      <c r="BU537" s="779"/>
      <c r="BV537" s="779"/>
      <c r="BW537" s="779"/>
      <c r="BX537" s="779"/>
      <c r="BY537" s="779"/>
      <c r="BZ537" s="779"/>
      <c r="CA537" s="779"/>
      <c r="CB537" s="779"/>
      <c r="CC537" s="779"/>
      <c r="CD537" s="779"/>
      <c r="CE537" s="779"/>
      <c r="CF537" s="779"/>
      <c r="CG537" s="779"/>
      <c r="CH537" s="779"/>
      <c r="CI537" s="779"/>
      <c r="CJ537" s="779"/>
      <c r="CK537" s="779"/>
      <c r="CL537" s="779"/>
      <c r="CM537" s="779"/>
      <c r="CN537" s="779"/>
      <c r="CO537" s="779"/>
      <c r="CP537" s="779"/>
      <c r="CQ537" s="779"/>
      <c r="CR537" s="779"/>
      <c r="CS537" s="779"/>
      <c r="CT537" s="779"/>
    </row>
    <row r="538" spans="1:98" s="887" customFormat="1" ht="13.5">
      <c r="A538" s="886"/>
      <c r="B538" s="886"/>
      <c r="C538" s="886"/>
      <c r="D538" s="886"/>
      <c r="E538" s="886"/>
      <c r="F538" s="2851"/>
      <c r="G538" s="2851"/>
      <c r="H538" s="888"/>
      <c r="I538" s="889"/>
      <c r="J538" s="890"/>
      <c r="M538" s="772"/>
      <c r="N538" s="891"/>
      <c r="O538" s="774"/>
      <c r="P538" s="775"/>
      <c r="Q538" s="775"/>
      <c r="R538" s="776"/>
      <c r="S538" s="777"/>
      <c r="T538" s="777"/>
      <c r="U538" s="777"/>
      <c r="V538" s="778"/>
      <c r="W538" s="778"/>
      <c r="X538" s="778"/>
      <c r="Y538" s="778"/>
      <c r="Z538" s="778"/>
      <c r="AA538" s="779"/>
      <c r="AB538" s="779"/>
      <c r="AC538" s="779"/>
      <c r="AD538" s="779"/>
      <c r="AE538" s="779"/>
      <c r="AF538" s="779"/>
      <c r="AG538" s="779"/>
      <c r="AH538" s="779"/>
      <c r="AI538" s="779"/>
      <c r="AJ538" s="779"/>
      <c r="AK538" s="779"/>
      <c r="AL538" s="779"/>
      <c r="AM538" s="779"/>
      <c r="AN538" s="779"/>
      <c r="AO538" s="779"/>
      <c r="AP538" s="779"/>
      <c r="AQ538" s="779"/>
      <c r="AR538" s="779"/>
      <c r="AS538" s="779"/>
      <c r="AT538" s="779"/>
      <c r="AU538" s="779"/>
      <c r="AV538" s="779"/>
      <c r="AW538" s="779"/>
      <c r="AX538" s="779"/>
      <c r="AY538" s="779"/>
      <c r="AZ538" s="779"/>
      <c r="BA538" s="779"/>
      <c r="BB538" s="779"/>
      <c r="BC538" s="779"/>
      <c r="BD538" s="779"/>
      <c r="BE538" s="779"/>
      <c r="BF538" s="779"/>
      <c r="BG538" s="779"/>
      <c r="BH538" s="779"/>
      <c r="BI538" s="779"/>
      <c r="BJ538" s="779"/>
      <c r="BK538" s="779"/>
      <c r="BL538" s="779"/>
      <c r="BM538" s="779"/>
      <c r="BN538" s="779"/>
      <c r="BO538" s="779"/>
      <c r="BP538" s="779"/>
      <c r="BQ538" s="779"/>
      <c r="BR538" s="779"/>
      <c r="BS538" s="779"/>
      <c r="BT538" s="779"/>
      <c r="BU538" s="779"/>
      <c r="BV538" s="779"/>
      <c r="BW538" s="779"/>
      <c r="BX538" s="779"/>
      <c r="BY538" s="779"/>
      <c r="BZ538" s="779"/>
      <c r="CA538" s="779"/>
      <c r="CB538" s="779"/>
      <c r="CC538" s="779"/>
      <c r="CD538" s="779"/>
      <c r="CE538" s="779"/>
      <c r="CF538" s="779"/>
      <c r="CG538" s="779"/>
      <c r="CH538" s="779"/>
      <c r="CI538" s="779"/>
      <c r="CJ538" s="779"/>
      <c r="CK538" s="779"/>
      <c r="CL538" s="779"/>
      <c r="CM538" s="779"/>
      <c r="CN538" s="779"/>
      <c r="CO538" s="779"/>
      <c r="CP538" s="779"/>
      <c r="CQ538" s="779"/>
      <c r="CR538" s="779"/>
      <c r="CS538" s="779"/>
      <c r="CT538" s="779"/>
    </row>
    <row r="539" spans="1:98" s="887" customFormat="1" ht="13.5">
      <c r="A539" s="886"/>
      <c r="B539" s="886"/>
      <c r="C539" s="886"/>
      <c r="D539" s="886"/>
      <c r="E539" s="886"/>
      <c r="F539" s="2851"/>
      <c r="G539" s="2851"/>
      <c r="H539" s="888"/>
      <c r="I539" s="889"/>
      <c r="J539" s="890"/>
      <c r="M539" s="772"/>
      <c r="N539" s="891"/>
      <c r="O539" s="774"/>
      <c r="P539" s="775"/>
      <c r="Q539" s="775"/>
      <c r="R539" s="776"/>
      <c r="S539" s="777"/>
      <c r="T539" s="777"/>
      <c r="U539" s="777"/>
      <c r="V539" s="778"/>
      <c r="W539" s="778"/>
      <c r="X539" s="778"/>
      <c r="Y539" s="778"/>
      <c r="Z539" s="778"/>
      <c r="AA539" s="779"/>
      <c r="AB539" s="779"/>
      <c r="AC539" s="779"/>
      <c r="AD539" s="779"/>
      <c r="AE539" s="779"/>
      <c r="AF539" s="779"/>
      <c r="AG539" s="779"/>
      <c r="AH539" s="779"/>
      <c r="AI539" s="779"/>
      <c r="AJ539" s="779"/>
      <c r="AK539" s="779"/>
      <c r="AL539" s="779"/>
      <c r="AM539" s="779"/>
      <c r="AN539" s="779"/>
      <c r="AO539" s="779"/>
      <c r="AP539" s="779"/>
      <c r="AQ539" s="779"/>
      <c r="AR539" s="779"/>
      <c r="AS539" s="779"/>
      <c r="AT539" s="779"/>
      <c r="AU539" s="779"/>
      <c r="AV539" s="779"/>
      <c r="AW539" s="779"/>
      <c r="AX539" s="779"/>
      <c r="AY539" s="779"/>
      <c r="AZ539" s="779"/>
      <c r="BA539" s="779"/>
      <c r="BB539" s="779"/>
      <c r="BC539" s="779"/>
      <c r="BD539" s="779"/>
      <c r="BE539" s="779"/>
      <c r="BF539" s="779"/>
      <c r="BG539" s="779"/>
      <c r="BH539" s="779"/>
      <c r="BI539" s="779"/>
      <c r="BJ539" s="779"/>
      <c r="BK539" s="779"/>
      <c r="BL539" s="779"/>
      <c r="BM539" s="779"/>
      <c r="BN539" s="779"/>
      <c r="BO539" s="779"/>
      <c r="BP539" s="779"/>
      <c r="BQ539" s="779"/>
      <c r="BR539" s="779"/>
      <c r="BS539" s="779"/>
      <c r="BT539" s="779"/>
      <c r="BU539" s="779"/>
      <c r="BV539" s="779"/>
      <c r="BW539" s="779"/>
      <c r="BX539" s="779"/>
      <c r="BY539" s="779"/>
      <c r="BZ539" s="779"/>
      <c r="CA539" s="779"/>
      <c r="CB539" s="779"/>
      <c r="CC539" s="779"/>
      <c r="CD539" s="779"/>
      <c r="CE539" s="779"/>
      <c r="CF539" s="779"/>
      <c r="CG539" s="779"/>
      <c r="CH539" s="779"/>
      <c r="CI539" s="779"/>
      <c r="CJ539" s="779"/>
      <c r="CK539" s="779"/>
      <c r="CL539" s="779"/>
      <c r="CM539" s="779"/>
      <c r="CN539" s="779"/>
      <c r="CO539" s="779"/>
      <c r="CP539" s="779"/>
      <c r="CQ539" s="779"/>
      <c r="CR539" s="779"/>
      <c r="CS539" s="779"/>
      <c r="CT539" s="779"/>
    </row>
    <row r="540" spans="1:98" s="887" customFormat="1" ht="13.5">
      <c r="A540" s="886"/>
      <c r="B540" s="886"/>
      <c r="C540" s="886"/>
      <c r="D540" s="886"/>
      <c r="E540" s="886"/>
      <c r="F540" s="2851"/>
      <c r="G540" s="2851"/>
      <c r="H540" s="888"/>
      <c r="I540" s="889"/>
      <c r="J540" s="890"/>
      <c r="M540" s="772"/>
      <c r="N540" s="891"/>
      <c r="O540" s="774"/>
      <c r="P540" s="775"/>
      <c r="Q540" s="775"/>
      <c r="R540" s="776"/>
      <c r="S540" s="777"/>
      <c r="T540" s="777"/>
      <c r="U540" s="777"/>
      <c r="V540" s="778"/>
      <c r="W540" s="778"/>
      <c r="X540" s="778"/>
      <c r="Y540" s="778"/>
      <c r="Z540" s="778"/>
      <c r="AA540" s="779"/>
      <c r="AB540" s="779"/>
      <c r="AC540" s="779"/>
      <c r="AD540" s="779"/>
      <c r="AE540" s="779"/>
      <c r="AF540" s="779"/>
      <c r="AG540" s="779"/>
      <c r="AH540" s="779"/>
      <c r="AI540" s="779"/>
      <c r="AJ540" s="779"/>
      <c r="AK540" s="779"/>
      <c r="AL540" s="779"/>
      <c r="AM540" s="779"/>
      <c r="AN540" s="779"/>
      <c r="AO540" s="779"/>
      <c r="AP540" s="779"/>
      <c r="AQ540" s="779"/>
      <c r="AR540" s="779"/>
      <c r="AS540" s="779"/>
      <c r="AT540" s="779"/>
      <c r="AU540" s="779"/>
      <c r="AV540" s="779"/>
      <c r="AW540" s="779"/>
      <c r="AX540" s="779"/>
      <c r="AY540" s="779"/>
      <c r="AZ540" s="779"/>
      <c r="BA540" s="779"/>
      <c r="BB540" s="779"/>
      <c r="BC540" s="779"/>
      <c r="BD540" s="779"/>
      <c r="BE540" s="779"/>
      <c r="BF540" s="779"/>
      <c r="BG540" s="779"/>
      <c r="BH540" s="779"/>
      <c r="BI540" s="779"/>
      <c r="BJ540" s="779"/>
      <c r="BK540" s="779"/>
      <c r="BL540" s="779"/>
      <c r="BM540" s="779"/>
      <c r="BN540" s="779"/>
      <c r="BO540" s="779"/>
      <c r="BP540" s="779"/>
      <c r="BQ540" s="779"/>
      <c r="BR540" s="779"/>
      <c r="BS540" s="779"/>
      <c r="BT540" s="779"/>
      <c r="BU540" s="779"/>
      <c r="BV540" s="779"/>
      <c r="BW540" s="779"/>
      <c r="BX540" s="779"/>
      <c r="BY540" s="779"/>
      <c r="BZ540" s="779"/>
      <c r="CA540" s="779"/>
      <c r="CB540" s="779"/>
      <c r="CC540" s="779"/>
      <c r="CD540" s="779"/>
      <c r="CE540" s="779"/>
      <c r="CF540" s="779"/>
      <c r="CG540" s="779"/>
      <c r="CH540" s="779"/>
      <c r="CI540" s="779"/>
      <c r="CJ540" s="779"/>
      <c r="CK540" s="779"/>
      <c r="CL540" s="779"/>
      <c r="CM540" s="779"/>
      <c r="CN540" s="779"/>
      <c r="CO540" s="779"/>
      <c r="CP540" s="779"/>
      <c r="CQ540" s="779"/>
      <c r="CR540" s="779"/>
      <c r="CS540" s="779"/>
      <c r="CT540" s="779"/>
    </row>
    <row r="541" spans="1:98" s="887" customFormat="1" ht="13.5">
      <c r="A541" s="886"/>
      <c r="B541" s="886"/>
      <c r="C541" s="886"/>
      <c r="D541" s="886"/>
      <c r="E541" s="886"/>
      <c r="F541" s="2851"/>
      <c r="G541" s="2851"/>
      <c r="H541" s="888"/>
      <c r="I541" s="889"/>
      <c r="J541" s="890"/>
      <c r="M541" s="772"/>
      <c r="N541" s="891"/>
      <c r="O541" s="774"/>
      <c r="P541" s="775"/>
      <c r="Q541" s="775"/>
      <c r="R541" s="776"/>
      <c r="S541" s="777"/>
      <c r="T541" s="777"/>
      <c r="U541" s="777"/>
      <c r="V541" s="778"/>
      <c r="W541" s="778"/>
      <c r="X541" s="778"/>
      <c r="Y541" s="778"/>
      <c r="Z541" s="778"/>
      <c r="AA541" s="779"/>
      <c r="AB541" s="779"/>
      <c r="AC541" s="779"/>
      <c r="AD541" s="779"/>
      <c r="AE541" s="779"/>
      <c r="AF541" s="779"/>
      <c r="AG541" s="779"/>
      <c r="AH541" s="779"/>
      <c r="AI541" s="779"/>
      <c r="AJ541" s="779"/>
      <c r="AK541" s="779"/>
      <c r="AL541" s="779"/>
      <c r="AM541" s="779"/>
      <c r="AN541" s="779"/>
      <c r="AO541" s="779"/>
      <c r="AP541" s="779"/>
      <c r="AQ541" s="779"/>
      <c r="AR541" s="779"/>
      <c r="AS541" s="779"/>
      <c r="AT541" s="779"/>
      <c r="AU541" s="779"/>
      <c r="AV541" s="779"/>
      <c r="AW541" s="779"/>
      <c r="AX541" s="779"/>
      <c r="AY541" s="779"/>
      <c r="AZ541" s="779"/>
      <c r="BA541" s="779"/>
      <c r="BB541" s="779"/>
      <c r="BC541" s="779"/>
      <c r="BD541" s="779"/>
      <c r="BE541" s="779"/>
      <c r="BF541" s="779"/>
      <c r="BG541" s="779"/>
      <c r="BH541" s="779"/>
      <c r="BI541" s="779"/>
      <c r="BJ541" s="779"/>
      <c r="BK541" s="779"/>
      <c r="BL541" s="779"/>
      <c r="BM541" s="779"/>
      <c r="BN541" s="779"/>
      <c r="BO541" s="779"/>
      <c r="BP541" s="779"/>
      <c r="BQ541" s="779"/>
      <c r="BR541" s="779"/>
      <c r="BS541" s="779"/>
      <c r="BT541" s="779"/>
      <c r="BU541" s="779"/>
      <c r="BV541" s="779"/>
      <c r="BW541" s="779"/>
      <c r="BX541" s="779"/>
      <c r="BY541" s="779"/>
      <c r="BZ541" s="779"/>
      <c r="CA541" s="779"/>
      <c r="CB541" s="779"/>
      <c r="CC541" s="779"/>
      <c r="CD541" s="779"/>
      <c r="CE541" s="779"/>
      <c r="CF541" s="779"/>
      <c r="CG541" s="779"/>
      <c r="CH541" s="779"/>
      <c r="CI541" s="779"/>
      <c r="CJ541" s="779"/>
      <c r="CK541" s="779"/>
      <c r="CL541" s="779"/>
      <c r="CM541" s="779"/>
      <c r="CN541" s="779"/>
      <c r="CO541" s="779"/>
      <c r="CP541" s="779"/>
      <c r="CQ541" s="779"/>
      <c r="CR541" s="779"/>
      <c r="CS541" s="779"/>
      <c r="CT541" s="779"/>
    </row>
    <row r="542" spans="1:98" s="887" customFormat="1" ht="13.5">
      <c r="A542" s="886"/>
      <c r="B542" s="886"/>
      <c r="C542" s="886"/>
      <c r="D542" s="886"/>
      <c r="E542" s="886"/>
      <c r="F542" s="2851"/>
      <c r="G542" s="2851"/>
      <c r="H542" s="888"/>
      <c r="I542" s="889"/>
      <c r="J542" s="890"/>
      <c r="M542" s="772"/>
      <c r="N542" s="891"/>
      <c r="O542" s="774"/>
      <c r="P542" s="775"/>
      <c r="Q542" s="775"/>
      <c r="R542" s="776"/>
      <c r="S542" s="777"/>
      <c r="T542" s="777"/>
      <c r="U542" s="777"/>
      <c r="V542" s="778"/>
      <c r="W542" s="778"/>
      <c r="X542" s="778"/>
      <c r="Y542" s="778"/>
      <c r="Z542" s="778"/>
      <c r="AA542" s="779"/>
      <c r="AB542" s="779"/>
      <c r="AC542" s="779"/>
      <c r="AD542" s="779"/>
      <c r="AE542" s="779"/>
      <c r="AF542" s="779"/>
      <c r="AG542" s="779"/>
      <c r="AH542" s="779"/>
      <c r="AI542" s="779"/>
      <c r="AJ542" s="779"/>
      <c r="AK542" s="779"/>
      <c r="AL542" s="779"/>
      <c r="AM542" s="779"/>
      <c r="AN542" s="779"/>
      <c r="AO542" s="779"/>
      <c r="AP542" s="779"/>
      <c r="AQ542" s="779"/>
      <c r="AR542" s="779"/>
      <c r="AS542" s="779"/>
      <c r="AT542" s="779"/>
      <c r="AU542" s="779"/>
      <c r="AV542" s="779"/>
      <c r="AW542" s="779"/>
      <c r="AX542" s="779"/>
      <c r="AY542" s="779"/>
      <c r="AZ542" s="779"/>
      <c r="BA542" s="779"/>
      <c r="BB542" s="779"/>
      <c r="BC542" s="779"/>
      <c r="BD542" s="779"/>
      <c r="BE542" s="779"/>
      <c r="BF542" s="779"/>
      <c r="BG542" s="779"/>
      <c r="BH542" s="779"/>
      <c r="BI542" s="779"/>
      <c r="BJ542" s="779"/>
      <c r="BK542" s="779"/>
      <c r="BL542" s="779"/>
      <c r="BM542" s="779"/>
      <c r="BN542" s="779"/>
      <c r="BO542" s="779"/>
      <c r="BP542" s="779"/>
      <c r="BQ542" s="779"/>
      <c r="BR542" s="779"/>
      <c r="BS542" s="779"/>
      <c r="BT542" s="779"/>
      <c r="BU542" s="779"/>
      <c r="BV542" s="779"/>
      <c r="BW542" s="779"/>
      <c r="BX542" s="779"/>
      <c r="BY542" s="779"/>
      <c r="BZ542" s="779"/>
      <c r="CA542" s="779"/>
      <c r="CB542" s="779"/>
      <c r="CC542" s="779"/>
      <c r="CD542" s="779"/>
      <c r="CE542" s="779"/>
      <c r="CF542" s="779"/>
      <c r="CG542" s="779"/>
      <c r="CH542" s="779"/>
      <c r="CI542" s="779"/>
      <c r="CJ542" s="779"/>
      <c r="CK542" s="779"/>
      <c r="CL542" s="779"/>
      <c r="CM542" s="779"/>
      <c r="CN542" s="779"/>
      <c r="CO542" s="779"/>
      <c r="CP542" s="779"/>
      <c r="CQ542" s="779"/>
      <c r="CR542" s="779"/>
      <c r="CS542" s="779"/>
      <c r="CT542" s="779"/>
    </row>
    <row r="543" spans="1:98" s="887" customFormat="1" ht="13.5">
      <c r="A543" s="886"/>
      <c r="B543" s="886"/>
      <c r="C543" s="886"/>
      <c r="D543" s="886"/>
      <c r="E543" s="886"/>
      <c r="F543" s="2851"/>
      <c r="G543" s="2851"/>
      <c r="H543" s="888"/>
      <c r="I543" s="889"/>
      <c r="J543" s="890"/>
      <c r="M543" s="772"/>
      <c r="N543" s="891"/>
      <c r="O543" s="774"/>
      <c r="P543" s="775"/>
      <c r="Q543" s="775"/>
      <c r="R543" s="776"/>
      <c r="S543" s="777"/>
      <c r="T543" s="777"/>
      <c r="U543" s="777"/>
      <c r="V543" s="778"/>
      <c r="W543" s="778"/>
      <c r="X543" s="778"/>
      <c r="Y543" s="778"/>
      <c r="Z543" s="778"/>
      <c r="AA543" s="779"/>
      <c r="AB543" s="779"/>
      <c r="AC543" s="779"/>
      <c r="AD543" s="779"/>
      <c r="AE543" s="779"/>
      <c r="AF543" s="779"/>
      <c r="AG543" s="779"/>
      <c r="AH543" s="779"/>
      <c r="AI543" s="779"/>
      <c r="AJ543" s="779"/>
      <c r="AK543" s="779"/>
      <c r="AL543" s="779"/>
      <c r="AM543" s="779"/>
      <c r="AN543" s="779"/>
      <c r="AO543" s="779"/>
      <c r="AP543" s="779"/>
      <c r="AQ543" s="779"/>
      <c r="AR543" s="779"/>
      <c r="AS543" s="779"/>
      <c r="AT543" s="779"/>
      <c r="AU543" s="779"/>
      <c r="AV543" s="779"/>
      <c r="AW543" s="779"/>
      <c r="AX543" s="779"/>
      <c r="AY543" s="779"/>
      <c r="AZ543" s="779"/>
      <c r="BA543" s="779"/>
      <c r="BB543" s="779"/>
      <c r="BC543" s="779"/>
      <c r="BD543" s="779"/>
      <c r="BE543" s="779"/>
      <c r="BF543" s="779"/>
      <c r="BG543" s="779"/>
      <c r="BH543" s="779"/>
      <c r="BI543" s="779"/>
      <c r="BJ543" s="779"/>
      <c r="BK543" s="779"/>
      <c r="BL543" s="779"/>
      <c r="BM543" s="779"/>
      <c r="BN543" s="779"/>
      <c r="BO543" s="779"/>
      <c r="BP543" s="779"/>
      <c r="BQ543" s="779"/>
      <c r="BR543" s="779"/>
      <c r="BS543" s="779"/>
      <c r="BT543" s="779"/>
      <c r="BU543" s="779"/>
      <c r="BV543" s="779"/>
      <c r="BW543" s="779"/>
      <c r="BX543" s="779"/>
      <c r="BY543" s="779"/>
      <c r="BZ543" s="779"/>
      <c r="CA543" s="779"/>
      <c r="CB543" s="779"/>
      <c r="CC543" s="779"/>
      <c r="CD543" s="779"/>
      <c r="CE543" s="779"/>
      <c r="CF543" s="779"/>
      <c r="CG543" s="779"/>
      <c r="CH543" s="779"/>
      <c r="CI543" s="779"/>
      <c r="CJ543" s="779"/>
      <c r="CK543" s="779"/>
      <c r="CL543" s="779"/>
      <c r="CM543" s="779"/>
      <c r="CN543" s="779"/>
      <c r="CO543" s="779"/>
      <c r="CP543" s="779"/>
      <c r="CQ543" s="779"/>
      <c r="CR543" s="779"/>
      <c r="CS543" s="779"/>
      <c r="CT543" s="779"/>
    </row>
    <row r="544" spans="1:98" s="887" customFormat="1" ht="13.5">
      <c r="A544" s="886"/>
      <c r="B544" s="886"/>
      <c r="C544" s="886"/>
      <c r="D544" s="886"/>
      <c r="E544" s="886"/>
      <c r="F544" s="2851"/>
      <c r="G544" s="2851"/>
      <c r="H544" s="888"/>
      <c r="I544" s="889"/>
      <c r="J544" s="890"/>
      <c r="M544" s="772"/>
      <c r="N544" s="891"/>
      <c r="O544" s="774"/>
      <c r="P544" s="775"/>
      <c r="Q544" s="775"/>
      <c r="R544" s="776"/>
      <c r="S544" s="777"/>
      <c r="T544" s="777"/>
      <c r="U544" s="777"/>
      <c r="V544" s="778"/>
      <c r="W544" s="778"/>
      <c r="X544" s="778"/>
      <c r="Y544" s="778"/>
      <c r="Z544" s="778"/>
      <c r="AA544" s="779"/>
      <c r="AB544" s="779"/>
      <c r="AC544" s="779"/>
      <c r="AD544" s="779"/>
      <c r="AE544" s="779"/>
      <c r="AF544" s="779"/>
      <c r="AG544" s="779"/>
      <c r="AH544" s="779"/>
      <c r="AI544" s="779"/>
      <c r="AJ544" s="779"/>
      <c r="AK544" s="779"/>
      <c r="AL544" s="779"/>
      <c r="AM544" s="779"/>
      <c r="AN544" s="779"/>
      <c r="AO544" s="779"/>
      <c r="AP544" s="779"/>
      <c r="AQ544" s="779"/>
      <c r="AR544" s="779"/>
      <c r="AS544" s="779"/>
      <c r="AT544" s="779"/>
      <c r="AU544" s="779"/>
      <c r="AV544" s="779"/>
      <c r="AW544" s="779"/>
      <c r="AX544" s="779"/>
      <c r="AY544" s="779"/>
      <c r="AZ544" s="779"/>
      <c r="BA544" s="779"/>
      <c r="BB544" s="779"/>
      <c r="BC544" s="779"/>
      <c r="BD544" s="779"/>
      <c r="BE544" s="779"/>
      <c r="BF544" s="779"/>
      <c r="BG544" s="779"/>
      <c r="BH544" s="779"/>
      <c r="BI544" s="779"/>
      <c r="BJ544" s="779"/>
      <c r="BK544" s="779"/>
      <c r="BL544" s="779"/>
      <c r="BM544" s="779"/>
      <c r="BN544" s="779"/>
      <c r="BO544" s="779"/>
      <c r="BP544" s="779"/>
      <c r="BQ544" s="779"/>
      <c r="BR544" s="779"/>
      <c r="BS544" s="779"/>
      <c r="BT544" s="779"/>
      <c r="BU544" s="779"/>
      <c r="BV544" s="779"/>
      <c r="BW544" s="779"/>
      <c r="BX544" s="779"/>
      <c r="BY544" s="779"/>
      <c r="BZ544" s="779"/>
      <c r="CA544" s="779"/>
      <c r="CB544" s="779"/>
      <c r="CC544" s="779"/>
      <c r="CD544" s="779"/>
      <c r="CE544" s="779"/>
      <c r="CF544" s="779"/>
      <c r="CG544" s="779"/>
      <c r="CH544" s="779"/>
      <c r="CI544" s="779"/>
      <c r="CJ544" s="779"/>
      <c r="CK544" s="779"/>
      <c r="CL544" s="779"/>
      <c r="CM544" s="779"/>
      <c r="CN544" s="779"/>
      <c r="CO544" s="779"/>
      <c r="CP544" s="779"/>
      <c r="CQ544" s="779"/>
      <c r="CR544" s="779"/>
      <c r="CS544" s="779"/>
      <c r="CT544" s="779"/>
    </row>
    <row r="545" spans="1:98" s="887" customFormat="1" ht="13.5">
      <c r="A545" s="886"/>
      <c r="B545" s="886"/>
      <c r="C545" s="886"/>
      <c r="D545" s="886"/>
      <c r="E545" s="886"/>
      <c r="F545" s="2851"/>
      <c r="G545" s="2851"/>
      <c r="H545" s="888"/>
      <c r="I545" s="889"/>
      <c r="J545" s="890"/>
      <c r="M545" s="772"/>
      <c r="N545" s="891"/>
      <c r="O545" s="774"/>
      <c r="P545" s="775"/>
      <c r="Q545" s="775"/>
      <c r="R545" s="776"/>
      <c r="S545" s="777"/>
      <c r="T545" s="777"/>
      <c r="U545" s="777"/>
      <c r="V545" s="778"/>
      <c r="W545" s="778"/>
      <c r="X545" s="778"/>
      <c r="Y545" s="778"/>
      <c r="Z545" s="778"/>
      <c r="AA545" s="779"/>
      <c r="AB545" s="779"/>
      <c r="AC545" s="779"/>
      <c r="AD545" s="779"/>
      <c r="AE545" s="779"/>
      <c r="AF545" s="779"/>
      <c r="AG545" s="779"/>
      <c r="AH545" s="779"/>
      <c r="AI545" s="779"/>
      <c r="AJ545" s="779"/>
      <c r="AK545" s="779"/>
      <c r="AL545" s="779"/>
      <c r="AM545" s="779"/>
      <c r="AN545" s="779"/>
      <c r="AO545" s="779"/>
      <c r="AP545" s="779"/>
      <c r="AQ545" s="779"/>
      <c r="AR545" s="779"/>
      <c r="AS545" s="779"/>
      <c r="AT545" s="779"/>
      <c r="AU545" s="779"/>
      <c r="AV545" s="779"/>
      <c r="AW545" s="779"/>
      <c r="AX545" s="779"/>
      <c r="AY545" s="779"/>
      <c r="AZ545" s="779"/>
      <c r="BA545" s="779"/>
      <c r="BB545" s="779"/>
      <c r="BC545" s="779"/>
      <c r="BD545" s="779"/>
      <c r="BE545" s="779"/>
      <c r="BF545" s="779"/>
      <c r="BG545" s="779"/>
      <c r="BH545" s="779"/>
      <c r="BI545" s="779"/>
      <c r="BJ545" s="779"/>
      <c r="BK545" s="779"/>
      <c r="BL545" s="779"/>
      <c r="BM545" s="779"/>
      <c r="BN545" s="779"/>
      <c r="BO545" s="779"/>
      <c r="BP545" s="779"/>
      <c r="BQ545" s="779"/>
      <c r="BR545" s="779"/>
      <c r="BS545" s="779"/>
      <c r="BT545" s="779"/>
      <c r="BU545" s="779"/>
      <c r="BV545" s="779"/>
      <c r="BW545" s="779"/>
      <c r="BX545" s="779"/>
      <c r="BY545" s="779"/>
      <c r="BZ545" s="779"/>
      <c r="CA545" s="779"/>
      <c r="CB545" s="779"/>
      <c r="CC545" s="779"/>
      <c r="CD545" s="779"/>
      <c r="CE545" s="779"/>
      <c r="CF545" s="779"/>
      <c r="CG545" s="779"/>
      <c r="CH545" s="779"/>
      <c r="CI545" s="779"/>
      <c r="CJ545" s="779"/>
      <c r="CK545" s="779"/>
      <c r="CL545" s="779"/>
      <c r="CM545" s="779"/>
      <c r="CN545" s="779"/>
      <c r="CO545" s="779"/>
      <c r="CP545" s="779"/>
      <c r="CQ545" s="779"/>
      <c r="CR545" s="779"/>
      <c r="CS545" s="779"/>
      <c r="CT545" s="779"/>
    </row>
    <row r="546" spans="1:98" s="887" customFormat="1" ht="13.5">
      <c r="A546" s="886"/>
      <c r="B546" s="886"/>
      <c r="C546" s="886"/>
      <c r="D546" s="886"/>
      <c r="E546" s="886"/>
      <c r="F546" s="2851"/>
      <c r="G546" s="2851"/>
      <c r="H546" s="888"/>
      <c r="I546" s="889"/>
      <c r="J546" s="890"/>
      <c r="M546" s="772"/>
      <c r="N546" s="891"/>
      <c r="O546" s="774"/>
      <c r="P546" s="775"/>
      <c r="Q546" s="775"/>
      <c r="R546" s="776"/>
      <c r="S546" s="777"/>
      <c r="T546" s="777"/>
      <c r="U546" s="777"/>
      <c r="V546" s="778"/>
      <c r="W546" s="778"/>
      <c r="X546" s="778"/>
      <c r="Y546" s="778"/>
      <c r="Z546" s="778"/>
      <c r="AA546" s="779"/>
      <c r="AB546" s="779"/>
      <c r="AC546" s="779"/>
      <c r="AD546" s="779"/>
      <c r="AE546" s="779"/>
      <c r="AF546" s="779"/>
      <c r="AG546" s="779"/>
      <c r="AH546" s="779"/>
      <c r="AI546" s="779"/>
      <c r="AJ546" s="779"/>
      <c r="AK546" s="779"/>
      <c r="AL546" s="779"/>
      <c r="AM546" s="779"/>
      <c r="AN546" s="779"/>
      <c r="AO546" s="779"/>
      <c r="AP546" s="779"/>
      <c r="AQ546" s="779"/>
      <c r="AR546" s="779"/>
      <c r="AS546" s="779"/>
      <c r="AT546" s="779"/>
      <c r="AU546" s="779"/>
      <c r="AV546" s="779"/>
      <c r="AW546" s="779"/>
      <c r="AX546" s="779"/>
      <c r="AY546" s="779"/>
      <c r="AZ546" s="779"/>
      <c r="BA546" s="779"/>
      <c r="BB546" s="779"/>
      <c r="BC546" s="779"/>
      <c r="BD546" s="779"/>
      <c r="BE546" s="779"/>
      <c r="BF546" s="779"/>
      <c r="BG546" s="779"/>
      <c r="BH546" s="779"/>
      <c r="BI546" s="779"/>
      <c r="BJ546" s="779"/>
      <c r="BK546" s="779"/>
      <c r="BL546" s="779"/>
      <c r="BM546" s="779"/>
      <c r="BN546" s="779"/>
      <c r="BO546" s="779"/>
      <c r="BP546" s="779"/>
      <c r="BQ546" s="779"/>
      <c r="BR546" s="779"/>
      <c r="BS546" s="779"/>
      <c r="BT546" s="779"/>
      <c r="BU546" s="779"/>
      <c r="BV546" s="779"/>
      <c r="BW546" s="779"/>
      <c r="BX546" s="779"/>
      <c r="BY546" s="779"/>
      <c r="BZ546" s="779"/>
      <c r="CA546" s="779"/>
      <c r="CB546" s="779"/>
      <c r="CC546" s="779"/>
      <c r="CD546" s="779"/>
      <c r="CE546" s="779"/>
      <c r="CF546" s="779"/>
      <c r="CG546" s="779"/>
      <c r="CH546" s="779"/>
      <c r="CI546" s="779"/>
      <c r="CJ546" s="779"/>
      <c r="CK546" s="779"/>
      <c r="CL546" s="779"/>
      <c r="CM546" s="779"/>
      <c r="CN546" s="779"/>
      <c r="CO546" s="779"/>
      <c r="CP546" s="779"/>
      <c r="CQ546" s="779"/>
      <c r="CR546" s="779"/>
      <c r="CS546" s="779"/>
      <c r="CT546" s="779"/>
    </row>
    <row r="547" spans="1:98" s="887" customFormat="1" ht="13.5">
      <c r="A547" s="886"/>
      <c r="B547" s="886"/>
      <c r="C547" s="886"/>
      <c r="D547" s="886"/>
      <c r="E547" s="886"/>
      <c r="F547" s="2851"/>
      <c r="G547" s="2851"/>
      <c r="H547" s="888"/>
      <c r="I547" s="889"/>
      <c r="J547" s="890"/>
      <c r="M547" s="772"/>
      <c r="N547" s="891"/>
      <c r="O547" s="774"/>
      <c r="P547" s="775"/>
      <c r="Q547" s="775"/>
      <c r="R547" s="776"/>
      <c r="S547" s="777"/>
      <c r="T547" s="777"/>
      <c r="U547" s="777"/>
      <c r="V547" s="778"/>
      <c r="W547" s="778"/>
      <c r="X547" s="778"/>
      <c r="Y547" s="778"/>
      <c r="Z547" s="778"/>
      <c r="AA547" s="779"/>
      <c r="AB547" s="779"/>
      <c r="AC547" s="779"/>
      <c r="AD547" s="779"/>
      <c r="AE547" s="779"/>
      <c r="AF547" s="779"/>
      <c r="AG547" s="779"/>
      <c r="AH547" s="779"/>
      <c r="AI547" s="779"/>
      <c r="AJ547" s="779"/>
      <c r="AK547" s="779"/>
      <c r="AL547" s="779"/>
      <c r="AM547" s="779"/>
      <c r="AN547" s="779"/>
      <c r="AO547" s="779"/>
      <c r="AP547" s="779"/>
      <c r="AQ547" s="779"/>
      <c r="AR547" s="779"/>
      <c r="AS547" s="779"/>
      <c r="AT547" s="779"/>
      <c r="AU547" s="779"/>
      <c r="AV547" s="779"/>
      <c r="AW547" s="779"/>
      <c r="AX547" s="779"/>
      <c r="AY547" s="779"/>
      <c r="AZ547" s="779"/>
      <c r="BA547" s="779"/>
      <c r="BB547" s="779"/>
      <c r="BC547" s="779"/>
      <c r="BD547" s="779"/>
      <c r="BE547" s="779"/>
      <c r="BF547" s="779"/>
      <c r="BG547" s="779"/>
      <c r="BH547" s="779"/>
      <c r="BI547" s="779"/>
      <c r="BJ547" s="779"/>
      <c r="BK547" s="779"/>
      <c r="BL547" s="779"/>
      <c r="BM547" s="779"/>
      <c r="BN547" s="779"/>
      <c r="BO547" s="779"/>
      <c r="BP547" s="779"/>
      <c r="BQ547" s="779"/>
      <c r="BR547" s="779"/>
      <c r="BS547" s="779"/>
      <c r="BT547" s="779"/>
      <c r="BU547" s="779"/>
      <c r="BV547" s="779"/>
      <c r="BW547" s="779"/>
      <c r="BX547" s="779"/>
      <c r="BY547" s="779"/>
      <c r="BZ547" s="779"/>
      <c r="CA547" s="779"/>
      <c r="CB547" s="779"/>
      <c r="CC547" s="779"/>
      <c r="CD547" s="779"/>
      <c r="CE547" s="779"/>
      <c r="CF547" s="779"/>
      <c r="CG547" s="779"/>
      <c r="CH547" s="779"/>
      <c r="CI547" s="779"/>
      <c r="CJ547" s="779"/>
      <c r="CK547" s="779"/>
      <c r="CL547" s="779"/>
      <c r="CM547" s="779"/>
      <c r="CN547" s="779"/>
      <c r="CO547" s="779"/>
      <c r="CP547" s="779"/>
      <c r="CQ547" s="779"/>
      <c r="CR547" s="779"/>
      <c r="CS547" s="779"/>
      <c r="CT547" s="779"/>
    </row>
    <row r="548" spans="1:98" s="887" customFormat="1" ht="13.5">
      <c r="A548" s="886"/>
      <c r="B548" s="886"/>
      <c r="C548" s="886"/>
      <c r="D548" s="886"/>
      <c r="E548" s="886"/>
      <c r="F548" s="2851"/>
      <c r="G548" s="2851"/>
      <c r="H548" s="888"/>
      <c r="I548" s="889"/>
      <c r="J548" s="890"/>
      <c r="M548" s="772"/>
      <c r="N548" s="891"/>
      <c r="O548" s="774"/>
      <c r="P548" s="775"/>
      <c r="Q548" s="775"/>
      <c r="R548" s="776"/>
      <c r="S548" s="777"/>
      <c r="T548" s="777"/>
      <c r="U548" s="777"/>
      <c r="V548" s="778"/>
      <c r="W548" s="778"/>
      <c r="X548" s="778"/>
      <c r="Y548" s="778"/>
      <c r="Z548" s="778"/>
      <c r="AA548" s="779"/>
      <c r="AB548" s="779"/>
      <c r="AC548" s="779"/>
      <c r="AD548" s="779"/>
      <c r="AE548" s="779"/>
      <c r="AF548" s="779"/>
      <c r="AG548" s="779"/>
      <c r="AH548" s="779"/>
      <c r="AI548" s="779"/>
      <c r="AJ548" s="779"/>
      <c r="AK548" s="779"/>
      <c r="AL548" s="779"/>
      <c r="AM548" s="779"/>
      <c r="AN548" s="779"/>
      <c r="AO548" s="779"/>
      <c r="AP548" s="779"/>
      <c r="AQ548" s="779"/>
      <c r="AR548" s="779"/>
      <c r="AS548" s="779"/>
      <c r="AT548" s="779"/>
      <c r="AU548" s="779"/>
      <c r="AV548" s="779"/>
      <c r="AW548" s="779"/>
      <c r="AX548" s="779"/>
      <c r="AY548" s="779"/>
      <c r="AZ548" s="779"/>
      <c r="BA548" s="779"/>
      <c r="BB548" s="779"/>
      <c r="BC548" s="779"/>
      <c r="BD548" s="779"/>
      <c r="BE548" s="779"/>
      <c r="BF548" s="779"/>
      <c r="BG548" s="779"/>
      <c r="BH548" s="779"/>
      <c r="BI548" s="779"/>
      <c r="BJ548" s="779"/>
      <c r="BK548" s="779"/>
      <c r="BL548" s="779"/>
      <c r="BM548" s="779"/>
      <c r="BN548" s="779"/>
      <c r="BO548" s="779"/>
      <c r="BP548" s="779"/>
      <c r="BQ548" s="779"/>
      <c r="BR548" s="779"/>
      <c r="BS548" s="779"/>
      <c r="BT548" s="779"/>
      <c r="BU548" s="779"/>
      <c r="BV548" s="779"/>
      <c r="BW548" s="779"/>
      <c r="BX548" s="779"/>
      <c r="BY548" s="779"/>
      <c r="BZ548" s="779"/>
      <c r="CA548" s="779"/>
      <c r="CB548" s="779"/>
      <c r="CC548" s="779"/>
      <c r="CD548" s="779"/>
      <c r="CE548" s="779"/>
      <c r="CF548" s="779"/>
      <c r="CG548" s="779"/>
      <c r="CH548" s="779"/>
      <c r="CI548" s="779"/>
      <c r="CJ548" s="779"/>
      <c r="CK548" s="779"/>
      <c r="CL548" s="779"/>
      <c r="CM548" s="779"/>
      <c r="CN548" s="779"/>
      <c r="CO548" s="779"/>
      <c r="CP548" s="779"/>
      <c r="CQ548" s="779"/>
      <c r="CR548" s="779"/>
      <c r="CS548" s="779"/>
      <c r="CT548" s="779"/>
    </row>
    <row r="549" spans="1:98" s="887" customFormat="1" ht="13.5">
      <c r="A549" s="886"/>
      <c r="B549" s="886"/>
      <c r="C549" s="886"/>
      <c r="D549" s="886"/>
      <c r="E549" s="886"/>
      <c r="F549" s="2851"/>
      <c r="G549" s="2851"/>
      <c r="H549" s="888"/>
      <c r="I549" s="889"/>
      <c r="J549" s="890"/>
      <c r="M549" s="772"/>
      <c r="N549" s="891"/>
      <c r="O549" s="774"/>
      <c r="P549" s="775"/>
      <c r="Q549" s="775"/>
      <c r="R549" s="776"/>
      <c r="S549" s="777"/>
      <c r="T549" s="777"/>
      <c r="U549" s="777"/>
      <c r="V549" s="778"/>
      <c r="W549" s="778"/>
      <c r="X549" s="778"/>
      <c r="Y549" s="778"/>
      <c r="Z549" s="778"/>
      <c r="AA549" s="779"/>
      <c r="AB549" s="779"/>
      <c r="AC549" s="779"/>
      <c r="AD549" s="779"/>
      <c r="AE549" s="779"/>
      <c r="AF549" s="779"/>
      <c r="AG549" s="779"/>
      <c r="AH549" s="779"/>
      <c r="AI549" s="779"/>
      <c r="AJ549" s="779"/>
      <c r="AK549" s="779"/>
      <c r="AL549" s="779"/>
      <c r="AM549" s="779"/>
      <c r="AN549" s="779"/>
      <c r="AO549" s="779"/>
      <c r="AP549" s="779"/>
      <c r="AQ549" s="779"/>
      <c r="AR549" s="779"/>
      <c r="AS549" s="779"/>
      <c r="AT549" s="779"/>
      <c r="AU549" s="779"/>
      <c r="AV549" s="779"/>
      <c r="AW549" s="779"/>
      <c r="AX549" s="779"/>
      <c r="AY549" s="779"/>
      <c r="AZ549" s="779"/>
      <c r="BA549" s="779"/>
      <c r="BB549" s="779"/>
      <c r="BC549" s="779"/>
      <c r="BD549" s="779"/>
      <c r="BE549" s="779"/>
      <c r="BF549" s="779"/>
      <c r="BG549" s="779"/>
      <c r="BH549" s="779"/>
      <c r="BI549" s="779"/>
      <c r="BJ549" s="779"/>
      <c r="BK549" s="779"/>
      <c r="BL549" s="779"/>
      <c r="BM549" s="779"/>
      <c r="BN549" s="779"/>
      <c r="BO549" s="779"/>
      <c r="BP549" s="779"/>
      <c r="BQ549" s="779"/>
      <c r="BR549" s="779"/>
      <c r="BS549" s="779"/>
      <c r="BT549" s="779"/>
      <c r="BU549" s="779"/>
      <c r="BV549" s="779"/>
      <c r="BW549" s="779"/>
      <c r="BX549" s="779"/>
      <c r="BY549" s="779"/>
      <c r="BZ549" s="779"/>
      <c r="CA549" s="779"/>
      <c r="CB549" s="779"/>
      <c r="CC549" s="779"/>
      <c r="CD549" s="779"/>
      <c r="CE549" s="779"/>
      <c r="CF549" s="779"/>
      <c r="CG549" s="779"/>
      <c r="CH549" s="779"/>
      <c r="CI549" s="779"/>
      <c r="CJ549" s="779"/>
      <c r="CK549" s="779"/>
      <c r="CL549" s="779"/>
      <c r="CM549" s="779"/>
      <c r="CN549" s="779"/>
      <c r="CO549" s="779"/>
      <c r="CP549" s="779"/>
      <c r="CQ549" s="779"/>
      <c r="CR549" s="779"/>
      <c r="CS549" s="779"/>
      <c r="CT549" s="779"/>
    </row>
    <row r="550" spans="1:98" s="887" customFormat="1" ht="13.5">
      <c r="A550" s="886"/>
      <c r="B550" s="886"/>
      <c r="C550" s="886"/>
      <c r="D550" s="886"/>
      <c r="E550" s="886"/>
      <c r="F550" s="2851"/>
      <c r="G550" s="2851"/>
      <c r="H550" s="888"/>
      <c r="I550" s="889"/>
      <c r="J550" s="890"/>
      <c r="M550" s="772"/>
      <c r="N550" s="891"/>
      <c r="O550" s="774"/>
      <c r="P550" s="775"/>
      <c r="Q550" s="775"/>
      <c r="R550" s="776"/>
      <c r="S550" s="777"/>
      <c r="T550" s="777"/>
      <c r="U550" s="777"/>
      <c r="V550" s="778"/>
      <c r="W550" s="778"/>
      <c r="X550" s="778"/>
      <c r="Y550" s="778"/>
      <c r="Z550" s="778"/>
      <c r="AA550" s="779"/>
      <c r="AB550" s="779"/>
      <c r="AC550" s="779"/>
      <c r="AD550" s="779"/>
      <c r="AE550" s="779"/>
      <c r="AF550" s="779"/>
      <c r="AG550" s="779"/>
      <c r="AH550" s="779"/>
      <c r="AI550" s="779"/>
      <c r="AJ550" s="779"/>
      <c r="AK550" s="779"/>
      <c r="AL550" s="779"/>
      <c r="AM550" s="779"/>
      <c r="AN550" s="779"/>
      <c r="AO550" s="779"/>
      <c r="AP550" s="779"/>
      <c r="AQ550" s="779"/>
      <c r="AR550" s="779"/>
      <c r="AS550" s="779"/>
      <c r="AT550" s="779"/>
      <c r="AU550" s="779"/>
      <c r="AV550" s="779"/>
      <c r="AW550" s="779"/>
      <c r="AX550" s="779"/>
      <c r="AY550" s="779"/>
      <c r="AZ550" s="779"/>
      <c r="BA550" s="779"/>
      <c r="BB550" s="779"/>
      <c r="BC550" s="779"/>
      <c r="BD550" s="779"/>
      <c r="BE550" s="779"/>
      <c r="BF550" s="779"/>
      <c r="BG550" s="779"/>
      <c r="BH550" s="779"/>
      <c r="BI550" s="779"/>
      <c r="BJ550" s="779"/>
      <c r="BK550" s="779"/>
      <c r="BL550" s="779"/>
      <c r="BM550" s="779"/>
      <c r="BN550" s="779"/>
      <c r="BO550" s="779"/>
      <c r="BP550" s="779"/>
      <c r="BQ550" s="779"/>
      <c r="BR550" s="779"/>
      <c r="BS550" s="779"/>
      <c r="BT550" s="779"/>
      <c r="BU550" s="779"/>
      <c r="BV550" s="779"/>
      <c r="BW550" s="779"/>
      <c r="BX550" s="779"/>
      <c r="BY550" s="779"/>
      <c r="BZ550" s="779"/>
      <c r="CA550" s="779"/>
      <c r="CB550" s="779"/>
      <c r="CC550" s="779"/>
      <c r="CD550" s="779"/>
      <c r="CE550" s="779"/>
      <c r="CF550" s="779"/>
      <c r="CG550" s="779"/>
      <c r="CH550" s="779"/>
      <c r="CI550" s="779"/>
      <c r="CJ550" s="779"/>
      <c r="CK550" s="779"/>
      <c r="CL550" s="779"/>
      <c r="CM550" s="779"/>
      <c r="CN550" s="779"/>
      <c r="CO550" s="779"/>
      <c r="CP550" s="779"/>
      <c r="CQ550" s="779"/>
      <c r="CR550" s="779"/>
      <c r="CS550" s="779"/>
      <c r="CT550" s="779"/>
    </row>
    <row r="551" spans="1:98" s="887" customFormat="1" ht="13.5">
      <c r="A551" s="886"/>
      <c r="B551" s="886"/>
      <c r="C551" s="886"/>
      <c r="D551" s="886"/>
      <c r="E551" s="886"/>
      <c r="F551" s="2851"/>
      <c r="G551" s="2851"/>
      <c r="H551" s="888"/>
      <c r="I551" s="889"/>
      <c r="J551" s="890"/>
      <c r="M551" s="772"/>
      <c r="N551" s="891"/>
      <c r="O551" s="774"/>
      <c r="P551" s="775"/>
      <c r="Q551" s="775"/>
      <c r="R551" s="776"/>
      <c r="S551" s="777"/>
      <c r="T551" s="777"/>
      <c r="U551" s="777"/>
      <c r="V551" s="778"/>
      <c r="W551" s="778"/>
      <c r="X551" s="778"/>
      <c r="Y551" s="778"/>
      <c r="Z551" s="778"/>
      <c r="AA551" s="779"/>
      <c r="AB551" s="779"/>
      <c r="AC551" s="779"/>
      <c r="AD551" s="779"/>
      <c r="AE551" s="779"/>
      <c r="AF551" s="779"/>
      <c r="AG551" s="779"/>
      <c r="AH551" s="779"/>
      <c r="AI551" s="779"/>
      <c r="AJ551" s="779"/>
      <c r="AK551" s="779"/>
      <c r="AL551" s="779"/>
      <c r="AM551" s="779"/>
      <c r="AN551" s="779"/>
      <c r="AO551" s="779"/>
      <c r="AP551" s="779"/>
      <c r="AQ551" s="779"/>
      <c r="AR551" s="779"/>
      <c r="AS551" s="779"/>
      <c r="AT551" s="779"/>
      <c r="AU551" s="779"/>
      <c r="AV551" s="779"/>
      <c r="AW551" s="779"/>
      <c r="AX551" s="779"/>
      <c r="AY551" s="779"/>
      <c r="AZ551" s="779"/>
      <c r="BA551" s="779"/>
      <c r="BB551" s="779"/>
      <c r="BC551" s="779"/>
      <c r="BD551" s="779"/>
      <c r="BE551" s="779"/>
      <c r="BF551" s="779"/>
      <c r="BG551" s="779"/>
      <c r="BH551" s="779"/>
      <c r="BI551" s="779"/>
      <c r="BJ551" s="779"/>
      <c r="BK551" s="779"/>
      <c r="BL551" s="779"/>
      <c r="BM551" s="779"/>
      <c r="BN551" s="779"/>
      <c r="BO551" s="779"/>
      <c r="BP551" s="779"/>
      <c r="BQ551" s="779"/>
      <c r="BR551" s="779"/>
      <c r="BS551" s="779"/>
      <c r="BT551" s="779"/>
      <c r="BU551" s="779"/>
      <c r="BV551" s="779"/>
      <c r="BW551" s="779"/>
      <c r="BX551" s="779"/>
      <c r="BY551" s="779"/>
      <c r="BZ551" s="779"/>
      <c r="CA551" s="779"/>
      <c r="CB551" s="779"/>
      <c r="CC551" s="779"/>
      <c r="CD551" s="779"/>
      <c r="CE551" s="779"/>
      <c r="CF551" s="779"/>
      <c r="CG551" s="779"/>
      <c r="CH551" s="779"/>
      <c r="CI551" s="779"/>
      <c r="CJ551" s="779"/>
      <c r="CK551" s="779"/>
      <c r="CL551" s="779"/>
      <c r="CM551" s="779"/>
      <c r="CN551" s="779"/>
      <c r="CO551" s="779"/>
      <c r="CP551" s="779"/>
      <c r="CQ551" s="779"/>
      <c r="CR551" s="779"/>
      <c r="CS551" s="779"/>
      <c r="CT551" s="779"/>
    </row>
    <row r="552" spans="1:98" s="887" customFormat="1" ht="13.5">
      <c r="A552" s="886"/>
      <c r="B552" s="886"/>
      <c r="C552" s="886"/>
      <c r="D552" s="886"/>
      <c r="E552" s="886"/>
      <c r="F552" s="2851"/>
      <c r="G552" s="2851"/>
      <c r="H552" s="888"/>
      <c r="I552" s="889"/>
      <c r="J552" s="890"/>
      <c r="M552" s="772"/>
      <c r="N552" s="891"/>
      <c r="O552" s="774"/>
      <c r="P552" s="775"/>
      <c r="Q552" s="775"/>
      <c r="R552" s="776"/>
      <c r="S552" s="777"/>
      <c r="T552" s="777"/>
      <c r="U552" s="777"/>
      <c r="V552" s="778"/>
      <c r="W552" s="778"/>
      <c r="X552" s="778"/>
      <c r="Y552" s="778"/>
      <c r="Z552" s="778"/>
      <c r="AA552" s="779"/>
      <c r="AB552" s="779"/>
      <c r="AC552" s="779"/>
      <c r="AD552" s="779"/>
      <c r="AE552" s="779"/>
      <c r="AF552" s="779"/>
      <c r="AG552" s="779"/>
      <c r="AH552" s="779"/>
      <c r="AI552" s="779"/>
      <c r="AJ552" s="779"/>
      <c r="AK552" s="779"/>
      <c r="AL552" s="779"/>
      <c r="AM552" s="779"/>
      <c r="AN552" s="779"/>
      <c r="AO552" s="779"/>
      <c r="AP552" s="779"/>
      <c r="AQ552" s="779"/>
      <c r="AR552" s="779"/>
      <c r="AS552" s="779"/>
      <c r="AT552" s="779"/>
      <c r="AU552" s="779"/>
      <c r="AV552" s="779"/>
      <c r="AW552" s="779"/>
      <c r="AX552" s="779"/>
      <c r="AY552" s="779"/>
      <c r="AZ552" s="779"/>
      <c r="BA552" s="779"/>
      <c r="BB552" s="779"/>
      <c r="BC552" s="779"/>
      <c r="BD552" s="779"/>
      <c r="BE552" s="779"/>
      <c r="BF552" s="779"/>
      <c r="BG552" s="779"/>
      <c r="BH552" s="779"/>
      <c r="BI552" s="779"/>
      <c r="BJ552" s="779"/>
      <c r="BK552" s="779"/>
      <c r="BL552" s="779"/>
      <c r="BM552" s="779"/>
      <c r="BN552" s="779"/>
      <c r="BO552" s="779"/>
      <c r="BP552" s="779"/>
      <c r="BQ552" s="779"/>
      <c r="BR552" s="779"/>
      <c r="BS552" s="779"/>
      <c r="BT552" s="779"/>
      <c r="BU552" s="779"/>
      <c r="BV552" s="779"/>
      <c r="BW552" s="779"/>
      <c r="BX552" s="779"/>
      <c r="BY552" s="779"/>
      <c r="BZ552" s="779"/>
      <c r="CA552" s="779"/>
      <c r="CB552" s="779"/>
      <c r="CC552" s="779"/>
      <c r="CD552" s="779"/>
      <c r="CE552" s="779"/>
      <c r="CF552" s="779"/>
      <c r="CG552" s="779"/>
      <c r="CH552" s="779"/>
      <c r="CI552" s="779"/>
      <c r="CJ552" s="779"/>
      <c r="CK552" s="779"/>
      <c r="CL552" s="779"/>
      <c r="CM552" s="779"/>
      <c r="CN552" s="779"/>
      <c r="CO552" s="779"/>
      <c r="CP552" s="779"/>
      <c r="CQ552" s="779"/>
      <c r="CR552" s="779"/>
      <c r="CS552" s="779"/>
      <c r="CT552" s="779"/>
    </row>
    <row r="553" spans="1:98" s="887" customFormat="1" ht="13.5">
      <c r="A553" s="886"/>
      <c r="B553" s="886"/>
      <c r="C553" s="886"/>
      <c r="D553" s="886"/>
      <c r="E553" s="886"/>
      <c r="F553" s="2851"/>
      <c r="G553" s="2851"/>
      <c r="H553" s="888"/>
      <c r="I553" s="889"/>
      <c r="J553" s="890"/>
      <c r="M553" s="772"/>
      <c r="N553" s="891"/>
      <c r="O553" s="774"/>
      <c r="P553" s="775"/>
      <c r="Q553" s="775"/>
      <c r="R553" s="776"/>
      <c r="S553" s="777"/>
      <c r="T553" s="777"/>
      <c r="U553" s="777"/>
      <c r="V553" s="778"/>
      <c r="W553" s="778"/>
      <c r="X553" s="778"/>
      <c r="Y553" s="778"/>
      <c r="Z553" s="778"/>
      <c r="AA553" s="779"/>
      <c r="AB553" s="779"/>
      <c r="AC553" s="779"/>
      <c r="AD553" s="779"/>
      <c r="AE553" s="779"/>
      <c r="AF553" s="779"/>
      <c r="AG553" s="779"/>
      <c r="AH553" s="779"/>
      <c r="AI553" s="779"/>
      <c r="AJ553" s="779"/>
      <c r="AK553" s="779"/>
      <c r="AL553" s="779"/>
      <c r="AM553" s="779"/>
      <c r="AN553" s="779"/>
      <c r="AO553" s="779"/>
      <c r="AP553" s="779"/>
      <c r="AQ553" s="779"/>
      <c r="AR553" s="779"/>
      <c r="AS553" s="779"/>
      <c r="AT553" s="779"/>
      <c r="AU553" s="779"/>
      <c r="AV553" s="779"/>
      <c r="AW553" s="779"/>
      <c r="AX553" s="779"/>
      <c r="AY553" s="779"/>
      <c r="AZ553" s="779"/>
      <c r="BA553" s="779"/>
      <c r="BB553" s="779"/>
      <c r="BC553" s="779"/>
      <c r="BD553" s="779"/>
      <c r="BE553" s="779"/>
      <c r="BF553" s="779"/>
      <c r="BG553" s="779"/>
      <c r="BH553" s="779"/>
      <c r="BI553" s="779"/>
      <c r="BJ553" s="779"/>
      <c r="BK553" s="779"/>
      <c r="BL553" s="779"/>
      <c r="BM553" s="779"/>
      <c r="BN553" s="779"/>
      <c r="BO553" s="779"/>
      <c r="BP553" s="779"/>
      <c r="BQ553" s="779"/>
      <c r="BR553" s="779"/>
      <c r="BS553" s="779"/>
      <c r="BT553" s="779"/>
      <c r="BU553" s="779"/>
      <c r="BV553" s="779"/>
      <c r="BW553" s="779"/>
      <c r="BX553" s="779"/>
      <c r="BY553" s="779"/>
      <c r="BZ553" s="779"/>
      <c r="CA553" s="779"/>
      <c r="CB553" s="779"/>
      <c r="CC553" s="779"/>
      <c r="CD553" s="779"/>
      <c r="CE553" s="779"/>
      <c r="CF553" s="779"/>
      <c r="CG553" s="779"/>
      <c r="CH553" s="779"/>
      <c r="CI553" s="779"/>
      <c r="CJ553" s="779"/>
      <c r="CK553" s="779"/>
      <c r="CL553" s="779"/>
      <c r="CM553" s="779"/>
      <c r="CN553" s="779"/>
      <c r="CO553" s="779"/>
      <c r="CP553" s="779"/>
      <c r="CQ553" s="779"/>
      <c r="CR553" s="779"/>
      <c r="CS553" s="779"/>
      <c r="CT553" s="779"/>
    </row>
    <row r="554" spans="1:98" s="887" customFormat="1" ht="13.5">
      <c r="A554" s="886"/>
      <c r="B554" s="886"/>
      <c r="C554" s="886"/>
      <c r="D554" s="886"/>
      <c r="E554" s="886"/>
      <c r="F554" s="2851"/>
      <c r="G554" s="2851"/>
      <c r="H554" s="888"/>
      <c r="I554" s="889"/>
      <c r="J554" s="890"/>
      <c r="M554" s="772"/>
      <c r="N554" s="891"/>
      <c r="O554" s="774"/>
      <c r="P554" s="775"/>
      <c r="Q554" s="775"/>
      <c r="R554" s="776"/>
      <c r="S554" s="777"/>
      <c r="T554" s="777"/>
      <c r="U554" s="777"/>
      <c r="V554" s="778"/>
      <c r="W554" s="778"/>
      <c r="X554" s="778"/>
      <c r="Y554" s="778"/>
      <c r="Z554" s="778"/>
      <c r="AA554" s="779"/>
      <c r="AB554" s="779"/>
      <c r="AC554" s="779"/>
      <c r="AD554" s="779"/>
      <c r="AE554" s="779"/>
      <c r="AF554" s="779"/>
      <c r="AG554" s="779"/>
      <c r="AH554" s="779"/>
      <c r="AI554" s="779"/>
      <c r="AJ554" s="779"/>
      <c r="AK554" s="779"/>
      <c r="AL554" s="779"/>
      <c r="AM554" s="779"/>
      <c r="AN554" s="779"/>
      <c r="AO554" s="779"/>
      <c r="AP554" s="779"/>
      <c r="AQ554" s="779"/>
      <c r="AR554" s="779"/>
      <c r="AS554" s="779"/>
      <c r="AT554" s="779"/>
      <c r="AU554" s="779"/>
      <c r="AV554" s="779"/>
      <c r="AW554" s="779"/>
      <c r="AX554" s="779"/>
      <c r="AY554" s="779"/>
      <c r="AZ554" s="779"/>
      <c r="BA554" s="779"/>
      <c r="BB554" s="779"/>
      <c r="BC554" s="779"/>
      <c r="BD554" s="779"/>
      <c r="BE554" s="779"/>
      <c r="BF554" s="779"/>
      <c r="BG554" s="779"/>
      <c r="BH554" s="779"/>
      <c r="BI554" s="779"/>
      <c r="BJ554" s="779"/>
      <c r="BK554" s="779"/>
      <c r="BL554" s="779"/>
      <c r="BM554" s="779"/>
      <c r="BN554" s="779"/>
      <c r="BO554" s="779"/>
      <c r="BP554" s="779"/>
      <c r="BQ554" s="779"/>
      <c r="BR554" s="779"/>
      <c r="BS554" s="779"/>
      <c r="BT554" s="779"/>
      <c r="BU554" s="779"/>
      <c r="BV554" s="779"/>
      <c r="BW554" s="779"/>
      <c r="BX554" s="779"/>
      <c r="BY554" s="779"/>
      <c r="BZ554" s="779"/>
      <c r="CA554" s="779"/>
      <c r="CB554" s="779"/>
      <c r="CC554" s="779"/>
      <c r="CD554" s="779"/>
      <c r="CE554" s="779"/>
      <c r="CF554" s="779"/>
      <c r="CG554" s="779"/>
      <c r="CH554" s="779"/>
      <c r="CI554" s="779"/>
      <c r="CJ554" s="779"/>
      <c r="CK554" s="779"/>
      <c r="CL554" s="779"/>
      <c r="CM554" s="779"/>
      <c r="CN554" s="779"/>
      <c r="CO554" s="779"/>
      <c r="CP554" s="779"/>
      <c r="CQ554" s="779"/>
      <c r="CR554" s="779"/>
      <c r="CS554" s="779"/>
      <c r="CT554" s="779"/>
    </row>
    <row r="555" spans="1:98" s="887" customFormat="1" ht="13.5">
      <c r="A555" s="886"/>
      <c r="B555" s="886"/>
      <c r="C555" s="886"/>
      <c r="D555" s="886"/>
      <c r="E555" s="886"/>
      <c r="F555" s="2851"/>
      <c r="G555" s="2851"/>
      <c r="H555" s="888"/>
      <c r="I555" s="889"/>
      <c r="J555" s="890"/>
      <c r="M555" s="772"/>
      <c r="N555" s="891"/>
      <c r="O555" s="774"/>
      <c r="P555" s="775"/>
      <c r="Q555" s="775"/>
      <c r="R555" s="776"/>
      <c r="S555" s="777"/>
      <c r="T555" s="777"/>
      <c r="U555" s="777"/>
      <c r="V555" s="778"/>
      <c r="W555" s="778"/>
      <c r="X555" s="778"/>
      <c r="Y555" s="778"/>
      <c r="Z555" s="778"/>
      <c r="AA555" s="779"/>
      <c r="AB555" s="779"/>
      <c r="AC555" s="779"/>
      <c r="AD555" s="779"/>
      <c r="AE555" s="779"/>
      <c r="AF555" s="779"/>
      <c r="AG555" s="779"/>
      <c r="AH555" s="779"/>
      <c r="AI555" s="779"/>
      <c r="AJ555" s="779"/>
      <c r="AK555" s="779"/>
      <c r="AL555" s="779"/>
      <c r="AM555" s="779"/>
      <c r="AN555" s="779"/>
      <c r="AO555" s="779"/>
      <c r="AP555" s="779"/>
      <c r="AQ555" s="779"/>
      <c r="AR555" s="779"/>
      <c r="AS555" s="779"/>
      <c r="AT555" s="779"/>
      <c r="AU555" s="779"/>
      <c r="AV555" s="779"/>
      <c r="AW555" s="779"/>
      <c r="AX555" s="779"/>
      <c r="AY555" s="779"/>
      <c r="AZ555" s="779"/>
      <c r="BA555" s="779"/>
      <c r="BB555" s="779"/>
      <c r="BC555" s="779"/>
      <c r="BD555" s="779"/>
      <c r="BE555" s="779"/>
      <c r="BF555" s="779"/>
      <c r="BG555" s="779"/>
      <c r="BH555" s="779"/>
      <c r="BI555" s="779"/>
      <c r="BJ555" s="779"/>
      <c r="BK555" s="779"/>
      <c r="BL555" s="779"/>
      <c r="BM555" s="779"/>
      <c r="BN555" s="779"/>
      <c r="BO555" s="779"/>
      <c r="BP555" s="779"/>
      <c r="BQ555" s="779"/>
      <c r="BR555" s="779"/>
      <c r="BS555" s="779"/>
      <c r="BT555" s="779"/>
      <c r="BU555" s="779"/>
      <c r="BV555" s="779"/>
      <c r="BW555" s="779"/>
      <c r="BX555" s="779"/>
      <c r="BY555" s="779"/>
      <c r="BZ555" s="779"/>
      <c r="CA555" s="779"/>
      <c r="CB555" s="779"/>
      <c r="CC555" s="779"/>
      <c r="CD555" s="779"/>
      <c r="CE555" s="779"/>
      <c r="CF555" s="779"/>
      <c r="CG555" s="779"/>
      <c r="CH555" s="779"/>
      <c r="CI555" s="779"/>
      <c r="CJ555" s="779"/>
      <c r="CK555" s="779"/>
      <c r="CL555" s="779"/>
      <c r="CM555" s="779"/>
      <c r="CN555" s="779"/>
      <c r="CO555" s="779"/>
      <c r="CP555" s="779"/>
      <c r="CQ555" s="779"/>
      <c r="CR555" s="779"/>
      <c r="CS555" s="779"/>
      <c r="CT555" s="779"/>
    </row>
    <row r="556" spans="1:98" s="887" customFormat="1" ht="13.5">
      <c r="A556" s="886"/>
      <c r="B556" s="886"/>
      <c r="C556" s="886"/>
      <c r="D556" s="886"/>
      <c r="E556" s="886"/>
      <c r="F556" s="2851"/>
      <c r="G556" s="2851"/>
      <c r="H556" s="888"/>
      <c r="I556" s="889"/>
      <c r="J556" s="890"/>
      <c r="M556" s="772"/>
      <c r="N556" s="891"/>
      <c r="O556" s="774"/>
      <c r="P556" s="775"/>
      <c r="Q556" s="775"/>
      <c r="R556" s="776"/>
      <c r="S556" s="777"/>
      <c r="T556" s="777"/>
      <c r="U556" s="777"/>
      <c r="V556" s="778"/>
      <c r="W556" s="778"/>
      <c r="X556" s="778"/>
      <c r="Y556" s="778"/>
      <c r="Z556" s="778"/>
      <c r="AA556" s="779"/>
      <c r="AB556" s="779"/>
      <c r="AC556" s="779"/>
      <c r="AD556" s="779"/>
      <c r="AE556" s="779"/>
      <c r="AF556" s="779"/>
      <c r="AG556" s="779"/>
      <c r="AH556" s="779"/>
      <c r="AI556" s="779"/>
      <c r="AJ556" s="779"/>
      <c r="AK556" s="779"/>
      <c r="AL556" s="779"/>
      <c r="AM556" s="779"/>
      <c r="AN556" s="779"/>
      <c r="AO556" s="779"/>
      <c r="AP556" s="779"/>
      <c r="AQ556" s="779"/>
      <c r="AR556" s="779"/>
      <c r="AS556" s="779"/>
      <c r="AT556" s="779"/>
      <c r="AU556" s="779"/>
      <c r="AV556" s="779"/>
      <c r="AW556" s="779"/>
      <c r="AX556" s="779"/>
      <c r="AY556" s="779"/>
      <c r="AZ556" s="779"/>
      <c r="BA556" s="779"/>
      <c r="BB556" s="779"/>
      <c r="BC556" s="779"/>
      <c r="BD556" s="779"/>
      <c r="BE556" s="779"/>
      <c r="BF556" s="779"/>
      <c r="BG556" s="779"/>
      <c r="BH556" s="779"/>
      <c r="BI556" s="779"/>
      <c r="BJ556" s="779"/>
      <c r="BK556" s="779"/>
      <c r="BL556" s="779"/>
      <c r="BM556" s="779"/>
      <c r="BN556" s="779"/>
      <c r="BO556" s="779"/>
      <c r="BP556" s="779"/>
      <c r="BQ556" s="779"/>
      <c r="BR556" s="779"/>
      <c r="BS556" s="779"/>
      <c r="BT556" s="779"/>
      <c r="BU556" s="779"/>
      <c r="BV556" s="779"/>
      <c r="BW556" s="779"/>
      <c r="BX556" s="779"/>
      <c r="BY556" s="779"/>
      <c r="BZ556" s="779"/>
      <c r="CA556" s="779"/>
      <c r="CB556" s="779"/>
      <c r="CC556" s="779"/>
      <c r="CD556" s="779"/>
      <c r="CE556" s="779"/>
      <c r="CF556" s="779"/>
      <c r="CG556" s="779"/>
      <c r="CH556" s="779"/>
      <c r="CI556" s="779"/>
      <c r="CJ556" s="779"/>
      <c r="CK556" s="779"/>
      <c r="CL556" s="779"/>
      <c r="CM556" s="779"/>
      <c r="CN556" s="779"/>
      <c r="CO556" s="779"/>
      <c r="CP556" s="779"/>
      <c r="CQ556" s="779"/>
      <c r="CR556" s="779"/>
      <c r="CS556" s="779"/>
      <c r="CT556" s="779"/>
    </row>
    <row r="557" spans="1:98" s="887" customFormat="1" ht="13.5">
      <c r="A557" s="886"/>
      <c r="B557" s="886"/>
      <c r="C557" s="886"/>
      <c r="D557" s="886"/>
      <c r="E557" s="886"/>
      <c r="F557" s="2851"/>
      <c r="G557" s="2851"/>
      <c r="H557" s="888"/>
      <c r="I557" s="889"/>
      <c r="J557" s="890"/>
      <c r="M557" s="772"/>
      <c r="N557" s="891"/>
      <c r="O557" s="774"/>
      <c r="P557" s="775"/>
      <c r="Q557" s="775"/>
      <c r="R557" s="776"/>
      <c r="S557" s="777"/>
      <c r="T557" s="777"/>
      <c r="U557" s="777"/>
      <c r="V557" s="778"/>
      <c r="W557" s="778"/>
      <c r="X557" s="778"/>
      <c r="Y557" s="778"/>
      <c r="Z557" s="778"/>
      <c r="AA557" s="779"/>
      <c r="AB557" s="779"/>
      <c r="AC557" s="779"/>
      <c r="AD557" s="779"/>
      <c r="AE557" s="779"/>
      <c r="AF557" s="779"/>
      <c r="AG557" s="779"/>
      <c r="AH557" s="779"/>
      <c r="AI557" s="779"/>
      <c r="AJ557" s="779"/>
      <c r="AK557" s="779"/>
      <c r="AL557" s="779"/>
      <c r="AM557" s="779"/>
      <c r="AN557" s="779"/>
      <c r="AO557" s="779"/>
      <c r="AP557" s="779"/>
      <c r="AQ557" s="779"/>
      <c r="AR557" s="779"/>
      <c r="AS557" s="779"/>
      <c r="AT557" s="779"/>
      <c r="AU557" s="779"/>
      <c r="AV557" s="779"/>
      <c r="AW557" s="779"/>
      <c r="AX557" s="779"/>
      <c r="AY557" s="779"/>
      <c r="AZ557" s="779"/>
      <c r="BA557" s="779"/>
      <c r="BB557" s="779"/>
      <c r="BC557" s="779"/>
      <c r="BD557" s="779"/>
      <c r="BE557" s="779"/>
      <c r="BF557" s="779"/>
      <c r="BG557" s="779"/>
      <c r="BH557" s="779"/>
      <c r="BI557" s="779"/>
      <c r="BJ557" s="779"/>
      <c r="BK557" s="779"/>
      <c r="BL557" s="779"/>
      <c r="BM557" s="779"/>
      <c r="BN557" s="779"/>
      <c r="BO557" s="779"/>
      <c r="BP557" s="779"/>
      <c r="BQ557" s="779"/>
      <c r="BR557" s="779"/>
      <c r="BS557" s="779"/>
      <c r="BT557" s="779"/>
      <c r="BU557" s="779"/>
      <c r="BV557" s="779"/>
      <c r="BW557" s="779"/>
      <c r="BX557" s="779"/>
      <c r="BY557" s="779"/>
      <c r="BZ557" s="779"/>
      <c r="CA557" s="779"/>
      <c r="CB557" s="779"/>
      <c r="CC557" s="779"/>
      <c r="CD557" s="779"/>
      <c r="CE557" s="779"/>
      <c r="CF557" s="779"/>
      <c r="CG557" s="779"/>
      <c r="CH557" s="779"/>
      <c r="CI557" s="779"/>
      <c r="CJ557" s="779"/>
      <c r="CK557" s="779"/>
      <c r="CL557" s="779"/>
      <c r="CM557" s="779"/>
      <c r="CN557" s="779"/>
      <c r="CO557" s="779"/>
      <c r="CP557" s="779"/>
      <c r="CQ557" s="779"/>
      <c r="CR557" s="779"/>
      <c r="CS557" s="779"/>
      <c r="CT557" s="779"/>
    </row>
    <row r="558" spans="1:98" s="887" customFormat="1" ht="13.5">
      <c r="A558" s="886"/>
      <c r="B558" s="886"/>
      <c r="C558" s="886"/>
      <c r="D558" s="886"/>
      <c r="E558" s="886"/>
      <c r="F558" s="2851"/>
      <c r="G558" s="2851"/>
      <c r="H558" s="888"/>
      <c r="I558" s="889"/>
      <c r="J558" s="890"/>
      <c r="M558" s="772"/>
      <c r="N558" s="891"/>
      <c r="O558" s="774"/>
      <c r="P558" s="775"/>
      <c r="Q558" s="775"/>
      <c r="R558" s="776"/>
      <c r="S558" s="777"/>
      <c r="T558" s="777"/>
      <c r="U558" s="777"/>
      <c r="V558" s="778"/>
      <c r="W558" s="778"/>
      <c r="X558" s="778"/>
      <c r="Y558" s="778"/>
      <c r="Z558" s="778"/>
      <c r="AA558" s="779"/>
      <c r="AB558" s="779"/>
      <c r="AC558" s="779"/>
      <c r="AD558" s="779"/>
      <c r="AE558" s="779"/>
      <c r="AF558" s="779"/>
      <c r="AG558" s="779"/>
      <c r="AH558" s="779"/>
      <c r="AI558" s="779"/>
      <c r="AJ558" s="779"/>
      <c r="AK558" s="779"/>
      <c r="AL558" s="779"/>
      <c r="AM558" s="779"/>
      <c r="AN558" s="779"/>
      <c r="AO558" s="779"/>
      <c r="AP558" s="779"/>
      <c r="AQ558" s="779"/>
      <c r="AR558" s="779"/>
      <c r="AS558" s="779"/>
      <c r="AT558" s="779"/>
      <c r="AU558" s="779"/>
      <c r="AV558" s="779"/>
      <c r="AW558" s="779"/>
      <c r="AX558" s="779"/>
      <c r="AY558" s="779"/>
      <c r="AZ558" s="779"/>
      <c r="BA558" s="779"/>
      <c r="BB558" s="779"/>
      <c r="BC558" s="779"/>
      <c r="BD558" s="779"/>
      <c r="BE558" s="779"/>
      <c r="BF558" s="779"/>
      <c r="BG558" s="779"/>
      <c r="BH558" s="779"/>
      <c r="BI558" s="779"/>
      <c r="BJ558" s="779"/>
      <c r="BK558" s="779"/>
      <c r="BL558" s="779"/>
      <c r="BM558" s="779"/>
      <c r="BN558" s="779"/>
      <c r="BO558" s="779"/>
      <c r="BP558" s="779"/>
      <c r="BQ558" s="779"/>
      <c r="BR558" s="779"/>
      <c r="BS558" s="779"/>
      <c r="BT558" s="779"/>
      <c r="BU558" s="779"/>
      <c r="BV558" s="779"/>
      <c r="BW558" s="779"/>
      <c r="BX558" s="779"/>
      <c r="BY558" s="779"/>
      <c r="BZ558" s="779"/>
      <c r="CA558" s="779"/>
      <c r="CB558" s="779"/>
      <c r="CC558" s="779"/>
      <c r="CD558" s="779"/>
      <c r="CE558" s="779"/>
      <c r="CF558" s="779"/>
      <c r="CG558" s="779"/>
      <c r="CH558" s="779"/>
      <c r="CI558" s="779"/>
      <c r="CJ558" s="779"/>
      <c r="CK558" s="779"/>
      <c r="CL558" s="779"/>
      <c r="CM558" s="779"/>
      <c r="CN558" s="779"/>
      <c r="CO558" s="779"/>
      <c r="CP558" s="779"/>
      <c r="CQ558" s="779"/>
      <c r="CR558" s="779"/>
      <c r="CS558" s="779"/>
      <c r="CT558" s="779"/>
    </row>
    <row r="559" spans="1:98" s="887" customFormat="1" ht="13.5">
      <c r="A559" s="886"/>
      <c r="B559" s="886"/>
      <c r="C559" s="886"/>
      <c r="D559" s="886"/>
      <c r="E559" s="886"/>
      <c r="F559" s="2851"/>
      <c r="G559" s="2851"/>
      <c r="H559" s="888"/>
      <c r="I559" s="889"/>
      <c r="J559" s="890"/>
      <c r="M559" s="772"/>
      <c r="N559" s="891"/>
      <c r="O559" s="774"/>
      <c r="P559" s="775"/>
      <c r="Q559" s="775"/>
      <c r="R559" s="776"/>
      <c r="S559" s="777"/>
      <c r="T559" s="777"/>
      <c r="U559" s="777"/>
      <c r="V559" s="778"/>
      <c r="W559" s="778"/>
      <c r="X559" s="778"/>
      <c r="Y559" s="778"/>
      <c r="Z559" s="778"/>
      <c r="AA559" s="779"/>
      <c r="AB559" s="779"/>
      <c r="AC559" s="779"/>
      <c r="AD559" s="779"/>
      <c r="AE559" s="779"/>
      <c r="AF559" s="779"/>
      <c r="AG559" s="779"/>
      <c r="AH559" s="779"/>
      <c r="AI559" s="779"/>
      <c r="AJ559" s="779"/>
      <c r="AK559" s="779"/>
      <c r="AL559" s="779"/>
      <c r="AM559" s="779"/>
      <c r="AN559" s="779"/>
      <c r="AO559" s="779"/>
      <c r="AP559" s="779"/>
      <c r="AQ559" s="779"/>
      <c r="AR559" s="779"/>
      <c r="AS559" s="779"/>
      <c r="AT559" s="779"/>
      <c r="AU559" s="779"/>
      <c r="AV559" s="779"/>
      <c r="AW559" s="779"/>
      <c r="AX559" s="779"/>
      <c r="AY559" s="779"/>
      <c r="AZ559" s="779"/>
      <c r="BA559" s="779"/>
      <c r="BB559" s="779"/>
      <c r="BC559" s="779"/>
      <c r="BD559" s="779"/>
      <c r="BE559" s="779"/>
      <c r="BF559" s="779"/>
      <c r="BG559" s="779"/>
      <c r="BH559" s="779"/>
      <c r="BI559" s="779"/>
      <c r="BJ559" s="779"/>
      <c r="BK559" s="779"/>
      <c r="BL559" s="779"/>
      <c r="BM559" s="779"/>
      <c r="BN559" s="779"/>
      <c r="BO559" s="779"/>
      <c r="BP559" s="779"/>
      <c r="BQ559" s="779"/>
      <c r="BR559" s="779"/>
      <c r="BS559" s="779"/>
      <c r="BT559" s="779"/>
      <c r="BU559" s="779"/>
      <c r="BV559" s="779"/>
      <c r="BW559" s="779"/>
      <c r="BX559" s="779"/>
      <c r="BY559" s="779"/>
      <c r="BZ559" s="779"/>
      <c r="CA559" s="779"/>
      <c r="CB559" s="779"/>
      <c r="CC559" s="779"/>
      <c r="CD559" s="779"/>
      <c r="CE559" s="779"/>
      <c r="CF559" s="779"/>
      <c r="CG559" s="779"/>
      <c r="CH559" s="779"/>
      <c r="CI559" s="779"/>
      <c r="CJ559" s="779"/>
      <c r="CK559" s="779"/>
      <c r="CL559" s="779"/>
      <c r="CM559" s="779"/>
      <c r="CN559" s="779"/>
      <c r="CO559" s="779"/>
      <c r="CP559" s="779"/>
      <c r="CQ559" s="779"/>
      <c r="CR559" s="779"/>
      <c r="CS559" s="779"/>
      <c r="CT559" s="779"/>
    </row>
    <row r="560" spans="1:98" s="887" customFormat="1" ht="13.5">
      <c r="A560" s="886"/>
      <c r="B560" s="886"/>
      <c r="C560" s="886"/>
      <c r="D560" s="886"/>
      <c r="E560" s="886"/>
      <c r="F560" s="2851"/>
      <c r="G560" s="2851"/>
      <c r="H560" s="888"/>
      <c r="I560" s="889"/>
      <c r="J560" s="890"/>
      <c r="M560" s="772"/>
      <c r="N560" s="891"/>
      <c r="O560" s="774"/>
      <c r="P560" s="775"/>
      <c r="Q560" s="775"/>
      <c r="R560" s="776"/>
      <c r="S560" s="777"/>
      <c r="T560" s="777"/>
      <c r="U560" s="777"/>
      <c r="V560" s="778"/>
      <c r="W560" s="778"/>
      <c r="X560" s="778"/>
      <c r="Y560" s="778"/>
      <c r="Z560" s="778"/>
      <c r="AA560" s="779"/>
      <c r="AB560" s="779"/>
      <c r="AC560" s="779"/>
      <c r="AD560" s="779"/>
      <c r="AE560" s="779"/>
      <c r="AF560" s="779"/>
      <c r="AG560" s="779"/>
      <c r="AH560" s="779"/>
      <c r="AI560" s="779"/>
      <c r="AJ560" s="779"/>
      <c r="AK560" s="779"/>
      <c r="AL560" s="779"/>
      <c r="AM560" s="779"/>
      <c r="AN560" s="779"/>
      <c r="AO560" s="779"/>
      <c r="AP560" s="779"/>
      <c r="AQ560" s="779"/>
      <c r="AR560" s="779"/>
      <c r="AS560" s="779"/>
      <c r="AT560" s="779"/>
      <c r="AU560" s="779"/>
      <c r="AV560" s="779"/>
      <c r="AW560" s="779"/>
      <c r="AX560" s="779"/>
      <c r="AY560" s="779"/>
      <c r="AZ560" s="779"/>
      <c r="BA560" s="779"/>
      <c r="BB560" s="779"/>
      <c r="BC560" s="779"/>
      <c r="BD560" s="779"/>
      <c r="BE560" s="779"/>
      <c r="BF560" s="779"/>
      <c r="BG560" s="779"/>
      <c r="BH560" s="779"/>
      <c r="BI560" s="779"/>
      <c r="BJ560" s="779"/>
      <c r="BK560" s="779"/>
      <c r="BL560" s="779"/>
      <c r="BM560" s="779"/>
      <c r="BN560" s="779"/>
      <c r="BO560" s="779"/>
      <c r="BP560" s="779"/>
      <c r="BQ560" s="779"/>
      <c r="BR560" s="779"/>
      <c r="BS560" s="779"/>
      <c r="BT560" s="779"/>
      <c r="BU560" s="779"/>
      <c r="BV560" s="779"/>
      <c r="BW560" s="779"/>
      <c r="BX560" s="779"/>
      <c r="BY560" s="779"/>
      <c r="BZ560" s="779"/>
      <c r="CA560" s="779"/>
      <c r="CB560" s="779"/>
      <c r="CC560" s="779"/>
      <c r="CD560" s="779"/>
      <c r="CE560" s="779"/>
      <c r="CF560" s="779"/>
      <c r="CG560" s="779"/>
      <c r="CH560" s="779"/>
      <c r="CI560" s="779"/>
      <c r="CJ560" s="779"/>
      <c r="CK560" s="779"/>
      <c r="CL560" s="779"/>
      <c r="CM560" s="779"/>
      <c r="CN560" s="779"/>
      <c r="CO560" s="779"/>
      <c r="CP560" s="779"/>
      <c r="CQ560" s="779"/>
      <c r="CR560" s="779"/>
      <c r="CS560" s="779"/>
      <c r="CT560" s="779"/>
    </row>
    <row r="561" spans="1:98" s="887" customFormat="1" ht="13.5">
      <c r="A561" s="886"/>
      <c r="B561" s="886"/>
      <c r="C561" s="886"/>
      <c r="D561" s="886"/>
      <c r="E561" s="886"/>
      <c r="F561" s="2851"/>
      <c r="G561" s="2851"/>
      <c r="H561" s="888"/>
      <c r="I561" s="889"/>
      <c r="J561" s="890"/>
      <c r="M561" s="772"/>
      <c r="N561" s="891"/>
      <c r="O561" s="774"/>
      <c r="P561" s="775"/>
      <c r="Q561" s="775"/>
      <c r="R561" s="776"/>
      <c r="S561" s="777"/>
      <c r="T561" s="777"/>
      <c r="U561" s="777"/>
      <c r="V561" s="778"/>
      <c r="W561" s="778"/>
      <c r="X561" s="778"/>
      <c r="Y561" s="778"/>
      <c r="Z561" s="778"/>
      <c r="AA561" s="779"/>
      <c r="AB561" s="779"/>
      <c r="AC561" s="779"/>
      <c r="AD561" s="779"/>
      <c r="AE561" s="779"/>
      <c r="AF561" s="779"/>
      <c r="AG561" s="779"/>
      <c r="AH561" s="779"/>
      <c r="AI561" s="779"/>
      <c r="AJ561" s="779"/>
      <c r="AK561" s="779"/>
      <c r="AL561" s="779"/>
      <c r="AM561" s="779"/>
      <c r="AN561" s="779"/>
      <c r="AO561" s="779"/>
      <c r="AP561" s="779"/>
      <c r="AQ561" s="779"/>
      <c r="AR561" s="779"/>
      <c r="AS561" s="779"/>
      <c r="AT561" s="779"/>
      <c r="AU561" s="779"/>
      <c r="AV561" s="779"/>
      <c r="AW561" s="779"/>
      <c r="AX561" s="779"/>
      <c r="AY561" s="779"/>
      <c r="AZ561" s="779"/>
      <c r="BA561" s="779"/>
      <c r="BB561" s="779"/>
      <c r="BC561" s="779"/>
      <c r="BD561" s="779"/>
      <c r="BE561" s="779"/>
      <c r="BF561" s="779"/>
      <c r="BG561" s="779"/>
      <c r="BH561" s="779"/>
      <c r="BI561" s="779"/>
      <c r="BJ561" s="779"/>
      <c r="BK561" s="779"/>
      <c r="BL561" s="779"/>
      <c r="BM561" s="779"/>
      <c r="BN561" s="779"/>
      <c r="BO561" s="779"/>
      <c r="BP561" s="779"/>
      <c r="BQ561" s="779"/>
      <c r="BR561" s="779"/>
      <c r="BS561" s="779"/>
      <c r="BT561" s="779"/>
      <c r="BU561" s="779"/>
      <c r="BV561" s="779"/>
      <c r="BW561" s="779"/>
      <c r="BX561" s="779"/>
      <c r="BY561" s="779"/>
      <c r="BZ561" s="779"/>
      <c r="CA561" s="779"/>
      <c r="CB561" s="779"/>
      <c r="CC561" s="779"/>
      <c r="CD561" s="779"/>
      <c r="CE561" s="779"/>
      <c r="CF561" s="779"/>
      <c r="CG561" s="779"/>
      <c r="CH561" s="779"/>
      <c r="CI561" s="779"/>
      <c r="CJ561" s="779"/>
      <c r="CK561" s="779"/>
      <c r="CL561" s="779"/>
      <c r="CM561" s="779"/>
      <c r="CN561" s="779"/>
      <c r="CO561" s="779"/>
      <c r="CP561" s="779"/>
      <c r="CQ561" s="779"/>
      <c r="CR561" s="779"/>
      <c r="CS561" s="779"/>
      <c r="CT561" s="779"/>
    </row>
    <row r="562" spans="1:98" s="887" customFormat="1" ht="13.5">
      <c r="A562" s="886"/>
      <c r="B562" s="886"/>
      <c r="C562" s="886"/>
      <c r="D562" s="886"/>
      <c r="E562" s="886"/>
      <c r="F562" s="2851"/>
      <c r="G562" s="2851"/>
      <c r="H562" s="888"/>
      <c r="I562" s="889"/>
      <c r="J562" s="890"/>
      <c r="M562" s="772"/>
      <c r="N562" s="891"/>
      <c r="O562" s="774"/>
      <c r="P562" s="775"/>
      <c r="Q562" s="775"/>
      <c r="R562" s="776"/>
      <c r="S562" s="777"/>
      <c r="T562" s="777"/>
      <c r="U562" s="777"/>
      <c r="V562" s="778"/>
      <c r="W562" s="778"/>
      <c r="X562" s="778"/>
      <c r="Y562" s="778"/>
      <c r="Z562" s="778"/>
      <c r="AA562" s="779"/>
      <c r="AB562" s="779"/>
      <c r="AC562" s="779"/>
      <c r="AD562" s="779"/>
      <c r="AE562" s="779"/>
      <c r="AF562" s="779"/>
      <c r="AG562" s="779"/>
      <c r="AH562" s="779"/>
      <c r="AI562" s="779"/>
      <c r="AJ562" s="779"/>
      <c r="AK562" s="779"/>
      <c r="AL562" s="779"/>
      <c r="AM562" s="779"/>
      <c r="AN562" s="779"/>
      <c r="AO562" s="779"/>
      <c r="AP562" s="779"/>
      <c r="AQ562" s="779"/>
      <c r="AR562" s="779"/>
      <c r="AS562" s="779"/>
      <c r="AT562" s="779"/>
      <c r="AU562" s="779"/>
      <c r="AV562" s="779"/>
      <c r="AW562" s="779"/>
      <c r="AX562" s="779"/>
      <c r="AY562" s="779"/>
      <c r="AZ562" s="779"/>
      <c r="BA562" s="779"/>
      <c r="BB562" s="779"/>
      <c r="BC562" s="779"/>
      <c r="BD562" s="779"/>
      <c r="BE562" s="779"/>
      <c r="BF562" s="779"/>
      <c r="BG562" s="779"/>
      <c r="BH562" s="779"/>
      <c r="BI562" s="779"/>
      <c r="BJ562" s="779"/>
      <c r="BK562" s="779"/>
      <c r="BL562" s="779"/>
      <c r="BM562" s="779"/>
      <c r="BN562" s="779"/>
      <c r="BO562" s="779"/>
      <c r="BP562" s="779"/>
      <c r="BQ562" s="779"/>
      <c r="BR562" s="779"/>
      <c r="BS562" s="779"/>
      <c r="BT562" s="779"/>
      <c r="BU562" s="779"/>
      <c r="BV562" s="779"/>
      <c r="BW562" s="779"/>
      <c r="BX562" s="779"/>
      <c r="BY562" s="779"/>
      <c r="BZ562" s="779"/>
      <c r="CA562" s="779"/>
      <c r="CB562" s="779"/>
      <c r="CC562" s="779"/>
      <c r="CD562" s="779"/>
      <c r="CE562" s="779"/>
      <c r="CF562" s="779"/>
      <c r="CG562" s="779"/>
      <c r="CH562" s="779"/>
      <c r="CI562" s="779"/>
      <c r="CJ562" s="779"/>
      <c r="CK562" s="779"/>
      <c r="CL562" s="779"/>
      <c r="CM562" s="779"/>
      <c r="CN562" s="779"/>
      <c r="CO562" s="779"/>
      <c r="CP562" s="779"/>
      <c r="CQ562" s="779"/>
      <c r="CR562" s="779"/>
      <c r="CS562" s="779"/>
      <c r="CT562" s="779"/>
    </row>
    <row r="563" spans="1:98" s="887" customFormat="1" ht="13.5">
      <c r="A563" s="886"/>
      <c r="B563" s="886"/>
      <c r="C563" s="886"/>
      <c r="D563" s="886"/>
      <c r="E563" s="886"/>
      <c r="F563" s="2851"/>
      <c r="G563" s="2851"/>
      <c r="H563" s="888"/>
      <c r="I563" s="889"/>
      <c r="J563" s="890"/>
      <c r="M563" s="772"/>
      <c r="N563" s="891"/>
      <c r="O563" s="774"/>
      <c r="P563" s="775"/>
      <c r="Q563" s="775"/>
      <c r="R563" s="776"/>
      <c r="S563" s="777"/>
      <c r="T563" s="777"/>
      <c r="U563" s="777"/>
      <c r="V563" s="778"/>
      <c r="W563" s="778"/>
      <c r="X563" s="778"/>
      <c r="Y563" s="778"/>
      <c r="Z563" s="778"/>
      <c r="AA563" s="779"/>
      <c r="AB563" s="779"/>
      <c r="AC563" s="779"/>
      <c r="AD563" s="779"/>
      <c r="AE563" s="779"/>
      <c r="AF563" s="779"/>
      <c r="AG563" s="779"/>
      <c r="AH563" s="779"/>
      <c r="AI563" s="779"/>
      <c r="AJ563" s="779"/>
      <c r="AK563" s="779"/>
      <c r="AL563" s="779"/>
      <c r="AM563" s="779"/>
      <c r="AN563" s="779"/>
      <c r="AO563" s="779"/>
      <c r="AP563" s="779"/>
      <c r="AQ563" s="779"/>
      <c r="AR563" s="779"/>
      <c r="AS563" s="779"/>
      <c r="AT563" s="779"/>
      <c r="AU563" s="779"/>
      <c r="AV563" s="779"/>
      <c r="AW563" s="779"/>
      <c r="AX563" s="779"/>
      <c r="AY563" s="779"/>
      <c r="AZ563" s="779"/>
      <c r="BA563" s="779"/>
      <c r="BB563" s="779"/>
      <c r="BC563" s="779"/>
      <c r="BD563" s="779"/>
      <c r="BE563" s="779"/>
      <c r="BF563" s="779"/>
      <c r="BG563" s="779"/>
      <c r="BH563" s="779"/>
      <c r="BI563" s="779"/>
      <c r="BJ563" s="779"/>
      <c r="BK563" s="779"/>
      <c r="BL563" s="779"/>
      <c r="BM563" s="779"/>
      <c r="BN563" s="779"/>
      <c r="BO563" s="779"/>
      <c r="BP563" s="779"/>
      <c r="BQ563" s="779"/>
      <c r="BR563" s="779"/>
      <c r="BS563" s="779"/>
      <c r="BT563" s="779"/>
      <c r="BU563" s="779"/>
      <c r="BV563" s="779"/>
      <c r="BW563" s="779"/>
      <c r="BX563" s="779"/>
      <c r="BY563" s="779"/>
      <c r="BZ563" s="779"/>
      <c r="CA563" s="779"/>
      <c r="CB563" s="779"/>
      <c r="CC563" s="779"/>
      <c r="CD563" s="779"/>
      <c r="CE563" s="779"/>
      <c r="CF563" s="779"/>
      <c r="CG563" s="779"/>
      <c r="CH563" s="779"/>
      <c r="CI563" s="779"/>
      <c r="CJ563" s="779"/>
      <c r="CK563" s="779"/>
      <c r="CL563" s="779"/>
      <c r="CM563" s="779"/>
      <c r="CN563" s="779"/>
      <c r="CO563" s="779"/>
      <c r="CP563" s="779"/>
      <c r="CQ563" s="779"/>
      <c r="CR563" s="779"/>
      <c r="CS563" s="779"/>
      <c r="CT563" s="779"/>
    </row>
    <row r="564" spans="1:98" s="887" customFormat="1" ht="13.5">
      <c r="A564" s="886"/>
      <c r="B564" s="886"/>
      <c r="C564" s="886"/>
      <c r="D564" s="886"/>
      <c r="E564" s="886"/>
      <c r="F564" s="2851"/>
      <c r="G564" s="2851"/>
      <c r="H564" s="888"/>
      <c r="I564" s="889"/>
      <c r="J564" s="890"/>
      <c r="M564" s="772"/>
      <c r="N564" s="891"/>
      <c r="O564" s="774"/>
      <c r="P564" s="775"/>
      <c r="Q564" s="775"/>
      <c r="R564" s="776"/>
      <c r="S564" s="777"/>
      <c r="T564" s="777"/>
      <c r="U564" s="777"/>
      <c r="V564" s="778"/>
      <c r="W564" s="778"/>
      <c r="X564" s="778"/>
      <c r="Y564" s="778"/>
      <c r="Z564" s="778"/>
      <c r="AA564" s="779"/>
      <c r="AB564" s="779"/>
      <c r="AC564" s="779"/>
      <c r="AD564" s="779"/>
      <c r="AE564" s="779"/>
      <c r="AF564" s="779"/>
      <c r="AG564" s="779"/>
      <c r="AH564" s="779"/>
      <c r="AI564" s="779"/>
      <c r="AJ564" s="779"/>
      <c r="AK564" s="779"/>
      <c r="AL564" s="779"/>
      <c r="AM564" s="779"/>
      <c r="AN564" s="779"/>
      <c r="AO564" s="779"/>
      <c r="AP564" s="779"/>
      <c r="AQ564" s="779"/>
      <c r="AR564" s="779"/>
      <c r="AS564" s="779"/>
      <c r="AT564" s="779"/>
      <c r="AU564" s="779"/>
      <c r="AV564" s="779"/>
      <c r="AW564" s="779"/>
      <c r="AX564" s="779"/>
      <c r="AY564" s="779"/>
      <c r="AZ564" s="779"/>
      <c r="BA564" s="779"/>
      <c r="BB564" s="779"/>
      <c r="BC564" s="779"/>
      <c r="BD564" s="779"/>
      <c r="BE564" s="779"/>
      <c r="BF564" s="779"/>
      <c r="BG564" s="779"/>
      <c r="BH564" s="779"/>
      <c r="BI564" s="779"/>
      <c r="BJ564" s="779"/>
      <c r="BK564" s="779"/>
      <c r="BL564" s="779"/>
      <c r="BM564" s="779"/>
      <c r="BN564" s="779"/>
      <c r="BO564" s="779"/>
      <c r="BP564" s="779"/>
      <c r="BQ564" s="779"/>
      <c r="BR564" s="779"/>
      <c r="BS564" s="779"/>
      <c r="BT564" s="779"/>
      <c r="BU564" s="779"/>
      <c r="BV564" s="779"/>
      <c r="BW564" s="779"/>
      <c r="BX564" s="779"/>
      <c r="BY564" s="779"/>
      <c r="BZ564" s="779"/>
      <c r="CA564" s="779"/>
      <c r="CB564" s="779"/>
      <c r="CC564" s="779"/>
      <c r="CD564" s="779"/>
      <c r="CE564" s="779"/>
      <c r="CF564" s="779"/>
      <c r="CG564" s="779"/>
      <c r="CH564" s="779"/>
      <c r="CI564" s="779"/>
      <c r="CJ564" s="779"/>
      <c r="CK564" s="779"/>
      <c r="CL564" s="779"/>
      <c r="CM564" s="779"/>
      <c r="CN564" s="779"/>
      <c r="CO564" s="779"/>
      <c r="CP564" s="779"/>
      <c r="CQ564" s="779"/>
      <c r="CR564" s="779"/>
      <c r="CS564" s="779"/>
      <c r="CT564" s="779"/>
    </row>
    <row r="565" spans="1:98" s="887" customFormat="1" ht="13.5">
      <c r="A565" s="886"/>
      <c r="B565" s="886"/>
      <c r="C565" s="886"/>
      <c r="D565" s="886"/>
      <c r="E565" s="886"/>
      <c r="F565" s="2851"/>
      <c r="G565" s="2851"/>
      <c r="H565" s="888"/>
      <c r="I565" s="889"/>
      <c r="J565" s="890"/>
      <c r="M565" s="772"/>
      <c r="N565" s="891"/>
      <c r="O565" s="774"/>
      <c r="P565" s="775"/>
      <c r="Q565" s="775"/>
      <c r="R565" s="776"/>
      <c r="S565" s="777"/>
      <c r="T565" s="777"/>
      <c r="U565" s="777"/>
      <c r="V565" s="778"/>
      <c r="W565" s="778"/>
      <c r="X565" s="778"/>
      <c r="Y565" s="778"/>
      <c r="Z565" s="778"/>
      <c r="AA565" s="779"/>
      <c r="AB565" s="779"/>
      <c r="AC565" s="779"/>
      <c r="AD565" s="779"/>
      <c r="AE565" s="779"/>
      <c r="AF565" s="779"/>
      <c r="AG565" s="779"/>
      <c r="AH565" s="779"/>
      <c r="AI565" s="779"/>
      <c r="AJ565" s="779"/>
      <c r="AK565" s="779"/>
      <c r="AL565" s="779"/>
      <c r="AM565" s="779"/>
      <c r="AN565" s="779"/>
      <c r="AO565" s="779"/>
      <c r="AP565" s="779"/>
      <c r="AQ565" s="779"/>
      <c r="AR565" s="779"/>
      <c r="AS565" s="779"/>
      <c r="AT565" s="779"/>
      <c r="AU565" s="779"/>
      <c r="AV565" s="779"/>
      <c r="AW565" s="779"/>
      <c r="AX565" s="779"/>
      <c r="AY565" s="779"/>
      <c r="AZ565" s="779"/>
      <c r="BA565" s="779"/>
      <c r="BB565" s="779"/>
      <c r="BC565" s="779"/>
      <c r="BD565" s="779"/>
      <c r="BE565" s="779"/>
      <c r="BF565" s="779"/>
      <c r="BG565" s="779"/>
      <c r="BH565" s="779"/>
      <c r="BI565" s="779"/>
      <c r="BJ565" s="779"/>
      <c r="BK565" s="779"/>
      <c r="BL565" s="779"/>
      <c r="BM565" s="779"/>
      <c r="BN565" s="779"/>
      <c r="BO565" s="779"/>
      <c r="BP565" s="779"/>
      <c r="BQ565" s="779"/>
      <c r="BR565" s="779"/>
      <c r="BS565" s="779"/>
      <c r="BT565" s="779"/>
      <c r="BU565" s="779"/>
      <c r="BV565" s="779"/>
      <c r="BW565" s="779"/>
      <c r="BX565" s="779"/>
      <c r="BY565" s="779"/>
      <c r="BZ565" s="779"/>
      <c r="CA565" s="779"/>
      <c r="CB565" s="779"/>
      <c r="CC565" s="779"/>
      <c r="CD565" s="779"/>
      <c r="CE565" s="779"/>
      <c r="CF565" s="779"/>
      <c r="CG565" s="779"/>
      <c r="CH565" s="779"/>
      <c r="CI565" s="779"/>
      <c r="CJ565" s="779"/>
      <c r="CK565" s="779"/>
      <c r="CL565" s="779"/>
      <c r="CM565" s="779"/>
      <c r="CN565" s="779"/>
      <c r="CO565" s="779"/>
      <c r="CP565" s="779"/>
      <c r="CQ565" s="779"/>
      <c r="CR565" s="779"/>
      <c r="CS565" s="779"/>
      <c r="CT565" s="779"/>
    </row>
    <row r="566" spans="1:98" s="887" customFormat="1" ht="13.5">
      <c r="A566" s="886"/>
      <c r="B566" s="886"/>
      <c r="C566" s="886"/>
      <c r="D566" s="886"/>
      <c r="E566" s="886"/>
      <c r="F566" s="2851"/>
      <c r="G566" s="2851"/>
      <c r="H566" s="888"/>
      <c r="I566" s="889"/>
      <c r="J566" s="890"/>
      <c r="M566" s="772"/>
      <c r="N566" s="891"/>
      <c r="O566" s="774"/>
      <c r="P566" s="775"/>
      <c r="Q566" s="775"/>
      <c r="R566" s="776"/>
      <c r="S566" s="777"/>
      <c r="T566" s="777"/>
      <c r="U566" s="777"/>
      <c r="V566" s="778"/>
      <c r="W566" s="778"/>
      <c r="X566" s="778"/>
      <c r="Y566" s="778"/>
      <c r="Z566" s="778"/>
      <c r="AA566" s="779"/>
      <c r="AB566" s="779"/>
      <c r="AC566" s="779"/>
      <c r="AD566" s="779"/>
      <c r="AE566" s="779"/>
      <c r="AF566" s="779"/>
      <c r="AG566" s="779"/>
      <c r="AH566" s="779"/>
      <c r="AI566" s="779"/>
      <c r="AJ566" s="779"/>
      <c r="AK566" s="779"/>
      <c r="AL566" s="779"/>
      <c r="AM566" s="779"/>
      <c r="AN566" s="779"/>
      <c r="AO566" s="779"/>
      <c r="AP566" s="779"/>
      <c r="AQ566" s="779"/>
      <c r="AR566" s="779"/>
      <c r="AS566" s="779"/>
      <c r="AT566" s="779"/>
      <c r="AU566" s="779"/>
      <c r="AV566" s="779"/>
      <c r="AW566" s="779"/>
      <c r="AX566" s="779"/>
      <c r="AY566" s="779"/>
      <c r="AZ566" s="779"/>
      <c r="BA566" s="779"/>
      <c r="BB566" s="779"/>
      <c r="BC566" s="779"/>
      <c r="BD566" s="779"/>
      <c r="BE566" s="779"/>
      <c r="BF566" s="779"/>
      <c r="BG566" s="779"/>
      <c r="BH566" s="779"/>
      <c r="BI566" s="779"/>
      <c r="BJ566" s="779"/>
      <c r="BK566" s="779"/>
      <c r="BL566" s="779"/>
      <c r="BM566" s="779"/>
      <c r="BN566" s="779"/>
      <c r="BO566" s="779"/>
      <c r="BP566" s="779"/>
      <c r="BQ566" s="779"/>
      <c r="BR566" s="779"/>
      <c r="BS566" s="779"/>
      <c r="BT566" s="779"/>
      <c r="BU566" s="779"/>
      <c r="BV566" s="779"/>
      <c r="BW566" s="779"/>
      <c r="BX566" s="779"/>
      <c r="BY566" s="779"/>
      <c r="BZ566" s="779"/>
      <c r="CA566" s="779"/>
      <c r="CB566" s="779"/>
      <c r="CC566" s="779"/>
      <c r="CD566" s="779"/>
      <c r="CE566" s="779"/>
      <c r="CF566" s="779"/>
      <c r="CG566" s="779"/>
      <c r="CH566" s="779"/>
      <c r="CI566" s="779"/>
      <c r="CJ566" s="779"/>
      <c r="CK566" s="779"/>
      <c r="CL566" s="779"/>
      <c r="CM566" s="779"/>
      <c r="CN566" s="779"/>
      <c r="CO566" s="779"/>
      <c r="CP566" s="779"/>
      <c r="CQ566" s="779"/>
      <c r="CR566" s="779"/>
      <c r="CS566" s="779"/>
      <c r="CT566" s="779"/>
    </row>
    <row r="567" spans="1:98" s="887" customFormat="1" ht="13.5">
      <c r="A567" s="886"/>
      <c r="B567" s="886"/>
      <c r="C567" s="886"/>
      <c r="D567" s="886"/>
      <c r="E567" s="886"/>
      <c r="F567" s="2851"/>
      <c r="G567" s="2851"/>
      <c r="H567" s="888"/>
      <c r="I567" s="889"/>
      <c r="J567" s="890"/>
      <c r="M567" s="772"/>
      <c r="N567" s="891"/>
      <c r="O567" s="774"/>
      <c r="P567" s="775"/>
      <c r="Q567" s="775"/>
      <c r="R567" s="776"/>
      <c r="S567" s="777"/>
      <c r="T567" s="777"/>
      <c r="U567" s="777"/>
      <c r="V567" s="778"/>
      <c r="W567" s="778"/>
      <c r="X567" s="778"/>
      <c r="Y567" s="778"/>
      <c r="Z567" s="778"/>
      <c r="AA567" s="779"/>
      <c r="AB567" s="779"/>
      <c r="AC567" s="779"/>
      <c r="AD567" s="779"/>
      <c r="AE567" s="779"/>
      <c r="AF567" s="779"/>
      <c r="AG567" s="779"/>
      <c r="AH567" s="779"/>
      <c r="AI567" s="779"/>
      <c r="AJ567" s="779"/>
      <c r="AK567" s="779"/>
      <c r="AL567" s="779"/>
      <c r="AM567" s="779"/>
      <c r="AN567" s="779"/>
      <c r="AO567" s="779"/>
      <c r="AP567" s="779"/>
      <c r="AQ567" s="779"/>
      <c r="AR567" s="779"/>
      <c r="AS567" s="779"/>
      <c r="AT567" s="779"/>
      <c r="AU567" s="779"/>
      <c r="AV567" s="779"/>
      <c r="AW567" s="779"/>
      <c r="AX567" s="779"/>
      <c r="AY567" s="779"/>
      <c r="AZ567" s="779"/>
      <c r="BA567" s="779"/>
      <c r="BB567" s="779"/>
      <c r="BC567" s="779"/>
      <c r="BD567" s="779"/>
      <c r="BE567" s="779"/>
      <c r="BF567" s="779"/>
      <c r="BG567" s="779"/>
      <c r="BH567" s="779"/>
      <c r="BI567" s="779"/>
      <c r="BJ567" s="779"/>
      <c r="BK567" s="779"/>
      <c r="BL567" s="779"/>
      <c r="BM567" s="779"/>
      <c r="BN567" s="779"/>
      <c r="BO567" s="779"/>
      <c r="BP567" s="779"/>
      <c r="BQ567" s="779"/>
      <c r="BR567" s="779"/>
      <c r="BS567" s="779"/>
      <c r="BT567" s="779"/>
      <c r="BU567" s="779"/>
      <c r="BV567" s="779"/>
      <c r="BW567" s="779"/>
      <c r="BX567" s="779"/>
      <c r="BY567" s="779"/>
      <c r="BZ567" s="779"/>
      <c r="CA567" s="779"/>
      <c r="CB567" s="779"/>
      <c r="CC567" s="779"/>
      <c r="CD567" s="779"/>
      <c r="CE567" s="779"/>
      <c r="CF567" s="779"/>
      <c r="CG567" s="779"/>
      <c r="CH567" s="779"/>
      <c r="CI567" s="779"/>
      <c r="CJ567" s="779"/>
      <c r="CK567" s="779"/>
      <c r="CL567" s="779"/>
      <c r="CM567" s="779"/>
      <c r="CN567" s="779"/>
      <c r="CO567" s="779"/>
      <c r="CP567" s="779"/>
      <c r="CQ567" s="779"/>
      <c r="CR567" s="779"/>
      <c r="CS567" s="779"/>
      <c r="CT567" s="779"/>
    </row>
    <row r="568" spans="1:98" s="887" customFormat="1" ht="13.5">
      <c r="A568" s="886"/>
      <c r="B568" s="886"/>
      <c r="C568" s="886"/>
      <c r="D568" s="886"/>
      <c r="E568" s="886"/>
      <c r="F568" s="2851"/>
      <c r="G568" s="2851"/>
      <c r="H568" s="888"/>
      <c r="I568" s="889"/>
      <c r="J568" s="890"/>
      <c r="M568" s="772"/>
      <c r="N568" s="891"/>
      <c r="O568" s="774"/>
      <c r="P568" s="775"/>
      <c r="Q568" s="775"/>
      <c r="R568" s="776"/>
      <c r="S568" s="777"/>
      <c r="T568" s="777"/>
      <c r="U568" s="777"/>
      <c r="V568" s="778"/>
      <c r="W568" s="778"/>
      <c r="X568" s="778"/>
      <c r="Y568" s="778"/>
      <c r="Z568" s="778"/>
      <c r="AA568" s="779"/>
      <c r="AB568" s="779"/>
      <c r="AC568" s="779"/>
      <c r="AD568" s="779"/>
      <c r="AE568" s="779"/>
      <c r="AF568" s="779"/>
      <c r="AG568" s="779"/>
      <c r="AH568" s="779"/>
      <c r="AI568" s="779"/>
      <c r="AJ568" s="779"/>
      <c r="AK568" s="779"/>
      <c r="AL568" s="779"/>
      <c r="AM568" s="779"/>
      <c r="AN568" s="779"/>
      <c r="AO568" s="779"/>
      <c r="AP568" s="779"/>
      <c r="AQ568" s="779"/>
      <c r="AR568" s="779"/>
      <c r="AS568" s="779"/>
      <c r="AT568" s="779"/>
      <c r="AU568" s="779"/>
      <c r="AV568" s="779"/>
      <c r="AW568" s="779"/>
      <c r="AX568" s="779"/>
      <c r="AY568" s="779"/>
      <c r="AZ568" s="779"/>
      <c r="BA568" s="779"/>
      <c r="BB568" s="779"/>
      <c r="BC568" s="779"/>
      <c r="BD568" s="779"/>
      <c r="BE568" s="779"/>
      <c r="BF568" s="779"/>
      <c r="BG568" s="779"/>
      <c r="BH568" s="779"/>
      <c r="BI568" s="779"/>
      <c r="BJ568" s="779"/>
      <c r="BK568" s="779"/>
      <c r="BL568" s="779"/>
      <c r="BM568" s="779"/>
      <c r="BN568" s="779"/>
      <c r="BO568" s="779"/>
      <c r="BP568" s="779"/>
      <c r="BQ568" s="779"/>
      <c r="BR568" s="779"/>
      <c r="BS568" s="779"/>
      <c r="BT568" s="779"/>
      <c r="BU568" s="779"/>
      <c r="BV568" s="779"/>
      <c r="BW568" s="779"/>
      <c r="BX568" s="779"/>
      <c r="BY568" s="779"/>
      <c r="BZ568" s="779"/>
      <c r="CA568" s="779"/>
      <c r="CB568" s="779"/>
      <c r="CC568" s="779"/>
      <c r="CD568" s="779"/>
      <c r="CE568" s="779"/>
      <c r="CF568" s="779"/>
      <c r="CG568" s="779"/>
      <c r="CH568" s="779"/>
      <c r="CI568" s="779"/>
      <c r="CJ568" s="779"/>
      <c r="CK568" s="779"/>
      <c r="CL568" s="779"/>
      <c r="CM568" s="779"/>
      <c r="CN568" s="779"/>
      <c r="CO568" s="779"/>
      <c r="CP568" s="779"/>
      <c r="CQ568" s="779"/>
      <c r="CR568" s="779"/>
      <c r="CS568" s="779"/>
      <c r="CT568" s="779"/>
    </row>
    <row r="569" spans="1:98" s="887" customFormat="1" ht="13.5">
      <c r="A569" s="886"/>
      <c r="B569" s="886"/>
      <c r="C569" s="886"/>
      <c r="D569" s="886"/>
      <c r="E569" s="886"/>
      <c r="F569" s="2851"/>
      <c r="G569" s="2851"/>
      <c r="H569" s="888"/>
      <c r="I569" s="889"/>
      <c r="J569" s="890"/>
      <c r="M569" s="772"/>
      <c r="N569" s="891"/>
      <c r="O569" s="774"/>
      <c r="P569" s="775"/>
      <c r="Q569" s="775"/>
      <c r="R569" s="776"/>
      <c r="S569" s="777"/>
      <c r="T569" s="777"/>
      <c r="U569" s="777"/>
      <c r="V569" s="778"/>
      <c r="W569" s="778"/>
      <c r="X569" s="778"/>
      <c r="Y569" s="778"/>
      <c r="Z569" s="778"/>
      <c r="AA569" s="779"/>
      <c r="AB569" s="779"/>
      <c r="AC569" s="779"/>
      <c r="AD569" s="779"/>
      <c r="AE569" s="779"/>
      <c r="AF569" s="779"/>
      <c r="AG569" s="779"/>
      <c r="AH569" s="779"/>
      <c r="AI569" s="779"/>
      <c r="AJ569" s="779"/>
      <c r="AK569" s="779"/>
      <c r="AL569" s="779"/>
      <c r="AM569" s="779"/>
      <c r="AN569" s="779"/>
      <c r="AO569" s="779"/>
      <c r="AP569" s="779"/>
      <c r="AQ569" s="779"/>
      <c r="AR569" s="779"/>
      <c r="AS569" s="779"/>
      <c r="AT569" s="779"/>
      <c r="AU569" s="779"/>
      <c r="AV569" s="779"/>
      <c r="AW569" s="779"/>
      <c r="AX569" s="779"/>
      <c r="AY569" s="779"/>
      <c r="AZ569" s="779"/>
      <c r="BA569" s="779"/>
      <c r="BB569" s="779"/>
      <c r="BC569" s="779"/>
      <c r="BD569" s="779"/>
      <c r="BE569" s="779"/>
      <c r="BF569" s="779"/>
      <c r="BG569" s="779"/>
      <c r="BH569" s="779"/>
      <c r="BI569" s="779"/>
      <c r="BJ569" s="779"/>
      <c r="BK569" s="779"/>
      <c r="BL569" s="779"/>
      <c r="BM569" s="779"/>
      <c r="BN569" s="779"/>
      <c r="BO569" s="779"/>
      <c r="BP569" s="779"/>
      <c r="BQ569" s="779"/>
      <c r="BR569" s="779"/>
      <c r="BS569" s="779"/>
      <c r="BT569" s="779"/>
      <c r="BU569" s="779"/>
      <c r="BV569" s="779"/>
      <c r="BW569" s="779"/>
      <c r="BX569" s="779"/>
      <c r="BY569" s="779"/>
      <c r="BZ569" s="779"/>
      <c r="CA569" s="779"/>
      <c r="CB569" s="779"/>
      <c r="CC569" s="779"/>
      <c r="CD569" s="779"/>
      <c r="CE569" s="779"/>
      <c r="CF569" s="779"/>
      <c r="CG569" s="779"/>
      <c r="CH569" s="779"/>
      <c r="CI569" s="779"/>
      <c r="CJ569" s="779"/>
      <c r="CK569" s="779"/>
      <c r="CL569" s="779"/>
      <c r="CM569" s="779"/>
      <c r="CN569" s="779"/>
      <c r="CO569" s="779"/>
      <c r="CP569" s="779"/>
      <c r="CQ569" s="779"/>
      <c r="CR569" s="779"/>
      <c r="CS569" s="779"/>
      <c r="CT569" s="779"/>
    </row>
    <row r="570" spans="1:98" s="887" customFormat="1" ht="13.5">
      <c r="A570" s="886"/>
      <c r="B570" s="886"/>
      <c r="C570" s="886"/>
      <c r="D570" s="886"/>
      <c r="E570" s="886"/>
      <c r="F570" s="2851"/>
      <c r="G570" s="2851"/>
      <c r="H570" s="888"/>
      <c r="I570" s="889"/>
      <c r="J570" s="890"/>
      <c r="M570" s="772"/>
      <c r="N570" s="891"/>
      <c r="O570" s="774"/>
      <c r="P570" s="775"/>
      <c r="Q570" s="775"/>
      <c r="R570" s="776"/>
      <c r="S570" s="777"/>
      <c r="T570" s="777"/>
      <c r="U570" s="777"/>
      <c r="V570" s="778"/>
      <c r="W570" s="778"/>
      <c r="X570" s="778"/>
      <c r="Y570" s="778"/>
      <c r="Z570" s="778"/>
      <c r="AA570" s="779"/>
      <c r="AB570" s="779"/>
      <c r="AC570" s="779"/>
      <c r="AD570" s="779"/>
      <c r="AE570" s="779"/>
      <c r="AF570" s="779"/>
      <c r="AG570" s="779"/>
      <c r="AH570" s="779"/>
      <c r="AI570" s="779"/>
      <c r="AJ570" s="779"/>
      <c r="AK570" s="779"/>
      <c r="AL570" s="779"/>
      <c r="AM570" s="779"/>
      <c r="AN570" s="779"/>
      <c r="AO570" s="779"/>
      <c r="AP570" s="779"/>
      <c r="AQ570" s="779"/>
      <c r="AR570" s="779"/>
      <c r="AS570" s="779"/>
      <c r="AT570" s="779"/>
      <c r="AU570" s="779"/>
      <c r="AV570" s="779"/>
      <c r="AW570" s="779"/>
      <c r="AX570" s="779"/>
      <c r="AY570" s="779"/>
      <c r="AZ570" s="779"/>
      <c r="BA570" s="779"/>
      <c r="BB570" s="779"/>
      <c r="BC570" s="779"/>
      <c r="BD570" s="779"/>
      <c r="BE570" s="779"/>
      <c r="BF570" s="779"/>
      <c r="BG570" s="779"/>
      <c r="BH570" s="779"/>
      <c r="BI570" s="779"/>
      <c r="BJ570" s="779"/>
      <c r="BK570" s="779"/>
      <c r="BL570" s="779"/>
      <c r="BM570" s="779"/>
      <c r="BN570" s="779"/>
      <c r="BO570" s="779"/>
      <c r="BP570" s="779"/>
      <c r="BQ570" s="779"/>
      <c r="BR570" s="779"/>
      <c r="BS570" s="779"/>
      <c r="BT570" s="779"/>
      <c r="BU570" s="779"/>
      <c r="BV570" s="779"/>
      <c r="BW570" s="779"/>
      <c r="BX570" s="779"/>
      <c r="BY570" s="779"/>
      <c r="BZ570" s="779"/>
      <c r="CA570" s="779"/>
      <c r="CB570" s="779"/>
      <c r="CC570" s="779"/>
      <c r="CD570" s="779"/>
      <c r="CE570" s="779"/>
      <c r="CF570" s="779"/>
      <c r="CG570" s="779"/>
      <c r="CH570" s="779"/>
      <c r="CI570" s="779"/>
      <c r="CJ570" s="779"/>
      <c r="CK570" s="779"/>
      <c r="CL570" s="779"/>
      <c r="CM570" s="779"/>
      <c r="CN570" s="779"/>
      <c r="CO570" s="779"/>
      <c r="CP570" s="779"/>
      <c r="CQ570" s="779"/>
      <c r="CR570" s="779"/>
      <c r="CS570" s="779"/>
      <c r="CT570" s="779"/>
    </row>
    <row r="571" spans="1:98" s="887" customFormat="1" ht="13.5">
      <c r="A571" s="886"/>
      <c r="B571" s="886"/>
      <c r="C571" s="886"/>
      <c r="D571" s="886"/>
      <c r="E571" s="886"/>
      <c r="F571" s="2851"/>
      <c r="G571" s="2851"/>
      <c r="H571" s="888"/>
      <c r="I571" s="889"/>
      <c r="J571" s="890"/>
      <c r="M571" s="772"/>
      <c r="N571" s="891"/>
      <c r="O571" s="774"/>
      <c r="P571" s="775"/>
      <c r="Q571" s="775"/>
      <c r="R571" s="776"/>
      <c r="S571" s="777"/>
      <c r="T571" s="777"/>
      <c r="U571" s="777"/>
      <c r="V571" s="778"/>
      <c r="W571" s="778"/>
      <c r="X571" s="778"/>
      <c r="Y571" s="778"/>
      <c r="Z571" s="778"/>
      <c r="AA571" s="779"/>
      <c r="AB571" s="779"/>
      <c r="AC571" s="779"/>
      <c r="AD571" s="779"/>
      <c r="AE571" s="779"/>
      <c r="AF571" s="779"/>
      <c r="AG571" s="779"/>
      <c r="AH571" s="779"/>
      <c r="AI571" s="779"/>
      <c r="AJ571" s="779"/>
      <c r="AK571" s="779"/>
      <c r="AL571" s="779"/>
      <c r="AM571" s="779"/>
      <c r="AN571" s="779"/>
      <c r="AO571" s="779"/>
      <c r="AP571" s="779"/>
      <c r="AQ571" s="779"/>
      <c r="AR571" s="779"/>
      <c r="AS571" s="779"/>
      <c r="AT571" s="779"/>
      <c r="AU571" s="779"/>
      <c r="AV571" s="779"/>
      <c r="AW571" s="779"/>
      <c r="AX571" s="779"/>
      <c r="AY571" s="779"/>
      <c r="AZ571" s="779"/>
      <c r="BA571" s="779"/>
      <c r="BB571" s="779"/>
      <c r="BC571" s="779"/>
      <c r="BD571" s="779"/>
      <c r="BE571" s="779"/>
      <c r="BF571" s="779"/>
      <c r="BG571" s="779"/>
      <c r="BH571" s="779"/>
      <c r="BI571" s="779"/>
      <c r="BJ571" s="779"/>
      <c r="BK571" s="779"/>
      <c r="BL571" s="779"/>
      <c r="BM571" s="779"/>
      <c r="BN571" s="779"/>
      <c r="BO571" s="779"/>
      <c r="BP571" s="779"/>
      <c r="BQ571" s="779"/>
      <c r="BR571" s="779"/>
      <c r="BS571" s="779"/>
      <c r="BT571" s="779"/>
      <c r="BU571" s="779"/>
      <c r="BV571" s="779"/>
      <c r="BW571" s="779"/>
      <c r="BX571" s="779"/>
      <c r="BY571" s="779"/>
      <c r="BZ571" s="779"/>
      <c r="CA571" s="779"/>
      <c r="CB571" s="779"/>
      <c r="CC571" s="779"/>
      <c r="CD571" s="779"/>
      <c r="CE571" s="779"/>
      <c r="CF571" s="779"/>
      <c r="CG571" s="779"/>
      <c r="CH571" s="779"/>
      <c r="CI571" s="779"/>
      <c r="CJ571" s="779"/>
      <c r="CK571" s="779"/>
      <c r="CL571" s="779"/>
      <c r="CM571" s="779"/>
      <c r="CN571" s="779"/>
      <c r="CO571" s="779"/>
      <c r="CP571" s="779"/>
      <c r="CQ571" s="779"/>
      <c r="CR571" s="779"/>
      <c r="CS571" s="779"/>
      <c r="CT571" s="779"/>
    </row>
    <row r="572" spans="1:98" s="887" customFormat="1" ht="13.5">
      <c r="A572" s="886"/>
      <c r="B572" s="886"/>
      <c r="C572" s="886"/>
      <c r="D572" s="886"/>
      <c r="E572" s="886"/>
      <c r="F572" s="2851"/>
      <c r="G572" s="2851"/>
      <c r="H572" s="888"/>
      <c r="I572" s="889"/>
      <c r="J572" s="890"/>
      <c r="M572" s="772"/>
      <c r="N572" s="891"/>
      <c r="O572" s="774"/>
      <c r="P572" s="775"/>
      <c r="Q572" s="775"/>
      <c r="R572" s="776"/>
      <c r="S572" s="777"/>
      <c r="T572" s="777"/>
      <c r="U572" s="777"/>
      <c r="V572" s="778"/>
      <c r="W572" s="778"/>
      <c r="X572" s="778"/>
      <c r="Y572" s="778"/>
      <c r="Z572" s="778"/>
      <c r="AA572" s="779"/>
      <c r="AB572" s="779"/>
      <c r="AC572" s="779"/>
      <c r="AD572" s="779"/>
      <c r="AE572" s="779"/>
      <c r="AF572" s="779"/>
      <c r="AG572" s="779"/>
      <c r="AH572" s="779"/>
      <c r="AI572" s="779"/>
      <c r="AJ572" s="779"/>
      <c r="AK572" s="779"/>
      <c r="AL572" s="779"/>
      <c r="AM572" s="779"/>
      <c r="AN572" s="779"/>
      <c r="AO572" s="779"/>
      <c r="AP572" s="779"/>
      <c r="AQ572" s="779"/>
      <c r="AR572" s="779"/>
      <c r="AS572" s="779"/>
      <c r="AT572" s="779"/>
      <c r="AU572" s="779"/>
      <c r="AV572" s="779"/>
      <c r="AW572" s="779"/>
      <c r="AX572" s="779"/>
      <c r="AY572" s="779"/>
      <c r="AZ572" s="779"/>
      <c r="BA572" s="779"/>
      <c r="BB572" s="779"/>
      <c r="BC572" s="779"/>
      <c r="BD572" s="779"/>
      <c r="BE572" s="779"/>
      <c r="BF572" s="779"/>
      <c r="BG572" s="779"/>
      <c r="BH572" s="779"/>
      <c r="BI572" s="779"/>
      <c r="BJ572" s="779"/>
      <c r="BK572" s="779"/>
      <c r="BL572" s="779"/>
      <c r="BM572" s="779"/>
      <c r="BN572" s="779"/>
      <c r="BO572" s="779"/>
      <c r="BP572" s="779"/>
      <c r="BQ572" s="779"/>
      <c r="BR572" s="779"/>
      <c r="BS572" s="779"/>
      <c r="BT572" s="779"/>
      <c r="BU572" s="779"/>
      <c r="BV572" s="779"/>
      <c r="BW572" s="779"/>
      <c r="BX572" s="779"/>
      <c r="BY572" s="779"/>
      <c r="BZ572" s="779"/>
      <c r="CA572" s="779"/>
      <c r="CB572" s="779"/>
      <c r="CC572" s="779"/>
      <c r="CD572" s="779"/>
      <c r="CE572" s="779"/>
      <c r="CF572" s="779"/>
      <c r="CG572" s="779"/>
      <c r="CH572" s="779"/>
      <c r="CI572" s="779"/>
      <c r="CJ572" s="779"/>
      <c r="CK572" s="779"/>
      <c r="CL572" s="779"/>
      <c r="CM572" s="779"/>
      <c r="CN572" s="779"/>
      <c r="CO572" s="779"/>
      <c r="CP572" s="779"/>
      <c r="CQ572" s="779"/>
      <c r="CR572" s="779"/>
      <c r="CS572" s="779"/>
      <c r="CT572" s="779"/>
    </row>
    <row r="573" spans="1:98" s="887" customFormat="1" ht="13.5">
      <c r="A573" s="886"/>
      <c r="B573" s="886"/>
      <c r="C573" s="886"/>
      <c r="D573" s="886"/>
      <c r="E573" s="886"/>
      <c r="F573" s="2851"/>
      <c r="G573" s="2851"/>
      <c r="H573" s="888"/>
      <c r="I573" s="889"/>
      <c r="J573" s="890"/>
      <c r="M573" s="772"/>
      <c r="N573" s="891"/>
      <c r="O573" s="774"/>
      <c r="P573" s="775"/>
      <c r="Q573" s="775"/>
      <c r="R573" s="776"/>
      <c r="S573" s="777"/>
      <c r="T573" s="777"/>
      <c r="U573" s="777"/>
      <c r="V573" s="778"/>
      <c r="W573" s="778"/>
      <c r="X573" s="778"/>
      <c r="Y573" s="778"/>
      <c r="Z573" s="778"/>
      <c r="AA573" s="779"/>
      <c r="AB573" s="779"/>
      <c r="AC573" s="779"/>
      <c r="AD573" s="779"/>
      <c r="AE573" s="779"/>
      <c r="AF573" s="779"/>
      <c r="AG573" s="779"/>
      <c r="AH573" s="779"/>
      <c r="AI573" s="779"/>
      <c r="AJ573" s="779"/>
      <c r="AK573" s="779"/>
      <c r="AL573" s="779"/>
      <c r="AM573" s="779"/>
      <c r="AN573" s="779"/>
      <c r="AO573" s="779"/>
      <c r="AP573" s="779"/>
      <c r="AQ573" s="779"/>
      <c r="AR573" s="779"/>
      <c r="AS573" s="779"/>
      <c r="AT573" s="779"/>
      <c r="AU573" s="779"/>
      <c r="AV573" s="779"/>
      <c r="AW573" s="779"/>
      <c r="AX573" s="779"/>
      <c r="AY573" s="779"/>
      <c r="AZ573" s="779"/>
      <c r="BA573" s="779"/>
      <c r="BB573" s="779"/>
      <c r="BC573" s="779"/>
      <c r="BD573" s="779"/>
      <c r="BE573" s="779"/>
      <c r="BF573" s="779"/>
      <c r="BG573" s="779"/>
      <c r="BH573" s="779"/>
      <c r="BI573" s="779"/>
      <c r="BJ573" s="779"/>
      <c r="BK573" s="779"/>
      <c r="BL573" s="779"/>
      <c r="BM573" s="779"/>
      <c r="BN573" s="779"/>
      <c r="BO573" s="779"/>
      <c r="BP573" s="779"/>
      <c r="BQ573" s="779"/>
      <c r="BR573" s="779"/>
      <c r="BS573" s="779"/>
      <c r="BT573" s="779"/>
      <c r="BU573" s="779"/>
      <c r="BV573" s="779"/>
      <c r="BW573" s="779"/>
      <c r="BX573" s="779"/>
      <c r="BY573" s="779"/>
      <c r="BZ573" s="779"/>
      <c r="CA573" s="779"/>
      <c r="CB573" s="779"/>
      <c r="CC573" s="779"/>
      <c r="CD573" s="779"/>
      <c r="CE573" s="779"/>
      <c r="CF573" s="779"/>
      <c r="CG573" s="779"/>
      <c r="CH573" s="779"/>
      <c r="CI573" s="779"/>
      <c r="CJ573" s="779"/>
      <c r="CK573" s="779"/>
      <c r="CL573" s="779"/>
      <c r="CM573" s="779"/>
      <c r="CN573" s="779"/>
      <c r="CO573" s="779"/>
      <c r="CP573" s="779"/>
      <c r="CQ573" s="779"/>
      <c r="CR573" s="779"/>
      <c r="CS573" s="779"/>
      <c r="CT573" s="779"/>
    </row>
    <row r="574" spans="1:98" s="887" customFormat="1" ht="13.5">
      <c r="A574" s="886"/>
      <c r="B574" s="886"/>
      <c r="C574" s="886"/>
      <c r="D574" s="886"/>
      <c r="E574" s="886"/>
      <c r="F574" s="2851"/>
      <c r="G574" s="2851"/>
      <c r="H574" s="888"/>
      <c r="I574" s="889"/>
      <c r="J574" s="890"/>
      <c r="M574" s="772"/>
      <c r="N574" s="891"/>
      <c r="O574" s="774"/>
      <c r="P574" s="775"/>
      <c r="Q574" s="775"/>
      <c r="R574" s="776"/>
      <c r="S574" s="777"/>
      <c r="T574" s="777"/>
      <c r="U574" s="777"/>
      <c r="V574" s="778"/>
      <c r="W574" s="778"/>
      <c r="X574" s="778"/>
      <c r="Y574" s="778"/>
      <c r="Z574" s="778"/>
      <c r="AA574" s="779"/>
      <c r="AB574" s="779"/>
      <c r="AC574" s="779"/>
      <c r="AD574" s="779"/>
      <c r="AE574" s="779"/>
      <c r="AF574" s="779"/>
      <c r="AG574" s="779"/>
      <c r="AH574" s="779"/>
      <c r="AI574" s="779"/>
      <c r="AJ574" s="779"/>
      <c r="AK574" s="779"/>
      <c r="AL574" s="779"/>
      <c r="AM574" s="779"/>
      <c r="AN574" s="779"/>
      <c r="AO574" s="779"/>
      <c r="AP574" s="779"/>
      <c r="AQ574" s="779"/>
      <c r="AR574" s="779"/>
      <c r="AS574" s="779"/>
      <c r="AT574" s="779"/>
      <c r="AU574" s="779"/>
      <c r="AV574" s="779"/>
      <c r="AW574" s="779"/>
      <c r="AX574" s="779"/>
      <c r="AY574" s="779"/>
      <c r="AZ574" s="779"/>
      <c r="BA574" s="779"/>
      <c r="BB574" s="779"/>
      <c r="BC574" s="779"/>
      <c r="BD574" s="779"/>
      <c r="BE574" s="779"/>
      <c r="BF574" s="779"/>
      <c r="BG574" s="779"/>
      <c r="BH574" s="779"/>
      <c r="BI574" s="779"/>
      <c r="BJ574" s="779"/>
      <c r="BK574" s="779"/>
      <c r="BL574" s="779"/>
      <c r="BM574" s="779"/>
      <c r="BN574" s="779"/>
      <c r="BO574" s="779"/>
      <c r="BP574" s="779"/>
      <c r="BQ574" s="779"/>
      <c r="BR574" s="779"/>
      <c r="BS574" s="779"/>
      <c r="BT574" s="779"/>
      <c r="BU574" s="779"/>
      <c r="BV574" s="779"/>
      <c r="BW574" s="779"/>
      <c r="BX574" s="779"/>
      <c r="BY574" s="779"/>
      <c r="BZ574" s="779"/>
      <c r="CA574" s="779"/>
      <c r="CB574" s="779"/>
      <c r="CC574" s="779"/>
      <c r="CD574" s="779"/>
      <c r="CE574" s="779"/>
      <c r="CF574" s="779"/>
      <c r="CG574" s="779"/>
      <c r="CH574" s="779"/>
      <c r="CI574" s="779"/>
      <c r="CJ574" s="779"/>
      <c r="CK574" s="779"/>
      <c r="CL574" s="779"/>
      <c r="CM574" s="779"/>
      <c r="CN574" s="779"/>
      <c r="CO574" s="779"/>
      <c r="CP574" s="779"/>
      <c r="CQ574" s="779"/>
      <c r="CR574" s="779"/>
      <c r="CS574" s="779"/>
      <c r="CT574" s="779"/>
    </row>
    <row r="575" spans="1:98" s="887" customFormat="1" ht="13.5">
      <c r="A575" s="886"/>
      <c r="B575" s="886"/>
      <c r="C575" s="886"/>
      <c r="D575" s="886"/>
      <c r="E575" s="886"/>
      <c r="F575" s="2851"/>
      <c r="G575" s="2851"/>
      <c r="H575" s="888"/>
      <c r="I575" s="889"/>
      <c r="J575" s="890"/>
      <c r="M575" s="772"/>
      <c r="N575" s="891"/>
      <c r="O575" s="774"/>
      <c r="P575" s="775"/>
      <c r="Q575" s="775"/>
      <c r="R575" s="776"/>
      <c r="S575" s="777"/>
      <c r="T575" s="777"/>
      <c r="U575" s="777"/>
      <c r="V575" s="778"/>
      <c r="W575" s="778"/>
      <c r="X575" s="778"/>
      <c r="Y575" s="778"/>
      <c r="Z575" s="778"/>
      <c r="AA575" s="779"/>
      <c r="AB575" s="779"/>
      <c r="AC575" s="779"/>
      <c r="AD575" s="779"/>
      <c r="AE575" s="779"/>
      <c r="AF575" s="779"/>
      <c r="AG575" s="779"/>
      <c r="AH575" s="779"/>
      <c r="AI575" s="779"/>
      <c r="AJ575" s="779"/>
      <c r="AK575" s="779"/>
      <c r="AL575" s="779"/>
      <c r="AM575" s="779"/>
      <c r="AN575" s="779"/>
      <c r="AO575" s="779"/>
      <c r="AP575" s="779"/>
      <c r="AQ575" s="779"/>
      <c r="AR575" s="779"/>
      <c r="AS575" s="779"/>
      <c r="AT575" s="779"/>
      <c r="AU575" s="779"/>
      <c r="AV575" s="779"/>
      <c r="AW575" s="779"/>
      <c r="AX575" s="779"/>
      <c r="AY575" s="779"/>
      <c r="AZ575" s="779"/>
      <c r="BA575" s="779"/>
      <c r="BB575" s="779"/>
      <c r="BC575" s="779"/>
      <c r="BD575" s="779"/>
      <c r="BE575" s="779"/>
      <c r="BF575" s="779"/>
      <c r="BG575" s="779"/>
      <c r="BH575" s="779"/>
      <c r="BI575" s="779"/>
      <c r="BJ575" s="779"/>
      <c r="BK575" s="779"/>
      <c r="BL575" s="779"/>
      <c r="BM575" s="779"/>
      <c r="BN575" s="779"/>
      <c r="BO575" s="779"/>
      <c r="BP575" s="779"/>
      <c r="BQ575" s="779"/>
      <c r="BR575" s="779"/>
      <c r="BS575" s="779"/>
      <c r="BT575" s="779"/>
      <c r="BU575" s="779"/>
      <c r="BV575" s="779"/>
      <c r="BW575" s="779"/>
      <c r="BX575" s="779"/>
      <c r="BY575" s="779"/>
      <c r="BZ575" s="779"/>
      <c r="CA575" s="779"/>
      <c r="CB575" s="779"/>
      <c r="CC575" s="779"/>
      <c r="CD575" s="779"/>
      <c r="CE575" s="779"/>
      <c r="CF575" s="779"/>
      <c r="CG575" s="779"/>
      <c r="CH575" s="779"/>
      <c r="CI575" s="779"/>
      <c r="CJ575" s="779"/>
      <c r="CK575" s="779"/>
      <c r="CL575" s="779"/>
      <c r="CM575" s="779"/>
      <c r="CN575" s="779"/>
      <c r="CO575" s="779"/>
      <c r="CP575" s="779"/>
      <c r="CQ575" s="779"/>
      <c r="CR575" s="779"/>
      <c r="CS575" s="779"/>
      <c r="CT575" s="779"/>
    </row>
    <row r="576" spans="1:98" s="887" customFormat="1" ht="13.5">
      <c r="A576" s="886"/>
      <c r="B576" s="886"/>
      <c r="C576" s="886"/>
      <c r="D576" s="886"/>
      <c r="E576" s="886"/>
      <c r="F576" s="2851"/>
      <c r="G576" s="2851"/>
      <c r="H576" s="888"/>
      <c r="I576" s="889"/>
      <c r="J576" s="890"/>
      <c r="M576" s="772"/>
      <c r="N576" s="891"/>
      <c r="O576" s="774"/>
      <c r="P576" s="775"/>
      <c r="Q576" s="775"/>
      <c r="R576" s="776"/>
      <c r="S576" s="777"/>
      <c r="T576" s="777"/>
      <c r="U576" s="777"/>
      <c r="V576" s="778"/>
      <c r="W576" s="778"/>
      <c r="X576" s="778"/>
      <c r="Y576" s="778"/>
      <c r="Z576" s="778"/>
      <c r="AA576" s="779"/>
      <c r="AB576" s="779"/>
      <c r="AC576" s="779"/>
      <c r="AD576" s="779"/>
      <c r="AE576" s="779"/>
      <c r="AF576" s="779"/>
      <c r="AG576" s="779"/>
      <c r="AH576" s="779"/>
      <c r="AI576" s="779"/>
      <c r="AJ576" s="779"/>
      <c r="AK576" s="779"/>
      <c r="AL576" s="779"/>
      <c r="AM576" s="779"/>
      <c r="AN576" s="779"/>
      <c r="AO576" s="779"/>
      <c r="AP576" s="779"/>
      <c r="AQ576" s="779"/>
      <c r="AR576" s="779"/>
      <c r="AS576" s="779"/>
      <c r="AT576" s="779"/>
      <c r="AU576" s="779"/>
      <c r="AV576" s="779"/>
      <c r="AW576" s="779"/>
      <c r="AX576" s="779"/>
      <c r="AY576" s="779"/>
      <c r="AZ576" s="779"/>
      <c r="BA576" s="779"/>
      <c r="BB576" s="779"/>
      <c r="BC576" s="779"/>
      <c r="BD576" s="779"/>
      <c r="BE576" s="779"/>
      <c r="BF576" s="779"/>
      <c r="BG576" s="779"/>
      <c r="BH576" s="779"/>
      <c r="BI576" s="779"/>
      <c r="BJ576" s="779"/>
      <c r="BK576" s="779"/>
      <c r="BL576" s="779"/>
      <c r="BM576" s="779"/>
      <c r="BN576" s="779"/>
      <c r="BO576" s="779"/>
      <c r="BP576" s="779"/>
      <c r="BQ576" s="779"/>
      <c r="BR576" s="779"/>
      <c r="BS576" s="779"/>
      <c r="BT576" s="779"/>
      <c r="BU576" s="779"/>
      <c r="BV576" s="779"/>
      <c r="BW576" s="779"/>
      <c r="BX576" s="779"/>
      <c r="BY576" s="779"/>
      <c r="BZ576" s="779"/>
      <c r="CA576" s="779"/>
      <c r="CB576" s="779"/>
      <c r="CC576" s="779"/>
      <c r="CD576" s="779"/>
      <c r="CE576" s="779"/>
      <c r="CF576" s="779"/>
      <c r="CG576" s="779"/>
      <c r="CH576" s="779"/>
      <c r="CI576" s="779"/>
      <c r="CJ576" s="779"/>
      <c r="CK576" s="779"/>
      <c r="CL576" s="779"/>
      <c r="CM576" s="779"/>
      <c r="CN576" s="779"/>
      <c r="CO576" s="779"/>
      <c r="CP576" s="779"/>
      <c r="CQ576" s="779"/>
      <c r="CR576" s="779"/>
      <c r="CS576" s="779"/>
      <c r="CT576" s="779"/>
    </row>
    <row r="577" spans="1:98" s="887" customFormat="1" ht="13.5">
      <c r="A577" s="886"/>
      <c r="B577" s="886"/>
      <c r="C577" s="886"/>
      <c r="D577" s="886"/>
      <c r="E577" s="886"/>
      <c r="F577" s="2851"/>
      <c r="G577" s="2851"/>
      <c r="H577" s="888"/>
      <c r="I577" s="889"/>
      <c r="J577" s="890"/>
      <c r="M577" s="772"/>
      <c r="N577" s="891"/>
      <c r="O577" s="774"/>
      <c r="P577" s="775"/>
      <c r="Q577" s="775"/>
      <c r="R577" s="776"/>
      <c r="S577" s="777"/>
      <c r="T577" s="777"/>
      <c r="U577" s="777"/>
      <c r="V577" s="778"/>
      <c r="W577" s="778"/>
      <c r="X577" s="778"/>
      <c r="Y577" s="778"/>
      <c r="Z577" s="778"/>
      <c r="AA577" s="779"/>
      <c r="AB577" s="779"/>
      <c r="AC577" s="779"/>
      <c r="AD577" s="779"/>
      <c r="AE577" s="779"/>
      <c r="AF577" s="779"/>
      <c r="AG577" s="779"/>
      <c r="AH577" s="779"/>
      <c r="AI577" s="779"/>
      <c r="AJ577" s="779"/>
      <c r="AK577" s="779"/>
      <c r="AL577" s="779"/>
      <c r="AM577" s="779"/>
      <c r="AN577" s="779"/>
      <c r="AO577" s="779"/>
      <c r="AP577" s="779"/>
      <c r="AQ577" s="779"/>
      <c r="AR577" s="779"/>
      <c r="AS577" s="779"/>
      <c r="AT577" s="779"/>
      <c r="AU577" s="779"/>
      <c r="AV577" s="779"/>
      <c r="AW577" s="779"/>
      <c r="AX577" s="779"/>
      <c r="AY577" s="779"/>
      <c r="AZ577" s="779"/>
      <c r="BA577" s="779"/>
      <c r="BB577" s="779"/>
      <c r="BC577" s="779"/>
      <c r="BD577" s="779"/>
      <c r="BE577" s="779"/>
      <c r="BF577" s="779"/>
      <c r="BG577" s="779"/>
      <c r="BH577" s="779"/>
      <c r="BI577" s="779"/>
      <c r="BJ577" s="779"/>
      <c r="BK577" s="779"/>
      <c r="BL577" s="779"/>
      <c r="BM577" s="779"/>
      <c r="BN577" s="779"/>
      <c r="BO577" s="779"/>
      <c r="BP577" s="779"/>
      <c r="BQ577" s="779"/>
      <c r="BR577" s="779"/>
      <c r="BS577" s="779"/>
      <c r="BT577" s="779"/>
      <c r="BU577" s="779"/>
      <c r="BV577" s="779"/>
      <c r="BW577" s="779"/>
      <c r="BX577" s="779"/>
      <c r="BY577" s="779"/>
      <c r="BZ577" s="779"/>
      <c r="CA577" s="779"/>
      <c r="CB577" s="779"/>
      <c r="CC577" s="779"/>
      <c r="CD577" s="779"/>
      <c r="CE577" s="779"/>
      <c r="CF577" s="779"/>
      <c r="CG577" s="779"/>
      <c r="CH577" s="779"/>
      <c r="CI577" s="779"/>
      <c r="CJ577" s="779"/>
      <c r="CK577" s="779"/>
      <c r="CL577" s="779"/>
      <c r="CM577" s="779"/>
      <c r="CN577" s="779"/>
      <c r="CO577" s="779"/>
      <c r="CP577" s="779"/>
      <c r="CQ577" s="779"/>
      <c r="CR577" s="779"/>
      <c r="CS577" s="779"/>
      <c r="CT577" s="779"/>
    </row>
    <row r="578" spans="1:98" s="887" customFormat="1" ht="13.5">
      <c r="A578" s="886"/>
      <c r="B578" s="886"/>
      <c r="C578" s="886"/>
      <c r="D578" s="886"/>
      <c r="E578" s="886"/>
      <c r="F578" s="2851"/>
      <c r="G578" s="2851"/>
      <c r="H578" s="888"/>
      <c r="I578" s="889"/>
      <c r="J578" s="890"/>
      <c r="M578" s="772"/>
      <c r="N578" s="891"/>
      <c r="O578" s="774"/>
      <c r="P578" s="775"/>
      <c r="Q578" s="775"/>
      <c r="R578" s="776"/>
      <c r="S578" s="777"/>
      <c r="T578" s="777"/>
      <c r="U578" s="777"/>
      <c r="V578" s="778"/>
      <c r="W578" s="778"/>
      <c r="X578" s="778"/>
      <c r="Y578" s="778"/>
      <c r="Z578" s="778"/>
      <c r="AA578" s="779"/>
      <c r="AB578" s="779"/>
      <c r="AC578" s="779"/>
      <c r="AD578" s="779"/>
      <c r="AE578" s="779"/>
      <c r="AF578" s="779"/>
      <c r="AG578" s="779"/>
      <c r="AH578" s="779"/>
      <c r="AI578" s="779"/>
      <c r="AJ578" s="779"/>
      <c r="AK578" s="779"/>
      <c r="AL578" s="779"/>
      <c r="AM578" s="779"/>
      <c r="AN578" s="779"/>
      <c r="AO578" s="779"/>
      <c r="AP578" s="779"/>
      <c r="AQ578" s="779"/>
      <c r="AR578" s="779"/>
      <c r="AS578" s="779"/>
      <c r="AT578" s="779"/>
      <c r="AU578" s="779"/>
      <c r="AV578" s="779"/>
      <c r="AW578" s="779"/>
      <c r="AX578" s="779"/>
      <c r="AY578" s="779"/>
      <c r="AZ578" s="779"/>
      <c r="BA578" s="779"/>
      <c r="BB578" s="779"/>
      <c r="BC578" s="779"/>
      <c r="BD578" s="779"/>
      <c r="BE578" s="779"/>
      <c r="BF578" s="779"/>
      <c r="BG578" s="779"/>
      <c r="BH578" s="779"/>
      <c r="BI578" s="779"/>
      <c r="BJ578" s="779"/>
      <c r="BK578" s="779"/>
      <c r="BL578" s="779"/>
      <c r="BM578" s="779"/>
      <c r="BN578" s="779"/>
      <c r="BO578" s="779"/>
      <c r="BP578" s="779"/>
      <c r="BQ578" s="779"/>
      <c r="BR578" s="779"/>
      <c r="BS578" s="779"/>
      <c r="BT578" s="779"/>
      <c r="BU578" s="779"/>
      <c r="BV578" s="779"/>
      <c r="BW578" s="779"/>
      <c r="BX578" s="779"/>
      <c r="BY578" s="779"/>
      <c r="BZ578" s="779"/>
      <c r="CA578" s="779"/>
      <c r="CB578" s="779"/>
      <c r="CC578" s="779"/>
      <c r="CD578" s="779"/>
      <c r="CE578" s="779"/>
      <c r="CF578" s="779"/>
      <c r="CG578" s="779"/>
      <c r="CH578" s="779"/>
      <c r="CI578" s="779"/>
      <c r="CJ578" s="779"/>
      <c r="CK578" s="779"/>
      <c r="CL578" s="779"/>
      <c r="CM578" s="779"/>
      <c r="CN578" s="779"/>
      <c r="CO578" s="779"/>
      <c r="CP578" s="779"/>
      <c r="CQ578" s="779"/>
      <c r="CR578" s="779"/>
      <c r="CS578" s="779"/>
      <c r="CT578" s="779"/>
    </row>
    <row r="579" spans="1:98" s="887" customFormat="1" ht="13.5">
      <c r="A579" s="886"/>
      <c r="B579" s="886"/>
      <c r="C579" s="886"/>
      <c r="D579" s="886"/>
      <c r="E579" s="886"/>
      <c r="F579" s="2851"/>
      <c r="G579" s="2851"/>
      <c r="H579" s="888"/>
      <c r="I579" s="889"/>
      <c r="J579" s="890"/>
      <c r="M579" s="772"/>
      <c r="N579" s="891"/>
      <c r="O579" s="774"/>
      <c r="P579" s="775"/>
      <c r="Q579" s="775"/>
      <c r="R579" s="776"/>
      <c r="S579" s="777"/>
      <c r="T579" s="777"/>
      <c r="U579" s="777"/>
      <c r="V579" s="778"/>
      <c r="W579" s="778"/>
      <c r="X579" s="778"/>
      <c r="Y579" s="778"/>
      <c r="Z579" s="778"/>
      <c r="AA579" s="779"/>
      <c r="AB579" s="779"/>
      <c r="AC579" s="779"/>
      <c r="AD579" s="779"/>
      <c r="AE579" s="779"/>
      <c r="AF579" s="779"/>
      <c r="AG579" s="779"/>
      <c r="AH579" s="779"/>
      <c r="AI579" s="779"/>
      <c r="AJ579" s="779"/>
      <c r="AK579" s="779"/>
      <c r="AL579" s="779"/>
      <c r="AM579" s="779"/>
      <c r="AN579" s="779"/>
      <c r="AO579" s="779"/>
      <c r="AP579" s="779"/>
      <c r="AQ579" s="779"/>
      <c r="AR579" s="779"/>
      <c r="AS579" s="779"/>
      <c r="AT579" s="779"/>
      <c r="AU579" s="779"/>
      <c r="AV579" s="779"/>
      <c r="AW579" s="779"/>
      <c r="AX579" s="779"/>
      <c r="AY579" s="779"/>
      <c r="AZ579" s="779"/>
      <c r="BA579" s="779"/>
      <c r="BB579" s="779"/>
      <c r="BC579" s="779"/>
      <c r="BD579" s="779"/>
      <c r="BE579" s="779"/>
      <c r="BF579" s="779"/>
      <c r="BG579" s="779"/>
      <c r="BH579" s="779"/>
      <c r="BI579" s="779"/>
      <c r="BJ579" s="779"/>
      <c r="BK579" s="779"/>
      <c r="BL579" s="779"/>
      <c r="BM579" s="779"/>
      <c r="BN579" s="779"/>
      <c r="BO579" s="779"/>
      <c r="BP579" s="779"/>
      <c r="BQ579" s="779"/>
      <c r="BR579" s="779"/>
      <c r="BS579" s="779"/>
      <c r="BT579" s="779"/>
      <c r="BU579" s="779"/>
      <c r="BV579" s="779"/>
      <c r="BW579" s="779"/>
      <c r="BX579" s="779"/>
      <c r="BY579" s="779"/>
      <c r="BZ579" s="779"/>
      <c r="CA579" s="779"/>
      <c r="CB579" s="779"/>
      <c r="CC579" s="779"/>
      <c r="CD579" s="779"/>
      <c r="CE579" s="779"/>
      <c r="CF579" s="779"/>
      <c r="CG579" s="779"/>
      <c r="CH579" s="779"/>
      <c r="CI579" s="779"/>
      <c r="CJ579" s="779"/>
      <c r="CK579" s="779"/>
      <c r="CL579" s="779"/>
      <c r="CM579" s="779"/>
      <c r="CN579" s="779"/>
      <c r="CO579" s="779"/>
      <c r="CP579" s="779"/>
      <c r="CQ579" s="779"/>
      <c r="CR579" s="779"/>
      <c r="CS579" s="779"/>
      <c r="CT579" s="779"/>
    </row>
    <row r="580" spans="1:98" s="887" customFormat="1" ht="13.5">
      <c r="A580" s="886"/>
      <c r="B580" s="886"/>
      <c r="C580" s="886"/>
      <c r="D580" s="886"/>
      <c r="E580" s="886"/>
      <c r="F580" s="2851"/>
      <c r="G580" s="2851"/>
      <c r="H580" s="888"/>
      <c r="I580" s="889"/>
      <c r="J580" s="890"/>
      <c r="M580" s="772"/>
      <c r="N580" s="891"/>
      <c r="O580" s="774"/>
      <c r="P580" s="775"/>
      <c r="Q580" s="775"/>
      <c r="R580" s="776"/>
      <c r="S580" s="777"/>
      <c r="T580" s="777"/>
      <c r="U580" s="777"/>
      <c r="V580" s="778"/>
      <c r="W580" s="778"/>
      <c r="X580" s="778"/>
      <c r="Y580" s="778"/>
      <c r="Z580" s="778"/>
      <c r="AA580" s="779"/>
      <c r="AB580" s="779"/>
      <c r="AC580" s="779"/>
      <c r="AD580" s="779"/>
      <c r="AE580" s="779"/>
      <c r="AF580" s="779"/>
      <c r="AG580" s="779"/>
      <c r="AH580" s="779"/>
      <c r="AI580" s="779"/>
      <c r="AJ580" s="779"/>
      <c r="AK580" s="779"/>
      <c r="AL580" s="779"/>
      <c r="AM580" s="779"/>
      <c r="AN580" s="779"/>
      <c r="AO580" s="779"/>
      <c r="AP580" s="779"/>
      <c r="AQ580" s="779"/>
      <c r="AR580" s="779"/>
      <c r="AS580" s="779"/>
      <c r="AT580" s="779"/>
      <c r="AU580" s="779"/>
      <c r="AV580" s="779"/>
      <c r="AW580" s="779"/>
      <c r="AX580" s="779"/>
      <c r="AY580" s="779"/>
      <c r="AZ580" s="779"/>
      <c r="BA580" s="779"/>
      <c r="BB580" s="779"/>
      <c r="BC580" s="779"/>
      <c r="BD580" s="779"/>
      <c r="BE580" s="779"/>
      <c r="BF580" s="779"/>
      <c r="BG580" s="779"/>
      <c r="BH580" s="779"/>
      <c r="BI580" s="779"/>
      <c r="BJ580" s="779"/>
      <c r="BK580" s="779"/>
      <c r="BL580" s="779"/>
      <c r="BM580" s="779"/>
      <c r="BN580" s="779"/>
      <c r="BO580" s="779"/>
      <c r="BP580" s="779"/>
      <c r="BQ580" s="779"/>
      <c r="BR580" s="779"/>
      <c r="BS580" s="779"/>
      <c r="BT580" s="779"/>
      <c r="BU580" s="779"/>
      <c r="BV580" s="779"/>
      <c r="BW580" s="779"/>
      <c r="BX580" s="779"/>
      <c r="BY580" s="779"/>
      <c r="BZ580" s="779"/>
      <c r="CA580" s="779"/>
      <c r="CB580" s="779"/>
      <c r="CC580" s="779"/>
      <c r="CD580" s="779"/>
      <c r="CE580" s="779"/>
      <c r="CF580" s="779"/>
      <c r="CG580" s="779"/>
      <c r="CH580" s="779"/>
      <c r="CI580" s="779"/>
      <c r="CJ580" s="779"/>
      <c r="CK580" s="779"/>
      <c r="CL580" s="779"/>
      <c r="CM580" s="779"/>
      <c r="CN580" s="779"/>
      <c r="CO580" s="779"/>
      <c r="CP580" s="779"/>
      <c r="CQ580" s="779"/>
      <c r="CR580" s="779"/>
      <c r="CS580" s="779"/>
      <c r="CT580" s="779"/>
    </row>
    <row r="581" spans="1:98" s="887" customFormat="1" ht="13.5">
      <c r="A581" s="886"/>
      <c r="B581" s="886"/>
      <c r="C581" s="886"/>
      <c r="D581" s="886"/>
      <c r="E581" s="886"/>
      <c r="F581" s="2851"/>
      <c r="G581" s="2851"/>
      <c r="H581" s="888"/>
      <c r="I581" s="889"/>
      <c r="J581" s="890"/>
      <c r="M581" s="772"/>
      <c r="N581" s="891"/>
      <c r="O581" s="774"/>
      <c r="P581" s="775"/>
      <c r="Q581" s="775"/>
      <c r="R581" s="776"/>
      <c r="S581" s="777"/>
      <c r="T581" s="777"/>
      <c r="U581" s="777"/>
      <c r="V581" s="778"/>
      <c r="W581" s="778"/>
      <c r="X581" s="778"/>
      <c r="Y581" s="778"/>
      <c r="Z581" s="778"/>
      <c r="AA581" s="779"/>
      <c r="AB581" s="779"/>
      <c r="AC581" s="779"/>
      <c r="AD581" s="779"/>
      <c r="AE581" s="779"/>
      <c r="AF581" s="779"/>
      <c r="AG581" s="779"/>
      <c r="AH581" s="779"/>
      <c r="AI581" s="779"/>
      <c r="AJ581" s="779"/>
      <c r="AK581" s="779"/>
      <c r="AL581" s="779"/>
      <c r="AM581" s="779"/>
      <c r="AN581" s="779"/>
      <c r="AO581" s="779"/>
      <c r="AP581" s="779"/>
      <c r="AQ581" s="779"/>
      <c r="AR581" s="779"/>
      <c r="AS581" s="779"/>
      <c r="AT581" s="779"/>
      <c r="AU581" s="779"/>
      <c r="AV581" s="779"/>
      <c r="AW581" s="779"/>
      <c r="AX581" s="779"/>
      <c r="AY581" s="779"/>
      <c r="AZ581" s="779"/>
      <c r="BA581" s="779"/>
      <c r="BB581" s="779"/>
      <c r="BC581" s="779"/>
      <c r="BD581" s="779"/>
      <c r="BE581" s="779"/>
      <c r="BF581" s="779"/>
      <c r="BG581" s="779"/>
      <c r="BH581" s="779"/>
      <c r="BI581" s="779"/>
      <c r="BJ581" s="779"/>
      <c r="BK581" s="779"/>
      <c r="BL581" s="779"/>
      <c r="BM581" s="779"/>
      <c r="BN581" s="779"/>
      <c r="BO581" s="779"/>
      <c r="BP581" s="779"/>
      <c r="BQ581" s="779"/>
      <c r="BR581" s="779"/>
      <c r="BS581" s="779"/>
      <c r="BT581" s="779"/>
      <c r="BU581" s="779"/>
      <c r="BV581" s="779"/>
      <c r="BW581" s="779"/>
      <c r="BX581" s="779"/>
      <c r="BY581" s="779"/>
      <c r="BZ581" s="779"/>
      <c r="CA581" s="779"/>
      <c r="CB581" s="779"/>
      <c r="CC581" s="779"/>
      <c r="CD581" s="779"/>
      <c r="CE581" s="779"/>
      <c r="CF581" s="779"/>
      <c r="CG581" s="779"/>
      <c r="CH581" s="779"/>
      <c r="CI581" s="779"/>
      <c r="CJ581" s="779"/>
      <c r="CK581" s="779"/>
      <c r="CL581" s="779"/>
      <c r="CM581" s="779"/>
      <c r="CN581" s="779"/>
      <c r="CO581" s="779"/>
      <c r="CP581" s="779"/>
      <c r="CQ581" s="779"/>
      <c r="CR581" s="779"/>
      <c r="CS581" s="779"/>
      <c r="CT581" s="779"/>
    </row>
    <row r="582" spans="1:98" s="887" customFormat="1" ht="13.5">
      <c r="A582" s="886"/>
      <c r="B582" s="886"/>
      <c r="C582" s="886"/>
      <c r="D582" s="886"/>
      <c r="E582" s="886"/>
      <c r="F582" s="2851"/>
      <c r="G582" s="2851"/>
      <c r="H582" s="888"/>
      <c r="I582" s="889"/>
      <c r="J582" s="890"/>
      <c r="M582" s="772"/>
      <c r="N582" s="891"/>
      <c r="O582" s="774"/>
      <c r="P582" s="775"/>
      <c r="Q582" s="775"/>
      <c r="R582" s="776"/>
      <c r="S582" s="777"/>
      <c r="T582" s="777"/>
      <c r="U582" s="777"/>
      <c r="V582" s="778"/>
      <c r="W582" s="778"/>
      <c r="X582" s="778"/>
      <c r="Y582" s="778"/>
      <c r="Z582" s="778"/>
      <c r="AA582" s="779"/>
      <c r="AB582" s="779"/>
      <c r="AC582" s="779"/>
      <c r="AD582" s="779"/>
      <c r="AE582" s="779"/>
      <c r="AF582" s="779"/>
      <c r="AG582" s="779"/>
      <c r="AH582" s="779"/>
      <c r="AI582" s="779"/>
      <c r="AJ582" s="779"/>
      <c r="AK582" s="779"/>
      <c r="AL582" s="779"/>
      <c r="AM582" s="779"/>
      <c r="AN582" s="779"/>
      <c r="AO582" s="779"/>
      <c r="AP582" s="779"/>
      <c r="AQ582" s="779"/>
      <c r="AR582" s="779"/>
      <c r="AS582" s="779"/>
      <c r="AT582" s="779"/>
      <c r="AU582" s="779"/>
      <c r="AV582" s="779"/>
      <c r="AW582" s="779"/>
      <c r="AX582" s="779"/>
      <c r="AY582" s="779"/>
      <c r="AZ582" s="779"/>
      <c r="BA582" s="779"/>
      <c r="BB582" s="779"/>
      <c r="BC582" s="779"/>
      <c r="BD582" s="779"/>
      <c r="BE582" s="779"/>
      <c r="BF582" s="779"/>
      <c r="BG582" s="779"/>
      <c r="BH582" s="779"/>
      <c r="BI582" s="779"/>
      <c r="BJ582" s="779"/>
      <c r="BK582" s="779"/>
      <c r="BL582" s="779"/>
      <c r="BM582" s="779"/>
      <c r="BN582" s="779"/>
      <c r="BO582" s="779"/>
      <c r="BP582" s="779"/>
      <c r="BQ582" s="779"/>
      <c r="BR582" s="779"/>
      <c r="BS582" s="779"/>
      <c r="BT582" s="779"/>
      <c r="BU582" s="779"/>
      <c r="BV582" s="779"/>
      <c r="BW582" s="779"/>
      <c r="BX582" s="779"/>
      <c r="BY582" s="779"/>
      <c r="BZ582" s="779"/>
      <c r="CA582" s="779"/>
      <c r="CB582" s="779"/>
      <c r="CC582" s="779"/>
      <c r="CD582" s="779"/>
      <c r="CE582" s="779"/>
      <c r="CF582" s="779"/>
      <c r="CG582" s="779"/>
      <c r="CH582" s="779"/>
      <c r="CI582" s="779"/>
      <c r="CJ582" s="779"/>
      <c r="CK582" s="779"/>
      <c r="CL582" s="779"/>
      <c r="CM582" s="779"/>
      <c r="CN582" s="779"/>
      <c r="CO582" s="779"/>
      <c r="CP582" s="779"/>
      <c r="CQ582" s="779"/>
      <c r="CR582" s="779"/>
      <c r="CS582" s="779"/>
      <c r="CT582" s="779"/>
    </row>
    <row r="583" spans="1:98" s="887" customFormat="1" ht="13.5">
      <c r="A583" s="886"/>
      <c r="B583" s="886"/>
      <c r="C583" s="886"/>
      <c r="D583" s="886"/>
      <c r="E583" s="886"/>
      <c r="F583" s="2851"/>
      <c r="G583" s="2851"/>
      <c r="H583" s="888"/>
      <c r="I583" s="889"/>
      <c r="J583" s="890"/>
      <c r="M583" s="772"/>
      <c r="N583" s="891"/>
      <c r="O583" s="774"/>
      <c r="P583" s="775"/>
      <c r="Q583" s="775"/>
      <c r="R583" s="776"/>
      <c r="S583" s="777"/>
      <c r="T583" s="777"/>
      <c r="U583" s="777"/>
      <c r="V583" s="778"/>
      <c r="W583" s="778"/>
      <c r="X583" s="778"/>
      <c r="Y583" s="778"/>
      <c r="Z583" s="778"/>
      <c r="AA583" s="779"/>
      <c r="AB583" s="779"/>
      <c r="AC583" s="779"/>
      <c r="AD583" s="779"/>
      <c r="AE583" s="779"/>
      <c r="AF583" s="779"/>
      <c r="AG583" s="779"/>
      <c r="AH583" s="779"/>
      <c r="AI583" s="779"/>
      <c r="AJ583" s="779"/>
      <c r="AK583" s="779"/>
      <c r="AL583" s="779"/>
      <c r="AM583" s="779"/>
      <c r="AN583" s="779"/>
      <c r="AO583" s="779"/>
      <c r="AP583" s="779"/>
      <c r="AQ583" s="779"/>
      <c r="AR583" s="779"/>
      <c r="AS583" s="779"/>
      <c r="AT583" s="779"/>
      <c r="AU583" s="779"/>
      <c r="AV583" s="779"/>
      <c r="AW583" s="779"/>
      <c r="AX583" s="779"/>
      <c r="AY583" s="779"/>
      <c r="AZ583" s="779"/>
      <c r="BA583" s="779"/>
      <c r="BB583" s="779"/>
      <c r="BC583" s="779"/>
      <c r="BD583" s="779"/>
      <c r="BE583" s="779"/>
      <c r="BF583" s="779"/>
      <c r="BG583" s="779"/>
      <c r="BH583" s="779"/>
      <c r="BI583" s="779"/>
      <c r="BJ583" s="779"/>
      <c r="BK583" s="779"/>
      <c r="BL583" s="779"/>
      <c r="BM583" s="779"/>
      <c r="BN583" s="779"/>
      <c r="BO583" s="779"/>
      <c r="BP583" s="779"/>
      <c r="BQ583" s="779"/>
      <c r="BR583" s="779"/>
      <c r="BS583" s="779"/>
      <c r="BT583" s="779"/>
      <c r="BU583" s="779"/>
      <c r="BV583" s="779"/>
      <c r="BW583" s="779"/>
      <c r="BX583" s="779"/>
      <c r="BY583" s="779"/>
      <c r="BZ583" s="779"/>
      <c r="CA583" s="779"/>
      <c r="CB583" s="779"/>
      <c r="CC583" s="779"/>
      <c r="CD583" s="779"/>
      <c r="CE583" s="779"/>
      <c r="CF583" s="779"/>
      <c r="CG583" s="779"/>
      <c r="CH583" s="779"/>
      <c r="CI583" s="779"/>
      <c r="CJ583" s="779"/>
      <c r="CK583" s="779"/>
      <c r="CL583" s="779"/>
      <c r="CM583" s="779"/>
      <c r="CN583" s="779"/>
      <c r="CO583" s="779"/>
      <c r="CP583" s="779"/>
      <c r="CQ583" s="779"/>
      <c r="CR583" s="779"/>
      <c r="CS583" s="779"/>
      <c r="CT583" s="779"/>
    </row>
    <row r="584" spans="1:98" s="887" customFormat="1" ht="13.5">
      <c r="A584" s="886"/>
      <c r="B584" s="886"/>
      <c r="C584" s="886"/>
      <c r="D584" s="886"/>
      <c r="E584" s="886"/>
      <c r="F584" s="2851"/>
      <c r="G584" s="2851"/>
      <c r="H584" s="888"/>
      <c r="I584" s="889"/>
      <c r="J584" s="890"/>
      <c r="M584" s="772"/>
      <c r="N584" s="891"/>
      <c r="O584" s="774"/>
      <c r="P584" s="775"/>
      <c r="Q584" s="775"/>
      <c r="R584" s="776"/>
      <c r="S584" s="777"/>
      <c r="T584" s="777"/>
      <c r="U584" s="777"/>
      <c r="V584" s="778"/>
      <c r="W584" s="778"/>
      <c r="X584" s="778"/>
      <c r="Y584" s="778"/>
      <c r="Z584" s="778"/>
      <c r="AA584" s="779"/>
      <c r="AB584" s="779"/>
      <c r="AC584" s="779"/>
      <c r="AD584" s="779"/>
      <c r="AE584" s="779"/>
      <c r="AF584" s="779"/>
      <c r="AG584" s="779"/>
      <c r="AH584" s="779"/>
      <c r="AI584" s="779"/>
      <c r="AJ584" s="779"/>
      <c r="AK584" s="779"/>
      <c r="AL584" s="779"/>
      <c r="AM584" s="779"/>
      <c r="AN584" s="779"/>
      <c r="AO584" s="779"/>
      <c r="AP584" s="779"/>
      <c r="AQ584" s="779"/>
      <c r="AR584" s="779"/>
      <c r="AS584" s="779"/>
      <c r="AT584" s="779"/>
      <c r="AU584" s="779"/>
      <c r="AV584" s="779"/>
      <c r="AW584" s="779"/>
      <c r="AX584" s="779"/>
      <c r="AY584" s="779"/>
      <c r="AZ584" s="779"/>
      <c r="BA584" s="779"/>
      <c r="BB584" s="779"/>
      <c r="BC584" s="779"/>
      <c r="BD584" s="779"/>
      <c r="BE584" s="779"/>
      <c r="BF584" s="779"/>
      <c r="BG584" s="779"/>
      <c r="BH584" s="779"/>
      <c r="BI584" s="779"/>
      <c r="BJ584" s="779"/>
      <c r="BK584" s="779"/>
      <c r="BL584" s="779"/>
      <c r="BM584" s="779"/>
      <c r="BN584" s="779"/>
      <c r="BO584" s="779"/>
      <c r="BP584" s="779"/>
      <c r="BQ584" s="779"/>
      <c r="BR584" s="779"/>
      <c r="BS584" s="779"/>
      <c r="BT584" s="779"/>
      <c r="BU584" s="779"/>
      <c r="BV584" s="779"/>
      <c r="BW584" s="779"/>
      <c r="BX584" s="779"/>
      <c r="BY584" s="779"/>
      <c r="BZ584" s="779"/>
      <c r="CA584" s="779"/>
      <c r="CB584" s="779"/>
      <c r="CC584" s="779"/>
      <c r="CD584" s="779"/>
      <c r="CE584" s="779"/>
      <c r="CF584" s="779"/>
      <c r="CG584" s="779"/>
      <c r="CH584" s="779"/>
      <c r="CI584" s="779"/>
      <c r="CJ584" s="779"/>
      <c r="CK584" s="779"/>
      <c r="CL584" s="779"/>
      <c r="CM584" s="779"/>
      <c r="CN584" s="779"/>
      <c r="CO584" s="779"/>
      <c r="CP584" s="779"/>
      <c r="CQ584" s="779"/>
      <c r="CR584" s="779"/>
      <c r="CS584" s="779"/>
      <c r="CT584" s="779"/>
    </row>
    <row r="585" spans="1:98" s="887" customFormat="1" ht="13.5">
      <c r="A585" s="886"/>
      <c r="B585" s="886"/>
      <c r="C585" s="886"/>
      <c r="D585" s="886"/>
      <c r="E585" s="886"/>
      <c r="F585" s="2851"/>
      <c r="G585" s="2851"/>
      <c r="H585" s="888"/>
      <c r="I585" s="889"/>
      <c r="J585" s="890"/>
      <c r="M585" s="772"/>
      <c r="N585" s="891"/>
      <c r="O585" s="774"/>
      <c r="P585" s="775"/>
      <c r="Q585" s="775"/>
      <c r="R585" s="776"/>
      <c r="S585" s="777"/>
      <c r="T585" s="777"/>
      <c r="U585" s="777"/>
      <c r="V585" s="778"/>
      <c r="W585" s="778"/>
      <c r="X585" s="778"/>
      <c r="Y585" s="778"/>
      <c r="Z585" s="778"/>
      <c r="AA585" s="779"/>
      <c r="AB585" s="779"/>
      <c r="AC585" s="779"/>
      <c r="AD585" s="779"/>
      <c r="AE585" s="779"/>
      <c r="AF585" s="779"/>
      <c r="AG585" s="779"/>
      <c r="AH585" s="779"/>
      <c r="AI585" s="779"/>
      <c r="AJ585" s="779"/>
      <c r="AK585" s="779"/>
      <c r="AL585" s="779"/>
      <c r="AM585" s="779"/>
      <c r="AN585" s="779"/>
      <c r="AO585" s="779"/>
      <c r="AP585" s="779"/>
      <c r="AQ585" s="779"/>
      <c r="AR585" s="779"/>
      <c r="AS585" s="779"/>
      <c r="AT585" s="779"/>
      <c r="AU585" s="779"/>
      <c r="AV585" s="779"/>
      <c r="AW585" s="779"/>
      <c r="AX585" s="779"/>
      <c r="AY585" s="779"/>
      <c r="AZ585" s="779"/>
      <c r="BA585" s="779"/>
      <c r="BB585" s="779"/>
      <c r="BC585" s="779"/>
      <c r="BD585" s="779"/>
      <c r="BE585" s="779"/>
      <c r="BF585" s="779"/>
      <c r="BG585" s="779"/>
      <c r="BH585" s="779"/>
      <c r="BI585" s="779"/>
      <c r="BJ585" s="779"/>
      <c r="BK585" s="779"/>
      <c r="BL585" s="779"/>
      <c r="BM585" s="779"/>
      <c r="BN585" s="779"/>
      <c r="BO585" s="779"/>
      <c r="BP585" s="779"/>
      <c r="BQ585" s="779"/>
      <c r="BR585" s="779"/>
      <c r="BS585" s="779"/>
      <c r="BT585" s="779"/>
      <c r="BU585" s="779"/>
      <c r="BV585" s="779"/>
      <c r="BW585" s="779"/>
      <c r="BX585" s="779"/>
      <c r="BY585" s="779"/>
      <c r="BZ585" s="779"/>
      <c r="CA585" s="779"/>
      <c r="CB585" s="779"/>
      <c r="CC585" s="779"/>
      <c r="CD585" s="779"/>
      <c r="CE585" s="779"/>
      <c r="CF585" s="779"/>
      <c r="CG585" s="779"/>
      <c r="CH585" s="779"/>
      <c r="CI585" s="779"/>
      <c r="CJ585" s="779"/>
      <c r="CK585" s="779"/>
      <c r="CL585" s="779"/>
      <c r="CM585" s="779"/>
      <c r="CN585" s="779"/>
      <c r="CO585" s="779"/>
      <c r="CP585" s="779"/>
      <c r="CQ585" s="779"/>
      <c r="CR585" s="779"/>
      <c r="CS585" s="779"/>
      <c r="CT585" s="779"/>
    </row>
    <row r="586" spans="1:98" s="887" customFormat="1" ht="13.5">
      <c r="A586" s="886"/>
      <c r="B586" s="886"/>
      <c r="C586" s="886"/>
      <c r="D586" s="886"/>
      <c r="E586" s="886"/>
      <c r="F586" s="2851"/>
      <c r="G586" s="2851"/>
      <c r="H586" s="888"/>
      <c r="I586" s="889"/>
      <c r="J586" s="890"/>
      <c r="M586" s="772"/>
      <c r="N586" s="891"/>
      <c r="O586" s="774"/>
      <c r="P586" s="775"/>
      <c r="Q586" s="775"/>
      <c r="R586" s="776"/>
      <c r="S586" s="777"/>
      <c r="T586" s="777"/>
      <c r="U586" s="777"/>
      <c r="V586" s="778"/>
      <c r="W586" s="778"/>
      <c r="X586" s="778"/>
      <c r="Y586" s="778"/>
      <c r="Z586" s="778"/>
      <c r="AA586" s="779"/>
      <c r="AB586" s="779"/>
      <c r="AC586" s="779"/>
      <c r="AD586" s="779"/>
      <c r="AE586" s="779"/>
      <c r="AF586" s="779"/>
      <c r="AG586" s="779"/>
      <c r="AH586" s="779"/>
      <c r="AI586" s="779"/>
      <c r="AJ586" s="779"/>
      <c r="AK586" s="779"/>
      <c r="AL586" s="779"/>
      <c r="AM586" s="779"/>
      <c r="AN586" s="779"/>
      <c r="AO586" s="779"/>
      <c r="AP586" s="779"/>
      <c r="AQ586" s="779"/>
      <c r="AR586" s="779"/>
      <c r="AS586" s="779"/>
      <c r="AT586" s="779"/>
      <c r="AU586" s="779"/>
      <c r="AV586" s="779"/>
      <c r="AW586" s="779"/>
      <c r="AX586" s="779"/>
      <c r="AY586" s="779"/>
      <c r="AZ586" s="779"/>
      <c r="BA586" s="779"/>
      <c r="BB586" s="779"/>
      <c r="BC586" s="779"/>
      <c r="BD586" s="779"/>
      <c r="BE586" s="779"/>
      <c r="BF586" s="779"/>
      <c r="BG586" s="779"/>
      <c r="BH586" s="779"/>
      <c r="BI586" s="779"/>
      <c r="BJ586" s="779"/>
      <c r="BK586" s="779"/>
      <c r="BL586" s="779"/>
      <c r="BM586" s="779"/>
      <c r="BN586" s="779"/>
      <c r="BO586" s="779"/>
      <c r="BP586" s="779"/>
      <c r="BQ586" s="779"/>
      <c r="BR586" s="779"/>
      <c r="BS586" s="779"/>
      <c r="BT586" s="779"/>
      <c r="BU586" s="779"/>
      <c r="BV586" s="779"/>
      <c r="BW586" s="779"/>
      <c r="BX586" s="779"/>
      <c r="BY586" s="779"/>
      <c r="BZ586" s="779"/>
      <c r="CA586" s="779"/>
      <c r="CB586" s="779"/>
      <c r="CC586" s="779"/>
      <c r="CD586" s="779"/>
      <c r="CE586" s="779"/>
      <c r="CF586" s="779"/>
      <c r="CG586" s="779"/>
      <c r="CH586" s="779"/>
      <c r="CI586" s="779"/>
      <c r="CJ586" s="779"/>
      <c r="CK586" s="779"/>
      <c r="CL586" s="779"/>
      <c r="CM586" s="779"/>
      <c r="CN586" s="779"/>
      <c r="CO586" s="779"/>
      <c r="CP586" s="779"/>
      <c r="CQ586" s="779"/>
      <c r="CR586" s="779"/>
      <c r="CS586" s="779"/>
      <c r="CT586" s="779"/>
    </row>
    <row r="587" spans="1:98" s="887" customFormat="1" ht="13.5">
      <c r="A587" s="886"/>
      <c r="B587" s="886"/>
      <c r="C587" s="886"/>
      <c r="D587" s="886"/>
      <c r="E587" s="886"/>
      <c r="F587" s="2851"/>
      <c r="G587" s="2851"/>
      <c r="H587" s="888"/>
      <c r="I587" s="889"/>
      <c r="J587" s="890"/>
      <c r="M587" s="772"/>
      <c r="N587" s="891"/>
      <c r="O587" s="774"/>
      <c r="P587" s="775"/>
      <c r="Q587" s="775"/>
      <c r="R587" s="776"/>
      <c r="S587" s="777"/>
      <c r="T587" s="777"/>
      <c r="U587" s="777"/>
      <c r="V587" s="778"/>
      <c r="W587" s="778"/>
      <c r="X587" s="778"/>
      <c r="Y587" s="778"/>
      <c r="Z587" s="778"/>
      <c r="AA587" s="779"/>
      <c r="AB587" s="779"/>
      <c r="AC587" s="779"/>
      <c r="AD587" s="779"/>
      <c r="AE587" s="779"/>
      <c r="AF587" s="779"/>
      <c r="AG587" s="779"/>
      <c r="AH587" s="779"/>
      <c r="AI587" s="779"/>
      <c r="AJ587" s="779"/>
      <c r="AK587" s="779"/>
      <c r="AL587" s="779"/>
      <c r="AM587" s="779"/>
      <c r="AN587" s="779"/>
      <c r="AO587" s="779"/>
      <c r="AP587" s="779"/>
      <c r="AQ587" s="779"/>
      <c r="AR587" s="779"/>
      <c r="AS587" s="779"/>
      <c r="AT587" s="779"/>
      <c r="AU587" s="779"/>
      <c r="AV587" s="779"/>
      <c r="AW587" s="779"/>
      <c r="AX587" s="779"/>
      <c r="AY587" s="779"/>
      <c r="AZ587" s="779"/>
      <c r="BA587" s="779"/>
      <c r="BB587" s="779"/>
      <c r="BC587" s="779"/>
      <c r="BD587" s="779"/>
      <c r="BE587" s="779"/>
      <c r="BF587" s="779"/>
      <c r="BG587" s="779"/>
      <c r="BH587" s="779"/>
      <c r="BI587" s="779"/>
      <c r="BJ587" s="779"/>
      <c r="BK587" s="779"/>
      <c r="BL587" s="779"/>
      <c r="BM587" s="779"/>
      <c r="BN587" s="779"/>
      <c r="BO587" s="779"/>
      <c r="BP587" s="779"/>
      <c r="BQ587" s="779"/>
      <c r="BR587" s="779"/>
      <c r="BS587" s="779"/>
      <c r="BT587" s="779"/>
      <c r="BU587" s="779"/>
      <c r="BV587" s="779"/>
      <c r="BW587" s="779"/>
      <c r="BX587" s="779"/>
      <c r="BY587" s="779"/>
      <c r="BZ587" s="779"/>
      <c r="CA587" s="779"/>
      <c r="CB587" s="779"/>
      <c r="CC587" s="779"/>
      <c r="CD587" s="779"/>
      <c r="CE587" s="779"/>
      <c r="CF587" s="779"/>
      <c r="CG587" s="779"/>
      <c r="CH587" s="779"/>
      <c r="CI587" s="779"/>
      <c r="CJ587" s="779"/>
      <c r="CK587" s="779"/>
      <c r="CL587" s="779"/>
      <c r="CM587" s="779"/>
      <c r="CN587" s="779"/>
      <c r="CO587" s="779"/>
      <c r="CP587" s="779"/>
      <c r="CQ587" s="779"/>
      <c r="CR587" s="779"/>
      <c r="CS587" s="779"/>
      <c r="CT587" s="779"/>
    </row>
    <row r="588" spans="1:98" s="887" customFormat="1" ht="13.5">
      <c r="A588" s="886"/>
      <c r="B588" s="886"/>
      <c r="C588" s="886"/>
      <c r="D588" s="886"/>
      <c r="E588" s="886"/>
      <c r="F588" s="2851"/>
      <c r="G588" s="2851"/>
      <c r="H588" s="888"/>
      <c r="I588" s="889"/>
      <c r="J588" s="890"/>
      <c r="M588" s="772"/>
      <c r="N588" s="891"/>
      <c r="O588" s="774"/>
      <c r="P588" s="775"/>
      <c r="Q588" s="775"/>
      <c r="R588" s="776"/>
      <c r="S588" s="777"/>
      <c r="T588" s="777"/>
      <c r="U588" s="777"/>
      <c r="V588" s="778"/>
      <c r="W588" s="778"/>
      <c r="X588" s="778"/>
      <c r="Y588" s="778"/>
      <c r="Z588" s="778"/>
      <c r="AA588" s="779"/>
      <c r="AB588" s="779"/>
      <c r="AC588" s="779"/>
      <c r="AD588" s="779"/>
      <c r="AE588" s="779"/>
      <c r="AF588" s="779"/>
      <c r="AG588" s="779"/>
      <c r="AH588" s="779"/>
      <c r="AI588" s="779"/>
      <c r="AJ588" s="779"/>
      <c r="AK588" s="779"/>
      <c r="AL588" s="779"/>
      <c r="AM588" s="779"/>
      <c r="AN588" s="779"/>
      <c r="AO588" s="779"/>
      <c r="AP588" s="779"/>
      <c r="AQ588" s="779"/>
      <c r="AR588" s="779"/>
      <c r="AS588" s="779"/>
      <c r="AT588" s="779"/>
      <c r="AU588" s="779"/>
      <c r="AV588" s="779"/>
      <c r="AW588" s="779"/>
      <c r="AX588" s="779"/>
      <c r="AY588" s="779"/>
      <c r="AZ588" s="779"/>
      <c r="BA588" s="779"/>
      <c r="BB588" s="779"/>
      <c r="BC588" s="779"/>
      <c r="BD588" s="779"/>
      <c r="BE588" s="779"/>
      <c r="BF588" s="779"/>
      <c r="BG588" s="779"/>
      <c r="BH588" s="779"/>
      <c r="BI588" s="779"/>
      <c r="BJ588" s="779"/>
      <c r="BK588" s="779"/>
      <c r="BL588" s="779"/>
      <c r="BM588" s="779"/>
      <c r="BN588" s="779"/>
      <c r="BO588" s="779"/>
      <c r="BP588" s="779"/>
      <c r="BQ588" s="779"/>
      <c r="BR588" s="779"/>
      <c r="BS588" s="779"/>
      <c r="BT588" s="779"/>
      <c r="BU588" s="779"/>
      <c r="BV588" s="779"/>
      <c r="BW588" s="779"/>
      <c r="BX588" s="779"/>
      <c r="BY588" s="779"/>
      <c r="BZ588" s="779"/>
      <c r="CA588" s="779"/>
      <c r="CB588" s="779"/>
      <c r="CC588" s="779"/>
      <c r="CD588" s="779"/>
      <c r="CE588" s="779"/>
      <c r="CF588" s="779"/>
      <c r="CG588" s="779"/>
      <c r="CH588" s="779"/>
      <c r="CI588" s="779"/>
      <c r="CJ588" s="779"/>
      <c r="CK588" s="779"/>
      <c r="CL588" s="779"/>
      <c r="CM588" s="779"/>
      <c r="CN588" s="779"/>
      <c r="CO588" s="779"/>
      <c r="CP588" s="779"/>
      <c r="CQ588" s="779"/>
      <c r="CR588" s="779"/>
      <c r="CS588" s="779"/>
      <c r="CT588" s="779"/>
    </row>
    <row r="589" spans="1:98" s="887" customFormat="1" ht="13.5">
      <c r="A589" s="886"/>
      <c r="B589" s="886"/>
      <c r="C589" s="886"/>
      <c r="D589" s="886"/>
      <c r="E589" s="886"/>
      <c r="F589" s="2851"/>
      <c r="G589" s="2851"/>
      <c r="H589" s="888"/>
      <c r="I589" s="889"/>
      <c r="J589" s="890"/>
      <c r="M589" s="772"/>
      <c r="N589" s="891"/>
      <c r="O589" s="774"/>
      <c r="P589" s="775"/>
      <c r="Q589" s="775"/>
      <c r="R589" s="776"/>
      <c r="S589" s="777"/>
      <c r="T589" s="777"/>
      <c r="U589" s="777"/>
      <c r="V589" s="778"/>
      <c r="W589" s="778"/>
      <c r="X589" s="778"/>
      <c r="Y589" s="778"/>
      <c r="Z589" s="778"/>
      <c r="AA589" s="779"/>
      <c r="AB589" s="779"/>
      <c r="AC589" s="779"/>
      <c r="AD589" s="779"/>
      <c r="AE589" s="779"/>
      <c r="AF589" s="779"/>
      <c r="AG589" s="779"/>
      <c r="AH589" s="779"/>
      <c r="AI589" s="779"/>
      <c r="AJ589" s="779"/>
      <c r="AK589" s="779"/>
      <c r="AL589" s="779"/>
      <c r="AM589" s="779"/>
      <c r="AN589" s="779"/>
      <c r="AO589" s="779"/>
      <c r="AP589" s="779"/>
      <c r="AQ589" s="779"/>
      <c r="AR589" s="779"/>
      <c r="AS589" s="779"/>
      <c r="AT589" s="779"/>
      <c r="AU589" s="779"/>
      <c r="AV589" s="779"/>
      <c r="AW589" s="779"/>
      <c r="AX589" s="779"/>
      <c r="AY589" s="779"/>
      <c r="AZ589" s="779"/>
      <c r="BA589" s="779"/>
      <c r="BB589" s="779"/>
      <c r="BC589" s="779"/>
      <c r="BD589" s="779"/>
      <c r="BE589" s="779"/>
      <c r="BF589" s="779"/>
      <c r="BG589" s="779"/>
      <c r="BH589" s="779"/>
      <c r="BI589" s="779"/>
      <c r="BJ589" s="779"/>
      <c r="BK589" s="779"/>
      <c r="BL589" s="779"/>
      <c r="BM589" s="779"/>
      <c r="BN589" s="779"/>
      <c r="BO589" s="779"/>
      <c r="BP589" s="779"/>
      <c r="BQ589" s="779"/>
      <c r="BR589" s="779"/>
      <c r="BS589" s="779"/>
      <c r="BT589" s="779"/>
      <c r="BU589" s="779"/>
      <c r="BV589" s="779"/>
      <c r="BW589" s="779"/>
      <c r="BX589" s="779"/>
      <c r="BY589" s="779"/>
      <c r="BZ589" s="779"/>
      <c r="CA589" s="779"/>
      <c r="CB589" s="779"/>
      <c r="CC589" s="779"/>
      <c r="CD589" s="779"/>
      <c r="CE589" s="779"/>
      <c r="CF589" s="779"/>
      <c r="CG589" s="779"/>
      <c r="CH589" s="779"/>
      <c r="CI589" s="779"/>
      <c r="CJ589" s="779"/>
      <c r="CK589" s="779"/>
      <c r="CL589" s="779"/>
      <c r="CM589" s="779"/>
      <c r="CN589" s="779"/>
      <c r="CO589" s="779"/>
      <c r="CP589" s="779"/>
      <c r="CQ589" s="779"/>
      <c r="CR589" s="779"/>
      <c r="CS589" s="779"/>
      <c r="CT589" s="779"/>
    </row>
    <row r="590" spans="1:98" s="887" customFormat="1" ht="13.5">
      <c r="A590" s="886"/>
      <c r="B590" s="886"/>
      <c r="C590" s="886"/>
      <c r="D590" s="886"/>
      <c r="E590" s="886"/>
      <c r="F590" s="2851"/>
      <c r="G590" s="2851"/>
      <c r="H590" s="888"/>
      <c r="I590" s="889"/>
      <c r="J590" s="890"/>
      <c r="M590" s="772"/>
      <c r="N590" s="891"/>
      <c r="O590" s="774"/>
      <c r="P590" s="775"/>
      <c r="Q590" s="775"/>
      <c r="R590" s="776"/>
      <c r="S590" s="777"/>
      <c r="T590" s="777"/>
      <c r="U590" s="777"/>
      <c r="V590" s="778"/>
      <c r="W590" s="778"/>
      <c r="X590" s="778"/>
      <c r="Y590" s="778"/>
      <c r="Z590" s="778"/>
      <c r="AA590" s="779"/>
      <c r="AB590" s="779"/>
      <c r="AC590" s="779"/>
      <c r="AD590" s="779"/>
      <c r="AE590" s="779"/>
      <c r="AF590" s="779"/>
      <c r="AG590" s="779"/>
      <c r="AH590" s="779"/>
      <c r="AI590" s="779"/>
      <c r="AJ590" s="779"/>
      <c r="AK590" s="779"/>
      <c r="AL590" s="779"/>
      <c r="AM590" s="779"/>
      <c r="AN590" s="779"/>
      <c r="AO590" s="779"/>
      <c r="AP590" s="779"/>
      <c r="AQ590" s="779"/>
      <c r="AR590" s="779"/>
      <c r="AS590" s="779"/>
      <c r="AT590" s="779"/>
      <c r="AU590" s="779"/>
      <c r="AV590" s="779"/>
      <c r="AW590" s="779"/>
      <c r="AX590" s="779"/>
      <c r="AY590" s="779"/>
      <c r="AZ590" s="779"/>
      <c r="BA590" s="779"/>
      <c r="BB590" s="779"/>
      <c r="BC590" s="779"/>
      <c r="BD590" s="779"/>
      <c r="BE590" s="779"/>
      <c r="BF590" s="779"/>
      <c r="BG590" s="779"/>
      <c r="BH590" s="779"/>
      <c r="BI590" s="779"/>
      <c r="BJ590" s="779"/>
      <c r="BK590" s="779"/>
      <c r="BL590" s="779"/>
      <c r="BM590" s="779"/>
      <c r="BN590" s="779"/>
      <c r="BO590" s="779"/>
      <c r="BP590" s="779"/>
      <c r="BQ590" s="779"/>
      <c r="BR590" s="779"/>
      <c r="BS590" s="779"/>
      <c r="BT590" s="779"/>
      <c r="BU590" s="779"/>
      <c r="BV590" s="779"/>
      <c r="BW590" s="779"/>
      <c r="BX590" s="779"/>
      <c r="BY590" s="779"/>
      <c r="BZ590" s="779"/>
      <c r="CA590" s="779"/>
      <c r="CB590" s="779"/>
      <c r="CC590" s="779"/>
      <c r="CD590" s="779"/>
      <c r="CE590" s="779"/>
      <c r="CF590" s="779"/>
      <c r="CG590" s="779"/>
      <c r="CH590" s="779"/>
      <c r="CI590" s="779"/>
      <c r="CJ590" s="779"/>
      <c r="CK590" s="779"/>
      <c r="CL590" s="779"/>
      <c r="CM590" s="779"/>
      <c r="CN590" s="779"/>
      <c r="CO590" s="779"/>
      <c r="CP590" s="779"/>
      <c r="CQ590" s="779"/>
      <c r="CR590" s="779"/>
      <c r="CS590" s="779"/>
      <c r="CT590" s="779"/>
    </row>
    <row r="591" spans="1:98" s="887" customFormat="1" ht="13.5">
      <c r="A591" s="886"/>
      <c r="B591" s="886"/>
      <c r="C591" s="886"/>
      <c r="D591" s="886"/>
      <c r="E591" s="886"/>
      <c r="F591" s="2851"/>
      <c r="G591" s="2851"/>
      <c r="H591" s="888"/>
      <c r="I591" s="889"/>
      <c r="J591" s="890"/>
      <c r="M591" s="772"/>
      <c r="N591" s="891"/>
      <c r="O591" s="774"/>
      <c r="P591" s="775"/>
      <c r="Q591" s="775"/>
      <c r="R591" s="776"/>
      <c r="S591" s="777"/>
      <c r="T591" s="777"/>
      <c r="U591" s="777"/>
      <c r="V591" s="778"/>
      <c r="W591" s="778"/>
      <c r="X591" s="778"/>
      <c r="Y591" s="778"/>
      <c r="Z591" s="778"/>
      <c r="AA591" s="779"/>
      <c r="AB591" s="779"/>
      <c r="AC591" s="779"/>
      <c r="AD591" s="779"/>
      <c r="AE591" s="779"/>
      <c r="AF591" s="779"/>
      <c r="AG591" s="779"/>
      <c r="AH591" s="779"/>
      <c r="AI591" s="779"/>
      <c r="AJ591" s="779"/>
      <c r="AK591" s="779"/>
      <c r="AL591" s="779"/>
      <c r="AM591" s="779"/>
      <c r="AN591" s="779"/>
      <c r="AO591" s="779"/>
      <c r="AP591" s="779"/>
      <c r="AQ591" s="779"/>
      <c r="AR591" s="779"/>
      <c r="AS591" s="779"/>
      <c r="AT591" s="779"/>
      <c r="AU591" s="779"/>
      <c r="AV591" s="779"/>
      <c r="AW591" s="779"/>
      <c r="AX591" s="779"/>
      <c r="AY591" s="779"/>
      <c r="AZ591" s="779"/>
      <c r="BA591" s="779"/>
      <c r="BB591" s="779"/>
      <c r="BC591" s="779"/>
      <c r="BD591" s="779"/>
      <c r="BE591" s="779"/>
      <c r="BF591" s="779"/>
      <c r="BG591" s="779"/>
      <c r="BH591" s="779"/>
      <c r="BI591" s="779"/>
      <c r="BJ591" s="779"/>
      <c r="BK591" s="779"/>
      <c r="BL591" s="779"/>
      <c r="BM591" s="779"/>
      <c r="BN591" s="779"/>
      <c r="BO591" s="779"/>
      <c r="BP591" s="779"/>
      <c r="BQ591" s="779"/>
      <c r="BR591" s="779"/>
      <c r="BS591" s="779"/>
      <c r="BT591" s="779"/>
      <c r="BU591" s="779"/>
      <c r="BV591" s="779"/>
      <c r="BW591" s="779"/>
      <c r="BX591" s="779"/>
      <c r="BY591" s="779"/>
      <c r="BZ591" s="779"/>
      <c r="CA591" s="779"/>
      <c r="CB591" s="779"/>
      <c r="CC591" s="779"/>
      <c r="CD591" s="779"/>
      <c r="CE591" s="779"/>
      <c r="CF591" s="779"/>
      <c r="CG591" s="779"/>
      <c r="CH591" s="779"/>
      <c r="CI591" s="779"/>
      <c r="CJ591" s="779"/>
      <c r="CK591" s="779"/>
      <c r="CL591" s="779"/>
      <c r="CM591" s="779"/>
      <c r="CN591" s="779"/>
      <c r="CO591" s="779"/>
      <c r="CP591" s="779"/>
      <c r="CQ591" s="779"/>
      <c r="CR591" s="779"/>
      <c r="CS591" s="779"/>
      <c r="CT591" s="779"/>
    </row>
    <row r="592" spans="1:98" s="887" customFormat="1" ht="13.5">
      <c r="A592" s="886"/>
      <c r="B592" s="886"/>
      <c r="C592" s="886"/>
      <c r="D592" s="886"/>
      <c r="E592" s="886"/>
      <c r="F592" s="2851"/>
      <c r="G592" s="2851"/>
      <c r="H592" s="888"/>
      <c r="I592" s="889"/>
      <c r="J592" s="890"/>
      <c r="M592" s="772"/>
      <c r="N592" s="891"/>
      <c r="O592" s="774"/>
      <c r="P592" s="775"/>
      <c r="Q592" s="775"/>
      <c r="R592" s="776"/>
      <c r="S592" s="777"/>
      <c r="T592" s="777"/>
      <c r="U592" s="777"/>
      <c r="V592" s="778"/>
      <c r="W592" s="778"/>
      <c r="X592" s="778"/>
      <c r="Y592" s="778"/>
      <c r="Z592" s="778"/>
      <c r="AA592" s="779"/>
      <c r="AB592" s="779"/>
      <c r="AC592" s="779"/>
      <c r="AD592" s="779"/>
      <c r="AE592" s="779"/>
      <c r="AF592" s="779"/>
      <c r="AG592" s="779"/>
      <c r="AH592" s="779"/>
      <c r="AI592" s="779"/>
      <c r="AJ592" s="779"/>
      <c r="AK592" s="779"/>
      <c r="AL592" s="779"/>
      <c r="AM592" s="779"/>
      <c r="AN592" s="779"/>
      <c r="AO592" s="779"/>
      <c r="AP592" s="779"/>
      <c r="AQ592" s="779"/>
      <c r="AR592" s="779"/>
      <c r="AS592" s="779"/>
      <c r="AT592" s="779"/>
      <c r="AU592" s="779"/>
      <c r="AV592" s="779"/>
      <c r="AW592" s="779"/>
      <c r="AX592" s="779"/>
      <c r="AY592" s="779"/>
      <c r="AZ592" s="779"/>
      <c r="BA592" s="779"/>
      <c r="BB592" s="779"/>
      <c r="BC592" s="779"/>
      <c r="BD592" s="779"/>
      <c r="BE592" s="779"/>
      <c r="BF592" s="779"/>
      <c r="BG592" s="779"/>
      <c r="BH592" s="779"/>
      <c r="BI592" s="779"/>
      <c r="BJ592" s="779"/>
      <c r="BK592" s="779"/>
      <c r="BL592" s="779"/>
      <c r="BM592" s="779"/>
      <c r="BN592" s="779"/>
      <c r="BO592" s="779"/>
      <c r="BP592" s="779"/>
      <c r="BQ592" s="779"/>
      <c r="BR592" s="779"/>
      <c r="BS592" s="779"/>
      <c r="BT592" s="779"/>
      <c r="BU592" s="779"/>
      <c r="BV592" s="779"/>
      <c r="BW592" s="779"/>
      <c r="BX592" s="779"/>
      <c r="BY592" s="779"/>
      <c r="BZ592" s="779"/>
      <c r="CA592" s="779"/>
      <c r="CB592" s="779"/>
      <c r="CC592" s="779"/>
      <c r="CD592" s="779"/>
      <c r="CE592" s="779"/>
      <c r="CF592" s="779"/>
      <c r="CG592" s="779"/>
      <c r="CH592" s="779"/>
      <c r="CI592" s="779"/>
      <c r="CJ592" s="779"/>
      <c r="CK592" s="779"/>
      <c r="CL592" s="779"/>
      <c r="CM592" s="779"/>
      <c r="CN592" s="779"/>
      <c r="CO592" s="779"/>
      <c r="CP592" s="779"/>
      <c r="CQ592" s="779"/>
      <c r="CR592" s="779"/>
      <c r="CS592" s="779"/>
      <c r="CT592" s="779"/>
    </row>
    <row r="593" spans="1:98" s="887" customFormat="1" ht="13.5">
      <c r="A593" s="886"/>
      <c r="B593" s="886"/>
      <c r="C593" s="886"/>
      <c r="D593" s="886"/>
      <c r="E593" s="886"/>
      <c r="F593" s="2851"/>
      <c r="G593" s="2851"/>
      <c r="H593" s="888"/>
      <c r="I593" s="889"/>
      <c r="J593" s="890"/>
      <c r="M593" s="772"/>
      <c r="N593" s="891"/>
      <c r="O593" s="774"/>
      <c r="P593" s="775"/>
      <c r="Q593" s="775"/>
      <c r="R593" s="776"/>
      <c r="S593" s="777"/>
      <c r="T593" s="777"/>
      <c r="U593" s="777"/>
      <c r="V593" s="778"/>
      <c r="W593" s="778"/>
      <c r="X593" s="778"/>
      <c r="Y593" s="778"/>
      <c r="Z593" s="778"/>
      <c r="AA593" s="779"/>
      <c r="AB593" s="779"/>
      <c r="AC593" s="779"/>
      <c r="AD593" s="779"/>
      <c r="AE593" s="779"/>
      <c r="AF593" s="779"/>
      <c r="AG593" s="779"/>
      <c r="AH593" s="779"/>
      <c r="AI593" s="779"/>
      <c r="AJ593" s="779"/>
      <c r="AK593" s="779"/>
      <c r="AL593" s="779"/>
      <c r="AM593" s="779"/>
      <c r="AN593" s="779"/>
      <c r="AO593" s="779"/>
      <c r="AP593" s="779"/>
      <c r="AQ593" s="779"/>
      <c r="AR593" s="779"/>
      <c r="AS593" s="779"/>
      <c r="AT593" s="779"/>
      <c r="AU593" s="779"/>
      <c r="AV593" s="779"/>
      <c r="AW593" s="779"/>
      <c r="AX593" s="779"/>
      <c r="AY593" s="779"/>
      <c r="AZ593" s="779"/>
      <c r="BA593" s="779"/>
      <c r="BB593" s="779"/>
      <c r="BC593" s="779"/>
      <c r="BD593" s="779"/>
      <c r="BE593" s="779"/>
      <c r="BF593" s="779"/>
      <c r="BG593" s="779"/>
      <c r="BH593" s="779"/>
      <c r="BI593" s="779"/>
      <c r="BJ593" s="779"/>
      <c r="BK593" s="779"/>
      <c r="BL593" s="779"/>
      <c r="BM593" s="779"/>
      <c r="BN593" s="779"/>
      <c r="BO593" s="779"/>
      <c r="BP593" s="779"/>
      <c r="BQ593" s="779"/>
      <c r="BR593" s="779"/>
      <c r="BS593" s="779"/>
      <c r="BT593" s="779"/>
      <c r="BU593" s="779"/>
      <c r="BV593" s="779"/>
      <c r="BW593" s="779"/>
      <c r="BX593" s="779"/>
      <c r="BY593" s="779"/>
      <c r="BZ593" s="779"/>
      <c r="CA593" s="779"/>
      <c r="CB593" s="779"/>
      <c r="CC593" s="779"/>
      <c r="CD593" s="779"/>
      <c r="CE593" s="779"/>
      <c r="CF593" s="779"/>
      <c r="CG593" s="779"/>
      <c r="CH593" s="779"/>
      <c r="CI593" s="779"/>
      <c r="CJ593" s="779"/>
      <c r="CK593" s="779"/>
      <c r="CL593" s="779"/>
      <c r="CM593" s="779"/>
      <c r="CN593" s="779"/>
      <c r="CO593" s="779"/>
      <c r="CP593" s="779"/>
      <c r="CQ593" s="779"/>
      <c r="CR593" s="779"/>
      <c r="CS593" s="779"/>
      <c r="CT593" s="779"/>
    </row>
    <row r="594" spans="1:98" s="887" customFormat="1" ht="13.5">
      <c r="A594" s="886"/>
      <c r="B594" s="886"/>
      <c r="C594" s="886"/>
      <c r="D594" s="886"/>
      <c r="E594" s="886"/>
      <c r="F594" s="2851"/>
      <c r="G594" s="2851"/>
      <c r="H594" s="888"/>
      <c r="I594" s="889"/>
      <c r="J594" s="890"/>
      <c r="M594" s="772"/>
      <c r="N594" s="891"/>
      <c r="O594" s="774"/>
      <c r="P594" s="775"/>
      <c r="Q594" s="775"/>
      <c r="R594" s="776"/>
      <c r="S594" s="777"/>
      <c r="T594" s="777"/>
      <c r="U594" s="777"/>
      <c r="V594" s="778"/>
      <c r="W594" s="778"/>
      <c r="X594" s="778"/>
      <c r="Y594" s="778"/>
      <c r="Z594" s="778"/>
      <c r="AA594" s="779"/>
      <c r="AB594" s="779"/>
      <c r="AC594" s="779"/>
      <c r="AD594" s="779"/>
      <c r="AE594" s="779"/>
      <c r="AF594" s="779"/>
      <c r="AG594" s="779"/>
      <c r="AH594" s="779"/>
      <c r="AI594" s="779"/>
      <c r="AJ594" s="779"/>
      <c r="AK594" s="779"/>
      <c r="AL594" s="779"/>
      <c r="AM594" s="779"/>
      <c r="AN594" s="779"/>
      <c r="AO594" s="779"/>
      <c r="AP594" s="779"/>
      <c r="AQ594" s="779"/>
      <c r="AR594" s="779"/>
      <c r="AS594" s="779"/>
      <c r="AT594" s="779"/>
      <c r="AU594" s="779"/>
      <c r="AV594" s="779"/>
      <c r="AW594" s="779"/>
      <c r="AX594" s="779"/>
      <c r="AY594" s="779"/>
      <c r="AZ594" s="779"/>
      <c r="BA594" s="779"/>
      <c r="BB594" s="779"/>
      <c r="BC594" s="779"/>
      <c r="BD594" s="779"/>
      <c r="BE594" s="779"/>
      <c r="BF594" s="779"/>
      <c r="BG594" s="779"/>
      <c r="BH594" s="779"/>
      <c r="BI594" s="779"/>
      <c r="BJ594" s="779"/>
      <c r="BK594" s="779"/>
      <c r="BL594" s="779"/>
      <c r="BM594" s="779"/>
      <c r="BN594" s="779"/>
      <c r="BO594" s="779"/>
      <c r="BP594" s="779"/>
      <c r="BQ594" s="779"/>
      <c r="BR594" s="779"/>
      <c r="BS594" s="779"/>
      <c r="BT594" s="779"/>
      <c r="BU594" s="779"/>
      <c r="BV594" s="779"/>
      <c r="BW594" s="779"/>
      <c r="BX594" s="779"/>
      <c r="BY594" s="779"/>
      <c r="BZ594" s="779"/>
      <c r="CA594" s="779"/>
      <c r="CB594" s="779"/>
      <c r="CC594" s="779"/>
      <c r="CD594" s="779"/>
      <c r="CE594" s="779"/>
      <c r="CF594" s="779"/>
      <c r="CG594" s="779"/>
      <c r="CH594" s="779"/>
      <c r="CI594" s="779"/>
      <c r="CJ594" s="779"/>
      <c r="CK594" s="779"/>
      <c r="CL594" s="779"/>
      <c r="CM594" s="779"/>
      <c r="CN594" s="779"/>
      <c r="CO594" s="779"/>
      <c r="CP594" s="779"/>
      <c r="CQ594" s="779"/>
      <c r="CR594" s="779"/>
      <c r="CS594" s="779"/>
      <c r="CT594" s="779"/>
    </row>
    <row r="595" spans="1:98" s="887" customFormat="1" ht="13.5">
      <c r="A595" s="886"/>
      <c r="B595" s="886"/>
      <c r="C595" s="886"/>
      <c r="D595" s="886"/>
      <c r="E595" s="886"/>
      <c r="F595" s="2851"/>
      <c r="G595" s="2851"/>
      <c r="H595" s="888"/>
      <c r="I595" s="889"/>
      <c r="J595" s="890"/>
      <c r="M595" s="772"/>
      <c r="N595" s="891"/>
      <c r="O595" s="774"/>
      <c r="P595" s="775"/>
      <c r="Q595" s="775"/>
      <c r="R595" s="776"/>
      <c r="S595" s="777"/>
      <c r="T595" s="777"/>
      <c r="U595" s="777"/>
      <c r="V595" s="778"/>
      <c r="W595" s="778"/>
      <c r="X595" s="778"/>
      <c r="Y595" s="778"/>
      <c r="Z595" s="778"/>
      <c r="AA595" s="779"/>
      <c r="AB595" s="779"/>
      <c r="AC595" s="779"/>
      <c r="AD595" s="779"/>
      <c r="AE595" s="779"/>
      <c r="AF595" s="779"/>
      <c r="AG595" s="779"/>
      <c r="AH595" s="779"/>
      <c r="AI595" s="779"/>
      <c r="AJ595" s="779"/>
      <c r="AK595" s="779"/>
      <c r="AL595" s="779"/>
      <c r="AM595" s="779"/>
      <c r="AN595" s="779"/>
      <c r="AO595" s="779"/>
      <c r="AP595" s="779"/>
      <c r="AQ595" s="779"/>
      <c r="AR595" s="779"/>
      <c r="AS595" s="779"/>
      <c r="AT595" s="779"/>
      <c r="AU595" s="779"/>
      <c r="AV595" s="779"/>
      <c r="AW595" s="779"/>
      <c r="AX595" s="779"/>
      <c r="AY595" s="779"/>
      <c r="AZ595" s="779"/>
      <c r="BA595" s="779"/>
      <c r="BB595" s="779"/>
      <c r="BC595" s="779"/>
      <c r="BD595" s="779"/>
      <c r="BE595" s="779"/>
      <c r="BF595" s="779"/>
      <c r="BG595" s="779"/>
      <c r="BH595" s="779"/>
      <c r="BI595" s="779"/>
      <c r="BJ595" s="779"/>
      <c r="BK595" s="779"/>
      <c r="BL595" s="779"/>
      <c r="BM595" s="779"/>
      <c r="BN595" s="779"/>
      <c r="BO595" s="779"/>
      <c r="BP595" s="779"/>
      <c r="BQ595" s="779"/>
      <c r="BR595" s="779"/>
      <c r="BS595" s="779"/>
      <c r="BT595" s="779"/>
      <c r="BU595" s="779"/>
      <c r="BV595" s="779"/>
      <c r="BW595" s="779"/>
      <c r="BX595" s="779"/>
      <c r="BY595" s="779"/>
      <c r="BZ595" s="779"/>
      <c r="CA595" s="779"/>
      <c r="CB595" s="779"/>
      <c r="CC595" s="779"/>
      <c r="CD595" s="779"/>
      <c r="CE595" s="779"/>
      <c r="CF595" s="779"/>
      <c r="CG595" s="779"/>
      <c r="CH595" s="779"/>
      <c r="CI595" s="779"/>
      <c r="CJ595" s="779"/>
      <c r="CK595" s="779"/>
      <c r="CL595" s="779"/>
      <c r="CM595" s="779"/>
      <c r="CN595" s="779"/>
      <c r="CO595" s="779"/>
      <c r="CP595" s="779"/>
      <c r="CQ595" s="779"/>
      <c r="CR595" s="779"/>
      <c r="CS595" s="779"/>
      <c r="CT595" s="779"/>
    </row>
    <row r="596" spans="1:98" s="887" customFormat="1" ht="13.5">
      <c r="A596" s="886"/>
      <c r="B596" s="886"/>
      <c r="C596" s="886"/>
      <c r="D596" s="886"/>
      <c r="E596" s="886"/>
      <c r="F596" s="2851"/>
      <c r="G596" s="2851"/>
      <c r="H596" s="888"/>
      <c r="I596" s="889"/>
      <c r="J596" s="890"/>
      <c r="M596" s="772"/>
      <c r="N596" s="891"/>
      <c r="O596" s="774"/>
      <c r="P596" s="775"/>
      <c r="Q596" s="775"/>
      <c r="R596" s="776"/>
      <c r="S596" s="777"/>
      <c r="T596" s="777"/>
      <c r="U596" s="777"/>
      <c r="V596" s="778"/>
      <c r="W596" s="778"/>
      <c r="X596" s="778"/>
      <c r="Y596" s="778"/>
      <c r="Z596" s="778"/>
      <c r="AA596" s="779"/>
      <c r="AB596" s="779"/>
      <c r="AC596" s="779"/>
      <c r="AD596" s="779"/>
      <c r="AE596" s="779"/>
      <c r="AF596" s="779"/>
      <c r="AG596" s="779"/>
      <c r="AH596" s="779"/>
      <c r="AI596" s="779"/>
      <c r="AJ596" s="779"/>
      <c r="AK596" s="779"/>
      <c r="AL596" s="779"/>
      <c r="AM596" s="779"/>
      <c r="AN596" s="779"/>
      <c r="AO596" s="779"/>
      <c r="AP596" s="779"/>
      <c r="AQ596" s="779"/>
      <c r="AR596" s="779"/>
      <c r="AS596" s="779"/>
      <c r="AT596" s="779"/>
      <c r="AU596" s="779"/>
      <c r="AV596" s="779"/>
      <c r="AW596" s="779"/>
      <c r="AX596" s="779"/>
      <c r="AY596" s="779"/>
      <c r="AZ596" s="779"/>
      <c r="BA596" s="779"/>
      <c r="BB596" s="779"/>
      <c r="BC596" s="779"/>
      <c r="BD596" s="779"/>
      <c r="BE596" s="779"/>
      <c r="BF596" s="779"/>
      <c r="BG596" s="779"/>
      <c r="BH596" s="779"/>
      <c r="BI596" s="779"/>
      <c r="BJ596" s="779"/>
      <c r="BK596" s="779"/>
      <c r="BL596" s="779"/>
      <c r="BM596" s="779"/>
      <c r="BN596" s="779"/>
      <c r="BO596" s="779"/>
      <c r="BP596" s="779"/>
      <c r="BQ596" s="779"/>
      <c r="BR596" s="779"/>
      <c r="BS596" s="779"/>
      <c r="BT596" s="779"/>
      <c r="BU596" s="779"/>
      <c r="BV596" s="779"/>
      <c r="BW596" s="779"/>
      <c r="BX596" s="779"/>
      <c r="BY596" s="779"/>
      <c r="BZ596" s="779"/>
      <c r="CA596" s="779"/>
      <c r="CB596" s="779"/>
      <c r="CC596" s="779"/>
      <c r="CD596" s="779"/>
      <c r="CE596" s="779"/>
      <c r="CF596" s="779"/>
      <c r="CG596" s="779"/>
      <c r="CH596" s="779"/>
      <c r="CI596" s="779"/>
      <c r="CJ596" s="779"/>
      <c r="CK596" s="779"/>
      <c r="CL596" s="779"/>
      <c r="CM596" s="779"/>
      <c r="CN596" s="779"/>
      <c r="CO596" s="779"/>
      <c r="CP596" s="779"/>
      <c r="CQ596" s="779"/>
      <c r="CR596" s="779"/>
      <c r="CS596" s="779"/>
      <c r="CT596" s="779"/>
    </row>
    <row r="597" spans="1:98" s="887" customFormat="1" ht="13.5">
      <c r="A597" s="886"/>
      <c r="B597" s="886"/>
      <c r="C597" s="886"/>
      <c r="D597" s="886"/>
      <c r="E597" s="886"/>
      <c r="F597" s="2851"/>
      <c r="G597" s="2851"/>
      <c r="H597" s="888"/>
      <c r="I597" s="889"/>
      <c r="J597" s="890"/>
      <c r="M597" s="772"/>
      <c r="N597" s="891"/>
      <c r="O597" s="774"/>
      <c r="P597" s="775"/>
      <c r="Q597" s="775"/>
      <c r="R597" s="776"/>
      <c r="S597" s="777"/>
      <c r="T597" s="777"/>
      <c r="U597" s="777"/>
      <c r="V597" s="778"/>
      <c r="W597" s="778"/>
      <c r="X597" s="778"/>
      <c r="Y597" s="778"/>
      <c r="Z597" s="778"/>
      <c r="AA597" s="779"/>
      <c r="AB597" s="779"/>
      <c r="AC597" s="779"/>
      <c r="AD597" s="779"/>
      <c r="AE597" s="779"/>
      <c r="AF597" s="779"/>
      <c r="AG597" s="779"/>
      <c r="AH597" s="779"/>
      <c r="AI597" s="779"/>
      <c r="AJ597" s="779"/>
      <c r="AK597" s="779"/>
      <c r="AL597" s="779"/>
      <c r="AM597" s="779"/>
      <c r="AN597" s="779"/>
      <c r="AO597" s="779"/>
      <c r="AP597" s="779"/>
      <c r="AQ597" s="779"/>
      <c r="AR597" s="779"/>
      <c r="AS597" s="779"/>
      <c r="AT597" s="779"/>
      <c r="AU597" s="779"/>
      <c r="AV597" s="779"/>
      <c r="AW597" s="779"/>
      <c r="AX597" s="779"/>
      <c r="AY597" s="779"/>
      <c r="AZ597" s="779"/>
      <c r="BA597" s="779"/>
      <c r="BB597" s="779"/>
      <c r="BC597" s="779"/>
      <c r="BD597" s="779"/>
      <c r="BE597" s="779"/>
      <c r="BF597" s="779"/>
      <c r="BG597" s="779"/>
      <c r="BH597" s="779"/>
      <c r="BI597" s="779"/>
      <c r="BJ597" s="779"/>
      <c r="BK597" s="779"/>
      <c r="BL597" s="779"/>
      <c r="BM597" s="779"/>
      <c r="BN597" s="779"/>
      <c r="BO597" s="779"/>
      <c r="BP597" s="779"/>
      <c r="BQ597" s="779"/>
      <c r="BR597" s="779"/>
      <c r="BS597" s="779"/>
      <c r="BT597" s="779"/>
      <c r="BU597" s="779"/>
      <c r="BV597" s="779"/>
      <c r="BW597" s="779"/>
      <c r="BX597" s="779"/>
      <c r="BY597" s="779"/>
      <c r="BZ597" s="779"/>
      <c r="CA597" s="779"/>
      <c r="CB597" s="779"/>
      <c r="CC597" s="779"/>
      <c r="CD597" s="779"/>
      <c r="CE597" s="779"/>
      <c r="CF597" s="779"/>
      <c r="CG597" s="779"/>
      <c r="CH597" s="779"/>
      <c r="CI597" s="779"/>
      <c r="CJ597" s="779"/>
      <c r="CK597" s="779"/>
      <c r="CL597" s="779"/>
      <c r="CM597" s="779"/>
      <c r="CN597" s="779"/>
      <c r="CO597" s="779"/>
      <c r="CP597" s="779"/>
      <c r="CQ597" s="779"/>
      <c r="CR597" s="779"/>
      <c r="CS597" s="779"/>
      <c r="CT597" s="779"/>
    </row>
    <row r="598" spans="1:98" s="887" customFormat="1" ht="13.5">
      <c r="A598" s="886"/>
      <c r="B598" s="886"/>
      <c r="C598" s="886"/>
      <c r="D598" s="886"/>
      <c r="E598" s="886"/>
      <c r="F598" s="2851"/>
      <c r="G598" s="2851"/>
      <c r="H598" s="888"/>
      <c r="I598" s="889"/>
      <c r="J598" s="890"/>
      <c r="M598" s="772"/>
      <c r="N598" s="891"/>
      <c r="O598" s="774"/>
      <c r="P598" s="775"/>
      <c r="Q598" s="775"/>
      <c r="R598" s="776"/>
      <c r="S598" s="777"/>
      <c r="T598" s="777"/>
      <c r="U598" s="777"/>
      <c r="V598" s="778"/>
      <c r="W598" s="778"/>
      <c r="X598" s="778"/>
      <c r="Y598" s="778"/>
      <c r="Z598" s="778"/>
      <c r="AA598" s="779"/>
      <c r="AB598" s="779"/>
      <c r="AC598" s="779"/>
      <c r="AD598" s="779"/>
      <c r="AE598" s="779"/>
      <c r="AF598" s="779"/>
      <c r="AG598" s="779"/>
      <c r="AH598" s="779"/>
      <c r="AI598" s="779"/>
      <c r="AJ598" s="779"/>
      <c r="AK598" s="779"/>
      <c r="AL598" s="779"/>
      <c r="AM598" s="779"/>
      <c r="AN598" s="779"/>
      <c r="AO598" s="779"/>
      <c r="AP598" s="779"/>
      <c r="AQ598" s="779"/>
      <c r="AR598" s="779"/>
      <c r="AS598" s="779"/>
      <c r="AT598" s="779"/>
      <c r="AU598" s="779"/>
      <c r="AV598" s="779"/>
      <c r="AW598" s="779"/>
      <c r="AX598" s="779"/>
      <c r="AY598" s="779"/>
      <c r="AZ598" s="779"/>
      <c r="BA598" s="779"/>
      <c r="BB598" s="779"/>
      <c r="BC598" s="779"/>
      <c r="BD598" s="779"/>
      <c r="BE598" s="779"/>
      <c r="BF598" s="779"/>
      <c r="BG598" s="779"/>
      <c r="BH598" s="779"/>
      <c r="BI598" s="779"/>
      <c r="BJ598" s="779"/>
      <c r="BK598" s="779"/>
      <c r="BL598" s="779"/>
      <c r="BM598" s="779"/>
      <c r="BN598" s="779"/>
      <c r="BO598" s="779"/>
      <c r="BP598" s="779"/>
      <c r="BQ598" s="779"/>
      <c r="BR598" s="779"/>
      <c r="BS598" s="779"/>
      <c r="BT598" s="779"/>
      <c r="BU598" s="779"/>
      <c r="BV598" s="779"/>
      <c r="BW598" s="779"/>
      <c r="BX598" s="779"/>
      <c r="BY598" s="779"/>
      <c r="BZ598" s="779"/>
      <c r="CA598" s="779"/>
      <c r="CB598" s="779"/>
      <c r="CC598" s="779"/>
      <c r="CD598" s="779"/>
      <c r="CE598" s="779"/>
      <c r="CF598" s="779"/>
      <c r="CG598" s="779"/>
      <c r="CH598" s="779"/>
      <c r="CI598" s="779"/>
      <c r="CJ598" s="779"/>
      <c r="CK598" s="779"/>
      <c r="CL598" s="779"/>
      <c r="CM598" s="779"/>
      <c r="CN598" s="779"/>
      <c r="CO598" s="779"/>
      <c r="CP598" s="779"/>
      <c r="CQ598" s="779"/>
      <c r="CR598" s="779"/>
      <c r="CS598" s="779"/>
      <c r="CT598" s="779"/>
    </row>
    <row r="599" spans="1:98" s="887" customFormat="1" ht="13.5">
      <c r="A599" s="886"/>
      <c r="B599" s="886"/>
      <c r="C599" s="886"/>
      <c r="D599" s="886"/>
      <c r="E599" s="886"/>
      <c r="F599" s="2851"/>
      <c r="G599" s="2851"/>
      <c r="H599" s="888"/>
      <c r="I599" s="889"/>
      <c r="J599" s="890"/>
      <c r="M599" s="772"/>
      <c r="N599" s="891"/>
      <c r="O599" s="774"/>
      <c r="P599" s="775"/>
      <c r="Q599" s="775"/>
      <c r="R599" s="776"/>
      <c r="S599" s="777"/>
      <c r="T599" s="777"/>
      <c r="U599" s="777"/>
      <c r="V599" s="778"/>
      <c r="W599" s="778"/>
      <c r="X599" s="778"/>
      <c r="Y599" s="778"/>
      <c r="Z599" s="778"/>
      <c r="AA599" s="779"/>
      <c r="AB599" s="779"/>
      <c r="AC599" s="779"/>
      <c r="AD599" s="779"/>
      <c r="AE599" s="779"/>
      <c r="AF599" s="779"/>
      <c r="AG599" s="779"/>
      <c r="AH599" s="779"/>
      <c r="AI599" s="779"/>
      <c r="AJ599" s="779"/>
      <c r="AK599" s="779"/>
      <c r="AL599" s="779"/>
      <c r="AM599" s="779"/>
      <c r="AN599" s="779"/>
      <c r="AO599" s="779"/>
      <c r="AP599" s="779"/>
      <c r="AQ599" s="779"/>
      <c r="AR599" s="779"/>
      <c r="AS599" s="779"/>
      <c r="AT599" s="779"/>
      <c r="AU599" s="779"/>
      <c r="AV599" s="779"/>
      <c r="AW599" s="779"/>
      <c r="AX599" s="779"/>
      <c r="AY599" s="779"/>
      <c r="AZ599" s="779"/>
      <c r="BA599" s="779"/>
      <c r="BB599" s="779"/>
      <c r="BC599" s="779"/>
      <c r="BD599" s="779"/>
      <c r="BE599" s="779"/>
      <c r="BF599" s="779"/>
      <c r="BG599" s="779"/>
      <c r="BH599" s="779"/>
      <c r="BI599" s="779"/>
      <c r="BJ599" s="779"/>
      <c r="BK599" s="779"/>
      <c r="BL599" s="779"/>
      <c r="BM599" s="779"/>
      <c r="BN599" s="779"/>
      <c r="BO599" s="779"/>
      <c r="BP599" s="779"/>
      <c r="BQ599" s="779"/>
      <c r="BR599" s="779"/>
      <c r="BS599" s="779"/>
      <c r="BT599" s="779"/>
      <c r="BU599" s="779"/>
      <c r="BV599" s="779"/>
      <c r="BW599" s="779"/>
      <c r="BX599" s="779"/>
      <c r="BY599" s="779"/>
      <c r="BZ599" s="779"/>
      <c r="CA599" s="779"/>
      <c r="CB599" s="779"/>
      <c r="CC599" s="779"/>
      <c r="CD599" s="779"/>
      <c r="CE599" s="779"/>
      <c r="CF599" s="779"/>
      <c r="CG599" s="779"/>
      <c r="CH599" s="779"/>
      <c r="CI599" s="779"/>
      <c r="CJ599" s="779"/>
      <c r="CK599" s="779"/>
      <c r="CL599" s="779"/>
      <c r="CM599" s="779"/>
      <c r="CN599" s="779"/>
      <c r="CO599" s="779"/>
      <c r="CP599" s="779"/>
      <c r="CQ599" s="779"/>
      <c r="CR599" s="779"/>
      <c r="CS599" s="779"/>
      <c r="CT599" s="779"/>
    </row>
    <row r="600" spans="1:98" s="887" customFormat="1" ht="13.5">
      <c r="A600" s="886"/>
      <c r="B600" s="886"/>
      <c r="C600" s="886"/>
      <c r="D600" s="886"/>
      <c r="E600" s="886"/>
      <c r="F600" s="2851"/>
      <c r="G600" s="2851"/>
      <c r="H600" s="888"/>
      <c r="I600" s="889"/>
      <c r="J600" s="890"/>
      <c r="M600" s="772"/>
      <c r="N600" s="891"/>
      <c r="O600" s="774"/>
      <c r="P600" s="775"/>
      <c r="Q600" s="775"/>
      <c r="R600" s="776"/>
      <c r="S600" s="777"/>
      <c r="T600" s="777"/>
      <c r="U600" s="777"/>
      <c r="V600" s="778"/>
      <c r="W600" s="778"/>
      <c r="X600" s="778"/>
      <c r="Y600" s="778"/>
      <c r="Z600" s="778"/>
      <c r="AA600" s="779"/>
      <c r="AB600" s="779"/>
      <c r="AC600" s="779"/>
      <c r="AD600" s="779"/>
      <c r="AE600" s="779"/>
      <c r="AF600" s="779"/>
      <c r="AG600" s="779"/>
      <c r="AH600" s="779"/>
      <c r="AI600" s="779"/>
      <c r="AJ600" s="779"/>
      <c r="AK600" s="779"/>
      <c r="AL600" s="779"/>
      <c r="AM600" s="779"/>
      <c r="AN600" s="779"/>
      <c r="AO600" s="779"/>
      <c r="AP600" s="779"/>
      <c r="AQ600" s="779"/>
      <c r="AR600" s="779"/>
      <c r="AS600" s="779"/>
      <c r="AT600" s="779"/>
      <c r="AU600" s="779"/>
      <c r="AV600" s="779"/>
      <c r="AW600" s="779"/>
      <c r="AX600" s="779"/>
      <c r="AY600" s="779"/>
      <c r="AZ600" s="779"/>
      <c r="BA600" s="779"/>
      <c r="BB600" s="779"/>
      <c r="BC600" s="779"/>
      <c r="BD600" s="779"/>
      <c r="BE600" s="779"/>
      <c r="BF600" s="779"/>
      <c r="BG600" s="779"/>
      <c r="BH600" s="779"/>
      <c r="BI600" s="779"/>
      <c r="BJ600" s="779"/>
      <c r="BK600" s="779"/>
      <c r="BL600" s="779"/>
      <c r="BM600" s="779"/>
      <c r="BN600" s="779"/>
      <c r="BO600" s="779"/>
      <c r="BP600" s="779"/>
      <c r="BQ600" s="779"/>
      <c r="BR600" s="779"/>
      <c r="BS600" s="779"/>
      <c r="BT600" s="779"/>
      <c r="BU600" s="779"/>
      <c r="BV600" s="779"/>
      <c r="BW600" s="779"/>
      <c r="BX600" s="779"/>
      <c r="BY600" s="779"/>
      <c r="BZ600" s="779"/>
      <c r="CA600" s="779"/>
      <c r="CB600" s="779"/>
      <c r="CC600" s="779"/>
      <c r="CD600" s="779"/>
      <c r="CE600" s="779"/>
      <c r="CF600" s="779"/>
      <c r="CG600" s="779"/>
      <c r="CH600" s="779"/>
      <c r="CI600" s="779"/>
      <c r="CJ600" s="779"/>
      <c r="CK600" s="779"/>
      <c r="CL600" s="779"/>
      <c r="CM600" s="779"/>
      <c r="CN600" s="779"/>
      <c r="CO600" s="779"/>
      <c r="CP600" s="779"/>
      <c r="CQ600" s="779"/>
      <c r="CR600" s="779"/>
      <c r="CS600" s="779"/>
      <c r="CT600" s="779"/>
    </row>
    <row r="601" spans="1:98" s="887" customFormat="1" ht="13.5">
      <c r="A601" s="886"/>
      <c r="B601" s="886"/>
      <c r="C601" s="886"/>
      <c r="D601" s="886"/>
      <c r="E601" s="886"/>
      <c r="F601" s="2851"/>
      <c r="G601" s="2851"/>
      <c r="H601" s="888"/>
      <c r="I601" s="889"/>
      <c r="J601" s="890"/>
      <c r="M601" s="772"/>
      <c r="N601" s="891"/>
      <c r="O601" s="774"/>
      <c r="P601" s="775"/>
      <c r="Q601" s="775"/>
      <c r="R601" s="776"/>
      <c r="S601" s="777"/>
      <c r="T601" s="777"/>
      <c r="U601" s="777"/>
      <c r="V601" s="778"/>
      <c r="W601" s="778"/>
      <c r="X601" s="778"/>
      <c r="Y601" s="778"/>
      <c r="Z601" s="778"/>
      <c r="AA601" s="779"/>
      <c r="AB601" s="779"/>
      <c r="AC601" s="779"/>
      <c r="AD601" s="779"/>
      <c r="AE601" s="779"/>
      <c r="AF601" s="779"/>
      <c r="AG601" s="779"/>
      <c r="AH601" s="779"/>
      <c r="AI601" s="779"/>
      <c r="AJ601" s="779"/>
      <c r="AK601" s="779"/>
      <c r="AL601" s="779"/>
      <c r="AM601" s="779"/>
      <c r="AN601" s="779"/>
      <c r="AO601" s="779"/>
      <c r="AP601" s="779"/>
      <c r="AQ601" s="779"/>
      <c r="AR601" s="779"/>
      <c r="AS601" s="779"/>
      <c r="AT601" s="779"/>
      <c r="AU601" s="779"/>
      <c r="AV601" s="779"/>
      <c r="AW601" s="779"/>
      <c r="AX601" s="779"/>
      <c r="AY601" s="779"/>
      <c r="AZ601" s="779"/>
      <c r="BA601" s="779"/>
      <c r="BB601" s="779"/>
      <c r="BC601" s="779"/>
      <c r="BD601" s="779"/>
      <c r="BE601" s="779"/>
      <c r="BF601" s="779"/>
      <c r="BG601" s="779"/>
      <c r="BH601" s="779"/>
      <c r="BI601" s="779"/>
      <c r="BJ601" s="779"/>
      <c r="BK601" s="779"/>
      <c r="BL601" s="779"/>
      <c r="BM601" s="779"/>
      <c r="BN601" s="779"/>
      <c r="BO601" s="779"/>
      <c r="BP601" s="779"/>
      <c r="BQ601" s="779"/>
      <c r="BR601" s="779"/>
      <c r="BS601" s="779"/>
      <c r="BT601" s="779"/>
      <c r="BU601" s="779"/>
      <c r="BV601" s="779"/>
      <c r="BW601" s="779"/>
      <c r="BX601" s="779"/>
      <c r="BY601" s="779"/>
      <c r="BZ601" s="779"/>
      <c r="CA601" s="779"/>
      <c r="CB601" s="779"/>
      <c r="CC601" s="779"/>
      <c r="CD601" s="779"/>
      <c r="CE601" s="779"/>
      <c r="CF601" s="779"/>
      <c r="CG601" s="779"/>
      <c r="CH601" s="779"/>
      <c r="CI601" s="779"/>
      <c r="CJ601" s="779"/>
      <c r="CK601" s="779"/>
      <c r="CL601" s="779"/>
      <c r="CM601" s="779"/>
      <c r="CN601" s="779"/>
      <c r="CO601" s="779"/>
      <c r="CP601" s="779"/>
      <c r="CQ601" s="779"/>
      <c r="CR601" s="779"/>
      <c r="CS601" s="779"/>
      <c r="CT601" s="779"/>
    </row>
    <row r="602" spans="1:98" s="887" customFormat="1" ht="13.5">
      <c r="A602" s="886"/>
      <c r="B602" s="886"/>
      <c r="C602" s="886"/>
      <c r="D602" s="886"/>
      <c r="E602" s="886"/>
      <c r="F602" s="2851"/>
      <c r="G602" s="2851"/>
      <c r="H602" s="888"/>
      <c r="I602" s="889"/>
      <c r="J602" s="890"/>
      <c r="M602" s="772"/>
      <c r="N602" s="891"/>
      <c r="O602" s="774"/>
      <c r="P602" s="775"/>
      <c r="Q602" s="775"/>
      <c r="R602" s="776"/>
      <c r="S602" s="777"/>
      <c r="T602" s="777"/>
      <c r="U602" s="777"/>
      <c r="V602" s="778"/>
      <c r="W602" s="778"/>
      <c r="X602" s="778"/>
      <c r="Y602" s="778"/>
      <c r="Z602" s="778"/>
      <c r="AA602" s="779"/>
      <c r="AB602" s="779"/>
      <c r="AC602" s="779"/>
      <c r="AD602" s="779"/>
      <c r="AE602" s="779"/>
      <c r="AF602" s="779"/>
      <c r="AG602" s="779"/>
      <c r="AH602" s="779"/>
      <c r="AI602" s="779"/>
      <c r="AJ602" s="779"/>
      <c r="AK602" s="779"/>
      <c r="AL602" s="779"/>
      <c r="AM602" s="779"/>
      <c r="AN602" s="779"/>
      <c r="AO602" s="779"/>
      <c r="AP602" s="779"/>
      <c r="AQ602" s="779"/>
      <c r="AR602" s="779"/>
      <c r="AS602" s="779"/>
      <c r="AT602" s="779"/>
      <c r="AU602" s="779"/>
      <c r="AV602" s="779"/>
      <c r="AW602" s="779"/>
      <c r="AX602" s="779"/>
      <c r="AY602" s="779"/>
      <c r="AZ602" s="779"/>
      <c r="BA602" s="779"/>
      <c r="BB602" s="779"/>
      <c r="BC602" s="779"/>
      <c r="BD602" s="779"/>
      <c r="BE602" s="779"/>
      <c r="BF602" s="779"/>
      <c r="BG602" s="779"/>
      <c r="BH602" s="779"/>
      <c r="BI602" s="779"/>
      <c r="BJ602" s="779"/>
      <c r="BK602" s="779"/>
      <c r="BL602" s="779"/>
      <c r="BM602" s="779"/>
      <c r="BN602" s="779"/>
      <c r="BO602" s="779"/>
      <c r="BP602" s="779"/>
      <c r="BQ602" s="779"/>
      <c r="BR602" s="779"/>
      <c r="BS602" s="779"/>
      <c r="BT602" s="779"/>
      <c r="BU602" s="779"/>
      <c r="BV602" s="779"/>
      <c r="BW602" s="779"/>
      <c r="BX602" s="779"/>
      <c r="BY602" s="779"/>
      <c r="BZ602" s="779"/>
      <c r="CA602" s="779"/>
      <c r="CB602" s="779"/>
      <c r="CC602" s="779"/>
      <c r="CD602" s="779"/>
      <c r="CE602" s="779"/>
      <c r="CF602" s="779"/>
      <c r="CG602" s="779"/>
      <c r="CH602" s="779"/>
      <c r="CI602" s="779"/>
      <c r="CJ602" s="779"/>
      <c r="CK602" s="779"/>
      <c r="CL602" s="779"/>
      <c r="CM602" s="779"/>
      <c r="CN602" s="779"/>
      <c r="CO602" s="779"/>
      <c r="CP602" s="779"/>
      <c r="CQ602" s="779"/>
      <c r="CR602" s="779"/>
      <c r="CS602" s="779"/>
      <c r="CT602" s="779"/>
    </row>
    <row r="603" spans="1:98" s="887" customFormat="1" ht="13.5">
      <c r="A603" s="886"/>
      <c r="B603" s="886"/>
      <c r="C603" s="886"/>
      <c r="D603" s="886"/>
      <c r="E603" s="886"/>
      <c r="F603" s="2851"/>
      <c r="G603" s="2851"/>
      <c r="H603" s="888"/>
      <c r="I603" s="889"/>
      <c r="J603" s="890"/>
      <c r="M603" s="772"/>
      <c r="N603" s="891"/>
      <c r="O603" s="774"/>
      <c r="P603" s="775"/>
      <c r="Q603" s="775"/>
      <c r="R603" s="776"/>
      <c r="S603" s="777"/>
      <c r="T603" s="777"/>
      <c r="U603" s="777"/>
      <c r="V603" s="778"/>
      <c r="W603" s="778"/>
      <c r="X603" s="778"/>
      <c r="Y603" s="778"/>
      <c r="Z603" s="778"/>
      <c r="AA603" s="779"/>
      <c r="AB603" s="779"/>
      <c r="AC603" s="779"/>
      <c r="AD603" s="779"/>
      <c r="AE603" s="779"/>
      <c r="AF603" s="779"/>
      <c r="AG603" s="779"/>
      <c r="AH603" s="779"/>
      <c r="AI603" s="779"/>
      <c r="AJ603" s="779"/>
      <c r="AK603" s="779"/>
      <c r="AL603" s="779"/>
      <c r="AM603" s="779"/>
      <c r="AN603" s="779"/>
      <c r="AO603" s="779"/>
      <c r="AP603" s="779"/>
      <c r="AQ603" s="779"/>
      <c r="AR603" s="779"/>
      <c r="AS603" s="779"/>
      <c r="AT603" s="779"/>
      <c r="AU603" s="779"/>
      <c r="AV603" s="779"/>
      <c r="AW603" s="779"/>
      <c r="AX603" s="779"/>
      <c r="AY603" s="779"/>
      <c r="AZ603" s="779"/>
      <c r="BA603" s="779"/>
      <c r="BB603" s="779"/>
      <c r="BC603" s="779"/>
      <c r="BD603" s="779"/>
      <c r="BE603" s="779"/>
      <c r="BF603" s="779"/>
      <c r="BG603" s="779"/>
      <c r="BH603" s="779"/>
      <c r="BI603" s="779"/>
      <c r="BJ603" s="779"/>
      <c r="BK603" s="779"/>
      <c r="BL603" s="779"/>
      <c r="BM603" s="779"/>
      <c r="BN603" s="779"/>
      <c r="BO603" s="779"/>
      <c r="BP603" s="779"/>
      <c r="BQ603" s="779"/>
      <c r="BR603" s="779"/>
      <c r="BS603" s="779"/>
      <c r="BT603" s="779"/>
      <c r="BU603" s="779"/>
      <c r="BV603" s="779"/>
      <c r="BW603" s="779"/>
      <c r="BX603" s="779"/>
      <c r="BY603" s="779"/>
      <c r="BZ603" s="779"/>
      <c r="CA603" s="779"/>
      <c r="CB603" s="779"/>
      <c r="CC603" s="779"/>
      <c r="CD603" s="779"/>
      <c r="CE603" s="779"/>
      <c r="CF603" s="779"/>
      <c r="CG603" s="779"/>
      <c r="CH603" s="779"/>
      <c r="CI603" s="779"/>
      <c r="CJ603" s="779"/>
      <c r="CK603" s="779"/>
      <c r="CL603" s="779"/>
      <c r="CM603" s="779"/>
      <c r="CN603" s="779"/>
      <c r="CO603" s="779"/>
      <c r="CP603" s="779"/>
      <c r="CQ603" s="779"/>
      <c r="CR603" s="779"/>
      <c r="CS603" s="779"/>
      <c r="CT603" s="779"/>
    </row>
    <row r="604" spans="1:98" s="887" customFormat="1" ht="13.5">
      <c r="A604" s="886"/>
      <c r="B604" s="886"/>
      <c r="C604" s="886"/>
      <c r="D604" s="886"/>
      <c r="E604" s="886"/>
      <c r="F604" s="2851"/>
      <c r="G604" s="2851"/>
      <c r="H604" s="888"/>
      <c r="I604" s="889"/>
      <c r="J604" s="890"/>
      <c r="M604" s="772"/>
      <c r="N604" s="891"/>
      <c r="O604" s="774"/>
      <c r="P604" s="775"/>
      <c r="Q604" s="775"/>
      <c r="R604" s="776"/>
      <c r="S604" s="777"/>
      <c r="T604" s="777"/>
      <c r="U604" s="777"/>
      <c r="V604" s="778"/>
      <c r="W604" s="778"/>
      <c r="X604" s="778"/>
      <c r="Y604" s="778"/>
      <c r="Z604" s="778"/>
      <c r="AA604" s="779"/>
      <c r="AB604" s="779"/>
      <c r="AC604" s="779"/>
      <c r="AD604" s="779"/>
      <c r="AE604" s="779"/>
      <c r="AF604" s="779"/>
      <c r="AG604" s="779"/>
      <c r="AH604" s="779"/>
      <c r="AI604" s="779"/>
      <c r="AJ604" s="779"/>
      <c r="AK604" s="779"/>
      <c r="AL604" s="779"/>
      <c r="AM604" s="779"/>
      <c r="AN604" s="779"/>
      <c r="AO604" s="779"/>
      <c r="AP604" s="779"/>
      <c r="AQ604" s="779"/>
      <c r="AR604" s="779"/>
      <c r="AS604" s="779"/>
      <c r="AT604" s="779"/>
      <c r="AU604" s="779"/>
      <c r="AV604" s="779"/>
      <c r="AW604" s="779"/>
      <c r="AX604" s="779"/>
      <c r="AY604" s="779"/>
      <c r="AZ604" s="779"/>
      <c r="BA604" s="779"/>
      <c r="BB604" s="779"/>
      <c r="BC604" s="779"/>
      <c r="BD604" s="779"/>
      <c r="BE604" s="779"/>
      <c r="BF604" s="779"/>
      <c r="BG604" s="779"/>
      <c r="BH604" s="779"/>
      <c r="BI604" s="779"/>
      <c r="BJ604" s="779"/>
      <c r="BK604" s="779"/>
      <c r="BL604" s="779"/>
      <c r="BM604" s="779"/>
      <c r="BN604" s="779"/>
      <c r="BO604" s="779"/>
      <c r="BP604" s="779"/>
      <c r="BQ604" s="779"/>
      <c r="BR604" s="779"/>
      <c r="BS604" s="779"/>
      <c r="BT604" s="779"/>
      <c r="BU604" s="779"/>
      <c r="BV604" s="779"/>
      <c r="BW604" s="779"/>
      <c r="BX604" s="779"/>
      <c r="BY604" s="779"/>
      <c r="BZ604" s="779"/>
      <c r="CA604" s="779"/>
      <c r="CB604" s="779"/>
      <c r="CC604" s="779"/>
      <c r="CD604" s="779"/>
      <c r="CE604" s="779"/>
      <c r="CF604" s="779"/>
      <c r="CG604" s="779"/>
      <c r="CH604" s="779"/>
      <c r="CI604" s="779"/>
      <c r="CJ604" s="779"/>
      <c r="CK604" s="779"/>
      <c r="CL604" s="779"/>
      <c r="CM604" s="779"/>
      <c r="CN604" s="779"/>
      <c r="CO604" s="779"/>
      <c r="CP604" s="779"/>
      <c r="CQ604" s="779"/>
      <c r="CR604" s="779"/>
      <c r="CS604" s="779"/>
      <c r="CT604" s="779"/>
    </row>
    <row r="605" spans="1:98" s="887" customFormat="1" ht="13.5">
      <c r="A605" s="886"/>
      <c r="B605" s="886"/>
      <c r="C605" s="886"/>
      <c r="D605" s="886"/>
      <c r="E605" s="886"/>
      <c r="F605" s="2851"/>
      <c r="G605" s="2851"/>
      <c r="H605" s="888"/>
      <c r="I605" s="889"/>
      <c r="J605" s="890"/>
      <c r="M605" s="772"/>
      <c r="N605" s="891"/>
      <c r="O605" s="774"/>
      <c r="P605" s="775"/>
      <c r="Q605" s="775"/>
      <c r="R605" s="776"/>
      <c r="S605" s="777"/>
      <c r="T605" s="777"/>
      <c r="U605" s="777"/>
      <c r="V605" s="778"/>
      <c r="W605" s="778"/>
      <c r="X605" s="778"/>
      <c r="Y605" s="778"/>
      <c r="Z605" s="778"/>
      <c r="AA605" s="779"/>
      <c r="AB605" s="779"/>
      <c r="AC605" s="779"/>
      <c r="AD605" s="779"/>
      <c r="AE605" s="779"/>
      <c r="AF605" s="779"/>
      <c r="AG605" s="779"/>
      <c r="AH605" s="779"/>
      <c r="AI605" s="779"/>
      <c r="AJ605" s="779"/>
      <c r="AK605" s="779"/>
      <c r="AL605" s="779"/>
      <c r="AM605" s="779"/>
      <c r="AN605" s="779"/>
      <c r="AO605" s="779"/>
      <c r="AP605" s="779"/>
      <c r="AQ605" s="779"/>
      <c r="AR605" s="779"/>
      <c r="AS605" s="779"/>
      <c r="AT605" s="779"/>
      <c r="AU605" s="779"/>
      <c r="AV605" s="779"/>
      <c r="AW605" s="779"/>
      <c r="AX605" s="779"/>
      <c r="AY605" s="779"/>
      <c r="AZ605" s="779"/>
      <c r="BA605" s="779"/>
      <c r="BB605" s="779"/>
      <c r="BC605" s="779"/>
      <c r="BD605" s="779"/>
      <c r="BE605" s="779"/>
      <c r="BF605" s="779"/>
      <c r="BG605" s="779"/>
      <c r="BH605" s="779"/>
      <c r="BI605" s="779"/>
      <c r="BJ605" s="779"/>
      <c r="BK605" s="779"/>
      <c r="BL605" s="779"/>
      <c r="BM605" s="779"/>
      <c r="BN605" s="779"/>
      <c r="BO605" s="779"/>
      <c r="BP605" s="779"/>
      <c r="BQ605" s="779"/>
      <c r="BR605" s="779"/>
      <c r="BS605" s="779"/>
      <c r="BT605" s="779"/>
      <c r="BU605" s="779"/>
      <c r="BV605" s="779"/>
      <c r="BW605" s="779"/>
      <c r="BX605" s="779"/>
      <c r="BY605" s="779"/>
      <c r="BZ605" s="779"/>
      <c r="CA605" s="779"/>
      <c r="CB605" s="779"/>
      <c r="CC605" s="779"/>
      <c r="CD605" s="779"/>
      <c r="CE605" s="779"/>
      <c r="CF605" s="779"/>
      <c r="CG605" s="779"/>
      <c r="CH605" s="779"/>
      <c r="CI605" s="779"/>
      <c r="CJ605" s="779"/>
      <c r="CK605" s="779"/>
      <c r="CL605" s="779"/>
      <c r="CM605" s="779"/>
      <c r="CN605" s="779"/>
      <c r="CO605" s="779"/>
      <c r="CP605" s="779"/>
      <c r="CQ605" s="779"/>
      <c r="CR605" s="779"/>
      <c r="CS605" s="779"/>
      <c r="CT605" s="779"/>
    </row>
    <row r="606" spans="1:98" s="887" customFormat="1" ht="13.5">
      <c r="A606" s="886"/>
      <c r="B606" s="886"/>
      <c r="C606" s="886"/>
      <c r="D606" s="886"/>
      <c r="E606" s="886"/>
      <c r="F606" s="2851"/>
      <c r="G606" s="2851"/>
      <c r="H606" s="888"/>
      <c r="I606" s="889"/>
      <c r="J606" s="890"/>
      <c r="M606" s="772"/>
      <c r="N606" s="891"/>
      <c r="O606" s="774"/>
      <c r="P606" s="775"/>
      <c r="Q606" s="775"/>
      <c r="R606" s="776"/>
      <c r="S606" s="777"/>
      <c r="T606" s="777"/>
      <c r="U606" s="777"/>
      <c r="V606" s="778"/>
      <c r="W606" s="778"/>
      <c r="X606" s="778"/>
      <c r="Y606" s="778"/>
      <c r="Z606" s="778"/>
      <c r="AA606" s="779"/>
      <c r="AB606" s="779"/>
      <c r="AC606" s="779"/>
      <c r="AD606" s="779"/>
      <c r="AE606" s="779"/>
      <c r="AF606" s="779"/>
      <c r="AG606" s="779"/>
      <c r="AH606" s="779"/>
      <c r="AI606" s="779"/>
      <c r="AJ606" s="779"/>
      <c r="AK606" s="779"/>
      <c r="AL606" s="779"/>
      <c r="AM606" s="779"/>
      <c r="AN606" s="779"/>
      <c r="AO606" s="779"/>
      <c r="AP606" s="779"/>
      <c r="AQ606" s="779"/>
      <c r="AR606" s="779"/>
      <c r="AS606" s="779"/>
      <c r="AT606" s="779"/>
      <c r="AU606" s="779"/>
      <c r="AV606" s="779"/>
      <c r="AW606" s="779"/>
      <c r="AX606" s="779"/>
      <c r="AY606" s="779"/>
      <c r="AZ606" s="779"/>
      <c r="BA606" s="779"/>
      <c r="BB606" s="779"/>
      <c r="BC606" s="779"/>
      <c r="BD606" s="779"/>
      <c r="BE606" s="779"/>
      <c r="BF606" s="779"/>
      <c r="BG606" s="779"/>
      <c r="BH606" s="779"/>
      <c r="BI606" s="779"/>
      <c r="BJ606" s="779"/>
      <c r="BK606" s="779"/>
      <c r="BL606" s="779"/>
      <c r="BM606" s="779"/>
      <c r="BN606" s="779"/>
      <c r="BO606" s="779"/>
      <c r="BP606" s="779"/>
      <c r="BQ606" s="779"/>
      <c r="BR606" s="779"/>
      <c r="BS606" s="779"/>
      <c r="BT606" s="779"/>
      <c r="BU606" s="779"/>
      <c r="BV606" s="779"/>
      <c r="BW606" s="779"/>
      <c r="BX606" s="779"/>
      <c r="BY606" s="779"/>
      <c r="BZ606" s="779"/>
      <c r="CA606" s="779"/>
      <c r="CB606" s="779"/>
      <c r="CC606" s="779"/>
      <c r="CD606" s="779"/>
      <c r="CE606" s="779"/>
      <c r="CF606" s="779"/>
      <c r="CG606" s="779"/>
      <c r="CH606" s="779"/>
      <c r="CI606" s="779"/>
      <c r="CJ606" s="779"/>
      <c r="CK606" s="779"/>
      <c r="CL606" s="779"/>
      <c r="CM606" s="779"/>
      <c r="CN606" s="779"/>
      <c r="CO606" s="779"/>
      <c r="CP606" s="779"/>
      <c r="CQ606" s="779"/>
      <c r="CR606" s="779"/>
      <c r="CS606" s="779"/>
      <c r="CT606" s="779"/>
    </row>
    <row r="607" spans="1:98" s="887" customFormat="1" ht="13.5">
      <c r="A607" s="886"/>
      <c r="B607" s="886"/>
      <c r="C607" s="886"/>
      <c r="D607" s="886"/>
      <c r="E607" s="886"/>
      <c r="F607" s="2851"/>
      <c r="G607" s="2851"/>
      <c r="H607" s="888"/>
      <c r="I607" s="889"/>
      <c r="J607" s="890"/>
      <c r="M607" s="772"/>
      <c r="N607" s="891"/>
      <c r="O607" s="774"/>
      <c r="P607" s="775"/>
      <c r="Q607" s="775"/>
      <c r="R607" s="776"/>
      <c r="S607" s="777"/>
      <c r="T607" s="777"/>
      <c r="U607" s="777"/>
      <c r="V607" s="778"/>
      <c r="W607" s="778"/>
      <c r="X607" s="778"/>
      <c r="Y607" s="778"/>
      <c r="Z607" s="778"/>
      <c r="AA607" s="779"/>
      <c r="AB607" s="779"/>
      <c r="AC607" s="779"/>
      <c r="AD607" s="779"/>
      <c r="AE607" s="779"/>
      <c r="AF607" s="779"/>
      <c r="AG607" s="779"/>
      <c r="AH607" s="779"/>
      <c r="AI607" s="779"/>
      <c r="AJ607" s="779"/>
      <c r="AK607" s="779"/>
      <c r="AL607" s="779"/>
      <c r="AM607" s="779"/>
      <c r="AN607" s="779"/>
      <c r="AO607" s="779"/>
      <c r="AP607" s="779"/>
      <c r="AQ607" s="779"/>
      <c r="AR607" s="779"/>
      <c r="AS607" s="779"/>
      <c r="AT607" s="779"/>
      <c r="AU607" s="779"/>
      <c r="AV607" s="779"/>
      <c r="AW607" s="779"/>
      <c r="AX607" s="779"/>
      <c r="AY607" s="779"/>
      <c r="AZ607" s="779"/>
      <c r="BA607" s="779"/>
      <c r="BB607" s="779"/>
      <c r="BC607" s="779"/>
      <c r="BD607" s="779"/>
      <c r="BE607" s="779"/>
      <c r="BF607" s="779"/>
      <c r="BG607" s="779"/>
      <c r="BH607" s="779"/>
      <c r="BI607" s="779"/>
      <c r="BJ607" s="779"/>
      <c r="BK607" s="779"/>
      <c r="BL607" s="779"/>
      <c r="BM607" s="779"/>
      <c r="BN607" s="779"/>
      <c r="BO607" s="779"/>
      <c r="BP607" s="779"/>
      <c r="BQ607" s="779"/>
      <c r="BR607" s="779"/>
      <c r="BS607" s="779"/>
      <c r="BT607" s="779"/>
      <c r="BU607" s="779"/>
      <c r="BV607" s="779"/>
      <c r="BW607" s="779"/>
      <c r="BX607" s="779"/>
      <c r="BY607" s="779"/>
      <c r="BZ607" s="779"/>
      <c r="CA607" s="779"/>
      <c r="CB607" s="779"/>
      <c r="CC607" s="779"/>
      <c r="CD607" s="779"/>
      <c r="CE607" s="779"/>
      <c r="CF607" s="779"/>
      <c r="CG607" s="779"/>
      <c r="CH607" s="779"/>
      <c r="CI607" s="779"/>
      <c r="CJ607" s="779"/>
      <c r="CK607" s="779"/>
      <c r="CL607" s="779"/>
      <c r="CM607" s="779"/>
      <c r="CN607" s="779"/>
      <c r="CO607" s="779"/>
      <c r="CP607" s="779"/>
      <c r="CQ607" s="779"/>
      <c r="CR607" s="779"/>
      <c r="CS607" s="779"/>
      <c r="CT607" s="779"/>
    </row>
    <row r="608" spans="1:98" s="887" customFormat="1" ht="13.5">
      <c r="A608" s="886"/>
      <c r="B608" s="886"/>
      <c r="C608" s="886"/>
      <c r="D608" s="886"/>
      <c r="E608" s="886"/>
      <c r="F608" s="2851"/>
      <c r="G608" s="2851"/>
      <c r="H608" s="888"/>
      <c r="I608" s="889"/>
      <c r="J608" s="890"/>
      <c r="M608" s="772"/>
      <c r="N608" s="891"/>
      <c r="O608" s="774"/>
      <c r="P608" s="775"/>
      <c r="Q608" s="775"/>
      <c r="R608" s="776"/>
      <c r="S608" s="777"/>
      <c r="T608" s="777"/>
      <c r="U608" s="777"/>
      <c r="V608" s="778"/>
      <c r="W608" s="778"/>
      <c r="X608" s="778"/>
      <c r="Y608" s="778"/>
      <c r="Z608" s="778"/>
      <c r="AA608" s="779"/>
      <c r="AB608" s="779"/>
      <c r="AC608" s="779"/>
      <c r="AD608" s="779"/>
      <c r="AE608" s="779"/>
      <c r="AF608" s="779"/>
      <c r="AG608" s="779"/>
      <c r="AH608" s="779"/>
      <c r="AI608" s="779"/>
      <c r="AJ608" s="779"/>
      <c r="AK608" s="779"/>
      <c r="AL608" s="779"/>
      <c r="AM608" s="779"/>
      <c r="AN608" s="779"/>
      <c r="AO608" s="779"/>
      <c r="AP608" s="779"/>
      <c r="AQ608" s="779"/>
      <c r="AR608" s="779"/>
      <c r="AS608" s="779"/>
      <c r="AT608" s="779"/>
      <c r="AU608" s="779"/>
      <c r="AV608" s="779"/>
      <c r="AW608" s="779"/>
      <c r="AX608" s="779"/>
      <c r="AY608" s="779"/>
      <c r="AZ608" s="779"/>
      <c r="BA608" s="779"/>
      <c r="BB608" s="779"/>
      <c r="BC608" s="779"/>
      <c r="BD608" s="779"/>
      <c r="BE608" s="779"/>
      <c r="BF608" s="779"/>
      <c r="BG608" s="779"/>
      <c r="BH608" s="779"/>
      <c r="BI608" s="779"/>
      <c r="BJ608" s="779"/>
      <c r="BK608" s="779"/>
      <c r="BL608" s="779"/>
      <c r="BM608" s="779"/>
      <c r="BN608" s="779"/>
      <c r="BO608" s="779"/>
      <c r="BP608" s="779"/>
      <c r="BQ608" s="779"/>
      <c r="BR608" s="779"/>
      <c r="BS608" s="779"/>
      <c r="BT608" s="779"/>
      <c r="BU608" s="779"/>
      <c r="BV608" s="779"/>
      <c r="BW608" s="779"/>
      <c r="BX608" s="779"/>
      <c r="BY608" s="779"/>
      <c r="BZ608" s="779"/>
      <c r="CA608" s="779"/>
      <c r="CB608" s="779"/>
      <c r="CC608" s="779"/>
      <c r="CD608" s="779"/>
      <c r="CE608" s="779"/>
      <c r="CF608" s="779"/>
      <c r="CG608" s="779"/>
      <c r="CH608" s="779"/>
      <c r="CI608" s="779"/>
      <c r="CJ608" s="779"/>
      <c r="CK608" s="779"/>
      <c r="CL608" s="779"/>
      <c r="CM608" s="779"/>
      <c r="CN608" s="779"/>
      <c r="CO608" s="779"/>
      <c r="CP608" s="779"/>
      <c r="CQ608" s="779"/>
      <c r="CR608" s="779"/>
      <c r="CS608" s="779"/>
      <c r="CT608" s="779"/>
    </row>
    <row r="609" spans="1:98" s="887" customFormat="1" ht="13.5">
      <c r="A609" s="886"/>
      <c r="B609" s="886"/>
      <c r="C609" s="886"/>
      <c r="D609" s="886"/>
      <c r="E609" s="886"/>
      <c r="F609" s="2851"/>
      <c r="G609" s="2851"/>
      <c r="H609" s="888"/>
      <c r="I609" s="889"/>
      <c r="J609" s="890"/>
      <c r="M609" s="772"/>
      <c r="N609" s="891"/>
      <c r="O609" s="774"/>
      <c r="P609" s="775"/>
      <c r="Q609" s="775"/>
      <c r="R609" s="776"/>
      <c r="S609" s="777"/>
      <c r="T609" s="777"/>
      <c r="U609" s="777"/>
      <c r="V609" s="778"/>
      <c r="W609" s="778"/>
      <c r="X609" s="778"/>
      <c r="Y609" s="778"/>
      <c r="Z609" s="778"/>
      <c r="AA609" s="779"/>
      <c r="AB609" s="779"/>
      <c r="AC609" s="779"/>
      <c r="AD609" s="779"/>
      <c r="AE609" s="779"/>
      <c r="AF609" s="779"/>
      <c r="AG609" s="779"/>
      <c r="AH609" s="779"/>
      <c r="AI609" s="779"/>
      <c r="AJ609" s="779"/>
      <c r="AK609" s="779"/>
      <c r="AL609" s="779"/>
      <c r="AM609" s="779"/>
      <c r="AN609" s="779"/>
      <c r="AO609" s="779"/>
      <c r="AP609" s="779"/>
      <c r="AQ609" s="779"/>
      <c r="AR609" s="779"/>
      <c r="AS609" s="779"/>
      <c r="AT609" s="779"/>
      <c r="AU609" s="779"/>
      <c r="AV609" s="779"/>
      <c r="AW609" s="779"/>
      <c r="AX609" s="779"/>
      <c r="AY609" s="779"/>
      <c r="AZ609" s="779"/>
      <c r="BA609" s="779"/>
      <c r="BB609" s="779"/>
      <c r="BC609" s="779"/>
      <c r="BD609" s="779"/>
      <c r="BE609" s="779"/>
      <c r="BF609" s="779"/>
      <c r="BG609" s="779"/>
      <c r="BH609" s="779"/>
      <c r="BI609" s="779"/>
      <c r="BJ609" s="779"/>
      <c r="BK609" s="779"/>
      <c r="BL609" s="779"/>
      <c r="BM609" s="779"/>
      <c r="BN609" s="779"/>
      <c r="BO609" s="779"/>
      <c r="BP609" s="779"/>
      <c r="BQ609" s="779"/>
      <c r="BR609" s="779"/>
      <c r="BS609" s="779"/>
      <c r="BT609" s="779"/>
      <c r="BU609" s="779"/>
      <c r="BV609" s="779"/>
      <c r="BW609" s="779"/>
      <c r="BX609" s="779"/>
      <c r="BY609" s="779"/>
      <c r="BZ609" s="779"/>
      <c r="CA609" s="779"/>
      <c r="CB609" s="779"/>
      <c r="CC609" s="779"/>
      <c r="CD609" s="779"/>
      <c r="CE609" s="779"/>
      <c r="CF609" s="779"/>
      <c r="CG609" s="779"/>
      <c r="CH609" s="779"/>
      <c r="CI609" s="779"/>
      <c r="CJ609" s="779"/>
      <c r="CK609" s="779"/>
      <c r="CL609" s="779"/>
      <c r="CM609" s="779"/>
      <c r="CN609" s="779"/>
      <c r="CO609" s="779"/>
      <c r="CP609" s="779"/>
      <c r="CQ609" s="779"/>
      <c r="CR609" s="779"/>
      <c r="CS609" s="779"/>
      <c r="CT609" s="779"/>
    </row>
    <row r="610" spans="1:98" s="887" customFormat="1" ht="13.5">
      <c r="A610" s="886"/>
      <c r="B610" s="886"/>
      <c r="C610" s="886"/>
      <c r="D610" s="886"/>
      <c r="E610" s="886"/>
      <c r="F610" s="2851"/>
      <c r="G610" s="2851"/>
      <c r="H610" s="888"/>
      <c r="I610" s="889"/>
      <c r="J610" s="890"/>
      <c r="M610" s="772"/>
      <c r="N610" s="891"/>
      <c r="O610" s="774"/>
      <c r="P610" s="775"/>
      <c r="Q610" s="775"/>
      <c r="R610" s="776"/>
      <c r="S610" s="777"/>
      <c r="T610" s="777"/>
      <c r="U610" s="777"/>
      <c r="V610" s="778"/>
      <c r="W610" s="778"/>
      <c r="X610" s="778"/>
      <c r="Y610" s="778"/>
      <c r="Z610" s="778"/>
      <c r="AA610" s="779"/>
      <c r="AB610" s="779"/>
      <c r="AC610" s="779"/>
      <c r="AD610" s="779"/>
      <c r="AE610" s="779"/>
      <c r="AF610" s="779"/>
      <c r="AG610" s="779"/>
      <c r="AH610" s="779"/>
      <c r="AI610" s="779"/>
      <c r="AJ610" s="779"/>
      <c r="AK610" s="779"/>
      <c r="AL610" s="779"/>
      <c r="AM610" s="779"/>
      <c r="AN610" s="779"/>
      <c r="AO610" s="779"/>
      <c r="AP610" s="779"/>
      <c r="AQ610" s="779"/>
      <c r="AR610" s="779"/>
      <c r="AS610" s="779"/>
      <c r="AT610" s="779"/>
      <c r="AU610" s="779"/>
      <c r="AV610" s="779"/>
      <c r="AW610" s="779"/>
      <c r="AX610" s="779"/>
      <c r="AY610" s="779"/>
      <c r="AZ610" s="779"/>
      <c r="BA610" s="779"/>
      <c r="BB610" s="779"/>
      <c r="BC610" s="779"/>
      <c r="BD610" s="779"/>
      <c r="BE610" s="779"/>
      <c r="BF610" s="779"/>
      <c r="BG610" s="779"/>
      <c r="BH610" s="779"/>
      <c r="BI610" s="779"/>
      <c r="BJ610" s="779"/>
      <c r="BK610" s="779"/>
      <c r="BL610" s="779"/>
      <c r="BM610" s="779"/>
      <c r="BN610" s="779"/>
      <c r="BO610" s="779"/>
      <c r="BP610" s="779"/>
      <c r="BQ610" s="779"/>
      <c r="BR610" s="779"/>
      <c r="BS610" s="779"/>
      <c r="BT610" s="779"/>
      <c r="BU610" s="779"/>
      <c r="BV610" s="779"/>
      <c r="BW610" s="779"/>
      <c r="BX610" s="779"/>
      <c r="BY610" s="779"/>
      <c r="BZ610" s="779"/>
      <c r="CA610" s="779"/>
      <c r="CB610" s="779"/>
      <c r="CC610" s="779"/>
      <c r="CD610" s="779"/>
      <c r="CE610" s="779"/>
      <c r="CF610" s="779"/>
      <c r="CG610" s="779"/>
      <c r="CH610" s="779"/>
      <c r="CI610" s="779"/>
      <c r="CJ610" s="779"/>
      <c r="CK610" s="779"/>
      <c r="CL610" s="779"/>
      <c r="CM610" s="779"/>
      <c r="CN610" s="779"/>
      <c r="CO610" s="779"/>
      <c r="CP610" s="779"/>
      <c r="CQ610" s="779"/>
      <c r="CR610" s="779"/>
      <c r="CS610" s="779"/>
      <c r="CT610" s="779"/>
    </row>
    <row r="611" spans="1:98" s="887" customFormat="1" ht="13.5">
      <c r="A611" s="886"/>
      <c r="B611" s="886"/>
      <c r="C611" s="886"/>
      <c r="D611" s="886"/>
      <c r="E611" s="886"/>
      <c r="F611" s="2851"/>
      <c r="G611" s="2851"/>
      <c r="H611" s="888"/>
      <c r="I611" s="889"/>
      <c r="J611" s="890"/>
      <c r="M611" s="772"/>
      <c r="N611" s="891"/>
      <c r="O611" s="774"/>
      <c r="P611" s="775"/>
      <c r="Q611" s="775"/>
      <c r="R611" s="776"/>
      <c r="S611" s="777"/>
      <c r="T611" s="777"/>
      <c r="U611" s="777"/>
      <c r="V611" s="778"/>
      <c r="W611" s="778"/>
      <c r="X611" s="778"/>
      <c r="Y611" s="778"/>
      <c r="Z611" s="778"/>
      <c r="AA611" s="779"/>
      <c r="AB611" s="779"/>
      <c r="AC611" s="779"/>
      <c r="AD611" s="779"/>
      <c r="AE611" s="779"/>
      <c r="AF611" s="779"/>
      <c r="AG611" s="779"/>
      <c r="AH611" s="779"/>
      <c r="AI611" s="779"/>
      <c r="AJ611" s="779"/>
      <c r="AK611" s="779"/>
      <c r="AL611" s="779"/>
      <c r="AM611" s="779"/>
      <c r="AN611" s="779"/>
      <c r="AO611" s="779"/>
      <c r="AP611" s="779"/>
      <c r="AQ611" s="779"/>
      <c r="AR611" s="779"/>
      <c r="AS611" s="779"/>
      <c r="AT611" s="779"/>
      <c r="AU611" s="779"/>
      <c r="AV611" s="779"/>
      <c r="AW611" s="779"/>
      <c r="AX611" s="779"/>
      <c r="AY611" s="779"/>
      <c r="AZ611" s="779"/>
      <c r="BA611" s="779"/>
      <c r="BB611" s="779"/>
      <c r="BC611" s="779"/>
      <c r="BD611" s="779"/>
      <c r="BE611" s="779"/>
      <c r="BF611" s="779"/>
      <c r="BG611" s="779"/>
      <c r="BH611" s="779"/>
      <c r="BI611" s="779"/>
      <c r="BJ611" s="779"/>
      <c r="BK611" s="779"/>
      <c r="BL611" s="779"/>
      <c r="BM611" s="779"/>
      <c r="BN611" s="779"/>
      <c r="BO611" s="779"/>
      <c r="BP611" s="779"/>
      <c r="BQ611" s="779"/>
      <c r="BR611" s="779"/>
      <c r="BS611" s="779"/>
      <c r="BT611" s="779"/>
      <c r="BU611" s="779"/>
      <c r="BV611" s="779"/>
      <c r="BW611" s="779"/>
      <c r="BX611" s="779"/>
      <c r="BY611" s="779"/>
      <c r="BZ611" s="779"/>
      <c r="CA611" s="779"/>
      <c r="CB611" s="779"/>
      <c r="CC611" s="779"/>
      <c r="CD611" s="779"/>
      <c r="CE611" s="779"/>
      <c r="CF611" s="779"/>
      <c r="CG611" s="779"/>
      <c r="CH611" s="779"/>
      <c r="CI611" s="779"/>
      <c r="CJ611" s="779"/>
      <c r="CK611" s="779"/>
      <c r="CL611" s="779"/>
      <c r="CM611" s="779"/>
      <c r="CN611" s="779"/>
      <c r="CO611" s="779"/>
      <c r="CP611" s="779"/>
      <c r="CQ611" s="779"/>
      <c r="CR611" s="779"/>
      <c r="CS611" s="779"/>
      <c r="CT611" s="779"/>
    </row>
    <row r="612" spans="1:98" s="887" customFormat="1" ht="13.5">
      <c r="A612" s="886"/>
      <c r="B612" s="886"/>
      <c r="C612" s="886"/>
      <c r="D612" s="886"/>
      <c r="E612" s="886"/>
      <c r="F612" s="2851"/>
      <c r="G612" s="2851"/>
      <c r="H612" s="888"/>
      <c r="I612" s="889"/>
      <c r="J612" s="890"/>
      <c r="M612" s="772"/>
      <c r="N612" s="891"/>
      <c r="O612" s="774"/>
      <c r="P612" s="775"/>
      <c r="Q612" s="775"/>
      <c r="R612" s="776"/>
      <c r="S612" s="777"/>
      <c r="T612" s="777"/>
      <c r="U612" s="777"/>
      <c r="V612" s="778"/>
      <c r="W612" s="778"/>
      <c r="X612" s="778"/>
      <c r="Y612" s="778"/>
      <c r="Z612" s="778"/>
      <c r="AA612" s="779"/>
      <c r="AB612" s="779"/>
      <c r="AC612" s="779"/>
      <c r="AD612" s="779"/>
      <c r="AE612" s="779"/>
      <c r="AF612" s="779"/>
      <c r="AG612" s="779"/>
      <c r="AH612" s="779"/>
      <c r="AI612" s="779"/>
      <c r="AJ612" s="779"/>
      <c r="AK612" s="779"/>
      <c r="AL612" s="779"/>
      <c r="AM612" s="779"/>
      <c r="AN612" s="779"/>
      <c r="AO612" s="779"/>
      <c r="AP612" s="779"/>
      <c r="AQ612" s="779"/>
      <c r="AR612" s="779"/>
      <c r="AS612" s="779"/>
      <c r="AT612" s="779"/>
      <c r="AU612" s="779"/>
      <c r="AV612" s="779"/>
      <c r="AW612" s="779"/>
      <c r="AX612" s="779"/>
      <c r="AY612" s="779"/>
      <c r="AZ612" s="779"/>
      <c r="BA612" s="779"/>
      <c r="BB612" s="779"/>
      <c r="BC612" s="779"/>
      <c r="BD612" s="779"/>
      <c r="BE612" s="779"/>
      <c r="BF612" s="779"/>
      <c r="BG612" s="779"/>
      <c r="BH612" s="779"/>
      <c r="BI612" s="779"/>
      <c r="BJ612" s="779"/>
      <c r="BK612" s="779"/>
      <c r="BL612" s="779"/>
      <c r="BM612" s="779"/>
      <c r="BN612" s="779"/>
      <c r="BO612" s="779"/>
      <c r="BP612" s="779"/>
      <c r="BQ612" s="779"/>
      <c r="BR612" s="779"/>
      <c r="BS612" s="779"/>
      <c r="BT612" s="779"/>
      <c r="BU612" s="779"/>
      <c r="BV612" s="779"/>
      <c r="BW612" s="779"/>
      <c r="BX612" s="779"/>
      <c r="BY612" s="779"/>
      <c r="BZ612" s="779"/>
      <c r="CA612" s="779"/>
      <c r="CB612" s="779"/>
      <c r="CC612" s="779"/>
      <c r="CD612" s="779"/>
      <c r="CE612" s="779"/>
      <c r="CF612" s="779"/>
      <c r="CG612" s="779"/>
      <c r="CH612" s="779"/>
      <c r="CI612" s="779"/>
      <c r="CJ612" s="779"/>
      <c r="CK612" s="779"/>
      <c r="CL612" s="779"/>
      <c r="CM612" s="779"/>
      <c r="CN612" s="779"/>
      <c r="CO612" s="779"/>
      <c r="CP612" s="779"/>
      <c r="CQ612" s="779"/>
      <c r="CR612" s="779"/>
      <c r="CS612" s="779"/>
      <c r="CT612" s="779"/>
    </row>
    <row r="613" spans="1:98" s="887" customFormat="1" ht="13.5">
      <c r="A613" s="886"/>
      <c r="B613" s="886"/>
      <c r="C613" s="886"/>
      <c r="D613" s="886"/>
      <c r="E613" s="886"/>
      <c r="F613" s="2851"/>
      <c r="G613" s="2851"/>
      <c r="H613" s="888"/>
      <c r="I613" s="889"/>
      <c r="J613" s="890"/>
      <c r="M613" s="772"/>
      <c r="N613" s="891"/>
      <c r="O613" s="774"/>
      <c r="P613" s="775"/>
      <c r="Q613" s="775"/>
      <c r="R613" s="776"/>
      <c r="S613" s="777"/>
      <c r="T613" s="777"/>
      <c r="U613" s="777"/>
      <c r="V613" s="778"/>
      <c r="W613" s="778"/>
      <c r="X613" s="778"/>
      <c r="Y613" s="778"/>
      <c r="Z613" s="778"/>
      <c r="AA613" s="779"/>
      <c r="AB613" s="779"/>
      <c r="AC613" s="779"/>
      <c r="AD613" s="779"/>
      <c r="AE613" s="779"/>
      <c r="AF613" s="779"/>
      <c r="AG613" s="779"/>
      <c r="AH613" s="779"/>
      <c r="AI613" s="779"/>
      <c r="AJ613" s="779"/>
      <c r="AK613" s="779"/>
      <c r="AL613" s="779"/>
      <c r="AM613" s="779"/>
      <c r="AN613" s="779"/>
      <c r="AO613" s="779"/>
      <c r="AP613" s="779"/>
      <c r="AQ613" s="779"/>
      <c r="AR613" s="779"/>
      <c r="AS613" s="779"/>
      <c r="AT613" s="779"/>
      <c r="AU613" s="779"/>
      <c r="AV613" s="779"/>
      <c r="AW613" s="779"/>
      <c r="AX613" s="779"/>
      <c r="AY613" s="779"/>
      <c r="AZ613" s="779"/>
      <c r="BA613" s="779"/>
      <c r="BB613" s="779"/>
      <c r="BC613" s="779"/>
      <c r="BD613" s="779"/>
      <c r="BE613" s="779"/>
      <c r="BF613" s="779"/>
      <c r="BG613" s="779"/>
      <c r="BH613" s="779"/>
      <c r="BI613" s="779"/>
      <c r="BJ613" s="779"/>
      <c r="BK613" s="779"/>
      <c r="BL613" s="779"/>
      <c r="BM613" s="779"/>
      <c r="BN613" s="779"/>
      <c r="BO613" s="779"/>
      <c r="BP613" s="779"/>
      <c r="BQ613" s="779"/>
      <c r="BR613" s="779"/>
      <c r="BS613" s="779"/>
      <c r="BT613" s="779"/>
      <c r="BU613" s="779"/>
      <c r="BV613" s="779"/>
      <c r="BW613" s="779"/>
      <c r="BX613" s="779"/>
      <c r="BY613" s="779"/>
      <c r="BZ613" s="779"/>
      <c r="CA613" s="779"/>
      <c r="CB613" s="779"/>
      <c r="CC613" s="779"/>
      <c r="CD613" s="779"/>
      <c r="CE613" s="779"/>
      <c r="CF613" s="779"/>
      <c r="CG613" s="779"/>
      <c r="CH613" s="779"/>
      <c r="CI613" s="779"/>
      <c r="CJ613" s="779"/>
      <c r="CK613" s="779"/>
      <c r="CL613" s="779"/>
      <c r="CM613" s="779"/>
      <c r="CN613" s="779"/>
      <c r="CO613" s="779"/>
      <c r="CP613" s="779"/>
      <c r="CQ613" s="779"/>
      <c r="CR613" s="779"/>
      <c r="CS613" s="779"/>
      <c r="CT613" s="779"/>
    </row>
    <row r="614" spans="1:98" s="887" customFormat="1" ht="13.5">
      <c r="A614" s="886"/>
      <c r="B614" s="886"/>
      <c r="C614" s="886"/>
      <c r="D614" s="886"/>
      <c r="E614" s="886"/>
      <c r="F614" s="2851"/>
      <c r="G614" s="2851"/>
      <c r="H614" s="888"/>
      <c r="I614" s="889"/>
      <c r="J614" s="890"/>
      <c r="M614" s="772"/>
      <c r="N614" s="891"/>
      <c r="O614" s="774"/>
      <c r="P614" s="775"/>
      <c r="Q614" s="775"/>
      <c r="R614" s="776"/>
      <c r="S614" s="777"/>
      <c r="T614" s="777"/>
      <c r="U614" s="777"/>
      <c r="V614" s="778"/>
      <c r="W614" s="778"/>
      <c r="X614" s="778"/>
      <c r="Y614" s="778"/>
      <c r="Z614" s="778"/>
      <c r="AA614" s="779"/>
      <c r="AB614" s="779"/>
      <c r="AC614" s="779"/>
      <c r="AD614" s="779"/>
      <c r="AE614" s="779"/>
      <c r="AF614" s="779"/>
      <c r="AG614" s="779"/>
      <c r="AH614" s="779"/>
      <c r="AI614" s="779"/>
      <c r="AJ614" s="779"/>
      <c r="AK614" s="779"/>
      <c r="AL614" s="779"/>
      <c r="AM614" s="779"/>
      <c r="AN614" s="779"/>
      <c r="AO614" s="779"/>
      <c r="AP614" s="779"/>
      <c r="AQ614" s="779"/>
      <c r="AR614" s="779"/>
      <c r="AS614" s="779"/>
      <c r="AT614" s="779"/>
      <c r="AU614" s="779"/>
      <c r="AV614" s="779"/>
      <c r="AW614" s="779"/>
      <c r="AX614" s="779"/>
      <c r="AY614" s="779"/>
      <c r="AZ614" s="779"/>
      <c r="BA614" s="779"/>
      <c r="BB614" s="779"/>
      <c r="BC614" s="779"/>
      <c r="BD614" s="779"/>
      <c r="BE614" s="779"/>
      <c r="BF614" s="779"/>
      <c r="BG614" s="779"/>
      <c r="BH614" s="779"/>
      <c r="BI614" s="779"/>
      <c r="BJ614" s="779"/>
      <c r="BK614" s="779"/>
      <c r="BL614" s="779"/>
      <c r="BM614" s="779"/>
      <c r="BN614" s="779"/>
      <c r="BO614" s="779"/>
      <c r="BP614" s="779"/>
      <c r="BQ614" s="779"/>
      <c r="BR614" s="779"/>
      <c r="BS614" s="779"/>
      <c r="BT614" s="779"/>
      <c r="BU614" s="779"/>
      <c r="BV614" s="779"/>
      <c r="BW614" s="779"/>
      <c r="BX614" s="779"/>
      <c r="BY614" s="779"/>
      <c r="BZ614" s="779"/>
      <c r="CA614" s="779"/>
      <c r="CB614" s="779"/>
      <c r="CC614" s="779"/>
      <c r="CD614" s="779"/>
      <c r="CE614" s="779"/>
      <c r="CF614" s="779"/>
      <c r="CG614" s="779"/>
      <c r="CH614" s="779"/>
      <c r="CI614" s="779"/>
      <c r="CJ614" s="779"/>
      <c r="CK614" s="779"/>
      <c r="CL614" s="779"/>
      <c r="CM614" s="779"/>
      <c r="CN614" s="779"/>
      <c r="CO614" s="779"/>
      <c r="CP614" s="779"/>
      <c r="CQ614" s="779"/>
      <c r="CR614" s="779"/>
      <c r="CS614" s="779"/>
      <c r="CT614" s="779"/>
    </row>
    <row r="615" spans="1:98" s="887" customFormat="1" ht="13.5">
      <c r="A615" s="886"/>
      <c r="B615" s="886"/>
      <c r="C615" s="886"/>
      <c r="D615" s="886"/>
      <c r="E615" s="886"/>
      <c r="F615" s="2851"/>
      <c r="G615" s="2851"/>
      <c r="H615" s="888"/>
      <c r="I615" s="889"/>
      <c r="J615" s="890"/>
      <c r="M615" s="772"/>
      <c r="N615" s="891"/>
      <c r="O615" s="774"/>
      <c r="P615" s="775"/>
      <c r="Q615" s="775"/>
      <c r="R615" s="776"/>
      <c r="S615" s="777"/>
      <c r="T615" s="777"/>
      <c r="U615" s="777"/>
      <c r="V615" s="778"/>
      <c r="W615" s="778"/>
      <c r="X615" s="778"/>
      <c r="Y615" s="778"/>
      <c r="Z615" s="778"/>
      <c r="AA615" s="779"/>
      <c r="AB615" s="779"/>
      <c r="AC615" s="779"/>
      <c r="AD615" s="779"/>
      <c r="AE615" s="779"/>
      <c r="AF615" s="779"/>
      <c r="AG615" s="779"/>
      <c r="AH615" s="779"/>
      <c r="AI615" s="779"/>
      <c r="AJ615" s="779"/>
      <c r="AK615" s="779"/>
      <c r="AL615" s="779"/>
      <c r="AM615" s="779"/>
      <c r="AN615" s="779"/>
      <c r="AO615" s="779"/>
      <c r="AP615" s="779"/>
      <c r="AQ615" s="779"/>
      <c r="AR615" s="779"/>
      <c r="AS615" s="779"/>
      <c r="AT615" s="779"/>
      <c r="AU615" s="779"/>
      <c r="AV615" s="779"/>
      <c r="AW615" s="779"/>
      <c r="AX615" s="779"/>
      <c r="AY615" s="779"/>
      <c r="AZ615" s="779"/>
      <c r="BA615" s="779"/>
      <c r="BB615" s="779"/>
      <c r="BC615" s="779"/>
      <c r="BD615" s="779"/>
      <c r="BE615" s="779"/>
      <c r="BF615" s="779"/>
      <c r="BG615" s="779"/>
      <c r="BH615" s="779"/>
      <c r="BI615" s="779"/>
      <c r="BJ615" s="779"/>
      <c r="BK615" s="779"/>
      <c r="BL615" s="779"/>
      <c r="BM615" s="779"/>
      <c r="BN615" s="779"/>
      <c r="BO615" s="779"/>
      <c r="BP615" s="779"/>
      <c r="BQ615" s="779"/>
      <c r="BR615" s="779"/>
      <c r="BS615" s="779"/>
      <c r="BT615" s="779"/>
      <c r="BU615" s="779"/>
      <c r="BV615" s="779"/>
      <c r="BW615" s="779"/>
      <c r="BX615" s="779"/>
      <c r="BY615" s="779"/>
      <c r="BZ615" s="779"/>
      <c r="CA615" s="779"/>
      <c r="CB615" s="779"/>
      <c r="CC615" s="779"/>
      <c r="CD615" s="779"/>
      <c r="CE615" s="779"/>
      <c r="CF615" s="779"/>
      <c r="CG615" s="779"/>
      <c r="CH615" s="779"/>
      <c r="CI615" s="779"/>
      <c r="CJ615" s="779"/>
      <c r="CK615" s="779"/>
      <c r="CL615" s="779"/>
      <c r="CM615" s="779"/>
      <c r="CN615" s="779"/>
      <c r="CO615" s="779"/>
      <c r="CP615" s="779"/>
      <c r="CQ615" s="779"/>
      <c r="CR615" s="779"/>
      <c r="CS615" s="779"/>
      <c r="CT615" s="779"/>
    </row>
    <row r="616" spans="1:98" s="887" customFormat="1" ht="13.5">
      <c r="A616" s="886"/>
      <c r="B616" s="886"/>
      <c r="C616" s="886"/>
      <c r="D616" s="886"/>
      <c r="E616" s="886"/>
      <c r="F616" s="2851"/>
      <c r="G616" s="2851"/>
      <c r="H616" s="888"/>
      <c r="I616" s="889"/>
      <c r="J616" s="890"/>
      <c r="M616" s="772"/>
      <c r="N616" s="891"/>
      <c r="O616" s="774"/>
      <c r="P616" s="775"/>
      <c r="Q616" s="775"/>
      <c r="R616" s="776"/>
      <c r="S616" s="777"/>
      <c r="T616" s="777"/>
      <c r="U616" s="777"/>
      <c r="V616" s="778"/>
      <c r="W616" s="778"/>
      <c r="X616" s="778"/>
      <c r="Y616" s="778"/>
      <c r="Z616" s="778"/>
      <c r="AA616" s="779"/>
      <c r="AB616" s="779"/>
      <c r="AC616" s="779"/>
      <c r="AD616" s="779"/>
      <c r="AE616" s="779"/>
      <c r="AF616" s="779"/>
      <c r="AG616" s="779"/>
      <c r="AH616" s="779"/>
      <c r="AI616" s="779"/>
      <c r="AJ616" s="779"/>
      <c r="AK616" s="779"/>
      <c r="AL616" s="779"/>
      <c r="AM616" s="779"/>
      <c r="AN616" s="779"/>
      <c r="AO616" s="779"/>
      <c r="AP616" s="779"/>
      <c r="AQ616" s="779"/>
      <c r="AR616" s="779"/>
      <c r="AS616" s="779"/>
      <c r="AT616" s="779"/>
      <c r="AU616" s="779"/>
      <c r="AV616" s="779"/>
      <c r="AW616" s="779"/>
      <c r="AX616" s="779"/>
      <c r="AY616" s="779"/>
      <c r="AZ616" s="779"/>
      <c r="BA616" s="779"/>
      <c r="BB616" s="779"/>
      <c r="BC616" s="779"/>
      <c r="BD616" s="779"/>
      <c r="BE616" s="779"/>
      <c r="BF616" s="779"/>
      <c r="BG616" s="779"/>
      <c r="BH616" s="779"/>
      <c r="BI616" s="779"/>
      <c r="BJ616" s="779"/>
      <c r="BK616" s="779"/>
      <c r="BL616" s="779"/>
      <c r="BM616" s="779"/>
      <c r="BN616" s="779"/>
      <c r="BO616" s="779"/>
      <c r="BP616" s="779"/>
      <c r="BQ616" s="779"/>
      <c r="BR616" s="779"/>
      <c r="BS616" s="779"/>
      <c r="BT616" s="779"/>
      <c r="BU616" s="779"/>
      <c r="BV616" s="779"/>
      <c r="BW616" s="779"/>
      <c r="BX616" s="779"/>
      <c r="BY616" s="779"/>
      <c r="BZ616" s="779"/>
      <c r="CA616" s="779"/>
      <c r="CB616" s="779"/>
      <c r="CC616" s="779"/>
      <c r="CD616" s="779"/>
      <c r="CE616" s="779"/>
      <c r="CF616" s="779"/>
      <c r="CG616" s="779"/>
      <c r="CH616" s="779"/>
      <c r="CI616" s="779"/>
      <c r="CJ616" s="779"/>
      <c r="CK616" s="779"/>
      <c r="CL616" s="779"/>
      <c r="CM616" s="779"/>
      <c r="CN616" s="779"/>
      <c r="CO616" s="779"/>
      <c r="CP616" s="779"/>
      <c r="CQ616" s="779"/>
      <c r="CR616" s="779"/>
      <c r="CS616" s="779"/>
      <c r="CT616" s="779"/>
    </row>
    <row r="617" spans="1:98" s="887" customFormat="1" ht="13.5">
      <c r="A617" s="886"/>
      <c r="B617" s="886"/>
      <c r="C617" s="886"/>
      <c r="D617" s="886"/>
      <c r="E617" s="886"/>
      <c r="F617" s="2851"/>
      <c r="G617" s="2851"/>
      <c r="H617" s="888"/>
      <c r="I617" s="889"/>
      <c r="J617" s="890"/>
      <c r="M617" s="772"/>
      <c r="N617" s="891"/>
      <c r="O617" s="774"/>
      <c r="P617" s="775"/>
      <c r="Q617" s="775"/>
      <c r="R617" s="776"/>
      <c r="S617" s="777"/>
      <c r="T617" s="777"/>
      <c r="U617" s="777"/>
      <c r="V617" s="778"/>
      <c r="W617" s="778"/>
      <c r="X617" s="778"/>
      <c r="Y617" s="778"/>
      <c r="Z617" s="778"/>
      <c r="AA617" s="779"/>
      <c r="AB617" s="779"/>
      <c r="AC617" s="779"/>
      <c r="AD617" s="779"/>
      <c r="AE617" s="779"/>
      <c r="AF617" s="779"/>
      <c r="AG617" s="779"/>
      <c r="AH617" s="779"/>
      <c r="AI617" s="779"/>
      <c r="AJ617" s="779"/>
      <c r="AK617" s="779"/>
      <c r="AL617" s="779"/>
      <c r="AM617" s="779"/>
      <c r="AN617" s="779"/>
      <c r="AO617" s="779"/>
      <c r="AP617" s="779"/>
      <c r="AQ617" s="779"/>
      <c r="AR617" s="779"/>
      <c r="AS617" s="779"/>
      <c r="AT617" s="779"/>
      <c r="AU617" s="779"/>
      <c r="AV617" s="779"/>
      <c r="AW617" s="779"/>
      <c r="AX617" s="779"/>
      <c r="AY617" s="779"/>
      <c r="AZ617" s="779"/>
      <c r="BA617" s="779"/>
      <c r="BB617" s="779"/>
      <c r="BC617" s="779"/>
      <c r="BD617" s="779"/>
      <c r="BE617" s="779"/>
      <c r="BF617" s="779"/>
      <c r="BG617" s="779"/>
      <c r="BH617" s="779"/>
      <c r="BI617" s="779"/>
      <c r="BJ617" s="779"/>
      <c r="BK617" s="779"/>
      <c r="BL617" s="779"/>
      <c r="BM617" s="779"/>
      <c r="BN617" s="779"/>
      <c r="BO617" s="779"/>
      <c r="BP617" s="779"/>
      <c r="BQ617" s="779"/>
      <c r="BR617" s="779"/>
      <c r="BS617" s="779"/>
      <c r="BT617" s="779"/>
      <c r="BU617" s="779"/>
      <c r="BV617" s="779"/>
      <c r="BW617" s="779"/>
      <c r="BX617" s="779"/>
      <c r="BY617" s="779"/>
      <c r="BZ617" s="779"/>
      <c r="CA617" s="779"/>
      <c r="CB617" s="779"/>
      <c r="CC617" s="779"/>
      <c r="CD617" s="779"/>
      <c r="CE617" s="779"/>
      <c r="CF617" s="779"/>
      <c r="CG617" s="779"/>
      <c r="CH617" s="779"/>
      <c r="CI617" s="779"/>
      <c r="CJ617" s="779"/>
      <c r="CK617" s="779"/>
      <c r="CL617" s="779"/>
      <c r="CM617" s="779"/>
      <c r="CN617" s="779"/>
      <c r="CO617" s="779"/>
      <c r="CP617" s="779"/>
      <c r="CQ617" s="779"/>
      <c r="CR617" s="779"/>
      <c r="CS617" s="779"/>
      <c r="CT617" s="779"/>
    </row>
    <row r="618" spans="1:98" s="887" customFormat="1" ht="13.5">
      <c r="A618" s="886"/>
      <c r="B618" s="886"/>
      <c r="C618" s="886"/>
      <c r="D618" s="886"/>
      <c r="E618" s="886"/>
      <c r="F618" s="2851"/>
      <c r="G618" s="2851"/>
      <c r="H618" s="888"/>
      <c r="I618" s="889"/>
      <c r="J618" s="890"/>
      <c r="M618" s="772"/>
      <c r="N618" s="891"/>
      <c r="O618" s="774"/>
      <c r="P618" s="775"/>
      <c r="Q618" s="775"/>
      <c r="R618" s="776"/>
      <c r="S618" s="777"/>
      <c r="T618" s="777"/>
      <c r="U618" s="777"/>
      <c r="V618" s="778"/>
      <c r="W618" s="778"/>
      <c r="X618" s="778"/>
      <c r="Y618" s="778"/>
      <c r="Z618" s="778"/>
      <c r="AA618" s="779"/>
      <c r="AB618" s="779"/>
      <c r="AC618" s="779"/>
      <c r="AD618" s="779"/>
      <c r="AE618" s="779"/>
      <c r="AF618" s="779"/>
      <c r="AG618" s="779"/>
      <c r="AH618" s="779"/>
      <c r="AI618" s="779"/>
      <c r="AJ618" s="779"/>
      <c r="AK618" s="779"/>
      <c r="AL618" s="779"/>
      <c r="AM618" s="779"/>
      <c r="AN618" s="779"/>
      <c r="AO618" s="779"/>
      <c r="AP618" s="779"/>
      <c r="AQ618" s="779"/>
      <c r="AR618" s="779"/>
      <c r="AS618" s="779"/>
      <c r="AT618" s="779"/>
      <c r="AU618" s="779"/>
      <c r="AV618" s="779"/>
      <c r="AW618" s="779"/>
      <c r="AX618" s="779"/>
      <c r="AY618" s="779"/>
      <c r="AZ618" s="779"/>
      <c r="BA618" s="779"/>
      <c r="BB618" s="779"/>
      <c r="BC618" s="779"/>
      <c r="BD618" s="779"/>
      <c r="BE618" s="779"/>
      <c r="BF618" s="779"/>
      <c r="BG618" s="779"/>
      <c r="BH618" s="779"/>
      <c r="BI618" s="779"/>
      <c r="BJ618" s="779"/>
      <c r="BK618" s="779"/>
      <c r="BL618" s="779"/>
      <c r="BM618" s="779"/>
      <c r="BN618" s="779"/>
      <c r="BO618" s="779"/>
      <c r="BP618" s="779"/>
      <c r="BQ618" s="779"/>
      <c r="BR618" s="779"/>
      <c r="BS618" s="779"/>
      <c r="BT618" s="779"/>
      <c r="BU618" s="779"/>
      <c r="BV618" s="779"/>
      <c r="BW618" s="779"/>
      <c r="BX618" s="779"/>
      <c r="BY618" s="779"/>
      <c r="BZ618" s="779"/>
      <c r="CA618" s="779"/>
      <c r="CB618" s="779"/>
      <c r="CC618" s="779"/>
      <c r="CD618" s="779"/>
      <c r="CE618" s="779"/>
      <c r="CF618" s="779"/>
      <c r="CG618" s="779"/>
      <c r="CH618" s="779"/>
      <c r="CI618" s="779"/>
      <c r="CJ618" s="779"/>
      <c r="CK618" s="779"/>
      <c r="CL618" s="779"/>
      <c r="CM618" s="779"/>
      <c r="CN618" s="779"/>
      <c r="CO618" s="779"/>
      <c r="CP618" s="779"/>
      <c r="CQ618" s="779"/>
      <c r="CR618" s="779"/>
      <c r="CS618" s="779"/>
      <c r="CT618" s="779"/>
    </row>
    <row r="619" spans="1:98" s="887" customFormat="1" ht="13.5">
      <c r="A619" s="886"/>
      <c r="B619" s="886"/>
      <c r="C619" s="886"/>
      <c r="D619" s="886"/>
      <c r="E619" s="886"/>
      <c r="F619" s="2851"/>
      <c r="G619" s="2851"/>
      <c r="H619" s="888"/>
      <c r="I619" s="889"/>
      <c r="J619" s="890"/>
      <c r="M619" s="772"/>
      <c r="N619" s="891"/>
      <c r="O619" s="774"/>
      <c r="P619" s="775"/>
      <c r="Q619" s="775"/>
      <c r="R619" s="776"/>
      <c r="S619" s="777"/>
      <c r="T619" s="777"/>
      <c r="U619" s="777"/>
      <c r="V619" s="778"/>
      <c r="W619" s="778"/>
      <c r="X619" s="778"/>
      <c r="Y619" s="778"/>
      <c r="Z619" s="778"/>
      <c r="AA619" s="779"/>
      <c r="AB619" s="779"/>
      <c r="AC619" s="779"/>
      <c r="AD619" s="779"/>
      <c r="AE619" s="779"/>
      <c r="AF619" s="779"/>
      <c r="AG619" s="779"/>
      <c r="AH619" s="779"/>
      <c r="AI619" s="779"/>
      <c r="AJ619" s="779"/>
      <c r="AK619" s="779"/>
      <c r="AL619" s="779"/>
      <c r="AM619" s="779"/>
      <c r="AN619" s="779"/>
      <c r="AO619" s="779"/>
      <c r="AP619" s="779"/>
      <c r="AQ619" s="779"/>
      <c r="AR619" s="779"/>
      <c r="AS619" s="779"/>
      <c r="AT619" s="779"/>
      <c r="AU619" s="779"/>
      <c r="AV619" s="779"/>
      <c r="AW619" s="779"/>
      <c r="AX619" s="779"/>
      <c r="AY619" s="779"/>
      <c r="AZ619" s="779"/>
      <c r="BA619" s="779"/>
      <c r="BB619" s="779"/>
      <c r="BC619" s="779"/>
      <c r="BD619" s="779"/>
      <c r="BE619" s="779"/>
      <c r="BF619" s="779"/>
      <c r="BG619" s="779"/>
      <c r="BH619" s="779"/>
      <c r="BI619" s="779"/>
      <c r="BJ619" s="779"/>
      <c r="BK619" s="779"/>
      <c r="BL619" s="779"/>
      <c r="BM619" s="779"/>
      <c r="BN619" s="779"/>
      <c r="BO619" s="779"/>
      <c r="BP619" s="779"/>
      <c r="BQ619" s="779"/>
      <c r="BR619" s="779"/>
      <c r="BS619" s="779"/>
      <c r="BT619" s="779"/>
      <c r="BU619" s="779"/>
      <c r="BV619" s="779"/>
      <c r="BW619" s="779"/>
      <c r="BX619" s="779"/>
      <c r="BY619" s="779"/>
      <c r="BZ619" s="779"/>
      <c r="CA619" s="779"/>
      <c r="CB619" s="779"/>
      <c r="CC619" s="779"/>
      <c r="CD619" s="779"/>
      <c r="CE619" s="779"/>
      <c r="CF619" s="779"/>
      <c r="CG619" s="779"/>
      <c r="CH619" s="779"/>
      <c r="CI619" s="779"/>
      <c r="CJ619" s="779"/>
      <c r="CK619" s="779"/>
      <c r="CL619" s="779"/>
      <c r="CM619" s="779"/>
      <c r="CN619" s="779"/>
      <c r="CO619" s="779"/>
      <c r="CP619" s="779"/>
      <c r="CQ619" s="779"/>
      <c r="CR619" s="779"/>
      <c r="CS619" s="779"/>
      <c r="CT619" s="779"/>
    </row>
    <row r="620" spans="1:98" s="887" customFormat="1" ht="13.5">
      <c r="A620" s="886"/>
      <c r="B620" s="886"/>
      <c r="C620" s="886"/>
      <c r="D620" s="886"/>
      <c r="E620" s="886"/>
      <c r="F620" s="2851"/>
      <c r="G620" s="2851"/>
      <c r="H620" s="888"/>
      <c r="I620" s="889"/>
      <c r="J620" s="890"/>
      <c r="M620" s="772"/>
      <c r="N620" s="891"/>
      <c r="O620" s="774"/>
      <c r="P620" s="775"/>
      <c r="Q620" s="775"/>
      <c r="R620" s="776"/>
      <c r="S620" s="777"/>
      <c r="T620" s="777"/>
      <c r="U620" s="777"/>
      <c r="V620" s="778"/>
      <c r="W620" s="778"/>
      <c r="X620" s="778"/>
      <c r="Y620" s="778"/>
      <c r="Z620" s="778"/>
      <c r="AA620" s="779"/>
      <c r="AB620" s="779"/>
      <c r="AC620" s="779"/>
      <c r="AD620" s="779"/>
      <c r="AE620" s="779"/>
      <c r="AF620" s="779"/>
      <c r="AG620" s="779"/>
      <c r="AH620" s="779"/>
      <c r="AI620" s="779"/>
      <c r="AJ620" s="779"/>
      <c r="AK620" s="779"/>
      <c r="AL620" s="779"/>
      <c r="AM620" s="779"/>
      <c r="AN620" s="779"/>
      <c r="AO620" s="779"/>
      <c r="AP620" s="779"/>
      <c r="AQ620" s="779"/>
      <c r="AR620" s="779"/>
      <c r="AS620" s="779"/>
      <c r="AT620" s="779"/>
      <c r="AU620" s="779"/>
      <c r="AV620" s="779"/>
      <c r="AW620" s="779"/>
      <c r="AX620" s="779"/>
      <c r="AY620" s="779"/>
      <c r="AZ620" s="779"/>
      <c r="BA620" s="779"/>
      <c r="BB620" s="779"/>
      <c r="BC620" s="779"/>
      <c r="BD620" s="779"/>
      <c r="BE620" s="779"/>
      <c r="BF620" s="779"/>
      <c r="BG620" s="779"/>
      <c r="BH620" s="779"/>
      <c r="BI620" s="779"/>
      <c r="BJ620" s="779"/>
      <c r="BK620" s="779"/>
      <c r="BL620" s="779"/>
      <c r="BM620" s="779"/>
      <c r="BN620" s="779"/>
      <c r="BO620" s="779"/>
      <c r="BP620" s="779"/>
      <c r="BQ620" s="779"/>
      <c r="BR620" s="779"/>
      <c r="BS620" s="779"/>
      <c r="BT620" s="779"/>
      <c r="BU620" s="779"/>
      <c r="BV620" s="779"/>
      <c r="BW620" s="779"/>
      <c r="BX620" s="779"/>
      <c r="BY620" s="779"/>
      <c r="BZ620" s="779"/>
      <c r="CA620" s="779"/>
      <c r="CB620" s="779"/>
      <c r="CC620" s="779"/>
      <c r="CD620" s="779"/>
      <c r="CE620" s="779"/>
      <c r="CF620" s="779"/>
      <c r="CG620" s="779"/>
      <c r="CH620" s="779"/>
      <c r="CI620" s="779"/>
      <c r="CJ620" s="779"/>
      <c r="CK620" s="779"/>
      <c r="CL620" s="779"/>
      <c r="CM620" s="779"/>
      <c r="CN620" s="779"/>
      <c r="CO620" s="779"/>
      <c r="CP620" s="779"/>
      <c r="CQ620" s="779"/>
      <c r="CR620" s="779"/>
      <c r="CS620" s="779"/>
      <c r="CT620" s="779"/>
    </row>
    <row r="621" spans="1:98" s="887" customFormat="1" ht="13.5">
      <c r="A621" s="886"/>
      <c r="B621" s="886"/>
      <c r="C621" s="886"/>
      <c r="D621" s="886"/>
      <c r="E621" s="886"/>
      <c r="F621" s="2851"/>
      <c r="G621" s="2851"/>
      <c r="H621" s="888"/>
      <c r="I621" s="889"/>
      <c r="J621" s="890"/>
      <c r="M621" s="772"/>
      <c r="N621" s="891"/>
      <c r="O621" s="774"/>
      <c r="P621" s="775"/>
      <c r="Q621" s="775"/>
      <c r="R621" s="776"/>
      <c r="S621" s="777"/>
      <c r="T621" s="777"/>
      <c r="U621" s="777"/>
      <c r="V621" s="778"/>
      <c r="W621" s="778"/>
      <c r="X621" s="778"/>
      <c r="Y621" s="778"/>
      <c r="Z621" s="778"/>
      <c r="AA621" s="779"/>
      <c r="AB621" s="779"/>
      <c r="AC621" s="779"/>
      <c r="AD621" s="779"/>
      <c r="AE621" s="779"/>
      <c r="AF621" s="779"/>
      <c r="AG621" s="779"/>
      <c r="AH621" s="779"/>
      <c r="AI621" s="779"/>
      <c r="AJ621" s="779"/>
      <c r="AK621" s="779"/>
      <c r="AL621" s="779"/>
      <c r="AM621" s="779"/>
      <c r="AN621" s="779"/>
      <c r="AO621" s="779"/>
      <c r="AP621" s="779"/>
      <c r="AQ621" s="779"/>
      <c r="AR621" s="779"/>
      <c r="AS621" s="779"/>
      <c r="AT621" s="779"/>
      <c r="AU621" s="779"/>
      <c r="AV621" s="779"/>
      <c r="AW621" s="779"/>
      <c r="AX621" s="779"/>
      <c r="AY621" s="779"/>
      <c r="AZ621" s="779"/>
      <c r="BA621" s="779"/>
      <c r="BB621" s="779"/>
      <c r="BC621" s="779"/>
      <c r="BD621" s="779"/>
      <c r="BE621" s="779"/>
      <c r="BF621" s="779"/>
      <c r="BG621" s="779"/>
      <c r="BH621" s="779"/>
      <c r="BI621" s="779"/>
      <c r="BJ621" s="779"/>
      <c r="BK621" s="779"/>
      <c r="BL621" s="779"/>
      <c r="BM621" s="779"/>
      <c r="BN621" s="779"/>
      <c r="BO621" s="779"/>
      <c r="BP621" s="779"/>
      <c r="BQ621" s="779"/>
      <c r="BR621" s="779"/>
      <c r="BS621" s="779"/>
      <c r="BT621" s="779"/>
      <c r="BU621" s="779"/>
      <c r="BV621" s="779"/>
      <c r="BW621" s="779"/>
      <c r="BX621" s="779"/>
      <c r="BY621" s="779"/>
      <c r="BZ621" s="779"/>
      <c r="CA621" s="779"/>
      <c r="CB621" s="779"/>
      <c r="CC621" s="779"/>
      <c r="CD621" s="779"/>
      <c r="CE621" s="779"/>
      <c r="CF621" s="779"/>
      <c r="CG621" s="779"/>
      <c r="CH621" s="779"/>
      <c r="CI621" s="779"/>
      <c r="CJ621" s="779"/>
      <c r="CK621" s="779"/>
      <c r="CL621" s="779"/>
      <c r="CM621" s="779"/>
      <c r="CN621" s="779"/>
      <c r="CO621" s="779"/>
      <c r="CP621" s="779"/>
      <c r="CQ621" s="779"/>
      <c r="CR621" s="779"/>
      <c r="CS621" s="779"/>
      <c r="CT621" s="779"/>
    </row>
    <row r="622" spans="1:98" s="887" customFormat="1" ht="13.5">
      <c r="A622" s="886"/>
      <c r="B622" s="886"/>
      <c r="C622" s="886"/>
      <c r="D622" s="886"/>
      <c r="E622" s="886"/>
      <c r="F622" s="2851"/>
      <c r="G622" s="2851"/>
      <c r="H622" s="888"/>
      <c r="I622" s="889"/>
      <c r="J622" s="890"/>
      <c r="M622" s="772"/>
      <c r="N622" s="891"/>
      <c r="O622" s="774"/>
      <c r="P622" s="775"/>
      <c r="Q622" s="775"/>
      <c r="R622" s="776"/>
      <c r="S622" s="777"/>
      <c r="T622" s="777"/>
      <c r="U622" s="777"/>
      <c r="V622" s="778"/>
      <c r="W622" s="778"/>
      <c r="X622" s="778"/>
      <c r="Y622" s="778"/>
      <c r="Z622" s="778"/>
      <c r="AA622" s="779"/>
      <c r="AB622" s="779"/>
      <c r="AC622" s="779"/>
      <c r="AD622" s="779"/>
      <c r="AE622" s="779"/>
      <c r="AF622" s="779"/>
      <c r="AG622" s="779"/>
      <c r="AH622" s="779"/>
      <c r="AI622" s="779"/>
      <c r="AJ622" s="779"/>
      <c r="AK622" s="779"/>
      <c r="AL622" s="779"/>
      <c r="AM622" s="779"/>
      <c r="AN622" s="779"/>
      <c r="AO622" s="779"/>
      <c r="AP622" s="779"/>
      <c r="AQ622" s="779"/>
      <c r="AR622" s="779"/>
      <c r="AS622" s="779"/>
      <c r="AT622" s="779"/>
      <c r="AU622" s="779"/>
      <c r="AV622" s="779"/>
      <c r="AW622" s="779"/>
      <c r="AX622" s="779"/>
      <c r="AY622" s="779"/>
      <c r="AZ622" s="779"/>
      <c r="BA622" s="779"/>
      <c r="BB622" s="779"/>
      <c r="BC622" s="779"/>
      <c r="BD622" s="779"/>
      <c r="BE622" s="779"/>
      <c r="BF622" s="779"/>
      <c r="BG622" s="779"/>
      <c r="BH622" s="779"/>
      <c r="BI622" s="779"/>
      <c r="BJ622" s="779"/>
      <c r="BK622" s="779"/>
      <c r="BL622" s="779"/>
      <c r="BM622" s="779"/>
      <c r="BN622" s="779"/>
      <c r="BO622" s="779"/>
      <c r="BP622" s="779"/>
      <c r="BQ622" s="779"/>
      <c r="BR622" s="779"/>
      <c r="BS622" s="779"/>
      <c r="BT622" s="779"/>
      <c r="BU622" s="779"/>
      <c r="BV622" s="779"/>
      <c r="BW622" s="779"/>
      <c r="BX622" s="779"/>
      <c r="BY622" s="779"/>
      <c r="BZ622" s="779"/>
      <c r="CA622" s="779"/>
      <c r="CB622" s="779"/>
      <c r="CC622" s="779"/>
      <c r="CD622" s="779"/>
      <c r="CE622" s="779"/>
      <c r="CF622" s="779"/>
      <c r="CG622" s="779"/>
      <c r="CH622" s="779"/>
      <c r="CI622" s="779"/>
      <c r="CJ622" s="779"/>
      <c r="CK622" s="779"/>
      <c r="CL622" s="779"/>
      <c r="CM622" s="779"/>
      <c r="CN622" s="779"/>
      <c r="CO622" s="779"/>
      <c r="CP622" s="779"/>
      <c r="CQ622" s="779"/>
      <c r="CR622" s="779"/>
      <c r="CS622" s="779"/>
      <c r="CT622" s="779"/>
    </row>
    <row r="623" spans="1:98" s="887" customFormat="1" ht="13.5">
      <c r="A623" s="886"/>
      <c r="B623" s="886"/>
      <c r="C623" s="886"/>
      <c r="D623" s="886"/>
      <c r="E623" s="886"/>
      <c r="F623" s="2851"/>
      <c r="G623" s="2851"/>
      <c r="H623" s="888"/>
      <c r="I623" s="889"/>
      <c r="J623" s="890"/>
      <c r="M623" s="772"/>
      <c r="N623" s="891"/>
      <c r="O623" s="774"/>
      <c r="P623" s="775"/>
      <c r="Q623" s="775"/>
      <c r="R623" s="776"/>
      <c r="S623" s="777"/>
      <c r="T623" s="777"/>
      <c r="U623" s="777"/>
      <c r="V623" s="778"/>
      <c r="W623" s="778"/>
      <c r="X623" s="778"/>
      <c r="Y623" s="778"/>
      <c r="Z623" s="778"/>
      <c r="AA623" s="779"/>
      <c r="AB623" s="779"/>
      <c r="AC623" s="779"/>
      <c r="AD623" s="779"/>
      <c r="AE623" s="779"/>
      <c r="AF623" s="779"/>
      <c r="AG623" s="779"/>
      <c r="AH623" s="779"/>
      <c r="AI623" s="779"/>
      <c r="AJ623" s="779"/>
      <c r="AK623" s="779"/>
      <c r="AL623" s="779"/>
      <c r="AM623" s="779"/>
      <c r="AN623" s="779"/>
      <c r="AO623" s="779"/>
      <c r="AP623" s="779"/>
      <c r="AQ623" s="779"/>
      <c r="AR623" s="779"/>
      <c r="AS623" s="779"/>
      <c r="AT623" s="779"/>
      <c r="AU623" s="779"/>
      <c r="AV623" s="779"/>
      <c r="AW623" s="779"/>
      <c r="AX623" s="779"/>
      <c r="AY623" s="779"/>
      <c r="AZ623" s="779"/>
      <c r="BA623" s="779"/>
      <c r="BB623" s="779"/>
      <c r="BC623" s="779"/>
      <c r="BD623" s="779"/>
      <c r="BE623" s="779"/>
      <c r="BF623" s="779"/>
      <c r="BG623" s="779"/>
      <c r="BH623" s="779"/>
      <c r="BI623" s="779"/>
      <c r="BJ623" s="779"/>
      <c r="BK623" s="779"/>
      <c r="BL623" s="779"/>
      <c r="BM623" s="779"/>
      <c r="BN623" s="779"/>
      <c r="BO623" s="779"/>
      <c r="BP623" s="779"/>
      <c r="BQ623" s="779"/>
      <c r="BR623" s="779"/>
      <c r="BS623" s="779"/>
      <c r="BT623" s="779"/>
      <c r="BU623" s="779"/>
      <c r="BV623" s="779"/>
      <c r="BW623" s="779"/>
      <c r="BX623" s="779"/>
      <c r="BY623" s="779"/>
      <c r="BZ623" s="779"/>
      <c r="CA623" s="779"/>
      <c r="CB623" s="779"/>
      <c r="CC623" s="779"/>
      <c r="CD623" s="779"/>
      <c r="CE623" s="779"/>
      <c r="CF623" s="779"/>
      <c r="CG623" s="779"/>
      <c r="CH623" s="779"/>
      <c r="CI623" s="779"/>
      <c r="CJ623" s="779"/>
      <c r="CK623" s="779"/>
      <c r="CL623" s="779"/>
      <c r="CM623" s="779"/>
      <c r="CN623" s="779"/>
      <c r="CO623" s="779"/>
      <c r="CP623" s="779"/>
      <c r="CQ623" s="779"/>
      <c r="CR623" s="779"/>
      <c r="CS623" s="779"/>
      <c r="CT623" s="779"/>
    </row>
    <row r="624" spans="1:98" s="887" customFormat="1" ht="13.5">
      <c r="A624" s="886"/>
      <c r="B624" s="886"/>
      <c r="C624" s="886"/>
      <c r="D624" s="886"/>
      <c r="E624" s="886"/>
      <c r="F624" s="2851"/>
      <c r="G624" s="2851"/>
      <c r="H624" s="888"/>
      <c r="I624" s="889"/>
      <c r="J624" s="890"/>
      <c r="M624" s="772"/>
      <c r="N624" s="891"/>
      <c r="O624" s="774"/>
      <c r="P624" s="775"/>
      <c r="Q624" s="775"/>
      <c r="R624" s="776"/>
      <c r="S624" s="777"/>
      <c r="T624" s="777"/>
      <c r="U624" s="777"/>
      <c r="V624" s="778"/>
      <c r="W624" s="778"/>
      <c r="X624" s="778"/>
      <c r="Y624" s="778"/>
      <c r="Z624" s="778"/>
      <c r="AA624" s="779"/>
      <c r="AB624" s="779"/>
      <c r="AC624" s="779"/>
      <c r="AD624" s="779"/>
      <c r="AE624" s="779"/>
      <c r="AF624" s="779"/>
      <c r="AG624" s="779"/>
      <c r="AH624" s="779"/>
      <c r="AI624" s="779"/>
      <c r="AJ624" s="779"/>
      <c r="AK624" s="779"/>
      <c r="AL624" s="779"/>
      <c r="AM624" s="779"/>
      <c r="AN624" s="779"/>
      <c r="AO624" s="779"/>
      <c r="AP624" s="779"/>
      <c r="AQ624" s="779"/>
      <c r="AR624" s="779"/>
      <c r="AS624" s="779"/>
      <c r="AT624" s="779"/>
      <c r="AU624" s="779"/>
      <c r="AV624" s="779"/>
      <c r="AW624" s="779"/>
      <c r="AX624" s="779"/>
      <c r="AY624" s="779"/>
      <c r="AZ624" s="779"/>
      <c r="BA624" s="779"/>
      <c r="BB624" s="779"/>
      <c r="BC624" s="779"/>
      <c r="BD624" s="779"/>
      <c r="BE624" s="779"/>
      <c r="BF624" s="779"/>
      <c r="BG624" s="779"/>
      <c r="BH624" s="779"/>
      <c r="BI624" s="779"/>
      <c r="BJ624" s="779"/>
      <c r="BK624" s="779"/>
      <c r="BL624" s="779"/>
      <c r="BM624" s="779"/>
      <c r="BN624" s="779"/>
      <c r="BO624" s="779"/>
      <c r="BP624" s="779"/>
      <c r="BQ624" s="779"/>
      <c r="BR624" s="779"/>
      <c r="BS624" s="779"/>
      <c r="BT624" s="779"/>
      <c r="BU624" s="779"/>
      <c r="BV624" s="779"/>
      <c r="BW624" s="779"/>
      <c r="BX624" s="779"/>
      <c r="BY624" s="779"/>
      <c r="BZ624" s="779"/>
      <c r="CA624" s="779"/>
      <c r="CB624" s="779"/>
      <c r="CC624" s="779"/>
      <c r="CD624" s="779"/>
      <c r="CE624" s="779"/>
      <c r="CF624" s="779"/>
      <c r="CG624" s="779"/>
      <c r="CH624" s="779"/>
      <c r="CI624" s="779"/>
      <c r="CJ624" s="779"/>
      <c r="CK624" s="779"/>
      <c r="CL624" s="779"/>
      <c r="CM624" s="779"/>
      <c r="CN624" s="779"/>
      <c r="CO624" s="779"/>
      <c r="CP624" s="779"/>
      <c r="CQ624" s="779"/>
      <c r="CR624" s="779"/>
      <c r="CS624" s="779"/>
      <c r="CT624" s="779"/>
    </row>
    <row r="625" spans="1:98" s="887" customFormat="1" ht="13.5">
      <c r="A625" s="886"/>
      <c r="B625" s="886"/>
      <c r="C625" s="886"/>
      <c r="D625" s="886"/>
      <c r="E625" s="886"/>
      <c r="F625" s="2851"/>
      <c r="G625" s="2851"/>
      <c r="H625" s="888"/>
      <c r="I625" s="889"/>
      <c r="J625" s="890"/>
      <c r="M625" s="772"/>
      <c r="N625" s="891"/>
      <c r="O625" s="774"/>
      <c r="P625" s="775"/>
      <c r="Q625" s="775"/>
      <c r="R625" s="776"/>
      <c r="S625" s="777"/>
      <c r="T625" s="777"/>
      <c r="U625" s="777"/>
      <c r="V625" s="778"/>
      <c r="W625" s="778"/>
      <c r="X625" s="778"/>
      <c r="Y625" s="778"/>
      <c r="Z625" s="778"/>
      <c r="AA625" s="779"/>
      <c r="AB625" s="779"/>
      <c r="AC625" s="779"/>
      <c r="AD625" s="779"/>
      <c r="AE625" s="779"/>
      <c r="AF625" s="779"/>
      <c r="AG625" s="779"/>
      <c r="AH625" s="779"/>
      <c r="AI625" s="779"/>
      <c r="AJ625" s="779"/>
      <c r="AK625" s="779"/>
      <c r="AL625" s="779"/>
      <c r="AM625" s="779"/>
      <c r="AN625" s="779"/>
      <c r="AO625" s="779"/>
      <c r="AP625" s="779"/>
      <c r="AQ625" s="779"/>
      <c r="AR625" s="779"/>
      <c r="AS625" s="779"/>
      <c r="AT625" s="779"/>
      <c r="AU625" s="779"/>
      <c r="AV625" s="779"/>
      <c r="AW625" s="779"/>
      <c r="AX625" s="779"/>
      <c r="AY625" s="779"/>
      <c r="AZ625" s="779"/>
      <c r="BA625" s="779"/>
      <c r="BB625" s="779"/>
      <c r="BC625" s="779"/>
      <c r="BD625" s="779"/>
      <c r="BE625" s="779"/>
      <c r="BF625" s="779"/>
      <c r="BG625" s="779"/>
      <c r="BH625" s="779"/>
      <c r="BI625" s="779"/>
      <c r="BJ625" s="779"/>
      <c r="BK625" s="779"/>
      <c r="BL625" s="779"/>
      <c r="BM625" s="779"/>
      <c r="BN625" s="779"/>
      <c r="BO625" s="779"/>
      <c r="BP625" s="779"/>
      <c r="BQ625" s="779"/>
      <c r="BR625" s="779"/>
      <c r="BS625" s="779"/>
      <c r="BT625" s="779"/>
      <c r="BU625" s="779"/>
      <c r="BV625" s="779"/>
      <c r="BW625" s="779"/>
      <c r="BX625" s="779"/>
      <c r="BY625" s="779"/>
      <c r="BZ625" s="779"/>
      <c r="CA625" s="779"/>
      <c r="CB625" s="779"/>
      <c r="CC625" s="779"/>
      <c r="CD625" s="779"/>
      <c r="CE625" s="779"/>
      <c r="CF625" s="779"/>
      <c r="CG625" s="779"/>
      <c r="CH625" s="779"/>
      <c r="CI625" s="779"/>
      <c r="CJ625" s="779"/>
      <c r="CK625" s="779"/>
      <c r="CL625" s="779"/>
      <c r="CM625" s="779"/>
      <c r="CN625" s="779"/>
      <c r="CO625" s="779"/>
      <c r="CP625" s="779"/>
      <c r="CQ625" s="779"/>
      <c r="CR625" s="779"/>
      <c r="CS625" s="779"/>
      <c r="CT625" s="779"/>
    </row>
    <row r="626" spans="1:98" s="887" customFormat="1" ht="13.5">
      <c r="A626" s="886"/>
      <c r="B626" s="886"/>
      <c r="C626" s="886"/>
      <c r="D626" s="886"/>
      <c r="E626" s="886"/>
      <c r="F626" s="2851"/>
      <c r="G626" s="2851"/>
      <c r="H626" s="888"/>
      <c r="I626" s="889"/>
      <c r="J626" s="890"/>
      <c r="M626" s="772"/>
      <c r="N626" s="891"/>
      <c r="O626" s="774"/>
      <c r="P626" s="775"/>
      <c r="Q626" s="775"/>
      <c r="R626" s="776"/>
      <c r="S626" s="777"/>
      <c r="T626" s="777"/>
      <c r="U626" s="777"/>
      <c r="V626" s="778"/>
      <c r="W626" s="778"/>
      <c r="X626" s="778"/>
      <c r="Y626" s="778"/>
      <c r="Z626" s="778"/>
      <c r="AA626" s="779"/>
      <c r="AB626" s="779"/>
      <c r="AC626" s="779"/>
      <c r="AD626" s="779"/>
      <c r="AE626" s="779"/>
      <c r="AF626" s="779"/>
      <c r="AG626" s="779"/>
      <c r="AH626" s="779"/>
      <c r="AI626" s="779"/>
      <c r="AJ626" s="779"/>
      <c r="AK626" s="779"/>
      <c r="AL626" s="779"/>
      <c r="AM626" s="779"/>
      <c r="AN626" s="779"/>
      <c r="AO626" s="779"/>
      <c r="AP626" s="779"/>
      <c r="AQ626" s="779"/>
      <c r="AR626" s="779"/>
      <c r="AS626" s="779"/>
      <c r="AT626" s="779"/>
      <c r="AU626" s="779"/>
      <c r="AV626" s="779"/>
      <c r="AW626" s="779"/>
      <c r="AX626" s="779"/>
      <c r="AY626" s="779"/>
      <c r="AZ626" s="779"/>
      <c r="BA626" s="779"/>
      <c r="BB626" s="779"/>
      <c r="BC626" s="779"/>
      <c r="BD626" s="779"/>
      <c r="BE626" s="779"/>
      <c r="BF626" s="779"/>
      <c r="BG626" s="779"/>
      <c r="BH626" s="779"/>
      <c r="BI626" s="779"/>
      <c r="BJ626" s="779"/>
      <c r="BK626" s="779"/>
      <c r="BL626" s="779"/>
      <c r="BM626" s="779"/>
      <c r="BN626" s="779"/>
      <c r="BO626" s="779"/>
      <c r="BP626" s="779"/>
      <c r="BQ626" s="779"/>
      <c r="BR626" s="779"/>
      <c r="BS626" s="779"/>
      <c r="BT626" s="779"/>
      <c r="BU626" s="779"/>
      <c r="BV626" s="779"/>
      <c r="BW626" s="779"/>
      <c r="BX626" s="779"/>
      <c r="BY626" s="779"/>
      <c r="BZ626" s="779"/>
      <c r="CA626" s="779"/>
      <c r="CB626" s="779"/>
      <c r="CC626" s="779"/>
      <c r="CD626" s="779"/>
      <c r="CE626" s="779"/>
      <c r="CF626" s="779"/>
      <c r="CG626" s="779"/>
      <c r="CH626" s="779"/>
      <c r="CI626" s="779"/>
      <c r="CJ626" s="779"/>
      <c r="CK626" s="779"/>
      <c r="CL626" s="779"/>
      <c r="CM626" s="779"/>
      <c r="CN626" s="779"/>
      <c r="CO626" s="779"/>
      <c r="CP626" s="779"/>
      <c r="CQ626" s="779"/>
      <c r="CR626" s="779"/>
      <c r="CS626" s="779"/>
      <c r="CT626" s="779"/>
    </row>
    <row r="627" spans="1:98" s="887" customFormat="1" ht="13.5">
      <c r="A627" s="886"/>
      <c r="B627" s="886"/>
      <c r="C627" s="886"/>
      <c r="D627" s="886"/>
      <c r="E627" s="886"/>
      <c r="F627" s="2851"/>
      <c r="G627" s="2851"/>
      <c r="H627" s="888"/>
      <c r="I627" s="889"/>
      <c r="J627" s="890"/>
      <c r="M627" s="772"/>
      <c r="N627" s="891"/>
      <c r="O627" s="774"/>
      <c r="P627" s="775"/>
      <c r="Q627" s="775"/>
      <c r="R627" s="776"/>
      <c r="S627" s="777"/>
      <c r="T627" s="777"/>
      <c r="U627" s="777"/>
      <c r="V627" s="778"/>
      <c r="W627" s="778"/>
      <c r="X627" s="778"/>
      <c r="Y627" s="778"/>
      <c r="Z627" s="778"/>
      <c r="AA627" s="779"/>
      <c r="AB627" s="779"/>
      <c r="AC627" s="779"/>
      <c r="AD627" s="779"/>
      <c r="AE627" s="779"/>
      <c r="AF627" s="779"/>
      <c r="AG627" s="779"/>
      <c r="AH627" s="779"/>
      <c r="AI627" s="779"/>
      <c r="AJ627" s="779"/>
      <c r="AK627" s="779"/>
      <c r="AL627" s="779"/>
      <c r="AM627" s="779"/>
      <c r="AN627" s="779"/>
      <c r="AO627" s="779"/>
      <c r="AP627" s="779"/>
      <c r="AQ627" s="779"/>
      <c r="AR627" s="779"/>
      <c r="AS627" s="779"/>
      <c r="AT627" s="779"/>
      <c r="AU627" s="779"/>
      <c r="AV627" s="779"/>
      <c r="AW627" s="779"/>
      <c r="AX627" s="779"/>
      <c r="AY627" s="779"/>
      <c r="AZ627" s="779"/>
      <c r="BA627" s="779"/>
      <c r="BB627" s="779"/>
      <c r="BC627" s="779"/>
      <c r="BD627" s="779"/>
      <c r="BE627" s="779"/>
      <c r="BF627" s="779"/>
      <c r="BG627" s="779"/>
      <c r="BH627" s="779"/>
      <c r="BI627" s="779"/>
      <c r="BJ627" s="779"/>
      <c r="BK627" s="779"/>
      <c r="BL627" s="779"/>
      <c r="BM627" s="779"/>
      <c r="BN627" s="779"/>
      <c r="BO627" s="779"/>
      <c r="BP627" s="779"/>
      <c r="BQ627" s="779"/>
      <c r="BR627" s="779"/>
      <c r="BS627" s="779"/>
      <c r="BT627" s="779"/>
      <c r="BU627" s="779"/>
      <c r="BV627" s="779"/>
      <c r="BW627" s="779"/>
      <c r="BX627" s="779"/>
      <c r="BY627" s="779"/>
      <c r="BZ627" s="779"/>
      <c r="CA627" s="779"/>
      <c r="CB627" s="779"/>
      <c r="CC627" s="779"/>
      <c r="CD627" s="779"/>
      <c r="CE627" s="779"/>
      <c r="CF627" s="779"/>
      <c r="CG627" s="779"/>
      <c r="CH627" s="779"/>
      <c r="CI627" s="779"/>
      <c r="CJ627" s="779"/>
      <c r="CK627" s="779"/>
      <c r="CL627" s="779"/>
      <c r="CM627" s="779"/>
      <c r="CN627" s="779"/>
      <c r="CO627" s="779"/>
      <c r="CP627" s="779"/>
      <c r="CQ627" s="779"/>
      <c r="CR627" s="779"/>
      <c r="CS627" s="779"/>
      <c r="CT627" s="779"/>
    </row>
    <row r="628" spans="1:98" s="887" customFormat="1" ht="13.5">
      <c r="A628" s="886"/>
      <c r="B628" s="886"/>
      <c r="C628" s="886"/>
      <c r="D628" s="886"/>
      <c r="E628" s="886"/>
      <c r="F628" s="2851"/>
      <c r="G628" s="2851"/>
      <c r="H628" s="888"/>
      <c r="I628" s="889"/>
      <c r="J628" s="890"/>
      <c r="M628" s="772"/>
      <c r="N628" s="891"/>
      <c r="O628" s="774"/>
      <c r="P628" s="775"/>
      <c r="Q628" s="775"/>
      <c r="R628" s="776"/>
      <c r="S628" s="777"/>
      <c r="T628" s="777"/>
      <c r="U628" s="777"/>
      <c r="V628" s="778"/>
      <c r="W628" s="778"/>
      <c r="X628" s="778"/>
      <c r="Y628" s="778"/>
      <c r="Z628" s="778"/>
      <c r="AA628" s="779"/>
      <c r="AB628" s="779"/>
      <c r="AC628" s="779"/>
      <c r="AD628" s="779"/>
      <c r="AE628" s="779"/>
      <c r="AF628" s="779"/>
      <c r="AG628" s="779"/>
      <c r="AH628" s="779"/>
      <c r="AI628" s="779"/>
      <c r="AJ628" s="779"/>
      <c r="AK628" s="779"/>
      <c r="AL628" s="779"/>
      <c r="AM628" s="779"/>
      <c r="AN628" s="779"/>
      <c r="AO628" s="779"/>
      <c r="AP628" s="779"/>
      <c r="AQ628" s="779"/>
      <c r="AR628" s="779"/>
      <c r="AS628" s="779"/>
      <c r="AT628" s="779"/>
      <c r="AU628" s="779"/>
      <c r="AV628" s="779"/>
      <c r="AW628" s="779"/>
      <c r="AX628" s="779"/>
      <c r="AY628" s="779"/>
      <c r="AZ628" s="779"/>
      <c r="BA628" s="779"/>
      <c r="BB628" s="779"/>
      <c r="BC628" s="779"/>
      <c r="BD628" s="779"/>
      <c r="BE628" s="779"/>
      <c r="BF628" s="779"/>
      <c r="BG628" s="779"/>
      <c r="BH628" s="779"/>
      <c r="BI628" s="779"/>
      <c r="BJ628" s="779"/>
      <c r="BK628" s="779"/>
      <c r="BL628" s="779"/>
      <c r="BM628" s="779"/>
      <c r="BN628" s="779"/>
      <c r="BO628" s="779"/>
      <c r="BP628" s="779"/>
      <c r="BQ628" s="779"/>
      <c r="BR628" s="779"/>
      <c r="BS628" s="779"/>
      <c r="BT628" s="779"/>
      <c r="BU628" s="779"/>
      <c r="BV628" s="779"/>
      <c r="BW628" s="779"/>
      <c r="BX628" s="779"/>
      <c r="BY628" s="779"/>
      <c r="BZ628" s="779"/>
      <c r="CA628" s="779"/>
      <c r="CB628" s="779"/>
      <c r="CC628" s="779"/>
      <c r="CD628" s="779"/>
      <c r="CE628" s="779"/>
      <c r="CF628" s="779"/>
      <c r="CG628" s="779"/>
      <c r="CH628" s="779"/>
      <c r="CI628" s="779"/>
      <c r="CJ628" s="779"/>
      <c r="CK628" s="779"/>
      <c r="CL628" s="779"/>
      <c r="CM628" s="779"/>
      <c r="CN628" s="779"/>
      <c r="CO628" s="779"/>
      <c r="CP628" s="779"/>
      <c r="CQ628" s="779"/>
      <c r="CR628" s="779"/>
      <c r="CS628" s="779"/>
      <c r="CT628" s="779"/>
    </row>
    <row r="629" spans="1:98" s="887" customFormat="1" ht="13.5">
      <c r="A629" s="886"/>
      <c r="B629" s="886"/>
      <c r="C629" s="886"/>
      <c r="D629" s="886"/>
      <c r="E629" s="886"/>
      <c r="F629" s="2851"/>
      <c r="G629" s="2851"/>
      <c r="H629" s="888"/>
      <c r="I629" s="889"/>
      <c r="J629" s="890"/>
      <c r="M629" s="772"/>
      <c r="N629" s="891"/>
      <c r="O629" s="774"/>
      <c r="P629" s="775"/>
      <c r="Q629" s="775"/>
      <c r="R629" s="776"/>
      <c r="S629" s="777"/>
      <c r="T629" s="777"/>
      <c r="U629" s="777"/>
      <c r="V629" s="778"/>
      <c r="W629" s="778"/>
      <c r="X629" s="778"/>
      <c r="Y629" s="778"/>
      <c r="Z629" s="778"/>
      <c r="AA629" s="779"/>
      <c r="AB629" s="779"/>
      <c r="AC629" s="779"/>
      <c r="AD629" s="779"/>
      <c r="AE629" s="779"/>
      <c r="AF629" s="779"/>
      <c r="AG629" s="779"/>
      <c r="AH629" s="779"/>
      <c r="AI629" s="779"/>
      <c r="AJ629" s="779"/>
      <c r="AK629" s="779"/>
      <c r="AL629" s="779"/>
      <c r="AM629" s="779"/>
      <c r="AN629" s="779"/>
      <c r="AO629" s="779"/>
      <c r="AP629" s="779"/>
      <c r="AQ629" s="779"/>
      <c r="AR629" s="779"/>
      <c r="AS629" s="779"/>
      <c r="AT629" s="779"/>
      <c r="AU629" s="779"/>
      <c r="AV629" s="779"/>
      <c r="AW629" s="779"/>
      <c r="AX629" s="779"/>
      <c r="AY629" s="779"/>
      <c r="AZ629" s="779"/>
      <c r="BA629" s="779"/>
      <c r="BB629" s="779"/>
      <c r="BC629" s="779"/>
      <c r="BD629" s="779"/>
      <c r="BE629" s="779"/>
      <c r="BF629" s="779"/>
      <c r="BG629" s="779"/>
      <c r="BH629" s="779"/>
      <c r="BI629" s="779"/>
      <c r="BJ629" s="779"/>
      <c r="BK629" s="779"/>
      <c r="BL629" s="779"/>
      <c r="BM629" s="779"/>
      <c r="BN629" s="779"/>
      <c r="BO629" s="779"/>
      <c r="BP629" s="779"/>
      <c r="BQ629" s="779"/>
      <c r="BR629" s="779"/>
      <c r="BS629" s="779"/>
      <c r="BT629" s="779"/>
      <c r="BU629" s="779"/>
      <c r="BV629" s="779"/>
      <c r="BW629" s="779"/>
      <c r="BX629" s="779"/>
      <c r="BY629" s="779"/>
      <c r="BZ629" s="779"/>
      <c r="CA629" s="779"/>
      <c r="CB629" s="779"/>
      <c r="CC629" s="779"/>
      <c r="CD629" s="779"/>
      <c r="CE629" s="779"/>
      <c r="CF629" s="779"/>
      <c r="CG629" s="779"/>
      <c r="CH629" s="779"/>
      <c r="CI629" s="779"/>
      <c r="CJ629" s="779"/>
      <c r="CK629" s="779"/>
      <c r="CL629" s="779"/>
      <c r="CM629" s="779"/>
      <c r="CN629" s="779"/>
      <c r="CO629" s="779"/>
      <c r="CP629" s="779"/>
      <c r="CQ629" s="779"/>
      <c r="CR629" s="779"/>
      <c r="CS629" s="779"/>
      <c r="CT629" s="779"/>
    </row>
    <row r="630" spans="1:98" s="887" customFormat="1" ht="13.5">
      <c r="A630" s="886"/>
      <c r="B630" s="886"/>
      <c r="C630" s="886"/>
      <c r="D630" s="886"/>
      <c r="E630" s="886"/>
      <c r="F630" s="2851"/>
      <c r="G630" s="2851"/>
      <c r="H630" s="888"/>
      <c r="I630" s="889"/>
      <c r="J630" s="890"/>
      <c r="M630" s="772"/>
      <c r="N630" s="891"/>
      <c r="O630" s="774"/>
      <c r="P630" s="775"/>
      <c r="Q630" s="775"/>
      <c r="R630" s="776"/>
      <c r="S630" s="777"/>
      <c r="T630" s="777"/>
      <c r="U630" s="777"/>
      <c r="V630" s="778"/>
      <c r="W630" s="778"/>
      <c r="X630" s="778"/>
      <c r="Y630" s="778"/>
      <c r="Z630" s="778"/>
      <c r="AA630" s="779"/>
      <c r="AB630" s="779"/>
      <c r="AC630" s="779"/>
      <c r="AD630" s="779"/>
      <c r="AE630" s="779"/>
      <c r="AF630" s="779"/>
      <c r="AG630" s="779"/>
      <c r="AH630" s="779"/>
      <c r="AI630" s="779"/>
      <c r="AJ630" s="779"/>
      <c r="AK630" s="779"/>
      <c r="AL630" s="779"/>
      <c r="AM630" s="779"/>
      <c r="AN630" s="779"/>
      <c r="AO630" s="779"/>
      <c r="AP630" s="779"/>
      <c r="AQ630" s="779"/>
      <c r="AR630" s="779"/>
      <c r="AS630" s="779"/>
      <c r="AT630" s="779"/>
      <c r="AU630" s="779"/>
      <c r="AV630" s="779"/>
      <c r="AW630" s="779"/>
      <c r="AX630" s="779"/>
      <c r="AY630" s="779"/>
      <c r="AZ630" s="779"/>
      <c r="BA630" s="779"/>
      <c r="BB630" s="779"/>
      <c r="BC630" s="779"/>
      <c r="BD630" s="779"/>
      <c r="BE630" s="779"/>
      <c r="BF630" s="779"/>
      <c r="BG630" s="779"/>
      <c r="BH630" s="779"/>
      <c r="BI630" s="779"/>
      <c r="BJ630" s="779"/>
      <c r="BK630" s="779"/>
      <c r="BL630" s="779"/>
      <c r="BM630" s="779"/>
      <c r="BN630" s="779"/>
      <c r="BO630" s="779"/>
      <c r="BP630" s="779"/>
      <c r="BQ630" s="779"/>
      <c r="BR630" s="779"/>
      <c r="BS630" s="779"/>
      <c r="BT630" s="779"/>
      <c r="BU630" s="779"/>
      <c r="BV630" s="779"/>
      <c r="BW630" s="779"/>
      <c r="BX630" s="779"/>
      <c r="BY630" s="779"/>
      <c r="BZ630" s="779"/>
      <c r="CA630" s="779"/>
      <c r="CB630" s="779"/>
      <c r="CC630" s="779"/>
      <c r="CD630" s="779"/>
      <c r="CE630" s="779"/>
      <c r="CF630" s="779"/>
      <c r="CG630" s="779"/>
      <c r="CH630" s="779"/>
      <c r="CI630" s="779"/>
      <c r="CJ630" s="779"/>
      <c r="CK630" s="779"/>
      <c r="CL630" s="779"/>
      <c r="CM630" s="779"/>
      <c r="CN630" s="779"/>
      <c r="CO630" s="779"/>
      <c r="CP630" s="779"/>
      <c r="CQ630" s="779"/>
      <c r="CR630" s="779"/>
      <c r="CS630" s="779"/>
      <c r="CT630" s="779"/>
    </row>
    <row r="631" spans="1:98" s="887" customFormat="1" ht="13.5">
      <c r="A631" s="886"/>
      <c r="B631" s="886"/>
      <c r="C631" s="886"/>
      <c r="D631" s="886"/>
      <c r="E631" s="886"/>
      <c r="F631" s="2851"/>
      <c r="G631" s="2851"/>
      <c r="H631" s="888"/>
      <c r="I631" s="889"/>
      <c r="J631" s="890"/>
      <c r="M631" s="772"/>
      <c r="N631" s="891"/>
      <c r="O631" s="774"/>
      <c r="P631" s="775"/>
      <c r="Q631" s="775"/>
      <c r="R631" s="776"/>
      <c r="S631" s="777"/>
      <c r="T631" s="777"/>
      <c r="U631" s="777"/>
      <c r="V631" s="778"/>
      <c r="W631" s="778"/>
      <c r="X631" s="778"/>
      <c r="Y631" s="778"/>
      <c r="Z631" s="778"/>
      <c r="AA631" s="779"/>
      <c r="AB631" s="779"/>
      <c r="AC631" s="779"/>
      <c r="AD631" s="779"/>
      <c r="AE631" s="779"/>
      <c r="AF631" s="779"/>
      <c r="AG631" s="779"/>
      <c r="AH631" s="779"/>
      <c r="AI631" s="779"/>
      <c r="AJ631" s="779"/>
      <c r="AK631" s="779"/>
      <c r="AL631" s="779"/>
      <c r="AM631" s="779"/>
      <c r="AN631" s="779"/>
      <c r="AO631" s="779"/>
      <c r="AP631" s="779"/>
      <c r="AQ631" s="779"/>
      <c r="AR631" s="779"/>
      <c r="AS631" s="779"/>
      <c r="AT631" s="779"/>
      <c r="AU631" s="779"/>
      <c r="AV631" s="779"/>
      <c r="AW631" s="779"/>
      <c r="AX631" s="779"/>
      <c r="AY631" s="779"/>
      <c r="AZ631" s="779"/>
      <c r="BA631" s="779"/>
      <c r="BB631" s="779"/>
      <c r="BC631" s="779"/>
      <c r="BD631" s="779"/>
      <c r="BE631" s="779"/>
      <c r="BF631" s="779"/>
      <c r="BG631" s="779"/>
      <c r="BH631" s="779"/>
      <c r="BI631" s="779"/>
      <c r="BJ631" s="779"/>
      <c r="BK631" s="779"/>
      <c r="BL631" s="779"/>
      <c r="BM631" s="779"/>
      <c r="BN631" s="779"/>
      <c r="BO631" s="779"/>
      <c r="BP631" s="779"/>
      <c r="BQ631" s="779"/>
      <c r="BR631" s="779"/>
      <c r="BS631" s="779"/>
      <c r="BT631" s="779"/>
      <c r="BU631" s="779"/>
      <c r="BV631" s="779"/>
      <c r="BW631" s="779"/>
      <c r="BX631" s="779"/>
      <c r="BY631" s="779"/>
      <c r="BZ631" s="779"/>
      <c r="CA631" s="779"/>
      <c r="CB631" s="779"/>
      <c r="CC631" s="779"/>
      <c r="CD631" s="779"/>
      <c r="CE631" s="779"/>
      <c r="CF631" s="779"/>
      <c r="CG631" s="779"/>
      <c r="CH631" s="779"/>
      <c r="CI631" s="779"/>
      <c r="CJ631" s="779"/>
      <c r="CK631" s="779"/>
      <c r="CL631" s="779"/>
      <c r="CM631" s="779"/>
      <c r="CN631" s="779"/>
      <c r="CO631" s="779"/>
      <c r="CP631" s="779"/>
      <c r="CQ631" s="779"/>
      <c r="CR631" s="779"/>
      <c r="CS631" s="779"/>
      <c r="CT631" s="779"/>
    </row>
    <row r="632" spans="1:98" s="887" customFormat="1" ht="13.5">
      <c r="A632" s="886"/>
      <c r="B632" s="886"/>
      <c r="C632" s="886"/>
      <c r="D632" s="886"/>
      <c r="E632" s="886"/>
      <c r="F632" s="2851"/>
      <c r="G632" s="2851"/>
      <c r="H632" s="888"/>
      <c r="I632" s="889"/>
      <c r="J632" s="890"/>
      <c r="M632" s="772"/>
      <c r="N632" s="891"/>
      <c r="O632" s="774"/>
      <c r="P632" s="775"/>
      <c r="Q632" s="775"/>
      <c r="R632" s="776"/>
      <c r="S632" s="777"/>
      <c r="T632" s="777"/>
      <c r="U632" s="777"/>
      <c r="V632" s="778"/>
      <c r="W632" s="778"/>
      <c r="X632" s="778"/>
      <c r="Y632" s="778"/>
      <c r="Z632" s="778"/>
      <c r="AA632" s="779"/>
      <c r="AB632" s="779"/>
      <c r="AC632" s="779"/>
      <c r="AD632" s="779"/>
      <c r="AE632" s="779"/>
      <c r="AF632" s="779"/>
      <c r="AG632" s="779"/>
      <c r="AH632" s="779"/>
      <c r="AI632" s="779"/>
      <c r="AJ632" s="779"/>
      <c r="AK632" s="779"/>
      <c r="AL632" s="779"/>
      <c r="AM632" s="779"/>
      <c r="AN632" s="779"/>
      <c r="AO632" s="779"/>
      <c r="AP632" s="779"/>
      <c r="AQ632" s="779"/>
      <c r="AR632" s="779"/>
      <c r="AS632" s="779"/>
      <c r="AT632" s="779"/>
      <c r="AU632" s="779"/>
      <c r="AV632" s="779"/>
      <c r="AW632" s="779"/>
      <c r="AX632" s="779"/>
      <c r="AY632" s="779"/>
      <c r="AZ632" s="779"/>
      <c r="BA632" s="779"/>
      <c r="BB632" s="779"/>
      <c r="BC632" s="779"/>
      <c r="BD632" s="779"/>
      <c r="BE632" s="779"/>
      <c r="BF632" s="779"/>
      <c r="BG632" s="779"/>
      <c r="BH632" s="779"/>
      <c r="BI632" s="779"/>
      <c r="BJ632" s="779"/>
      <c r="BK632" s="779"/>
      <c r="BL632" s="779"/>
      <c r="BM632" s="779"/>
      <c r="BN632" s="779"/>
      <c r="BO632" s="779"/>
      <c r="BP632" s="779"/>
      <c r="BQ632" s="779"/>
      <c r="BR632" s="779"/>
      <c r="BS632" s="779"/>
      <c r="BT632" s="779"/>
      <c r="BU632" s="779"/>
      <c r="BV632" s="779"/>
      <c r="BW632" s="779"/>
      <c r="BX632" s="779"/>
      <c r="BY632" s="779"/>
      <c r="BZ632" s="779"/>
      <c r="CA632" s="779"/>
      <c r="CB632" s="779"/>
      <c r="CC632" s="779"/>
      <c r="CD632" s="779"/>
      <c r="CE632" s="779"/>
      <c r="CF632" s="779"/>
      <c r="CG632" s="779"/>
      <c r="CH632" s="779"/>
      <c r="CI632" s="779"/>
      <c r="CJ632" s="779"/>
      <c r="CK632" s="779"/>
      <c r="CL632" s="779"/>
      <c r="CM632" s="779"/>
      <c r="CN632" s="779"/>
      <c r="CO632" s="779"/>
      <c r="CP632" s="779"/>
      <c r="CQ632" s="779"/>
      <c r="CR632" s="779"/>
      <c r="CS632" s="779"/>
      <c r="CT632" s="779"/>
    </row>
    <row r="633" spans="1:98" s="887" customFormat="1" ht="13.5">
      <c r="A633" s="886"/>
      <c r="B633" s="886"/>
      <c r="C633" s="886"/>
      <c r="D633" s="886"/>
      <c r="E633" s="886"/>
      <c r="F633" s="2851"/>
      <c r="G633" s="2851"/>
      <c r="H633" s="888"/>
      <c r="I633" s="889"/>
      <c r="J633" s="890"/>
      <c r="M633" s="772"/>
      <c r="N633" s="891"/>
      <c r="O633" s="774"/>
      <c r="P633" s="775"/>
      <c r="Q633" s="775"/>
      <c r="R633" s="776"/>
      <c r="S633" s="777"/>
      <c r="T633" s="777"/>
      <c r="U633" s="777"/>
      <c r="V633" s="778"/>
      <c r="W633" s="778"/>
      <c r="X633" s="778"/>
      <c r="Y633" s="778"/>
      <c r="Z633" s="778"/>
      <c r="AA633" s="779"/>
      <c r="AB633" s="779"/>
      <c r="AC633" s="779"/>
      <c r="AD633" s="779"/>
      <c r="AE633" s="779"/>
      <c r="AF633" s="779"/>
      <c r="AG633" s="779"/>
      <c r="AH633" s="779"/>
      <c r="AI633" s="779"/>
      <c r="AJ633" s="779"/>
      <c r="AK633" s="779"/>
      <c r="AL633" s="779"/>
      <c r="AM633" s="779"/>
      <c r="AN633" s="779"/>
      <c r="AO633" s="779"/>
      <c r="AP633" s="779"/>
      <c r="AQ633" s="779"/>
      <c r="AR633" s="779"/>
      <c r="AS633" s="779"/>
      <c r="AT633" s="779"/>
      <c r="AU633" s="779"/>
      <c r="AV633" s="779"/>
      <c r="AW633" s="779"/>
      <c r="AX633" s="779"/>
      <c r="AY633" s="779"/>
      <c r="AZ633" s="779"/>
      <c r="BA633" s="779"/>
      <c r="BB633" s="779"/>
      <c r="BC633" s="779"/>
      <c r="BD633" s="779"/>
      <c r="BE633" s="779"/>
      <c r="BF633" s="779"/>
      <c r="BG633" s="779"/>
      <c r="BH633" s="779"/>
      <c r="BI633" s="779"/>
      <c r="BJ633" s="779"/>
      <c r="BK633" s="779"/>
      <c r="BL633" s="779"/>
      <c r="BM633" s="779"/>
      <c r="BN633" s="779"/>
      <c r="BO633" s="779"/>
      <c r="BP633" s="779"/>
      <c r="BQ633" s="779"/>
      <c r="BR633" s="779"/>
      <c r="BS633" s="779"/>
      <c r="BT633" s="779"/>
      <c r="BU633" s="779"/>
      <c r="BV633" s="779"/>
      <c r="BW633" s="779"/>
      <c r="BX633" s="779"/>
      <c r="BY633" s="779"/>
      <c r="BZ633" s="779"/>
      <c r="CA633" s="779"/>
      <c r="CB633" s="779"/>
      <c r="CC633" s="779"/>
      <c r="CD633" s="779"/>
      <c r="CE633" s="779"/>
      <c r="CF633" s="779"/>
      <c r="CG633" s="779"/>
      <c r="CH633" s="779"/>
      <c r="CI633" s="779"/>
      <c r="CJ633" s="779"/>
      <c r="CK633" s="779"/>
      <c r="CL633" s="779"/>
      <c r="CM633" s="779"/>
      <c r="CN633" s="779"/>
      <c r="CO633" s="779"/>
      <c r="CP633" s="779"/>
      <c r="CQ633" s="779"/>
      <c r="CR633" s="779"/>
      <c r="CS633" s="779"/>
      <c r="CT633" s="779"/>
    </row>
    <row r="634" spans="1:98" s="887" customFormat="1" ht="13.5">
      <c r="A634" s="886"/>
      <c r="B634" s="886"/>
      <c r="C634" s="886"/>
      <c r="D634" s="886"/>
      <c r="E634" s="886"/>
      <c r="F634" s="2851"/>
      <c r="G634" s="2851"/>
      <c r="H634" s="888"/>
      <c r="I634" s="889"/>
      <c r="J634" s="890"/>
      <c r="M634" s="772"/>
      <c r="N634" s="891"/>
      <c r="O634" s="774"/>
      <c r="P634" s="775"/>
      <c r="Q634" s="775"/>
      <c r="R634" s="776"/>
      <c r="S634" s="777"/>
      <c r="T634" s="777"/>
      <c r="U634" s="777"/>
      <c r="V634" s="778"/>
      <c r="W634" s="778"/>
      <c r="X634" s="778"/>
      <c r="Y634" s="778"/>
      <c r="Z634" s="778"/>
      <c r="AA634" s="779"/>
      <c r="AB634" s="779"/>
      <c r="AC634" s="779"/>
      <c r="AD634" s="779"/>
      <c r="AE634" s="779"/>
      <c r="AF634" s="779"/>
      <c r="AG634" s="779"/>
      <c r="AH634" s="779"/>
      <c r="AI634" s="779"/>
      <c r="AJ634" s="779"/>
      <c r="AK634" s="779"/>
      <c r="AL634" s="779"/>
      <c r="AM634" s="779"/>
      <c r="AN634" s="779"/>
      <c r="AO634" s="779"/>
      <c r="AP634" s="779"/>
      <c r="AQ634" s="779"/>
      <c r="AR634" s="779"/>
      <c r="AS634" s="779"/>
      <c r="AT634" s="779"/>
      <c r="AU634" s="779"/>
      <c r="AV634" s="779"/>
      <c r="AW634" s="779"/>
      <c r="AX634" s="779"/>
      <c r="AY634" s="779"/>
      <c r="AZ634" s="779"/>
      <c r="BA634" s="779"/>
      <c r="BB634" s="779"/>
      <c r="BC634" s="779"/>
      <c r="BD634" s="779"/>
      <c r="BE634" s="779"/>
      <c r="BF634" s="779"/>
      <c r="BG634" s="779"/>
      <c r="BH634" s="779"/>
      <c r="BI634" s="779"/>
      <c r="BJ634" s="779"/>
      <c r="BK634" s="779"/>
      <c r="BL634" s="779"/>
      <c r="BM634" s="779"/>
      <c r="BN634" s="779"/>
      <c r="BO634" s="779"/>
      <c r="BP634" s="779"/>
      <c r="BQ634" s="779"/>
      <c r="BR634" s="779"/>
      <c r="BS634" s="779"/>
      <c r="BT634" s="779"/>
      <c r="BU634" s="779"/>
      <c r="BV634" s="779"/>
      <c r="BW634" s="779"/>
      <c r="BX634" s="779"/>
      <c r="BY634" s="779"/>
      <c r="BZ634" s="779"/>
      <c r="CA634" s="779"/>
      <c r="CB634" s="779"/>
      <c r="CC634" s="779"/>
      <c r="CD634" s="779"/>
      <c r="CE634" s="779"/>
      <c r="CF634" s="779"/>
      <c r="CG634" s="779"/>
      <c r="CH634" s="779"/>
      <c r="CI634" s="779"/>
      <c r="CJ634" s="779"/>
      <c r="CK634" s="779"/>
      <c r="CL634" s="779"/>
      <c r="CM634" s="779"/>
      <c r="CN634" s="779"/>
      <c r="CO634" s="779"/>
      <c r="CP634" s="779"/>
      <c r="CQ634" s="779"/>
      <c r="CR634" s="779"/>
      <c r="CS634" s="779"/>
      <c r="CT634" s="779"/>
    </row>
    <row r="635" spans="1:98" s="887" customFormat="1" ht="13.5">
      <c r="A635" s="886"/>
      <c r="B635" s="886"/>
      <c r="C635" s="886"/>
      <c r="D635" s="886"/>
      <c r="E635" s="886"/>
      <c r="F635" s="2851"/>
      <c r="G635" s="2851"/>
      <c r="H635" s="888"/>
      <c r="I635" s="889"/>
      <c r="J635" s="890"/>
      <c r="M635" s="772"/>
      <c r="N635" s="891"/>
      <c r="O635" s="774"/>
      <c r="P635" s="775"/>
      <c r="Q635" s="775"/>
      <c r="R635" s="776"/>
      <c r="S635" s="777"/>
      <c r="T635" s="777"/>
      <c r="U635" s="777"/>
      <c r="V635" s="778"/>
      <c r="W635" s="778"/>
      <c r="X635" s="778"/>
      <c r="Y635" s="778"/>
      <c r="Z635" s="778"/>
      <c r="AA635" s="779"/>
      <c r="AB635" s="779"/>
      <c r="AC635" s="779"/>
      <c r="AD635" s="779"/>
      <c r="AE635" s="779"/>
      <c r="AF635" s="779"/>
      <c r="AG635" s="779"/>
      <c r="AH635" s="779"/>
      <c r="AI635" s="779"/>
      <c r="AJ635" s="779"/>
      <c r="AK635" s="779"/>
      <c r="AL635" s="779"/>
      <c r="AM635" s="779"/>
      <c r="AN635" s="779"/>
      <c r="AO635" s="779"/>
      <c r="AP635" s="779"/>
      <c r="AQ635" s="779"/>
      <c r="AR635" s="779"/>
      <c r="AS635" s="779"/>
      <c r="AT635" s="779"/>
      <c r="AU635" s="779"/>
      <c r="AV635" s="779"/>
      <c r="AW635" s="779"/>
      <c r="AX635" s="779"/>
      <c r="AY635" s="779"/>
      <c r="AZ635" s="779"/>
      <c r="BA635" s="779"/>
      <c r="BB635" s="779"/>
      <c r="BC635" s="779"/>
      <c r="BD635" s="779"/>
      <c r="BE635" s="779"/>
      <c r="BF635" s="779"/>
      <c r="BG635" s="779"/>
      <c r="BH635" s="779"/>
      <c r="BI635" s="779"/>
      <c r="BJ635" s="779"/>
      <c r="BK635" s="779"/>
      <c r="BL635" s="779"/>
      <c r="BM635" s="779"/>
      <c r="BN635" s="779"/>
      <c r="BO635" s="779"/>
      <c r="BP635" s="779"/>
      <c r="BQ635" s="779"/>
      <c r="BR635" s="779"/>
      <c r="BS635" s="779"/>
      <c r="BT635" s="779"/>
      <c r="BU635" s="779"/>
      <c r="BV635" s="779"/>
      <c r="BW635" s="779"/>
      <c r="BX635" s="779"/>
      <c r="BY635" s="779"/>
      <c r="BZ635" s="779"/>
      <c r="CA635" s="779"/>
      <c r="CB635" s="779"/>
      <c r="CC635" s="779"/>
      <c r="CD635" s="779"/>
      <c r="CE635" s="779"/>
      <c r="CF635" s="779"/>
      <c r="CG635" s="779"/>
      <c r="CH635" s="779"/>
      <c r="CI635" s="779"/>
      <c r="CJ635" s="779"/>
      <c r="CK635" s="779"/>
      <c r="CL635" s="779"/>
      <c r="CM635" s="779"/>
      <c r="CN635" s="779"/>
      <c r="CO635" s="779"/>
      <c r="CP635" s="779"/>
      <c r="CQ635" s="779"/>
      <c r="CR635" s="779"/>
      <c r="CS635" s="779"/>
      <c r="CT635" s="779"/>
    </row>
    <row r="636" spans="1:98" s="887" customFormat="1" ht="13.5">
      <c r="A636" s="886"/>
      <c r="B636" s="886"/>
      <c r="C636" s="886"/>
      <c r="D636" s="886"/>
      <c r="E636" s="886"/>
      <c r="F636" s="2851"/>
      <c r="G636" s="2851"/>
      <c r="H636" s="888"/>
      <c r="I636" s="889"/>
      <c r="J636" s="890"/>
      <c r="M636" s="772"/>
      <c r="N636" s="891"/>
      <c r="O636" s="774"/>
      <c r="P636" s="775"/>
      <c r="Q636" s="775"/>
      <c r="R636" s="776"/>
      <c r="S636" s="777"/>
      <c r="T636" s="777"/>
      <c r="U636" s="777"/>
      <c r="V636" s="778"/>
      <c r="W636" s="778"/>
      <c r="X636" s="778"/>
      <c r="Y636" s="778"/>
      <c r="Z636" s="778"/>
      <c r="AA636" s="779"/>
      <c r="AB636" s="779"/>
      <c r="AC636" s="779"/>
      <c r="AD636" s="779"/>
      <c r="AE636" s="779"/>
      <c r="AF636" s="779"/>
      <c r="AG636" s="779"/>
      <c r="AH636" s="779"/>
      <c r="AI636" s="779"/>
      <c r="AJ636" s="779"/>
      <c r="AK636" s="779"/>
      <c r="AL636" s="779"/>
      <c r="AM636" s="779"/>
      <c r="AN636" s="779"/>
      <c r="AO636" s="779"/>
      <c r="AP636" s="779"/>
      <c r="AQ636" s="779"/>
      <c r="AR636" s="779"/>
      <c r="AS636" s="779"/>
      <c r="AT636" s="779"/>
      <c r="AU636" s="779"/>
      <c r="AV636" s="779"/>
      <c r="AW636" s="779"/>
      <c r="AX636" s="779"/>
      <c r="AY636" s="779"/>
      <c r="AZ636" s="779"/>
      <c r="BA636" s="779"/>
      <c r="BB636" s="779"/>
      <c r="BC636" s="779"/>
      <c r="BD636" s="779"/>
      <c r="BE636" s="779"/>
      <c r="BF636" s="779"/>
      <c r="BG636" s="779"/>
      <c r="BH636" s="779"/>
      <c r="BI636" s="779"/>
      <c r="BJ636" s="779"/>
      <c r="BK636" s="779"/>
      <c r="BL636" s="779"/>
      <c r="BM636" s="779"/>
      <c r="BN636" s="779"/>
      <c r="BO636" s="779"/>
      <c r="BP636" s="779"/>
      <c r="BQ636" s="779"/>
      <c r="BR636" s="779"/>
      <c r="BS636" s="779"/>
      <c r="BT636" s="779"/>
      <c r="BU636" s="779"/>
      <c r="BV636" s="779"/>
      <c r="BW636" s="779"/>
      <c r="BX636" s="779"/>
      <c r="BY636" s="779"/>
      <c r="BZ636" s="779"/>
      <c r="CA636" s="779"/>
      <c r="CB636" s="779"/>
      <c r="CC636" s="779"/>
      <c r="CD636" s="779"/>
      <c r="CE636" s="779"/>
      <c r="CF636" s="779"/>
      <c r="CG636" s="779"/>
      <c r="CH636" s="779"/>
      <c r="CI636" s="779"/>
      <c r="CJ636" s="779"/>
      <c r="CK636" s="779"/>
      <c r="CL636" s="779"/>
      <c r="CM636" s="779"/>
      <c r="CN636" s="779"/>
      <c r="CO636" s="779"/>
      <c r="CP636" s="779"/>
      <c r="CQ636" s="779"/>
      <c r="CR636" s="779"/>
      <c r="CS636" s="779"/>
      <c r="CT636" s="779"/>
    </row>
    <row r="637" spans="1:98" s="887" customFormat="1" ht="13.5">
      <c r="A637" s="886"/>
      <c r="B637" s="886"/>
      <c r="C637" s="886"/>
      <c r="D637" s="886"/>
      <c r="E637" s="886"/>
      <c r="F637" s="2851"/>
      <c r="G637" s="2851"/>
      <c r="H637" s="888"/>
      <c r="I637" s="889"/>
      <c r="J637" s="890"/>
      <c r="M637" s="772"/>
      <c r="N637" s="891"/>
      <c r="O637" s="774"/>
      <c r="P637" s="775"/>
      <c r="Q637" s="775"/>
      <c r="R637" s="776"/>
      <c r="S637" s="777"/>
      <c r="T637" s="777"/>
      <c r="U637" s="777"/>
      <c r="V637" s="778"/>
      <c r="W637" s="778"/>
      <c r="X637" s="778"/>
      <c r="Y637" s="778"/>
      <c r="Z637" s="778"/>
      <c r="AA637" s="779"/>
      <c r="AB637" s="779"/>
      <c r="AC637" s="779"/>
      <c r="AD637" s="779"/>
      <c r="AE637" s="779"/>
      <c r="AF637" s="779"/>
      <c r="AG637" s="779"/>
      <c r="AH637" s="779"/>
      <c r="AI637" s="779"/>
      <c r="AJ637" s="779"/>
      <c r="AK637" s="779"/>
      <c r="AL637" s="779"/>
      <c r="AM637" s="779"/>
      <c r="AN637" s="779"/>
      <c r="AO637" s="779"/>
      <c r="AP637" s="779"/>
      <c r="AQ637" s="779"/>
      <c r="AR637" s="779"/>
      <c r="AS637" s="779"/>
      <c r="AT637" s="779"/>
      <c r="AU637" s="779"/>
      <c r="AV637" s="779"/>
      <c r="AW637" s="779"/>
      <c r="AX637" s="779"/>
      <c r="AY637" s="779"/>
      <c r="AZ637" s="779"/>
      <c r="BA637" s="779"/>
      <c r="BB637" s="779"/>
      <c r="BC637" s="779"/>
      <c r="BD637" s="779"/>
      <c r="BE637" s="779"/>
      <c r="BF637" s="779"/>
      <c r="BG637" s="779"/>
      <c r="BH637" s="779"/>
      <c r="BI637" s="779"/>
      <c r="BJ637" s="779"/>
      <c r="BK637" s="779"/>
      <c r="BL637" s="779"/>
      <c r="BM637" s="779"/>
      <c r="BN637" s="779"/>
      <c r="BO637" s="779"/>
      <c r="BP637" s="779"/>
      <c r="BQ637" s="779"/>
      <c r="BR637" s="779"/>
      <c r="BS637" s="779"/>
      <c r="BT637" s="779"/>
      <c r="BU637" s="779"/>
      <c r="BV637" s="779"/>
      <c r="BW637" s="779"/>
      <c r="BX637" s="779"/>
      <c r="BY637" s="779"/>
      <c r="BZ637" s="779"/>
      <c r="CA637" s="779"/>
      <c r="CB637" s="779"/>
      <c r="CC637" s="779"/>
      <c r="CD637" s="779"/>
      <c r="CE637" s="779"/>
      <c r="CF637" s="779"/>
      <c r="CG637" s="779"/>
      <c r="CH637" s="779"/>
      <c r="CI637" s="779"/>
      <c r="CJ637" s="779"/>
      <c r="CK637" s="779"/>
      <c r="CL637" s="779"/>
      <c r="CM637" s="779"/>
      <c r="CN637" s="779"/>
      <c r="CO637" s="779"/>
      <c r="CP637" s="779"/>
      <c r="CQ637" s="779"/>
      <c r="CR637" s="779"/>
      <c r="CS637" s="779"/>
      <c r="CT637" s="779"/>
    </row>
    <row r="638" spans="1:98" s="887" customFormat="1" ht="13.5">
      <c r="A638" s="886"/>
      <c r="B638" s="886"/>
      <c r="C638" s="886"/>
      <c r="D638" s="886"/>
      <c r="E638" s="886"/>
      <c r="F638" s="2851"/>
      <c r="G638" s="2851"/>
      <c r="H638" s="888"/>
      <c r="I638" s="889"/>
      <c r="J638" s="890"/>
      <c r="M638" s="772"/>
      <c r="N638" s="891"/>
      <c r="O638" s="774"/>
      <c r="P638" s="775"/>
      <c r="Q638" s="775"/>
      <c r="R638" s="776"/>
      <c r="S638" s="777"/>
      <c r="T638" s="777"/>
      <c r="U638" s="777"/>
      <c r="V638" s="778"/>
      <c r="W638" s="778"/>
      <c r="X638" s="778"/>
      <c r="Y638" s="778"/>
      <c r="Z638" s="778"/>
      <c r="AA638" s="779"/>
      <c r="AB638" s="779"/>
      <c r="AC638" s="779"/>
      <c r="AD638" s="779"/>
      <c r="AE638" s="779"/>
      <c r="AF638" s="779"/>
      <c r="AG638" s="779"/>
      <c r="AH638" s="779"/>
      <c r="AI638" s="779"/>
      <c r="AJ638" s="779"/>
      <c r="AK638" s="779"/>
      <c r="AL638" s="779"/>
      <c r="AM638" s="779"/>
      <c r="AN638" s="779"/>
      <c r="AO638" s="779"/>
      <c r="AP638" s="779"/>
      <c r="AQ638" s="779"/>
      <c r="AR638" s="779"/>
      <c r="AS638" s="779"/>
      <c r="AT638" s="779"/>
      <c r="AU638" s="779"/>
      <c r="AV638" s="779"/>
      <c r="AW638" s="779"/>
      <c r="AX638" s="779"/>
      <c r="AY638" s="779"/>
      <c r="AZ638" s="779"/>
      <c r="BA638" s="779"/>
      <c r="BB638" s="779"/>
      <c r="BC638" s="779"/>
      <c r="BD638" s="779"/>
      <c r="BE638" s="779"/>
      <c r="BF638" s="779"/>
      <c r="BG638" s="779"/>
      <c r="BH638" s="779"/>
      <c r="BI638" s="779"/>
      <c r="BJ638" s="779"/>
      <c r="BK638" s="779"/>
      <c r="BL638" s="779"/>
      <c r="BM638" s="779"/>
      <c r="BN638" s="779"/>
      <c r="BO638" s="779"/>
      <c r="BP638" s="779"/>
      <c r="BQ638" s="779"/>
      <c r="BR638" s="779"/>
      <c r="BS638" s="779"/>
      <c r="BT638" s="779"/>
      <c r="BU638" s="779"/>
      <c r="BV638" s="779"/>
      <c r="BW638" s="779"/>
      <c r="BX638" s="779"/>
      <c r="BY638" s="779"/>
      <c r="BZ638" s="779"/>
      <c r="CA638" s="779"/>
      <c r="CB638" s="779"/>
      <c r="CC638" s="779"/>
      <c r="CD638" s="779"/>
      <c r="CE638" s="779"/>
      <c r="CF638" s="779"/>
      <c r="CG638" s="779"/>
      <c r="CH638" s="779"/>
      <c r="CI638" s="779"/>
      <c r="CJ638" s="779"/>
      <c r="CK638" s="779"/>
      <c r="CL638" s="779"/>
      <c r="CM638" s="779"/>
      <c r="CN638" s="779"/>
      <c r="CO638" s="779"/>
      <c r="CP638" s="779"/>
      <c r="CQ638" s="779"/>
      <c r="CR638" s="779"/>
      <c r="CS638" s="779"/>
      <c r="CT638" s="779"/>
    </row>
    <row r="639" spans="1:98" s="887" customFormat="1" ht="13.5">
      <c r="A639" s="886"/>
      <c r="B639" s="886"/>
      <c r="C639" s="886"/>
      <c r="D639" s="886"/>
      <c r="E639" s="886"/>
      <c r="F639" s="2851"/>
      <c r="G639" s="2851"/>
      <c r="H639" s="888"/>
      <c r="I639" s="889"/>
      <c r="J639" s="890"/>
      <c r="M639" s="772"/>
      <c r="N639" s="891"/>
      <c r="O639" s="774"/>
      <c r="P639" s="775"/>
      <c r="Q639" s="775"/>
      <c r="R639" s="776"/>
      <c r="S639" s="777"/>
      <c r="T639" s="777"/>
      <c r="U639" s="777"/>
      <c r="V639" s="778"/>
      <c r="W639" s="778"/>
      <c r="X639" s="778"/>
      <c r="Y639" s="778"/>
      <c r="Z639" s="778"/>
      <c r="AA639" s="779"/>
      <c r="AB639" s="779"/>
      <c r="AC639" s="779"/>
      <c r="AD639" s="779"/>
      <c r="AE639" s="779"/>
      <c r="AF639" s="779"/>
      <c r="AG639" s="779"/>
      <c r="AH639" s="779"/>
      <c r="AI639" s="779"/>
      <c r="AJ639" s="779"/>
      <c r="AK639" s="779"/>
      <c r="AL639" s="779"/>
      <c r="AM639" s="779"/>
      <c r="AN639" s="779"/>
      <c r="AO639" s="779"/>
      <c r="AP639" s="779"/>
      <c r="AQ639" s="779"/>
      <c r="AR639" s="779"/>
      <c r="AS639" s="779"/>
      <c r="AT639" s="779"/>
      <c r="AU639" s="779"/>
      <c r="AV639" s="779"/>
      <c r="AW639" s="779"/>
      <c r="AX639" s="779"/>
      <c r="AY639" s="779"/>
      <c r="AZ639" s="779"/>
      <c r="BA639" s="779"/>
      <c r="BB639" s="779"/>
      <c r="BC639" s="779"/>
      <c r="BD639" s="779"/>
      <c r="BE639" s="779"/>
      <c r="BF639" s="779"/>
      <c r="BG639" s="779"/>
      <c r="BH639" s="779"/>
      <c r="BI639" s="779"/>
      <c r="BJ639" s="779"/>
      <c r="BK639" s="779"/>
      <c r="BL639" s="779"/>
      <c r="BM639" s="779"/>
      <c r="BN639" s="779"/>
      <c r="BO639" s="779"/>
      <c r="BP639" s="779"/>
      <c r="BQ639" s="779"/>
      <c r="BR639" s="779"/>
      <c r="BS639" s="779"/>
      <c r="BT639" s="779"/>
      <c r="BU639" s="779"/>
      <c r="BV639" s="779"/>
      <c r="BW639" s="779"/>
      <c r="BX639" s="779"/>
      <c r="BY639" s="779"/>
      <c r="BZ639" s="779"/>
      <c r="CA639" s="779"/>
      <c r="CB639" s="779"/>
      <c r="CC639" s="779"/>
      <c r="CD639" s="779"/>
      <c r="CE639" s="779"/>
      <c r="CF639" s="779"/>
      <c r="CG639" s="779"/>
      <c r="CH639" s="779"/>
      <c r="CI639" s="779"/>
      <c r="CJ639" s="779"/>
      <c r="CK639" s="779"/>
      <c r="CL639" s="779"/>
      <c r="CM639" s="779"/>
      <c r="CN639" s="779"/>
      <c r="CO639" s="779"/>
      <c r="CP639" s="779"/>
      <c r="CQ639" s="779"/>
      <c r="CR639" s="779"/>
      <c r="CS639" s="779"/>
      <c r="CT639" s="779"/>
    </row>
    <row r="640" spans="1:98" s="887" customFormat="1" ht="13.5">
      <c r="A640" s="886"/>
      <c r="B640" s="886"/>
      <c r="C640" s="886"/>
      <c r="D640" s="886"/>
      <c r="E640" s="886"/>
      <c r="F640" s="2851"/>
      <c r="G640" s="2851"/>
      <c r="H640" s="888"/>
      <c r="I640" s="889"/>
      <c r="J640" s="890"/>
      <c r="M640" s="772"/>
      <c r="N640" s="891"/>
      <c r="O640" s="774"/>
      <c r="P640" s="775"/>
      <c r="Q640" s="775"/>
      <c r="R640" s="776"/>
      <c r="S640" s="777"/>
      <c r="T640" s="777"/>
      <c r="U640" s="777"/>
      <c r="V640" s="778"/>
      <c r="W640" s="778"/>
      <c r="X640" s="778"/>
      <c r="Y640" s="778"/>
      <c r="Z640" s="778"/>
      <c r="AA640" s="779"/>
      <c r="AB640" s="779"/>
      <c r="AC640" s="779"/>
      <c r="AD640" s="779"/>
      <c r="AE640" s="779"/>
      <c r="AF640" s="779"/>
      <c r="AG640" s="779"/>
      <c r="AH640" s="779"/>
      <c r="AI640" s="779"/>
      <c r="AJ640" s="779"/>
      <c r="AK640" s="779"/>
      <c r="AL640" s="779"/>
      <c r="AM640" s="779"/>
      <c r="AN640" s="779"/>
      <c r="AO640" s="779"/>
      <c r="AP640" s="779"/>
      <c r="AQ640" s="779"/>
      <c r="AR640" s="779"/>
      <c r="AS640" s="779"/>
      <c r="AT640" s="779"/>
      <c r="AU640" s="779"/>
      <c r="AV640" s="779"/>
      <c r="AW640" s="779"/>
      <c r="AX640" s="779"/>
      <c r="AY640" s="779"/>
      <c r="AZ640" s="779"/>
      <c r="BA640" s="779"/>
      <c r="BB640" s="779"/>
      <c r="BC640" s="779"/>
      <c r="BD640" s="779"/>
      <c r="BE640" s="779"/>
      <c r="BF640" s="779"/>
      <c r="BG640" s="779"/>
      <c r="BH640" s="779"/>
      <c r="BI640" s="779"/>
      <c r="BJ640" s="779"/>
      <c r="BK640" s="779"/>
      <c r="BL640" s="779"/>
      <c r="BM640" s="779"/>
      <c r="BN640" s="779"/>
      <c r="BO640" s="779"/>
      <c r="BP640" s="779"/>
      <c r="BQ640" s="779"/>
      <c r="BR640" s="779"/>
      <c r="BS640" s="779"/>
      <c r="BT640" s="779"/>
      <c r="BU640" s="779"/>
      <c r="BV640" s="779"/>
      <c r="BW640" s="779"/>
      <c r="BX640" s="779"/>
      <c r="BY640" s="779"/>
      <c r="BZ640" s="779"/>
      <c r="CA640" s="779"/>
      <c r="CB640" s="779"/>
      <c r="CC640" s="779"/>
      <c r="CD640" s="779"/>
      <c r="CE640" s="779"/>
      <c r="CF640" s="779"/>
      <c r="CG640" s="779"/>
      <c r="CH640" s="779"/>
      <c r="CI640" s="779"/>
      <c r="CJ640" s="779"/>
      <c r="CK640" s="779"/>
      <c r="CL640" s="779"/>
      <c r="CM640" s="779"/>
      <c r="CN640" s="779"/>
      <c r="CO640" s="779"/>
      <c r="CP640" s="779"/>
      <c r="CQ640" s="779"/>
      <c r="CR640" s="779"/>
      <c r="CS640" s="779"/>
      <c r="CT640" s="779"/>
    </row>
    <row r="641" spans="1:98" s="887" customFormat="1" ht="13.5">
      <c r="A641" s="886"/>
      <c r="B641" s="886"/>
      <c r="C641" s="886"/>
      <c r="D641" s="886"/>
      <c r="E641" s="886"/>
      <c r="F641" s="2851"/>
      <c r="G641" s="2851"/>
      <c r="H641" s="888"/>
      <c r="I641" s="889"/>
      <c r="J641" s="890"/>
      <c r="M641" s="772"/>
      <c r="N641" s="891"/>
      <c r="O641" s="774"/>
      <c r="P641" s="775"/>
      <c r="Q641" s="775"/>
      <c r="R641" s="776"/>
      <c r="S641" s="777"/>
      <c r="T641" s="777"/>
      <c r="U641" s="777"/>
      <c r="V641" s="778"/>
      <c r="W641" s="778"/>
      <c r="X641" s="778"/>
      <c r="Y641" s="778"/>
      <c r="Z641" s="778"/>
      <c r="AA641" s="779"/>
      <c r="AB641" s="779"/>
      <c r="AC641" s="779"/>
      <c r="AD641" s="779"/>
      <c r="AE641" s="779"/>
      <c r="AF641" s="779"/>
      <c r="AG641" s="779"/>
      <c r="AH641" s="779"/>
      <c r="AI641" s="779"/>
      <c r="AJ641" s="779"/>
      <c r="AK641" s="779"/>
      <c r="AL641" s="779"/>
      <c r="AM641" s="779"/>
      <c r="AN641" s="779"/>
      <c r="AO641" s="779"/>
      <c r="AP641" s="779"/>
      <c r="AQ641" s="779"/>
      <c r="AR641" s="779"/>
      <c r="AS641" s="779"/>
      <c r="AT641" s="779"/>
      <c r="AU641" s="779"/>
      <c r="AV641" s="779"/>
      <c r="AW641" s="779"/>
      <c r="AX641" s="779"/>
      <c r="AY641" s="779"/>
      <c r="AZ641" s="779"/>
      <c r="BA641" s="779"/>
      <c r="BB641" s="779"/>
      <c r="BC641" s="779"/>
      <c r="BD641" s="779"/>
      <c r="BE641" s="779"/>
      <c r="BF641" s="779"/>
      <c r="BG641" s="779"/>
      <c r="BH641" s="779"/>
      <c r="BI641" s="779"/>
      <c r="BJ641" s="779"/>
      <c r="BK641" s="779"/>
      <c r="BL641" s="779"/>
      <c r="BM641" s="779"/>
      <c r="BN641" s="779"/>
      <c r="BO641" s="779"/>
      <c r="BP641" s="779"/>
      <c r="BQ641" s="779"/>
      <c r="BR641" s="779"/>
      <c r="BS641" s="779"/>
      <c r="BT641" s="779"/>
      <c r="BU641" s="779"/>
      <c r="BV641" s="779"/>
      <c r="BW641" s="779"/>
      <c r="BX641" s="779"/>
      <c r="BY641" s="779"/>
      <c r="BZ641" s="779"/>
      <c r="CA641" s="779"/>
      <c r="CB641" s="779"/>
      <c r="CC641" s="779"/>
      <c r="CD641" s="779"/>
      <c r="CE641" s="779"/>
      <c r="CF641" s="779"/>
      <c r="CG641" s="779"/>
      <c r="CH641" s="779"/>
      <c r="CI641" s="779"/>
      <c r="CJ641" s="779"/>
      <c r="CK641" s="779"/>
      <c r="CL641" s="779"/>
      <c r="CM641" s="779"/>
      <c r="CN641" s="779"/>
      <c r="CO641" s="779"/>
      <c r="CP641" s="779"/>
      <c r="CQ641" s="779"/>
      <c r="CR641" s="779"/>
      <c r="CS641" s="779"/>
      <c r="CT641" s="779"/>
    </row>
    <row r="642" spans="1:98" s="887" customFormat="1" ht="13.5">
      <c r="A642" s="886"/>
      <c r="B642" s="886"/>
      <c r="C642" s="886"/>
      <c r="D642" s="886"/>
      <c r="E642" s="886"/>
      <c r="F642" s="2851"/>
      <c r="G642" s="2851"/>
      <c r="H642" s="888"/>
      <c r="I642" s="889"/>
      <c r="J642" s="890"/>
      <c r="M642" s="772"/>
      <c r="N642" s="891"/>
      <c r="O642" s="774"/>
      <c r="P642" s="775"/>
      <c r="Q642" s="775"/>
      <c r="R642" s="776"/>
      <c r="S642" s="777"/>
      <c r="T642" s="777"/>
      <c r="U642" s="777"/>
      <c r="V642" s="778"/>
      <c r="W642" s="778"/>
      <c r="X642" s="778"/>
      <c r="Y642" s="778"/>
      <c r="Z642" s="778"/>
      <c r="AA642" s="779"/>
      <c r="AB642" s="779"/>
      <c r="AC642" s="779"/>
      <c r="AD642" s="779"/>
      <c r="AE642" s="779"/>
      <c r="AF642" s="779"/>
      <c r="AG642" s="779"/>
      <c r="AH642" s="779"/>
      <c r="AI642" s="779"/>
      <c r="AJ642" s="779"/>
      <c r="AK642" s="779"/>
      <c r="AL642" s="779"/>
      <c r="AM642" s="779"/>
      <c r="AN642" s="779"/>
      <c r="AO642" s="779"/>
      <c r="AP642" s="779"/>
      <c r="AQ642" s="779"/>
      <c r="AR642" s="779"/>
      <c r="AS642" s="779"/>
      <c r="AT642" s="779"/>
      <c r="AU642" s="779"/>
      <c r="AV642" s="779"/>
      <c r="AW642" s="779"/>
      <c r="AX642" s="779"/>
      <c r="AY642" s="779"/>
      <c r="AZ642" s="779"/>
      <c r="BA642" s="779"/>
      <c r="BB642" s="779"/>
      <c r="BC642" s="779"/>
      <c r="BD642" s="779"/>
      <c r="BE642" s="779"/>
      <c r="BF642" s="779"/>
      <c r="BG642" s="779"/>
      <c r="BH642" s="779"/>
      <c r="BI642" s="779"/>
      <c r="BJ642" s="779"/>
      <c r="BK642" s="779"/>
      <c r="BL642" s="779"/>
      <c r="BM642" s="779"/>
      <c r="BN642" s="779"/>
      <c r="BO642" s="779"/>
      <c r="BP642" s="779"/>
      <c r="BQ642" s="779"/>
      <c r="BR642" s="779"/>
      <c r="BS642" s="779"/>
      <c r="BT642" s="779"/>
      <c r="BU642" s="779"/>
      <c r="BV642" s="779"/>
      <c r="BW642" s="779"/>
      <c r="BX642" s="779"/>
      <c r="BY642" s="779"/>
      <c r="BZ642" s="779"/>
      <c r="CA642" s="779"/>
      <c r="CB642" s="779"/>
      <c r="CC642" s="779"/>
      <c r="CD642" s="779"/>
      <c r="CE642" s="779"/>
      <c r="CF642" s="779"/>
      <c r="CG642" s="779"/>
      <c r="CH642" s="779"/>
      <c r="CI642" s="779"/>
      <c r="CJ642" s="779"/>
      <c r="CK642" s="779"/>
      <c r="CL642" s="779"/>
      <c r="CM642" s="779"/>
      <c r="CN642" s="779"/>
      <c r="CO642" s="779"/>
      <c r="CP642" s="779"/>
      <c r="CQ642" s="779"/>
      <c r="CR642" s="779"/>
      <c r="CS642" s="779"/>
      <c r="CT642" s="779"/>
    </row>
    <row r="643" spans="1:98" s="887" customFormat="1" ht="13.5">
      <c r="A643" s="886"/>
      <c r="B643" s="886"/>
      <c r="C643" s="886"/>
      <c r="D643" s="886"/>
      <c r="E643" s="886"/>
      <c r="F643" s="2851"/>
      <c r="G643" s="2851"/>
      <c r="H643" s="888"/>
      <c r="I643" s="889"/>
      <c r="J643" s="890"/>
      <c r="M643" s="772"/>
      <c r="N643" s="891"/>
      <c r="O643" s="774"/>
      <c r="P643" s="775"/>
      <c r="Q643" s="775"/>
      <c r="R643" s="776"/>
      <c r="S643" s="777"/>
      <c r="T643" s="777"/>
      <c r="U643" s="777"/>
      <c r="V643" s="778"/>
      <c r="W643" s="778"/>
      <c r="X643" s="778"/>
      <c r="Y643" s="778"/>
      <c r="Z643" s="778"/>
      <c r="AA643" s="779"/>
      <c r="AB643" s="779"/>
      <c r="AC643" s="779"/>
      <c r="AD643" s="779"/>
      <c r="AE643" s="779"/>
      <c r="AF643" s="779"/>
      <c r="AG643" s="779"/>
      <c r="AH643" s="779"/>
      <c r="AI643" s="779"/>
      <c r="AJ643" s="779"/>
      <c r="AK643" s="779"/>
      <c r="AL643" s="779"/>
      <c r="AM643" s="779"/>
      <c r="AN643" s="779"/>
      <c r="AO643" s="779"/>
      <c r="AP643" s="779"/>
      <c r="AQ643" s="779"/>
      <c r="AR643" s="779"/>
      <c r="AS643" s="779"/>
      <c r="AT643" s="779"/>
      <c r="AU643" s="779"/>
      <c r="AV643" s="779"/>
      <c r="AW643" s="779"/>
      <c r="AX643" s="779"/>
      <c r="AY643" s="779"/>
      <c r="AZ643" s="779"/>
      <c r="BA643" s="779"/>
      <c r="BB643" s="779"/>
      <c r="BC643" s="779"/>
      <c r="BD643" s="779"/>
      <c r="BE643" s="779"/>
      <c r="BF643" s="779"/>
      <c r="BG643" s="779"/>
      <c r="BH643" s="779"/>
      <c r="BI643" s="779"/>
      <c r="BJ643" s="779"/>
      <c r="BK643" s="779"/>
      <c r="BL643" s="779"/>
      <c r="BM643" s="779"/>
      <c r="BN643" s="779"/>
      <c r="BO643" s="779"/>
      <c r="BP643" s="779"/>
      <c r="BQ643" s="779"/>
      <c r="BR643" s="779"/>
      <c r="BS643" s="779"/>
      <c r="BT643" s="779"/>
      <c r="BU643" s="779"/>
      <c r="BV643" s="779"/>
      <c r="BW643" s="779"/>
      <c r="BX643" s="779"/>
      <c r="BY643" s="779"/>
      <c r="BZ643" s="779"/>
      <c r="CA643" s="779"/>
      <c r="CB643" s="779"/>
      <c r="CC643" s="779"/>
      <c r="CD643" s="779"/>
      <c r="CE643" s="779"/>
      <c r="CF643" s="779"/>
      <c r="CG643" s="779"/>
      <c r="CH643" s="779"/>
      <c r="CI643" s="779"/>
      <c r="CJ643" s="779"/>
      <c r="CK643" s="779"/>
      <c r="CL643" s="779"/>
      <c r="CM643" s="779"/>
      <c r="CN643" s="779"/>
      <c r="CO643" s="779"/>
      <c r="CP643" s="779"/>
      <c r="CQ643" s="779"/>
      <c r="CR643" s="779"/>
      <c r="CS643" s="779"/>
      <c r="CT643" s="779"/>
    </row>
    <row r="644" spans="1:98" s="887" customFormat="1" ht="13.5">
      <c r="A644" s="886"/>
      <c r="B644" s="886"/>
      <c r="C644" s="886"/>
      <c r="D644" s="886"/>
      <c r="E644" s="886"/>
      <c r="F644" s="2851"/>
      <c r="G644" s="2851"/>
      <c r="H644" s="888"/>
      <c r="I644" s="889"/>
      <c r="J644" s="890"/>
      <c r="M644" s="772"/>
      <c r="N644" s="891"/>
      <c r="O644" s="774"/>
      <c r="P644" s="775"/>
      <c r="Q644" s="775"/>
      <c r="R644" s="776"/>
      <c r="S644" s="777"/>
      <c r="T644" s="777"/>
      <c r="U644" s="777"/>
      <c r="V644" s="778"/>
      <c r="W644" s="778"/>
      <c r="X644" s="778"/>
      <c r="Y644" s="778"/>
      <c r="Z644" s="778"/>
      <c r="AA644" s="779"/>
      <c r="AB644" s="779"/>
      <c r="AC644" s="779"/>
      <c r="AD644" s="779"/>
      <c r="AE644" s="779"/>
      <c r="AF644" s="779"/>
      <c r="AG644" s="779"/>
      <c r="AH644" s="779"/>
      <c r="AI644" s="779"/>
      <c r="AJ644" s="779"/>
      <c r="AK644" s="779"/>
      <c r="AL644" s="779"/>
      <c r="AM644" s="779"/>
      <c r="AN644" s="779"/>
      <c r="AO644" s="779"/>
      <c r="AP644" s="779"/>
      <c r="AQ644" s="779"/>
      <c r="AR644" s="779"/>
      <c r="AS644" s="779"/>
      <c r="AT644" s="779"/>
      <c r="AU644" s="779"/>
      <c r="AV644" s="779"/>
      <c r="AW644" s="779"/>
      <c r="AX644" s="779"/>
      <c r="AY644" s="779"/>
      <c r="AZ644" s="779"/>
      <c r="BA644" s="779"/>
      <c r="BB644" s="779"/>
      <c r="BC644" s="779"/>
      <c r="BD644" s="779"/>
      <c r="BE644" s="779"/>
      <c r="BF644" s="779"/>
      <c r="BG644" s="779"/>
      <c r="BH644" s="779"/>
      <c r="BI644" s="779"/>
      <c r="BJ644" s="779"/>
      <c r="BK644" s="779"/>
      <c r="BL644" s="779"/>
      <c r="BM644" s="779"/>
      <c r="BN644" s="779"/>
      <c r="BO644" s="779"/>
      <c r="BP644" s="779"/>
      <c r="BQ644" s="779"/>
      <c r="BR644" s="779"/>
      <c r="BS644" s="779"/>
      <c r="BT644" s="779"/>
      <c r="BU644" s="779"/>
      <c r="BV644" s="779"/>
      <c r="BW644" s="779"/>
      <c r="BX644" s="779"/>
      <c r="BY644" s="779"/>
      <c r="BZ644" s="779"/>
      <c r="CA644" s="779"/>
      <c r="CB644" s="779"/>
      <c r="CC644" s="779"/>
      <c r="CD644" s="779"/>
      <c r="CE644" s="779"/>
      <c r="CF644" s="779"/>
      <c r="CG644" s="779"/>
      <c r="CH644" s="779"/>
      <c r="CI644" s="779"/>
      <c r="CJ644" s="779"/>
      <c r="CK644" s="779"/>
      <c r="CL644" s="779"/>
      <c r="CM644" s="779"/>
      <c r="CN644" s="779"/>
      <c r="CO644" s="779"/>
      <c r="CP644" s="779"/>
      <c r="CQ644" s="779"/>
      <c r="CR644" s="779"/>
      <c r="CS644" s="779"/>
      <c r="CT644" s="779"/>
    </row>
    <row r="645" spans="1:98" s="887" customFormat="1" ht="13.5">
      <c r="A645" s="886"/>
      <c r="B645" s="886"/>
      <c r="C645" s="886"/>
      <c r="D645" s="886"/>
      <c r="E645" s="886"/>
      <c r="F645" s="2851"/>
      <c r="G645" s="2851"/>
      <c r="H645" s="888"/>
      <c r="I645" s="889"/>
      <c r="J645" s="890"/>
      <c r="M645" s="772"/>
      <c r="N645" s="891"/>
      <c r="O645" s="774"/>
      <c r="P645" s="775"/>
      <c r="Q645" s="775"/>
      <c r="R645" s="776"/>
      <c r="S645" s="777"/>
      <c r="T645" s="777"/>
      <c r="U645" s="777"/>
      <c r="V645" s="778"/>
      <c r="W645" s="778"/>
      <c r="X645" s="778"/>
      <c r="Y645" s="778"/>
      <c r="Z645" s="778"/>
      <c r="AA645" s="779"/>
      <c r="AB645" s="779"/>
      <c r="AC645" s="779"/>
      <c r="AD645" s="779"/>
      <c r="AE645" s="779"/>
      <c r="AF645" s="779"/>
      <c r="AG645" s="779"/>
      <c r="AH645" s="779"/>
      <c r="AI645" s="779"/>
      <c r="AJ645" s="779"/>
      <c r="AK645" s="779"/>
      <c r="AL645" s="779"/>
      <c r="AM645" s="779"/>
      <c r="AN645" s="779"/>
      <c r="AO645" s="779"/>
      <c r="AP645" s="779"/>
      <c r="AQ645" s="779"/>
      <c r="AR645" s="779"/>
      <c r="AS645" s="779"/>
      <c r="AT645" s="779"/>
      <c r="AU645" s="779"/>
      <c r="AV645" s="779"/>
      <c r="AW645" s="779"/>
      <c r="AX645" s="779"/>
      <c r="AY645" s="779"/>
      <c r="AZ645" s="779"/>
      <c r="BA645" s="779"/>
      <c r="BB645" s="779"/>
      <c r="BC645" s="779"/>
      <c r="BD645" s="779"/>
      <c r="BE645" s="779"/>
      <c r="BF645" s="779"/>
      <c r="BG645" s="779"/>
      <c r="BH645" s="779"/>
      <c r="BI645" s="779"/>
      <c r="BJ645" s="779"/>
      <c r="BK645" s="779"/>
      <c r="BL645" s="779"/>
      <c r="BM645" s="779"/>
      <c r="BN645" s="779"/>
      <c r="BO645" s="779"/>
      <c r="BP645" s="779"/>
      <c r="BQ645" s="779"/>
      <c r="BR645" s="779"/>
      <c r="BS645" s="779"/>
      <c r="BT645" s="779"/>
      <c r="BU645" s="779"/>
      <c r="BV645" s="779"/>
      <c r="BW645" s="779"/>
      <c r="BX645" s="779"/>
      <c r="BY645" s="779"/>
      <c r="BZ645" s="779"/>
      <c r="CA645" s="779"/>
      <c r="CB645" s="779"/>
      <c r="CC645" s="779"/>
      <c r="CD645" s="779"/>
      <c r="CE645" s="779"/>
      <c r="CF645" s="779"/>
      <c r="CG645" s="779"/>
      <c r="CH645" s="779"/>
      <c r="CI645" s="779"/>
      <c r="CJ645" s="779"/>
      <c r="CK645" s="779"/>
      <c r="CL645" s="779"/>
      <c r="CM645" s="779"/>
      <c r="CN645" s="779"/>
      <c r="CO645" s="779"/>
      <c r="CP645" s="779"/>
      <c r="CQ645" s="779"/>
      <c r="CR645" s="779"/>
      <c r="CS645" s="779"/>
      <c r="CT645" s="779"/>
    </row>
    <row r="646" spans="1:98" s="887" customFormat="1" ht="13.5">
      <c r="A646" s="886"/>
      <c r="B646" s="886"/>
      <c r="C646" s="886"/>
      <c r="D646" s="886"/>
      <c r="E646" s="886"/>
      <c r="F646" s="2851"/>
      <c r="G646" s="2851"/>
      <c r="H646" s="888"/>
      <c r="I646" s="889"/>
      <c r="J646" s="890"/>
      <c r="M646" s="772"/>
      <c r="N646" s="891"/>
      <c r="O646" s="774"/>
      <c r="P646" s="775"/>
      <c r="Q646" s="775"/>
      <c r="R646" s="776"/>
      <c r="S646" s="777"/>
      <c r="T646" s="777"/>
      <c r="U646" s="777"/>
      <c r="V646" s="778"/>
      <c r="W646" s="778"/>
      <c r="X646" s="778"/>
      <c r="Y646" s="778"/>
      <c r="Z646" s="778"/>
      <c r="AA646" s="779"/>
      <c r="AB646" s="779"/>
      <c r="AC646" s="779"/>
      <c r="AD646" s="779"/>
      <c r="AE646" s="779"/>
      <c r="AF646" s="779"/>
      <c r="AG646" s="779"/>
      <c r="AH646" s="779"/>
      <c r="AI646" s="779"/>
      <c r="AJ646" s="779"/>
      <c r="AK646" s="779"/>
      <c r="AL646" s="779"/>
      <c r="AM646" s="779"/>
      <c r="AN646" s="779"/>
      <c r="AO646" s="779"/>
      <c r="AP646" s="779"/>
      <c r="AQ646" s="779"/>
      <c r="AR646" s="779"/>
      <c r="AS646" s="779"/>
      <c r="AT646" s="779"/>
      <c r="AU646" s="779"/>
      <c r="AV646" s="779"/>
      <c r="AW646" s="779"/>
      <c r="AX646" s="779"/>
      <c r="AY646" s="779"/>
      <c r="AZ646" s="779"/>
      <c r="BA646" s="779"/>
      <c r="BB646" s="779"/>
      <c r="BC646" s="779"/>
      <c r="BD646" s="779"/>
      <c r="BE646" s="779"/>
      <c r="BF646" s="779"/>
      <c r="BG646" s="779"/>
      <c r="BH646" s="779"/>
      <c r="BI646" s="779"/>
      <c r="BJ646" s="779"/>
      <c r="BK646" s="779"/>
      <c r="BL646" s="779"/>
      <c r="BM646" s="779"/>
      <c r="BN646" s="779"/>
      <c r="BO646" s="779"/>
      <c r="BP646" s="779"/>
      <c r="BQ646" s="779"/>
      <c r="BR646" s="779"/>
      <c r="BS646" s="779"/>
      <c r="BT646" s="779"/>
      <c r="BU646" s="779"/>
      <c r="BV646" s="779"/>
      <c r="BW646" s="779"/>
      <c r="BX646" s="779"/>
      <c r="BY646" s="779"/>
      <c r="BZ646" s="779"/>
      <c r="CA646" s="779"/>
      <c r="CB646" s="779"/>
      <c r="CC646" s="779"/>
      <c r="CD646" s="779"/>
      <c r="CE646" s="779"/>
      <c r="CF646" s="779"/>
      <c r="CG646" s="779"/>
      <c r="CH646" s="779"/>
      <c r="CI646" s="779"/>
      <c r="CJ646" s="779"/>
      <c r="CK646" s="779"/>
      <c r="CL646" s="779"/>
      <c r="CM646" s="779"/>
      <c r="CN646" s="779"/>
      <c r="CO646" s="779"/>
      <c r="CP646" s="779"/>
      <c r="CQ646" s="779"/>
      <c r="CR646" s="779"/>
      <c r="CS646" s="779"/>
      <c r="CT646" s="779"/>
    </row>
    <row r="647" spans="1:98" s="887" customFormat="1" ht="13.5">
      <c r="A647" s="886"/>
      <c r="B647" s="886"/>
      <c r="C647" s="886"/>
      <c r="D647" s="886"/>
      <c r="E647" s="886"/>
      <c r="F647" s="2851"/>
      <c r="G647" s="2851"/>
      <c r="H647" s="888"/>
      <c r="I647" s="889"/>
      <c r="J647" s="890"/>
      <c r="M647" s="772"/>
      <c r="N647" s="891"/>
      <c r="O647" s="774"/>
      <c r="P647" s="775"/>
      <c r="Q647" s="775"/>
      <c r="R647" s="776"/>
      <c r="S647" s="777"/>
      <c r="T647" s="777"/>
      <c r="U647" s="777"/>
      <c r="V647" s="778"/>
      <c r="W647" s="778"/>
      <c r="X647" s="778"/>
      <c r="Y647" s="778"/>
      <c r="Z647" s="778"/>
      <c r="AA647" s="779"/>
      <c r="AB647" s="779"/>
      <c r="AC647" s="779"/>
      <c r="AD647" s="779"/>
      <c r="AE647" s="779"/>
      <c r="AF647" s="779"/>
      <c r="AG647" s="779"/>
      <c r="AH647" s="779"/>
      <c r="AI647" s="779"/>
      <c r="AJ647" s="779"/>
      <c r="AK647" s="779"/>
      <c r="AL647" s="779"/>
      <c r="AM647" s="779"/>
      <c r="AN647" s="779"/>
      <c r="AO647" s="779"/>
      <c r="AP647" s="779"/>
      <c r="AQ647" s="779"/>
      <c r="AR647" s="779"/>
      <c r="AS647" s="779"/>
      <c r="AT647" s="779"/>
      <c r="AU647" s="779"/>
      <c r="AV647" s="779"/>
      <c r="AW647" s="779"/>
      <c r="AX647" s="779"/>
      <c r="AY647" s="779"/>
      <c r="AZ647" s="779"/>
      <c r="BA647" s="779"/>
      <c r="BB647" s="779"/>
      <c r="BC647" s="779"/>
      <c r="BD647" s="779"/>
      <c r="BE647" s="779"/>
      <c r="BF647" s="779"/>
      <c r="BG647" s="779"/>
      <c r="BH647" s="779"/>
      <c r="BI647" s="779"/>
      <c r="BJ647" s="779"/>
      <c r="BK647" s="779"/>
      <c r="BL647" s="779"/>
      <c r="BM647" s="779"/>
      <c r="BN647" s="779"/>
      <c r="BO647" s="779"/>
      <c r="BP647" s="779"/>
      <c r="BQ647" s="779"/>
      <c r="BR647" s="779"/>
      <c r="BS647" s="779"/>
      <c r="BT647" s="779"/>
      <c r="BU647" s="779"/>
      <c r="BV647" s="779"/>
      <c r="BW647" s="779"/>
      <c r="BX647" s="779"/>
      <c r="BY647" s="779"/>
      <c r="BZ647" s="779"/>
      <c r="CA647" s="779"/>
      <c r="CB647" s="779"/>
      <c r="CC647" s="779"/>
      <c r="CD647" s="779"/>
      <c r="CE647" s="779"/>
      <c r="CF647" s="779"/>
      <c r="CG647" s="779"/>
      <c r="CH647" s="779"/>
      <c r="CI647" s="779"/>
      <c r="CJ647" s="779"/>
      <c r="CK647" s="779"/>
      <c r="CL647" s="779"/>
      <c r="CM647" s="779"/>
      <c r="CN647" s="779"/>
      <c r="CO647" s="779"/>
      <c r="CP647" s="779"/>
      <c r="CQ647" s="779"/>
      <c r="CR647" s="779"/>
      <c r="CS647" s="779"/>
      <c r="CT647" s="779"/>
    </row>
    <row r="648" spans="1:98" s="887" customFormat="1" ht="13.5">
      <c r="A648" s="886"/>
      <c r="B648" s="886"/>
      <c r="C648" s="886"/>
      <c r="D648" s="886"/>
      <c r="E648" s="886"/>
      <c r="F648" s="2851"/>
      <c r="G648" s="2851"/>
      <c r="H648" s="888"/>
      <c r="I648" s="889"/>
      <c r="J648" s="890"/>
      <c r="M648" s="772"/>
      <c r="N648" s="891"/>
      <c r="O648" s="774"/>
      <c r="P648" s="775"/>
      <c r="Q648" s="775"/>
      <c r="R648" s="776"/>
      <c r="S648" s="777"/>
      <c r="T648" s="777"/>
      <c r="U648" s="777"/>
      <c r="V648" s="778"/>
      <c r="W648" s="778"/>
      <c r="X648" s="778"/>
      <c r="Y648" s="778"/>
      <c r="Z648" s="778"/>
      <c r="AA648" s="779"/>
      <c r="AB648" s="779"/>
      <c r="AC648" s="779"/>
      <c r="AD648" s="779"/>
      <c r="AE648" s="779"/>
      <c r="AF648" s="779"/>
      <c r="AG648" s="779"/>
      <c r="AH648" s="779"/>
      <c r="AI648" s="779"/>
      <c r="AJ648" s="779"/>
      <c r="AK648" s="779"/>
      <c r="AL648" s="779"/>
      <c r="AM648" s="779"/>
      <c r="AN648" s="779"/>
      <c r="AO648" s="779"/>
      <c r="AP648" s="779"/>
      <c r="AQ648" s="779"/>
      <c r="AR648" s="779"/>
      <c r="AS648" s="779"/>
      <c r="AT648" s="779"/>
      <c r="AU648" s="779"/>
      <c r="AV648" s="779"/>
      <c r="AW648" s="779"/>
      <c r="AX648" s="779"/>
      <c r="AY648" s="779"/>
      <c r="AZ648" s="779"/>
      <c r="BA648" s="779"/>
      <c r="BB648" s="779"/>
      <c r="BC648" s="779"/>
      <c r="BD648" s="779"/>
      <c r="BE648" s="779"/>
      <c r="BF648" s="779"/>
      <c r="BG648" s="779"/>
      <c r="BH648" s="779"/>
      <c r="BI648" s="779"/>
      <c r="BJ648" s="779"/>
      <c r="BK648" s="779"/>
      <c r="BL648" s="779"/>
      <c r="BM648" s="779"/>
      <c r="BN648" s="779"/>
      <c r="BO648" s="779"/>
      <c r="BP648" s="779"/>
      <c r="BQ648" s="779"/>
      <c r="BR648" s="779"/>
      <c r="BS648" s="779"/>
      <c r="BT648" s="779"/>
      <c r="BU648" s="779"/>
      <c r="BV648" s="779"/>
      <c r="BW648" s="779"/>
      <c r="BX648" s="779"/>
      <c r="BY648" s="779"/>
      <c r="BZ648" s="779"/>
      <c r="CA648" s="779"/>
      <c r="CB648" s="779"/>
      <c r="CC648" s="779"/>
      <c r="CD648" s="779"/>
      <c r="CE648" s="779"/>
      <c r="CF648" s="779"/>
      <c r="CG648" s="779"/>
      <c r="CH648" s="779"/>
      <c r="CI648" s="779"/>
      <c r="CJ648" s="779"/>
      <c r="CK648" s="779"/>
      <c r="CL648" s="779"/>
      <c r="CM648" s="779"/>
      <c r="CN648" s="779"/>
      <c r="CO648" s="779"/>
      <c r="CP648" s="779"/>
      <c r="CQ648" s="779"/>
      <c r="CR648" s="779"/>
      <c r="CS648" s="779"/>
      <c r="CT648" s="779"/>
    </row>
    <row r="649" spans="1:98" s="887" customFormat="1" ht="13.5">
      <c r="A649" s="886"/>
      <c r="B649" s="886"/>
      <c r="C649" s="886"/>
      <c r="D649" s="886"/>
      <c r="E649" s="886"/>
      <c r="F649" s="2851"/>
      <c r="G649" s="2851"/>
      <c r="H649" s="888"/>
      <c r="I649" s="889"/>
      <c r="J649" s="890"/>
      <c r="M649" s="772"/>
      <c r="N649" s="891"/>
      <c r="O649" s="774"/>
      <c r="P649" s="775"/>
      <c r="Q649" s="775"/>
      <c r="R649" s="776"/>
      <c r="S649" s="777"/>
      <c r="T649" s="777"/>
      <c r="U649" s="777"/>
      <c r="V649" s="778"/>
      <c r="W649" s="778"/>
      <c r="X649" s="778"/>
      <c r="Y649" s="778"/>
      <c r="Z649" s="778"/>
      <c r="AA649" s="779"/>
      <c r="AB649" s="779"/>
      <c r="AC649" s="779"/>
      <c r="AD649" s="779"/>
      <c r="AE649" s="779"/>
      <c r="AF649" s="779"/>
      <c r="AG649" s="779"/>
      <c r="AH649" s="779"/>
      <c r="AI649" s="779"/>
      <c r="AJ649" s="779"/>
      <c r="AK649" s="779"/>
      <c r="AL649" s="779"/>
      <c r="AM649" s="779"/>
      <c r="AN649" s="779"/>
      <c r="AO649" s="779"/>
      <c r="AP649" s="779"/>
      <c r="AQ649" s="779"/>
      <c r="AR649" s="779"/>
      <c r="AS649" s="779"/>
      <c r="AT649" s="779"/>
      <c r="AU649" s="779"/>
      <c r="AV649" s="779"/>
      <c r="AW649" s="779"/>
      <c r="AX649" s="779"/>
      <c r="AY649" s="779"/>
      <c r="AZ649" s="779"/>
      <c r="BA649" s="779"/>
      <c r="BB649" s="779"/>
      <c r="BC649" s="779"/>
      <c r="BD649" s="779"/>
      <c r="BE649" s="779"/>
      <c r="BF649" s="779"/>
      <c r="BG649" s="779"/>
      <c r="BH649" s="779"/>
      <c r="BI649" s="779"/>
      <c r="BJ649" s="779"/>
      <c r="BK649" s="779"/>
      <c r="BL649" s="779"/>
      <c r="BM649" s="779"/>
      <c r="BN649" s="779"/>
      <c r="BO649" s="779"/>
      <c r="BP649" s="779"/>
      <c r="BQ649" s="779"/>
      <c r="BR649" s="779"/>
      <c r="BS649" s="779"/>
      <c r="BT649" s="779"/>
      <c r="BU649" s="779"/>
      <c r="BV649" s="779"/>
      <c r="BW649" s="779"/>
      <c r="BX649" s="779"/>
      <c r="BY649" s="779"/>
      <c r="BZ649" s="779"/>
      <c r="CA649" s="779"/>
      <c r="CB649" s="779"/>
      <c r="CC649" s="779"/>
      <c r="CD649" s="779"/>
      <c r="CE649" s="779"/>
      <c r="CF649" s="779"/>
      <c r="CG649" s="779"/>
      <c r="CH649" s="779"/>
      <c r="CI649" s="779"/>
      <c r="CJ649" s="779"/>
      <c r="CK649" s="779"/>
      <c r="CL649" s="779"/>
      <c r="CM649" s="779"/>
      <c r="CN649" s="779"/>
      <c r="CO649" s="779"/>
      <c r="CP649" s="779"/>
      <c r="CQ649" s="779"/>
      <c r="CR649" s="779"/>
      <c r="CS649" s="779"/>
      <c r="CT649" s="779"/>
    </row>
    <row r="650" spans="1:98" s="887" customFormat="1" ht="13.5">
      <c r="A650" s="886"/>
      <c r="B650" s="886"/>
      <c r="C650" s="886"/>
      <c r="D650" s="886"/>
      <c r="E650" s="886"/>
      <c r="F650" s="2851"/>
      <c r="G650" s="2851"/>
      <c r="H650" s="888"/>
      <c r="I650" s="889"/>
      <c r="J650" s="890"/>
      <c r="M650" s="772"/>
      <c r="N650" s="891"/>
      <c r="O650" s="774"/>
      <c r="P650" s="775"/>
      <c r="Q650" s="775"/>
      <c r="R650" s="776"/>
      <c r="S650" s="777"/>
      <c r="T650" s="777"/>
      <c r="U650" s="777"/>
      <c r="V650" s="778"/>
      <c r="W650" s="778"/>
      <c r="X650" s="778"/>
      <c r="Y650" s="778"/>
      <c r="Z650" s="778"/>
      <c r="AA650" s="779"/>
      <c r="AB650" s="779"/>
      <c r="AC650" s="779"/>
      <c r="AD650" s="779"/>
      <c r="AE650" s="779"/>
      <c r="AF650" s="779"/>
      <c r="AG650" s="779"/>
      <c r="AH650" s="779"/>
      <c r="AI650" s="779"/>
      <c r="AJ650" s="779"/>
      <c r="AK650" s="779"/>
      <c r="AL650" s="779"/>
      <c r="AM650" s="779"/>
      <c r="AN650" s="779"/>
      <c r="AO650" s="779"/>
      <c r="AP650" s="779"/>
      <c r="AQ650" s="779"/>
      <c r="AR650" s="779"/>
      <c r="AS650" s="779"/>
      <c r="AT650" s="779"/>
      <c r="AU650" s="779"/>
      <c r="AV650" s="779"/>
      <c r="AW650" s="779"/>
      <c r="AX650" s="779"/>
      <c r="AY650" s="779"/>
      <c r="AZ650" s="779"/>
      <c r="BA650" s="779"/>
      <c r="BB650" s="779"/>
      <c r="BC650" s="779"/>
      <c r="BD650" s="779"/>
      <c r="BE650" s="779"/>
      <c r="BF650" s="779"/>
      <c r="BG650" s="779"/>
      <c r="BH650" s="779"/>
      <c r="BI650" s="779"/>
      <c r="BJ650" s="779"/>
      <c r="BK650" s="779"/>
      <c r="BL650" s="779"/>
      <c r="BM650" s="779"/>
      <c r="BN650" s="779"/>
      <c r="BO650" s="779"/>
      <c r="BP650" s="779"/>
      <c r="BQ650" s="779"/>
      <c r="BR650" s="779"/>
      <c r="BS650" s="779"/>
      <c r="BT650" s="779"/>
      <c r="BU650" s="779"/>
      <c r="BV650" s="779"/>
      <c r="BW650" s="779"/>
      <c r="BX650" s="779"/>
      <c r="BY650" s="779"/>
      <c r="BZ650" s="779"/>
      <c r="CA650" s="779"/>
      <c r="CB650" s="779"/>
      <c r="CC650" s="779"/>
      <c r="CD650" s="779"/>
      <c r="CE650" s="779"/>
      <c r="CF650" s="779"/>
      <c r="CG650" s="779"/>
      <c r="CH650" s="779"/>
      <c r="CI650" s="779"/>
      <c r="CJ650" s="779"/>
      <c r="CK650" s="779"/>
      <c r="CL650" s="779"/>
      <c r="CM650" s="779"/>
      <c r="CN650" s="779"/>
      <c r="CO650" s="779"/>
      <c r="CP650" s="779"/>
      <c r="CQ650" s="779"/>
      <c r="CR650" s="779"/>
      <c r="CS650" s="779"/>
      <c r="CT650" s="779"/>
    </row>
    <row r="651" spans="1:98" s="887" customFormat="1" ht="13.5">
      <c r="A651" s="886"/>
      <c r="B651" s="886"/>
      <c r="C651" s="886"/>
      <c r="D651" s="886"/>
      <c r="E651" s="886"/>
      <c r="F651" s="2851"/>
      <c r="G651" s="2851"/>
      <c r="H651" s="888"/>
      <c r="I651" s="889"/>
      <c r="J651" s="890"/>
      <c r="M651" s="772"/>
      <c r="N651" s="891"/>
      <c r="O651" s="774"/>
      <c r="P651" s="775"/>
      <c r="Q651" s="775"/>
      <c r="R651" s="776"/>
      <c r="S651" s="777"/>
      <c r="T651" s="777"/>
      <c r="U651" s="777"/>
      <c r="V651" s="778"/>
      <c r="W651" s="778"/>
      <c r="X651" s="778"/>
      <c r="Y651" s="778"/>
      <c r="Z651" s="778"/>
      <c r="AA651" s="779"/>
      <c r="AB651" s="779"/>
      <c r="AC651" s="779"/>
      <c r="AD651" s="779"/>
      <c r="AE651" s="779"/>
      <c r="AF651" s="779"/>
      <c r="AG651" s="779"/>
      <c r="AH651" s="779"/>
      <c r="AI651" s="779"/>
      <c r="AJ651" s="779"/>
      <c r="AK651" s="779"/>
      <c r="AL651" s="779"/>
      <c r="AM651" s="779"/>
      <c r="AN651" s="779"/>
      <c r="AO651" s="779"/>
      <c r="AP651" s="779"/>
      <c r="AQ651" s="779"/>
      <c r="AR651" s="779"/>
      <c r="AS651" s="779"/>
      <c r="AT651" s="779"/>
      <c r="AU651" s="779"/>
      <c r="AV651" s="779"/>
      <c r="AW651" s="779"/>
      <c r="AX651" s="779"/>
      <c r="AY651" s="779"/>
      <c r="AZ651" s="779"/>
      <c r="BA651" s="779"/>
      <c r="BB651" s="779"/>
      <c r="BC651" s="779"/>
      <c r="BD651" s="779"/>
      <c r="BE651" s="779"/>
      <c r="BF651" s="779"/>
      <c r="BG651" s="779"/>
      <c r="BH651" s="779"/>
      <c r="BI651" s="779"/>
      <c r="BJ651" s="779"/>
      <c r="BK651" s="779"/>
      <c r="BL651" s="779"/>
      <c r="BM651" s="779"/>
      <c r="BN651" s="779"/>
      <c r="BO651" s="779"/>
      <c r="BP651" s="779"/>
      <c r="BQ651" s="779"/>
      <c r="BR651" s="779"/>
      <c r="BS651" s="779"/>
      <c r="BT651" s="779"/>
      <c r="BU651" s="779"/>
      <c r="BV651" s="779"/>
      <c r="BW651" s="779"/>
      <c r="BX651" s="779"/>
      <c r="BY651" s="779"/>
      <c r="BZ651" s="779"/>
      <c r="CA651" s="779"/>
      <c r="CB651" s="779"/>
      <c r="CC651" s="779"/>
      <c r="CD651" s="779"/>
      <c r="CE651" s="779"/>
      <c r="CF651" s="779"/>
      <c r="CG651" s="779"/>
      <c r="CH651" s="779"/>
      <c r="CI651" s="779"/>
      <c r="CJ651" s="779"/>
      <c r="CK651" s="779"/>
      <c r="CL651" s="779"/>
      <c r="CM651" s="779"/>
      <c r="CN651" s="779"/>
      <c r="CO651" s="779"/>
      <c r="CP651" s="779"/>
      <c r="CQ651" s="779"/>
      <c r="CR651" s="779"/>
      <c r="CS651" s="779"/>
      <c r="CT651" s="779"/>
    </row>
    <row r="652" spans="1:98" s="887" customFormat="1" ht="13.5">
      <c r="A652" s="886"/>
      <c r="B652" s="886"/>
      <c r="C652" s="886"/>
      <c r="D652" s="886"/>
      <c r="E652" s="886"/>
      <c r="F652" s="2851"/>
      <c r="G652" s="2851"/>
      <c r="H652" s="888"/>
      <c r="I652" s="889"/>
      <c r="J652" s="890"/>
      <c r="M652" s="772"/>
      <c r="N652" s="891"/>
      <c r="O652" s="774"/>
      <c r="P652" s="775"/>
      <c r="Q652" s="775"/>
      <c r="R652" s="776"/>
      <c r="S652" s="777"/>
      <c r="T652" s="777"/>
      <c r="U652" s="777"/>
      <c r="V652" s="778"/>
      <c r="W652" s="778"/>
      <c r="X652" s="778"/>
      <c r="Y652" s="778"/>
      <c r="Z652" s="778"/>
      <c r="AA652" s="779"/>
      <c r="AB652" s="779"/>
      <c r="AC652" s="779"/>
      <c r="AD652" s="779"/>
      <c r="AE652" s="779"/>
      <c r="AF652" s="779"/>
      <c r="AG652" s="779"/>
      <c r="AH652" s="779"/>
      <c r="AI652" s="779"/>
      <c r="AJ652" s="779"/>
      <c r="AK652" s="779"/>
      <c r="AL652" s="779"/>
      <c r="AM652" s="779"/>
      <c r="AN652" s="779"/>
      <c r="AO652" s="779"/>
      <c r="AP652" s="779"/>
      <c r="AQ652" s="779"/>
      <c r="AR652" s="779"/>
      <c r="AS652" s="779"/>
      <c r="AT652" s="779"/>
      <c r="AU652" s="779"/>
      <c r="AV652" s="779"/>
      <c r="AW652" s="779"/>
      <c r="AX652" s="779"/>
      <c r="AY652" s="779"/>
      <c r="AZ652" s="779"/>
      <c r="BA652" s="779"/>
      <c r="BB652" s="779"/>
      <c r="BC652" s="779"/>
      <c r="BD652" s="779"/>
      <c r="BE652" s="779"/>
      <c r="BF652" s="779"/>
      <c r="BG652" s="779"/>
      <c r="BH652" s="779"/>
      <c r="BI652" s="779"/>
      <c r="BJ652" s="779"/>
      <c r="BK652" s="779"/>
      <c r="BL652" s="779"/>
      <c r="BM652" s="779"/>
      <c r="BN652" s="779"/>
      <c r="BO652" s="779"/>
      <c r="BP652" s="779"/>
      <c r="BQ652" s="779"/>
      <c r="BR652" s="779"/>
      <c r="BS652" s="779"/>
      <c r="BT652" s="779"/>
      <c r="BU652" s="779"/>
      <c r="BV652" s="779"/>
      <c r="BW652" s="779"/>
      <c r="BX652" s="779"/>
      <c r="BY652" s="779"/>
      <c r="BZ652" s="779"/>
      <c r="CA652" s="779"/>
      <c r="CB652" s="779"/>
      <c r="CC652" s="779"/>
      <c r="CD652" s="779"/>
      <c r="CE652" s="779"/>
      <c r="CF652" s="779"/>
      <c r="CG652" s="779"/>
      <c r="CH652" s="779"/>
      <c r="CI652" s="779"/>
      <c r="CJ652" s="779"/>
      <c r="CK652" s="779"/>
      <c r="CL652" s="779"/>
      <c r="CM652" s="779"/>
      <c r="CN652" s="779"/>
      <c r="CO652" s="779"/>
      <c r="CP652" s="779"/>
      <c r="CQ652" s="779"/>
      <c r="CR652" s="779"/>
      <c r="CS652" s="779"/>
      <c r="CT652" s="779"/>
    </row>
    <row r="653" spans="1:98" s="887" customFormat="1" ht="13.5">
      <c r="A653" s="886"/>
      <c r="B653" s="886"/>
      <c r="C653" s="886"/>
      <c r="D653" s="886"/>
      <c r="E653" s="886"/>
      <c r="F653" s="2851"/>
      <c r="G653" s="2851"/>
      <c r="H653" s="888"/>
      <c r="I653" s="889"/>
      <c r="J653" s="890"/>
      <c r="M653" s="772"/>
      <c r="N653" s="891"/>
      <c r="O653" s="774"/>
      <c r="P653" s="775"/>
      <c r="Q653" s="775"/>
      <c r="R653" s="776"/>
      <c r="S653" s="777"/>
      <c r="T653" s="777"/>
      <c r="U653" s="777"/>
      <c r="V653" s="778"/>
      <c r="W653" s="778"/>
      <c r="X653" s="778"/>
      <c r="Y653" s="778"/>
      <c r="Z653" s="778"/>
      <c r="AA653" s="779"/>
      <c r="AB653" s="779"/>
      <c r="AC653" s="779"/>
      <c r="AD653" s="779"/>
      <c r="AE653" s="779"/>
      <c r="AF653" s="779"/>
      <c r="AG653" s="779"/>
      <c r="AH653" s="779"/>
      <c r="AI653" s="779"/>
      <c r="AJ653" s="779"/>
      <c r="AK653" s="779"/>
      <c r="AL653" s="779"/>
      <c r="AM653" s="779"/>
      <c r="AN653" s="779"/>
      <c r="AO653" s="779"/>
      <c r="AP653" s="779"/>
      <c r="AQ653" s="779"/>
      <c r="AR653" s="779"/>
      <c r="AS653" s="779"/>
      <c r="AT653" s="779"/>
      <c r="AU653" s="779"/>
      <c r="AV653" s="779"/>
      <c r="AW653" s="779"/>
      <c r="AX653" s="779"/>
      <c r="AY653" s="779"/>
      <c r="AZ653" s="779"/>
      <c r="BA653" s="779"/>
      <c r="BB653" s="779"/>
      <c r="BC653" s="779"/>
      <c r="BD653" s="779"/>
      <c r="BE653" s="779"/>
      <c r="BF653" s="779"/>
      <c r="BG653" s="779"/>
      <c r="BH653" s="779"/>
      <c r="BI653" s="779"/>
      <c r="BJ653" s="779"/>
      <c r="BK653" s="779"/>
      <c r="BL653" s="779"/>
      <c r="BM653" s="779"/>
      <c r="BN653" s="779"/>
      <c r="BO653" s="779"/>
      <c r="BP653" s="779"/>
      <c r="BQ653" s="779"/>
      <c r="BR653" s="779"/>
      <c r="BS653" s="779"/>
      <c r="BT653" s="779"/>
      <c r="BU653" s="779"/>
      <c r="BV653" s="779"/>
      <c r="BW653" s="779"/>
      <c r="BX653" s="779"/>
      <c r="BY653" s="779"/>
      <c r="BZ653" s="779"/>
      <c r="CA653" s="779"/>
      <c r="CB653" s="779"/>
      <c r="CC653" s="779"/>
      <c r="CD653" s="779"/>
      <c r="CE653" s="779"/>
      <c r="CF653" s="779"/>
      <c r="CG653" s="779"/>
      <c r="CH653" s="779"/>
      <c r="CI653" s="779"/>
      <c r="CJ653" s="779"/>
      <c r="CK653" s="779"/>
      <c r="CL653" s="779"/>
      <c r="CM653" s="779"/>
      <c r="CN653" s="779"/>
      <c r="CO653" s="779"/>
      <c r="CP653" s="779"/>
      <c r="CQ653" s="779"/>
      <c r="CR653" s="779"/>
      <c r="CS653" s="779"/>
      <c r="CT653" s="779"/>
    </row>
    <row r="654" spans="1:98" s="887" customFormat="1" ht="13.5">
      <c r="A654" s="886"/>
      <c r="B654" s="886"/>
      <c r="C654" s="886"/>
      <c r="D654" s="886"/>
      <c r="E654" s="886"/>
      <c r="F654" s="2851"/>
      <c r="G654" s="2851"/>
      <c r="H654" s="888"/>
      <c r="I654" s="889"/>
      <c r="J654" s="890"/>
      <c r="M654" s="772"/>
      <c r="N654" s="891"/>
      <c r="O654" s="774"/>
      <c r="P654" s="775"/>
      <c r="Q654" s="775"/>
      <c r="R654" s="776"/>
      <c r="S654" s="777"/>
      <c r="T654" s="777"/>
      <c r="U654" s="777"/>
      <c r="V654" s="778"/>
      <c r="W654" s="778"/>
      <c r="X654" s="778"/>
      <c r="Y654" s="778"/>
      <c r="Z654" s="778"/>
      <c r="AA654" s="779"/>
      <c r="AB654" s="779"/>
      <c r="AC654" s="779"/>
      <c r="AD654" s="779"/>
      <c r="AE654" s="779"/>
      <c r="AF654" s="779"/>
      <c r="AG654" s="779"/>
      <c r="AH654" s="779"/>
      <c r="AI654" s="779"/>
      <c r="AJ654" s="779"/>
      <c r="AK654" s="779"/>
      <c r="AL654" s="779"/>
      <c r="AM654" s="779"/>
      <c r="AN654" s="779"/>
      <c r="AO654" s="779"/>
      <c r="AP654" s="779"/>
      <c r="AQ654" s="779"/>
      <c r="AR654" s="779"/>
      <c r="AS654" s="779"/>
      <c r="AT654" s="779"/>
      <c r="AU654" s="779"/>
      <c r="AV654" s="779"/>
      <c r="AW654" s="779"/>
      <c r="AX654" s="779"/>
      <c r="AY654" s="779"/>
      <c r="AZ654" s="779"/>
      <c r="BA654" s="779"/>
      <c r="BB654" s="779"/>
      <c r="BC654" s="779"/>
      <c r="BD654" s="779"/>
      <c r="BE654" s="779"/>
      <c r="BF654" s="779"/>
      <c r="BG654" s="779"/>
      <c r="BH654" s="779"/>
      <c r="BI654" s="779"/>
      <c r="BJ654" s="779"/>
      <c r="BK654" s="779"/>
      <c r="BL654" s="779"/>
      <c r="BM654" s="779"/>
      <c r="BN654" s="779"/>
      <c r="BO654" s="779"/>
      <c r="BP654" s="779"/>
      <c r="BQ654" s="779"/>
      <c r="BR654" s="779"/>
      <c r="BS654" s="779"/>
      <c r="BT654" s="779"/>
      <c r="BU654" s="779"/>
      <c r="BV654" s="779"/>
      <c r="BW654" s="779"/>
      <c r="BX654" s="779"/>
      <c r="BY654" s="779"/>
      <c r="BZ654" s="779"/>
      <c r="CA654" s="779"/>
      <c r="CB654" s="779"/>
      <c r="CC654" s="779"/>
      <c r="CD654" s="779"/>
      <c r="CE654" s="779"/>
      <c r="CF654" s="779"/>
      <c r="CG654" s="779"/>
      <c r="CH654" s="779"/>
      <c r="CI654" s="779"/>
      <c r="CJ654" s="779"/>
      <c r="CK654" s="779"/>
      <c r="CL654" s="779"/>
      <c r="CM654" s="779"/>
      <c r="CN654" s="779"/>
      <c r="CO654" s="779"/>
      <c r="CP654" s="779"/>
      <c r="CQ654" s="779"/>
      <c r="CR654" s="779"/>
      <c r="CS654" s="779"/>
      <c r="CT654" s="779"/>
    </row>
    <row r="655" spans="1:98" s="887" customFormat="1" ht="13.5">
      <c r="A655" s="886"/>
      <c r="B655" s="886"/>
      <c r="C655" s="886"/>
      <c r="D655" s="886"/>
      <c r="E655" s="886"/>
      <c r="F655" s="2851"/>
      <c r="G655" s="2851"/>
      <c r="H655" s="888"/>
      <c r="I655" s="889"/>
      <c r="J655" s="890"/>
      <c r="M655" s="772"/>
      <c r="N655" s="891"/>
      <c r="O655" s="774"/>
      <c r="P655" s="775"/>
      <c r="Q655" s="775"/>
      <c r="R655" s="776"/>
      <c r="S655" s="777"/>
      <c r="T655" s="777"/>
      <c r="U655" s="777"/>
      <c r="V655" s="778"/>
      <c r="W655" s="778"/>
      <c r="X655" s="778"/>
      <c r="Y655" s="778"/>
      <c r="Z655" s="778"/>
      <c r="AA655" s="779"/>
      <c r="AB655" s="779"/>
      <c r="AC655" s="779"/>
      <c r="AD655" s="779"/>
      <c r="AE655" s="779"/>
      <c r="AF655" s="779"/>
      <c r="AG655" s="779"/>
      <c r="AH655" s="779"/>
      <c r="AI655" s="779"/>
      <c r="AJ655" s="779"/>
      <c r="AK655" s="779"/>
      <c r="AL655" s="779"/>
      <c r="AM655" s="779"/>
      <c r="AN655" s="779"/>
      <c r="AO655" s="779"/>
      <c r="AP655" s="779"/>
      <c r="AQ655" s="779"/>
      <c r="AR655" s="779"/>
      <c r="AS655" s="779"/>
      <c r="AT655" s="779"/>
      <c r="AU655" s="779"/>
      <c r="AV655" s="779"/>
      <c r="AW655" s="779"/>
      <c r="AX655" s="779"/>
      <c r="AY655" s="779"/>
      <c r="AZ655" s="779"/>
      <c r="BA655" s="779"/>
      <c r="BB655" s="779"/>
      <c r="BC655" s="779"/>
      <c r="BD655" s="779"/>
      <c r="BE655" s="779"/>
      <c r="BF655" s="779"/>
      <c r="BG655" s="779"/>
      <c r="BH655" s="779"/>
      <c r="BI655" s="779"/>
      <c r="BJ655" s="779"/>
      <c r="BK655" s="779"/>
      <c r="BL655" s="779"/>
      <c r="BM655" s="779"/>
      <c r="BN655" s="779"/>
      <c r="BO655" s="779"/>
      <c r="BP655" s="779"/>
      <c r="BQ655" s="779"/>
      <c r="BR655" s="779"/>
      <c r="BS655" s="779"/>
      <c r="BT655" s="779"/>
      <c r="BU655" s="779"/>
      <c r="BV655" s="779"/>
      <c r="BW655" s="779"/>
      <c r="BX655" s="779"/>
      <c r="BY655" s="779"/>
      <c r="BZ655" s="779"/>
      <c r="CA655" s="779"/>
      <c r="CB655" s="779"/>
      <c r="CC655" s="779"/>
      <c r="CD655" s="779"/>
      <c r="CE655" s="779"/>
      <c r="CF655" s="779"/>
      <c r="CG655" s="779"/>
      <c r="CH655" s="779"/>
      <c r="CI655" s="779"/>
      <c r="CJ655" s="779"/>
      <c r="CK655" s="779"/>
      <c r="CL655" s="779"/>
      <c r="CM655" s="779"/>
      <c r="CN655" s="779"/>
      <c r="CO655" s="779"/>
      <c r="CP655" s="779"/>
      <c r="CQ655" s="779"/>
      <c r="CR655" s="779"/>
      <c r="CS655" s="779"/>
      <c r="CT655" s="779"/>
    </row>
    <row r="656" spans="1:98" s="887" customFormat="1" ht="13.5">
      <c r="A656" s="886"/>
      <c r="B656" s="886"/>
      <c r="C656" s="886"/>
      <c r="D656" s="886"/>
      <c r="E656" s="886"/>
      <c r="F656" s="2851"/>
      <c r="G656" s="2851"/>
      <c r="H656" s="888"/>
      <c r="I656" s="889"/>
      <c r="J656" s="890"/>
      <c r="M656" s="772"/>
      <c r="N656" s="891"/>
      <c r="O656" s="774"/>
      <c r="P656" s="775"/>
      <c r="Q656" s="775"/>
      <c r="R656" s="776"/>
      <c r="S656" s="777"/>
      <c r="T656" s="777"/>
      <c r="U656" s="777"/>
      <c r="V656" s="778"/>
      <c r="W656" s="778"/>
      <c r="X656" s="778"/>
      <c r="Y656" s="778"/>
      <c r="Z656" s="778"/>
      <c r="AA656" s="779"/>
      <c r="AB656" s="779"/>
      <c r="AC656" s="779"/>
      <c r="AD656" s="779"/>
      <c r="AE656" s="779"/>
      <c r="AF656" s="779"/>
      <c r="AG656" s="779"/>
      <c r="AH656" s="779"/>
      <c r="AI656" s="779"/>
      <c r="AJ656" s="779"/>
      <c r="AK656" s="779"/>
      <c r="AL656" s="779"/>
      <c r="AM656" s="779"/>
      <c r="AN656" s="779"/>
      <c r="AO656" s="779"/>
      <c r="AP656" s="779"/>
      <c r="AQ656" s="779"/>
      <c r="AR656" s="779"/>
      <c r="AS656" s="779"/>
      <c r="AT656" s="779"/>
      <c r="AU656" s="779"/>
      <c r="AV656" s="779"/>
      <c r="AW656" s="779"/>
      <c r="AX656" s="779"/>
      <c r="AY656" s="779"/>
      <c r="AZ656" s="779"/>
      <c r="BA656" s="779"/>
      <c r="BB656" s="779"/>
      <c r="BC656" s="779"/>
      <c r="BD656" s="779"/>
      <c r="BE656" s="779"/>
      <c r="BF656" s="779"/>
      <c r="BG656" s="779"/>
      <c r="BH656" s="779"/>
      <c r="BI656" s="779"/>
      <c r="BJ656" s="779"/>
      <c r="BK656" s="779"/>
      <c r="BL656" s="779"/>
      <c r="BM656" s="779"/>
      <c r="BN656" s="779"/>
      <c r="BO656" s="779"/>
      <c r="BP656" s="779"/>
      <c r="BQ656" s="779"/>
      <c r="BR656" s="779"/>
      <c r="BS656" s="779"/>
      <c r="BT656" s="779"/>
      <c r="BU656" s="779"/>
      <c r="BV656" s="779"/>
      <c r="BW656" s="779"/>
      <c r="BX656" s="779"/>
      <c r="BY656" s="779"/>
      <c r="BZ656" s="779"/>
      <c r="CA656" s="779"/>
      <c r="CB656" s="779"/>
      <c r="CC656" s="779"/>
      <c r="CD656" s="779"/>
      <c r="CE656" s="779"/>
      <c r="CF656" s="779"/>
      <c r="CG656" s="779"/>
      <c r="CH656" s="779"/>
      <c r="CI656" s="779"/>
      <c r="CJ656" s="779"/>
      <c r="CK656" s="779"/>
      <c r="CL656" s="779"/>
      <c r="CM656" s="779"/>
      <c r="CN656" s="779"/>
      <c r="CO656" s="779"/>
      <c r="CP656" s="779"/>
      <c r="CQ656" s="779"/>
      <c r="CR656" s="779"/>
      <c r="CS656" s="779"/>
      <c r="CT656" s="779"/>
    </row>
    <row r="657" spans="1:98" s="887" customFormat="1" ht="13.5">
      <c r="A657" s="886"/>
      <c r="B657" s="886"/>
      <c r="C657" s="886"/>
      <c r="D657" s="886"/>
      <c r="E657" s="886"/>
      <c r="F657" s="2851"/>
      <c r="G657" s="2851"/>
      <c r="H657" s="888"/>
      <c r="I657" s="889"/>
      <c r="J657" s="890"/>
      <c r="M657" s="772"/>
      <c r="N657" s="891"/>
      <c r="O657" s="774"/>
      <c r="P657" s="775"/>
      <c r="Q657" s="775"/>
      <c r="R657" s="776"/>
      <c r="S657" s="777"/>
      <c r="T657" s="777"/>
      <c r="U657" s="777"/>
      <c r="V657" s="778"/>
      <c r="W657" s="778"/>
      <c r="X657" s="778"/>
      <c r="Y657" s="778"/>
      <c r="Z657" s="778"/>
      <c r="AA657" s="779"/>
      <c r="AB657" s="779"/>
      <c r="AC657" s="779"/>
      <c r="AD657" s="779"/>
      <c r="AE657" s="779"/>
      <c r="AF657" s="779"/>
      <c r="AG657" s="779"/>
      <c r="AH657" s="779"/>
      <c r="AI657" s="779"/>
      <c r="AJ657" s="779"/>
      <c r="AK657" s="779"/>
      <c r="AL657" s="779"/>
      <c r="AM657" s="779"/>
      <c r="AN657" s="779"/>
      <c r="AO657" s="779"/>
      <c r="AP657" s="779"/>
      <c r="AQ657" s="779"/>
      <c r="AR657" s="779"/>
      <c r="AS657" s="779"/>
      <c r="AT657" s="779"/>
      <c r="AU657" s="779"/>
      <c r="AV657" s="779"/>
      <c r="AW657" s="779"/>
      <c r="AX657" s="779"/>
      <c r="AY657" s="779"/>
      <c r="AZ657" s="779"/>
      <c r="BA657" s="779"/>
      <c r="BB657" s="779"/>
      <c r="BC657" s="779"/>
      <c r="BD657" s="779"/>
      <c r="BE657" s="779"/>
      <c r="BF657" s="779"/>
      <c r="BG657" s="779"/>
      <c r="BH657" s="779"/>
      <c r="BI657" s="779"/>
      <c r="BJ657" s="779"/>
      <c r="BK657" s="779"/>
      <c r="BL657" s="779"/>
      <c r="BM657" s="779"/>
      <c r="BN657" s="779"/>
      <c r="BO657" s="779"/>
      <c r="BP657" s="779"/>
      <c r="BQ657" s="779"/>
      <c r="BR657" s="779"/>
      <c r="BS657" s="779"/>
      <c r="BT657" s="779"/>
      <c r="BU657" s="779"/>
      <c r="BV657" s="779"/>
      <c r="BW657" s="779"/>
      <c r="BX657" s="779"/>
      <c r="BY657" s="779"/>
      <c r="BZ657" s="779"/>
      <c r="CA657" s="779"/>
      <c r="CB657" s="779"/>
      <c r="CC657" s="779"/>
      <c r="CD657" s="779"/>
      <c r="CE657" s="779"/>
      <c r="CF657" s="779"/>
      <c r="CG657" s="779"/>
      <c r="CH657" s="779"/>
      <c r="CI657" s="779"/>
      <c r="CJ657" s="779"/>
      <c r="CK657" s="779"/>
      <c r="CL657" s="779"/>
      <c r="CM657" s="779"/>
      <c r="CN657" s="779"/>
      <c r="CO657" s="779"/>
      <c r="CP657" s="779"/>
      <c r="CQ657" s="779"/>
      <c r="CR657" s="779"/>
      <c r="CS657" s="779"/>
      <c r="CT657" s="779"/>
    </row>
    <row r="658" spans="1:98" s="887" customFormat="1" ht="13.5">
      <c r="A658" s="886"/>
      <c r="B658" s="886"/>
      <c r="C658" s="886"/>
      <c r="D658" s="886"/>
      <c r="E658" s="886"/>
      <c r="F658" s="2851"/>
      <c r="G658" s="2851"/>
      <c r="H658" s="888"/>
      <c r="I658" s="889"/>
      <c r="J658" s="890"/>
      <c r="M658" s="772"/>
      <c r="N658" s="891"/>
      <c r="O658" s="774"/>
      <c r="P658" s="775"/>
      <c r="Q658" s="775"/>
      <c r="R658" s="776"/>
      <c r="S658" s="777"/>
      <c r="T658" s="777"/>
      <c r="U658" s="777"/>
      <c r="V658" s="778"/>
      <c r="W658" s="778"/>
      <c r="X658" s="778"/>
      <c r="Y658" s="778"/>
      <c r="Z658" s="778"/>
      <c r="AA658" s="779"/>
      <c r="AB658" s="779"/>
      <c r="AC658" s="779"/>
      <c r="AD658" s="779"/>
      <c r="AE658" s="779"/>
      <c r="AF658" s="779"/>
      <c r="AG658" s="779"/>
      <c r="AH658" s="779"/>
      <c r="AI658" s="779"/>
      <c r="AJ658" s="779"/>
      <c r="AK658" s="779"/>
      <c r="AL658" s="779"/>
      <c r="AM658" s="779"/>
      <c r="AN658" s="779"/>
      <c r="AO658" s="779"/>
      <c r="AP658" s="779"/>
      <c r="AQ658" s="779"/>
      <c r="AR658" s="779"/>
      <c r="AS658" s="779"/>
      <c r="AT658" s="779"/>
      <c r="AU658" s="779"/>
      <c r="AV658" s="779"/>
      <c r="AW658" s="779"/>
      <c r="AX658" s="779"/>
      <c r="AY658" s="779"/>
      <c r="AZ658" s="779"/>
      <c r="BA658" s="779"/>
      <c r="BB658" s="779"/>
      <c r="BC658" s="779"/>
      <c r="BD658" s="779"/>
      <c r="BE658" s="779"/>
      <c r="BF658" s="779"/>
      <c r="BG658" s="779"/>
      <c r="BH658" s="779"/>
      <c r="BI658" s="779"/>
      <c r="BJ658" s="779"/>
      <c r="BK658" s="779"/>
      <c r="BL658" s="779"/>
      <c r="BM658" s="779"/>
      <c r="BN658" s="779"/>
      <c r="BO658" s="779"/>
      <c r="BP658" s="779"/>
      <c r="BQ658" s="779"/>
      <c r="BR658" s="779"/>
      <c r="BS658" s="779"/>
      <c r="BT658" s="779"/>
      <c r="BU658" s="779"/>
      <c r="BV658" s="779"/>
      <c r="BW658" s="779"/>
      <c r="BX658" s="779"/>
      <c r="BY658" s="779"/>
      <c r="BZ658" s="779"/>
      <c r="CA658" s="779"/>
      <c r="CB658" s="779"/>
      <c r="CC658" s="779"/>
      <c r="CD658" s="779"/>
      <c r="CE658" s="779"/>
      <c r="CF658" s="779"/>
      <c r="CG658" s="779"/>
      <c r="CH658" s="779"/>
      <c r="CI658" s="779"/>
      <c r="CJ658" s="779"/>
      <c r="CK658" s="779"/>
      <c r="CL658" s="779"/>
      <c r="CM658" s="779"/>
      <c r="CN658" s="779"/>
      <c r="CO658" s="779"/>
      <c r="CP658" s="779"/>
      <c r="CQ658" s="779"/>
      <c r="CR658" s="779"/>
      <c r="CS658" s="779"/>
      <c r="CT658" s="779"/>
    </row>
    <row r="659" spans="1:98" s="887" customFormat="1" ht="13.5">
      <c r="A659" s="886"/>
      <c r="B659" s="886"/>
      <c r="C659" s="886"/>
      <c r="D659" s="886"/>
      <c r="E659" s="886"/>
      <c r="F659" s="2851"/>
      <c r="G659" s="2851"/>
      <c r="H659" s="888"/>
      <c r="I659" s="889"/>
      <c r="J659" s="890"/>
      <c r="M659" s="772"/>
      <c r="N659" s="891"/>
      <c r="O659" s="774"/>
      <c r="P659" s="775"/>
      <c r="Q659" s="775"/>
      <c r="R659" s="776"/>
      <c r="S659" s="777"/>
      <c r="T659" s="777"/>
      <c r="U659" s="777"/>
      <c r="V659" s="778"/>
      <c r="W659" s="778"/>
      <c r="X659" s="778"/>
      <c r="Y659" s="778"/>
      <c r="Z659" s="778"/>
      <c r="AA659" s="779"/>
      <c r="AB659" s="779"/>
      <c r="AC659" s="779"/>
      <c r="AD659" s="779"/>
      <c r="AE659" s="779"/>
      <c r="AF659" s="779"/>
      <c r="AG659" s="779"/>
      <c r="AH659" s="779"/>
      <c r="AI659" s="779"/>
      <c r="AJ659" s="779"/>
      <c r="AK659" s="779"/>
      <c r="AL659" s="779"/>
      <c r="AM659" s="779"/>
      <c r="AN659" s="779"/>
      <c r="AO659" s="779"/>
      <c r="AP659" s="779"/>
      <c r="AQ659" s="779"/>
      <c r="AR659" s="779"/>
      <c r="AS659" s="779"/>
      <c r="AT659" s="779"/>
      <c r="AU659" s="779"/>
      <c r="AV659" s="779"/>
      <c r="AW659" s="779"/>
      <c r="AX659" s="779"/>
      <c r="AY659" s="779"/>
      <c r="AZ659" s="779"/>
      <c r="BA659" s="779"/>
      <c r="BB659" s="779"/>
      <c r="BC659" s="779"/>
      <c r="BD659" s="779"/>
      <c r="BE659" s="779"/>
      <c r="BF659" s="779"/>
      <c r="BG659" s="779"/>
      <c r="BH659" s="779"/>
      <c r="BI659" s="779"/>
      <c r="BJ659" s="779"/>
      <c r="BK659" s="779"/>
      <c r="BL659" s="779"/>
      <c r="BM659" s="779"/>
      <c r="BN659" s="779"/>
      <c r="BO659" s="779"/>
      <c r="BP659" s="779"/>
      <c r="BQ659" s="779"/>
      <c r="BR659" s="779"/>
      <c r="BS659" s="779"/>
      <c r="BT659" s="779"/>
      <c r="BU659" s="779"/>
      <c r="BV659" s="779"/>
      <c r="BW659" s="779"/>
      <c r="BX659" s="779"/>
      <c r="BY659" s="779"/>
      <c r="BZ659" s="779"/>
      <c r="CA659" s="779"/>
      <c r="CB659" s="779"/>
      <c r="CC659" s="779"/>
      <c r="CD659" s="779"/>
      <c r="CE659" s="779"/>
      <c r="CF659" s="779"/>
      <c r="CG659" s="779"/>
      <c r="CH659" s="779"/>
      <c r="CI659" s="779"/>
      <c r="CJ659" s="779"/>
      <c r="CK659" s="779"/>
      <c r="CL659" s="779"/>
      <c r="CM659" s="779"/>
      <c r="CN659" s="779"/>
      <c r="CO659" s="779"/>
      <c r="CP659" s="779"/>
      <c r="CQ659" s="779"/>
      <c r="CR659" s="779"/>
      <c r="CS659" s="779"/>
      <c r="CT659" s="779"/>
    </row>
    <row r="660" spans="1:98" s="887" customFormat="1" ht="13.5">
      <c r="A660" s="886"/>
      <c r="B660" s="886"/>
      <c r="C660" s="886"/>
      <c r="D660" s="886"/>
      <c r="E660" s="886"/>
      <c r="F660" s="2851"/>
      <c r="G660" s="2851"/>
      <c r="H660" s="888"/>
      <c r="I660" s="889"/>
      <c r="J660" s="890"/>
      <c r="M660" s="772"/>
      <c r="N660" s="891"/>
      <c r="O660" s="774"/>
      <c r="P660" s="775"/>
      <c r="Q660" s="775"/>
      <c r="R660" s="776"/>
      <c r="S660" s="777"/>
      <c r="T660" s="777"/>
      <c r="U660" s="777"/>
      <c r="V660" s="778"/>
      <c r="W660" s="778"/>
      <c r="X660" s="778"/>
      <c r="Y660" s="778"/>
      <c r="Z660" s="778"/>
      <c r="AA660" s="779"/>
      <c r="AB660" s="779"/>
      <c r="AC660" s="779"/>
      <c r="AD660" s="779"/>
      <c r="AE660" s="779"/>
      <c r="AF660" s="779"/>
      <c r="AG660" s="779"/>
      <c r="AH660" s="779"/>
      <c r="AI660" s="779"/>
      <c r="AJ660" s="779"/>
      <c r="AK660" s="779"/>
      <c r="AL660" s="779"/>
      <c r="AM660" s="779"/>
      <c r="AN660" s="779"/>
      <c r="AO660" s="779"/>
      <c r="AP660" s="779"/>
      <c r="AQ660" s="779"/>
      <c r="AR660" s="779"/>
      <c r="AS660" s="779"/>
      <c r="AT660" s="779"/>
      <c r="AU660" s="779"/>
      <c r="AV660" s="779"/>
      <c r="AW660" s="779"/>
      <c r="AX660" s="779"/>
      <c r="AY660" s="779"/>
      <c r="AZ660" s="779"/>
      <c r="BA660" s="779"/>
      <c r="BB660" s="779"/>
      <c r="BC660" s="779"/>
      <c r="BD660" s="779"/>
      <c r="BE660" s="779"/>
      <c r="BF660" s="779"/>
      <c r="BG660" s="779"/>
      <c r="BH660" s="779"/>
      <c r="BI660" s="779"/>
      <c r="BJ660" s="779"/>
      <c r="BK660" s="779"/>
      <c r="BL660" s="779"/>
      <c r="BM660" s="779"/>
      <c r="BN660" s="779"/>
      <c r="BO660" s="779"/>
      <c r="BP660" s="779"/>
      <c r="BQ660" s="779"/>
      <c r="BR660" s="779"/>
      <c r="BS660" s="779"/>
      <c r="BT660" s="779"/>
      <c r="BU660" s="779"/>
      <c r="BV660" s="779"/>
      <c r="BW660" s="779"/>
      <c r="BX660" s="779"/>
      <c r="BY660" s="779"/>
      <c r="BZ660" s="779"/>
      <c r="CA660" s="779"/>
      <c r="CB660" s="779"/>
      <c r="CC660" s="779"/>
      <c r="CD660" s="779"/>
      <c r="CE660" s="779"/>
      <c r="CF660" s="779"/>
      <c r="CG660" s="779"/>
      <c r="CH660" s="779"/>
      <c r="CI660" s="779"/>
      <c r="CJ660" s="779"/>
      <c r="CK660" s="779"/>
      <c r="CL660" s="779"/>
      <c r="CM660" s="779"/>
      <c r="CN660" s="779"/>
      <c r="CO660" s="779"/>
      <c r="CP660" s="779"/>
      <c r="CQ660" s="779"/>
      <c r="CR660" s="779"/>
      <c r="CS660" s="779"/>
      <c r="CT660" s="779"/>
    </row>
    <row r="661" spans="1:98" s="887" customFormat="1" ht="13.5">
      <c r="A661" s="886"/>
      <c r="B661" s="886"/>
      <c r="C661" s="886"/>
      <c r="D661" s="886"/>
      <c r="E661" s="886"/>
      <c r="F661" s="2851"/>
      <c r="G661" s="2851"/>
      <c r="H661" s="888"/>
      <c r="I661" s="889"/>
      <c r="J661" s="890"/>
      <c r="M661" s="772"/>
      <c r="N661" s="891"/>
      <c r="O661" s="774"/>
      <c r="P661" s="775"/>
      <c r="Q661" s="775"/>
      <c r="R661" s="776"/>
      <c r="S661" s="777"/>
      <c r="T661" s="777"/>
      <c r="U661" s="777"/>
      <c r="V661" s="778"/>
      <c r="W661" s="778"/>
      <c r="X661" s="778"/>
      <c r="Y661" s="778"/>
      <c r="Z661" s="778"/>
      <c r="AA661" s="779"/>
      <c r="AB661" s="779"/>
      <c r="AC661" s="779"/>
      <c r="AD661" s="779"/>
      <c r="AE661" s="779"/>
      <c r="AF661" s="779"/>
      <c r="AG661" s="779"/>
      <c r="AH661" s="779"/>
      <c r="AI661" s="779"/>
      <c r="AJ661" s="779"/>
      <c r="AK661" s="779"/>
      <c r="AL661" s="779"/>
      <c r="AM661" s="779"/>
      <c r="AN661" s="779"/>
      <c r="AO661" s="779"/>
      <c r="AP661" s="779"/>
      <c r="AQ661" s="779"/>
      <c r="AR661" s="779"/>
      <c r="AS661" s="779"/>
      <c r="AT661" s="779"/>
      <c r="AU661" s="779"/>
      <c r="AV661" s="779"/>
      <c r="AW661" s="779"/>
      <c r="AX661" s="779"/>
      <c r="AY661" s="779"/>
      <c r="AZ661" s="779"/>
      <c r="BA661" s="779"/>
      <c r="BB661" s="779"/>
      <c r="BC661" s="779"/>
      <c r="BD661" s="779"/>
      <c r="BE661" s="779"/>
      <c r="BF661" s="779"/>
      <c r="BG661" s="779"/>
      <c r="BH661" s="779"/>
      <c r="BI661" s="779"/>
      <c r="BJ661" s="779"/>
      <c r="BK661" s="779"/>
      <c r="BL661" s="779"/>
      <c r="BM661" s="779"/>
      <c r="BN661" s="779"/>
      <c r="BO661" s="779"/>
      <c r="BP661" s="779"/>
      <c r="BQ661" s="779"/>
      <c r="BR661" s="779"/>
      <c r="BS661" s="779"/>
      <c r="BT661" s="779"/>
      <c r="BU661" s="779"/>
      <c r="BV661" s="779"/>
      <c r="BW661" s="779"/>
      <c r="BX661" s="779"/>
      <c r="BY661" s="779"/>
      <c r="BZ661" s="779"/>
      <c r="CA661" s="779"/>
      <c r="CB661" s="779"/>
      <c r="CC661" s="779"/>
      <c r="CD661" s="779"/>
      <c r="CE661" s="779"/>
      <c r="CF661" s="779"/>
      <c r="CG661" s="779"/>
      <c r="CH661" s="779"/>
      <c r="CI661" s="779"/>
      <c r="CJ661" s="779"/>
      <c r="CK661" s="779"/>
      <c r="CL661" s="779"/>
      <c r="CM661" s="779"/>
      <c r="CN661" s="779"/>
      <c r="CO661" s="779"/>
      <c r="CP661" s="779"/>
      <c r="CQ661" s="779"/>
      <c r="CR661" s="779"/>
      <c r="CS661" s="779"/>
      <c r="CT661" s="779"/>
    </row>
    <row r="662" spans="1:98" s="887" customFormat="1" ht="13.5">
      <c r="A662" s="886"/>
      <c r="B662" s="886"/>
      <c r="C662" s="886"/>
      <c r="D662" s="886"/>
      <c r="E662" s="886"/>
      <c r="F662" s="2851"/>
      <c r="G662" s="2851"/>
      <c r="H662" s="888"/>
      <c r="I662" s="889"/>
      <c r="J662" s="890"/>
      <c r="M662" s="772"/>
      <c r="N662" s="891"/>
      <c r="O662" s="774"/>
      <c r="P662" s="775"/>
      <c r="Q662" s="775"/>
      <c r="R662" s="776"/>
      <c r="S662" s="777"/>
      <c r="T662" s="777"/>
      <c r="U662" s="777"/>
      <c r="V662" s="778"/>
      <c r="W662" s="778"/>
      <c r="X662" s="778"/>
      <c r="Y662" s="778"/>
      <c r="Z662" s="778"/>
      <c r="AA662" s="779"/>
      <c r="AB662" s="779"/>
      <c r="AC662" s="779"/>
      <c r="AD662" s="779"/>
      <c r="AE662" s="779"/>
      <c r="AF662" s="779"/>
      <c r="AG662" s="779"/>
      <c r="AH662" s="779"/>
      <c r="AI662" s="779"/>
      <c r="AJ662" s="779"/>
      <c r="AK662" s="779"/>
      <c r="AL662" s="779"/>
      <c r="AM662" s="779"/>
      <c r="AN662" s="779"/>
      <c r="AO662" s="779"/>
      <c r="AP662" s="779"/>
      <c r="AQ662" s="779"/>
      <c r="AR662" s="779"/>
      <c r="AS662" s="779"/>
      <c r="AT662" s="779"/>
      <c r="AU662" s="779"/>
      <c r="AV662" s="779"/>
      <c r="AW662" s="779"/>
      <c r="AX662" s="779"/>
      <c r="AY662" s="779"/>
      <c r="AZ662" s="779"/>
      <c r="BA662" s="779"/>
      <c r="BB662" s="779"/>
      <c r="BC662" s="779"/>
      <c r="BD662" s="779"/>
      <c r="BE662" s="779"/>
      <c r="BF662" s="779"/>
      <c r="BG662" s="779"/>
      <c r="BH662" s="779"/>
      <c r="BI662" s="779"/>
      <c r="BJ662" s="779"/>
      <c r="BK662" s="779"/>
      <c r="BL662" s="779"/>
      <c r="BM662" s="779"/>
      <c r="BN662" s="779"/>
      <c r="BO662" s="779"/>
      <c r="BP662" s="779"/>
      <c r="BQ662" s="779"/>
      <c r="BR662" s="779"/>
      <c r="BS662" s="779"/>
      <c r="BT662" s="779"/>
      <c r="BU662" s="779"/>
      <c r="BV662" s="779"/>
      <c r="BW662" s="779"/>
      <c r="BX662" s="779"/>
      <c r="BY662" s="779"/>
      <c r="BZ662" s="779"/>
      <c r="CA662" s="779"/>
      <c r="CB662" s="779"/>
      <c r="CC662" s="779"/>
      <c r="CD662" s="779"/>
      <c r="CE662" s="779"/>
      <c r="CF662" s="779"/>
      <c r="CG662" s="779"/>
      <c r="CH662" s="779"/>
      <c r="CI662" s="779"/>
      <c r="CJ662" s="779"/>
      <c r="CK662" s="779"/>
      <c r="CL662" s="779"/>
      <c r="CM662" s="779"/>
      <c r="CN662" s="779"/>
      <c r="CO662" s="779"/>
      <c r="CP662" s="779"/>
      <c r="CQ662" s="779"/>
      <c r="CR662" s="779"/>
      <c r="CS662" s="779"/>
      <c r="CT662" s="779"/>
    </row>
    <row r="663" spans="1:98" s="887" customFormat="1" ht="13.5">
      <c r="A663" s="886"/>
      <c r="B663" s="886"/>
      <c r="C663" s="886"/>
      <c r="D663" s="886"/>
      <c r="E663" s="886"/>
      <c r="F663" s="2851"/>
      <c r="G663" s="2851"/>
      <c r="H663" s="888"/>
      <c r="I663" s="889"/>
      <c r="J663" s="890"/>
      <c r="M663" s="772"/>
      <c r="N663" s="891"/>
      <c r="O663" s="774"/>
      <c r="P663" s="775"/>
      <c r="Q663" s="775"/>
      <c r="R663" s="776"/>
      <c r="S663" s="777"/>
      <c r="T663" s="777"/>
      <c r="U663" s="777"/>
      <c r="V663" s="778"/>
      <c r="W663" s="778"/>
      <c r="X663" s="778"/>
      <c r="Y663" s="778"/>
      <c r="Z663" s="778"/>
      <c r="AA663" s="779"/>
      <c r="AB663" s="779"/>
      <c r="AC663" s="779"/>
      <c r="AD663" s="779"/>
      <c r="AE663" s="779"/>
      <c r="AF663" s="779"/>
      <c r="AG663" s="779"/>
      <c r="AH663" s="779"/>
      <c r="AI663" s="779"/>
      <c r="AJ663" s="779"/>
      <c r="AK663" s="779"/>
      <c r="AL663" s="779"/>
      <c r="AM663" s="779"/>
      <c r="AN663" s="779"/>
      <c r="AO663" s="779"/>
      <c r="AP663" s="779"/>
      <c r="AQ663" s="779"/>
      <c r="AR663" s="779"/>
      <c r="AS663" s="779"/>
      <c r="AT663" s="779"/>
      <c r="AU663" s="779"/>
      <c r="AV663" s="779"/>
      <c r="AW663" s="779"/>
      <c r="AX663" s="779"/>
      <c r="AY663" s="779"/>
      <c r="AZ663" s="779"/>
      <c r="BA663" s="779"/>
      <c r="BB663" s="779"/>
      <c r="BC663" s="779"/>
      <c r="BD663" s="779"/>
      <c r="BE663" s="779"/>
      <c r="BF663" s="779"/>
      <c r="BG663" s="779"/>
      <c r="BH663" s="779"/>
      <c r="BI663" s="779"/>
      <c r="BJ663" s="779"/>
      <c r="BK663" s="779"/>
      <c r="BL663" s="779"/>
      <c r="BM663" s="779"/>
      <c r="BN663" s="779"/>
      <c r="BO663" s="779"/>
      <c r="BP663" s="779"/>
      <c r="BQ663" s="779"/>
      <c r="BR663" s="779"/>
      <c r="BS663" s="779"/>
      <c r="BT663" s="779"/>
      <c r="BU663" s="779"/>
      <c r="BV663" s="779"/>
      <c r="BW663" s="779"/>
      <c r="BX663" s="779"/>
      <c r="BY663" s="779"/>
      <c r="BZ663" s="779"/>
      <c r="CA663" s="779"/>
      <c r="CB663" s="779"/>
      <c r="CC663" s="779"/>
      <c r="CD663" s="779"/>
      <c r="CE663" s="779"/>
      <c r="CF663" s="779"/>
      <c r="CG663" s="779"/>
      <c r="CH663" s="779"/>
      <c r="CI663" s="779"/>
      <c r="CJ663" s="779"/>
      <c r="CK663" s="779"/>
      <c r="CL663" s="779"/>
      <c r="CM663" s="779"/>
      <c r="CN663" s="779"/>
      <c r="CO663" s="779"/>
      <c r="CP663" s="779"/>
      <c r="CQ663" s="779"/>
      <c r="CR663" s="779"/>
      <c r="CS663" s="779"/>
      <c r="CT663" s="779"/>
    </row>
    <row r="664" spans="1:98" s="887" customFormat="1" ht="13.5">
      <c r="A664" s="886"/>
      <c r="B664" s="886"/>
      <c r="C664" s="886"/>
      <c r="D664" s="886"/>
      <c r="E664" s="886"/>
      <c r="F664" s="2851"/>
      <c r="G664" s="2851"/>
      <c r="H664" s="888"/>
      <c r="I664" s="889"/>
      <c r="J664" s="890"/>
      <c r="M664" s="772"/>
      <c r="N664" s="891"/>
      <c r="O664" s="774"/>
      <c r="P664" s="775"/>
      <c r="Q664" s="775"/>
      <c r="R664" s="776"/>
      <c r="S664" s="777"/>
      <c r="T664" s="777"/>
      <c r="U664" s="777"/>
      <c r="V664" s="778"/>
      <c r="W664" s="778"/>
      <c r="X664" s="778"/>
      <c r="Y664" s="778"/>
      <c r="Z664" s="778"/>
      <c r="AA664" s="779"/>
      <c r="AB664" s="779"/>
      <c r="AC664" s="779"/>
      <c r="AD664" s="779"/>
      <c r="AE664" s="779"/>
      <c r="AF664" s="779"/>
      <c r="AG664" s="779"/>
      <c r="AH664" s="779"/>
      <c r="AI664" s="779"/>
      <c r="AJ664" s="779"/>
      <c r="AK664" s="779"/>
      <c r="AL664" s="779"/>
      <c r="AM664" s="779"/>
      <c r="AN664" s="779"/>
      <c r="AO664" s="779"/>
      <c r="AP664" s="779"/>
      <c r="AQ664" s="779"/>
      <c r="AR664" s="779"/>
      <c r="AS664" s="779"/>
      <c r="AT664" s="779"/>
      <c r="AU664" s="779"/>
      <c r="AV664" s="779"/>
      <c r="AW664" s="779"/>
      <c r="AX664" s="779"/>
      <c r="AY664" s="779"/>
      <c r="AZ664" s="779"/>
      <c r="BA664" s="779"/>
      <c r="BB664" s="779"/>
      <c r="BC664" s="779"/>
      <c r="BD664" s="779"/>
      <c r="BE664" s="779"/>
      <c r="BF664" s="779"/>
      <c r="BG664" s="779"/>
      <c r="BH664" s="779"/>
      <c r="BI664" s="779"/>
      <c r="BJ664" s="779"/>
      <c r="BK664" s="779"/>
      <c r="BL664" s="779"/>
      <c r="BM664" s="779"/>
      <c r="BN664" s="779"/>
      <c r="BO664" s="779"/>
      <c r="BP664" s="779"/>
      <c r="BQ664" s="779"/>
      <c r="BR664" s="779"/>
      <c r="BS664" s="779"/>
      <c r="BT664" s="779"/>
      <c r="BU664" s="779"/>
      <c r="BV664" s="779"/>
      <c r="BW664" s="779"/>
      <c r="BX664" s="779"/>
      <c r="BY664" s="779"/>
      <c r="BZ664" s="779"/>
      <c r="CA664" s="779"/>
      <c r="CB664" s="779"/>
      <c r="CC664" s="779"/>
      <c r="CD664" s="779"/>
      <c r="CE664" s="779"/>
      <c r="CF664" s="779"/>
      <c r="CG664" s="779"/>
      <c r="CH664" s="779"/>
      <c r="CI664" s="779"/>
      <c r="CJ664" s="779"/>
      <c r="CK664" s="779"/>
      <c r="CL664" s="779"/>
      <c r="CM664" s="779"/>
      <c r="CN664" s="779"/>
      <c r="CO664" s="779"/>
      <c r="CP664" s="779"/>
      <c r="CQ664" s="779"/>
      <c r="CR664" s="779"/>
      <c r="CS664" s="779"/>
      <c r="CT664" s="779"/>
    </row>
    <row r="665" spans="1:98" s="887" customFormat="1" ht="13.5">
      <c r="A665" s="886"/>
      <c r="B665" s="886"/>
      <c r="C665" s="886"/>
      <c r="D665" s="886"/>
      <c r="E665" s="886"/>
      <c r="F665" s="2851"/>
      <c r="G665" s="2851"/>
      <c r="H665" s="888"/>
      <c r="I665" s="889"/>
      <c r="J665" s="890"/>
      <c r="M665" s="772"/>
      <c r="N665" s="891"/>
      <c r="O665" s="774"/>
      <c r="P665" s="775"/>
      <c r="Q665" s="775"/>
      <c r="R665" s="776"/>
      <c r="S665" s="777"/>
      <c r="T665" s="777"/>
      <c r="U665" s="777"/>
      <c r="V665" s="778"/>
      <c r="W665" s="778"/>
      <c r="X665" s="778"/>
      <c r="Y665" s="778"/>
      <c r="Z665" s="778"/>
      <c r="AA665" s="779"/>
      <c r="AB665" s="779"/>
      <c r="AC665" s="779"/>
      <c r="AD665" s="779"/>
      <c r="AE665" s="779"/>
      <c r="AF665" s="779"/>
      <c r="AG665" s="779"/>
      <c r="AH665" s="779"/>
      <c r="AI665" s="779"/>
      <c r="AJ665" s="779"/>
      <c r="AK665" s="779"/>
      <c r="AL665" s="779"/>
      <c r="AM665" s="779"/>
      <c r="AN665" s="779"/>
      <c r="AO665" s="779"/>
      <c r="AP665" s="779"/>
      <c r="AQ665" s="779"/>
      <c r="AR665" s="779"/>
      <c r="AS665" s="779"/>
      <c r="AT665" s="779"/>
      <c r="AU665" s="779"/>
      <c r="AV665" s="779"/>
      <c r="AW665" s="779"/>
      <c r="AX665" s="779"/>
      <c r="AY665" s="779"/>
      <c r="AZ665" s="779"/>
      <c r="BA665" s="779"/>
      <c r="BB665" s="779"/>
      <c r="BC665" s="779"/>
      <c r="BD665" s="779"/>
      <c r="BE665" s="779"/>
      <c r="BF665" s="779"/>
      <c r="BG665" s="779"/>
      <c r="BH665" s="779"/>
      <c r="BI665" s="779"/>
      <c r="BJ665" s="779"/>
      <c r="BK665" s="779"/>
      <c r="BL665" s="779"/>
      <c r="BM665" s="779"/>
      <c r="BN665" s="779"/>
      <c r="BO665" s="779"/>
      <c r="BP665" s="779"/>
      <c r="BQ665" s="779"/>
      <c r="BR665" s="779"/>
      <c r="BS665" s="779"/>
      <c r="BT665" s="779"/>
      <c r="BU665" s="779"/>
      <c r="BV665" s="779"/>
      <c r="BW665" s="779"/>
      <c r="BX665" s="779"/>
      <c r="BY665" s="779"/>
      <c r="BZ665" s="779"/>
      <c r="CA665" s="779"/>
      <c r="CB665" s="779"/>
      <c r="CC665" s="779"/>
      <c r="CD665" s="779"/>
      <c r="CE665" s="779"/>
      <c r="CF665" s="779"/>
      <c r="CG665" s="779"/>
      <c r="CH665" s="779"/>
      <c r="CI665" s="779"/>
      <c r="CJ665" s="779"/>
      <c r="CK665" s="779"/>
      <c r="CL665" s="779"/>
      <c r="CM665" s="779"/>
      <c r="CN665" s="779"/>
      <c r="CO665" s="779"/>
      <c r="CP665" s="779"/>
      <c r="CQ665" s="779"/>
      <c r="CR665" s="779"/>
      <c r="CS665" s="779"/>
      <c r="CT665" s="779"/>
    </row>
    <row r="666" spans="1:98" s="887" customFormat="1" ht="13.5">
      <c r="A666" s="886"/>
      <c r="B666" s="886"/>
      <c r="C666" s="886"/>
      <c r="D666" s="886"/>
      <c r="E666" s="886"/>
      <c r="F666" s="2851"/>
      <c r="G666" s="2851"/>
      <c r="H666" s="888"/>
      <c r="I666" s="889"/>
      <c r="J666" s="890"/>
      <c r="M666" s="772"/>
      <c r="N666" s="891"/>
      <c r="O666" s="774"/>
      <c r="P666" s="775"/>
      <c r="Q666" s="775"/>
      <c r="R666" s="776"/>
      <c r="S666" s="777"/>
      <c r="T666" s="777"/>
      <c r="U666" s="777"/>
      <c r="V666" s="778"/>
      <c r="W666" s="778"/>
      <c r="X666" s="778"/>
      <c r="Y666" s="778"/>
      <c r="Z666" s="778"/>
      <c r="AA666" s="779"/>
      <c r="AB666" s="779"/>
      <c r="AC666" s="779"/>
      <c r="AD666" s="779"/>
      <c r="AE666" s="779"/>
      <c r="AF666" s="779"/>
      <c r="AG666" s="779"/>
      <c r="AH666" s="779"/>
      <c r="AI666" s="779"/>
      <c r="AJ666" s="779"/>
      <c r="AK666" s="779"/>
      <c r="AL666" s="779"/>
      <c r="AM666" s="779"/>
      <c r="AN666" s="779"/>
      <c r="AO666" s="779"/>
      <c r="AP666" s="779"/>
      <c r="AQ666" s="779"/>
      <c r="AR666" s="779"/>
      <c r="AS666" s="779"/>
      <c r="AT666" s="779"/>
      <c r="AU666" s="779"/>
      <c r="AV666" s="779"/>
      <c r="AW666" s="779"/>
      <c r="AX666" s="779"/>
      <c r="AY666" s="779"/>
      <c r="AZ666" s="779"/>
      <c r="BA666" s="779"/>
      <c r="BB666" s="779"/>
      <c r="BC666" s="779"/>
      <c r="BD666" s="779"/>
      <c r="BE666" s="779"/>
      <c r="BF666" s="779"/>
      <c r="BG666" s="779"/>
      <c r="BH666" s="779"/>
      <c r="BI666" s="779"/>
      <c r="BJ666" s="779"/>
      <c r="BK666" s="779"/>
      <c r="BL666" s="779"/>
      <c r="BM666" s="779"/>
      <c r="BN666" s="779"/>
      <c r="BO666" s="779"/>
      <c r="BP666" s="779"/>
      <c r="BQ666" s="779"/>
      <c r="BR666" s="779"/>
      <c r="BS666" s="779"/>
      <c r="BT666" s="779"/>
      <c r="BU666" s="779"/>
      <c r="BV666" s="779"/>
      <c r="BW666" s="779"/>
      <c r="BX666" s="779"/>
      <c r="BY666" s="779"/>
      <c r="BZ666" s="779"/>
      <c r="CA666" s="779"/>
      <c r="CB666" s="779"/>
      <c r="CC666" s="779"/>
      <c r="CD666" s="779"/>
      <c r="CE666" s="779"/>
      <c r="CF666" s="779"/>
      <c r="CG666" s="779"/>
      <c r="CH666" s="779"/>
      <c r="CI666" s="779"/>
      <c r="CJ666" s="779"/>
      <c r="CK666" s="779"/>
      <c r="CL666" s="779"/>
      <c r="CM666" s="779"/>
      <c r="CN666" s="779"/>
      <c r="CO666" s="779"/>
      <c r="CP666" s="779"/>
      <c r="CQ666" s="779"/>
      <c r="CR666" s="779"/>
      <c r="CS666" s="779"/>
      <c r="CT666" s="779"/>
    </row>
    <row r="667" spans="1:98" s="887" customFormat="1" ht="13.5">
      <c r="A667" s="886"/>
      <c r="B667" s="886"/>
      <c r="C667" s="886"/>
      <c r="D667" s="886"/>
      <c r="E667" s="886"/>
      <c r="F667" s="2851"/>
      <c r="G667" s="2851"/>
      <c r="H667" s="888"/>
      <c r="I667" s="889"/>
      <c r="J667" s="890"/>
      <c r="M667" s="772"/>
      <c r="N667" s="891"/>
      <c r="O667" s="774"/>
      <c r="P667" s="775"/>
      <c r="Q667" s="775"/>
      <c r="R667" s="776"/>
      <c r="S667" s="777"/>
      <c r="T667" s="777"/>
      <c r="U667" s="777"/>
      <c r="V667" s="778"/>
      <c r="W667" s="778"/>
      <c r="X667" s="778"/>
      <c r="Y667" s="778"/>
      <c r="Z667" s="778"/>
      <c r="AA667" s="779"/>
      <c r="AB667" s="779"/>
      <c r="AC667" s="779"/>
      <c r="AD667" s="779"/>
      <c r="AE667" s="779"/>
      <c r="AF667" s="779"/>
      <c r="AG667" s="779"/>
      <c r="AH667" s="779"/>
      <c r="AI667" s="779"/>
      <c r="AJ667" s="779"/>
      <c r="AK667" s="779"/>
      <c r="AL667" s="779"/>
      <c r="AM667" s="779"/>
      <c r="AN667" s="779"/>
      <c r="AO667" s="779"/>
      <c r="AP667" s="779"/>
      <c r="AQ667" s="779"/>
      <c r="AR667" s="779"/>
      <c r="AS667" s="779"/>
      <c r="AT667" s="779"/>
      <c r="AU667" s="779"/>
      <c r="AV667" s="779"/>
      <c r="AW667" s="779"/>
      <c r="AX667" s="779"/>
      <c r="AY667" s="779"/>
      <c r="AZ667" s="779"/>
      <c r="BA667" s="779"/>
      <c r="BB667" s="779"/>
      <c r="BC667" s="779"/>
      <c r="BD667" s="779"/>
      <c r="BE667" s="779"/>
      <c r="BF667" s="779"/>
      <c r="BG667" s="779"/>
      <c r="BH667" s="779"/>
      <c r="BI667" s="779"/>
      <c r="BJ667" s="779"/>
      <c r="BK667" s="779"/>
      <c r="BL667" s="779"/>
      <c r="BM667" s="779"/>
      <c r="BN667" s="779"/>
      <c r="BO667" s="779"/>
      <c r="BP667" s="779"/>
      <c r="BQ667" s="779"/>
      <c r="BR667" s="779"/>
      <c r="BS667" s="779"/>
      <c r="BT667" s="779"/>
      <c r="BU667" s="779"/>
      <c r="BV667" s="779"/>
      <c r="BW667" s="779"/>
      <c r="BX667" s="779"/>
      <c r="BY667" s="779"/>
      <c r="BZ667" s="779"/>
      <c r="CA667" s="779"/>
      <c r="CB667" s="779"/>
      <c r="CC667" s="779"/>
      <c r="CD667" s="779"/>
      <c r="CE667" s="779"/>
      <c r="CF667" s="779"/>
      <c r="CG667" s="779"/>
      <c r="CH667" s="779"/>
      <c r="CI667" s="779"/>
      <c r="CJ667" s="779"/>
      <c r="CK667" s="779"/>
      <c r="CL667" s="779"/>
      <c r="CM667" s="779"/>
      <c r="CN667" s="779"/>
      <c r="CO667" s="779"/>
      <c r="CP667" s="779"/>
      <c r="CQ667" s="779"/>
      <c r="CR667" s="779"/>
      <c r="CS667" s="779"/>
      <c r="CT667" s="779"/>
    </row>
    <row r="668" spans="1:98" s="887" customFormat="1" ht="13.5">
      <c r="A668" s="886"/>
      <c r="B668" s="886"/>
      <c r="C668" s="886"/>
      <c r="D668" s="886"/>
      <c r="E668" s="886"/>
      <c r="F668" s="2851"/>
      <c r="G668" s="2851"/>
      <c r="H668" s="888"/>
      <c r="I668" s="889"/>
      <c r="J668" s="890"/>
      <c r="M668" s="772"/>
      <c r="N668" s="891"/>
      <c r="O668" s="774"/>
      <c r="P668" s="775"/>
      <c r="Q668" s="775"/>
      <c r="R668" s="776"/>
      <c r="S668" s="777"/>
      <c r="T668" s="777"/>
      <c r="U668" s="777"/>
      <c r="V668" s="778"/>
      <c r="W668" s="778"/>
      <c r="X668" s="778"/>
      <c r="Y668" s="778"/>
      <c r="Z668" s="778"/>
      <c r="AA668" s="779"/>
      <c r="AB668" s="779"/>
      <c r="AC668" s="779"/>
      <c r="AD668" s="779"/>
      <c r="AE668" s="779"/>
      <c r="AF668" s="779"/>
      <c r="AG668" s="779"/>
      <c r="AH668" s="779"/>
      <c r="AI668" s="779"/>
      <c r="AJ668" s="779"/>
      <c r="AK668" s="779"/>
      <c r="AL668" s="779"/>
      <c r="AM668" s="779"/>
      <c r="AN668" s="779"/>
      <c r="AO668" s="779"/>
      <c r="AP668" s="779"/>
      <c r="AQ668" s="779"/>
      <c r="AR668" s="779"/>
      <c r="AS668" s="779"/>
      <c r="AT668" s="779"/>
      <c r="AU668" s="779"/>
      <c r="AV668" s="779"/>
      <c r="AW668" s="779"/>
      <c r="AX668" s="779"/>
      <c r="AY668" s="779"/>
      <c r="AZ668" s="779"/>
      <c r="BA668" s="779"/>
      <c r="BB668" s="779"/>
      <c r="BC668" s="779"/>
      <c r="BD668" s="779"/>
      <c r="BE668" s="779"/>
      <c r="BF668" s="779"/>
      <c r="BG668" s="779"/>
      <c r="BH668" s="779"/>
      <c r="BI668" s="779"/>
      <c r="BJ668" s="779"/>
      <c r="BK668" s="779"/>
      <c r="BL668" s="779"/>
      <c r="BM668" s="779"/>
      <c r="BN668" s="779"/>
      <c r="BO668" s="779"/>
      <c r="BP668" s="779"/>
      <c r="BQ668" s="779"/>
      <c r="BR668" s="779"/>
      <c r="BS668" s="779"/>
      <c r="BT668" s="779"/>
      <c r="BU668" s="779"/>
      <c r="BV668" s="779"/>
      <c r="BW668" s="779"/>
      <c r="BX668" s="779"/>
      <c r="BY668" s="779"/>
      <c r="BZ668" s="779"/>
      <c r="CA668" s="779"/>
      <c r="CB668" s="779"/>
      <c r="CC668" s="779"/>
      <c r="CD668" s="779"/>
      <c r="CE668" s="779"/>
      <c r="CF668" s="779"/>
      <c r="CG668" s="779"/>
      <c r="CH668" s="779"/>
      <c r="CI668" s="779"/>
      <c r="CJ668" s="779"/>
      <c r="CK668" s="779"/>
      <c r="CL668" s="779"/>
      <c r="CM668" s="779"/>
      <c r="CN668" s="779"/>
      <c r="CO668" s="779"/>
      <c r="CP668" s="779"/>
      <c r="CQ668" s="779"/>
      <c r="CR668" s="779"/>
      <c r="CS668" s="779"/>
      <c r="CT668" s="779"/>
    </row>
    <row r="669" spans="1:98" s="887" customFormat="1" ht="13.5">
      <c r="A669" s="886"/>
      <c r="B669" s="886"/>
      <c r="C669" s="886"/>
      <c r="D669" s="886"/>
      <c r="E669" s="886"/>
      <c r="F669" s="2851"/>
      <c r="G669" s="2851"/>
      <c r="H669" s="888"/>
      <c r="I669" s="889"/>
      <c r="J669" s="890"/>
      <c r="M669" s="772"/>
      <c r="N669" s="891"/>
      <c r="O669" s="774"/>
      <c r="P669" s="775"/>
      <c r="Q669" s="775"/>
      <c r="R669" s="776"/>
      <c r="S669" s="777"/>
      <c r="T669" s="777"/>
      <c r="U669" s="777"/>
      <c r="V669" s="778"/>
      <c r="W669" s="778"/>
      <c r="X669" s="778"/>
      <c r="Y669" s="778"/>
      <c r="Z669" s="778"/>
      <c r="AA669" s="779"/>
      <c r="AB669" s="779"/>
      <c r="AC669" s="779"/>
      <c r="AD669" s="779"/>
      <c r="AE669" s="779"/>
      <c r="AF669" s="779"/>
      <c r="AG669" s="779"/>
      <c r="AH669" s="779"/>
      <c r="AI669" s="779"/>
      <c r="AJ669" s="779"/>
      <c r="AK669" s="779"/>
      <c r="AL669" s="779"/>
      <c r="AM669" s="779"/>
      <c r="AN669" s="779"/>
      <c r="AO669" s="779"/>
      <c r="AP669" s="779"/>
      <c r="AQ669" s="779"/>
      <c r="AR669" s="779"/>
      <c r="AS669" s="779"/>
      <c r="AT669" s="779"/>
      <c r="AU669" s="779"/>
      <c r="AV669" s="779"/>
      <c r="AW669" s="779"/>
      <c r="AX669" s="779"/>
      <c r="AY669" s="779"/>
      <c r="AZ669" s="779"/>
      <c r="BA669" s="779"/>
      <c r="BB669" s="779"/>
      <c r="BC669" s="779"/>
      <c r="BD669" s="779"/>
      <c r="BE669" s="779"/>
      <c r="BF669" s="779"/>
      <c r="BG669" s="779"/>
      <c r="BH669" s="779"/>
      <c r="BI669" s="779"/>
      <c r="BJ669" s="779"/>
      <c r="BK669" s="779"/>
      <c r="BL669" s="779"/>
      <c r="BM669" s="779"/>
      <c r="BN669" s="779"/>
      <c r="BO669" s="779"/>
      <c r="BP669" s="779"/>
      <c r="BQ669" s="779"/>
      <c r="BR669" s="779"/>
      <c r="BS669" s="779"/>
      <c r="BT669" s="779"/>
      <c r="BU669" s="779"/>
      <c r="BV669" s="779"/>
      <c r="BW669" s="779"/>
      <c r="BX669" s="779"/>
      <c r="BY669" s="779"/>
      <c r="BZ669" s="779"/>
      <c r="CA669" s="779"/>
      <c r="CB669" s="779"/>
      <c r="CC669" s="779"/>
      <c r="CD669" s="779"/>
      <c r="CE669" s="779"/>
      <c r="CF669" s="779"/>
      <c r="CG669" s="779"/>
      <c r="CH669" s="779"/>
      <c r="CI669" s="779"/>
      <c r="CJ669" s="779"/>
      <c r="CK669" s="779"/>
      <c r="CL669" s="779"/>
      <c r="CM669" s="779"/>
      <c r="CN669" s="779"/>
      <c r="CO669" s="779"/>
      <c r="CP669" s="779"/>
      <c r="CQ669" s="779"/>
      <c r="CR669" s="779"/>
      <c r="CS669" s="779"/>
      <c r="CT669" s="779"/>
    </row>
    <row r="670" spans="1:98" s="887" customFormat="1" ht="13.5">
      <c r="A670" s="886"/>
      <c r="B670" s="886"/>
      <c r="C670" s="886"/>
      <c r="D670" s="886"/>
      <c r="E670" s="886"/>
      <c r="F670" s="2851"/>
      <c r="G670" s="2851"/>
      <c r="H670" s="888"/>
      <c r="I670" s="889"/>
      <c r="J670" s="890"/>
      <c r="M670" s="772"/>
      <c r="N670" s="891"/>
      <c r="O670" s="774"/>
      <c r="P670" s="775"/>
      <c r="Q670" s="775"/>
      <c r="R670" s="776"/>
      <c r="S670" s="777"/>
      <c r="T670" s="777"/>
      <c r="U670" s="777"/>
      <c r="V670" s="778"/>
      <c r="W670" s="778"/>
      <c r="X670" s="778"/>
      <c r="Y670" s="778"/>
      <c r="Z670" s="778"/>
      <c r="AA670" s="779"/>
      <c r="AB670" s="779"/>
      <c r="AC670" s="779"/>
      <c r="AD670" s="779"/>
      <c r="AE670" s="779"/>
      <c r="AF670" s="779"/>
      <c r="AG670" s="779"/>
      <c r="AH670" s="779"/>
      <c r="AI670" s="779"/>
      <c r="AJ670" s="779"/>
      <c r="AK670" s="779"/>
      <c r="AL670" s="779"/>
      <c r="AM670" s="779"/>
      <c r="AN670" s="779"/>
      <c r="AO670" s="779"/>
      <c r="AP670" s="779"/>
      <c r="AQ670" s="779"/>
      <c r="AR670" s="779"/>
      <c r="AS670" s="779"/>
      <c r="AT670" s="779"/>
      <c r="AU670" s="779"/>
      <c r="AV670" s="779"/>
      <c r="AW670" s="779"/>
      <c r="AX670" s="779"/>
      <c r="AY670" s="779"/>
      <c r="AZ670" s="779"/>
      <c r="BA670" s="779"/>
      <c r="BB670" s="779"/>
      <c r="BC670" s="779"/>
      <c r="BD670" s="779"/>
      <c r="BE670" s="779"/>
      <c r="BF670" s="779"/>
      <c r="BG670" s="779"/>
      <c r="BH670" s="779"/>
      <c r="BI670" s="779"/>
      <c r="BJ670" s="779"/>
      <c r="BK670" s="779"/>
      <c r="BL670" s="779"/>
      <c r="BM670" s="779"/>
      <c r="BN670" s="779"/>
      <c r="BO670" s="779"/>
      <c r="BP670" s="779"/>
      <c r="BQ670" s="779"/>
      <c r="BR670" s="779"/>
      <c r="BS670" s="779"/>
      <c r="BT670" s="779"/>
      <c r="BU670" s="779"/>
      <c r="BV670" s="779"/>
      <c r="BW670" s="779"/>
      <c r="BX670" s="779"/>
      <c r="BY670" s="779"/>
      <c r="BZ670" s="779"/>
      <c r="CA670" s="779"/>
      <c r="CB670" s="779"/>
      <c r="CC670" s="779"/>
      <c r="CD670" s="779"/>
      <c r="CE670" s="779"/>
      <c r="CF670" s="779"/>
      <c r="CG670" s="779"/>
      <c r="CH670" s="779"/>
      <c r="CI670" s="779"/>
      <c r="CJ670" s="779"/>
      <c r="CK670" s="779"/>
      <c r="CL670" s="779"/>
      <c r="CM670" s="779"/>
      <c r="CN670" s="779"/>
      <c r="CO670" s="779"/>
      <c r="CP670" s="779"/>
      <c r="CQ670" s="779"/>
      <c r="CR670" s="779"/>
      <c r="CS670" s="779"/>
      <c r="CT670" s="779"/>
    </row>
    <row r="671" spans="1:98" s="887" customFormat="1" ht="13.5">
      <c r="A671" s="886"/>
      <c r="B671" s="886"/>
      <c r="C671" s="886"/>
      <c r="D671" s="886"/>
      <c r="E671" s="886"/>
      <c r="F671" s="2851"/>
      <c r="G671" s="2851"/>
      <c r="H671" s="888"/>
      <c r="I671" s="889"/>
      <c r="J671" s="890"/>
      <c r="M671" s="772"/>
      <c r="N671" s="891"/>
      <c r="O671" s="774"/>
      <c r="P671" s="775"/>
      <c r="Q671" s="775"/>
      <c r="R671" s="776"/>
      <c r="S671" s="777"/>
      <c r="T671" s="777"/>
      <c r="U671" s="777"/>
      <c r="V671" s="778"/>
      <c r="W671" s="778"/>
      <c r="X671" s="778"/>
      <c r="Y671" s="778"/>
      <c r="Z671" s="778"/>
      <c r="AA671" s="779"/>
      <c r="AB671" s="779"/>
      <c r="AC671" s="779"/>
      <c r="AD671" s="779"/>
      <c r="AE671" s="779"/>
      <c r="AF671" s="779"/>
      <c r="AG671" s="779"/>
      <c r="AH671" s="779"/>
      <c r="AI671" s="779"/>
      <c r="AJ671" s="779"/>
      <c r="AK671" s="779"/>
      <c r="AL671" s="779"/>
      <c r="AM671" s="779"/>
      <c r="AN671" s="779"/>
      <c r="AO671" s="779"/>
      <c r="AP671" s="779"/>
      <c r="AQ671" s="779"/>
      <c r="AR671" s="779"/>
      <c r="AS671" s="779"/>
      <c r="AT671" s="779"/>
      <c r="AU671" s="779"/>
      <c r="AV671" s="779"/>
      <c r="AW671" s="779"/>
      <c r="AX671" s="779"/>
      <c r="AY671" s="779"/>
      <c r="AZ671" s="779"/>
      <c r="BA671" s="779"/>
      <c r="BB671" s="779"/>
      <c r="BC671" s="779"/>
      <c r="BD671" s="779"/>
      <c r="BE671" s="779"/>
      <c r="BF671" s="779"/>
      <c r="BG671" s="779"/>
      <c r="BH671" s="779"/>
      <c r="BI671" s="779"/>
      <c r="BJ671" s="779"/>
      <c r="BK671" s="779"/>
      <c r="BL671" s="779"/>
      <c r="BM671" s="779"/>
      <c r="BN671" s="779"/>
      <c r="BO671" s="779"/>
      <c r="BP671" s="779"/>
      <c r="BQ671" s="779"/>
      <c r="BR671" s="779"/>
      <c r="BS671" s="779"/>
      <c r="BT671" s="779"/>
      <c r="BU671" s="779"/>
      <c r="BV671" s="779"/>
      <c r="BW671" s="779"/>
      <c r="BX671" s="779"/>
      <c r="BY671" s="779"/>
      <c r="BZ671" s="779"/>
      <c r="CA671" s="779"/>
      <c r="CB671" s="779"/>
      <c r="CC671" s="779"/>
      <c r="CD671" s="779"/>
      <c r="CE671" s="779"/>
      <c r="CF671" s="779"/>
      <c r="CG671" s="779"/>
      <c r="CH671" s="779"/>
      <c r="CI671" s="779"/>
      <c r="CJ671" s="779"/>
      <c r="CK671" s="779"/>
      <c r="CL671" s="779"/>
      <c r="CM671" s="779"/>
      <c r="CN671" s="779"/>
      <c r="CO671" s="779"/>
      <c r="CP671" s="779"/>
      <c r="CQ671" s="779"/>
      <c r="CR671" s="779"/>
      <c r="CS671" s="779"/>
      <c r="CT671" s="779"/>
    </row>
    <row r="672" spans="1:98" s="887" customFormat="1" ht="13.5">
      <c r="A672" s="886"/>
      <c r="B672" s="886"/>
      <c r="C672" s="886"/>
      <c r="D672" s="886"/>
      <c r="E672" s="886"/>
      <c r="F672" s="2851"/>
      <c r="G672" s="2851"/>
      <c r="H672" s="888"/>
      <c r="I672" s="889"/>
      <c r="J672" s="890"/>
      <c r="M672" s="772"/>
      <c r="N672" s="891"/>
      <c r="O672" s="774"/>
      <c r="P672" s="775"/>
      <c r="Q672" s="775"/>
      <c r="R672" s="776"/>
      <c r="S672" s="777"/>
      <c r="T672" s="777"/>
      <c r="U672" s="777"/>
      <c r="V672" s="778"/>
      <c r="W672" s="778"/>
      <c r="X672" s="778"/>
      <c r="Y672" s="778"/>
      <c r="Z672" s="778"/>
      <c r="AA672" s="779"/>
      <c r="AB672" s="779"/>
      <c r="AC672" s="779"/>
      <c r="AD672" s="779"/>
      <c r="AE672" s="779"/>
      <c r="AF672" s="779"/>
      <c r="AG672" s="779"/>
      <c r="AH672" s="779"/>
      <c r="AI672" s="779"/>
      <c r="AJ672" s="779"/>
      <c r="AK672" s="779"/>
      <c r="AL672" s="779"/>
      <c r="AM672" s="779"/>
      <c r="AN672" s="779"/>
      <c r="AO672" s="779"/>
      <c r="AP672" s="779"/>
      <c r="AQ672" s="779"/>
      <c r="AR672" s="779"/>
      <c r="AS672" s="779"/>
      <c r="AT672" s="779"/>
      <c r="AU672" s="779"/>
      <c r="AV672" s="779"/>
      <c r="AW672" s="779"/>
      <c r="AX672" s="779"/>
      <c r="AY672" s="779"/>
      <c r="AZ672" s="779"/>
      <c r="BA672" s="779"/>
      <c r="BB672" s="779"/>
      <c r="BC672" s="779"/>
      <c r="BD672" s="779"/>
      <c r="BE672" s="779"/>
      <c r="BF672" s="779"/>
      <c r="BG672" s="779"/>
      <c r="BH672" s="779"/>
      <c r="BI672" s="779"/>
      <c r="BJ672" s="779"/>
      <c r="BK672" s="779"/>
      <c r="BL672" s="779"/>
      <c r="BM672" s="779"/>
      <c r="BN672" s="779"/>
      <c r="BO672" s="779"/>
      <c r="BP672" s="779"/>
      <c r="BQ672" s="779"/>
      <c r="BR672" s="779"/>
      <c r="BS672" s="779"/>
      <c r="BT672" s="779"/>
      <c r="BU672" s="779"/>
      <c r="BV672" s="779"/>
      <c r="BW672" s="779"/>
      <c r="BX672" s="779"/>
      <c r="BY672" s="779"/>
      <c r="BZ672" s="779"/>
      <c r="CA672" s="779"/>
      <c r="CB672" s="779"/>
      <c r="CC672" s="779"/>
      <c r="CD672" s="779"/>
      <c r="CE672" s="779"/>
      <c r="CF672" s="779"/>
      <c r="CG672" s="779"/>
      <c r="CH672" s="779"/>
      <c r="CI672" s="779"/>
      <c r="CJ672" s="779"/>
      <c r="CK672" s="779"/>
      <c r="CL672" s="779"/>
      <c r="CM672" s="779"/>
      <c r="CN672" s="779"/>
      <c r="CO672" s="779"/>
      <c r="CP672" s="779"/>
      <c r="CQ672" s="779"/>
      <c r="CR672" s="779"/>
      <c r="CS672" s="779"/>
      <c r="CT672" s="779"/>
    </row>
    <row r="673" spans="1:98" s="887" customFormat="1" ht="13.5">
      <c r="A673" s="886"/>
      <c r="B673" s="886"/>
      <c r="C673" s="886"/>
      <c r="D673" s="886"/>
      <c r="E673" s="886"/>
      <c r="F673" s="2851"/>
      <c r="G673" s="2851"/>
      <c r="H673" s="888"/>
      <c r="I673" s="889"/>
      <c r="J673" s="890"/>
      <c r="M673" s="772"/>
      <c r="N673" s="891"/>
      <c r="O673" s="774"/>
      <c r="P673" s="775"/>
      <c r="Q673" s="775"/>
      <c r="R673" s="776"/>
      <c r="S673" s="777"/>
      <c r="T673" s="777"/>
      <c r="U673" s="777"/>
      <c r="V673" s="778"/>
      <c r="W673" s="778"/>
      <c r="X673" s="778"/>
      <c r="Y673" s="778"/>
      <c r="Z673" s="778"/>
      <c r="AA673" s="779"/>
      <c r="AB673" s="779"/>
      <c r="AC673" s="779"/>
      <c r="AD673" s="779"/>
      <c r="AE673" s="779"/>
      <c r="AF673" s="779"/>
      <c r="AG673" s="779"/>
      <c r="AH673" s="779"/>
      <c r="AI673" s="779"/>
      <c r="AJ673" s="779"/>
      <c r="AK673" s="779"/>
      <c r="AL673" s="779"/>
      <c r="AM673" s="779"/>
      <c r="AN673" s="779"/>
      <c r="AO673" s="779"/>
      <c r="AP673" s="779"/>
      <c r="AQ673" s="779"/>
      <c r="AR673" s="779"/>
      <c r="AS673" s="779"/>
      <c r="AT673" s="779"/>
      <c r="AU673" s="779"/>
      <c r="AV673" s="779"/>
      <c r="AW673" s="779"/>
      <c r="AX673" s="779"/>
      <c r="AY673" s="779"/>
      <c r="AZ673" s="779"/>
      <c r="BA673" s="779"/>
      <c r="BB673" s="779"/>
      <c r="BC673" s="779"/>
      <c r="BD673" s="779"/>
      <c r="BE673" s="779"/>
      <c r="BF673" s="779"/>
      <c r="BG673" s="779"/>
      <c r="BH673" s="779"/>
      <c r="BI673" s="779"/>
      <c r="BJ673" s="779"/>
      <c r="BK673" s="779"/>
      <c r="BL673" s="779"/>
      <c r="BM673" s="779"/>
      <c r="BN673" s="779"/>
      <c r="BO673" s="779"/>
      <c r="BP673" s="779"/>
      <c r="BQ673" s="779"/>
      <c r="BR673" s="779"/>
      <c r="BS673" s="779"/>
      <c r="BT673" s="779"/>
      <c r="BU673" s="779"/>
      <c r="BV673" s="779"/>
      <c r="BW673" s="779"/>
      <c r="BX673" s="779"/>
      <c r="BY673" s="779"/>
      <c r="BZ673" s="779"/>
      <c r="CA673" s="779"/>
      <c r="CB673" s="779"/>
      <c r="CC673" s="779"/>
      <c r="CD673" s="779"/>
      <c r="CE673" s="779"/>
      <c r="CF673" s="779"/>
      <c r="CG673" s="779"/>
      <c r="CH673" s="779"/>
      <c r="CI673" s="779"/>
      <c r="CJ673" s="779"/>
      <c r="CK673" s="779"/>
      <c r="CL673" s="779"/>
      <c r="CM673" s="779"/>
      <c r="CN673" s="779"/>
      <c r="CO673" s="779"/>
      <c r="CP673" s="779"/>
      <c r="CQ673" s="779"/>
      <c r="CR673" s="779"/>
      <c r="CS673" s="779"/>
      <c r="CT673" s="779"/>
    </row>
    <row r="674" spans="1:98" s="887" customFormat="1" ht="13.5">
      <c r="A674" s="886"/>
      <c r="B674" s="886"/>
      <c r="C674" s="886"/>
      <c r="D674" s="886"/>
      <c r="E674" s="886"/>
      <c r="F674" s="2851"/>
      <c r="G674" s="2851"/>
      <c r="H674" s="888"/>
      <c r="I674" s="889"/>
      <c r="J674" s="890"/>
      <c r="M674" s="772"/>
      <c r="N674" s="891"/>
      <c r="O674" s="774"/>
      <c r="P674" s="775"/>
      <c r="Q674" s="775"/>
      <c r="R674" s="776"/>
      <c r="S674" s="777"/>
      <c r="T674" s="777"/>
      <c r="U674" s="777"/>
      <c r="V674" s="778"/>
      <c r="W674" s="778"/>
      <c r="X674" s="778"/>
      <c r="Y674" s="778"/>
      <c r="Z674" s="778"/>
      <c r="AA674" s="779"/>
      <c r="AB674" s="779"/>
      <c r="AC674" s="779"/>
      <c r="AD674" s="779"/>
      <c r="AE674" s="779"/>
      <c r="AF674" s="779"/>
      <c r="AG674" s="779"/>
      <c r="AH674" s="779"/>
      <c r="AI674" s="779"/>
      <c r="AJ674" s="779"/>
      <c r="AK674" s="779"/>
      <c r="AL674" s="779"/>
      <c r="AM674" s="779"/>
      <c r="AN674" s="779"/>
      <c r="AO674" s="779"/>
      <c r="AP674" s="779"/>
      <c r="AQ674" s="779"/>
      <c r="AR674" s="779"/>
      <c r="AS674" s="779"/>
      <c r="AT674" s="779"/>
      <c r="AU674" s="779"/>
      <c r="AV674" s="779"/>
      <c r="AW674" s="779"/>
      <c r="AX674" s="779"/>
      <c r="AY674" s="779"/>
      <c r="AZ674" s="779"/>
      <c r="BA674" s="779"/>
      <c r="BB674" s="779"/>
      <c r="BC674" s="779"/>
      <c r="BD674" s="779"/>
      <c r="BE674" s="779"/>
      <c r="BF674" s="779"/>
      <c r="BG674" s="779"/>
      <c r="BH674" s="779"/>
      <c r="BI674" s="779"/>
      <c r="BJ674" s="779"/>
      <c r="BK674" s="779"/>
      <c r="BL674" s="779"/>
      <c r="BM674" s="779"/>
      <c r="BN674" s="779"/>
      <c r="BO674" s="779"/>
      <c r="BP674" s="779"/>
      <c r="BQ674" s="779"/>
      <c r="BR674" s="779"/>
      <c r="BS674" s="779"/>
      <c r="BT674" s="779"/>
      <c r="BU674" s="779"/>
      <c r="BV674" s="779"/>
      <c r="BW674" s="779"/>
      <c r="BX674" s="779"/>
      <c r="BY674" s="779"/>
      <c r="BZ674" s="779"/>
      <c r="CA674" s="779"/>
      <c r="CB674" s="779"/>
      <c r="CC674" s="779"/>
      <c r="CD674" s="779"/>
      <c r="CE674" s="779"/>
      <c r="CF674" s="779"/>
      <c r="CG674" s="779"/>
      <c r="CH674" s="779"/>
      <c r="CI674" s="779"/>
      <c r="CJ674" s="779"/>
      <c r="CK674" s="779"/>
      <c r="CL674" s="779"/>
      <c r="CM674" s="779"/>
      <c r="CN674" s="779"/>
      <c r="CO674" s="779"/>
      <c r="CP674" s="779"/>
      <c r="CQ674" s="779"/>
      <c r="CR674" s="779"/>
      <c r="CS674" s="779"/>
      <c r="CT674" s="779"/>
    </row>
    <row r="675" spans="1:98" s="887" customFormat="1" ht="13.5">
      <c r="A675" s="886"/>
      <c r="B675" s="886"/>
      <c r="C675" s="886"/>
      <c r="D675" s="886"/>
      <c r="E675" s="886"/>
      <c r="F675" s="2851"/>
      <c r="G675" s="2851"/>
      <c r="H675" s="888"/>
      <c r="I675" s="889"/>
      <c r="J675" s="890"/>
      <c r="M675" s="772"/>
      <c r="N675" s="891"/>
      <c r="O675" s="774"/>
      <c r="P675" s="775"/>
      <c r="Q675" s="775"/>
      <c r="R675" s="776"/>
      <c r="S675" s="777"/>
      <c r="T675" s="777"/>
      <c r="U675" s="777"/>
      <c r="V675" s="778"/>
      <c r="W675" s="778"/>
      <c r="X675" s="778"/>
      <c r="Y675" s="778"/>
      <c r="Z675" s="778"/>
      <c r="AA675" s="779"/>
      <c r="AB675" s="779"/>
      <c r="AC675" s="779"/>
      <c r="AD675" s="779"/>
      <c r="AE675" s="779"/>
      <c r="AF675" s="779"/>
      <c r="AG675" s="779"/>
      <c r="AH675" s="779"/>
      <c r="AI675" s="779"/>
      <c r="AJ675" s="779"/>
      <c r="AK675" s="779"/>
      <c r="AL675" s="779"/>
      <c r="AM675" s="779"/>
      <c r="AN675" s="779"/>
      <c r="AO675" s="779"/>
      <c r="AP675" s="779"/>
      <c r="AQ675" s="779"/>
      <c r="AR675" s="779"/>
      <c r="AS675" s="779"/>
      <c r="AT675" s="779"/>
      <c r="AU675" s="779"/>
      <c r="AV675" s="779"/>
      <c r="AW675" s="779"/>
      <c r="AX675" s="779"/>
      <c r="AY675" s="779"/>
      <c r="AZ675" s="779"/>
      <c r="BA675" s="779"/>
      <c r="BB675" s="779"/>
      <c r="BC675" s="779"/>
      <c r="BD675" s="779"/>
      <c r="BE675" s="779"/>
      <c r="BF675" s="779"/>
      <c r="BG675" s="779"/>
      <c r="BH675" s="779"/>
      <c r="BI675" s="779"/>
      <c r="BJ675" s="779"/>
      <c r="BK675" s="779"/>
      <c r="BL675" s="779"/>
      <c r="BM675" s="779"/>
      <c r="BN675" s="779"/>
      <c r="BO675" s="779"/>
      <c r="BP675" s="779"/>
      <c r="BQ675" s="779"/>
      <c r="BR675" s="779"/>
      <c r="BS675" s="779"/>
      <c r="BT675" s="779"/>
      <c r="BU675" s="779"/>
      <c r="BV675" s="779"/>
      <c r="BW675" s="779"/>
      <c r="BX675" s="779"/>
      <c r="BY675" s="779"/>
      <c r="BZ675" s="779"/>
      <c r="CA675" s="779"/>
      <c r="CB675" s="779"/>
      <c r="CC675" s="779"/>
      <c r="CD675" s="779"/>
      <c r="CE675" s="779"/>
      <c r="CF675" s="779"/>
      <c r="CG675" s="779"/>
      <c r="CH675" s="779"/>
      <c r="CI675" s="779"/>
      <c r="CJ675" s="779"/>
      <c r="CK675" s="779"/>
      <c r="CL675" s="779"/>
      <c r="CM675" s="779"/>
      <c r="CN675" s="779"/>
      <c r="CO675" s="779"/>
      <c r="CP675" s="779"/>
      <c r="CQ675" s="779"/>
      <c r="CR675" s="779"/>
      <c r="CS675" s="779"/>
      <c r="CT675" s="779"/>
    </row>
    <row r="676" spans="1:98" s="887" customFormat="1" ht="13.5">
      <c r="A676" s="886"/>
      <c r="B676" s="886"/>
      <c r="C676" s="886"/>
      <c r="D676" s="886"/>
      <c r="E676" s="886"/>
      <c r="F676" s="2851"/>
      <c r="G676" s="2851"/>
      <c r="H676" s="888"/>
      <c r="I676" s="889"/>
      <c r="J676" s="890"/>
      <c r="M676" s="772"/>
      <c r="N676" s="891"/>
      <c r="O676" s="774"/>
      <c r="P676" s="775"/>
      <c r="Q676" s="775"/>
      <c r="R676" s="776"/>
      <c r="S676" s="777"/>
      <c r="T676" s="777"/>
      <c r="U676" s="777"/>
      <c r="V676" s="778"/>
      <c r="W676" s="778"/>
      <c r="X676" s="778"/>
      <c r="Y676" s="778"/>
      <c r="Z676" s="778"/>
      <c r="AA676" s="779"/>
      <c r="AB676" s="779"/>
      <c r="AC676" s="779"/>
      <c r="AD676" s="779"/>
      <c r="AE676" s="779"/>
      <c r="AF676" s="779"/>
      <c r="AG676" s="779"/>
      <c r="AH676" s="779"/>
      <c r="AI676" s="779"/>
      <c r="AJ676" s="779"/>
      <c r="AK676" s="779"/>
      <c r="AL676" s="779"/>
      <c r="AM676" s="779"/>
      <c r="AN676" s="779"/>
      <c r="AO676" s="779"/>
      <c r="AP676" s="779"/>
      <c r="AQ676" s="779"/>
      <c r="AR676" s="779"/>
      <c r="AS676" s="779"/>
      <c r="AT676" s="779"/>
      <c r="AU676" s="779"/>
      <c r="AV676" s="779"/>
      <c r="AW676" s="779"/>
      <c r="AX676" s="779"/>
      <c r="AY676" s="779"/>
      <c r="AZ676" s="779"/>
      <c r="BA676" s="779"/>
      <c r="BB676" s="779"/>
      <c r="BC676" s="779"/>
      <c r="BD676" s="779"/>
      <c r="BE676" s="779"/>
      <c r="BF676" s="779"/>
      <c r="BG676" s="779"/>
      <c r="BH676" s="779"/>
      <c r="BI676" s="779"/>
      <c r="BJ676" s="779"/>
      <c r="BK676" s="779"/>
      <c r="BL676" s="779"/>
      <c r="BM676" s="779"/>
      <c r="BN676" s="779"/>
      <c r="BO676" s="779"/>
      <c r="BP676" s="779"/>
      <c r="BQ676" s="779"/>
      <c r="BR676" s="779"/>
      <c r="BS676" s="779"/>
      <c r="BT676" s="779"/>
      <c r="BU676" s="779"/>
      <c r="BV676" s="779"/>
      <c r="BW676" s="779"/>
      <c r="BX676" s="779"/>
      <c r="BY676" s="779"/>
      <c r="BZ676" s="779"/>
      <c r="CA676" s="779"/>
      <c r="CB676" s="779"/>
      <c r="CC676" s="779"/>
      <c r="CD676" s="779"/>
      <c r="CE676" s="779"/>
      <c r="CF676" s="779"/>
      <c r="CG676" s="779"/>
      <c r="CH676" s="779"/>
      <c r="CI676" s="779"/>
      <c r="CJ676" s="779"/>
      <c r="CK676" s="779"/>
      <c r="CL676" s="779"/>
      <c r="CM676" s="779"/>
      <c r="CN676" s="779"/>
      <c r="CO676" s="779"/>
      <c r="CP676" s="779"/>
      <c r="CQ676" s="779"/>
      <c r="CR676" s="779"/>
      <c r="CS676" s="779"/>
      <c r="CT676" s="779"/>
    </row>
    <row r="677" spans="1:98" s="887" customFormat="1" ht="13.5">
      <c r="A677" s="886"/>
      <c r="B677" s="886"/>
      <c r="C677" s="886"/>
      <c r="D677" s="886"/>
      <c r="E677" s="886"/>
      <c r="F677" s="2851"/>
      <c r="G677" s="2851"/>
      <c r="H677" s="888"/>
      <c r="I677" s="889"/>
      <c r="J677" s="890"/>
      <c r="M677" s="772"/>
      <c r="N677" s="891"/>
      <c r="O677" s="774"/>
      <c r="P677" s="775"/>
      <c r="Q677" s="775"/>
      <c r="R677" s="776"/>
      <c r="S677" s="777"/>
      <c r="T677" s="777"/>
      <c r="U677" s="777"/>
      <c r="V677" s="778"/>
      <c r="W677" s="778"/>
      <c r="X677" s="778"/>
      <c r="Y677" s="778"/>
      <c r="Z677" s="778"/>
      <c r="AA677" s="779"/>
      <c r="AB677" s="779"/>
      <c r="AC677" s="779"/>
      <c r="AD677" s="779"/>
      <c r="AE677" s="779"/>
      <c r="AF677" s="779"/>
      <c r="AG677" s="779"/>
      <c r="AH677" s="779"/>
      <c r="AI677" s="779"/>
      <c r="AJ677" s="779"/>
      <c r="AK677" s="779"/>
      <c r="AL677" s="779"/>
      <c r="AM677" s="779"/>
      <c r="AN677" s="779"/>
      <c r="AO677" s="779"/>
      <c r="AP677" s="779"/>
      <c r="AQ677" s="779"/>
      <c r="AR677" s="779"/>
      <c r="AS677" s="779"/>
      <c r="AT677" s="779"/>
      <c r="AU677" s="779"/>
      <c r="AV677" s="779"/>
      <c r="AW677" s="779"/>
      <c r="AX677" s="779"/>
      <c r="AY677" s="779"/>
      <c r="AZ677" s="779"/>
      <c r="BA677" s="779"/>
      <c r="BB677" s="779"/>
      <c r="BC677" s="779"/>
      <c r="BD677" s="779"/>
      <c r="BE677" s="779"/>
      <c r="BF677" s="779"/>
      <c r="BG677" s="779"/>
      <c r="BH677" s="779"/>
      <c r="BI677" s="779"/>
      <c r="BJ677" s="779"/>
      <c r="BK677" s="779"/>
      <c r="BL677" s="779"/>
      <c r="BM677" s="779"/>
      <c r="BN677" s="779"/>
      <c r="BO677" s="779"/>
      <c r="BP677" s="779"/>
      <c r="BQ677" s="779"/>
      <c r="BR677" s="779"/>
      <c r="BS677" s="779"/>
      <c r="BT677" s="779"/>
      <c r="BU677" s="779"/>
      <c r="BV677" s="779"/>
      <c r="BW677" s="779"/>
      <c r="BX677" s="779"/>
      <c r="BY677" s="779"/>
      <c r="BZ677" s="779"/>
      <c r="CA677" s="779"/>
      <c r="CB677" s="779"/>
      <c r="CC677" s="779"/>
      <c r="CD677" s="779"/>
      <c r="CE677" s="779"/>
      <c r="CF677" s="779"/>
      <c r="CG677" s="779"/>
      <c r="CH677" s="779"/>
      <c r="CI677" s="779"/>
      <c r="CJ677" s="779"/>
      <c r="CK677" s="779"/>
      <c r="CL677" s="779"/>
      <c r="CM677" s="779"/>
      <c r="CN677" s="779"/>
      <c r="CO677" s="779"/>
      <c r="CP677" s="779"/>
      <c r="CQ677" s="779"/>
      <c r="CR677" s="779"/>
      <c r="CS677" s="779"/>
      <c r="CT677" s="779"/>
    </row>
    <row r="678" spans="1:98" s="887" customFormat="1" ht="13.5">
      <c r="A678" s="886"/>
      <c r="B678" s="886"/>
      <c r="C678" s="886"/>
      <c r="D678" s="886"/>
      <c r="E678" s="886"/>
      <c r="F678" s="2851"/>
      <c r="G678" s="2851"/>
      <c r="H678" s="888"/>
      <c r="I678" s="889"/>
      <c r="J678" s="890"/>
      <c r="M678" s="772"/>
      <c r="N678" s="891"/>
      <c r="O678" s="774"/>
      <c r="P678" s="775"/>
      <c r="Q678" s="775"/>
      <c r="R678" s="776"/>
      <c r="S678" s="777"/>
      <c r="T678" s="777"/>
      <c r="U678" s="777"/>
      <c r="V678" s="778"/>
      <c r="W678" s="778"/>
      <c r="X678" s="778"/>
      <c r="Y678" s="778"/>
      <c r="Z678" s="778"/>
      <c r="AA678" s="779"/>
      <c r="AB678" s="779"/>
      <c r="AC678" s="779"/>
      <c r="AD678" s="779"/>
      <c r="AE678" s="779"/>
      <c r="AF678" s="779"/>
      <c r="AG678" s="779"/>
      <c r="AH678" s="779"/>
      <c r="AI678" s="779"/>
      <c r="AJ678" s="779"/>
      <c r="AK678" s="779"/>
      <c r="AL678" s="779"/>
      <c r="AM678" s="779"/>
      <c r="AN678" s="779"/>
      <c r="AO678" s="779"/>
      <c r="AP678" s="779"/>
      <c r="AQ678" s="779"/>
      <c r="AR678" s="779"/>
      <c r="AS678" s="779"/>
      <c r="AT678" s="779"/>
      <c r="AU678" s="779"/>
      <c r="AV678" s="779"/>
      <c r="AW678" s="779"/>
      <c r="AX678" s="779"/>
      <c r="AY678" s="779"/>
      <c r="AZ678" s="779"/>
      <c r="BA678" s="779"/>
      <c r="BB678" s="779"/>
      <c r="BC678" s="779"/>
      <c r="BD678" s="779"/>
      <c r="BE678" s="779"/>
      <c r="BF678" s="779"/>
      <c r="BG678" s="779"/>
      <c r="BH678" s="779"/>
      <c r="BI678" s="779"/>
      <c r="BJ678" s="779"/>
      <c r="BK678" s="779"/>
      <c r="BL678" s="779"/>
      <c r="BM678" s="779"/>
      <c r="BN678" s="779"/>
      <c r="BO678" s="779"/>
      <c r="BP678" s="779"/>
      <c r="BQ678" s="779"/>
      <c r="BR678" s="779"/>
      <c r="BS678" s="779"/>
      <c r="BT678" s="779"/>
      <c r="BU678" s="779"/>
      <c r="BV678" s="779"/>
      <c r="BW678" s="779"/>
      <c r="BX678" s="779"/>
      <c r="BY678" s="779"/>
      <c r="BZ678" s="779"/>
      <c r="CA678" s="779"/>
      <c r="CB678" s="779"/>
      <c r="CC678" s="779"/>
      <c r="CD678" s="779"/>
      <c r="CE678" s="779"/>
      <c r="CF678" s="779"/>
      <c r="CG678" s="779"/>
      <c r="CH678" s="779"/>
      <c r="CI678" s="779"/>
      <c r="CJ678" s="779"/>
      <c r="CK678" s="779"/>
      <c r="CL678" s="779"/>
      <c r="CM678" s="779"/>
      <c r="CN678" s="779"/>
      <c r="CO678" s="779"/>
      <c r="CP678" s="779"/>
      <c r="CQ678" s="779"/>
      <c r="CR678" s="779"/>
      <c r="CS678" s="779"/>
      <c r="CT678" s="779"/>
    </row>
    <row r="679" spans="1:98" s="887" customFormat="1" ht="13.5">
      <c r="A679" s="886"/>
      <c r="B679" s="886"/>
      <c r="C679" s="886"/>
      <c r="D679" s="886"/>
      <c r="E679" s="886"/>
      <c r="F679" s="2851"/>
      <c r="G679" s="2851"/>
      <c r="H679" s="888"/>
      <c r="I679" s="889"/>
      <c r="J679" s="890"/>
      <c r="M679" s="772"/>
      <c r="N679" s="891"/>
      <c r="O679" s="774"/>
      <c r="P679" s="775"/>
      <c r="Q679" s="775"/>
      <c r="R679" s="776"/>
      <c r="S679" s="777"/>
      <c r="T679" s="777"/>
      <c r="U679" s="777"/>
      <c r="V679" s="778"/>
      <c r="W679" s="778"/>
      <c r="X679" s="778"/>
      <c r="Y679" s="778"/>
      <c r="Z679" s="778"/>
      <c r="AA679" s="779"/>
      <c r="AB679" s="779"/>
      <c r="AC679" s="779"/>
      <c r="AD679" s="779"/>
      <c r="AE679" s="779"/>
      <c r="AF679" s="779"/>
      <c r="AG679" s="779"/>
      <c r="AH679" s="779"/>
      <c r="AI679" s="779"/>
      <c r="AJ679" s="779"/>
      <c r="AK679" s="779"/>
      <c r="AL679" s="779"/>
      <c r="AM679" s="779"/>
      <c r="AN679" s="779"/>
      <c r="AO679" s="779"/>
      <c r="AP679" s="779"/>
      <c r="AQ679" s="779"/>
      <c r="AR679" s="779"/>
      <c r="AS679" s="779"/>
      <c r="AT679" s="779"/>
      <c r="AU679" s="779"/>
      <c r="AV679" s="779"/>
      <c r="AW679" s="779"/>
      <c r="AX679" s="779"/>
      <c r="AY679" s="779"/>
      <c r="AZ679" s="779"/>
      <c r="BA679" s="779"/>
      <c r="BB679" s="779"/>
      <c r="BC679" s="779"/>
      <c r="BD679" s="779"/>
      <c r="BE679" s="779"/>
      <c r="BF679" s="779"/>
      <c r="BG679" s="779"/>
      <c r="BH679" s="779"/>
      <c r="BI679" s="779"/>
      <c r="BJ679" s="779"/>
      <c r="BK679" s="779"/>
      <c r="BL679" s="779"/>
      <c r="BM679" s="779"/>
      <c r="BN679" s="779"/>
      <c r="BO679" s="779"/>
      <c r="BP679" s="779"/>
      <c r="BQ679" s="779"/>
      <c r="BR679" s="779"/>
      <c r="BS679" s="779"/>
      <c r="BT679" s="779"/>
      <c r="BU679" s="779"/>
      <c r="BV679" s="779"/>
      <c r="BW679" s="779"/>
      <c r="BX679" s="779"/>
      <c r="BY679" s="779"/>
      <c r="BZ679" s="779"/>
      <c r="CA679" s="779"/>
      <c r="CB679" s="779"/>
      <c r="CC679" s="779"/>
      <c r="CD679" s="779"/>
      <c r="CE679" s="779"/>
      <c r="CF679" s="779"/>
      <c r="CG679" s="779"/>
      <c r="CH679" s="779"/>
      <c r="CI679" s="779"/>
      <c r="CJ679" s="779"/>
      <c r="CK679" s="779"/>
      <c r="CL679" s="779"/>
      <c r="CM679" s="779"/>
      <c r="CN679" s="779"/>
      <c r="CO679" s="779"/>
      <c r="CP679" s="779"/>
      <c r="CQ679" s="779"/>
      <c r="CR679" s="779"/>
      <c r="CS679" s="779"/>
      <c r="CT679" s="779"/>
    </row>
    <row r="680" spans="1:98" s="887" customFormat="1" ht="13.5">
      <c r="A680" s="886"/>
      <c r="B680" s="886"/>
      <c r="C680" s="886"/>
      <c r="D680" s="886"/>
      <c r="E680" s="886"/>
      <c r="F680" s="2851"/>
      <c r="G680" s="2851"/>
      <c r="H680" s="888"/>
      <c r="I680" s="889"/>
      <c r="J680" s="890"/>
      <c r="M680" s="772"/>
      <c r="N680" s="891"/>
      <c r="O680" s="774"/>
      <c r="P680" s="775"/>
      <c r="Q680" s="775"/>
      <c r="R680" s="776"/>
      <c r="S680" s="777"/>
      <c r="T680" s="777"/>
      <c r="U680" s="777"/>
      <c r="V680" s="778"/>
      <c r="W680" s="778"/>
      <c r="X680" s="778"/>
      <c r="Y680" s="778"/>
      <c r="Z680" s="778"/>
      <c r="AA680" s="779"/>
      <c r="AB680" s="779"/>
      <c r="AC680" s="779"/>
      <c r="AD680" s="779"/>
      <c r="AE680" s="779"/>
      <c r="AF680" s="779"/>
      <c r="AG680" s="779"/>
      <c r="AH680" s="779"/>
      <c r="AI680" s="779"/>
      <c r="AJ680" s="779"/>
      <c r="AK680" s="779"/>
      <c r="AL680" s="779"/>
      <c r="AM680" s="779"/>
      <c r="AN680" s="779"/>
      <c r="AO680" s="779"/>
      <c r="AP680" s="779"/>
      <c r="AQ680" s="779"/>
      <c r="AR680" s="779"/>
      <c r="AS680" s="779"/>
      <c r="AT680" s="779"/>
      <c r="AU680" s="779"/>
      <c r="AV680" s="779"/>
      <c r="AW680" s="779"/>
      <c r="AX680" s="779"/>
      <c r="AY680" s="779"/>
      <c r="AZ680" s="779"/>
      <c r="BA680" s="779"/>
      <c r="BB680" s="779"/>
      <c r="BC680" s="779"/>
      <c r="BD680" s="779"/>
      <c r="BE680" s="779"/>
      <c r="BF680" s="779"/>
      <c r="BG680" s="779"/>
      <c r="BH680" s="779"/>
      <c r="BI680" s="779"/>
      <c r="BJ680" s="779"/>
      <c r="BK680" s="779"/>
      <c r="BL680" s="779"/>
      <c r="BM680" s="779"/>
      <c r="BN680" s="779"/>
      <c r="BO680" s="779"/>
      <c r="BP680" s="779"/>
      <c r="BQ680" s="779"/>
      <c r="BR680" s="779"/>
      <c r="BS680" s="779"/>
      <c r="BT680" s="779"/>
      <c r="BU680" s="779"/>
      <c r="BV680" s="779"/>
      <c r="BW680" s="779"/>
      <c r="BX680" s="779"/>
      <c r="BY680" s="779"/>
      <c r="BZ680" s="779"/>
      <c r="CA680" s="779"/>
      <c r="CB680" s="779"/>
      <c r="CC680" s="779"/>
      <c r="CD680" s="779"/>
      <c r="CE680" s="779"/>
      <c r="CF680" s="779"/>
      <c r="CG680" s="779"/>
      <c r="CH680" s="779"/>
      <c r="CI680" s="779"/>
      <c r="CJ680" s="779"/>
      <c r="CK680" s="779"/>
      <c r="CL680" s="779"/>
      <c r="CM680" s="779"/>
      <c r="CN680" s="779"/>
      <c r="CO680" s="779"/>
      <c r="CP680" s="779"/>
      <c r="CQ680" s="779"/>
      <c r="CR680" s="779"/>
      <c r="CS680" s="779"/>
      <c r="CT680" s="779"/>
    </row>
    <row r="681" spans="1:98" s="887" customFormat="1" ht="13.5">
      <c r="A681" s="886"/>
      <c r="B681" s="886"/>
      <c r="C681" s="886"/>
      <c r="D681" s="886"/>
      <c r="E681" s="886"/>
      <c r="F681" s="2851"/>
      <c r="G681" s="2851"/>
      <c r="H681" s="888"/>
      <c r="I681" s="889"/>
      <c r="J681" s="890"/>
      <c r="M681" s="772"/>
      <c r="N681" s="891"/>
      <c r="O681" s="774"/>
      <c r="P681" s="775"/>
      <c r="Q681" s="775"/>
      <c r="R681" s="776"/>
      <c r="S681" s="777"/>
      <c r="T681" s="777"/>
      <c r="U681" s="777"/>
      <c r="V681" s="778"/>
      <c r="W681" s="778"/>
      <c r="X681" s="778"/>
      <c r="Y681" s="778"/>
      <c r="Z681" s="778"/>
      <c r="AA681" s="779"/>
      <c r="AB681" s="779"/>
      <c r="AC681" s="779"/>
      <c r="AD681" s="779"/>
      <c r="AE681" s="779"/>
      <c r="AF681" s="779"/>
      <c r="AG681" s="779"/>
      <c r="AH681" s="779"/>
      <c r="AI681" s="779"/>
      <c r="AJ681" s="779"/>
      <c r="AK681" s="779"/>
      <c r="AL681" s="779"/>
      <c r="AM681" s="779"/>
      <c r="AN681" s="779"/>
      <c r="AO681" s="779"/>
      <c r="AP681" s="779"/>
      <c r="AQ681" s="779"/>
      <c r="AR681" s="779"/>
      <c r="AS681" s="779"/>
      <c r="AT681" s="779"/>
      <c r="AU681" s="779"/>
      <c r="AV681" s="779"/>
      <c r="AW681" s="779"/>
      <c r="AX681" s="779"/>
      <c r="AY681" s="779"/>
      <c r="AZ681" s="779"/>
      <c r="BA681" s="779"/>
      <c r="BB681" s="779"/>
      <c r="BC681" s="779"/>
      <c r="BD681" s="779"/>
      <c r="BE681" s="779"/>
      <c r="BF681" s="779"/>
      <c r="BG681" s="779"/>
      <c r="BH681" s="779"/>
      <c r="BI681" s="779"/>
      <c r="BJ681" s="779"/>
      <c r="BK681" s="779"/>
      <c r="BL681" s="779"/>
      <c r="BM681" s="779"/>
      <c r="BN681" s="779"/>
      <c r="BO681" s="779"/>
      <c r="BP681" s="779"/>
      <c r="BQ681" s="779"/>
      <c r="BR681" s="779"/>
      <c r="BS681" s="779"/>
      <c r="BT681" s="779"/>
      <c r="BU681" s="779"/>
      <c r="BV681" s="779"/>
      <c r="BW681" s="779"/>
      <c r="BX681" s="779"/>
      <c r="BY681" s="779"/>
      <c r="BZ681" s="779"/>
      <c r="CA681" s="779"/>
      <c r="CB681" s="779"/>
      <c r="CC681" s="779"/>
      <c r="CD681" s="779"/>
      <c r="CE681" s="779"/>
      <c r="CF681" s="779"/>
      <c r="CG681" s="779"/>
      <c r="CH681" s="779"/>
      <c r="CI681" s="779"/>
      <c r="CJ681" s="779"/>
      <c r="CK681" s="779"/>
      <c r="CL681" s="779"/>
      <c r="CM681" s="779"/>
      <c r="CN681" s="779"/>
      <c r="CO681" s="779"/>
      <c r="CP681" s="779"/>
      <c r="CQ681" s="779"/>
      <c r="CR681" s="779"/>
      <c r="CS681" s="779"/>
      <c r="CT681" s="779"/>
    </row>
    <row r="682" spans="1:98" s="887" customFormat="1" ht="13.5">
      <c r="A682" s="886"/>
      <c r="B682" s="886"/>
      <c r="C682" s="886"/>
      <c r="D682" s="886"/>
      <c r="E682" s="886"/>
      <c r="F682" s="2851"/>
      <c r="G682" s="2851"/>
      <c r="H682" s="888"/>
      <c r="I682" s="889"/>
      <c r="J682" s="890"/>
      <c r="M682" s="772"/>
      <c r="N682" s="891"/>
      <c r="O682" s="774"/>
      <c r="P682" s="775"/>
      <c r="Q682" s="775"/>
      <c r="R682" s="776"/>
      <c r="S682" s="777"/>
      <c r="T682" s="777"/>
      <c r="U682" s="777"/>
      <c r="V682" s="778"/>
      <c r="W682" s="778"/>
      <c r="X682" s="778"/>
      <c r="Y682" s="778"/>
      <c r="Z682" s="778"/>
      <c r="AA682" s="779"/>
      <c r="AB682" s="779"/>
      <c r="AC682" s="779"/>
      <c r="AD682" s="779"/>
      <c r="AE682" s="779"/>
      <c r="AF682" s="779"/>
      <c r="AG682" s="779"/>
      <c r="AH682" s="779"/>
      <c r="AI682" s="779"/>
      <c r="AJ682" s="779"/>
      <c r="AK682" s="779"/>
      <c r="AL682" s="779"/>
      <c r="AM682" s="779"/>
      <c r="AN682" s="779"/>
      <c r="AO682" s="779"/>
      <c r="AP682" s="779"/>
      <c r="AQ682" s="779"/>
      <c r="AR682" s="779"/>
      <c r="AS682" s="779"/>
      <c r="AT682" s="779"/>
      <c r="AU682" s="779"/>
      <c r="AV682" s="779"/>
      <c r="AW682" s="779"/>
      <c r="AX682" s="779"/>
      <c r="AY682" s="779"/>
      <c r="AZ682" s="779"/>
      <c r="BA682" s="779"/>
      <c r="BB682" s="779"/>
      <c r="BC682" s="779"/>
      <c r="BD682" s="779"/>
      <c r="BE682" s="779"/>
      <c r="BF682" s="779"/>
      <c r="BG682" s="779"/>
      <c r="BH682" s="779"/>
      <c r="BI682" s="779"/>
      <c r="BJ682" s="779"/>
      <c r="BK682" s="779"/>
      <c r="BL682" s="779"/>
      <c r="BM682" s="779"/>
      <c r="BN682" s="779"/>
      <c r="BO682" s="779"/>
      <c r="BP682" s="779"/>
      <c r="BQ682" s="779"/>
      <c r="BR682" s="779"/>
      <c r="BS682" s="779"/>
      <c r="BT682" s="779"/>
      <c r="BU682" s="779"/>
      <c r="BV682" s="779"/>
      <c r="BW682" s="779"/>
      <c r="BX682" s="779"/>
      <c r="BY682" s="779"/>
      <c r="BZ682" s="779"/>
      <c r="CA682" s="779"/>
      <c r="CB682" s="779"/>
      <c r="CC682" s="779"/>
      <c r="CD682" s="779"/>
      <c r="CE682" s="779"/>
      <c r="CF682" s="779"/>
      <c r="CG682" s="779"/>
      <c r="CH682" s="779"/>
      <c r="CI682" s="779"/>
      <c r="CJ682" s="779"/>
      <c r="CK682" s="779"/>
      <c r="CL682" s="779"/>
      <c r="CM682" s="779"/>
      <c r="CN682" s="779"/>
      <c r="CO682" s="779"/>
      <c r="CP682" s="779"/>
      <c r="CQ682" s="779"/>
      <c r="CR682" s="779"/>
      <c r="CS682" s="779"/>
      <c r="CT682" s="779"/>
    </row>
    <row r="683" spans="1:98" s="887" customFormat="1" ht="13.5">
      <c r="A683" s="886"/>
      <c r="B683" s="886"/>
      <c r="C683" s="886"/>
      <c r="D683" s="886"/>
      <c r="E683" s="886"/>
      <c r="F683" s="2851"/>
      <c r="G683" s="2851"/>
      <c r="H683" s="888"/>
      <c r="I683" s="889"/>
      <c r="J683" s="890"/>
      <c r="M683" s="772"/>
      <c r="N683" s="891"/>
      <c r="O683" s="774"/>
      <c r="P683" s="775"/>
      <c r="Q683" s="775"/>
      <c r="R683" s="776"/>
      <c r="S683" s="777"/>
      <c r="T683" s="777"/>
      <c r="U683" s="777"/>
      <c r="V683" s="778"/>
      <c r="W683" s="778"/>
      <c r="X683" s="778"/>
      <c r="Y683" s="778"/>
      <c r="Z683" s="778"/>
      <c r="AA683" s="779"/>
      <c r="AB683" s="779"/>
      <c r="AC683" s="779"/>
      <c r="AD683" s="779"/>
      <c r="AE683" s="779"/>
      <c r="AF683" s="779"/>
      <c r="AG683" s="779"/>
      <c r="AH683" s="779"/>
      <c r="AI683" s="779"/>
      <c r="AJ683" s="779"/>
      <c r="AK683" s="779"/>
      <c r="AL683" s="779"/>
      <c r="AM683" s="779"/>
      <c r="AN683" s="779"/>
      <c r="AO683" s="779"/>
      <c r="AP683" s="779"/>
      <c r="AQ683" s="779"/>
      <c r="AR683" s="779"/>
      <c r="AS683" s="779"/>
      <c r="AT683" s="779"/>
      <c r="AU683" s="779"/>
      <c r="AV683" s="779"/>
      <c r="AW683" s="779"/>
      <c r="AX683" s="779"/>
      <c r="AY683" s="779"/>
      <c r="AZ683" s="779"/>
      <c r="BA683" s="779"/>
      <c r="BB683" s="779"/>
      <c r="BC683" s="779"/>
      <c r="BD683" s="779"/>
      <c r="BE683" s="779"/>
      <c r="BF683" s="779"/>
      <c r="BG683" s="779"/>
      <c r="BH683" s="779"/>
      <c r="BI683" s="779"/>
      <c r="BJ683" s="779"/>
      <c r="BK683" s="779"/>
      <c r="BL683" s="779"/>
      <c r="BM683" s="779"/>
      <c r="BN683" s="779"/>
      <c r="BO683" s="779"/>
      <c r="BP683" s="779"/>
      <c r="BQ683" s="779"/>
      <c r="BR683" s="779"/>
      <c r="BS683" s="779"/>
      <c r="BT683" s="779"/>
      <c r="BU683" s="779"/>
      <c r="BV683" s="779"/>
      <c r="BW683" s="779"/>
      <c r="BX683" s="779"/>
      <c r="BY683" s="779"/>
      <c r="BZ683" s="779"/>
      <c r="CA683" s="779"/>
      <c r="CB683" s="779"/>
      <c r="CC683" s="779"/>
      <c r="CD683" s="779"/>
      <c r="CE683" s="779"/>
      <c r="CF683" s="779"/>
      <c r="CG683" s="779"/>
      <c r="CH683" s="779"/>
      <c r="CI683" s="779"/>
      <c r="CJ683" s="779"/>
      <c r="CK683" s="779"/>
      <c r="CL683" s="779"/>
      <c r="CM683" s="779"/>
      <c r="CN683" s="779"/>
      <c r="CO683" s="779"/>
      <c r="CP683" s="779"/>
      <c r="CQ683" s="779"/>
      <c r="CR683" s="779"/>
      <c r="CS683" s="779"/>
      <c r="CT683" s="779"/>
    </row>
    <row r="684" spans="1:98" s="887" customFormat="1" ht="13.5">
      <c r="A684" s="886"/>
      <c r="B684" s="886"/>
      <c r="C684" s="886"/>
      <c r="D684" s="886"/>
      <c r="E684" s="886"/>
      <c r="F684" s="2851"/>
      <c r="G684" s="2851"/>
      <c r="H684" s="888"/>
      <c r="I684" s="889"/>
      <c r="J684" s="890"/>
      <c r="M684" s="772"/>
      <c r="N684" s="891"/>
      <c r="O684" s="774"/>
      <c r="P684" s="775"/>
      <c r="Q684" s="775"/>
      <c r="R684" s="776"/>
      <c r="S684" s="777"/>
      <c r="T684" s="777"/>
      <c r="U684" s="777"/>
      <c r="V684" s="778"/>
      <c r="W684" s="778"/>
      <c r="X684" s="778"/>
      <c r="Y684" s="778"/>
      <c r="Z684" s="778"/>
      <c r="AA684" s="779"/>
      <c r="AB684" s="779"/>
      <c r="AC684" s="779"/>
      <c r="AD684" s="779"/>
      <c r="AE684" s="779"/>
      <c r="AF684" s="779"/>
      <c r="AG684" s="779"/>
      <c r="AH684" s="779"/>
      <c r="AI684" s="779"/>
      <c r="AJ684" s="779"/>
      <c r="AK684" s="779"/>
      <c r="AL684" s="779"/>
      <c r="AM684" s="779"/>
      <c r="AN684" s="779"/>
      <c r="AO684" s="779"/>
      <c r="AP684" s="779"/>
      <c r="AQ684" s="779"/>
      <c r="AR684" s="779"/>
      <c r="AS684" s="779"/>
      <c r="AT684" s="779"/>
      <c r="AU684" s="779"/>
      <c r="AV684" s="779"/>
      <c r="AW684" s="779"/>
      <c r="AX684" s="779"/>
      <c r="AY684" s="779"/>
      <c r="AZ684" s="779"/>
      <c r="BA684" s="779"/>
      <c r="BB684" s="779"/>
      <c r="BC684" s="779"/>
      <c r="BD684" s="779"/>
      <c r="BE684" s="779"/>
      <c r="BF684" s="779"/>
      <c r="BG684" s="779"/>
      <c r="BH684" s="779"/>
      <c r="BI684" s="779"/>
      <c r="BJ684" s="779"/>
      <c r="BK684" s="779"/>
      <c r="BL684" s="779"/>
      <c r="BM684" s="779"/>
      <c r="BN684" s="779"/>
      <c r="BO684" s="779"/>
      <c r="BP684" s="779"/>
      <c r="BQ684" s="779"/>
      <c r="BR684" s="779"/>
      <c r="BS684" s="779"/>
      <c r="BT684" s="779"/>
      <c r="BU684" s="779"/>
      <c r="BV684" s="779"/>
      <c r="BW684" s="779"/>
      <c r="BX684" s="779"/>
      <c r="BY684" s="779"/>
      <c r="BZ684" s="779"/>
      <c r="CA684" s="779"/>
      <c r="CB684" s="779"/>
      <c r="CC684" s="779"/>
      <c r="CD684" s="779"/>
      <c r="CE684" s="779"/>
      <c r="CF684" s="779"/>
      <c r="CG684" s="779"/>
      <c r="CH684" s="779"/>
      <c r="CI684" s="779"/>
      <c r="CJ684" s="779"/>
      <c r="CK684" s="779"/>
      <c r="CL684" s="779"/>
      <c r="CM684" s="779"/>
      <c r="CN684" s="779"/>
      <c r="CO684" s="779"/>
      <c r="CP684" s="779"/>
      <c r="CQ684" s="779"/>
      <c r="CR684" s="779"/>
      <c r="CS684" s="779"/>
      <c r="CT684" s="779"/>
    </row>
    <row r="685" spans="1:98" s="887" customFormat="1" ht="13.5">
      <c r="A685" s="886"/>
      <c r="B685" s="886"/>
      <c r="C685" s="886"/>
      <c r="D685" s="886"/>
      <c r="E685" s="886"/>
      <c r="F685" s="2851"/>
      <c r="G685" s="2851"/>
      <c r="H685" s="888"/>
      <c r="I685" s="889"/>
      <c r="J685" s="890"/>
      <c r="M685" s="772"/>
      <c r="N685" s="891"/>
      <c r="O685" s="774"/>
      <c r="P685" s="775"/>
      <c r="Q685" s="775"/>
      <c r="R685" s="776"/>
      <c r="S685" s="777"/>
      <c r="T685" s="777"/>
      <c r="U685" s="777"/>
      <c r="V685" s="778"/>
      <c r="W685" s="778"/>
      <c r="X685" s="778"/>
      <c r="Y685" s="778"/>
      <c r="Z685" s="778"/>
      <c r="AA685" s="779"/>
      <c r="AB685" s="779"/>
      <c r="AC685" s="779"/>
      <c r="AD685" s="779"/>
      <c r="AE685" s="779"/>
      <c r="AF685" s="779"/>
      <c r="AG685" s="779"/>
      <c r="AH685" s="779"/>
      <c r="AI685" s="779"/>
      <c r="AJ685" s="779"/>
      <c r="AK685" s="779"/>
      <c r="AL685" s="779"/>
      <c r="AM685" s="779"/>
      <c r="AN685" s="779"/>
      <c r="AO685" s="779"/>
      <c r="AP685" s="779"/>
      <c r="AQ685" s="779"/>
      <c r="AR685" s="779"/>
      <c r="AS685" s="779"/>
      <c r="AT685" s="779"/>
      <c r="AU685" s="779"/>
      <c r="AV685" s="779"/>
      <c r="AW685" s="779"/>
      <c r="AX685" s="779"/>
      <c r="AY685" s="779"/>
      <c r="AZ685" s="779"/>
      <c r="BA685" s="779"/>
      <c r="BB685" s="779"/>
      <c r="BC685" s="779"/>
      <c r="BD685" s="779"/>
      <c r="BE685" s="779"/>
      <c r="BF685" s="779"/>
      <c r="BG685" s="779"/>
      <c r="BH685" s="779"/>
      <c r="BI685" s="779"/>
      <c r="BJ685" s="779"/>
      <c r="BK685" s="779"/>
      <c r="BL685" s="779"/>
      <c r="BM685" s="779"/>
      <c r="BN685" s="779"/>
      <c r="BO685" s="779"/>
      <c r="BP685" s="779"/>
      <c r="BQ685" s="779"/>
      <c r="BR685" s="779"/>
      <c r="BS685" s="779"/>
      <c r="BT685" s="779"/>
      <c r="BU685" s="779"/>
      <c r="BV685" s="779"/>
      <c r="BW685" s="779"/>
      <c r="BX685" s="779"/>
      <c r="BY685" s="779"/>
      <c r="BZ685" s="779"/>
      <c r="CA685" s="779"/>
      <c r="CB685" s="779"/>
      <c r="CC685" s="779"/>
      <c r="CD685" s="779"/>
      <c r="CE685" s="779"/>
      <c r="CF685" s="779"/>
      <c r="CG685" s="779"/>
      <c r="CH685" s="779"/>
      <c r="CI685" s="779"/>
      <c r="CJ685" s="779"/>
      <c r="CK685" s="779"/>
      <c r="CL685" s="779"/>
      <c r="CM685" s="779"/>
      <c r="CN685" s="779"/>
      <c r="CO685" s="779"/>
      <c r="CP685" s="779"/>
      <c r="CQ685" s="779"/>
      <c r="CR685" s="779"/>
      <c r="CS685" s="779"/>
      <c r="CT685" s="779"/>
    </row>
    <row r="686" spans="1:98" s="887" customFormat="1" ht="13.5">
      <c r="A686" s="886"/>
      <c r="B686" s="886"/>
      <c r="C686" s="886"/>
      <c r="D686" s="886"/>
      <c r="E686" s="886"/>
      <c r="F686" s="2851"/>
      <c r="G686" s="2851"/>
      <c r="H686" s="888"/>
      <c r="I686" s="889"/>
      <c r="J686" s="890"/>
      <c r="M686" s="772"/>
      <c r="N686" s="891"/>
      <c r="O686" s="774"/>
      <c r="P686" s="775"/>
      <c r="Q686" s="775"/>
      <c r="R686" s="776"/>
      <c r="S686" s="777"/>
      <c r="T686" s="777"/>
      <c r="U686" s="777"/>
      <c r="V686" s="778"/>
      <c r="W686" s="778"/>
      <c r="X686" s="778"/>
      <c r="Y686" s="778"/>
      <c r="Z686" s="778"/>
      <c r="AA686" s="779"/>
      <c r="AB686" s="779"/>
      <c r="AC686" s="779"/>
      <c r="AD686" s="779"/>
      <c r="AE686" s="779"/>
      <c r="AF686" s="779"/>
      <c r="AG686" s="779"/>
      <c r="AH686" s="779"/>
      <c r="AI686" s="779"/>
      <c r="AJ686" s="779"/>
      <c r="AK686" s="779"/>
      <c r="AL686" s="779"/>
      <c r="AM686" s="779"/>
      <c r="AN686" s="779"/>
      <c r="AO686" s="779"/>
      <c r="AP686" s="779"/>
      <c r="AQ686" s="779"/>
      <c r="AR686" s="779"/>
      <c r="AS686" s="779"/>
      <c r="AT686" s="779"/>
      <c r="AU686" s="779"/>
      <c r="AV686" s="779"/>
      <c r="AW686" s="779"/>
      <c r="AX686" s="779"/>
      <c r="AY686" s="779"/>
      <c r="AZ686" s="779"/>
      <c r="BA686" s="779"/>
      <c r="BB686" s="779"/>
      <c r="BC686" s="779"/>
      <c r="BD686" s="779"/>
      <c r="BE686" s="779"/>
      <c r="BF686" s="779"/>
      <c r="BG686" s="779"/>
      <c r="BH686" s="779"/>
      <c r="BI686" s="779"/>
      <c r="BJ686" s="779"/>
      <c r="BK686" s="779"/>
      <c r="BL686" s="779"/>
      <c r="BM686" s="779"/>
      <c r="BN686" s="779"/>
      <c r="BO686" s="779"/>
      <c r="BP686" s="779"/>
      <c r="BQ686" s="779"/>
      <c r="BR686" s="779"/>
      <c r="BS686" s="779"/>
      <c r="BT686" s="779"/>
      <c r="BU686" s="779"/>
      <c r="BV686" s="779"/>
      <c r="BW686" s="779"/>
      <c r="BX686" s="779"/>
      <c r="BY686" s="779"/>
      <c r="BZ686" s="779"/>
      <c r="CA686" s="779"/>
      <c r="CB686" s="779"/>
      <c r="CC686" s="779"/>
      <c r="CD686" s="779"/>
      <c r="CE686" s="779"/>
      <c r="CF686" s="779"/>
      <c r="CG686" s="779"/>
      <c r="CH686" s="779"/>
      <c r="CI686" s="779"/>
      <c r="CJ686" s="779"/>
      <c r="CK686" s="779"/>
      <c r="CL686" s="779"/>
      <c r="CM686" s="779"/>
      <c r="CN686" s="779"/>
      <c r="CO686" s="779"/>
      <c r="CP686" s="779"/>
      <c r="CQ686" s="779"/>
      <c r="CR686" s="779"/>
      <c r="CS686" s="779"/>
      <c r="CT686" s="779"/>
    </row>
    <row r="687" spans="1:98" s="887" customFormat="1" ht="13.5">
      <c r="A687" s="886"/>
      <c r="B687" s="886"/>
      <c r="C687" s="886"/>
      <c r="D687" s="886"/>
      <c r="E687" s="886"/>
      <c r="F687" s="2851"/>
      <c r="G687" s="2851"/>
      <c r="H687" s="888"/>
      <c r="I687" s="889"/>
      <c r="J687" s="890"/>
      <c r="M687" s="772"/>
      <c r="N687" s="891"/>
      <c r="O687" s="774"/>
      <c r="P687" s="775"/>
      <c r="Q687" s="775"/>
      <c r="R687" s="776"/>
      <c r="S687" s="777"/>
      <c r="T687" s="777"/>
      <c r="U687" s="777"/>
      <c r="V687" s="778"/>
      <c r="W687" s="778"/>
      <c r="X687" s="778"/>
      <c r="Y687" s="778"/>
      <c r="Z687" s="778"/>
      <c r="AA687" s="779"/>
      <c r="AB687" s="779"/>
      <c r="AC687" s="779"/>
      <c r="AD687" s="779"/>
      <c r="AE687" s="779"/>
      <c r="AF687" s="779"/>
      <c r="AG687" s="779"/>
      <c r="AH687" s="779"/>
      <c r="AI687" s="779"/>
      <c r="AJ687" s="779"/>
      <c r="AK687" s="779"/>
      <c r="AL687" s="779"/>
      <c r="AM687" s="779"/>
      <c r="AN687" s="779"/>
      <c r="AO687" s="779"/>
      <c r="AP687" s="779"/>
      <c r="AQ687" s="779"/>
      <c r="AR687" s="779"/>
      <c r="AS687" s="779"/>
      <c r="AT687" s="779"/>
      <c r="AU687" s="779"/>
      <c r="AV687" s="779"/>
      <c r="AW687" s="779"/>
      <c r="AX687" s="779"/>
      <c r="AY687" s="779"/>
      <c r="AZ687" s="779"/>
      <c r="BA687" s="779"/>
      <c r="BB687" s="779"/>
      <c r="BC687" s="779"/>
      <c r="BD687" s="779"/>
      <c r="BE687" s="779"/>
      <c r="BF687" s="779"/>
      <c r="BG687" s="779"/>
      <c r="BH687" s="779"/>
      <c r="BI687" s="779"/>
      <c r="BJ687" s="779"/>
      <c r="BK687" s="779"/>
      <c r="BL687" s="779"/>
      <c r="BM687" s="779"/>
      <c r="BN687" s="779"/>
      <c r="BO687" s="779"/>
      <c r="BP687" s="779"/>
      <c r="BQ687" s="779"/>
      <c r="BR687" s="779"/>
      <c r="BS687" s="779"/>
      <c r="BT687" s="779"/>
      <c r="BU687" s="779"/>
      <c r="BV687" s="779"/>
      <c r="BW687" s="779"/>
      <c r="BX687" s="779"/>
      <c r="BY687" s="779"/>
      <c r="BZ687" s="779"/>
      <c r="CA687" s="779"/>
      <c r="CB687" s="779"/>
      <c r="CC687" s="779"/>
      <c r="CD687" s="779"/>
      <c r="CE687" s="779"/>
      <c r="CF687" s="779"/>
      <c r="CG687" s="779"/>
      <c r="CH687" s="779"/>
      <c r="CI687" s="779"/>
      <c r="CJ687" s="779"/>
      <c r="CK687" s="779"/>
      <c r="CL687" s="779"/>
      <c r="CM687" s="779"/>
      <c r="CN687" s="779"/>
      <c r="CO687" s="779"/>
      <c r="CP687" s="779"/>
      <c r="CQ687" s="779"/>
      <c r="CR687" s="779"/>
      <c r="CS687" s="779"/>
      <c r="CT687" s="779"/>
    </row>
    <row r="688" spans="1:98" s="887" customFormat="1" ht="13.5">
      <c r="A688" s="886"/>
      <c r="B688" s="886"/>
      <c r="C688" s="886"/>
      <c r="D688" s="886"/>
      <c r="E688" s="886"/>
      <c r="F688" s="2851"/>
      <c r="G688" s="2851"/>
      <c r="H688" s="888"/>
      <c r="I688" s="889"/>
      <c r="J688" s="890"/>
      <c r="M688" s="772"/>
      <c r="N688" s="891"/>
      <c r="O688" s="774"/>
      <c r="P688" s="775"/>
      <c r="Q688" s="775"/>
      <c r="R688" s="776"/>
      <c r="S688" s="777"/>
      <c r="T688" s="777"/>
      <c r="U688" s="777"/>
      <c r="V688" s="778"/>
      <c r="W688" s="778"/>
      <c r="X688" s="778"/>
      <c r="Y688" s="778"/>
      <c r="Z688" s="778"/>
      <c r="AA688" s="779"/>
      <c r="AB688" s="779"/>
      <c r="AC688" s="779"/>
      <c r="AD688" s="779"/>
      <c r="AE688" s="779"/>
      <c r="AF688" s="779"/>
      <c r="AG688" s="779"/>
      <c r="AH688" s="779"/>
      <c r="AI688" s="779"/>
      <c r="AJ688" s="779"/>
      <c r="AK688" s="779"/>
      <c r="AL688" s="779"/>
      <c r="AM688" s="779"/>
      <c r="AN688" s="779"/>
      <c r="AO688" s="779"/>
      <c r="AP688" s="779"/>
      <c r="AQ688" s="779"/>
      <c r="AR688" s="779"/>
      <c r="AS688" s="779"/>
      <c r="AT688" s="779"/>
      <c r="AU688" s="779"/>
      <c r="AV688" s="779"/>
      <c r="AW688" s="779"/>
      <c r="AX688" s="779"/>
      <c r="AY688" s="779"/>
      <c r="AZ688" s="779"/>
      <c r="BA688" s="779"/>
      <c r="BB688" s="779"/>
      <c r="BC688" s="779"/>
      <c r="BD688" s="779"/>
      <c r="BE688" s="779"/>
      <c r="BF688" s="779"/>
      <c r="BG688" s="779"/>
      <c r="BH688" s="779"/>
      <c r="BI688" s="779"/>
      <c r="BJ688" s="779"/>
      <c r="BK688" s="779"/>
      <c r="BL688" s="779"/>
      <c r="BM688" s="779"/>
      <c r="BN688" s="779"/>
      <c r="BO688" s="779"/>
      <c r="BP688" s="779"/>
      <c r="BQ688" s="779"/>
      <c r="BR688" s="779"/>
      <c r="BS688" s="779"/>
      <c r="BT688" s="779"/>
      <c r="BU688" s="779"/>
      <c r="BV688" s="779"/>
      <c r="BW688" s="779"/>
      <c r="BX688" s="779"/>
      <c r="BY688" s="779"/>
      <c r="BZ688" s="779"/>
      <c r="CA688" s="779"/>
      <c r="CB688" s="779"/>
      <c r="CC688" s="779"/>
      <c r="CD688" s="779"/>
      <c r="CE688" s="779"/>
      <c r="CF688" s="779"/>
      <c r="CG688" s="779"/>
      <c r="CH688" s="779"/>
      <c r="CI688" s="779"/>
      <c r="CJ688" s="779"/>
      <c r="CK688" s="779"/>
      <c r="CL688" s="779"/>
      <c r="CM688" s="779"/>
      <c r="CN688" s="779"/>
      <c r="CO688" s="779"/>
      <c r="CP688" s="779"/>
      <c r="CQ688" s="779"/>
      <c r="CR688" s="779"/>
      <c r="CS688" s="779"/>
      <c r="CT688" s="779"/>
    </row>
    <row r="689" spans="1:98" s="887" customFormat="1" ht="13.5">
      <c r="A689" s="886"/>
      <c r="B689" s="886"/>
      <c r="C689" s="886"/>
      <c r="D689" s="886"/>
      <c r="E689" s="886"/>
      <c r="F689" s="2851"/>
      <c r="G689" s="2851"/>
      <c r="H689" s="888"/>
      <c r="I689" s="889"/>
      <c r="J689" s="890"/>
      <c r="M689" s="772"/>
      <c r="N689" s="891"/>
      <c r="O689" s="774"/>
      <c r="P689" s="775"/>
      <c r="Q689" s="775"/>
      <c r="R689" s="776"/>
      <c r="S689" s="777"/>
      <c r="T689" s="777"/>
      <c r="U689" s="777"/>
      <c r="V689" s="778"/>
      <c r="W689" s="778"/>
      <c r="X689" s="778"/>
      <c r="Y689" s="778"/>
      <c r="Z689" s="778"/>
      <c r="AA689" s="779"/>
      <c r="AB689" s="779"/>
      <c r="AC689" s="779"/>
      <c r="AD689" s="779"/>
      <c r="AE689" s="779"/>
      <c r="AF689" s="779"/>
      <c r="AG689" s="779"/>
      <c r="AH689" s="779"/>
      <c r="AI689" s="779"/>
      <c r="AJ689" s="779"/>
      <c r="AK689" s="779"/>
      <c r="AL689" s="779"/>
      <c r="AM689" s="779"/>
      <c r="AN689" s="779"/>
      <c r="AO689" s="779"/>
      <c r="AP689" s="779"/>
      <c r="AQ689" s="779"/>
      <c r="AR689" s="779"/>
      <c r="AS689" s="779"/>
      <c r="AT689" s="779"/>
      <c r="AU689" s="779"/>
      <c r="AV689" s="779"/>
      <c r="AW689" s="779"/>
      <c r="AX689" s="779"/>
      <c r="AY689" s="779"/>
      <c r="AZ689" s="779"/>
      <c r="BA689" s="779"/>
      <c r="BB689" s="779"/>
      <c r="BC689" s="779"/>
      <c r="BD689" s="779"/>
      <c r="BE689" s="779"/>
      <c r="BF689" s="779"/>
      <c r="BG689" s="779"/>
      <c r="BH689" s="779"/>
      <c r="BI689" s="779"/>
      <c r="BJ689" s="779"/>
      <c r="BK689" s="779"/>
      <c r="BL689" s="779"/>
      <c r="BM689" s="779"/>
      <c r="BN689" s="779"/>
      <c r="BO689" s="779"/>
      <c r="BP689" s="779"/>
      <c r="BQ689" s="779"/>
      <c r="BR689" s="779"/>
      <c r="BS689" s="779"/>
      <c r="BT689" s="779"/>
      <c r="BU689" s="779"/>
      <c r="BV689" s="779"/>
      <c r="BW689" s="779"/>
      <c r="BX689" s="779"/>
      <c r="BY689" s="779"/>
      <c r="BZ689" s="779"/>
      <c r="CA689" s="779"/>
      <c r="CB689" s="779"/>
      <c r="CC689" s="779"/>
      <c r="CD689" s="779"/>
      <c r="CE689" s="779"/>
      <c r="CF689" s="779"/>
      <c r="CG689" s="779"/>
      <c r="CH689" s="779"/>
      <c r="CI689" s="779"/>
      <c r="CJ689" s="779"/>
      <c r="CK689" s="779"/>
      <c r="CL689" s="779"/>
      <c r="CM689" s="779"/>
      <c r="CN689" s="779"/>
      <c r="CO689" s="779"/>
      <c r="CP689" s="779"/>
      <c r="CQ689" s="779"/>
      <c r="CR689" s="779"/>
      <c r="CS689" s="779"/>
      <c r="CT689" s="779"/>
    </row>
    <row r="690" spans="1:98" s="887" customFormat="1" ht="13.5">
      <c r="A690" s="886"/>
      <c r="B690" s="886"/>
      <c r="C690" s="886"/>
      <c r="D690" s="886"/>
      <c r="E690" s="886"/>
      <c r="F690" s="2851"/>
      <c r="G690" s="2851"/>
      <c r="H690" s="888"/>
      <c r="I690" s="889"/>
      <c r="J690" s="890"/>
      <c r="M690" s="772"/>
      <c r="N690" s="891"/>
      <c r="O690" s="774"/>
      <c r="P690" s="775"/>
      <c r="Q690" s="775"/>
      <c r="R690" s="776"/>
      <c r="S690" s="777"/>
      <c r="T690" s="777"/>
      <c r="U690" s="777"/>
      <c r="V690" s="778"/>
      <c r="W690" s="778"/>
      <c r="X690" s="778"/>
      <c r="Y690" s="778"/>
      <c r="Z690" s="778"/>
      <c r="AA690" s="779"/>
      <c r="AB690" s="779"/>
      <c r="AC690" s="779"/>
      <c r="AD690" s="779"/>
      <c r="AE690" s="779"/>
      <c r="AF690" s="779"/>
      <c r="AG690" s="779"/>
      <c r="AH690" s="779"/>
      <c r="AI690" s="779"/>
      <c r="AJ690" s="779"/>
      <c r="AK690" s="779"/>
      <c r="AL690" s="779"/>
      <c r="AM690" s="779"/>
      <c r="AN690" s="779"/>
      <c r="AO690" s="779"/>
      <c r="AP690" s="779"/>
      <c r="AQ690" s="779"/>
      <c r="AR690" s="779"/>
      <c r="AS690" s="779"/>
      <c r="AT690" s="779"/>
      <c r="AU690" s="779"/>
      <c r="AV690" s="779"/>
      <c r="AW690" s="779"/>
      <c r="AX690" s="779"/>
      <c r="AY690" s="779"/>
      <c r="AZ690" s="779"/>
      <c r="BA690" s="779"/>
      <c r="BB690" s="779"/>
      <c r="BC690" s="779"/>
      <c r="BD690" s="779"/>
      <c r="BE690" s="779"/>
      <c r="BF690" s="779"/>
      <c r="BG690" s="779"/>
      <c r="BH690" s="779"/>
      <c r="BI690" s="779"/>
      <c r="BJ690" s="779"/>
      <c r="BK690" s="779"/>
      <c r="BL690" s="779"/>
      <c r="BM690" s="779"/>
      <c r="BN690" s="779"/>
      <c r="BO690" s="779"/>
      <c r="BP690" s="779"/>
      <c r="BQ690" s="779"/>
      <c r="BR690" s="779"/>
      <c r="BS690" s="779"/>
      <c r="BT690" s="779"/>
      <c r="BU690" s="779"/>
      <c r="BV690" s="779"/>
      <c r="BW690" s="779"/>
      <c r="BX690" s="779"/>
      <c r="BY690" s="779"/>
      <c r="BZ690" s="779"/>
      <c r="CA690" s="779"/>
      <c r="CB690" s="779"/>
      <c r="CC690" s="779"/>
      <c r="CD690" s="779"/>
      <c r="CE690" s="779"/>
      <c r="CF690" s="779"/>
      <c r="CG690" s="779"/>
      <c r="CH690" s="779"/>
      <c r="CI690" s="779"/>
      <c r="CJ690" s="779"/>
      <c r="CK690" s="779"/>
      <c r="CL690" s="779"/>
      <c r="CM690" s="779"/>
      <c r="CN690" s="779"/>
      <c r="CO690" s="779"/>
      <c r="CP690" s="779"/>
      <c r="CQ690" s="779"/>
      <c r="CR690" s="779"/>
      <c r="CS690" s="779"/>
      <c r="CT690" s="779"/>
    </row>
    <row r="691" spans="1:98" s="887" customFormat="1" ht="13.5">
      <c r="A691" s="886"/>
      <c r="B691" s="886"/>
      <c r="C691" s="886"/>
      <c r="D691" s="886"/>
      <c r="E691" s="886"/>
      <c r="F691" s="2851"/>
      <c r="G691" s="2851"/>
      <c r="H691" s="888"/>
      <c r="I691" s="889"/>
      <c r="J691" s="890"/>
      <c r="M691" s="772"/>
      <c r="N691" s="891"/>
      <c r="O691" s="774"/>
      <c r="P691" s="775"/>
      <c r="Q691" s="775"/>
      <c r="R691" s="776"/>
      <c r="S691" s="777"/>
      <c r="T691" s="777"/>
      <c r="U691" s="777"/>
      <c r="V691" s="778"/>
      <c r="W691" s="778"/>
      <c r="X691" s="778"/>
      <c r="Y691" s="778"/>
      <c r="Z691" s="778"/>
      <c r="AA691" s="779"/>
      <c r="AB691" s="779"/>
      <c r="AC691" s="779"/>
      <c r="AD691" s="779"/>
      <c r="AE691" s="779"/>
      <c r="AF691" s="779"/>
      <c r="AG691" s="779"/>
      <c r="AH691" s="779"/>
      <c r="AI691" s="779"/>
      <c r="AJ691" s="779"/>
      <c r="AK691" s="779"/>
      <c r="AL691" s="779"/>
      <c r="AM691" s="779"/>
      <c r="AN691" s="779"/>
      <c r="AO691" s="779"/>
      <c r="AP691" s="779"/>
      <c r="AQ691" s="779"/>
      <c r="AR691" s="779"/>
      <c r="AS691" s="779"/>
      <c r="AT691" s="779"/>
      <c r="AU691" s="779"/>
      <c r="AV691" s="779"/>
      <c r="AW691" s="779"/>
      <c r="AX691" s="779"/>
      <c r="AY691" s="779"/>
      <c r="AZ691" s="779"/>
      <c r="BA691" s="779"/>
      <c r="BB691" s="779"/>
      <c r="BC691" s="779"/>
      <c r="BD691" s="779"/>
      <c r="BE691" s="779"/>
      <c r="BF691" s="779"/>
      <c r="BG691" s="779"/>
      <c r="BH691" s="779"/>
      <c r="BI691" s="779"/>
      <c r="BJ691" s="779"/>
      <c r="BK691" s="779"/>
      <c r="BL691" s="779"/>
      <c r="BM691" s="779"/>
      <c r="BN691" s="779"/>
      <c r="BO691" s="779"/>
      <c r="BP691" s="779"/>
      <c r="BQ691" s="779"/>
      <c r="BR691" s="779"/>
      <c r="BS691" s="779"/>
      <c r="BT691" s="779"/>
      <c r="BU691" s="779"/>
      <c r="BV691" s="779"/>
      <c r="BW691" s="779"/>
      <c r="BX691" s="779"/>
      <c r="BY691" s="779"/>
      <c r="BZ691" s="779"/>
      <c r="CA691" s="779"/>
      <c r="CB691" s="779"/>
      <c r="CC691" s="779"/>
      <c r="CD691" s="779"/>
      <c r="CE691" s="779"/>
      <c r="CF691" s="779"/>
      <c r="CG691" s="779"/>
      <c r="CH691" s="779"/>
      <c r="CI691" s="779"/>
      <c r="CJ691" s="779"/>
      <c r="CK691" s="779"/>
      <c r="CL691" s="779"/>
      <c r="CM691" s="779"/>
      <c r="CN691" s="779"/>
      <c r="CO691" s="779"/>
      <c r="CP691" s="779"/>
      <c r="CQ691" s="779"/>
      <c r="CR691" s="779"/>
      <c r="CS691" s="779"/>
      <c r="CT691" s="779"/>
    </row>
    <row r="692" spans="1:98" s="887" customFormat="1" ht="13.5">
      <c r="A692" s="886"/>
      <c r="B692" s="886"/>
      <c r="C692" s="886"/>
      <c r="D692" s="886"/>
      <c r="E692" s="886"/>
      <c r="F692" s="2851"/>
      <c r="G692" s="2851"/>
      <c r="H692" s="888"/>
      <c r="I692" s="889"/>
      <c r="J692" s="890"/>
      <c r="M692" s="772"/>
      <c r="N692" s="891"/>
      <c r="O692" s="774"/>
      <c r="P692" s="775"/>
      <c r="Q692" s="775"/>
      <c r="R692" s="776"/>
      <c r="S692" s="777"/>
      <c r="T692" s="777"/>
      <c r="U692" s="777"/>
      <c r="V692" s="778"/>
      <c r="W692" s="778"/>
      <c r="X692" s="778"/>
      <c r="Y692" s="778"/>
      <c r="Z692" s="778"/>
      <c r="AA692" s="779"/>
      <c r="AB692" s="779"/>
      <c r="AC692" s="779"/>
      <c r="AD692" s="779"/>
      <c r="AE692" s="779"/>
      <c r="AF692" s="779"/>
      <c r="AG692" s="779"/>
      <c r="AH692" s="779"/>
      <c r="AI692" s="779"/>
      <c r="AJ692" s="779"/>
      <c r="AK692" s="779"/>
      <c r="AL692" s="779"/>
      <c r="AM692" s="779"/>
      <c r="AN692" s="779"/>
      <c r="AO692" s="779"/>
      <c r="AP692" s="779"/>
      <c r="AQ692" s="779"/>
      <c r="AR692" s="779"/>
      <c r="AS692" s="779"/>
      <c r="AT692" s="779"/>
      <c r="AU692" s="779"/>
      <c r="AV692" s="779"/>
      <c r="AW692" s="779"/>
      <c r="AX692" s="779"/>
      <c r="AY692" s="779"/>
      <c r="AZ692" s="779"/>
      <c r="BA692" s="779"/>
      <c r="BB692" s="779"/>
      <c r="BC692" s="779"/>
      <c r="BD692" s="779"/>
      <c r="BE692" s="779"/>
      <c r="BF692" s="779"/>
      <c r="BG692" s="779"/>
      <c r="BH692" s="779"/>
      <c r="BI692" s="779"/>
      <c r="BJ692" s="779"/>
      <c r="BK692" s="779"/>
      <c r="BL692" s="779"/>
      <c r="BM692" s="779"/>
      <c r="BN692" s="779"/>
      <c r="BO692" s="779"/>
      <c r="BP692" s="779"/>
      <c r="BQ692" s="779"/>
      <c r="BR692" s="779"/>
      <c r="BS692" s="779"/>
      <c r="BT692" s="779"/>
      <c r="BU692" s="779"/>
      <c r="BV692" s="779"/>
      <c r="BW692" s="779"/>
      <c r="BX692" s="779"/>
      <c r="BY692" s="779"/>
      <c r="BZ692" s="779"/>
      <c r="CA692" s="779"/>
      <c r="CB692" s="779"/>
      <c r="CC692" s="779"/>
      <c r="CD692" s="779"/>
      <c r="CE692" s="779"/>
      <c r="CF692" s="779"/>
      <c r="CG692" s="779"/>
      <c r="CH692" s="779"/>
      <c r="CI692" s="779"/>
      <c r="CJ692" s="779"/>
      <c r="CK692" s="779"/>
      <c r="CL692" s="779"/>
      <c r="CM692" s="779"/>
      <c r="CN692" s="779"/>
      <c r="CO692" s="779"/>
      <c r="CP692" s="779"/>
      <c r="CQ692" s="779"/>
      <c r="CR692" s="779"/>
      <c r="CS692" s="779"/>
      <c r="CT692" s="779"/>
    </row>
    <row r="693" spans="1:98" s="887" customFormat="1" ht="13.5">
      <c r="A693" s="886"/>
      <c r="B693" s="886"/>
      <c r="C693" s="886"/>
      <c r="D693" s="886"/>
      <c r="E693" s="886"/>
      <c r="F693" s="2851"/>
      <c r="G693" s="2851"/>
      <c r="H693" s="888"/>
      <c r="I693" s="889"/>
      <c r="J693" s="890"/>
      <c r="M693" s="772"/>
      <c r="N693" s="891"/>
      <c r="O693" s="774"/>
      <c r="P693" s="775"/>
      <c r="Q693" s="775"/>
      <c r="R693" s="776"/>
      <c r="S693" s="777"/>
      <c r="T693" s="777"/>
      <c r="U693" s="777"/>
      <c r="V693" s="778"/>
      <c r="W693" s="778"/>
      <c r="X693" s="778"/>
      <c r="Y693" s="778"/>
      <c r="Z693" s="778"/>
      <c r="AA693" s="779"/>
      <c r="AB693" s="779"/>
      <c r="AC693" s="779"/>
      <c r="AD693" s="779"/>
      <c r="AE693" s="779"/>
      <c r="AF693" s="779"/>
      <c r="AG693" s="779"/>
      <c r="AH693" s="779"/>
      <c r="AI693" s="779"/>
      <c r="AJ693" s="779"/>
      <c r="AK693" s="779"/>
      <c r="AL693" s="779"/>
      <c r="AM693" s="779"/>
      <c r="AN693" s="779"/>
      <c r="AO693" s="779"/>
      <c r="AP693" s="779"/>
      <c r="AQ693" s="779"/>
      <c r="AR693" s="779"/>
      <c r="AS693" s="779"/>
      <c r="AT693" s="779"/>
      <c r="AU693" s="779"/>
      <c r="AV693" s="779"/>
      <c r="AW693" s="779"/>
      <c r="AX693" s="779"/>
      <c r="AY693" s="779"/>
      <c r="AZ693" s="779"/>
      <c r="BA693" s="779"/>
      <c r="BB693" s="779"/>
      <c r="BC693" s="779"/>
      <c r="BD693" s="779"/>
      <c r="BE693" s="779"/>
      <c r="BF693" s="779"/>
      <c r="BG693" s="779"/>
      <c r="BH693" s="779"/>
      <c r="BI693" s="779"/>
      <c r="BJ693" s="779"/>
      <c r="BK693" s="779"/>
      <c r="BL693" s="779"/>
      <c r="BM693" s="779"/>
      <c r="BN693" s="779"/>
      <c r="BO693" s="779"/>
      <c r="BP693" s="779"/>
      <c r="BQ693" s="779"/>
      <c r="BR693" s="779"/>
      <c r="BS693" s="779"/>
      <c r="BT693" s="779"/>
      <c r="BU693" s="779"/>
      <c r="BV693" s="779"/>
      <c r="BW693" s="779"/>
      <c r="BX693" s="779"/>
      <c r="BY693" s="779"/>
      <c r="BZ693" s="779"/>
      <c r="CA693" s="779"/>
      <c r="CB693" s="779"/>
      <c r="CC693" s="779"/>
      <c r="CD693" s="779"/>
      <c r="CE693" s="779"/>
      <c r="CF693" s="779"/>
      <c r="CG693" s="779"/>
      <c r="CH693" s="779"/>
      <c r="CI693" s="779"/>
      <c r="CJ693" s="779"/>
      <c r="CK693" s="779"/>
      <c r="CL693" s="779"/>
      <c r="CM693" s="779"/>
      <c r="CN693" s="779"/>
      <c r="CO693" s="779"/>
      <c r="CP693" s="779"/>
      <c r="CQ693" s="779"/>
      <c r="CR693" s="779"/>
      <c r="CS693" s="779"/>
      <c r="CT693" s="779"/>
    </row>
    <row r="694" spans="1:98" s="887" customFormat="1" ht="13.5">
      <c r="A694" s="886"/>
      <c r="B694" s="886"/>
      <c r="C694" s="886"/>
      <c r="D694" s="886"/>
      <c r="E694" s="886"/>
      <c r="F694" s="2851"/>
      <c r="G694" s="2851"/>
      <c r="H694" s="888"/>
      <c r="I694" s="889"/>
      <c r="J694" s="890"/>
      <c r="M694" s="772"/>
      <c r="N694" s="891"/>
      <c r="O694" s="774"/>
      <c r="P694" s="775"/>
      <c r="Q694" s="775"/>
      <c r="R694" s="776"/>
      <c r="S694" s="777"/>
      <c r="T694" s="777"/>
      <c r="U694" s="777"/>
      <c r="V694" s="778"/>
      <c r="W694" s="778"/>
      <c r="X694" s="778"/>
      <c r="Y694" s="778"/>
      <c r="Z694" s="778"/>
      <c r="AA694" s="779"/>
      <c r="AB694" s="779"/>
      <c r="AC694" s="779"/>
      <c r="AD694" s="779"/>
      <c r="AE694" s="779"/>
      <c r="AF694" s="779"/>
      <c r="AG694" s="779"/>
      <c r="AH694" s="779"/>
      <c r="AI694" s="779"/>
      <c r="AJ694" s="779"/>
      <c r="AK694" s="779"/>
      <c r="AL694" s="779"/>
      <c r="AM694" s="779"/>
      <c r="AN694" s="779"/>
      <c r="AO694" s="779"/>
      <c r="AP694" s="779"/>
      <c r="AQ694" s="779"/>
      <c r="AR694" s="779"/>
      <c r="AS694" s="779"/>
      <c r="AT694" s="779"/>
      <c r="AU694" s="779"/>
      <c r="AV694" s="779"/>
      <c r="AW694" s="779"/>
      <c r="AX694" s="779"/>
      <c r="AY694" s="779"/>
      <c r="AZ694" s="779"/>
      <c r="BA694" s="779"/>
      <c r="BB694" s="779"/>
      <c r="BC694" s="779"/>
      <c r="BD694" s="779"/>
      <c r="BE694" s="779"/>
      <c r="BF694" s="779"/>
      <c r="BG694" s="779"/>
      <c r="BH694" s="779"/>
      <c r="BI694" s="779"/>
      <c r="BJ694" s="779"/>
      <c r="BK694" s="779"/>
      <c r="BL694" s="779"/>
      <c r="BM694" s="779"/>
      <c r="BN694" s="779"/>
      <c r="BO694" s="779"/>
      <c r="BP694" s="779"/>
      <c r="BQ694" s="779"/>
      <c r="BR694" s="779"/>
      <c r="BS694" s="779"/>
      <c r="BT694" s="779"/>
      <c r="BU694" s="779"/>
      <c r="BV694" s="779"/>
      <c r="BW694" s="779"/>
      <c r="BX694" s="779"/>
      <c r="BY694" s="779"/>
      <c r="BZ694" s="779"/>
      <c r="CA694" s="779"/>
      <c r="CB694" s="779"/>
      <c r="CC694" s="779"/>
      <c r="CD694" s="779"/>
      <c r="CE694" s="779"/>
      <c r="CF694" s="779"/>
      <c r="CG694" s="779"/>
      <c r="CH694" s="779"/>
      <c r="CI694" s="779"/>
      <c r="CJ694" s="779"/>
      <c r="CK694" s="779"/>
      <c r="CL694" s="779"/>
      <c r="CM694" s="779"/>
      <c r="CN694" s="779"/>
      <c r="CO694" s="779"/>
      <c r="CP694" s="779"/>
      <c r="CQ694" s="779"/>
      <c r="CR694" s="779"/>
      <c r="CS694" s="779"/>
      <c r="CT694" s="779"/>
    </row>
    <row r="695" spans="1:98" s="887" customFormat="1" ht="13.5">
      <c r="A695" s="886"/>
      <c r="B695" s="886"/>
      <c r="C695" s="886"/>
      <c r="D695" s="886"/>
      <c r="E695" s="886"/>
      <c r="F695" s="2851"/>
      <c r="G695" s="2851"/>
      <c r="H695" s="888"/>
      <c r="I695" s="889"/>
      <c r="J695" s="890"/>
      <c r="M695" s="772"/>
      <c r="N695" s="891"/>
      <c r="O695" s="774"/>
      <c r="P695" s="775"/>
      <c r="Q695" s="775"/>
      <c r="R695" s="776"/>
      <c r="S695" s="777"/>
      <c r="T695" s="777"/>
      <c r="U695" s="777"/>
      <c r="V695" s="778"/>
      <c r="W695" s="778"/>
      <c r="X695" s="778"/>
      <c r="Y695" s="778"/>
      <c r="Z695" s="778"/>
      <c r="AA695" s="779"/>
      <c r="AB695" s="779"/>
      <c r="AC695" s="779"/>
      <c r="AD695" s="779"/>
      <c r="AE695" s="779"/>
      <c r="AF695" s="779"/>
      <c r="AG695" s="779"/>
      <c r="AH695" s="779"/>
      <c r="AI695" s="779"/>
      <c r="AJ695" s="779"/>
      <c r="AK695" s="779"/>
      <c r="AL695" s="779"/>
      <c r="AM695" s="779"/>
      <c r="AN695" s="779"/>
      <c r="AO695" s="779"/>
      <c r="AP695" s="779"/>
      <c r="AQ695" s="779"/>
      <c r="AR695" s="779"/>
      <c r="AS695" s="779"/>
      <c r="AT695" s="779"/>
      <c r="AU695" s="779"/>
      <c r="AV695" s="779"/>
      <c r="AW695" s="779"/>
      <c r="AX695" s="779"/>
      <c r="AY695" s="779"/>
      <c r="AZ695" s="779"/>
      <c r="BA695" s="779"/>
      <c r="BB695" s="779"/>
      <c r="BC695" s="779"/>
      <c r="BD695" s="779"/>
      <c r="BE695" s="779"/>
      <c r="BF695" s="779"/>
      <c r="BG695" s="779"/>
      <c r="BH695" s="779"/>
      <c r="BI695" s="779"/>
      <c r="BJ695" s="779"/>
      <c r="BK695" s="779"/>
      <c r="BL695" s="779"/>
      <c r="BM695" s="779"/>
      <c r="BN695" s="779"/>
      <c r="BO695" s="779"/>
      <c r="BP695" s="779"/>
      <c r="BQ695" s="779"/>
      <c r="BR695" s="779"/>
      <c r="BS695" s="779"/>
      <c r="BT695" s="779"/>
      <c r="BU695" s="779"/>
      <c r="BV695" s="779"/>
      <c r="BW695" s="779"/>
      <c r="BX695" s="779"/>
      <c r="BY695" s="779"/>
      <c r="BZ695" s="779"/>
      <c r="CA695" s="779"/>
      <c r="CB695" s="779"/>
      <c r="CC695" s="779"/>
      <c r="CD695" s="779"/>
      <c r="CE695" s="779"/>
      <c r="CF695" s="779"/>
      <c r="CG695" s="779"/>
      <c r="CH695" s="779"/>
      <c r="CI695" s="779"/>
      <c r="CJ695" s="779"/>
      <c r="CK695" s="779"/>
      <c r="CL695" s="779"/>
      <c r="CM695" s="779"/>
      <c r="CN695" s="779"/>
      <c r="CO695" s="779"/>
      <c r="CP695" s="779"/>
      <c r="CQ695" s="779"/>
      <c r="CR695" s="779"/>
      <c r="CS695" s="779"/>
      <c r="CT695" s="779"/>
    </row>
    <row r="696" spans="1:98" s="887" customFormat="1" ht="13.5">
      <c r="A696" s="886"/>
      <c r="B696" s="886"/>
      <c r="C696" s="886"/>
      <c r="D696" s="886"/>
      <c r="E696" s="886"/>
      <c r="F696" s="2851"/>
      <c r="G696" s="2851"/>
      <c r="H696" s="888"/>
      <c r="I696" s="889"/>
      <c r="J696" s="890"/>
      <c r="M696" s="772"/>
      <c r="N696" s="891"/>
      <c r="O696" s="774"/>
      <c r="P696" s="775"/>
      <c r="Q696" s="775"/>
      <c r="R696" s="776"/>
      <c r="S696" s="777"/>
      <c r="T696" s="777"/>
      <c r="U696" s="777"/>
      <c r="V696" s="778"/>
      <c r="W696" s="778"/>
      <c r="X696" s="778"/>
      <c r="Y696" s="778"/>
      <c r="Z696" s="778"/>
      <c r="AA696" s="779"/>
      <c r="AB696" s="779"/>
      <c r="AC696" s="779"/>
      <c r="AD696" s="779"/>
      <c r="AE696" s="779"/>
      <c r="AF696" s="779"/>
      <c r="AG696" s="779"/>
      <c r="AH696" s="779"/>
      <c r="AI696" s="779"/>
      <c r="AJ696" s="779"/>
      <c r="AK696" s="779"/>
      <c r="AL696" s="779"/>
      <c r="AM696" s="779"/>
      <c r="AN696" s="779"/>
      <c r="AO696" s="779"/>
      <c r="AP696" s="779"/>
      <c r="AQ696" s="779"/>
      <c r="AR696" s="779"/>
      <c r="AS696" s="779"/>
      <c r="AT696" s="779"/>
      <c r="AU696" s="779"/>
      <c r="AV696" s="779"/>
      <c r="AW696" s="779"/>
      <c r="AX696" s="779"/>
      <c r="AY696" s="779"/>
      <c r="AZ696" s="779"/>
      <c r="BA696" s="779"/>
      <c r="BB696" s="779"/>
      <c r="BC696" s="779"/>
      <c r="BD696" s="779"/>
      <c r="BE696" s="779"/>
      <c r="BF696" s="779"/>
      <c r="BG696" s="779"/>
      <c r="BH696" s="779"/>
      <c r="BI696" s="779"/>
      <c r="BJ696" s="779"/>
      <c r="BK696" s="779"/>
      <c r="BL696" s="779"/>
      <c r="BM696" s="779"/>
      <c r="BN696" s="779"/>
      <c r="BO696" s="779"/>
      <c r="BP696" s="779"/>
      <c r="BQ696" s="779"/>
      <c r="BR696" s="779"/>
      <c r="BS696" s="779"/>
      <c r="BT696" s="779"/>
      <c r="BU696" s="779"/>
      <c r="BV696" s="779"/>
      <c r="BW696" s="779"/>
      <c r="BX696" s="779"/>
      <c r="BY696" s="779"/>
      <c r="BZ696" s="779"/>
      <c r="CA696" s="779"/>
      <c r="CB696" s="779"/>
      <c r="CC696" s="779"/>
      <c r="CD696" s="779"/>
      <c r="CE696" s="779"/>
      <c r="CF696" s="779"/>
      <c r="CG696" s="779"/>
      <c r="CH696" s="779"/>
      <c r="CI696" s="779"/>
      <c r="CJ696" s="779"/>
      <c r="CK696" s="779"/>
      <c r="CL696" s="779"/>
      <c r="CM696" s="779"/>
      <c r="CN696" s="779"/>
      <c r="CO696" s="779"/>
      <c r="CP696" s="779"/>
      <c r="CQ696" s="779"/>
      <c r="CR696" s="779"/>
      <c r="CS696" s="779"/>
      <c r="CT696" s="779"/>
    </row>
    <row r="697" spans="1:98" s="887" customFormat="1" ht="13.5">
      <c r="A697" s="886"/>
      <c r="B697" s="886"/>
      <c r="C697" s="886"/>
      <c r="D697" s="886"/>
      <c r="E697" s="886"/>
      <c r="F697" s="2851"/>
      <c r="G697" s="2851"/>
      <c r="H697" s="888"/>
      <c r="I697" s="889"/>
      <c r="J697" s="890"/>
      <c r="M697" s="772"/>
      <c r="N697" s="891"/>
      <c r="O697" s="774"/>
      <c r="P697" s="775"/>
      <c r="Q697" s="775"/>
      <c r="R697" s="776"/>
      <c r="S697" s="777"/>
      <c r="T697" s="777"/>
      <c r="U697" s="777"/>
      <c r="V697" s="778"/>
      <c r="W697" s="778"/>
      <c r="X697" s="778"/>
      <c r="Y697" s="778"/>
      <c r="Z697" s="778"/>
      <c r="AA697" s="779"/>
      <c r="AB697" s="779"/>
      <c r="AC697" s="779"/>
      <c r="AD697" s="779"/>
      <c r="AE697" s="779"/>
      <c r="AF697" s="779"/>
      <c r="AG697" s="779"/>
      <c r="AH697" s="779"/>
      <c r="AI697" s="779"/>
      <c r="AJ697" s="779"/>
      <c r="AK697" s="779"/>
      <c r="AL697" s="779"/>
      <c r="AM697" s="779"/>
      <c r="AN697" s="779"/>
      <c r="AO697" s="779"/>
      <c r="AP697" s="779"/>
      <c r="AQ697" s="779"/>
      <c r="AR697" s="779"/>
      <c r="AS697" s="779"/>
      <c r="AT697" s="779"/>
      <c r="AU697" s="779"/>
      <c r="AV697" s="779"/>
      <c r="AW697" s="779"/>
      <c r="AX697" s="779"/>
      <c r="AY697" s="779"/>
      <c r="AZ697" s="779"/>
      <c r="BA697" s="779"/>
      <c r="BB697" s="779"/>
      <c r="BC697" s="779"/>
      <c r="BD697" s="779"/>
      <c r="BE697" s="779"/>
      <c r="BF697" s="779"/>
      <c r="BG697" s="779"/>
      <c r="BH697" s="779"/>
      <c r="BI697" s="779"/>
      <c r="BJ697" s="779"/>
      <c r="BK697" s="779"/>
      <c r="BL697" s="779"/>
      <c r="BM697" s="779"/>
      <c r="BN697" s="779"/>
      <c r="BO697" s="779"/>
      <c r="BP697" s="779"/>
      <c r="BQ697" s="779"/>
      <c r="BR697" s="779"/>
      <c r="BS697" s="779"/>
      <c r="BT697" s="779"/>
      <c r="BU697" s="779"/>
      <c r="BV697" s="779"/>
      <c r="BW697" s="779"/>
      <c r="BX697" s="779"/>
      <c r="BY697" s="779"/>
      <c r="BZ697" s="779"/>
      <c r="CA697" s="779"/>
      <c r="CB697" s="779"/>
      <c r="CC697" s="779"/>
      <c r="CD697" s="779"/>
      <c r="CE697" s="779"/>
      <c r="CF697" s="779"/>
      <c r="CG697" s="779"/>
      <c r="CH697" s="779"/>
      <c r="CI697" s="779"/>
      <c r="CJ697" s="779"/>
      <c r="CK697" s="779"/>
      <c r="CL697" s="779"/>
      <c r="CM697" s="779"/>
      <c r="CN697" s="779"/>
      <c r="CO697" s="779"/>
      <c r="CP697" s="779"/>
      <c r="CQ697" s="779"/>
      <c r="CR697" s="779"/>
      <c r="CS697" s="779"/>
      <c r="CT697" s="779"/>
    </row>
    <row r="698" spans="1:98" s="887" customFormat="1" ht="13.5">
      <c r="A698" s="886"/>
      <c r="B698" s="886"/>
      <c r="C698" s="886"/>
      <c r="D698" s="886"/>
      <c r="E698" s="886"/>
      <c r="F698" s="2851"/>
      <c r="G698" s="2851"/>
      <c r="H698" s="888"/>
      <c r="I698" s="889"/>
      <c r="J698" s="890"/>
      <c r="M698" s="772"/>
      <c r="N698" s="891"/>
      <c r="O698" s="774"/>
      <c r="P698" s="775"/>
      <c r="Q698" s="775"/>
      <c r="R698" s="776"/>
      <c r="S698" s="777"/>
      <c r="T698" s="777"/>
      <c r="U698" s="777"/>
      <c r="V698" s="778"/>
      <c r="W698" s="778"/>
      <c r="X698" s="778"/>
      <c r="Y698" s="778"/>
      <c r="Z698" s="778"/>
      <c r="AA698" s="779"/>
      <c r="AB698" s="779"/>
      <c r="AC698" s="779"/>
      <c r="AD698" s="779"/>
      <c r="AE698" s="779"/>
      <c r="AF698" s="779"/>
      <c r="AG698" s="779"/>
      <c r="AH698" s="779"/>
      <c r="AI698" s="779"/>
      <c r="AJ698" s="779"/>
      <c r="AK698" s="779"/>
      <c r="AL698" s="779"/>
      <c r="AM698" s="779"/>
      <c r="AN698" s="779"/>
      <c r="AO698" s="779"/>
      <c r="AP698" s="779"/>
      <c r="AQ698" s="779"/>
      <c r="AR698" s="779"/>
      <c r="AS698" s="779"/>
      <c r="AT698" s="779"/>
      <c r="AU698" s="779"/>
      <c r="AV698" s="779"/>
      <c r="AW698" s="779"/>
      <c r="AX698" s="779"/>
      <c r="AY698" s="779"/>
      <c r="AZ698" s="779"/>
      <c r="BA698" s="779"/>
      <c r="BB698" s="779"/>
      <c r="BC698" s="779"/>
      <c r="BD698" s="779"/>
      <c r="BE698" s="779"/>
      <c r="BF698" s="779"/>
      <c r="BG698" s="779"/>
      <c r="BH698" s="779"/>
      <c r="BI698" s="779"/>
      <c r="BJ698" s="779"/>
      <c r="BK698" s="779"/>
      <c r="BL698" s="779"/>
      <c r="BM698" s="779"/>
      <c r="BN698" s="779"/>
      <c r="BO698" s="779"/>
      <c r="BP698" s="779"/>
      <c r="BQ698" s="779"/>
      <c r="BR698" s="779"/>
      <c r="BS698" s="779"/>
      <c r="BT698" s="779"/>
      <c r="BU698" s="779"/>
      <c r="BV698" s="779"/>
      <c r="BW698" s="779"/>
      <c r="BX698" s="779"/>
      <c r="BY698" s="779"/>
      <c r="BZ698" s="779"/>
      <c r="CA698" s="779"/>
      <c r="CB698" s="779"/>
      <c r="CC698" s="779"/>
      <c r="CD698" s="779"/>
      <c r="CE698" s="779"/>
      <c r="CF698" s="779"/>
      <c r="CG698" s="779"/>
      <c r="CH698" s="779"/>
      <c r="CI698" s="779"/>
      <c r="CJ698" s="779"/>
      <c r="CK698" s="779"/>
      <c r="CL698" s="779"/>
      <c r="CM698" s="779"/>
      <c r="CN698" s="779"/>
      <c r="CO698" s="779"/>
      <c r="CP698" s="779"/>
      <c r="CQ698" s="779"/>
      <c r="CR698" s="779"/>
      <c r="CS698" s="779"/>
      <c r="CT698" s="779"/>
    </row>
    <row r="699" spans="1:98" s="887" customFormat="1" ht="13.5">
      <c r="A699" s="886"/>
      <c r="B699" s="886"/>
      <c r="C699" s="886"/>
      <c r="D699" s="886"/>
      <c r="E699" s="886"/>
      <c r="F699" s="2851"/>
      <c r="G699" s="2851"/>
      <c r="H699" s="888"/>
      <c r="I699" s="889"/>
      <c r="J699" s="890"/>
      <c r="M699" s="772"/>
      <c r="N699" s="891"/>
      <c r="O699" s="774"/>
      <c r="P699" s="775"/>
      <c r="Q699" s="775"/>
      <c r="R699" s="776"/>
      <c r="S699" s="777"/>
      <c r="T699" s="777"/>
      <c r="U699" s="777"/>
      <c r="V699" s="778"/>
      <c r="W699" s="778"/>
      <c r="X699" s="778"/>
      <c r="Y699" s="778"/>
      <c r="Z699" s="778"/>
      <c r="AA699" s="779"/>
      <c r="AB699" s="779"/>
      <c r="AC699" s="779"/>
      <c r="AD699" s="779"/>
      <c r="AE699" s="779"/>
      <c r="AF699" s="779"/>
      <c r="AG699" s="779"/>
      <c r="AH699" s="779"/>
      <c r="AI699" s="779"/>
      <c r="AJ699" s="779"/>
      <c r="AK699" s="779"/>
      <c r="AL699" s="779"/>
      <c r="AM699" s="779"/>
      <c r="AN699" s="779"/>
      <c r="AO699" s="779"/>
      <c r="AP699" s="779"/>
      <c r="AQ699" s="779"/>
      <c r="AR699" s="779"/>
      <c r="AS699" s="779"/>
      <c r="AT699" s="779"/>
      <c r="AU699" s="779"/>
      <c r="AV699" s="779"/>
      <c r="AW699" s="779"/>
      <c r="AX699" s="779"/>
      <c r="AY699" s="779"/>
      <c r="AZ699" s="779"/>
      <c r="BA699" s="779"/>
      <c r="BB699" s="779"/>
      <c r="BC699" s="779"/>
      <c r="BD699" s="779"/>
      <c r="BE699" s="779"/>
      <c r="BF699" s="779"/>
      <c r="BG699" s="779"/>
      <c r="BH699" s="779"/>
      <c r="BI699" s="779"/>
      <c r="BJ699" s="779"/>
      <c r="BK699" s="779"/>
      <c r="BL699" s="779"/>
      <c r="BM699" s="779"/>
      <c r="BN699" s="779"/>
      <c r="BO699" s="779"/>
      <c r="BP699" s="779"/>
      <c r="BQ699" s="779"/>
      <c r="BR699" s="779"/>
      <c r="BS699" s="779"/>
      <c r="BT699" s="779"/>
      <c r="BU699" s="779"/>
      <c r="BV699" s="779"/>
      <c r="BW699" s="779"/>
      <c r="BX699" s="779"/>
      <c r="BY699" s="779"/>
      <c r="BZ699" s="779"/>
      <c r="CA699" s="779"/>
      <c r="CB699" s="779"/>
      <c r="CC699" s="779"/>
      <c r="CD699" s="779"/>
      <c r="CE699" s="779"/>
      <c r="CF699" s="779"/>
      <c r="CG699" s="779"/>
      <c r="CH699" s="779"/>
      <c r="CI699" s="779"/>
      <c r="CJ699" s="779"/>
      <c r="CK699" s="779"/>
      <c r="CL699" s="779"/>
      <c r="CM699" s="779"/>
      <c r="CN699" s="779"/>
      <c r="CO699" s="779"/>
      <c r="CP699" s="779"/>
      <c r="CQ699" s="779"/>
      <c r="CR699" s="779"/>
      <c r="CS699" s="779"/>
      <c r="CT699" s="779"/>
    </row>
    <row r="700" spans="1:98" s="887" customFormat="1" ht="13.5">
      <c r="A700" s="886"/>
      <c r="B700" s="886"/>
      <c r="C700" s="886"/>
      <c r="D700" s="886"/>
      <c r="E700" s="886"/>
      <c r="F700" s="2851"/>
      <c r="G700" s="2851"/>
      <c r="H700" s="888"/>
      <c r="I700" s="889"/>
      <c r="J700" s="890"/>
      <c r="M700" s="772"/>
      <c r="N700" s="891"/>
      <c r="O700" s="774"/>
      <c r="P700" s="775"/>
      <c r="Q700" s="775"/>
      <c r="R700" s="776"/>
      <c r="S700" s="777"/>
      <c r="T700" s="777"/>
      <c r="U700" s="777"/>
      <c r="V700" s="778"/>
      <c r="W700" s="778"/>
      <c r="X700" s="778"/>
      <c r="Y700" s="778"/>
      <c r="Z700" s="778"/>
      <c r="AA700" s="779"/>
      <c r="AB700" s="779"/>
      <c r="AC700" s="779"/>
      <c r="AD700" s="779"/>
      <c r="AE700" s="779"/>
      <c r="AF700" s="779"/>
      <c r="AG700" s="779"/>
      <c r="AH700" s="779"/>
      <c r="AI700" s="779"/>
      <c r="AJ700" s="779"/>
      <c r="AK700" s="779"/>
      <c r="AL700" s="779"/>
      <c r="AM700" s="779"/>
      <c r="AN700" s="779"/>
      <c r="AO700" s="779"/>
      <c r="AP700" s="779"/>
      <c r="AQ700" s="779"/>
      <c r="AR700" s="779"/>
      <c r="AS700" s="779"/>
      <c r="AT700" s="779"/>
      <c r="AU700" s="779"/>
      <c r="AV700" s="779"/>
      <c r="AW700" s="779"/>
      <c r="AX700" s="779"/>
      <c r="AY700" s="779"/>
      <c r="AZ700" s="779"/>
      <c r="BA700" s="779"/>
      <c r="BB700" s="779"/>
      <c r="BC700" s="779"/>
      <c r="BD700" s="779"/>
      <c r="BE700" s="779"/>
      <c r="BF700" s="779"/>
      <c r="BG700" s="779"/>
      <c r="BH700" s="779"/>
      <c r="BI700" s="779"/>
      <c r="BJ700" s="779"/>
      <c r="BK700" s="779"/>
      <c r="BL700" s="779"/>
      <c r="BM700" s="779"/>
      <c r="BN700" s="779"/>
      <c r="BO700" s="779"/>
      <c r="BP700" s="779"/>
      <c r="BQ700" s="779"/>
      <c r="BR700" s="779"/>
      <c r="BS700" s="779"/>
      <c r="BT700" s="779"/>
      <c r="BU700" s="779"/>
      <c r="BV700" s="779"/>
      <c r="BW700" s="779"/>
      <c r="BX700" s="779"/>
      <c r="BY700" s="779"/>
      <c r="BZ700" s="779"/>
      <c r="CA700" s="779"/>
      <c r="CB700" s="779"/>
      <c r="CC700" s="779"/>
      <c r="CD700" s="779"/>
      <c r="CE700" s="779"/>
      <c r="CF700" s="779"/>
      <c r="CG700" s="779"/>
      <c r="CH700" s="779"/>
      <c r="CI700" s="779"/>
      <c r="CJ700" s="779"/>
      <c r="CK700" s="779"/>
      <c r="CL700" s="779"/>
      <c r="CM700" s="779"/>
      <c r="CN700" s="779"/>
      <c r="CO700" s="779"/>
      <c r="CP700" s="779"/>
      <c r="CQ700" s="779"/>
      <c r="CR700" s="779"/>
      <c r="CS700" s="779"/>
      <c r="CT700" s="779"/>
    </row>
    <row r="701" spans="1:98" s="887" customFormat="1" ht="13.5">
      <c r="A701" s="886"/>
      <c r="B701" s="886"/>
      <c r="C701" s="886"/>
      <c r="D701" s="886"/>
      <c r="E701" s="886"/>
      <c r="F701" s="2851"/>
      <c r="G701" s="2851"/>
      <c r="H701" s="888"/>
      <c r="I701" s="889"/>
      <c r="J701" s="890"/>
      <c r="M701" s="772"/>
      <c r="N701" s="891"/>
      <c r="O701" s="774"/>
      <c r="P701" s="775"/>
      <c r="Q701" s="775"/>
      <c r="R701" s="776"/>
      <c r="S701" s="777"/>
      <c r="T701" s="777"/>
      <c r="U701" s="777"/>
      <c r="V701" s="778"/>
      <c r="W701" s="778"/>
      <c r="X701" s="778"/>
      <c r="Y701" s="778"/>
      <c r="Z701" s="778"/>
      <c r="AA701" s="779"/>
      <c r="AB701" s="779"/>
      <c r="AC701" s="779"/>
      <c r="AD701" s="779"/>
      <c r="AE701" s="779"/>
      <c r="AF701" s="779"/>
      <c r="AG701" s="779"/>
      <c r="AH701" s="779"/>
      <c r="AI701" s="779"/>
      <c r="AJ701" s="779"/>
      <c r="AK701" s="779"/>
      <c r="AL701" s="779"/>
      <c r="AM701" s="779"/>
      <c r="AN701" s="779"/>
      <c r="AO701" s="779"/>
      <c r="AP701" s="779"/>
      <c r="AQ701" s="779"/>
      <c r="AR701" s="779"/>
      <c r="AS701" s="779"/>
      <c r="AT701" s="779"/>
      <c r="AU701" s="779"/>
      <c r="AV701" s="779"/>
      <c r="AW701" s="779"/>
      <c r="AX701" s="779"/>
      <c r="AY701" s="779"/>
      <c r="AZ701" s="779"/>
      <c r="BA701" s="779"/>
      <c r="BB701" s="779"/>
      <c r="BC701" s="779"/>
      <c r="BD701" s="779"/>
      <c r="BE701" s="779"/>
      <c r="BF701" s="779"/>
      <c r="BG701" s="779"/>
      <c r="BH701" s="779"/>
      <c r="BI701" s="779"/>
      <c r="BJ701" s="779"/>
      <c r="BK701" s="779"/>
      <c r="BL701" s="779"/>
      <c r="BM701" s="779"/>
      <c r="BN701" s="779"/>
      <c r="BO701" s="779"/>
      <c r="BP701" s="779"/>
      <c r="BQ701" s="779"/>
      <c r="BR701" s="779"/>
      <c r="BS701" s="779"/>
      <c r="BT701" s="779"/>
      <c r="BU701" s="779"/>
      <c r="BV701" s="779"/>
      <c r="BW701" s="779"/>
      <c r="BX701" s="779"/>
      <c r="BY701" s="779"/>
      <c r="BZ701" s="779"/>
      <c r="CA701" s="779"/>
      <c r="CB701" s="779"/>
      <c r="CC701" s="779"/>
      <c r="CD701" s="779"/>
      <c r="CE701" s="779"/>
      <c r="CF701" s="779"/>
      <c r="CG701" s="779"/>
      <c r="CH701" s="779"/>
      <c r="CI701" s="779"/>
      <c r="CJ701" s="779"/>
      <c r="CK701" s="779"/>
      <c r="CL701" s="779"/>
      <c r="CM701" s="779"/>
      <c r="CN701" s="779"/>
      <c r="CO701" s="779"/>
      <c r="CP701" s="779"/>
      <c r="CQ701" s="779"/>
      <c r="CR701" s="779"/>
      <c r="CS701" s="779"/>
      <c r="CT701" s="779"/>
    </row>
    <row r="702" spans="1:98" s="887" customFormat="1" ht="13.5">
      <c r="A702" s="886"/>
      <c r="B702" s="886"/>
      <c r="C702" s="886"/>
      <c r="D702" s="886"/>
      <c r="E702" s="886"/>
      <c r="F702" s="2851"/>
      <c r="G702" s="2851"/>
      <c r="H702" s="888"/>
      <c r="I702" s="889"/>
      <c r="J702" s="890"/>
      <c r="M702" s="772"/>
      <c r="N702" s="891"/>
      <c r="O702" s="774"/>
      <c r="P702" s="775"/>
      <c r="Q702" s="775"/>
      <c r="R702" s="776"/>
      <c r="S702" s="777"/>
      <c r="T702" s="777"/>
      <c r="U702" s="777"/>
      <c r="V702" s="778"/>
      <c r="W702" s="778"/>
      <c r="X702" s="778"/>
      <c r="Y702" s="778"/>
      <c r="Z702" s="778"/>
      <c r="AA702" s="779"/>
      <c r="AB702" s="779"/>
      <c r="AC702" s="779"/>
      <c r="AD702" s="779"/>
      <c r="AE702" s="779"/>
      <c r="AF702" s="779"/>
      <c r="AG702" s="779"/>
      <c r="AH702" s="779"/>
      <c r="AI702" s="779"/>
      <c r="AJ702" s="779"/>
      <c r="AK702" s="779"/>
      <c r="AL702" s="779"/>
      <c r="AM702" s="779"/>
      <c r="AN702" s="779"/>
      <c r="AO702" s="779"/>
      <c r="AP702" s="779"/>
      <c r="AQ702" s="779"/>
      <c r="AR702" s="779"/>
      <c r="AS702" s="779"/>
      <c r="AT702" s="779"/>
      <c r="AU702" s="779"/>
      <c r="AV702" s="779"/>
      <c r="AW702" s="779"/>
      <c r="AX702" s="779"/>
      <c r="AY702" s="779"/>
      <c r="AZ702" s="779"/>
      <c r="BA702" s="779"/>
      <c r="BB702" s="779"/>
      <c r="BC702" s="779"/>
      <c r="BD702" s="779"/>
      <c r="BE702" s="779"/>
      <c r="BF702" s="779"/>
      <c r="BG702" s="779"/>
      <c r="BH702" s="779"/>
      <c r="BI702" s="779"/>
      <c r="BJ702" s="779"/>
      <c r="BK702" s="779"/>
      <c r="BL702" s="779"/>
      <c r="BM702" s="779"/>
      <c r="BN702" s="779"/>
      <c r="BO702" s="779"/>
      <c r="BP702" s="779"/>
      <c r="BQ702" s="779"/>
      <c r="BR702" s="779"/>
      <c r="BS702" s="779"/>
      <c r="BT702" s="779"/>
      <c r="BU702" s="779"/>
      <c r="BV702" s="779"/>
      <c r="BW702" s="779"/>
      <c r="BX702" s="779"/>
      <c r="BY702" s="779"/>
      <c r="BZ702" s="779"/>
      <c r="CA702" s="779"/>
      <c r="CB702" s="779"/>
      <c r="CC702" s="779"/>
      <c r="CD702" s="779"/>
      <c r="CE702" s="779"/>
      <c r="CF702" s="779"/>
      <c r="CG702" s="779"/>
      <c r="CH702" s="779"/>
      <c r="CI702" s="779"/>
      <c r="CJ702" s="779"/>
      <c r="CK702" s="779"/>
      <c r="CL702" s="779"/>
      <c r="CM702" s="779"/>
      <c r="CN702" s="779"/>
      <c r="CO702" s="779"/>
      <c r="CP702" s="779"/>
      <c r="CQ702" s="779"/>
      <c r="CR702" s="779"/>
      <c r="CS702" s="779"/>
      <c r="CT702" s="779"/>
    </row>
    <row r="703" spans="1:98" s="887" customFormat="1" ht="13.5">
      <c r="A703" s="886"/>
      <c r="B703" s="886"/>
      <c r="C703" s="886"/>
      <c r="D703" s="886"/>
      <c r="E703" s="886"/>
      <c r="F703" s="2851"/>
      <c r="G703" s="2851"/>
      <c r="H703" s="888"/>
      <c r="I703" s="889"/>
      <c r="J703" s="890"/>
      <c r="M703" s="772"/>
      <c r="N703" s="891"/>
      <c r="O703" s="774"/>
      <c r="P703" s="775"/>
      <c r="Q703" s="775"/>
      <c r="R703" s="776"/>
      <c r="S703" s="777"/>
      <c r="T703" s="777"/>
      <c r="U703" s="777"/>
      <c r="V703" s="778"/>
      <c r="W703" s="778"/>
      <c r="X703" s="778"/>
      <c r="Y703" s="778"/>
      <c r="Z703" s="778"/>
      <c r="AA703" s="779"/>
      <c r="AB703" s="779"/>
      <c r="AC703" s="779"/>
      <c r="AD703" s="779"/>
      <c r="AE703" s="779"/>
      <c r="AF703" s="779"/>
      <c r="AG703" s="779"/>
      <c r="AH703" s="779"/>
      <c r="AI703" s="779"/>
      <c r="AJ703" s="779"/>
      <c r="AK703" s="779"/>
      <c r="AL703" s="779"/>
      <c r="AM703" s="779"/>
      <c r="AN703" s="779"/>
      <c r="AO703" s="779"/>
      <c r="AP703" s="779"/>
      <c r="AQ703" s="779"/>
      <c r="AR703" s="779"/>
      <c r="AS703" s="779"/>
      <c r="AT703" s="779"/>
      <c r="AU703" s="779"/>
      <c r="AV703" s="779"/>
      <c r="AW703" s="779"/>
      <c r="AX703" s="779"/>
      <c r="AY703" s="779"/>
      <c r="AZ703" s="779"/>
      <c r="BA703" s="779"/>
      <c r="BB703" s="779"/>
      <c r="BC703" s="779"/>
      <c r="BD703" s="779"/>
      <c r="BE703" s="779"/>
      <c r="BF703" s="779"/>
      <c r="BG703" s="779"/>
      <c r="BH703" s="779"/>
      <c r="BI703" s="779"/>
      <c r="BJ703" s="779"/>
      <c r="BK703" s="779"/>
      <c r="BL703" s="779"/>
      <c r="BM703" s="779"/>
      <c r="BN703" s="779"/>
      <c r="BO703" s="779"/>
      <c r="BP703" s="779"/>
      <c r="BQ703" s="779"/>
      <c r="BR703" s="779"/>
      <c r="BS703" s="779"/>
      <c r="BT703" s="779"/>
      <c r="BU703" s="779"/>
      <c r="BV703" s="779"/>
      <c r="BW703" s="779"/>
      <c r="BX703" s="779"/>
      <c r="BY703" s="779"/>
      <c r="BZ703" s="779"/>
      <c r="CA703" s="779"/>
      <c r="CB703" s="779"/>
      <c r="CC703" s="779"/>
      <c r="CD703" s="779"/>
      <c r="CE703" s="779"/>
      <c r="CF703" s="779"/>
      <c r="CG703" s="779"/>
      <c r="CH703" s="779"/>
      <c r="CI703" s="779"/>
      <c r="CJ703" s="779"/>
      <c r="CK703" s="779"/>
      <c r="CL703" s="779"/>
      <c r="CM703" s="779"/>
      <c r="CN703" s="779"/>
      <c r="CO703" s="779"/>
      <c r="CP703" s="779"/>
      <c r="CQ703" s="779"/>
      <c r="CR703" s="779"/>
      <c r="CS703" s="779"/>
      <c r="CT703" s="779"/>
    </row>
    <row r="704" spans="1:98" s="887" customFormat="1" ht="13.5">
      <c r="A704" s="886"/>
      <c r="B704" s="886"/>
      <c r="C704" s="886"/>
      <c r="D704" s="886"/>
      <c r="E704" s="886"/>
      <c r="F704" s="2851"/>
      <c r="G704" s="2851"/>
      <c r="H704" s="888"/>
      <c r="I704" s="889"/>
      <c r="J704" s="890"/>
      <c r="M704" s="772"/>
      <c r="N704" s="891"/>
      <c r="O704" s="774"/>
      <c r="P704" s="775"/>
      <c r="Q704" s="775"/>
      <c r="R704" s="776"/>
      <c r="S704" s="777"/>
      <c r="T704" s="777"/>
      <c r="U704" s="777"/>
      <c r="V704" s="778"/>
      <c r="W704" s="778"/>
      <c r="X704" s="778"/>
      <c r="Y704" s="778"/>
      <c r="Z704" s="778"/>
      <c r="AA704" s="779"/>
      <c r="AB704" s="779"/>
      <c r="AC704" s="779"/>
      <c r="AD704" s="779"/>
      <c r="AE704" s="779"/>
      <c r="AF704" s="779"/>
      <c r="AG704" s="779"/>
      <c r="AH704" s="779"/>
      <c r="AI704" s="779"/>
      <c r="AJ704" s="779"/>
      <c r="AK704" s="779"/>
      <c r="AL704" s="779"/>
      <c r="AM704" s="779"/>
      <c r="AN704" s="779"/>
      <c r="AO704" s="779"/>
      <c r="AP704" s="779"/>
      <c r="AQ704" s="779"/>
      <c r="AR704" s="779"/>
      <c r="AS704" s="779"/>
      <c r="AT704" s="779"/>
      <c r="AU704" s="779"/>
      <c r="AV704" s="779"/>
      <c r="AW704" s="779"/>
      <c r="AX704" s="779"/>
      <c r="AY704" s="779"/>
      <c r="AZ704" s="779"/>
      <c r="BA704" s="779"/>
      <c r="BB704" s="779"/>
      <c r="BC704" s="779"/>
      <c r="BD704" s="779"/>
      <c r="BE704" s="779"/>
      <c r="BF704" s="779"/>
      <c r="BG704" s="779"/>
      <c r="BH704" s="779"/>
      <c r="BI704" s="779"/>
      <c r="BJ704" s="779"/>
      <c r="BK704" s="779"/>
      <c r="BL704" s="779"/>
      <c r="BM704" s="779"/>
      <c r="BN704" s="779"/>
      <c r="BO704" s="779"/>
      <c r="BP704" s="779"/>
      <c r="BQ704" s="779"/>
      <c r="BR704" s="779"/>
      <c r="BS704" s="779"/>
      <c r="BT704" s="779"/>
      <c r="BU704" s="779"/>
      <c r="BV704" s="779"/>
      <c r="BW704" s="779"/>
      <c r="BX704" s="779"/>
      <c r="BY704" s="779"/>
      <c r="BZ704" s="779"/>
      <c r="CA704" s="779"/>
      <c r="CB704" s="779"/>
      <c r="CC704" s="779"/>
      <c r="CD704" s="779"/>
      <c r="CE704" s="779"/>
      <c r="CF704" s="779"/>
      <c r="CG704" s="779"/>
      <c r="CH704" s="779"/>
      <c r="CI704" s="779"/>
      <c r="CJ704" s="779"/>
      <c r="CK704" s="779"/>
      <c r="CL704" s="779"/>
      <c r="CM704" s="779"/>
      <c r="CN704" s="779"/>
      <c r="CO704" s="779"/>
      <c r="CP704" s="779"/>
      <c r="CQ704" s="779"/>
      <c r="CR704" s="779"/>
      <c r="CS704" s="779"/>
      <c r="CT704" s="779"/>
    </row>
    <row r="705" spans="1:98" s="887" customFormat="1" ht="13.5">
      <c r="A705" s="886"/>
      <c r="B705" s="886"/>
      <c r="C705" s="886"/>
      <c r="D705" s="886"/>
      <c r="E705" s="886"/>
      <c r="F705" s="2851"/>
      <c r="G705" s="2851"/>
      <c r="H705" s="888"/>
      <c r="I705" s="889"/>
      <c r="J705" s="890"/>
      <c r="M705" s="772"/>
      <c r="N705" s="891"/>
      <c r="O705" s="774"/>
      <c r="P705" s="775"/>
      <c r="Q705" s="775"/>
      <c r="R705" s="776"/>
      <c r="S705" s="777"/>
      <c r="T705" s="777"/>
      <c r="U705" s="777"/>
      <c r="V705" s="778"/>
      <c r="W705" s="778"/>
      <c r="X705" s="778"/>
      <c r="Y705" s="778"/>
      <c r="Z705" s="778"/>
      <c r="AA705" s="779"/>
      <c r="AB705" s="779"/>
      <c r="AC705" s="779"/>
      <c r="AD705" s="779"/>
      <c r="AE705" s="779"/>
      <c r="AF705" s="779"/>
      <c r="AG705" s="779"/>
      <c r="AH705" s="779"/>
      <c r="AI705" s="779"/>
      <c r="AJ705" s="779"/>
      <c r="AK705" s="779"/>
      <c r="AL705" s="779"/>
      <c r="AM705" s="779"/>
      <c r="AN705" s="779"/>
      <c r="AO705" s="779"/>
      <c r="AP705" s="779"/>
      <c r="AQ705" s="779"/>
      <c r="AR705" s="779"/>
      <c r="AS705" s="779"/>
      <c r="AT705" s="779"/>
      <c r="AU705" s="779"/>
      <c r="AV705" s="779"/>
      <c r="AW705" s="779"/>
      <c r="AX705" s="779"/>
      <c r="AY705" s="779"/>
      <c r="AZ705" s="779"/>
      <c r="BA705" s="779"/>
      <c r="BB705" s="779"/>
      <c r="BC705" s="779"/>
      <c r="BD705" s="779"/>
      <c r="BE705" s="779"/>
      <c r="BF705" s="779"/>
      <c r="BG705" s="779"/>
      <c r="BH705" s="779"/>
      <c r="BI705" s="779"/>
      <c r="BJ705" s="779"/>
      <c r="BK705" s="779"/>
      <c r="BL705" s="779"/>
      <c r="BM705" s="779"/>
      <c r="BN705" s="779"/>
      <c r="BO705" s="779"/>
      <c r="BP705" s="779"/>
      <c r="BQ705" s="779"/>
      <c r="BR705" s="779"/>
      <c r="BS705" s="779"/>
      <c r="BT705" s="779"/>
      <c r="BU705" s="779"/>
      <c r="BV705" s="779"/>
      <c r="BW705" s="779"/>
      <c r="BX705" s="779"/>
      <c r="BY705" s="779"/>
      <c r="BZ705" s="779"/>
      <c r="CA705" s="779"/>
      <c r="CB705" s="779"/>
      <c r="CC705" s="779"/>
      <c r="CD705" s="779"/>
      <c r="CE705" s="779"/>
      <c r="CF705" s="779"/>
      <c r="CG705" s="779"/>
      <c r="CH705" s="779"/>
      <c r="CI705" s="779"/>
      <c r="CJ705" s="779"/>
      <c r="CK705" s="779"/>
      <c r="CL705" s="779"/>
      <c r="CM705" s="779"/>
      <c r="CN705" s="779"/>
      <c r="CO705" s="779"/>
      <c r="CP705" s="779"/>
      <c r="CQ705" s="779"/>
      <c r="CR705" s="779"/>
      <c r="CS705" s="779"/>
      <c r="CT705" s="779"/>
    </row>
    <row r="706" spans="1:98" s="887" customFormat="1" ht="13.5">
      <c r="A706" s="886"/>
      <c r="B706" s="886"/>
      <c r="C706" s="886"/>
      <c r="D706" s="886"/>
      <c r="E706" s="886"/>
      <c r="F706" s="2851"/>
      <c r="G706" s="2851"/>
      <c r="H706" s="888"/>
      <c r="I706" s="889"/>
      <c r="J706" s="890"/>
      <c r="M706" s="772"/>
      <c r="N706" s="891"/>
      <c r="O706" s="774"/>
      <c r="P706" s="775"/>
      <c r="Q706" s="775"/>
      <c r="R706" s="776"/>
      <c r="S706" s="777"/>
      <c r="T706" s="777"/>
      <c r="U706" s="777"/>
      <c r="V706" s="778"/>
      <c r="W706" s="778"/>
      <c r="X706" s="778"/>
      <c r="Y706" s="778"/>
      <c r="Z706" s="778"/>
      <c r="AA706" s="779"/>
      <c r="AB706" s="779"/>
      <c r="AC706" s="779"/>
      <c r="AD706" s="779"/>
      <c r="AE706" s="779"/>
      <c r="AF706" s="779"/>
      <c r="AG706" s="779"/>
      <c r="AH706" s="779"/>
      <c r="AI706" s="779"/>
      <c r="AJ706" s="779"/>
      <c r="AK706" s="779"/>
      <c r="AL706" s="779"/>
      <c r="AM706" s="779"/>
      <c r="AN706" s="779"/>
      <c r="AO706" s="779"/>
      <c r="AP706" s="779"/>
      <c r="AQ706" s="779"/>
      <c r="AR706" s="779"/>
      <c r="AS706" s="779"/>
      <c r="AT706" s="779"/>
      <c r="AU706" s="779"/>
      <c r="AV706" s="779"/>
      <c r="AW706" s="779"/>
      <c r="AX706" s="779"/>
      <c r="AY706" s="779"/>
      <c r="AZ706" s="779"/>
      <c r="BA706" s="779"/>
      <c r="BB706" s="779"/>
      <c r="BC706" s="779"/>
      <c r="BD706" s="779"/>
      <c r="BE706" s="779"/>
      <c r="BF706" s="779"/>
      <c r="BG706" s="779"/>
      <c r="BH706" s="779"/>
      <c r="BI706" s="779"/>
      <c r="BJ706" s="779"/>
      <c r="BK706" s="779"/>
      <c r="BL706" s="779"/>
      <c r="BM706" s="779"/>
      <c r="BN706" s="779"/>
      <c r="BO706" s="779"/>
      <c r="BP706" s="779"/>
      <c r="BQ706" s="779"/>
      <c r="BR706" s="779"/>
      <c r="BS706" s="779"/>
      <c r="BT706" s="779"/>
      <c r="BU706" s="779"/>
      <c r="BV706" s="779"/>
      <c r="BW706" s="779"/>
      <c r="BX706" s="779"/>
      <c r="BY706" s="779"/>
      <c r="BZ706" s="779"/>
      <c r="CA706" s="779"/>
      <c r="CB706" s="779"/>
      <c r="CC706" s="779"/>
      <c r="CD706" s="779"/>
      <c r="CE706" s="779"/>
      <c r="CF706" s="779"/>
      <c r="CG706" s="779"/>
      <c r="CH706" s="779"/>
      <c r="CI706" s="779"/>
      <c r="CJ706" s="779"/>
      <c r="CK706" s="779"/>
      <c r="CL706" s="779"/>
      <c r="CM706" s="779"/>
      <c r="CN706" s="779"/>
      <c r="CO706" s="779"/>
      <c r="CP706" s="779"/>
      <c r="CQ706" s="779"/>
      <c r="CR706" s="779"/>
      <c r="CS706" s="779"/>
      <c r="CT706" s="779"/>
    </row>
    <row r="707" spans="1:98" s="887" customFormat="1" ht="13.5">
      <c r="A707" s="886"/>
      <c r="B707" s="886"/>
      <c r="C707" s="886"/>
      <c r="D707" s="886"/>
      <c r="E707" s="886"/>
      <c r="F707" s="2851"/>
      <c r="G707" s="2851"/>
      <c r="H707" s="888"/>
      <c r="I707" s="889"/>
      <c r="J707" s="890"/>
      <c r="M707" s="772"/>
      <c r="N707" s="891"/>
      <c r="O707" s="774"/>
      <c r="P707" s="775"/>
      <c r="Q707" s="775"/>
      <c r="R707" s="776"/>
      <c r="S707" s="777"/>
      <c r="T707" s="777"/>
      <c r="U707" s="777"/>
      <c r="V707" s="778"/>
      <c r="W707" s="778"/>
      <c r="X707" s="778"/>
      <c r="Y707" s="778"/>
      <c r="Z707" s="778"/>
      <c r="AA707" s="779"/>
      <c r="AB707" s="779"/>
      <c r="AC707" s="779"/>
      <c r="AD707" s="779"/>
      <c r="AE707" s="779"/>
      <c r="AF707" s="779"/>
      <c r="AG707" s="779"/>
      <c r="AH707" s="779"/>
      <c r="AI707" s="779"/>
      <c r="AJ707" s="779"/>
      <c r="AK707" s="779"/>
      <c r="AL707" s="779"/>
      <c r="AM707" s="779"/>
      <c r="AN707" s="779"/>
      <c r="AO707" s="779"/>
      <c r="AP707" s="779"/>
      <c r="AQ707" s="779"/>
      <c r="AR707" s="779"/>
      <c r="AS707" s="779"/>
      <c r="AT707" s="779"/>
      <c r="AU707" s="779"/>
      <c r="AV707" s="779"/>
      <c r="AW707" s="779"/>
      <c r="AX707" s="779"/>
      <c r="AY707" s="779"/>
      <c r="AZ707" s="779"/>
      <c r="BA707" s="779"/>
      <c r="BB707" s="779"/>
      <c r="BC707" s="779"/>
      <c r="BD707" s="779"/>
      <c r="BE707" s="779"/>
      <c r="BF707" s="779"/>
      <c r="BG707" s="779"/>
      <c r="BH707" s="779"/>
      <c r="BI707" s="779"/>
      <c r="BJ707" s="779"/>
      <c r="BK707" s="779"/>
      <c r="BL707" s="779"/>
      <c r="BM707" s="779"/>
      <c r="BN707" s="779"/>
      <c r="BO707" s="779"/>
      <c r="BP707" s="779"/>
      <c r="BQ707" s="779"/>
      <c r="BR707" s="779"/>
      <c r="BS707" s="779"/>
      <c r="BT707" s="779"/>
      <c r="BU707" s="779"/>
      <c r="BV707" s="779"/>
      <c r="BW707" s="779"/>
      <c r="BX707" s="779"/>
      <c r="BY707" s="779"/>
      <c r="BZ707" s="779"/>
      <c r="CA707" s="779"/>
      <c r="CB707" s="779"/>
      <c r="CC707" s="779"/>
      <c r="CD707" s="779"/>
      <c r="CE707" s="779"/>
      <c r="CF707" s="779"/>
      <c r="CG707" s="779"/>
      <c r="CH707" s="779"/>
      <c r="CI707" s="779"/>
      <c r="CJ707" s="779"/>
      <c r="CK707" s="779"/>
      <c r="CL707" s="779"/>
      <c r="CM707" s="779"/>
      <c r="CN707" s="779"/>
      <c r="CO707" s="779"/>
      <c r="CP707" s="779"/>
      <c r="CQ707" s="779"/>
      <c r="CR707" s="779"/>
      <c r="CS707" s="779"/>
      <c r="CT707" s="779"/>
    </row>
    <row r="708" spans="1:98" s="887" customFormat="1" ht="13.5">
      <c r="A708" s="886"/>
      <c r="B708" s="886"/>
      <c r="C708" s="886"/>
      <c r="D708" s="886"/>
      <c r="E708" s="886"/>
      <c r="F708" s="2851"/>
      <c r="G708" s="2851"/>
      <c r="H708" s="888"/>
      <c r="I708" s="889"/>
      <c r="J708" s="890"/>
      <c r="M708" s="772"/>
      <c r="N708" s="891"/>
      <c r="O708" s="774"/>
      <c r="P708" s="775"/>
      <c r="Q708" s="775"/>
      <c r="R708" s="776"/>
      <c r="S708" s="777"/>
      <c r="T708" s="777"/>
      <c r="U708" s="777"/>
      <c r="V708" s="778"/>
      <c r="W708" s="778"/>
      <c r="X708" s="778"/>
      <c r="Y708" s="778"/>
      <c r="Z708" s="778"/>
      <c r="AA708" s="779"/>
      <c r="AB708" s="779"/>
      <c r="AC708" s="779"/>
      <c r="AD708" s="779"/>
      <c r="AE708" s="779"/>
      <c r="AF708" s="779"/>
      <c r="AG708" s="779"/>
      <c r="AH708" s="779"/>
      <c r="AI708" s="779"/>
      <c r="AJ708" s="779"/>
      <c r="AK708" s="779"/>
      <c r="AL708" s="779"/>
      <c r="AM708" s="779"/>
      <c r="AN708" s="779"/>
      <c r="AO708" s="779"/>
      <c r="AP708" s="779"/>
      <c r="AQ708" s="779"/>
      <c r="AR708" s="779"/>
      <c r="AS708" s="779"/>
      <c r="AT708" s="779"/>
      <c r="AU708" s="779"/>
      <c r="AV708" s="779"/>
      <c r="AW708" s="779"/>
      <c r="AX708" s="779"/>
      <c r="AY708" s="779"/>
      <c r="AZ708" s="779"/>
      <c r="BA708" s="779"/>
      <c r="BB708" s="779"/>
      <c r="BC708" s="779"/>
      <c r="BD708" s="779"/>
      <c r="BE708" s="779"/>
      <c r="BF708" s="779"/>
      <c r="BG708" s="779"/>
      <c r="BH708" s="779"/>
      <c r="BI708" s="779"/>
      <c r="BJ708" s="779"/>
      <c r="BK708" s="779"/>
      <c r="BL708" s="779"/>
      <c r="BM708" s="779"/>
      <c r="BN708" s="779"/>
      <c r="BO708" s="779"/>
      <c r="BP708" s="779"/>
      <c r="BQ708" s="779"/>
      <c r="BR708" s="779"/>
      <c r="BS708" s="779"/>
      <c r="BT708" s="779"/>
      <c r="BU708" s="779"/>
      <c r="BV708" s="779"/>
      <c r="BW708" s="779"/>
      <c r="BX708" s="779"/>
      <c r="BY708" s="779"/>
      <c r="BZ708" s="779"/>
      <c r="CA708" s="779"/>
      <c r="CB708" s="779"/>
      <c r="CC708" s="779"/>
      <c r="CD708" s="779"/>
      <c r="CE708" s="779"/>
      <c r="CF708" s="779"/>
      <c r="CG708" s="779"/>
      <c r="CH708" s="779"/>
      <c r="CI708" s="779"/>
      <c r="CJ708" s="779"/>
      <c r="CK708" s="779"/>
      <c r="CL708" s="779"/>
      <c r="CM708" s="779"/>
      <c r="CN708" s="779"/>
      <c r="CO708" s="779"/>
      <c r="CP708" s="779"/>
      <c r="CQ708" s="779"/>
      <c r="CR708" s="779"/>
      <c r="CS708" s="779"/>
      <c r="CT708" s="779"/>
    </row>
    <row r="709" spans="1:98" s="887" customFormat="1" ht="13.5">
      <c r="A709" s="886"/>
      <c r="B709" s="886"/>
      <c r="C709" s="886"/>
      <c r="D709" s="886"/>
      <c r="E709" s="886"/>
      <c r="F709" s="2851"/>
      <c r="G709" s="2851"/>
      <c r="H709" s="888"/>
      <c r="I709" s="889"/>
      <c r="J709" s="890"/>
      <c r="M709" s="772"/>
      <c r="N709" s="891"/>
      <c r="O709" s="774"/>
      <c r="P709" s="775"/>
      <c r="Q709" s="775"/>
      <c r="R709" s="776"/>
      <c r="S709" s="777"/>
      <c r="T709" s="777"/>
      <c r="U709" s="777"/>
      <c r="V709" s="778"/>
      <c r="W709" s="778"/>
      <c r="X709" s="778"/>
      <c r="Y709" s="778"/>
      <c r="Z709" s="778"/>
      <c r="AA709" s="779"/>
      <c r="AB709" s="779"/>
      <c r="AC709" s="779"/>
      <c r="AD709" s="779"/>
      <c r="AE709" s="779"/>
      <c r="AF709" s="779"/>
      <c r="AG709" s="779"/>
      <c r="AH709" s="779"/>
      <c r="AI709" s="779"/>
      <c r="AJ709" s="779"/>
      <c r="AK709" s="779"/>
      <c r="AL709" s="779"/>
      <c r="AM709" s="779"/>
      <c r="AN709" s="779"/>
      <c r="AO709" s="779"/>
      <c r="AP709" s="779"/>
      <c r="AQ709" s="779"/>
      <c r="AR709" s="779"/>
      <c r="AS709" s="779"/>
      <c r="AT709" s="779"/>
      <c r="AU709" s="779"/>
      <c r="AV709" s="779"/>
      <c r="AW709" s="779"/>
      <c r="AX709" s="779"/>
      <c r="AY709" s="779"/>
      <c r="AZ709" s="779"/>
      <c r="BA709" s="779"/>
      <c r="BB709" s="779"/>
      <c r="BC709" s="779"/>
      <c r="BD709" s="779"/>
      <c r="BE709" s="779"/>
      <c r="BF709" s="779"/>
      <c r="BG709" s="779"/>
      <c r="BH709" s="779"/>
      <c r="BI709" s="779"/>
      <c r="BJ709" s="779"/>
      <c r="BK709" s="779"/>
      <c r="BL709" s="779"/>
      <c r="BM709" s="779"/>
      <c r="BN709" s="779"/>
      <c r="BO709" s="779"/>
      <c r="BP709" s="779"/>
      <c r="BQ709" s="779"/>
      <c r="BR709" s="779"/>
      <c r="BS709" s="779"/>
      <c r="BT709" s="779"/>
      <c r="BU709" s="779"/>
      <c r="BV709" s="779"/>
      <c r="BW709" s="779"/>
      <c r="BX709" s="779"/>
      <c r="BY709" s="779"/>
      <c r="BZ709" s="779"/>
      <c r="CA709" s="779"/>
      <c r="CB709" s="779"/>
      <c r="CC709" s="779"/>
      <c r="CD709" s="779"/>
      <c r="CE709" s="779"/>
      <c r="CF709" s="779"/>
      <c r="CG709" s="779"/>
      <c r="CH709" s="779"/>
      <c r="CI709" s="779"/>
      <c r="CJ709" s="779"/>
      <c r="CK709" s="779"/>
      <c r="CL709" s="779"/>
      <c r="CM709" s="779"/>
      <c r="CN709" s="779"/>
      <c r="CO709" s="779"/>
      <c r="CP709" s="779"/>
      <c r="CQ709" s="779"/>
      <c r="CR709" s="779"/>
      <c r="CS709" s="779"/>
      <c r="CT709" s="779"/>
    </row>
    <row r="710" spans="1:98" s="887" customFormat="1" ht="13.5">
      <c r="A710" s="886"/>
      <c r="B710" s="886"/>
      <c r="C710" s="886"/>
      <c r="D710" s="886"/>
      <c r="E710" s="886"/>
      <c r="F710" s="2851"/>
      <c r="G710" s="2851"/>
      <c r="H710" s="888"/>
      <c r="I710" s="889"/>
      <c r="J710" s="890"/>
      <c r="M710" s="772"/>
      <c r="N710" s="891"/>
      <c r="O710" s="774"/>
      <c r="P710" s="775"/>
      <c r="Q710" s="775"/>
      <c r="R710" s="776"/>
      <c r="S710" s="777"/>
      <c r="T710" s="777"/>
      <c r="U710" s="777"/>
      <c r="V710" s="778"/>
      <c r="W710" s="778"/>
      <c r="X710" s="778"/>
      <c r="Y710" s="778"/>
      <c r="Z710" s="778"/>
      <c r="AA710" s="779"/>
      <c r="AB710" s="779"/>
      <c r="AC710" s="779"/>
      <c r="AD710" s="779"/>
      <c r="AE710" s="779"/>
      <c r="AF710" s="779"/>
      <c r="AG710" s="779"/>
      <c r="AH710" s="779"/>
      <c r="AI710" s="779"/>
      <c r="AJ710" s="779"/>
      <c r="AK710" s="779"/>
      <c r="AL710" s="779"/>
      <c r="AM710" s="779"/>
      <c r="AN710" s="779"/>
      <c r="AO710" s="779"/>
      <c r="AP710" s="779"/>
      <c r="AQ710" s="779"/>
      <c r="AR710" s="779"/>
      <c r="AS710" s="779"/>
      <c r="AT710" s="779"/>
      <c r="AU710" s="779"/>
      <c r="AV710" s="779"/>
      <c r="AW710" s="779"/>
      <c r="AX710" s="779"/>
      <c r="AY710" s="779"/>
      <c r="AZ710" s="779"/>
      <c r="BA710" s="779"/>
      <c r="BB710" s="779"/>
      <c r="BC710" s="779"/>
      <c r="BD710" s="779"/>
      <c r="BE710" s="779"/>
      <c r="BF710" s="779"/>
      <c r="BG710" s="779"/>
      <c r="BH710" s="779"/>
      <c r="BI710" s="779"/>
      <c r="BJ710" s="779"/>
      <c r="BK710" s="779"/>
      <c r="BL710" s="779"/>
      <c r="BM710" s="779"/>
      <c r="BN710" s="779"/>
      <c r="BO710" s="779"/>
      <c r="BP710" s="779"/>
      <c r="BQ710" s="779"/>
      <c r="BR710" s="779"/>
      <c r="BS710" s="779"/>
      <c r="BT710" s="779"/>
      <c r="BU710" s="779"/>
      <c r="BV710" s="779"/>
      <c r="BW710" s="779"/>
      <c r="BX710" s="779"/>
      <c r="BY710" s="779"/>
      <c r="BZ710" s="779"/>
      <c r="CA710" s="779"/>
      <c r="CB710" s="779"/>
      <c r="CC710" s="779"/>
      <c r="CD710" s="779"/>
      <c r="CE710" s="779"/>
      <c r="CF710" s="779"/>
      <c r="CG710" s="779"/>
      <c r="CH710" s="779"/>
      <c r="CI710" s="779"/>
      <c r="CJ710" s="779"/>
      <c r="CK710" s="779"/>
      <c r="CL710" s="779"/>
      <c r="CM710" s="779"/>
      <c r="CN710" s="779"/>
      <c r="CO710" s="779"/>
      <c r="CP710" s="779"/>
      <c r="CQ710" s="779"/>
      <c r="CR710" s="779"/>
      <c r="CS710" s="779"/>
      <c r="CT710" s="779"/>
    </row>
    <row r="711" spans="1:98" s="887" customFormat="1" ht="13.5">
      <c r="A711" s="886"/>
      <c r="B711" s="886"/>
      <c r="C711" s="886"/>
      <c r="D711" s="886"/>
      <c r="E711" s="886"/>
      <c r="F711" s="2851"/>
      <c r="G711" s="2851"/>
      <c r="H711" s="888"/>
      <c r="I711" s="889"/>
      <c r="J711" s="890"/>
      <c r="M711" s="772"/>
      <c r="N711" s="891"/>
      <c r="O711" s="774"/>
      <c r="P711" s="775"/>
      <c r="Q711" s="775"/>
      <c r="R711" s="776"/>
      <c r="S711" s="777"/>
      <c r="T711" s="777"/>
      <c r="U711" s="777"/>
      <c r="V711" s="778"/>
      <c r="W711" s="778"/>
      <c r="X711" s="778"/>
      <c r="Y711" s="778"/>
      <c r="Z711" s="778"/>
      <c r="AA711" s="779"/>
      <c r="AB711" s="779"/>
      <c r="AC711" s="779"/>
      <c r="AD711" s="779"/>
      <c r="AE711" s="779"/>
      <c r="AF711" s="779"/>
      <c r="AG711" s="779"/>
      <c r="AH711" s="779"/>
      <c r="AI711" s="779"/>
      <c r="AJ711" s="779"/>
      <c r="AK711" s="779"/>
      <c r="AL711" s="779"/>
      <c r="AM711" s="779"/>
      <c r="AN711" s="779"/>
      <c r="AO711" s="779"/>
      <c r="AP711" s="779"/>
      <c r="AQ711" s="779"/>
      <c r="AR711" s="779"/>
      <c r="AS711" s="779"/>
      <c r="AT711" s="779"/>
      <c r="AU711" s="779"/>
      <c r="AV711" s="779"/>
      <c r="AW711" s="779"/>
      <c r="AX711" s="779"/>
      <c r="AY711" s="779"/>
      <c r="AZ711" s="779"/>
      <c r="BA711" s="779"/>
      <c r="BB711" s="779"/>
      <c r="BC711" s="779"/>
      <c r="BD711" s="779"/>
      <c r="BE711" s="779"/>
      <c r="BF711" s="779"/>
      <c r="BG711" s="779"/>
      <c r="BH711" s="779"/>
      <c r="BI711" s="779"/>
      <c r="BJ711" s="779"/>
      <c r="BK711" s="779"/>
      <c r="BL711" s="779"/>
      <c r="BM711" s="779"/>
      <c r="BN711" s="779"/>
      <c r="BO711" s="779"/>
      <c r="BP711" s="779"/>
      <c r="BQ711" s="779"/>
      <c r="BR711" s="779"/>
      <c r="BS711" s="779"/>
      <c r="BT711" s="779"/>
      <c r="BU711" s="779"/>
      <c r="BV711" s="779"/>
      <c r="BW711" s="779"/>
      <c r="BX711" s="779"/>
      <c r="BY711" s="779"/>
      <c r="BZ711" s="779"/>
      <c r="CA711" s="779"/>
      <c r="CB711" s="779"/>
      <c r="CC711" s="779"/>
      <c r="CD711" s="779"/>
      <c r="CE711" s="779"/>
      <c r="CF711" s="779"/>
      <c r="CG711" s="779"/>
      <c r="CH711" s="779"/>
      <c r="CI711" s="779"/>
      <c r="CJ711" s="779"/>
      <c r="CK711" s="779"/>
      <c r="CL711" s="779"/>
      <c r="CM711" s="779"/>
      <c r="CN711" s="779"/>
      <c r="CO711" s="779"/>
      <c r="CP711" s="779"/>
      <c r="CQ711" s="779"/>
      <c r="CR711" s="779"/>
      <c r="CS711" s="779"/>
      <c r="CT711" s="779"/>
    </row>
    <row r="712" spans="1:98" s="887" customFormat="1" ht="13.5">
      <c r="A712" s="886"/>
      <c r="B712" s="886"/>
      <c r="C712" s="886"/>
      <c r="D712" s="886"/>
      <c r="E712" s="886"/>
      <c r="F712" s="2851"/>
      <c r="G712" s="2851"/>
      <c r="H712" s="888"/>
      <c r="I712" s="889"/>
      <c r="J712" s="890"/>
      <c r="M712" s="772"/>
      <c r="N712" s="891"/>
      <c r="O712" s="774"/>
      <c r="P712" s="775"/>
      <c r="Q712" s="775"/>
      <c r="R712" s="776"/>
      <c r="S712" s="777"/>
      <c r="T712" s="777"/>
      <c r="U712" s="777"/>
      <c r="V712" s="778"/>
      <c r="W712" s="778"/>
      <c r="X712" s="778"/>
      <c r="Y712" s="778"/>
      <c r="Z712" s="778"/>
      <c r="AA712" s="779"/>
      <c r="AB712" s="779"/>
      <c r="AC712" s="779"/>
      <c r="AD712" s="779"/>
      <c r="AE712" s="779"/>
      <c r="AF712" s="779"/>
      <c r="AG712" s="779"/>
      <c r="AH712" s="779"/>
      <c r="AI712" s="779"/>
      <c r="AJ712" s="779"/>
      <c r="AK712" s="779"/>
      <c r="AL712" s="779"/>
      <c r="AM712" s="779"/>
      <c r="AN712" s="779"/>
      <c r="AO712" s="779"/>
      <c r="AP712" s="779"/>
      <c r="AQ712" s="779"/>
      <c r="AR712" s="779"/>
      <c r="AS712" s="779"/>
      <c r="AT712" s="779"/>
      <c r="AU712" s="779"/>
      <c r="AV712" s="779"/>
      <c r="AW712" s="779"/>
      <c r="AX712" s="779"/>
      <c r="AY712" s="779"/>
      <c r="AZ712" s="779"/>
      <c r="BA712" s="779"/>
      <c r="BB712" s="779"/>
      <c r="BC712" s="779"/>
      <c r="BD712" s="779"/>
      <c r="BE712" s="779"/>
      <c r="BF712" s="779"/>
      <c r="BG712" s="779"/>
      <c r="BH712" s="779"/>
      <c r="BI712" s="779"/>
      <c r="BJ712" s="779"/>
      <c r="BK712" s="779"/>
      <c r="BL712" s="779"/>
      <c r="BM712" s="779"/>
      <c r="BN712" s="779"/>
      <c r="BO712" s="779"/>
      <c r="BP712" s="779"/>
      <c r="BQ712" s="779"/>
      <c r="BR712" s="779"/>
      <c r="BS712" s="779"/>
      <c r="BT712" s="779"/>
      <c r="BU712" s="779"/>
      <c r="BV712" s="779"/>
      <c r="BW712" s="779"/>
      <c r="BX712" s="779"/>
      <c r="BY712" s="779"/>
      <c r="BZ712" s="779"/>
      <c r="CA712" s="779"/>
      <c r="CB712" s="779"/>
      <c r="CC712" s="779"/>
      <c r="CD712" s="779"/>
      <c r="CE712" s="779"/>
      <c r="CF712" s="779"/>
      <c r="CG712" s="779"/>
      <c r="CH712" s="779"/>
      <c r="CI712" s="779"/>
      <c r="CJ712" s="779"/>
      <c r="CK712" s="779"/>
      <c r="CL712" s="779"/>
      <c r="CM712" s="779"/>
      <c r="CN712" s="779"/>
      <c r="CO712" s="779"/>
      <c r="CP712" s="779"/>
      <c r="CQ712" s="779"/>
      <c r="CR712" s="779"/>
      <c r="CS712" s="779"/>
      <c r="CT712" s="779"/>
    </row>
    <row r="713" spans="1:98" s="887" customFormat="1" ht="13.5">
      <c r="A713" s="886"/>
      <c r="B713" s="886"/>
      <c r="C713" s="886"/>
      <c r="D713" s="886"/>
      <c r="E713" s="886"/>
      <c r="F713" s="2851"/>
      <c r="G713" s="2851"/>
      <c r="H713" s="888"/>
      <c r="I713" s="889"/>
      <c r="J713" s="890"/>
      <c r="M713" s="772"/>
      <c r="N713" s="891"/>
      <c r="O713" s="774"/>
      <c r="P713" s="775"/>
      <c r="Q713" s="775"/>
      <c r="R713" s="776"/>
      <c r="S713" s="777"/>
      <c r="T713" s="777"/>
      <c r="U713" s="777"/>
      <c r="V713" s="778"/>
      <c r="W713" s="778"/>
      <c r="X713" s="778"/>
      <c r="Y713" s="778"/>
      <c r="Z713" s="778"/>
      <c r="AA713" s="779"/>
      <c r="AB713" s="779"/>
      <c r="AC713" s="779"/>
      <c r="AD713" s="779"/>
      <c r="AE713" s="779"/>
      <c r="AF713" s="779"/>
      <c r="AG713" s="779"/>
      <c r="AH713" s="779"/>
      <c r="AI713" s="779"/>
      <c r="AJ713" s="779"/>
      <c r="AK713" s="779"/>
      <c r="AL713" s="779"/>
      <c r="AM713" s="779"/>
      <c r="AN713" s="779"/>
      <c r="AO713" s="779"/>
      <c r="AP713" s="779"/>
      <c r="AQ713" s="779"/>
      <c r="AR713" s="779"/>
      <c r="AS713" s="779"/>
      <c r="AT713" s="779"/>
      <c r="AU713" s="779"/>
      <c r="AV713" s="779"/>
      <c r="AW713" s="779"/>
      <c r="AX713" s="779"/>
      <c r="AY713" s="779"/>
      <c r="AZ713" s="779"/>
      <c r="BA713" s="779"/>
      <c r="BB713" s="779"/>
      <c r="BC713" s="779"/>
      <c r="BD713" s="779"/>
      <c r="BE713" s="779"/>
      <c r="BF713" s="779"/>
      <c r="BG713" s="779"/>
      <c r="BH713" s="779"/>
      <c r="BI713" s="779"/>
      <c r="BJ713" s="779"/>
      <c r="BK713" s="779"/>
      <c r="BL713" s="779"/>
      <c r="BM713" s="779"/>
      <c r="BN713" s="779"/>
      <c r="BO713" s="779"/>
      <c r="BP713" s="779"/>
      <c r="BQ713" s="779"/>
      <c r="BR713" s="779"/>
      <c r="BS713" s="779"/>
      <c r="BT713" s="779"/>
      <c r="BU713" s="779"/>
      <c r="BV713" s="779"/>
      <c r="BW713" s="779"/>
      <c r="BX713" s="779"/>
      <c r="BY713" s="779"/>
      <c r="BZ713" s="779"/>
      <c r="CA713" s="779"/>
      <c r="CB713" s="779"/>
      <c r="CC713" s="779"/>
      <c r="CD713" s="779"/>
      <c r="CE713" s="779"/>
      <c r="CF713" s="779"/>
      <c r="CG713" s="779"/>
      <c r="CH713" s="779"/>
      <c r="CI713" s="779"/>
      <c r="CJ713" s="779"/>
      <c r="CK713" s="779"/>
      <c r="CL713" s="779"/>
      <c r="CM713" s="779"/>
      <c r="CN713" s="779"/>
      <c r="CO713" s="779"/>
      <c r="CP713" s="779"/>
      <c r="CQ713" s="779"/>
      <c r="CR713" s="779"/>
      <c r="CS713" s="779"/>
      <c r="CT713" s="779"/>
    </row>
    <row r="714" spans="1:98" s="887" customFormat="1" ht="13.5">
      <c r="A714" s="886"/>
      <c r="B714" s="886"/>
      <c r="C714" s="886"/>
      <c r="D714" s="886"/>
      <c r="E714" s="886"/>
      <c r="F714" s="2851"/>
      <c r="G714" s="2851"/>
      <c r="H714" s="888"/>
      <c r="I714" s="889"/>
      <c r="J714" s="890"/>
      <c r="M714" s="772"/>
      <c r="N714" s="891"/>
      <c r="O714" s="774"/>
      <c r="P714" s="775"/>
      <c r="Q714" s="775"/>
      <c r="R714" s="776"/>
      <c r="S714" s="777"/>
      <c r="T714" s="777"/>
      <c r="U714" s="777"/>
      <c r="V714" s="778"/>
      <c r="W714" s="778"/>
      <c r="X714" s="778"/>
      <c r="Y714" s="778"/>
      <c r="Z714" s="778"/>
      <c r="AA714" s="779"/>
      <c r="AB714" s="779"/>
      <c r="AC714" s="779"/>
      <c r="AD714" s="779"/>
      <c r="AE714" s="779"/>
      <c r="AF714" s="779"/>
      <c r="AG714" s="779"/>
      <c r="AH714" s="779"/>
      <c r="AI714" s="779"/>
      <c r="AJ714" s="779"/>
      <c r="AK714" s="779"/>
      <c r="AL714" s="779"/>
      <c r="AM714" s="779"/>
      <c r="AN714" s="779"/>
      <c r="AO714" s="779"/>
      <c r="AP714" s="779"/>
      <c r="AQ714" s="779"/>
      <c r="AR714" s="779"/>
      <c r="AS714" s="779"/>
      <c r="AT714" s="779"/>
      <c r="AU714" s="779"/>
      <c r="AV714" s="779"/>
      <c r="AW714" s="779"/>
      <c r="AX714" s="779"/>
      <c r="AY714" s="779"/>
      <c r="AZ714" s="779"/>
      <c r="BA714" s="779"/>
      <c r="BB714" s="779"/>
      <c r="BC714" s="779"/>
      <c r="BD714" s="779"/>
      <c r="BE714" s="779"/>
      <c r="BF714" s="779"/>
      <c r="BG714" s="779"/>
      <c r="BH714" s="779"/>
      <c r="BI714" s="779"/>
      <c r="BJ714" s="779"/>
      <c r="BK714" s="779"/>
      <c r="BL714" s="779"/>
      <c r="BM714" s="779"/>
      <c r="BN714" s="779"/>
      <c r="BO714" s="779"/>
      <c r="BP714" s="779"/>
      <c r="BQ714" s="779"/>
      <c r="BR714" s="779"/>
      <c r="BS714" s="779"/>
      <c r="BT714" s="779"/>
      <c r="BU714" s="779"/>
      <c r="BV714" s="779"/>
      <c r="BW714" s="779"/>
      <c r="BX714" s="779"/>
      <c r="BY714" s="779"/>
      <c r="BZ714" s="779"/>
      <c r="CA714" s="779"/>
      <c r="CB714" s="779"/>
      <c r="CC714" s="779"/>
      <c r="CD714" s="779"/>
      <c r="CE714" s="779"/>
      <c r="CF714" s="779"/>
      <c r="CG714" s="779"/>
      <c r="CH714" s="779"/>
      <c r="CI714" s="779"/>
      <c r="CJ714" s="779"/>
      <c r="CK714" s="779"/>
      <c r="CL714" s="779"/>
      <c r="CM714" s="779"/>
      <c r="CN714" s="779"/>
      <c r="CO714" s="779"/>
      <c r="CP714" s="779"/>
      <c r="CQ714" s="779"/>
      <c r="CR714" s="779"/>
      <c r="CS714" s="779"/>
      <c r="CT714" s="779"/>
    </row>
    <row r="715" spans="1:98" s="887" customFormat="1" ht="13.5">
      <c r="A715" s="886"/>
      <c r="B715" s="886"/>
      <c r="C715" s="886"/>
      <c r="D715" s="886"/>
      <c r="E715" s="886"/>
      <c r="F715" s="2851"/>
      <c r="G715" s="2851"/>
      <c r="H715" s="888"/>
      <c r="I715" s="889"/>
      <c r="J715" s="890"/>
      <c r="M715" s="772"/>
      <c r="N715" s="891"/>
      <c r="O715" s="774"/>
      <c r="P715" s="775"/>
      <c r="Q715" s="775"/>
      <c r="R715" s="776"/>
      <c r="S715" s="777"/>
      <c r="T715" s="777"/>
      <c r="U715" s="777"/>
      <c r="V715" s="778"/>
      <c r="W715" s="778"/>
      <c r="X715" s="778"/>
      <c r="Y715" s="778"/>
      <c r="Z715" s="778"/>
      <c r="AA715" s="779"/>
      <c r="AB715" s="779"/>
      <c r="AC715" s="779"/>
      <c r="AD715" s="779"/>
      <c r="AE715" s="779"/>
      <c r="AF715" s="779"/>
      <c r="AG715" s="779"/>
      <c r="AH715" s="779"/>
      <c r="AI715" s="779"/>
      <c r="AJ715" s="779"/>
      <c r="AK715" s="779"/>
      <c r="AL715" s="779"/>
      <c r="AM715" s="779"/>
      <c r="AN715" s="779"/>
      <c r="AO715" s="779"/>
      <c r="AP715" s="779"/>
      <c r="AQ715" s="779"/>
      <c r="AR715" s="779"/>
      <c r="AS715" s="779"/>
      <c r="AT715" s="779"/>
      <c r="AU715" s="779"/>
      <c r="AV715" s="779"/>
      <c r="AW715" s="779"/>
      <c r="AX715" s="779"/>
      <c r="AY715" s="779"/>
      <c r="AZ715" s="779"/>
      <c r="BA715" s="779"/>
      <c r="BB715" s="779"/>
      <c r="BC715" s="779"/>
      <c r="BD715" s="779"/>
      <c r="BE715" s="779"/>
      <c r="BF715" s="779"/>
      <c r="BG715" s="779"/>
      <c r="BH715" s="779"/>
      <c r="BI715" s="779"/>
      <c r="BJ715" s="779"/>
      <c r="BK715" s="779"/>
      <c r="BL715" s="779"/>
      <c r="BM715" s="779"/>
      <c r="BN715" s="779"/>
      <c r="BO715" s="779"/>
      <c r="BP715" s="779"/>
      <c r="BQ715" s="779"/>
      <c r="BR715" s="779"/>
      <c r="BS715" s="779"/>
      <c r="BT715" s="779"/>
      <c r="BU715" s="779"/>
      <c r="BV715" s="779"/>
      <c r="BW715" s="779"/>
      <c r="BX715" s="779"/>
      <c r="BY715" s="779"/>
      <c r="BZ715" s="779"/>
      <c r="CA715" s="779"/>
      <c r="CB715" s="779"/>
      <c r="CC715" s="779"/>
      <c r="CD715" s="779"/>
      <c r="CE715" s="779"/>
      <c r="CF715" s="779"/>
      <c r="CG715" s="779"/>
      <c r="CH715" s="779"/>
      <c r="CI715" s="779"/>
      <c r="CJ715" s="779"/>
      <c r="CK715" s="779"/>
      <c r="CL715" s="779"/>
      <c r="CM715" s="779"/>
      <c r="CN715" s="779"/>
      <c r="CO715" s="779"/>
      <c r="CP715" s="779"/>
      <c r="CQ715" s="779"/>
      <c r="CR715" s="779"/>
      <c r="CS715" s="779"/>
      <c r="CT715" s="779"/>
    </row>
    <row r="716" spans="1:98" s="887" customFormat="1" ht="13.5">
      <c r="A716" s="886"/>
      <c r="B716" s="886"/>
      <c r="C716" s="886"/>
      <c r="D716" s="886"/>
      <c r="E716" s="886"/>
      <c r="F716" s="2851"/>
      <c r="G716" s="2851"/>
      <c r="H716" s="888"/>
      <c r="I716" s="889"/>
      <c r="J716" s="890"/>
      <c r="M716" s="772"/>
      <c r="N716" s="891"/>
      <c r="O716" s="774"/>
      <c r="P716" s="775"/>
      <c r="Q716" s="775"/>
      <c r="R716" s="776"/>
      <c r="S716" s="777"/>
      <c r="T716" s="777"/>
      <c r="U716" s="777"/>
      <c r="V716" s="778"/>
      <c r="W716" s="778"/>
      <c r="X716" s="778"/>
      <c r="Y716" s="778"/>
      <c r="Z716" s="778"/>
      <c r="AA716" s="779"/>
      <c r="AB716" s="779"/>
      <c r="AC716" s="779"/>
      <c r="AD716" s="779"/>
      <c r="AE716" s="779"/>
      <c r="AF716" s="779"/>
      <c r="AG716" s="779"/>
      <c r="AH716" s="779"/>
      <c r="AI716" s="779"/>
      <c r="AJ716" s="779"/>
      <c r="AK716" s="779"/>
      <c r="AL716" s="779"/>
      <c r="AM716" s="779"/>
      <c r="AN716" s="779"/>
      <c r="AO716" s="779"/>
      <c r="AP716" s="779"/>
      <c r="AQ716" s="779"/>
      <c r="AR716" s="779"/>
      <c r="AS716" s="779"/>
      <c r="AT716" s="779"/>
      <c r="AU716" s="779"/>
      <c r="AV716" s="779"/>
      <c r="AW716" s="779"/>
      <c r="AX716" s="779"/>
      <c r="AY716" s="779"/>
      <c r="AZ716" s="779"/>
      <c r="BA716" s="779"/>
      <c r="BB716" s="779"/>
      <c r="BC716" s="779"/>
      <c r="BD716" s="779"/>
      <c r="BE716" s="779"/>
      <c r="BF716" s="779"/>
      <c r="BG716" s="779"/>
      <c r="BH716" s="779"/>
      <c r="BI716" s="779"/>
      <c r="BJ716" s="779"/>
      <c r="BK716" s="779"/>
      <c r="BL716" s="779"/>
      <c r="BM716" s="779"/>
      <c r="BN716" s="779"/>
      <c r="BO716" s="779"/>
      <c r="BP716" s="779"/>
      <c r="BQ716" s="779"/>
      <c r="BR716" s="779"/>
      <c r="BS716" s="779"/>
      <c r="BT716" s="779"/>
      <c r="BU716" s="779"/>
      <c r="BV716" s="779"/>
      <c r="BW716" s="779"/>
      <c r="BX716" s="779"/>
      <c r="BY716" s="779"/>
      <c r="BZ716" s="779"/>
      <c r="CA716" s="779"/>
      <c r="CB716" s="779"/>
      <c r="CC716" s="779"/>
      <c r="CD716" s="779"/>
      <c r="CE716" s="779"/>
      <c r="CF716" s="779"/>
      <c r="CG716" s="779"/>
      <c r="CH716" s="779"/>
      <c r="CI716" s="779"/>
      <c r="CJ716" s="779"/>
      <c r="CK716" s="779"/>
      <c r="CL716" s="779"/>
      <c r="CM716" s="779"/>
      <c r="CN716" s="779"/>
      <c r="CO716" s="779"/>
      <c r="CP716" s="779"/>
      <c r="CQ716" s="779"/>
      <c r="CR716" s="779"/>
      <c r="CS716" s="779"/>
      <c r="CT716" s="779"/>
    </row>
    <row r="717" spans="1:98" s="887" customFormat="1" ht="13.5">
      <c r="A717" s="886"/>
      <c r="B717" s="886"/>
      <c r="C717" s="886"/>
      <c r="D717" s="886"/>
      <c r="E717" s="886"/>
      <c r="F717" s="2851"/>
      <c r="G717" s="2851"/>
      <c r="H717" s="888"/>
      <c r="I717" s="889"/>
      <c r="J717" s="890"/>
      <c r="M717" s="772"/>
      <c r="N717" s="891"/>
      <c r="O717" s="774"/>
      <c r="P717" s="775"/>
      <c r="Q717" s="775"/>
      <c r="R717" s="776"/>
      <c r="S717" s="777"/>
      <c r="T717" s="777"/>
      <c r="U717" s="777"/>
      <c r="V717" s="778"/>
      <c r="W717" s="778"/>
      <c r="X717" s="778"/>
      <c r="Y717" s="778"/>
      <c r="Z717" s="778"/>
      <c r="AA717" s="779"/>
      <c r="AB717" s="779"/>
      <c r="AC717" s="779"/>
      <c r="AD717" s="779"/>
      <c r="AE717" s="779"/>
      <c r="AF717" s="779"/>
      <c r="AG717" s="779"/>
      <c r="AH717" s="779"/>
      <c r="AI717" s="779"/>
      <c r="AJ717" s="779"/>
      <c r="AK717" s="779"/>
      <c r="AL717" s="779"/>
      <c r="AM717" s="779"/>
      <c r="AN717" s="779"/>
      <c r="AO717" s="779"/>
      <c r="AP717" s="779"/>
      <c r="AQ717" s="779"/>
      <c r="AR717" s="779"/>
      <c r="AS717" s="779"/>
      <c r="AT717" s="779"/>
      <c r="AU717" s="779"/>
      <c r="AV717" s="779"/>
      <c r="AW717" s="779"/>
      <c r="AX717" s="779"/>
      <c r="AY717" s="779"/>
      <c r="AZ717" s="779"/>
      <c r="BA717" s="779"/>
      <c r="BB717" s="779"/>
      <c r="BC717" s="779"/>
      <c r="BD717" s="779"/>
      <c r="BE717" s="779"/>
      <c r="BF717" s="779"/>
      <c r="BG717" s="779"/>
      <c r="BH717" s="779"/>
      <c r="BI717" s="779"/>
      <c r="BJ717" s="779"/>
      <c r="BK717" s="779"/>
      <c r="BL717" s="779"/>
      <c r="BM717" s="779"/>
      <c r="BN717" s="779"/>
      <c r="BO717" s="779"/>
      <c r="BP717" s="779"/>
      <c r="BQ717" s="779"/>
      <c r="BR717" s="779"/>
      <c r="BS717" s="779"/>
      <c r="BT717" s="779"/>
      <c r="BU717" s="779"/>
      <c r="BV717" s="779"/>
      <c r="BW717" s="779"/>
      <c r="BX717" s="779"/>
      <c r="BY717" s="779"/>
      <c r="BZ717" s="779"/>
      <c r="CA717" s="779"/>
      <c r="CB717" s="779"/>
      <c r="CC717" s="779"/>
      <c r="CD717" s="779"/>
      <c r="CE717" s="779"/>
      <c r="CF717" s="779"/>
      <c r="CG717" s="779"/>
      <c r="CH717" s="779"/>
      <c r="CI717" s="779"/>
      <c r="CJ717" s="779"/>
      <c r="CK717" s="779"/>
      <c r="CL717" s="779"/>
      <c r="CM717" s="779"/>
      <c r="CN717" s="779"/>
      <c r="CO717" s="779"/>
      <c r="CP717" s="779"/>
      <c r="CQ717" s="779"/>
      <c r="CR717" s="779"/>
      <c r="CS717" s="779"/>
      <c r="CT717" s="779"/>
    </row>
    <row r="718" spans="1:98" s="887" customFormat="1" ht="13.5">
      <c r="A718" s="886"/>
      <c r="B718" s="886"/>
      <c r="C718" s="886"/>
      <c r="D718" s="886"/>
      <c r="E718" s="886"/>
      <c r="F718" s="2851"/>
      <c r="G718" s="2851"/>
      <c r="H718" s="888"/>
      <c r="I718" s="889"/>
      <c r="J718" s="890"/>
      <c r="M718" s="772"/>
      <c r="N718" s="891"/>
      <c r="O718" s="774"/>
      <c r="P718" s="775"/>
      <c r="Q718" s="775"/>
      <c r="R718" s="776"/>
      <c r="S718" s="777"/>
      <c r="T718" s="777"/>
      <c r="U718" s="777"/>
      <c r="V718" s="778"/>
      <c r="W718" s="778"/>
      <c r="X718" s="778"/>
      <c r="Y718" s="778"/>
      <c r="Z718" s="778"/>
      <c r="AA718" s="779"/>
      <c r="AB718" s="779"/>
      <c r="AC718" s="779"/>
      <c r="AD718" s="779"/>
      <c r="AE718" s="779"/>
      <c r="AF718" s="779"/>
      <c r="AG718" s="779"/>
      <c r="AH718" s="779"/>
      <c r="AI718" s="779"/>
      <c r="AJ718" s="779"/>
      <c r="AK718" s="779"/>
      <c r="AL718" s="779"/>
      <c r="AM718" s="779"/>
      <c r="AN718" s="779"/>
      <c r="AO718" s="779"/>
      <c r="AP718" s="779"/>
      <c r="AQ718" s="779"/>
      <c r="AR718" s="779"/>
      <c r="AS718" s="779"/>
      <c r="AT718" s="779"/>
      <c r="AU718" s="779"/>
      <c r="AV718" s="779"/>
      <c r="AW718" s="779"/>
      <c r="AX718" s="779"/>
      <c r="AY718" s="779"/>
      <c r="AZ718" s="779"/>
      <c r="BA718" s="779"/>
      <c r="BB718" s="779"/>
      <c r="BC718" s="779"/>
      <c r="BD718" s="779"/>
      <c r="BE718" s="779"/>
      <c r="BF718" s="779"/>
      <c r="BG718" s="779"/>
      <c r="BH718" s="779"/>
      <c r="BI718" s="779"/>
      <c r="BJ718" s="779"/>
      <c r="BK718" s="779"/>
      <c r="BL718" s="779"/>
      <c r="BM718" s="779"/>
      <c r="BN718" s="779"/>
      <c r="BO718" s="779"/>
      <c r="BP718" s="779"/>
      <c r="BQ718" s="779"/>
      <c r="BR718" s="779"/>
      <c r="BS718" s="779"/>
      <c r="BT718" s="779"/>
      <c r="BU718" s="779"/>
      <c r="BV718" s="779"/>
      <c r="BW718" s="779"/>
      <c r="BX718" s="779"/>
      <c r="BY718" s="779"/>
      <c r="BZ718" s="779"/>
      <c r="CA718" s="779"/>
      <c r="CB718" s="779"/>
      <c r="CC718" s="779"/>
      <c r="CD718" s="779"/>
      <c r="CE718" s="779"/>
      <c r="CF718" s="779"/>
      <c r="CG718" s="779"/>
      <c r="CH718" s="779"/>
      <c r="CI718" s="779"/>
      <c r="CJ718" s="779"/>
      <c r="CK718" s="779"/>
      <c r="CL718" s="779"/>
      <c r="CM718" s="779"/>
      <c r="CN718" s="779"/>
      <c r="CO718" s="779"/>
      <c r="CP718" s="779"/>
      <c r="CQ718" s="779"/>
      <c r="CR718" s="779"/>
      <c r="CS718" s="779"/>
      <c r="CT718" s="779"/>
    </row>
    <row r="719" spans="1:98" s="887" customFormat="1" ht="13.5">
      <c r="A719" s="886"/>
      <c r="B719" s="886"/>
      <c r="C719" s="886"/>
      <c r="D719" s="886"/>
      <c r="E719" s="886"/>
      <c r="F719" s="2851"/>
      <c r="G719" s="2851"/>
      <c r="H719" s="888"/>
      <c r="I719" s="889"/>
      <c r="J719" s="890"/>
      <c r="M719" s="772"/>
      <c r="N719" s="891"/>
      <c r="O719" s="774"/>
      <c r="P719" s="775"/>
      <c r="Q719" s="775"/>
      <c r="R719" s="776"/>
      <c r="S719" s="777"/>
      <c r="T719" s="777"/>
      <c r="U719" s="777"/>
      <c r="V719" s="778"/>
      <c r="W719" s="778"/>
      <c r="X719" s="778"/>
      <c r="Y719" s="778"/>
      <c r="Z719" s="778"/>
      <c r="AA719" s="779"/>
      <c r="AB719" s="779"/>
      <c r="AC719" s="779"/>
      <c r="AD719" s="779"/>
      <c r="AE719" s="779"/>
      <c r="AF719" s="779"/>
      <c r="AG719" s="779"/>
      <c r="AH719" s="779"/>
      <c r="AI719" s="779"/>
      <c r="AJ719" s="779"/>
      <c r="AK719" s="779"/>
      <c r="AL719" s="779"/>
      <c r="AM719" s="779"/>
      <c r="AN719" s="779"/>
      <c r="AO719" s="779"/>
      <c r="AP719" s="779"/>
      <c r="AQ719" s="779"/>
      <c r="AR719" s="779"/>
      <c r="AS719" s="779"/>
      <c r="AT719" s="779"/>
      <c r="AU719" s="779"/>
      <c r="AV719" s="779"/>
      <c r="AW719" s="779"/>
      <c r="AX719" s="779"/>
      <c r="AY719" s="779"/>
      <c r="AZ719" s="779"/>
      <c r="BA719" s="779"/>
      <c r="BB719" s="779"/>
      <c r="BC719" s="779"/>
      <c r="BD719" s="779"/>
      <c r="BE719" s="779"/>
      <c r="BF719" s="779"/>
      <c r="BG719" s="779"/>
      <c r="BH719" s="779"/>
      <c r="BI719" s="779"/>
      <c r="BJ719" s="779"/>
      <c r="BK719" s="779"/>
      <c r="BL719" s="779"/>
      <c r="BM719" s="779"/>
      <c r="BN719" s="779"/>
      <c r="BO719" s="779"/>
      <c r="BP719" s="779"/>
      <c r="BQ719" s="779"/>
      <c r="BR719" s="779"/>
      <c r="BS719" s="779"/>
      <c r="BT719" s="779"/>
      <c r="BU719" s="779"/>
      <c r="BV719" s="779"/>
      <c r="BW719" s="779"/>
      <c r="BX719" s="779"/>
      <c r="BY719" s="779"/>
      <c r="BZ719" s="779"/>
      <c r="CA719" s="779"/>
      <c r="CB719" s="779"/>
      <c r="CC719" s="779"/>
      <c r="CD719" s="779"/>
      <c r="CE719" s="779"/>
      <c r="CF719" s="779"/>
      <c r="CG719" s="779"/>
      <c r="CH719" s="779"/>
      <c r="CI719" s="779"/>
      <c r="CJ719" s="779"/>
      <c r="CK719" s="779"/>
      <c r="CL719" s="779"/>
      <c r="CM719" s="779"/>
      <c r="CN719" s="779"/>
      <c r="CO719" s="779"/>
      <c r="CP719" s="779"/>
      <c r="CQ719" s="779"/>
      <c r="CR719" s="779"/>
      <c r="CS719" s="779"/>
      <c r="CT719" s="779"/>
    </row>
    <row r="720" spans="1:98" s="887" customFormat="1" ht="13.5">
      <c r="A720" s="886"/>
      <c r="B720" s="886"/>
      <c r="C720" s="886"/>
      <c r="D720" s="886"/>
      <c r="E720" s="886"/>
      <c r="F720" s="2851"/>
      <c r="G720" s="2851"/>
      <c r="H720" s="888"/>
      <c r="I720" s="889"/>
      <c r="J720" s="890"/>
      <c r="M720" s="772"/>
      <c r="N720" s="891"/>
      <c r="O720" s="774"/>
      <c r="P720" s="775"/>
      <c r="Q720" s="775"/>
      <c r="R720" s="776"/>
      <c r="S720" s="777"/>
      <c r="T720" s="777"/>
      <c r="U720" s="777"/>
      <c r="V720" s="778"/>
      <c r="W720" s="778"/>
      <c r="X720" s="778"/>
      <c r="Y720" s="778"/>
      <c r="Z720" s="778"/>
      <c r="AA720" s="779"/>
      <c r="AB720" s="779"/>
      <c r="AC720" s="779"/>
      <c r="AD720" s="779"/>
      <c r="AE720" s="779"/>
      <c r="AF720" s="779"/>
      <c r="AG720" s="779"/>
      <c r="AH720" s="779"/>
      <c r="AI720" s="779"/>
      <c r="AJ720" s="779"/>
      <c r="AK720" s="779"/>
      <c r="AL720" s="779"/>
      <c r="AM720" s="779"/>
      <c r="AN720" s="779"/>
      <c r="AO720" s="779"/>
      <c r="AP720" s="779"/>
      <c r="AQ720" s="779"/>
      <c r="AR720" s="779"/>
      <c r="AS720" s="779"/>
      <c r="AT720" s="779"/>
      <c r="AU720" s="779"/>
      <c r="AV720" s="779"/>
      <c r="AW720" s="779"/>
      <c r="AX720" s="779"/>
      <c r="AY720" s="779"/>
      <c r="AZ720" s="779"/>
      <c r="BA720" s="779"/>
      <c r="BB720" s="779"/>
      <c r="BC720" s="779"/>
      <c r="BD720" s="779"/>
      <c r="BE720" s="779"/>
      <c r="BF720" s="779"/>
      <c r="BG720" s="779"/>
      <c r="BH720" s="779"/>
      <c r="BI720" s="779"/>
      <c r="BJ720" s="779"/>
      <c r="BK720" s="779"/>
      <c r="BL720" s="779"/>
      <c r="BM720" s="779"/>
      <c r="BN720" s="779"/>
      <c r="BO720" s="779"/>
      <c r="BP720" s="779"/>
      <c r="BQ720" s="779"/>
      <c r="BR720" s="779"/>
      <c r="BS720" s="779"/>
      <c r="BT720" s="779"/>
      <c r="BU720" s="779"/>
      <c r="BV720" s="779"/>
      <c r="BW720" s="779"/>
      <c r="BX720" s="779"/>
      <c r="BY720" s="779"/>
      <c r="BZ720" s="779"/>
      <c r="CA720" s="779"/>
      <c r="CB720" s="779"/>
      <c r="CC720" s="779"/>
      <c r="CD720" s="779"/>
      <c r="CE720" s="779"/>
      <c r="CF720" s="779"/>
      <c r="CG720" s="779"/>
      <c r="CH720" s="779"/>
      <c r="CI720" s="779"/>
      <c r="CJ720" s="779"/>
      <c r="CK720" s="779"/>
      <c r="CL720" s="779"/>
      <c r="CM720" s="779"/>
      <c r="CN720" s="779"/>
      <c r="CO720" s="779"/>
      <c r="CP720" s="779"/>
      <c r="CQ720" s="779"/>
      <c r="CR720" s="779"/>
      <c r="CS720" s="779"/>
      <c r="CT720" s="779"/>
    </row>
    <row r="721" spans="1:98" s="887" customFormat="1" ht="13.5">
      <c r="A721" s="886"/>
      <c r="B721" s="886"/>
      <c r="C721" s="886"/>
      <c r="D721" s="886"/>
      <c r="E721" s="886"/>
      <c r="F721" s="2851"/>
      <c r="G721" s="2851"/>
      <c r="H721" s="888"/>
      <c r="I721" s="889"/>
      <c r="J721" s="890"/>
      <c r="M721" s="772"/>
      <c r="N721" s="891"/>
      <c r="O721" s="774"/>
      <c r="P721" s="775"/>
      <c r="Q721" s="775"/>
      <c r="R721" s="776"/>
      <c r="S721" s="777"/>
      <c r="T721" s="777"/>
      <c r="U721" s="777"/>
      <c r="V721" s="778"/>
      <c r="W721" s="778"/>
      <c r="X721" s="778"/>
      <c r="Y721" s="778"/>
      <c r="Z721" s="778"/>
      <c r="AA721" s="779"/>
      <c r="AB721" s="779"/>
      <c r="AC721" s="779"/>
      <c r="AD721" s="779"/>
      <c r="AE721" s="779"/>
      <c r="AF721" s="779"/>
      <c r="AG721" s="779"/>
      <c r="AH721" s="779"/>
      <c r="AI721" s="779"/>
      <c r="AJ721" s="779"/>
      <c r="AK721" s="779"/>
      <c r="AL721" s="779"/>
      <c r="AM721" s="779"/>
      <c r="AN721" s="779"/>
      <c r="AO721" s="779"/>
      <c r="AP721" s="779"/>
      <c r="AQ721" s="779"/>
      <c r="AR721" s="779"/>
      <c r="AS721" s="779"/>
      <c r="AT721" s="779"/>
      <c r="AU721" s="779"/>
      <c r="AV721" s="779"/>
      <c r="AW721" s="779"/>
      <c r="AX721" s="779"/>
      <c r="AY721" s="779"/>
      <c r="AZ721" s="779"/>
      <c r="BA721" s="779"/>
      <c r="BB721" s="779"/>
      <c r="BC721" s="779"/>
      <c r="BD721" s="779"/>
      <c r="BE721" s="779"/>
      <c r="BF721" s="779"/>
      <c r="BG721" s="779"/>
      <c r="BH721" s="779"/>
      <c r="BI721" s="779"/>
      <c r="BJ721" s="779"/>
      <c r="BK721" s="779"/>
      <c r="BL721" s="779"/>
      <c r="BM721" s="779"/>
      <c r="BN721" s="779"/>
      <c r="BO721" s="779"/>
      <c r="BP721" s="779"/>
      <c r="BQ721" s="779"/>
      <c r="BR721" s="779"/>
      <c r="BS721" s="779"/>
      <c r="BT721" s="779"/>
      <c r="BU721" s="779"/>
      <c r="BV721" s="779"/>
      <c r="BW721" s="779"/>
      <c r="BX721" s="779"/>
      <c r="BY721" s="779"/>
      <c r="BZ721" s="779"/>
      <c r="CA721" s="779"/>
      <c r="CB721" s="779"/>
      <c r="CC721" s="779"/>
      <c r="CD721" s="779"/>
      <c r="CE721" s="779"/>
      <c r="CF721" s="779"/>
      <c r="CG721" s="779"/>
      <c r="CH721" s="779"/>
      <c r="CI721" s="779"/>
      <c r="CJ721" s="779"/>
      <c r="CK721" s="779"/>
      <c r="CL721" s="779"/>
      <c r="CM721" s="779"/>
      <c r="CN721" s="779"/>
      <c r="CO721" s="779"/>
      <c r="CP721" s="779"/>
      <c r="CQ721" s="779"/>
      <c r="CR721" s="779"/>
      <c r="CS721" s="779"/>
      <c r="CT721" s="779"/>
    </row>
    <row r="722" spans="1:98" s="887" customFormat="1" ht="13.5">
      <c r="A722" s="886"/>
      <c r="B722" s="886"/>
      <c r="C722" s="886"/>
      <c r="D722" s="886"/>
      <c r="E722" s="886"/>
      <c r="F722" s="2851"/>
      <c r="G722" s="2851"/>
      <c r="H722" s="888"/>
      <c r="I722" s="889"/>
      <c r="J722" s="890"/>
      <c r="M722" s="772"/>
      <c r="N722" s="891"/>
      <c r="O722" s="774"/>
      <c r="P722" s="775"/>
      <c r="Q722" s="775"/>
      <c r="R722" s="776"/>
      <c r="S722" s="777"/>
      <c r="T722" s="777"/>
      <c r="U722" s="777"/>
      <c r="V722" s="778"/>
      <c r="W722" s="778"/>
      <c r="X722" s="778"/>
      <c r="Y722" s="778"/>
      <c r="Z722" s="778"/>
      <c r="AA722" s="779"/>
      <c r="AB722" s="779"/>
      <c r="AC722" s="779"/>
      <c r="AD722" s="779"/>
      <c r="AE722" s="779"/>
      <c r="AF722" s="779"/>
      <c r="AG722" s="779"/>
      <c r="AH722" s="779"/>
      <c r="AI722" s="779"/>
      <c r="AJ722" s="779"/>
      <c r="AK722" s="779"/>
      <c r="AL722" s="779"/>
      <c r="AM722" s="779"/>
      <c r="AN722" s="779"/>
      <c r="AO722" s="779"/>
      <c r="AP722" s="779"/>
      <c r="AQ722" s="779"/>
      <c r="AR722" s="779"/>
      <c r="AS722" s="779"/>
      <c r="AT722" s="779"/>
      <c r="AU722" s="779"/>
      <c r="AV722" s="779"/>
      <c r="AW722" s="779"/>
      <c r="AX722" s="779"/>
      <c r="AY722" s="779"/>
      <c r="AZ722" s="779"/>
      <c r="BA722" s="779"/>
      <c r="BB722" s="779"/>
      <c r="BC722" s="779"/>
      <c r="BD722" s="779"/>
      <c r="BE722" s="779"/>
      <c r="BF722" s="779"/>
      <c r="BG722" s="779"/>
      <c r="BH722" s="779"/>
      <c r="BI722" s="779"/>
      <c r="BJ722" s="779"/>
      <c r="BK722" s="779"/>
      <c r="BL722" s="779"/>
      <c r="BM722" s="779"/>
      <c r="BN722" s="779"/>
      <c r="BO722" s="779"/>
      <c r="BP722" s="779"/>
      <c r="BQ722" s="779"/>
      <c r="BR722" s="779"/>
      <c r="BS722" s="779"/>
      <c r="BT722" s="779"/>
      <c r="BU722" s="779"/>
      <c r="BV722" s="779"/>
      <c r="BW722" s="779"/>
      <c r="BX722" s="779"/>
      <c r="BY722" s="779"/>
      <c r="BZ722" s="779"/>
      <c r="CA722" s="779"/>
      <c r="CB722" s="779"/>
      <c r="CC722" s="779"/>
      <c r="CD722" s="779"/>
      <c r="CE722" s="779"/>
      <c r="CF722" s="779"/>
      <c r="CG722" s="779"/>
      <c r="CH722" s="779"/>
      <c r="CI722" s="779"/>
      <c r="CJ722" s="779"/>
      <c r="CK722" s="779"/>
      <c r="CL722" s="779"/>
      <c r="CM722" s="779"/>
      <c r="CN722" s="779"/>
      <c r="CO722" s="779"/>
      <c r="CP722" s="779"/>
      <c r="CQ722" s="779"/>
      <c r="CR722" s="779"/>
      <c r="CS722" s="779"/>
      <c r="CT722" s="779"/>
    </row>
    <row r="723" spans="1:98" s="887" customFormat="1" ht="13.5">
      <c r="A723" s="886"/>
      <c r="B723" s="886"/>
      <c r="C723" s="886"/>
      <c r="D723" s="886"/>
      <c r="E723" s="886"/>
      <c r="F723" s="2851"/>
      <c r="G723" s="2851"/>
      <c r="H723" s="888"/>
      <c r="I723" s="889"/>
      <c r="J723" s="890"/>
      <c r="M723" s="772"/>
      <c r="N723" s="891"/>
      <c r="O723" s="774"/>
      <c r="P723" s="775"/>
      <c r="Q723" s="775"/>
      <c r="R723" s="776"/>
      <c r="S723" s="777"/>
      <c r="T723" s="777"/>
      <c r="U723" s="777"/>
      <c r="V723" s="778"/>
      <c r="W723" s="778"/>
      <c r="X723" s="778"/>
      <c r="Y723" s="778"/>
      <c r="Z723" s="778"/>
      <c r="AA723" s="779"/>
      <c r="AB723" s="779"/>
      <c r="AC723" s="779"/>
      <c r="AD723" s="779"/>
      <c r="AE723" s="779"/>
      <c r="AF723" s="779"/>
      <c r="AG723" s="779"/>
      <c r="AH723" s="779"/>
      <c r="AI723" s="779"/>
      <c r="AJ723" s="779"/>
      <c r="AK723" s="779"/>
      <c r="AL723" s="779"/>
      <c r="AM723" s="779"/>
      <c r="AN723" s="779"/>
      <c r="AO723" s="779"/>
      <c r="AP723" s="779"/>
      <c r="AQ723" s="779"/>
      <c r="AR723" s="779"/>
      <c r="AS723" s="779"/>
      <c r="AT723" s="779"/>
      <c r="AU723" s="779"/>
      <c r="AV723" s="779"/>
      <c r="AW723" s="779"/>
      <c r="AX723" s="779"/>
      <c r="AY723" s="779"/>
      <c r="AZ723" s="779"/>
      <c r="BA723" s="779"/>
      <c r="BB723" s="779"/>
      <c r="BC723" s="779"/>
      <c r="BD723" s="779"/>
      <c r="BE723" s="779"/>
      <c r="BF723" s="779"/>
      <c r="BG723" s="779"/>
      <c r="BH723" s="779"/>
      <c r="BI723" s="779"/>
      <c r="BJ723" s="779"/>
      <c r="BK723" s="779"/>
      <c r="BL723" s="779"/>
      <c r="BM723" s="779"/>
      <c r="BN723" s="779"/>
      <c r="BO723" s="779"/>
      <c r="BP723" s="779"/>
      <c r="BQ723" s="779"/>
      <c r="BR723" s="779"/>
      <c r="BS723" s="779"/>
      <c r="BT723" s="779"/>
      <c r="BU723" s="779"/>
      <c r="BV723" s="779"/>
      <c r="BW723" s="779"/>
      <c r="BX723" s="779"/>
      <c r="BY723" s="779"/>
      <c r="BZ723" s="779"/>
      <c r="CA723" s="779"/>
      <c r="CB723" s="779"/>
      <c r="CC723" s="779"/>
      <c r="CD723" s="779"/>
      <c r="CE723" s="779"/>
      <c r="CF723" s="779"/>
      <c r="CG723" s="779"/>
      <c r="CH723" s="779"/>
      <c r="CI723" s="779"/>
      <c r="CJ723" s="779"/>
      <c r="CK723" s="779"/>
      <c r="CL723" s="779"/>
      <c r="CM723" s="779"/>
      <c r="CN723" s="779"/>
      <c r="CO723" s="779"/>
      <c r="CP723" s="779"/>
      <c r="CQ723" s="779"/>
      <c r="CR723" s="779"/>
      <c r="CS723" s="779"/>
      <c r="CT723" s="779"/>
    </row>
    <row r="724" spans="1:98" s="887" customFormat="1" ht="13.5">
      <c r="A724" s="886"/>
      <c r="B724" s="886"/>
      <c r="C724" s="886"/>
      <c r="D724" s="886"/>
      <c r="E724" s="886"/>
      <c r="F724" s="2851"/>
      <c r="G724" s="2851"/>
      <c r="H724" s="888"/>
      <c r="I724" s="889"/>
      <c r="J724" s="890"/>
      <c r="M724" s="772"/>
      <c r="N724" s="891"/>
      <c r="O724" s="774"/>
      <c r="P724" s="775"/>
      <c r="Q724" s="775"/>
      <c r="R724" s="776"/>
      <c r="S724" s="777"/>
      <c r="T724" s="777"/>
      <c r="U724" s="777"/>
      <c r="V724" s="778"/>
      <c r="W724" s="778"/>
      <c r="X724" s="778"/>
      <c r="Y724" s="778"/>
      <c r="Z724" s="778"/>
      <c r="AA724" s="779"/>
      <c r="AB724" s="779"/>
      <c r="AC724" s="779"/>
      <c r="AD724" s="779"/>
      <c r="AE724" s="779"/>
      <c r="AF724" s="779"/>
      <c r="AG724" s="779"/>
      <c r="AH724" s="779"/>
      <c r="AI724" s="779"/>
      <c r="AJ724" s="779"/>
      <c r="AK724" s="779"/>
      <c r="AL724" s="779"/>
      <c r="AM724" s="779"/>
      <c r="AN724" s="779"/>
      <c r="AO724" s="779"/>
      <c r="AP724" s="779"/>
      <c r="AQ724" s="779"/>
      <c r="AR724" s="779"/>
      <c r="AS724" s="779"/>
      <c r="AT724" s="779"/>
      <c r="AU724" s="779"/>
      <c r="AV724" s="779"/>
      <c r="AW724" s="779"/>
      <c r="AX724" s="779"/>
      <c r="AY724" s="779"/>
      <c r="AZ724" s="779"/>
      <c r="BA724" s="779"/>
      <c r="BB724" s="779"/>
      <c r="BC724" s="779"/>
      <c r="BD724" s="779"/>
      <c r="BE724" s="779"/>
      <c r="BF724" s="779"/>
      <c r="BG724" s="779"/>
      <c r="BH724" s="779"/>
      <c r="BI724" s="779"/>
      <c r="BJ724" s="779"/>
      <c r="BK724" s="779"/>
      <c r="BL724" s="779"/>
      <c r="BM724" s="779"/>
      <c r="BN724" s="779"/>
      <c r="BO724" s="779"/>
      <c r="BP724" s="779"/>
      <c r="BQ724" s="779"/>
      <c r="BR724" s="779"/>
      <c r="BS724" s="779"/>
      <c r="BT724" s="779"/>
      <c r="BU724" s="779"/>
      <c r="BV724" s="779"/>
      <c r="BW724" s="779"/>
      <c r="BX724" s="779"/>
      <c r="BY724" s="779"/>
      <c r="BZ724" s="779"/>
      <c r="CA724" s="779"/>
      <c r="CB724" s="779"/>
      <c r="CC724" s="779"/>
      <c r="CD724" s="779"/>
      <c r="CE724" s="779"/>
      <c r="CF724" s="779"/>
      <c r="CG724" s="779"/>
      <c r="CH724" s="779"/>
      <c r="CI724" s="779"/>
      <c r="CJ724" s="779"/>
      <c r="CK724" s="779"/>
      <c r="CL724" s="779"/>
      <c r="CM724" s="779"/>
      <c r="CN724" s="779"/>
      <c r="CO724" s="779"/>
      <c r="CP724" s="779"/>
      <c r="CQ724" s="779"/>
      <c r="CR724" s="779"/>
      <c r="CS724" s="779"/>
      <c r="CT724" s="779"/>
    </row>
    <row r="725" spans="1:98" s="887" customFormat="1" ht="13.5">
      <c r="A725" s="886"/>
      <c r="B725" s="886"/>
      <c r="C725" s="886"/>
      <c r="D725" s="886"/>
      <c r="E725" s="886"/>
      <c r="F725" s="2851"/>
      <c r="G725" s="2851"/>
      <c r="H725" s="888"/>
      <c r="I725" s="889"/>
      <c r="J725" s="890"/>
      <c r="M725" s="772"/>
      <c r="N725" s="891"/>
      <c r="O725" s="774"/>
      <c r="P725" s="775"/>
      <c r="Q725" s="775"/>
      <c r="R725" s="776"/>
      <c r="S725" s="777"/>
      <c r="T725" s="777"/>
      <c r="U725" s="777"/>
      <c r="V725" s="778"/>
      <c r="W725" s="778"/>
      <c r="X725" s="778"/>
      <c r="Y725" s="778"/>
      <c r="Z725" s="778"/>
      <c r="AA725" s="779"/>
      <c r="AB725" s="779"/>
      <c r="AC725" s="779"/>
      <c r="AD725" s="779"/>
      <c r="AE725" s="779"/>
      <c r="AF725" s="779"/>
      <c r="AG725" s="779"/>
      <c r="AH725" s="779"/>
      <c r="AI725" s="779"/>
      <c r="AJ725" s="779"/>
      <c r="AK725" s="779"/>
      <c r="AL725" s="779"/>
      <c r="AM725" s="779"/>
      <c r="AN725" s="779"/>
      <c r="AO725" s="779"/>
      <c r="AP725" s="779"/>
      <c r="AQ725" s="779"/>
      <c r="AR725" s="779"/>
      <c r="AS725" s="779"/>
      <c r="AT725" s="779"/>
      <c r="AU725" s="779"/>
      <c r="AV725" s="779"/>
      <c r="AW725" s="779"/>
      <c r="AX725" s="779"/>
      <c r="AY725" s="779"/>
      <c r="AZ725" s="779"/>
      <c r="BA725" s="779"/>
      <c r="BB725" s="779"/>
      <c r="BC725" s="779"/>
      <c r="BD725" s="779"/>
      <c r="BE725" s="779"/>
      <c r="BF725" s="779"/>
      <c r="BG725" s="779"/>
      <c r="BH725" s="779"/>
      <c r="BI725" s="779"/>
      <c r="BJ725" s="779"/>
      <c r="BK725" s="779"/>
      <c r="BL725" s="779"/>
      <c r="BM725" s="779"/>
      <c r="BN725" s="779"/>
      <c r="BO725" s="779"/>
      <c r="BP725" s="779"/>
      <c r="BQ725" s="779"/>
      <c r="BR725" s="779"/>
      <c r="BS725" s="779"/>
      <c r="BT725" s="779"/>
      <c r="BU725" s="779"/>
      <c r="BV725" s="779"/>
      <c r="BW725" s="779"/>
      <c r="BX725" s="779"/>
      <c r="BY725" s="779"/>
      <c r="BZ725" s="779"/>
      <c r="CA725" s="779"/>
      <c r="CB725" s="779"/>
      <c r="CC725" s="779"/>
      <c r="CD725" s="779"/>
      <c r="CE725" s="779"/>
      <c r="CF725" s="779"/>
      <c r="CG725" s="779"/>
      <c r="CH725" s="779"/>
      <c r="CI725" s="779"/>
      <c r="CJ725" s="779"/>
      <c r="CK725" s="779"/>
      <c r="CL725" s="779"/>
      <c r="CM725" s="779"/>
      <c r="CN725" s="779"/>
      <c r="CO725" s="779"/>
      <c r="CP725" s="779"/>
      <c r="CQ725" s="779"/>
      <c r="CR725" s="779"/>
      <c r="CS725" s="779"/>
      <c r="CT725" s="779"/>
    </row>
    <row r="726" spans="1:98" s="887" customFormat="1" ht="13.5">
      <c r="A726" s="886"/>
      <c r="B726" s="886"/>
      <c r="C726" s="886"/>
      <c r="D726" s="886"/>
      <c r="E726" s="886"/>
      <c r="F726" s="2851"/>
      <c r="G726" s="2851"/>
      <c r="H726" s="888"/>
      <c r="I726" s="889"/>
      <c r="J726" s="890"/>
      <c r="M726" s="772"/>
      <c r="N726" s="891"/>
      <c r="O726" s="774"/>
      <c r="P726" s="775"/>
      <c r="Q726" s="775"/>
      <c r="R726" s="776"/>
      <c r="S726" s="777"/>
      <c r="T726" s="777"/>
      <c r="U726" s="777"/>
      <c r="V726" s="778"/>
      <c r="W726" s="778"/>
      <c r="X726" s="778"/>
      <c r="Y726" s="778"/>
      <c r="Z726" s="778"/>
      <c r="AA726" s="779"/>
      <c r="AB726" s="779"/>
      <c r="AC726" s="779"/>
      <c r="AD726" s="779"/>
      <c r="AE726" s="779"/>
      <c r="AF726" s="779"/>
      <c r="AG726" s="779"/>
      <c r="AH726" s="779"/>
      <c r="AI726" s="779"/>
      <c r="AJ726" s="779"/>
      <c r="AK726" s="779"/>
      <c r="AL726" s="779"/>
      <c r="AM726" s="779"/>
      <c r="AN726" s="779"/>
      <c r="AO726" s="779"/>
      <c r="AP726" s="779"/>
      <c r="AQ726" s="779"/>
      <c r="AR726" s="779"/>
      <c r="AS726" s="779"/>
      <c r="AT726" s="779"/>
      <c r="AU726" s="779"/>
      <c r="AV726" s="779"/>
      <c r="AW726" s="779"/>
      <c r="AX726" s="779"/>
      <c r="AY726" s="779"/>
      <c r="AZ726" s="779"/>
      <c r="BA726" s="779"/>
      <c r="BB726" s="779"/>
      <c r="BC726" s="779"/>
      <c r="BD726" s="779"/>
      <c r="BE726" s="779"/>
      <c r="BF726" s="779"/>
      <c r="BG726" s="779"/>
      <c r="BH726" s="779"/>
      <c r="BI726" s="779"/>
      <c r="BJ726" s="779"/>
      <c r="BK726" s="779"/>
      <c r="BL726" s="779"/>
      <c r="BM726" s="779"/>
      <c r="BN726" s="779"/>
      <c r="BO726" s="779"/>
      <c r="BP726" s="779"/>
      <c r="BQ726" s="779"/>
      <c r="BR726" s="779"/>
      <c r="BS726" s="779"/>
      <c r="BT726" s="779"/>
      <c r="BU726" s="779"/>
      <c r="BV726" s="779"/>
      <c r="BW726" s="779"/>
      <c r="BX726" s="779"/>
      <c r="BY726" s="779"/>
      <c r="BZ726" s="779"/>
      <c r="CA726" s="779"/>
      <c r="CB726" s="779"/>
      <c r="CC726" s="779"/>
      <c r="CD726" s="779"/>
      <c r="CE726" s="779"/>
      <c r="CF726" s="779"/>
      <c r="CG726" s="779"/>
      <c r="CH726" s="779"/>
      <c r="CI726" s="779"/>
      <c r="CJ726" s="779"/>
      <c r="CK726" s="779"/>
      <c r="CL726" s="779"/>
      <c r="CM726" s="779"/>
      <c r="CN726" s="779"/>
      <c r="CO726" s="779"/>
      <c r="CP726" s="779"/>
      <c r="CQ726" s="779"/>
      <c r="CR726" s="779"/>
      <c r="CS726" s="779"/>
      <c r="CT726" s="779"/>
    </row>
    <row r="727" spans="1:98" s="887" customFormat="1" ht="13.5">
      <c r="A727" s="886"/>
      <c r="B727" s="886"/>
      <c r="C727" s="886"/>
      <c r="D727" s="886"/>
      <c r="E727" s="886"/>
      <c r="F727" s="2851"/>
      <c r="G727" s="2851"/>
      <c r="H727" s="888"/>
      <c r="I727" s="889"/>
      <c r="J727" s="890"/>
      <c r="M727" s="772"/>
      <c r="N727" s="891"/>
      <c r="O727" s="774"/>
      <c r="P727" s="775"/>
      <c r="Q727" s="775"/>
      <c r="R727" s="776"/>
      <c r="S727" s="777"/>
      <c r="T727" s="777"/>
      <c r="U727" s="777"/>
      <c r="V727" s="778"/>
      <c r="W727" s="778"/>
      <c r="X727" s="778"/>
      <c r="Y727" s="778"/>
      <c r="Z727" s="778"/>
      <c r="AA727" s="779"/>
      <c r="AB727" s="779"/>
      <c r="AC727" s="779"/>
      <c r="AD727" s="779"/>
      <c r="AE727" s="779"/>
      <c r="AF727" s="779"/>
      <c r="AG727" s="779"/>
      <c r="AH727" s="779"/>
      <c r="AI727" s="779"/>
      <c r="AJ727" s="779"/>
      <c r="AK727" s="779"/>
      <c r="AL727" s="779"/>
      <c r="AM727" s="779"/>
      <c r="AN727" s="779"/>
      <c r="AO727" s="779"/>
      <c r="AP727" s="779"/>
      <c r="AQ727" s="779"/>
      <c r="AR727" s="779"/>
      <c r="AS727" s="779"/>
      <c r="AT727" s="779"/>
      <c r="AU727" s="779"/>
      <c r="AV727" s="779"/>
      <c r="AW727" s="779"/>
      <c r="AX727" s="779"/>
      <c r="AY727" s="779"/>
      <c r="AZ727" s="779"/>
      <c r="BA727" s="779"/>
      <c r="BB727" s="779"/>
      <c r="BC727" s="779"/>
      <c r="BD727" s="779"/>
      <c r="BE727" s="779"/>
      <c r="BF727" s="779"/>
      <c r="BG727" s="779"/>
      <c r="BH727" s="779"/>
      <c r="BI727" s="779"/>
      <c r="BJ727" s="779"/>
      <c r="BK727" s="779"/>
      <c r="BL727" s="779"/>
      <c r="BM727" s="779"/>
      <c r="BN727" s="779"/>
      <c r="BO727" s="779"/>
      <c r="BP727" s="779"/>
      <c r="BQ727" s="779"/>
      <c r="BR727" s="779"/>
      <c r="BS727" s="779"/>
      <c r="BT727" s="779"/>
      <c r="BU727" s="779"/>
      <c r="BV727" s="779"/>
      <c r="BW727" s="779"/>
      <c r="BX727" s="779"/>
      <c r="BY727" s="779"/>
      <c r="BZ727" s="779"/>
      <c r="CA727" s="779"/>
      <c r="CB727" s="779"/>
      <c r="CC727" s="779"/>
      <c r="CD727" s="779"/>
      <c r="CE727" s="779"/>
      <c r="CF727" s="779"/>
      <c r="CG727" s="779"/>
      <c r="CH727" s="779"/>
      <c r="CI727" s="779"/>
      <c r="CJ727" s="779"/>
      <c r="CK727" s="779"/>
      <c r="CL727" s="779"/>
      <c r="CM727" s="779"/>
      <c r="CN727" s="779"/>
      <c r="CO727" s="779"/>
      <c r="CP727" s="779"/>
      <c r="CQ727" s="779"/>
      <c r="CR727" s="779"/>
      <c r="CS727" s="779"/>
      <c r="CT727" s="779"/>
    </row>
    <row r="728" spans="1:98" s="887" customFormat="1" ht="13.5">
      <c r="A728" s="886"/>
      <c r="B728" s="886"/>
      <c r="C728" s="886"/>
      <c r="D728" s="886"/>
      <c r="E728" s="886"/>
      <c r="F728" s="2851"/>
      <c r="G728" s="2851"/>
      <c r="H728" s="888"/>
      <c r="I728" s="889"/>
      <c r="J728" s="890"/>
      <c r="M728" s="772"/>
      <c r="N728" s="891"/>
      <c r="O728" s="774"/>
      <c r="P728" s="775"/>
      <c r="Q728" s="775"/>
      <c r="R728" s="776"/>
      <c r="S728" s="777"/>
      <c r="T728" s="777"/>
      <c r="U728" s="777"/>
      <c r="V728" s="778"/>
      <c r="W728" s="778"/>
      <c r="X728" s="778"/>
      <c r="Y728" s="778"/>
      <c r="Z728" s="778"/>
      <c r="AA728" s="779"/>
      <c r="AB728" s="779"/>
      <c r="AC728" s="779"/>
      <c r="AD728" s="779"/>
      <c r="AE728" s="779"/>
      <c r="AF728" s="779"/>
      <c r="AG728" s="779"/>
      <c r="AH728" s="779"/>
      <c r="AI728" s="779"/>
      <c r="AJ728" s="779"/>
      <c r="AK728" s="779"/>
      <c r="AL728" s="779"/>
      <c r="AM728" s="779"/>
      <c r="AN728" s="779"/>
      <c r="AO728" s="779"/>
      <c r="AP728" s="779"/>
      <c r="AQ728" s="779"/>
      <c r="AR728" s="779"/>
      <c r="AS728" s="779"/>
      <c r="AT728" s="779"/>
      <c r="AU728" s="779"/>
      <c r="AV728" s="779"/>
      <c r="AW728" s="779"/>
      <c r="AX728" s="779"/>
      <c r="AY728" s="779"/>
      <c r="AZ728" s="779"/>
      <c r="BA728" s="779"/>
      <c r="BB728" s="779"/>
      <c r="BC728" s="779"/>
      <c r="BD728" s="779"/>
      <c r="BE728" s="779"/>
      <c r="BF728" s="779"/>
      <c r="BG728" s="779"/>
      <c r="BH728" s="779"/>
      <c r="BI728" s="779"/>
      <c r="BJ728" s="779"/>
      <c r="BK728" s="779"/>
      <c r="BL728" s="779"/>
      <c r="BM728" s="779"/>
      <c r="BN728" s="779"/>
      <c r="BO728" s="779"/>
      <c r="BP728" s="779"/>
      <c r="BQ728" s="779"/>
      <c r="BR728" s="779"/>
      <c r="BS728" s="779"/>
      <c r="BT728" s="779"/>
      <c r="BU728" s="779"/>
      <c r="BV728" s="779"/>
      <c r="BW728" s="779"/>
      <c r="BX728" s="779"/>
      <c r="BY728" s="779"/>
      <c r="BZ728" s="779"/>
      <c r="CA728" s="779"/>
      <c r="CB728" s="779"/>
      <c r="CC728" s="779"/>
      <c r="CD728" s="779"/>
      <c r="CE728" s="779"/>
      <c r="CF728" s="779"/>
      <c r="CG728" s="779"/>
      <c r="CH728" s="779"/>
      <c r="CI728" s="779"/>
      <c r="CJ728" s="779"/>
      <c r="CK728" s="779"/>
      <c r="CL728" s="779"/>
      <c r="CM728" s="779"/>
      <c r="CN728" s="779"/>
      <c r="CO728" s="779"/>
      <c r="CP728" s="779"/>
      <c r="CQ728" s="779"/>
      <c r="CR728" s="779"/>
      <c r="CS728" s="779"/>
      <c r="CT728" s="779"/>
    </row>
    <row r="729" spans="1:98" s="887" customFormat="1" ht="13.5">
      <c r="A729" s="886"/>
      <c r="B729" s="886"/>
      <c r="C729" s="886"/>
      <c r="D729" s="886"/>
      <c r="E729" s="886"/>
      <c r="F729" s="2851"/>
      <c r="G729" s="2851"/>
      <c r="H729" s="888"/>
      <c r="I729" s="889"/>
      <c r="J729" s="890"/>
      <c r="M729" s="772"/>
      <c r="N729" s="891"/>
      <c r="O729" s="774"/>
      <c r="P729" s="775"/>
      <c r="Q729" s="775"/>
      <c r="R729" s="776"/>
      <c r="S729" s="777"/>
      <c r="T729" s="777"/>
      <c r="U729" s="777"/>
      <c r="V729" s="778"/>
      <c r="W729" s="778"/>
      <c r="X729" s="778"/>
      <c r="Y729" s="778"/>
      <c r="Z729" s="778"/>
      <c r="AA729" s="779"/>
      <c r="AB729" s="779"/>
      <c r="AC729" s="779"/>
      <c r="AD729" s="779"/>
      <c r="AE729" s="779"/>
      <c r="AF729" s="779"/>
      <c r="AG729" s="779"/>
      <c r="AH729" s="779"/>
      <c r="AI729" s="779"/>
      <c r="AJ729" s="779"/>
      <c r="AK729" s="779"/>
      <c r="AL729" s="779"/>
      <c r="AM729" s="779"/>
      <c r="AN729" s="779"/>
      <c r="AO729" s="779"/>
      <c r="AP729" s="779"/>
      <c r="AQ729" s="779"/>
      <c r="AR729" s="779"/>
      <c r="AS729" s="779"/>
      <c r="AT729" s="779"/>
      <c r="AU729" s="779"/>
      <c r="AV729" s="779"/>
      <c r="AW729" s="779"/>
      <c r="AX729" s="779"/>
      <c r="AY729" s="779"/>
      <c r="AZ729" s="779"/>
      <c r="BA729" s="779"/>
      <c r="BB729" s="779"/>
      <c r="BC729" s="779"/>
      <c r="BD729" s="779"/>
      <c r="BE729" s="779"/>
      <c r="BF729" s="779"/>
      <c r="BG729" s="779"/>
      <c r="BH729" s="779"/>
      <c r="BI729" s="779"/>
      <c r="BJ729" s="779"/>
      <c r="BK729" s="779"/>
      <c r="BL729" s="779"/>
      <c r="BM729" s="779"/>
      <c r="BN729" s="779"/>
      <c r="BO729" s="779"/>
      <c r="BP729" s="779"/>
      <c r="BQ729" s="779"/>
      <c r="BR729" s="779"/>
      <c r="BS729" s="779"/>
      <c r="BT729" s="779"/>
      <c r="BU729" s="779"/>
      <c r="BV729" s="779"/>
      <c r="BW729" s="779"/>
      <c r="BX729" s="779"/>
      <c r="BY729" s="779"/>
      <c r="BZ729" s="779"/>
      <c r="CA729" s="779"/>
      <c r="CB729" s="779"/>
      <c r="CC729" s="779"/>
      <c r="CD729" s="779"/>
      <c r="CE729" s="779"/>
      <c r="CF729" s="779"/>
      <c r="CG729" s="779"/>
      <c r="CH729" s="779"/>
      <c r="CI729" s="779"/>
      <c r="CJ729" s="779"/>
      <c r="CK729" s="779"/>
      <c r="CL729" s="779"/>
      <c r="CM729" s="779"/>
      <c r="CN729" s="779"/>
      <c r="CO729" s="779"/>
      <c r="CP729" s="779"/>
      <c r="CQ729" s="779"/>
      <c r="CR729" s="779"/>
      <c r="CS729" s="779"/>
      <c r="CT729" s="779"/>
    </row>
    <row r="730" spans="1:98" s="887" customFormat="1" ht="13.5">
      <c r="A730" s="886"/>
      <c r="B730" s="886"/>
      <c r="C730" s="886"/>
      <c r="D730" s="886"/>
      <c r="E730" s="886"/>
      <c r="F730" s="2851"/>
      <c r="G730" s="2851"/>
      <c r="H730" s="888"/>
      <c r="I730" s="889"/>
      <c r="J730" s="890"/>
      <c r="M730" s="772"/>
      <c r="N730" s="891"/>
      <c r="O730" s="774"/>
      <c r="P730" s="775"/>
      <c r="Q730" s="775"/>
      <c r="R730" s="776"/>
      <c r="S730" s="777"/>
      <c r="T730" s="777"/>
      <c r="U730" s="777"/>
      <c r="V730" s="778"/>
      <c r="W730" s="778"/>
      <c r="X730" s="778"/>
      <c r="Y730" s="778"/>
      <c r="Z730" s="778"/>
      <c r="AA730" s="779"/>
      <c r="AB730" s="779"/>
      <c r="AC730" s="779"/>
      <c r="AD730" s="779"/>
      <c r="AE730" s="779"/>
      <c r="AF730" s="779"/>
      <c r="AG730" s="779"/>
      <c r="AH730" s="779"/>
      <c r="AI730" s="779"/>
      <c r="AJ730" s="779"/>
      <c r="AK730" s="779"/>
      <c r="AL730" s="779"/>
      <c r="AM730" s="779"/>
      <c r="AN730" s="779"/>
      <c r="AO730" s="779"/>
      <c r="AP730" s="779"/>
      <c r="AQ730" s="779"/>
      <c r="AR730" s="779"/>
      <c r="AS730" s="779"/>
      <c r="AT730" s="779"/>
      <c r="AU730" s="779"/>
      <c r="AV730" s="779"/>
      <c r="AW730" s="779"/>
      <c r="AX730" s="779"/>
      <c r="AY730" s="779"/>
      <c r="AZ730" s="779"/>
      <c r="BA730" s="779"/>
      <c r="BB730" s="779"/>
      <c r="BC730" s="779"/>
      <c r="BD730" s="779"/>
      <c r="BE730" s="779"/>
      <c r="BF730" s="779"/>
      <c r="BG730" s="779"/>
      <c r="BH730" s="779"/>
      <c r="BI730" s="779"/>
      <c r="BJ730" s="779"/>
      <c r="BK730" s="779"/>
      <c r="BL730" s="779"/>
      <c r="BM730" s="779"/>
      <c r="BN730" s="779"/>
      <c r="BO730" s="779"/>
      <c r="BP730" s="779"/>
      <c r="BQ730" s="779"/>
      <c r="BR730" s="779"/>
      <c r="BS730" s="779"/>
      <c r="BT730" s="779"/>
      <c r="BU730" s="779"/>
      <c r="BV730" s="779"/>
      <c r="BW730" s="779"/>
      <c r="BX730" s="779"/>
      <c r="BY730" s="779"/>
      <c r="BZ730" s="779"/>
      <c r="CA730" s="779"/>
      <c r="CB730" s="779"/>
      <c r="CC730" s="779"/>
      <c r="CD730" s="779"/>
      <c r="CE730" s="779"/>
      <c r="CF730" s="779"/>
      <c r="CG730" s="779"/>
      <c r="CH730" s="779"/>
      <c r="CI730" s="779"/>
      <c r="CJ730" s="779"/>
      <c r="CK730" s="779"/>
      <c r="CL730" s="779"/>
      <c r="CM730" s="779"/>
      <c r="CN730" s="779"/>
      <c r="CO730" s="779"/>
      <c r="CP730" s="779"/>
      <c r="CQ730" s="779"/>
      <c r="CR730" s="779"/>
      <c r="CS730" s="779"/>
      <c r="CT730" s="779"/>
    </row>
    <row r="731" spans="1:98" s="887" customFormat="1" ht="13.5">
      <c r="A731" s="886"/>
      <c r="B731" s="886"/>
      <c r="C731" s="886"/>
      <c r="D731" s="886"/>
      <c r="E731" s="886"/>
      <c r="F731" s="2851"/>
      <c r="G731" s="2851"/>
      <c r="H731" s="888"/>
      <c r="I731" s="889"/>
      <c r="J731" s="890"/>
      <c r="M731" s="772"/>
      <c r="N731" s="891"/>
      <c r="O731" s="774"/>
      <c r="P731" s="775"/>
      <c r="Q731" s="775"/>
      <c r="R731" s="776"/>
      <c r="S731" s="777"/>
      <c r="T731" s="777"/>
      <c r="U731" s="777"/>
      <c r="V731" s="778"/>
      <c r="W731" s="778"/>
      <c r="X731" s="778"/>
      <c r="Y731" s="778"/>
      <c r="Z731" s="778"/>
      <c r="AA731" s="779"/>
      <c r="AB731" s="779"/>
      <c r="AC731" s="779"/>
      <c r="AD731" s="779"/>
      <c r="AE731" s="779"/>
      <c r="AF731" s="779"/>
      <c r="AG731" s="779"/>
      <c r="AH731" s="779"/>
      <c r="AI731" s="779"/>
      <c r="AJ731" s="779"/>
      <c r="AK731" s="779"/>
      <c r="AL731" s="779"/>
      <c r="AM731" s="779"/>
      <c r="AN731" s="779"/>
      <c r="AO731" s="779"/>
      <c r="AP731" s="779"/>
      <c r="AQ731" s="779"/>
      <c r="AR731" s="779"/>
      <c r="AS731" s="779"/>
      <c r="AT731" s="779"/>
      <c r="AU731" s="779"/>
      <c r="AV731" s="779"/>
      <c r="AW731" s="779"/>
      <c r="AX731" s="779"/>
      <c r="AY731" s="779"/>
      <c r="AZ731" s="779"/>
      <c r="BA731" s="779"/>
      <c r="BB731" s="779"/>
      <c r="BC731" s="779"/>
      <c r="BD731" s="779"/>
      <c r="BE731" s="779"/>
      <c r="BF731" s="779"/>
      <c r="BG731" s="779"/>
      <c r="BH731" s="779"/>
      <c r="BI731" s="779"/>
      <c r="BJ731" s="779"/>
      <c r="BK731" s="779"/>
      <c r="BL731" s="779"/>
      <c r="BM731" s="779"/>
      <c r="BN731" s="779"/>
      <c r="BO731" s="779"/>
      <c r="BP731" s="779"/>
      <c r="BQ731" s="779"/>
      <c r="BR731" s="779"/>
      <c r="BS731" s="779"/>
      <c r="BT731" s="779"/>
      <c r="BU731" s="779"/>
      <c r="BV731" s="779"/>
      <c r="BW731" s="779"/>
      <c r="BX731" s="779"/>
      <c r="BY731" s="779"/>
      <c r="BZ731" s="779"/>
      <c r="CA731" s="779"/>
      <c r="CB731" s="779"/>
      <c r="CC731" s="779"/>
      <c r="CD731" s="779"/>
      <c r="CE731" s="779"/>
      <c r="CF731" s="779"/>
      <c r="CG731" s="779"/>
      <c r="CH731" s="779"/>
      <c r="CI731" s="779"/>
      <c r="CJ731" s="779"/>
      <c r="CK731" s="779"/>
      <c r="CL731" s="779"/>
      <c r="CM731" s="779"/>
      <c r="CN731" s="779"/>
      <c r="CO731" s="779"/>
      <c r="CP731" s="779"/>
      <c r="CQ731" s="779"/>
      <c r="CR731" s="779"/>
      <c r="CS731" s="779"/>
      <c r="CT731" s="779"/>
    </row>
    <row r="732" spans="1:98" s="887" customFormat="1" ht="13.5">
      <c r="A732" s="886"/>
      <c r="B732" s="886"/>
      <c r="C732" s="886"/>
      <c r="D732" s="886"/>
      <c r="E732" s="886"/>
      <c r="F732" s="2851"/>
      <c r="G732" s="2851"/>
      <c r="H732" s="888"/>
      <c r="I732" s="889"/>
      <c r="J732" s="890"/>
      <c r="M732" s="772"/>
      <c r="N732" s="891"/>
      <c r="O732" s="774"/>
      <c r="P732" s="775"/>
      <c r="Q732" s="775"/>
      <c r="R732" s="776"/>
      <c r="S732" s="777"/>
      <c r="T732" s="777"/>
      <c r="U732" s="777"/>
      <c r="V732" s="778"/>
      <c r="W732" s="778"/>
      <c r="X732" s="778"/>
      <c r="Y732" s="778"/>
      <c r="Z732" s="778"/>
      <c r="AA732" s="779"/>
      <c r="AB732" s="779"/>
      <c r="AC732" s="779"/>
      <c r="AD732" s="779"/>
      <c r="AE732" s="779"/>
      <c r="AF732" s="779"/>
      <c r="AG732" s="779"/>
      <c r="AH732" s="779"/>
      <c r="AI732" s="779"/>
      <c r="AJ732" s="779"/>
      <c r="AK732" s="779"/>
      <c r="AL732" s="779"/>
      <c r="AM732" s="779"/>
      <c r="AN732" s="779"/>
      <c r="AO732" s="779"/>
      <c r="AP732" s="779"/>
      <c r="AQ732" s="779"/>
      <c r="AR732" s="779"/>
      <c r="AS732" s="779"/>
      <c r="AT732" s="779"/>
      <c r="AU732" s="779"/>
      <c r="AV732" s="779"/>
      <c r="AW732" s="779"/>
      <c r="AX732" s="779"/>
      <c r="AY732" s="779"/>
      <c r="AZ732" s="779"/>
      <c r="BA732" s="779"/>
      <c r="BB732" s="779"/>
      <c r="BC732" s="779"/>
      <c r="BD732" s="779"/>
      <c r="BE732" s="779"/>
      <c r="BF732" s="779"/>
      <c r="BG732" s="779"/>
      <c r="BH732" s="779"/>
      <c r="BI732" s="779"/>
      <c r="BJ732" s="779"/>
      <c r="BK732" s="779"/>
      <c r="BL732" s="779"/>
      <c r="BM732" s="779"/>
      <c r="BN732" s="779"/>
      <c r="BO732" s="779"/>
      <c r="BP732" s="779"/>
      <c r="BQ732" s="779"/>
      <c r="BR732" s="779"/>
      <c r="BS732" s="779"/>
      <c r="BT732" s="779"/>
      <c r="BU732" s="779"/>
      <c r="BV732" s="779"/>
      <c r="BW732" s="779"/>
      <c r="BX732" s="779"/>
      <c r="BY732" s="779"/>
      <c r="BZ732" s="779"/>
      <c r="CA732" s="779"/>
      <c r="CB732" s="779"/>
      <c r="CC732" s="779"/>
      <c r="CD732" s="779"/>
      <c r="CE732" s="779"/>
      <c r="CF732" s="779"/>
      <c r="CG732" s="779"/>
      <c r="CH732" s="779"/>
      <c r="CI732" s="779"/>
      <c r="CJ732" s="779"/>
      <c r="CK732" s="779"/>
      <c r="CL732" s="779"/>
      <c r="CM732" s="779"/>
      <c r="CN732" s="779"/>
      <c r="CO732" s="779"/>
      <c r="CP732" s="779"/>
      <c r="CQ732" s="779"/>
      <c r="CR732" s="779"/>
      <c r="CS732" s="779"/>
      <c r="CT732" s="779"/>
    </row>
    <row r="733" spans="1:98" s="887" customFormat="1" ht="13.5">
      <c r="A733" s="886"/>
      <c r="B733" s="886"/>
      <c r="C733" s="886"/>
      <c r="D733" s="886"/>
      <c r="E733" s="886"/>
      <c r="F733" s="2851"/>
      <c r="G733" s="2851"/>
      <c r="H733" s="888"/>
      <c r="I733" s="889"/>
      <c r="J733" s="890"/>
      <c r="M733" s="772"/>
      <c r="N733" s="891"/>
      <c r="O733" s="774"/>
      <c r="P733" s="775"/>
      <c r="Q733" s="775"/>
      <c r="R733" s="776"/>
      <c r="S733" s="777"/>
      <c r="T733" s="777"/>
      <c r="U733" s="777"/>
      <c r="V733" s="778"/>
      <c r="W733" s="778"/>
      <c r="X733" s="778"/>
      <c r="Y733" s="778"/>
      <c r="Z733" s="778"/>
      <c r="AA733" s="779"/>
      <c r="AB733" s="779"/>
      <c r="AC733" s="779"/>
      <c r="AD733" s="779"/>
      <c r="AE733" s="779"/>
      <c r="AF733" s="779"/>
      <c r="AG733" s="779"/>
      <c r="AH733" s="779"/>
      <c r="AI733" s="779"/>
      <c r="AJ733" s="779"/>
      <c r="AK733" s="779"/>
      <c r="AL733" s="779"/>
      <c r="AM733" s="779"/>
      <c r="AN733" s="779"/>
      <c r="AO733" s="779"/>
      <c r="AP733" s="779"/>
      <c r="AQ733" s="779"/>
      <c r="AR733" s="779"/>
      <c r="AS733" s="779"/>
      <c r="AT733" s="779"/>
      <c r="AU733" s="779"/>
      <c r="AV733" s="779"/>
      <c r="AW733" s="779"/>
      <c r="AX733" s="779"/>
      <c r="AY733" s="779"/>
      <c r="AZ733" s="779"/>
      <c r="BA733" s="779"/>
      <c r="BB733" s="779"/>
      <c r="BC733" s="779"/>
      <c r="BD733" s="779"/>
      <c r="BE733" s="779"/>
      <c r="BF733" s="779"/>
      <c r="BG733" s="779"/>
      <c r="BH733" s="779"/>
      <c r="BI733" s="779"/>
      <c r="BJ733" s="779"/>
      <c r="BK733" s="779"/>
      <c r="BL733" s="779"/>
      <c r="BM733" s="779"/>
      <c r="BN733" s="779"/>
      <c r="BO733" s="779"/>
      <c r="BP733" s="779"/>
      <c r="BQ733" s="779"/>
      <c r="BR733" s="779"/>
      <c r="BS733" s="779"/>
      <c r="BT733" s="779"/>
      <c r="BU733" s="779"/>
      <c r="BV733" s="779"/>
      <c r="BW733" s="779"/>
      <c r="BX733" s="779"/>
      <c r="BY733" s="779"/>
      <c r="BZ733" s="779"/>
      <c r="CA733" s="779"/>
      <c r="CB733" s="779"/>
      <c r="CC733" s="779"/>
      <c r="CD733" s="779"/>
      <c r="CE733" s="779"/>
      <c r="CF733" s="779"/>
      <c r="CG733" s="779"/>
      <c r="CH733" s="779"/>
      <c r="CI733" s="779"/>
      <c r="CJ733" s="779"/>
      <c r="CK733" s="779"/>
      <c r="CL733" s="779"/>
      <c r="CM733" s="779"/>
      <c r="CN733" s="779"/>
      <c r="CO733" s="779"/>
      <c r="CP733" s="779"/>
      <c r="CQ733" s="779"/>
      <c r="CR733" s="779"/>
      <c r="CS733" s="779"/>
      <c r="CT733" s="779"/>
    </row>
    <row r="734" spans="1:98" s="887" customFormat="1" ht="13.5">
      <c r="A734" s="886"/>
      <c r="B734" s="886"/>
      <c r="C734" s="886"/>
      <c r="D734" s="886"/>
      <c r="E734" s="886"/>
      <c r="F734" s="2851"/>
      <c r="G734" s="2851"/>
      <c r="H734" s="888"/>
      <c r="I734" s="889"/>
      <c r="J734" s="890"/>
      <c r="M734" s="772"/>
      <c r="N734" s="891"/>
      <c r="O734" s="774"/>
      <c r="P734" s="775"/>
      <c r="Q734" s="775"/>
      <c r="R734" s="776"/>
      <c r="S734" s="777"/>
      <c r="T734" s="777"/>
      <c r="U734" s="777"/>
      <c r="V734" s="778"/>
      <c r="W734" s="778"/>
      <c r="X734" s="778"/>
      <c r="Y734" s="778"/>
      <c r="Z734" s="778"/>
      <c r="AA734" s="779"/>
      <c r="AB734" s="779"/>
      <c r="AC734" s="779"/>
      <c r="AD734" s="779"/>
      <c r="AE734" s="779"/>
      <c r="AF734" s="779"/>
      <c r="AG734" s="779"/>
      <c r="AH734" s="779"/>
      <c r="AI734" s="779"/>
      <c r="AJ734" s="779"/>
      <c r="AK734" s="779"/>
      <c r="AL734" s="779"/>
      <c r="AM734" s="779"/>
      <c r="AN734" s="779"/>
      <c r="AO734" s="779"/>
      <c r="AP734" s="779"/>
      <c r="AQ734" s="779"/>
      <c r="AR734" s="779"/>
      <c r="AS734" s="779"/>
      <c r="AT734" s="779"/>
      <c r="AU734" s="779"/>
      <c r="AV734" s="779"/>
      <c r="AW734" s="779"/>
      <c r="AX734" s="779"/>
      <c r="AY734" s="779"/>
      <c r="AZ734" s="779"/>
      <c r="BA734" s="779"/>
      <c r="BB734" s="779"/>
      <c r="BC734" s="779"/>
      <c r="BD734" s="779"/>
      <c r="BE734" s="779"/>
      <c r="BF734" s="779"/>
      <c r="BG734" s="779"/>
      <c r="BH734" s="779"/>
      <c r="BI734" s="779"/>
      <c r="BJ734" s="779"/>
      <c r="BK734" s="779"/>
      <c r="BL734" s="779"/>
      <c r="BM734" s="779"/>
      <c r="BN734" s="779"/>
      <c r="BO734" s="779"/>
      <c r="BP734" s="779"/>
      <c r="BQ734" s="779"/>
      <c r="BR734" s="779"/>
      <c r="BS734" s="779"/>
      <c r="BT734" s="779"/>
      <c r="BU734" s="779"/>
      <c r="BV734" s="779"/>
      <c r="BW734" s="779"/>
      <c r="BX734" s="779"/>
      <c r="BY734" s="779"/>
      <c r="BZ734" s="779"/>
      <c r="CA734" s="779"/>
      <c r="CB734" s="779"/>
      <c r="CC734" s="779"/>
      <c r="CD734" s="779"/>
      <c r="CE734" s="779"/>
      <c r="CF734" s="779"/>
      <c r="CG734" s="779"/>
      <c r="CH734" s="779"/>
      <c r="CI734" s="779"/>
      <c r="CJ734" s="779"/>
      <c r="CK734" s="779"/>
      <c r="CL734" s="779"/>
      <c r="CM734" s="779"/>
      <c r="CN734" s="779"/>
      <c r="CO734" s="779"/>
      <c r="CP734" s="779"/>
      <c r="CQ734" s="779"/>
      <c r="CR734" s="779"/>
      <c r="CS734" s="779"/>
      <c r="CT734" s="779"/>
    </row>
    <row r="735" spans="1:98" s="887" customFormat="1" ht="13.5">
      <c r="A735" s="886"/>
      <c r="B735" s="886"/>
      <c r="C735" s="886"/>
      <c r="D735" s="886"/>
      <c r="E735" s="886"/>
      <c r="F735" s="2851"/>
      <c r="G735" s="2851"/>
      <c r="H735" s="888"/>
      <c r="I735" s="889"/>
      <c r="J735" s="890"/>
      <c r="M735" s="772"/>
      <c r="N735" s="891"/>
      <c r="O735" s="774"/>
      <c r="P735" s="775"/>
      <c r="Q735" s="775"/>
      <c r="R735" s="776"/>
      <c r="S735" s="777"/>
      <c r="T735" s="777"/>
      <c r="U735" s="777"/>
      <c r="V735" s="778"/>
      <c r="W735" s="778"/>
      <c r="X735" s="778"/>
      <c r="Y735" s="778"/>
      <c r="Z735" s="778"/>
      <c r="AA735" s="779"/>
      <c r="AB735" s="779"/>
      <c r="AC735" s="779"/>
      <c r="AD735" s="779"/>
      <c r="AE735" s="779"/>
      <c r="AF735" s="779"/>
      <c r="AG735" s="779"/>
      <c r="AH735" s="779"/>
      <c r="AI735" s="779"/>
      <c r="AJ735" s="779"/>
      <c r="AK735" s="779"/>
      <c r="AL735" s="779"/>
      <c r="AM735" s="779"/>
      <c r="AN735" s="779"/>
      <c r="AO735" s="779"/>
      <c r="AP735" s="779"/>
      <c r="AQ735" s="779"/>
      <c r="AR735" s="779"/>
      <c r="AS735" s="779"/>
      <c r="AT735" s="779"/>
      <c r="AU735" s="779"/>
      <c r="AV735" s="779"/>
      <c r="AW735" s="779"/>
      <c r="AX735" s="779"/>
      <c r="AY735" s="779"/>
      <c r="AZ735" s="779"/>
      <c r="BA735" s="779"/>
      <c r="BB735" s="779"/>
      <c r="BC735" s="779"/>
      <c r="BD735" s="779"/>
      <c r="BE735" s="779"/>
      <c r="BF735" s="779"/>
      <c r="BG735" s="779"/>
      <c r="BH735" s="779"/>
      <c r="BI735" s="779"/>
      <c r="BJ735" s="779"/>
      <c r="BK735" s="779"/>
      <c r="BL735" s="779"/>
      <c r="BM735" s="779"/>
      <c r="BN735" s="779"/>
      <c r="BO735" s="779"/>
      <c r="BP735" s="779"/>
      <c r="BQ735" s="779"/>
      <c r="BR735" s="779"/>
      <c r="BS735" s="779"/>
      <c r="BT735" s="779"/>
      <c r="BU735" s="779"/>
      <c r="BV735" s="779"/>
      <c r="BW735" s="779"/>
      <c r="BX735" s="779"/>
      <c r="BY735" s="779"/>
      <c r="BZ735" s="779"/>
      <c r="CA735" s="779"/>
      <c r="CB735" s="779"/>
      <c r="CC735" s="779"/>
      <c r="CD735" s="779"/>
      <c r="CE735" s="779"/>
      <c r="CF735" s="779"/>
      <c r="CG735" s="779"/>
      <c r="CH735" s="779"/>
      <c r="CI735" s="779"/>
      <c r="CJ735" s="779"/>
      <c r="CK735" s="779"/>
      <c r="CL735" s="779"/>
      <c r="CM735" s="779"/>
      <c r="CN735" s="779"/>
      <c r="CO735" s="779"/>
      <c r="CP735" s="779"/>
      <c r="CQ735" s="779"/>
      <c r="CR735" s="779"/>
      <c r="CS735" s="779"/>
      <c r="CT735" s="779"/>
    </row>
    <row r="736" spans="1:98" s="887" customFormat="1" ht="13.5">
      <c r="A736" s="886"/>
      <c r="B736" s="886"/>
      <c r="C736" s="886"/>
      <c r="D736" s="886"/>
      <c r="E736" s="886"/>
      <c r="F736" s="2851"/>
      <c r="G736" s="2851"/>
      <c r="H736" s="888"/>
      <c r="I736" s="889"/>
      <c r="J736" s="890"/>
      <c r="M736" s="772"/>
      <c r="N736" s="891"/>
      <c r="O736" s="774"/>
      <c r="P736" s="775"/>
      <c r="Q736" s="775"/>
      <c r="R736" s="776"/>
      <c r="S736" s="777"/>
      <c r="T736" s="777"/>
      <c r="U736" s="777"/>
      <c r="V736" s="778"/>
      <c r="W736" s="778"/>
      <c r="X736" s="778"/>
      <c r="Y736" s="778"/>
      <c r="Z736" s="778"/>
      <c r="AA736" s="779"/>
      <c r="AB736" s="779"/>
      <c r="AC736" s="779"/>
      <c r="AD736" s="779"/>
      <c r="AE736" s="779"/>
      <c r="AF736" s="779"/>
      <c r="AG736" s="779"/>
      <c r="AH736" s="779"/>
      <c r="AI736" s="779"/>
      <c r="AJ736" s="779"/>
      <c r="AK736" s="779"/>
      <c r="AL736" s="779"/>
      <c r="AM736" s="779"/>
      <c r="AN736" s="779"/>
      <c r="AO736" s="779"/>
      <c r="AP736" s="779"/>
      <c r="AQ736" s="779"/>
      <c r="AR736" s="779"/>
      <c r="AS736" s="779"/>
      <c r="AT736" s="779"/>
      <c r="AU736" s="779"/>
      <c r="AV736" s="779"/>
      <c r="AW736" s="779"/>
      <c r="AX736" s="779"/>
      <c r="AY736" s="779"/>
      <c r="AZ736" s="779"/>
      <c r="BA736" s="779"/>
      <c r="BB736" s="779"/>
      <c r="BC736" s="779"/>
      <c r="BD736" s="779"/>
      <c r="BE736" s="779"/>
      <c r="BF736" s="779"/>
      <c r="BG736" s="779"/>
      <c r="BH736" s="779"/>
      <c r="BI736" s="779"/>
      <c r="BJ736" s="779"/>
      <c r="BK736" s="779"/>
      <c r="BL736" s="779"/>
      <c r="BM736" s="779"/>
      <c r="BN736" s="779"/>
      <c r="BO736" s="779"/>
      <c r="BP736" s="779"/>
      <c r="BQ736" s="779"/>
      <c r="BR736" s="779"/>
      <c r="BS736" s="779"/>
      <c r="BT736" s="779"/>
      <c r="BU736" s="779"/>
      <c r="BV736" s="779"/>
      <c r="BW736" s="779"/>
      <c r="BX736" s="779"/>
      <c r="BY736" s="779"/>
      <c r="BZ736" s="779"/>
      <c r="CA736" s="779"/>
      <c r="CB736" s="779"/>
      <c r="CC736" s="779"/>
      <c r="CD736" s="779"/>
      <c r="CE736" s="779"/>
      <c r="CF736" s="779"/>
      <c r="CG736" s="779"/>
      <c r="CH736" s="779"/>
      <c r="CI736" s="779"/>
      <c r="CJ736" s="779"/>
      <c r="CK736" s="779"/>
      <c r="CL736" s="779"/>
      <c r="CM736" s="779"/>
      <c r="CN736" s="779"/>
      <c r="CO736" s="779"/>
      <c r="CP736" s="779"/>
      <c r="CQ736" s="779"/>
      <c r="CR736" s="779"/>
      <c r="CS736" s="779"/>
      <c r="CT736" s="779"/>
    </row>
    <row r="737" spans="1:98" s="887" customFormat="1" ht="13.5">
      <c r="A737" s="886"/>
      <c r="B737" s="886"/>
      <c r="C737" s="886"/>
      <c r="D737" s="886"/>
      <c r="E737" s="886"/>
      <c r="F737" s="2851"/>
      <c r="G737" s="2851"/>
      <c r="H737" s="888"/>
      <c r="I737" s="889"/>
      <c r="J737" s="890"/>
      <c r="M737" s="772"/>
      <c r="N737" s="891"/>
      <c r="O737" s="774"/>
      <c r="P737" s="775"/>
      <c r="Q737" s="775"/>
      <c r="R737" s="776"/>
      <c r="S737" s="777"/>
      <c r="T737" s="777"/>
      <c r="U737" s="777"/>
      <c r="V737" s="778"/>
      <c r="W737" s="778"/>
      <c r="X737" s="778"/>
      <c r="Y737" s="778"/>
      <c r="Z737" s="778"/>
      <c r="AA737" s="779"/>
      <c r="AB737" s="779"/>
      <c r="AC737" s="779"/>
      <c r="AD737" s="779"/>
      <c r="AE737" s="779"/>
      <c r="AF737" s="779"/>
      <c r="AG737" s="779"/>
      <c r="AH737" s="779"/>
      <c r="AI737" s="779"/>
      <c r="AJ737" s="779"/>
      <c r="AK737" s="779"/>
      <c r="AL737" s="779"/>
      <c r="AM737" s="779"/>
      <c r="AN737" s="779"/>
      <c r="AO737" s="779"/>
      <c r="AP737" s="779"/>
      <c r="AQ737" s="779"/>
      <c r="AR737" s="779"/>
      <c r="AS737" s="779"/>
      <c r="AT737" s="779"/>
      <c r="AU737" s="779"/>
      <c r="AV737" s="779"/>
      <c r="AW737" s="779"/>
      <c r="AX737" s="779"/>
      <c r="AY737" s="779"/>
      <c r="AZ737" s="779"/>
      <c r="BA737" s="779"/>
      <c r="BB737" s="779"/>
      <c r="BC737" s="779"/>
      <c r="BD737" s="779"/>
      <c r="BE737" s="779"/>
      <c r="BF737" s="779"/>
      <c r="BG737" s="779"/>
      <c r="BH737" s="779"/>
      <c r="BI737" s="779"/>
      <c r="BJ737" s="779"/>
      <c r="BK737" s="779"/>
      <c r="BL737" s="779"/>
      <c r="BM737" s="779"/>
      <c r="BN737" s="779"/>
      <c r="BO737" s="779"/>
      <c r="BP737" s="779"/>
      <c r="BQ737" s="779"/>
      <c r="BR737" s="779"/>
      <c r="BS737" s="779"/>
      <c r="BT737" s="779"/>
      <c r="BU737" s="779"/>
      <c r="BV737" s="779"/>
      <c r="BW737" s="779"/>
      <c r="BX737" s="779"/>
      <c r="BY737" s="779"/>
      <c r="BZ737" s="779"/>
      <c r="CA737" s="779"/>
      <c r="CB737" s="779"/>
      <c r="CC737" s="779"/>
      <c r="CD737" s="779"/>
      <c r="CE737" s="779"/>
      <c r="CF737" s="779"/>
      <c r="CG737" s="779"/>
      <c r="CH737" s="779"/>
      <c r="CI737" s="779"/>
      <c r="CJ737" s="779"/>
      <c r="CK737" s="779"/>
      <c r="CL737" s="779"/>
      <c r="CM737" s="779"/>
      <c r="CN737" s="779"/>
      <c r="CO737" s="779"/>
      <c r="CP737" s="779"/>
      <c r="CQ737" s="779"/>
      <c r="CR737" s="779"/>
      <c r="CS737" s="779"/>
      <c r="CT737" s="779"/>
    </row>
    <row r="738" spans="1:98" s="887" customFormat="1" ht="13.5">
      <c r="A738" s="886"/>
      <c r="B738" s="886"/>
      <c r="C738" s="886"/>
      <c r="D738" s="886"/>
      <c r="E738" s="886"/>
      <c r="F738" s="2851"/>
      <c r="G738" s="2851"/>
      <c r="H738" s="888"/>
      <c r="I738" s="889"/>
      <c r="J738" s="890"/>
      <c r="M738" s="772"/>
      <c r="N738" s="891"/>
      <c r="O738" s="774"/>
      <c r="P738" s="775"/>
      <c r="Q738" s="775"/>
      <c r="R738" s="776"/>
      <c r="S738" s="777"/>
      <c r="T738" s="777"/>
      <c r="U738" s="777"/>
      <c r="V738" s="778"/>
      <c r="W738" s="778"/>
      <c r="X738" s="778"/>
      <c r="Y738" s="778"/>
      <c r="Z738" s="778"/>
      <c r="AA738" s="779"/>
      <c r="AB738" s="779"/>
      <c r="AC738" s="779"/>
      <c r="AD738" s="779"/>
      <c r="AE738" s="779"/>
      <c r="AF738" s="779"/>
      <c r="AG738" s="779"/>
      <c r="AH738" s="779"/>
      <c r="AI738" s="779"/>
      <c r="AJ738" s="779"/>
      <c r="AK738" s="779"/>
      <c r="AL738" s="779"/>
      <c r="AM738" s="779"/>
      <c r="AN738" s="779"/>
      <c r="AO738" s="779"/>
      <c r="AP738" s="779"/>
      <c r="AQ738" s="779"/>
      <c r="AR738" s="779"/>
      <c r="AS738" s="779"/>
      <c r="AT738" s="779"/>
      <c r="AU738" s="779"/>
      <c r="AV738" s="779"/>
      <c r="AW738" s="779"/>
      <c r="AX738" s="779"/>
      <c r="AY738" s="779"/>
      <c r="AZ738" s="779"/>
      <c r="BA738" s="779"/>
      <c r="BB738" s="779"/>
      <c r="BC738" s="779"/>
      <c r="BD738" s="779"/>
      <c r="BE738" s="779"/>
      <c r="BF738" s="779"/>
      <c r="BG738" s="779"/>
      <c r="BH738" s="779"/>
      <c r="BI738" s="779"/>
      <c r="BJ738" s="779"/>
      <c r="BK738" s="779"/>
      <c r="BL738" s="779"/>
      <c r="BM738" s="779"/>
      <c r="BN738" s="779"/>
      <c r="BO738" s="779"/>
      <c r="BP738" s="779"/>
      <c r="BQ738" s="779"/>
      <c r="BR738" s="779"/>
      <c r="BS738" s="779"/>
      <c r="BT738" s="779"/>
      <c r="BU738" s="779"/>
      <c r="BV738" s="779"/>
      <c r="BW738" s="779"/>
      <c r="BX738" s="779"/>
      <c r="BY738" s="779"/>
      <c r="BZ738" s="779"/>
      <c r="CA738" s="779"/>
      <c r="CB738" s="779"/>
      <c r="CC738" s="779"/>
      <c r="CD738" s="779"/>
      <c r="CE738" s="779"/>
      <c r="CF738" s="779"/>
      <c r="CG738" s="779"/>
      <c r="CH738" s="779"/>
      <c r="CI738" s="779"/>
      <c r="CJ738" s="779"/>
      <c r="CK738" s="779"/>
      <c r="CL738" s="779"/>
      <c r="CM738" s="779"/>
      <c r="CN738" s="779"/>
      <c r="CO738" s="779"/>
      <c r="CP738" s="779"/>
      <c r="CQ738" s="779"/>
      <c r="CR738" s="779"/>
      <c r="CS738" s="779"/>
      <c r="CT738" s="779"/>
    </row>
    <row r="739" spans="1:98" s="887" customFormat="1" ht="13.5">
      <c r="A739" s="886"/>
      <c r="B739" s="886"/>
      <c r="C739" s="886"/>
      <c r="D739" s="886"/>
      <c r="E739" s="886"/>
      <c r="F739" s="2851"/>
      <c r="G739" s="2851"/>
      <c r="H739" s="888"/>
      <c r="I739" s="889"/>
      <c r="J739" s="890"/>
      <c r="M739" s="772"/>
      <c r="N739" s="891"/>
      <c r="O739" s="774"/>
      <c r="P739" s="775"/>
      <c r="Q739" s="775"/>
      <c r="R739" s="776"/>
      <c r="S739" s="777"/>
      <c r="T739" s="777"/>
      <c r="U739" s="777"/>
      <c r="V739" s="778"/>
      <c r="W739" s="778"/>
      <c r="X739" s="778"/>
      <c r="Y739" s="778"/>
      <c r="Z739" s="778"/>
      <c r="AA739" s="779"/>
      <c r="AB739" s="779"/>
      <c r="AC739" s="779"/>
      <c r="AD739" s="779"/>
      <c r="AE739" s="779"/>
      <c r="AF739" s="779"/>
      <c r="AG739" s="779"/>
      <c r="AH739" s="779"/>
      <c r="AI739" s="779"/>
      <c r="AJ739" s="779"/>
      <c r="AK739" s="779"/>
      <c r="AL739" s="779"/>
      <c r="AM739" s="779"/>
      <c r="AN739" s="779"/>
      <c r="AO739" s="779"/>
      <c r="AP739" s="779"/>
      <c r="AQ739" s="779"/>
      <c r="AR739" s="779"/>
      <c r="AS739" s="779"/>
      <c r="AT739" s="779"/>
      <c r="AU739" s="779"/>
      <c r="AV739" s="779"/>
      <c r="AW739" s="779"/>
      <c r="AX739" s="779"/>
      <c r="AY739" s="779"/>
      <c r="AZ739" s="779"/>
      <c r="BA739" s="779"/>
      <c r="BB739" s="779"/>
      <c r="BC739" s="779"/>
      <c r="BD739" s="779"/>
      <c r="BE739" s="779"/>
      <c r="BF739" s="779"/>
      <c r="BG739" s="779"/>
      <c r="BH739" s="779"/>
      <c r="BI739" s="779"/>
      <c r="BJ739" s="779"/>
      <c r="BK739" s="779"/>
      <c r="BL739" s="779"/>
      <c r="BM739" s="779"/>
      <c r="BN739" s="779"/>
      <c r="BO739" s="779"/>
      <c r="BP739" s="779"/>
      <c r="BQ739" s="779"/>
      <c r="BR739" s="779"/>
      <c r="BS739" s="779"/>
      <c r="BT739" s="779"/>
      <c r="BU739" s="779"/>
      <c r="BV739" s="779"/>
      <c r="BW739" s="779"/>
      <c r="BX739" s="779"/>
      <c r="BY739" s="779"/>
      <c r="BZ739" s="779"/>
      <c r="CA739" s="779"/>
      <c r="CB739" s="779"/>
      <c r="CC739" s="779"/>
      <c r="CD739" s="779"/>
      <c r="CE739" s="779"/>
      <c r="CF739" s="779"/>
      <c r="CG739" s="779"/>
      <c r="CH739" s="779"/>
      <c r="CI739" s="779"/>
      <c r="CJ739" s="779"/>
      <c r="CK739" s="779"/>
      <c r="CL739" s="779"/>
      <c r="CM739" s="779"/>
      <c r="CN739" s="779"/>
      <c r="CO739" s="779"/>
      <c r="CP739" s="779"/>
      <c r="CQ739" s="779"/>
      <c r="CR739" s="779"/>
      <c r="CS739" s="779"/>
      <c r="CT739" s="779"/>
    </row>
    <row r="740" spans="1:98" s="887" customFormat="1" ht="13.5">
      <c r="A740" s="886"/>
      <c r="B740" s="886"/>
      <c r="C740" s="886"/>
      <c r="D740" s="886"/>
      <c r="E740" s="886"/>
      <c r="F740" s="2851"/>
      <c r="G740" s="2851"/>
      <c r="H740" s="888"/>
      <c r="I740" s="889"/>
      <c r="J740" s="890"/>
      <c r="M740" s="772"/>
      <c r="N740" s="891"/>
      <c r="O740" s="774"/>
      <c r="P740" s="775"/>
      <c r="Q740" s="775"/>
      <c r="R740" s="776"/>
      <c r="S740" s="777"/>
      <c r="T740" s="777"/>
      <c r="U740" s="777"/>
      <c r="V740" s="778"/>
      <c r="W740" s="778"/>
      <c r="X740" s="778"/>
      <c r="Y740" s="778"/>
      <c r="Z740" s="778"/>
      <c r="AA740" s="779"/>
      <c r="AB740" s="779"/>
      <c r="AC740" s="779"/>
      <c r="AD740" s="779"/>
      <c r="AE740" s="779"/>
      <c r="AF740" s="779"/>
      <c r="AG740" s="779"/>
      <c r="AH740" s="779"/>
      <c r="AI740" s="779"/>
      <c r="AJ740" s="779"/>
      <c r="AK740" s="779"/>
      <c r="AL740" s="779"/>
      <c r="AM740" s="779"/>
      <c r="AN740" s="779"/>
      <c r="AO740" s="779"/>
      <c r="AP740" s="779"/>
      <c r="AQ740" s="779"/>
      <c r="AR740" s="779"/>
      <c r="AS740" s="779"/>
      <c r="AT740" s="779"/>
      <c r="AU740" s="779"/>
      <c r="AV740" s="779"/>
      <c r="AW740" s="779"/>
      <c r="AX740" s="779"/>
      <c r="AY740" s="779"/>
      <c r="AZ740" s="779"/>
      <c r="BA740" s="779"/>
      <c r="BB740" s="779"/>
      <c r="BC740" s="779"/>
      <c r="BD740" s="779"/>
      <c r="BE740" s="779"/>
      <c r="BF740" s="779"/>
      <c r="BG740" s="779"/>
      <c r="BH740" s="779"/>
      <c r="BI740" s="779"/>
      <c r="BJ740" s="779"/>
      <c r="BK740" s="779"/>
      <c r="BL740" s="779"/>
      <c r="BM740" s="779"/>
      <c r="BN740" s="779"/>
      <c r="BO740" s="779"/>
      <c r="BP740" s="779"/>
      <c r="BQ740" s="779"/>
      <c r="BR740" s="779"/>
      <c r="BS740" s="779"/>
      <c r="BT740" s="779"/>
      <c r="BU740" s="779"/>
      <c r="BV740" s="779"/>
      <c r="BW740" s="779"/>
      <c r="BX740" s="779"/>
      <c r="BY740" s="779"/>
      <c r="BZ740" s="779"/>
      <c r="CA740" s="779"/>
      <c r="CB740" s="779"/>
      <c r="CC740" s="779"/>
      <c r="CD740" s="779"/>
      <c r="CE740" s="779"/>
      <c r="CF740" s="779"/>
      <c r="CG740" s="779"/>
      <c r="CH740" s="779"/>
      <c r="CI740" s="779"/>
      <c r="CJ740" s="779"/>
      <c r="CK740" s="779"/>
      <c r="CL740" s="779"/>
      <c r="CM740" s="779"/>
      <c r="CN740" s="779"/>
      <c r="CO740" s="779"/>
      <c r="CP740" s="779"/>
      <c r="CQ740" s="779"/>
      <c r="CR740" s="779"/>
      <c r="CS740" s="779"/>
      <c r="CT740" s="779"/>
    </row>
    <row r="741" spans="1:98" s="887" customFormat="1" ht="13.5">
      <c r="A741" s="886"/>
      <c r="B741" s="886"/>
      <c r="C741" s="886"/>
      <c r="D741" s="886"/>
      <c r="E741" s="886"/>
      <c r="F741" s="2851"/>
      <c r="G741" s="2851"/>
      <c r="H741" s="888"/>
      <c r="I741" s="889"/>
      <c r="J741" s="890"/>
      <c r="M741" s="772"/>
      <c r="N741" s="891"/>
      <c r="O741" s="774"/>
      <c r="P741" s="775"/>
      <c r="Q741" s="775"/>
      <c r="R741" s="776"/>
      <c r="S741" s="777"/>
      <c r="T741" s="777"/>
      <c r="U741" s="777"/>
      <c r="V741" s="778"/>
      <c r="W741" s="778"/>
      <c r="X741" s="778"/>
      <c r="Y741" s="778"/>
      <c r="Z741" s="778"/>
      <c r="AA741" s="779"/>
      <c r="AB741" s="779"/>
      <c r="AC741" s="779"/>
      <c r="AD741" s="779"/>
      <c r="AE741" s="779"/>
      <c r="AF741" s="779"/>
      <c r="AG741" s="779"/>
      <c r="AH741" s="779"/>
      <c r="AI741" s="779"/>
      <c r="AJ741" s="779"/>
      <c r="AK741" s="779"/>
      <c r="AL741" s="779"/>
      <c r="AM741" s="779"/>
      <c r="AN741" s="779"/>
      <c r="AO741" s="779"/>
      <c r="AP741" s="779"/>
      <c r="AQ741" s="779"/>
      <c r="AR741" s="779"/>
      <c r="AS741" s="779"/>
      <c r="AT741" s="779"/>
      <c r="AU741" s="779"/>
      <c r="AV741" s="779"/>
      <c r="AW741" s="779"/>
      <c r="AX741" s="779"/>
      <c r="AY741" s="779"/>
      <c r="AZ741" s="779"/>
      <c r="BA741" s="779"/>
      <c r="BB741" s="779"/>
      <c r="BC741" s="779"/>
      <c r="BD741" s="779"/>
      <c r="BE741" s="779"/>
      <c r="BF741" s="779"/>
      <c r="BG741" s="779"/>
      <c r="BH741" s="779"/>
      <c r="BI741" s="779"/>
      <c r="BJ741" s="779"/>
      <c r="BK741" s="779"/>
      <c r="BL741" s="779"/>
      <c r="BM741" s="779"/>
      <c r="BN741" s="779"/>
      <c r="BO741" s="779"/>
      <c r="BP741" s="779"/>
      <c r="BQ741" s="779"/>
      <c r="BR741" s="779"/>
      <c r="BS741" s="779"/>
      <c r="BT741" s="779"/>
      <c r="BU741" s="779"/>
      <c r="BV741" s="779"/>
      <c r="BW741" s="779"/>
      <c r="BX741" s="779"/>
      <c r="BY741" s="779"/>
      <c r="BZ741" s="779"/>
      <c r="CA741" s="779"/>
      <c r="CB741" s="779"/>
      <c r="CC741" s="779"/>
      <c r="CD741" s="779"/>
      <c r="CE741" s="779"/>
      <c r="CF741" s="779"/>
      <c r="CG741" s="779"/>
      <c r="CH741" s="779"/>
      <c r="CI741" s="779"/>
      <c r="CJ741" s="779"/>
      <c r="CK741" s="779"/>
      <c r="CL741" s="779"/>
      <c r="CM741" s="779"/>
      <c r="CN741" s="779"/>
      <c r="CO741" s="779"/>
      <c r="CP741" s="779"/>
      <c r="CQ741" s="779"/>
      <c r="CR741" s="779"/>
      <c r="CS741" s="779"/>
      <c r="CT741" s="779"/>
    </row>
    <row r="742" spans="1:98" s="887" customFormat="1" ht="13.5">
      <c r="A742" s="886"/>
      <c r="B742" s="886"/>
      <c r="C742" s="886"/>
      <c r="D742" s="886"/>
      <c r="E742" s="886"/>
      <c r="F742" s="2851"/>
      <c r="G742" s="2851"/>
      <c r="H742" s="888"/>
      <c r="I742" s="889"/>
      <c r="J742" s="890"/>
      <c r="M742" s="772"/>
      <c r="N742" s="891"/>
      <c r="O742" s="774"/>
      <c r="P742" s="775"/>
      <c r="Q742" s="775"/>
      <c r="R742" s="776"/>
      <c r="S742" s="777"/>
      <c r="T742" s="777"/>
      <c r="U742" s="777"/>
      <c r="V742" s="778"/>
      <c r="W742" s="778"/>
      <c r="X742" s="778"/>
      <c r="Y742" s="778"/>
      <c r="Z742" s="778"/>
      <c r="AA742" s="779"/>
      <c r="AB742" s="779"/>
      <c r="AC742" s="779"/>
      <c r="AD742" s="779"/>
      <c r="AE742" s="779"/>
      <c r="AF742" s="779"/>
      <c r="AG742" s="779"/>
      <c r="AH742" s="779"/>
      <c r="AI742" s="779"/>
      <c r="AJ742" s="779"/>
      <c r="AK742" s="779"/>
      <c r="AL742" s="779"/>
      <c r="AM742" s="779"/>
      <c r="AN742" s="779"/>
      <c r="AO742" s="779"/>
      <c r="AP742" s="779"/>
      <c r="AQ742" s="779"/>
      <c r="AR742" s="779"/>
      <c r="AS742" s="779"/>
      <c r="AT742" s="779"/>
      <c r="AU742" s="779"/>
      <c r="AV742" s="779"/>
      <c r="AW742" s="779"/>
      <c r="AX742" s="779"/>
      <c r="AY742" s="779"/>
      <c r="AZ742" s="779"/>
      <c r="BA742" s="779"/>
      <c r="BB742" s="779"/>
      <c r="BC742" s="779"/>
      <c r="BD742" s="779"/>
      <c r="BE742" s="779"/>
      <c r="BF742" s="779"/>
      <c r="BG742" s="779"/>
      <c r="BH742" s="779"/>
      <c r="BI742" s="779"/>
      <c r="BJ742" s="779"/>
      <c r="BK742" s="779"/>
      <c r="BL742" s="779"/>
      <c r="BM742" s="779"/>
      <c r="BN742" s="779"/>
      <c r="BO742" s="779"/>
      <c r="BP742" s="779"/>
      <c r="BQ742" s="779"/>
      <c r="BR742" s="779"/>
      <c r="BS742" s="779"/>
      <c r="BT742" s="779"/>
      <c r="BU742" s="779"/>
      <c r="BV742" s="779"/>
      <c r="BW742" s="779"/>
      <c r="BX742" s="779"/>
      <c r="BY742" s="779"/>
      <c r="BZ742" s="779"/>
      <c r="CA742" s="779"/>
      <c r="CB742" s="779"/>
      <c r="CC742" s="779"/>
      <c r="CD742" s="779"/>
      <c r="CE742" s="779"/>
      <c r="CF742" s="779"/>
      <c r="CG742" s="779"/>
      <c r="CH742" s="779"/>
      <c r="CI742" s="779"/>
      <c r="CJ742" s="779"/>
      <c r="CK742" s="779"/>
      <c r="CL742" s="779"/>
      <c r="CM742" s="779"/>
      <c r="CN742" s="779"/>
      <c r="CO742" s="779"/>
      <c r="CP742" s="779"/>
      <c r="CQ742" s="779"/>
      <c r="CR742" s="779"/>
      <c r="CS742" s="779"/>
      <c r="CT742" s="779"/>
    </row>
    <row r="743" spans="1:98" s="887" customFormat="1" ht="13.5">
      <c r="A743" s="886"/>
      <c r="B743" s="886"/>
      <c r="C743" s="886"/>
      <c r="D743" s="886"/>
      <c r="E743" s="886"/>
      <c r="F743" s="2851"/>
      <c r="G743" s="2851"/>
      <c r="H743" s="888"/>
      <c r="I743" s="889"/>
      <c r="J743" s="890"/>
      <c r="M743" s="772"/>
      <c r="N743" s="891"/>
      <c r="O743" s="774"/>
      <c r="P743" s="775"/>
      <c r="Q743" s="775"/>
      <c r="R743" s="776"/>
      <c r="S743" s="777"/>
      <c r="T743" s="777"/>
      <c r="U743" s="777"/>
      <c r="V743" s="778"/>
      <c r="W743" s="778"/>
      <c r="X743" s="778"/>
      <c r="Y743" s="778"/>
      <c r="Z743" s="778"/>
      <c r="AA743" s="779"/>
      <c r="AB743" s="779"/>
      <c r="AC743" s="779"/>
      <c r="AD743" s="779"/>
      <c r="AE743" s="779"/>
      <c r="AF743" s="779"/>
      <c r="AG743" s="779"/>
      <c r="AH743" s="779"/>
      <c r="AI743" s="779"/>
      <c r="AJ743" s="779"/>
      <c r="AK743" s="779"/>
      <c r="AL743" s="779"/>
      <c r="AM743" s="779"/>
      <c r="AN743" s="779"/>
      <c r="AO743" s="779"/>
      <c r="AP743" s="779"/>
      <c r="AQ743" s="779"/>
      <c r="AR743" s="779"/>
      <c r="AS743" s="779"/>
      <c r="AT743" s="779"/>
      <c r="AU743" s="779"/>
      <c r="AV743" s="779"/>
      <c r="AW743" s="779"/>
      <c r="AX743" s="779"/>
      <c r="AY743" s="779"/>
      <c r="AZ743" s="779"/>
      <c r="BA743" s="779"/>
      <c r="BB743" s="779"/>
      <c r="BC743" s="779"/>
      <c r="BD743" s="779"/>
      <c r="BE743" s="779"/>
      <c r="BF743" s="779"/>
      <c r="BG743" s="779"/>
      <c r="BH743" s="779"/>
      <c r="BI743" s="779"/>
      <c r="BJ743" s="779"/>
      <c r="BK743" s="779"/>
      <c r="BL743" s="779"/>
      <c r="BM743" s="779"/>
      <c r="BN743" s="779"/>
      <c r="BO743" s="779"/>
      <c r="BP743" s="779"/>
      <c r="BQ743" s="779"/>
      <c r="BR743" s="779"/>
      <c r="BS743" s="779"/>
      <c r="BT743" s="779"/>
      <c r="BU743" s="779"/>
      <c r="BV743" s="779"/>
      <c r="BW743" s="779"/>
      <c r="BX743" s="779"/>
      <c r="BY743" s="779"/>
      <c r="BZ743" s="779"/>
      <c r="CA743" s="779"/>
      <c r="CB743" s="779"/>
      <c r="CC743" s="779"/>
      <c r="CD743" s="779"/>
      <c r="CE743" s="779"/>
      <c r="CF743" s="779"/>
      <c r="CG743" s="779"/>
      <c r="CH743" s="779"/>
      <c r="CI743" s="779"/>
      <c r="CJ743" s="779"/>
      <c r="CK743" s="779"/>
      <c r="CL743" s="779"/>
      <c r="CM743" s="779"/>
      <c r="CN743" s="779"/>
      <c r="CO743" s="779"/>
      <c r="CP743" s="779"/>
      <c r="CQ743" s="779"/>
      <c r="CR743" s="779"/>
      <c r="CS743" s="779"/>
      <c r="CT743" s="779"/>
    </row>
    <row r="744" spans="1:98" s="887" customFormat="1" ht="13.5">
      <c r="A744" s="886"/>
      <c r="B744" s="886"/>
      <c r="C744" s="886"/>
      <c r="D744" s="886"/>
      <c r="E744" s="886"/>
      <c r="F744" s="2851"/>
      <c r="G744" s="2851"/>
      <c r="H744" s="888"/>
      <c r="I744" s="889"/>
      <c r="J744" s="890"/>
      <c r="M744" s="772"/>
      <c r="N744" s="891"/>
      <c r="O744" s="774"/>
      <c r="P744" s="775"/>
      <c r="Q744" s="775"/>
      <c r="R744" s="776"/>
      <c r="S744" s="777"/>
      <c r="T744" s="777"/>
      <c r="U744" s="777"/>
      <c r="V744" s="778"/>
      <c r="W744" s="778"/>
      <c r="X744" s="778"/>
      <c r="Y744" s="778"/>
      <c r="Z744" s="778"/>
      <c r="AA744" s="779"/>
      <c r="AB744" s="779"/>
      <c r="AC744" s="779"/>
      <c r="AD744" s="779"/>
      <c r="AE744" s="779"/>
      <c r="AF744" s="779"/>
      <c r="AG744" s="779"/>
      <c r="AH744" s="779"/>
      <c r="AI744" s="779"/>
      <c r="AJ744" s="779"/>
      <c r="AK744" s="779"/>
      <c r="AL744" s="779"/>
      <c r="AM744" s="779"/>
      <c r="AN744" s="779"/>
      <c r="AO744" s="779"/>
      <c r="AP744" s="779"/>
      <c r="AQ744" s="779"/>
      <c r="AR744" s="779"/>
      <c r="AS744" s="779"/>
      <c r="AT744" s="779"/>
      <c r="AU744" s="779"/>
      <c r="AV744" s="779"/>
      <c r="AW744" s="779"/>
      <c r="AX744" s="779"/>
      <c r="AY744" s="779"/>
      <c r="AZ744" s="779"/>
      <c r="BA744" s="779"/>
      <c r="BB744" s="779"/>
      <c r="BC744" s="779"/>
      <c r="BD744" s="779"/>
      <c r="BE744" s="779"/>
      <c r="BF744" s="779"/>
      <c r="BG744" s="779"/>
      <c r="BH744" s="779"/>
      <c r="BI744" s="779"/>
      <c r="BJ744" s="779"/>
      <c r="BK744" s="779"/>
      <c r="BL744" s="779"/>
      <c r="BM744" s="779"/>
      <c r="BN744" s="779"/>
      <c r="BO744" s="779"/>
      <c r="BP744" s="779"/>
      <c r="BQ744" s="779"/>
      <c r="BR744" s="779"/>
      <c r="BS744" s="779"/>
      <c r="BT744" s="779"/>
      <c r="BU744" s="779"/>
      <c r="BV744" s="779"/>
      <c r="BW744" s="779"/>
      <c r="BX744" s="779"/>
      <c r="BY744" s="779"/>
      <c r="BZ744" s="779"/>
      <c r="CA744" s="779"/>
      <c r="CB744" s="779"/>
      <c r="CC744" s="779"/>
      <c r="CD744" s="779"/>
      <c r="CE744" s="779"/>
      <c r="CF744" s="779"/>
      <c r="CG744" s="779"/>
      <c r="CH744" s="779"/>
      <c r="CI744" s="779"/>
      <c r="CJ744" s="779"/>
      <c r="CK744" s="779"/>
      <c r="CL744" s="779"/>
      <c r="CM744" s="779"/>
      <c r="CN744" s="779"/>
      <c r="CO744" s="779"/>
      <c r="CP744" s="779"/>
      <c r="CQ744" s="779"/>
      <c r="CR744" s="779"/>
      <c r="CS744" s="779"/>
      <c r="CT744" s="779"/>
    </row>
    <row r="745" spans="1:98" s="887" customFormat="1" ht="13.5">
      <c r="A745" s="886"/>
      <c r="B745" s="886"/>
      <c r="C745" s="886"/>
      <c r="D745" s="886"/>
      <c r="E745" s="886"/>
      <c r="F745" s="2851"/>
      <c r="G745" s="2851"/>
      <c r="H745" s="888"/>
      <c r="I745" s="889"/>
      <c r="J745" s="890"/>
      <c r="M745" s="772"/>
      <c r="N745" s="891"/>
      <c r="O745" s="774"/>
      <c r="P745" s="775"/>
      <c r="Q745" s="775"/>
      <c r="R745" s="776"/>
      <c r="S745" s="777"/>
      <c r="T745" s="777"/>
      <c r="U745" s="777"/>
      <c r="V745" s="778"/>
      <c r="W745" s="778"/>
      <c r="X745" s="778"/>
      <c r="Y745" s="778"/>
      <c r="Z745" s="778"/>
      <c r="AA745" s="779"/>
      <c r="AB745" s="779"/>
      <c r="AC745" s="779"/>
      <c r="AD745" s="779"/>
      <c r="AE745" s="779"/>
      <c r="AF745" s="779"/>
      <c r="AG745" s="779"/>
      <c r="AH745" s="779"/>
      <c r="AI745" s="779"/>
      <c r="AJ745" s="779"/>
      <c r="AK745" s="779"/>
      <c r="AL745" s="779"/>
      <c r="AM745" s="779"/>
      <c r="AN745" s="779"/>
      <c r="AO745" s="779"/>
      <c r="AP745" s="779"/>
      <c r="AQ745" s="779"/>
      <c r="AR745" s="779"/>
      <c r="AS745" s="779"/>
      <c r="AT745" s="779"/>
      <c r="AU745" s="779"/>
      <c r="AV745" s="779"/>
      <c r="AW745" s="779"/>
      <c r="AX745" s="779"/>
      <c r="AY745" s="779"/>
      <c r="AZ745" s="779"/>
      <c r="BA745" s="779"/>
      <c r="BB745" s="779"/>
      <c r="BC745" s="779"/>
      <c r="BD745" s="779"/>
      <c r="BE745" s="779"/>
      <c r="BF745" s="779"/>
      <c r="BG745" s="779"/>
      <c r="BH745" s="779"/>
      <c r="BI745" s="779"/>
      <c r="BJ745" s="779"/>
      <c r="BK745" s="779"/>
      <c r="BL745" s="779"/>
      <c r="BM745" s="779"/>
      <c r="BN745" s="779"/>
      <c r="BO745" s="779"/>
      <c r="BP745" s="779"/>
      <c r="BQ745" s="779"/>
      <c r="BR745" s="779"/>
      <c r="BS745" s="779"/>
      <c r="BT745" s="779"/>
      <c r="BU745" s="779"/>
      <c r="BV745" s="779"/>
      <c r="BW745" s="779"/>
      <c r="BX745" s="779"/>
      <c r="BY745" s="779"/>
      <c r="BZ745" s="779"/>
      <c r="CA745" s="779"/>
      <c r="CB745" s="779"/>
      <c r="CC745" s="779"/>
      <c r="CD745" s="779"/>
      <c r="CE745" s="779"/>
      <c r="CF745" s="779"/>
      <c r="CG745" s="779"/>
      <c r="CH745" s="779"/>
      <c r="CI745" s="779"/>
      <c r="CJ745" s="779"/>
      <c r="CK745" s="779"/>
      <c r="CL745" s="779"/>
      <c r="CM745" s="779"/>
      <c r="CN745" s="779"/>
      <c r="CO745" s="779"/>
      <c r="CP745" s="779"/>
      <c r="CQ745" s="779"/>
      <c r="CR745" s="779"/>
      <c r="CS745" s="779"/>
      <c r="CT745" s="779"/>
    </row>
    <row r="746" spans="1:98" s="887" customFormat="1" ht="13.5">
      <c r="A746" s="886"/>
      <c r="B746" s="886"/>
      <c r="C746" s="886"/>
      <c r="D746" s="886"/>
      <c r="E746" s="886"/>
      <c r="F746" s="2851"/>
      <c r="G746" s="2851"/>
      <c r="H746" s="888"/>
      <c r="I746" s="889"/>
      <c r="J746" s="890"/>
      <c r="M746" s="772"/>
      <c r="N746" s="891"/>
      <c r="O746" s="774"/>
      <c r="P746" s="775"/>
      <c r="Q746" s="775"/>
      <c r="R746" s="776"/>
      <c r="S746" s="777"/>
      <c r="T746" s="777"/>
      <c r="U746" s="777"/>
      <c r="V746" s="778"/>
      <c r="W746" s="778"/>
      <c r="X746" s="778"/>
      <c r="Y746" s="778"/>
      <c r="Z746" s="778"/>
      <c r="AA746" s="779"/>
      <c r="AB746" s="779"/>
      <c r="AC746" s="779"/>
      <c r="AD746" s="779"/>
      <c r="AE746" s="779"/>
      <c r="AF746" s="779"/>
      <c r="AG746" s="779"/>
      <c r="AH746" s="779"/>
      <c r="AI746" s="779"/>
      <c r="AJ746" s="779"/>
      <c r="AK746" s="779"/>
      <c r="AL746" s="779"/>
      <c r="AM746" s="779"/>
      <c r="AN746" s="779"/>
      <c r="AO746" s="779"/>
      <c r="AP746" s="779"/>
      <c r="AQ746" s="779"/>
      <c r="AR746" s="779"/>
      <c r="AS746" s="779"/>
      <c r="AT746" s="779"/>
      <c r="AU746" s="779"/>
      <c r="AV746" s="779"/>
      <c r="AW746" s="779"/>
      <c r="AX746" s="779"/>
      <c r="AY746" s="779"/>
      <c r="AZ746" s="779"/>
      <c r="BA746" s="779"/>
      <c r="BB746" s="779"/>
      <c r="BC746" s="779"/>
      <c r="BD746" s="779"/>
      <c r="BE746" s="779"/>
      <c r="BF746" s="779"/>
      <c r="BG746" s="779"/>
      <c r="BH746" s="779"/>
      <c r="BI746" s="779"/>
      <c r="BJ746" s="779"/>
      <c r="BK746" s="779"/>
      <c r="BL746" s="779"/>
      <c r="BM746" s="779"/>
      <c r="BN746" s="779"/>
      <c r="BO746" s="779"/>
      <c r="BP746" s="779"/>
      <c r="BQ746" s="779"/>
      <c r="BR746" s="779"/>
      <c r="BS746" s="779"/>
      <c r="BT746" s="779"/>
      <c r="BU746" s="779"/>
      <c r="BV746" s="779"/>
      <c r="BW746" s="779"/>
      <c r="BX746" s="779"/>
      <c r="BY746" s="779"/>
      <c r="BZ746" s="779"/>
      <c r="CA746" s="779"/>
      <c r="CB746" s="779"/>
      <c r="CC746" s="779"/>
      <c r="CD746" s="779"/>
      <c r="CE746" s="779"/>
      <c r="CF746" s="779"/>
      <c r="CG746" s="779"/>
      <c r="CH746" s="779"/>
      <c r="CI746" s="779"/>
      <c r="CJ746" s="779"/>
      <c r="CK746" s="779"/>
      <c r="CL746" s="779"/>
      <c r="CM746" s="779"/>
      <c r="CN746" s="779"/>
      <c r="CO746" s="779"/>
      <c r="CP746" s="779"/>
      <c r="CQ746" s="779"/>
      <c r="CR746" s="779"/>
      <c r="CS746" s="779"/>
      <c r="CT746" s="779"/>
    </row>
    <row r="747" spans="1:98" s="887" customFormat="1" ht="13.5">
      <c r="A747" s="886"/>
      <c r="B747" s="886"/>
      <c r="C747" s="886"/>
      <c r="D747" s="886"/>
      <c r="E747" s="886"/>
      <c r="F747" s="2851"/>
      <c r="G747" s="2851"/>
      <c r="H747" s="888"/>
      <c r="I747" s="889"/>
      <c r="J747" s="890"/>
      <c r="M747" s="772"/>
      <c r="N747" s="891"/>
      <c r="O747" s="774"/>
      <c r="P747" s="775"/>
      <c r="Q747" s="775"/>
      <c r="R747" s="776"/>
      <c r="S747" s="777"/>
      <c r="T747" s="777"/>
      <c r="U747" s="777"/>
      <c r="V747" s="778"/>
      <c r="W747" s="778"/>
      <c r="X747" s="778"/>
      <c r="Y747" s="778"/>
      <c r="Z747" s="778"/>
      <c r="AA747" s="779"/>
      <c r="AB747" s="779"/>
      <c r="AC747" s="779"/>
      <c r="AD747" s="779"/>
      <c r="AE747" s="779"/>
      <c r="AF747" s="779"/>
      <c r="AG747" s="779"/>
      <c r="AH747" s="779"/>
      <c r="AI747" s="779"/>
      <c r="AJ747" s="779"/>
      <c r="AK747" s="779"/>
      <c r="AL747" s="779"/>
      <c r="AM747" s="779"/>
      <c r="AN747" s="779"/>
      <c r="AO747" s="779"/>
      <c r="AP747" s="779"/>
      <c r="AQ747" s="779"/>
      <c r="AR747" s="779"/>
      <c r="AS747" s="779"/>
      <c r="AT747" s="779"/>
      <c r="AU747" s="779"/>
      <c r="AV747" s="779"/>
      <c r="AW747" s="779"/>
      <c r="AX747" s="779"/>
      <c r="AY747" s="779"/>
      <c r="AZ747" s="779"/>
      <c r="BA747" s="779"/>
      <c r="BB747" s="779"/>
      <c r="BC747" s="779"/>
      <c r="BD747" s="779"/>
      <c r="BE747" s="779"/>
      <c r="BF747" s="779"/>
      <c r="BG747" s="779"/>
      <c r="BH747" s="779"/>
      <c r="BI747" s="779"/>
      <c r="BJ747" s="779"/>
      <c r="BK747" s="779"/>
      <c r="BL747" s="779"/>
      <c r="BM747" s="779"/>
      <c r="BN747" s="779"/>
      <c r="BO747" s="779"/>
      <c r="BP747" s="779"/>
      <c r="BQ747" s="779"/>
      <c r="BR747" s="779"/>
      <c r="BS747" s="779"/>
      <c r="BT747" s="779"/>
      <c r="BU747" s="779"/>
      <c r="BV747" s="779"/>
      <c r="BW747" s="779"/>
      <c r="BX747" s="779"/>
      <c r="BY747" s="779"/>
      <c r="BZ747" s="779"/>
      <c r="CA747" s="779"/>
      <c r="CB747" s="779"/>
      <c r="CC747" s="779"/>
      <c r="CD747" s="779"/>
      <c r="CE747" s="779"/>
      <c r="CF747" s="779"/>
      <c r="CG747" s="779"/>
      <c r="CH747" s="779"/>
      <c r="CI747" s="779"/>
      <c r="CJ747" s="779"/>
      <c r="CK747" s="779"/>
      <c r="CL747" s="779"/>
      <c r="CM747" s="779"/>
      <c r="CN747" s="779"/>
      <c r="CO747" s="779"/>
      <c r="CP747" s="779"/>
      <c r="CQ747" s="779"/>
      <c r="CR747" s="779"/>
      <c r="CS747" s="779"/>
      <c r="CT747" s="779"/>
    </row>
    <row r="748" spans="1:98" s="887" customFormat="1" ht="13.5">
      <c r="A748" s="886"/>
      <c r="B748" s="886"/>
      <c r="C748" s="886"/>
      <c r="D748" s="886"/>
      <c r="E748" s="886"/>
      <c r="F748" s="2851"/>
      <c r="G748" s="2851"/>
      <c r="H748" s="888"/>
      <c r="I748" s="889"/>
      <c r="J748" s="890"/>
      <c r="M748" s="772"/>
      <c r="N748" s="891"/>
      <c r="O748" s="774"/>
      <c r="P748" s="775"/>
      <c r="Q748" s="775"/>
      <c r="R748" s="776"/>
      <c r="S748" s="777"/>
      <c r="T748" s="777"/>
      <c r="U748" s="777"/>
      <c r="V748" s="778"/>
      <c r="W748" s="778"/>
      <c r="X748" s="778"/>
      <c r="Y748" s="778"/>
      <c r="Z748" s="778"/>
      <c r="AA748" s="779"/>
      <c r="AB748" s="779"/>
      <c r="AC748" s="779"/>
      <c r="AD748" s="779"/>
      <c r="AE748" s="779"/>
      <c r="AF748" s="779"/>
      <c r="AG748" s="779"/>
      <c r="AH748" s="779"/>
      <c r="AI748" s="779"/>
      <c r="AJ748" s="779"/>
      <c r="AK748" s="779"/>
      <c r="AL748" s="779"/>
      <c r="AM748" s="779"/>
      <c r="AN748" s="779"/>
      <c r="AO748" s="779"/>
      <c r="AP748" s="779"/>
      <c r="AQ748" s="779"/>
      <c r="AR748" s="779"/>
      <c r="AS748" s="779"/>
      <c r="AT748" s="779"/>
      <c r="AU748" s="779"/>
      <c r="AV748" s="779"/>
      <c r="AW748" s="779"/>
      <c r="AX748" s="779"/>
      <c r="AY748" s="779"/>
      <c r="AZ748" s="779"/>
      <c r="BA748" s="779"/>
      <c r="BB748" s="779"/>
      <c r="BC748" s="779"/>
      <c r="BD748" s="779"/>
      <c r="BE748" s="779"/>
      <c r="BF748" s="779"/>
      <c r="BG748" s="779"/>
      <c r="BH748" s="779"/>
      <c r="BI748" s="779"/>
      <c r="BJ748" s="779"/>
      <c r="BK748" s="779"/>
      <c r="BL748" s="779"/>
      <c r="BM748" s="779"/>
      <c r="BN748" s="779"/>
      <c r="BO748" s="779"/>
      <c r="BP748" s="779"/>
      <c r="BQ748" s="779"/>
      <c r="BR748" s="779"/>
      <c r="BS748" s="779"/>
      <c r="BT748" s="779"/>
      <c r="BU748" s="779"/>
      <c r="BV748" s="779"/>
      <c r="BW748" s="779"/>
      <c r="BX748" s="779"/>
      <c r="BY748" s="779"/>
      <c r="BZ748" s="779"/>
      <c r="CA748" s="779"/>
      <c r="CB748" s="779"/>
      <c r="CC748" s="779"/>
      <c r="CD748" s="779"/>
      <c r="CE748" s="779"/>
      <c r="CF748" s="779"/>
      <c r="CG748" s="779"/>
      <c r="CH748" s="779"/>
      <c r="CI748" s="779"/>
      <c r="CJ748" s="779"/>
      <c r="CK748" s="779"/>
      <c r="CL748" s="779"/>
      <c r="CM748" s="779"/>
      <c r="CN748" s="779"/>
      <c r="CO748" s="779"/>
      <c r="CP748" s="779"/>
      <c r="CQ748" s="779"/>
      <c r="CR748" s="779"/>
      <c r="CS748" s="779"/>
      <c r="CT748" s="779"/>
    </row>
    <row r="749" spans="1:98" s="887" customFormat="1" ht="13.5">
      <c r="A749" s="886"/>
      <c r="B749" s="886"/>
      <c r="C749" s="886"/>
      <c r="D749" s="886"/>
      <c r="E749" s="886"/>
      <c r="F749" s="2851"/>
      <c r="G749" s="2851"/>
      <c r="H749" s="888"/>
      <c r="I749" s="889"/>
      <c r="J749" s="890"/>
      <c r="M749" s="772"/>
      <c r="N749" s="891"/>
      <c r="O749" s="774"/>
      <c r="P749" s="775"/>
      <c r="Q749" s="775"/>
      <c r="R749" s="776"/>
      <c r="S749" s="777"/>
      <c r="T749" s="777"/>
      <c r="U749" s="777"/>
      <c r="V749" s="778"/>
      <c r="W749" s="778"/>
      <c r="X749" s="778"/>
      <c r="Y749" s="778"/>
      <c r="Z749" s="778"/>
      <c r="AA749" s="779"/>
      <c r="AB749" s="779"/>
      <c r="AC749" s="779"/>
      <c r="AD749" s="779"/>
      <c r="AE749" s="779"/>
      <c r="AF749" s="779"/>
      <c r="AG749" s="779"/>
      <c r="AH749" s="779"/>
      <c r="AI749" s="779"/>
      <c r="AJ749" s="779"/>
      <c r="AK749" s="779"/>
      <c r="AL749" s="779"/>
      <c r="AM749" s="779"/>
      <c r="AN749" s="779"/>
      <c r="AO749" s="779"/>
      <c r="AP749" s="779"/>
      <c r="AQ749" s="779"/>
      <c r="AR749" s="779"/>
      <c r="AS749" s="779"/>
      <c r="AT749" s="779"/>
      <c r="AU749" s="779"/>
      <c r="AV749" s="779"/>
      <c r="AW749" s="779"/>
      <c r="AX749" s="779"/>
      <c r="AY749" s="779"/>
      <c r="AZ749" s="779"/>
      <c r="BA749" s="779"/>
      <c r="BB749" s="779"/>
      <c r="BC749" s="779"/>
      <c r="BD749" s="779"/>
      <c r="BE749" s="779"/>
      <c r="BF749" s="779"/>
      <c r="BG749" s="779"/>
      <c r="BH749" s="779"/>
      <c r="BI749" s="779"/>
      <c r="BJ749" s="779"/>
      <c r="BK749" s="779"/>
      <c r="BL749" s="779"/>
      <c r="BM749" s="779"/>
      <c r="BN749" s="779"/>
      <c r="BO749" s="779"/>
      <c r="BP749" s="779"/>
      <c r="BQ749" s="779"/>
      <c r="BR749" s="779"/>
      <c r="BS749" s="779"/>
      <c r="BT749" s="779"/>
      <c r="BU749" s="779"/>
      <c r="BV749" s="779"/>
      <c r="BW749" s="779"/>
      <c r="BX749" s="779"/>
      <c r="BY749" s="779"/>
      <c r="BZ749" s="779"/>
      <c r="CA749" s="779"/>
      <c r="CB749" s="779"/>
      <c r="CC749" s="779"/>
      <c r="CD749" s="779"/>
      <c r="CE749" s="779"/>
      <c r="CF749" s="779"/>
      <c r="CG749" s="779"/>
      <c r="CH749" s="779"/>
      <c r="CI749" s="779"/>
      <c r="CJ749" s="779"/>
      <c r="CK749" s="779"/>
      <c r="CL749" s="779"/>
      <c r="CM749" s="779"/>
      <c r="CN749" s="779"/>
      <c r="CO749" s="779"/>
      <c r="CP749" s="779"/>
      <c r="CQ749" s="779"/>
      <c r="CR749" s="779"/>
      <c r="CS749" s="779"/>
      <c r="CT749" s="779"/>
    </row>
    <row r="750" spans="1:98" s="887" customFormat="1" ht="13.5">
      <c r="A750" s="886"/>
      <c r="B750" s="886"/>
      <c r="C750" s="886"/>
      <c r="D750" s="886"/>
      <c r="E750" s="886"/>
      <c r="F750" s="2851"/>
      <c r="G750" s="2851"/>
      <c r="H750" s="888"/>
      <c r="I750" s="889"/>
      <c r="J750" s="890"/>
      <c r="M750" s="772"/>
      <c r="N750" s="891"/>
      <c r="O750" s="774"/>
      <c r="P750" s="775"/>
      <c r="Q750" s="775"/>
      <c r="R750" s="776"/>
      <c r="S750" s="777"/>
      <c r="T750" s="777"/>
      <c r="U750" s="777"/>
      <c r="V750" s="778"/>
      <c r="W750" s="778"/>
      <c r="X750" s="778"/>
      <c r="Y750" s="778"/>
      <c r="Z750" s="778"/>
      <c r="AA750" s="779"/>
      <c r="AB750" s="779"/>
      <c r="AC750" s="779"/>
      <c r="AD750" s="779"/>
      <c r="AE750" s="779"/>
      <c r="AF750" s="779"/>
      <c r="AG750" s="779"/>
      <c r="AH750" s="779"/>
      <c r="AI750" s="779"/>
      <c r="AJ750" s="779"/>
      <c r="AK750" s="779"/>
      <c r="AL750" s="779"/>
      <c r="AM750" s="779"/>
      <c r="AN750" s="779"/>
      <c r="AO750" s="779"/>
      <c r="AP750" s="779"/>
      <c r="AQ750" s="779"/>
      <c r="AR750" s="779"/>
      <c r="AS750" s="779"/>
      <c r="AT750" s="779"/>
      <c r="AU750" s="779"/>
      <c r="AV750" s="779"/>
      <c r="AW750" s="779"/>
      <c r="AX750" s="779"/>
      <c r="AY750" s="779"/>
      <c r="AZ750" s="779"/>
      <c r="BA750" s="779"/>
      <c r="BB750" s="779"/>
      <c r="BC750" s="779"/>
      <c r="BD750" s="779"/>
      <c r="BE750" s="779"/>
      <c r="BF750" s="779"/>
      <c r="BG750" s="779"/>
      <c r="BH750" s="779"/>
      <c r="BI750" s="779"/>
      <c r="BJ750" s="779"/>
      <c r="BK750" s="779"/>
      <c r="BL750" s="779"/>
      <c r="BM750" s="779"/>
      <c r="BN750" s="779"/>
      <c r="BO750" s="779"/>
      <c r="BP750" s="779"/>
      <c r="BQ750" s="779"/>
      <c r="BR750" s="779"/>
      <c r="BS750" s="779"/>
      <c r="BT750" s="779"/>
      <c r="BU750" s="779"/>
      <c r="BV750" s="779"/>
      <c r="BW750" s="779"/>
      <c r="BX750" s="779"/>
      <c r="BY750" s="779"/>
      <c r="BZ750" s="779"/>
      <c r="CA750" s="779"/>
      <c r="CB750" s="779"/>
      <c r="CC750" s="779"/>
      <c r="CD750" s="779"/>
      <c r="CE750" s="779"/>
      <c r="CF750" s="779"/>
      <c r="CG750" s="779"/>
      <c r="CH750" s="779"/>
      <c r="CI750" s="779"/>
      <c r="CJ750" s="779"/>
      <c r="CK750" s="779"/>
      <c r="CL750" s="779"/>
      <c r="CM750" s="779"/>
      <c r="CN750" s="779"/>
      <c r="CO750" s="779"/>
      <c r="CP750" s="779"/>
      <c r="CQ750" s="779"/>
      <c r="CR750" s="779"/>
      <c r="CS750" s="779"/>
      <c r="CT750" s="779"/>
    </row>
    <row r="751" spans="1:98" s="887" customFormat="1" ht="13.5">
      <c r="A751" s="886"/>
      <c r="B751" s="886"/>
      <c r="C751" s="886"/>
      <c r="D751" s="886"/>
      <c r="E751" s="886"/>
      <c r="F751" s="2851"/>
      <c r="G751" s="2851"/>
      <c r="H751" s="888"/>
      <c r="I751" s="889"/>
      <c r="J751" s="890"/>
      <c r="M751" s="772"/>
      <c r="N751" s="891"/>
      <c r="O751" s="774"/>
      <c r="P751" s="775"/>
      <c r="Q751" s="775"/>
      <c r="R751" s="776"/>
      <c r="S751" s="777"/>
      <c r="T751" s="777"/>
      <c r="U751" s="777"/>
      <c r="V751" s="778"/>
      <c r="W751" s="778"/>
      <c r="X751" s="778"/>
      <c r="Y751" s="778"/>
      <c r="Z751" s="778"/>
      <c r="AA751" s="779"/>
      <c r="AB751" s="779"/>
      <c r="AC751" s="779"/>
      <c r="AD751" s="779"/>
      <c r="AE751" s="779"/>
      <c r="AF751" s="779"/>
      <c r="AG751" s="779"/>
      <c r="AH751" s="779"/>
      <c r="AI751" s="779"/>
      <c r="AJ751" s="779"/>
      <c r="AK751" s="779"/>
      <c r="AL751" s="779"/>
      <c r="AM751" s="779"/>
      <c r="AN751" s="779"/>
      <c r="AO751" s="779"/>
      <c r="AP751" s="779"/>
      <c r="AQ751" s="779"/>
      <c r="AR751" s="779"/>
      <c r="AS751" s="779"/>
      <c r="AT751" s="779"/>
      <c r="AU751" s="779"/>
      <c r="AV751" s="779"/>
      <c r="AW751" s="779"/>
      <c r="AX751" s="779"/>
      <c r="AY751" s="779"/>
      <c r="AZ751" s="779"/>
      <c r="BA751" s="779"/>
      <c r="BB751" s="779"/>
      <c r="BC751" s="779"/>
      <c r="BD751" s="779"/>
      <c r="BE751" s="779"/>
      <c r="BF751" s="779"/>
      <c r="BG751" s="779"/>
      <c r="BH751" s="779"/>
      <c r="BI751" s="779"/>
      <c r="BJ751" s="779"/>
      <c r="BK751" s="779"/>
      <c r="BL751" s="779"/>
      <c r="BM751" s="779"/>
      <c r="BN751" s="779"/>
      <c r="BO751" s="779"/>
      <c r="BP751" s="779"/>
      <c r="BQ751" s="779"/>
      <c r="BR751" s="779"/>
      <c r="BS751" s="779"/>
      <c r="BT751" s="779"/>
      <c r="BU751" s="779"/>
      <c r="BV751" s="779"/>
      <c r="BW751" s="779"/>
      <c r="BX751" s="779"/>
      <c r="BY751" s="779"/>
      <c r="BZ751" s="779"/>
      <c r="CA751" s="779"/>
      <c r="CB751" s="779"/>
      <c r="CC751" s="779"/>
      <c r="CD751" s="779"/>
      <c r="CE751" s="779"/>
      <c r="CF751" s="779"/>
      <c r="CG751" s="779"/>
      <c r="CH751" s="779"/>
      <c r="CI751" s="779"/>
      <c r="CJ751" s="779"/>
      <c r="CK751" s="779"/>
      <c r="CL751" s="779"/>
      <c r="CM751" s="779"/>
      <c r="CN751" s="779"/>
      <c r="CO751" s="779"/>
      <c r="CP751" s="779"/>
      <c r="CQ751" s="779"/>
      <c r="CR751" s="779"/>
      <c r="CS751" s="779"/>
      <c r="CT751" s="779"/>
    </row>
    <row r="752" spans="1:98" s="887" customFormat="1" ht="13.5">
      <c r="A752" s="886"/>
      <c r="B752" s="886"/>
      <c r="C752" s="886"/>
      <c r="D752" s="886"/>
      <c r="E752" s="886"/>
      <c r="F752" s="2851"/>
      <c r="G752" s="2851"/>
      <c r="H752" s="888"/>
      <c r="I752" s="889"/>
      <c r="J752" s="890"/>
      <c r="M752" s="772"/>
      <c r="N752" s="891"/>
      <c r="O752" s="774"/>
      <c r="P752" s="775"/>
      <c r="Q752" s="775"/>
      <c r="R752" s="776"/>
      <c r="S752" s="777"/>
      <c r="T752" s="777"/>
      <c r="U752" s="777"/>
      <c r="V752" s="778"/>
      <c r="W752" s="778"/>
      <c r="X752" s="778"/>
      <c r="Y752" s="778"/>
      <c r="Z752" s="778"/>
      <c r="AA752" s="779"/>
      <c r="AB752" s="779"/>
      <c r="AC752" s="779"/>
      <c r="AD752" s="779"/>
      <c r="AE752" s="779"/>
      <c r="AF752" s="779"/>
      <c r="AG752" s="779"/>
      <c r="AH752" s="779"/>
      <c r="AI752" s="779"/>
      <c r="AJ752" s="779"/>
      <c r="AK752" s="779"/>
      <c r="AL752" s="779"/>
      <c r="AM752" s="779"/>
      <c r="AN752" s="779"/>
      <c r="AO752" s="779"/>
      <c r="AP752" s="779"/>
      <c r="AQ752" s="779"/>
      <c r="AR752" s="779"/>
      <c r="AS752" s="779"/>
      <c r="AT752" s="779"/>
      <c r="AU752" s="779"/>
      <c r="AV752" s="779"/>
      <c r="AW752" s="779"/>
      <c r="AX752" s="779"/>
      <c r="AY752" s="779"/>
      <c r="AZ752" s="779"/>
      <c r="BA752" s="779"/>
      <c r="BB752" s="779"/>
      <c r="BC752" s="779"/>
      <c r="BD752" s="779"/>
      <c r="BE752" s="779"/>
      <c r="BF752" s="779"/>
      <c r="BG752" s="779"/>
      <c r="BH752" s="779"/>
      <c r="BI752" s="779"/>
      <c r="BJ752" s="779"/>
      <c r="BK752" s="779"/>
      <c r="BL752" s="779"/>
      <c r="BM752" s="779"/>
      <c r="BN752" s="779"/>
      <c r="BO752" s="779"/>
      <c r="BP752" s="779"/>
      <c r="BQ752" s="779"/>
      <c r="BR752" s="779"/>
      <c r="BS752" s="779"/>
      <c r="BT752" s="779"/>
      <c r="BU752" s="779"/>
      <c r="BV752" s="779"/>
      <c r="BW752" s="779"/>
      <c r="BX752" s="779"/>
      <c r="BY752" s="779"/>
      <c r="BZ752" s="779"/>
      <c r="CA752" s="779"/>
      <c r="CB752" s="779"/>
      <c r="CC752" s="779"/>
      <c r="CD752" s="779"/>
      <c r="CE752" s="779"/>
      <c r="CF752" s="779"/>
      <c r="CG752" s="779"/>
      <c r="CH752" s="779"/>
      <c r="CI752" s="779"/>
      <c r="CJ752" s="779"/>
      <c r="CK752" s="779"/>
      <c r="CL752" s="779"/>
      <c r="CM752" s="779"/>
      <c r="CN752" s="779"/>
      <c r="CO752" s="779"/>
      <c r="CP752" s="779"/>
      <c r="CQ752" s="779"/>
      <c r="CR752" s="779"/>
      <c r="CS752" s="779"/>
      <c r="CT752" s="779"/>
    </row>
    <row r="753" spans="1:98" s="887" customFormat="1" ht="13.5">
      <c r="A753" s="886"/>
      <c r="B753" s="886"/>
      <c r="C753" s="886"/>
      <c r="D753" s="886"/>
      <c r="E753" s="886"/>
      <c r="F753" s="2851"/>
      <c r="G753" s="2851"/>
      <c r="H753" s="888"/>
      <c r="I753" s="889"/>
      <c r="J753" s="890"/>
      <c r="M753" s="772"/>
      <c r="N753" s="891"/>
      <c r="O753" s="774"/>
      <c r="P753" s="775"/>
      <c r="Q753" s="775"/>
      <c r="R753" s="776"/>
      <c r="S753" s="777"/>
      <c r="T753" s="777"/>
      <c r="U753" s="777"/>
      <c r="V753" s="778"/>
      <c r="W753" s="778"/>
      <c r="X753" s="778"/>
      <c r="Y753" s="778"/>
      <c r="Z753" s="778"/>
      <c r="AA753" s="779"/>
      <c r="AB753" s="779"/>
      <c r="AC753" s="779"/>
      <c r="AD753" s="779"/>
      <c r="AE753" s="779"/>
      <c r="AF753" s="779"/>
      <c r="AG753" s="779"/>
      <c r="AH753" s="779"/>
      <c r="AI753" s="779"/>
      <c r="AJ753" s="779"/>
      <c r="AK753" s="779"/>
      <c r="AL753" s="779"/>
      <c r="AM753" s="779"/>
      <c r="AN753" s="779"/>
      <c r="AO753" s="779"/>
      <c r="AP753" s="779"/>
      <c r="AQ753" s="779"/>
      <c r="AR753" s="779"/>
      <c r="AS753" s="779"/>
      <c r="AT753" s="779"/>
      <c r="AU753" s="779"/>
      <c r="AV753" s="779"/>
      <c r="AW753" s="779"/>
      <c r="AX753" s="779"/>
      <c r="AY753" s="779"/>
      <c r="AZ753" s="779"/>
      <c r="BA753" s="779"/>
      <c r="BB753" s="779"/>
      <c r="BC753" s="779"/>
      <c r="BD753" s="779"/>
      <c r="BE753" s="779"/>
      <c r="BF753" s="779"/>
      <c r="BG753" s="779"/>
      <c r="BH753" s="779"/>
      <c r="BI753" s="779"/>
      <c r="BJ753" s="779"/>
      <c r="BK753" s="779"/>
      <c r="BL753" s="779"/>
      <c r="BM753" s="779"/>
      <c r="BN753" s="779"/>
      <c r="BO753" s="779"/>
      <c r="BP753" s="779"/>
      <c r="BQ753" s="779"/>
      <c r="BR753" s="779"/>
      <c r="BS753" s="779"/>
      <c r="BT753" s="779"/>
      <c r="BU753" s="779"/>
      <c r="BV753" s="779"/>
      <c r="BW753" s="779"/>
      <c r="BX753" s="779"/>
      <c r="BY753" s="779"/>
      <c r="BZ753" s="779"/>
      <c r="CA753" s="779"/>
      <c r="CB753" s="779"/>
      <c r="CC753" s="779"/>
      <c r="CD753" s="779"/>
      <c r="CE753" s="779"/>
      <c r="CF753" s="779"/>
      <c r="CG753" s="779"/>
      <c r="CH753" s="779"/>
      <c r="CI753" s="779"/>
      <c r="CJ753" s="779"/>
      <c r="CK753" s="779"/>
      <c r="CL753" s="779"/>
      <c r="CM753" s="779"/>
      <c r="CN753" s="779"/>
      <c r="CO753" s="779"/>
      <c r="CP753" s="779"/>
      <c r="CQ753" s="779"/>
      <c r="CR753" s="779"/>
      <c r="CS753" s="779"/>
      <c r="CT753" s="779"/>
    </row>
    <row r="754" spans="1:98" s="887" customFormat="1" ht="13.5">
      <c r="A754" s="886"/>
      <c r="B754" s="886"/>
      <c r="C754" s="886"/>
      <c r="D754" s="886"/>
      <c r="E754" s="886"/>
      <c r="F754" s="2851"/>
      <c r="G754" s="2851"/>
      <c r="H754" s="888"/>
      <c r="I754" s="889"/>
      <c r="J754" s="890"/>
      <c r="M754" s="772"/>
      <c r="N754" s="891"/>
      <c r="O754" s="774"/>
      <c r="P754" s="775"/>
      <c r="Q754" s="775"/>
      <c r="R754" s="776"/>
      <c r="S754" s="777"/>
      <c r="T754" s="777"/>
      <c r="U754" s="777"/>
      <c r="V754" s="778"/>
      <c r="W754" s="778"/>
      <c r="X754" s="778"/>
      <c r="Y754" s="778"/>
      <c r="Z754" s="778"/>
      <c r="AA754" s="779"/>
      <c r="AB754" s="779"/>
      <c r="AC754" s="779"/>
      <c r="AD754" s="779"/>
      <c r="AE754" s="779"/>
      <c r="AF754" s="779"/>
      <c r="AG754" s="779"/>
      <c r="AH754" s="779"/>
      <c r="AI754" s="779"/>
      <c r="AJ754" s="779"/>
      <c r="AK754" s="779"/>
      <c r="AL754" s="779"/>
      <c r="AM754" s="779"/>
      <c r="AN754" s="779"/>
      <c r="AO754" s="779"/>
      <c r="AP754" s="779"/>
      <c r="AQ754" s="779"/>
      <c r="AR754" s="779"/>
      <c r="AS754" s="779"/>
      <c r="AT754" s="779"/>
      <c r="AU754" s="779"/>
      <c r="AV754" s="779"/>
      <c r="AW754" s="779"/>
      <c r="AX754" s="779"/>
      <c r="AY754" s="779"/>
      <c r="AZ754" s="779"/>
      <c r="BA754" s="779"/>
      <c r="BB754" s="779"/>
      <c r="BC754" s="779"/>
      <c r="BD754" s="779"/>
      <c r="BE754" s="779"/>
      <c r="BF754" s="779"/>
      <c r="BG754" s="779"/>
      <c r="BH754" s="779"/>
      <c r="BI754" s="779"/>
      <c r="BJ754" s="779"/>
      <c r="BK754" s="779"/>
      <c r="BL754" s="779"/>
      <c r="BM754" s="779"/>
      <c r="BN754" s="779"/>
      <c r="BO754" s="779"/>
      <c r="BP754" s="779"/>
      <c r="BQ754" s="779"/>
      <c r="BR754" s="779"/>
      <c r="BS754" s="779"/>
      <c r="BT754" s="779"/>
      <c r="BU754" s="779"/>
      <c r="BV754" s="779"/>
      <c r="BW754" s="779"/>
      <c r="BX754" s="779"/>
      <c r="BY754" s="779"/>
      <c r="BZ754" s="779"/>
      <c r="CA754" s="779"/>
      <c r="CB754" s="779"/>
      <c r="CC754" s="779"/>
      <c r="CD754" s="779"/>
      <c r="CE754" s="779"/>
      <c r="CF754" s="779"/>
      <c r="CG754" s="779"/>
      <c r="CH754" s="779"/>
      <c r="CI754" s="779"/>
      <c r="CJ754" s="779"/>
      <c r="CK754" s="779"/>
      <c r="CL754" s="779"/>
      <c r="CM754" s="779"/>
      <c r="CN754" s="779"/>
      <c r="CO754" s="779"/>
      <c r="CP754" s="779"/>
      <c r="CQ754" s="779"/>
      <c r="CR754" s="779"/>
      <c r="CS754" s="779"/>
      <c r="CT754" s="779"/>
    </row>
    <row r="755" spans="1:98" s="887" customFormat="1" ht="13.5">
      <c r="A755" s="886"/>
      <c r="B755" s="886"/>
      <c r="C755" s="886"/>
      <c r="D755" s="886"/>
      <c r="E755" s="886"/>
      <c r="F755" s="2851"/>
      <c r="G755" s="2851"/>
      <c r="H755" s="888"/>
      <c r="I755" s="889"/>
      <c r="J755" s="890"/>
      <c r="M755" s="772"/>
      <c r="N755" s="891"/>
      <c r="O755" s="774"/>
      <c r="P755" s="775"/>
      <c r="Q755" s="775"/>
      <c r="R755" s="776"/>
      <c r="S755" s="777"/>
      <c r="T755" s="777"/>
      <c r="U755" s="777"/>
      <c r="V755" s="778"/>
      <c r="W755" s="778"/>
      <c r="X755" s="778"/>
      <c r="Y755" s="778"/>
      <c r="Z755" s="778"/>
      <c r="AA755" s="779"/>
      <c r="AB755" s="779"/>
      <c r="AC755" s="779"/>
      <c r="AD755" s="779"/>
      <c r="AE755" s="779"/>
      <c r="AF755" s="779"/>
      <c r="AG755" s="779"/>
      <c r="AH755" s="779"/>
      <c r="AI755" s="779"/>
      <c r="AJ755" s="779"/>
      <c r="AK755" s="779"/>
      <c r="AL755" s="779"/>
      <c r="AM755" s="779"/>
      <c r="AN755" s="779"/>
      <c r="AO755" s="779"/>
      <c r="AP755" s="779"/>
      <c r="AQ755" s="779"/>
      <c r="AR755" s="779"/>
      <c r="AS755" s="779"/>
      <c r="AT755" s="779"/>
      <c r="AU755" s="779"/>
      <c r="AV755" s="779"/>
      <c r="AW755" s="779"/>
      <c r="AX755" s="779"/>
      <c r="AY755" s="779"/>
      <c r="AZ755" s="779"/>
      <c r="BA755" s="779"/>
      <c r="BB755" s="779"/>
      <c r="BC755" s="779"/>
      <c r="BD755" s="779"/>
      <c r="BE755" s="779"/>
      <c r="BF755" s="779"/>
      <c r="BG755" s="779"/>
      <c r="BH755" s="779"/>
      <c r="BI755" s="779"/>
      <c r="BJ755" s="779"/>
      <c r="BK755" s="779"/>
      <c r="BL755" s="779"/>
      <c r="BM755" s="779"/>
      <c r="BN755" s="779"/>
      <c r="BO755" s="779"/>
      <c r="BP755" s="779"/>
      <c r="BQ755" s="779"/>
      <c r="BR755" s="779"/>
      <c r="BS755" s="779"/>
      <c r="BT755" s="779"/>
      <c r="BU755" s="779"/>
      <c r="BV755" s="779"/>
      <c r="BW755" s="779"/>
      <c r="BX755" s="779"/>
      <c r="BY755" s="779"/>
      <c r="BZ755" s="779"/>
      <c r="CA755" s="779"/>
      <c r="CB755" s="779"/>
      <c r="CC755" s="779"/>
      <c r="CD755" s="779"/>
      <c r="CE755" s="779"/>
      <c r="CF755" s="779"/>
      <c r="CG755" s="779"/>
      <c r="CH755" s="779"/>
      <c r="CI755" s="779"/>
      <c r="CJ755" s="779"/>
      <c r="CK755" s="779"/>
      <c r="CL755" s="779"/>
      <c r="CM755" s="779"/>
      <c r="CN755" s="779"/>
      <c r="CO755" s="779"/>
      <c r="CP755" s="779"/>
      <c r="CQ755" s="779"/>
      <c r="CR755" s="779"/>
      <c r="CS755" s="779"/>
      <c r="CT755" s="779"/>
    </row>
    <row r="756" spans="1:98" s="887" customFormat="1" ht="13.5">
      <c r="A756" s="886"/>
      <c r="B756" s="886"/>
      <c r="C756" s="886"/>
      <c r="D756" s="886"/>
      <c r="E756" s="886"/>
      <c r="F756" s="2851"/>
      <c r="G756" s="2851"/>
      <c r="H756" s="888"/>
      <c r="I756" s="889"/>
      <c r="J756" s="890"/>
      <c r="M756" s="772"/>
      <c r="N756" s="891"/>
      <c r="O756" s="774"/>
      <c r="P756" s="775"/>
      <c r="Q756" s="775"/>
      <c r="R756" s="776"/>
      <c r="S756" s="777"/>
      <c r="T756" s="777"/>
      <c r="U756" s="777"/>
      <c r="V756" s="778"/>
      <c r="W756" s="778"/>
      <c r="X756" s="778"/>
      <c r="Y756" s="778"/>
      <c r="Z756" s="778"/>
      <c r="AA756" s="779"/>
      <c r="AB756" s="779"/>
      <c r="AC756" s="779"/>
      <c r="AD756" s="779"/>
      <c r="AE756" s="779"/>
      <c r="AF756" s="779"/>
      <c r="AG756" s="779"/>
      <c r="AH756" s="779"/>
      <c r="AI756" s="779"/>
      <c r="AJ756" s="779"/>
      <c r="AK756" s="779"/>
      <c r="AL756" s="779"/>
      <c r="AM756" s="779"/>
      <c r="AN756" s="779"/>
      <c r="AO756" s="779"/>
      <c r="AP756" s="779"/>
      <c r="AQ756" s="779"/>
      <c r="AR756" s="779"/>
      <c r="AS756" s="779"/>
      <c r="AT756" s="779"/>
      <c r="AU756" s="779"/>
      <c r="AV756" s="779"/>
      <c r="AW756" s="779"/>
      <c r="AX756" s="779"/>
      <c r="AY756" s="779"/>
      <c r="AZ756" s="779"/>
      <c r="BA756" s="779"/>
      <c r="BB756" s="779"/>
      <c r="BC756" s="779"/>
      <c r="BD756" s="779"/>
      <c r="BE756" s="779"/>
      <c r="BF756" s="779"/>
      <c r="BG756" s="779"/>
      <c r="BH756" s="779"/>
      <c r="BI756" s="779"/>
      <c r="BJ756" s="779"/>
      <c r="BK756" s="779"/>
      <c r="BL756" s="779"/>
      <c r="BM756" s="779"/>
      <c r="BN756" s="779"/>
      <c r="BO756" s="779"/>
      <c r="BP756" s="779"/>
      <c r="BQ756" s="779"/>
      <c r="BR756" s="779"/>
      <c r="BS756" s="779"/>
      <c r="BT756" s="779"/>
      <c r="BU756" s="779"/>
      <c r="BV756" s="779"/>
      <c r="BW756" s="779"/>
      <c r="BX756" s="779"/>
      <c r="BY756" s="779"/>
      <c r="BZ756" s="779"/>
      <c r="CA756" s="779"/>
      <c r="CB756" s="779"/>
      <c r="CC756" s="779"/>
      <c r="CD756" s="779"/>
      <c r="CE756" s="779"/>
      <c r="CF756" s="779"/>
      <c r="CG756" s="779"/>
      <c r="CH756" s="779"/>
      <c r="CI756" s="779"/>
      <c r="CJ756" s="779"/>
      <c r="CK756" s="779"/>
      <c r="CL756" s="779"/>
      <c r="CM756" s="779"/>
      <c r="CN756" s="779"/>
      <c r="CO756" s="779"/>
      <c r="CP756" s="779"/>
      <c r="CQ756" s="779"/>
      <c r="CR756" s="779"/>
      <c r="CS756" s="779"/>
      <c r="CT756" s="779"/>
    </row>
    <row r="757" spans="1:98" s="887" customFormat="1" ht="13.5">
      <c r="A757" s="886"/>
      <c r="B757" s="886"/>
      <c r="C757" s="886"/>
      <c r="D757" s="886"/>
      <c r="E757" s="886"/>
      <c r="F757" s="2851"/>
      <c r="G757" s="2851"/>
      <c r="H757" s="888"/>
      <c r="I757" s="889"/>
      <c r="J757" s="890"/>
      <c r="M757" s="772"/>
      <c r="N757" s="891"/>
      <c r="O757" s="774"/>
      <c r="P757" s="775"/>
      <c r="Q757" s="775"/>
      <c r="R757" s="776"/>
      <c r="S757" s="777"/>
      <c r="T757" s="777"/>
      <c r="U757" s="777"/>
      <c r="V757" s="778"/>
      <c r="W757" s="778"/>
      <c r="X757" s="778"/>
      <c r="Y757" s="778"/>
      <c r="Z757" s="778"/>
      <c r="AA757" s="779"/>
      <c r="AB757" s="779"/>
      <c r="AC757" s="779"/>
      <c r="AD757" s="779"/>
      <c r="AE757" s="779"/>
      <c r="AF757" s="779"/>
      <c r="AG757" s="779"/>
      <c r="AH757" s="779"/>
      <c r="AI757" s="779"/>
      <c r="AJ757" s="779"/>
      <c r="AK757" s="779"/>
      <c r="AL757" s="779"/>
      <c r="AM757" s="779"/>
      <c r="AN757" s="779"/>
      <c r="AO757" s="779"/>
      <c r="AP757" s="779"/>
      <c r="AQ757" s="779"/>
      <c r="AR757" s="779"/>
      <c r="AS757" s="779"/>
      <c r="AT757" s="779"/>
      <c r="AU757" s="779"/>
      <c r="AV757" s="779"/>
      <c r="AW757" s="779"/>
      <c r="AX757" s="779"/>
      <c r="AY757" s="779"/>
      <c r="AZ757" s="779"/>
      <c r="BA757" s="779"/>
      <c r="BB757" s="779"/>
      <c r="BC757" s="779"/>
      <c r="BD757" s="779"/>
      <c r="BE757" s="779"/>
      <c r="BF757" s="779"/>
      <c r="BG757" s="779"/>
      <c r="BH757" s="779"/>
      <c r="BI757" s="779"/>
      <c r="BJ757" s="779"/>
      <c r="BK757" s="779"/>
      <c r="BL757" s="779"/>
      <c r="BM757" s="779"/>
      <c r="BN757" s="779"/>
      <c r="BO757" s="779"/>
      <c r="BP757" s="779"/>
      <c r="BQ757" s="779"/>
      <c r="BR757" s="779"/>
      <c r="BS757" s="779"/>
      <c r="BT757" s="779"/>
      <c r="BU757" s="779"/>
      <c r="BV757" s="779"/>
      <c r="BW757" s="779"/>
      <c r="BX757" s="779"/>
      <c r="BY757" s="779"/>
      <c r="BZ757" s="779"/>
      <c r="CA757" s="779"/>
      <c r="CB757" s="779"/>
      <c r="CC757" s="779"/>
      <c r="CD757" s="779"/>
      <c r="CE757" s="779"/>
      <c r="CF757" s="779"/>
      <c r="CG757" s="779"/>
      <c r="CH757" s="779"/>
      <c r="CI757" s="779"/>
      <c r="CJ757" s="779"/>
      <c r="CK757" s="779"/>
      <c r="CL757" s="779"/>
      <c r="CM757" s="779"/>
      <c r="CN757" s="779"/>
      <c r="CO757" s="779"/>
      <c r="CP757" s="779"/>
      <c r="CQ757" s="779"/>
      <c r="CR757" s="779"/>
      <c r="CS757" s="779"/>
      <c r="CT757" s="779"/>
    </row>
    <row r="758" spans="1:98" s="887" customFormat="1" ht="13.5">
      <c r="A758" s="886"/>
      <c r="B758" s="886"/>
      <c r="C758" s="886"/>
      <c r="D758" s="886"/>
      <c r="E758" s="886"/>
      <c r="F758" s="2851"/>
      <c r="G758" s="2851"/>
      <c r="H758" s="888"/>
      <c r="I758" s="889"/>
      <c r="J758" s="890"/>
      <c r="M758" s="772"/>
      <c r="N758" s="891"/>
      <c r="O758" s="774"/>
      <c r="P758" s="775"/>
      <c r="Q758" s="775"/>
      <c r="R758" s="776"/>
      <c r="S758" s="777"/>
      <c r="T758" s="777"/>
      <c r="U758" s="777"/>
      <c r="V758" s="778"/>
      <c r="W758" s="778"/>
      <c r="X758" s="778"/>
      <c r="Y758" s="778"/>
      <c r="Z758" s="778"/>
      <c r="AA758" s="779"/>
      <c r="AB758" s="779"/>
      <c r="AC758" s="779"/>
      <c r="AD758" s="779"/>
      <c r="AE758" s="779"/>
      <c r="AF758" s="779"/>
      <c r="AG758" s="779"/>
      <c r="AH758" s="779"/>
      <c r="AI758" s="779"/>
      <c r="AJ758" s="779"/>
      <c r="AK758" s="779"/>
      <c r="AL758" s="779"/>
      <c r="AM758" s="779"/>
      <c r="AN758" s="779"/>
      <c r="AO758" s="779"/>
      <c r="AP758" s="779"/>
      <c r="AQ758" s="779"/>
      <c r="AR758" s="779"/>
      <c r="AS758" s="779"/>
      <c r="AT758" s="779"/>
      <c r="AU758" s="779"/>
      <c r="AV758" s="779"/>
      <c r="AW758" s="779"/>
      <c r="AX758" s="779"/>
      <c r="AY758" s="779"/>
      <c r="AZ758" s="779"/>
      <c r="BA758" s="779"/>
      <c r="BB758" s="779"/>
      <c r="BC758" s="779"/>
      <c r="BD758" s="779"/>
      <c r="BE758" s="779"/>
      <c r="BF758" s="779"/>
      <c r="BG758" s="779"/>
      <c r="BH758" s="779"/>
      <c r="BI758" s="779"/>
      <c r="BJ758" s="779"/>
      <c r="BK758" s="779"/>
      <c r="BL758" s="779"/>
      <c r="BM758" s="779"/>
      <c r="BN758" s="779"/>
      <c r="BO758" s="779"/>
      <c r="BP758" s="779"/>
      <c r="BQ758" s="779"/>
      <c r="BR758" s="779"/>
      <c r="BS758" s="779"/>
      <c r="BT758" s="779"/>
      <c r="BU758" s="779"/>
      <c r="BV758" s="779"/>
      <c r="BW758" s="779"/>
      <c r="BX758" s="779"/>
      <c r="BY758" s="779"/>
      <c r="BZ758" s="779"/>
      <c r="CA758" s="779"/>
      <c r="CB758" s="779"/>
      <c r="CC758" s="779"/>
      <c r="CD758" s="779"/>
      <c r="CE758" s="779"/>
      <c r="CF758" s="779"/>
      <c r="CG758" s="779"/>
      <c r="CH758" s="779"/>
      <c r="CI758" s="779"/>
      <c r="CJ758" s="779"/>
      <c r="CK758" s="779"/>
      <c r="CL758" s="779"/>
      <c r="CM758" s="779"/>
      <c r="CN758" s="779"/>
      <c r="CO758" s="779"/>
      <c r="CP758" s="779"/>
      <c r="CQ758" s="779"/>
      <c r="CR758" s="779"/>
      <c r="CS758" s="779"/>
      <c r="CT758" s="779"/>
    </row>
    <row r="759" spans="1:98" s="887" customFormat="1" ht="13.5">
      <c r="A759" s="886"/>
      <c r="B759" s="886"/>
      <c r="C759" s="886"/>
      <c r="D759" s="886"/>
      <c r="E759" s="886"/>
      <c r="F759" s="2851"/>
      <c r="G759" s="2851"/>
      <c r="H759" s="888"/>
      <c r="I759" s="889"/>
      <c r="J759" s="890"/>
      <c r="M759" s="772"/>
      <c r="N759" s="891"/>
      <c r="O759" s="774"/>
      <c r="P759" s="775"/>
      <c r="Q759" s="775"/>
      <c r="R759" s="776"/>
      <c r="S759" s="777"/>
      <c r="T759" s="777"/>
      <c r="U759" s="777"/>
      <c r="V759" s="778"/>
      <c r="W759" s="778"/>
      <c r="X759" s="778"/>
      <c r="Y759" s="778"/>
      <c r="Z759" s="778"/>
      <c r="AA759" s="779"/>
      <c r="AB759" s="779"/>
      <c r="AC759" s="779"/>
      <c r="AD759" s="779"/>
      <c r="AE759" s="779"/>
      <c r="AF759" s="779"/>
      <c r="AG759" s="779"/>
      <c r="AH759" s="779"/>
      <c r="AI759" s="779"/>
      <c r="AJ759" s="779"/>
      <c r="AK759" s="779"/>
      <c r="AL759" s="779"/>
      <c r="AM759" s="779"/>
      <c r="AN759" s="779"/>
      <c r="AO759" s="779"/>
      <c r="AP759" s="779"/>
      <c r="AQ759" s="779"/>
      <c r="AR759" s="779"/>
      <c r="AS759" s="779"/>
      <c r="AT759" s="779"/>
      <c r="AU759" s="779"/>
      <c r="AV759" s="779"/>
      <c r="AW759" s="779"/>
      <c r="AX759" s="779"/>
      <c r="AY759" s="779"/>
      <c r="AZ759" s="779"/>
      <c r="BA759" s="779"/>
      <c r="BB759" s="779"/>
      <c r="BC759" s="779"/>
      <c r="BD759" s="779"/>
      <c r="BE759" s="779"/>
      <c r="BF759" s="779"/>
      <c r="BG759" s="779"/>
      <c r="BH759" s="779"/>
      <c r="BI759" s="779"/>
      <c r="BJ759" s="779"/>
      <c r="BK759" s="779"/>
      <c r="BL759" s="779"/>
      <c r="BM759" s="779"/>
      <c r="BN759" s="779"/>
      <c r="BO759" s="779"/>
      <c r="BP759" s="779"/>
      <c r="BQ759" s="779"/>
      <c r="BR759" s="779"/>
      <c r="BS759" s="779"/>
      <c r="BT759" s="779"/>
      <c r="BU759" s="779"/>
      <c r="BV759" s="779"/>
      <c r="BW759" s="779"/>
      <c r="BX759" s="779"/>
      <c r="BY759" s="779"/>
      <c r="BZ759" s="779"/>
      <c r="CA759" s="779"/>
      <c r="CB759" s="779"/>
      <c r="CC759" s="779"/>
      <c r="CD759" s="779"/>
      <c r="CE759" s="779"/>
      <c r="CF759" s="779"/>
      <c r="CG759" s="779"/>
      <c r="CH759" s="779"/>
      <c r="CI759" s="779"/>
      <c r="CJ759" s="779"/>
      <c r="CK759" s="779"/>
      <c r="CL759" s="779"/>
      <c r="CM759" s="779"/>
      <c r="CN759" s="779"/>
      <c r="CO759" s="779"/>
      <c r="CP759" s="779"/>
      <c r="CQ759" s="779"/>
      <c r="CR759" s="779"/>
      <c r="CS759" s="779"/>
      <c r="CT759" s="779"/>
    </row>
    <row r="760" spans="1:98" s="887" customFormat="1" ht="13.5">
      <c r="A760" s="886"/>
      <c r="B760" s="886"/>
      <c r="C760" s="886"/>
      <c r="D760" s="886"/>
      <c r="E760" s="886"/>
      <c r="F760" s="2851"/>
      <c r="G760" s="2851"/>
      <c r="H760" s="888"/>
      <c r="I760" s="889"/>
      <c r="J760" s="890"/>
      <c r="M760" s="772"/>
      <c r="N760" s="891"/>
      <c r="O760" s="774"/>
      <c r="P760" s="775"/>
      <c r="Q760" s="775"/>
      <c r="R760" s="776"/>
      <c r="S760" s="777"/>
      <c r="T760" s="777"/>
      <c r="U760" s="777"/>
      <c r="V760" s="778"/>
      <c r="W760" s="778"/>
      <c r="X760" s="778"/>
      <c r="Y760" s="778"/>
      <c r="Z760" s="778"/>
      <c r="AA760" s="779"/>
      <c r="AB760" s="779"/>
      <c r="AC760" s="779"/>
      <c r="AD760" s="779"/>
      <c r="AE760" s="779"/>
      <c r="AF760" s="779"/>
      <c r="AG760" s="779"/>
      <c r="AH760" s="779"/>
      <c r="AI760" s="779"/>
      <c r="AJ760" s="779"/>
      <c r="AK760" s="779"/>
      <c r="AL760" s="779"/>
      <c r="AM760" s="779"/>
      <c r="AN760" s="779"/>
      <c r="AO760" s="779"/>
      <c r="AP760" s="779"/>
      <c r="AQ760" s="779"/>
      <c r="AR760" s="779"/>
      <c r="AS760" s="779"/>
      <c r="AT760" s="779"/>
      <c r="AU760" s="779"/>
      <c r="AV760" s="779"/>
      <c r="AW760" s="779"/>
      <c r="AX760" s="779"/>
      <c r="AY760" s="779"/>
      <c r="AZ760" s="779"/>
      <c r="BA760" s="779"/>
      <c r="BB760" s="779"/>
      <c r="BC760" s="779"/>
      <c r="BD760" s="779"/>
      <c r="BE760" s="779"/>
      <c r="BF760" s="779"/>
      <c r="BG760" s="779"/>
      <c r="BH760" s="779"/>
      <c r="BI760" s="779"/>
      <c r="BJ760" s="779"/>
      <c r="BK760" s="779"/>
      <c r="BL760" s="779"/>
      <c r="BM760" s="779"/>
      <c r="BN760" s="779"/>
      <c r="BO760" s="779"/>
      <c r="BP760" s="779"/>
      <c r="BQ760" s="779"/>
      <c r="BR760" s="779"/>
      <c r="BS760" s="779"/>
      <c r="BT760" s="779"/>
      <c r="BU760" s="779"/>
      <c r="BV760" s="779"/>
      <c r="BW760" s="779"/>
      <c r="BX760" s="779"/>
      <c r="BY760" s="779"/>
      <c r="BZ760" s="779"/>
      <c r="CA760" s="779"/>
      <c r="CB760" s="779"/>
      <c r="CC760" s="779"/>
      <c r="CD760" s="779"/>
      <c r="CE760" s="779"/>
      <c r="CF760" s="779"/>
      <c r="CG760" s="779"/>
      <c r="CH760" s="779"/>
      <c r="CI760" s="779"/>
      <c r="CJ760" s="779"/>
      <c r="CK760" s="779"/>
      <c r="CL760" s="779"/>
      <c r="CM760" s="779"/>
      <c r="CN760" s="779"/>
      <c r="CO760" s="779"/>
      <c r="CP760" s="779"/>
      <c r="CQ760" s="779"/>
      <c r="CR760" s="779"/>
      <c r="CS760" s="779"/>
      <c r="CT760" s="779"/>
    </row>
    <row r="761" spans="1:98" s="887" customFormat="1" ht="13.5">
      <c r="A761" s="886"/>
      <c r="B761" s="886"/>
      <c r="C761" s="886"/>
      <c r="D761" s="886"/>
      <c r="E761" s="886"/>
      <c r="F761" s="2851"/>
      <c r="G761" s="2851"/>
      <c r="H761" s="888"/>
      <c r="I761" s="889"/>
      <c r="J761" s="890"/>
      <c r="M761" s="772"/>
      <c r="N761" s="891"/>
      <c r="O761" s="774"/>
      <c r="P761" s="775"/>
      <c r="Q761" s="775"/>
      <c r="R761" s="776"/>
      <c r="S761" s="777"/>
      <c r="T761" s="777"/>
      <c r="U761" s="777"/>
      <c r="V761" s="778"/>
      <c r="W761" s="778"/>
      <c r="X761" s="778"/>
      <c r="Y761" s="778"/>
      <c r="Z761" s="778"/>
      <c r="AA761" s="779"/>
      <c r="AB761" s="779"/>
      <c r="AC761" s="779"/>
      <c r="AD761" s="779"/>
      <c r="AE761" s="779"/>
      <c r="AF761" s="779"/>
      <c r="AG761" s="779"/>
      <c r="AH761" s="779"/>
      <c r="AI761" s="779"/>
      <c r="AJ761" s="779"/>
      <c r="AK761" s="779"/>
      <c r="AL761" s="779"/>
      <c r="AM761" s="779"/>
      <c r="AN761" s="779"/>
      <c r="AO761" s="779"/>
      <c r="AP761" s="779"/>
      <c r="AQ761" s="779"/>
      <c r="AR761" s="779"/>
      <c r="AS761" s="779"/>
      <c r="AT761" s="779"/>
      <c r="AU761" s="779"/>
      <c r="AV761" s="779"/>
      <c r="AW761" s="779"/>
      <c r="AX761" s="779"/>
      <c r="AY761" s="779"/>
      <c r="AZ761" s="779"/>
      <c r="BA761" s="779"/>
      <c r="BB761" s="779"/>
      <c r="BC761" s="779"/>
      <c r="BD761" s="779"/>
      <c r="BE761" s="779"/>
      <c r="BF761" s="779"/>
      <c r="BG761" s="779"/>
      <c r="BH761" s="779"/>
      <c r="BI761" s="779"/>
      <c r="BJ761" s="779"/>
      <c r="BK761" s="779"/>
      <c r="BL761" s="779"/>
      <c r="BM761" s="779"/>
      <c r="BN761" s="779"/>
      <c r="BO761" s="779"/>
      <c r="BP761" s="779"/>
      <c r="BQ761" s="779"/>
      <c r="BR761" s="779"/>
      <c r="BS761" s="779"/>
      <c r="BT761" s="779"/>
      <c r="BU761" s="779"/>
      <c r="BV761" s="779"/>
      <c r="BW761" s="779"/>
      <c r="BX761" s="779"/>
      <c r="BY761" s="779"/>
      <c r="BZ761" s="779"/>
      <c r="CA761" s="779"/>
      <c r="CB761" s="779"/>
      <c r="CC761" s="779"/>
      <c r="CD761" s="779"/>
      <c r="CE761" s="779"/>
      <c r="CF761" s="779"/>
      <c r="CG761" s="779"/>
      <c r="CH761" s="779"/>
      <c r="CI761" s="779"/>
      <c r="CJ761" s="779"/>
      <c r="CK761" s="779"/>
      <c r="CL761" s="779"/>
      <c r="CM761" s="779"/>
      <c r="CN761" s="779"/>
      <c r="CO761" s="779"/>
      <c r="CP761" s="779"/>
      <c r="CQ761" s="779"/>
      <c r="CR761" s="779"/>
      <c r="CS761" s="779"/>
      <c r="CT761" s="779"/>
    </row>
    <row r="762" spans="1:98" s="887" customFormat="1" ht="13.5">
      <c r="A762" s="886"/>
      <c r="B762" s="886"/>
      <c r="C762" s="886"/>
      <c r="D762" s="886"/>
      <c r="E762" s="886"/>
      <c r="F762" s="2851"/>
      <c r="G762" s="2851"/>
      <c r="H762" s="888"/>
      <c r="I762" s="889"/>
      <c r="J762" s="890"/>
      <c r="M762" s="772"/>
      <c r="N762" s="891"/>
      <c r="O762" s="774"/>
      <c r="P762" s="775"/>
      <c r="Q762" s="775"/>
      <c r="R762" s="776"/>
      <c r="S762" s="777"/>
      <c r="T762" s="777"/>
      <c r="U762" s="777"/>
      <c r="V762" s="778"/>
      <c r="W762" s="778"/>
      <c r="X762" s="778"/>
      <c r="Y762" s="778"/>
      <c r="Z762" s="778"/>
      <c r="AA762" s="779"/>
      <c r="AB762" s="779"/>
      <c r="AC762" s="779"/>
      <c r="AD762" s="779"/>
      <c r="AE762" s="779"/>
      <c r="AF762" s="779"/>
      <c r="AG762" s="779"/>
      <c r="AH762" s="779"/>
      <c r="AI762" s="779"/>
      <c r="AJ762" s="779"/>
      <c r="AK762" s="779"/>
      <c r="AL762" s="779"/>
      <c r="AM762" s="779"/>
      <c r="AN762" s="779"/>
      <c r="AO762" s="779"/>
      <c r="AP762" s="779"/>
      <c r="AQ762" s="779"/>
      <c r="AR762" s="779"/>
      <c r="AS762" s="779"/>
      <c r="AT762" s="779"/>
      <c r="AU762" s="779"/>
      <c r="AV762" s="779"/>
      <c r="AW762" s="779"/>
      <c r="AX762" s="779"/>
      <c r="AY762" s="779"/>
      <c r="AZ762" s="779"/>
      <c r="BA762" s="779"/>
      <c r="BB762" s="779"/>
      <c r="BC762" s="779"/>
      <c r="BD762" s="779"/>
      <c r="BE762" s="779"/>
      <c r="BF762" s="779"/>
      <c r="BG762" s="779"/>
      <c r="BH762" s="779"/>
      <c r="BI762" s="779"/>
      <c r="BJ762" s="779"/>
      <c r="BK762" s="779"/>
      <c r="BL762" s="779"/>
      <c r="BM762" s="779"/>
      <c r="BN762" s="779"/>
      <c r="BO762" s="779"/>
      <c r="BP762" s="779"/>
      <c r="BQ762" s="779"/>
      <c r="BR762" s="779"/>
      <c r="BS762" s="779"/>
      <c r="BT762" s="779"/>
      <c r="BU762" s="779"/>
      <c r="BV762" s="779"/>
      <c r="BW762" s="779"/>
      <c r="BX762" s="779"/>
      <c r="BY762" s="779"/>
      <c r="BZ762" s="779"/>
      <c r="CA762" s="779"/>
      <c r="CB762" s="779"/>
      <c r="CC762" s="779"/>
      <c r="CD762" s="779"/>
      <c r="CE762" s="779"/>
      <c r="CF762" s="779"/>
      <c r="CG762" s="779"/>
      <c r="CH762" s="779"/>
      <c r="CI762" s="779"/>
      <c r="CJ762" s="779"/>
      <c r="CK762" s="779"/>
      <c r="CL762" s="779"/>
      <c r="CM762" s="779"/>
      <c r="CN762" s="779"/>
      <c r="CO762" s="779"/>
      <c r="CP762" s="779"/>
      <c r="CQ762" s="779"/>
      <c r="CR762" s="779"/>
      <c r="CS762" s="779"/>
      <c r="CT762" s="779"/>
    </row>
    <row r="763" spans="1:98" s="887" customFormat="1" ht="13.5">
      <c r="A763" s="886"/>
      <c r="B763" s="886"/>
      <c r="C763" s="886"/>
      <c r="D763" s="886"/>
      <c r="E763" s="886"/>
      <c r="F763" s="2851"/>
      <c r="G763" s="2851"/>
      <c r="H763" s="888"/>
      <c r="I763" s="889"/>
      <c r="J763" s="890"/>
      <c r="M763" s="772"/>
      <c r="N763" s="891"/>
      <c r="O763" s="774"/>
      <c r="P763" s="775"/>
      <c r="Q763" s="775"/>
      <c r="R763" s="776"/>
      <c r="S763" s="777"/>
      <c r="T763" s="777"/>
      <c r="U763" s="777"/>
      <c r="V763" s="778"/>
      <c r="W763" s="778"/>
      <c r="X763" s="778"/>
      <c r="Y763" s="778"/>
      <c r="Z763" s="778"/>
      <c r="AA763" s="779"/>
      <c r="AB763" s="779"/>
      <c r="AC763" s="779"/>
      <c r="AD763" s="779"/>
      <c r="AE763" s="779"/>
      <c r="AF763" s="779"/>
      <c r="AG763" s="779"/>
      <c r="AH763" s="779"/>
      <c r="AI763" s="779"/>
      <c r="AJ763" s="779"/>
      <c r="AK763" s="779"/>
      <c r="AL763" s="779"/>
      <c r="AM763" s="779"/>
      <c r="AN763" s="779"/>
      <c r="AO763" s="779"/>
      <c r="AP763" s="779"/>
      <c r="AQ763" s="779"/>
      <c r="AR763" s="779"/>
      <c r="AS763" s="779"/>
      <c r="AT763" s="779"/>
      <c r="AU763" s="779"/>
      <c r="AV763" s="779"/>
      <c r="AW763" s="779"/>
      <c r="AX763" s="779"/>
      <c r="AY763" s="779"/>
      <c r="AZ763" s="779"/>
      <c r="BA763" s="779"/>
      <c r="BB763" s="779"/>
      <c r="BC763" s="779"/>
      <c r="BD763" s="779"/>
      <c r="BE763" s="779"/>
      <c r="BF763" s="779"/>
      <c r="BG763" s="779"/>
      <c r="BH763" s="779"/>
      <c r="BI763" s="779"/>
      <c r="BJ763" s="779"/>
      <c r="BK763" s="779"/>
      <c r="BL763" s="779"/>
      <c r="BM763" s="779"/>
      <c r="BN763" s="779"/>
      <c r="BO763" s="779"/>
      <c r="BP763" s="779"/>
      <c r="BQ763" s="779"/>
      <c r="BR763" s="779"/>
      <c r="BS763" s="779"/>
      <c r="BT763" s="779"/>
      <c r="BU763" s="779"/>
      <c r="BV763" s="779"/>
      <c r="BW763" s="779"/>
      <c r="BX763" s="779"/>
      <c r="BY763" s="779"/>
      <c r="BZ763" s="779"/>
      <c r="CA763" s="779"/>
      <c r="CB763" s="779"/>
      <c r="CC763" s="779"/>
      <c r="CD763" s="779"/>
      <c r="CE763" s="779"/>
      <c r="CF763" s="779"/>
      <c r="CG763" s="779"/>
      <c r="CH763" s="779"/>
      <c r="CI763" s="779"/>
      <c r="CJ763" s="779"/>
      <c r="CK763" s="779"/>
      <c r="CL763" s="779"/>
      <c r="CM763" s="779"/>
      <c r="CN763" s="779"/>
      <c r="CO763" s="779"/>
      <c r="CP763" s="779"/>
      <c r="CQ763" s="779"/>
      <c r="CR763" s="779"/>
      <c r="CS763" s="779"/>
      <c r="CT763" s="779"/>
    </row>
    <row r="764" spans="1:98" s="887" customFormat="1" ht="13.5">
      <c r="A764" s="886"/>
      <c r="B764" s="886"/>
      <c r="C764" s="886"/>
      <c r="D764" s="886"/>
      <c r="E764" s="886"/>
      <c r="F764" s="2851"/>
      <c r="G764" s="2851"/>
      <c r="H764" s="888"/>
      <c r="I764" s="889"/>
      <c r="J764" s="890"/>
      <c r="M764" s="772"/>
      <c r="N764" s="891"/>
      <c r="O764" s="774"/>
      <c r="P764" s="775"/>
      <c r="Q764" s="775"/>
      <c r="R764" s="776"/>
      <c r="S764" s="777"/>
      <c r="T764" s="777"/>
      <c r="U764" s="777"/>
      <c r="V764" s="778"/>
      <c r="W764" s="778"/>
      <c r="X764" s="778"/>
      <c r="Y764" s="778"/>
      <c r="Z764" s="778"/>
      <c r="AA764" s="779"/>
      <c r="AB764" s="779"/>
      <c r="AC764" s="779"/>
      <c r="AD764" s="779"/>
      <c r="AE764" s="779"/>
      <c r="AF764" s="779"/>
      <c r="AG764" s="779"/>
      <c r="AH764" s="779"/>
      <c r="AI764" s="779"/>
      <c r="AJ764" s="779"/>
      <c r="AK764" s="779"/>
      <c r="AL764" s="779"/>
      <c r="AM764" s="779"/>
      <c r="AN764" s="779"/>
      <c r="AO764" s="779"/>
      <c r="AP764" s="779"/>
      <c r="AQ764" s="779"/>
      <c r="AR764" s="779"/>
      <c r="AS764" s="779"/>
      <c r="AT764" s="779"/>
      <c r="AU764" s="779"/>
      <c r="AV764" s="779"/>
      <c r="AW764" s="779"/>
      <c r="AX764" s="779"/>
      <c r="AY764" s="779"/>
      <c r="AZ764" s="779"/>
      <c r="BA764" s="779"/>
      <c r="BB764" s="779"/>
      <c r="BC764" s="779"/>
      <c r="BD764" s="779"/>
      <c r="BE764" s="779"/>
      <c r="BF764" s="779"/>
      <c r="BG764" s="779"/>
      <c r="BH764" s="779"/>
      <c r="BI764" s="779"/>
      <c r="BJ764" s="779"/>
      <c r="BK764" s="779"/>
      <c r="BL764" s="779"/>
      <c r="BM764" s="779"/>
      <c r="BN764" s="779"/>
      <c r="BO764" s="779"/>
      <c r="BP764" s="779"/>
      <c r="BQ764" s="779"/>
      <c r="BR764" s="779"/>
      <c r="BS764" s="779"/>
      <c r="BT764" s="779"/>
      <c r="BU764" s="779"/>
      <c r="BV764" s="779"/>
      <c r="BW764" s="779"/>
      <c r="BX764" s="779"/>
      <c r="BY764" s="779"/>
      <c r="BZ764" s="779"/>
      <c r="CA764" s="779"/>
      <c r="CB764" s="779"/>
      <c r="CC764" s="779"/>
      <c r="CD764" s="779"/>
      <c r="CE764" s="779"/>
      <c r="CF764" s="779"/>
      <c r="CG764" s="779"/>
      <c r="CH764" s="779"/>
      <c r="CI764" s="779"/>
      <c r="CJ764" s="779"/>
      <c r="CK764" s="779"/>
      <c r="CL764" s="779"/>
      <c r="CM764" s="779"/>
      <c r="CN764" s="779"/>
      <c r="CO764" s="779"/>
      <c r="CP764" s="779"/>
      <c r="CQ764" s="779"/>
      <c r="CR764" s="779"/>
      <c r="CS764" s="779"/>
      <c r="CT764" s="779"/>
    </row>
    <row r="765" spans="1:98" s="887" customFormat="1" ht="13.5">
      <c r="A765" s="886"/>
      <c r="B765" s="886"/>
      <c r="C765" s="886"/>
      <c r="D765" s="886"/>
      <c r="E765" s="886"/>
      <c r="F765" s="2851"/>
      <c r="G765" s="2851"/>
      <c r="H765" s="888"/>
      <c r="I765" s="889"/>
      <c r="J765" s="890"/>
      <c r="M765" s="772"/>
      <c r="N765" s="891"/>
      <c r="O765" s="774"/>
      <c r="P765" s="775"/>
      <c r="Q765" s="775"/>
      <c r="R765" s="776"/>
      <c r="S765" s="777"/>
      <c r="T765" s="777"/>
      <c r="U765" s="777"/>
      <c r="V765" s="778"/>
      <c r="W765" s="778"/>
      <c r="X765" s="778"/>
      <c r="Y765" s="778"/>
      <c r="Z765" s="778"/>
      <c r="AA765" s="779"/>
      <c r="AB765" s="779"/>
      <c r="AC765" s="779"/>
      <c r="AD765" s="779"/>
      <c r="AE765" s="779"/>
      <c r="AF765" s="779"/>
      <c r="AG765" s="779"/>
      <c r="AH765" s="779"/>
      <c r="AI765" s="779"/>
      <c r="AJ765" s="779"/>
      <c r="AK765" s="779"/>
      <c r="AL765" s="779"/>
      <c r="AM765" s="779"/>
      <c r="AN765" s="779"/>
      <c r="AO765" s="779"/>
      <c r="AP765" s="779"/>
      <c r="AQ765" s="779"/>
      <c r="AR765" s="779"/>
      <c r="AS765" s="779"/>
      <c r="AT765" s="779"/>
      <c r="AU765" s="779"/>
      <c r="AV765" s="779"/>
      <c r="AW765" s="779"/>
      <c r="AX765" s="779"/>
      <c r="AY765" s="779"/>
      <c r="AZ765" s="779"/>
      <c r="BA765" s="779"/>
      <c r="BB765" s="779"/>
      <c r="BC765" s="779"/>
      <c r="BD765" s="779"/>
      <c r="BE765" s="779"/>
      <c r="BF765" s="779"/>
      <c r="BG765" s="779"/>
      <c r="BH765" s="779"/>
      <c r="BI765" s="779"/>
      <c r="BJ765" s="779"/>
      <c r="BK765" s="779"/>
      <c r="BL765" s="779"/>
      <c r="BM765" s="779"/>
      <c r="BN765" s="779"/>
      <c r="BO765" s="779"/>
      <c r="BP765" s="779"/>
      <c r="BQ765" s="779"/>
      <c r="BR765" s="779"/>
      <c r="BS765" s="779"/>
      <c r="BT765" s="779"/>
      <c r="BU765" s="779"/>
      <c r="BV765" s="779"/>
      <c r="BW765" s="779"/>
      <c r="BX765" s="779"/>
      <c r="BY765" s="779"/>
      <c r="BZ765" s="779"/>
      <c r="CA765" s="779"/>
      <c r="CB765" s="779"/>
      <c r="CC765" s="779"/>
      <c r="CD765" s="779"/>
      <c r="CE765" s="779"/>
      <c r="CF765" s="779"/>
      <c r="CG765" s="779"/>
      <c r="CH765" s="779"/>
      <c r="CI765" s="779"/>
      <c r="CJ765" s="779"/>
      <c r="CK765" s="779"/>
      <c r="CL765" s="779"/>
      <c r="CM765" s="779"/>
      <c r="CN765" s="779"/>
      <c r="CO765" s="779"/>
      <c r="CP765" s="779"/>
      <c r="CQ765" s="779"/>
      <c r="CR765" s="779"/>
      <c r="CS765" s="779"/>
      <c r="CT765" s="779"/>
    </row>
    <row r="766" spans="1:98" s="887" customFormat="1" ht="13.5">
      <c r="A766" s="886"/>
      <c r="B766" s="886"/>
      <c r="C766" s="886"/>
      <c r="D766" s="886"/>
      <c r="E766" s="886"/>
      <c r="F766" s="2851"/>
      <c r="G766" s="2851"/>
      <c r="H766" s="888"/>
      <c r="I766" s="889"/>
      <c r="J766" s="890"/>
      <c r="M766" s="772"/>
      <c r="N766" s="891"/>
      <c r="O766" s="774"/>
      <c r="P766" s="775"/>
      <c r="Q766" s="775"/>
      <c r="R766" s="776"/>
      <c r="S766" s="777"/>
      <c r="T766" s="777"/>
      <c r="U766" s="777"/>
      <c r="V766" s="778"/>
      <c r="W766" s="778"/>
      <c r="X766" s="778"/>
      <c r="Y766" s="778"/>
      <c r="Z766" s="778"/>
      <c r="AA766" s="779"/>
      <c r="AB766" s="779"/>
      <c r="AC766" s="779"/>
      <c r="AD766" s="779"/>
      <c r="AE766" s="779"/>
      <c r="AF766" s="779"/>
      <c r="AG766" s="779"/>
      <c r="AH766" s="779"/>
      <c r="AI766" s="779"/>
      <c r="AJ766" s="779"/>
      <c r="AK766" s="779"/>
      <c r="AL766" s="779"/>
      <c r="AM766" s="779"/>
      <c r="AN766" s="779"/>
      <c r="AO766" s="779"/>
      <c r="AP766" s="779"/>
      <c r="AQ766" s="779"/>
      <c r="AR766" s="779"/>
      <c r="AS766" s="779"/>
      <c r="AT766" s="779"/>
      <c r="AU766" s="779"/>
      <c r="AV766" s="779"/>
      <c r="AW766" s="779"/>
      <c r="AX766" s="779"/>
      <c r="AY766" s="779"/>
      <c r="AZ766" s="779"/>
      <c r="BA766" s="779"/>
      <c r="BB766" s="779"/>
      <c r="BC766" s="779"/>
      <c r="BD766" s="779"/>
      <c r="BE766" s="779"/>
      <c r="BF766" s="779"/>
      <c r="BG766" s="779"/>
      <c r="BH766" s="779"/>
      <c r="BI766" s="779"/>
      <c r="BJ766" s="779"/>
      <c r="BK766" s="779"/>
      <c r="BL766" s="779"/>
      <c r="BM766" s="779"/>
      <c r="BN766" s="779"/>
      <c r="BO766" s="779"/>
      <c r="BP766" s="779"/>
      <c r="BQ766" s="779"/>
      <c r="BR766" s="779"/>
      <c r="BS766" s="779"/>
      <c r="BT766" s="779"/>
      <c r="BU766" s="779"/>
      <c r="BV766" s="779"/>
      <c r="BW766" s="779"/>
      <c r="BX766" s="779"/>
      <c r="BY766" s="779"/>
      <c r="BZ766" s="779"/>
      <c r="CA766" s="779"/>
      <c r="CB766" s="779"/>
      <c r="CC766" s="779"/>
      <c r="CD766" s="779"/>
      <c r="CE766" s="779"/>
      <c r="CF766" s="779"/>
      <c r="CG766" s="779"/>
      <c r="CH766" s="779"/>
      <c r="CI766" s="779"/>
      <c r="CJ766" s="779"/>
      <c r="CK766" s="779"/>
      <c r="CL766" s="779"/>
      <c r="CM766" s="779"/>
      <c r="CN766" s="779"/>
      <c r="CO766" s="779"/>
      <c r="CP766" s="779"/>
      <c r="CQ766" s="779"/>
      <c r="CR766" s="779"/>
      <c r="CS766" s="779"/>
      <c r="CT766" s="779"/>
    </row>
    <row r="767" spans="1:98" s="887" customFormat="1" ht="13.5">
      <c r="A767" s="886"/>
      <c r="B767" s="886"/>
      <c r="C767" s="886"/>
      <c r="D767" s="886"/>
      <c r="E767" s="886"/>
      <c r="F767" s="2851"/>
      <c r="G767" s="2851"/>
      <c r="H767" s="888"/>
      <c r="I767" s="889"/>
      <c r="J767" s="890"/>
      <c r="M767" s="772"/>
      <c r="N767" s="891"/>
      <c r="O767" s="774"/>
      <c r="P767" s="775"/>
      <c r="Q767" s="775"/>
      <c r="R767" s="776"/>
      <c r="S767" s="777"/>
      <c r="T767" s="777"/>
      <c r="U767" s="777"/>
      <c r="V767" s="778"/>
      <c r="W767" s="778"/>
      <c r="X767" s="778"/>
      <c r="Y767" s="778"/>
      <c r="Z767" s="778"/>
      <c r="AA767" s="779"/>
      <c r="AB767" s="779"/>
      <c r="AC767" s="779"/>
      <c r="AD767" s="779"/>
      <c r="AE767" s="779"/>
      <c r="AF767" s="779"/>
      <c r="AG767" s="779"/>
      <c r="AH767" s="779"/>
      <c r="AI767" s="779"/>
      <c r="AJ767" s="779"/>
      <c r="AK767" s="779"/>
      <c r="AL767" s="779"/>
      <c r="AM767" s="779"/>
      <c r="AN767" s="779"/>
      <c r="AO767" s="779"/>
      <c r="AP767" s="779"/>
      <c r="AQ767" s="779"/>
      <c r="AR767" s="779"/>
      <c r="AS767" s="779"/>
      <c r="AT767" s="779"/>
      <c r="AU767" s="779"/>
      <c r="AV767" s="779"/>
      <c r="AW767" s="779"/>
      <c r="AX767" s="779"/>
      <c r="AY767" s="779"/>
      <c r="AZ767" s="779"/>
      <c r="BA767" s="779"/>
      <c r="BB767" s="779"/>
      <c r="BC767" s="779"/>
      <c r="BD767" s="779"/>
      <c r="BE767" s="779"/>
      <c r="BF767" s="779"/>
      <c r="BG767" s="779"/>
      <c r="BH767" s="779"/>
      <c r="BI767" s="779"/>
      <c r="BJ767" s="779"/>
      <c r="BK767" s="779"/>
      <c r="BL767" s="779"/>
      <c r="BM767" s="779"/>
      <c r="BN767" s="779"/>
      <c r="BO767" s="779"/>
      <c r="BP767" s="779"/>
      <c r="BQ767" s="779"/>
      <c r="BR767" s="779"/>
      <c r="BS767" s="779"/>
      <c r="BT767" s="779"/>
      <c r="BU767" s="779"/>
      <c r="BV767" s="779"/>
      <c r="BW767" s="779"/>
      <c r="BX767" s="779"/>
      <c r="BY767" s="779"/>
      <c r="BZ767" s="779"/>
      <c r="CA767" s="779"/>
      <c r="CB767" s="779"/>
      <c r="CC767" s="779"/>
      <c r="CD767" s="779"/>
      <c r="CE767" s="779"/>
      <c r="CF767" s="779"/>
      <c r="CG767" s="779"/>
      <c r="CH767" s="779"/>
      <c r="CI767" s="779"/>
      <c r="CJ767" s="779"/>
      <c r="CK767" s="779"/>
      <c r="CL767" s="779"/>
      <c r="CM767" s="779"/>
      <c r="CN767" s="779"/>
      <c r="CO767" s="779"/>
      <c r="CP767" s="779"/>
      <c r="CQ767" s="779"/>
      <c r="CR767" s="779"/>
      <c r="CS767" s="779"/>
      <c r="CT767" s="779"/>
    </row>
    <row r="768" spans="1:98" s="887" customFormat="1" ht="13.5">
      <c r="A768" s="886"/>
      <c r="B768" s="886"/>
      <c r="C768" s="886"/>
      <c r="D768" s="886"/>
      <c r="E768" s="886"/>
      <c r="F768" s="2851"/>
      <c r="G768" s="2851"/>
      <c r="H768" s="888"/>
      <c r="I768" s="889"/>
      <c r="J768" s="890"/>
      <c r="M768" s="772"/>
      <c r="N768" s="891"/>
      <c r="O768" s="774"/>
      <c r="P768" s="775"/>
      <c r="Q768" s="775"/>
      <c r="R768" s="776"/>
      <c r="S768" s="777"/>
      <c r="T768" s="777"/>
      <c r="U768" s="777"/>
      <c r="V768" s="778"/>
      <c r="W768" s="778"/>
      <c r="X768" s="778"/>
      <c r="Y768" s="778"/>
      <c r="Z768" s="778"/>
      <c r="AA768" s="779"/>
      <c r="AB768" s="779"/>
      <c r="AC768" s="779"/>
      <c r="AD768" s="779"/>
      <c r="AE768" s="779"/>
      <c r="AF768" s="779"/>
      <c r="AG768" s="779"/>
      <c r="AH768" s="779"/>
      <c r="AI768" s="779"/>
      <c r="AJ768" s="779"/>
      <c r="AK768" s="779"/>
      <c r="AL768" s="779"/>
      <c r="AM768" s="779"/>
      <c r="AN768" s="779"/>
      <c r="AO768" s="779"/>
      <c r="AP768" s="779"/>
      <c r="AQ768" s="779"/>
      <c r="AR768" s="779"/>
      <c r="AS768" s="779"/>
      <c r="AT768" s="779"/>
      <c r="AU768" s="779"/>
      <c r="AV768" s="779"/>
      <c r="AW768" s="779"/>
      <c r="AX768" s="779"/>
      <c r="AY768" s="779"/>
      <c r="AZ768" s="779"/>
      <c r="BA768" s="779"/>
      <c r="BB768" s="779"/>
      <c r="BC768" s="779"/>
      <c r="BD768" s="779"/>
      <c r="BE768" s="779"/>
      <c r="BF768" s="779"/>
      <c r="BG768" s="779"/>
      <c r="BH768" s="779"/>
      <c r="BI768" s="779"/>
      <c r="BJ768" s="779"/>
      <c r="BK768" s="779"/>
      <c r="BL768" s="779"/>
      <c r="BM768" s="779"/>
      <c r="BN768" s="779"/>
      <c r="BO768" s="779"/>
      <c r="BP768" s="779"/>
      <c r="BQ768" s="779"/>
      <c r="BR768" s="779"/>
      <c r="BS768" s="779"/>
      <c r="BT768" s="779"/>
      <c r="BU768" s="779"/>
      <c r="BV768" s="779"/>
      <c r="BW768" s="779"/>
      <c r="BX768" s="779"/>
      <c r="BY768" s="779"/>
      <c r="BZ768" s="779"/>
      <c r="CA768" s="779"/>
      <c r="CB768" s="779"/>
      <c r="CC768" s="779"/>
      <c r="CD768" s="779"/>
      <c r="CE768" s="779"/>
      <c r="CF768" s="779"/>
      <c r="CG768" s="779"/>
      <c r="CH768" s="779"/>
      <c r="CI768" s="779"/>
      <c r="CJ768" s="779"/>
      <c r="CK768" s="779"/>
      <c r="CL768" s="779"/>
      <c r="CM768" s="779"/>
      <c r="CN768" s="779"/>
      <c r="CO768" s="779"/>
      <c r="CP768" s="779"/>
      <c r="CQ768" s="779"/>
      <c r="CR768" s="779"/>
      <c r="CS768" s="779"/>
      <c r="CT768" s="779"/>
    </row>
    <row r="769" spans="1:98" s="887" customFormat="1" ht="13.5">
      <c r="A769" s="886"/>
      <c r="B769" s="886"/>
      <c r="C769" s="886"/>
      <c r="D769" s="886"/>
      <c r="E769" s="886"/>
      <c r="F769" s="2851"/>
      <c r="G769" s="2851"/>
      <c r="H769" s="888"/>
      <c r="I769" s="889"/>
      <c r="J769" s="890"/>
      <c r="M769" s="772"/>
      <c r="N769" s="891"/>
      <c r="O769" s="774"/>
      <c r="P769" s="775"/>
      <c r="Q769" s="775"/>
      <c r="R769" s="776"/>
      <c r="S769" s="777"/>
      <c r="T769" s="777"/>
      <c r="U769" s="777"/>
      <c r="V769" s="778"/>
      <c r="W769" s="778"/>
      <c r="X769" s="778"/>
      <c r="Y769" s="778"/>
      <c r="Z769" s="778"/>
      <c r="AA769" s="779"/>
      <c r="AB769" s="779"/>
      <c r="AC769" s="779"/>
      <c r="AD769" s="779"/>
      <c r="AE769" s="779"/>
      <c r="AF769" s="779"/>
      <c r="AG769" s="779"/>
      <c r="AH769" s="779"/>
      <c r="AI769" s="779"/>
      <c r="AJ769" s="779"/>
      <c r="AK769" s="779"/>
      <c r="AL769" s="779"/>
      <c r="AM769" s="779"/>
      <c r="AN769" s="779"/>
      <c r="AO769" s="779"/>
      <c r="AP769" s="779"/>
      <c r="AQ769" s="779"/>
      <c r="AR769" s="779"/>
      <c r="AS769" s="779"/>
      <c r="AT769" s="779"/>
      <c r="AU769" s="779"/>
      <c r="AV769" s="779"/>
      <c r="AW769" s="779"/>
      <c r="AX769" s="779"/>
      <c r="AY769" s="779"/>
      <c r="AZ769" s="779"/>
      <c r="BA769" s="779"/>
      <c r="BB769" s="779"/>
      <c r="BC769" s="779"/>
      <c r="BD769" s="779"/>
      <c r="BE769" s="779"/>
      <c r="BF769" s="779"/>
      <c r="BG769" s="779"/>
      <c r="BH769" s="779"/>
      <c r="BI769" s="779"/>
      <c r="BJ769" s="779"/>
      <c r="BK769" s="779"/>
      <c r="BL769" s="779"/>
      <c r="BM769" s="779"/>
      <c r="BN769" s="779"/>
      <c r="BO769" s="779"/>
      <c r="BP769" s="779"/>
      <c r="BQ769" s="779"/>
      <c r="BR769" s="779"/>
      <c r="BS769" s="779"/>
      <c r="BT769" s="779"/>
      <c r="BU769" s="779"/>
      <c r="BV769" s="779"/>
      <c r="BW769" s="779"/>
      <c r="BX769" s="779"/>
      <c r="BY769" s="779"/>
      <c r="BZ769" s="779"/>
      <c r="CA769" s="779"/>
      <c r="CB769" s="779"/>
      <c r="CC769" s="779"/>
      <c r="CD769" s="779"/>
      <c r="CE769" s="779"/>
      <c r="CF769" s="779"/>
      <c r="CG769" s="779"/>
      <c r="CH769" s="779"/>
      <c r="CI769" s="779"/>
      <c r="CJ769" s="779"/>
      <c r="CK769" s="779"/>
      <c r="CL769" s="779"/>
      <c r="CM769" s="779"/>
      <c r="CN769" s="779"/>
      <c r="CO769" s="779"/>
      <c r="CP769" s="779"/>
      <c r="CQ769" s="779"/>
      <c r="CR769" s="779"/>
      <c r="CS769" s="779"/>
      <c r="CT769" s="779"/>
    </row>
    <row r="770" spans="1:98" s="887" customFormat="1" ht="13.5">
      <c r="A770" s="886"/>
      <c r="B770" s="886"/>
      <c r="C770" s="886"/>
      <c r="D770" s="886"/>
      <c r="E770" s="886"/>
      <c r="F770" s="2851"/>
      <c r="G770" s="2851"/>
      <c r="H770" s="888"/>
      <c r="I770" s="889"/>
      <c r="J770" s="890"/>
      <c r="M770" s="772"/>
      <c r="N770" s="891"/>
      <c r="O770" s="774"/>
      <c r="P770" s="775"/>
      <c r="Q770" s="775"/>
      <c r="R770" s="776"/>
      <c r="S770" s="777"/>
      <c r="T770" s="777"/>
      <c r="U770" s="777"/>
      <c r="V770" s="778"/>
      <c r="W770" s="778"/>
      <c r="X770" s="778"/>
      <c r="Y770" s="778"/>
      <c r="Z770" s="778"/>
      <c r="AA770" s="779"/>
      <c r="AB770" s="779"/>
      <c r="AC770" s="779"/>
      <c r="AD770" s="779"/>
      <c r="AE770" s="779"/>
      <c r="AF770" s="779"/>
      <c r="AG770" s="779"/>
      <c r="AH770" s="779"/>
      <c r="AI770" s="779"/>
      <c r="AJ770" s="779"/>
      <c r="AK770" s="779"/>
      <c r="AL770" s="779"/>
      <c r="AM770" s="779"/>
      <c r="AN770" s="779"/>
      <c r="AO770" s="779"/>
      <c r="AP770" s="779"/>
      <c r="AQ770" s="779"/>
      <c r="AR770" s="779"/>
      <c r="AS770" s="779"/>
      <c r="AT770" s="779"/>
      <c r="AU770" s="779"/>
      <c r="AV770" s="779"/>
      <c r="AW770" s="779"/>
      <c r="AX770" s="779"/>
      <c r="AY770" s="779"/>
      <c r="AZ770" s="779"/>
      <c r="BA770" s="779"/>
      <c r="BB770" s="779"/>
      <c r="BC770" s="779"/>
      <c r="BD770" s="779"/>
      <c r="BE770" s="779"/>
      <c r="BF770" s="779"/>
      <c r="BG770" s="779"/>
      <c r="BH770" s="779"/>
      <c r="BI770" s="779"/>
      <c r="BJ770" s="779"/>
      <c r="BK770" s="779"/>
      <c r="BL770" s="779"/>
      <c r="BM770" s="779"/>
      <c r="BN770" s="779"/>
      <c r="BO770" s="779"/>
      <c r="BP770" s="779"/>
      <c r="BQ770" s="779"/>
      <c r="BR770" s="779"/>
      <c r="BS770" s="779"/>
      <c r="BT770" s="779"/>
      <c r="BU770" s="779"/>
      <c r="BV770" s="779"/>
      <c r="BW770" s="779"/>
      <c r="BX770" s="779"/>
      <c r="BY770" s="779"/>
      <c r="BZ770" s="779"/>
      <c r="CA770" s="779"/>
      <c r="CB770" s="779"/>
      <c r="CC770" s="779"/>
      <c r="CD770" s="779"/>
      <c r="CE770" s="779"/>
      <c r="CF770" s="779"/>
      <c r="CG770" s="779"/>
      <c r="CH770" s="779"/>
      <c r="CI770" s="779"/>
      <c r="CJ770" s="779"/>
      <c r="CK770" s="779"/>
      <c r="CL770" s="779"/>
      <c r="CM770" s="779"/>
      <c r="CN770" s="779"/>
      <c r="CO770" s="779"/>
      <c r="CP770" s="779"/>
      <c r="CQ770" s="779"/>
      <c r="CR770" s="779"/>
      <c r="CS770" s="779"/>
      <c r="CT770" s="779"/>
    </row>
    <row r="771" spans="1:98" s="887" customFormat="1" ht="13.5">
      <c r="A771" s="886"/>
      <c r="B771" s="886"/>
      <c r="C771" s="886"/>
      <c r="D771" s="886"/>
      <c r="E771" s="886"/>
      <c r="F771" s="2851"/>
      <c r="G771" s="2851"/>
      <c r="H771" s="888"/>
      <c r="I771" s="889"/>
      <c r="J771" s="890"/>
      <c r="M771" s="772"/>
      <c r="N771" s="891"/>
      <c r="O771" s="774"/>
      <c r="P771" s="775"/>
      <c r="Q771" s="775"/>
      <c r="R771" s="776"/>
      <c r="S771" s="777"/>
      <c r="T771" s="777"/>
      <c r="U771" s="777"/>
      <c r="V771" s="778"/>
      <c r="W771" s="778"/>
      <c r="X771" s="778"/>
      <c r="Y771" s="778"/>
      <c r="Z771" s="778"/>
      <c r="AA771" s="779"/>
      <c r="AB771" s="779"/>
      <c r="AC771" s="779"/>
      <c r="AD771" s="779"/>
      <c r="AE771" s="779"/>
      <c r="AF771" s="779"/>
      <c r="AG771" s="779"/>
      <c r="AH771" s="779"/>
      <c r="AI771" s="779"/>
      <c r="AJ771" s="779"/>
      <c r="AK771" s="779"/>
      <c r="AL771" s="779"/>
      <c r="AM771" s="779"/>
      <c r="AN771" s="779"/>
      <c r="AO771" s="779"/>
      <c r="AP771" s="779"/>
      <c r="AQ771" s="779"/>
      <c r="AR771" s="779"/>
      <c r="AS771" s="779"/>
      <c r="AT771" s="779"/>
      <c r="AU771" s="779"/>
      <c r="AV771" s="779"/>
      <c r="AW771" s="779"/>
      <c r="AX771" s="779"/>
      <c r="AY771" s="779"/>
      <c r="AZ771" s="779"/>
      <c r="BA771" s="779"/>
      <c r="BB771" s="779"/>
      <c r="BC771" s="779"/>
      <c r="BD771" s="779"/>
      <c r="BE771" s="779"/>
      <c r="BF771" s="779"/>
      <c r="BG771" s="779"/>
      <c r="BH771" s="779"/>
      <c r="BI771" s="779"/>
      <c r="BJ771" s="779"/>
      <c r="BK771" s="779"/>
      <c r="BL771" s="779"/>
      <c r="BM771" s="779"/>
      <c r="BN771" s="779"/>
      <c r="BO771" s="779"/>
      <c r="BP771" s="779"/>
      <c r="BQ771" s="779"/>
      <c r="BR771" s="779"/>
      <c r="BS771" s="779"/>
      <c r="BT771" s="779"/>
      <c r="BU771" s="779"/>
      <c r="BV771" s="779"/>
      <c r="BW771" s="779"/>
      <c r="BX771" s="779"/>
      <c r="BY771" s="779"/>
      <c r="BZ771" s="779"/>
      <c r="CA771" s="779"/>
      <c r="CB771" s="779"/>
      <c r="CC771" s="779"/>
      <c r="CD771" s="779"/>
      <c r="CE771" s="779"/>
      <c r="CF771" s="779"/>
      <c r="CG771" s="779"/>
      <c r="CH771" s="779"/>
      <c r="CI771" s="779"/>
      <c r="CJ771" s="779"/>
      <c r="CK771" s="779"/>
      <c r="CL771" s="779"/>
      <c r="CM771" s="779"/>
      <c r="CN771" s="779"/>
      <c r="CO771" s="779"/>
      <c r="CP771" s="779"/>
      <c r="CQ771" s="779"/>
      <c r="CR771" s="779"/>
      <c r="CS771" s="779"/>
      <c r="CT771" s="779"/>
    </row>
    <row r="772" spans="1:98" s="887" customFormat="1" ht="13.5">
      <c r="A772" s="886"/>
      <c r="B772" s="886"/>
      <c r="C772" s="886"/>
      <c r="D772" s="886"/>
      <c r="E772" s="886"/>
      <c r="F772" s="2851"/>
      <c r="G772" s="2851"/>
      <c r="H772" s="888"/>
      <c r="I772" s="889"/>
      <c r="J772" s="890"/>
      <c r="M772" s="772"/>
      <c r="N772" s="891"/>
      <c r="O772" s="774"/>
      <c r="P772" s="775"/>
      <c r="Q772" s="775"/>
      <c r="R772" s="776"/>
      <c r="S772" s="777"/>
      <c r="T772" s="777"/>
      <c r="U772" s="777"/>
      <c r="V772" s="778"/>
      <c r="W772" s="778"/>
      <c r="X772" s="778"/>
      <c r="Y772" s="778"/>
      <c r="Z772" s="778"/>
      <c r="AA772" s="779"/>
      <c r="AB772" s="779"/>
      <c r="AC772" s="779"/>
      <c r="AD772" s="779"/>
      <c r="AE772" s="779"/>
      <c r="AF772" s="779"/>
      <c r="AG772" s="779"/>
      <c r="AH772" s="779"/>
      <c r="AI772" s="779"/>
      <c r="AJ772" s="779"/>
      <c r="AK772" s="779"/>
      <c r="AL772" s="779"/>
      <c r="AM772" s="779"/>
      <c r="AN772" s="779"/>
      <c r="AO772" s="779"/>
      <c r="AP772" s="779"/>
      <c r="AQ772" s="779"/>
      <c r="AR772" s="779"/>
      <c r="AS772" s="779"/>
      <c r="AT772" s="779"/>
      <c r="AU772" s="779"/>
      <c r="AV772" s="779"/>
      <c r="AW772" s="779"/>
      <c r="AX772" s="779"/>
      <c r="AY772" s="779"/>
      <c r="AZ772" s="779"/>
      <c r="BA772" s="779"/>
      <c r="BB772" s="779"/>
      <c r="BC772" s="779"/>
      <c r="BD772" s="779"/>
      <c r="BE772" s="779"/>
      <c r="BF772" s="779"/>
      <c r="BG772" s="779"/>
      <c r="BH772" s="779"/>
      <c r="BI772" s="779"/>
      <c r="BJ772" s="779"/>
      <c r="BK772" s="779"/>
      <c r="BL772" s="779"/>
      <c r="BM772" s="779"/>
      <c r="BN772" s="779"/>
      <c r="BO772" s="779"/>
      <c r="BP772" s="779"/>
      <c r="BQ772" s="779"/>
      <c r="BR772" s="779"/>
      <c r="BS772" s="779"/>
      <c r="BT772" s="779"/>
      <c r="BU772" s="779"/>
      <c r="BV772" s="779"/>
      <c r="BW772" s="779"/>
      <c r="BX772" s="779"/>
      <c r="BY772" s="779"/>
      <c r="BZ772" s="779"/>
      <c r="CA772" s="779"/>
      <c r="CB772" s="779"/>
      <c r="CC772" s="779"/>
      <c r="CD772" s="779"/>
      <c r="CE772" s="779"/>
      <c r="CF772" s="779"/>
      <c r="CG772" s="779"/>
      <c r="CH772" s="779"/>
      <c r="CI772" s="779"/>
      <c r="CJ772" s="779"/>
      <c r="CK772" s="779"/>
      <c r="CL772" s="779"/>
      <c r="CM772" s="779"/>
      <c r="CN772" s="779"/>
      <c r="CO772" s="779"/>
      <c r="CP772" s="779"/>
      <c r="CQ772" s="779"/>
      <c r="CR772" s="779"/>
      <c r="CS772" s="779"/>
      <c r="CT772" s="779"/>
    </row>
    <row r="773" spans="1:98" s="887" customFormat="1" ht="13.5">
      <c r="A773" s="886"/>
      <c r="B773" s="886"/>
      <c r="C773" s="886"/>
      <c r="D773" s="886"/>
      <c r="E773" s="886"/>
      <c r="F773" s="2851"/>
      <c r="G773" s="2851"/>
      <c r="H773" s="888"/>
      <c r="I773" s="889"/>
      <c r="J773" s="890"/>
      <c r="M773" s="772"/>
      <c r="N773" s="891"/>
      <c r="O773" s="774"/>
      <c r="P773" s="775"/>
      <c r="Q773" s="775"/>
      <c r="R773" s="776"/>
      <c r="S773" s="777"/>
      <c r="T773" s="777"/>
      <c r="U773" s="777"/>
      <c r="V773" s="778"/>
      <c r="W773" s="778"/>
      <c r="X773" s="778"/>
      <c r="Y773" s="778"/>
      <c r="Z773" s="778"/>
      <c r="AA773" s="779"/>
      <c r="AB773" s="779"/>
      <c r="AC773" s="779"/>
      <c r="AD773" s="779"/>
      <c r="AE773" s="779"/>
      <c r="AF773" s="779"/>
      <c r="AG773" s="779"/>
      <c r="AH773" s="779"/>
      <c r="AI773" s="779"/>
      <c r="AJ773" s="779"/>
      <c r="AK773" s="779"/>
      <c r="AL773" s="779"/>
      <c r="AM773" s="779"/>
      <c r="AN773" s="779"/>
      <c r="AO773" s="779"/>
      <c r="AP773" s="779"/>
      <c r="AQ773" s="779"/>
      <c r="AR773" s="779"/>
      <c r="AS773" s="779"/>
      <c r="AT773" s="779"/>
      <c r="AU773" s="779"/>
      <c r="AV773" s="779"/>
      <c r="AW773" s="779"/>
      <c r="AX773" s="779"/>
      <c r="AY773" s="779"/>
      <c r="AZ773" s="779"/>
      <c r="BA773" s="779"/>
      <c r="BB773" s="779"/>
      <c r="BC773" s="779"/>
      <c r="BD773" s="779"/>
      <c r="BE773" s="779"/>
      <c r="BF773" s="779"/>
      <c r="BG773" s="779"/>
      <c r="BH773" s="779"/>
      <c r="BI773" s="779"/>
      <c r="BJ773" s="779"/>
      <c r="BK773" s="779"/>
      <c r="BL773" s="779"/>
      <c r="BM773" s="779"/>
      <c r="BN773" s="779"/>
      <c r="BO773" s="779"/>
      <c r="BP773" s="779"/>
      <c r="BQ773" s="779"/>
      <c r="BR773" s="779"/>
      <c r="BS773" s="779"/>
      <c r="BT773" s="779"/>
      <c r="BU773" s="779"/>
      <c r="BV773" s="779"/>
      <c r="BW773" s="779"/>
      <c r="BX773" s="779"/>
      <c r="BY773" s="779"/>
      <c r="BZ773" s="779"/>
      <c r="CA773" s="779"/>
      <c r="CB773" s="779"/>
      <c r="CC773" s="779"/>
      <c r="CD773" s="779"/>
      <c r="CE773" s="779"/>
      <c r="CF773" s="779"/>
      <c r="CG773" s="779"/>
      <c r="CH773" s="779"/>
      <c r="CI773" s="779"/>
      <c r="CJ773" s="779"/>
      <c r="CK773" s="779"/>
      <c r="CL773" s="779"/>
      <c r="CM773" s="779"/>
      <c r="CN773" s="779"/>
      <c r="CO773" s="779"/>
      <c r="CP773" s="779"/>
      <c r="CQ773" s="779"/>
      <c r="CR773" s="779"/>
      <c r="CS773" s="779"/>
      <c r="CT773" s="779"/>
    </row>
    <row r="774" spans="1:98" s="887" customFormat="1" ht="13.5">
      <c r="A774" s="886"/>
      <c r="B774" s="886"/>
      <c r="C774" s="886"/>
      <c r="D774" s="886"/>
      <c r="E774" s="886"/>
      <c r="F774" s="2851"/>
      <c r="G774" s="2851"/>
      <c r="H774" s="888"/>
      <c r="I774" s="889"/>
      <c r="J774" s="890"/>
      <c r="M774" s="772"/>
      <c r="N774" s="891"/>
      <c r="O774" s="774"/>
      <c r="P774" s="775"/>
      <c r="Q774" s="775"/>
      <c r="R774" s="776"/>
      <c r="S774" s="777"/>
      <c r="T774" s="777"/>
      <c r="U774" s="777"/>
      <c r="V774" s="778"/>
      <c r="W774" s="778"/>
      <c r="X774" s="778"/>
      <c r="Y774" s="778"/>
      <c r="Z774" s="778"/>
      <c r="AA774" s="779"/>
      <c r="AB774" s="779"/>
      <c r="AC774" s="779"/>
      <c r="AD774" s="779"/>
      <c r="AE774" s="779"/>
      <c r="AF774" s="779"/>
      <c r="AG774" s="779"/>
      <c r="AH774" s="779"/>
      <c r="AI774" s="779"/>
      <c r="AJ774" s="779"/>
      <c r="AK774" s="779"/>
      <c r="AL774" s="779"/>
      <c r="AM774" s="779"/>
      <c r="AN774" s="779"/>
      <c r="AO774" s="779"/>
      <c r="AP774" s="779"/>
      <c r="AQ774" s="779"/>
      <c r="AR774" s="779"/>
      <c r="AS774" s="779"/>
      <c r="AT774" s="779"/>
      <c r="AU774" s="779"/>
      <c r="AV774" s="779"/>
      <c r="AW774" s="779"/>
      <c r="AX774" s="779"/>
      <c r="AY774" s="779"/>
      <c r="AZ774" s="779"/>
      <c r="BA774" s="779"/>
      <c r="BB774" s="779"/>
      <c r="BC774" s="779"/>
      <c r="BD774" s="779"/>
      <c r="BE774" s="779"/>
      <c r="BF774" s="779"/>
      <c r="BG774" s="779"/>
      <c r="BH774" s="779"/>
      <c r="BI774" s="779"/>
      <c r="BJ774" s="779"/>
      <c r="BK774" s="779"/>
      <c r="BL774" s="779"/>
      <c r="BM774" s="779"/>
      <c r="BN774" s="779"/>
      <c r="BO774" s="779"/>
      <c r="BP774" s="779"/>
      <c r="BQ774" s="779"/>
      <c r="BR774" s="779"/>
      <c r="BS774" s="779"/>
      <c r="BT774" s="779"/>
      <c r="BU774" s="779"/>
      <c r="BV774" s="779"/>
      <c r="BW774" s="779"/>
      <c r="BX774" s="779"/>
      <c r="BY774" s="779"/>
      <c r="BZ774" s="779"/>
      <c r="CA774" s="779"/>
      <c r="CB774" s="779"/>
      <c r="CC774" s="779"/>
      <c r="CD774" s="779"/>
      <c r="CE774" s="779"/>
      <c r="CF774" s="779"/>
      <c r="CG774" s="779"/>
      <c r="CH774" s="779"/>
      <c r="CI774" s="779"/>
      <c r="CJ774" s="779"/>
      <c r="CK774" s="779"/>
      <c r="CL774" s="779"/>
      <c r="CM774" s="779"/>
      <c r="CN774" s="779"/>
      <c r="CO774" s="779"/>
      <c r="CP774" s="779"/>
      <c r="CQ774" s="779"/>
      <c r="CR774" s="779"/>
      <c r="CS774" s="779"/>
      <c r="CT774" s="779"/>
    </row>
    <row r="775" spans="1:98" s="887" customFormat="1" ht="13.5">
      <c r="A775" s="886"/>
      <c r="B775" s="886"/>
      <c r="C775" s="886"/>
      <c r="D775" s="886"/>
      <c r="E775" s="886"/>
      <c r="F775" s="2851"/>
      <c r="G775" s="2851"/>
      <c r="H775" s="888"/>
      <c r="I775" s="889"/>
      <c r="J775" s="890"/>
      <c r="M775" s="772"/>
      <c r="N775" s="891"/>
      <c r="O775" s="774"/>
      <c r="P775" s="775"/>
      <c r="Q775" s="775"/>
      <c r="R775" s="776"/>
      <c r="S775" s="777"/>
      <c r="T775" s="777"/>
      <c r="U775" s="777"/>
      <c r="V775" s="778"/>
      <c r="W775" s="778"/>
      <c r="X775" s="778"/>
      <c r="Y775" s="778"/>
      <c r="Z775" s="778"/>
      <c r="AA775" s="779"/>
      <c r="AB775" s="779"/>
      <c r="AC775" s="779"/>
      <c r="AD775" s="779"/>
      <c r="AE775" s="779"/>
      <c r="AF775" s="779"/>
      <c r="AG775" s="779"/>
      <c r="AH775" s="779"/>
      <c r="AI775" s="779"/>
      <c r="AJ775" s="779"/>
      <c r="AK775" s="779"/>
      <c r="AL775" s="779"/>
      <c r="AM775" s="779"/>
      <c r="AN775" s="779"/>
      <c r="AO775" s="779"/>
      <c r="AP775" s="779"/>
      <c r="AQ775" s="779"/>
      <c r="AR775" s="779"/>
      <c r="AS775" s="779"/>
      <c r="AT775" s="779"/>
      <c r="AU775" s="779"/>
      <c r="AV775" s="779"/>
      <c r="AW775" s="779"/>
      <c r="AX775" s="779"/>
      <c r="AY775" s="779"/>
      <c r="AZ775" s="779"/>
      <c r="BA775" s="779"/>
      <c r="BB775" s="779"/>
      <c r="BC775" s="779"/>
      <c r="BD775" s="779"/>
      <c r="BE775" s="779"/>
      <c r="BF775" s="779"/>
      <c r="BG775" s="779"/>
      <c r="BH775" s="779"/>
      <c r="BI775" s="779"/>
      <c r="BJ775" s="779"/>
      <c r="BK775" s="779"/>
      <c r="BL775" s="779"/>
      <c r="BM775" s="779"/>
      <c r="BN775" s="779"/>
      <c r="BO775" s="779"/>
      <c r="BP775" s="779"/>
      <c r="BQ775" s="779"/>
      <c r="BR775" s="779"/>
      <c r="BS775" s="779"/>
      <c r="BT775" s="779"/>
      <c r="BU775" s="779"/>
      <c r="BV775" s="779"/>
      <c r="BW775" s="779"/>
      <c r="BX775" s="779"/>
      <c r="BY775" s="779"/>
      <c r="BZ775" s="779"/>
      <c r="CA775" s="779"/>
      <c r="CB775" s="779"/>
      <c r="CC775" s="779"/>
      <c r="CD775" s="779"/>
      <c r="CE775" s="779"/>
      <c r="CF775" s="779"/>
      <c r="CG775" s="779"/>
      <c r="CH775" s="779"/>
      <c r="CI775" s="779"/>
      <c r="CJ775" s="779"/>
      <c r="CK775" s="779"/>
      <c r="CL775" s="779"/>
      <c r="CM775" s="779"/>
      <c r="CN775" s="779"/>
      <c r="CO775" s="779"/>
      <c r="CP775" s="779"/>
      <c r="CQ775" s="779"/>
      <c r="CR775" s="779"/>
      <c r="CS775" s="779"/>
      <c r="CT775" s="779"/>
    </row>
    <row r="776" spans="1:98" s="887" customFormat="1" ht="13.5">
      <c r="A776" s="886"/>
      <c r="B776" s="886"/>
      <c r="C776" s="886"/>
      <c r="D776" s="886"/>
      <c r="E776" s="886"/>
      <c r="F776" s="2851"/>
      <c r="G776" s="2851"/>
      <c r="H776" s="888"/>
      <c r="I776" s="889"/>
      <c r="J776" s="890"/>
      <c r="M776" s="772"/>
      <c r="N776" s="891"/>
      <c r="O776" s="774"/>
      <c r="P776" s="775"/>
      <c r="Q776" s="775"/>
      <c r="R776" s="776"/>
      <c r="S776" s="777"/>
      <c r="T776" s="777"/>
      <c r="U776" s="777"/>
      <c r="V776" s="778"/>
      <c r="W776" s="778"/>
      <c r="X776" s="778"/>
      <c r="Y776" s="778"/>
      <c r="Z776" s="778"/>
      <c r="AA776" s="779"/>
      <c r="AB776" s="779"/>
      <c r="AC776" s="779"/>
      <c r="AD776" s="779"/>
      <c r="AE776" s="779"/>
      <c r="AF776" s="779"/>
      <c r="AG776" s="779"/>
      <c r="AH776" s="779"/>
      <c r="AI776" s="779"/>
      <c r="AJ776" s="779"/>
      <c r="AK776" s="779"/>
      <c r="AL776" s="779"/>
      <c r="AM776" s="779"/>
      <c r="AN776" s="779"/>
      <c r="AO776" s="779"/>
      <c r="AP776" s="779"/>
      <c r="AQ776" s="779"/>
      <c r="AR776" s="779"/>
      <c r="AS776" s="779"/>
      <c r="AT776" s="779"/>
      <c r="AU776" s="779"/>
      <c r="AV776" s="779"/>
      <c r="AW776" s="779"/>
      <c r="AX776" s="779"/>
      <c r="AY776" s="779"/>
      <c r="AZ776" s="779"/>
      <c r="BA776" s="779"/>
      <c r="BB776" s="779"/>
      <c r="BC776" s="779"/>
      <c r="BD776" s="779"/>
      <c r="BE776" s="779"/>
      <c r="BF776" s="779"/>
      <c r="BG776" s="779"/>
      <c r="BH776" s="779"/>
      <c r="BI776" s="779"/>
      <c r="BJ776" s="779"/>
      <c r="BK776" s="779"/>
      <c r="BL776" s="779"/>
      <c r="BM776" s="779"/>
      <c r="BN776" s="779"/>
      <c r="BO776" s="779"/>
      <c r="BP776" s="779"/>
      <c r="BQ776" s="779"/>
      <c r="BR776" s="779"/>
      <c r="BS776" s="779"/>
      <c r="BT776" s="779"/>
      <c r="BU776" s="779"/>
      <c r="BV776" s="779"/>
      <c r="BW776" s="779"/>
      <c r="BX776" s="779"/>
      <c r="BY776" s="779"/>
      <c r="BZ776" s="779"/>
      <c r="CA776" s="779"/>
      <c r="CB776" s="779"/>
      <c r="CC776" s="779"/>
      <c r="CD776" s="779"/>
      <c r="CE776" s="779"/>
      <c r="CF776" s="779"/>
      <c r="CG776" s="779"/>
      <c r="CH776" s="779"/>
      <c r="CI776" s="779"/>
      <c r="CJ776" s="779"/>
      <c r="CK776" s="779"/>
      <c r="CL776" s="779"/>
      <c r="CM776" s="779"/>
      <c r="CN776" s="779"/>
      <c r="CO776" s="779"/>
      <c r="CP776" s="779"/>
      <c r="CQ776" s="779"/>
      <c r="CR776" s="779"/>
      <c r="CS776" s="779"/>
      <c r="CT776" s="779"/>
    </row>
    <row r="777" spans="1:98" s="887" customFormat="1" ht="13.5">
      <c r="A777" s="886"/>
      <c r="B777" s="886"/>
      <c r="C777" s="886"/>
      <c r="D777" s="886"/>
      <c r="E777" s="886"/>
      <c r="F777" s="2851"/>
      <c r="G777" s="2851"/>
      <c r="H777" s="888"/>
      <c r="I777" s="889"/>
      <c r="J777" s="890"/>
      <c r="M777" s="772"/>
      <c r="N777" s="891"/>
      <c r="O777" s="774"/>
      <c r="P777" s="775"/>
      <c r="Q777" s="775"/>
      <c r="R777" s="776"/>
      <c r="S777" s="777"/>
      <c r="T777" s="777"/>
      <c r="U777" s="777"/>
      <c r="V777" s="778"/>
      <c r="W777" s="778"/>
      <c r="X777" s="778"/>
      <c r="Y777" s="778"/>
      <c r="Z777" s="778"/>
      <c r="AA777" s="779"/>
      <c r="AB777" s="779"/>
      <c r="AC777" s="779"/>
      <c r="AD777" s="779"/>
      <c r="AE777" s="779"/>
      <c r="AF777" s="779"/>
      <c r="AG777" s="779"/>
      <c r="AH777" s="779"/>
      <c r="AI777" s="779"/>
      <c r="AJ777" s="779"/>
      <c r="AK777" s="779"/>
      <c r="AL777" s="779"/>
      <c r="AM777" s="779"/>
      <c r="AN777" s="779"/>
      <c r="AO777" s="779"/>
      <c r="AP777" s="779"/>
      <c r="AQ777" s="779"/>
      <c r="AR777" s="779"/>
      <c r="AS777" s="779"/>
      <c r="AT777" s="779"/>
      <c r="AU777" s="779"/>
      <c r="AV777" s="779"/>
      <c r="AW777" s="779"/>
      <c r="AX777" s="779"/>
      <c r="AY777" s="779"/>
      <c r="AZ777" s="779"/>
      <c r="BA777" s="779"/>
      <c r="BB777" s="779"/>
      <c r="BC777" s="779"/>
      <c r="BD777" s="779"/>
      <c r="BE777" s="779"/>
      <c r="BF777" s="779"/>
      <c r="BG777" s="779"/>
      <c r="BH777" s="779"/>
      <c r="BI777" s="779"/>
      <c r="BJ777" s="779"/>
      <c r="BK777" s="779"/>
      <c r="BL777" s="779"/>
      <c r="BM777" s="779"/>
      <c r="BN777" s="779"/>
      <c r="BO777" s="779"/>
      <c r="BP777" s="779"/>
      <c r="BQ777" s="779"/>
      <c r="BR777" s="779"/>
      <c r="BS777" s="779"/>
      <c r="BT777" s="779"/>
      <c r="BU777" s="779"/>
      <c r="BV777" s="779"/>
      <c r="BW777" s="779"/>
      <c r="BX777" s="779"/>
      <c r="BY777" s="779"/>
      <c r="BZ777" s="779"/>
      <c r="CA777" s="779"/>
      <c r="CB777" s="779"/>
      <c r="CC777" s="779"/>
      <c r="CD777" s="779"/>
      <c r="CE777" s="779"/>
      <c r="CF777" s="779"/>
      <c r="CG777" s="779"/>
      <c r="CH777" s="779"/>
      <c r="CI777" s="779"/>
      <c r="CJ777" s="779"/>
      <c r="CK777" s="779"/>
      <c r="CL777" s="779"/>
      <c r="CM777" s="779"/>
      <c r="CN777" s="779"/>
      <c r="CO777" s="779"/>
      <c r="CP777" s="779"/>
      <c r="CQ777" s="779"/>
      <c r="CR777" s="779"/>
      <c r="CS777" s="779"/>
      <c r="CT777" s="779"/>
    </row>
    <row r="778" spans="1:98" s="887" customFormat="1" ht="13.5">
      <c r="A778" s="886"/>
      <c r="B778" s="886"/>
      <c r="C778" s="886"/>
      <c r="D778" s="886"/>
      <c r="E778" s="886"/>
      <c r="F778" s="2851"/>
      <c r="G778" s="2851"/>
      <c r="H778" s="888"/>
      <c r="I778" s="889"/>
      <c r="J778" s="890"/>
      <c r="M778" s="772"/>
      <c r="N778" s="891"/>
      <c r="O778" s="774"/>
      <c r="P778" s="775"/>
      <c r="Q778" s="775"/>
      <c r="R778" s="776"/>
      <c r="S778" s="777"/>
      <c r="T778" s="777"/>
      <c r="U778" s="777"/>
      <c r="V778" s="778"/>
      <c r="W778" s="778"/>
      <c r="X778" s="778"/>
      <c r="Y778" s="778"/>
      <c r="Z778" s="778"/>
      <c r="AA778" s="779"/>
      <c r="AB778" s="779"/>
      <c r="AC778" s="779"/>
      <c r="AD778" s="779"/>
      <c r="AE778" s="779"/>
      <c r="AF778" s="779"/>
      <c r="AG778" s="779"/>
      <c r="AH778" s="779"/>
      <c r="AI778" s="779"/>
      <c r="AJ778" s="779"/>
      <c r="AK778" s="779"/>
      <c r="AL778" s="779"/>
      <c r="AM778" s="779"/>
      <c r="AN778" s="779"/>
      <c r="AO778" s="779"/>
      <c r="AP778" s="779"/>
      <c r="AQ778" s="779"/>
      <c r="AR778" s="779"/>
      <c r="AS778" s="779"/>
      <c r="AT778" s="779"/>
      <c r="AU778" s="779"/>
      <c r="AV778" s="779"/>
      <c r="AW778" s="779"/>
      <c r="AX778" s="779"/>
      <c r="AY778" s="779"/>
      <c r="AZ778" s="779"/>
      <c r="BA778" s="779"/>
      <c r="BB778" s="779"/>
      <c r="BC778" s="779"/>
      <c r="BD778" s="779"/>
      <c r="BE778" s="779"/>
      <c r="BF778" s="779"/>
      <c r="BG778" s="779"/>
      <c r="BH778" s="779"/>
      <c r="BI778" s="779"/>
      <c r="BJ778" s="779"/>
      <c r="BK778" s="779"/>
      <c r="BL778" s="779"/>
      <c r="BM778" s="779"/>
      <c r="BN778" s="779"/>
      <c r="BO778" s="779"/>
      <c r="BP778" s="779"/>
      <c r="BQ778" s="779"/>
      <c r="BR778" s="779"/>
      <c r="BS778" s="779"/>
      <c r="BT778" s="779"/>
      <c r="BU778" s="779"/>
      <c r="BV778" s="779"/>
      <c r="BW778" s="779"/>
      <c r="BX778" s="779"/>
      <c r="BY778" s="779"/>
      <c r="BZ778" s="779"/>
      <c r="CA778" s="779"/>
      <c r="CB778" s="779"/>
      <c r="CC778" s="779"/>
      <c r="CD778" s="779"/>
      <c r="CE778" s="779"/>
      <c r="CF778" s="779"/>
      <c r="CG778" s="779"/>
      <c r="CH778" s="779"/>
      <c r="CI778" s="779"/>
      <c r="CJ778" s="779"/>
      <c r="CK778" s="779"/>
      <c r="CL778" s="779"/>
      <c r="CM778" s="779"/>
      <c r="CN778" s="779"/>
      <c r="CO778" s="779"/>
      <c r="CP778" s="779"/>
      <c r="CQ778" s="779"/>
      <c r="CR778" s="779"/>
      <c r="CS778" s="779"/>
      <c r="CT778" s="779"/>
    </row>
    <row r="779" spans="1:98" s="887" customFormat="1" ht="13.5">
      <c r="A779" s="886"/>
      <c r="B779" s="886"/>
      <c r="C779" s="886"/>
      <c r="D779" s="886"/>
      <c r="E779" s="886"/>
      <c r="F779" s="2851"/>
      <c r="G779" s="2851"/>
      <c r="H779" s="888"/>
      <c r="I779" s="889"/>
      <c r="J779" s="890"/>
      <c r="M779" s="772"/>
      <c r="N779" s="891"/>
      <c r="O779" s="774"/>
      <c r="P779" s="775"/>
      <c r="Q779" s="775"/>
      <c r="R779" s="776"/>
      <c r="S779" s="777"/>
      <c r="T779" s="777"/>
      <c r="U779" s="777"/>
      <c r="V779" s="778"/>
      <c r="W779" s="778"/>
      <c r="X779" s="778"/>
      <c r="Y779" s="778"/>
      <c r="Z779" s="778"/>
      <c r="AA779" s="779"/>
      <c r="AB779" s="779"/>
      <c r="AC779" s="779"/>
      <c r="AD779" s="779"/>
      <c r="AE779" s="779"/>
      <c r="AF779" s="779"/>
      <c r="AG779" s="779"/>
      <c r="AH779" s="779"/>
      <c r="AI779" s="779"/>
      <c r="AJ779" s="779"/>
      <c r="AK779" s="779"/>
      <c r="AL779" s="779"/>
      <c r="AM779" s="779"/>
      <c r="AN779" s="779"/>
      <c r="AO779" s="779"/>
      <c r="AP779" s="779"/>
      <c r="AQ779" s="779"/>
      <c r="AR779" s="779"/>
      <c r="AS779" s="779"/>
      <c r="AT779" s="779"/>
      <c r="AU779" s="779"/>
      <c r="AV779" s="779"/>
      <c r="AW779" s="779"/>
      <c r="AX779" s="779"/>
      <c r="AY779" s="779"/>
      <c r="AZ779" s="779"/>
      <c r="BA779" s="779"/>
      <c r="BB779" s="779"/>
      <c r="BC779" s="779"/>
      <c r="BD779" s="779"/>
      <c r="BE779" s="779"/>
      <c r="BF779" s="779"/>
      <c r="BG779" s="779"/>
      <c r="BH779" s="779"/>
      <c r="BI779" s="779"/>
      <c r="BJ779" s="779"/>
      <c r="BK779" s="779"/>
      <c r="BL779" s="779"/>
      <c r="BM779" s="779"/>
      <c r="BN779" s="779"/>
      <c r="BO779" s="779"/>
      <c r="BP779" s="779"/>
      <c r="BQ779" s="779"/>
      <c r="BR779" s="779"/>
      <c r="BS779" s="779"/>
      <c r="BT779" s="779"/>
      <c r="BU779" s="779"/>
      <c r="BV779" s="779"/>
      <c r="BW779" s="779"/>
      <c r="BX779" s="779"/>
      <c r="BY779" s="779"/>
      <c r="BZ779" s="779"/>
      <c r="CA779" s="779"/>
      <c r="CB779" s="779"/>
      <c r="CC779" s="779"/>
      <c r="CD779" s="779"/>
      <c r="CE779" s="779"/>
      <c r="CF779" s="779"/>
      <c r="CG779" s="779"/>
      <c r="CH779" s="779"/>
      <c r="CI779" s="779"/>
      <c r="CJ779" s="779"/>
      <c r="CK779" s="779"/>
      <c r="CL779" s="779"/>
      <c r="CM779" s="779"/>
      <c r="CN779" s="779"/>
      <c r="CO779" s="779"/>
      <c r="CP779" s="779"/>
      <c r="CQ779" s="779"/>
      <c r="CR779" s="779"/>
      <c r="CS779" s="779"/>
      <c r="CT779" s="779"/>
    </row>
    <row r="780" spans="1:98" s="887" customFormat="1" ht="13.5">
      <c r="A780" s="886"/>
      <c r="B780" s="886"/>
      <c r="C780" s="886"/>
      <c r="D780" s="886"/>
      <c r="E780" s="886"/>
      <c r="F780" s="2851"/>
      <c r="G780" s="2851"/>
      <c r="H780" s="888"/>
      <c r="I780" s="889"/>
      <c r="J780" s="890"/>
      <c r="M780" s="772"/>
      <c r="N780" s="891"/>
      <c r="O780" s="774"/>
      <c r="P780" s="775"/>
      <c r="Q780" s="775"/>
      <c r="R780" s="776"/>
      <c r="S780" s="777"/>
      <c r="T780" s="777"/>
      <c r="U780" s="777"/>
      <c r="V780" s="778"/>
      <c r="W780" s="778"/>
      <c r="X780" s="778"/>
      <c r="Y780" s="778"/>
      <c r="Z780" s="778"/>
      <c r="AA780" s="779"/>
      <c r="AB780" s="779"/>
      <c r="AC780" s="779"/>
      <c r="AD780" s="779"/>
      <c r="AE780" s="779"/>
      <c r="AF780" s="779"/>
      <c r="AG780" s="779"/>
      <c r="AH780" s="779"/>
      <c r="AI780" s="779"/>
      <c r="AJ780" s="779"/>
      <c r="AK780" s="779"/>
      <c r="AL780" s="779"/>
      <c r="AM780" s="779"/>
      <c r="AN780" s="779"/>
      <c r="AO780" s="779"/>
      <c r="AP780" s="779"/>
      <c r="AQ780" s="779"/>
      <c r="AR780" s="779"/>
      <c r="AS780" s="779"/>
      <c r="AT780" s="779"/>
      <c r="AU780" s="779"/>
      <c r="AV780" s="779"/>
      <c r="AW780" s="779"/>
      <c r="AX780" s="779"/>
      <c r="AY780" s="779"/>
      <c r="AZ780" s="779"/>
      <c r="BA780" s="779"/>
      <c r="BB780" s="779"/>
      <c r="BC780" s="779"/>
      <c r="BD780" s="779"/>
      <c r="BE780" s="779"/>
      <c r="BF780" s="779"/>
      <c r="BG780" s="779"/>
      <c r="BH780" s="779"/>
      <c r="BI780" s="779"/>
      <c r="BJ780" s="779"/>
      <c r="BK780" s="779"/>
      <c r="BL780" s="779"/>
      <c r="BM780" s="779"/>
      <c r="BN780" s="779"/>
      <c r="BO780" s="779"/>
      <c r="BP780" s="779"/>
      <c r="BQ780" s="779"/>
      <c r="BR780" s="779"/>
      <c r="BS780" s="779"/>
      <c r="BT780" s="779"/>
      <c r="BU780" s="779"/>
      <c r="BV780" s="779"/>
      <c r="BW780" s="779"/>
      <c r="BX780" s="779"/>
      <c r="BY780" s="779"/>
      <c r="BZ780" s="779"/>
      <c r="CA780" s="779"/>
      <c r="CB780" s="779"/>
      <c r="CC780" s="779"/>
      <c r="CD780" s="779"/>
      <c r="CE780" s="779"/>
      <c r="CF780" s="779"/>
      <c r="CG780" s="779"/>
      <c r="CH780" s="779"/>
      <c r="CI780" s="779"/>
      <c r="CJ780" s="779"/>
      <c r="CK780" s="779"/>
      <c r="CL780" s="779"/>
      <c r="CM780" s="779"/>
      <c r="CN780" s="779"/>
      <c r="CO780" s="779"/>
      <c r="CP780" s="779"/>
      <c r="CQ780" s="779"/>
      <c r="CR780" s="779"/>
      <c r="CS780" s="779"/>
      <c r="CT780" s="779"/>
    </row>
    <row r="781" spans="1:98" s="887" customFormat="1" ht="13.5">
      <c r="A781" s="886"/>
      <c r="B781" s="886"/>
      <c r="C781" s="886"/>
      <c r="D781" s="886"/>
      <c r="E781" s="886"/>
      <c r="F781" s="2851"/>
      <c r="G781" s="2851"/>
      <c r="H781" s="888"/>
      <c r="I781" s="889"/>
      <c r="J781" s="890"/>
      <c r="M781" s="772"/>
      <c r="N781" s="891"/>
      <c r="O781" s="774"/>
      <c r="P781" s="775"/>
      <c r="Q781" s="775"/>
      <c r="R781" s="776"/>
      <c r="S781" s="777"/>
      <c r="T781" s="777"/>
      <c r="U781" s="777"/>
      <c r="V781" s="778"/>
      <c r="W781" s="778"/>
      <c r="X781" s="778"/>
      <c r="Y781" s="778"/>
      <c r="Z781" s="778"/>
      <c r="AA781" s="779"/>
      <c r="AB781" s="779"/>
      <c r="AC781" s="779"/>
      <c r="AD781" s="779"/>
      <c r="AE781" s="779"/>
      <c r="AF781" s="779"/>
      <c r="AG781" s="779"/>
      <c r="AH781" s="779"/>
      <c r="AI781" s="779"/>
      <c r="AJ781" s="779"/>
      <c r="AK781" s="779"/>
      <c r="AL781" s="779"/>
      <c r="AM781" s="779"/>
      <c r="AN781" s="779"/>
      <c r="AO781" s="779"/>
      <c r="AP781" s="779"/>
      <c r="AQ781" s="779"/>
      <c r="AR781" s="779"/>
      <c r="AS781" s="779"/>
      <c r="AT781" s="779"/>
      <c r="AU781" s="779"/>
      <c r="AV781" s="779"/>
      <c r="AW781" s="779"/>
      <c r="AX781" s="779"/>
      <c r="AY781" s="779"/>
      <c r="AZ781" s="779"/>
      <c r="BA781" s="779"/>
      <c r="BB781" s="779"/>
      <c r="BC781" s="779"/>
      <c r="BD781" s="779"/>
      <c r="BE781" s="779"/>
      <c r="BF781" s="779"/>
      <c r="BG781" s="779"/>
      <c r="BH781" s="779"/>
      <c r="BI781" s="779"/>
      <c r="BJ781" s="779"/>
      <c r="BK781" s="779"/>
      <c r="BL781" s="779"/>
      <c r="BM781" s="779"/>
      <c r="BN781" s="779"/>
      <c r="BO781" s="779"/>
      <c r="BP781" s="779"/>
      <c r="BQ781" s="779"/>
      <c r="BR781" s="779"/>
      <c r="BS781" s="779"/>
      <c r="BT781" s="779"/>
      <c r="BU781" s="779"/>
      <c r="BV781" s="779"/>
      <c r="BW781" s="779"/>
      <c r="BX781" s="779"/>
      <c r="BY781" s="779"/>
      <c r="BZ781" s="779"/>
      <c r="CA781" s="779"/>
      <c r="CB781" s="779"/>
      <c r="CC781" s="779"/>
      <c r="CD781" s="779"/>
      <c r="CE781" s="779"/>
      <c r="CF781" s="779"/>
      <c r="CG781" s="779"/>
      <c r="CH781" s="779"/>
      <c r="CI781" s="779"/>
      <c r="CJ781" s="779"/>
      <c r="CK781" s="779"/>
      <c r="CL781" s="779"/>
      <c r="CM781" s="779"/>
      <c r="CN781" s="779"/>
      <c r="CO781" s="779"/>
      <c r="CP781" s="779"/>
      <c r="CQ781" s="779"/>
      <c r="CR781" s="779"/>
      <c r="CS781" s="779"/>
      <c r="CT781" s="779"/>
    </row>
    <row r="782" spans="1:98" s="887" customFormat="1" ht="13.5">
      <c r="A782" s="886"/>
      <c r="B782" s="886"/>
      <c r="C782" s="886"/>
      <c r="D782" s="886"/>
      <c r="E782" s="886"/>
      <c r="F782" s="2851"/>
      <c r="G782" s="2851"/>
      <c r="H782" s="888"/>
      <c r="I782" s="889"/>
      <c r="J782" s="890"/>
      <c r="M782" s="772"/>
      <c r="N782" s="891"/>
      <c r="O782" s="774"/>
      <c r="P782" s="775"/>
      <c r="Q782" s="775"/>
      <c r="R782" s="776"/>
      <c r="S782" s="777"/>
      <c r="T782" s="777"/>
      <c r="U782" s="777"/>
      <c r="V782" s="778"/>
      <c r="W782" s="778"/>
      <c r="X782" s="778"/>
      <c r="Y782" s="778"/>
      <c r="Z782" s="778"/>
      <c r="AA782" s="779"/>
      <c r="AB782" s="779"/>
      <c r="AC782" s="779"/>
      <c r="AD782" s="779"/>
      <c r="AE782" s="779"/>
      <c r="AF782" s="779"/>
      <c r="AG782" s="779"/>
      <c r="AH782" s="779"/>
      <c r="AI782" s="779"/>
      <c r="AJ782" s="779"/>
      <c r="AK782" s="779"/>
      <c r="AL782" s="779"/>
      <c r="AM782" s="779"/>
      <c r="AN782" s="779"/>
      <c r="AO782" s="779"/>
      <c r="AP782" s="779"/>
      <c r="AQ782" s="779"/>
      <c r="AR782" s="779"/>
      <c r="AS782" s="779"/>
      <c r="AT782" s="779"/>
      <c r="AU782" s="779"/>
      <c r="AV782" s="779"/>
      <c r="AW782" s="779"/>
      <c r="AX782" s="779"/>
      <c r="AY782" s="779"/>
      <c r="AZ782" s="779"/>
      <c r="BA782" s="779"/>
      <c r="BB782" s="779"/>
      <c r="BC782" s="779"/>
      <c r="BD782" s="779"/>
      <c r="BE782" s="779"/>
      <c r="BF782" s="779"/>
      <c r="BG782" s="779"/>
      <c r="BH782" s="779"/>
      <c r="BI782" s="779"/>
      <c r="BJ782" s="779"/>
      <c r="BK782" s="779"/>
      <c r="BL782" s="779"/>
      <c r="BM782" s="779"/>
      <c r="BN782" s="779"/>
      <c r="BO782" s="779"/>
      <c r="BP782" s="779"/>
      <c r="BQ782" s="779"/>
      <c r="BR782" s="779"/>
      <c r="BS782" s="779"/>
      <c r="BT782" s="779"/>
      <c r="BU782" s="779"/>
      <c r="BV782" s="779"/>
      <c r="BW782" s="779"/>
      <c r="BX782" s="779"/>
      <c r="BY782" s="779"/>
      <c r="BZ782" s="779"/>
      <c r="CA782" s="779"/>
      <c r="CB782" s="779"/>
      <c r="CC782" s="779"/>
      <c r="CD782" s="779"/>
      <c r="CE782" s="779"/>
      <c r="CF782" s="779"/>
      <c r="CG782" s="779"/>
      <c r="CH782" s="779"/>
      <c r="CI782" s="779"/>
      <c r="CJ782" s="779"/>
      <c r="CK782" s="779"/>
      <c r="CL782" s="779"/>
      <c r="CM782" s="779"/>
      <c r="CN782" s="779"/>
      <c r="CO782" s="779"/>
      <c r="CP782" s="779"/>
      <c r="CQ782" s="779"/>
      <c r="CR782" s="779"/>
      <c r="CS782" s="779"/>
      <c r="CT782" s="779"/>
    </row>
    <row r="783" spans="1:98" s="887" customFormat="1" ht="13.5">
      <c r="A783" s="886"/>
      <c r="B783" s="886"/>
      <c r="C783" s="886"/>
      <c r="D783" s="886"/>
      <c r="E783" s="886"/>
      <c r="F783" s="2851"/>
      <c r="G783" s="2851"/>
      <c r="H783" s="888"/>
      <c r="I783" s="889"/>
      <c r="J783" s="890"/>
      <c r="M783" s="772"/>
      <c r="N783" s="891"/>
      <c r="O783" s="774"/>
      <c r="P783" s="775"/>
      <c r="Q783" s="775"/>
      <c r="R783" s="776"/>
      <c r="S783" s="777"/>
      <c r="T783" s="777"/>
      <c r="U783" s="777"/>
      <c r="V783" s="778"/>
      <c r="W783" s="778"/>
      <c r="X783" s="778"/>
      <c r="Y783" s="778"/>
      <c r="Z783" s="778"/>
      <c r="AA783" s="779"/>
      <c r="AB783" s="779"/>
      <c r="AC783" s="779"/>
      <c r="AD783" s="779"/>
      <c r="AE783" s="779"/>
      <c r="AF783" s="779"/>
      <c r="AG783" s="779"/>
      <c r="AH783" s="779"/>
      <c r="AI783" s="779"/>
      <c r="AJ783" s="779"/>
      <c r="AK783" s="779"/>
      <c r="AL783" s="779"/>
      <c r="AM783" s="779"/>
      <c r="AN783" s="779"/>
      <c r="AO783" s="779"/>
      <c r="AP783" s="779"/>
      <c r="AQ783" s="779"/>
      <c r="AR783" s="779"/>
      <c r="AS783" s="779"/>
      <c r="AT783" s="779"/>
      <c r="AU783" s="779"/>
      <c r="AV783" s="779"/>
      <c r="AW783" s="779"/>
      <c r="AX783" s="779"/>
      <c r="AY783" s="779"/>
      <c r="AZ783" s="779"/>
      <c r="BA783" s="779"/>
      <c r="BB783" s="779"/>
      <c r="BC783" s="779"/>
      <c r="BD783" s="779"/>
      <c r="BE783" s="779"/>
      <c r="BF783" s="779"/>
      <c r="BG783" s="779"/>
      <c r="BH783" s="779"/>
      <c r="BI783" s="779"/>
      <c r="BJ783" s="779"/>
      <c r="BK783" s="779"/>
      <c r="BL783" s="779"/>
      <c r="BM783" s="779"/>
      <c r="BN783" s="779"/>
      <c r="BO783" s="779"/>
      <c r="BP783" s="779"/>
      <c r="BQ783" s="779"/>
      <c r="BR783" s="779"/>
      <c r="BS783" s="779"/>
      <c r="BT783" s="779"/>
      <c r="BU783" s="779"/>
      <c r="BV783" s="779"/>
      <c r="BW783" s="779"/>
      <c r="BX783" s="779"/>
      <c r="BY783" s="779"/>
      <c r="BZ783" s="779"/>
      <c r="CA783" s="779"/>
      <c r="CB783" s="779"/>
      <c r="CC783" s="779"/>
      <c r="CD783" s="779"/>
      <c r="CE783" s="779"/>
      <c r="CF783" s="779"/>
      <c r="CG783" s="779"/>
      <c r="CH783" s="779"/>
      <c r="CI783" s="779"/>
      <c r="CJ783" s="779"/>
      <c r="CK783" s="779"/>
      <c r="CL783" s="779"/>
      <c r="CM783" s="779"/>
      <c r="CN783" s="779"/>
      <c r="CO783" s="779"/>
      <c r="CP783" s="779"/>
      <c r="CQ783" s="779"/>
      <c r="CR783" s="779"/>
      <c r="CS783" s="779"/>
      <c r="CT783" s="779"/>
    </row>
    <row r="784" spans="1:98" s="887" customFormat="1" ht="13.5">
      <c r="A784" s="886"/>
      <c r="B784" s="886"/>
      <c r="C784" s="886"/>
      <c r="D784" s="886"/>
      <c r="E784" s="886"/>
      <c r="F784" s="2851"/>
      <c r="G784" s="2851"/>
      <c r="H784" s="888"/>
      <c r="I784" s="889"/>
      <c r="J784" s="890"/>
      <c r="M784" s="772"/>
      <c r="N784" s="891"/>
      <c r="O784" s="774"/>
      <c r="P784" s="775"/>
      <c r="Q784" s="775"/>
      <c r="R784" s="776"/>
      <c r="S784" s="777"/>
      <c r="T784" s="777"/>
      <c r="U784" s="777"/>
      <c r="V784" s="778"/>
      <c r="W784" s="778"/>
      <c r="X784" s="778"/>
      <c r="Y784" s="778"/>
      <c r="Z784" s="778"/>
      <c r="AA784" s="779"/>
      <c r="AB784" s="779"/>
      <c r="AC784" s="779"/>
      <c r="AD784" s="779"/>
      <c r="AE784" s="779"/>
      <c r="AF784" s="779"/>
      <c r="AG784" s="779"/>
      <c r="AH784" s="779"/>
      <c r="AI784" s="779"/>
      <c r="AJ784" s="779"/>
      <c r="AK784" s="779"/>
      <c r="AL784" s="779"/>
      <c r="AM784" s="779"/>
      <c r="AN784" s="779"/>
      <c r="AO784" s="779"/>
      <c r="AP784" s="779"/>
      <c r="AQ784" s="779"/>
      <c r="AR784" s="779"/>
      <c r="AS784" s="779"/>
      <c r="AT784" s="779"/>
      <c r="AU784" s="779"/>
      <c r="AV784" s="779"/>
      <c r="AW784" s="779"/>
      <c r="AX784" s="779"/>
      <c r="AY784" s="779"/>
      <c r="AZ784" s="779"/>
      <c r="BA784" s="779"/>
      <c r="BB784" s="779"/>
      <c r="BC784" s="779"/>
      <c r="BD784" s="779"/>
      <c r="BE784" s="779"/>
      <c r="BF784" s="779"/>
      <c r="BG784" s="779"/>
      <c r="BH784" s="779"/>
      <c r="BI784" s="779"/>
      <c r="BJ784" s="779"/>
      <c r="BK784" s="779"/>
      <c r="BL784" s="779"/>
      <c r="BM784" s="779"/>
      <c r="BN784" s="779"/>
      <c r="BO784" s="779"/>
      <c r="BP784" s="779"/>
      <c r="BQ784" s="779"/>
      <c r="BR784" s="779"/>
      <c r="BS784" s="779"/>
      <c r="BT784" s="779"/>
      <c r="BU784" s="779"/>
      <c r="BV784" s="779"/>
      <c r="BW784" s="779"/>
      <c r="BX784" s="779"/>
      <c r="BY784" s="779"/>
      <c r="BZ784" s="779"/>
      <c r="CA784" s="779"/>
      <c r="CB784" s="779"/>
      <c r="CC784" s="779"/>
      <c r="CD784" s="779"/>
      <c r="CE784" s="779"/>
      <c r="CF784" s="779"/>
      <c r="CG784" s="779"/>
      <c r="CH784" s="779"/>
      <c r="CI784" s="779"/>
      <c r="CJ784" s="779"/>
      <c r="CK784" s="779"/>
      <c r="CL784" s="779"/>
      <c r="CM784" s="779"/>
      <c r="CN784" s="779"/>
      <c r="CO784" s="779"/>
      <c r="CP784" s="779"/>
      <c r="CQ784" s="779"/>
      <c r="CR784" s="779"/>
      <c r="CS784" s="779"/>
      <c r="CT784" s="779"/>
    </row>
    <row r="785" spans="1:98" s="887" customFormat="1" ht="13.5">
      <c r="A785" s="886"/>
      <c r="B785" s="886"/>
      <c r="C785" s="886"/>
      <c r="D785" s="886"/>
      <c r="E785" s="886"/>
      <c r="F785" s="2851"/>
      <c r="G785" s="2851"/>
      <c r="H785" s="888"/>
      <c r="I785" s="889"/>
      <c r="J785" s="890"/>
      <c r="M785" s="772"/>
      <c r="N785" s="891"/>
      <c r="O785" s="774"/>
      <c r="P785" s="775"/>
      <c r="Q785" s="775"/>
      <c r="R785" s="776"/>
      <c r="S785" s="777"/>
      <c r="T785" s="777"/>
      <c r="U785" s="777"/>
      <c r="V785" s="778"/>
      <c r="W785" s="778"/>
      <c r="X785" s="778"/>
      <c r="Y785" s="778"/>
      <c r="Z785" s="778"/>
      <c r="AA785" s="779"/>
      <c r="AB785" s="779"/>
      <c r="AC785" s="779"/>
      <c r="AD785" s="779"/>
      <c r="AE785" s="779"/>
      <c r="AF785" s="779"/>
      <c r="AG785" s="779"/>
      <c r="AH785" s="779"/>
      <c r="AI785" s="779"/>
      <c r="AJ785" s="779"/>
      <c r="AK785" s="779"/>
      <c r="AL785" s="779"/>
      <c r="AM785" s="779"/>
      <c r="AN785" s="779"/>
      <c r="AO785" s="779"/>
      <c r="AP785" s="779"/>
      <c r="AQ785" s="779"/>
      <c r="AR785" s="779"/>
      <c r="AS785" s="779"/>
      <c r="AT785" s="779"/>
      <c r="AU785" s="779"/>
      <c r="AV785" s="779"/>
      <c r="AW785" s="779"/>
      <c r="AX785" s="779"/>
      <c r="AY785" s="779"/>
      <c r="AZ785" s="779"/>
      <c r="BA785" s="779"/>
      <c r="BB785" s="779"/>
      <c r="BC785" s="779"/>
      <c r="BD785" s="779"/>
      <c r="BE785" s="779"/>
      <c r="BF785" s="779"/>
      <c r="BG785" s="779"/>
      <c r="BH785" s="779"/>
      <c r="BI785" s="779"/>
      <c r="BJ785" s="779"/>
      <c r="BK785" s="779"/>
      <c r="BL785" s="779"/>
      <c r="BM785" s="779"/>
      <c r="BN785" s="779"/>
      <c r="BO785" s="779"/>
      <c r="BP785" s="779"/>
      <c r="BQ785" s="779"/>
      <c r="BR785" s="779"/>
      <c r="BS785" s="779"/>
      <c r="BT785" s="779"/>
      <c r="BU785" s="779"/>
      <c r="BV785" s="779"/>
      <c r="BW785" s="779"/>
      <c r="BX785" s="779"/>
      <c r="BY785" s="779"/>
      <c r="BZ785" s="779"/>
      <c r="CA785" s="779"/>
      <c r="CB785" s="779"/>
      <c r="CC785" s="779"/>
      <c r="CD785" s="779"/>
      <c r="CE785" s="779"/>
      <c r="CF785" s="779"/>
      <c r="CG785" s="779"/>
      <c r="CH785" s="779"/>
      <c r="CI785" s="779"/>
      <c r="CJ785" s="779"/>
      <c r="CK785" s="779"/>
      <c r="CL785" s="779"/>
      <c r="CM785" s="779"/>
      <c r="CN785" s="779"/>
      <c r="CO785" s="779"/>
      <c r="CP785" s="779"/>
      <c r="CQ785" s="779"/>
      <c r="CR785" s="779"/>
      <c r="CS785" s="779"/>
      <c r="CT785" s="779"/>
    </row>
    <row r="786" spans="1:98" s="887" customFormat="1" ht="13.5">
      <c r="A786" s="886"/>
      <c r="B786" s="886"/>
      <c r="C786" s="886"/>
      <c r="D786" s="886"/>
      <c r="E786" s="886"/>
      <c r="F786" s="2851"/>
      <c r="G786" s="2851"/>
      <c r="H786" s="888"/>
      <c r="I786" s="889"/>
      <c r="J786" s="890"/>
      <c r="M786" s="772"/>
      <c r="N786" s="891"/>
      <c r="O786" s="774"/>
      <c r="P786" s="775"/>
      <c r="Q786" s="775"/>
      <c r="R786" s="776"/>
      <c r="S786" s="777"/>
      <c r="T786" s="777"/>
      <c r="U786" s="777"/>
      <c r="V786" s="778"/>
      <c r="W786" s="778"/>
      <c r="X786" s="778"/>
      <c r="Y786" s="778"/>
      <c r="Z786" s="778"/>
      <c r="AA786" s="779"/>
      <c r="AB786" s="779"/>
      <c r="AC786" s="779"/>
      <c r="AD786" s="779"/>
      <c r="AE786" s="779"/>
      <c r="AF786" s="779"/>
      <c r="AG786" s="779"/>
      <c r="AH786" s="779"/>
      <c r="AI786" s="779"/>
      <c r="AJ786" s="779"/>
      <c r="AK786" s="779"/>
      <c r="AL786" s="779"/>
      <c r="AM786" s="779"/>
      <c r="AN786" s="779"/>
      <c r="AO786" s="779"/>
      <c r="AP786" s="779"/>
      <c r="AQ786" s="779"/>
      <c r="AR786" s="779"/>
      <c r="AS786" s="779"/>
      <c r="AT786" s="779"/>
      <c r="AU786" s="779"/>
      <c r="AV786" s="779"/>
      <c r="AW786" s="779"/>
      <c r="AX786" s="779"/>
      <c r="AY786" s="779"/>
      <c r="AZ786" s="779"/>
      <c r="BA786" s="779"/>
      <c r="BB786" s="779"/>
      <c r="BC786" s="779"/>
      <c r="BD786" s="779"/>
      <c r="BE786" s="779"/>
      <c r="BF786" s="779"/>
      <c r="BG786" s="779"/>
      <c r="BH786" s="779"/>
      <c r="BI786" s="779"/>
      <c r="BJ786" s="779"/>
      <c r="BK786" s="779"/>
      <c r="BL786" s="779"/>
      <c r="BM786" s="779"/>
      <c r="BN786" s="779"/>
      <c r="BO786" s="779"/>
      <c r="BP786" s="779"/>
      <c r="BQ786" s="779"/>
      <c r="BR786" s="779"/>
      <c r="BS786" s="779"/>
      <c r="BT786" s="779"/>
      <c r="BU786" s="779"/>
      <c r="BV786" s="779"/>
      <c r="BW786" s="779"/>
      <c r="BX786" s="779"/>
      <c r="BY786" s="779"/>
      <c r="BZ786" s="779"/>
      <c r="CA786" s="779"/>
      <c r="CB786" s="779"/>
      <c r="CC786" s="779"/>
      <c r="CD786" s="779"/>
      <c r="CE786" s="779"/>
      <c r="CF786" s="779"/>
      <c r="CG786" s="779"/>
      <c r="CH786" s="779"/>
      <c r="CI786" s="779"/>
      <c r="CJ786" s="779"/>
      <c r="CK786" s="779"/>
      <c r="CL786" s="779"/>
      <c r="CM786" s="779"/>
      <c r="CN786" s="779"/>
      <c r="CO786" s="779"/>
      <c r="CP786" s="779"/>
      <c r="CQ786" s="779"/>
      <c r="CR786" s="779"/>
      <c r="CS786" s="779"/>
      <c r="CT786" s="779"/>
    </row>
    <row r="787" spans="1:98" s="887" customFormat="1" ht="13.5">
      <c r="A787" s="886"/>
      <c r="B787" s="886"/>
      <c r="C787" s="886"/>
      <c r="D787" s="886"/>
      <c r="E787" s="886"/>
      <c r="F787" s="2851"/>
      <c r="G787" s="2851"/>
      <c r="H787" s="888"/>
      <c r="I787" s="889"/>
      <c r="J787" s="890"/>
      <c r="M787" s="772"/>
      <c r="N787" s="891"/>
      <c r="O787" s="774"/>
      <c r="P787" s="775"/>
      <c r="Q787" s="775"/>
      <c r="R787" s="776"/>
      <c r="S787" s="777"/>
      <c r="T787" s="777"/>
      <c r="U787" s="777"/>
      <c r="V787" s="778"/>
      <c r="W787" s="778"/>
      <c r="X787" s="778"/>
      <c r="Y787" s="778"/>
      <c r="Z787" s="778"/>
      <c r="AA787" s="779"/>
      <c r="AB787" s="779"/>
      <c r="AC787" s="779"/>
      <c r="AD787" s="779"/>
      <c r="AE787" s="779"/>
      <c r="AF787" s="779"/>
      <c r="AG787" s="779"/>
      <c r="AH787" s="779"/>
      <c r="AI787" s="779"/>
      <c r="AJ787" s="779"/>
      <c r="AK787" s="779"/>
      <c r="AL787" s="779"/>
      <c r="AM787" s="779"/>
      <c r="AN787" s="779"/>
      <c r="AO787" s="779"/>
      <c r="AP787" s="779"/>
      <c r="AQ787" s="779"/>
      <c r="AR787" s="779"/>
      <c r="AS787" s="779"/>
      <c r="AT787" s="779"/>
      <c r="AU787" s="779"/>
      <c r="AV787" s="779"/>
      <c r="AW787" s="779"/>
      <c r="AX787" s="779"/>
      <c r="AY787" s="779"/>
      <c r="AZ787" s="779"/>
      <c r="BA787" s="779"/>
      <c r="BB787" s="779"/>
      <c r="BC787" s="779"/>
      <c r="BD787" s="779"/>
      <c r="BE787" s="779"/>
      <c r="BF787" s="779"/>
      <c r="BG787" s="779"/>
      <c r="BH787" s="779"/>
      <c r="BI787" s="779"/>
      <c r="BJ787" s="779"/>
      <c r="BK787" s="779"/>
      <c r="BL787" s="779"/>
      <c r="BM787" s="779"/>
      <c r="BN787" s="779"/>
      <c r="BO787" s="779"/>
      <c r="BP787" s="779"/>
      <c r="BQ787" s="779"/>
      <c r="BR787" s="779"/>
      <c r="BS787" s="779"/>
      <c r="BT787" s="779"/>
      <c r="BU787" s="779"/>
      <c r="BV787" s="779"/>
      <c r="BW787" s="779"/>
      <c r="BX787" s="779"/>
      <c r="BY787" s="779"/>
      <c r="BZ787" s="779"/>
      <c r="CA787" s="779"/>
      <c r="CB787" s="779"/>
      <c r="CC787" s="779"/>
      <c r="CD787" s="779"/>
      <c r="CE787" s="779"/>
      <c r="CF787" s="779"/>
      <c r="CG787" s="779"/>
      <c r="CH787" s="779"/>
      <c r="CI787" s="779"/>
      <c r="CJ787" s="779"/>
      <c r="CK787" s="779"/>
      <c r="CL787" s="779"/>
      <c r="CM787" s="779"/>
      <c r="CN787" s="779"/>
      <c r="CO787" s="779"/>
      <c r="CP787" s="779"/>
      <c r="CQ787" s="779"/>
      <c r="CR787" s="779"/>
      <c r="CS787" s="779"/>
      <c r="CT787" s="779"/>
    </row>
    <row r="788" spans="1:98" s="887" customFormat="1" ht="13.5">
      <c r="A788" s="886"/>
      <c r="B788" s="886"/>
      <c r="C788" s="886"/>
      <c r="D788" s="886"/>
      <c r="E788" s="886"/>
      <c r="F788" s="2851"/>
      <c r="G788" s="2851"/>
      <c r="H788" s="888"/>
      <c r="I788" s="889"/>
      <c r="J788" s="890"/>
      <c r="M788" s="772"/>
      <c r="N788" s="891"/>
      <c r="O788" s="774"/>
      <c r="P788" s="775"/>
      <c r="Q788" s="775"/>
      <c r="R788" s="776"/>
      <c r="S788" s="777"/>
      <c r="T788" s="777"/>
      <c r="U788" s="777"/>
      <c r="V788" s="778"/>
      <c r="W788" s="778"/>
      <c r="X788" s="778"/>
      <c r="Y788" s="778"/>
      <c r="Z788" s="778"/>
      <c r="AA788" s="779"/>
      <c r="AB788" s="779"/>
      <c r="AC788" s="779"/>
      <c r="AD788" s="779"/>
      <c r="AE788" s="779"/>
      <c r="AF788" s="779"/>
      <c r="AG788" s="779"/>
      <c r="AH788" s="779"/>
      <c r="AI788" s="779"/>
      <c r="AJ788" s="779"/>
      <c r="AK788" s="779"/>
      <c r="AL788" s="779"/>
      <c r="AM788" s="779"/>
      <c r="AN788" s="779"/>
      <c r="AO788" s="779"/>
      <c r="AP788" s="779"/>
      <c r="AQ788" s="779"/>
      <c r="AR788" s="779"/>
      <c r="AS788" s="779"/>
      <c r="AT788" s="779"/>
      <c r="AU788" s="779"/>
      <c r="AV788" s="779"/>
      <c r="AW788" s="779"/>
      <c r="AX788" s="779"/>
      <c r="AY788" s="779"/>
      <c r="AZ788" s="779"/>
      <c r="BA788" s="779"/>
      <c r="BB788" s="779"/>
      <c r="BC788" s="779"/>
      <c r="BD788" s="779"/>
      <c r="BE788" s="779"/>
      <c r="BF788" s="779"/>
      <c r="BG788" s="779"/>
      <c r="BH788" s="779"/>
      <c r="BI788" s="779"/>
      <c r="BJ788" s="779"/>
      <c r="BK788" s="779"/>
      <c r="BL788" s="779"/>
      <c r="BM788" s="779"/>
      <c r="BN788" s="779"/>
      <c r="BO788" s="779"/>
      <c r="BP788" s="779"/>
      <c r="BQ788" s="779"/>
      <c r="BR788" s="779"/>
      <c r="BS788" s="779"/>
      <c r="BT788" s="779"/>
      <c r="BU788" s="779"/>
      <c r="BV788" s="779"/>
      <c r="BW788" s="779"/>
      <c r="BX788" s="779"/>
      <c r="BY788" s="779"/>
      <c r="BZ788" s="779"/>
      <c r="CA788" s="779"/>
      <c r="CB788" s="779"/>
      <c r="CC788" s="779"/>
      <c r="CD788" s="779"/>
      <c r="CE788" s="779"/>
      <c r="CF788" s="779"/>
      <c r="CG788" s="779"/>
      <c r="CH788" s="779"/>
      <c r="CI788" s="779"/>
      <c r="CJ788" s="779"/>
      <c r="CK788" s="779"/>
      <c r="CL788" s="779"/>
      <c r="CM788" s="779"/>
      <c r="CN788" s="779"/>
      <c r="CO788" s="779"/>
      <c r="CP788" s="779"/>
      <c r="CQ788" s="779"/>
      <c r="CR788" s="779"/>
      <c r="CS788" s="779"/>
      <c r="CT788" s="779"/>
    </row>
    <row r="789" spans="1:98" s="887" customFormat="1" ht="13.5">
      <c r="A789" s="886"/>
      <c r="B789" s="886"/>
      <c r="C789" s="886"/>
      <c r="D789" s="886"/>
      <c r="E789" s="886"/>
      <c r="F789" s="2851"/>
      <c r="G789" s="2851"/>
      <c r="H789" s="888"/>
      <c r="I789" s="889"/>
      <c r="J789" s="890"/>
      <c r="M789" s="772"/>
      <c r="N789" s="891"/>
      <c r="O789" s="774"/>
      <c r="P789" s="775"/>
      <c r="Q789" s="775"/>
      <c r="R789" s="776"/>
      <c r="S789" s="777"/>
      <c r="T789" s="777"/>
      <c r="U789" s="777"/>
      <c r="V789" s="778"/>
      <c r="W789" s="778"/>
      <c r="X789" s="778"/>
      <c r="Y789" s="778"/>
      <c r="Z789" s="778"/>
      <c r="AA789" s="779"/>
      <c r="AB789" s="779"/>
      <c r="AC789" s="779"/>
      <c r="AD789" s="779"/>
      <c r="AE789" s="779"/>
      <c r="AF789" s="779"/>
      <c r="AG789" s="779"/>
      <c r="AH789" s="779"/>
      <c r="AI789" s="779"/>
      <c r="AJ789" s="779"/>
      <c r="AK789" s="779"/>
      <c r="AL789" s="779"/>
      <c r="AM789" s="779"/>
      <c r="AN789" s="779"/>
      <c r="AO789" s="779"/>
      <c r="AP789" s="779"/>
      <c r="AQ789" s="779"/>
      <c r="AR789" s="779"/>
      <c r="AS789" s="779"/>
      <c r="AT789" s="779"/>
      <c r="AU789" s="779"/>
      <c r="AV789" s="779"/>
      <c r="AW789" s="779"/>
      <c r="AX789" s="779"/>
      <c r="AY789" s="779"/>
      <c r="AZ789" s="779"/>
      <c r="BA789" s="779"/>
      <c r="BB789" s="779"/>
      <c r="BC789" s="779"/>
      <c r="BD789" s="779"/>
      <c r="BE789" s="779"/>
      <c r="BF789" s="779"/>
      <c r="BG789" s="779"/>
      <c r="BH789" s="779"/>
      <c r="BI789" s="779"/>
      <c r="BJ789" s="779"/>
      <c r="BK789" s="779"/>
      <c r="BL789" s="779"/>
      <c r="BM789" s="779"/>
      <c r="BN789" s="779"/>
      <c r="BO789" s="779"/>
      <c r="BP789" s="779"/>
      <c r="BQ789" s="779"/>
      <c r="BR789" s="779"/>
      <c r="BS789" s="779"/>
      <c r="BT789" s="779"/>
      <c r="BU789" s="779"/>
      <c r="BV789" s="779"/>
      <c r="BW789" s="779"/>
      <c r="BX789" s="779"/>
      <c r="BY789" s="779"/>
      <c r="BZ789" s="779"/>
      <c r="CA789" s="779"/>
      <c r="CB789" s="779"/>
      <c r="CC789" s="779"/>
      <c r="CD789" s="779"/>
      <c r="CE789" s="779"/>
      <c r="CF789" s="779"/>
      <c r="CG789" s="779"/>
      <c r="CH789" s="779"/>
      <c r="CI789" s="779"/>
      <c r="CJ789" s="779"/>
      <c r="CK789" s="779"/>
      <c r="CL789" s="779"/>
      <c r="CM789" s="779"/>
      <c r="CN789" s="779"/>
      <c r="CO789" s="779"/>
      <c r="CP789" s="779"/>
      <c r="CQ789" s="779"/>
      <c r="CR789" s="779"/>
      <c r="CS789" s="779"/>
      <c r="CT789" s="779"/>
    </row>
    <row r="790" spans="1:98" s="887" customFormat="1" ht="13.5">
      <c r="A790" s="886"/>
      <c r="B790" s="886"/>
      <c r="C790" s="886"/>
      <c r="D790" s="886"/>
      <c r="E790" s="886"/>
      <c r="F790" s="2851"/>
      <c r="G790" s="2851"/>
      <c r="H790" s="888"/>
      <c r="I790" s="889"/>
      <c r="J790" s="890"/>
      <c r="M790" s="772"/>
      <c r="N790" s="891"/>
      <c r="O790" s="774"/>
      <c r="P790" s="775"/>
      <c r="Q790" s="775"/>
      <c r="R790" s="776"/>
      <c r="S790" s="777"/>
      <c r="T790" s="777"/>
      <c r="U790" s="777"/>
      <c r="V790" s="778"/>
      <c r="W790" s="778"/>
      <c r="X790" s="778"/>
      <c r="Y790" s="778"/>
      <c r="Z790" s="778"/>
      <c r="AA790" s="779"/>
      <c r="AB790" s="779"/>
      <c r="AC790" s="779"/>
      <c r="AD790" s="779"/>
      <c r="AE790" s="779"/>
      <c r="AF790" s="779"/>
      <c r="AG790" s="779"/>
      <c r="AH790" s="779"/>
      <c r="AI790" s="779"/>
      <c r="AJ790" s="779"/>
      <c r="AK790" s="779"/>
      <c r="AL790" s="779"/>
      <c r="AM790" s="779"/>
      <c r="AN790" s="779"/>
      <c r="AO790" s="779"/>
      <c r="AP790" s="779"/>
      <c r="AQ790" s="779"/>
      <c r="AR790" s="779"/>
      <c r="AS790" s="779"/>
      <c r="AT790" s="779"/>
      <c r="AU790" s="779"/>
      <c r="AV790" s="779"/>
      <c r="AW790" s="779"/>
      <c r="AX790" s="779"/>
      <c r="AY790" s="779"/>
      <c r="AZ790" s="779"/>
      <c r="BA790" s="779"/>
      <c r="BB790" s="779"/>
      <c r="BC790" s="779"/>
      <c r="BD790" s="779"/>
      <c r="BE790" s="779"/>
      <c r="BF790" s="779"/>
      <c r="BG790" s="779"/>
      <c r="BH790" s="779"/>
      <c r="BI790" s="779"/>
      <c r="BJ790" s="779"/>
      <c r="BK790" s="779"/>
      <c r="BL790" s="779"/>
      <c r="BM790" s="779"/>
      <c r="BN790" s="779"/>
      <c r="BO790" s="779"/>
      <c r="BP790" s="779"/>
      <c r="BQ790" s="779"/>
      <c r="BR790" s="779"/>
      <c r="BS790" s="779"/>
      <c r="BT790" s="779"/>
      <c r="BU790" s="779"/>
      <c r="BV790" s="779"/>
      <c r="BW790" s="779"/>
      <c r="BX790" s="779"/>
      <c r="BY790" s="779"/>
      <c r="BZ790" s="779"/>
      <c r="CA790" s="779"/>
      <c r="CB790" s="779"/>
      <c r="CC790" s="779"/>
      <c r="CD790" s="779"/>
      <c r="CE790" s="779"/>
      <c r="CF790" s="779"/>
      <c r="CG790" s="779"/>
      <c r="CH790" s="779"/>
      <c r="CI790" s="779"/>
      <c r="CJ790" s="779"/>
      <c r="CK790" s="779"/>
      <c r="CL790" s="779"/>
      <c r="CM790" s="779"/>
      <c r="CN790" s="779"/>
      <c r="CO790" s="779"/>
      <c r="CP790" s="779"/>
      <c r="CQ790" s="779"/>
      <c r="CR790" s="779"/>
      <c r="CS790" s="779"/>
      <c r="CT790" s="779"/>
    </row>
    <row r="791" spans="1:98" s="887" customFormat="1" ht="13.5">
      <c r="A791" s="886"/>
      <c r="B791" s="886"/>
      <c r="C791" s="886"/>
      <c r="D791" s="886"/>
      <c r="E791" s="886"/>
      <c r="F791" s="2851"/>
      <c r="G791" s="2851"/>
      <c r="H791" s="888"/>
      <c r="I791" s="889"/>
      <c r="J791" s="890"/>
      <c r="M791" s="772"/>
      <c r="N791" s="891"/>
      <c r="O791" s="774"/>
      <c r="P791" s="775"/>
      <c r="Q791" s="775"/>
      <c r="R791" s="776"/>
      <c r="S791" s="777"/>
      <c r="T791" s="777"/>
      <c r="U791" s="777"/>
      <c r="V791" s="778"/>
      <c r="W791" s="778"/>
      <c r="X791" s="778"/>
      <c r="Y791" s="778"/>
      <c r="Z791" s="778"/>
      <c r="AA791" s="779"/>
      <c r="AB791" s="779"/>
      <c r="AC791" s="779"/>
      <c r="AD791" s="779"/>
      <c r="AE791" s="779"/>
      <c r="AF791" s="779"/>
      <c r="AG791" s="779"/>
      <c r="AH791" s="779"/>
      <c r="AI791" s="779"/>
      <c r="AJ791" s="779"/>
      <c r="AK791" s="779"/>
      <c r="AL791" s="779"/>
      <c r="AM791" s="779"/>
      <c r="AN791" s="779"/>
      <c r="AO791" s="779"/>
      <c r="AP791" s="779"/>
      <c r="AQ791" s="779"/>
      <c r="AR791" s="779"/>
      <c r="AS791" s="779"/>
      <c r="AT791" s="779"/>
      <c r="AU791" s="779"/>
      <c r="AV791" s="779"/>
      <c r="AW791" s="779"/>
      <c r="AX791" s="779"/>
      <c r="AY791" s="779"/>
      <c r="AZ791" s="779"/>
      <c r="BA791" s="779"/>
      <c r="BB791" s="779"/>
      <c r="BC791" s="779"/>
      <c r="BD791" s="779"/>
      <c r="BE791" s="779"/>
      <c r="BF791" s="779"/>
      <c r="BG791" s="779"/>
      <c r="BH791" s="779"/>
      <c r="BI791" s="779"/>
      <c r="BJ791" s="779"/>
      <c r="BK791" s="779"/>
      <c r="BL791" s="779"/>
      <c r="BM791" s="779"/>
      <c r="BN791" s="779"/>
      <c r="BO791" s="779"/>
      <c r="BP791" s="779"/>
      <c r="BQ791" s="779"/>
      <c r="BR791" s="779"/>
      <c r="BS791" s="779"/>
      <c r="BT791" s="779"/>
      <c r="BU791" s="779"/>
      <c r="BV791" s="779"/>
      <c r="BW791" s="779"/>
      <c r="BX791" s="779"/>
      <c r="BY791" s="779"/>
      <c r="BZ791" s="779"/>
      <c r="CA791" s="779"/>
      <c r="CB791" s="779"/>
      <c r="CC791" s="779"/>
      <c r="CD791" s="779"/>
      <c r="CE791" s="779"/>
      <c r="CF791" s="779"/>
      <c r="CG791" s="779"/>
      <c r="CH791" s="779"/>
      <c r="CI791" s="779"/>
      <c r="CJ791" s="779"/>
      <c r="CK791" s="779"/>
      <c r="CL791" s="779"/>
      <c r="CM791" s="779"/>
      <c r="CN791" s="779"/>
      <c r="CO791" s="779"/>
      <c r="CP791" s="779"/>
      <c r="CQ791" s="779"/>
      <c r="CR791" s="779"/>
      <c r="CS791" s="779"/>
      <c r="CT791" s="779"/>
    </row>
    <row r="792" spans="1:98" s="887" customFormat="1" ht="13.5">
      <c r="A792" s="886"/>
      <c r="B792" s="886"/>
      <c r="C792" s="886"/>
      <c r="D792" s="886"/>
      <c r="E792" s="886"/>
      <c r="F792" s="2851"/>
      <c r="G792" s="2851"/>
      <c r="H792" s="888"/>
      <c r="I792" s="889"/>
      <c r="J792" s="890"/>
      <c r="M792" s="772"/>
      <c r="N792" s="891"/>
      <c r="O792" s="774"/>
      <c r="P792" s="775"/>
      <c r="Q792" s="775"/>
      <c r="R792" s="776"/>
      <c r="S792" s="777"/>
      <c r="T792" s="777"/>
      <c r="U792" s="777"/>
      <c r="V792" s="778"/>
      <c r="W792" s="778"/>
      <c r="X792" s="778"/>
      <c r="Y792" s="778"/>
      <c r="Z792" s="778"/>
      <c r="AA792" s="779"/>
      <c r="AB792" s="779"/>
      <c r="AC792" s="779"/>
      <c r="AD792" s="779"/>
      <c r="AE792" s="779"/>
      <c r="AF792" s="779"/>
      <c r="AG792" s="779"/>
      <c r="AH792" s="779"/>
      <c r="AI792" s="779"/>
      <c r="AJ792" s="779"/>
      <c r="AK792" s="779"/>
      <c r="AL792" s="779"/>
      <c r="AM792" s="779"/>
      <c r="AN792" s="779"/>
      <c r="AO792" s="779"/>
      <c r="AP792" s="779"/>
      <c r="AQ792" s="779"/>
      <c r="AR792" s="779"/>
      <c r="AS792" s="779"/>
      <c r="AT792" s="779"/>
      <c r="AU792" s="779"/>
      <c r="AV792" s="779"/>
      <c r="AW792" s="779"/>
      <c r="AX792" s="779"/>
      <c r="AY792" s="779"/>
      <c r="AZ792" s="779"/>
      <c r="BA792" s="779"/>
      <c r="BB792" s="779"/>
      <c r="BC792" s="779"/>
      <c r="BD792" s="779"/>
      <c r="BE792" s="779"/>
      <c r="BF792" s="779"/>
      <c r="BG792" s="779"/>
      <c r="BH792" s="779"/>
      <c r="BI792" s="779"/>
      <c r="BJ792" s="779"/>
      <c r="BK792" s="779"/>
      <c r="BL792" s="779"/>
      <c r="BM792" s="779"/>
      <c r="BN792" s="779"/>
      <c r="BO792" s="779"/>
      <c r="BP792" s="779"/>
      <c r="BQ792" s="779"/>
      <c r="BR792" s="779"/>
      <c r="BS792" s="779"/>
      <c r="BT792" s="779"/>
      <c r="BU792" s="779"/>
      <c r="BV792" s="779"/>
      <c r="BW792" s="779"/>
      <c r="BX792" s="779"/>
      <c r="BY792" s="779"/>
      <c r="BZ792" s="779"/>
      <c r="CA792" s="779"/>
      <c r="CB792" s="779"/>
      <c r="CC792" s="779"/>
      <c r="CD792" s="779"/>
      <c r="CE792" s="779"/>
      <c r="CF792" s="779"/>
      <c r="CG792" s="779"/>
      <c r="CH792" s="779"/>
      <c r="CI792" s="779"/>
      <c r="CJ792" s="779"/>
      <c r="CK792" s="779"/>
      <c r="CL792" s="779"/>
      <c r="CM792" s="779"/>
      <c r="CN792" s="779"/>
      <c r="CO792" s="779"/>
      <c r="CP792" s="779"/>
      <c r="CQ792" s="779"/>
      <c r="CR792" s="779"/>
      <c r="CS792" s="779"/>
      <c r="CT792" s="779"/>
    </row>
    <row r="793" spans="1:98" s="887" customFormat="1" ht="13.5">
      <c r="A793" s="886"/>
      <c r="B793" s="886"/>
      <c r="C793" s="886"/>
      <c r="D793" s="886"/>
      <c r="E793" s="886"/>
      <c r="F793" s="2851"/>
      <c r="G793" s="2851"/>
      <c r="H793" s="888"/>
      <c r="I793" s="889"/>
      <c r="J793" s="890"/>
      <c r="M793" s="772"/>
      <c r="N793" s="891"/>
      <c r="O793" s="774"/>
      <c r="P793" s="775"/>
      <c r="Q793" s="775"/>
      <c r="R793" s="776"/>
      <c r="S793" s="777"/>
      <c r="T793" s="777"/>
      <c r="U793" s="777"/>
      <c r="V793" s="778"/>
      <c r="W793" s="778"/>
      <c r="X793" s="778"/>
      <c r="Y793" s="778"/>
      <c r="Z793" s="778"/>
      <c r="AA793" s="779"/>
      <c r="AB793" s="779"/>
      <c r="AC793" s="779"/>
      <c r="AD793" s="779"/>
      <c r="AE793" s="779"/>
      <c r="AF793" s="779"/>
      <c r="AG793" s="779"/>
      <c r="AH793" s="779"/>
      <c r="AI793" s="779"/>
      <c r="AJ793" s="779"/>
      <c r="AK793" s="779"/>
      <c r="AL793" s="779"/>
      <c r="AM793" s="779"/>
      <c r="AN793" s="779"/>
      <c r="AO793" s="779"/>
      <c r="AP793" s="779"/>
      <c r="AQ793" s="779"/>
      <c r="AR793" s="779"/>
      <c r="AS793" s="779"/>
      <c r="AT793" s="779"/>
      <c r="AU793" s="779"/>
      <c r="AV793" s="779"/>
      <c r="AW793" s="779"/>
      <c r="AX793" s="779"/>
      <c r="AY793" s="779"/>
      <c r="AZ793" s="779"/>
      <c r="BA793" s="779"/>
      <c r="BB793" s="779"/>
      <c r="BC793" s="779"/>
      <c r="BD793" s="779"/>
      <c r="BE793" s="779"/>
      <c r="BF793" s="779"/>
      <c r="BG793" s="779"/>
      <c r="BH793" s="779"/>
      <c r="BI793" s="779"/>
      <c r="BJ793" s="779"/>
      <c r="BK793" s="779"/>
      <c r="BL793" s="779"/>
      <c r="BM793" s="779"/>
      <c r="BN793" s="779"/>
      <c r="BO793" s="779"/>
      <c r="BP793" s="779"/>
      <c r="BQ793" s="779"/>
      <c r="BR793" s="779"/>
      <c r="BS793" s="779"/>
      <c r="BT793" s="779"/>
      <c r="BU793" s="779"/>
      <c r="BV793" s="779"/>
      <c r="BW793" s="779"/>
      <c r="BX793" s="779"/>
      <c r="BY793" s="779"/>
      <c r="BZ793" s="779"/>
      <c r="CA793" s="779"/>
      <c r="CB793" s="779"/>
      <c r="CC793" s="779"/>
      <c r="CD793" s="779"/>
      <c r="CE793" s="779"/>
      <c r="CF793" s="779"/>
      <c r="CG793" s="779"/>
      <c r="CH793" s="779"/>
      <c r="CI793" s="779"/>
      <c r="CJ793" s="779"/>
      <c r="CK793" s="779"/>
      <c r="CL793" s="779"/>
      <c r="CM793" s="779"/>
      <c r="CN793" s="779"/>
      <c r="CO793" s="779"/>
      <c r="CP793" s="779"/>
      <c r="CQ793" s="779"/>
      <c r="CR793" s="779"/>
      <c r="CS793" s="779"/>
      <c r="CT793" s="779"/>
    </row>
    <row r="794" spans="1:98" s="887" customFormat="1" ht="13.5">
      <c r="A794" s="886"/>
      <c r="B794" s="886"/>
      <c r="C794" s="886"/>
      <c r="D794" s="886"/>
      <c r="E794" s="886"/>
      <c r="F794" s="2851"/>
      <c r="G794" s="2851"/>
      <c r="H794" s="888"/>
      <c r="I794" s="889"/>
      <c r="J794" s="890"/>
      <c r="M794" s="772"/>
      <c r="N794" s="891"/>
      <c r="O794" s="774"/>
      <c r="P794" s="775"/>
      <c r="Q794" s="775"/>
      <c r="R794" s="776"/>
      <c r="S794" s="777"/>
      <c r="T794" s="777"/>
      <c r="U794" s="777"/>
      <c r="V794" s="778"/>
      <c r="W794" s="778"/>
      <c r="X794" s="778"/>
      <c r="Y794" s="778"/>
      <c r="Z794" s="778"/>
      <c r="AA794" s="779"/>
      <c r="AB794" s="779"/>
      <c r="AC794" s="779"/>
      <c r="AD794" s="779"/>
      <c r="AE794" s="779"/>
      <c r="AF794" s="779"/>
      <c r="AG794" s="779"/>
      <c r="AH794" s="779"/>
      <c r="AI794" s="779"/>
      <c r="AJ794" s="779"/>
      <c r="AK794" s="779"/>
      <c r="AL794" s="779"/>
      <c r="AM794" s="779"/>
      <c r="AN794" s="779"/>
      <c r="AO794" s="779"/>
      <c r="AP794" s="779"/>
      <c r="AQ794" s="779"/>
      <c r="AR794" s="779"/>
      <c r="AS794" s="779"/>
      <c r="AT794" s="779"/>
      <c r="AU794" s="779"/>
      <c r="AV794" s="779"/>
      <c r="AW794" s="779"/>
      <c r="AX794" s="779"/>
      <c r="AY794" s="779"/>
      <c r="AZ794" s="779"/>
      <c r="BA794" s="779"/>
      <c r="BB794" s="779"/>
      <c r="BC794" s="779"/>
      <c r="BD794" s="779"/>
      <c r="BE794" s="779"/>
      <c r="BF794" s="779"/>
      <c r="BG794" s="779"/>
      <c r="BH794" s="779"/>
      <c r="BI794" s="779"/>
      <c r="BJ794" s="779"/>
      <c r="BK794" s="779"/>
      <c r="BL794" s="779"/>
      <c r="BM794" s="779"/>
      <c r="BN794" s="779"/>
      <c r="BO794" s="779"/>
      <c r="BP794" s="779"/>
      <c r="BQ794" s="779"/>
      <c r="BR794" s="779"/>
      <c r="BS794" s="779"/>
      <c r="BT794" s="779"/>
      <c r="BU794" s="779"/>
      <c r="BV794" s="779"/>
      <c r="BW794" s="779"/>
      <c r="BX794" s="779"/>
      <c r="BY794" s="779"/>
      <c r="BZ794" s="779"/>
      <c r="CA794" s="779"/>
      <c r="CB794" s="779"/>
      <c r="CC794" s="779"/>
      <c r="CD794" s="779"/>
      <c r="CE794" s="779"/>
      <c r="CF794" s="779"/>
      <c r="CG794" s="779"/>
      <c r="CH794" s="779"/>
      <c r="CI794" s="779"/>
      <c r="CJ794" s="779"/>
      <c r="CK794" s="779"/>
      <c r="CL794" s="779"/>
      <c r="CM794" s="779"/>
      <c r="CN794" s="779"/>
      <c r="CO794" s="779"/>
      <c r="CP794" s="779"/>
      <c r="CQ794" s="779"/>
      <c r="CR794" s="779"/>
      <c r="CS794" s="779"/>
      <c r="CT794" s="779"/>
    </row>
    <row r="795" spans="1:98" s="887" customFormat="1" ht="13.5">
      <c r="A795" s="886"/>
      <c r="B795" s="886"/>
      <c r="C795" s="886"/>
      <c r="D795" s="886"/>
      <c r="E795" s="886"/>
      <c r="F795" s="2851"/>
      <c r="G795" s="2851"/>
      <c r="H795" s="888"/>
      <c r="I795" s="889"/>
      <c r="J795" s="890"/>
      <c r="M795" s="772"/>
      <c r="N795" s="891"/>
      <c r="O795" s="774"/>
      <c r="P795" s="775"/>
      <c r="Q795" s="775"/>
      <c r="R795" s="776"/>
      <c r="S795" s="777"/>
      <c r="T795" s="777"/>
      <c r="U795" s="777"/>
      <c r="V795" s="778"/>
      <c r="W795" s="778"/>
      <c r="X795" s="778"/>
      <c r="Y795" s="778"/>
      <c r="Z795" s="778"/>
      <c r="AA795" s="779"/>
      <c r="AB795" s="779"/>
      <c r="AC795" s="779"/>
      <c r="AD795" s="779"/>
      <c r="AE795" s="779"/>
      <c r="AF795" s="779"/>
      <c r="AG795" s="779"/>
      <c r="AH795" s="779"/>
      <c r="AI795" s="779"/>
      <c r="AJ795" s="779"/>
      <c r="AK795" s="779"/>
      <c r="AL795" s="779"/>
      <c r="AM795" s="779"/>
      <c r="AN795" s="779"/>
      <c r="AO795" s="779"/>
      <c r="AP795" s="779"/>
      <c r="AQ795" s="779"/>
      <c r="AR795" s="779"/>
      <c r="AS795" s="779"/>
      <c r="AT795" s="779"/>
      <c r="AU795" s="779"/>
      <c r="AV795" s="779"/>
      <c r="AW795" s="779"/>
      <c r="AX795" s="779"/>
      <c r="AY795" s="779"/>
      <c r="AZ795" s="779"/>
      <c r="BA795" s="779"/>
      <c r="BB795" s="779"/>
      <c r="BC795" s="779"/>
      <c r="BD795" s="779"/>
      <c r="BE795" s="779"/>
      <c r="BF795" s="779"/>
      <c r="BG795" s="779"/>
      <c r="BH795" s="779"/>
      <c r="BI795" s="779"/>
      <c r="BJ795" s="779"/>
      <c r="BK795" s="779"/>
      <c r="BL795" s="779"/>
      <c r="BM795" s="779"/>
      <c r="BN795" s="779"/>
      <c r="BO795" s="779"/>
      <c r="BP795" s="779"/>
      <c r="BQ795" s="779"/>
      <c r="BR795" s="779"/>
      <c r="BS795" s="779"/>
      <c r="BT795" s="779"/>
      <c r="BU795" s="779"/>
      <c r="BV795" s="779"/>
      <c r="BW795" s="779"/>
      <c r="BX795" s="779"/>
      <c r="BY795" s="779"/>
      <c r="BZ795" s="779"/>
      <c r="CA795" s="779"/>
      <c r="CB795" s="779"/>
      <c r="CC795" s="779"/>
      <c r="CD795" s="779"/>
      <c r="CE795" s="779"/>
      <c r="CF795" s="779"/>
      <c r="CG795" s="779"/>
      <c r="CH795" s="779"/>
      <c r="CI795" s="779"/>
      <c r="CJ795" s="779"/>
      <c r="CK795" s="779"/>
      <c r="CL795" s="779"/>
      <c r="CM795" s="779"/>
      <c r="CN795" s="779"/>
      <c r="CO795" s="779"/>
      <c r="CP795" s="779"/>
      <c r="CQ795" s="779"/>
      <c r="CR795" s="779"/>
      <c r="CS795" s="779"/>
      <c r="CT795" s="779"/>
    </row>
    <row r="796" spans="1:98" s="887" customFormat="1" ht="13.5">
      <c r="A796" s="886"/>
      <c r="B796" s="886"/>
      <c r="C796" s="886"/>
      <c r="D796" s="886"/>
      <c r="E796" s="886"/>
      <c r="F796" s="2851"/>
      <c r="G796" s="2851"/>
      <c r="H796" s="888"/>
      <c r="I796" s="889"/>
      <c r="J796" s="890"/>
      <c r="M796" s="772"/>
      <c r="N796" s="891"/>
      <c r="O796" s="774"/>
      <c r="P796" s="775"/>
      <c r="Q796" s="775"/>
      <c r="R796" s="776"/>
      <c r="S796" s="777"/>
      <c r="T796" s="777"/>
      <c r="U796" s="777"/>
      <c r="V796" s="778"/>
      <c r="W796" s="778"/>
      <c r="X796" s="778"/>
      <c r="Y796" s="778"/>
      <c r="Z796" s="778"/>
      <c r="AA796" s="779"/>
      <c r="AB796" s="779"/>
      <c r="AC796" s="779"/>
      <c r="AD796" s="779"/>
      <c r="AE796" s="779"/>
      <c r="AF796" s="779"/>
      <c r="AG796" s="779"/>
      <c r="AH796" s="779"/>
      <c r="AI796" s="779"/>
      <c r="AJ796" s="779"/>
      <c r="AK796" s="779"/>
      <c r="AL796" s="779"/>
      <c r="AM796" s="779"/>
      <c r="AN796" s="779"/>
      <c r="AO796" s="779"/>
      <c r="AP796" s="779"/>
      <c r="AQ796" s="779"/>
      <c r="AR796" s="779"/>
      <c r="AS796" s="779"/>
      <c r="AT796" s="779"/>
      <c r="AU796" s="779"/>
      <c r="AV796" s="779"/>
      <c r="AW796" s="779"/>
      <c r="AX796" s="779"/>
      <c r="AY796" s="779"/>
      <c r="AZ796" s="779"/>
      <c r="BA796" s="779"/>
      <c r="BB796" s="779"/>
      <c r="BC796" s="779"/>
      <c r="BD796" s="779"/>
      <c r="BE796" s="779"/>
      <c r="BF796" s="779"/>
      <c r="BG796" s="779"/>
      <c r="BH796" s="779"/>
      <c r="BI796" s="779"/>
      <c r="BJ796" s="779"/>
      <c r="BK796" s="779"/>
      <c r="BL796" s="779"/>
      <c r="BM796" s="779"/>
      <c r="BN796" s="779"/>
      <c r="BO796" s="779"/>
      <c r="BP796" s="779"/>
      <c r="BQ796" s="779"/>
      <c r="BR796" s="779"/>
      <c r="BS796" s="779"/>
      <c r="BT796" s="779"/>
      <c r="BU796" s="779"/>
      <c r="BV796" s="779"/>
      <c r="BW796" s="779"/>
      <c r="BX796" s="779"/>
      <c r="BY796" s="779"/>
      <c r="BZ796" s="779"/>
      <c r="CA796" s="779"/>
      <c r="CB796" s="779"/>
      <c r="CC796" s="779"/>
      <c r="CD796" s="779"/>
      <c r="CE796" s="779"/>
      <c r="CF796" s="779"/>
      <c r="CG796" s="779"/>
      <c r="CH796" s="779"/>
      <c r="CI796" s="779"/>
      <c r="CJ796" s="779"/>
      <c r="CK796" s="779"/>
      <c r="CL796" s="779"/>
      <c r="CM796" s="779"/>
      <c r="CN796" s="779"/>
      <c r="CO796" s="779"/>
      <c r="CP796" s="779"/>
      <c r="CQ796" s="779"/>
      <c r="CR796" s="779"/>
      <c r="CS796" s="779"/>
      <c r="CT796" s="779"/>
    </row>
    <row r="797" spans="1:98" s="887" customFormat="1" ht="13.5">
      <c r="A797" s="886"/>
      <c r="B797" s="886"/>
      <c r="C797" s="886"/>
      <c r="D797" s="886"/>
      <c r="E797" s="886"/>
      <c r="F797" s="2851"/>
      <c r="G797" s="2851"/>
      <c r="H797" s="888"/>
      <c r="I797" s="889"/>
      <c r="J797" s="890"/>
      <c r="M797" s="772"/>
      <c r="N797" s="891"/>
      <c r="O797" s="774"/>
      <c r="P797" s="775"/>
      <c r="Q797" s="775"/>
      <c r="R797" s="776"/>
      <c r="S797" s="777"/>
      <c r="T797" s="777"/>
      <c r="U797" s="777"/>
      <c r="V797" s="778"/>
      <c r="W797" s="778"/>
      <c r="X797" s="778"/>
      <c r="Y797" s="778"/>
      <c r="Z797" s="778"/>
      <c r="AA797" s="779"/>
      <c r="AB797" s="779"/>
      <c r="AC797" s="779"/>
      <c r="AD797" s="779"/>
      <c r="AE797" s="779"/>
      <c r="AF797" s="779"/>
      <c r="AG797" s="779"/>
      <c r="AH797" s="779"/>
      <c r="AI797" s="779"/>
      <c r="AJ797" s="779"/>
      <c r="AK797" s="779"/>
      <c r="AL797" s="779"/>
      <c r="AM797" s="779"/>
      <c r="AN797" s="779"/>
      <c r="AO797" s="779"/>
      <c r="AP797" s="779"/>
      <c r="AQ797" s="779"/>
      <c r="AR797" s="779"/>
      <c r="AS797" s="779"/>
      <c r="AT797" s="779"/>
      <c r="AU797" s="779"/>
      <c r="AV797" s="779"/>
      <c r="AW797" s="779"/>
      <c r="AX797" s="779"/>
      <c r="AY797" s="779"/>
      <c r="AZ797" s="779"/>
      <c r="BA797" s="779"/>
      <c r="BB797" s="779"/>
      <c r="BC797" s="779"/>
      <c r="BD797" s="779"/>
      <c r="BE797" s="779"/>
      <c r="BF797" s="779"/>
      <c r="BG797" s="779"/>
      <c r="BH797" s="779"/>
      <c r="BI797" s="779"/>
      <c r="BJ797" s="779"/>
      <c r="BK797" s="779"/>
      <c r="BL797" s="779"/>
      <c r="BM797" s="779"/>
      <c r="BN797" s="779"/>
      <c r="BO797" s="779"/>
      <c r="BP797" s="779"/>
      <c r="BQ797" s="779"/>
      <c r="BR797" s="779"/>
      <c r="BS797" s="779"/>
      <c r="BT797" s="779"/>
      <c r="BU797" s="779"/>
      <c r="BV797" s="779"/>
      <c r="BW797" s="779"/>
      <c r="BX797" s="779"/>
      <c r="BY797" s="779"/>
      <c r="BZ797" s="779"/>
      <c r="CA797" s="779"/>
      <c r="CB797" s="779"/>
      <c r="CC797" s="779"/>
      <c r="CD797" s="779"/>
      <c r="CE797" s="779"/>
      <c r="CF797" s="779"/>
      <c r="CG797" s="779"/>
      <c r="CH797" s="779"/>
      <c r="CI797" s="779"/>
      <c r="CJ797" s="779"/>
      <c r="CK797" s="779"/>
      <c r="CL797" s="779"/>
      <c r="CM797" s="779"/>
      <c r="CN797" s="779"/>
      <c r="CO797" s="779"/>
      <c r="CP797" s="779"/>
      <c r="CQ797" s="779"/>
      <c r="CR797" s="779"/>
      <c r="CS797" s="779"/>
      <c r="CT797" s="779"/>
    </row>
    <row r="798" spans="1:98" s="887" customFormat="1" ht="13.5">
      <c r="A798" s="886"/>
      <c r="B798" s="886"/>
      <c r="C798" s="886"/>
      <c r="D798" s="886"/>
      <c r="E798" s="886"/>
      <c r="F798" s="2851"/>
      <c r="G798" s="2851"/>
      <c r="H798" s="888"/>
      <c r="I798" s="889"/>
      <c r="J798" s="890"/>
      <c r="M798" s="772"/>
      <c r="N798" s="891"/>
      <c r="O798" s="774"/>
      <c r="P798" s="775"/>
      <c r="Q798" s="775"/>
      <c r="R798" s="776"/>
      <c r="S798" s="777"/>
      <c r="T798" s="777"/>
      <c r="U798" s="777"/>
      <c r="V798" s="778"/>
      <c r="W798" s="778"/>
      <c r="X798" s="778"/>
      <c r="Y798" s="778"/>
      <c r="Z798" s="778"/>
      <c r="AA798" s="779"/>
      <c r="AB798" s="779"/>
      <c r="AC798" s="779"/>
      <c r="AD798" s="779"/>
      <c r="AE798" s="779"/>
      <c r="AF798" s="779"/>
      <c r="AG798" s="779"/>
      <c r="AH798" s="779"/>
      <c r="AI798" s="779"/>
      <c r="AJ798" s="779"/>
      <c r="AK798" s="779"/>
      <c r="AL798" s="779"/>
      <c r="AM798" s="779"/>
      <c r="AN798" s="779"/>
      <c r="AO798" s="779"/>
      <c r="AP798" s="779"/>
      <c r="AQ798" s="779"/>
      <c r="AR798" s="779"/>
      <c r="AS798" s="779"/>
      <c r="AT798" s="779"/>
      <c r="AU798" s="779"/>
      <c r="AV798" s="779"/>
      <c r="AW798" s="779"/>
      <c r="AX798" s="779"/>
      <c r="AY798" s="779"/>
      <c r="AZ798" s="779"/>
      <c r="BA798" s="779"/>
      <c r="BB798" s="779"/>
      <c r="BC798" s="779"/>
      <c r="BD798" s="779"/>
      <c r="BE798" s="779"/>
      <c r="BF798" s="779"/>
      <c r="BG798" s="779"/>
      <c r="BH798" s="779"/>
      <c r="BI798" s="779"/>
      <c r="BJ798" s="779"/>
      <c r="BK798" s="779"/>
      <c r="BL798" s="779"/>
      <c r="BM798" s="779"/>
      <c r="BN798" s="779"/>
      <c r="BO798" s="779"/>
      <c r="BP798" s="779"/>
      <c r="BQ798" s="779"/>
      <c r="BR798" s="779"/>
      <c r="BS798" s="779"/>
      <c r="BT798" s="779"/>
      <c r="BU798" s="779"/>
      <c r="BV798" s="779"/>
      <c r="BW798" s="779"/>
      <c r="BX798" s="779"/>
      <c r="BY798" s="779"/>
      <c r="BZ798" s="779"/>
      <c r="CA798" s="779"/>
      <c r="CB798" s="779"/>
      <c r="CC798" s="779"/>
      <c r="CD798" s="779"/>
      <c r="CE798" s="779"/>
      <c r="CF798" s="779"/>
      <c r="CG798" s="779"/>
      <c r="CH798" s="779"/>
      <c r="CI798" s="779"/>
      <c r="CJ798" s="779"/>
      <c r="CK798" s="779"/>
      <c r="CL798" s="779"/>
      <c r="CM798" s="779"/>
      <c r="CN798" s="779"/>
      <c r="CO798" s="779"/>
      <c r="CP798" s="779"/>
      <c r="CQ798" s="779"/>
      <c r="CR798" s="779"/>
      <c r="CS798" s="779"/>
      <c r="CT798" s="779"/>
    </row>
    <row r="799" spans="1:98" s="887" customFormat="1" ht="13.5">
      <c r="A799" s="886"/>
      <c r="B799" s="886"/>
      <c r="C799" s="886"/>
      <c r="D799" s="886"/>
      <c r="E799" s="886"/>
      <c r="F799" s="2851"/>
      <c r="G799" s="2851"/>
      <c r="H799" s="888"/>
      <c r="I799" s="889"/>
      <c r="J799" s="890"/>
      <c r="M799" s="772"/>
      <c r="N799" s="891"/>
      <c r="O799" s="774"/>
      <c r="P799" s="775"/>
      <c r="Q799" s="775"/>
      <c r="R799" s="776"/>
      <c r="S799" s="777"/>
      <c r="T799" s="777"/>
      <c r="U799" s="777"/>
      <c r="V799" s="778"/>
      <c r="W799" s="778"/>
      <c r="X799" s="778"/>
      <c r="Y799" s="778"/>
      <c r="Z799" s="778"/>
      <c r="AA799" s="779"/>
      <c r="AB799" s="779"/>
      <c r="AC799" s="779"/>
      <c r="AD799" s="779"/>
      <c r="AE799" s="779"/>
      <c r="AF799" s="779"/>
      <c r="AG799" s="779"/>
      <c r="AH799" s="779"/>
      <c r="AI799" s="779"/>
      <c r="AJ799" s="779"/>
      <c r="AK799" s="779"/>
      <c r="AL799" s="779"/>
      <c r="AM799" s="779"/>
      <c r="AN799" s="779"/>
      <c r="AO799" s="779"/>
      <c r="AP799" s="779"/>
      <c r="AQ799" s="779"/>
      <c r="AR799" s="779"/>
      <c r="AS799" s="779"/>
      <c r="AT799" s="779"/>
      <c r="AU799" s="779"/>
      <c r="AV799" s="779"/>
      <c r="AW799" s="779"/>
      <c r="AX799" s="779"/>
      <c r="AY799" s="779"/>
      <c r="AZ799" s="779"/>
      <c r="BA799" s="779"/>
      <c r="BB799" s="779"/>
      <c r="BC799" s="779"/>
      <c r="BD799" s="779"/>
      <c r="BE799" s="779"/>
      <c r="BF799" s="779"/>
      <c r="BG799" s="779"/>
      <c r="BH799" s="779"/>
      <c r="BI799" s="779"/>
      <c r="BJ799" s="779"/>
      <c r="BK799" s="779"/>
      <c r="BL799" s="779"/>
      <c r="BM799" s="779"/>
      <c r="BN799" s="779"/>
      <c r="BO799" s="779"/>
      <c r="BP799" s="779"/>
      <c r="BQ799" s="779"/>
      <c r="BR799" s="779"/>
      <c r="BS799" s="779"/>
      <c r="BT799" s="779"/>
      <c r="BU799" s="779"/>
      <c r="BV799" s="779"/>
      <c r="BW799" s="779"/>
      <c r="BX799" s="779"/>
      <c r="BY799" s="779"/>
      <c r="BZ799" s="779"/>
      <c r="CA799" s="779"/>
      <c r="CB799" s="779"/>
      <c r="CC799" s="779"/>
      <c r="CD799" s="779"/>
      <c r="CE799" s="779"/>
      <c r="CF799" s="779"/>
      <c r="CG799" s="779"/>
      <c r="CH799" s="779"/>
      <c r="CI799" s="779"/>
      <c r="CJ799" s="779"/>
      <c r="CK799" s="779"/>
      <c r="CL799" s="779"/>
      <c r="CM799" s="779"/>
      <c r="CN799" s="779"/>
      <c r="CO799" s="779"/>
      <c r="CP799" s="779"/>
      <c r="CQ799" s="779"/>
      <c r="CR799" s="779"/>
      <c r="CS799" s="779"/>
      <c r="CT799" s="779"/>
    </row>
    <row r="800" spans="1:98" s="887" customFormat="1" ht="13.5">
      <c r="A800" s="886"/>
      <c r="B800" s="886"/>
      <c r="C800" s="886"/>
      <c r="D800" s="886"/>
      <c r="E800" s="886"/>
      <c r="F800" s="2851"/>
      <c r="G800" s="2851"/>
      <c r="H800" s="888"/>
      <c r="I800" s="889"/>
      <c r="J800" s="890"/>
      <c r="M800" s="772"/>
      <c r="N800" s="891"/>
      <c r="O800" s="774"/>
      <c r="P800" s="775"/>
      <c r="Q800" s="775"/>
      <c r="R800" s="776"/>
      <c r="S800" s="777"/>
      <c r="T800" s="777"/>
      <c r="U800" s="777"/>
      <c r="V800" s="778"/>
      <c r="W800" s="778"/>
      <c r="X800" s="778"/>
      <c r="Y800" s="778"/>
      <c r="Z800" s="778"/>
      <c r="AA800" s="779"/>
      <c r="AB800" s="779"/>
      <c r="AC800" s="779"/>
      <c r="AD800" s="779"/>
      <c r="AE800" s="779"/>
      <c r="AF800" s="779"/>
      <c r="AG800" s="779"/>
      <c r="AH800" s="779"/>
      <c r="AI800" s="779"/>
      <c r="AJ800" s="779"/>
      <c r="AK800" s="779"/>
      <c r="AL800" s="779"/>
      <c r="AM800" s="779"/>
      <c r="AN800" s="779"/>
      <c r="AO800" s="779"/>
      <c r="AP800" s="779"/>
      <c r="AQ800" s="779"/>
      <c r="AR800" s="779"/>
      <c r="AS800" s="779"/>
      <c r="AT800" s="779"/>
      <c r="AU800" s="779"/>
      <c r="AV800" s="779"/>
      <c r="AW800" s="779"/>
      <c r="AX800" s="779"/>
      <c r="AY800" s="779"/>
      <c r="AZ800" s="779"/>
      <c r="BA800" s="779"/>
      <c r="BB800" s="779"/>
      <c r="BC800" s="779"/>
      <c r="BD800" s="779"/>
      <c r="BE800" s="779"/>
      <c r="BF800" s="779"/>
      <c r="BG800" s="779"/>
      <c r="BH800" s="779"/>
      <c r="BI800" s="779"/>
      <c r="BJ800" s="779"/>
      <c r="BK800" s="779"/>
      <c r="BL800" s="779"/>
      <c r="BM800" s="779"/>
      <c r="BN800" s="779"/>
      <c r="BO800" s="779"/>
      <c r="BP800" s="779"/>
      <c r="BQ800" s="779"/>
      <c r="BR800" s="779"/>
      <c r="BS800" s="779"/>
      <c r="BT800" s="779"/>
      <c r="BU800" s="779"/>
      <c r="BV800" s="779"/>
      <c r="BW800" s="779"/>
      <c r="BX800" s="779"/>
      <c r="BY800" s="779"/>
      <c r="BZ800" s="779"/>
      <c r="CA800" s="779"/>
      <c r="CB800" s="779"/>
      <c r="CC800" s="779"/>
      <c r="CD800" s="779"/>
      <c r="CE800" s="779"/>
      <c r="CF800" s="779"/>
      <c r="CG800" s="779"/>
      <c r="CH800" s="779"/>
      <c r="CI800" s="779"/>
      <c r="CJ800" s="779"/>
      <c r="CK800" s="779"/>
      <c r="CL800" s="779"/>
      <c r="CM800" s="779"/>
      <c r="CN800" s="779"/>
      <c r="CO800" s="779"/>
      <c r="CP800" s="779"/>
      <c r="CQ800" s="779"/>
      <c r="CR800" s="779"/>
      <c r="CS800" s="779"/>
      <c r="CT800" s="779"/>
    </row>
    <row r="801" spans="1:98" s="887" customFormat="1" ht="13.5">
      <c r="A801" s="886"/>
      <c r="B801" s="886"/>
      <c r="C801" s="886"/>
      <c r="D801" s="886"/>
      <c r="E801" s="886"/>
      <c r="F801" s="2851"/>
      <c r="G801" s="2851"/>
      <c r="H801" s="888"/>
      <c r="I801" s="889"/>
      <c r="J801" s="890"/>
      <c r="M801" s="772"/>
      <c r="N801" s="891"/>
      <c r="O801" s="774"/>
      <c r="P801" s="775"/>
      <c r="Q801" s="775"/>
      <c r="R801" s="776"/>
      <c r="S801" s="777"/>
      <c r="T801" s="777"/>
      <c r="U801" s="777"/>
      <c r="V801" s="778"/>
      <c r="W801" s="778"/>
      <c r="X801" s="778"/>
      <c r="Y801" s="778"/>
      <c r="Z801" s="778"/>
      <c r="AA801" s="779"/>
      <c r="AB801" s="779"/>
      <c r="AC801" s="779"/>
      <c r="AD801" s="779"/>
      <c r="AE801" s="779"/>
      <c r="AF801" s="779"/>
      <c r="AG801" s="779"/>
      <c r="AH801" s="779"/>
      <c r="AI801" s="779"/>
      <c r="AJ801" s="779"/>
      <c r="AK801" s="779"/>
      <c r="AL801" s="779"/>
      <c r="AM801" s="779"/>
      <c r="AN801" s="779"/>
      <c r="AO801" s="779"/>
      <c r="AP801" s="779"/>
      <c r="AQ801" s="779"/>
      <c r="AR801" s="779"/>
      <c r="AS801" s="779"/>
      <c r="AT801" s="779"/>
      <c r="AU801" s="779"/>
      <c r="AV801" s="779"/>
      <c r="AW801" s="779"/>
      <c r="AX801" s="779"/>
      <c r="AY801" s="779"/>
      <c r="AZ801" s="779"/>
      <c r="BA801" s="779"/>
      <c r="BB801" s="779"/>
      <c r="BC801" s="779"/>
      <c r="BD801" s="779"/>
      <c r="BE801" s="779"/>
      <c r="BF801" s="779"/>
      <c r="BG801" s="779"/>
      <c r="BH801" s="779"/>
      <c r="BI801" s="779"/>
      <c r="BJ801" s="779"/>
      <c r="BK801" s="779"/>
      <c r="BL801" s="779"/>
      <c r="BM801" s="779"/>
      <c r="BN801" s="779"/>
      <c r="BO801" s="779"/>
      <c r="BP801" s="779"/>
      <c r="BQ801" s="779"/>
      <c r="BR801" s="779"/>
      <c r="BS801" s="779"/>
      <c r="BT801" s="779"/>
      <c r="BU801" s="779"/>
      <c r="BV801" s="779"/>
      <c r="BW801" s="779"/>
      <c r="BX801" s="779"/>
      <c r="BY801" s="779"/>
      <c r="BZ801" s="779"/>
      <c r="CA801" s="779"/>
      <c r="CB801" s="779"/>
      <c r="CC801" s="779"/>
      <c r="CD801" s="779"/>
      <c r="CE801" s="779"/>
      <c r="CF801" s="779"/>
      <c r="CG801" s="779"/>
      <c r="CH801" s="779"/>
      <c r="CI801" s="779"/>
      <c r="CJ801" s="779"/>
      <c r="CK801" s="779"/>
      <c r="CL801" s="779"/>
      <c r="CM801" s="779"/>
      <c r="CN801" s="779"/>
      <c r="CO801" s="779"/>
      <c r="CP801" s="779"/>
      <c r="CQ801" s="779"/>
      <c r="CR801" s="779"/>
      <c r="CS801" s="779"/>
      <c r="CT801" s="779"/>
    </row>
    <row r="802" spans="1:98" s="887" customFormat="1" ht="13.5">
      <c r="A802" s="886"/>
      <c r="B802" s="886"/>
      <c r="C802" s="886"/>
      <c r="D802" s="886"/>
      <c r="E802" s="886"/>
      <c r="F802" s="2851"/>
      <c r="G802" s="2851"/>
      <c r="H802" s="888"/>
      <c r="I802" s="889"/>
      <c r="J802" s="890"/>
      <c r="M802" s="772"/>
      <c r="N802" s="891"/>
      <c r="O802" s="774"/>
      <c r="P802" s="775"/>
      <c r="Q802" s="775"/>
      <c r="R802" s="776"/>
      <c r="S802" s="777"/>
      <c r="T802" s="777"/>
      <c r="U802" s="777"/>
      <c r="V802" s="778"/>
      <c r="W802" s="778"/>
      <c r="X802" s="778"/>
      <c r="Y802" s="778"/>
      <c r="Z802" s="778"/>
      <c r="AA802" s="779"/>
      <c r="AB802" s="779"/>
      <c r="AC802" s="779"/>
      <c r="AD802" s="779"/>
      <c r="AE802" s="779"/>
      <c r="AF802" s="779"/>
      <c r="AG802" s="779"/>
      <c r="AH802" s="779"/>
      <c r="AI802" s="779"/>
      <c r="AJ802" s="779"/>
      <c r="AK802" s="779"/>
      <c r="AL802" s="779"/>
      <c r="AM802" s="779"/>
      <c r="AN802" s="779"/>
      <c r="AO802" s="779"/>
      <c r="AP802" s="779"/>
      <c r="AQ802" s="779"/>
      <c r="AR802" s="779"/>
      <c r="AS802" s="779"/>
      <c r="AT802" s="779"/>
      <c r="AU802" s="779"/>
      <c r="AV802" s="779"/>
      <c r="AW802" s="779"/>
      <c r="AX802" s="779"/>
      <c r="AY802" s="779"/>
      <c r="AZ802" s="779"/>
      <c r="BA802" s="779"/>
      <c r="BB802" s="779"/>
      <c r="BC802" s="779"/>
      <c r="BD802" s="779"/>
      <c r="BE802" s="779"/>
      <c r="BF802" s="779"/>
      <c r="BG802" s="779"/>
      <c r="BH802" s="779"/>
      <c r="BI802" s="779"/>
      <c r="BJ802" s="779"/>
      <c r="BK802" s="779"/>
      <c r="BL802" s="779"/>
      <c r="BM802" s="779"/>
      <c r="BN802" s="779"/>
      <c r="BO802" s="779"/>
      <c r="BP802" s="779"/>
      <c r="BQ802" s="779"/>
      <c r="BR802" s="779"/>
      <c r="BS802" s="779"/>
      <c r="BT802" s="779"/>
      <c r="BU802" s="779"/>
      <c r="BV802" s="779"/>
      <c r="BW802" s="779"/>
      <c r="BX802" s="779"/>
      <c r="BY802" s="779"/>
      <c r="BZ802" s="779"/>
      <c r="CA802" s="779"/>
      <c r="CB802" s="779"/>
      <c r="CC802" s="779"/>
      <c r="CD802" s="779"/>
      <c r="CE802" s="779"/>
      <c r="CF802" s="779"/>
      <c r="CG802" s="779"/>
      <c r="CH802" s="779"/>
      <c r="CI802" s="779"/>
      <c r="CJ802" s="779"/>
      <c r="CK802" s="779"/>
      <c r="CL802" s="779"/>
      <c r="CM802" s="779"/>
      <c r="CN802" s="779"/>
      <c r="CO802" s="779"/>
      <c r="CP802" s="779"/>
      <c r="CQ802" s="779"/>
      <c r="CR802" s="779"/>
      <c r="CS802" s="779"/>
      <c r="CT802" s="779"/>
    </row>
    <row r="803" spans="1:98" s="887" customFormat="1" ht="13.5">
      <c r="A803" s="886"/>
      <c r="B803" s="886"/>
      <c r="C803" s="886"/>
      <c r="D803" s="886"/>
      <c r="E803" s="886"/>
      <c r="F803" s="2851"/>
      <c r="G803" s="2851"/>
      <c r="H803" s="888"/>
      <c r="I803" s="889"/>
      <c r="J803" s="890"/>
      <c r="M803" s="772"/>
      <c r="N803" s="891"/>
      <c r="O803" s="774"/>
      <c r="P803" s="775"/>
      <c r="Q803" s="775"/>
      <c r="R803" s="776"/>
      <c r="S803" s="777"/>
      <c r="T803" s="777"/>
      <c r="U803" s="777"/>
      <c r="V803" s="778"/>
      <c r="W803" s="778"/>
      <c r="X803" s="778"/>
      <c r="Y803" s="778"/>
      <c r="Z803" s="778"/>
      <c r="AA803" s="779"/>
      <c r="AB803" s="779"/>
      <c r="AC803" s="779"/>
      <c r="AD803" s="779"/>
      <c r="AE803" s="779"/>
      <c r="AF803" s="779"/>
      <c r="AG803" s="779"/>
      <c r="AH803" s="779"/>
      <c r="AI803" s="779"/>
      <c r="AJ803" s="779"/>
      <c r="AK803" s="779"/>
      <c r="AL803" s="779"/>
      <c r="AM803" s="779"/>
      <c r="AN803" s="779"/>
      <c r="AO803" s="779"/>
      <c r="AP803" s="779"/>
      <c r="AQ803" s="779"/>
      <c r="AR803" s="779"/>
      <c r="AS803" s="779"/>
      <c r="AT803" s="779"/>
      <c r="AU803" s="779"/>
      <c r="AV803" s="779"/>
      <c r="AW803" s="779"/>
      <c r="AX803" s="779"/>
      <c r="AY803" s="779"/>
      <c r="AZ803" s="779"/>
      <c r="BA803" s="779"/>
      <c r="BB803" s="779"/>
      <c r="BC803" s="779"/>
      <c r="BD803" s="779"/>
      <c r="BE803" s="779"/>
      <c r="BF803" s="779"/>
      <c r="BG803" s="779"/>
      <c r="BH803" s="779"/>
      <c r="BI803" s="779"/>
      <c r="BJ803" s="779"/>
      <c r="BK803" s="779"/>
      <c r="BL803" s="779"/>
      <c r="BM803" s="779"/>
      <c r="BN803" s="779"/>
      <c r="BO803" s="779"/>
      <c r="BP803" s="779"/>
      <c r="BQ803" s="779"/>
      <c r="BR803" s="779"/>
      <c r="BS803" s="779"/>
      <c r="BT803" s="779"/>
      <c r="BU803" s="779"/>
      <c r="BV803" s="779"/>
      <c r="BW803" s="779"/>
      <c r="BX803" s="779"/>
      <c r="BY803" s="779"/>
      <c r="BZ803" s="779"/>
      <c r="CA803" s="779"/>
      <c r="CB803" s="779"/>
      <c r="CC803" s="779"/>
      <c r="CD803" s="779"/>
      <c r="CE803" s="779"/>
      <c r="CF803" s="779"/>
      <c r="CG803" s="779"/>
      <c r="CH803" s="779"/>
      <c r="CI803" s="779"/>
      <c r="CJ803" s="779"/>
      <c r="CK803" s="779"/>
      <c r="CL803" s="779"/>
      <c r="CM803" s="779"/>
      <c r="CN803" s="779"/>
      <c r="CO803" s="779"/>
      <c r="CP803" s="779"/>
      <c r="CQ803" s="779"/>
      <c r="CR803" s="779"/>
      <c r="CS803" s="779"/>
      <c r="CT803" s="779"/>
    </row>
    <row r="804" spans="1:98" s="887" customFormat="1" ht="13.5">
      <c r="A804" s="886"/>
      <c r="B804" s="886"/>
      <c r="C804" s="886"/>
      <c r="D804" s="886"/>
      <c r="E804" s="886"/>
      <c r="F804" s="2851"/>
      <c r="G804" s="2851"/>
      <c r="H804" s="888"/>
      <c r="I804" s="889"/>
      <c r="J804" s="890"/>
      <c r="M804" s="772"/>
      <c r="N804" s="891"/>
      <c r="O804" s="774"/>
      <c r="P804" s="775"/>
      <c r="Q804" s="775"/>
      <c r="R804" s="776"/>
      <c r="S804" s="777"/>
      <c r="T804" s="777"/>
      <c r="U804" s="777"/>
      <c r="V804" s="778"/>
      <c r="W804" s="778"/>
      <c r="X804" s="778"/>
      <c r="Y804" s="778"/>
      <c r="Z804" s="778"/>
      <c r="AA804" s="779"/>
      <c r="AB804" s="779"/>
      <c r="AC804" s="779"/>
      <c r="AD804" s="779"/>
      <c r="AE804" s="779"/>
      <c r="AF804" s="779"/>
      <c r="AG804" s="779"/>
      <c r="AH804" s="779"/>
      <c r="AI804" s="779"/>
      <c r="AJ804" s="779"/>
      <c r="AK804" s="779"/>
      <c r="AL804" s="779"/>
      <c r="AM804" s="779"/>
      <c r="AN804" s="779"/>
      <c r="AO804" s="779"/>
      <c r="AP804" s="779"/>
      <c r="AQ804" s="779"/>
      <c r="AR804" s="779"/>
      <c r="AS804" s="779"/>
      <c r="AT804" s="779"/>
      <c r="AU804" s="779"/>
      <c r="AV804" s="779"/>
      <c r="AW804" s="779"/>
      <c r="AX804" s="779"/>
      <c r="AY804" s="779"/>
      <c r="AZ804" s="779"/>
      <c r="BA804" s="779"/>
      <c r="BB804" s="779"/>
      <c r="BC804" s="779"/>
      <c r="BD804" s="779"/>
      <c r="BE804" s="779"/>
      <c r="BF804" s="779"/>
      <c r="BG804" s="779"/>
      <c r="BH804" s="779"/>
      <c r="BI804" s="779"/>
      <c r="BJ804" s="779"/>
      <c r="BK804" s="779"/>
      <c r="BL804" s="779"/>
      <c r="BM804" s="779"/>
      <c r="BN804" s="779"/>
      <c r="BO804" s="779"/>
      <c r="BP804" s="779"/>
      <c r="BQ804" s="779"/>
      <c r="BR804" s="779"/>
      <c r="BS804" s="779"/>
      <c r="BT804" s="779"/>
      <c r="BU804" s="779"/>
      <c r="BV804" s="779"/>
      <c r="BW804" s="779"/>
      <c r="BX804" s="779"/>
      <c r="BY804" s="779"/>
      <c r="BZ804" s="779"/>
      <c r="CA804" s="779"/>
      <c r="CB804" s="779"/>
      <c r="CC804" s="779"/>
      <c r="CD804" s="779"/>
      <c r="CE804" s="779"/>
      <c r="CF804" s="779"/>
      <c r="CG804" s="779"/>
      <c r="CH804" s="779"/>
      <c r="CI804" s="779"/>
      <c r="CJ804" s="779"/>
      <c r="CK804" s="779"/>
      <c r="CL804" s="779"/>
      <c r="CM804" s="779"/>
      <c r="CN804" s="779"/>
      <c r="CO804" s="779"/>
      <c r="CP804" s="779"/>
      <c r="CQ804" s="779"/>
      <c r="CR804" s="779"/>
      <c r="CS804" s="779"/>
      <c r="CT804" s="779"/>
    </row>
    <row r="805" spans="1:98" s="887" customFormat="1" ht="13.5">
      <c r="A805" s="886"/>
      <c r="B805" s="886"/>
      <c r="C805" s="886"/>
      <c r="D805" s="886"/>
      <c r="E805" s="886"/>
      <c r="F805" s="2851"/>
      <c r="G805" s="2851"/>
      <c r="H805" s="888"/>
      <c r="I805" s="889"/>
      <c r="J805" s="890"/>
      <c r="M805" s="772"/>
      <c r="N805" s="891"/>
      <c r="O805" s="774"/>
      <c r="P805" s="775"/>
      <c r="Q805" s="775"/>
      <c r="R805" s="776"/>
      <c r="S805" s="777"/>
      <c r="T805" s="777"/>
      <c r="U805" s="777"/>
      <c r="V805" s="778"/>
      <c r="W805" s="778"/>
      <c r="X805" s="778"/>
      <c r="Y805" s="778"/>
      <c r="Z805" s="778"/>
      <c r="AA805" s="779"/>
      <c r="AB805" s="779"/>
      <c r="AC805" s="779"/>
      <c r="AD805" s="779"/>
      <c r="AE805" s="779"/>
      <c r="AF805" s="779"/>
      <c r="AG805" s="779"/>
      <c r="AH805" s="779"/>
      <c r="AI805" s="779"/>
      <c r="AJ805" s="779"/>
      <c r="AK805" s="779"/>
      <c r="AL805" s="779"/>
      <c r="AM805" s="779"/>
      <c r="AN805" s="779"/>
      <c r="AO805" s="779"/>
      <c r="AP805" s="779"/>
      <c r="AQ805" s="779"/>
      <c r="AR805" s="779"/>
      <c r="AS805" s="779"/>
      <c r="AT805" s="779"/>
      <c r="AU805" s="779"/>
      <c r="AV805" s="779"/>
      <c r="AW805" s="779"/>
      <c r="AX805" s="779"/>
      <c r="AY805" s="779"/>
      <c r="AZ805" s="779"/>
      <c r="BA805" s="779"/>
      <c r="BB805" s="779"/>
      <c r="BC805" s="779"/>
      <c r="BD805" s="779"/>
      <c r="BE805" s="779"/>
      <c r="BF805" s="779"/>
      <c r="BG805" s="779"/>
      <c r="BH805" s="779"/>
      <c r="BI805" s="779"/>
      <c r="BJ805" s="779"/>
      <c r="BK805" s="779"/>
      <c r="BL805" s="779"/>
      <c r="BM805" s="779"/>
      <c r="BN805" s="779"/>
      <c r="BO805" s="779"/>
      <c r="BP805" s="779"/>
      <c r="BQ805" s="779"/>
      <c r="BR805" s="779"/>
      <c r="BS805" s="779"/>
      <c r="BT805" s="779"/>
      <c r="BU805" s="779"/>
      <c r="BV805" s="779"/>
      <c r="BW805" s="779"/>
      <c r="BX805" s="779"/>
      <c r="BY805" s="779"/>
      <c r="BZ805" s="779"/>
      <c r="CA805" s="779"/>
      <c r="CB805" s="779"/>
      <c r="CC805" s="779"/>
      <c r="CD805" s="779"/>
      <c r="CE805" s="779"/>
      <c r="CF805" s="779"/>
      <c r="CG805" s="779"/>
      <c r="CH805" s="779"/>
      <c r="CI805" s="779"/>
      <c r="CJ805" s="779"/>
      <c r="CK805" s="779"/>
      <c r="CL805" s="779"/>
      <c r="CM805" s="779"/>
      <c r="CN805" s="779"/>
      <c r="CO805" s="779"/>
      <c r="CP805" s="779"/>
      <c r="CQ805" s="779"/>
      <c r="CR805" s="779"/>
      <c r="CS805" s="779"/>
      <c r="CT805" s="779"/>
    </row>
    <row r="806" spans="1:98" s="887" customFormat="1" ht="13.5">
      <c r="A806" s="886"/>
      <c r="B806" s="886"/>
      <c r="C806" s="886"/>
      <c r="D806" s="886"/>
      <c r="E806" s="886"/>
      <c r="F806" s="2851"/>
      <c r="G806" s="2851"/>
      <c r="H806" s="888"/>
      <c r="I806" s="889"/>
      <c r="J806" s="890"/>
      <c r="M806" s="772"/>
      <c r="N806" s="891"/>
      <c r="O806" s="774"/>
      <c r="P806" s="775"/>
      <c r="Q806" s="775"/>
      <c r="R806" s="776"/>
      <c r="S806" s="777"/>
      <c r="T806" s="777"/>
      <c r="U806" s="777"/>
      <c r="V806" s="778"/>
      <c r="W806" s="778"/>
      <c r="X806" s="778"/>
      <c r="Y806" s="778"/>
      <c r="Z806" s="778"/>
      <c r="AA806" s="779"/>
      <c r="AB806" s="779"/>
      <c r="AC806" s="779"/>
      <c r="AD806" s="779"/>
      <c r="AE806" s="779"/>
      <c r="AF806" s="779"/>
      <c r="AG806" s="779"/>
      <c r="AH806" s="779"/>
      <c r="AI806" s="779"/>
      <c r="AJ806" s="779"/>
      <c r="AK806" s="779"/>
      <c r="AL806" s="779"/>
      <c r="AM806" s="779"/>
      <c r="AN806" s="779"/>
      <c r="AO806" s="779"/>
      <c r="AP806" s="779"/>
      <c r="AQ806" s="779"/>
      <c r="AR806" s="779"/>
      <c r="AS806" s="779"/>
      <c r="AT806" s="779"/>
      <c r="AU806" s="779"/>
      <c r="AV806" s="779"/>
      <c r="AW806" s="779"/>
      <c r="AX806" s="779"/>
      <c r="AY806" s="779"/>
      <c r="AZ806" s="779"/>
      <c r="BA806" s="779"/>
      <c r="BB806" s="779"/>
      <c r="BC806" s="779"/>
      <c r="BD806" s="779"/>
      <c r="BE806" s="779"/>
      <c r="BF806" s="779"/>
      <c r="BG806" s="779"/>
      <c r="BH806" s="779"/>
      <c r="BI806" s="779"/>
      <c r="BJ806" s="779"/>
      <c r="BK806" s="779"/>
      <c r="BL806" s="779"/>
      <c r="BM806" s="779"/>
      <c r="BN806" s="779"/>
      <c r="BO806" s="779"/>
      <c r="BP806" s="779"/>
      <c r="BQ806" s="779"/>
      <c r="BR806" s="779"/>
      <c r="BS806" s="779"/>
      <c r="BT806" s="779"/>
      <c r="BU806" s="779"/>
      <c r="BV806" s="779"/>
      <c r="BW806" s="779"/>
      <c r="BX806" s="779"/>
      <c r="BY806" s="779"/>
      <c r="BZ806" s="779"/>
      <c r="CA806" s="779"/>
      <c r="CB806" s="779"/>
      <c r="CC806" s="779"/>
      <c r="CD806" s="779"/>
      <c r="CE806" s="779"/>
      <c r="CF806" s="779"/>
      <c r="CG806" s="779"/>
      <c r="CH806" s="779"/>
      <c r="CI806" s="779"/>
      <c r="CJ806" s="779"/>
      <c r="CK806" s="779"/>
      <c r="CL806" s="779"/>
      <c r="CM806" s="779"/>
      <c r="CN806" s="779"/>
      <c r="CO806" s="779"/>
      <c r="CP806" s="779"/>
      <c r="CQ806" s="779"/>
      <c r="CR806" s="779"/>
      <c r="CS806" s="779"/>
      <c r="CT806" s="779"/>
    </row>
    <row r="807" spans="1:98" s="887" customFormat="1" ht="13.5">
      <c r="A807" s="886"/>
      <c r="B807" s="886"/>
      <c r="C807" s="886"/>
      <c r="D807" s="886"/>
      <c r="E807" s="886"/>
      <c r="F807" s="2851"/>
      <c r="G807" s="2851"/>
      <c r="H807" s="888"/>
      <c r="I807" s="889"/>
      <c r="J807" s="890"/>
      <c r="M807" s="772"/>
      <c r="N807" s="891"/>
      <c r="O807" s="774"/>
      <c r="P807" s="775"/>
      <c r="Q807" s="775"/>
      <c r="R807" s="776"/>
      <c r="S807" s="777"/>
      <c r="T807" s="777"/>
      <c r="U807" s="777"/>
      <c r="V807" s="778"/>
      <c r="W807" s="778"/>
      <c r="X807" s="778"/>
      <c r="Y807" s="778"/>
      <c r="Z807" s="778"/>
      <c r="AA807" s="779"/>
      <c r="AB807" s="779"/>
      <c r="AC807" s="779"/>
      <c r="AD807" s="779"/>
      <c r="AE807" s="779"/>
      <c r="AF807" s="779"/>
      <c r="AG807" s="779"/>
      <c r="AH807" s="779"/>
      <c r="AI807" s="779"/>
      <c r="AJ807" s="779"/>
      <c r="AK807" s="779"/>
      <c r="AL807" s="779"/>
      <c r="AM807" s="779"/>
      <c r="AN807" s="779"/>
      <c r="AO807" s="779"/>
      <c r="AP807" s="779"/>
      <c r="AQ807" s="779"/>
      <c r="AR807" s="779"/>
      <c r="AS807" s="779"/>
      <c r="AT807" s="779"/>
      <c r="AU807" s="779"/>
      <c r="AV807" s="779"/>
      <c r="AW807" s="779"/>
      <c r="AX807" s="779"/>
      <c r="AY807" s="779"/>
      <c r="AZ807" s="779"/>
      <c r="BA807" s="779"/>
      <c r="BB807" s="779"/>
      <c r="BC807" s="779"/>
      <c r="BD807" s="779"/>
      <c r="BE807" s="779"/>
      <c r="BF807" s="779"/>
      <c r="BG807" s="779"/>
      <c r="BH807" s="779"/>
      <c r="BI807" s="779"/>
      <c r="BJ807" s="779"/>
      <c r="BK807" s="779"/>
      <c r="BL807" s="779"/>
      <c r="BM807" s="779"/>
      <c r="BN807" s="779"/>
      <c r="BO807" s="779"/>
      <c r="BP807" s="779"/>
      <c r="BQ807" s="779"/>
      <c r="BR807" s="779"/>
      <c r="BS807" s="779"/>
      <c r="BT807" s="779"/>
      <c r="BU807" s="779"/>
      <c r="BV807" s="779"/>
      <c r="BW807" s="779"/>
      <c r="BX807" s="779"/>
      <c r="BY807" s="779"/>
      <c r="BZ807" s="779"/>
      <c r="CA807" s="779"/>
      <c r="CB807" s="779"/>
      <c r="CC807" s="779"/>
      <c r="CD807" s="779"/>
      <c r="CE807" s="779"/>
      <c r="CF807" s="779"/>
      <c r="CG807" s="779"/>
      <c r="CH807" s="779"/>
      <c r="CI807" s="779"/>
      <c r="CJ807" s="779"/>
      <c r="CK807" s="779"/>
      <c r="CL807" s="779"/>
      <c r="CM807" s="779"/>
      <c r="CN807" s="779"/>
      <c r="CO807" s="779"/>
      <c r="CP807" s="779"/>
      <c r="CQ807" s="779"/>
      <c r="CR807" s="779"/>
      <c r="CS807" s="779"/>
      <c r="CT807" s="779"/>
    </row>
    <row r="808" spans="1:98" s="887" customFormat="1" ht="13.5">
      <c r="A808" s="886"/>
      <c r="B808" s="886"/>
      <c r="C808" s="886"/>
      <c r="D808" s="886"/>
      <c r="E808" s="886"/>
      <c r="F808" s="2851"/>
      <c r="G808" s="2851"/>
      <c r="H808" s="888"/>
      <c r="I808" s="889"/>
      <c r="J808" s="890"/>
      <c r="M808" s="772"/>
      <c r="N808" s="891"/>
      <c r="O808" s="774"/>
      <c r="P808" s="775"/>
      <c r="Q808" s="775"/>
      <c r="R808" s="776"/>
      <c r="S808" s="777"/>
      <c r="T808" s="777"/>
      <c r="U808" s="777"/>
      <c r="V808" s="778"/>
      <c r="W808" s="778"/>
      <c r="X808" s="778"/>
      <c r="Y808" s="778"/>
      <c r="Z808" s="778"/>
      <c r="AA808" s="779"/>
      <c r="AB808" s="779"/>
      <c r="AC808" s="779"/>
      <c r="AD808" s="779"/>
      <c r="AE808" s="779"/>
      <c r="AF808" s="779"/>
      <c r="AG808" s="779"/>
      <c r="AH808" s="779"/>
      <c r="AI808" s="779"/>
      <c r="AJ808" s="779"/>
      <c r="AK808" s="779"/>
      <c r="AL808" s="779"/>
      <c r="AM808" s="779"/>
      <c r="AN808" s="779"/>
      <c r="AO808" s="779"/>
      <c r="AP808" s="779"/>
      <c r="AQ808" s="779"/>
      <c r="AR808" s="779"/>
      <c r="AS808" s="779"/>
      <c r="AT808" s="779"/>
      <c r="AU808" s="779"/>
      <c r="AV808" s="779"/>
      <c r="AW808" s="779"/>
      <c r="AX808" s="779"/>
      <c r="AY808" s="779"/>
      <c r="AZ808" s="779"/>
      <c r="BA808" s="779"/>
      <c r="BB808" s="779"/>
      <c r="BC808" s="779"/>
      <c r="BD808" s="779"/>
      <c r="BE808" s="779"/>
      <c r="BF808" s="779"/>
      <c r="BG808" s="779"/>
      <c r="BH808" s="779"/>
      <c r="BI808" s="779"/>
      <c r="BJ808" s="779"/>
      <c r="BK808" s="779"/>
      <c r="BL808" s="779"/>
      <c r="BM808" s="779"/>
      <c r="BN808" s="779"/>
      <c r="BO808" s="779"/>
      <c r="BP808" s="779"/>
      <c r="BQ808" s="779"/>
      <c r="BR808" s="779"/>
      <c r="BS808" s="779"/>
      <c r="BT808" s="779"/>
      <c r="BU808" s="779"/>
      <c r="BV808" s="779"/>
      <c r="BW808" s="779"/>
      <c r="BX808" s="779"/>
      <c r="BY808" s="779"/>
      <c r="BZ808" s="779"/>
      <c r="CA808" s="779"/>
      <c r="CB808" s="779"/>
      <c r="CC808" s="779"/>
      <c r="CD808" s="779"/>
      <c r="CE808" s="779"/>
      <c r="CF808" s="779"/>
      <c r="CG808" s="779"/>
      <c r="CH808" s="779"/>
      <c r="CI808" s="779"/>
      <c r="CJ808" s="779"/>
      <c r="CK808" s="779"/>
      <c r="CL808" s="779"/>
      <c r="CM808" s="779"/>
      <c r="CN808" s="779"/>
      <c r="CO808" s="779"/>
      <c r="CP808" s="779"/>
      <c r="CQ808" s="779"/>
      <c r="CR808" s="779"/>
      <c r="CS808" s="779"/>
      <c r="CT808" s="779"/>
    </row>
    <row r="809" spans="1:98" s="887" customFormat="1" ht="13.5">
      <c r="A809" s="886"/>
      <c r="B809" s="886"/>
      <c r="C809" s="886"/>
      <c r="D809" s="886"/>
      <c r="E809" s="886"/>
      <c r="F809" s="2851"/>
      <c r="G809" s="2851"/>
      <c r="H809" s="888"/>
      <c r="I809" s="889"/>
      <c r="J809" s="890"/>
      <c r="M809" s="772"/>
      <c r="N809" s="891"/>
      <c r="O809" s="774"/>
      <c r="P809" s="775"/>
      <c r="Q809" s="775"/>
      <c r="R809" s="776"/>
      <c r="S809" s="777"/>
      <c r="T809" s="777"/>
      <c r="U809" s="777"/>
      <c r="V809" s="778"/>
      <c r="W809" s="778"/>
      <c r="X809" s="778"/>
      <c r="Y809" s="778"/>
      <c r="Z809" s="778"/>
      <c r="AA809" s="779"/>
      <c r="AB809" s="779"/>
      <c r="AC809" s="779"/>
      <c r="AD809" s="779"/>
      <c r="AE809" s="779"/>
      <c r="AF809" s="779"/>
      <c r="AG809" s="779"/>
      <c r="AH809" s="779"/>
      <c r="AI809" s="779"/>
      <c r="AJ809" s="779"/>
      <c r="AK809" s="779"/>
      <c r="AL809" s="779"/>
      <c r="AM809" s="779"/>
      <c r="AN809" s="779"/>
      <c r="AO809" s="779"/>
      <c r="AP809" s="779"/>
      <c r="AQ809" s="779"/>
      <c r="AR809" s="779"/>
      <c r="AS809" s="779"/>
      <c r="AT809" s="779"/>
      <c r="AU809" s="779"/>
      <c r="AV809" s="779"/>
      <c r="AW809" s="779"/>
      <c r="AX809" s="779"/>
      <c r="AY809" s="779"/>
      <c r="AZ809" s="779"/>
      <c r="BA809" s="779"/>
      <c r="BB809" s="779"/>
      <c r="BC809" s="779"/>
      <c r="BD809" s="779"/>
      <c r="BE809" s="779"/>
      <c r="BF809" s="779"/>
      <c r="BG809" s="779"/>
      <c r="BH809" s="779"/>
      <c r="BI809" s="779"/>
      <c r="BJ809" s="779"/>
      <c r="BK809" s="779"/>
      <c r="BL809" s="779"/>
      <c r="BM809" s="779"/>
      <c r="BN809" s="779"/>
      <c r="BO809" s="779"/>
      <c r="BP809" s="779"/>
      <c r="BQ809" s="779"/>
      <c r="BR809" s="779"/>
      <c r="BS809" s="779"/>
      <c r="BT809" s="779"/>
      <c r="BU809" s="779"/>
      <c r="BV809" s="779"/>
      <c r="BW809" s="779"/>
      <c r="BX809" s="779"/>
      <c r="BY809" s="779"/>
      <c r="BZ809" s="779"/>
      <c r="CA809" s="779"/>
      <c r="CB809" s="779"/>
      <c r="CC809" s="779"/>
      <c r="CD809" s="779"/>
      <c r="CE809" s="779"/>
      <c r="CF809" s="779"/>
      <c r="CG809" s="779"/>
      <c r="CH809" s="779"/>
      <c r="CI809" s="779"/>
      <c r="CJ809" s="779"/>
      <c r="CK809" s="779"/>
      <c r="CL809" s="779"/>
      <c r="CM809" s="779"/>
      <c r="CN809" s="779"/>
      <c r="CO809" s="779"/>
      <c r="CP809" s="779"/>
      <c r="CQ809" s="779"/>
      <c r="CR809" s="779"/>
      <c r="CS809" s="779"/>
      <c r="CT809" s="779"/>
    </row>
    <row r="810" spans="1:98" s="887" customFormat="1" ht="13.5">
      <c r="A810" s="886"/>
      <c r="B810" s="886"/>
      <c r="C810" s="886"/>
      <c r="D810" s="886"/>
      <c r="E810" s="886"/>
      <c r="F810" s="2851"/>
      <c r="G810" s="2851"/>
      <c r="H810" s="888"/>
      <c r="I810" s="889"/>
      <c r="J810" s="890"/>
      <c r="M810" s="772"/>
      <c r="N810" s="891"/>
      <c r="O810" s="774"/>
      <c r="P810" s="775"/>
      <c r="Q810" s="775"/>
      <c r="R810" s="776"/>
      <c r="S810" s="777"/>
      <c r="T810" s="777"/>
      <c r="U810" s="777"/>
      <c r="V810" s="778"/>
      <c r="W810" s="778"/>
      <c r="X810" s="778"/>
      <c r="Y810" s="778"/>
      <c r="Z810" s="778"/>
      <c r="AA810" s="779"/>
      <c r="AB810" s="779"/>
      <c r="AC810" s="779"/>
      <c r="AD810" s="779"/>
      <c r="AE810" s="779"/>
      <c r="AF810" s="779"/>
      <c r="AG810" s="779"/>
      <c r="AH810" s="779"/>
      <c r="AI810" s="779"/>
      <c r="AJ810" s="779"/>
      <c r="AK810" s="779"/>
      <c r="AL810" s="779"/>
      <c r="AM810" s="779"/>
      <c r="AN810" s="779"/>
      <c r="AO810" s="779"/>
      <c r="AP810" s="779"/>
      <c r="AQ810" s="779"/>
      <c r="AR810" s="779"/>
      <c r="AS810" s="779"/>
      <c r="AT810" s="779"/>
      <c r="AU810" s="779"/>
      <c r="AV810" s="779"/>
      <c r="AW810" s="779"/>
      <c r="AX810" s="779"/>
      <c r="AY810" s="779"/>
      <c r="AZ810" s="779"/>
      <c r="BA810" s="779"/>
      <c r="BB810" s="779"/>
      <c r="BC810" s="779"/>
      <c r="BD810" s="779"/>
      <c r="BE810" s="779"/>
      <c r="BF810" s="779"/>
      <c r="BG810" s="779"/>
      <c r="BH810" s="779"/>
      <c r="BI810" s="779"/>
      <c r="BJ810" s="779"/>
      <c r="BK810" s="779"/>
      <c r="BL810" s="779"/>
      <c r="BM810" s="779"/>
      <c r="BN810" s="779"/>
      <c r="BO810" s="779"/>
      <c r="BP810" s="779"/>
      <c r="BQ810" s="779"/>
      <c r="BR810" s="779"/>
      <c r="BS810" s="779"/>
      <c r="BT810" s="779"/>
      <c r="BU810" s="779"/>
      <c r="BV810" s="779"/>
      <c r="BW810" s="779"/>
      <c r="BX810" s="779"/>
      <c r="BY810" s="779"/>
      <c r="BZ810" s="779"/>
      <c r="CA810" s="779"/>
      <c r="CB810" s="779"/>
      <c r="CC810" s="779"/>
      <c r="CD810" s="779"/>
      <c r="CE810" s="779"/>
      <c r="CF810" s="779"/>
      <c r="CG810" s="779"/>
      <c r="CH810" s="779"/>
      <c r="CI810" s="779"/>
      <c r="CJ810" s="779"/>
      <c r="CK810" s="779"/>
      <c r="CL810" s="779"/>
      <c r="CM810" s="779"/>
      <c r="CN810" s="779"/>
      <c r="CO810" s="779"/>
      <c r="CP810" s="779"/>
      <c r="CQ810" s="779"/>
      <c r="CR810" s="779"/>
      <c r="CS810" s="779"/>
      <c r="CT810" s="779"/>
    </row>
    <row r="811" spans="1:98" s="887" customFormat="1" ht="13.5">
      <c r="A811" s="886"/>
      <c r="B811" s="886"/>
      <c r="C811" s="886"/>
      <c r="D811" s="886"/>
      <c r="E811" s="886"/>
      <c r="F811" s="2851"/>
      <c r="G811" s="2851"/>
      <c r="H811" s="888"/>
      <c r="I811" s="889"/>
      <c r="J811" s="890"/>
      <c r="M811" s="772"/>
      <c r="N811" s="891"/>
      <c r="O811" s="774"/>
      <c r="P811" s="775"/>
      <c r="Q811" s="775"/>
      <c r="R811" s="776"/>
      <c r="S811" s="777"/>
      <c r="T811" s="777"/>
      <c r="U811" s="777"/>
      <c r="V811" s="778"/>
      <c r="W811" s="778"/>
      <c r="X811" s="778"/>
      <c r="Y811" s="778"/>
      <c r="Z811" s="778"/>
      <c r="AA811" s="779"/>
      <c r="AB811" s="779"/>
      <c r="AC811" s="779"/>
      <c r="AD811" s="779"/>
      <c r="AE811" s="779"/>
      <c r="AF811" s="779"/>
      <c r="AG811" s="779"/>
      <c r="AH811" s="779"/>
      <c r="AI811" s="779"/>
      <c r="AJ811" s="779"/>
      <c r="AK811" s="779"/>
      <c r="AL811" s="779"/>
      <c r="AM811" s="779"/>
      <c r="AN811" s="779"/>
      <c r="AO811" s="779"/>
      <c r="AP811" s="779"/>
      <c r="AQ811" s="779"/>
      <c r="AR811" s="779"/>
      <c r="AS811" s="779"/>
      <c r="AT811" s="779"/>
      <c r="AU811" s="779"/>
      <c r="AV811" s="779"/>
      <c r="AW811" s="779"/>
      <c r="AX811" s="779"/>
      <c r="AY811" s="779"/>
      <c r="AZ811" s="779"/>
      <c r="BA811" s="779"/>
      <c r="BB811" s="779"/>
      <c r="BC811" s="779"/>
      <c r="BD811" s="779"/>
      <c r="BE811" s="779"/>
      <c r="BF811" s="779"/>
      <c r="BG811" s="779"/>
      <c r="BH811" s="779"/>
      <c r="BI811" s="779"/>
      <c r="BJ811" s="779"/>
      <c r="BK811" s="779"/>
      <c r="BL811" s="779"/>
      <c r="BM811" s="779"/>
      <c r="BN811" s="779"/>
      <c r="BO811" s="779"/>
      <c r="BP811" s="779"/>
      <c r="BQ811" s="779"/>
      <c r="BR811" s="779"/>
      <c r="BS811" s="779"/>
      <c r="BT811" s="779"/>
      <c r="BU811" s="779"/>
      <c r="BV811" s="779"/>
      <c r="BW811" s="779"/>
      <c r="BX811" s="779"/>
      <c r="BY811" s="779"/>
      <c r="BZ811" s="779"/>
      <c r="CA811" s="779"/>
      <c r="CB811" s="779"/>
      <c r="CC811" s="779"/>
      <c r="CD811" s="779"/>
      <c r="CE811" s="779"/>
      <c r="CF811" s="779"/>
      <c r="CG811" s="779"/>
      <c r="CH811" s="779"/>
      <c r="CI811" s="779"/>
      <c r="CJ811" s="779"/>
      <c r="CK811" s="779"/>
      <c r="CL811" s="779"/>
      <c r="CM811" s="779"/>
      <c r="CN811" s="779"/>
      <c r="CO811" s="779"/>
      <c r="CP811" s="779"/>
      <c r="CQ811" s="779"/>
      <c r="CR811" s="779"/>
      <c r="CS811" s="779"/>
      <c r="CT811" s="779"/>
    </row>
    <row r="812" spans="1:98" s="887" customFormat="1" ht="13.5">
      <c r="A812" s="886"/>
      <c r="B812" s="886"/>
      <c r="C812" s="886"/>
      <c r="D812" s="886"/>
      <c r="E812" s="886"/>
      <c r="F812" s="2851"/>
      <c r="G812" s="2851"/>
      <c r="H812" s="888"/>
      <c r="I812" s="889"/>
      <c r="J812" s="890"/>
      <c r="M812" s="772"/>
      <c r="N812" s="891"/>
      <c r="O812" s="774"/>
      <c r="P812" s="775"/>
      <c r="Q812" s="775"/>
      <c r="R812" s="776"/>
      <c r="S812" s="777"/>
      <c r="T812" s="777"/>
      <c r="U812" s="777"/>
      <c r="V812" s="778"/>
      <c r="W812" s="778"/>
      <c r="X812" s="778"/>
      <c r="Y812" s="778"/>
      <c r="Z812" s="778"/>
      <c r="AA812" s="779"/>
      <c r="AB812" s="779"/>
      <c r="AC812" s="779"/>
      <c r="AD812" s="779"/>
      <c r="AE812" s="779"/>
      <c r="AF812" s="779"/>
      <c r="AG812" s="779"/>
      <c r="AH812" s="779"/>
      <c r="AI812" s="779"/>
      <c r="AJ812" s="779"/>
      <c r="AK812" s="779"/>
      <c r="AL812" s="779"/>
      <c r="AM812" s="779"/>
      <c r="AN812" s="779"/>
      <c r="AO812" s="779"/>
      <c r="AP812" s="779"/>
      <c r="AQ812" s="779"/>
      <c r="AR812" s="779"/>
      <c r="AS812" s="779"/>
      <c r="AT812" s="779"/>
      <c r="AU812" s="779"/>
      <c r="AV812" s="779"/>
      <c r="AW812" s="779"/>
      <c r="AX812" s="779"/>
      <c r="AY812" s="779"/>
      <c r="AZ812" s="779"/>
      <c r="BA812" s="779"/>
      <c r="BB812" s="779"/>
      <c r="BC812" s="779"/>
      <c r="BD812" s="779"/>
      <c r="BE812" s="779"/>
      <c r="BF812" s="779"/>
      <c r="BG812" s="779"/>
      <c r="BH812" s="779"/>
      <c r="BI812" s="779"/>
      <c r="BJ812" s="779"/>
      <c r="BK812" s="779"/>
      <c r="BL812" s="779"/>
      <c r="BM812" s="779"/>
      <c r="BN812" s="779"/>
      <c r="BO812" s="779"/>
      <c r="BP812" s="779"/>
      <c r="BQ812" s="779"/>
      <c r="BR812" s="779"/>
      <c r="BS812" s="779"/>
      <c r="BT812" s="779"/>
      <c r="BU812" s="779"/>
      <c r="BV812" s="779"/>
      <c r="BW812" s="779"/>
      <c r="BX812" s="779"/>
      <c r="BY812" s="779"/>
      <c r="BZ812" s="779"/>
      <c r="CA812" s="779"/>
      <c r="CB812" s="779"/>
      <c r="CC812" s="779"/>
      <c r="CD812" s="779"/>
      <c r="CE812" s="779"/>
      <c r="CF812" s="779"/>
      <c r="CG812" s="779"/>
      <c r="CH812" s="779"/>
      <c r="CI812" s="779"/>
      <c r="CJ812" s="779"/>
      <c r="CK812" s="779"/>
      <c r="CL812" s="779"/>
      <c r="CM812" s="779"/>
      <c r="CN812" s="779"/>
      <c r="CO812" s="779"/>
      <c r="CP812" s="779"/>
      <c r="CQ812" s="779"/>
      <c r="CR812" s="779"/>
      <c r="CS812" s="779"/>
      <c r="CT812" s="779"/>
    </row>
    <row r="813" spans="1:98" s="887" customFormat="1" ht="13.5">
      <c r="A813" s="886"/>
      <c r="B813" s="886"/>
      <c r="C813" s="886"/>
      <c r="D813" s="886"/>
      <c r="E813" s="886"/>
      <c r="F813" s="2851"/>
      <c r="G813" s="2851"/>
      <c r="H813" s="888"/>
      <c r="I813" s="889"/>
      <c r="J813" s="890"/>
      <c r="M813" s="772"/>
      <c r="N813" s="891"/>
      <c r="O813" s="774"/>
      <c r="P813" s="775"/>
      <c r="Q813" s="775"/>
      <c r="R813" s="776"/>
      <c r="S813" s="777"/>
      <c r="T813" s="777"/>
      <c r="U813" s="777"/>
      <c r="V813" s="778"/>
      <c r="W813" s="778"/>
      <c r="X813" s="778"/>
      <c r="Y813" s="778"/>
      <c r="Z813" s="778"/>
      <c r="AA813" s="779"/>
      <c r="AB813" s="779"/>
      <c r="AC813" s="779"/>
      <c r="AD813" s="779"/>
      <c r="AE813" s="779"/>
      <c r="AF813" s="779"/>
      <c r="AG813" s="779"/>
      <c r="AH813" s="779"/>
      <c r="AI813" s="779"/>
      <c r="AJ813" s="779"/>
      <c r="AK813" s="779"/>
      <c r="AL813" s="779"/>
      <c r="AM813" s="779"/>
      <c r="AN813" s="779"/>
      <c r="AO813" s="779"/>
      <c r="AP813" s="779"/>
      <c r="AQ813" s="779"/>
      <c r="AR813" s="779"/>
      <c r="AS813" s="779"/>
      <c r="AT813" s="779"/>
      <c r="AU813" s="779"/>
      <c r="AV813" s="779"/>
      <c r="AW813" s="779"/>
      <c r="AX813" s="779"/>
      <c r="AY813" s="779"/>
      <c r="AZ813" s="779"/>
      <c r="BA813" s="779"/>
      <c r="BB813" s="779"/>
      <c r="BC813" s="779"/>
      <c r="BD813" s="779"/>
      <c r="BE813" s="779"/>
      <c r="BF813" s="779"/>
      <c r="BG813" s="779"/>
      <c r="BH813" s="779"/>
      <c r="BI813" s="779"/>
      <c r="BJ813" s="779"/>
      <c r="BK813" s="779"/>
      <c r="BL813" s="779"/>
      <c r="BM813" s="779"/>
      <c r="BN813" s="779"/>
      <c r="BO813" s="779"/>
      <c r="BP813" s="779"/>
      <c r="BQ813" s="779"/>
      <c r="BR813" s="779"/>
      <c r="BS813" s="779"/>
      <c r="BT813" s="779"/>
      <c r="BU813" s="779"/>
      <c r="BV813" s="779"/>
      <c r="BW813" s="779"/>
      <c r="BX813" s="779"/>
      <c r="BY813" s="779"/>
      <c r="BZ813" s="779"/>
      <c r="CA813" s="779"/>
      <c r="CB813" s="779"/>
      <c r="CC813" s="779"/>
      <c r="CD813" s="779"/>
      <c r="CE813" s="779"/>
      <c r="CF813" s="779"/>
      <c r="CG813" s="779"/>
      <c r="CH813" s="779"/>
      <c r="CI813" s="779"/>
      <c r="CJ813" s="779"/>
      <c r="CK813" s="779"/>
      <c r="CL813" s="779"/>
      <c r="CM813" s="779"/>
      <c r="CN813" s="779"/>
      <c r="CO813" s="779"/>
      <c r="CP813" s="779"/>
      <c r="CQ813" s="779"/>
      <c r="CR813" s="779"/>
      <c r="CS813" s="779"/>
      <c r="CT813" s="779"/>
    </row>
    <row r="814" spans="1:98" s="887" customFormat="1" ht="13.5">
      <c r="A814" s="886"/>
      <c r="B814" s="886"/>
      <c r="C814" s="886"/>
      <c r="D814" s="886"/>
      <c r="E814" s="886"/>
      <c r="F814" s="2851"/>
      <c r="G814" s="2851"/>
      <c r="H814" s="888"/>
      <c r="I814" s="889"/>
      <c r="J814" s="890"/>
      <c r="M814" s="772"/>
      <c r="N814" s="891"/>
      <c r="O814" s="774"/>
      <c r="P814" s="775"/>
      <c r="Q814" s="775"/>
      <c r="R814" s="776"/>
      <c r="S814" s="777"/>
      <c r="T814" s="777"/>
      <c r="U814" s="777"/>
      <c r="V814" s="778"/>
      <c r="W814" s="778"/>
      <c r="X814" s="778"/>
      <c r="Y814" s="778"/>
      <c r="Z814" s="778"/>
      <c r="AA814" s="779"/>
      <c r="AB814" s="779"/>
      <c r="AC814" s="779"/>
      <c r="AD814" s="779"/>
      <c r="AE814" s="779"/>
      <c r="AF814" s="779"/>
      <c r="AG814" s="779"/>
      <c r="AH814" s="779"/>
      <c r="AI814" s="779"/>
      <c r="AJ814" s="779"/>
      <c r="AK814" s="779"/>
      <c r="AL814" s="779"/>
      <c r="AM814" s="779"/>
      <c r="AN814" s="779"/>
      <c r="AO814" s="779"/>
      <c r="AP814" s="779"/>
      <c r="AQ814" s="779"/>
      <c r="AR814" s="779"/>
      <c r="AS814" s="779"/>
      <c r="AT814" s="779"/>
      <c r="AU814" s="779"/>
      <c r="AV814" s="779"/>
      <c r="AW814" s="779"/>
      <c r="AX814" s="779"/>
      <c r="AY814" s="779"/>
      <c r="AZ814" s="779"/>
      <c r="BA814" s="779"/>
      <c r="BB814" s="779"/>
      <c r="BC814" s="779"/>
      <c r="BD814" s="779"/>
      <c r="BE814" s="779"/>
      <c r="BF814" s="779"/>
      <c r="BG814" s="779"/>
      <c r="BH814" s="779"/>
      <c r="BI814" s="779"/>
      <c r="BJ814" s="779"/>
      <c r="BK814" s="779"/>
      <c r="BL814" s="779"/>
      <c r="BM814" s="779"/>
      <c r="BN814" s="779"/>
      <c r="BO814" s="779"/>
      <c r="BP814" s="779"/>
      <c r="BQ814" s="779"/>
      <c r="BR814" s="779"/>
      <c r="BS814" s="779"/>
      <c r="BT814" s="779"/>
      <c r="BU814" s="779"/>
      <c r="BV814" s="779"/>
      <c r="BW814" s="779"/>
      <c r="BX814" s="779"/>
      <c r="BY814" s="779"/>
      <c r="BZ814" s="779"/>
      <c r="CA814" s="779"/>
      <c r="CB814" s="779"/>
      <c r="CC814" s="779"/>
      <c r="CD814" s="779"/>
      <c r="CE814" s="779"/>
      <c r="CF814" s="779"/>
      <c r="CG814" s="779"/>
      <c r="CH814" s="779"/>
      <c r="CI814" s="779"/>
      <c r="CJ814" s="779"/>
      <c r="CK814" s="779"/>
      <c r="CL814" s="779"/>
      <c r="CM814" s="779"/>
      <c r="CN814" s="779"/>
      <c r="CO814" s="779"/>
      <c r="CP814" s="779"/>
      <c r="CQ814" s="779"/>
      <c r="CR814" s="779"/>
      <c r="CS814" s="779"/>
      <c r="CT814" s="779"/>
    </row>
    <row r="815" spans="1:98" s="887" customFormat="1" ht="13.5">
      <c r="A815" s="886"/>
      <c r="B815" s="886"/>
      <c r="C815" s="886"/>
      <c r="D815" s="886"/>
      <c r="E815" s="886"/>
      <c r="F815" s="2851"/>
      <c r="G815" s="2851"/>
      <c r="H815" s="888"/>
      <c r="I815" s="889"/>
      <c r="J815" s="890"/>
      <c r="M815" s="772"/>
      <c r="N815" s="891"/>
      <c r="O815" s="774"/>
      <c r="P815" s="775"/>
      <c r="Q815" s="775"/>
      <c r="R815" s="776"/>
      <c r="S815" s="777"/>
      <c r="T815" s="777"/>
      <c r="U815" s="777"/>
      <c r="V815" s="778"/>
      <c r="W815" s="778"/>
      <c r="X815" s="778"/>
      <c r="Y815" s="778"/>
      <c r="Z815" s="778"/>
      <c r="AA815" s="779"/>
      <c r="AB815" s="779"/>
      <c r="AC815" s="779"/>
      <c r="AD815" s="779"/>
      <c r="AE815" s="779"/>
      <c r="AF815" s="779"/>
      <c r="AG815" s="779"/>
      <c r="AH815" s="779"/>
      <c r="AI815" s="779"/>
      <c r="AJ815" s="779"/>
      <c r="AK815" s="779"/>
      <c r="AL815" s="779"/>
      <c r="AM815" s="779"/>
      <c r="AN815" s="779"/>
      <c r="AO815" s="779"/>
      <c r="AP815" s="779"/>
      <c r="AQ815" s="779"/>
      <c r="AR815" s="779"/>
      <c r="AS815" s="779"/>
      <c r="AT815" s="779"/>
      <c r="AU815" s="779"/>
      <c r="AV815" s="779"/>
      <c r="AW815" s="779"/>
      <c r="AX815" s="779"/>
      <c r="AY815" s="779"/>
      <c r="AZ815" s="779"/>
      <c r="BA815" s="779"/>
      <c r="BB815" s="779"/>
      <c r="BC815" s="779"/>
      <c r="BD815" s="779"/>
      <c r="BE815" s="779"/>
      <c r="BF815" s="779"/>
      <c r="BG815" s="779"/>
      <c r="BH815" s="779"/>
      <c r="BI815" s="779"/>
      <c r="BJ815" s="779"/>
      <c r="BK815" s="779"/>
      <c r="BL815" s="779"/>
      <c r="BM815" s="779"/>
      <c r="BN815" s="779"/>
      <c r="BO815" s="779"/>
      <c r="BP815" s="779"/>
      <c r="BQ815" s="779"/>
      <c r="BR815" s="779"/>
      <c r="BS815" s="779"/>
      <c r="BT815" s="779"/>
      <c r="BU815" s="779"/>
      <c r="BV815" s="779"/>
      <c r="BW815" s="779"/>
      <c r="BX815" s="779"/>
      <c r="BY815" s="779"/>
      <c r="BZ815" s="779"/>
      <c r="CA815" s="779"/>
      <c r="CB815" s="779"/>
      <c r="CC815" s="779"/>
      <c r="CD815" s="779"/>
      <c r="CE815" s="779"/>
      <c r="CF815" s="779"/>
      <c r="CG815" s="779"/>
      <c r="CH815" s="779"/>
      <c r="CI815" s="779"/>
      <c r="CJ815" s="779"/>
      <c r="CK815" s="779"/>
      <c r="CL815" s="779"/>
      <c r="CM815" s="779"/>
      <c r="CN815" s="779"/>
      <c r="CO815" s="779"/>
      <c r="CP815" s="779"/>
      <c r="CQ815" s="779"/>
      <c r="CR815" s="779"/>
      <c r="CS815" s="779"/>
      <c r="CT815" s="779"/>
    </row>
    <row r="816" spans="1:98" s="887" customFormat="1" ht="13.5">
      <c r="A816" s="886"/>
      <c r="B816" s="886"/>
      <c r="C816" s="886"/>
      <c r="D816" s="886"/>
      <c r="E816" s="886"/>
      <c r="F816" s="2851"/>
      <c r="G816" s="2851"/>
      <c r="H816" s="888"/>
      <c r="I816" s="889"/>
      <c r="J816" s="890"/>
      <c r="M816" s="772"/>
      <c r="N816" s="891"/>
      <c r="O816" s="774"/>
      <c r="P816" s="775"/>
      <c r="Q816" s="775"/>
      <c r="R816" s="776"/>
      <c r="S816" s="777"/>
      <c r="T816" s="777"/>
      <c r="U816" s="777"/>
      <c r="V816" s="778"/>
      <c r="W816" s="778"/>
      <c r="X816" s="778"/>
      <c r="Y816" s="778"/>
      <c r="Z816" s="778"/>
      <c r="AA816" s="779"/>
      <c r="AB816" s="779"/>
      <c r="AC816" s="779"/>
      <c r="AD816" s="779"/>
      <c r="AE816" s="779"/>
      <c r="AF816" s="779"/>
      <c r="AG816" s="779"/>
      <c r="AH816" s="779"/>
      <c r="AI816" s="779"/>
      <c r="AJ816" s="779"/>
      <c r="AK816" s="779"/>
      <c r="AL816" s="779"/>
      <c r="AM816" s="779"/>
      <c r="AN816" s="779"/>
      <c r="AO816" s="779"/>
      <c r="AP816" s="779"/>
      <c r="AQ816" s="779"/>
      <c r="AR816" s="779"/>
      <c r="AS816" s="779"/>
      <c r="AT816" s="779"/>
      <c r="AU816" s="779"/>
      <c r="AV816" s="779"/>
      <c r="AW816" s="779"/>
      <c r="AX816" s="779"/>
      <c r="AY816" s="779"/>
      <c r="AZ816" s="779"/>
      <c r="BA816" s="779"/>
      <c r="BB816" s="779"/>
      <c r="BC816" s="779"/>
      <c r="BD816" s="779"/>
      <c r="BE816" s="779"/>
      <c r="BF816" s="779"/>
      <c r="BG816" s="779"/>
      <c r="BH816" s="779"/>
      <c r="BI816" s="779"/>
      <c r="BJ816" s="779"/>
      <c r="BK816" s="779"/>
      <c r="BL816" s="779"/>
      <c r="BM816" s="779"/>
      <c r="BN816" s="779"/>
      <c r="BO816" s="779"/>
      <c r="BP816" s="779"/>
      <c r="BQ816" s="779"/>
      <c r="BR816" s="779"/>
      <c r="BS816" s="779"/>
      <c r="BT816" s="779"/>
      <c r="BU816" s="779"/>
      <c r="BV816" s="779"/>
      <c r="BW816" s="779"/>
      <c r="BX816" s="779"/>
      <c r="BY816" s="779"/>
      <c r="BZ816" s="779"/>
      <c r="CA816" s="779"/>
      <c r="CB816" s="779"/>
      <c r="CC816" s="779"/>
      <c r="CD816" s="779"/>
      <c r="CE816" s="779"/>
      <c r="CF816" s="779"/>
      <c r="CG816" s="779"/>
      <c r="CH816" s="779"/>
      <c r="CI816" s="779"/>
      <c r="CJ816" s="779"/>
      <c r="CK816" s="779"/>
      <c r="CL816" s="779"/>
      <c r="CM816" s="779"/>
      <c r="CN816" s="779"/>
      <c r="CO816" s="779"/>
      <c r="CP816" s="779"/>
      <c r="CQ816" s="779"/>
      <c r="CR816" s="779"/>
      <c r="CS816" s="779"/>
      <c r="CT816" s="779"/>
    </row>
    <row r="817" spans="1:98" s="887" customFormat="1" ht="13.5">
      <c r="A817" s="886"/>
      <c r="B817" s="886"/>
      <c r="C817" s="886"/>
      <c r="D817" s="886"/>
      <c r="E817" s="886"/>
      <c r="F817" s="2851"/>
      <c r="G817" s="2851"/>
      <c r="H817" s="888"/>
      <c r="I817" s="889"/>
      <c r="J817" s="890"/>
      <c r="M817" s="772"/>
      <c r="N817" s="891"/>
      <c r="O817" s="774"/>
      <c r="P817" s="775"/>
      <c r="Q817" s="775"/>
      <c r="R817" s="776"/>
      <c r="S817" s="777"/>
      <c r="T817" s="777"/>
      <c r="U817" s="777"/>
      <c r="V817" s="778"/>
      <c r="W817" s="778"/>
      <c r="X817" s="778"/>
      <c r="Y817" s="778"/>
      <c r="Z817" s="778"/>
      <c r="AA817" s="779"/>
      <c r="AB817" s="779"/>
      <c r="AC817" s="779"/>
      <c r="AD817" s="779"/>
      <c r="AE817" s="779"/>
      <c r="AF817" s="779"/>
      <c r="AG817" s="779"/>
      <c r="AH817" s="779"/>
      <c r="AI817" s="779"/>
      <c r="AJ817" s="779"/>
      <c r="AK817" s="779"/>
      <c r="AL817" s="779"/>
      <c r="AM817" s="779"/>
      <c r="AN817" s="779"/>
      <c r="AO817" s="779"/>
      <c r="AP817" s="779"/>
      <c r="AQ817" s="779"/>
      <c r="AR817" s="779"/>
      <c r="AS817" s="779"/>
      <c r="AT817" s="779"/>
      <c r="AU817" s="779"/>
      <c r="AV817" s="779"/>
      <c r="AW817" s="779"/>
      <c r="AX817" s="779"/>
      <c r="AY817" s="779"/>
      <c r="AZ817" s="779"/>
      <c r="BA817" s="779"/>
      <c r="BB817" s="779"/>
      <c r="BC817" s="779"/>
      <c r="BD817" s="779"/>
      <c r="BE817" s="779"/>
      <c r="BF817" s="779"/>
      <c r="BG817" s="779"/>
      <c r="BH817" s="779"/>
      <c r="BI817" s="779"/>
      <c r="BJ817" s="779"/>
      <c r="BK817" s="779"/>
      <c r="BL817" s="779"/>
      <c r="BM817" s="779"/>
      <c r="BN817" s="779"/>
      <c r="BO817" s="779"/>
      <c r="BP817" s="779"/>
      <c r="BQ817" s="779"/>
      <c r="BR817" s="779"/>
      <c r="BS817" s="779"/>
      <c r="BT817" s="779"/>
      <c r="BU817" s="779"/>
      <c r="BV817" s="779"/>
      <c r="BW817" s="779"/>
      <c r="BX817" s="779"/>
      <c r="BY817" s="779"/>
      <c r="BZ817" s="779"/>
      <c r="CA817" s="779"/>
      <c r="CB817" s="779"/>
      <c r="CC817" s="779"/>
      <c r="CD817" s="779"/>
      <c r="CE817" s="779"/>
      <c r="CF817" s="779"/>
      <c r="CG817" s="779"/>
      <c r="CH817" s="779"/>
      <c r="CI817" s="779"/>
      <c r="CJ817" s="779"/>
      <c r="CK817" s="779"/>
      <c r="CL817" s="779"/>
      <c r="CM817" s="779"/>
      <c r="CN817" s="779"/>
      <c r="CO817" s="779"/>
      <c r="CP817" s="779"/>
      <c r="CQ817" s="779"/>
      <c r="CR817" s="779"/>
      <c r="CS817" s="779"/>
      <c r="CT817" s="779"/>
    </row>
    <row r="818" spans="1:98" s="887" customFormat="1" ht="13.5">
      <c r="A818" s="886"/>
      <c r="B818" s="886"/>
      <c r="C818" s="886"/>
      <c r="D818" s="886"/>
      <c r="E818" s="886"/>
      <c r="F818" s="2851"/>
      <c r="G818" s="2851"/>
      <c r="H818" s="888"/>
      <c r="I818" s="889"/>
      <c r="J818" s="890"/>
      <c r="M818" s="772"/>
      <c r="N818" s="891"/>
      <c r="O818" s="774"/>
      <c r="P818" s="775"/>
      <c r="Q818" s="775"/>
      <c r="R818" s="776"/>
      <c r="S818" s="777"/>
      <c r="T818" s="777"/>
      <c r="U818" s="777"/>
      <c r="V818" s="778"/>
      <c r="W818" s="778"/>
      <c r="X818" s="778"/>
      <c r="Y818" s="778"/>
      <c r="Z818" s="778"/>
      <c r="AA818" s="779"/>
      <c r="AB818" s="779"/>
      <c r="AC818" s="779"/>
      <c r="AD818" s="779"/>
      <c r="AE818" s="779"/>
      <c r="AF818" s="779"/>
      <c r="AG818" s="779"/>
      <c r="AH818" s="779"/>
      <c r="AI818" s="779"/>
      <c r="AJ818" s="779"/>
      <c r="AK818" s="779"/>
      <c r="AL818" s="779"/>
      <c r="AM818" s="779"/>
      <c r="AN818" s="779"/>
      <c r="AO818" s="779"/>
      <c r="AP818" s="779"/>
      <c r="AQ818" s="779"/>
      <c r="AR818" s="779"/>
      <c r="AS818" s="779"/>
      <c r="AT818" s="779"/>
      <c r="AU818" s="779"/>
      <c r="AV818" s="779"/>
      <c r="AW818" s="779"/>
      <c r="AX818" s="779"/>
      <c r="AY818" s="779"/>
      <c r="AZ818" s="779"/>
      <c r="BA818" s="779"/>
      <c r="BB818" s="779"/>
      <c r="BC818" s="779"/>
      <c r="BD818" s="779"/>
      <c r="BE818" s="779"/>
      <c r="BF818" s="779"/>
      <c r="BG818" s="779"/>
      <c r="BH818" s="779"/>
      <c r="BI818" s="779"/>
      <c r="BJ818" s="779"/>
      <c r="BK818" s="779"/>
      <c r="BL818" s="779"/>
      <c r="BM818" s="779"/>
      <c r="BN818" s="779"/>
      <c r="BO818" s="779"/>
      <c r="BP818" s="779"/>
      <c r="BQ818" s="779"/>
      <c r="BR818" s="779"/>
      <c r="BS818" s="779"/>
      <c r="BT818" s="779"/>
      <c r="BU818" s="779"/>
      <c r="BV818" s="779"/>
      <c r="BW818" s="779"/>
      <c r="BX818" s="779"/>
      <c r="BY818" s="779"/>
      <c r="BZ818" s="779"/>
      <c r="CA818" s="779"/>
      <c r="CB818" s="779"/>
      <c r="CC818" s="779"/>
      <c r="CD818" s="779"/>
      <c r="CE818" s="779"/>
      <c r="CF818" s="779"/>
      <c r="CG818" s="779"/>
      <c r="CH818" s="779"/>
      <c r="CI818" s="779"/>
      <c r="CJ818" s="779"/>
      <c r="CK818" s="779"/>
      <c r="CL818" s="779"/>
      <c r="CM818" s="779"/>
      <c r="CN818" s="779"/>
      <c r="CO818" s="779"/>
      <c r="CP818" s="779"/>
      <c r="CQ818" s="779"/>
      <c r="CR818" s="779"/>
      <c r="CS818" s="779"/>
      <c r="CT818" s="779"/>
    </row>
    <row r="819" spans="1:98" s="887" customFormat="1" ht="13.5">
      <c r="A819" s="886"/>
      <c r="B819" s="886"/>
      <c r="C819" s="886"/>
      <c r="D819" s="886"/>
      <c r="E819" s="886"/>
      <c r="F819" s="2851"/>
      <c r="G819" s="2851"/>
      <c r="H819" s="888"/>
      <c r="I819" s="889"/>
      <c r="J819" s="890"/>
      <c r="M819" s="772"/>
      <c r="N819" s="891"/>
      <c r="O819" s="774"/>
      <c r="P819" s="775"/>
      <c r="Q819" s="775"/>
      <c r="R819" s="776"/>
      <c r="S819" s="777"/>
      <c r="T819" s="777"/>
      <c r="U819" s="777"/>
      <c r="V819" s="778"/>
      <c r="W819" s="778"/>
      <c r="X819" s="778"/>
      <c r="Y819" s="778"/>
      <c r="Z819" s="778"/>
      <c r="AA819" s="779"/>
      <c r="AB819" s="779"/>
      <c r="AC819" s="779"/>
      <c r="AD819" s="779"/>
      <c r="AE819" s="779"/>
      <c r="AF819" s="779"/>
      <c r="AG819" s="779"/>
      <c r="AH819" s="779"/>
      <c r="AI819" s="779"/>
      <c r="AJ819" s="779"/>
      <c r="AK819" s="779"/>
      <c r="AL819" s="779"/>
      <c r="AM819" s="779"/>
      <c r="AN819" s="779"/>
      <c r="AO819" s="779"/>
      <c r="AP819" s="779"/>
      <c r="AQ819" s="779"/>
      <c r="AR819" s="779"/>
      <c r="AS819" s="779"/>
      <c r="AT819" s="779"/>
      <c r="AU819" s="779"/>
      <c r="AV819" s="779"/>
      <c r="AW819" s="779"/>
      <c r="AX819" s="779"/>
      <c r="AY819" s="779"/>
      <c r="AZ819" s="779"/>
      <c r="BA819" s="779"/>
      <c r="BB819" s="779"/>
      <c r="BC819" s="779"/>
      <c r="BD819" s="779"/>
      <c r="BE819" s="779"/>
      <c r="BF819" s="779"/>
      <c r="BG819" s="779"/>
      <c r="BH819" s="779"/>
      <c r="BI819" s="779"/>
      <c r="BJ819" s="779"/>
      <c r="BK819" s="779"/>
      <c r="BL819" s="779"/>
      <c r="BM819" s="779"/>
      <c r="BN819" s="779"/>
      <c r="BO819" s="779"/>
      <c r="BP819" s="779"/>
      <c r="BQ819" s="779"/>
      <c r="BR819" s="779"/>
      <c r="BS819" s="779"/>
      <c r="BT819" s="779"/>
      <c r="BU819" s="779"/>
      <c r="BV819" s="779"/>
      <c r="BW819" s="779"/>
      <c r="BX819" s="779"/>
      <c r="BY819" s="779"/>
      <c r="BZ819" s="779"/>
      <c r="CA819" s="779"/>
      <c r="CB819" s="779"/>
      <c r="CC819" s="779"/>
      <c r="CD819" s="779"/>
      <c r="CE819" s="779"/>
      <c r="CF819" s="779"/>
      <c r="CG819" s="779"/>
      <c r="CH819" s="779"/>
      <c r="CI819" s="779"/>
      <c r="CJ819" s="779"/>
      <c r="CK819" s="779"/>
      <c r="CL819" s="779"/>
      <c r="CM819" s="779"/>
      <c r="CN819" s="779"/>
      <c r="CO819" s="779"/>
      <c r="CP819" s="779"/>
      <c r="CQ819" s="779"/>
      <c r="CR819" s="779"/>
      <c r="CS819" s="779"/>
      <c r="CT819" s="779"/>
    </row>
    <row r="820" spans="1:98" s="887" customFormat="1" ht="13.5">
      <c r="A820" s="886"/>
      <c r="B820" s="886"/>
      <c r="C820" s="886"/>
      <c r="D820" s="886"/>
      <c r="E820" s="886"/>
      <c r="F820" s="2851"/>
      <c r="G820" s="2851"/>
      <c r="H820" s="888"/>
      <c r="I820" s="889"/>
      <c r="J820" s="890"/>
      <c r="M820" s="772"/>
      <c r="N820" s="891"/>
      <c r="O820" s="774"/>
      <c r="P820" s="775"/>
      <c r="Q820" s="775"/>
      <c r="R820" s="776"/>
      <c r="S820" s="777"/>
      <c r="T820" s="777"/>
      <c r="U820" s="777"/>
      <c r="V820" s="778"/>
      <c r="W820" s="778"/>
      <c r="X820" s="778"/>
      <c r="Y820" s="778"/>
      <c r="Z820" s="778"/>
      <c r="AA820" s="779"/>
      <c r="AB820" s="779"/>
      <c r="AC820" s="779"/>
      <c r="AD820" s="779"/>
      <c r="AE820" s="779"/>
      <c r="AF820" s="779"/>
      <c r="AG820" s="779"/>
      <c r="AH820" s="779"/>
      <c r="AI820" s="779"/>
      <c r="AJ820" s="779"/>
      <c r="AK820" s="779"/>
      <c r="AL820" s="779"/>
      <c r="AM820" s="779"/>
      <c r="AN820" s="779"/>
      <c r="AO820" s="779"/>
      <c r="AP820" s="779"/>
      <c r="AQ820" s="779"/>
      <c r="AR820" s="779"/>
      <c r="AS820" s="779"/>
      <c r="AT820" s="779"/>
      <c r="AU820" s="779"/>
      <c r="AV820" s="779"/>
      <c r="AW820" s="779"/>
      <c r="AX820" s="779"/>
      <c r="AY820" s="779"/>
      <c r="AZ820" s="779"/>
      <c r="BA820" s="779"/>
      <c r="BB820" s="779"/>
      <c r="BC820" s="779"/>
      <c r="BD820" s="779"/>
      <c r="BE820" s="779"/>
      <c r="BF820" s="779"/>
      <c r="BG820" s="779"/>
      <c r="BH820" s="779"/>
      <c r="BI820" s="779"/>
      <c r="BJ820" s="779"/>
      <c r="BK820" s="779"/>
      <c r="BL820" s="779"/>
      <c r="BM820" s="779"/>
      <c r="BN820" s="779"/>
      <c r="BO820" s="779"/>
      <c r="BP820" s="779"/>
      <c r="BQ820" s="779"/>
      <c r="BR820" s="779"/>
      <c r="BS820" s="779"/>
      <c r="BT820" s="779"/>
      <c r="BU820" s="779"/>
      <c r="BV820" s="779"/>
      <c r="BW820" s="779"/>
      <c r="BX820" s="779"/>
      <c r="BY820" s="779"/>
      <c r="BZ820" s="779"/>
      <c r="CA820" s="779"/>
      <c r="CB820" s="779"/>
      <c r="CC820" s="779"/>
      <c r="CD820" s="779"/>
      <c r="CE820" s="779"/>
      <c r="CF820" s="779"/>
      <c r="CG820" s="779"/>
      <c r="CH820" s="779"/>
      <c r="CI820" s="779"/>
      <c r="CJ820" s="779"/>
      <c r="CK820" s="779"/>
      <c r="CL820" s="779"/>
      <c r="CM820" s="779"/>
      <c r="CN820" s="779"/>
      <c r="CO820" s="779"/>
      <c r="CP820" s="779"/>
      <c r="CQ820" s="779"/>
      <c r="CR820" s="779"/>
      <c r="CS820" s="779"/>
      <c r="CT820" s="779"/>
    </row>
    <row r="821" spans="1:98" s="887" customFormat="1" ht="13.5">
      <c r="A821" s="886"/>
      <c r="B821" s="886"/>
      <c r="C821" s="886"/>
      <c r="D821" s="886"/>
      <c r="E821" s="886"/>
      <c r="F821" s="2851"/>
      <c r="G821" s="2851"/>
      <c r="H821" s="888"/>
      <c r="I821" s="889"/>
      <c r="J821" s="890"/>
      <c r="M821" s="772"/>
      <c r="N821" s="891"/>
      <c r="O821" s="774"/>
      <c r="P821" s="775"/>
      <c r="Q821" s="775"/>
      <c r="R821" s="776"/>
      <c r="S821" s="777"/>
      <c r="T821" s="777"/>
      <c r="U821" s="777"/>
      <c r="V821" s="778"/>
      <c r="W821" s="778"/>
      <c r="X821" s="778"/>
      <c r="Y821" s="778"/>
      <c r="Z821" s="778"/>
      <c r="AA821" s="779"/>
      <c r="AB821" s="779"/>
      <c r="AC821" s="779"/>
      <c r="AD821" s="779"/>
      <c r="AE821" s="779"/>
      <c r="AF821" s="779"/>
      <c r="AG821" s="779"/>
      <c r="AH821" s="779"/>
      <c r="AI821" s="779"/>
      <c r="AJ821" s="779"/>
      <c r="AK821" s="779"/>
      <c r="AL821" s="779"/>
      <c r="AM821" s="779"/>
      <c r="AN821" s="779"/>
      <c r="AO821" s="779"/>
      <c r="AP821" s="779"/>
      <c r="AQ821" s="779"/>
      <c r="AR821" s="779"/>
      <c r="AS821" s="779"/>
      <c r="AT821" s="779"/>
      <c r="AU821" s="779"/>
      <c r="AV821" s="779"/>
      <c r="AW821" s="779"/>
      <c r="AX821" s="779"/>
      <c r="AY821" s="779"/>
      <c r="AZ821" s="779"/>
      <c r="BA821" s="779"/>
      <c r="BB821" s="779"/>
      <c r="BC821" s="779"/>
      <c r="BD821" s="779"/>
      <c r="BE821" s="779"/>
      <c r="BF821" s="779"/>
      <c r="BG821" s="779"/>
      <c r="BH821" s="779"/>
      <c r="BI821" s="779"/>
      <c r="BJ821" s="779"/>
      <c r="BK821" s="779"/>
      <c r="BL821" s="779"/>
      <c r="BM821" s="779"/>
      <c r="BN821" s="779"/>
      <c r="BO821" s="779"/>
      <c r="BP821" s="779"/>
      <c r="BQ821" s="779"/>
      <c r="BR821" s="779"/>
      <c r="BS821" s="779"/>
      <c r="BT821" s="779"/>
      <c r="BU821" s="779"/>
      <c r="BV821" s="779"/>
      <c r="BW821" s="779"/>
      <c r="BX821" s="779"/>
      <c r="BY821" s="779"/>
      <c r="BZ821" s="779"/>
      <c r="CA821" s="779"/>
      <c r="CB821" s="779"/>
      <c r="CC821" s="779"/>
      <c r="CD821" s="779"/>
      <c r="CE821" s="779"/>
      <c r="CF821" s="779"/>
      <c r="CG821" s="779"/>
      <c r="CH821" s="779"/>
      <c r="CI821" s="779"/>
      <c r="CJ821" s="779"/>
      <c r="CK821" s="779"/>
      <c r="CL821" s="779"/>
      <c r="CM821" s="779"/>
      <c r="CN821" s="779"/>
      <c r="CO821" s="779"/>
      <c r="CP821" s="779"/>
      <c r="CQ821" s="779"/>
      <c r="CR821" s="779"/>
      <c r="CS821" s="779"/>
      <c r="CT821" s="779"/>
    </row>
    <row r="822" spans="1:98" s="887" customFormat="1" ht="13.5">
      <c r="A822" s="886"/>
      <c r="B822" s="886"/>
      <c r="C822" s="886"/>
      <c r="D822" s="886"/>
      <c r="E822" s="886"/>
      <c r="F822" s="2851"/>
      <c r="G822" s="2851"/>
      <c r="H822" s="888"/>
      <c r="I822" s="889"/>
      <c r="J822" s="890"/>
      <c r="M822" s="772"/>
      <c r="N822" s="891"/>
      <c r="O822" s="774"/>
      <c r="P822" s="775"/>
      <c r="Q822" s="775"/>
      <c r="R822" s="776"/>
      <c r="S822" s="777"/>
      <c r="T822" s="777"/>
      <c r="U822" s="777"/>
      <c r="V822" s="778"/>
      <c r="W822" s="778"/>
      <c r="X822" s="778"/>
      <c r="Y822" s="778"/>
      <c r="Z822" s="778"/>
      <c r="AA822" s="779"/>
      <c r="AB822" s="779"/>
      <c r="AC822" s="779"/>
      <c r="AD822" s="779"/>
      <c r="AE822" s="779"/>
      <c r="AF822" s="779"/>
      <c r="AG822" s="779"/>
      <c r="AH822" s="779"/>
      <c r="AI822" s="779"/>
      <c r="AJ822" s="779"/>
      <c r="AK822" s="779"/>
      <c r="AL822" s="779"/>
      <c r="AM822" s="779"/>
      <c r="AN822" s="779"/>
      <c r="AO822" s="779"/>
      <c r="AP822" s="779"/>
      <c r="AQ822" s="779"/>
      <c r="AR822" s="779"/>
      <c r="AS822" s="779"/>
      <c r="AT822" s="779"/>
      <c r="AU822" s="779"/>
      <c r="AV822" s="779"/>
      <c r="AW822" s="779"/>
      <c r="AX822" s="779"/>
      <c r="AY822" s="779"/>
      <c r="AZ822" s="779"/>
      <c r="BA822" s="779"/>
      <c r="BB822" s="779"/>
      <c r="BC822" s="779"/>
      <c r="BD822" s="779"/>
      <c r="BE822" s="779"/>
      <c r="BF822" s="779"/>
      <c r="BG822" s="779"/>
      <c r="BH822" s="779"/>
      <c r="BI822" s="779"/>
      <c r="BJ822" s="779"/>
      <c r="BK822" s="779"/>
      <c r="BL822" s="779"/>
      <c r="BM822" s="779"/>
      <c r="BN822" s="779"/>
      <c r="BO822" s="779"/>
      <c r="BP822" s="779"/>
      <c r="BQ822" s="779"/>
      <c r="BR822" s="779"/>
      <c r="BS822" s="779"/>
      <c r="BT822" s="779"/>
      <c r="BU822" s="779"/>
      <c r="BV822" s="779"/>
      <c r="BW822" s="779"/>
      <c r="BX822" s="779"/>
      <c r="BY822" s="779"/>
      <c r="BZ822" s="779"/>
      <c r="CA822" s="779"/>
      <c r="CB822" s="779"/>
      <c r="CC822" s="779"/>
      <c r="CD822" s="779"/>
      <c r="CE822" s="779"/>
      <c r="CF822" s="779"/>
      <c r="CG822" s="779"/>
      <c r="CH822" s="779"/>
      <c r="CI822" s="779"/>
      <c r="CJ822" s="779"/>
      <c r="CK822" s="779"/>
      <c r="CL822" s="779"/>
      <c r="CM822" s="779"/>
      <c r="CN822" s="779"/>
      <c r="CO822" s="779"/>
      <c r="CP822" s="779"/>
      <c r="CQ822" s="779"/>
      <c r="CR822" s="779"/>
      <c r="CS822" s="779"/>
      <c r="CT822" s="779"/>
    </row>
    <row r="823" spans="1:98" s="887" customFormat="1" ht="13.5">
      <c r="A823" s="886"/>
      <c r="B823" s="886"/>
      <c r="C823" s="886"/>
      <c r="D823" s="886"/>
      <c r="E823" s="886"/>
      <c r="F823" s="2851"/>
      <c r="G823" s="2851"/>
      <c r="H823" s="888"/>
      <c r="I823" s="889"/>
      <c r="J823" s="890"/>
      <c r="M823" s="772"/>
      <c r="N823" s="891"/>
      <c r="O823" s="774"/>
      <c r="P823" s="775"/>
      <c r="Q823" s="775"/>
      <c r="R823" s="776"/>
      <c r="S823" s="777"/>
      <c r="T823" s="777"/>
      <c r="U823" s="777"/>
      <c r="V823" s="778"/>
      <c r="W823" s="778"/>
      <c r="X823" s="778"/>
      <c r="Y823" s="778"/>
      <c r="Z823" s="778"/>
      <c r="AA823" s="779"/>
      <c r="AB823" s="779"/>
      <c r="AC823" s="779"/>
      <c r="AD823" s="779"/>
      <c r="AE823" s="779"/>
      <c r="AF823" s="779"/>
      <c r="AG823" s="779"/>
      <c r="AH823" s="779"/>
      <c r="AI823" s="779"/>
      <c r="AJ823" s="779"/>
      <c r="AK823" s="779"/>
      <c r="AL823" s="779"/>
      <c r="AM823" s="779"/>
      <c r="AN823" s="779"/>
      <c r="AO823" s="779"/>
      <c r="AP823" s="779"/>
      <c r="AQ823" s="779"/>
      <c r="AR823" s="779"/>
      <c r="AS823" s="779"/>
      <c r="AT823" s="779"/>
      <c r="AU823" s="779"/>
      <c r="AV823" s="779"/>
      <c r="AW823" s="779"/>
      <c r="AX823" s="779"/>
      <c r="AY823" s="779"/>
      <c r="AZ823" s="779"/>
      <c r="BA823" s="779"/>
      <c r="BB823" s="779"/>
      <c r="BC823" s="779"/>
      <c r="BD823" s="779"/>
      <c r="BE823" s="779"/>
      <c r="BF823" s="779"/>
      <c r="BG823" s="779"/>
      <c r="BH823" s="779"/>
      <c r="BI823" s="779"/>
      <c r="BJ823" s="779"/>
      <c r="BK823" s="779"/>
      <c r="BL823" s="779"/>
      <c r="BM823" s="779"/>
      <c r="BN823" s="779"/>
      <c r="BO823" s="779"/>
      <c r="BP823" s="779"/>
      <c r="BQ823" s="779"/>
      <c r="BR823" s="779"/>
      <c r="BS823" s="779"/>
      <c r="BT823" s="779"/>
      <c r="BU823" s="779"/>
      <c r="BV823" s="779"/>
      <c r="BW823" s="779"/>
      <c r="BX823" s="779"/>
      <c r="BY823" s="779"/>
      <c r="BZ823" s="779"/>
      <c r="CA823" s="779"/>
      <c r="CB823" s="779"/>
      <c r="CC823" s="779"/>
      <c r="CD823" s="779"/>
      <c r="CE823" s="779"/>
      <c r="CF823" s="779"/>
      <c r="CG823" s="779"/>
      <c r="CH823" s="779"/>
      <c r="CI823" s="779"/>
      <c r="CJ823" s="779"/>
      <c r="CK823" s="779"/>
      <c r="CL823" s="779"/>
      <c r="CM823" s="779"/>
      <c r="CN823" s="779"/>
      <c r="CO823" s="779"/>
      <c r="CP823" s="779"/>
      <c r="CQ823" s="779"/>
      <c r="CR823" s="779"/>
      <c r="CS823" s="779"/>
      <c r="CT823" s="779"/>
    </row>
    <row r="824" spans="1:98" s="887" customFormat="1" ht="13.5">
      <c r="A824" s="886"/>
      <c r="B824" s="886"/>
      <c r="C824" s="886"/>
      <c r="D824" s="886"/>
      <c r="E824" s="886"/>
      <c r="F824" s="2851"/>
      <c r="G824" s="2851"/>
      <c r="H824" s="888"/>
      <c r="I824" s="889"/>
      <c r="J824" s="890"/>
      <c r="M824" s="772"/>
      <c r="N824" s="891"/>
      <c r="O824" s="774"/>
      <c r="P824" s="775"/>
      <c r="Q824" s="775"/>
      <c r="R824" s="776"/>
      <c r="S824" s="777"/>
      <c r="T824" s="777"/>
      <c r="U824" s="777"/>
      <c r="V824" s="778"/>
      <c r="W824" s="778"/>
      <c r="X824" s="778"/>
      <c r="Y824" s="778"/>
      <c r="Z824" s="778"/>
      <c r="AA824" s="779"/>
      <c r="AB824" s="779"/>
      <c r="AC824" s="779"/>
      <c r="AD824" s="779"/>
      <c r="AE824" s="779"/>
      <c r="AF824" s="779"/>
      <c r="AG824" s="779"/>
      <c r="AH824" s="779"/>
      <c r="AI824" s="779"/>
      <c r="AJ824" s="779"/>
      <c r="AK824" s="779"/>
      <c r="AL824" s="779"/>
      <c r="AM824" s="779"/>
      <c r="AN824" s="779"/>
      <c r="AO824" s="779"/>
      <c r="AP824" s="779"/>
      <c r="AQ824" s="779"/>
      <c r="AR824" s="779"/>
      <c r="AS824" s="779"/>
      <c r="AT824" s="779"/>
      <c r="AU824" s="779"/>
      <c r="AV824" s="779"/>
      <c r="AW824" s="779"/>
      <c r="AX824" s="779"/>
      <c r="AY824" s="779"/>
      <c r="AZ824" s="779"/>
      <c r="BA824" s="779"/>
      <c r="BB824" s="779"/>
      <c r="BC824" s="779"/>
      <c r="BD824" s="779"/>
      <c r="BE824" s="779"/>
      <c r="BF824" s="779"/>
      <c r="BG824" s="779"/>
      <c r="BH824" s="779"/>
      <c r="BI824" s="779"/>
      <c r="BJ824" s="779"/>
      <c r="BK824" s="779"/>
      <c r="BL824" s="779"/>
      <c r="BM824" s="779"/>
      <c r="BN824" s="779"/>
      <c r="BO824" s="779"/>
      <c r="BP824" s="779"/>
      <c r="BQ824" s="779"/>
      <c r="BR824" s="779"/>
      <c r="BS824" s="779"/>
      <c r="BT824" s="779"/>
      <c r="BU824" s="779"/>
      <c r="BV824" s="779"/>
      <c r="BW824" s="779"/>
      <c r="BX824" s="779"/>
      <c r="BY824" s="779"/>
      <c r="BZ824" s="779"/>
      <c r="CA824" s="779"/>
      <c r="CB824" s="779"/>
      <c r="CC824" s="779"/>
      <c r="CD824" s="779"/>
      <c r="CE824" s="779"/>
      <c r="CF824" s="779"/>
      <c r="CG824" s="779"/>
      <c r="CH824" s="779"/>
      <c r="CI824" s="779"/>
      <c r="CJ824" s="779"/>
      <c r="CK824" s="779"/>
      <c r="CL824" s="779"/>
      <c r="CM824" s="779"/>
      <c r="CN824" s="779"/>
      <c r="CO824" s="779"/>
      <c r="CP824" s="779"/>
      <c r="CQ824" s="779"/>
      <c r="CR824" s="779"/>
      <c r="CS824" s="779"/>
      <c r="CT824" s="779"/>
    </row>
    <row r="825" spans="1:98" s="887" customFormat="1" ht="13.5">
      <c r="A825" s="886"/>
      <c r="B825" s="886"/>
      <c r="C825" s="886"/>
      <c r="D825" s="886"/>
      <c r="E825" s="886"/>
      <c r="F825" s="2851"/>
      <c r="G825" s="2851"/>
      <c r="H825" s="888"/>
      <c r="I825" s="889"/>
      <c r="J825" s="890"/>
      <c r="M825" s="772"/>
      <c r="N825" s="891"/>
      <c r="O825" s="774"/>
      <c r="P825" s="775"/>
      <c r="Q825" s="775"/>
      <c r="R825" s="776"/>
      <c r="S825" s="777"/>
      <c r="T825" s="777"/>
      <c r="U825" s="777"/>
      <c r="V825" s="778"/>
      <c r="W825" s="778"/>
      <c r="X825" s="778"/>
      <c r="Y825" s="778"/>
      <c r="Z825" s="778"/>
      <c r="AA825" s="779"/>
      <c r="AB825" s="779"/>
      <c r="AC825" s="779"/>
      <c r="AD825" s="779"/>
      <c r="AE825" s="779"/>
      <c r="AF825" s="779"/>
      <c r="AG825" s="779"/>
      <c r="AH825" s="779"/>
      <c r="AI825" s="779"/>
      <c r="AJ825" s="779"/>
      <c r="AK825" s="779"/>
      <c r="AL825" s="779"/>
      <c r="AM825" s="779"/>
      <c r="AN825" s="779"/>
      <c r="AO825" s="779"/>
      <c r="AP825" s="779"/>
      <c r="AQ825" s="779"/>
      <c r="AR825" s="779"/>
      <c r="AS825" s="779"/>
      <c r="AT825" s="779"/>
      <c r="AU825" s="779"/>
      <c r="AV825" s="779"/>
      <c r="AW825" s="779"/>
      <c r="AX825" s="779"/>
      <c r="AY825" s="779"/>
      <c r="AZ825" s="779"/>
      <c r="BA825" s="779"/>
      <c r="BB825" s="779"/>
      <c r="BC825" s="779"/>
      <c r="BD825" s="779"/>
      <c r="BE825" s="779"/>
      <c r="BF825" s="779"/>
      <c r="BG825" s="779"/>
      <c r="BH825" s="779"/>
      <c r="BI825" s="779"/>
      <c r="BJ825" s="779"/>
      <c r="BK825" s="779"/>
      <c r="BL825" s="779"/>
      <c r="BM825" s="779"/>
      <c r="BN825" s="779"/>
      <c r="BO825" s="779"/>
      <c r="BP825" s="779"/>
      <c r="BQ825" s="779"/>
      <c r="BR825" s="779"/>
      <c r="BS825" s="779"/>
      <c r="BT825" s="779"/>
      <c r="BU825" s="779"/>
      <c r="BV825" s="779"/>
      <c r="BW825" s="779"/>
      <c r="BX825" s="779"/>
      <c r="BY825" s="779"/>
      <c r="BZ825" s="779"/>
      <c r="CA825" s="779"/>
      <c r="CB825" s="779"/>
      <c r="CC825" s="779"/>
      <c r="CD825" s="779"/>
      <c r="CE825" s="779"/>
      <c r="CF825" s="779"/>
      <c r="CG825" s="779"/>
      <c r="CH825" s="779"/>
      <c r="CI825" s="779"/>
      <c r="CJ825" s="779"/>
      <c r="CK825" s="779"/>
      <c r="CL825" s="779"/>
      <c r="CM825" s="779"/>
      <c r="CN825" s="779"/>
      <c r="CO825" s="779"/>
      <c r="CP825" s="779"/>
      <c r="CQ825" s="779"/>
      <c r="CR825" s="779"/>
      <c r="CS825" s="779"/>
      <c r="CT825" s="779"/>
    </row>
    <row r="826" spans="1:98" s="887" customFormat="1" ht="13.5">
      <c r="A826" s="886"/>
      <c r="B826" s="886"/>
      <c r="C826" s="886"/>
      <c r="D826" s="886"/>
      <c r="E826" s="886"/>
      <c r="F826" s="2851"/>
      <c r="G826" s="2851"/>
      <c r="H826" s="888"/>
      <c r="I826" s="889"/>
      <c r="J826" s="890"/>
      <c r="M826" s="772"/>
      <c r="N826" s="891"/>
      <c r="O826" s="774"/>
      <c r="P826" s="775"/>
      <c r="Q826" s="775"/>
      <c r="R826" s="776"/>
      <c r="S826" s="777"/>
      <c r="T826" s="777"/>
      <c r="U826" s="777"/>
      <c r="V826" s="778"/>
      <c r="W826" s="778"/>
      <c r="X826" s="778"/>
      <c r="Y826" s="778"/>
      <c r="Z826" s="778"/>
      <c r="AA826" s="779"/>
      <c r="AB826" s="779"/>
      <c r="AC826" s="779"/>
      <c r="AD826" s="779"/>
      <c r="AE826" s="779"/>
      <c r="AF826" s="779"/>
      <c r="AG826" s="779"/>
      <c r="AH826" s="779"/>
      <c r="AI826" s="779"/>
      <c r="AJ826" s="779"/>
      <c r="AK826" s="779"/>
      <c r="AL826" s="779"/>
      <c r="AM826" s="779"/>
      <c r="AN826" s="779"/>
      <c r="AO826" s="779"/>
      <c r="AP826" s="779"/>
      <c r="AQ826" s="779"/>
      <c r="AR826" s="779"/>
      <c r="AS826" s="779"/>
      <c r="AT826" s="779"/>
      <c r="AU826" s="779"/>
      <c r="AV826" s="779"/>
      <c r="AW826" s="779"/>
      <c r="AX826" s="779"/>
      <c r="AY826" s="779"/>
      <c r="AZ826" s="779"/>
      <c r="BA826" s="779"/>
      <c r="BB826" s="779"/>
      <c r="BC826" s="779"/>
      <c r="BD826" s="779"/>
      <c r="BE826" s="779"/>
      <c r="BF826" s="779"/>
      <c r="BG826" s="779"/>
      <c r="BH826" s="779"/>
      <c r="BI826" s="779"/>
      <c r="BJ826" s="779"/>
      <c r="BK826" s="779"/>
      <c r="BL826" s="779"/>
      <c r="BM826" s="779"/>
      <c r="BN826" s="779"/>
      <c r="BO826" s="779"/>
      <c r="BP826" s="779"/>
      <c r="BQ826" s="779"/>
      <c r="BR826" s="779"/>
      <c r="BS826" s="779"/>
      <c r="BT826" s="779"/>
      <c r="BU826" s="779"/>
      <c r="BV826" s="779"/>
      <c r="BW826" s="779"/>
      <c r="BX826" s="779"/>
      <c r="BY826" s="779"/>
      <c r="BZ826" s="779"/>
      <c r="CA826" s="779"/>
      <c r="CB826" s="779"/>
      <c r="CC826" s="779"/>
      <c r="CD826" s="779"/>
      <c r="CE826" s="779"/>
      <c r="CF826" s="779"/>
      <c r="CG826" s="779"/>
      <c r="CH826" s="779"/>
      <c r="CI826" s="779"/>
      <c r="CJ826" s="779"/>
      <c r="CK826" s="779"/>
      <c r="CL826" s="779"/>
      <c r="CM826" s="779"/>
      <c r="CN826" s="779"/>
      <c r="CO826" s="779"/>
      <c r="CP826" s="779"/>
      <c r="CQ826" s="779"/>
      <c r="CR826" s="779"/>
      <c r="CS826" s="779"/>
      <c r="CT826" s="779"/>
    </row>
    <row r="827" spans="1:98" s="887" customFormat="1" ht="13.5">
      <c r="A827" s="886"/>
      <c r="B827" s="886"/>
      <c r="C827" s="886"/>
      <c r="D827" s="886"/>
      <c r="E827" s="886"/>
      <c r="F827" s="2851"/>
      <c r="G827" s="2851"/>
      <c r="H827" s="888"/>
      <c r="I827" s="889"/>
      <c r="J827" s="890"/>
      <c r="M827" s="772"/>
      <c r="N827" s="891"/>
      <c r="O827" s="774"/>
      <c r="P827" s="775"/>
      <c r="Q827" s="775"/>
      <c r="R827" s="776"/>
      <c r="S827" s="777"/>
      <c r="T827" s="777"/>
      <c r="U827" s="777"/>
      <c r="V827" s="778"/>
      <c r="W827" s="778"/>
      <c r="X827" s="778"/>
      <c r="Y827" s="778"/>
      <c r="Z827" s="778"/>
      <c r="AA827" s="779"/>
      <c r="AB827" s="779"/>
      <c r="AC827" s="779"/>
      <c r="AD827" s="779"/>
      <c r="AE827" s="779"/>
      <c r="AF827" s="779"/>
      <c r="AG827" s="779"/>
      <c r="AH827" s="779"/>
      <c r="AI827" s="779"/>
      <c r="AJ827" s="779"/>
      <c r="AK827" s="779"/>
      <c r="AL827" s="779"/>
      <c r="AM827" s="779"/>
      <c r="AN827" s="779"/>
      <c r="AO827" s="779"/>
      <c r="AP827" s="779"/>
      <c r="AQ827" s="779"/>
      <c r="AR827" s="779"/>
      <c r="AS827" s="779"/>
      <c r="AT827" s="779"/>
      <c r="AU827" s="779"/>
      <c r="AV827" s="779"/>
      <c r="AW827" s="779"/>
      <c r="AX827" s="779"/>
      <c r="AY827" s="779"/>
      <c r="AZ827" s="779"/>
      <c r="BA827" s="779"/>
      <c r="BB827" s="779"/>
      <c r="BC827" s="779"/>
      <c r="BD827" s="779"/>
      <c r="BE827" s="779"/>
      <c r="BF827" s="779"/>
      <c r="BG827" s="779"/>
      <c r="BH827" s="779"/>
      <c r="BI827" s="779"/>
      <c r="BJ827" s="779"/>
      <c r="BK827" s="779"/>
      <c r="BL827" s="779"/>
      <c r="BM827" s="779"/>
      <c r="BN827" s="779"/>
      <c r="BO827" s="779"/>
      <c r="BP827" s="779"/>
      <c r="BQ827" s="779"/>
      <c r="BR827" s="779"/>
      <c r="BS827" s="779"/>
      <c r="BT827" s="779"/>
      <c r="BU827" s="779"/>
      <c r="BV827" s="779"/>
      <c r="BW827" s="779"/>
      <c r="BX827" s="779"/>
      <c r="BY827" s="779"/>
      <c r="BZ827" s="779"/>
      <c r="CA827" s="779"/>
      <c r="CB827" s="779"/>
      <c r="CC827" s="779"/>
      <c r="CD827" s="779"/>
      <c r="CE827" s="779"/>
      <c r="CF827" s="779"/>
      <c r="CG827" s="779"/>
      <c r="CH827" s="779"/>
      <c r="CI827" s="779"/>
      <c r="CJ827" s="779"/>
      <c r="CK827" s="779"/>
      <c r="CL827" s="779"/>
      <c r="CM827" s="779"/>
      <c r="CN827" s="779"/>
      <c r="CO827" s="779"/>
      <c r="CP827" s="779"/>
      <c r="CQ827" s="779"/>
      <c r="CR827" s="779"/>
      <c r="CS827" s="779"/>
      <c r="CT827" s="779"/>
    </row>
    <row r="828" spans="1:98" s="887" customFormat="1" ht="13.5">
      <c r="A828" s="886"/>
      <c r="B828" s="886"/>
      <c r="C828" s="886"/>
      <c r="D828" s="886"/>
      <c r="E828" s="886"/>
      <c r="F828" s="2851"/>
      <c r="G828" s="2851"/>
      <c r="H828" s="888"/>
      <c r="I828" s="889"/>
      <c r="J828" s="890"/>
      <c r="M828" s="772"/>
      <c r="N828" s="891"/>
      <c r="O828" s="774"/>
      <c r="P828" s="775"/>
      <c r="Q828" s="775"/>
      <c r="R828" s="776"/>
      <c r="S828" s="777"/>
      <c r="T828" s="777"/>
      <c r="U828" s="777"/>
      <c r="V828" s="778"/>
      <c r="W828" s="778"/>
      <c r="X828" s="778"/>
      <c r="Y828" s="778"/>
      <c r="Z828" s="778"/>
      <c r="AA828" s="779"/>
      <c r="AB828" s="779"/>
      <c r="AC828" s="779"/>
      <c r="AD828" s="779"/>
      <c r="AE828" s="779"/>
      <c r="AF828" s="779"/>
      <c r="AG828" s="779"/>
      <c r="AH828" s="779"/>
      <c r="AI828" s="779"/>
      <c r="AJ828" s="779"/>
      <c r="AK828" s="779"/>
      <c r="AL828" s="779"/>
      <c r="AM828" s="779"/>
      <c r="AN828" s="779"/>
      <c r="AO828" s="779"/>
      <c r="AP828" s="779"/>
      <c r="AQ828" s="779"/>
      <c r="AR828" s="779"/>
      <c r="AS828" s="779"/>
      <c r="AT828" s="779"/>
      <c r="AU828" s="779"/>
      <c r="AV828" s="779"/>
      <c r="AW828" s="779"/>
      <c r="AX828" s="779"/>
      <c r="AY828" s="779"/>
      <c r="AZ828" s="779"/>
      <c r="BA828" s="779"/>
      <c r="BB828" s="779"/>
      <c r="BC828" s="779"/>
      <c r="BD828" s="779"/>
      <c r="BE828" s="779"/>
      <c r="BF828" s="779"/>
      <c r="BG828" s="779"/>
      <c r="BH828" s="779"/>
      <c r="BI828" s="779"/>
      <c r="BJ828" s="779"/>
      <c r="BK828" s="779"/>
      <c r="BL828" s="779"/>
      <c r="BM828" s="779"/>
      <c r="BN828" s="779"/>
      <c r="BO828" s="779"/>
      <c r="BP828" s="779"/>
      <c r="BQ828" s="779"/>
      <c r="BR828" s="779"/>
      <c r="BS828" s="779"/>
      <c r="BT828" s="779"/>
      <c r="BU828" s="779"/>
      <c r="BV828" s="779"/>
      <c r="BW828" s="779"/>
      <c r="BX828" s="779"/>
      <c r="BY828" s="779"/>
      <c r="BZ828" s="779"/>
      <c r="CA828" s="779"/>
      <c r="CB828" s="779"/>
      <c r="CC828" s="779"/>
      <c r="CD828" s="779"/>
      <c r="CE828" s="779"/>
      <c r="CF828" s="779"/>
      <c r="CG828" s="779"/>
      <c r="CH828" s="779"/>
      <c r="CI828" s="779"/>
      <c r="CJ828" s="779"/>
      <c r="CK828" s="779"/>
      <c r="CL828" s="779"/>
      <c r="CM828" s="779"/>
      <c r="CN828" s="779"/>
      <c r="CO828" s="779"/>
      <c r="CP828" s="779"/>
      <c r="CQ828" s="779"/>
      <c r="CR828" s="779"/>
      <c r="CS828" s="779"/>
      <c r="CT828" s="779"/>
    </row>
    <row r="829" spans="1:98" s="887" customFormat="1" ht="13.5">
      <c r="A829" s="886"/>
      <c r="B829" s="886"/>
      <c r="C829" s="886"/>
      <c r="D829" s="886"/>
      <c r="E829" s="886"/>
      <c r="F829" s="2851"/>
      <c r="G829" s="2851"/>
      <c r="H829" s="888"/>
      <c r="I829" s="889"/>
      <c r="J829" s="890"/>
      <c r="M829" s="772"/>
      <c r="N829" s="891"/>
      <c r="O829" s="774"/>
      <c r="P829" s="775"/>
      <c r="Q829" s="775"/>
      <c r="R829" s="776"/>
      <c r="S829" s="777"/>
      <c r="T829" s="777"/>
      <c r="U829" s="777"/>
      <c r="V829" s="778"/>
      <c r="W829" s="778"/>
      <c r="X829" s="778"/>
      <c r="Y829" s="778"/>
      <c r="Z829" s="778"/>
      <c r="AA829" s="779"/>
      <c r="AB829" s="779"/>
      <c r="AC829" s="779"/>
      <c r="AD829" s="779"/>
      <c r="AE829" s="779"/>
      <c r="AF829" s="779"/>
      <c r="AG829" s="779"/>
      <c r="AH829" s="779"/>
      <c r="AI829" s="779"/>
      <c r="AJ829" s="779"/>
      <c r="AK829" s="779"/>
      <c r="AL829" s="779"/>
      <c r="AM829" s="779"/>
      <c r="AN829" s="779"/>
      <c r="AO829" s="779"/>
      <c r="AP829" s="779"/>
      <c r="AQ829" s="779"/>
      <c r="AR829" s="779"/>
      <c r="AS829" s="779"/>
      <c r="AT829" s="779"/>
      <c r="AU829" s="779"/>
      <c r="AV829" s="779"/>
      <c r="AW829" s="779"/>
      <c r="AX829" s="779"/>
      <c r="AY829" s="779"/>
      <c r="AZ829" s="779"/>
      <c r="BA829" s="779"/>
      <c r="BB829" s="779"/>
      <c r="BC829" s="779"/>
      <c r="BD829" s="779"/>
      <c r="BE829" s="779"/>
      <c r="BF829" s="779"/>
      <c r="BG829" s="779"/>
      <c r="BH829" s="779"/>
      <c r="BI829" s="779"/>
      <c r="BJ829" s="779"/>
      <c r="BK829" s="779"/>
      <c r="BL829" s="779"/>
      <c r="BM829" s="779"/>
      <c r="BN829" s="779"/>
      <c r="BO829" s="779"/>
      <c r="BP829" s="779"/>
      <c r="BQ829" s="779"/>
      <c r="BR829" s="779"/>
      <c r="BS829" s="779"/>
      <c r="BT829" s="779"/>
      <c r="BU829" s="779"/>
      <c r="BV829" s="779"/>
      <c r="BW829" s="779"/>
      <c r="BX829" s="779"/>
      <c r="BY829" s="779"/>
      <c r="BZ829" s="779"/>
      <c r="CA829" s="779"/>
      <c r="CB829" s="779"/>
      <c r="CC829" s="779"/>
      <c r="CD829" s="779"/>
      <c r="CE829" s="779"/>
      <c r="CF829" s="779"/>
      <c r="CG829" s="779"/>
      <c r="CH829" s="779"/>
      <c r="CI829" s="779"/>
      <c r="CJ829" s="779"/>
      <c r="CK829" s="779"/>
      <c r="CL829" s="779"/>
      <c r="CM829" s="779"/>
      <c r="CN829" s="779"/>
      <c r="CO829" s="779"/>
      <c r="CP829" s="779"/>
      <c r="CQ829" s="779"/>
      <c r="CR829" s="779"/>
      <c r="CS829" s="779"/>
      <c r="CT829" s="779"/>
    </row>
    <row r="830" spans="1:98" s="887" customFormat="1" ht="13.5">
      <c r="A830" s="886"/>
      <c r="B830" s="886"/>
      <c r="C830" s="886"/>
      <c r="D830" s="886"/>
      <c r="E830" s="886"/>
      <c r="F830" s="2851"/>
      <c r="G830" s="2851"/>
      <c r="H830" s="888"/>
      <c r="I830" s="889"/>
      <c r="J830" s="890"/>
      <c r="M830" s="772"/>
      <c r="N830" s="891"/>
      <c r="O830" s="774"/>
      <c r="P830" s="775"/>
      <c r="Q830" s="775"/>
      <c r="R830" s="776"/>
      <c r="S830" s="777"/>
      <c r="T830" s="777"/>
      <c r="U830" s="777"/>
      <c r="V830" s="778"/>
      <c r="W830" s="778"/>
      <c r="X830" s="778"/>
      <c r="Y830" s="778"/>
      <c r="Z830" s="778"/>
      <c r="AA830" s="779"/>
      <c r="AB830" s="779"/>
      <c r="AC830" s="779"/>
      <c r="AD830" s="779"/>
      <c r="AE830" s="779"/>
      <c r="AF830" s="779"/>
      <c r="AG830" s="779"/>
      <c r="AH830" s="779"/>
      <c r="AI830" s="779"/>
      <c r="AJ830" s="779"/>
      <c r="AK830" s="779"/>
      <c r="AL830" s="779"/>
      <c r="AM830" s="779"/>
      <c r="AN830" s="779"/>
      <c r="AO830" s="779"/>
      <c r="AP830" s="779"/>
      <c r="AQ830" s="779"/>
      <c r="AR830" s="779"/>
      <c r="AS830" s="779"/>
      <c r="AT830" s="779"/>
      <c r="AU830" s="779"/>
      <c r="AV830" s="779"/>
      <c r="AW830" s="779"/>
      <c r="AX830" s="779"/>
      <c r="AY830" s="779"/>
      <c r="AZ830" s="779"/>
      <c r="BA830" s="779"/>
      <c r="BB830" s="779"/>
      <c r="BC830" s="779"/>
      <c r="BD830" s="779"/>
      <c r="BE830" s="779"/>
      <c r="BF830" s="779"/>
      <c r="BG830" s="779"/>
      <c r="BH830" s="779"/>
      <c r="BI830" s="779"/>
      <c r="BJ830" s="779"/>
      <c r="BK830" s="779"/>
      <c r="BL830" s="779"/>
      <c r="BM830" s="779"/>
      <c r="BN830" s="779"/>
      <c r="BO830" s="779"/>
      <c r="BP830" s="779"/>
      <c r="BQ830" s="779"/>
      <c r="BR830" s="779"/>
      <c r="BS830" s="779"/>
      <c r="BT830" s="779"/>
      <c r="BU830" s="779"/>
      <c r="BV830" s="779"/>
      <c r="BW830" s="779"/>
      <c r="BX830" s="779"/>
      <c r="BY830" s="779"/>
      <c r="BZ830" s="779"/>
      <c r="CA830" s="779"/>
      <c r="CB830" s="779"/>
      <c r="CC830" s="779"/>
      <c r="CD830" s="779"/>
      <c r="CE830" s="779"/>
      <c r="CF830" s="779"/>
      <c r="CG830" s="779"/>
      <c r="CH830" s="779"/>
      <c r="CI830" s="779"/>
      <c r="CJ830" s="779"/>
      <c r="CK830" s="779"/>
      <c r="CL830" s="779"/>
      <c r="CM830" s="779"/>
      <c r="CN830" s="779"/>
      <c r="CO830" s="779"/>
      <c r="CP830" s="779"/>
      <c r="CQ830" s="779"/>
      <c r="CR830" s="779"/>
      <c r="CS830" s="779"/>
      <c r="CT830" s="779"/>
    </row>
    <row r="831" spans="1:98" s="887" customFormat="1" ht="13.5">
      <c r="A831" s="886"/>
      <c r="B831" s="886"/>
      <c r="C831" s="886"/>
      <c r="D831" s="886"/>
      <c r="E831" s="886"/>
      <c r="F831" s="2851"/>
      <c r="G831" s="2851"/>
      <c r="H831" s="888"/>
      <c r="I831" s="889"/>
      <c r="J831" s="890"/>
      <c r="M831" s="772"/>
      <c r="N831" s="891"/>
      <c r="O831" s="774"/>
      <c r="P831" s="775"/>
      <c r="Q831" s="775"/>
      <c r="R831" s="776"/>
      <c r="S831" s="777"/>
      <c r="T831" s="777"/>
      <c r="U831" s="777"/>
      <c r="V831" s="778"/>
      <c r="W831" s="778"/>
      <c r="X831" s="778"/>
      <c r="Y831" s="778"/>
      <c r="Z831" s="778"/>
      <c r="AA831" s="779"/>
      <c r="AB831" s="779"/>
      <c r="AC831" s="779"/>
      <c r="AD831" s="779"/>
      <c r="AE831" s="779"/>
      <c r="AF831" s="779"/>
      <c r="AG831" s="779"/>
      <c r="AH831" s="779"/>
      <c r="AI831" s="779"/>
      <c r="AJ831" s="779"/>
      <c r="AK831" s="779"/>
      <c r="AL831" s="779"/>
      <c r="AM831" s="779"/>
      <c r="AN831" s="779"/>
      <c r="AO831" s="779"/>
      <c r="AP831" s="779"/>
      <c r="AQ831" s="779"/>
      <c r="AR831" s="779"/>
      <c r="AS831" s="779"/>
      <c r="AT831" s="779"/>
      <c r="AU831" s="779"/>
      <c r="AV831" s="779"/>
      <c r="AW831" s="779"/>
      <c r="AX831" s="779"/>
      <c r="AY831" s="779"/>
      <c r="AZ831" s="779"/>
      <c r="BA831" s="779"/>
      <c r="BB831" s="779"/>
      <c r="BC831" s="779"/>
      <c r="BD831" s="779"/>
      <c r="BE831" s="779"/>
      <c r="BF831" s="779"/>
      <c r="BG831" s="779"/>
      <c r="BH831" s="779"/>
      <c r="BI831" s="779"/>
      <c r="BJ831" s="779"/>
      <c r="BK831" s="779"/>
      <c r="BL831" s="779"/>
      <c r="BM831" s="779"/>
      <c r="BN831" s="779"/>
      <c r="BO831" s="779"/>
      <c r="BP831" s="779"/>
      <c r="BQ831" s="779"/>
      <c r="BR831" s="779"/>
      <c r="BS831" s="779"/>
      <c r="BT831" s="779"/>
      <c r="BU831" s="779"/>
      <c r="BV831" s="779"/>
      <c r="BW831" s="779"/>
      <c r="BX831" s="779"/>
      <c r="BY831" s="779"/>
      <c r="BZ831" s="779"/>
      <c r="CA831" s="779"/>
      <c r="CB831" s="779"/>
      <c r="CC831" s="779"/>
      <c r="CD831" s="779"/>
      <c r="CE831" s="779"/>
      <c r="CF831" s="779"/>
      <c r="CG831" s="779"/>
      <c r="CH831" s="779"/>
      <c r="CI831" s="779"/>
      <c r="CJ831" s="779"/>
      <c r="CK831" s="779"/>
      <c r="CL831" s="779"/>
      <c r="CM831" s="779"/>
      <c r="CN831" s="779"/>
      <c r="CO831" s="779"/>
      <c r="CP831" s="779"/>
      <c r="CQ831" s="779"/>
      <c r="CR831" s="779"/>
      <c r="CS831" s="779"/>
      <c r="CT831" s="779"/>
    </row>
    <row r="832" spans="1:98" s="887" customFormat="1" ht="13.5">
      <c r="A832" s="886"/>
      <c r="B832" s="886"/>
      <c r="C832" s="886"/>
      <c r="D832" s="886"/>
      <c r="E832" s="886"/>
      <c r="F832" s="2851"/>
      <c r="G832" s="2851"/>
      <c r="H832" s="888"/>
      <c r="I832" s="889"/>
      <c r="J832" s="890"/>
      <c r="M832" s="772"/>
      <c r="N832" s="891"/>
      <c r="O832" s="774"/>
      <c r="P832" s="775"/>
      <c r="Q832" s="775"/>
      <c r="R832" s="776"/>
      <c r="S832" s="777"/>
      <c r="T832" s="777"/>
      <c r="U832" s="777"/>
      <c r="V832" s="778"/>
      <c r="W832" s="778"/>
      <c r="X832" s="778"/>
      <c r="Y832" s="778"/>
      <c r="Z832" s="778"/>
      <c r="AA832" s="779"/>
      <c r="AB832" s="779"/>
      <c r="AC832" s="779"/>
      <c r="AD832" s="779"/>
      <c r="AE832" s="779"/>
      <c r="AF832" s="779"/>
      <c r="AG832" s="779"/>
      <c r="AH832" s="779"/>
      <c r="AI832" s="779"/>
      <c r="AJ832" s="779"/>
      <c r="AK832" s="779"/>
      <c r="AL832" s="779"/>
      <c r="AM832" s="779"/>
      <c r="AN832" s="779"/>
      <c r="AO832" s="779"/>
      <c r="AP832" s="779"/>
      <c r="AQ832" s="779"/>
      <c r="AR832" s="779"/>
      <c r="AS832" s="779"/>
      <c r="AT832" s="779"/>
      <c r="AU832" s="779"/>
      <c r="AV832" s="779"/>
      <c r="AW832" s="779"/>
      <c r="AX832" s="779"/>
      <c r="AY832" s="779"/>
      <c r="AZ832" s="779"/>
      <c r="BA832" s="779"/>
      <c r="BB832" s="779"/>
      <c r="BC832" s="779"/>
      <c r="BD832" s="779"/>
      <c r="BE832" s="779"/>
      <c r="BF832" s="779"/>
      <c r="BG832" s="779"/>
      <c r="BH832" s="779"/>
      <c r="BI832" s="779"/>
      <c r="BJ832" s="779"/>
      <c r="BK832" s="779"/>
      <c r="BL832" s="779"/>
      <c r="BM832" s="779"/>
      <c r="BN832" s="779"/>
      <c r="BO832" s="779"/>
      <c r="BP832" s="779"/>
      <c r="BQ832" s="779"/>
      <c r="BR832" s="779"/>
      <c r="BS832" s="779"/>
      <c r="BT832" s="779"/>
      <c r="BU832" s="779"/>
      <c r="BV832" s="779"/>
      <c r="BW832" s="779"/>
      <c r="BX832" s="779"/>
      <c r="BY832" s="779"/>
      <c r="BZ832" s="779"/>
      <c r="CA832" s="779"/>
      <c r="CB832" s="779"/>
      <c r="CC832" s="779"/>
      <c r="CD832" s="779"/>
      <c r="CE832" s="779"/>
      <c r="CF832" s="779"/>
      <c r="CG832" s="779"/>
      <c r="CH832" s="779"/>
      <c r="CI832" s="779"/>
      <c r="CJ832" s="779"/>
      <c r="CK832" s="779"/>
      <c r="CL832" s="779"/>
      <c r="CM832" s="779"/>
      <c r="CN832" s="779"/>
      <c r="CO832" s="779"/>
      <c r="CP832" s="779"/>
      <c r="CQ832" s="779"/>
      <c r="CR832" s="779"/>
      <c r="CS832" s="779"/>
      <c r="CT832" s="779"/>
    </row>
    <row r="833" spans="1:98" s="887" customFormat="1" ht="13.5">
      <c r="A833" s="886"/>
      <c r="B833" s="886"/>
      <c r="C833" s="886"/>
      <c r="D833" s="886"/>
      <c r="E833" s="886"/>
      <c r="F833" s="2851"/>
      <c r="G833" s="2851"/>
      <c r="H833" s="888"/>
      <c r="I833" s="889"/>
      <c r="J833" s="890"/>
      <c r="M833" s="772"/>
      <c r="N833" s="891"/>
      <c r="O833" s="774"/>
      <c r="P833" s="775"/>
      <c r="Q833" s="775"/>
      <c r="R833" s="776"/>
      <c r="S833" s="777"/>
      <c r="T833" s="777"/>
      <c r="U833" s="777"/>
      <c r="V833" s="778"/>
      <c r="W833" s="778"/>
      <c r="X833" s="778"/>
      <c r="Y833" s="778"/>
      <c r="Z833" s="778"/>
      <c r="AA833" s="779"/>
      <c r="AB833" s="779"/>
      <c r="AC833" s="779"/>
      <c r="AD833" s="779"/>
      <c r="AE833" s="779"/>
      <c r="AF833" s="779"/>
      <c r="AG833" s="779"/>
      <c r="AH833" s="779"/>
      <c r="AI833" s="779"/>
      <c r="AJ833" s="779"/>
      <c r="AK833" s="779"/>
      <c r="AL833" s="779"/>
      <c r="AM833" s="779"/>
      <c r="AN833" s="779"/>
      <c r="AO833" s="779"/>
      <c r="AP833" s="779"/>
      <c r="AQ833" s="779"/>
      <c r="AR833" s="779"/>
      <c r="AS833" s="779"/>
      <c r="AT833" s="779"/>
      <c r="AU833" s="779"/>
      <c r="AV833" s="779"/>
      <c r="AW833" s="779"/>
      <c r="AX833" s="779"/>
      <c r="AY833" s="779"/>
      <c r="AZ833" s="779"/>
      <c r="BA833" s="779"/>
      <c r="BB833" s="779"/>
      <c r="BC833" s="779"/>
      <c r="BD833" s="779"/>
      <c r="BE833" s="779"/>
      <c r="BF833" s="779"/>
      <c r="BG833" s="779"/>
      <c r="BH833" s="779"/>
      <c r="BI833" s="779"/>
      <c r="BJ833" s="779"/>
      <c r="BK833" s="779"/>
      <c r="BL833" s="779"/>
      <c r="BM833" s="779"/>
      <c r="BN833" s="779"/>
      <c r="BO833" s="779"/>
      <c r="BP833" s="779"/>
      <c r="BQ833" s="779"/>
      <c r="BR833" s="779"/>
      <c r="BS833" s="779"/>
      <c r="BT833" s="779"/>
      <c r="BU833" s="779"/>
      <c r="BV833" s="779"/>
      <c r="BW833" s="779"/>
      <c r="BX833" s="779"/>
      <c r="BY833" s="779"/>
      <c r="BZ833" s="779"/>
      <c r="CA833" s="779"/>
      <c r="CB833" s="779"/>
      <c r="CC833" s="779"/>
      <c r="CD833" s="779"/>
      <c r="CE833" s="779"/>
      <c r="CF833" s="779"/>
      <c r="CG833" s="779"/>
      <c r="CH833" s="779"/>
      <c r="CI833" s="779"/>
      <c r="CJ833" s="779"/>
      <c r="CK833" s="779"/>
      <c r="CL833" s="779"/>
      <c r="CM833" s="779"/>
      <c r="CN833" s="779"/>
      <c r="CO833" s="779"/>
      <c r="CP833" s="779"/>
      <c r="CQ833" s="779"/>
      <c r="CR833" s="779"/>
      <c r="CS833" s="779"/>
      <c r="CT833" s="779"/>
    </row>
    <row r="834" spans="1:98" s="887" customFormat="1" ht="13.5">
      <c r="A834" s="886"/>
      <c r="B834" s="886"/>
      <c r="C834" s="886"/>
      <c r="D834" s="886"/>
      <c r="E834" s="886"/>
      <c r="F834" s="2851"/>
      <c r="G834" s="2851"/>
      <c r="H834" s="888"/>
      <c r="I834" s="889"/>
      <c r="J834" s="890"/>
      <c r="M834" s="772"/>
      <c r="N834" s="891"/>
      <c r="O834" s="774"/>
      <c r="P834" s="775"/>
      <c r="Q834" s="775"/>
      <c r="R834" s="776"/>
      <c r="S834" s="777"/>
      <c r="T834" s="777"/>
      <c r="U834" s="777"/>
      <c r="V834" s="778"/>
      <c r="W834" s="778"/>
      <c r="X834" s="778"/>
      <c r="Y834" s="778"/>
      <c r="Z834" s="778"/>
      <c r="AA834" s="779"/>
      <c r="AB834" s="779"/>
      <c r="AC834" s="779"/>
      <c r="AD834" s="779"/>
      <c r="AE834" s="779"/>
      <c r="AF834" s="779"/>
      <c r="AG834" s="779"/>
      <c r="AH834" s="779"/>
      <c r="AI834" s="779"/>
      <c r="AJ834" s="779"/>
      <c r="AK834" s="779"/>
      <c r="AL834" s="779"/>
      <c r="AM834" s="779"/>
      <c r="AN834" s="779"/>
      <c r="AO834" s="779"/>
      <c r="AP834" s="779"/>
      <c r="AQ834" s="779"/>
      <c r="AR834" s="779"/>
      <c r="AS834" s="779"/>
      <c r="AT834" s="779"/>
      <c r="AU834" s="779"/>
      <c r="AV834" s="779"/>
      <c r="AW834" s="779"/>
      <c r="AX834" s="779"/>
      <c r="AY834" s="779"/>
      <c r="AZ834" s="779"/>
      <c r="BA834" s="779"/>
      <c r="BB834" s="779"/>
      <c r="BC834" s="779"/>
      <c r="BD834" s="779"/>
      <c r="BE834" s="779"/>
      <c r="BF834" s="779"/>
      <c r="BG834" s="779"/>
      <c r="BH834" s="779"/>
      <c r="BI834" s="779"/>
      <c r="BJ834" s="779"/>
      <c r="BK834" s="779"/>
      <c r="BL834" s="779"/>
      <c r="BM834" s="779"/>
      <c r="BN834" s="779"/>
      <c r="BO834" s="779"/>
      <c r="BP834" s="779"/>
      <c r="BQ834" s="779"/>
      <c r="BR834" s="779"/>
      <c r="BS834" s="779"/>
      <c r="BT834" s="779"/>
      <c r="BU834" s="779"/>
      <c r="BV834" s="779"/>
      <c r="BW834" s="779"/>
      <c r="BX834" s="779"/>
      <c r="BY834" s="779"/>
      <c r="BZ834" s="779"/>
      <c r="CA834" s="779"/>
      <c r="CB834" s="779"/>
      <c r="CC834" s="779"/>
      <c r="CD834" s="779"/>
      <c r="CE834" s="779"/>
      <c r="CF834" s="779"/>
      <c r="CG834" s="779"/>
      <c r="CH834" s="779"/>
      <c r="CI834" s="779"/>
      <c r="CJ834" s="779"/>
      <c r="CK834" s="779"/>
      <c r="CL834" s="779"/>
      <c r="CM834" s="779"/>
      <c r="CN834" s="779"/>
      <c r="CO834" s="779"/>
      <c r="CP834" s="779"/>
      <c r="CQ834" s="779"/>
      <c r="CR834" s="779"/>
      <c r="CS834" s="779"/>
      <c r="CT834" s="779"/>
    </row>
    <row r="835" spans="1:98" s="887" customFormat="1" ht="13.5">
      <c r="A835" s="886"/>
      <c r="B835" s="886"/>
      <c r="C835" s="886"/>
      <c r="D835" s="886"/>
      <c r="E835" s="886"/>
      <c r="F835" s="2851"/>
      <c r="G835" s="2851"/>
      <c r="H835" s="888"/>
      <c r="I835" s="889"/>
      <c r="J835" s="890"/>
      <c r="M835" s="772"/>
      <c r="N835" s="891"/>
      <c r="O835" s="774"/>
      <c r="P835" s="775"/>
      <c r="Q835" s="775"/>
      <c r="R835" s="776"/>
      <c r="S835" s="777"/>
      <c r="T835" s="777"/>
      <c r="U835" s="777"/>
      <c r="V835" s="778"/>
      <c r="W835" s="778"/>
      <c r="X835" s="778"/>
      <c r="Y835" s="778"/>
      <c r="Z835" s="778"/>
      <c r="AA835" s="779"/>
      <c r="AB835" s="779"/>
      <c r="AC835" s="779"/>
      <c r="AD835" s="779"/>
      <c r="AE835" s="779"/>
      <c r="AF835" s="779"/>
      <c r="AG835" s="779"/>
      <c r="AH835" s="779"/>
      <c r="AI835" s="779"/>
      <c r="AJ835" s="779"/>
      <c r="AK835" s="779"/>
      <c r="AL835" s="779"/>
      <c r="AM835" s="779"/>
      <c r="AN835" s="779"/>
      <c r="AO835" s="779"/>
      <c r="AP835" s="779"/>
      <c r="AQ835" s="779"/>
      <c r="AR835" s="779"/>
      <c r="AS835" s="779"/>
      <c r="AT835" s="779"/>
      <c r="AU835" s="779"/>
      <c r="AV835" s="779"/>
      <c r="AW835" s="779"/>
      <c r="AX835" s="779"/>
      <c r="AY835" s="779"/>
      <c r="AZ835" s="779"/>
      <c r="BA835" s="779"/>
      <c r="BB835" s="779"/>
      <c r="BC835" s="779"/>
      <c r="BD835" s="779"/>
      <c r="BE835" s="779"/>
      <c r="BF835" s="779"/>
      <c r="BG835" s="779"/>
      <c r="BH835" s="779"/>
      <c r="BI835" s="779"/>
      <c r="BJ835" s="779"/>
      <c r="BK835" s="779"/>
      <c r="BL835" s="779"/>
      <c r="BM835" s="779"/>
      <c r="BN835" s="779"/>
      <c r="BO835" s="779"/>
      <c r="BP835" s="779"/>
      <c r="BQ835" s="779"/>
      <c r="BR835" s="779"/>
      <c r="BS835" s="779"/>
      <c r="BT835" s="779"/>
      <c r="BU835" s="779"/>
      <c r="BV835" s="779"/>
      <c r="BW835" s="779"/>
      <c r="BX835" s="779"/>
      <c r="BY835" s="779"/>
      <c r="BZ835" s="779"/>
      <c r="CA835" s="779"/>
      <c r="CB835" s="779"/>
      <c r="CC835" s="779"/>
      <c r="CD835" s="779"/>
      <c r="CE835" s="779"/>
      <c r="CF835" s="779"/>
      <c r="CG835" s="779"/>
      <c r="CH835" s="779"/>
      <c r="CI835" s="779"/>
      <c r="CJ835" s="779"/>
      <c r="CK835" s="779"/>
      <c r="CL835" s="779"/>
      <c r="CM835" s="779"/>
      <c r="CN835" s="779"/>
      <c r="CO835" s="779"/>
      <c r="CP835" s="779"/>
      <c r="CQ835" s="779"/>
      <c r="CR835" s="779"/>
      <c r="CS835" s="779"/>
      <c r="CT835" s="779"/>
    </row>
    <row r="836" spans="1:98" s="887" customFormat="1" ht="13.5">
      <c r="A836" s="886"/>
      <c r="B836" s="886"/>
      <c r="C836" s="886"/>
      <c r="D836" s="886"/>
      <c r="E836" s="886"/>
      <c r="F836" s="2851"/>
      <c r="G836" s="2851"/>
      <c r="H836" s="888"/>
      <c r="I836" s="889"/>
      <c r="J836" s="890"/>
      <c r="M836" s="772"/>
      <c r="N836" s="891"/>
      <c r="O836" s="774"/>
      <c r="P836" s="775"/>
      <c r="Q836" s="775"/>
      <c r="R836" s="776"/>
      <c r="S836" s="777"/>
      <c r="T836" s="777"/>
      <c r="U836" s="777"/>
      <c r="V836" s="778"/>
      <c r="W836" s="778"/>
      <c r="X836" s="778"/>
      <c r="Y836" s="778"/>
      <c r="Z836" s="778"/>
      <c r="AA836" s="779"/>
      <c r="AB836" s="779"/>
      <c r="AC836" s="779"/>
      <c r="AD836" s="779"/>
      <c r="AE836" s="779"/>
      <c r="AF836" s="779"/>
      <c r="AG836" s="779"/>
      <c r="AH836" s="779"/>
      <c r="AI836" s="779"/>
      <c r="AJ836" s="779"/>
      <c r="AK836" s="779"/>
      <c r="AL836" s="779"/>
      <c r="AM836" s="779"/>
      <c r="AN836" s="779"/>
      <c r="AO836" s="779"/>
      <c r="AP836" s="779"/>
      <c r="AQ836" s="779"/>
      <c r="AR836" s="779"/>
      <c r="AS836" s="779"/>
      <c r="AT836" s="779"/>
      <c r="AU836" s="779"/>
      <c r="AV836" s="779"/>
      <c r="AW836" s="779"/>
      <c r="AX836" s="779"/>
      <c r="AY836" s="779"/>
      <c r="AZ836" s="779"/>
      <c r="BA836" s="779"/>
      <c r="BB836" s="779"/>
      <c r="BC836" s="779"/>
      <c r="BD836" s="779"/>
      <c r="BE836" s="779"/>
      <c r="BF836" s="779"/>
      <c r="BG836" s="779"/>
      <c r="BH836" s="779"/>
      <c r="BI836" s="779"/>
      <c r="BJ836" s="779"/>
      <c r="BK836" s="779"/>
      <c r="BL836" s="779"/>
      <c r="BM836" s="779"/>
      <c r="BN836" s="779"/>
      <c r="BO836" s="779"/>
      <c r="BP836" s="779"/>
      <c r="BQ836" s="779"/>
      <c r="BR836" s="779"/>
      <c r="BS836" s="779"/>
      <c r="BT836" s="779"/>
      <c r="BU836" s="779"/>
      <c r="BV836" s="779"/>
      <c r="BW836" s="779"/>
      <c r="BX836" s="779"/>
      <c r="BY836" s="779"/>
      <c r="BZ836" s="779"/>
      <c r="CA836" s="779"/>
      <c r="CB836" s="779"/>
      <c r="CC836" s="779"/>
      <c r="CD836" s="779"/>
      <c r="CE836" s="779"/>
      <c r="CF836" s="779"/>
      <c r="CG836" s="779"/>
      <c r="CH836" s="779"/>
      <c r="CI836" s="779"/>
      <c r="CJ836" s="779"/>
      <c r="CK836" s="779"/>
      <c r="CL836" s="779"/>
      <c r="CM836" s="779"/>
      <c r="CN836" s="779"/>
      <c r="CO836" s="779"/>
      <c r="CP836" s="779"/>
      <c r="CQ836" s="779"/>
      <c r="CR836" s="779"/>
      <c r="CS836" s="779"/>
      <c r="CT836" s="779"/>
    </row>
    <row r="837" spans="1:98" s="887" customFormat="1" ht="13.5">
      <c r="A837" s="886"/>
      <c r="B837" s="886"/>
      <c r="C837" s="886"/>
      <c r="D837" s="886"/>
      <c r="E837" s="886"/>
      <c r="F837" s="2851"/>
      <c r="G837" s="2851"/>
      <c r="H837" s="888"/>
      <c r="I837" s="889"/>
      <c r="J837" s="890"/>
      <c r="M837" s="772"/>
      <c r="N837" s="891"/>
      <c r="O837" s="774"/>
      <c r="P837" s="775"/>
      <c r="Q837" s="775"/>
      <c r="R837" s="776"/>
      <c r="S837" s="777"/>
      <c r="T837" s="777"/>
      <c r="U837" s="777"/>
      <c r="V837" s="778"/>
      <c r="W837" s="778"/>
      <c r="X837" s="778"/>
      <c r="Y837" s="778"/>
      <c r="Z837" s="778"/>
      <c r="AA837" s="779"/>
      <c r="AB837" s="779"/>
      <c r="AC837" s="779"/>
      <c r="AD837" s="779"/>
      <c r="AE837" s="779"/>
      <c r="AF837" s="779"/>
      <c r="AG837" s="779"/>
      <c r="AH837" s="779"/>
      <c r="AI837" s="779"/>
      <c r="AJ837" s="779"/>
      <c r="AK837" s="779"/>
      <c r="AL837" s="779"/>
      <c r="AM837" s="779"/>
      <c r="AN837" s="779"/>
      <c r="AO837" s="779"/>
      <c r="AP837" s="779"/>
      <c r="AQ837" s="779"/>
      <c r="AR837" s="779"/>
      <c r="AS837" s="779"/>
      <c r="AT837" s="779"/>
      <c r="AU837" s="779"/>
      <c r="AV837" s="779"/>
      <c r="AW837" s="779"/>
      <c r="AX837" s="779"/>
      <c r="AY837" s="779"/>
      <c r="AZ837" s="779"/>
      <c r="BA837" s="779"/>
      <c r="BB837" s="779"/>
      <c r="BC837" s="779"/>
      <c r="BD837" s="779"/>
      <c r="BE837" s="779"/>
      <c r="BF837" s="779"/>
      <c r="BG837" s="779"/>
      <c r="BH837" s="779"/>
      <c r="BI837" s="779"/>
      <c r="BJ837" s="779"/>
      <c r="BK837" s="779"/>
      <c r="BL837" s="779"/>
      <c r="BM837" s="779"/>
      <c r="BN837" s="779"/>
      <c r="BO837" s="779"/>
      <c r="BP837" s="779"/>
      <c r="BQ837" s="779"/>
      <c r="BR837" s="779"/>
      <c r="BS837" s="779"/>
      <c r="BT837" s="779"/>
      <c r="BU837" s="779"/>
      <c r="BV837" s="779"/>
      <c r="BW837" s="779"/>
      <c r="BX837" s="779"/>
      <c r="BY837" s="779"/>
      <c r="BZ837" s="779"/>
      <c r="CA837" s="779"/>
      <c r="CB837" s="779"/>
      <c r="CC837" s="779"/>
      <c r="CD837" s="779"/>
      <c r="CE837" s="779"/>
      <c r="CF837" s="779"/>
      <c r="CG837" s="779"/>
      <c r="CH837" s="779"/>
      <c r="CI837" s="779"/>
      <c r="CJ837" s="779"/>
      <c r="CK837" s="779"/>
      <c r="CL837" s="779"/>
      <c r="CM837" s="779"/>
      <c r="CN837" s="779"/>
      <c r="CO837" s="779"/>
      <c r="CP837" s="779"/>
      <c r="CQ837" s="779"/>
      <c r="CR837" s="779"/>
      <c r="CS837" s="779"/>
      <c r="CT837" s="779"/>
    </row>
    <row r="838" spans="1:98" s="887" customFormat="1" ht="13.5">
      <c r="A838" s="886"/>
      <c r="B838" s="886"/>
      <c r="C838" s="886"/>
      <c r="D838" s="886"/>
      <c r="E838" s="886"/>
      <c r="F838" s="2851"/>
      <c r="G838" s="2851"/>
      <c r="H838" s="888"/>
      <c r="I838" s="889"/>
      <c r="J838" s="890"/>
      <c r="M838" s="772"/>
      <c r="N838" s="891"/>
      <c r="O838" s="774"/>
      <c r="P838" s="775"/>
      <c r="Q838" s="775"/>
      <c r="R838" s="776"/>
      <c r="S838" s="777"/>
      <c r="T838" s="777"/>
      <c r="U838" s="777"/>
      <c r="V838" s="778"/>
      <c r="W838" s="778"/>
      <c r="X838" s="778"/>
      <c r="Y838" s="778"/>
      <c r="Z838" s="778"/>
      <c r="AA838" s="779"/>
      <c r="AB838" s="779"/>
      <c r="AC838" s="779"/>
      <c r="AD838" s="779"/>
      <c r="AE838" s="779"/>
      <c r="AF838" s="779"/>
      <c r="AG838" s="779"/>
      <c r="AH838" s="779"/>
      <c r="AI838" s="779"/>
      <c r="AJ838" s="779"/>
      <c r="AK838" s="779"/>
      <c r="AL838" s="779"/>
      <c r="AM838" s="779"/>
      <c r="AN838" s="779"/>
      <c r="AO838" s="779"/>
      <c r="AP838" s="779"/>
      <c r="AQ838" s="779"/>
      <c r="AR838" s="779"/>
      <c r="AS838" s="779"/>
      <c r="AT838" s="779"/>
      <c r="AU838" s="779"/>
      <c r="AV838" s="779"/>
      <c r="AW838" s="779"/>
      <c r="AX838" s="779"/>
      <c r="AY838" s="779"/>
      <c r="AZ838" s="779"/>
      <c r="BA838" s="779"/>
      <c r="BB838" s="779"/>
      <c r="BC838" s="779"/>
      <c r="BD838" s="779"/>
      <c r="BE838" s="779"/>
      <c r="BF838" s="779"/>
      <c r="BG838" s="779"/>
      <c r="BH838" s="779"/>
      <c r="BI838" s="779"/>
      <c r="BJ838" s="779"/>
      <c r="BK838" s="779"/>
      <c r="BL838" s="779"/>
      <c r="BM838" s="779"/>
      <c r="BN838" s="779"/>
      <c r="BO838" s="779"/>
      <c r="BP838" s="779"/>
      <c r="BQ838" s="779"/>
      <c r="BR838" s="779"/>
      <c r="BS838" s="779"/>
      <c r="BT838" s="779"/>
      <c r="BU838" s="779"/>
      <c r="BV838" s="779"/>
      <c r="BW838" s="779"/>
      <c r="BX838" s="779"/>
      <c r="BY838" s="779"/>
      <c r="BZ838" s="779"/>
      <c r="CA838" s="779"/>
      <c r="CB838" s="779"/>
      <c r="CC838" s="779"/>
      <c r="CD838" s="779"/>
      <c r="CE838" s="779"/>
      <c r="CF838" s="779"/>
      <c r="CG838" s="779"/>
      <c r="CH838" s="779"/>
      <c r="CI838" s="779"/>
      <c r="CJ838" s="779"/>
      <c r="CK838" s="779"/>
      <c r="CL838" s="779"/>
      <c r="CM838" s="779"/>
      <c r="CN838" s="779"/>
      <c r="CO838" s="779"/>
      <c r="CP838" s="779"/>
      <c r="CQ838" s="779"/>
      <c r="CR838" s="779"/>
      <c r="CS838" s="779"/>
      <c r="CT838" s="779"/>
    </row>
    <row r="839" spans="1:98" s="887" customFormat="1" ht="13.5">
      <c r="A839" s="886"/>
      <c r="B839" s="886"/>
      <c r="C839" s="886"/>
      <c r="D839" s="886"/>
      <c r="E839" s="886"/>
      <c r="F839" s="2851"/>
      <c r="G839" s="2851"/>
      <c r="H839" s="888"/>
      <c r="I839" s="889"/>
      <c r="J839" s="890"/>
      <c r="M839" s="772"/>
      <c r="N839" s="891"/>
      <c r="O839" s="774"/>
      <c r="P839" s="775"/>
      <c r="Q839" s="775"/>
      <c r="R839" s="776"/>
      <c r="S839" s="777"/>
      <c r="T839" s="777"/>
      <c r="U839" s="777"/>
      <c r="V839" s="778"/>
      <c r="W839" s="778"/>
      <c r="X839" s="778"/>
      <c r="Y839" s="778"/>
      <c r="Z839" s="778"/>
      <c r="AA839" s="779"/>
      <c r="AB839" s="779"/>
      <c r="AC839" s="779"/>
      <c r="AD839" s="779"/>
      <c r="AE839" s="779"/>
      <c r="AF839" s="779"/>
      <c r="AG839" s="779"/>
      <c r="AH839" s="779"/>
      <c r="AI839" s="779"/>
      <c r="AJ839" s="779"/>
      <c r="AK839" s="779"/>
      <c r="AL839" s="779"/>
      <c r="AM839" s="779"/>
      <c r="AN839" s="779"/>
      <c r="AO839" s="779"/>
      <c r="AP839" s="779"/>
      <c r="AQ839" s="779"/>
      <c r="AR839" s="779"/>
      <c r="AS839" s="779"/>
      <c r="AT839" s="779"/>
      <c r="AU839" s="779"/>
      <c r="AV839" s="779"/>
      <c r="AW839" s="779"/>
      <c r="AX839" s="779"/>
      <c r="AY839" s="779"/>
      <c r="AZ839" s="779"/>
      <c r="BA839" s="779"/>
      <c r="BB839" s="779"/>
      <c r="BC839" s="779"/>
      <c r="BD839" s="779"/>
      <c r="BE839" s="779"/>
      <c r="BF839" s="779"/>
      <c r="BG839" s="779"/>
      <c r="BH839" s="779"/>
      <c r="BI839" s="779"/>
      <c r="BJ839" s="779"/>
      <c r="BK839" s="779"/>
      <c r="BL839" s="779"/>
      <c r="BM839" s="779"/>
      <c r="BN839" s="779"/>
      <c r="BO839" s="779"/>
      <c r="BP839" s="779"/>
      <c r="BQ839" s="779"/>
      <c r="BR839" s="779"/>
      <c r="BS839" s="779"/>
      <c r="BT839" s="779"/>
      <c r="BU839" s="779"/>
      <c r="BV839" s="779"/>
      <c r="BW839" s="779"/>
      <c r="BX839" s="779"/>
      <c r="BY839" s="779"/>
      <c r="BZ839" s="779"/>
      <c r="CA839" s="779"/>
      <c r="CB839" s="779"/>
      <c r="CC839" s="779"/>
      <c r="CD839" s="779"/>
      <c r="CE839" s="779"/>
      <c r="CF839" s="779"/>
      <c r="CG839" s="779"/>
      <c r="CH839" s="779"/>
      <c r="CI839" s="779"/>
      <c r="CJ839" s="779"/>
      <c r="CK839" s="779"/>
      <c r="CL839" s="779"/>
      <c r="CM839" s="779"/>
      <c r="CN839" s="779"/>
      <c r="CO839" s="779"/>
      <c r="CP839" s="779"/>
      <c r="CQ839" s="779"/>
      <c r="CR839" s="779"/>
      <c r="CS839" s="779"/>
      <c r="CT839" s="779"/>
    </row>
    <row r="840" spans="1:98" s="887" customFormat="1" ht="13.5">
      <c r="A840" s="886"/>
      <c r="B840" s="886"/>
      <c r="C840" s="886"/>
      <c r="D840" s="886"/>
      <c r="E840" s="886"/>
      <c r="F840" s="2851"/>
      <c r="G840" s="2851"/>
      <c r="H840" s="888"/>
      <c r="I840" s="889"/>
      <c r="J840" s="890"/>
      <c r="M840" s="772"/>
      <c r="N840" s="891"/>
      <c r="O840" s="774"/>
      <c r="P840" s="775"/>
      <c r="Q840" s="775"/>
      <c r="R840" s="776"/>
      <c r="S840" s="777"/>
      <c r="T840" s="777"/>
      <c r="U840" s="777"/>
      <c r="V840" s="778"/>
      <c r="W840" s="778"/>
      <c r="X840" s="778"/>
      <c r="Y840" s="778"/>
      <c r="Z840" s="778"/>
      <c r="AA840" s="779"/>
      <c r="AB840" s="779"/>
      <c r="AC840" s="779"/>
      <c r="AD840" s="779"/>
      <c r="AE840" s="779"/>
      <c r="AF840" s="779"/>
      <c r="AG840" s="779"/>
      <c r="AH840" s="779"/>
      <c r="AI840" s="779"/>
      <c r="AJ840" s="779"/>
      <c r="AK840" s="779"/>
      <c r="AL840" s="779"/>
      <c r="AM840" s="779"/>
      <c r="AN840" s="779"/>
      <c r="AO840" s="779"/>
      <c r="AP840" s="779"/>
      <c r="AQ840" s="779"/>
      <c r="AR840" s="779"/>
      <c r="AS840" s="779"/>
      <c r="AT840" s="779"/>
      <c r="AU840" s="779"/>
      <c r="AV840" s="779"/>
      <c r="AW840" s="779"/>
      <c r="AX840" s="779"/>
      <c r="AY840" s="779"/>
      <c r="AZ840" s="779"/>
      <c r="BA840" s="779"/>
      <c r="BB840" s="779"/>
      <c r="BC840" s="779"/>
      <c r="BD840" s="779"/>
      <c r="BE840" s="779"/>
      <c r="BF840" s="779"/>
      <c r="BG840" s="779"/>
      <c r="BH840" s="779"/>
      <c r="BI840" s="779"/>
      <c r="BJ840" s="779"/>
      <c r="BK840" s="779"/>
      <c r="BL840" s="779"/>
      <c r="BM840" s="779"/>
      <c r="BN840" s="779"/>
      <c r="BO840" s="779"/>
      <c r="BP840" s="779"/>
      <c r="BQ840" s="779"/>
      <c r="BR840" s="779"/>
      <c r="BS840" s="779"/>
      <c r="BT840" s="779"/>
      <c r="BU840" s="779"/>
      <c r="BV840" s="779"/>
      <c r="BW840" s="779"/>
      <c r="BX840" s="779"/>
      <c r="BY840" s="779"/>
      <c r="BZ840" s="779"/>
      <c r="CA840" s="779"/>
      <c r="CB840" s="779"/>
      <c r="CC840" s="779"/>
      <c r="CD840" s="779"/>
      <c r="CE840" s="779"/>
      <c r="CF840" s="779"/>
      <c r="CG840" s="779"/>
      <c r="CH840" s="779"/>
      <c r="CI840" s="779"/>
      <c r="CJ840" s="779"/>
      <c r="CK840" s="779"/>
      <c r="CL840" s="779"/>
      <c r="CM840" s="779"/>
      <c r="CN840" s="779"/>
      <c r="CO840" s="779"/>
      <c r="CP840" s="779"/>
      <c r="CQ840" s="779"/>
      <c r="CR840" s="779"/>
      <c r="CS840" s="779"/>
      <c r="CT840" s="779"/>
    </row>
    <row r="841" spans="1:98" s="887" customFormat="1" ht="13.5">
      <c r="A841" s="886"/>
      <c r="B841" s="886"/>
      <c r="C841" s="886"/>
      <c r="D841" s="886"/>
      <c r="E841" s="886"/>
      <c r="F841" s="2851"/>
      <c r="G841" s="2851"/>
      <c r="H841" s="888"/>
      <c r="I841" s="889"/>
      <c r="J841" s="890"/>
      <c r="M841" s="772"/>
      <c r="N841" s="891"/>
      <c r="O841" s="774"/>
      <c r="P841" s="775"/>
      <c r="Q841" s="775"/>
      <c r="R841" s="776"/>
      <c r="S841" s="777"/>
      <c r="T841" s="777"/>
      <c r="U841" s="777"/>
      <c r="V841" s="778"/>
      <c r="W841" s="778"/>
      <c r="X841" s="778"/>
      <c r="Y841" s="778"/>
      <c r="Z841" s="778"/>
      <c r="AA841" s="779"/>
      <c r="AB841" s="779"/>
      <c r="AC841" s="779"/>
      <c r="AD841" s="779"/>
      <c r="AE841" s="779"/>
      <c r="AF841" s="779"/>
      <c r="AG841" s="779"/>
      <c r="AH841" s="779"/>
      <c r="AI841" s="779"/>
      <c r="AJ841" s="779"/>
      <c r="AK841" s="779"/>
      <c r="AL841" s="779"/>
      <c r="AM841" s="779"/>
      <c r="AN841" s="779"/>
      <c r="AO841" s="779"/>
      <c r="AP841" s="779"/>
      <c r="AQ841" s="779"/>
      <c r="AR841" s="779"/>
      <c r="AS841" s="779"/>
      <c r="AT841" s="779"/>
      <c r="AU841" s="779"/>
      <c r="AV841" s="779"/>
      <c r="AW841" s="779"/>
      <c r="AX841" s="779"/>
      <c r="AY841" s="779"/>
      <c r="AZ841" s="779"/>
      <c r="BA841" s="779"/>
      <c r="BB841" s="779"/>
      <c r="BC841" s="779"/>
      <c r="BD841" s="779"/>
      <c r="BE841" s="779"/>
      <c r="BF841" s="779"/>
      <c r="BG841" s="779"/>
      <c r="BH841" s="779"/>
      <c r="BI841" s="779"/>
      <c r="BJ841" s="779"/>
      <c r="BK841" s="779"/>
      <c r="BL841" s="779"/>
      <c r="BM841" s="779"/>
      <c r="BN841" s="779"/>
      <c r="BO841" s="779"/>
      <c r="BP841" s="779"/>
      <c r="BQ841" s="779"/>
      <c r="BR841" s="779"/>
      <c r="BS841" s="779"/>
      <c r="BT841" s="779"/>
      <c r="BU841" s="779"/>
      <c r="BV841" s="779"/>
      <c r="BW841" s="779"/>
      <c r="BX841" s="779"/>
      <c r="BY841" s="779"/>
      <c r="BZ841" s="779"/>
      <c r="CA841" s="779"/>
      <c r="CB841" s="779"/>
      <c r="CC841" s="779"/>
      <c r="CD841" s="779"/>
      <c r="CE841" s="779"/>
      <c r="CF841" s="779"/>
      <c r="CG841" s="779"/>
      <c r="CH841" s="779"/>
      <c r="CI841" s="779"/>
      <c r="CJ841" s="779"/>
      <c r="CK841" s="779"/>
      <c r="CL841" s="779"/>
      <c r="CM841" s="779"/>
      <c r="CN841" s="779"/>
      <c r="CO841" s="779"/>
      <c r="CP841" s="779"/>
      <c r="CQ841" s="779"/>
      <c r="CR841" s="779"/>
      <c r="CS841" s="779"/>
      <c r="CT841" s="779"/>
    </row>
    <row r="842" spans="1:98" s="887" customFormat="1" ht="13.5">
      <c r="A842" s="886"/>
      <c r="B842" s="886"/>
      <c r="C842" s="886"/>
      <c r="D842" s="886"/>
      <c r="E842" s="886"/>
      <c r="F842" s="2851"/>
      <c r="G842" s="2851"/>
      <c r="H842" s="888"/>
      <c r="I842" s="889"/>
      <c r="J842" s="890"/>
      <c r="M842" s="772"/>
      <c r="N842" s="891"/>
      <c r="O842" s="774"/>
      <c r="P842" s="775"/>
      <c r="Q842" s="775"/>
      <c r="R842" s="776"/>
      <c r="S842" s="777"/>
      <c r="T842" s="777"/>
      <c r="U842" s="777"/>
      <c r="V842" s="778"/>
      <c r="W842" s="778"/>
      <c r="X842" s="778"/>
      <c r="Y842" s="778"/>
      <c r="Z842" s="778"/>
      <c r="AA842" s="779"/>
      <c r="AB842" s="779"/>
      <c r="AC842" s="779"/>
      <c r="AD842" s="779"/>
      <c r="AE842" s="779"/>
      <c r="AF842" s="779"/>
      <c r="AG842" s="779"/>
      <c r="AH842" s="779"/>
      <c r="AI842" s="779"/>
      <c r="AJ842" s="779"/>
      <c r="AK842" s="779"/>
      <c r="AL842" s="779"/>
      <c r="AM842" s="779"/>
      <c r="AN842" s="779"/>
      <c r="AO842" s="779"/>
      <c r="AP842" s="779"/>
      <c r="AQ842" s="779"/>
      <c r="AR842" s="779"/>
      <c r="AS842" s="779"/>
      <c r="AT842" s="779"/>
      <c r="AU842" s="779"/>
      <c r="AV842" s="779"/>
      <c r="AW842" s="779"/>
      <c r="AX842" s="779"/>
      <c r="AY842" s="779"/>
      <c r="AZ842" s="779"/>
      <c r="BA842" s="779"/>
      <c r="BB842" s="779"/>
      <c r="BC842" s="779"/>
      <c r="BD842" s="779"/>
      <c r="BE842" s="779"/>
      <c r="BF842" s="779"/>
      <c r="BG842" s="779"/>
      <c r="BH842" s="779"/>
      <c r="BI842" s="779"/>
      <c r="BJ842" s="779"/>
      <c r="BK842" s="779"/>
      <c r="BL842" s="779"/>
      <c r="BM842" s="779"/>
      <c r="BN842" s="779"/>
      <c r="BO842" s="779"/>
      <c r="BP842" s="779"/>
      <c r="BQ842" s="779"/>
      <c r="BR842" s="779"/>
      <c r="BS842" s="779"/>
      <c r="BT842" s="779"/>
      <c r="BU842" s="779"/>
      <c r="BV842" s="779"/>
      <c r="BW842" s="779"/>
      <c r="BX842" s="779"/>
      <c r="BY842" s="779"/>
      <c r="BZ842" s="779"/>
      <c r="CA842" s="779"/>
      <c r="CB842" s="779"/>
      <c r="CC842" s="779"/>
      <c r="CD842" s="779"/>
      <c r="CE842" s="779"/>
      <c r="CF842" s="779"/>
      <c r="CG842" s="779"/>
      <c r="CH842" s="779"/>
      <c r="CI842" s="779"/>
      <c r="CJ842" s="779"/>
      <c r="CK842" s="779"/>
      <c r="CL842" s="779"/>
      <c r="CM842" s="779"/>
      <c r="CN842" s="779"/>
      <c r="CO842" s="779"/>
      <c r="CP842" s="779"/>
      <c r="CQ842" s="779"/>
      <c r="CR842" s="779"/>
      <c r="CS842" s="779"/>
      <c r="CT842" s="779"/>
    </row>
    <row r="843" spans="1:98" s="887" customFormat="1" ht="13.5">
      <c r="A843" s="886"/>
      <c r="B843" s="886"/>
      <c r="C843" s="886"/>
      <c r="D843" s="886"/>
      <c r="E843" s="886"/>
      <c r="F843" s="2851"/>
      <c r="G843" s="2851"/>
      <c r="H843" s="888"/>
      <c r="I843" s="889"/>
      <c r="J843" s="890"/>
      <c r="M843" s="772"/>
      <c r="N843" s="891"/>
      <c r="O843" s="774"/>
      <c r="P843" s="775"/>
      <c r="Q843" s="775"/>
      <c r="R843" s="776"/>
      <c r="S843" s="777"/>
      <c r="T843" s="777"/>
      <c r="U843" s="777"/>
      <c r="V843" s="778"/>
      <c r="W843" s="778"/>
      <c r="X843" s="778"/>
      <c r="Y843" s="778"/>
      <c r="Z843" s="778"/>
      <c r="AA843" s="779"/>
      <c r="AB843" s="779"/>
      <c r="AC843" s="779"/>
      <c r="AD843" s="779"/>
      <c r="AE843" s="779"/>
      <c r="AF843" s="779"/>
      <c r="AG843" s="779"/>
      <c r="AH843" s="779"/>
      <c r="AI843" s="779"/>
      <c r="AJ843" s="779"/>
      <c r="AK843" s="779"/>
      <c r="AL843" s="779"/>
      <c r="AM843" s="779"/>
      <c r="AN843" s="779"/>
      <c r="AO843" s="779"/>
      <c r="AP843" s="779"/>
      <c r="AQ843" s="779"/>
      <c r="AR843" s="779"/>
      <c r="AS843" s="779"/>
      <c r="AT843" s="779"/>
      <c r="AU843" s="779"/>
      <c r="AV843" s="779"/>
      <c r="AW843" s="779"/>
      <c r="AX843" s="779"/>
      <c r="AY843" s="779"/>
      <c r="AZ843" s="779"/>
      <c r="BA843" s="779"/>
      <c r="BB843" s="779"/>
      <c r="BC843" s="779"/>
      <c r="BD843" s="779"/>
      <c r="BE843" s="779"/>
      <c r="BF843" s="779"/>
      <c r="BG843" s="779"/>
      <c r="BH843" s="779"/>
      <c r="BI843" s="779"/>
      <c r="BJ843" s="779"/>
      <c r="BK843" s="779"/>
      <c r="BL843" s="779"/>
      <c r="BM843" s="779"/>
      <c r="BN843" s="779"/>
      <c r="BO843" s="779"/>
      <c r="BP843" s="779"/>
      <c r="BQ843" s="779"/>
      <c r="BR843" s="779"/>
      <c r="BS843" s="779"/>
      <c r="BT843" s="779"/>
      <c r="BU843" s="779"/>
      <c r="BV843" s="779"/>
      <c r="BW843" s="779"/>
      <c r="BX843" s="779"/>
      <c r="BY843" s="779"/>
      <c r="BZ843" s="779"/>
      <c r="CA843" s="779"/>
      <c r="CB843" s="779"/>
      <c r="CC843" s="779"/>
      <c r="CD843" s="779"/>
      <c r="CE843" s="779"/>
      <c r="CF843" s="779"/>
      <c r="CG843" s="779"/>
      <c r="CH843" s="779"/>
      <c r="CI843" s="779"/>
      <c r="CJ843" s="779"/>
      <c r="CK843" s="779"/>
      <c r="CL843" s="779"/>
      <c r="CM843" s="779"/>
      <c r="CN843" s="779"/>
      <c r="CO843" s="779"/>
      <c r="CP843" s="779"/>
      <c r="CQ843" s="779"/>
      <c r="CR843" s="779"/>
      <c r="CS843" s="779"/>
      <c r="CT843" s="779"/>
    </row>
    <row r="844" spans="1:98" s="887" customFormat="1" ht="13.5">
      <c r="A844" s="886"/>
      <c r="B844" s="886"/>
      <c r="C844" s="886"/>
      <c r="D844" s="886"/>
      <c r="E844" s="886"/>
      <c r="F844" s="2851"/>
      <c r="G844" s="2851"/>
      <c r="H844" s="888"/>
      <c r="I844" s="889"/>
      <c r="J844" s="890"/>
      <c r="M844" s="772"/>
      <c r="N844" s="891"/>
      <c r="O844" s="774"/>
      <c r="P844" s="775"/>
      <c r="Q844" s="775"/>
      <c r="R844" s="776"/>
      <c r="S844" s="777"/>
      <c r="T844" s="777"/>
      <c r="U844" s="777"/>
      <c r="V844" s="778"/>
      <c r="W844" s="778"/>
      <c r="X844" s="778"/>
      <c r="Y844" s="778"/>
      <c r="Z844" s="778"/>
      <c r="AA844" s="779"/>
      <c r="AB844" s="779"/>
      <c r="AC844" s="779"/>
      <c r="AD844" s="779"/>
      <c r="AE844" s="779"/>
      <c r="AF844" s="779"/>
      <c r="AG844" s="779"/>
      <c r="AH844" s="779"/>
      <c r="AI844" s="779"/>
      <c r="AJ844" s="779"/>
      <c r="AK844" s="779"/>
      <c r="AL844" s="779"/>
      <c r="AM844" s="779"/>
      <c r="AN844" s="779"/>
      <c r="AO844" s="779"/>
      <c r="AP844" s="779"/>
      <c r="AQ844" s="779"/>
      <c r="AR844" s="779"/>
      <c r="AS844" s="779"/>
      <c r="AT844" s="779"/>
      <c r="AU844" s="779"/>
      <c r="AV844" s="779"/>
      <c r="AW844" s="779"/>
      <c r="AX844" s="779"/>
      <c r="AY844" s="779"/>
      <c r="AZ844" s="779"/>
      <c r="BA844" s="779"/>
      <c r="BB844" s="779"/>
      <c r="BC844" s="779"/>
      <c r="BD844" s="779"/>
      <c r="BE844" s="779"/>
      <c r="BF844" s="779"/>
      <c r="BG844" s="779"/>
      <c r="BH844" s="779"/>
      <c r="BI844" s="779"/>
      <c r="BJ844" s="779"/>
      <c r="BK844" s="779"/>
      <c r="BL844" s="779"/>
      <c r="BM844" s="779"/>
      <c r="BN844" s="779"/>
      <c r="BO844" s="779"/>
      <c r="BP844" s="779"/>
      <c r="BQ844" s="779"/>
      <c r="BR844" s="779"/>
      <c r="BS844" s="779"/>
      <c r="BT844" s="779"/>
      <c r="BU844" s="779"/>
      <c r="BV844" s="779"/>
      <c r="BW844" s="779"/>
      <c r="BX844" s="779"/>
      <c r="BY844" s="779"/>
      <c r="BZ844" s="779"/>
      <c r="CA844" s="779"/>
      <c r="CB844" s="779"/>
      <c r="CC844" s="779"/>
      <c r="CD844" s="779"/>
      <c r="CE844" s="779"/>
      <c r="CF844" s="779"/>
      <c r="CG844" s="779"/>
      <c r="CH844" s="779"/>
      <c r="CI844" s="779"/>
      <c r="CJ844" s="779"/>
      <c r="CK844" s="779"/>
      <c r="CL844" s="779"/>
      <c r="CM844" s="779"/>
      <c r="CN844" s="779"/>
      <c r="CO844" s="779"/>
      <c r="CP844" s="779"/>
      <c r="CQ844" s="779"/>
      <c r="CR844" s="779"/>
      <c r="CS844" s="779"/>
      <c r="CT844" s="779"/>
    </row>
    <row r="845" spans="1:98" s="887" customFormat="1" ht="13.5">
      <c r="A845" s="886"/>
      <c r="B845" s="886"/>
      <c r="C845" s="886"/>
      <c r="D845" s="886"/>
      <c r="E845" s="886"/>
      <c r="F845" s="2851"/>
      <c r="G845" s="2851"/>
      <c r="H845" s="888"/>
      <c r="I845" s="889"/>
      <c r="J845" s="890"/>
      <c r="M845" s="772"/>
      <c r="N845" s="891"/>
      <c r="O845" s="774"/>
      <c r="P845" s="775"/>
      <c r="Q845" s="775"/>
      <c r="R845" s="776"/>
      <c r="S845" s="777"/>
      <c r="T845" s="777"/>
      <c r="U845" s="777"/>
      <c r="V845" s="778"/>
      <c r="W845" s="778"/>
      <c r="X845" s="778"/>
      <c r="Y845" s="778"/>
      <c r="Z845" s="778"/>
      <c r="AA845" s="779"/>
      <c r="AB845" s="779"/>
      <c r="AC845" s="779"/>
      <c r="AD845" s="779"/>
      <c r="AE845" s="779"/>
      <c r="AF845" s="779"/>
      <c r="AG845" s="779"/>
      <c r="AH845" s="779"/>
      <c r="AI845" s="779"/>
      <c r="AJ845" s="779"/>
      <c r="AK845" s="779"/>
      <c r="AL845" s="779"/>
      <c r="AM845" s="779"/>
      <c r="AN845" s="779"/>
      <c r="AO845" s="779"/>
      <c r="AP845" s="779"/>
      <c r="AQ845" s="779"/>
      <c r="AR845" s="779"/>
      <c r="AS845" s="779"/>
      <c r="AT845" s="779"/>
      <c r="AU845" s="779"/>
      <c r="AV845" s="779"/>
      <c r="AW845" s="779"/>
      <c r="AX845" s="779"/>
      <c r="AY845" s="779"/>
      <c r="AZ845" s="779"/>
      <c r="BA845" s="779"/>
      <c r="BB845" s="779"/>
      <c r="BC845" s="779"/>
      <c r="BD845" s="779"/>
      <c r="BE845" s="779"/>
      <c r="BF845" s="779"/>
      <c r="BG845" s="779"/>
      <c r="BH845" s="779"/>
      <c r="BI845" s="779"/>
      <c r="BJ845" s="779"/>
      <c r="BK845" s="779"/>
      <c r="BL845" s="779"/>
      <c r="BM845" s="779"/>
      <c r="BN845" s="779"/>
      <c r="BO845" s="779"/>
      <c r="BP845" s="779"/>
      <c r="BQ845" s="779"/>
      <c r="BR845" s="779"/>
      <c r="BS845" s="779"/>
      <c r="BT845" s="779"/>
      <c r="BU845" s="779"/>
      <c r="BV845" s="779"/>
      <c r="BW845" s="779"/>
      <c r="BX845" s="779"/>
      <c r="BY845" s="779"/>
      <c r="BZ845" s="779"/>
      <c r="CA845" s="779"/>
      <c r="CB845" s="779"/>
      <c r="CC845" s="779"/>
      <c r="CD845" s="779"/>
      <c r="CE845" s="779"/>
      <c r="CF845" s="779"/>
      <c r="CG845" s="779"/>
      <c r="CH845" s="779"/>
      <c r="CI845" s="779"/>
      <c r="CJ845" s="779"/>
      <c r="CK845" s="779"/>
      <c r="CL845" s="779"/>
      <c r="CM845" s="779"/>
      <c r="CN845" s="779"/>
      <c r="CO845" s="779"/>
      <c r="CP845" s="779"/>
      <c r="CQ845" s="779"/>
      <c r="CR845" s="779"/>
      <c r="CS845" s="779"/>
      <c r="CT845" s="779"/>
    </row>
    <row r="846" spans="1:98" s="887" customFormat="1" ht="13.5">
      <c r="A846" s="886"/>
      <c r="B846" s="886"/>
      <c r="C846" s="886"/>
      <c r="D846" s="886"/>
      <c r="E846" s="886"/>
      <c r="F846" s="2851"/>
      <c r="G846" s="2851"/>
      <c r="H846" s="888"/>
      <c r="I846" s="889"/>
      <c r="J846" s="890"/>
      <c r="M846" s="772"/>
      <c r="N846" s="891"/>
      <c r="O846" s="774"/>
      <c r="P846" s="775"/>
      <c r="Q846" s="775"/>
      <c r="R846" s="776"/>
      <c r="S846" s="777"/>
      <c r="T846" s="777"/>
      <c r="U846" s="777"/>
      <c r="V846" s="778"/>
      <c r="W846" s="778"/>
      <c r="X846" s="778"/>
      <c r="Y846" s="778"/>
      <c r="Z846" s="778"/>
      <c r="AA846" s="779"/>
      <c r="AB846" s="779"/>
      <c r="AC846" s="779"/>
      <c r="AD846" s="779"/>
      <c r="AE846" s="779"/>
      <c r="AF846" s="779"/>
      <c r="AG846" s="779"/>
      <c r="AH846" s="779"/>
      <c r="AI846" s="779"/>
      <c r="AJ846" s="779"/>
      <c r="AK846" s="779"/>
      <c r="AL846" s="779"/>
      <c r="AM846" s="779"/>
      <c r="AN846" s="779"/>
      <c r="AO846" s="779"/>
      <c r="AP846" s="779"/>
      <c r="AQ846" s="779"/>
      <c r="AR846" s="779"/>
      <c r="AS846" s="779"/>
      <c r="AT846" s="779"/>
      <c r="AU846" s="779"/>
      <c r="AV846" s="779"/>
      <c r="AW846" s="779"/>
      <c r="AX846" s="779"/>
      <c r="AY846" s="779"/>
      <c r="AZ846" s="779"/>
      <c r="BA846" s="779"/>
      <c r="BB846" s="779"/>
      <c r="BC846" s="779"/>
      <c r="BD846" s="779"/>
      <c r="BE846" s="779"/>
      <c r="BF846" s="779"/>
      <c r="BG846" s="779"/>
      <c r="BH846" s="779"/>
      <c r="BI846" s="779"/>
      <c r="BJ846" s="779"/>
      <c r="BK846" s="779"/>
      <c r="BL846" s="779"/>
      <c r="BM846" s="779"/>
      <c r="BN846" s="779"/>
      <c r="BO846" s="779"/>
      <c r="BP846" s="779"/>
      <c r="BQ846" s="779"/>
      <c r="BR846" s="779"/>
      <c r="BS846" s="779"/>
      <c r="BT846" s="779"/>
      <c r="BU846" s="779"/>
      <c r="BV846" s="779"/>
      <c r="BW846" s="779"/>
      <c r="BX846" s="779"/>
      <c r="BY846" s="779"/>
      <c r="BZ846" s="779"/>
      <c r="CA846" s="779"/>
      <c r="CB846" s="779"/>
      <c r="CC846" s="779"/>
      <c r="CD846" s="779"/>
      <c r="CE846" s="779"/>
      <c r="CF846" s="779"/>
      <c r="CG846" s="779"/>
      <c r="CH846" s="779"/>
      <c r="CI846" s="779"/>
      <c r="CJ846" s="779"/>
      <c r="CK846" s="779"/>
      <c r="CL846" s="779"/>
      <c r="CM846" s="779"/>
      <c r="CN846" s="779"/>
      <c r="CO846" s="779"/>
      <c r="CP846" s="779"/>
      <c r="CQ846" s="779"/>
      <c r="CR846" s="779"/>
      <c r="CS846" s="779"/>
      <c r="CT846" s="779"/>
    </row>
    <row r="847" spans="1:98" s="887" customFormat="1" ht="13.5">
      <c r="A847" s="886"/>
      <c r="B847" s="886"/>
      <c r="C847" s="886"/>
      <c r="D847" s="886"/>
      <c r="E847" s="886"/>
      <c r="F847" s="2851"/>
      <c r="G847" s="2851"/>
      <c r="H847" s="888"/>
      <c r="I847" s="889"/>
      <c r="J847" s="890"/>
      <c r="M847" s="772"/>
      <c r="N847" s="891"/>
      <c r="O847" s="774"/>
      <c r="P847" s="775"/>
      <c r="Q847" s="775"/>
      <c r="R847" s="776"/>
      <c r="S847" s="777"/>
      <c r="T847" s="777"/>
      <c r="U847" s="777"/>
      <c r="V847" s="778"/>
      <c r="W847" s="778"/>
      <c r="X847" s="778"/>
      <c r="Y847" s="778"/>
      <c r="Z847" s="778"/>
      <c r="AA847" s="779"/>
      <c r="AB847" s="779"/>
      <c r="AC847" s="779"/>
      <c r="AD847" s="779"/>
      <c r="AE847" s="779"/>
      <c r="AF847" s="779"/>
      <c r="AG847" s="779"/>
      <c r="AH847" s="779"/>
      <c r="AI847" s="779"/>
      <c r="AJ847" s="779"/>
      <c r="AK847" s="779"/>
      <c r="AL847" s="779"/>
      <c r="AM847" s="779"/>
      <c r="AN847" s="779"/>
      <c r="AO847" s="779"/>
      <c r="AP847" s="779"/>
      <c r="AQ847" s="779"/>
      <c r="AR847" s="779"/>
      <c r="AS847" s="779"/>
      <c r="AT847" s="779"/>
      <c r="AU847" s="779"/>
      <c r="AV847" s="779"/>
      <c r="AW847" s="779"/>
      <c r="AX847" s="779"/>
      <c r="AY847" s="779"/>
      <c r="AZ847" s="779"/>
      <c r="BA847" s="779"/>
      <c r="BB847" s="779"/>
      <c r="BC847" s="779"/>
      <c r="BD847" s="779"/>
      <c r="BE847" s="779"/>
      <c r="BF847" s="779"/>
      <c r="BG847" s="779"/>
      <c r="BH847" s="779"/>
      <c r="BI847" s="779"/>
      <c r="BJ847" s="779"/>
      <c r="BK847" s="779"/>
      <c r="BL847" s="779"/>
      <c r="BM847" s="779"/>
      <c r="BN847" s="779"/>
      <c r="BO847" s="779"/>
      <c r="BP847" s="779"/>
      <c r="BQ847" s="779"/>
      <c r="BR847" s="779"/>
      <c r="BS847" s="779"/>
      <c r="BT847" s="779"/>
      <c r="BU847" s="779"/>
      <c r="BV847" s="779"/>
      <c r="BW847" s="779"/>
      <c r="BX847" s="779"/>
      <c r="BY847" s="779"/>
      <c r="BZ847" s="779"/>
      <c r="CA847" s="779"/>
      <c r="CB847" s="779"/>
      <c r="CC847" s="779"/>
      <c r="CD847" s="779"/>
      <c r="CE847" s="779"/>
      <c r="CF847" s="779"/>
      <c r="CG847" s="779"/>
      <c r="CH847" s="779"/>
      <c r="CI847" s="779"/>
      <c r="CJ847" s="779"/>
      <c r="CK847" s="779"/>
      <c r="CL847" s="779"/>
      <c r="CM847" s="779"/>
      <c r="CN847" s="779"/>
      <c r="CO847" s="779"/>
      <c r="CP847" s="779"/>
      <c r="CQ847" s="779"/>
      <c r="CR847" s="779"/>
      <c r="CS847" s="779"/>
      <c r="CT847" s="779"/>
    </row>
    <row r="848" spans="1:98" s="887" customFormat="1" ht="13.5">
      <c r="A848" s="886"/>
      <c r="B848" s="886"/>
      <c r="C848" s="886"/>
      <c r="D848" s="886"/>
      <c r="E848" s="886"/>
      <c r="F848" s="2851"/>
      <c r="G848" s="2851"/>
      <c r="H848" s="888"/>
      <c r="I848" s="889"/>
      <c r="J848" s="890"/>
      <c r="M848" s="772"/>
      <c r="N848" s="891"/>
      <c r="O848" s="774"/>
      <c r="P848" s="775"/>
      <c r="Q848" s="775"/>
      <c r="R848" s="776"/>
      <c r="S848" s="777"/>
      <c r="T848" s="777"/>
      <c r="U848" s="777"/>
      <c r="V848" s="778"/>
      <c r="W848" s="778"/>
      <c r="X848" s="778"/>
      <c r="Y848" s="778"/>
      <c r="Z848" s="778"/>
      <c r="AA848" s="779"/>
      <c r="AB848" s="779"/>
      <c r="AC848" s="779"/>
      <c r="AD848" s="779"/>
      <c r="AE848" s="779"/>
      <c r="AF848" s="779"/>
      <c r="AG848" s="779"/>
      <c r="AH848" s="779"/>
      <c r="AI848" s="779"/>
      <c r="AJ848" s="779"/>
      <c r="AK848" s="779"/>
      <c r="AL848" s="779"/>
      <c r="AM848" s="779"/>
      <c r="AN848" s="779"/>
      <c r="AO848" s="779"/>
      <c r="AP848" s="779"/>
      <c r="AQ848" s="779"/>
      <c r="AR848" s="779"/>
      <c r="AS848" s="779"/>
      <c r="AT848" s="779"/>
      <c r="AU848" s="779"/>
      <c r="AV848" s="779"/>
      <c r="AW848" s="779"/>
      <c r="AX848" s="779"/>
      <c r="AY848" s="779"/>
      <c r="AZ848" s="779"/>
      <c r="BA848" s="779"/>
      <c r="BB848" s="779"/>
      <c r="BC848" s="779"/>
      <c r="BD848" s="779"/>
      <c r="BE848" s="779"/>
      <c r="BF848" s="779"/>
      <c r="BG848" s="779"/>
      <c r="BH848" s="779"/>
      <c r="BI848" s="779"/>
      <c r="BJ848" s="779"/>
      <c r="BK848" s="779"/>
      <c r="BL848" s="779"/>
      <c r="BM848" s="779"/>
      <c r="BN848" s="779"/>
      <c r="BO848" s="779"/>
      <c r="BP848" s="779"/>
      <c r="BQ848" s="779"/>
      <c r="BR848" s="779"/>
      <c r="BS848" s="779"/>
      <c r="BT848" s="779"/>
      <c r="BU848" s="779"/>
      <c r="BV848" s="779"/>
      <c r="BW848" s="779"/>
      <c r="BX848" s="779"/>
      <c r="BY848" s="779"/>
      <c r="BZ848" s="779"/>
      <c r="CA848" s="779"/>
      <c r="CB848" s="779"/>
      <c r="CC848" s="779"/>
      <c r="CD848" s="779"/>
      <c r="CE848" s="779"/>
      <c r="CF848" s="779"/>
      <c r="CG848" s="779"/>
      <c r="CH848" s="779"/>
      <c r="CI848" s="779"/>
      <c r="CJ848" s="779"/>
      <c r="CK848" s="779"/>
      <c r="CL848" s="779"/>
      <c r="CM848" s="779"/>
      <c r="CN848" s="779"/>
      <c r="CO848" s="779"/>
      <c r="CP848" s="779"/>
      <c r="CQ848" s="779"/>
      <c r="CR848" s="779"/>
      <c r="CS848" s="779"/>
      <c r="CT848" s="779"/>
    </row>
    <row r="849" spans="1:98" s="887" customFormat="1" ht="13.5">
      <c r="A849" s="886"/>
      <c r="B849" s="886"/>
      <c r="C849" s="886"/>
      <c r="D849" s="886"/>
      <c r="E849" s="886"/>
      <c r="F849" s="2851"/>
      <c r="G849" s="2851"/>
      <c r="H849" s="888"/>
      <c r="I849" s="889"/>
      <c r="J849" s="890"/>
      <c r="M849" s="772"/>
      <c r="N849" s="891"/>
      <c r="O849" s="774"/>
      <c r="P849" s="775"/>
      <c r="Q849" s="775"/>
      <c r="R849" s="776"/>
      <c r="S849" s="777"/>
      <c r="T849" s="777"/>
      <c r="U849" s="777"/>
      <c r="V849" s="778"/>
      <c r="W849" s="778"/>
      <c r="X849" s="778"/>
      <c r="Y849" s="778"/>
      <c r="Z849" s="778"/>
      <c r="AA849" s="779"/>
      <c r="AB849" s="779"/>
      <c r="AC849" s="779"/>
      <c r="AD849" s="779"/>
      <c r="AE849" s="779"/>
      <c r="AF849" s="779"/>
      <c r="AG849" s="779"/>
      <c r="AH849" s="779"/>
      <c r="AI849" s="779"/>
      <c r="AJ849" s="779"/>
      <c r="AK849" s="779"/>
      <c r="AL849" s="779"/>
      <c r="AM849" s="779"/>
      <c r="AN849" s="779"/>
      <c r="AO849" s="779"/>
      <c r="AP849" s="779"/>
      <c r="AQ849" s="779"/>
      <c r="AR849" s="779"/>
      <c r="AS849" s="779"/>
      <c r="AT849" s="779"/>
      <c r="AU849" s="779"/>
      <c r="AV849" s="779"/>
      <c r="AW849" s="779"/>
      <c r="AX849" s="779"/>
      <c r="AY849" s="779"/>
      <c r="AZ849" s="779"/>
      <c r="BA849" s="779"/>
      <c r="BB849" s="779"/>
      <c r="BC849" s="779"/>
      <c r="BD849" s="779"/>
      <c r="BE849" s="779"/>
      <c r="BF849" s="779"/>
      <c r="BG849" s="779"/>
      <c r="BH849" s="779"/>
      <c r="BI849" s="779"/>
      <c r="BJ849" s="779"/>
      <c r="BK849" s="779"/>
      <c r="BL849" s="779"/>
      <c r="BM849" s="779"/>
      <c r="BN849" s="779"/>
      <c r="BO849" s="779"/>
      <c r="BP849" s="779"/>
      <c r="BQ849" s="779"/>
      <c r="BR849" s="779"/>
      <c r="BS849" s="779"/>
      <c r="BT849" s="779"/>
      <c r="BU849" s="779"/>
      <c r="BV849" s="779"/>
      <c r="BW849" s="779"/>
      <c r="BX849" s="779"/>
      <c r="BY849" s="779"/>
      <c r="BZ849" s="779"/>
      <c r="CA849" s="779"/>
      <c r="CB849" s="779"/>
      <c r="CC849" s="779"/>
      <c r="CD849" s="779"/>
      <c r="CE849" s="779"/>
      <c r="CF849" s="779"/>
      <c r="CG849" s="779"/>
      <c r="CH849" s="779"/>
      <c r="CI849" s="779"/>
      <c r="CJ849" s="779"/>
      <c r="CK849" s="779"/>
      <c r="CL849" s="779"/>
      <c r="CM849" s="779"/>
      <c r="CN849" s="779"/>
      <c r="CO849" s="779"/>
      <c r="CP849" s="779"/>
      <c r="CQ849" s="779"/>
      <c r="CR849" s="779"/>
      <c r="CS849" s="779"/>
      <c r="CT849" s="779"/>
    </row>
    <row r="850" spans="1:98" s="887" customFormat="1" ht="13.5">
      <c r="A850" s="886"/>
      <c r="B850" s="886"/>
      <c r="C850" s="886"/>
      <c r="D850" s="886"/>
      <c r="E850" s="886"/>
      <c r="F850" s="2851"/>
      <c r="G850" s="2851"/>
      <c r="H850" s="888"/>
      <c r="I850" s="889"/>
      <c r="J850" s="890"/>
      <c r="M850" s="772"/>
      <c r="N850" s="891"/>
      <c r="O850" s="774"/>
      <c r="P850" s="775"/>
      <c r="Q850" s="775"/>
      <c r="R850" s="776"/>
      <c r="S850" s="777"/>
      <c r="T850" s="777"/>
      <c r="U850" s="777"/>
      <c r="V850" s="778"/>
      <c r="W850" s="778"/>
      <c r="X850" s="778"/>
      <c r="Y850" s="778"/>
      <c r="Z850" s="778"/>
      <c r="AA850" s="779"/>
      <c r="AB850" s="779"/>
      <c r="AC850" s="779"/>
      <c r="AD850" s="779"/>
      <c r="AE850" s="779"/>
      <c r="AF850" s="779"/>
      <c r="AG850" s="779"/>
      <c r="AH850" s="779"/>
      <c r="AI850" s="779"/>
      <c r="AJ850" s="779"/>
      <c r="AK850" s="779"/>
      <c r="AL850" s="779"/>
      <c r="AM850" s="779"/>
      <c r="AN850" s="779"/>
      <c r="AO850" s="779"/>
      <c r="AP850" s="779"/>
      <c r="AQ850" s="779"/>
      <c r="AR850" s="779"/>
      <c r="AS850" s="779"/>
      <c r="AT850" s="779"/>
      <c r="AU850" s="779"/>
      <c r="AV850" s="779"/>
      <c r="AW850" s="779"/>
      <c r="AX850" s="779"/>
      <c r="AY850" s="779"/>
      <c r="AZ850" s="779"/>
      <c r="BA850" s="779"/>
      <c r="BB850" s="779"/>
      <c r="BC850" s="779"/>
      <c r="BD850" s="779"/>
      <c r="BE850" s="779"/>
      <c r="BF850" s="779"/>
      <c r="BG850" s="779"/>
      <c r="BH850" s="779"/>
      <c r="BI850" s="779"/>
      <c r="BJ850" s="779"/>
      <c r="BK850" s="779"/>
      <c r="BL850" s="779"/>
      <c r="BM850" s="779"/>
      <c r="BN850" s="779"/>
      <c r="BO850" s="779"/>
      <c r="BP850" s="779"/>
      <c r="BQ850" s="779"/>
      <c r="BR850" s="779"/>
      <c r="BS850" s="779"/>
      <c r="BT850" s="779"/>
      <c r="BU850" s="779"/>
      <c r="BV850" s="779"/>
      <c r="BW850" s="779"/>
      <c r="BX850" s="779"/>
      <c r="BY850" s="779"/>
      <c r="BZ850" s="779"/>
      <c r="CA850" s="779"/>
      <c r="CB850" s="779"/>
      <c r="CC850" s="779"/>
      <c r="CD850" s="779"/>
      <c r="CE850" s="779"/>
      <c r="CF850" s="779"/>
      <c r="CG850" s="779"/>
      <c r="CH850" s="779"/>
      <c r="CI850" s="779"/>
      <c r="CJ850" s="779"/>
      <c r="CK850" s="779"/>
      <c r="CL850" s="779"/>
      <c r="CM850" s="779"/>
      <c r="CN850" s="779"/>
      <c r="CO850" s="779"/>
      <c r="CP850" s="779"/>
      <c r="CQ850" s="779"/>
      <c r="CR850" s="779"/>
      <c r="CS850" s="779"/>
      <c r="CT850" s="779"/>
    </row>
    <row r="851" spans="1:98" s="887" customFormat="1" ht="13.5">
      <c r="A851" s="886"/>
      <c r="B851" s="886"/>
      <c r="C851" s="886"/>
      <c r="D851" s="886"/>
      <c r="E851" s="886"/>
      <c r="F851" s="2851"/>
      <c r="G851" s="2851"/>
      <c r="H851" s="888"/>
      <c r="I851" s="889"/>
      <c r="J851" s="890"/>
      <c r="M851" s="772"/>
      <c r="N851" s="891"/>
      <c r="O851" s="774"/>
      <c r="P851" s="775"/>
      <c r="Q851" s="775"/>
      <c r="R851" s="776"/>
      <c r="S851" s="777"/>
      <c r="T851" s="777"/>
      <c r="U851" s="777"/>
      <c r="V851" s="778"/>
      <c r="W851" s="778"/>
      <c r="X851" s="778"/>
      <c r="Y851" s="778"/>
      <c r="Z851" s="778"/>
      <c r="AA851" s="779"/>
      <c r="AB851" s="779"/>
      <c r="AC851" s="779"/>
      <c r="AD851" s="779"/>
      <c r="AE851" s="779"/>
      <c r="AF851" s="779"/>
      <c r="AG851" s="779"/>
      <c r="AH851" s="779"/>
      <c r="AI851" s="779"/>
      <c r="AJ851" s="779"/>
      <c r="AK851" s="779"/>
      <c r="AL851" s="779"/>
      <c r="AM851" s="779"/>
      <c r="AN851" s="779"/>
      <c r="AO851" s="779"/>
      <c r="AP851" s="779"/>
      <c r="AQ851" s="779"/>
      <c r="AR851" s="779"/>
      <c r="AS851" s="779"/>
      <c r="AT851" s="779"/>
      <c r="AU851" s="779"/>
      <c r="AV851" s="779"/>
      <c r="AW851" s="779"/>
      <c r="AX851" s="779"/>
      <c r="AY851" s="779"/>
      <c r="AZ851" s="779"/>
      <c r="BA851" s="779"/>
      <c r="BB851" s="779"/>
      <c r="BC851" s="779"/>
      <c r="BD851" s="779"/>
      <c r="BE851" s="779"/>
      <c r="BF851" s="779"/>
      <c r="BG851" s="779"/>
      <c r="BH851" s="779"/>
      <c r="BI851" s="779"/>
      <c r="BJ851" s="779"/>
      <c r="BK851" s="779"/>
      <c r="BL851" s="779"/>
      <c r="BM851" s="779"/>
      <c r="BN851" s="779"/>
      <c r="BO851" s="779"/>
      <c r="BP851" s="779"/>
      <c r="BQ851" s="779"/>
      <c r="BR851" s="779"/>
      <c r="BS851" s="779"/>
      <c r="BT851" s="779"/>
      <c r="BU851" s="779"/>
      <c r="BV851" s="779"/>
      <c r="BW851" s="779"/>
      <c r="BX851" s="779"/>
      <c r="BY851" s="779"/>
      <c r="BZ851" s="779"/>
      <c r="CA851" s="779"/>
      <c r="CB851" s="779"/>
      <c r="CC851" s="779"/>
      <c r="CD851" s="779"/>
      <c r="CE851" s="779"/>
      <c r="CF851" s="779"/>
      <c r="CG851" s="779"/>
      <c r="CH851" s="779"/>
      <c r="CI851" s="779"/>
      <c r="CJ851" s="779"/>
      <c r="CK851" s="779"/>
      <c r="CL851" s="779"/>
      <c r="CM851" s="779"/>
      <c r="CN851" s="779"/>
      <c r="CO851" s="779"/>
      <c r="CP851" s="779"/>
      <c r="CQ851" s="779"/>
      <c r="CR851" s="779"/>
      <c r="CS851" s="779"/>
      <c r="CT851" s="779"/>
    </row>
    <row r="852" spans="1:98" s="887" customFormat="1" ht="13.5">
      <c r="A852" s="886"/>
      <c r="B852" s="886"/>
      <c r="C852" s="886"/>
      <c r="D852" s="886"/>
      <c r="E852" s="886"/>
      <c r="F852" s="2851"/>
      <c r="G852" s="2851"/>
      <c r="H852" s="888"/>
      <c r="I852" s="889"/>
      <c r="J852" s="890"/>
      <c r="M852" s="772"/>
      <c r="N852" s="891"/>
      <c r="O852" s="774"/>
      <c r="P852" s="775"/>
      <c r="Q852" s="775"/>
      <c r="R852" s="776"/>
      <c r="S852" s="777"/>
      <c r="T852" s="777"/>
      <c r="U852" s="777"/>
      <c r="V852" s="778"/>
      <c r="W852" s="778"/>
      <c r="X852" s="778"/>
      <c r="Y852" s="778"/>
      <c r="Z852" s="778"/>
      <c r="AA852" s="779"/>
      <c r="AB852" s="779"/>
      <c r="AC852" s="779"/>
      <c r="AD852" s="779"/>
      <c r="AE852" s="779"/>
      <c r="AF852" s="779"/>
      <c r="AG852" s="779"/>
      <c r="AH852" s="779"/>
      <c r="AI852" s="779"/>
      <c r="AJ852" s="779"/>
      <c r="AK852" s="779"/>
      <c r="AL852" s="779"/>
      <c r="AM852" s="779"/>
      <c r="AN852" s="779"/>
      <c r="AO852" s="779"/>
      <c r="AP852" s="779"/>
      <c r="AQ852" s="779"/>
      <c r="AR852" s="779"/>
      <c r="AS852" s="779"/>
      <c r="AT852" s="779"/>
      <c r="AU852" s="779"/>
      <c r="AV852" s="779"/>
      <c r="AW852" s="779"/>
      <c r="AX852" s="779"/>
      <c r="AY852" s="779"/>
      <c r="AZ852" s="779"/>
      <c r="BA852" s="779"/>
      <c r="BB852" s="779"/>
      <c r="BC852" s="779"/>
      <c r="BD852" s="779"/>
      <c r="BE852" s="779"/>
      <c r="BF852" s="779"/>
      <c r="BG852" s="779"/>
      <c r="BH852" s="779"/>
      <c r="BI852" s="779"/>
      <c r="BJ852" s="779"/>
      <c r="BK852" s="779"/>
      <c r="BL852" s="779"/>
      <c r="BM852" s="779"/>
      <c r="BN852" s="779"/>
      <c r="BO852" s="779"/>
      <c r="BP852" s="779"/>
      <c r="BQ852" s="779"/>
      <c r="BR852" s="779"/>
      <c r="BS852" s="779"/>
      <c r="BT852" s="779"/>
      <c r="BU852" s="779"/>
      <c r="BV852" s="779"/>
      <c r="BW852" s="779"/>
      <c r="BX852" s="779"/>
      <c r="BY852" s="779"/>
      <c r="BZ852" s="779"/>
      <c r="CA852" s="779"/>
      <c r="CB852" s="779"/>
      <c r="CC852" s="779"/>
      <c r="CD852" s="779"/>
      <c r="CE852" s="779"/>
      <c r="CF852" s="779"/>
      <c r="CG852" s="779"/>
      <c r="CH852" s="779"/>
      <c r="CI852" s="779"/>
      <c r="CJ852" s="779"/>
      <c r="CK852" s="779"/>
      <c r="CL852" s="779"/>
      <c r="CM852" s="779"/>
      <c r="CN852" s="779"/>
      <c r="CO852" s="779"/>
      <c r="CP852" s="779"/>
      <c r="CQ852" s="779"/>
      <c r="CR852" s="779"/>
      <c r="CS852" s="779"/>
      <c r="CT852" s="779"/>
    </row>
    <row r="853" spans="1:98" s="887" customFormat="1" ht="13.5">
      <c r="A853" s="886"/>
      <c r="B853" s="886"/>
      <c r="C853" s="886"/>
      <c r="D853" s="886"/>
      <c r="E853" s="886"/>
      <c r="F853" s="2851"/>
      <c r="G853" s="2851"/>
      <c r="H853" s="888"/>
      <c r="I853" s="889"/>
      <c r="J853" s="890"/>
      <c r="M853" s="772"/>
      <c r="N853" s="891"/>
      <c r="O853" s="774"/>
      <c r="P853" s="775"/>
      <c r="Q853" s="775"/>
      <c r="R853" s="776"/>
      <c r="S853" s="777"/>
      <c r="T853" s="777"/>
      <c r="U853" s="777"/>
      <c r="V853" s="778"/>
      <c r="W853" s="778"/>
      <c r="X853" s="778"/>
      <c r="Y853" s="778"/>
      <c r="Z853" s="778"/>
      <c r="AA853" s="779"/>
      <c r="AB853" s="779"/>
      <c r="AC853" s="779"/>
      <c r="AD853" s="779"/>
      <c r="AE853" s="779"/>
      <c r="AF853" s="779"/>
      <c r="AG853" s="779"/>
      <c r="AH853" s="779"/>
      <c r="AI853" s="779"/>
      <c r="AJ853" s="779"/>
      <c r="AK853" s="779"/>
      <c r="AL853" s="779"/>
      <c r="AM853" s="779"/>
      <c r="AN853" s="779"/>
      <c r="AO853" s="779"/>
      <c r="AP853" s="779"/>
      <c r="AQ853" s="779"/>
      <c r="AR853" s="779"/>
      <c r="AS853" s="779"/>
      <c r="AT853" s="779"/>
      <c r="AU853" s="779"/>
      <c r="AV853" s="779"/>
      <c r="AW853" s="779"/>
      <c r="AX853" s="779"/>
      <c r="AY853" s="779"/>
      <c r="AZ853" s="779"/>
      <c r="BA853" s="779"/>
      <c r="BB853" s="779"/>
      <c r="BC853" s="779"/>
      <c r="BD853" s="779"/>
      <c r="BE853" s="779"/>
      <c r="BF853" s="779"/>
      <c r="BG853" s="779"/>
      <c r="BH853" s="779"/>
      <c r="BI853" s="779"/>
      <c r="BJ853" s="779"/>
      <c r="BK853" s="779"/>
      <c r="BL853" s="779"/>
      <c r="BM853" s="779"/>
      <c r="BN853" s="779"/>
      <c r="BO853" s="779"/>
      <c r="BP853" s="779"/>
      <c r="BQ853" s="779"/>
      <c r="BR853" s="779"/>
      <c r="BS853" s="779"/>
      <c r="BT853" s="779"/>
      <c r="BU853" s="779"/>
      <c r="BV853" s="779"/>
      <c r="BW853" s="779"/>
      <c r="BX853" s="779"/>
      <c r="BY853" s="779"/>
      <c r="BZ853" s="779"/>
      <c r="CA853" s="779"/>
      <c r="CB853" s="779"/>
      <c r="CC853" s="779"/>
      <c r="CD853" s="779"/>
      <c r="CE853" s="779"/>
      <c r="CF853" s="779"/>
      <c r="CG853" s="779"/>
      <c r="CH853" s="779"/>
      <c r="CI853" s="779"/>
      <c r="CJ853" s="779"/>
      <c r="CK853" s="779"/>
      <c r="CL853" s="779"/>
      <c r="CM853" s="779"/>
      <c r="CN853" s="779"/>
      <c r="CO853" s="779"/>
      <c r="CP853" s="779"/>
      <c r="CQ853" s="779"/>
      <c r="CR853" s="779"/>
      <c r="CS853" s="779"/>
      <c r="CT853" s="779"/>
    </row>
    <row r="854" spans="1:98" s="887" customFormat="1" ht="13.5">
      <c r="A854" s="886"/>
      <c r="B854" s="886"/>
      <c r="C854" s="886"/>
      <c r="D854" s="886"/>
      <c r="E854" s="886"/>
      <c r="F854" s="2851"/>
      <c r="G854" s="2851"/>
      <c r="H854" s="888"/>
      <c r="I854" s="889"/>
      <c r="J854" s="890"/>
      <c r="M854" s="772"/>
      <c r="N854" s="891"/>
      <c r="O854" s="774"/>
      <c r="P854" s="775"/>
      <c r="Q854" s="775"/>
      <c r="R854" s="776"/>
      <c r="S854" s="777"/>
      <c r="T854" s="777"/>
      <c r="U854" s="777"/>
      <c r="V854" s="778"/>
      <c r="W854" s="778"/>
      <c r="X854" s="778"/>
      <c r="Y854" s="778"/>
      <c r="Z854" s="778"/>
      <c r="AA854" s="779"/>
      <c r="AB854" s="779"/>
      <c r="AC854" s="779"/>
      <c r="AD854" s="779"/>
      <c r="AE854" s="779"/>
      <c r="AF854" s="779"/>
      <c r="AG854" s="779"/>
      <c r="AH854" s="779"/>
      <c r="AI854" s="779"/>
      <c r="AJ854" s="779"/>
      <c r="AK854" s="779"/>
      <c r="AL854" s="779"/>
      <c r="AM854" s="779"/>
      <c r="AN854" s="779"/>
      <c r="AO854" s="779"/>
      <c r="AP854" s="779"/>
      <c r="AQ854" s="779"/>
      <c r="AR854" s="779"/>
      <c r="AS854" s="779"/>
      <c r="AT854" s="779"/>
      <c r="AU854" s="779"/>
      <c r="AV854" s="779"/>
      <c r="AW854" s="779"/>
      <c r="AX854" s="779"/>
      <c r="AY854" s="779"/>
      <c r="AZ854" s="779"/>
      <c r="BA854" s="779"/>
      <c r="BB854" s="779"/>
      <c r="BC854" s="779"/>
      <c r="BD854" s="779"/>
      <c r="BE854" s="779"/>
      <c r="BF854" s="779"/>
      <c r="BG854" s="779"/>
      <c r="BH854" s="779"/>
      <c r="BI854" s="779"/>
      <c r="BJ854" s="779"/>
      <c r="BK854" s="779"/>
      <c r="BL854" s="779"/>
      <c r="BM854" s="779"/>
      <c r="BN854" s="779"/>
      <c r="BO854" s="779"/>
      <c r="BP854" s="779"/>
      <c r="BQ854" s="779"/>
      <c r="BR854" s="779"/>
      <c r="BS854" s="779"/>
      <c r="BT854" s="779"/>
      <c r="BU854" s="779"/>
      <c r="BV854" s="779"/>
      <c r="BW854" s="779"/>
      <c r="BX854" s="779"/>
      <c r="BY854" s="779"/>
      <c r="BZ854" s="779"/>
      <c r="CA854" s="779"/>
      <c r="CB854" s="779"/>
      <c r="CC854" s="779"/>
      <c r="CD854" s="779"/>
      <c r="CE854" s="779"/>
      <c r="CF854" s="779"/>
      <c r="CG854" s="779"/>
      <c r="CH854" s="779"/>
      <c r="CI854" s="779"/>
      <c r="CJ854" s="779"/>
      <c r="CK854" s="779"/>
      <c r="CL854" s="779"/>
      <c r="CM854" s="779"/>
      <c r="CN854" s="779"/>
      <c r="CO854" s="779"/>
      <c r="CP854" s="779"/>
      <c r="CQ854" s="779"/>
      <c r="CR854" s="779"/>
      <c r="CS854" s="779"/>
      <c r="CT854" s="779"/>
    </row>
    <row r="855" spans="1:98" s="887" customFormat="1" ht="13.5">
      <c r="A855" s="886"/>
      <c r="B855" s="886"/>
      <c r="C855" s="886"/>
      <c r="D855" s="886"/>
      <c r="E855" s="886"/>
      <c r="F855" s="2851"/>
      <c r="G855" s="2851"/>
      <c r="H855" s="888"/>
      <c r="I855" s="889"/>
      <c r="J855" s="890"/>
      <c r="M855" s="772"/>
      <c r="N855" s="891"/>
      <c r="O855" s="774"/>
      <c r="P855" s="775"/>
      <c r="Q855" s="775"/>
      <c r="R855" s="776"/>
      <c r="S855" s="777"/>
      <c r="T855" s="777"/>
      <c r="U855" s="777"/>
      <c r="V855" s="778"/>
      <c r="W855" s="778"/>
      <c r="X855" s="778"/>
      <c r="Y855" s="778"/>
      <c r="Z855" s="778"/>
      <c r="AA855" s="779"/>
      <c r="AB855" s="779"/>
      <c r="AC855" s="779"/>
      <c r="AD855" s="779"/>
      <c r="AE855" s="779"/>
      <c r="AF855" s="779"/>
      <c r="AG855" s="779"/>
      <c r="AH855" s="779"/>
      <c r="AI855" s="779"/>
      <c r="AJ855" s="779"/>
      <c r="AK855" s="779"/>
      <c r="AL855" s="779"/>
      <c r="AM855" s="779"/>
      <c r="AN855" s="779"/>
      <c r="AO855" s="779"/>
      <c r="AP855" s="779"/>
      <c r="AQ855" s="779"/>
      <c r="AR855" s="779"/>
      <c r="AS855" s="779"/>
      <c r="AT855" s="779"/>
      <c r="AU855" s="779"/>
      <c r="AV855" s="779"/>
      <c r="AW855" s="779"/>
      <c r="AX855" s="779"/>
      <c r="AY855" s="779"/>
      <c r="AZ855" s="779"/>
      <c r="BA855" s="779"/>
      <c r="BB855" s="779"/>
      <c r="BC855" s="779"/>
      <c r="BD855" s="779"/>
      <c r="BE855" s="779"/>
      <c r="BF855" s="779"/>
      <c r="BG855" s="779"/>
      <c r="BH855" s="779"/>
      <c r="BI855" s="779"/>
      <c r="BJ855" s="779"/>
      <c r="BK855" s="779"/>
      <c r="BL855" s="779"/>
      <c r="BM855" s="779"/>
      <c r="BN855" s="779"/>
      <c r="BO855" s="779"/>
      <c r="BP855" s="779"/>
      <c r="BQ855" s="779"/>
      <c r="BR855" s="779"/>
      <c r="BS855" s="779"/>
      <c r="BT855" s="779"/>
      <c r="BU855" s="779"/>
      <c r="BV855" s="779"/>
      <c r="BW855" s="779"/>
      <c r="BX855" s="779"/>
      <c r="BY855" s="779"/>
      <c r="BZ855" s="779"/>
      <c r="CA855" s="779"/>
      <c r="CB855" s="779"/>
      <c r="CC855" s="779"/>
      <c r="CD855" s="779"/>
      <c r="CE855" s="779"/>
      <c r="CF855" s="779"/>
      <c r="CG855" s="779"/>
      <c r="CH855" s="779"/>
      <c r="CI855" s="779"/>
      <c r="CJ855" s="779"/>
      <c r="CK855" s="779"/>
      <c r="CL855" s="779"/>
      <c r="CM855" s="779"/>
      <c r="CN855" s="779"/>
      <c r="CO855" s="779"/>
      <c r="CP855" s="779"/>
      <c r="CQ855" s="779"/>
      <c r="CR855" s="779"/>
      <c r="CS855" s="779"/>
      <c r="CT855" s="779"/>
    </row>
    <row r="856" spans="1:98" s="887" customFormat="1" ht="13.5">
      <c r="A856" s="886"/>
      <c r="B856" s="886"/>
      <c r="C856" s="886"/>
      <c r="D856" s="886"/>
      <c r="E856" s="886"/>
      <c r="F856" s="2851"/>
      <c r="G856" s="2851"/>
      <c r="H856" s="888"/>
      <c r="I856" s="889"/>
      <c r="J856" s="890"/>
      <c r="M856" s="772"/>
      <c r="N856" s="891"/>
      <c r="O856" s="774"/>
      <c r="P856" s="775"/>
      <c r="Q856" s="775"/>
      <c r="R856" s="776"/>
      <c r="S856" s="777"/>
      <c r="T856" s="777"/>
      <c r="U856" s="777"/>
      <c r="V856" s="778"/>
      <c r="W856" s="778"/>
      <c r="X856" s="778"/>
      <c r="Y856" s="778"/>
      <c r="Z856" s="778"/>
      <c r="AA856" s="779"/>
      <c r="AB856" s="779"/>
      <c r="AC856" s="779"/>
      <c r="AD856" s="779"/>
      <c r="AE856" s="779"/>
      <c r="AF856" s="779"/>
      <c r="AG856" s="779"/>
      <c r="AH856" s="779"/>
      <c r="AI856" s="779"/>
      <c r="AJ856" s="779"/>
      <c r="AK856" s="779"/>
      <c r="AL856" s="779"/>
      <c r="AM856" s="779"/>
      <c r="AN856" s="779"/>
      <c r="AO856" s="779"/>
      <c r="AP856" s="779"/>
      <c r="AQ856" s="779"/>
      <c r="AR856" s="779"/>
      <c r="AS856" s="779"/>
      <c r="AT856" s="779"/>
      <c r="AU856" s="779"/>
      <c r="AV856" s="779"/>
      <c r="AW856" s="779"/>
      <c r="AX856" s="779"/>
      <c r="AY856" s="779"/>
      <c r="AZ856" s="779"/>
      <c r="BA856" s="779"/>
      <c r="BB856" s="779"/>
      <c r="BC856" s="779"/>
      <c r="BD856" s="779"/>
      <c r="BE856" s="779"/>
      <c r="BF856" s="779"/>
      <c r="BG856" s="779"/>
      <c r="BH856" s="779"/>
      <c r="BI856" s="779"/>
      <c r="BJ856" s="779"/>
      <c r="BK856" s="779"/>
      <c r="BL856" s="779"/>
      <c r="BM856" s="779"/>
      <c r="BN856" s="779"/>
      <c r="BO856" s="779"/>
      <c r="BP856" s="779"/>
      <c r="BQ856" s="779"/>
      <c r="BR856" s="779"/>
      <c r="BS856" s="779"/>
      <c r="BT856" s="779"/>
      <c r="BU856" s="779"/>
      <c r="BV856" s="779"/>
      <c r="BW856" s="779"/>
      <c r="BX856" s="779"/>
      <c r="BY856" s="779"/>
      <c r="BZ856" s="779"/>
      <c r="CA856" s="779"/>
      <c r="CB856" s="779"/>
      <c r="CC856" s="779"/>
      <c r="CD856" s="779"/>
      <c r="CE856" s="779"/>
      <c r="CF856" s="779"/>
      <c r="CG856" s="779"/>
      <c r="CH856" s="779"/>
      <c r="CI856" s="779"/>
      <c r="CJ856" s="779"/>
      <c r="CK856" s="779"/>
      <c r="CL856" s="779"/>
      <c r="CM856" s="779"/>
      <c r="CN856" s="779"/>
      <c r="CO856" s="779"/>
      <c r="CP856" s="779"/>
      <c r="CQ856" s="779"/>
      <c r="CR856" s="779"/>
      <c r="CS856" s="779"/>
      <c r="CT856" s="779"/>
    </row>
    <row r="857" spans="1:98" s="887" customFormat="1" ht="13.5">
      <c r="A857" s="886"/>
      <c r="B857" s="886"/>
      <c r="C857" s="886"/>
      <c r="D857" s="886"/>
      <c r="E857" s="886"/>
      <c r="F857" s="2851"/>
      <c r="G857" s="2851"/>
      <c r="H857" s="888"/>
      <c r="I857" s="889"/>
      <c r="J857" s="890"/>
      <c r="M857" s="772"/>
      <c r="N857" s="891"/>
      <c r="O857" s="774"/>
      <c r="P857" s="775"/>
      <c r="Q857" s="775"/>
      <c r="R857" s="776"/>
      <c r="S857" s="777"/>
      <c r="T857" s="777"/>
      <c r="U857" s="777"/>
      <c r="V857" s="778"/>
      <c r="W857" s="778"/>
      <c r="X857" s="778"/>
      <c r="Y857" s="778"/>
      <c r="Z857" s="778"/>
      <c r="AA857" s="779"/>
      <c r="AB857" s="779"/>
      <c r="AC857" s="779"/>
      <c r="AD857" s="779"/>
      <c r="AE857" s="779"/>
      <c r="AF857" s="779"/>
      <c r="AG857" s="779"/>
      <c r="AH857" s="779"/>
      <c r="AI857" s="779"/>
      <c r="AJ857" s="779"/>
      <c r="AK857" s="779"/>
      <c r="AL857" s="779"/>
      <c r="AM857" s="779"/>
      <c r="AN857" s="779"/>
      <c r="AO857" s="779"/>
      <c r="AP857" s="779"/>
      <c r="AQ857" s="779"/>
      <c r="AR857" s="779"/>
      <c r="AS857" s="779"/>
      <c r="AT857" s="779"/>
      <c r="AU857" s="779"/>
      <c r="AV857" s="779"/>
      <c r="AW857" s="779"/>
      <c r="AX857" s="779"/>
      <c r="AY857" s="779"/>
      <c r="AZ857" s="779"/>
      <c r="BA857" s="779"/>
      <c r="BB857" s="779"/>
      <c r="BC857" s="779"/>
      <c r="BD857" s="779"/>
      <c r="BE857" s="779"/>
      <c r="BF857" s="779"/>
      <c r="BG857" s="779"/>
      <c r="BH857" s="779"/>
      <c r="BI857" s="779"/>
      <c r="BJ857" s="779"/>
      <c r="BK857" s="779"/>
      <c r="BL857" s="779"/>
      <c r="BM857" s="779"/>
      <c r="BN857" s="779"/>
      <c r="BO857" s="779"/>
      <c r="BP857" s="779"/>
      <c r="BQ857" s="779"/>
      <c r="BR857" s="779"/>
      <c r="BS857" s="779"/>
      <c r="BT857" s="779"/>
      <c r="BU857" s="779"/>
      <c r="BV857" s="779"/>
      <c r="BW857" s="779"/>
      <c r="BX857" s="779"/>
      <c r="BY857" s="779"/>
      <c r="BZ857" s="779"/>
      <c r="CA857" s="779"/>
      <c r="CB857" s="779"/>
      <c r="CC857" s="779"/>
      <c r="CD857" s="779"/>
      <c r="CE857" s="779"/>
      <c r="CF857" s="779"/>
      <c r="CG857" s="779"/>
      <c r="CH857" s="779"/>
      <c r="CI857" s="779"/>
      <c r="CJ857" s="779"/>
      <c r="CK857" s="779"/>
      <c r="CL857" s="779"/>
      <c r="CM857" s="779"/>
      <c r="CN857" s="779"/>
      <c r="CO857" s="779"/>
      <c r="CP857" s="779"/>
      <c r="CQ857" s="779"/>
      <c r="CR857" s="779"/>
      <c r="CS857" s="779"/>
      <c r="CT857" s="779"/>
    </row>
    <row r="858" spans="1:98" s="887" customFormat="1" ht="13.5">
      <c r="A858" s="886"/>
      <c r="B858" s="886"/>
      <c r="C858" s="886"/>
      <c r="D858" s="886"/>
      <c r="E858" s="886"/>
      <c r="F858" s="2851"/>
      <c r="G858" s="2851"/>
      <c r="H858" s="888"/>
      <c r="I858" s="889"/>
      <c r="J858" s="890"/>
      <c r="M858" s="772"/>
      <c r="N858" s="891"/>
      <c r="O858" s="774"/>
      <c r="P858" s="775"/>
      <c r="Q858" s="775"/>
      <c r="R858" s="776"/>
      <c r="S858" s="777"/>
      <c r="T858" s="777"/>
      <c r="U858" s="777"/>
      <c r="V858" s="778"/>
      <c r="W858" s="778"/>
      <c r="X858" s="778"/>
      <c r="Y858" s="778"/>
      <c r="Z858" s="778"/>
      <c r="AA858" s="779"/>
      <c r="AB858" s="779"/>
      <c r="AC858" s="779"/>
      <c r="AD858" s="779"/>
      <c r="AE858" s="779"/>
      <c r="AF858" s="779"/>
      <c r="AG858" s="779"/>
      <c r="AH858" s="779"/>
      <c r="AI858" s="779"/>
      <c r="AJ858" s="779"/>
      <c r="AK858" s="779"/>
      <c r="AL858" s="779"/>
      <c r="AM858" s="779"/>
      <c r="AN858" s="779"/>
      <c r="AO858" s="779"/>
      <c r="AP858" s="779"/>
      <c r="AQ858" s="779"/>
      <c r="AR858" s="779"/>
      <c r="AS858" s="779"/>
      <c r="AT858" s="779"/>
      <c r="AU858" s="779"/>
      <c r="AV858" s="779"/>
      <c r="AW858" s="779"/>
      <c r="AX858" s="779"/>
      <c r="AY858" s="779"/>
      <c r="AZ858" s="779"/>
      <c r="BA858" s="779"/>
      <c r="BB858" s="779"/>
      <c r="BC858" s="779"/>
      <c r="BD858" s="779"/>
      <c r="BE858" s="779"/>
      <c r="BF858" s="779"/>
      <c r="BG858" s="779"/>
      <c r="BH858" s="779"/>
      <c r="BI858" s="779"/>
      <c r="BJ858" s="779"/>
      <c r="BK858" s="779"/>
      <c r="BL858" s="779"/>
      <c r="BM858" s="779"/>
      <c r="BN858" s="779"/>
      <c r="BO858" s="779"/>
      <c r="BP858" s="779"/>
      <c r="BQ858" s="779"/>
      <c r="BR858" s="779"/>
      <c r="BS858" s="779"/>
      <c r="BT858" s="779"/>
      <c r="BU858" s="779"/>
      <c r="BV858" s="779"/>
      <c r="BW858" s="779"/>
      <c r="BX858" s="779"/>
      <c r="BY858" s="779"/>
      <c r="BZ858" s="779"/>
      <c r="CA858" s="779"/>
      <c r="CB858" s="779"/>
      <c r="CC858" s="779"/>
      <c r="CD858" s="779"/>
      <c r="CE858" s="779"/>
      <c r="CF858" s="779"/>
      <c r="CG858" s="779"/>
      <c r="CH858" s="779"/>
      <c r="CI858" s="779"/>
      <c r="CJ858" s="779"/>
      <c r="CK858" s="779"/>
      <c r="CL858" s="779"/>
      <c r="CM858" s="779"/>
      <c r="CN858" s="779"/>
      <c r="CO858" s="779"/>
      <c r="CP858" s="779"/>
      <c r="CQ858" s="779"/>
      <c r="CR858" s="779"/>
      <c r="CS858" s="779"/>
      <c r="CT858" s="779"/>
    </row>
    <row r="859" spans="1:98" s="887" customFormat="1" ht="13.5">
      <c r="A859" s="886"/>
      <c r="B859" s="886"/>
      <c r="C859" s="886"/>
      <c r="D859" s="886"/>
      <c r="E859" s="886"/>
      <c r="F859" s="2851"/>
      <c r="G859" s="2851"/>
      <c r="H859" s="888"/>
      <c r="I859" s="889"/>
      <c r="J859" s="890"/>
      <c r="M859" s="772"/>
      <c r="N859" s="891"/>
      <c r="O859" s="774"/>
      <c r="P859" s="775"/>
      <c r="Q859" s="775"/>
      <c r="R859" s="776"/>
      <c r="S859" s="777"/>
      <c r="T859" s="777"/>
      <c r="U859" s="777"/>
      <c r="V859" s="778"/>
      <c r="W859" s="778"/>
      <c r="X859" s="778"/>
      <c r="Y859" s="778"/>
      <c r="Z859" s="778"/>
      <c r="AA859" s="779"/>
      <c r="AB859" s="779"/>
      <c r="AC859" s="779"/>
      <c r="AD859" s="779"/>
      <c r="AE859" s="779"/>
      <c r="AF859" s="779"/>
      <c r="AG859" s="779"/>
      <c r="AH859" s="779"/>
      <c r="AI859" s="779"/>
      <c r="AJ859" s="779"/>
      <c r="AK859" s="779"/>
      <c r="AL859" s="779"/>
      <c r="AM859" s="779"/>
      <c r="AN859" s="779"/>
      <c r="AO859" s="779"/>
      <c r="AP859" s="779"/>
      <c r="AQ859" s="779"/>
      <c r="AR859" s="779"/>
      <c r="AS859" s="779"/>
      <c r="AT859" s="779"/>
      <c r="AU859" s="779"/>
      <c r="AV859" s="779"/>
      <c r="AW859" s="779"/>
      <c r="AX859" s="779"/>
      <c r="AY859" s="779"/>
      <c r="AZ859" s="779"/>
      <c r="BA859" s="779"/>
      <c r="BB859" s="779"/>
      <c r="BC859" s="779"/>
      <c r="BD859" s="779"/>
      <c r="BE859" s="779"/>
      <c r="BF859" s="779"/>
      <c r="BG859" s="779"/>
      <c r="BH859" s="779"/>
      <c r="BI859" s="779"/>
      <c r="BJ859" s="779"/>
      <c r="BK859" s="779"/>
      <c r="BL859" s="779"/>
      <c r="BM859" s="779"/>
      <c r="BN859" s="779"/>
      <c r="BO859" s="779"/>
      <c r="BP859" s="779"/>
      <c r="BQ859" s="779"/>
      <c r="BR859" s="779"/>
      <c r="BS859" s="779"/>
      <c r="BT859" s="779"/>
      <c r="BU859" s="779"/>
      <c r="BV859" s="779"/>
      <c r="BW859" s="779"/>
      <c r="BX859" s="779"/>
      <c r="BY859" s="779"/>
      <c r="BZ859" s="779"/>
      <c r="CA859" s="779"/>
      <c r="CB859" s="779"/>
      <c r="CC859" s="779"/>
      <c r="CD859" s="779"/>
      <c r="CE859" s="779"/>
      <c r="CF859" s="779"/>
      <c r="CG859" s="779"/>
      <c r="CH859" s="779"/>
      <c r="CI859" s="779"/>
      <c r="CJ859" s="779"/>
      <c r="CK859" s="779"/>
      <c r="CL859" s="779"/>
      <c r="CM859" s="779"/>
      <c r="CN859" s="779"/>
      <c r="CO859" s="779"/>
      <c r="CP859" s="779"/>
      <c r="CQ859" s="779"/>
      <c r="CR859" s="779"/>
      <c r="CS859" s="779"/>
      <c r="CT859" s="779"/>
    </row>
    <row r="860" spans="1:98" s="887" customFormat="1" ht="13.5">
      <c r="A860" s="886"/>
      <c r="B860" s="886"/>
      <c r="C860" s="886"/>
      <c r="D860" s="886"/>
      <c r="E860" s="886"/>
      <c r="F860" s="2851"/>
      <c r="G860" s="2851"/>
      <c r="H860" s="888"/>
      <c r="I860" s="889"/>
      <c r="J860" s="890"/>
      <c r="M860" s="772"/>
      <c r="N860" s="891"/>
      <c r="O860" s="774"/>
      <c r="P860" s="775"/>
      <c r="Q860" s="775"/>
      <c r="R860" s="776"/>
      <c r="S860" s="777"/>
      <c r="T860" s="777"/>
      <c r="U860" s="777"/>
      <c r="V860" s="778"/>
      <c r="W860" s="778"/>
      <c r="X860" s="778"/>
      <c r="Y860" s="778"/>
      <c r="Z860" s="778"/>
      <c r="AA860" s="779"/>
      <c r="AB860" s="779"/>
      <c r="AC860" s="779"/>
      <c r="AD860" s="779"/>
      <c r="AE860" s="779"/>
      <c r="AF860" s="779"/>
      <c r="AG860" s="779"/>
      <c r="AH860" s="779"/>
      <c r="AI860" s="779"/>
      <c r="AJ860" s="779"/>
      <c r="AK860" s="779"/>
      <c r="AL860" s="779"/>
      <c r="AM860" s="779"/>
      <c r="AN860" s="779"/>
      <c r="AO860" s="779"/>
      <c r="AP860" s="779"/>
      <c r="AQ860" s="779"/>
      <c r="AR860" s="779"/>
      <c r="AS860" s="779"/>
      <c r="AT860" s="779"/>
      <c r="AU860" s="779"/>
      <c r="AV860" s="779"/>
      <c r="AW860" s="779"/>
      <c r="AX860" s="779"/>
      <c r="AY860" s="779"/>
      <c r="AZ860" s="779"/>
      <c r="BA860" s="779"/>
      <c r="BB860" s="779"/>
      <c r="BC860" s="779"/>
      <c r="BD860" s="779"/>
      <c r="BE860" s="779"/>
      <c r="BF860" s="779"/>
      <c r="BG860" s="779"/>
      <c r="BH860" s="779"/>
      <c r="BI860" s="779"/>
      <c r="BJ860" s="779"/>
      <c r="BK860" s="779"/>
      <c r="BL860" s="779"/>
      <c r="BM860" s="779"/>
      <c r="BN860" s="779"/>
      <c r="BO860" s="779"/>
      <c r="BP860" s="779"/>
      <c r="BQ860" s="779"/>
      <c r="BR860" s="779"/>
      <c r="BS860" s="779"/>
      <c r="BT860" s="779"/>
      <c r="BU860" s="779"/>
      <c r="BV860" s="779"/>
      <c r="BW860" s="779"/>
      <c r="BX860" s="779"/>
      <c r="BY860" s="779"/>
      <c r="BZ860" s="779"/>
      <c r="CA860" s="779"/>
      <c r="CB860" s="779"/>
      <c r="CC860" s="779"/>
      <c r="CD860" s="779"/>
      <c r="CE860" s="779"/>
      <c r="CF860" s="779"/>
      <c r="CG860" s="779"/>
      <c r="CH860" s="779"/>
      <c r="CI860" s="779"/>
      <c r="CJ860" s="779"/>
      <c r="CK860" s="779"/>
      <c r="CL860" s="779"/>
      <c r="CM860" s="779"/>
      <c r="CN860" s="779"/>
      <c r="CO860" s="779"/>
      <c r="CP860" s="779"/>
      <c r="CQ860" s="779"/>
      <c r="CR860" s="779"/>
      <c r="CS860" s="779"/>
      <c r="CT860" s="779"/>
    </row>
    <row r="861" spans="1:98" s="887" customFormat="1" ht="13.5">
      <c r="A861" s="886"/>
      <c r="B861" s="886"/>
      <c r="C861" s="886"/>
      <c r="D861" s="886"/>
      <c r="E861" s="886"/>
      <c r="F861" s="2851"/>
      <c r="G861" s="2851"/>
      <c r="H861" s="888"/>
      <c r="I861" s="889"/>
      <c r="J861" s="890"/>
      <c r="M861" s="772"/>
      <c r="N861" s="891"/>
      <c r="O861" s="774"/>
      <c r="P861" s="775"/>
      <c r="Q861" s="775"/>
      <c r="R861" s="776"/>
      <c r="S861" s="777"/>
      <c r="T861" s="777"/>
      <c r="U861" s="777"/>
      <c r="V861" s="778"/>
      <c r="W861" s="778"/>
      <c r="X861" s="778"/>
      <c r="Y861" s="778"/>
      <c r="Z861" s="778"/>
      <c r="AA861" s="779"/>
      <c r="AB861" s="779"/>
      <c r="AC861" s="779"/>
      <c r="AD861" s="779"/>
      <c r="AE861" s="779"/>
      <c r="AF861" s="779"/>
      <c r="AG861" s="779"/>
      <c r="AH861" s="779"/>
      <c r="AI861" s="779"/>
      <c r="AJ861" s="779"/>
      <c r="AK861" s="779"/>
      <c r="AL861" s="779"/>
      <c r="AM861" s="779"/>
      <c r="AN861" s="779"/>
      <c r="AO861" s="779"/>
      <c r="AP861" s="779"/>
      <c r="AQ861" s="779"/>
      <c r="AR861" s="779"/>
      <c r="AS861" s="779"/>
      <c r="AT861" s="779"/>
      <c r="AU861" s="779"/>
      <c r="AV861" s="779"/>
      <c r="AW861" s="779"/>
      <c r="AX861" s="779"/>
      <c r="AY861" s="779"/>
      <c r="AZ861" s="779"/>
      <c r="BA861" s="779"/>
      <c r="BB861" s="779"/>
      <c r="BC861" s="779"/>
      <c r="BD861" s="779"/>
      <c r="BE861" s="779"/>
      <c r="BF861" s="779"/>
      <c r="BG861" s="779"/>
      <c r="BH861" s="779"/>
      <c r="BI861" s="779"/>
      <c r="BJ861" s="779"/>
      <c r="BK861" s="779"/>
      <c r="BL861" s="779"/>
      <c r="BM861" s="779"/>
      <c r="BN861" s="779"/>
      <c r="BO861" s="779"/>
      <c r="BP861" s="779"/>
      <c r="BQ861" s="779"/>
      <c r="BR861" s="779"/>
      <c r="BS861" s="779"/>
      <c r="BT861" s="779"/>
      <c r="BU861" s="779"/>
      <c r="BV861" s="779"/>
      <c r="BW861" s="779"/>
      <c r="BX861" s="779"/>
      <c r="BY861" s="779"/>
      <c r="BZ861" s="779"/>
      <c r="CA861" s="779"/>
      <c r="CB861" s="779"/>
      <c r="CC861" s="779"/>
      <c r="CD861" s="779"/>
      <c r="CE861" s="779"/>
      <c r="CF861" s="779"/>
      <c r="CG861" s="779"/>
      <c r="CH861" s="779"/>
      <c r="CI861" s="779"/>
      <c r="CJ861" s="779"/>
      <c r="CK861" s="779"/>
      <c r="CL861" s="779"/>
      <c r="CM861" s="779"/>
      <c r="CN861" s="779"/>
      <c r="CO861" s="779"/>
      <c r="CP861" s="779"/>
      <c r="CQ861" s="779"/>
      <c r="CR861" s="779"/>
      <c r="CS861" s="779"/>
      <c r="CT861" s="779"/>
    </row>
    <row r="862" spans="1:98" s="887" customFormat="1" ht="13.5">
      <c r="A862" s="886"/>
      <c r="B862" s="886"/>
      <c r="C862" s="886"/>
      <c r="D862" s="886"/>
      <c r="E862" s="886"/>
      <c r="F862" s="2851"/>
      <c r="G862" s="2851"/>
      <c r="H862" s="888"/>
      <c r="I862" s="889"/>
      <c r="J862" s="890"/>
      <c r="M862" s="772"/>
      <c r="N862" s="891"/>
      <c r="O862" s="774"/>
      <c r="P862" s="775"/>
      <c r="Q862" s="775"/>
      <c r="R862" s="776"/>
      <c r="S862" s="777"/>
      <c r="T862" s="777"/>
      <c r="U862" s="777"/>
      <c r="V862" s="778"/>
      <c r="W862" s="778"/>
      <c r="X862" s="778"/>
      <c r="Y862" s="778"/>
      <c r="Z862" s="778"/>
      <c r="AA862" s="779"/>
      <c r="AB862" s="779"/>
      <c r="AC862" s="779"/>
      <c r="AD862" s="779"/>
      <c r="AE862" s="779"/>
      <c r="AF862" s="779"/>
      <c r="AG862" s="779"/>
      <c r="AH862" s="779"/>
      <c r="AI862" s="779"/>
      <c r="AJ862" s="779"/>
      <c r="AK862" s="779"/>
      <c r="AL862" s="779"/>
      <c r="AM862" s="779"/>
      <c r="AN862" s="779"/>
      <c r="AO862" s="779"/>
      <c r="AP862" s="779"/>
      <c r="AQ862" s="779"/>
      <c r="AR862" s="779"/>
      <c r="AS862" s="779"/>
      <c r="AT862" s="779"/>
      <c r="AU862" s="779"/>
      <c r="AV862" s="779"/>
      <c r="AW862" s="779"/>
      <c r="AX862" s="779"/>
      <c r="AY862" s="779"/>
      <c r="AZ862" s="779"/>
      <c r="BA862" s="779"/>
      <c r="BB862" s="779"/>
      <c r="BC862" s="779"/>
      <c r="BD862" s="779"/>
      <c r="BE862" s="779"/>
      <c r="BF862" s="779"/>
      <c r="BG862" s="779"/>
      <c r="BH862" s="779"/>
      <c r="BI862" s="779"/>
      <c r="BJ862" s="779"/>
      <c r="BK862" s="779"/>
      <c r="BL862" s="779"/>
      <c r="BM862" s="779"/>
      <c r="BN862" s="779"/>
      <c r="BO862" s="779"/>
      <c r="BP862" s="779"/>
      <c r="BQ862" s="779"/>
      <c r="BR862" s="779"/>
      <c r="BS862" s="779"/>
      <c r="BT862" s="779"/>
      <c r="BU862" s="779"/>
      <c r="BV862" s="779"/>
      <c r="BW862" s="779"/>
      <c r="BX862" s="779"/>
      <c r="BY862" s="779"/>
      <c r="BZ862" s="779"/>
      <c r="CA862" s="779"/>
      <c r="CB862" s="779"/>
      <c r="CC862" s="779"/>
      <c r="CD862" s="779"/>
      <c r="CE862" s="779"/>
      <c r="CF862" s="779"/>
      <c r="CG862" s="779"/>
      <c r="CH862" s="779"/>
      <c r="CI862" s="779"/>
      <c r="CJ862" s="779"/>
      <c r="CK862" s="779"/>
      <c r="CL862" s="779"/>
      <c r="CM862" s="779"/>
      <c r="CN862" s="779"/>
      <c r="CO862" s="779"/>
      <c r="CP862" s="779"/>
      <c r="CQ862" s="779"/>
      <c r="CR862" s="779"/>
      <c r="CS862" s="779"/>
      <c r="CT862" s="779"/>
    </row>
    <row r="863" spans="1:98" s="887" customFormat="1" ht="13.5">
      <c r="A863" s="886"/>
      <c r="B863" s="886"/>
      <c r="C863" s="886"/>
      <c r="D863" s="886"/>
      <c r="E863" s="886"/>
      <c r="F863" s="2851"/>
      <c r="G863" s="2851"/>
      <c r="H863" s="888"/>
      <c r="I863" s="889"/>
      <c r="J863" s="890"/>
      <c r="M863" s="772"/>
      <c r="N863" s="891"/>
      <c r="O863" s="774"/>
      <c r="P863" s="775"/>
      <c r="Q863" s="775"/>
      <c r="R863" s="776"/>
      <c r="S863" s="777"/>
      <c r="T863" s="777"/>
      <c r="U863" s="777"/>
      <c r="V863" s="778"/>
      <c r="W863" s="778"/>
      <c r="X863" s="778"/>
      <c r="Y863" s="778"/>
      <c r="Z863" s="778"/>
      <c r="AA863" s="779"/>
      <c r="AB863" s="779"/>
      <c r="AC863" s="779"/>
      <c r="AD863" s="779"/>
      <c r="AE863" s="779"/>
      <c r="AF863" s="779"/>
      <c r="AG863" s="779"/>
      <c r="AH863" s="779"/>
      <c r="AI863" s="779"/>
      <c r="AJ863" s="779"/>
      <c r="AK863" s="779"/>
      <c r="AL863" s="779"/>
      <c r="AM863" s="779"/>
      <c r="AN863" s="779"/>
      <c r="AO863" s="779"/>
      <c r="AP863" s="779"/>
      <c r="AQ863" s="779"/>
      <c r="AR863" s="779"/>
      <c r="AS863" s="779"/>
      <c r="AT863" s="779"/>
      <c r="AU863" s="779"/>
      <c r="AV863" s="779"/>
      <c r="AW863" s="779"/>
      <c r="AX863" s="779"/>
      <c r="AY863" s="779"/>
      <c r="AZ863" s="779"/>
      <c r="BA863" s="779"/>
      <c r="BB863" s="779"/>
      <c r="BC863" s="779"/>
      <c r="BD863" s="779"/>
      <c r="BE863" s="779"/>
      <c r="BF863" s="779"/>
      <c r="BG863" s="779"/>
      <c r="BH863" s="779"/>
      <c r="BI863" s="779"/>
      <c r="BJ863" s="779"/>
      <c r="BK863" s="779"/>
      <c r="BL863" s="779"/>
      <c r="BM863" s="779"/>
      <c r="BN863" s="779"/>
      <c r="BO863" s="779"/>
      <c r="BP863" s="779"/>
      <c r="BQ863" s="779"/>
      <c r="BR863" s="779"/>
      <c r="BS863" s="779"/>
      <c r="BT863" s="779"/>
      <c r="BU863" s="779"/>
      <c r="BV863" s="779"/>
      <c r="BW863" s="779"/>
      <c r="BX863" s="779"/>
      <c r="BY863" s="779"/>
      <c r="BZ863" s="779"/>
      <c r="CA863" s="779"/>
      <c r="CB863" s="779"/>
      <c r="CC863" s="779"/>
      <c r="CD863" s="779"/>
      <c r="CE863" s="779"/>
      <c r="CF863" s="779"/>
      <c r="CG863" s="779"/>
      <c r="CH863" s="779"/>
      <c r="CI863" s="779"/>
      <c r="CJ863" s="779"/>
      <c r="CK863" s="779"/>
      <c r="CL863" s="779"/>
      <c r="CM863" s="779"/>
      <c r="CN863" s="779"/>
      <c r="CO863" s="779"/>
      <c r="CP863" s="779"/>
      <c r="CQ863" s="779"/>
      <c r="CR863" s="779"/>
      <c r="CS863" s="779"/>
      <c r="CT863" s="779"/>
    </row>
    <row r="864" spans="1:98" s="887" customFormat="1" ht="13.5">
      <c r="A864" s="886"/>
      <c r="B864" s="886"/>
      <c r="C864" s="886"/>
      <c r="D864" s="886"/>
      <c r="E864" s="886"/>
      <c r="F864" s="2851"/>
      <c r="G864" s="2851"/>
      <c r="H864" s="888"/>
      <c r="I864" s="889"/>
      <c r="J864" s="890"/>
      <c r="M864" s="772"/>
      <c r="N864" s="891"/>
      <c r="O864" s="774"/>
      <c r="P864" s="775"/>
      <c r="Q864" s="775"/>
      <c r="R864" s="776"/>
      <c r="S864" s="777"/>
      <c r="T864" s="777"/>
      <c r="U864" s="777"/>
      <c r="V864" s="778"/>
      <c r="W864" s="778"/>
      <c r="X864" s="778"/>
      <c r="Y864" s="778"/>
      <c r="Z864" s="778"/>
      <c r="AA864" s="779"/>
      <c r="AB864" s="779"/>
      <c r="AC864" s="779"/>
      <c r="AD864" s="779"/>
      <c r="AE864" s="779"/>
      <c r="AF864" s="779"/>
      <c r="AG864" s="779"/>
      <c r="AH864" s="779"/>
      <c r="AI864" s="779"/>
      <c r="AJ864" s="779"/>
      <c r="AK864" s="779"/>
      <c r="AL864" s="779"/>
      <c r="AM864" s="779"/>
      <c r="AN864" s="779"/>
      <c r="AO864" s="779"/>
      <c r="AP864" s="779"/>
      <c r="AQ864" s="779"/>
      <c r="AR864" s="779"/>
      <c r="AS864" s="779"/>
      <c r="AT864" s="779"/>
      <c r="AU864" s="779"/>
      <c r="AV864" s="779"/>
      <c r="AW864" s="779"/>
      <c r="AX864" s="779"/>
      <c r="AY864" s="779"/>
      <c r="AZ864" s="779"/>
      <c r="BA864" s="779"/>
      <c r="BB864" s="779"/>
      <c r="BC864" s="779"/>
      <c r="BD864" s="779"/>
      <c r="BE864" s="779"/>
      <c r="BF864" s="779"/>
      <c r="BG864" s="779"/>
      <c r="BH864" s="779"/>
      <c r="BI864" s="779"/>
      <c r="BJ864" s="779"/>
      <c r="BK864" s="779"/>
      <c r="BL864" s="779"/>
      <c r="BM864" s="779"/>
      <c r="BN864" s="779"/>
      <c r="BO864" s="779"/>
      <c r="BP864" s="779"/>
      <c r="BQ864" s="779"/>
      <c r="BR864" s="779"/>
      <c r="BS864" s="779"/>
      <c r="BT864" s="779"/>
      <c r="BU864" s="779"/>
      <c r="BV864" s="779"/>
      <c r="BW864" s="779"/>
      <c r="BX864" s="779"/>
      <c r="BY864" s="779"/>
      <c r="BZ864" s="779"/>
      <c r="CA864" s="779"/>
      <c r="CB864" s="779"/>
      <c r="CC864" s="779"/>
      <c r="CD864" s="779"/>
      <c r="CE864" s="779"/>
      <c r="CF864" s="779"/>
      <c r="CG864" s="779"/>
      <c r="CH864" s="779"/>
      <c r="CI864" s="779"/>
      <c r="CJ864" s="779"/>
      <c r="CK864" s="779"/>
      <c r="CL864" s="779"/>
      <c r="CM864" s="779"/>
      <c r="CN864" s="779"/>
      <c r="CO864" s="779"/>
      <c r="CP864" s="779"/>
      <c r="CQ864" s="779"/>
      <c r="CR864" s="779"/>
      <c r="CS864" s="779"/>
      <c r="CT864" s="779"/>
    </row>
    <row r="865" spans="1:98" s="887" customFormat="1" ht="13.5">
      <c r="A865" s="886"/>
      <c r="B865" s="886"/>
      <c r="C865" s="886"/>
      <c r="D865" s="886"/>
      <c r="E865" s="886"/>
      <c r="F865" s="2851"/>
      <c r="G865" s="2851"/>
      <c r="H865" s="888"/>
      <c r="I865" s="889"/>
      <c r="J865" s="890"/>
      <c r="M865" s="772"/>
      <c r="N865" s="891"/>
      <c r="O865" s="774"/>
      <c r="P865" s="775"/>
      <c r="Q865" s="775"/>
      <c r="R865" s="776"/>
      <c r="S865" s="777"/>
      <c r="T865" s="777"/>
      <c r="U865" s="777"/>
      <c r="V865" s="778"/>
      <c r="W865" s="778"/>
      <c r="X865" s="778"/>
      <c r="Y865" s="778"/>
      <c r="Z865" s="778"/>
      <c r="AA865" s="779"/>
      <c r="AB865" s="779"/>
      <c r="AC865" s="779"/>
      <c r="AD865" s="779"/>
      <c r="AE865" s="779"/>
      <c r="AF865" s="779"/>
      <c r="AG865" s="779"/>
      <c r="AH865" s="779"/>
      <c r="AI865" s="779"/>
      <c r="AJ865" s="779"/>
      <c r="AK865" s="779"/>
      <c r="AL865" s="779"/>
      <c r="AM865" s="779"/>
      <c r="AN865" s="779"/>
      <c r="AO865" s="779"/>
      <c r="AP865" s="779"/>
      <c r="AQ865" s="779"/>
      <c r="AR865" s="779"/>
      <c r="AS865" s="779"/>
      <c r="AT865" s="779"/>
      <c r="AU865" s="779"/>
      <c r="AV865" s="779"/>
      <c r="AW865" s="779"/>
      <c r="AX865" s="779"/>
      <c r="AY865" s="779"/>
      <c r="AZ865" s="779"/>
      <c r="BA865" s="779"/>
      <c r="BB865" s="779"/>
      <c r="BC865" s="779"/>
      <c r="BD865" s="779"/>
      <c r="BE865" s="779"/>
      <c r="BF865" s="779"/>
      <c r="BG865" s="779"/>
      <c r="BH865" s="779"/>
      <c r="BI865" s="779"/>
      <c r="BJ865" s="779"/>
      <c r="BK865" s="779"/>
      <c r="BL865" s="779"/>
      <c r="BM865" s="779"/>
      <c r="BN865" s="779"/>
      <c r="BO865" s="779"/>
      <c r="BP865" s="779"/>
      <c r="BQ865" s="779"/>
      <c r="BR865" s="779"/>
      <c r="BS865" s="779"/>
      <c r="BT865" s="779"/>
      <c r="BU865" s="779"/>
      <c r="BV865" s="779"/>
      <c r="BW865" s="779"/>
      <c r="BX865" s="779"/>
      <c r="BY865" s="779"/>
      <c r="BZ865" s="779"/>
      <c r="CA865" s="779"/>
      <c r="CB865" s="779"/>
      <c r="CC865" s="779"/>
      <c r="CD865" s="779"/>
      <c r="CE865" s="779"/>
      <c r="CF865" s="779"/>
      <c r="CG865" s="779"/>
      <c r="CH865" s="779"/>
      <c r="CI865" s="779"/>
      <c r="CJ865" s="779"/>
      <c r="CK865" s="779"/>
      <c r="CL865" s="779"/>
      <c r="CM865" s="779"/>
      <c r="CN865" s="779"/>
      <c r="CO865" s="779"/>
      <c r="CP865" s="779"/>
      <c r="CQ865" s="779"/>
      <c r="CR865" s="779"/>
      <c r="CS865" s="779"/>
      <c r="CT865" s="779"/>
    </row>
    <row r="866" spans="1:98" s="887" customFormat="1" ht="13.5">
      <c r="A866" s="886"/>
      <c r="B866" s="886"/>
      <c r="C866" s="886"/>
      <c r="D866" s="886"/>
      <c r="E866" s="886"/>
      <c r="F866" s="2851"/>
      <c r="G866" s="2851"/>
      <c r="H866" s="888"/>
      <c r="I866" s="889"/>
      <c r="J866" s="890"/>
      <c r="M866" s="772"/>
      <c r="N866" s="891"/>
      <c r="O866" s="774"/>
      <c r="P866" s="775"/>
      <c r="Q866" s="775"/>
      <c r="R866" s="776"/>
      <c r="S866" s="777"/>
      <c r="T866" s="777"/>
      <c r="U866" s="777"/>
      <c r="V866" s="778"/>
      <c r="W866" s="778"/>
      <c r="X866" s="778"/>
      <c r="Y866" s="778"/>
      <c r="Z866" s="778"/>
      <c r="AA866" s="779"/>
      <c r="AB866" s="779"/>
      <c r="AC866" s="779"/>
      <c r="AD866" s="779"/>
      <c r="AE866" s="779"/>
      <c r="AF866" s="779"/>
      <c r="AG866" s="779"/>
      <c r="AH866" s="779"/>
      <c r="AI866" s="779"/>
      <c r="AJ866" s="779"/>
      <c r="AK866" s="779"/>
      <c r="AL866" s="779"/>
      <c r="AM866" s="779"/>
      <c r="AN866" s="779"/>
      <c r="AO866" s="779"/>
      <c r="AP866" s="779"/>
      <c r="AQ866" s="779"/>
      <c r="AR866" s="779"/>
      <c r="AS866" s="779"/>
      <c r="AT866" s="779"/>
      <c r="AU866" s="779"/>
      <c r="AV866" s="779"/>
      <c r="AW866" s="779"/>
      <c r="AX866" s="779"/>
      <c r="AY866" s="779"/>
      <c r="AZ866" s="779"/>
      <c r="BA866" s="779"/>
      <c r="BB866" s="779"/>
      <c r="BC866" s="779"/>
      <c r="BD866" s="779"/>
      <c r="BE866" s="779"/>
      <c r="BF866" s="779"/>
      <c r="BG866" s="779"/>
      <c r="BH866" s="779"/>
      <c r="BI866" s="779"/>
      <c r="BJ866" s="779"/>
      <c r="BK866" s="779"/>
      <c r="BL866" s="779"/>
      <c r="BM866" s="779"/>
      <c r="BN866" s="779"/>
      <c r="BO866" s="779"/>
      <c r="BP866" s="779"/>
      <c r="BQ866" s="779"/>
      <c r="BR866" s="779"/>
      <c r="BS866" s="779"/>
      <c r="BT866" s="779"/>
      <c r="BU866" s="779"/>
      <c r="BV866" s="779"/>
      <c r="BW866" s="779"/>
      <c r="BX866" s="779"/>
      <c r="BY866" s="779"/>
      <c r="BZ866" s="779"/>
      <c r="CA866" s="779"/>
      <c r="CB866" s="779"/>
      <c r="CC866" s="779"/>
      <c r="CD866" s="779"/>
      <c r="CE866" s="779"/>
      <c r="CF866" s="779"/>
      <c r="CG866" s="779"/>
      <c r="CH866" s="779"/>
      <c r="CI866" s="779"/>
      <c r="CJ866" s="779"/>
      <c r="CK866" s="779"/>
      <c r="CL866" s="779"/>
      <c r="CM866" s="779"/>
      <c r="CN866" s="779"/>
      <c r="CO866" s="779"/>
      <c r="CP866" s="779"/>
      <c r="CQ866" s="779"/>
      <c r="CR866" s="779"/>
      <c r="CS866" s="779"/>
      <c r="CT866" s="779"/>
    </row>
    <row r="867" spans="1:98" s="887" customFormat="1" ht="13.5">
      <c r="A867" s="886"/>
      <c r="B867" s="886"/>
      <c r="C867" s="886"/>
      <c r="D867" s="886"/>
      <c r="E867" s="886"/>
      <c r="F867" s="2851"/>
      <c r="G867" s="2851"/>
      <c r="H867" s="888"/>
      <c r="I867" s="889"/>
      <c r="J867" s="890"/>
      <c r="M867" s="772"/>
      <c r="N867" s="891"/>
      <c r="O867" s="774"/>
      <c r="P867" s="775"/>
      <c r="Q867" s="775"/>
      <c r="R867" s="776"/>
      <c r="S867" s="777"/>
      <c r="T867" s="777"/>
      <c r="U867" s="777"/>
      <c r="V867" s="778"/>
      <c r="W867" s="778"/>
      <c r="X867" s="778"/>
      <c r="Y867" s="778"/>
      <c r="Z867" s="778"/>
      <c r="AA867" s="779"/>
      <c r="AB867" s="779"/>
      <c r="AC867" s="779"/>
      <c r="AD867" s="779"/>
      <c r="AE867" s="779"/>
      <c r="AF867" s="779"/>
      <c r="AG867" s="779"/>
      <c r="AH867" s="779"/>
      <c r="AI867" s="779"/>
      <c r="AJ867" s="779"/>
      <c r="AK867" s="779"/>
      <c r="AL867" s="779"/>
      <c r="AM867" s="779"/>
      <c r="AN867" s="779"/>
      <c r="AO867" s="779"/>
      <c r="AP867" s="779"/>
      <c r="AQ867" s="779"/>
      <c r="AR867" s="779"/>
      <c r="AS867" s="779"/>
      <c r="AT867" s="779"/>
      <c r="AU867" s="779"/>
      <c r="AV867" s="779"/>
      <c r="AW867" s="779"/>
      <c r="AX867" s="779"/>
      <c r="AY867" s="779"/>
      <c r="AZ867" s="779"/>
      <c r="BA867" s="779"/>
      <c r="BB867" s="779"/>
      <c r="BC867" s="779"/>
      <c r="BD867" s="779"/>
      <c r="BE867" s="779"/>
      <c r="BF867" s="779"/>
      <c r="BG867" s="779"/>
      <c r="BH867" s="779"/>
      <c r="BI867" s="779"/>
      <c r="BJ867" s="779"/>
      <c r="BK867" s="779"/>
      <c r="BL867" s="779"/>
      <c r="BM867" s="779"/>
      <c r="BN867" s="779"/>
      <c r="BO867" s="779"/>
      <c r="BP867" s="779"/>
      <c r="BQ867" s="779"/>
      <c r="BR867" s="779"/>
      <c r="BS867" s="779"/>
      <c r="BT867" s="779"/>
      <c r="BU867" s="779"/>
      <c r="BV867" s="779"/>
      <c r="BW867" s="779"/>
      <c r="BX867" s="779"/>
      <c r="BY867" s="779"/>
      <c r="BZ867" s="779"/>
      <c r="CA867" s="779"/>
      <c r="CB867" s="779"/>
      <c r="CC867" s="779"/>
      <c r="CD867" s="779"/>
      <c r="CE867" s="779"/>
      <c r="CF867" s="779"/>
      <c r="CG867" s="779"/>
      <c r="CH867" s="779"/>
      <c r="CI867" s="779"/>
      <c r="CJ867" s="779"/>
      <c r="CK867" s="779"/>
      <c r="CL867" s="779"/>
      <c r="CM867" s="779"/>
      <c r="CN867" s="779"/>
      <c r="CO867" s="779"/>
      <c r="CP867" s="779"/>
      <c r="CQ867" s="779"/>
      <c r="CR867" s="779"/>
      <c r="CS867" s="779"/>
      <c r="CT867" s="779"/>
    </row>
    <row r="868" spans="1:98" s="887" customFormat="1" ht="13.5">
      <c r="A868" s="886"/>
      <c r="B868" s="886"/>
      <c r="C868" s="886"/>
      <c r="D868" s="886"/>
      <c r="E868" s="886"/>
      <c r="F868" s="2851"/>
      <c r="G868" s="2851"/>
      <c r="H868" s="888"/>
      <c r="I868" s="889"/>
      <c r="J868" s="890"/>
      <c r="M868" s="772"/>
      <c r="N868" s="891"/>
      <c r="O868" s="774"/>
      <c r="P868" s="775"/>
      <c r="Q868" s="775"/>
      <c r="R868" s="776"/>
      <c r="S868" s="777"/>
      <c r="T868" s="777"/>
      <c r="U868" s="777"/>
      <c r="V868" s="778"/>
      <c r="W868" s="778"/>
      <c r="X868" s="778"/>
      <c r="Y868" s="778"/>
      <c r="Z868" s="778"/>
      <c r="AA868" s="779"/>
      <c r="AB868" s="779"/>
      <c r="AC868" s="779"/>
      <c r="AD868" s="779"/>
      <c r="AE868" s="779"/>
      <c r="AF868" s="779"/>
      <c r="AG868" s="779"/>
      <c r="AH868" s="779"/>
      <c r="AI868" s="779"/>
      <c r="AJ868" s="779"/>
      <c r="AK868" s="779"/>
      <c r="AL868" s="779"/>
      <c r="AM868" s="779"/>
      <c r="AN868" s="779"/>
      <c r="AO868" s="779"/>
      <c r="AP868" s="779"/>
      <c r="AQ868" s="779"/>
      <c r="AR868" s="779"/>
      <c r="AS868" s="779"/>
      <c r="AT868" s="779"/>
      <c r="AU868" s="779"/>
      <c r="AV868" s="779"/>
      <c r="AW868" s="779"/>
      <c r="AX868" s="779"/>
      <c r="AY868" s="779"/>
      <c r="AZ868" s="779"/>
      <c r="BA868" s="779"/>
      <c r="BB868" s="779"/>
      <c r="BC868" s="779"/>
      <c r="BD868" s="779"/>
      <c r="BE868" s="779"/>
      <c r="BF868" s="779"/>
      <c r="BG868" s="779"/>
      <c r="BH868" s="779"/>
      <c r="BI868" s="779"/>
      <c r="BJ868" s="779"/>
      <c r="BK868" s="779"/>
      <c r="BL868" s="779"/>
      <c r="BM868" s="779"/>
      <c r="BN868" s="779"/>
      <c r="BO868" s="779"/>
      <c r="BP868" s="779"/>
      <c r="BQ868" s="779"/>
      <c r="BR868" s="779"/>
      <c r="BS868" s="779"/>
      <c r="BT868" s="779"/>
      <c r="BU868" s="779"/>
      <c r="BV868" s="779"/>
      <c r="BW868" s="779"/>
      <c r="BX868" s="779"/>
      <c r="BY868" s="779"/>
      <c r="BZ868" s="779"/>
      <c r="CA868" s="779"/>
      <c r="CB868" s="779"/>
      <c r="CC868" s="779"/>
      <c r="CD868" s="779"/>
      <c r="CE868" s="779"/>
      <c r="CF868" s="779"/>
      <c r="CG868" s="779"/>
      <c r="CH868" s="779"/>
      <c r="CI868" s="779"/>
      <c r="CJ868" s="779"/>
      <c r="CK868" s="779"/>
      <c r="CL868" s="779"/>
      <c r="CM868" s="779"/>
      <c r="CN868" s="779"/>
      <c r="CO868" s="779"/>
      <c r="CP868" s="779"/>
      <c r="CQ868" s="779"/>
      <c r="CR868" s="779"/>
      <c r="CS868" s="779"/>
      <c r="CT868" s="779"/>
    </row>
    <row r="869" spans="1:98" s="887" customFormat="1" ht="13.5">
      <c r="A869" s="886"/>
      <c r="B869" s="886"/>
      <c r="C869" s="886"/>
      <c r="D869" s="886"/>
      <c r="E869" s="886"/>
      <c r="F869" s="2851"/>
      <c r="G869" s="2851"/>
      <c r="H869" s="888"/>
      <c r="I869" s="889"/>
      <c r="J869" s="890"/>
      <c r="M869" s="772"/>
      <c r="N869" s="891"/>
      <c r="O869" s="774"/>
      <c r="P869" s="775"/>
      <c r="Q869" s="775"/>
      <c r="R869" s="776"/>
      <c r="S869" s="777"/>
      <c r="T869" s="777"/>
      <c r="U869" s="777"/>
      <c r="V869" s="778"/>
      <c r="W869" s="778"/>
      <c r="X869" s="778"/>
      <c r="Y869" s="778"/>
      <c r="Z869" s="778"/>
      <c r="AA869" s="779"/>
      <c r="AB869" s="779"/>
      <c r="AC869" s="779"/>
      <c r="AD869" s="779"/>
      <c r="AE869" s="779"/>
      <c r="AF869" s="779"/>
      <c r="AG869" s="779"/>
      <c r="AH869" s="779"/>
      <c r="AI869" s="779"/>
      <c r="AJ869" s="779"/>
      <c r="AK869" s="779"/>
      <c r="AL869" s="779"/>
      <c r="AM869" s="779"/>
      <c r="AN869" s="779"/>
      <c r="AO869" s="779"/>
      <c r="AP869" s="779"/>
      <c r="AQ869" s="779"/>
      <c r="AR869" s="779"/>
      <c r="AS869" s="779"/>
      <c r="AT869" s="779"/>
      <c r="AU869" s="779"/>
      <c r="AV869" s="779"/>
      <c r="AW869" s="779"/>
      <c r="AX869" s="779"/>
      <c r="AY869" s="779"/>
      <c r="AZ869" s="779"/>
      <c r="BA869" s="779"/>
      <c r="BB869" s="779"/>
      <c r="BC869" s="779"/>
      <c r="BD869" s="779"/>
      <c r="BE869" s="779"/>
      <c r="BF869" s="779"/>
      <c r="BG869" s="779"/>
      <c r="BH869" s="779"/>
      <c r="BI869" s="779"/>
      <c r="BJ869" s="779"/>
      <c r="BK869" s="779"/>
      <c r="BL869" s="779"/>
      <c r="BM869" s="779"/>
      <c r="BN869" s="779"/>
      <c r="BO869" s="779"/>
      <c r="BP869" s="779"/>
      <c r="BQ869" s="779"/>
      <c r="BR869" s="779"/>
      <c r="BS869" s="779"/>
      <c r="BT869" s="779"/>
      <c r="BU869" s="779"/>
      <c r="BV869" s="779"/>
      <c r="BW869" s="779"/>
      <c r="BX869" s="779"/>
      <c r="BY869" s="779"/>
      <c r="BZ869" s="779"/>
      <c r="CA869" s="779"/>
      <c r="CB869" s="779"/>
      <c r="CC869" s="779"/>
      <c r="CD869" s="779"/>
      <c r="CE869" s="779"/>
      <c r="CF869" s="779"/>
      <c r="CG869" s="779"/>
      <c r="CH869" s="779"/>
      <c r="CI869" s="779"/>
      <c r="CJ869" s="779"/>
      <c r="CK869" s="779"/>
      <c r="CL869" s="779"/>
      <c r="CM869" s="779"/>
      <c r="CN869" s="779"/>
      <c r="CO869" s="779"/>
      <c r="CP869" s="779"/>
      <c r="CQ869" s="779"/>
      <c r="CR869" s="779"/>
      <c r="CS869" s="779"/>
      <c r="CT869" s="779"/>
    </row>
    <row r="870" spans="1:98" s="887" customFormat="1" ht="13.5">
      <c r="A870" s="886"/>
      <c r="B870" s="886"/>
      <c r="C870" s="886"/>
      <c r="D870" s="886"/>
      <c r="E870" s="886"/>
      <c r="F870" s="2851"/>
      <c r="G870" s="2851"/>
      <c r="H870" s="888"/>
      <c r="I870" s="889"/>
      <c r="J870" s="890"/>
      <c r="M870" s="772"/>
      <c r="N870" s="891"/>
      <c r="O870" s="774"/>
      <c r="P870" s="775"/>
      <c r="Q870" s="775"/>
      <c r="R870" s="776"/>
      <c r="S870" s="777"/>
      <c r="T870" s="777"/>
      <c r="U870" s="777"/>
      <c r="V870" s="778"/>
      <c r="W870" s="778"/>
      <c r="X870" s="778"/>
      <c r="Y870" s="778"/>
      <c r="Z870" s="778"/>
      <c r="AA870" s="779"/>
      <c r="AB870" s="779"/>
      <c r="AC870" s="779"/>
      <c r="AD870" s="779"/>
      <c r="AE870" s="779"/>
      <c r="AF870" s="779"/>
      <c r="AG870" s="779"/>
      <c r="AH870" s="779"/>
      <c r="AI870" s="779"/>
      <c r="AJ870" s="779"/>
      <c r="AK870" s="779"/>
      <c r="AL870" s="779"/>
      <c r="AM870" s="779"/>
      <c r="AN870" s="779"/>
      <c r="AO870" s="779"/>
      <c r="AP870" s="779"/>
      <c r="AQ870" s="779"/>
      <c r="AR870" s="779"/>
      <c r="AS870" s="779"/>
      <c r="AT870" s="779"/>
      <c r="AU870" s="779"/>
      <c r="AV870" s="779"/>
      <c r="AW870" s="779"/>
      <c r="AX870" s="779"/>
      <c r="AY870" s="779"/>
      <c r="AZ870" s="779"/>
      <c r="BA870" s="779"/>
      <c r="BB870" s="779"/>
      <c r="BC870" s="779"/>
      <c r="BD870" s="779"/>
      <c r="BE870" s="779"/>
      <c r="BF870" s="779"/>
      <c r="BG870" s="779"/>
      <c r="BH870" s="779"/>
      <c r="BI870" s="779"/>
      <c r="BJ870" s="779"/>
      <c r="BK870" s="779"/>
      <c r="BL870" s="779"/>
      <c r="BM870" s="779"/>
      <c r="BN870" s="779"/>
      <c r="BO870" s="779"/>
      <c r="BP870" s="779"/>
      <c r="BQ870" s="779"/>
      <c r="BR870" s="779"/>
      <c r="BS870" s="779"/>
      <c r="BT870" s="779"/>
      <c r="BU870" s="779"/>
      <c r="BV870" s="779"/>
      <c r="BW870" s="779"/>
      <c r="BX870" s="779"/>
      <c r="BY870" s="779"/>
      <c r="BZ870" s="779"/>
      <c r="CA870" s="779"/>
      <c r="CB870" s="779"/>
      <c r="CC870" s="779"/>
      <c r="CD870" s="779"/>
      <c r="CE870" s="779"/>
      <c r="CF870" s="779"/>
      <c r="CG870" s="779"/>
      <c r="CH870" s="779"/>
      <c r="CI870" s="779"/>
      <c r="CJ870" s="779"/>
      <c r="CK870" s="779"/>
      <c r="CL870" s="779"/>
      <c r="CM870" s="779"/>
      <c r="CN870" s="779"/>
      <c r="CO870" s="779"/>
      <c r="CP870" s="779"/>
      <c r="CQ870" s="779"/>
      <c r="CR870" s="779"/>
      <c r="CS870" s="779"/>
      <c r="CT870" s="779"/>
    </row>
    <row r="871" spans="1:98" s="887" customFormat="1" ht="13.5">
      <c r="A871" s="886"/>
      <c r="B871" s="886"/>
      <c r="C871" s="886"/>
      <c r="D871" s="886"/>
      <c r="E871" s="886"/>
      <c r="F871" s="2851"/>
      <c r="G871" s="2851"/>
      <c r="H871" s="888"/>
      <c r="I871" s="889"/>
      <c r="J871" s="890"/>
      <c r="M871" s="772"/>
      <c r="N871" s="891"/>
      <c r="O871" s="774"/>
      <c r="P871" s="775"/>
      <c r="Q871" s="775"/>
      <c r="R871" s="776"/>
      <c r="S871" s="777"/>
      <c r="T871" s="777"/>
      <c r="U871" s="777"/>
      <c r="V871" s="778"/>
      <c r="W871" s="778"/>
      <c r="X871" s="778"/>
      <c r="Y871" s="778"/>
      <c r="Z871" s="778"/>
      <c r="AA871" s="779"/>
      <c r="AB871" s="779"/>
      <c r="AC871" s="779"/>
      <c r="AD871" s="779"/>
      <c r="AE871" s="779"/>
      <c r="AF871" s="779"/>
      <c r="AG871" s="779"/>
      <c r="AH871" s="779"/>
      <c r="AI871" s="779"/>
      <c r="AJ871" s="779"/>
      <c r="AK871" s="779"/>
      <c r="AL871" s="779"/>
      <c r="AM871" s="779"/>
      <c r="AN871" s="779"/>
      <c r="AO871" s="779"/>
      <c r="AP871" s="779"/>
      <c r="AQ871" s="779"/>
      <c r="AR871" s="779"/>
      <c r="AS871" s="779"/>
      <c r="AT871" s="779"/>
      <c r="AU871" s="779"/>
      <c r="AV871" s="779"/>
      <c r="AW871" s="779"/>
      <c r="AX871" s="779"/>
      <c r="AY871" s="779"/>
      <c r="AZ871" s="779"/>
      <c r="BA871" s="779"/>
      <c r="BB871" s="779"/>
      <c r="BC871" s="779"/>
      <c r="BD871" s="779"/>
      <c r="BE871" s="779"/>
      <c r="BF871" s="779"/>
      <c r="BG871" s="779"/>
      <c r="BH871" s="779"/>
      <c r="BI871" s="779"/>
      <c r="BJ871" s="779"/>
      <c r="BK871" s="779"/>
      <c r="BL871" s="779"/>
      <c r="BM871" s="779"/>
      <c r="BN871" s="779"/>
      <c r="BO871" s="779"/>
      <c r="BP871" s="779"/>
      <c r="BQ871" s="779"/>
      <c r="BR871" s="779"/>
      <c r="BS871" s="779"/>
      <c r="BT871" s="779"/>
      <c r="BU871" s="779"/>
      <c r="BV871" s="779"/>
      <c r="BW871" s="779"/>
      <c r="BX871" s="779"/>
      <c r="BY871" s="779"/>
      <c r="BZ871" s="779"/>
      <c r="CA871" s="779"/>
      <c r="CB871" s="779"/>
      <c r="CC871" s="779"/>
      <c r="CD871" s="779"/>
      <c r="CE871" s="779"/>
      <c r="CF871" s="779"/>
      <c r="CG871" s="779"/>
      <c r="CH871" s="779"/>
      <c r="CI871" s="779"/>
      <c r="CJ871" s="779"/>
      <c r="CK871" s="779"/>
      <c r="CL871" s="779"/>
      <c r="CM871" s="779"/>
      <c r="CN871" s="779"/>
      <c r="CO871" s="779"/>
      <c r="CP871" s="779"/>
      <c r="CQ871" s="779"/>
      <c r="CR871" s="779"/>
      <c r="CS871" s="779"/>
      <c r="CT871" s="779"/>
    </row>
    <row r="872" spans="1:98" s="887" customFormat="1" ht="13.5">
      <c r="A872" s="886"/>
      <c r="B872" s="886"/>
      <c r="C872" s="886"/>
      <c r="D872" s="886"/>
      <c r="E872" s="886"/>
      <c r="F872" s="2851"/>
      <c r="G872" s="2851"/>
      <c r="H872" s="888"/>
      <c r="I872" s="889"/>
      <c r="J872" s="890"/>
      <c r="M872" s="772"/>
      <c r="N872" s="891"/>
      <c r="O872" s="774"/>
      <c r="P872" s="775"/>
      <c r="Q872" s="775"/>
      <c r="R872" s="776"/>
      <c r="S872" s="777"/>
      <c r="T872" s="777"/>
      <c r="U872" s="777"/>
      <c r="V872" s="778"/>
      <c r="W872" s="778"/>
      <c r="X872" s="778"/>
      <c r="Y872" s="778"/>
      <c r="Z872" s="778"/>
      <c r="AA872" s="779"/>
      <c r="AB872" s="779"/>
      <c r="AC872" s="779"/>
      <c r="AD872" s="779"/>
      <c r="AE872" s="779"/>
      <c r="AF872" s="779"/>
      <c r="AG872" s="779"/>
      <c r="AH872" s="779"/>
      <c r="AI872" s="779"/>
      <c r="AJ872" s="779"/>
      <c r="AK872" s="779"/>
      <c r="AL872" s="779"/>
      <c r="AM872" s="779"/>
      <c r="AN872" s="779"/>
      <c r="AO872" s="779"/>
      <c r="AP872" s="779"/>
      <c r="AQ872" s="779"/>
      <c r="AR872" s="779"/>
      <c r="AS872" s="779"/>
      <c r="AT872" s="779"/>
      <c r="AU872" s="779"/>
      <c r="AV872" s="779"/>
      <c r="AW872" s="779"/>
      <c r="AX872" s="779"/>
      <c r="AY872" s="779"/>
      <c r="AZ872" s="779"/>
      <c r="BA872" s="779"/>
      <c r="BB872" s="779"/>
      <c r="BC872" s="779"/>
      <c r="BD872" s="779"/>
      <c r="BE872" s="779"/>
      <c r="BF872" s="779"/>
      <c r="BG872" s="779"/>
      <c r="BH872" s="779"/>
      <c r="BI872" s="779"/>
      <c r="BJ872" s="779"/>
      <c r="BK872" s="779"/>
      <c r="BL872" s="779"/>
      <c r="BM872" s="779"/>
      <c r="BN872" s="779"/>
      <c r="BO872" s="779"/>
      <c r="BP872" s="779"/>
      <c r="BQ872" s="779"/>
      <c r="BR872" s="779"/>
      <c r="BS872" s="779"/>
      <c r="BT872" s="779"/>
      <c r="BU872" s="779"/>
      <c r="BV872" s="779"/>
      <c r="BW872" s="779"/>
      <c r="BX872" s="779"/>
      <c r="BY872" s="779"/>
      <c r="BZ872" s="779"/>
      <c r="CA872" s="779"/>
      <c r="CB872" s="779"/>
      <c r="CC872" s="779"/>
      <c r="CD872" s="779"/>
      <c r="CE872" s="779"/>
      <c r="CF872" s="779"/>
      <c r="CG872" s="779"/>
      <c r="CH872" s="779"/>
      <c r="CI872" s="779"/>
      <c r="CJ872" s="779"/>
      <c r="CK872" s="779"/>
      <c r="CL872" s="779"/>
      <c r="CM872" s="779"/>
      <c r="CN872" s="779"/>
      <c r="CO872" s="779"/>
      <c r="CP872" s="779"/>
      <c r="CQ872" s="779"/>
      <c r="CR872" s="779"/>
      <c r="CS872" s="779"/>
      <c r="CT872" s="779"/>
    </row>
    <row r="873" spans="1:98" s="887" customFormat="1" ht="13.5">
      <c r="A873" s="886"/>
      <c r="B873" s="886"/>
      <c r="C873" s="886"/>
      <c r="D873" s="886"/>
      <c r="E873" s="886"/>
      <c r="F873" s="2851"/>
      <c r="G873" s="2851"/>
      <c r="H873" s="888"/>
      <c r="I873" s="889"/>
      <c r="J873" s="890"/>
      <c r="M873" s="772"/>
      <c r="N873" s="891"/>
      <c r="O873" s="774"/>
      <c r="P873" s="775"/>
      <c r="Q873" s="775"/>
      <c r="R873" s="776"/>
      <c r="S873" s="777"/>
      <c r="T873" s="777"/>
      <c r="U873" s="777"/>
      <c r="V873" s="778"/>
      <c r="W873" s="778"/>
      <c r="X873" s="778"/>
      <c r="Y873" s="778"/>
      <c r="Z873" s="778"/>
      <c r="AA873" s="779"/>
      <c r="AB873" s="779"/>
      <c r="AC873" s="779"/>
      <c r="AD873" s="779"/>
      <c r="AE873" s="779"/>
      <c r="AF873" s="779"/>
      <c r="AG873" s="779"/>
      <c r="AH873" s="779"/>
      <c r="AI873" s="779"/>
      <c r="AJ873" s="779"/>
      <c r="AK873" s="779"/>
      <c r="AL873" s="779"/>
      <c r="AM873" s="779"/>
      <c r="AN873" s="779"/>
      <c r="AO873" s="779"/>
      <c r="AP873" s="779"/>
      <c r="AQ873" s="779"/>
      <c r="AR873" s="779"/>
      <c r="AS873" s="779"/>
      <c r="AT873" s="779"/>
      <c r="AU873" s="779"/>
      <c r="AV873" s="779"/>
      <c r="AW873" s="779"/>
      <c r="AX873" s="779"/>
      <c r="AY873" s="779"/>
      <c r="AZ873" s="779"/>
      <c r="BA873" s="779"/>
      <c r="BB873" s="779"/>
      <c r="BC873" s="779"/>
      <c r="BD873" s="779"/>
      <c r="BE873" s="779"/>
      <c r="BF873" s="779"/>
      <c r="BG873" s="779"/>
      <c r="BH873" s="779"/>
      <c r="BI873" s="779"/>
      <c r="BJ873" s="779"/>
      <c r="BK873" s="779"/>
      <c r="BL873" s="779"/>
      <c r="BM873" s="779"/>
      <c r="BN873" s="779"/>
      <c r="BO873" s="779"/>
      <c r="BP873" s="779"/>
      <c r="BQ873" s="779"/>
      <c r="BR873" s="779"/>
      <c r="BS873" s="779"/>
      <c r="BT873" s="779"/>
      <c r="BU873" s="779"/>
      <c r="BV873" s="779"/>
      <c r="BW873" s="779"/>
      <c r="BX873" s="779"/>
      <c r="BY873" s="779"/>
      <c r="BZ873" s="779"/>
      <c r="CA873" s="779"/>
      <c r="CB873" s="779"/>
      <c r="CC873" s="779"/>
      <c r="CD873" s="779"/>
      <c r="CE873" s="779"/>
      <c r="CF873" s="779"/>
      <c r="CG873" s="779"/>
      <c r="CH873" s="779"/>
      <c r="CI873" s="779"/>
      <c r="CJ873" s="779"/>
      <c r="CK873" s="779"/>
      <c r="CL873" s="779"/>
      <c r="CM873" s="779"/>
      <c r="CN873" s="779"/>
      <c r="CO873" s="779"/>
      <c r="CP873" s="779"/>
      <c r="CQ873" s="779"/>
      <c r="CR873" s="779"/>
      <c r="CS873" s="779"/>
      <c r="CT873" s="779"/>
    </row>
    <row r="874" spans="1:98" s="887" customFormat="1" ht="13.5">
      <c r="A874" s="886"/>
      <c r="B874" s="886"/>
      <c r="C874" s="886"/>
      <c r="D874" s="886"/>
      <c r="E874" s="886"/>
      <c r="F874" s="2851"/>
      <c r="G874" s="2851"/>
      <c r="H874" s="888"/>
      <c r="I874" s="889"/>
      <c r="J874" s="890"/>
      <c r="M874" s="772"/>
      <c r="N874" s="891"/>
      <c r="O874" s="774"/>
      <c r="P874" s="775"/>
      <c r="Q874" s="775"/>
      <c r="R874" s="776"/>
      <c r="S874" s="777"/>
      <c r="T874" s="777"/>
      <c r="U874" s="777"/>
      <c r="V874" s="778"/>
      <c r="W874" s="778"/>
      <c r="X874" s="778"/>
      <c r="Y874" s="778"/>
      <c r="Z874" s="778"/>
      <c r="AA874" s="779"/>
      <c r="AB874" s="779"/>
      <c r="AC874" s="779"/>
      <c r="AD874" s="779"/>
      <c r="AE874" s="779"/>
      <c r="AF874" s="779"/>
      <c r="AG874" s="779"/>
      <c r="AH874" s="779"/>
      <c r="AI874" s="779"/>
      <c r="AJ874" s="779"/>
      <c r="AK874" s="779"/>
      <c r="AL874" s="779"/>
      <c r="AM874" s="779"/>
      <c r="AN874" s="779"/>
      <c r="AO874" s="779"/>
      <c r="AP874" s="779"/>
      <c r="AQ874" s="779"/>
      <c r="AR874" s="779"/>
      <c r="AS874" s="779"/>
      <c r="AT874" s="779"/>
      <c r="AU874" s="779"/>
      <c r="AV874" s="779"/>
      <c r="AW874" s="779"/>
      <c r="AX874" s="779"/>
      <c r="AY874" s="779"/>
      <c r="AZ874" s="779"/>
      <c r="BA874" s="779"/>
      <c r="BB874" s="779"/>
      <c r="BC874" s="779"/>
      <c r="BD874" s="779"/>
      <c r="BE874" s="779"/>
      <c r="BF874" s="779"/>
      <c r="BG874" s="779"/>
      <c r="BH874" s="779"/>
      <c r="BI874" s="779"/>
      <c r="BJ874" s="779"/>
      <c r="BK874" s="779"/>
      <c r="BL874" s="779"/>
      <c r="BM874" s="779"/>
      <c r="BN874" s="779"/>
      <c r="BO874" s="779"/>
      <c r="BP874" s="779"/>
      <c r="BQ874" s="779"/>
      <c r="BR874" s="779"/>
      <c r="BS874" s="779"/>
      <c r="BT874" s="779"/>
      <c r="BU874" s="779"/>
      <c r="BV874" s="779"/>
      <c r="BW874" s="779"/>
      <c r="BX874" s="779"/>
      <c r="BY874" s="779"/>
      <c r="BZ874" s="779"/>
      <c r="CA874" s="779"/>
      <c r="CB874" s="779"/>
      <c r="CC874" s="779"/>
      <c r="CD874" s="779"/>
      <c r="CE874" s="779"/>
      <c r="CF874" s="779"/>
      <c r="CG874" s="779"/>
      <c r="CH874" s="779"/>
      <c r="CI874" s="779"/>
      <c r="CJ874" s="779"/>
      <c r="CK874" s="779"/>
      <c r="CL874" s="779"/>
      <c r="CM874" s="779"/>
      <c r="CN874" s="779"/>
      <c r="CO874" s="779"/>
      <c r="CP874" s="779"/>
      <c r="CQ874" s="779"/>
      <c r="CR874" s="779"/>
      <c r="CS874" s="779"/>
      <c r="CT874" s="779"/>
    </row>
    <row r="875" spans="1:98" s="887" customFormat="1" ht="13.5">
      <c r="A875" s="886"/>
      <c r="B875" s="886"/>
      <c r="C875" s="886"/>
      <c r="D875" s="886"/>
      <c r="E875" s="886"/>
      <c r="F875" s="2851"/>
      <c r="G875" s="2851"/>
      <c r="H875" s="888"/>
      <c r="I875" s="889"/>
      <c r="J875" s="890"/>
      <c r="M875" s="772"/>
      <c r="N875" s="891"/>
      <c r="O875" s="774"/>
      <c r="P875" s="775"/>
      <c r="Q875" s="775"/>
      <c r="R875" s="776"/>
      <c r="S875" s="777"/>
      <c r="T875" s="777"/>
      <c r="U875" s="777"/>
      <c r="V875" s="778"/>
      <c r="W875" s="778"/>
      <c r="X875" s="778"/>
      <c r="Y875" s="778"/>
      <c r="Z875" s="778"/>
      <c r="AA875" s="779"/>
      <c r="AB875" s="779"/>
      <c r="AC875" s="779"/>
      <c r="AD875" s="779"/>
      <c r="AE875" s="779"/>
      <c r="AF875" s="779"/>
      <c r="AG875" s="779"/>
      <c r="AH875" s="779"/>
      <c r="AI875" s="779"/>
      <c r="AJ875" s="779"/>
      <c r="AK875" s="779"/>
      <c r="AL875" s="779"/>
      <c r="AM875" s="779"/>
      <c r="AN875" s="779"/>
      <c r="AO875" s="779"/>
      <c r="AP875" s="779"/>
      <c r="AQ875" s="779"/>
      <c r="AR875" s="779"/>
      <c r="AS875" s="779"/>
      <c r="AT875" s="779"/>
      <c r="AU875" s="779"/>
      <c r="AV875" s="779"/>
      <c r="AW875" s="779"/>
      <c r="AX875" s="779"/>
      <c r="AY875" s="779"/>
      <c r="AZ875" s="779"/>
      <c r="BA875" s="779"/>
      <c r="BB875" s="779"/>
      <c r="BC875" s="779"/>
      <c r="BD875" s="779"/>
      <c r="BE875" s="779"/>
      <c r="BF875" s="779"/>
      <c r="BG875" s="779"/>
      <c r="BH875" s="779"/>
      <c r="BI875" s="779"/>
      <c r="BJ875" s="779"/>
      <c r="BK875" s="779"/>
      <c r="BL875" s="779"/>
      <c r="BM875" s="779"/>
      <c r="BN875" s="779"/>
      <c r="BO875" s="779"/>
      <c r="BP875" s="779"/>
      <c r="BQ875" s="779"/>
      <c r="BR875" s="779"/>
      <c r="BS875" s="779"/>
      <c r="BT875" s="779"/>
      <c r="BU875" s="779"/>
      <c r="BV875" s="779"/>
      <c r="BW875" s="779"/>
      <c r="BX875" s="779"/>
      <c r="BY875" s="779"/>
      <c r="BZ875" s="779"/>
      <c r="CA875" s="779"/>
      <c r="CB875" s="779"/>
      <c r="CC875" s="779"/>
      <c r="CD875" s="779"/>
      <c r="CE875" s="779"/>
      <c r="CF875" s="779"/>
      <c r="CG875" s="779"/>
      <c r="CH875" s="779"/>
      <c r="CI875" s="779"/>
      <c r="CJ875" s="779"/>
      <c r="CK875" s="779"/>
      <c r="CL875" s="779"/>
      <c r="CM875" s="779"/>
      <c r="CN875" s="779"/>
      <c r="CO875" s="779"/>
      <c r="CP875" s="779"/>
      <c r="CQ875" s="779"/>
      <c r="CR875" s="779"/>
      <c r="CS875" s="779"/>
      <c r="CT875" s="779"/>
    </row>
    <row r="876" spans="1:98" s="887" customFormat="1" ht="13.5">
      <c r="A876" s="886"/>
      <c r="B876" s="886"/>
      <c r="C876" s="886"/>
      <c r="D876" s="886"/>
      <c r="E876" s="886"/>
      <c r="F876" s="2851"/>
      <c r="G876" s="2851"/>
      <c r="H876" s="888"/>
      <c r="I876" s="889"/>
      <c r="J876" s="890"/>
      <c r="M876" s="772"/>
      <c r="N876" s="891"/>
      <c r="O876" s="774"/>
      <c r="P876" s="775"/>
      <c r="Q876" s="775"/>
      <c r="R876" s="776"/>
      <c r="S876" s="777"/>
      <c r="T876" s="777"/>
      <c r="U876" s="777"/>
      <c r="V876" s="778"/>
      <c r="W876" s="778"/>
      <c r="X876" s="778"/>
      <c r="Y876" s="778"/>
      <c r="Z876" s="778"/>
      <c r="AA876" s="779"/>
      <c r="AB876" s="779"/>
      <c r="AC876" s="779"/>
      <c r="AD876" s="779"/>
      <c r="AE876" s="779"/>
      <c r="AF876" s="779"/>
      <c r="AG876" s="779"/>
      <c r="AH876" s="779"/>
      <c r="AI876" s="779"/>
      <c r="AJ876" s="779"/>
      <c r="AK876" s="779"/>
      <c r="AL876" s="779"/>
      <c r="AM876" s="779"/>
      <c r="AN876" s="779"/>
      <c r="AO876" s="779"/>
      <c r="AP876" s="779"/>
      <c r="AQ876" s="779"/>
      <c r="AR876" s="779"/>
      <c r="AS876" s="779"/>
      <c r="AT876" s="779"/>
      <c r="AU876" s="779"/>
      <c r="AV876" s="779"/>
      <c r="AW876" s="779"/>
      <c r="AX876" s="779"/>
      <c r="AY876" s="779"/>
      <c r="AZ876" s="779"/>
      <c r="BA876" s="779"/>
      <c r="BB876" s="779"/>
      <c r="BC876" s="779"/>
      <c r="BD876" s="779"/>
      <c r="BE876" s="779"/>
      <c r="BF876" s="779"/>
      <c r="BG876" s="779"/>
      <c r="BH876" s="779"/>
      <c r="BI876" s="779"/>
      <c r="BJ876" s="779"/>
      <c r="BK876" s="779"/>
      <c r="BL876" s="779"/>
      <c r="BM876" s="779"/>
      <c r="BN876" s="779"/>
      <c r="BO876" s="779"/>
      <c r="BP876" s="779"/>
      <c r="BQ876" s="779"/>
      <c r="BR876" s="779"/>
      <c r="BS876" s="779"/>
      <c r="BT876" s="779"/>
      <c r="BU876" s="779"/>
      <c r="BV876" s="779"/>
      <c r="BW876" s="779"/>
      <c r="BX876" s="779"/>
      <c r="BY876" s="779"/>
      <c r="BZ876" s="779"/>
      <c r="CA876" s="779"/>
      <c r="CB876" s="779"/>
      <c r="CC876" s="779"/>
      <c r="CD876" s="779"/>
      <c r="CE876" s="779"/>
      <c r="CF876" s="779"/>
      <c r="CG876" s="779"/>
      <c r="CH876" s="779"/>
      <c r="CI876" s="779"/>
      <c r="CJ876" s="779"/>
      <c r="CK876" s="779"/>
      <c r="CL876" s="779"/>
      <c r="CM876" s="779"/>
      <c r="CN876" s="779"/>
      <c r="CO876" s="779"/>
      <c r="CP876" s="779"/>
      <c r="CQ876" s="779"/>
      <c r="CR876" s="779"/>
      <c r="CS876" s="779"/>
      <c r="CT876" s="779"/>
    </row>
    <row r="877" spans="1:98" s="887" customFormat="1" ht="13.5">
      <c r="A877" s="886"/>
      <c r="B877" s="886"/>
      <c r="C877" s="886"/>
      <c r="D877" s="886"/>
      <c r="E877" s="886"/>
      <c r="F877" s="2851"/>
      <c r="G877" s="2851"/>
      <c r="H877" s="888"/>
      <c r="I877" s="889"/>
      <c r="J877" s="890"/>
      <c r="M877" s="772"/>
      <c r="N877" s="891"/>
      <c r="O877" s="774"/>
      <c r="P877" s="775"/>
      <c r="Q877" s="775"/>
      <c r="R877" s="776"/>
      <c r="S877" s="777"/>
      <c r="T877" s="777"/>
      <c r="U877" s="777"/>
      <c r="V877" s="778"/>
      <c r="W877" s="778"/>
      <c r="X877" s="778"/>
      <c r="Y877" s="778"/>
      <c r="Z877" s="778"/>
      <c r="AA877" s="779"/>
      <c r="AB877" s="779"/>
      <c r="AC877" s="779"/>
      <c r="AD877" s="779"/>
      <c r="AE877" s="779"/>
      <c r="AF877" s="779"/>
      <c r="AG877" s="779"/>
      <c r="AH877" s="779"/>
      <c r="AI877" s="779"/>
      <c r="AJ877" s="779"/>
      <c r="AK877" s="779"/>
      <c r="AL877" s="779"/>
      <c r="AM877" s="779"/>
      <c r="AN877" s="779"/>
      <c r="AO877" s="779"/>
      <c r="AP877" s="779"/>
      <c r="AQ877" s="779"/>
      <c r="AR877" s="779"/>
      <c r="AS877" s="779"/>
      <c r="AT877" s="779"/>
      <c r="AU877" s="779"/>
      <c r="AV877" s="779"/>
      <c r="AW877" s="779"/>
      <c r="AX877" s="779"/>
      <c r="AY877" s="779"/>
      <c r="AZ877" s="779"/>
      <c r="BA877" s="779"/>
      <c r="BB877" s="779"/>
      <c r="BC877" s="779"/>
      <c r="BD877" s="779"/>
      <c r="BE877" s="779"/>
      <c r="BF877" s="779"/>
      <c r="BG877" s="779"/>
      <c r="BH877" s="779"/>
      <c r="BI877" s="779"/>
      <c r="BJ877" s="779"/>
      <c r="BK877" s="779"/>
      <c r="BL877" s="779"/>
      <c r="BM877" s="779"/>
      <c r="BN877" s="779"/>
      <c r="BO877" s="779"/>
      <c r="BP877" s="779"/>
      <c r="BQ877" s="779"/>
      <c r="BR877" s="779"/>
      <c r="BS877" s="779"/>
      <c r="BT877" s="779"/>
      <c r="BU877" s="779"/>
      <c r="BV877" s="779"/>
      <c r="BW877" s="779"/>
      <c r="BX877" s="779"/>
      <c r="BY877" s="779"/>
      <c r="BZ877" s="779"/>
      <c r="CA877" s="779"/>
      <c r="CB877" s="779"/>
      <c r="CC877" s="779"/>
      <c r="CD877" s="779"/>
      <c r="CE877" s="779"/>
      <c r="CF877" s="779"/>
      <c r="CG877" s="779"/>
      <c r="CH877" s="779"/>
      <c r="CI877" s="779"/>
      <c r="CJ877" s="779"/>
      <c r="CK877" s="779"/>
      <c r="CL877" s="779"/>
      <c r="CM877" s="779"/>
      <c r="CN877" s="779"/>
      <c r="CO877" s="779"/>
      <c r="CP877" s="779"/>
      <c r="CQ877" s="779"/>
      <c r="CR877" s="779"/>
      <c r="CS877" s="779"/>
      <c r="CT877" s="779"/>
    </row>
    <row r="878" spans="1:98" s="887" customFormat="1" ht="13.5">
      <c r="A878" s="886"/>
      <c r="B878" s="886"/>
      <c r="C878" s="886"/>
      <c r="D878" s="886"/>
      <c r="E878" s="886"/>
      <c r="F878" s="2851"/>
      <c r="G878" s="2851"/>
      <c r="H878" s="888"/>
      <c r="I878" s="889"/>
      <c r="J878" s="890"/>
      <c r="M878" s="772"/>
      <c r="N878" s="891"/>
      <c r="O878" s="774"/>
      <c r="P878" s="775"/>
      <c r="Q878" s="775"/>
      <c r="R878" s="776"/>
      <c r="S878" s="777"/>
      <c r="T878" s="777"/>
      <c r="U878" s="777"/>
      <c r="V878" s="778"/>
      <c r="W878" s="778"/>
      <c r="X878" s="778"/>
      <c r="Y878" s="778"/>
      <c r="Z878" s="778"/>
      <c r="AA878" s="779"/>
      <c r="AB878" s="779"/>
      <c r="AC878" s="779"/>
      <c r="AD878" s="779"/>
      <c r="AE878" s="779"/>
      <c r="AF878" s="779"/>
      <c r="AG878" s="779"/>
      <c r="AH878" s="779"/>
      <c r="AI878" s="779"/>
      <c r="AJ878" s="779"/>
      <c r="AK878" s="779"/>
      <c r="AL878" s="779"/>
      <c r="AM878" s="779"/>
      <c r="AN878" s="779"/>
      <c r="AO878" s="779"/>
      <c r="AP878" s="779"/>
      <c r="AQ878" s="779"/>
      <c r="AR878" s="779"/>
      <c r="AS878" s="779"/>
      <c r="AT878" s="779"/>
      <c r="AU878" s="779"/>
      <c r="AV878" s="779"/>
      <c r="AW878" s="779"/>
      <c r="AX878" s="779"/>
      <c r="AY878" s="779"/>
      <c r="AZ878" s="779"/>
      <c r="BA878" s="779"/>
      <c r="BB878" s="779"/>
      <c r="BC878" s="779"/>
      <c r="BD878" s="779"/>
      <c r="BE878" s="779"/>
      <c r="BF878" s="779"/>
      <c r="BG878" s="779"/>
      <c r="BH878" s="779"/>
      <c r="BI878" s="779"/>
      <c r="BJ878" s="779"/>
      <c r="BK878" s="779"/>
      <c r="BL878" s="779"/>
      <c r="BM878" s="779"/>
      <c r="BN878" s="779"/>
      <c r="BO878" s="779"/>
      <c r="BP878" s="779"/>
      <c r="BQ878" s="779"/>
      <c r="BR878" s="779"/>
      <c r="BS878" s="779"/>
      <c r="BT878" s="779"/>
      <c r="BU878" s="779"/>
      <c r="BV878" s="779"/>
      <c r="BW878" s="779"/>
      <c r="BX878" s="779"/>
      <c r="BY878" s="779"/>
      <c r="BZ878" s="779"/>
      <c r="CA878" s="779"/>
      <c r="CB878" s="779"/>
      <c r="CC878" s="779"/>
      <c r="CD878" s="779"/>
      <c r="CE878" s="779"/>
      <c r="CF878" s="779"/>
      <c r="CG878" s="779"/>
      <c r="CH878" s="779"/>
      <c r="CI878" s="779"/>
      <c r="CJ878" s="779"/>
      <c r="CK878" s="779"/>
      <c r="CL878" s="779"/>
      <c r="CM878" s="779"/>
      <c r="CN878" s="779"/>
      <c r="CO878" s="779"/>
      <c r="CP878" s="779"/>
      <c r="CQ878" s="779"/>
      <c r="CR878" s="779"/>
      <c r="CS878" s="779"/>
      <c r="CT878" s="779"/>
    </row>
    <row r="879" spans="1:98" s="887" customFormat="1" ht="13.5">
      <c r="A879" s="886"/>
      <c r="B879" s="886"/>
      <c r="C879" s="886"/>
      <c r="D879" s="886"/>
      <c r="E879" s="886"/>
      <c r="F879" s="2851"/>
      <c r="G879" s="2851"/>
      <c r="H879" s="888"/>
      <c r="I879" s="889"/>
      <c r="J879" s="890"/>
      <c r="M879" s="772"/>
      <c r="N879" s="891"/>
      <c r="O879" s="774"/>
      <c r="P879" s="775"/>
      <c r="Q879" s="775"/>
      <c r="R879" s="776"/>
      <c r="S879" s="777"/>
      <c r="T879" s="777"/>
      <c r="U879" s="777"/>
      <c r="V879" s="778"/>
      <c r="W879" s="778"/>
      <c r="X879" s="778"/>
      <c r="Y879" s="778"/>
      <c r="Z879" s="778"/>
      <c r="AA879" s="779"/>
      <c r="AB879" s="779"/>
      <c r="AC879" s="779"/>
      <c r="AD879" s="779"/>
      <c r="AE879" s="779"/>
      <c r="AF879" s="779"/>
      <c r="AG879" s="779"/>
      <c r="AH879" s="779"/>
      <c r="AI879" s="779"/>
      <c r="AJ879" s="779"/>
      <c r="AK879" s="779"/>
      <c r="AL879" s="779"/>
      <c r="AM879" s="779"/>
      <c r="AN879" s="779"/>
      <c r="AO879" s="779"/>
      <c r="AP879" s="779"/>
      <c r="AQ879" s="779"/>
      <c r="AR879" s="779"/>
      <c r="AS879" s="779"/>
      <c r="AT879" s="779"/>
      <c r="AU879" s="779"/>
      <c r="AV879" s="779"/>
      <c r="AW879" s="779"/>
      <c r="AX879" s="779"/>
      <c r="AY879" s="779"/>
      <c r="AZ879" s="779"/>
      <c r="BA879" s="779"/>
      <c r="BB879" s="779"/>
      <c r="BC879" s="779"/>
      <c r="BD879" s="779"/>
      <c r="BE879" s="779"/>
      <c r="BF879" s="779"/>
      <c r="BG879" s="779"/>
      <c r="BH879" s="779"/>
      <c r="BI879" s="779"/>
      <c r="BJ879" s="779"/>
      <c r="BK879" s="779"/>
      <c r="BL879" s="779"/>
      <c r="BM879" s="779"/>
      <c r="BN879" s="779"/>
      <c r="BO879" s="779"/>
      <c r="BP879" s="779"/>
      <c r="BQ879" s="779"/>
      <c r="BR879" s="779"/>
      <c r="BS879" s="779"/>
      <c r="BT879" s="779"/>
      <c r="BU879" s="779"/>
      <c r="BV879" s="779"/>
      <c r="BW879" s="779"/>
      <c r="BX879" s="779"/>
      <c r="BY879" s="779"/>
      <c r="BZ879" s="779"/>
      <c r="CA879" s="779"/>
      <c r="CB879" s="779"/>
      <c r="CC879" s="779"/>
      <c r="CD879" s="779"/>
      <c r="CE879" s="779"/>
      <c r="CF879" s="779"/>
      <c r="CG879" s="779"/>
      <c r="CH879" s="779"/>
      <c r="CI879" s="779"/>
      <c r="CJ879" s="779"/>
      <c r="CK879" s="779"/>
      <c r="CL879" s="779"/>
      <c r="CM879" s="779"/>
      <c r="CN879" s="779"/>
      <c r="CO879" s="779"/>
      <c r="CP879" s="779"/>
      <c r="CQ879" s="779"/>
      <c r="CR879" s="779"/>
      <c r="CS879" s="779"/>
      <c r="CT879" s="779"/>
    </row>
    <row r="880" spans="1:98" s="887" customFormat="1" ht="13.5">
      <c r="A880" s="886"/>
      <c r="B880" s="886"/>
      <c r="C880" s="886"/>
      <c r="D880" s="886"/>
      <c r="E880" s="886"/>
      <c r="F880" s="2851"/>
      <c r="G880" s="2851"/>
      <c r="H880" s="888"/>
      <c r="I880" s="889"/>
      <c r="J880" s="890"/>
      <c r="M880" s="772"/>
      <c r="N880" s="891"/>
      <c r="O880" s="774"/>
      <c r="P880" s="775"/>
      <c r="Q880" s="775"/>
      <c r="R880" s="776"/>
      <c r="S880" s="777"/>
      <c r="T880" s="777"/>
      <c r="U880" s="777"/>
      <c r="V880" s="778"/>
      <c r="W880" s="778"/>
      <c r="X880" s="778"/>
      <c r="Y880" s="778"/>
      <c r="Z880" s="778"/>
      <c r="AA880" s="779"/>
      <c r="AB880" s="779"/>
      <c r="AC880" s="779"/>
      <c r="AD880" s="779"/>
      <c r="AE880" s="779"/>
      <c r="AF880" s="779"/>
      <c r="AG880" s="779"/>
      <c r="AH880" s="779"/>
      <c r="AI880" s="779"/>
      <c r="AJ880" s="779"/>
      <c r="AK880" s="779"/>
      <c r="AL880" s="779"/>
      <c r="AM880" s="779"/>
      <c r="AN880" s="779"/>
      <c r="AO880" s="779"/>
      <c r="AP880" s="779"/>
      <c r="AQ880" s="779"/>
      <c r="AR880" s="779"/>
      <c r="AS880" s="779"/>
      <c r="AT880" s="779"/>
      <c r="AU880" s="779"/>
      <c r="AV880" s="779"/>
      <c r="AW880" s="779"/>
      <c r="AX880" s="779"/>
      <c r="AY880" s="779"/>
      <c r="AZ880" s="779"/>
      <c r="BA880" s="779"/>
      <c r="BB880" s="779"/>
      <c r="BC880" s="779"/>
      <c r="BD880" s="779"/>
      <c r="BE880" s="779"/>
      <c r="BF880" s="779"/>
      <c r="BG880" s="779"/>
      <c r="BH880" s="779"/>
      <c r="BI880" s="779"/>
      <c r="BJ880" s="779"/>
      <c r="BK880" s="779"/>
      <c r="BL880" s="779"/>
      <c r="BM880" s="779"/>
      <c r="BN880" s="779"/>
      <c r="BO880" s="779"/>
      <c r="BP880" s="779"/>
      <c r="BQ880" s="779"/>
      <c r="BR880" s="779"/>
      <c r="BS880" s="779"/>
      <c r="BT880" s="779"/>
      <c r="BU880" s="779"/>
      <c r="BV880" s="779"/>
      <c r="BW880" s="779"/>
      <c r="BX880" s="779"/>
      <c r="BY880" s="779"/>
      <c r="BZ880" s="779"/>
      <c r="CA880" s="779"/>
      <c r="CB880" s="779"/>
      <c r="CC880" s="779"/>
      <c r="CD880" s="779"/>
      <c r="CE880" s="779"/>
      <c r="CF880" s="779"/>
      <c r="CG880" s="779"/>
      <c r="CH880" s="779"/>
      <c r="CI880" s="779"/>
      <c r="CJ880" s="779"/>
      <c r="CK880" s="779"/>
      <c r="CL880" s="779"/>
      <c r="CM880" s="779"/>
      <c r="CN880" s="779"/>
      <c r="CO880" s="779"/>
      <c r="CP880" s="779"/>
      <c r="CQ880" s="779"/>
      <c r="CR880" s="779"/>
      <c r="CS880" s="779"/>
      <c r="CT880" s="779"/>
    </row>
    <row r="881" spans="1:98" s="887" customFormat="1" ht="13.5">
      <c r="A881" s="886"/>
      <c r="B881" s="886"/>
      <c r="C881" s="886"/>
      <c r="D881" s="886"/>
      <c r="E881" s="886"/>
      <c r="F881" s="2851"/>
      <c r="G881" s="2851"/>
      <c r="H881" s="888"/>
      <c r="I881" s="889"/>
      <c r="J881" s="890"/>
      <c r="M881" s="772"/>
      <c r="N881" s="891"/>
      <c r="O881" s="774"/>
      <c r="P881" s="775"/>
      <c r="Q881" s="775"/>
      <c r="R881" s="776"/>
      <c r="S881" s="777"/>
      <c r="T881" s="777"/>
      <c r="U881" s="777"/>
      <c r="V881" s="778"/>
      <c r="W881" s="778"/>
      <c r="X881" s="778"/>
      <c r="Y881" s="778"/>
      <c r="Z881" s="778"/>
      <c r="AA881" s="779"/>
      <c r="AB881" s="779"/>
      <c r="AC881" s="779"/>
      <c r="AD881" s="779"/>
      <c r="AE881" s="779"/>
      <c r="AF881" s="779"/>
      <c r="AG881" s="779"/>
      <c r="AH881" s="779"/>
      <c r="AI881" s="779"/>
      <c r="AJ881" s="779"/>
      <c r="AK881" s="779"/>
      <c r="AL881" s="779"/>
      <c r="AM881" s="779"/>
      <c r="AN881" s="779"/>
      <c r="AO881" s="779"/>
      <c r="AP881" s="779"/>
      <c r="AQ881" s="779"/>
      <c r="AR881" s="779"/>
      <c r="AS881" s="779"/>
      <c r="AT881" s="779"/>
      <c r="AU881" s="779"/>
      <c r="AV881" s="779"/>
      <c r="AW881" s="779"/>
      <c r="AX881" s="779"/>
      <c r="AY881" s="779"/>
      <c r="AZ881" s="779"/>
      <c r="BA881" s="779"/>
      <c r="BB881" s="779"/>
      <c r="BC881" s="779"/>
      <c r="BD881" s="779"/>
      <c r="BE881" s="779"/>
      <c r="BF881" s="779"/>
      <c r="BG881" s="779"/>
      <c r="BH881" s="779"/>
      <c r="BI881" s="779"/>
      <c r="BJ881" s="779"/>
      <c r="BK881" s="779"/>
      <c r="BL881" s="779"/>
      <c r="BM881" s="779"/>
      <c r="BN881" s="779"/>
      <c r="BO881" s="779"/>
      <c r="BP881" s="779"/>
      <c r="BQ881" s="779"/>
      <c r="BR881" s="779"/>
      <c r="BS881" s="779"/>
      <c r="BT881" s="779"/>
      <c r="BU881" s="779"/>
      <c r="BV881" s="779"/>
      <c r="BW881" s="779"/>
      <c r="BX881" s="779"/>
      <c r="BY881" s="779"/>
      <c r="BZ881" s="779"/>
      <c r="CA881" s="779"/>
      <c r="CB881" s="779"/>
      <c r="CC881" s="779"/>
      <c r="CD881" s="779"/>
      <c r="CE881" s="779"/>
      <c r="CF881" s="779"/>
      <c r="CG881" s="779"/>
      <c r="CH881" s="779"/>
      <c r="CI881" s="779"/>
      <c r="CJ881" s="779"/>
      <c r="CK881" s="779"/>
      <c r="CL881" s="779"/>
      <c r="CM881" s="779"/>
      <c r="CN881" s="779"/>
      <c r="CO881" s="779"/>
      <c r="CP881" s="779"/>
      <c r="CQ881" s="779"/>
      <c r="CR881" s="779"/>
      <c r="CS881" s="779"/>
      <c r="CT881" s="779"/>
    </row>
    <row r="882" spans="1:98" s="887" customFormat="1" ht="13.5">
      <c r="A882" s="886"/>
      <c r="B882" s="886"/>
      <c r="C882" s="886"/>
      <c r="D882" s="886"/>
      <c r="E882" s="886"/>
      <c r="F882" s="2851"/>
      <c r="G882" s="2851"/>
      <c r="H882" s="888"/>
      <c r="I882" s="889"/>
      <c r="J882" s="890"/>
      <c r="M882" s="772"/>
      <c r="N882" s="891"/>
      <c r="O882" s="774"/>
      <c r="P882" s="775"/>
      <c r="Q882" s="775"/>
      <c r="R882" s="776"/>
      <c r="S882" s="777"/>
      <c r="T882" s="777"/>
      <c r="U882" s="777"/>
      <c r="V882" s="778"/>
      <c r="W882" s="778"/>
      <c r="X882" s="778"/>
      <c r="Y882" s="778"/>
      <c r="Z882" s="778"/>
      <c r="AA882" s="779"/>
      <c r="AB882" s="779"/>
      <c r="AC882" s="779"/>
      <c r="AD882" s="779"/>
      <c r="AE882" s="779"/>
      <c r="AF882" s="779"/>
      <c r="AG882" s="779"/>
      <c r="AH882" s="779"/>
      <c r="AI882" s="779"/>
      <c r="AJ882" s="779"/>
      <c r="AK882" s="779"/>
      <c r="AL882" s="779"/>
      <c r="AM882" s="779"/>
      <c r="AN882" s="779"/>
      <c r="AO882" s="779"/>
      <c r="AP882" s="779"/>
      <c r="AQ882" s="779"/>
      <c r="AR882" s="779"/>
      <c r="AS882" s="779"/>
      <c r="AT882" s="779"/>
      <c r="AU882" s="779"/>
      <c r="AV882" s="779"/>
      <c r="AW882" s="779"/>
      <c r="AX882" s="779"/>
      <c r="AY882" s="779"/>
      <c r="AZ882" s="779"/>
      <c r="BA882" s="779"/>
      <c r="BB882" s="779"/>
      <c r="BC882" s="779"/>
      <c r="BD882" s="779"/>
      <c r="BE882" s="779"/>
      <c r="BF882" s="779"/>
      <c r="BG882" s="779"/>
      <c r="BH882" s="779"/>
      <c r="BI882" s="779"/>
      <c r="BJ882" s="779"/>
      <c r="BK882" s="779"/>
      <c r="BL882" s="779"/>
      <c r="BM882" s="779"/>
      <c r="BN882" s="779"/>
      <c r="BO882" s="779"/>
      <c r="BP882" s="779"/>
      <c r="BQ882" s="779"/>
      <c r="BR882" s="779"/>
      <c r="BS882" s="779"/>
      <c r="BT882" s="779"/>
      <c r="BU882" s="779"/>
      <c r="BV882" s="779"/>
      <c r="BW882" s="779"/>
      <c r="BX882" s="779"/>
      <c r="BY882" s="779"/>
      <c r="BZ882" s="779"/>
      <c r="CA882" s="779"/>
      <c r="CB882" s="779"/>
      <c r="CC882" s="779"/>
      <c r="CD882" s="779"/>
      <c r="CE882" s="779"/>
      <c r="CF882" s="779"/>
      <c r="CG882" s="779"/>
      <c r="CH882" s="779"/>
      <c r="CI882" s="779"/>
      <c r="CJ882" s="779"/>
      <c r="CK882" s="779"/>
      <c r="CL882" s="779"/>
      <c r="CM882" s="779"/>
      <c r="CN882" s="779"/>
      <c r="CO882" s="779"/>
      <c r="CP882" s="779"/>
      <c r="CQ882" s="779"/>
      <c r="CR882" s="779"/>
      <c r="CS882" s="779"/>
      <c r="CT882" s="779"/>
    </row>
    <row r="883" spans="1:98" s="887" customFormat="1" ht="13.5">
      <c r="A883" s="886"/>
      <c r="B883" s="886"/>
      <c r="C883" s="886"/>
      <c r="D883" s="886"/>
      <c r="E883" s="886"/>
      <c r="F883" s="2851"/>
      <c r="G883" s="2851"/>
      <c r="H883" s="888"/>
      <c r="I883" s="889"/>
      <c r="J883" s="890"/>
      <c r="M883" s="772"/>
      <c r="N883" s="891"/>
      <c r="O883" s="774"/>
      <c r="P883" s="775"/>
      <c r="Q883" s="775"/>
      <c r="R883" s="776"/>
      <c r="S883" s="777"/>
      <c r="T883" s="777"/>
      <c r="U883" s="777"/>
      <c r="V883" s="778"/>
      <c r="W883" s="778"/>
      <c r="X883" s="778"/>
      <c r="Y883" s="778"/>
      <c r="Z883" s="778"/>
      <c r="AA883" s="779"/>
      <c r="AB883" s="779"/>
      <c r="AC883" s="779"/>
      <c r="AD883" s="779"/>
      <c r="AE883" s="779"/>
      <c r="AF883" s="779"/>
      <c r="AG883" s="779"/>
      <c r="AH883" s="779"/>
      <c r="AI883" s="779"/>
      <c r="AJ883" s="779"/>
      <c r="AK883" s="779"/>
      <c r="AL883" s="779"/>
      <c r="AM883" s="779"/>
      <c r="AN883" s="779"/>
      <c r="AO883" s="779"/>
      <c r="AP883" s="779"/>
      <c r="AQ883" s="779"/>
      <c r="AR883" s="779"/>
      <c r="AS883" s="779"/>
      <c r="AT883" s="779"/>
      <c r="AU883" s="779"/>
      <c r="AV883" s="779"/>
      <c r="AW883" s="779"/>
      <c r="AX883" s="779"/>
      <c r="AY883" s="779"/>
      <c r="AZ883" s="779"/>
      <c r="BA883" s="779"/>
      <c r="BB883" s="779"/>
      <c r="BC883" s="779"/>
      <c r="BD883" s="779"/>
      <c r="BE883" s="779"/>
      <c r="BF883" s="779"/>
      <c r="BG883" s="779"/>
      <c r="BH883" s="779"/>
      <c r="BI883" s="779"/>
      <c r="BJ883" s="779"/>
      <c r="BK883" s="779"/>
      <c r="BL883" s="779"/>
      <c r="BM883" s="779"/>
      <c r="BN883" s="779"/>
      <c r="BO883" s="779"/>
      <c r="BP883" s="779"/>
      <c r="BQ883" s="779"/>
      <c r="BR883" s="779"/>
      <c r="BS883" s="779"/>
      <c r="BT883" s="779"/>
      <c r="BU883" s="779"/>
      <c r="BV883" s="779"/>
      <c r="BW883" s="779"/>
      <c r="BX883" s="779"/>
      <c r="BY883" s="779"/>
      <c r="BZ883" s="779"/>
      <c r="CA883" s="779"/>
      <c r="CB883" s="779"/>
      <c r="CC883" s="779"/>
      <c r="CD883" s="779"/>
      <c r="CE883" s="779"/>
      <c r="CF883" s="779"/>
      <c r="CG883" s="779"/>
      <c r="CH883" s="779"/>
      <c r="CI883" s="779"/>
      <c r="CJ883" s="779"/>
      <c r="CK883" s="779"/>
      <c r="CL883" s="779"/>
      <c r="CM883" s="779"/>
      <c r="CN883" s="779"/>
      <c r="CO883" s="779"/>
      <c r="CP883" s="779"/>
      <c r="CQ883" s="779"/>
      <c r="CR883" s="779"/>
      <c r="CS883" s="779"/>
      <c r="CT883" s="779"/>
    </row>
    <row r="884" spans="1:98" s="887" customFormat="1" ht="13.5">
      <c r="A884" s="886"/>
      <c r="B884" s="886"/>
      <c r="C884" s="886"/>
      <c r="D884" s="886"/>
      <c r="E884" s="886"/>
      <c r="F884" s="2851"/>
      <c r="G884" s="2851"/>
      <c r="H884" s="888"/>
      <c r="I884" s="889"/>
      <c r="J884" s="890"/>
      <c r="M884" s="772"/>
      <c r="N884" s="891"/>
      <c r="O884" s="774"/>
      <c r="P884" s="775"/>
      <c r="Q884" s="775"/>
      <c r="R884" s="776"/>
      <c r="S884" s="777"/>
      <c r="T884" s="777"/>
      <c r="U884" s="777"/>
      <c r="V884" s="778"/>
      <c r="W884" s="778"/>
      <c r="X884" s="778"/>
      <c r="Y884" s="778"/>
      <c r="Z884" s="778"/>
      <c r="AA884" s="779"/>
      <c r="AB884" s="779"/>
      <c r="AC884" s="779"/>
      <c r="AD884" s="779"/>
      <c r="AE884" s="779"/>
      <c r="AF884" s="779"/>
      <c r="AG884" s="779"/>
      <c r="AH884" s="779"/>
      <c r="AI884" s="779"/>
      <c r="AJ884" s="779"/>
      <c r="AK884" s="779"/>
      <c r="AL884" s="779"/>
      <c r="AM884" s="779"/>
      <c r="AN884" s="779"/>
      <c r="AO884" s="779"/>
      <c r="AP884" s="779"/>
      <c r="AQ884" s="779"/>
      <c r="AR884" s="779"/>
      <c r="AS884" s="779"/>
      <c r="AT884" s="779"/>
      <c r="AU884" s="779"/>
      <c r="AV884" s="779"/>
      <c r="AW884" s="779"/>
      <c r="AX884" s="779"/>
      <c r="AY884" s="779"/>
      <c r="AZ884" s="779"/>
      <c r="BA884" s="779"/>
      <c r="BB884" s="779"/>
      <c r="BC884" s="779"/>
      <c r="BD884" s="779"/>
      <c r="BE884" s="779"/>
      <c r="BF884" s="779"/>
      <c r="BG884" s="779"/>
      <c r="BH884" s="779"/>
      <c r="BI884" s="779"/>
      <c r="BJ884" s="779"/>
      <c r="BK884" s="779"/>
      <c r="BL884" s="779"/>
      <c r="BM884" s="779"/>
      <c r="BN884" s="779"/>
      <c r="BO884" s="779"/>
      <c r="BP884" s="779"/>
      <c r="BQ884" s="779"/>
      <c r="BR884" s="779"/>
      <c r="BS884" s="779"/>
      <c r="BT884" s="779"/>
      <c r="BU884" s="779"/>
      <c r="BV884" s="779"/>
      <c r="BW884" s="779"/>
      <c r="BX884" s="779"/>
      <c r="BY884" s="779"/>
      <c r="BZ884" s="779"/>
      <c r="CA884" s="779"/>
      <c r="CB884" s="779"/>
      <c r="CC884" s="779"/>
      <c r="CD884" s="779"/>
      <c r="CE884" s="779"/>
      <c r="CF884" s="779"/>
      <c r="CG884" s="779"/>
      <c r="CH884" s="779"/>
      <c r="CI884" s="779"/>
      <c r="CJ884" s="779"/>
      <c r="CK884" s="779"/>
      <c r="CL884" s="779"/>
      <c r="CM884" s="779"/>
      <c r="CN884" s="779"/>
      <c r="CO884" s="779"/>
      <c r="CP884" s="779"/>
      <c r="CQ884" s="779"/>
      <c r="CR884" s="779"/>
      <c r="CS884" s="779"/>
      <c r="CT884" s="779"/>
    </row>
    <row r="885" spans="1:98" s="887" customFormat="1" ht="13.5">
      <c r="A885" s="886"/>
      <c r="B885" s="886"/>
      <c r="C885" s="886"/>
      <c r="D885" s="886"/>
      <c r="E885" s="886"/>
      <c r="F885" s="2851"/>
      <c r="G885" s="2851"/>
      <c r="H885" s="888"/>
      <c r="I885" s="889"/>
      <c r="J885" s="890"/>
      <c r="M885" s="772"/>
      <c r="N885" s="891"/>
      <c r="O885" s="774"/>
      <c r="P885" s="775"/>
      <c r="Q885" s="775"/>
      <c r="R885" s="776"/>
      <c r="S885" s="777"/>
      <c r="T885" s="777"/>
      <c r="U885" s="777"/>
      <c r="V885" s="778"/>
      <c r="W885" s="778"/>
      <c r="X885" s="778"/>
      <c r="Y885" s="778"/>
      <c r="Z885" s="778"/>
      <c r="AA885" s="779"/>
      <c r="AB885" s="779"/>
      <c r="AC885" s="779"/>
      <c r="AD885" s="779"/>
      <c r="AE885" s="779"/>
      <c r="AF885" s="779"/>
      <c r="AG885" s="779"/>
      <c r="AH885" s="779"/>
      <c r="AI885" s="779"/>
      <c r="AJ885" s="779"/>
      <c r="AK885" s="779"/>
      <c r="AL885" s="779"/>
      <c r="AM885" s="779"/>
      <c r="AN885" s="779"/>
      <c r="AO885" s="779"/>
      <c r="AP885" s="779"/>
      <c r="AQ885" s="779"/>
      <c r="AR885" s="779"/>
      <c r="AS885" s="779"/>
      <c r="AT885" s="779"/>
      <c r="AU885" s="779"/>
      <c r="AV885" s="779"/>
      <c r="AW885" s="779"/>
      <c r="AX885" s="779"/>
      <c r="AY885" s="779"/>
      <c r="AZ885" s="779"/>
      <c r="BA885" s="779"/>
      <c r="BB885" s="779"/>
      <c r="BC885" s="779"/>
      <c r="BD885" s="779"/>
      <c r="BE885" s="779"/>
      <c r="BF885" s="779"/>
      <c r="BG885" s="779"/>
      <c r="BH885" s="779"/>
      <c r="BI885" s="779"/>
      <c r="BJ885" s="779"/>
      <c r="BK885" s="779"/>
      <c r="BL885" s="779"/>
      <c r="BM885" s="779"/>
      <c r="BN885" s="779"/>
      <c r="BO885" s="779"/>
      <c r="BP885" s="779"/>
      <c r="BQ885" s="779"/>
      <c r="BR885" s="779"/>
      <c r="BS885" s="779"/>
      <c r="BT885" s="779"/>
      <c r="BU885" s="779"/>
      <c r="BV885" s="779"/>
      <c r="BW885" s="779"/>
      <c r="BX885" s="779"/>
      <c r="BY885" s="779"/>
      <c r="BZ885" s="779"/>
      <c r="CA885" s="779"/>
      <c r="CB885" s="779"/>
      <c r="CC885" s="779"/>
      <c r="CD885" s="779"/>
      <c r="CE885" s="779"/>
      <c r="CF885" s="779"/>
      <c r="CG885" s="779"/>
      <c r="CH885" s="779"/>
      <c r="CI885" s="779"/>
      <c r="CJ885" s="779"/>
      <c r="CK885" s="779"/>
      <c r="CL885" s="779"/>
      <c r="CM885" s="779"/>
      <c r="CN885" s="779"/>
      <c r="CO885" s="779"/>
      <c r="CP885" s="779"/>
      <c r="CQ885" s="779"/>
      <c r="CR885" s="779"/>
      <c r="CS885" s="779"/>
      <c r="CT885" s="779"/>
    </row>
    <row r="886" spans="1:98" s="887" customFormat="1" ht="13.5">
      <c r="A886" s="886"/>
      <c r="B886" s="886"/>
      <c r="C886" s="886"/>
      <c r="D886" s="886"/>
      <c r="E886" s="886"/>
      <c r="F886" s="2851"/>
      <c r="G886" s="2851"/>
      <c r="H886" s="888"/>
      <c r="I886" s="889"/>
      <c r="J886" s="890"/>
      <c r="M886" s="772"/>
      <c r="N886" s="891"/>
      <c r="O886" s="774"/>
      <c r="P886" s="775"/>
      <c r="Q886" s="775"/>
      <c r="R886" s="776"/>
      <c r="S886" s="777"/>
      <c r="T886" s="777"/>
      <c r="U886" s="777"/>
      <c r="V886" s="778"/>
      <c r="W886" s="778"/>
      <c r="X886" s="778"/>
      <c r="Y886" s="778"/>
      <c r="Z886" s="778"/>
      <c r="AA886" s="779"/>
      <c r="AB886" s="779"/>
      <c r="AC886" s="779"/>
      <c r="AD886" s="779"/>
      <c r="AE886" s="779"/>
      <c r="AF886" s="779"/>
      <c r="AG886" s="779"/>
      <c r="AH886" s="779"/>
      <c r="AI886" s="779"/>
      <c r="AJ886" s="779"/>
      <c r="AK886" s="779"/>
      <c r="AL886" s="779"/>
      <c r="AM886" s="779"/>
      <c r="AN886" s="779"/>
      <c r="AO886" s="779"/>
      <c r="AP886" s="779"/>
      <c r="AQ886" s="779"/>
      <c r="AR886" s="779"/>
      <c r="AS886" s="779"/>
      <c r="AT886" s="779"/>
      <c r="AU886" s="779"/>
      <c r="AV886" s="779"/>
      <c r="AW886" s="779"/>
      <c r="AX886" s="779"/>
      <c r="AY886" s="779"/>
      <c r="AZ886" s="779"/>
      <c r="BA886" s="779"/>
      <c r="BB886" s="779"/>
      <c r="BC886" s="779"/>
      <c r="BD886" s="779"/>
      <c r="BE886" s="779"/>
      <c r="BF886" s="779"/>
      <c r="BG886" s="779"/>
      <c r="BH886" s="779"/>
      <c r="BI886" s="779"/>
      <c r="BJ886" s="779"/>
      <c r="BK886" s="779"/>
      <c r="BL886" s="779"/>
      <c r="BM886" s="779"/>
      <c r="BN886" s="779"/>
      <c r="BO886" s="779"/>
      <c r="BP886" s="779"/>
      <c r="BQ886" s="779"/>
      <c r="BR886" s="779"/>
      <c r="BS886" s="779"/>
      <c r="BT886" s="779"/>
      <c r="BU886" s="779"/>
      <c r="BV886" s="779"/>
      <c r="BW886" s="779"/>
      <c r="BX886" s="779"/>
      <c r="BY886" s="779"/>
      <c r="BZ886" s="779"/>
      <c r="CA886" s="779"/>
      <c r="CB886" s="779"/>
      <c r="CC886" s="779"/>
      <c r="CD886" s="779"/>
      <c r="CE886" s="779"/>
      <c r="CF886" s="779"/>
      <c r="CG886" s="779"/>
      <c r="CH886" s="779"/>
      <c r="CI886" s="779"/>
      <c r="CJ886" s="779"/>
      <c r="CK886" s="779"/>
      <c r="CL886" s="779"/>
      <c r="CM886" s="779"/>
      <c r="CN886" s="779"/>
      <c r="CO886" s="779"/>
      <c r="CP886" s="779"/>
      <c r="CQ886" s="779"/>
      <c r="CR886" s="779"/>
      <c r="CS886" s="779"/>
      <c r="CT886" s="779"/>
    </row>
    <row r="887" spans="1:98" s="887" customFormat="1" ht="13.5">
      <c r="A887" s="886"/>
      <c r="B887" s="886"/>
      <c r="C887" s="886"/>
      <c r="D887" s="886"/>
      <c r="E887" s="886"/>
      <c r="F887" s="2851"/>
      <c r="G887" s="2851"/>
      <c r="H887" s="888"/>
      <c r="I887" s="889"/>
      <c r="J887" s="890"/>
      <c r="M887" s="772"/>
      <c r="N887" s="891"/>
      <c r="O887" s="774"/>
      <c r="P887" s="775"/>
      <c r="Q887" s="775"/>
      <c r="R887" s="776"/>
      <c r="S887" s="777"/>
      <c r="T887" s="777"/>
      <c r="U887" s="777"/>
      <c r="V887" s="778"/>
      <c r="W887" s="778"/>
      <c r="X887" s="778"/>
      <c r="Y887" s="778"/>
      <c r="Z887" s="778"/>
      <c r="AA887" s="779"/>
      <c r="AB887" s="779"/>
      <c r="AC887" s="779"/>
      <c r="AD887" s="779"/>
      <c r="AE887" s="779"/>
      <c r="AF887" s="779"/>
      <c r="AG887" s="779"/>
      <c r="AH887" s="779"/>
      <c r="AI887" s="779"/>
      <c r="AJ887" s="779"/>
      <c r="AK887" s="779"/>
      <c r="AL887" s="779"/>
      <c r="AM887" s="779"/>
      <c r="AN887" s="779"/>
      <c r="AO887" s="779"/>
      <c r="AP887" s="779"/>
      <c r="AQ887" s="779"/>
      <c r="AR887" s="779"/>
      <c r="AS887" s="779"/>
      <c r="AT887" s="779"/>
      <c r="AU887" s="779"/>
      <c r="AV887" s="779"/>
      <c r="AW887" s="779"/>
      <c r="AX887" s="779"/>
      <c r="AY887" s="779"/>
      <c r="AZ887" s="779"/>
      <c r="BA887" s="779"/>
      <c r="BB887" s="779"/>
      <c r="BC887" s="779"/>
      <c r="BD887" s="779"/>
      <c r="BE887" s="779"/>
      <c r="BF887" s="779"/>
      <c r="BG887" s="779"/>
      <c r="BH887" s="779"/>
      <c r="BI887" s="779"/>
      <c r="BJ887" s="779"/>
      <c r="BK887" s="779"/>
      <c r="BL887" s="779"/>
      <c r="BM887" s="779"/>
      <c r="BN887" s="779"/>
      <c r="BO887" s="779"/>
      <c r="BP887" s="779"/>
      <c r="BQ887" s="779"/>
      <c r="BR887" s="779"/>
      <c r="BS887" s="779"/>
      <c r="BT887" s="779"/>
      <c r="BU887" s="779"/>
      <c r="BV887" s="779"/>
      <c r="BW887" s="779"/>
      <c r="BX887" s="779"/>
      <c r="BY887" s="779"/>
      <c r="BZ887" s="779"/>
      <c r="CA887" s="779"/>
      <c r="CB887" s="779"/>
      <c r="CC887" s="779"/>
      <c r="CD887" s="779"/>
      <c r="CE887" s="779"/>
      <c r="CF887" s="779"/>
      <c r="CG887" s="779"/>
      <c r="CH887" s="779"/>
      <c r="CI887" s="779"/>
      <c r="CJ887" s="779"/>
      <c r="CK887" s="779"/>
      <c r="CL887" s="779"/>
      <c r="CM887" s="779"/>
      <c r="CN887" s="779"/>
      <c r="CO887" s="779"/>
      <c r="CP887" s="779"/>
      <c r="CQ887" s="779"/>
      <c r="CR887" s="779"/>
      <c r="CS887" s="779"/>
      <c r="CT887" s="779"/>
    </row>
    <row r="888" spans="1:98" s="887" customFormat="1" ht="13.5">
      <c r="A888" s="886"/>
      <c r="B888" s="886"/>
      <c r="C888" s="886"/>
      <c r="D888" s="886"/>
      <c r="E888" s="886"/>
      <c r="F888" s="2851"/>
      <c r="G888" s="2851"/>
      <c r="H888" s="888"/>
      <c r="I888" s="889"/>
      <c r="J888" s="890"/>
      <c r="M888" s="772"/>
      <c r="N888" s="891"/>
      <c r="O888" s="774"/>
      <c r="P888" s="775"/>
      <c r="Q888" s="775"/>
      <c r="R888" s="776"/>
      <c r="S888" s="777"/>
      <c r="T888" s="777"/>
      <c r="U888" s="777"/>
      <c r="V888" s="778"/>
      <c r="W888" s="778"/>
      <c r="X888" s="778"/>
      <c r="Y888" s="778"/>
      <c r="Z888" s="778"/>
      <c r="AA888" s="779"/>
      <c r="AB888" s="779"/>
      <c r="AC888" s="779"/>
      <c r="AD888" s="779"/>
      <c r="AE888" s="779"/>
      <c r="AF888" s="779"/>
      <c r="AG888" s="779"/>
      <c r="AH888" s="779"/>
      <c r="AI888" s="779"/>
      <c r="AJ888" s="779"/>
      <c r="AK888" s="779"/>
      <c r="AL888" s="779"/>
      <c r="AM888" s="779"/>
      <c r="AN888" s="779"/>
      <c r="AO888" s="779"/>
      <c r="AP888" s="779"/>
      <c r="AQ888" s="779"/>
      <c r="AR888" s="779"/>
      <c r="AS888" s="779"/>
      <c r="AT888" s="779"/>
      <c r="AU888" s="779"/>
      <c r="AV888" s="779"/>
      <c r="AW888" s="779"/>
      <c r="AX888" s="779"/>
      <c r="AY888" s="779"/>
      <c r="AZ888" s="779"/>
      <c r="BA888" s="779"/>
      <c r="BB888" s="779"/>
      <c r="BC888" s="779"/>
      <c r="BD888" s="779"/>
      <c r="BE888" s="779"/>
      <c r="BF888" s="779"/>
      <c r="BG888" s="779"/>
      <c r="BH888" s="779"/>
      <c r="BI888" s="779"/>
      <c r="BJ888" s="779"/>
      <c r="BK888" s="779"/>
      <c r="BL888" s="779"/>
      <c r="BM888" s="779"/>
      <c r="BN888" s="779"/>
      <c r="BO888" s="779"/>
      <c r="BP888" s="779"/>
      <c r="BQ888" s="779"/>
      <c r="BR888" s="779"/>
      <c r="BS888" s="779"/>
      <c r="BT888" s="779"/>
      <c r="BU888" s="779"/>
      <c r="BV888" s="779"/>
      <c r="BW888" s="779"/>
      <c r="BX888" s="779"/>
      <c r="BY888" s="779"/>
      <c r="BZ888" s="779"/>
      <c r="CA888" s="779"/>
      <c r="CB888" s="779"/>
      <c r="CC888" s="779"/>
      <c r="CD888" s="779"/>
      <c r="CE888" s="779"/>
      <c r="CF888" s="779"/>
      <c r="CG888" s="779"/>
      <c r="CH888" s="779"/>
      <c r="CI888" s="779"/>
      <c r="CJ888" s="779"/>
      <c r="CK888" s="779"/>
      <c r="CL888" s="779"/>
      <c r="CM888" s="779"/>
      <c r="CN888" s="779"/>
      <c r="CO888" s="779"/>
      <c r="CP888" s="779"/>
      <c r="CQ888" s="779"/>
      <c r="CR888" s="779"/>
      <c r="CS888" s="779"/>
      <c r="CT888" s="779"/>
    </row>
    <row r="889" spans="1:98" s="887" customFormat="1" ht="13.5">
      <c r="A889" s="886"/>
      <c r="B889" s="886"/>
      <c r="C889" s="886"/>
      <c r="D889" s="886"/>
      <c r="E889" s="886"/>
      <c r="F889" s="2851"/>
      <c r="G889" s="2851"/>
      <c r="H889" s="888"/>
      <c r="I889" s="889"/>
      <c r="J889" s="890"/>
      <c r="M889" s="772"/>
      <c r="N889" s="891"/>
      <c r="O889" s="774"/>
      <c r="P889" s="775"/>
      <c r="Q889" s="775"/>
      <c r="R889" s="776"/>
      <c r="S889" s="777"/>
      <c r="T889" s="777"/>
      <c r="U889" s="777"/>
      <c r="V889" s="778"/>
      <c r="W889" s="778"/>
      <c r="X889" s="778"/>
      <c r="Y889" s="778"/>
      <c r="Z889" s="778"/>
      <c r="AA889" s="779"/>
      <c r="AB889" s="779"/>
      <c r="AC889" s="779"/>
      <c r="AD889" s="779"/>
      <c r="AE889" s="779"/>
      <c r="AF889" s="779"/>
      <c r="AG889" s="779"/>
      <c r="AH889" s="779"/>
      <c r="AI889" s="779"/>
      <c r="AJ889" s="779"/>
      <c r="AK889" s="779"/>
      <c r="AL889" s="779"/>
      <c r="AM889" s="779"/>
      <c r="AN889" s="779"/>
      <c r="AO889" s="779"/>
      <c r="AP889" s="779"/>
      <c r="AQ889" s="779"/>
      <c r="AR889" s="779"/>
      <c r="AS889" s="779"/>
      <c r="AT889" s="779"/>
      <c r="AU889" s="779"/>
      <c r="AV889" s="779"/>
      <c r="AW889" s="779"/>
      <c r="AX889" s="779"/>
      <c r="AY889" s="779"/>
      <c r="AZ889" s="779"/>
      <c r="BA889" s="779"/>
      <c r="BB889" s="779"/>
      <c r="BC889" s="779"/>
      <c r="BD889" s="779"/>
      <c r="BE889" s="779"/>
      <c r="BF889" s="779"/>
      <c r="BG889" s="779"/>
      <c r="BH889" s="779"/>
      <c r="BI889" s="779"/>
      <c r="BJ889" s="779"/>
      <c r="BK889" s="779"/>
      <c r="BL889" s="779"/>
      <c r="BM889" s="779"/>
      <c r="BN889" s="779"/>
      <c r="BO889" s="779"/>
      <c r="BP889" s="779"/>
      <c r="BQ889" s="779"/>
      <c r="BR889" s="779"/>
      <c r="BS889" s="779"/>
      <c r="BT889" s="779"/>
      <c r="BU889" s="779"/>
      <c r="BV889" s="779"/>
      <c r="BW889" s="779"/>
      <c r="BX889" s="779"/>
      <c r="BY889" s="779"/>
      <c r="BZ889" s="779"/>
      <c r="CA889" s="779"/>
      <c r="CB889" s="779"/>
      <c r="CC889" s="779"/>
      <c r="CD889" s="779"/>
      <c r="CE889" s="779"/>
      <c r="CF889" s="779"/>
      <c r="CG889" s="779"/>
      <c r="CH889" s="779"/>
      <c r="CI889" s="779"/>
      <c r="CJ889" s="779"/>
      <c r="CK889" s="779"/>
      <c r="CL889" s="779"/>
      <c r="CM889" s="779"/>
      <c r="CN889" s="779"/>
      <c r="CO889" s="779"/>
      <c r="CP889" s="779"/>
      <c r="CQ889" s="779"/>
      <c r="CR889" s="779"/>
      <c r="CS889" s="779"/>
      <c r="CT889" s="779"/>
    </row>
    <row r="890" spans="1:98" s="887" customFormat="1" ht="13.5">
      <c r="A890" s="886"/>
      <c r="B890" s="886"/>
      <c r="C890" s="886"/>
      <c r="D890" s="886"/>
      <c r="E890" s="886"/>
      <c r="F890" s="2851"/>
      <c r="G890" s="2851"/>
      <c r="H890" s="888"/>
      <c r="I890" s="889"/>
      <c r="J890" s="890"/>
      <c r="M890" s="772"/>
      <c r="N890" s="891"/>
      <c r="O890" s="774"/>
      <c r="P890" s="775"/>
      <c r="Q890" s="775"/>
      <c r="R890" s="776"/>
      <c r="S890" s="777"/>
      <c r="T890" s="777"/>
      <c r="U890" s="777"/>
      <c r="V890" s="778"/>
      <c r="W890" s="778"/>
      <c r="X890" s="778"/>
      <c r="Y890" s="778"/>
      <c r="Z890" s="778"/>
      <c r="AA890" s="779"/>
      <c r="AB890" s="779"/>
      <c r="AC890" s="779"/>
      <c r="AD890" s="779"/>
      <c r="AE890" s="779"/>
      <c r="AF890" s="779"/>
      <c r="AG890" s="779"/>
      <c r="AH890" s="779"/>
      <c r="AI890" s="779"/>
      <c r="AJ890" s="779"/>
      <c r="AK890" s="779"/>
      <c r="AL890" s="779"/>
      <c r="AM890" s="779"/>
      <c r="AN890" s="779"/>
      <c r="AO890" s="779"/>
      <c r="AP890" s="779"/>
      <c r="AQ890" s="779"/>
      <c r="AR890" s="779"/>
      <c r="AS890" s="779"/>
      <c r="AT890" s="779"/>
      <c r="AU890" s="779"/>
      <c r="AV890" s="779"/>
      <c r="AW890" s="779"/>
      <c r="AX890" s="779"/>
      <c r="AY890" s="779"/>
      <c r="AZ890" s="779"/>
      <c r="BA890" s="779"/>
      <c r="BB890" s="779"/>
      <c r="BC890" s="779"/>
      <c r="BD890" s="779"/>
      <c r="BE890" s="779"/>
      <c r="BF890" s="779"/>
      <c r="BG890" s="779"/>
      <c r="BH890" s="779"/>
      <c r="BI890" s="779"/>
      <c r="BJ890" s="779"/>
      <c r="BK890" s="779"/>
      <c r="BL890" s="779"/>
      <c r="BM890" s="779"/>
      <c r="BN890" s="779"/>
      <c r="BO890" s="779"/>
      <c r="BP890" s="779"/>
      <c r="BQ890" s="779"/>
      <c r="BR890" s="779"/>
      <c r="BS890" s="779"/>
      <c r="BT890" s="779"/>
      <c r="BU890" s="779"/>
      <c r="BV890" s="779"/>
      <c r="BW890" s="779"/>
      <c r="BX890" s="779"/>
      <c r="BY890" s="779"/>
      <c r="BZ890" s="779"/>
      <c r="CA890" s="779"/>
      <c r="CB890" s="779"/>
      <c r="CC890" s="779"/>
      <c r="CD890" s="779"/>
      <c r="CE890" s="779"/>
      <c r="CF890" s="779"/>
      <c r="CG890" s="779"/>
      <c r="CH890" s="779"/>
      <c r="CI890" s="779"/>
      <c r="CJ890" s="779"/>
      <c r="CK890" s="779"/>
      <c r="CL890" s="779"/>
      <c r="CM890" s="779"/>
      <c r="CN890" s="779"/>
      <c r="CO890" s="779"/>
      <c r="CP890" s="779"/>
      <c r="CQ890" s="779"/>
      <c r="CR890" s="779"/>
      <c r="CS890" s="779"/>
      <c r="CT890" s="779"/>
    </row>
    <row r="891" spans="1:98" s="887" customFormat="1" ht="13.5">
      <c r="A891" s="886"/>
      <c r="B891" s="886"/>
      <c r="C891" s="886"/>
      <c r="D891" s="886"/>
      <c r="E891" s="886"/>
      <c r="F891" s="2851"/>
      <c r="G891" s="2851"/>
      <c r="H891" s="888"/>
      <c r="I891" s="889"/>
      <c r="J891" s="890"/>
      <c r="M891" s="772"/>
      <c r="N891" s="891"/>
      <c r="O891" s="774"/>
      <c r="P891" s="775"/>
      <c r="Q891" s="775"/>
      <c r="R891" s="776"/>
      <c r="S891" s="777"/>
      <c r="T891" s="777"/>
      <c r="U891" s="777"/>
      <c r="V891" s="778"/>
      <c r="W891" s="778"/>
      <c r="X891" s="778"/>
      <c r="Y891" s="778"/>
      <c r="Z891" s="778"/>
      <c r="AA891" s="779"/>
      <c r="AB891" s="779"/>
      <c r="AC891" s="779"/>
      <c r="AD891" s="779"/>
      <c r="AE891" s="779"/>
      <c r="AF891" s="779"/>
      <c r="AG891" s="779"/>
      <c r="AH891" s="779"/>
      <c r="AI891" s="779"/>
      <c r="AJ891" s="779"/>
      <c r="AK891" s="779"/>
      <c r="AL891" s="779"/>
      <c r="AM891" s="779"/>
      <c r="AN891" s="779"/>
      <c r="AO891" s="779"/>
      <c r="AP891" s="779"/>
      <c r="AQ891" s="779"/>
      <c r="AR891" s="779"/>
      <c r="AS891" s="779"/>
      <c r="AT891" s="779"/>
      <c r="AU891" s="779"/>
      <c r="AV891" s="779"/>
      <c r="AW891" s="779"/>
      <c r="AX891" s="779"/>
      <c r="AY891" s="779"/>
      <c r="AZ891" s="779"/>
      <c r="BA891" s="779"/>
      <c r="BB891" s="779"/>
      <c r="BC891" s="779"/>
      <c r="BD891" s="779"/>
      <c r="BE891" s="779"/>
      <c r="BF891" s="779"/>
      <c r="BG891" s="779"/>
      <c r="BH891" s="779"/>
      <c r="BI891" s="779"/>
      <c r="BJ891" s="779"/>
      <c r="BK891" s="779"/>
      <c r="BL891" s="779"/>
      <c r="BM891" s="779"/>
      <c r="BN891" s="779"/>
      <c r="BO891" s="779"/>
      <c r="BP891" s="779"/>
      <c r="BQ891" s="779"/>
      <c r="BR891" s="779"/>
      <c r="BS891" s="779"/>
      <c r="BT891" s="779"/>
      <c r="BU891" s="779"/>
      <c r="BV891" s="779"/>
      <c r="BW891" s="779"/>
      <c r="BX891" s="779"/>
      <c r="BY891" s="779"/>
      <c r="BZ891" s="779"/>
      <c r="CA891" s="779"/>
      <c r="CB891" s="779"/>
      <c r="CC891" s="779"/>
      <c r="CD891" s="779"/>
      <c r="CE891" s="779"/>
      <c r="CF891" s="779"/>
      <c r="CG891" s="779"/>
      <c r="CH891" s="779"/>
      <c r="CI891" s="779"/>
      <c r="CJ891" s="779"/>
      <c r="CK891" s="779"/>
      <c r="CL891" s="779"/>
      <c r="CM891" s="779"/>
      <c r="CN891" s="779"/>
      <c r="CO891" s="779"/>
      <c r="CP891" s="779"/>
      <c r="CQ891" s="779"/>
      <c r="CR891" s="779"/>
      <c r="CS891" s="779"/>
      <c r="CT891" s="779"/>
    </row>
    <row r="892" spans="1:98" s="887" customFormat="1" ht="13.5">
      <c r="A892" s="886"/>
      <c r="B892" s="886"/>
      <c r="C892" s="886"/>
      <c r="D892" s="886"/>
      <c r="E892" s="886"/>
      <c r="F892" s="2851"/>
      <c r="G892" s="2851"/>
      <c r="H892" s="888"/>
      <c r="I892" s="889"/>
      <c r="J892" s="890"/>
      <c r="M892" s="772"/>
      <c r="N892" s="891"/>
      <c r="O892" s="774"/>
      <c r="P892" s="775"/>
      <c r="Q892" s="775"/>
      <c r="R892" s="776"/>
      <c r="S892" s="777"/>
      <c r="T892" s="777"/>
      <c r="U892" s="777"/>
      <c r="V892" s="778"/>
      <c r="W892" s="778"/>
      <c r="X892" s="778"/>
      <c r="Y892" s="778"/>
      <c r="Z892" s="778"/>
      <c r="AA892" s="779"/>
      <c r="AB892" s="779"/>
      <c r="AC892" s="779"/>
      <c r="AD892" s="779"/>
      <c r="AE892" s="779"/>
      <c r="AF892" s="779"/>
      <c r="AG892" s="779"/>
      <c r="AH892" s="779"/>
      <c r="AI892" s="779"/>
      <c r="AJ892" s="779"/>
      <c r="AK892" s="779"/>
      <c r="AL892" s="779"/>
      <c r="AM892" s="779"/>
      <c r="AN892" s="779"/>
      <c r="AO892" s="779"/>
      <c r="AP892" s="779"/>
      <c r="AQ892" s="779"/>
      <c r="AR892" s="779"/>
      <c r="AS892" s="779"/>
      <c r="AT892" s="779"/>
      <c r="AU892" s="779"/>
      <c r="AV892" s="779"/>
      <c r="AW892" s="779"/>
      <c r="AX892" s="779"/>
      <c r="AY892" s="779"/>
      <c r="AZ892" s="779"/>
      <c r="BA892" s="779"/>
      <c r="BB892" s="779"/>
      <c r="BC892" s="779"/>
      <c r="BD892" s="779"/>
      <c r="BE892" s="779"/>
      <c r="BF892" s="779"/>
      <c r="BG892" s="779"/>
      <c r="BH892" s="779"/>
      <c r="BI892" s="779"/>
      <c r="BJ892" s="779"/>
      <c r="BK892" s="779"/>
      <c r="BL892" s="779"/>
      <c r="BM892" s="779"/>
      <c r="BN892" s="779"/>
      <c r="BO892" s="779"/>
      <c r="BP892" s="779"/>
      <c r="BQ892" s="779"/>
      <c r="BR892" s="779"/>
      <c r="BS892" s="779"/>
      <c r="BT892" s="779"/>
      <c r="BU892" s="779"/>
      <c r="BV892" s="779"/>
      <c r="BW892" s="779"/>
      <c r="BX892" s="779"/>
      <c r="BY892" s="779"/>
      <c r="BZ892" s="779"/>
      <c r="CA892" s="779"/>
      <c r="CB892" s="779"/>
      <c r="CC892" s="779"/>
      <c r="CD892" s="779"/>
      <c r="CE892" s="779"/>
      <c r="CF892" s="779"/>
      <c r="CG892" s="779"/>
      <c r="CH892" s="779"/>
      <c r="CI892" s="779"/>
      <c r="CJ892" s="779"/>
      <c r="CK892" s="779"/>
      <c r="CL892" s="779"/>
      <c r="CM892" s="779"/>
      <c r="CN892" s="779"/>
      <c r="CO892" s="779"/>
      <c r="CP892" s="779"/>
      <c r="CQ892" s="779"/>
      <c r="CR892" s="779"/>
      <c r="CS892" s="779"/>
      <c r="CT892" s="779"/>
    </row>
    <row r="893" spans="1:98" s="887" customFormat="1" ht="13.5">
      <c r="A893" s="886"/>
      <c r="B893" s="886"/>
      <c r="C893" s="886"/>
      <c r="D893" s="886"/>
      <c r="E893" s="886"/>
      <c r="F893" s="2851"/>
      <c r="G893" s="2851"/>
      <c r="H893" s="888"/>
      <c r="I893" s="889"/>
      <c r="J893" s="890"/>
      <c r="M893" s="772"/>
      <c r="N893" s="891"/>
      <c r="O893" s="774"/>
      <c r="P893" s="775"/>
      <c r="Q893" s="775"/>
      <c r="R893" s="776"/>
      <c r="S893" s="777"/>
      <c r="T893" s="777"/>
      <c r="U893" s="777"/>
      <c r="V893" s="778"/>
      <c r="W893" s="778"/>
      <c r="X893" s="778"/>
      <c r="Y893" s="778"/>
      <c r="Z893" s="778"/>
      <c r="AA893" s="779"/>
      <c r="AB893" s="779"/>
      <c r="AC893" s="779"/>
      <c r="AD893" s="779"/>
      <c r="AE893" s="779"/>
      <c r="AF893" s="779"/>
      <c r="AG893" s="779"/>
      <c r="AH893" s="779"/>
      <c r="AI893" s="779"/>
      <c r="AJ893" s="779"/>
      <c r="AK893" s="779"/>
      <c r="AL893" s="779"/>
      <c r="AM893" s="779"/>
      <c r="AN893" s="779"/>
      <c r="AO893" s="779"/>
      <c r="AP893" s="779"/>
      <c r="AQ893" s="779"/>
      <c r="AR893" s="779"/>
      <c r="AS893" s="779"/>
      <c r="AT893" s="779"/>
      <c r="AU893" s="779"/>
      <c r="AV893" s="779"/>
      <c r="AW893" s="779"/>
      <c r="AX893" s="779"/>
      <c r="AY893" s="779"/>
      <c r="AZ893" s="779"/>
      <c r="BA893" s="779"/>
      <c r="BB893" s="779"/>
      <c r="BC893" s="779"/>
      <c r="BD893" s="779"/>
      <c r="BE893" s="779"/>
      <c r="BF893" s="779"/>
      <c r="BG893" s="779"/>
      <c r="BH893" s="779"/>
      <c r="BI893" s="779"/>
      <c r="BJ893" s="779"/>
      <c r="BK893" s="779"/>
      <c r="BL893" s="779"/>
      <c r="BM893" s="779"/>
      <c r="BN893" s="779"/>
      <c r="BO893" s="779"/>
      <c r="BP893" s="779"/>
      <c r="BQ893" s="779"/>
      <c r="BR893" s="779"/>
      <c r="BS893" s="779"/>
      <c r="BT893" s="779"/>
      <c r="BU893" s="779"/>
      <c r="BV893" s="779"/>
      <c r="BW893" s="779"/>
      <c r="BX893" s="779"/>
      <c r="BY893" s="779"/>
      <c r="BZ893" s="779"/>
      <c r="CA893" s="779"/>
      <c r="CB893" s="779"/>
      <c r="CC893" s="779"/>
      <c r="CD893" s="779"/>
      <c r="CE893" s="779"/>
      <c r="CF893" s="779"/>
      <c r="CG893" s="779"/>
      <c r="CH893" s="779"/>
      <c r="CI893" s="779"/>
      <c r="CJ893" s="779"/>
      <c r="CK893" s="779"/>
      <c r="CL893" s="779"/>
      <c r="CM893" s="779"/>
      <c r="CN893" s="779"/>
      <c r="CO893" s="779"/>
      <c r="CP893" s="779"/>
      <c r="CQ893" s="779"/>
      <c r="CR893" s="779"/>
      <c r="CS893" s="779"/>
      <c r="CT893" s="779"/>
    </row>
    <row r="894" spans="1:98" s="887" customFormat="1" ht="13.5">
      <c r="A894" s="886"/>
      <c r="B894" s="886"/>
      <c r="C894" s="886"/>
      <c r="D894" s="886"/>
      <c r="E894" s="886"/>
      <c r="F894" s="2851"/>
      <c r="G894" s="2851"/>
      <c r="H894" s="888"/>
      <c r="I894" s="889"/>
      <c r="J894" s="890"/>
      <c r="M894" s="772"/>
      <c r="N894" s="891"/>
      <c r="O894" s="774"/>
      <c r="P894" s="775"/>
      <c r="Q894" s="775"/>
      <c r="R894" s="776"/>
      <c r="S894" s="777"/>
      <c r="T894" s="777"/>
      <c r="U894" s="777"/>
      <c r="V894" s="778"/>
      <c r="W894" s="778"/>
      <c r="X894" s="778"/>
      <c r="Y894" s="778"/>
      <c r="Z894" s="778"/>
      <c r="AA894" s="779"/>
      <c r="AB894" s="779"/>
      <c r="AC894" s="779"/>
      <c r="AD894" s="779"/>
      <c r="AE894" s="779"/>
      <c r="AF894" s="779"/>
      <c r="AG894" s="779"/>
      <c r="AH894" s="779"/>
      <c r="AI894" s="779"/>
      <c r="AJ894" s="779"/>
      <c r="AK894" s="779"/>
      <c r="AL894" s="779"/>
      <c r="AM894" s="779"/>
      <c r="AN894" s="779"/>
      <c r="AO894" s="779"/>
      <c r="AP894" s="779"/>
      <c r="AQ894" s="779"/>
      <c r="AR894" s="779"/>
      <c r="AS894" s="779"/>
      <c r="AT894" s="779"/>
      <c r="AU894" s="779"/>
      <c r="AV894" s="779"/>
      <c r="AW894" s="779"/>
      <c r="AX894" s="779"/>
      <c r="AY894" s="779"/>
      <c r="AZ894" s="779"/>
      <c r="BA894" s="779"/>
      <c r="BB894" s="779"/>
      <c r="BC894" s="779"/>
      <c r="BD894" s="779"/>
      <c r="BE894" s="779"/>
      <c r="BF894" s="779"/>
      <c r="BG894" s="779"/>
      <c r="BH894" s="779"/>
      <c r="BI894" s="779"/>
      <c r="BJ894" s="779"/>
      <c r="BK894" s="779"/>
      <c r="BL894" s="779"/>
      <c r="BM894" s="779"/>
      <c r="BN894" s="779"/>
      <c r="BO894" s="779"/>
      <c r="BP894" s="779"/>
      <c r="BQ894" s="779"/>
      <c r="BR894" s="779"/>
      <c r="BS894" s="779"/>
      <c r="BT894" s="779"/>
      <c r="BU894" s="779"/>
      <c r="BV894" s="779"/>
      <c r="BW894" s="779"/>
      <c r="BX894" s="779"/>
      <c r="BY894" s="779"/>
      <c r="BZ894" s="779"/>
      <c r="CA894" s="779"/>
      <c r="CB894" s="779"/>
      <c r="CC894" s="779"/>
      <c r="CD894" s="779"/>
      <c r="CE894" s="779"/>
      <c r="CF894" s="779"/>
      <c r="CG894" s="779"/>
      <c r="CH894" s="779"/>
      <c r="CI894" s="779"/>
      <c r="CJ894" s="779"/>
      <c r="CK894" s="779"/>
      <c r="CL894" s="779"/>
      <c r="CM894" s="779"/>
      <c r="CN894" s="779"/>
      <c r="CO894" s="779"/>
      <c r="CP894" s="779"/>
      <c r="CQ894" s="779"/>
      <c r="CR894" s="779"/>
      <c r="CS894" s="779"/>
      <c r="CT894" s="779"/>
    </row>
    <row r="895" spans="1:98" s="887" customFormat="1" ht="13.5">
      <c r="A895" s="886"/>
      <c r="B895" s="886"/>
      <c r="C895" s="886"/>
      <c r="D895" s="886"/>
      <c r="E895" s="886"/>
      <c r="F895" s="2851"/>
      <c r="G895" s="2851"/>
      <c r="H895" s="888"/>
      <c r="I895" s="889"/>
      <c r="J895" s="890"/>
      <c r="M895" s="772"/>
      <c r="N895" s="891"/>
      <c r="O895" s="774"/>
      <c r="P895" s="775"/>
      <c r="Q895" s="775"/>
      <c r="R895" s="776"/>
      <c r="S895" s="777"/>
      <c r="T895" s="777"/>
      <c r="U895" s="777"/>
      <c r="V895" s="778"/>
      <c r="W895" s="778"/>
      <c r="X895" s="778"/>
      <c r="Y895" s="778"/>
      <c r="Z895" s="778"/>
      <c r="AA895" s="779"/>
      <c r="AB895" s="779"/>
      <c r="AC895" s="779"/>
      <c r="AD895" s="779"/>
      <c r="AE895" s="779"/>
      <c r="AF895" s="779"/>
      <c r="AG895" s="779"/>
      <c r="AH895" s="779"/>
      <c r="AI895" s="779"/>
      <c r="AJ895" s="779"/>
      <c r="AK895" s="779"/>
      <c r="AL895" s="779"/>
      <c r="AM895" s="779"/>
      <c r="AN895" s="779"/>
      <c r="AO895" s="779"/>
      <c r="AP895" s="779"/>
      <c r="AQ895" s="779"/>
      <c r="AR895" s="779"/>
      <c r="AS895" s="779"/>
      <c r="AT895" s="779"/>
      <c r="AU895" s="779"/>
      <c r="AV895" s="779"/>
      <c r="AW895" s="779"/>
      <c r="AX895" s="779"/>
      <c r="AY895" s="779"/>
      <c r="AZ895" s="779"/>
      <c r="BA895" s="779"/>
      <c r="BB895" s="779"/>
      <c r="BC895" s="779"/>
      <c r="BD895" s="779"/>
      <c r="BE895" s="779"/>
      <c r="BF895" s="779"/>
      <c r="BG895" s="779"/>
      <c r="BH895" s="779"/>
      <c r="BI895" s="779"/>
      <c r="BJ895" s="779"/>
      <c r="BK895" s="779"/>
      <c r="BL895" s="779"/>
      <c r="BM895" s="779"/>
      <c r="BN895" s="779"/>
      <c r="BO895" s="779"/>
      <c r="BP895" s="779"/>
      <c r="BQ895" s="779"/>
      <c r="BR895" s="779"/>
      <c r="BS895" s="779"/>
      <c r="BT895" s="779"/>
      <c r="BU895" s="779"/>
      <c r="BV895" s="779"/>
      <c r="BW895" s="779"/>
      <c r="BX895" s="779"/>
      <c r="BY895" s="779"/>
      <c r="BZ895" s="779"/>
      <c r="CA895" s="779"/>
      <c r="CB895" s="779"/>
      <c r="CC895" s="779"/>
      <c r="CD895" s="779"/>
      <c r="CE895" s="779"/>
      <c r="CF895" s="779"/>
      <c r="CG895" s="779"/>
      <c r="CH895" s="779"/>
      <c r="CI895" s="779"/>
      <c r="CJ895" s="779"/>
      <c r="CK895" s="779"/>
      <c r="CL895" s="779"/>
      <c r="CM895" s="779"/>
      <c r="CN895" s="779"/>
      <c r="CO895" s="779"/>
      <c r="CP895" s="779"/>
      <c r="CQ895" s="779"/>
      <c r="CR895" s="779"/>
      <c r="CS895" s="779"/>
      <c r="CT895" s="779"/>
    </row>
    <row r="896" spans="1:98" s="887" customFormat="1" ht="13.5">
      <c r="A896" s="886"/>
      <c r="B896" s="886"/>
      <c r="C896" s="886"/>
      <c r="D896" s="886"/>
      <c r="E896" s="886"/>
      <c r="F896" s="2851"/>
      <c r="G896" s="2851"/>
      <c r="H896" s="888"/>
      <c r="I896" s="889"/>
      <c r="J896" s="890"/>
      <c r="M896" s="772"/>
      <c r="N896" s="891"/>
      <c r="O896" s="774"/>
      <c r="P896" s="775"/>
      <c r="Q896" s="775"/>
      <c r="R896" s="776"/>
      <c r="S896" s="777"/>
      <c r="T896" s="777"/>
      <c r="U896" s="777"/>
      <c r="V896" s="778"/>
      <c r="W896" s="778"/>
      <c r="X896" s="778"/>
      <c r="Y896" s="778"/>
      <c r="Z896" s="778"/>
      <c r="AA896" s="779"/>
      <c r="AB896" s="779"/>
      <c r="AC896" s="779"/>
      <c r="AD896" s="779"/>
      <c r="AE896" s="779"/>
      <c r="AF896" s="779"/>
      <c r="AG896" s="779"/>
      <c r="AH896" s="779"/>
      <c r="AI896" s="779"/>
      <c r="AJ896" s="779"/>
      <c r="AK896" s="779"/>
      <c r="AL896" s="779"/>
      <c r="AM896" s="779"/>
      <c r="AN896" s="779"/>
      <c r="AO896" s="779"/>
      <c r="AP896" s="779"/>
      <c r="AQ896" s="779"/>
      <c r="AR896" s="779"/>
      <c r="AS896" s="779"/>
      <c r="AT896" s="779"/>
      <c r="AU896" s="779"/>
      <c r="AV896" s="779"/>
      <c r="AW896" s="779"/>
      <c r="AX896" s="779"/>
      <c r="AY896" s="779"/>
      <c r="AZ896" s="779"/>
      <c r="BA896" s="779"/>
      <c r="BB896" s="779"/>
      <c r="BC896" s="779"/>
      <c r="BD896" s="779"/>
      <c r="BE896" s="779"/>
      <c r="BF896" s="779"/>
      <c r="BG896" s="779"/>
      <c r="BH896" s="779"/>
      <c r="BI896" s="779"/>
      <c r="BJ896" s="779"/>
      <c r="BK896" s="779"/>
      <c r="BL896" s="779"/>
      <c r="BM896" s="779"/>
      <c r="BN896" s="779"/>
      <c r="BO896" s="779"/>
      <c r="BP896" s="779"/>
      <c r="BQ896" s="779"/>
      <c r="BR896" s="779"/>
      <c r="BS896" s="779"/>
      <c r="BT896" s="779"/>
      <c r="BU896" s="779"/>
      <c r="BV896" s="779"/>
      <c r="BW896" s="779"/>
      <c r="BX896" s="779"/>
      <c r="BY896" s="779"/>
      <c r="BZ896" s="779"/>
      <c r="CA896" s="779"/>
      <c r="CB896" s="779"/>
      <c r="CC896" s="779"/>
      <c r="CD896" s="779"/>
      <c r="CE896" s="779"/>
      <c r="CF896" s="779"/>
      <c r="CG896" s="779"/>
      <c r="CH896" s="779"/>
      <c r="CI896" s="779"/>
      <c r="CJ896" s="779"/>
      <c r="CK896" s="779"/>
      <c r="CL896" s="779"/>
      <c r="CM896" s="779"/>
      <c r="CN896" s="779"/>
      <c r="CO896" s="779"/>
      <c r="CP896" s="779"/>
      <c r="CQ896" s="779"/>
      <c r="CR896" s="779"/>
      <c r="CS896" s="779"/>
      <c r="CT896" s="779"/>
    </row>
    <row r="897" spans="1:98" s="887" customFormat="1" ht="13.5">
      <c r="A897" s="886"/>
      <c r="B897" s="886"/>
      <c r="C897" s="886"/>
      <c r="D897" s="886"/>
      <c r="E897" s="886"/>
      <c r="F897" s="2851"/>
      <c r="G897" s="2851"/>
      <c r="H897" s="888"/>
      <c r="I897" s="889"/>
      <c r="J897" s="890"/>
      <c r="M897" s="772"/>
      <c r="N897" s="891"/>
      <c r="O897" s="774"/>
      <c r="P897" s="775"/>
      <c r="Q897" s="775"/>
      <c r="R897" s="776"/>
      <c r="S897" s="777"/>
      <c r="T897" s="777"/>
      <c r="U897" s="777"/>
      <c r="V897" s="778"/>
      <c r="W897" s="778"/>
      <c r="X897" s="778"/>
      <c r="Y897" s="778"/>
      <c r="Z897" s="778"/>
      <c r="AA897" s="779"/>
      <c r="AB897" s="779"/>
      <c r="AC897" s="779"/>
      <c r="AD897" s="779"/>
      <c r="AE897" s="779"/>
      <c r="AF897" s="779"/>
      <c r="AG897" s="779"/>
      <c r="AH897" s="779"/>
      <c r="AI897" s="779"/>
      <c r="AJ897" s="779"/>
      <c r="AK897" s="779"/>
      <c r="AL897" s="779"/>
      <c r="AM897" s="779"/>
      <c r="AN897" s="779"/>
      <c r="AO897" s="779"/>
      <c r="AP897" s="779"/>
      <c r="AQ897" s="779"/>
      <c r="AR897" s="779"/>
      <c r="AS897" s="779"/>
      <c r="AT897" s="779"/>
      <c r="AU897" s="779"/>
      <c r="AV897" s="779"/>
      <c r="AW897" s="779"/>
      <c r="AX897" s="779"/>
      <c r="AY897" s="779"/>
      <c r="AZ897" s="779"/>
      <c r="BA897" s="779"/>
      <c r="BB897" s="779"/>
      <c r="BC897" s="779"/>
      <c r="BD897" s="779"/>
      <c r="BE897" s="779"/>
      <c r="BF897" s="779"/>
      <c r="BG897" s="779"/>
      <c r="BH897" s="779"/>
      <c r="BI897" s="779"/>
      <c r="BJ897" s="779"/>
      <c r="BK897" s="779"/>
      <c r="BL897" s="779"/>
      <c r="BM897" s="779"/>
      <c r="BN897" s="779"/>
      <c r="BO897" s="779"/>
      <c r="BP897" s="779"/>
      <c r="BQ897" s="779"/>
      <c r="BR897" s="779"/>
      <c r="BS897" s="779"/>
      <c r="BT897" s="779"/>
      <c r="BU897" s="779"/>
      <c r="BV897" s="779"/>
      <c r="BW897" s="779"/>
      <c r="BX897" s="779"/>
      <c r="BY897" s="779"/>
      <c r="BZ897" s="779"/>
      <c r="CA897" s="779"/>
      <c r="CB897" s="779"/>
      <c r="CC897" s="779"/>
      <c r="CD897" s="779"/>
      <c r="CE897" s="779"/>
      <c r="CF897" s="779"/>
      <c r="CG897" s="779"/>
      <c r="CH897" s="779"/>
      <c r="CI897" s="779"/>
      <c r="CJ897" s="779"/>
      <c r="CK897" s="779"/>
      <c r="CL897" s="779"/>
      <c r="CM897" s="779"/>
      <c r="CN897" s="779"/>
      <c r="CO897" s="779"/>
      <c r="CP897" s="779"/>
      <c r="CQ897" s="779"/>
      <c r="CR897" s="779"/>
      <c r="CS897" s="779"/>
      <c r="CT897" s="779"/>
    </row>
    <row r="898" spans="1:98" s="887" customFormat="1" ht="13.5">
      <c r="A898" s="886"/>
      <c r="B898" s="886"/>
      <c r="C898" s="886"/>
      <c r="D898" s="886"/>
      <c r="E898" s="886"/>
      <c r="F898" s="2851"/>
      <c r="G898" s="2851"/>
      <c r="H898" s="888"/>
      <c r="I898" s="889"/>
      <c r="J898" s="890"/>
      <c r="M898" s="772"/>
      <c r="N898" s="891"/>
      <c r="O898" s="774"/>
      <c r="P898" s="775"/>
      <c r="Q898" s="775"/>
      <c r="R898" s="776"/>
      <c r="S898" s="777"/>
      <c r="T898" s="777"/>
      <c r="U898" s="777"/>
      <c r="V898" s="778"/>
      <c r="W898" s="778"/>
      <c r="X898" s="778"/>
      <c r="Y898" s="778"/>
      <c r="Z898" s="778"/>
      <c r="AA898" s="779"/>
      <c r="AB898" s="779"/>
      <c r="AC898" s="779"/>
      <c r="AD898" s="779"/>
      <c r="AE898" s="779"/>
      <c r="AF898" s="779"/>
      <c r="AG898" s="779"/>
      <c r="AH898" s="779"/>
      <c r="AI898" s="779"/>
      <c r="AJ898" s="779"/>
      <c r="AK898" s="779"/>
      <c r="AL898" s="779"/>
      <c r="AM898" s="779"/>
      <c r="AN898" s="779"/>
      <c r="AO898" s="779"/>
      <c r="AP898" s="779"/>
      <c r="AQ898" s="779"/>
      <c r="AR898" s="779"/>
      <c r="AS898" s="779"/>
      <c r="AT898" s="779"/>
      <c r="AU898" s="779"/>
      <c r="AV898" s="779"/>
      <c r="AW898" s="779"/>
      <c r="AX898" s="779"/>
      <c r="AY898" s="779"/>
      <c r="AZ898" s="779"/>
      <c r="BA898" s="779"/>
      <c r="BB898" s="779"/>
      <c r="BC898" s="779"/>
      <c r="BD898" s="779"/>
      <c r="BE898" s="779"/>
      <c r="BF898" s="779"/>
      <c r="BG898" s="779"/>
      <c r="BH898" s="779"/>
      <c r="BI898" s="779"/>
      <c r="BJ898" s="779"/>
      <c r="BK898" s="779"/>
      <c r="BL898" s="779"/>
      <c r="BM898" s="779"/>
      <c r="BN898" s="779"/>
      <c r="BO898" s="779"/>
      <c r="BP898" s="779"/>
      <c r="BQ898" s="779"/>
      <c r="BR898" s="779"/>
      <c r="BS898" s="779"/>
      <c r="BT898" s="779"/>
      <c r="BU898" s="779"/>
      <c r="BV898" s="779"/>
      <c r="BW898" s="779"/>
      <c r="BX898" s="779"/>
      <c r="BY898" s="779"/>
      <c r="BZ898" s="779"/>
      <c r="CA898" s="779"/>
      <c r="CB898" s="779"/>
      <c r="CC898" s="779"/>
      <c r="CD898" s="779"/>
      <c r="CE898" s="779"/>
      <c r="CF898" s="779"/>
      <c r="CG898" s="779"/>
      <c r="CH898" s="779"/>
      <c r="CI898" s="779"/>
      <c r="CJ898" s="779"/>
      <c r="CK898" s="779"/>
      <c r="CL898" s="779"/>
      <c r="CM898" s="779"/>
      <c r="CN898" s="779"/>
      <c r="CO898" s="779"/>
      <c r="CP898" s="779"/>
      <c r="CQ898" s="779"/>
      <c r="CR898" s="779"/>
      <c r="CS898" s="779"/>
      <c r="CT898" s="779"/>
    </row>
    <row r="899" spans="1:98" s="887" customFormat="1" ht="13.5">
      <c r="A899" s="886"/>
      <c r="B899" s="886"/>
      <c r="C899" s="886"/>
      <c r="D899" s="886"/>
      <c r="E899" s="886"/>
      <c r="F899" s="2851"/>
      <c r="G899" s="2851"/>
      <c r="H899" s="888"/>
      <c r="I899" s="889"/>
      <c r="J899" s="890"/>
      <c r="M899" s="772"/>
      <c r="N899" s="891"/>
      <c r="O899" s="774"/>
      <c r="P899" s="775"/>
      <c r="Q899" s="775"/>
      <c r="R899" s="776"/>
      <c r="S899" s="777"/>
      <c r="T899" s="777"/>
      <c r="U899" s="777"/>
      <c r="V899" s="778"/>
      <c r="W899" s="778"/>
      <c r="X899" s="778"/>
      <c r="Y899" s="778"/>
      <c r="Z899" s="778"/>
      <c r="AA899" s="779"/>
      <c r="AB899" s="779"/>
      <c r="AC899" s="779"/>
      <c r="AD899" s="779"/>
      <c r="AE899" s="779"/>
      <c r="AF899" s="779"/>
      <c r="AG899" s="779"/>
      <c r="AH899" s="779"/>
      <c r="AI899" s="779"/>
      <c r="AJ899" s="779"/>
      <c r="AK899" s="779"/>
      <c r="AL899" s="779"/>
      <c r="AM899" s="779"/>
      <c r="AN899" s="779"/>
      <c r="AO899" s="779"/>
      <c r="AP899" s="779"/>
      <c r="AQ899" s="779"/>
      <c r="AR899" s="779"/>
      <c r="AS899" s="779"/>
      <c r="AT899" s="779"/>
      <c r="AU899" s="779"/>
      <c r="AV899" s="779"/>
      <c r="AW899" s="779"/>
      <c r="AX899" s="779"/>
      <c r="AY899" s="779"/>
      <c r="AZ899" s="779"/>
      <c r="BA899" s="779"/>
      <c r="BB899" s="779"/>
      <c r="BC899" s="779"/>
      <c r="BD899" s="779"/>
      <c r="BE899" s="779"/>
      <c r="BF899" s="779"/>
      <c r="BG899" s="779"/>
      <c r="BH899" s="779"/>
      <c r="BI899" s="779"/>
      <c r="BJ899" s="779"/>
      <c r="BK899" s="779"/>
      <c r="BL899" s="779"/>
      <c r="BM899" s="779"/>
      <c r="BN899" s="779"/>
      <c r="BO899" s="779"/>
      <c r="BP899" s="779"/>
      <c r="BQ899" s="779"/>
      <c r="BR899" s="779"/>
      <c r="BS899" s="779"/>
      <c r="BT899" s="779"/>
      <c r="BU899" s="779"/>
      <c r="BV899" s="779"/>
      <c r="BW899" s="779"/>
      <c r="BX899" s="779"/>
      <c r="BY899" s="779"/>
      <c r="BZ899" s="779"/>
      <c r="CA899" s="779"/>
      <c r="CB899" s="779"/>
      <c r="CC899" s="779"/>
      <c r="CD899" s="779"/>
      <c r="CE899" s="779"/>
      <c r="CF899" s="779"/>
      <c r="CG899" s="779"/>
      <c r="CH899" s="779"/>
      <c r="CI899" s="779"/>
      <c r="CJ899" s="779"/>
      <c r="CK899" s="779"/>
      <c r="CL899" s="779"/>
      <c r="CM899" s="779"/>
      <c r="CN899" s="779"/>
      <c r="CO899" s="779"/>
      <c r="CP899" s="779"/>
      <c r="CQ899" s="779"/>
      <c r="CR899" s="779"/>
      <c r="CS899" s="779"/>
      <c r="CT899" s="779"/>
    </row>
    <row r="900" spans="1:98" s="887" customFormat="1" ht="13.5">
      <c r="A900" s="886"/>
      <c r="B900" s="886"/>
      <c r="C900" s="886"/>
      <c r="D900" s="886"/>
      <c r="E900" s="886"/>
      <c r="F900" s="2851"/>
      <c r="G900" s="2851"/>
      <c r="H900" s="888"/>
      <c r="I900" s="889"/>
      <c r="J900" s="890"/>
      <c r="M900" s="772"/>
      <c r="N900" s="891"/>
      <c r="O900" s="774"/>
      <c r="P900" s="775"/>
      <c r="Q900" s="775"/>
      <c r="R900" s="776"/>
      <c r="S900" s="777"/>
      <c r="T900" s="777"/>
      <c r="U900" s="777"/>
      <c r="V900" s="778"/>
      <c r="W900" s="778"/>
      <c r="X900" s="778"/>
      <c r="Y900" s="778"/>
      <c r="Z900" s="778"/>
      <c r="AA900" s="779"/>
      <c r="AB900" s="779"/>
      <c r="AC900" s="779"/>
      <c r="AD900" s="779"/>
      <c r="AE900" s="779"/>
      <c r="AF900" s="779"/>
      <c r="AG900" s="779"/>
      <c r="AH900" s="779"/>
      <c r="AI900" s="779"/>
      <c r="AJ900" s="779"/>
      <c r="AK900" s="779"/>
      <c r="AL900" s="779"/>
      <c r="AM900" s="779"/>
      <c r="AN900" s="779"/>
      <c r="AO900" s="779"/>
      <c r="AP900" s="779"/>
      <c r="AQ900" s="779"/>
      <c r="AR900" s="779"/>
      <c r="AS900" s="779"/>
      <c r="AT900" s="779"/>
      <c r="AU900" s="779"/>
      <c r="AV900" s="779"/>
      <c r="AW900" s="779"/>
      <c r="AX900" s="779"/>
      <c r="AY900" s="779"/>
      <c r="AZ900" s="779"/>
      <c r="BA900" s="779"/>
      <c r="BB900" s="779"/>
      <c r="BC900" s="779"/>
      <c r="BD900" s="779"/>
      <c r="BE900" s="779"/>
      <c r="BF900" s="779"/>
      <c r="BG900" s="779"/>
      <c r="BH900" s="779"/>
      <c r="BI900" s="779"/>
      <c r="BJ900" s="779"/>
      <c r="BK900" s="779"/>
      <c r="BL900" s="779"/>
      <c r="BM900" s="779"/>
      <c r="BN900" s="779"/>
      <c r="BO900" s="779"/>
      <c r="BP900" s="779"/>
      <c r="BQ900" s="779"/>
      <c r="BR900" s="779"/>
      <c r="BS900" s="779"/>
      <c r="BT900" s="779"/>
      <c r="BU900" s="779"/>
      <c r="BV900" s="779"/>
      <c r="BW900" s="779"/>
      <c r="BX900" s="779"/>
      <c r="BY900" s="779"/>
      <c r="BZ900" s="779"/>
      <c r="CA900" s="779"/>
      <c r="CB900" s="779"/>
      <c r="CC900" s="779"/>
      <c r="CD900" s="779"/>
      <c r="CE900" s="779"/>
      <c r="CF900" s="779"/>
      <c r="CG900" s="779"/>
      <c r="CH900" s="779"/>
      <c r="CI900" s="779"/>
      <c r="CJ900" s="779"/>
      <c r="CK900" s="779"/>
      <c r="CL900" s="779"/>
      <c r="CM900" s="779"/>
      <c r="CN900" s="779"/>
      <c r="CO900" s="779"/>
      <c r="CP900" s="779"/>
      <c r="CQ900" s="779"/>
      <c r="CR900" s="779"/>
      <c r="CS900" s="779"/>
      <c r="CT900" s="779"/>
    </row>
    <row r="901" spans="1:98" s="887" customFormat="1" ht="13.5">
      <c r="A901" s="886"/>
      <c r="B901" s="886"/>
      <c r="C901" s="886"/>
      <c r="D901" s="886"/>
      <c r="E901" s="886"/>
      <c r="F901" s="2851"/>
      <c r="G901" s="2851"/>
      <c r="H901" s="888"/>
      <c r="I901" s="889"/>
      <c r="J901" s="890"/>
      <c r="M901" s="772"/>
      <c r="N901" s="891"/>
      <c r="O901" s="774"/>
      <c r="P901" s="775"/>
      <c r="Q901" s="775"/>
      <c r="R901" s="776"/>
      <c r="S901" s="777"/>
      <c r="T901" s="777"/>
      <c r="U901" s="777"/>
      <c r="V901" s="778"/>
      <c r="W901" s="778"/>
      <c r="X901" s="778"/>
      <c r="Y901" s="778"/>
      <c r="Z901" s="778"/>
      <c r="AA901" s="779"/>
      <c r="AB901" s="779"/>
      <c r="AC901" s="779"/>
      <c r="AD901" s="779"/>
      <c r="AE901" s="779"/>
      <c r="AF901" s="779"/>
      <c r="AG901" s="779"/>
      <c r="AH901" s="779"/>
      <c r="AI901" s="779"/>
      <c r="AJ901" s="779"/>
      <c r="AK901" s="779"/>
      <c r="AL901" s="779"/>
      <c r="AM901" s="779"/>
      <c r="AN901" s="779"/>
      <c r="AO901" s="779"/>
      <c r="AP901" s="779"/>
      <c r="AQ901" s="779"/>
      <c r="AR901" s="779"/>
      <c r="AS901" s="779"/>
      <c r="AT901" s="779"/>
      <c r="AU901" s="779"/>
      <c r="AV901" s="779"/>
      <c r="AW901" s="779"/>
      <c r="AX901" s="779"/>
      <c r="AY901" s="779"/>
      <c r="AZ901" s="779"/>
      <c r="BA901" s="779"/>
      <c r="BB901" s="779"/>
      <c r="BC901" s="779"/>
      <c r="BD901" s="779"/>
      <c r="BE901" s="779"/>
      <c r="BF901" s="779"/>
      <c r="BG901" s="779"/>
      <c r="BH901" s="779"/>
      <c r="BI901" s="779"/>
      <c r="BJ901" s="779"/>
      <c r="BK901" s="779"/>
      <c r="BL901" s="779"/>
      <c r="BM901" s="779"/>
      <c r="BN901" s="779"/>
      <c r="BO901" s="779"/>
      <c r="BP901" s="779"/>
      <c r="BQ901" s="779"/>
      <c r="BR901" s="779"/>
      <c r="BS901" s="779"/>
      <c r="BT901" s="779"/>
      <c r="BU901" s="779"/>
      <c r="BV901" s="779"/>
      <c r="BW901" s="779"/>
      <c r="BX901" s="779"/>
      <c r="BY901" s="779"/>
      <c r="BZ901" s="779"/>
      <c r="CA901" s="779"/>
      <c r="CB901" s="779"/>
      <c r="CC901" s="779"/>
      <c r="CD901" s="779"/>
      <c r="CE901" s="779"/>
      <c r="CF901" s="779"/>
      <c r="CG901" s="779"/>
      <c r="CH901" s="779"/>
      <c r="CI901" s="779"/>
      <c r="CJ901" s="779"/>
      <c r="CK901" s="779"/>
      <c r="CL901" s="779"/>
      <c r="CM901" s="779"/>
      <c r="CN901" s="779"/>
      <c r="CO901" s="779"/>
      <c r="CP901" s="779"/>
      <c r="CQ901" s="779"/>
      <c r="CR901" s="779"/>
      <c r="CS901" s="779"/>
      <c r="CT901" s="779"/>
    </row>
    <row r="902" spans="1:98" s="887" customFormat="1" ht="13.5">
      <c r="A902" s="886"/>
      <c r="B902" s="886"/>
      <c r="C902" s="886"/>
      <c r="D902" s="886"/>
      <c r="E902" s="886"/>
      <c r="F902" s="2851"/>
      <c r="G902" s="2851"/>
      <c r="H902" s="888"/>
      <c r="I902" s="889"/>
      <c r="J902" s="890"/>
      <c r="M902" s="772"/>
      <c r="N902" s="891"/>
      <c r="O902" s="774"/>
      <c r="P902" s="775"/>
      <c r="Q902" s="775"/>
      <c r="R902" s="776"/>
      <c r="S902" s="777"/>
      <c r="T902" s="777"/>
      <c r="U902" s="777"/>
      <c r="V902" s="778"/>
      <c r="W902" s="778"/>
      <c r="X902" s="778"/>
      <c r="Y902" s="778"/>
      <c r="Z902" s="778"/>
      <c r="AA902" s="779"/>
      <c r="AB902" s="779"/>
      <c r="AC902" s="779"/>
      <c r="AD902" s="779"/>
      <c r="AE902" s="779"/>
      <c r="AF902" s="779"/>
      <c r="AG902" s="779"/>
      <c r="AH902" s="779"/>
      <c r="AI902" s="779"/>
      <c r="AJ902" s="779"/>
      <c r="AK902" s="779"/>
      <c r="AL902" s="779"/>
      <c r="AM902" s="779"/>
      <c r="AN902" s="779"/>
      <c r="AO902" s="779"/>
      <c r="AP902" s="779"/>
      <c r="AQ902" s="779"/>
      <c r="AR902" s="779"/>
      <c r="AS902" s="779"/>
      <c r="AT902" s="779"/>
      <c r="AU902" s="779"/>
      <c r="AV902" s="779"/>
      <c r="AW902" s="779"/>
      <c r="AX902" s="779"/>
      <c r="AY902" s="779"/>
      <c r="AZ902" s="779"/>
      <c r="BA902" s="779"/>
      <c r="BB902" s="779"/>
      <c r="BC902" s="779"/>
      <c r="BD902" s="779"/>
      <c r="BE902" s="779"/>
      <c r="BF902" s="779"/>
      <c r="BG902" s="779"/>
      <c r="BH902" s="779"/>
      <c r="BI902" s="779"/>
      <c r="BJ902" s="779"/>
      <c r="BK902" s="779"/>
      <c r="BL902" s="779"/>
      <c r="BM902" s="779"/>
      <c r="BN902" s="779"/>
      <c r="BO902" s="779"/>
      <c r="BP902" s="779"/>
      <c r="BQ902" s="779"/>
      <c r="BR902" s="779"/>
      <c r="BS902" s="779"/>
      <c r="BT902" s="779"/>
      <c r="BU902" s="779"/>
      <c r="BV902" s="779"/>
      <c r="BW902" s="779"/>
      <c r="BX902" s="779"/>
      <c r="BY902" s="779"/>
      <c r="BZ902" s="779"/>
      <c r="CA902" s="779"/>
      <c r="CB902" s="779"/>
      <c r="CC902" s="779"/>
      <c r="CD902" s="779"/>
      <c r="CE902" s="779"/>
      <c r="CF902" s="779"/>
      <c r="CG902" s="779"/>
      <c r="CH902" s="779"/>
      <c r="CI902" s="779"/>
      <c r="CJ902" s="779"/>
      <c r="CK902" s="779"/>
      <c r="CL902" s="779"/>
      <c r="CM902" s="779"/>
      <c r="CN902" s="779"/>
      <c r="CO902" s="779"/>
      <c r="CP902" s="779"/>
      <c r="CQ902" s="779"/>
      <c r="CR902" s="779"/>
      <c r="CS902" s="779"/>
      <c r="CT902" s="779"/>
    </row>
    <row r="903" spans="1:98" s="887" customFormat="1" ht="13.5">
      <c r="A903" s="886"/>
      <c r="B903" s="886"/>
      <c r="C903" s="886"/>
      <c r="D903" s="886"/>
      <c r="E903" s="886"/>
      <c r="F903" s="2851"/>
      <c r="G903" s="2851"/>
      <c r="H903" s="888"/>
      <c r="I903" s="889"/>
      <c r="J903" s="890"/>
      <c r="M903" s="772"/>
      <c r="N903" s="891"/>
      <c r="O903" s="774"/>
      <c r="P903" s="775"/>
      <c r="Q903" s="775"/>
      <c r="R903" s="776"/>
      <c r="S903" s="777"/>
      <c r="T903" s="777"/>
      <c r="U903" s="777"/>
      <c r="V903" s="778"/>
      <c r="W903" s="778"/>
      <c r="X903" s="778"/>
      <c r="Y903" s="778"/>
      <c r="Z903" s="778"/>
      <c r="AA903" s="779"/>
      <c r="AB903" s="779"/>
      <c r="AC903" s="779"/>
      <c r="AD903" s="779"/>
      <c r="AE903" s="779"/>
      <c r="AF903" s="779"/>
      <c r="AG903" s="779"/>
      <c r="AH903" s="779"/>
      <c r="AI903" s="779"/>
      <c r="AJ903" s="779"/>
      <c r="AK903" s="779"/>
      <c r="AL903" s="779"/>
      <c r="AM903" s="779"/>
      <c r="AN903" s="779"/>
      <c r="AO903" s="779"/>
      <c r="AP903" s="779"/>
      <c r="AQ903" s="779"/>
      <c r="AR903" s="779"/>
      <c r="AS903" s="779"/>
      <c r="AT903" s="779"/>
      <c r="AU903" s="779"/>
      <c r="AV903" s="779"/>
      <c r="AW903" s="779"/>
      <c r="AX903" s="779"/>
      <c r="AY903" s="779"/>
      <c r="AZ903" s="779"/>
      <c r="BA903" s="779"/>
      <c r="BB903" s="779"/>
      <c r="BC903" s="779"/>
      <c r="BD903" s="779"/>
      <c r="BE903" s="779"/>
      <c r="BF903" s="779"/>
      <c r="BG903" s="779"/>
      <c r="BH903" s="779"/>
      <c r="BI903" s="779"/>
      <c r="BJ903" s="779"/>
      <c r="BK903" s="779"/>
      <c r="BL903" s="779"/>
      <c r="BM903" s="779"/>
      <c r="BN903" s="779"/>
      <c r="BO903" s="779"/>
      <c r="BP903" s="779"/>
      <c r="BQ903" s="779"/>
      <c r="BR903" s="779"/>
      <c r="BS903" s="779"/>
      <c r="BT903" s="779"/>
      <c r="BU903" s="779"/>
      <c r="BV903" s="779"/>
      <c r="BW903" s="779"/>
      <c r="BX903" s="779"/>
      <c r="BY903" s="779"/>
      <c r="BZ903" s="779"/>
      <c r="CA903" s="779"/>
      <c r="CB903" s="779"/>
      <c r="CC903" s="779"/>
      <c r="CD903" s="779"/>
      <c r="CE903" s="779"/>
      <c r="CF903" s="779"/>
      <c r="CG903" s="779"/>
      <c r="CH903" s="779"/>
      <c r="CI903" s="779"/>
      <c r="CJ903" s="779"/>
      <c r="CK903" s="779"/>
      <c r="CL903" s="779"/>
      <c r="CM903" s="779"/>
      <c r="CN903" s="779"/>
      <c r="CO903" s="779"/>
      <c r="CP903" s="779"/>
      <c r="CQ903" s="779"/>
      <c r="CR903" s="779"/>
      <c r="CS903" s="779"/>
      <c r="CT903" s="779"/>
    </row>
    <row r="904" spans="1:98" s="887" customFormat="1" ht="13.5">
      <c r="A904" s="886"/>
      <c r="B904" s="886"/>
      <c r="C904" s="886"/>
      <c r="D904" s="886"/>
      <c r="E904" s="886"/>
      <c r="F904" s="2851"/>
      <c r="G904" s="2851"/>
      <c r="H904" s="888"/>
      <c r="I904" s="889"/>
      <c r="J904" s="890"/>
      <c r="M904" s="772"/>
      <c r="N904" s="891"/>
      <c r="O904" s="774"/>
      <c r="P904" s="775"/>
      <c r="Q904" s="775"/>
      <c r="R904" s="776"/>
      <c r="S904" s="777"/>
      <c r="T904" s="777"/>
      <c r="U904" s="777"/>
      <c r="V904" s="778"/>
      <c r="W904" s="778"/>
      <c r="X904" s="778"/>
      <c r="Y904" s="778"/>
      <c r="Z904" s="778"/>
      <c r="AA904" s="779"/>
      <c r="AB904" s="779"/>
      <c r="AC904" s="779"/>
      <c r="AD904" s="779"/>
      <c r="AE904" s="779"/>
      <c r="AF904" s="779"/>
      <c r="AG904" s="779"/>
      <c r="AH904" s="779"/>
      <c r="AI904" s="779"/>
      <c r="AJ904" s="779"/>
      <c r="AK904" s="779"/>
      <c r="AL904" s="779"/>
      <c r="AM904" s="779"/>
      <c r="AN904" s="779"/>
      <c r="AO904" s="779"/>
      <c r="AP904" s="779"/>
      <c r="AQ904" s="779"/>
      <c r="AR904" s="779"/>
      <c r="AS904" s="779"/>
      <c r="AT904" s="779"/>
      <c r="AU904" s="779"/>
      <c r="AV904" s="779"/>
      <c r="AW904" s="779"/>
      <c r="AX904" s="779"/>
      <c r="AY904" s="779"/>
      <c r="AZ904" s="779"/>
      <c r="BA904" s="779"/>
      <c r="BB904" s="779"/>
      <c r="BC904" s="779"/>
      <c r="BD904" s="779"/>
      <c r="BE904" s="779"/>
      <c r="BF904" s="779"/>
      <c r="BG904" s="779"/>
      <c r="BH904" s="779"/>
      <c r="BI904" s="779"/>
      <c r="BJ904" s="779"/>
      <c r="BK904" s="779"/>
      <c r="BL904" s="779"/>
      <c r="BM904" s="779"/>
      <c r="BN904" s="779"/>
      <c r="BO904" s="779"/>
      <c r="BP904" s="779"/>
      <c r="BQ904" s="779"/>
      <c r="BR904" s="779"/>
      <c r="BS904" s="779"/>
      <c r="BT904" s="779"/>
      <c r="BU904" s="779"/>
      <c r="BV904" s="779"/>
      <c r="BW904" s="779"/>
      <c r="BX904" s="779"/>
      <c r="BY904" s="779"/>
      <c r="BZ904" s="779"/>
      <c r="CA904" s="779"/>
      <c r="CB904" s="779"/>
      <c r="CC904" s="779"/>
      <c r="CD904" s="779"/>
      <c r="CE904" s="779"/>
      <c r="CF904" s="779"/>
      <c r="CG904" s="779"/>
      <c r="CH904" s="779"/>
      <c r="CI904" s="779"/>
      <c r="CJ904" s="779"/>
      <c r="CK904" s="779"/>
      <c r="CL904" s="779"/>
      <c r="CM904" s="779"/>
      <c r="CN904" s="779"/>
      <c r="CO904" s="779"/>
      <c r="CP904" s="779"/>
      <c r="CQ904" s="779"/>
      <c r="CR904" s="779"/>
      <c r="CS904" s="779"/>
      <c r="CT904" s="779"/>
    </row>
    <row r="905" spans="1:98" s="887" customFormat="1" ht="13.5">
      <c r="A905" s="886"/>
      <c r="B905" s="886"/>
      <c r="C905" s="886"/>
      <c r="D905" s="886"/>
      <c r="E905" s="886"/>
      <c r="F905" s="2851"/>
      <c r="G905" s="2851"/>
      <c r="H905" s="888"/>
      <c r="I905" s="889"/>
      <c r="J905" s="890"/>
      <c r="M905" s="772"/>
      <c r="N905" s="891"/>
      <c r="O905" s="774"/>
      <c r="P905" s="775"/>
      <c r="Q905" s="775"/>
      <c r="R905" s="776"/>
      <c r="S905" s="777"/>
      <c r="T905" s="777"/>
      <c r="U905" s="777"/>
      <c r="V905" s="778"/>
      <c r="W905" s="778"/>
      <c r="X905" s="778"/>
      <c r="Y905" s="778"/>
      <c r="Z905" s="778"/>
      <c r="AA905" s="779"/>
      <c r="AB905" s="779"/>
      <c r="AC905" s="779"/>
      <c r="AD905" s="779"/>
      <c r="AE905" s="779"/>
      <c r="AF905" s="779"/>
      <c r="AG905" s="779"/>
      <c r="AH905" s="779"/>
      <c r="AI905" s="779"/>
      <c r="AJ905" s="779"/>
      <c r="AK905" s="779"/>
      <c r="AL905" s="779"/>
      <c r="AM905" s="779"/>
      <c r="AN905" s="779"/>
      <c r="AO905" s="779"/>
      <c r="AP905" s="779"/>
      <c r="AQ905" s="779"/>
      <c r="AR905" s="779"/>
      <c r="AS905" s="779"/>
      <c r="AT905" s="779"/>
      <c r="AU905" s="779"/>
      <c r="AV905" s="779"/>
      <c r="AW905" s="779"/>
      <c r="AX905" s="779"/>
      <c r="AY905" s="779"/>
      <c r="AZ905" s="779"/>
      <c r="BA905" s="779"/>
      <c r="BB905" s="779"/>
      <c r="BC905" s="779"/>
      <c r="BD905" s="779"/>
      <c r="BE905" s="779"/>
      <c r="BF905" s="779"/>
      <c r="BG905" s="779"/>
      <c r="BH905" s="779"/>
      <c r="BI905" s="779"/>
      <c r="BJ905" s="779"/>
      <c r="BK905" s="779"/>
      <c r="BL905" s="779"/>
      <c r="BM905" s="779"/>
      <c r="BN905" s="779"/>
      <c r="BO905" s="779"/>
      <c r="BP905" s="779"/>
      <c r="BQ905" s="779"/>
      <c r="BR905" s="779"/>
      <c r="BS905" s="779"/>
      <c r="BT905" s="779"/>
      <c r="BU905" s="779"/>
      <c r="BV905" s="779"/>
      <c r="BW905" s="779"/>
      <c r="BX905" s="779"/>
      <c r="BY905" s="779"/>
      <c r="BZ905" s="779"/>
      <c r="CA905" s="779"/>
      <c r="CB905" s="779"/>
      <c r="CC905" s="779"/>
      <c r="CD905" s="779"/>
      <c r="CE905" s="779"/>
      <c r="CF905" s="779"/>
      <c r="CG905" s="779"/>
      <c r="CH905" s="779"/>
      <c r="CI905" s="779"/>
      <c r="CJ905" s="779"/>
      <c r="CK905" s="779"/>
      <c r="CL905" s="779"/>
      <c r="CM905" s="779"/>
      <c r="CN905" s="779"/>
      <c r="CO905" s="779"/>
      <c r="CP905" s="779"/>
      <c r="CQ905" s="779"/>
      <c r="CR905" s="779"/>
      <c r="CS905" s="779"/>
      <c r="CT905" s="779"/>
    </row>
    <row r="906" spans="1:98" s="887" customFormat="1" ht="13.5">
      <c r="A906" s="886"/>
      <c r="B906" s="886"/>
      <c r="C906" s="886"/>
      <c r="D906" s="886"/>
      <c r="E906" s="886"/>
      <c r="F906" s="2851"/>
      <c r="G906" s="2851"/>
      <c r="H906" s="888"/>
      <c r="I906" s="889"/>
      <c r="J906" s="890"/>
      <c r="M906" s="772"/>
      <c r="N906" s="891"/>
      <c r="O906" s="774"/>
      <c r="P906" s="775"/>
      <c r="Q906" s="775"/>
      <c r="R906" s="776"/>
      <c r="S906" s="777"/>
      <c r="T906" s="777"/>
      <c r="U906" s="777"/>
      <c r="V906" s="778"/>
      <c r="W906" s="778"/>
      <c r="X906" s="778"/>
      <c r="Y906" s="778"/>
      <c r="Z906" s="778"/>
      <c r="AA906" s="779"/>
      <c r="AB906" s="779"/>
      <c r="AC906" s="779"/>
      <c r="AD906" s="779"/>
      <c r="AE906" s="779"/>
      <c r="AF906" s="779"/>
      <c r="AG906" s="779"/>
      <c r="AH906" s="779"/>
      <c r="AI906" s="779"/>
      <c r="AJ906" s="779"/>
      <c r="AK906" s="779"/>
      <c r="AL906" s="779"/>
      <c r="AM906" s="779"/>
      <c r="AN906" s="779"/>
      <c r="AO906" s="779"/>
      <c r="AP906" s="779"/>
      <c r="AQ906" s="779"/>
      <c r="AR906" s="779"/>
      <c r="AS906" s="779"/>
      <c r="AT906" s="779"/>
      <c r="AU906" s="779"/>
      <c r="AV906" s="779"/>
      <c r="AW906" s="779"/>
      <c r="AX906" s="779"/>
      <c r="AY906" s="779"/>
      <c r="AZ906" s="779"/>
      <c r="BA906" s="779"/>
      <c r="BB906" s="779"/>
      <c r="BC906" s="779"/>
      <c r="BD906" s="779"/>
      <c r="BE906" s="779"/>
      <c r="BF906" s="779"/>
      <c r="BG906" s="779"/>
      <c r="BH906" s="779"/>
      <c r="BI906" s="779"/>
      <c r="BJ906" s="779"/>
      <c r="BK906" s="779"/>
      <c r="BL906" s="779"/>
      <c r="BM906" s="779"/>
      <c r="BN906" s="779"/>
      <c r="BO906" s="779"/>
      <c r="BP906" s="779"/>
      <c r="BQ906" s="779"/>
      <c r="BR906" s="779"/>
      <c r="BS906" s="779"/>
      <c r="BT906" s="779"/>
      <c r="BU906" s="779"/>
      <c r="BV906" s="779"/>
      <c r="BW906" s="779"/>
      <c r="BX906" s="779"/>
      <c r="BY906" s="779"/>
      <c r="BZ906" s="779"/>
      <c r="CA906" s="779"/>
      <c r="CB906" s="779"/>
      <c r="CC906" s="779"/>
      <c r="CD906" s="779"/>
      <c r="CE906" s="779"/>
      <c r="CF906" s="779"/>
      <c r="CG906" s="779"/>
      <c r="CH906" s="779"/>
      <c r="CI906" s="779"/>
      <c r="CJ906" s="779"/>
      <c r="CK906" s="779"/>
      <c r="CL906" s="779"/>
      <c r="CM906" s="779"/>
      <c r="CN906" s="779"/>
      <c r="CO906" s="779"/>
      <c r="CP906" s="779"/>
      <c r="CQ906" s="779"/>
      <c r="CR906" s="779"/>
      <c r="CS906" s="779"/>
      <c r="CT906" s="779"/>
    </row>
    <row r="907" spans="1:98" s="887" customFormat="1" ht="13.5">
      <c r="A907" s="886"/>
      <c r="B907" s="886"/>
      <c r="C907" s="886"/>
      <c r="D907" s="886"/>
      <c r="E907" s="886"/>
      <c r="F907" s="2851"/>
      <c r="G907" s="2851"/>
      <c r="H907" s="888"/>
      <c r="I907" s="889"/>
      <c r="J907" s="890"/>
      <c r="M907" s="772"/>
      <c r="N907" s="891"/>
      <c r="O907" s="774"/>
      <c r="P907" s="775"/>
      <c r="Q907" s="775"/>
      <c r="R907" s="776"/>
      <c r="S907" s="777"/>
      <c r="T907" s="777"/>
      <c r="U907" s="777"/>
      <c r="V907" s="778"/>
      <c r="W907" s="778"/>
      <c r="X907" s="778"/>
      <c r="Y907" s="778"/>
      <c r="Z907" s="778"/>
      <c r="AA907" s="779"/>
      <c r="AB907" s="779"/>
      <c r="AC907" s="779"/>
      <c r="AD907" s="779"/>
      <c r="AE907" s="779"/>
      <c r="AF907" s="779"/>
      <c r="AG907" s="779"/>
      <c r="AH907" s="779"/>
      <c r="AI907" s="779"/>
      <c r="AJ907" s="779"/>
      <c r="AK907" s="779"/>
      <c r="AL907" s="779"/>
      <c r="AM907" s="779"/>
      <c r="AN907" s="779"/>
      <c r="AO907" s="779"/>
      <c r="AP907" s="779"/>
      <c r="AQ907" s="779"/>
      <c r="AR907" s="779"/>
      <c r="AS907" s="779"/>
      <c r="AT907" s="779"/>
      <c r="AU907" s="779"/>
      <c r="AV907" s="779"/>
      <c r="AW907" s="779"/>
      <c r="AX907" s="779"/>
      <c r="AY907" s="779"/>
      <c r="AZ907" s="779"/>
      <c r="BA907" s="779"/>
      <c r="BB907" s="779"/>
      <c r="BC907" s="779"/>
      <c r="BD907" s="779"/>
      <c r="BE907" s="779"/>
      <c r="BF907" s="779"/>
      <c r="BG907" s="779"/>
      <c r="BH907" s="779"/>
      <c r="BI907" s="779"/>
      <c r="BJ907" s="779"/>
      <c r="BK907" s="779"/>
      <c r="BL907" s="779"/>
      <c r="BM907" s="779"/>
      <c r="BN907" s="779"/>
      <c r="BO907" s="779"/>
      <c r="BP907" s="779"/>
      <c r="BQ907" s="779"/>
      <c r="BR907" s="779"/>
      <c r="BS907" s="779"/>
      <c r="BT907" s="779"/>
      <c r="BU907" s="779"/>
      <c r="BV907" s="779"/>
      <c r="BW907" s="779"/>
      <c r="BX907" s="779"/>
      <c r="BY907" s="779"/>
      <c r="BZ907" s="779"/>
      <c r="CA907" s="779"/>
      <c r="CB907" s="779"/>
      <c r="CC907" s="779"/>
      <c r="CD907" s="779"/>
      <c r="CE907" s="779"/>
      <c r="CF907" s="779"/>
      <c r="CG907" s="779"/>
      <c r="CH907" s="779"/>
      <c r="CI907" s="779"/>
      <c r="CJ907" s="779"/>
      <c r="CK907" s="779"/>
      <c r="CL907" s="779"/>
      <c r="CM907" s="779"/>
      <c r="CN907" s="779"/>
      <c r="CO907" s="779"/>
      <c r="CP907" s="779"/>
      <c r="CQ907" s="779"/>
      <c r="CR907" s="779"/>
      <c r="CS907" s="779"/>
      <c r="CT907" s="779"/>
    </row>
    <row r="908" spans="1:98" s="887" customFormat="1" ht="13.5">
      <c r="A908" s="886"/>
      <c r="B908" s="886"/>
      <c r="C908" s="886"/>
      <c r="D908" s="886"/>
      <c r="E908" s="886"/>
      <c r="F908" s="2851"/>
      <c r="G908" s="2851"/>
      <c r="H908" s="888"/>
      <c r="I908" s="889"/>
      <c r="J908" s="890"/>
      <c r="M908" s="772"/>
      <c r="N908" s="891"/>
      <c r="O908" s="774"/>
      <c r="P908" s="775"/>
      <c r="Q908" s="775"/>
      <c r="R908" s="776"/>
      <c r="S908" s="777"/>
      <c r="T908" s="777"/>
      <c r="U908" s="777"/>
      <c r="V908" s="778"/>
      <c r="W908" s="778"/>
      <c r="X908" s="778"/>
      <c r="Y908" s="778"/>
      <c r="Z908" s="778"/>
      <c r="AA908" s="779"/>
      <c r="AB908" s="779"/>
      <c r="AC908" s="779"/>
      <c r="AD908" s="779"/>
      <c r="AE908" s="779"/>
      <c r="AF908" s="779"/>
      <c r="AG908" s="779"/>
      <c r="AH908" s="779"/>
      <c r="AI908" s="779"/>
      <c r="AJ908" s="779"/>
      <c r="AK908" s="779"/>
      <c r="AL908" s="779"/>
      <c r="AM908" s="779"/>
      <c r="AN908" s="779"/>
      <c r="AO908" s="779"/>
      <c r="AP908" s="779"/>
      <c r="AQ908" s="779"/>
      <c r="AR908" s="779"/>
      <c r="AS908" s="779"/>
      <c r="AT908" s="779"/>
      <c r="AU908" s="779"/>
      <c r="AV908" s="779"/>
      <c r="AW908" s="779"/>
      <c r="AX908" s="779"/>
      <c r="AY908" s="779"/>
      <c r="AZ908" s="779"/>
      <c r="BA908" s="779"/>
      <c r="BB908" s="779"/>
      <c r="BC908" s="779"/>
      <c r="BD908" s="779"/>
      <c r="BE908" s="779"/>
      <c r="BF908" s="779"/>
      <c r="BG908" s="779"/>
      <c r="BH908" s="779"/>
      <c r="BI908" s="779"/>
      <c r="BJ908" s="779"/>
      <c r="BK908" s="779"/>
      <c r="BL908" s="779"/>
      <c r="BM908" s="779"/>
      <c r="BN908" s="779"/>
      <c r="BO908" s="779"/>
      <c r="BP908" s="779"/>
      <c r="BQ908" s="779"/>
      <c r="BR908" s="779"/>
      <c r="BS908" s="779"/>
      <c r="BT908" s="779"/>
      <c r="BU908" s="779"/>
      <c r="BV908" s="779"/>
      <c r="BW908" s="779"/>
      <c r="BX908" s="779"/>
      <c r="BY908" s="779"/>
      <c r="BZ908" s="779"/>
      <c r="CA908" s="779"/>
      <c r="CB908" s="779"/>
      <c r="CC908" s="779"/>
      <c r="CD908" s="779"/>
      <c r="CE908" s="779"/>
      <c r="CF908" s="779"/>
      <c r="CG908" s="779"/>
      <c r="CH908" s="779"/>
      <c r="CI908" s="779"/>
      <c r="CJ908" s="779"/>
      <c r="CK908" s="779"/>
      <c r="CL908" s="779"/>
      <c r="CM908" s="779"/>
      <c r="CN908" s="779"/>
      <c r="CO908" s="779"/>
      <c r="CP908" s="779"/>
      <c r="CQ908" s="779"/>
      <c r="CR908" s="779"/>
      <c r="CS908" s="779"/>
      <c r="CT908" s="779"/>
    </row>
    <row r="909" spans="1:98" s="887" customFormat="1" ht="13.5">
      <c r="A909" s="886"/>
      <c r="B909" s="886"/>
      <c r="C909" s="886"/>
      <c r="D909" s="886"/>
      <c r="E909" s="886"/>
      <c r="F909" s="2851"/>
      <c r="G909" s="2851"/>
      <c r="H909" s="888"/>
      <c r="I909" s="889"/>
      <c r="J909" s="890"/>
      <c r="M909" s="772"/>
      <c r="N909" s="891"/>
      <c r="O909" s="774"/>
      <c r="P909" s="775"/>
      <c r="Q909" s="775"/>
      <c r="R909" s="776"/>
      <c r="S909" s="777"/>
      <c r="T909" s="777"/>
      <c r="U909" s="777"/>
      <c r="V909" s="778"/>
      <c r="W909" s="778"/>
      <c r="X909" s="778"/>
      <c r="Y909" s="778"/>
      <c r="Z909" s="778"/>
      <c r="AA909" s="779"/>
      <c r="AB909" s="779"/>
      <c r="AC909" s="779"/>
      <c r="AD909" s="779"/>
      <c r="AE909" s="779"/>
      <c r="AF909" s="779"/>
      <c r="AG909" s="779"/>
      <c r="AH909" s="779"/>
      <c r="AI909" s="779"/>
      <c r="AJ909" s="779"/>
      <c r="AK909" s="779"/>
      <c r="AL909" s="779"/>
      <c r="AM909" s="779"/>
      <c r="AN909" s="779"/>
      <c r="AO909" s="779"/>
      <c r="AP909" s="779"/>
      <c r="AQ909" s="779"/>
      <c r="AR909" s="779"/>
      <c r="AS909" s="779"/>
      <c r="AT909" s="779"/>
      <c r="AU909" s="779"/>
      <c r="AV909" s="779"/>
      <c r="AW909" s="779"/>
      <c r="AX909" s="779"/>
      <c r="AY909" s="779"/>
      <c r="AZ909" s="779"/>
      <c r="BA909" s="779"/>
      <c r="BB909" s="779"/>
      <c r="BC909" s="779"/>
      <c r="BD909" s="779"/>
      <c r="BE909" s="779"/>
      <c r="BF909" s="779"/>
      <c r="BG909" s="779"/>
      <c r="BH909" s="779"/>
      <c r="BI909" s="779"/>
      <c r="BJ909" s="779"/>
      <c r="BK909" s="779"/>
      <c r="BL909" s="779"/>
      <c r="BM909" s="779"/>
      <c r="BN909" s="779"/>
      <c r="BO909" s="779"/>
      <c r="BP909" s="779"/>
      <c r="BQ909" s="779"/>
      <c r="BR909" s="779"/>
      <c r="BS909" s="779"/>
      <c r="BT909" s="779"/>
      <c r="BU909" s="779"/>
      <c r="BV909" s="779"/>
      <c r="BW909" s="779"/>
      <c r="BX909" s="779"/>
      <c r="BY909" s="779"/>
      <c r="BZ909" s="779"/>
      <c r="CA909" s="779"/>
      <c r="CB909" s="779"/>
      <c r="CC909" s="779"/>
      <c r="CD909" s="779"/>
      <c r="CE909" s="779"/>
      <c r="CF909" s="779"/>
      <c r="CG909" s="779"/>
      <c r="CH909" s="779"/>
      <c r="CI909" s="779"/>
      <c r="CJ909" s="779"/>
      <c r="CK909" s="779"/>
      <c r="CL909" s="779"/>
      <c r="CM909" s="779"/>
      <c r="CN909" s="779"/>
      <c r="CO909" s="779"/>
      <c r="CP909" s="779"/>
      <c r="CQ909" s="779"/>
      <c r="CR909" s="779"/>
      <c r="CS909" s="779"/>
      <c r="CT909" s="779"/>
    </row>
    <row r="910" spans="1:98" s="887" customFormat="1" ht="13.5">
      <c r="A910" s="886"/>
      <c r="B910" s="886"/>
      <c r="C910" s="886"/>
      <c r="D910" s="886"/>
      <c r="E910" s="886"/>
      <c r="F910" s="2851"/>
      <c r="G910" s="2851"/>
      <c r="H910" s="888"/>
      <c r="I910" s="889"/>
      <c r="J910" s="890"/>
      <c r="M910" s="772"/>
      <c r="N910" s="891"/>
      <c r="O910" s="774"/>
      <c r="P910" s="775"/>
      <c r="Q910" s="775"/>
      <c r="R910" s="776"/>
      <c r="S910" s="777"/>
      <c r="T910" s="777"/>
      <c r="U910" s="777"/>
      <c r="V910" s="778"/>
      <c r="W910" s="778"/>
      <c r="X910" s="778"/>
      <c r="Y910" s="778"/>
      <c r="Z910" s="778"/>
      <c r="AA910" s="779"/>
      <c r="AB910" s="779"/>
      <c r="AC910" s="779"/>
      <c r="AD910" s="779"/>
      <c r="AE910" s="779"/>
      <c r="AF910" s="779"/>
      <c r="AG910" s="779"/>
      <c r="AH910" s="779"/>
      <c r="AI910" s="779"/>
      <c r="AJ910" s="779"/>
      <c r="AK910" s="779"/>
      <c r="AL910" s="779"/>
      <c r="AM910" s="779"/>
      <c r="AN910" s="779"/>
      <c r="AO910" s="779"/>
      <c r="AP910" s="779"/>
      <c r="AQ910" s="779"/>
      <c r="AR910" s="779"/>
      <c r="AS910" s="779"/>
      <c r="AT910" s="779"/>
      <c r="AU910" s="779"/>
      <c r="AV910" s="779"/>
      <c r="AW910" s="779"/>
      <c r="AX910" s="779"/>
      <c r="AY910" s="779"/>
      <c r="AZ910" s="779"/>
      <c r="BA910" s="779"/>
      <c r="BB910" s="779"/>
      <c r="BC910" s="779"/>
      <c r="BD910" s="779"/>
      <c r="BE910" s="779"/>
      <c r="BF910" s="779"/>
      <c r="BG910" s="779"/>
      <c r="BH910" s="779"/>
      <c r="BI910" s="779"/>
      <c r="BJ910" s="779"/>
      <c r="BK910" s="779"/>
      <c r="BL910" s="779"/>
      <c r="BM910" s="779"/>
      <c r="BN910" s="779"/>
      <c r="BO910" s="779"/>
      <c r="BP910" s="779"/>
      <c r="BQ910" s="779"/>
      <c r="BR910" s="779"/>
      <c r="BS910" s="779"/>
      <c r="BT910" s="779"/>
      <c r="BU910" s="779"/>
      <c r="BV910" s="779"/>
      <c r="BW910" s="779"/>
      <c r="BX910" s="779"/>
      <c r="BY910" s="779"/>
      <c r="BZ910" s="779"/>
      <c r="CA910" s="779"/>
      <c r="CB910" s="779"/>
      <c r="CC910" s="779"/>
      <c r="CD910" s="779"/>
      <c r="CE910" s="779"/>
      <c r="CF910" s="779"/>
      <c r="CG910" s="779"/>
      <c r="CH910" s="779"/>
      <c r="CI910" s="779"/>
      <c r="CJ910" s="779"/>
      <c r="CK910" s="779"/>
      <c r="CL910" s="779"/>
      <c r="CM910" s="779"/>
      <c r="CN910" s="779"/>
      <c r="CO910" s="779"/>
      <c r="CP910" s="779"/>
      <c r="CQ910" s="779"/>
      <c r="CR910" s="779"/>
      <c r="CS910" s="779"/>
      <c r="CT910" s="779"/>
    </row>
    <row r="911" spans="1:98" s="887" customFormat="1" ht="13.5">
      <c r="A911" s="886"/>
      <c r="B911" s="886"/>
      <c r="C911" s="886"/>
      <c r="D911" s="886"/>
      <c r="E911" s="886"/>
      <c r="F911" s="2851"/>
      <c r="G911" s="2851"/>
      <c r="H911" s="888"/>
      <c r="I911" s="889"/>
      <c r="J911" s="890"/>
      <c r="M911" s="772"/>
      <c r="N911" s="891"/>
      <c r="O911" s="774"/>
      <c r="P911" s="775"/>
      <c r="Q911" s="775"/>
      <c r="R911" s="776"/>
      <c r="S911" s="777"/>
      <c r="T911" s="777"/>
      <c r="U911" s="777"/>
      <c r="V911" s="778"/>
      <c r="W911" s="778"/>
      <c r="X911" s="778"/>
      <c r="Y911" s="778"/>
      <c r="Z911" s="778"/>
      <c r="AA911" s="779"/>
      <c r="AB911" s="779"/>
      <c r="AC911" s="779"/>
      <c r="AD911" s="779"/>
      <c r="AE911" s="779"/>
      <c r="AF911" s="779"/>
      <c r="AG911" s="779"/>
      <c r="AH911" s="779"/>
      <c r="AI911" s="779"/>
      <c r="AJ911" s="779"/>
      <c r="AK911" s="779"/>
      <c r="AL911" s="779"/>
      <c r="AM911" s="779"/>
      <c r="AN911" s="779"/>
      <c r="AO911" s="779"/>
      <c r="AP911" s="779"/>
      <c r="AQ911" s="779"/>
      <c r="AR911" s="779"/>
      <c r="AS911" s="779"/>
      <c r="AT911" s="779"/>
      <c r="AU911" s="779"/>
      <c r="AV911" s="779"/>
      <c r="AW911" s="779"/>
      <c r="AX911" s="779"/>
      <c r="AY911" s="779"/>
      <c r="AZ911" s="779"/>
      <c r="BA911" s="779"/>
      <c r="BB911" s="779"/>
      <c r="BC911" s="779"/>
      <c r="BD911" s="779"/>
      <c r="BE911" s="779"/>
      <c r="BF911" s="779"/>
      <c r="BG911" s="779"/>
      <c r="BH911" s="779"/>
      <c r="BI911" s="779"/>
      <c r="BJ911" s="779"/>
      <c r="BK911" s="779"/>
      <c r="BL911" s="779"/>
      <c r="BM911" s="779"/>
      <c r="BN911" s="779"/>
      <c r="BO911" s="779"/>
      <c r="BP911" s="779"/>
      <c r="BQ911" s="779"/>
      <c r="BR911" s="779"/>
      <c r="BS911" s="779"/>
      <c r="BT911" s="779"/>
      <c r="BU911" s="779"/>
      <c r="BV911" s="779"/>
      <c r="BW911" s="779"/>
      <c r="BX911" s="779"/>
      <c r="BY911" s="779"/>
      <c r="BZ911" s="779"/>
      <c r="CA911" s="779"/>
      <c r="CB911" s="779"/>
      <c r="CC911" s="779"/>
      <c r="CD911" s="779"/>
      <c r="CE911" s="779"/>
      <c r="CF911" s="779"/>
      <c r="CG911" s="779"/>
      <c r="CH911" s="779"/>
      <c r="CI911" s="779"/>
      <c r="CJ911" s="779"/>
      <c r="CK911" s="779"/>
      <c r="CL911" s="779"/>
      <c r="CM911" s="779"/>
      <c r="CN911" s="779"/>
      <c r="CO911" s="779"/>
      <c r="CP911" s="779"/>
      <c r="CQ911" s="779"/>
      <c r="CR911" s="779"/>
      <c r="CS911" s="779"/>
      <c r="CT911" s="779"/>
    </row>
    <row r="912" spans="1:98" s="887" customFormat="1" ht="13.5">
      <c r="A912" s="886"/>
      <c r="B912" s="886"/>
      <c r="C912" s="886"/>
      <c r="D912" s="886"/>
      <c r="E912" s="886"/>
      <c r="F912" s="2851"/>
      <c r="G912" s="2851"/>
      <c r="H912" s="888"/>
      <c r="I912" s="889"/>
      <c r="J912" s="890"/>
      <c r="M912" s="772"/>
      <c r="N912" s="891"/>
      <c r="O912" s="774"/>
      <c r="P912" s="775"/>
      <c r="Q912" s="775"/>
      <c r="R912" s="776"/>
      <c r="S912" s="777"/>
      <c r="T912" s="777"/>
      <c r="U912" s="777"/>
      <c r="V912" s="778"/>
      <c r="W912" s="778"/>
      <c r="X912" s="778"/>
      <c r="Y912" s="778"/>
      <c r="Z912" s="778"/>
      <c r="AA912" s="779"/>
      <c r="AB912" s="779"/>
      <c r="AC912" s="779"/>
      <c r="AD912" s="779"/>
      <c r="AE912" s="779"/>
      <c r="AF912" s="779"/>
      <c r="AG912" s="779"/>
      <c r="AH912" s="779"/>
      <c r="AI912" s="779"/>
      <c r="AJ912" s="779"/>
      <c r="AK912" s="779"/>
      <c r="AL912" s="779"/>
      <c r="AM912" s="779"/>
      <c r="AN912" s="779"/>
      <c r="AO912" s="779"/>
      <c r="AP912" s="779"/>
      <c r="AQ912" s="779"/>
      <c r="AR912" s="779"/>
      <c r="AS912" s="779"/>
      <c r="AT912" s="779"/>
      <c r="AU912" s="779"/>
      <c r="AV912" s="779"/>
      <c r="AW912" s="779"/>
      <c r="AX912" s="779"/>
      <c r="AY912" s="779"/>
      <c r="AZ912" s="779"/>
      <c r="BA912" s="779"/>
      <c r="BB912" s="779"/>
      <c r="BC912" s="779"/>
      <c r="BD912" s="779"/>
      <c r="BE912" s="779"/>
      <c r="BF912" s="779"/>
      <c r="BG912" s="779"/>
      <c r="BH912" s="779"/>
      <c r="BI912" s="779"/>
      <c r="BJ912" s="779"/>
      <c r="BK912" s="779"/>
      <c r="BL912" s="779"/>
      <c r="BM912" s="779"/>
      <c r="BN912" s="779"/>
      <c r="BO912" s="779"/>
      <c r="BP912" s="779"/>
      <c r="BQ912" s="779"/>
      <c r="BR912" s="779"/>
      <c r="BS912" s="779"/>
      <c r="BT912" s="779"/>
      <c r="BU912" s="779"/>
      <c r="BV912" s="779"/>
      <c r="BW912" s="779"/>
      <c r="BX912" s="779"/>
      <c r="BY912" s="779"/>
      <c r="BZ912" s="779"/>
      <c r="CA912" s="779"/>
      <c r="CB912" s="779"/>
      <c r="CC912" s="779"/>
      <c r="CD912" s="779"/>
      <c r="CE912" s="779"/>
      <c r="CF912" s="779"/>
      <c r="CG912" s="779"/>
      <c r="CH912" s="779"/>
      <c r="CI912" s="779"/>
      <c r="CJ912" s="779"/>
      <c r="CK912" s="779"/>
      <c r="CL912" s="779"/>
      <c r="CM912" s="779"/>
      <c r="CN912" s="779"/>
      <c r="CO912" s="779"/>
      <c r="CP912" s="779"/>
      <c r="CQ912" s="779"/>
      <c r="CR912" s="779"/>
      <c r="CS912" s="779"/>
      <c r="CT912" s="779"/>
    </row>
    <row r="913" spans="1:98" s="887" customFormat="1" ht="13.5">
      <c r="A913" s="886"/>
      <c r="B913" s="886"/>
      <c r="C913" s="886"/>
      <c r="D913" s="886"/>
      <c r="E913" s="886"/>
      <c r="F913" s="2851"/>
      <c r="G913" s="2851"/>
      <c r="H913" s="888"/>
      <c r="I913" s="889"/>
      <c r="J913" s="890"/>
      <c r="M913" s="772"/>
      <c r="N913" s="891"/>
      <c r="O913" s="774"/>
      <c r="P913" s="775"/>
      <c r="Q913" s="775"/>
      <c r="R913" s="776"/>
      <c r="S913" s="777"/>
      <c r="T913" s="777"/>
      <c r="U913" s="777"/>
      <c r="V913" s="778"/>
      <c r="W913" s="778"/>
      <c r="X913" s="778"/>
      <c r="Y913" s="778"/>
      <c r="Z913" s="778"/>
      <c r="AA913" s="779"/>
      <c r="AB913" s="779"/>
      <c r="AC913" s="779"/>
      <c r="AD913" s="779"/>
      <c r="AE913" s="779"/>
      <c r="AF913" s="779"/>
      <c r="AG913" s="779"/>
      <c r="AH913" s="779"/>
      <c r="AI913" s="779"/>
      <c r="AJ913" s="779"/>
      <c r="AK913" s="779"/>
      <c r="AL913" s="779"/>
      <c r="AM913" s="779"/>
      <c r="AN913" s="779"/>
      <c r="AO913" s="779"/>
      <c r="AP913" s="779"/>
      <c r="AQ913" s="779"/>
      <c r="AR913" s="779"/>
      <c r="AS913" s="779"/>
      <c r="AT913" s="779"/>
      <c r="AU913" s="779"/>
      <c r="AV913" s="779"/>
      <c r="AW913" s="779"/>
      <c r="AX913" s="779"/>
      <c r="AY913" s="779"/>
      <c r="AZ913" s="779"/>
      <c r="BA913" s="779"/>
      <c r="BB913" s="779"/>
      <c r="BC913" s="779"/>
      <c r="BD913" s="779"/>
      <c r="BE913" s="779"/>
      <c r="BF913" s="779"/>
      <c r="BG913" s="779"/>
      <c r="BH913" s="779"/>
      <c r="BI913" s="779"/>
      <c r="BJ913" s="779"/>
      <c r="BK913" s="779"/>
      <c r="BL913" s="779"/>
      <c r="BM913" s="779"/>
      <c r="BN913" s="779"/>
      <c r="BO913" s="779"/>
      <c r="BP913" s="779"/>
      <c r="BQ913" s="779"/>
      <c r="BR913" s="779"/>
      <c r="BS913" s="779"/>
      <c r="BT913" s="779"/>
      <c r="BU913" s="779"/>
      <c r="BV913" s="779"/>
      <c r="BW913" s="779"/>
      <c r="BX913" s="779"/>
      <c r="BY913" s="779"/>
      <c r="BZ913" s="779"/>
      <c r="CA913" s="779"/>
      <c r="CB913" s="779"/>
      <c r="CC913" s="779"/>
      <c r="CD913" s="779"/>
      <c r="CE913" s="779"/>
      <c r="CF913" s="779"/>
      <c r="CG913" s="779"/>
      <c r="CH913" s="779"/>
      <c r="CI913" s="779"/>
      <c r="CJ913" s="779"/>
      <c r="CK913" s="779"/>
      <c r="CL913" s="779"/>
      <c r="CM913" s="779"/>
      <c r="CN913" s="779"/>
      <c r="CO913" s="779"/>
      <c r="CP913" s="779"/>
      <c r="CQ913" s="779"/>
      <c r="CR913" s="779"/>
      <c r="CS913" s="779"/>
      <c r="CT913" s="779"/>
    </row>
    <row r="914" spans="1:98" s="887" customFormat="1" ht="13.5">
      <c r="A914" s="886"/>
      <c r="B914" s="886"/>
      <c r="C914" s="886"/>
      <c r="D914" s="886"/>
      <c r="E914" s="886"/>
      <c r="F914" s="2851"/>
      <c r="G914" s="2851"/>
      <c r="H914" s="888"/>
      <c r="I914" s="889"/>
      <c r="J914" s="890"/>
      <c r="M914" s="772"/>
      <c r="N914" s="891"/>
      <c r="O914" s="774"/>
      <c r="P914" s="775"/>
      <c r="Q914" s="775"/>
      <c r="R914" s="776"/>
      <c r="S914" s="777"/>
      <c r="T914" s="777"/>
      <c r="U914" s="777"/>
      <c r="V914" s="778"/>
      <c r="W914" s="778"/>
      <c r="X914" s="778"/>
      <c r="Y914" s="778"/>
      <c r="Z914" s="778"/>
      <c r="AA914" s="779"/>
      <c r="AB914" s="779"/>
      <c r="AC914" s="779"/>
      <c r="AD914" s="779"/>
      <c r="AE914" s="779"/>
      <c r="AF914" s="779"/>
      <c r="AG914" s="779"/>
      <c r="AH914" s="779"/>
      <c r="AI914" s="779"/>
      <c r="AJ914" s="779"/>
      <c r="AK914" s="779"/>
      <c r="AL914" s="779"/>
      <c r="AM914" s="779"/>
      <c r="AN914" s="779"/>
      <c r="AO914" s="779"/>
      <c r="AP914" s="779"/>
      <c r="AQ914" s="779"/>
      <c r="AR914" s="779"/>
      <c r="AS914" s="779"/>
      <c r="AT914" s="779"/>
      <c r="AU914" s="779"/>
      <c r="AV914" s="779"/>
      <c r="AW914" s="779"/>
      <c r="AX914" s="779"/>
      <c r="AY914" s="779"/>
      <c r="AZ914" s="779"/>
      <c r="BA914" s="779"/>
      <c r="BB914" s="779"/>
      <c r="BC914" s="779"/>
      <c r="BD914" s="779"/>
      <c r="BE914" s="779"/>
      <c r="BF914" s="779"/>
      <c r="BG914" s="779"/>
      <c r="BH914" s="779"/>
      <c r="BI914" s="779"/>
      <c r="BJ914" s="779"/>
      <c r="BK914" s="779"/>
      <c r="BL914" s="779"/>
      <c r="BM914" s="779"/>
      <c r="BN914" s="779"/>
      <c r="BO914" s="779"/>
      <c r="BP914" s="779"/>
      <c r="BQ914" s="779"/>
      <c r="BR914" s="779"/>
      <c r="BS914" s="779"/>
      <c r="BT914" s="779"/>
      <c r="BU914" s="779"/>
      <c r="BV914" s="779"/>
      <c r="BW914" s="779"/>
      <c r="BX914" s="779"/>
      <c r="BY914" s="779"/>
      <c r="BZ914" s="779"/>
      <c r="CA914" s="779"/>
      <c r="CB914" s="779"/>
      <c r="CC914" s="779"/>
      <c r="CD914" s="779"/>
      <c r="CE914" s="779"/>
      <c r="CF914" s="779"/>
      <c r="CG914" s="779"/>
      <c r="CH914" s="779"/>
      <c r="CI914" s="779"/>
      <c r="CJ914" s="779"/>
      <c r="CK914" s="779"/>
      <c r="CL914" s="779"/>
      <c r="CM914" s="779"/>
      <c r="CN914" s="779"/>
      <c r="CO914" s="779"/>
      <c r="CP914" s="779"/>
      <c r="CQ914" s="779"/>
      <c r="CR914" s="779"/>
      <c r="CS914" s="779"/>
      <c r="CT914" s="779"/>
    </row>
    <row r="915" spans="1:98" s="887" customFormat="1" ht="13.5">
      <c r="A915" s="886"/>
      <c r="B915" s="886"/>
      <c r="C915" s="886"/>
      <c r="D915" s="886"/>
      <c r="E915" s="886"/>
      <c r="F915" s="2851"/>
      <c r="G915" s="2851"/>
      <c r="H915" s="888"/>
      <c r="I915" s="889"/>
      <c r="J915" s="890"/>
      <c r="M915" s="772"/>
      <c r="N915" s="891"/>
      <c r="O915" s="774"/>
      <c r="P915" s="775"/>
      <c r="Q915" s="775"/>
      <c r="R915" s="776"/>
      <c r="S915" s="777"/>
      <c r="T915" s="777"/>
      <c r="U915" s="777"/>
      <c r="V915" s="778"/>
      <c r="W915" s="778"/>
      <c r="X915" s="778"/>
      <c r="Y915" s="778"/>
      <c r="Z915" s="778"/>
      <c r="AA915" s="779"/>
      <c r="AB915" s="779"/>
      <c r="AC915" s="779"/>
      <c r="AD915" s="779"/>
      <c r="AE915" s="779"/>
      <c r="AF915" s="779"/>
      <c r="AG915" s="779"/>
      <c r="AH915" s="779"/>
      <c r="AI915" s="779"/>
      <c r="AJ915" s="779"/>
      <c r="AK915" s="779"/>
      <c r="AL915" s="779"/>
      <c r="AM915" s="779"/>
      <c r="AN915" s="779"/>
      <c r="AO915" s="779"/>
      <c r="AP915" s="779"/>
      <c r="AQ915" s="779"/>
      <c r="AR915" s="779"/>
      <c r="AS915" s="779"/>
      <c r="AT915" s="779"/>
      <c r="AU915" s="779"/>
      <c r="AV915" s="779"/>
      <c r="AW915" s="779"/>
      <c r="AX915" s="779"/>
      <c r="AY915" s="779"/>
      <c r="AZ915" s="779"/>
      <c r="BA915" s="779"/>
      <c r="BB915" s="779"/>
      <c r="BC915" s="779"/>
      <c r="BD915" s="779"/>
      <c r="BE915" s="779"/>
      <c r="BF915" s="779"/>
      <c r="BG915" s="779"/>
      <c r="BH915" s="779"/>
      <c r="BI915" s="779"/>
      <c r="BJ915" s="779"/>
      <c r="BK915" s="779"/>
      <c r="BL915" s="779"/>
      <c r="BM915" s="779"/>
      <c r="BN915" s="779"/>
      <c r="BO915" s="779"/>
      <c r="BP915" s="779"/>
      <c r="BQ915" s="779"/>
      <c r="BR915" s="779"/>
      <c r="BS915" s="779"/>
      <c r="BT915" s="779"/>
      <c r="BU915" s="779"/>
      <c r="BV915" s="779"/>
      <c r="BW915" s="779"/>
      <c r="BX915" s="779"/>
      <c r="BY915" s="779"/>
      <c r="BZ915" s="779"/>
      <c r="CA915" s="779"/>
      <c r="CB915" s="779"/>
      <c r="CC915" s="779"/>
      <c r="CD915" s="779"/>
      <c r="CE915" s="779"/>
      <c r="CF915" s="779"/>
      <c r="CG915" s="779"/>
      <c r="CH915" s="779"/>
      <c r="CI915" s="779"/>
      <c r="CJ915" s="779"/>
      <c r="CK915" s="779"/>
      <c r="CL915" s="779"/>
      <c r="CM915" s="779"/>
      <c r="CN915" s="779"/>
      <c r="CO915" s="779"/>
      <c r="CP915" s="779"/>
      <c r="CQ915" s="779"/>
      <c r="CR915" s="779"/>
      <c r="CS915" s="779"/>
      <c r="CT915" s="779"/>
    </row>
    <row r="916" spans="1:98" s="887" customFormat="1" ht="13.5">
      <c r="A916" s="886"/>
      <c r="B916" s="886"/>
      <c r="C916" s="886"/>
      <c r="D916" s="886"/>
      <c r="E916" s="886"/>
      <c r="F916" s="2851"/>
      <c r="G916" s="2851"/>
      <c r="H916" s="888"/>
      <c r="I916" s="889"/>
      <c r="J916" s="890"/>
      <c r="M916" s="772"/>
      <c r="N916" s="891"/>
      <c r="O916" s="774"/>
      <c r="P916" s="775"/>
      <c r="Q916" s="775"/>
      <c r="R916" s="776"/>
      <c r="S916" s="777"/>
      <c r="T916" s="777"/>
      <c r="U916" s="777"/>
      <c r="V916" s="778"/>
      <c r="W916" s="778"/>
      <c r="X916" s="778"/>
      <c r="Y916" s="778"/>
      <c r="Z916" s="778"/>
      <c r="AA916" s="779"/>
      <c r="AB916" s="779"/>
      <c r="AC916" s="779"/>
      <c r="AD916" s="779"/>
      <c r="AE916" s="779"/>
      <c r="AF916" s="779"/>
      <c r="AG916" s="779"/>
      <c r="AH916" s="779"/>
      <c r="AI916" s="779"/>
      <c r="AJ916" s="779"/>
      <c r="AK916" s="779"/>
      <c r="AL916" s="779"/>
      <c r="AM916" s="779"/>
      <c r="AN916" s="779"/>
      <c r="AO916" s="779"/>
      <c r="AP916" s="779"/>
      <c r="AQ916" s="779"/>
      <c r="AR916" s="779"/>
      <c r="AS916" s="779"/>
      <c r="AT916" s="779"/>
      <c r="AU916" s="779"/>
      <c r="AV916" s="779"/>
      <c r="AW916" s="779"/>
      <c r="AX916" s="779"/>
      <c r="AY916" s="779"/>
      <c r="AZ916" s="779"/>
      <c r="BA916" s="779"/>
      <c r="BB916" s="779"/>
      <c r="BC916" s="779"/>
      <c r="BD916" s="779"/>
      <c r="BE916" s="779"/>
      <c r="BF916" s="779"/>
      <c r="BG916" s="779"/>
      <c r="BH916" s="779"/>
      <c r="BI916" s="779"/>
      <c r="BJ916" s="779"/>
      <c r="BK916" s="779"/>
      <c r="BL916" s="779"/>
      <c r="BM916" s="779"/>
      <c r="BN916" s="779"/>
      <c r="BO916" s="779"/>
      <c r="BP916" s="779"/>
      <c r="BQ916" s="779"/>
      <c r="BR916" s="779"/>
      <c r="BS916" s="779"/>
      <c r="BT916" s="779"/>
      <c r="BU916" s="779"/>
      <c r="BV916" s="779"/>
      <c r="BW916" s="779"/>
      <c r="BX916" s="779"/>
      <c r="BY916" s="779"/>
      <c r="BZ916" s="779"/>
      <c r="CA916" s="779"/>
      <c r="CB916" s="779"/>
      <c r="CC916" s="779"/>
      <c r="CD916" s="779"/>
      <c r="CE916" s="779"/>
      <c r="CF916" s="779"/>
      <c r="CG916" s="779"/>
      <c r="CH916" s="779"/>
      <c r="CI916" s="779"/>
      <c r="CJ916" s="779"/>
      <c r="CK916" s="779"/>
      <c r="CL916" s="779"/>
      <c r="CM916" s="779"/>
      <c r="CN916" s="779"/>
      <c r="CO916" s="779"/>
      <c r="CP916" s="779"/>
      <c r="CQ916" s="779"/>
      <c r="CR916" s="779"/>
      <c r="CS916" s="779"/>
      <c r="CT916" s="779"/>
    </row>
    <row r="917" spans="1:98" s="887" customFormat="1" ht="13.5">
      <c r="A917" s="886"/>
      <c r="B917" s="886"/>
      <c r="C917" s="886"/>
      <c r="D917" s="886"/>
      <c r="E917" s="886"/>
      <c r="F917" s="2851"/>
      <c r="G917" s="2851"/>
      <c r="H917" s="888"/>
      <c r="I917" s="889"/>
      <c r="J917" s="890"/>
      <c r="M917" s="772"/>
      <c r="N917" s="891"/>
      <c r="O917" s="774"/>
      <c r="P917" s="775"/>
      <c r="Q917" s="775"/>
      <c r="R917" s="776"/>
      <c r="S917" s="777"/>
      <c r="T917" s="777"/>
      <c r="U917" s="777"/>
      <c r="V917" s="778"/>
      <c r="W917" s="778"/>
      <c r="X917" s="778"/>
      <c r="Y917" s="778"/>
      <c r="Z917" s="778"/>
      <c r="AA917" s="779"/>
      <c r="AB917" s="779"/>
      <c r="AC917" s="779"/>
      <c r="AD917" s="779"/>
      <c r="AE917" s="779"/>
      <c r="AF917" s="779"/>
      <c r="AG917" s="779"/>
      <c r="AH917" s="779"/>
      <c r="AI917" s="779"/>
      <c r="AJ917" s="779"/>
      <c r="AK917" s="779"/>
      <c r="AL917" s="779"/>
      <c r="AM917" s="779"/>
      <c r="AN917" s="779"/>
      <c r="AO917" s="779"/>
      <c r="AP917" s="779"/>
      <c r="AQ917" s="779"/>
      <c r="AR917" s="779"/>
      <c r="AS917" s="779"/>
      <c r="AT917" s="779"/>
      <c r="AU917" s="779"/>
      <c r="AV917" s="779"/>
      <c r="AW917" s="779"/>
      <c r="AX917" s="779"/>
      <c r="AY917" s="779"/>
      <c r="AZ917" s="779"/>
      <c r="BA917" s="779"/>
      <c r="BB917" s="779"/>
      <c r="BC917" s="779"/>
      <c r="BD917" s="779"/>
      <c r="BE917" s="779"/>
      <c r="BF917" s="779"/>
      <c r="BG917" s="779"/>
      <c r="BH917" s="779"/>
      <c r="BI917" s="779"/>
      <c r="BJ917" s="779"/>
      <c r="BK917" s="779"/>
      <c r="BL917" s="779"/>
      <c r="BM917" s="779"/>
      <c r="BN917" s="779"/>
      <c r="BO917" s="779"/>
      <c r="BP917" s="779"/>
      <c r="BQ917" s="779"/>
      <c r="BR917" s="779"/>
      <c r="BS917" s="779"/>
      <c r="BT917" s="779"/>
      <c r="BU917" s="779"/>
      <c r="BV917" s="779"/>
      <c r="BW917" s="779"/>
      <c r="BX917" s="779"/>
      <c r="BY917" s="779"/>
      <c r="BZ917" s="779"/>
      <c r="CA917" s="779"/>
      <c r="CB917" s="779"/>
      <c r="CC917" s="779"/>
      <c r="CD917" s="779"/>
      <c r="CE917" s="779"/>
      <c r="CF917" s="779"/>
      <c r="CG917" s="779"/>
      <c r="CH917" s="779"/>
      <c r="CI917" s="779"/>
      <c r="CJ917" s="779"/>
      <c r="CK917" s="779"/>
      <c r="CL917" s="779"/>
      <c r="CM917" s="779"/>
      <c r="CN917" s="779"/>
      <c r="CO917" s="779"/>
      <c r="CP917" s="779"/>
      <c r="CQ917" s="779"/>
      <c r="CR917" s="779"/>
      <c r="CS917" s="779"/>
      <c r="CT917" s="779"/>
    </row>
    <row r="918" spans="1:98" s="887" customFormat="1" ht="13.5">
      <c r="A918" s="886"/>
      <c r="B918" s="886"/>
      <c r="C918" s="886"/>
      <c r="D918" s="886"/>
      <c r="E918" s="886"/>
      <c r="F918" s="2851"/>
      <c r="G918" s="2851"/>
      <c r="H918" s="888"/>
      <c r="I918" s="889"/>
      <c r="J918" s="890"/>
      <c r="M918" s="772"/>
      <c r="N918" s="891"/>
      <c r="O918" s="774"/>
      <c r="P918" s="775"/>
      <c r="Q918" s="775"/>
      <c r="R918" s="776"/>
      <c r="S918" s="777"/>
      <c r="T918" s="777"/>
      <c r="U918" s="777"/>
      <c r="V918" s="778"/>
      <c r="W918" s="778"/>
      <c r="X918" s="778"/>
      <c r="Y918" s="778"/>
      <c r="Z918" s="778"/>
      <c r="AA918" s="779"/>
      <c r="AB918" s="779"/>
      <c r="AC918" s="779"/>
      <c r="AD918" s="779"/>
      <c r="AE918" s="779"/>
      <c r="AF918" s="779"/>
      <c r="AG918" s="779"/>
      <c r="AH918" s="779"/>
      <c r="AI918" s="779"/>
      <c r="AJ918" s="779"/>
      <c r="AK918" s="779"/>
      <c r="AL918" s="779"/>
      <c r="AM918" s="779"/>
      <c r="AN918" s="779"/>
      <c r="AO918" s="779"/>
      <c r="AP918" s="779"/>
      <c r="AQ918" s="779"/>
      <c r="AR918" s="779"/>
      <c r="AS918" s="779"/>
      <c r="AT918" s="779"/>
      <c r="AU918" s="779"/>
      <c r="AV918" s="779"/>
      <c r="AW918" s="779"/>
      <c r="AX918" s="779"/>
      <c r="AY918" s="779"/>
      <c r="AZ918" s="779"/>
      <c r="BA918" s="779"/>
      <c r="BB918" s="779"/>
      <c r="BC918" s="779"/>
      <c r="BD918" s="779"/>
      <c r="BE918" s="779"/>
      <c r="BF918" s="779"/>
      <c r="BG918" s="779"/>
      <c r="BH918" s="779"/>
      <c r="BI918" s="779"/>
      <c r="BJ918" s="779"/>
      <c r="BK918" s="779"/>
      <c r="BL918" s="779"/>
      <c r="BM918" s="779"/>
      <c r="BN918" s="779"/>
      <c r="BO918" s="779"/>
      <c r="BP918" s="779"/>
      <c r="BQ918" s="779"/>
      <c r="BR918" s="779"/>
      <c r="BS918" s="779"/>
      <c r="BT918" s="779"/>
      <c r="BU918" s="779"/>
      <c r="BV918" s="779"/>
      <c r="BW918" s="779"/>
      <c r="BX918" s="779"/>
      <c r="BY918" s="779"/>
      <c r="BZ918" s="779"/>
      <c r="CA918" s="779"/>
      <c r="CB918" s="779"/>
      <c r="CC918" s="779"/>
      <c r="CD918" s="779"/>
      <c r="CE918" s="779"/>
      <c r="CF918" s="779"/>
      <c r="CG918" s="779"/>
      <c r="CH918" s="779"/>
      <c r="CI918" s="779"/>
      <c r="CJ918" s="779"/>
      <c r="CK918" s="779"/>
      <c r="CL918" s="779"/>
      <c r="CM918" s="779"/>
      <c r="CN918" s="779"/>
      <c r="CO918" s="779"/>
      <c r="CP918" s="779"/>
      <c r="CQ918" s="779"/>
      <c r="CR918" s="779"/>
      <c r="CS918" s="779"/>
      <c r="CT918" s="779"/>
    </row>
    <row r="919" spans="1:98" s="887" customFormat="1" ht="13.5">
      <c r="A919" s="886"/>
      <c r="B919" s="886"/>
      <c r="C919" s="886"/>
      <c r="D919" s="886"/>
      <c r="E919" s="886"/>
      <c r="F919" s="2851"/>
      <c r="G919" s="2851"/>
      <c r="H919" s="888"/>
      <c r="I919" s="889"/>
      <c r="J919" s="890"/>
      <c r="M919" s="772"/>
      <c r="N919" s="891"/>
      <c r="O919" s="774"/>
      <c r="P919" s="775"/>
      <c r="Q919" s="775"/>
      <c r="R919" s="776"/>
      <c r="S919" s="777"/>
      <c r="T919" s="777"/>
      <c r="U919" s="777"/>
      <c r="V919" s="778"/>
      <c r="W919" s="778"/>
      <c r="X919" s="778"/>
      <c r="Y919" s="778"/>
      <c r="Z919" s="778"/>
      <c r="AA919" s="779"/>
      <c r="AB919" s="779"/>
      <c r="AC919" s="779"/>
      <c r="AD919" s="779"/>
      <c r="AE919" s="779"/>
      <c r="AF919" s="779"/>
      <c r="AG919" s="779"/>
      <c r="AH919" s="779"/>
      <c r="AI919" s="779"/>
      <c r="AJ919" s="779"/>
      <c r="AK919" s="779"/>
      <c r="AL919" s="779"/>
      <c r="AM919" s="779"/>
      <c r="AN919" s="779"/>
      <c r="AO919" s="779"/>
      <c r="AP919" s="779"/>
      <c r="AQ919" s="779"/>
      <c r="AR919" s="779"/>
      <c r="AS919" s="779"/>
      <c r="AT919" s="779"/>
      <c r="AU919" s="779"/>
      <c r="AV919" s="779"/>
      <c r="AW919" s="779"/>
      <c r="AX919" s="779"/>
      <c r="AY919" s="779"/>
      <c r="AZ919" s="779"/>
      <c r="BA919" s="779"/>
      <c r="BB919" s="779"/>
      <c r="BC919" s="779"/>
      <c r="BD919" s="779"/>
      <c r="BE919" s="779"/>
      <c r="BF919" s="779"/>
      <c r="BG919" s="779"/>
      <c r="BH919" s="779"/>
      <c r="BI919" s="779"/>
      <c r="BJ919" s="779"/>
      <c r="BK919" s="779"/>
      <c r="BL919" s="779"/>
      <c r="BM919" s="779"/>
      <c r="BN919" s="779"/>
      <c r="BO919" s="779"/>
      <c r="BP919" s="779"/>
      <c r="BQ919" s="779"/>
      <c r="BR919" s="779"/>
      <c r="BS919" s="779"/>
      <c r="BT919" s="779"/>
      <c r="BU919" s="779"/>
      <c r="BV919" s="779"/>
      <c r="BW919" s="779"/>
      <c r="BX919" s="779"/>
      <c r="BY919" s="779"/>
      <c r="BZ919" s="779"/>
      <c r="CA919" s="779"/>
      <c r="CB919" s="779"/>
      <c r="CC919" s="779"/>
      <c r="CD919" s="779"/>
      <c r="CE919" s="779"/>
      <c r="CF919" s="779"/>
      <c r="CG919" s="779"/>
      <c r="CH919" s="779"/>
      <c r="CI919" s="779"/>
      <c r="CJ919" s="779"/>
      <c r="CK919" s="779"/>
      <c r="CL919" s="779"/>
      <c r="CM919" s="779"/>
      <c r="CN919" s="779"/>
      <c r="CO919" s="779"/>
      <c r="CP919" s="779"/>
      <c r="CQ919" s="779"/>
      <c r="CR919" s="779"/>
      <c r="CS919" s="779"/>
      <c r="CT919" s="779"/>
    </row>
    <row r="920" spans="1:98" s="887" customFormat="1" ht="13.5">
      <c r="A920" s="886"/>
      <c r="B920" s="886"/>
      <c r="C920" s="886"/>
      <c r="D920" s="886"/>
      <c r="E920" s="886"/>
      <c r="F920" s="2851"/>
      <c r="G920" s="2851"/>
      <c r="H920" s="888"/>
      <c r="I920" s="889"/>
      <c r="J920" s="890"/>
      <c r="M920" s="772"/>
      <c r="N920" s="891"/>
      <c r="O920" s="774"/>
      <c r="P920" s="775"/>
      <c r="Q920" s="775"/>
      <c r="R920" s="776"/>
      <c r="S920" s="777"/>
      <c r="T920" s="777"/>
      <c r="U920" s="777"/>
      <c r="V920" s="778"/>
      <c r="W920" s="778"/>
      <c r="X920" s="778"/>
      <c r="Y920" s="778"/>
      <c r="Z920" s="778"/>
      <c r="AA920" s="779"/>
      <c r="AB920" s="779"/>
      <c r="AC920" s="779"/>
      <c r="AD920" s="779"/>
      <c r="AE920" s="779"/>
      <c r="AF920" s="779"/>
      <c r="AG920" s="779"/>
      <c r="AH920" s="779"/>
      <c r="AI920" s="779"/>
      <c r="AJ920" s="779"/>
      <c r="AK920" s="779"/>
      <c r="AL920" s="779"/>
      <c r="AM920" s="779"/>
      <c r="AN920" s="779"/>
      <c r="AO920" s="779"/>
      <c r="AP920" s="779"/>
      <c r="AQ920" s="779"/>
      <c r="AR920" s="779"/>
      <c r="AS920" s="779"/>
      <c r="AT920" s="779"/>
      <c r="AU920" s="779"/>
      <c r="AV920" s="779"/>
      <c r="AW920" s="779"/>
      <c r="AX920" s="779"/>
      <c r="AY920" s="779"/>
      <c r="AZ920" s="779"/>
      <c r="BA920" s="779"/>
      <c r="BB920" s="779"/>
      <c r="BC920" s="779"/>
      <c r="BD920" s="779"/>
      <c r="BE920" s="779"/>
      <c r="BF920" s="779"/>
      <c r="BG920" s="779"/>
      <c r="BH920" s="779"/>
      <c r="BI920" s="779"/>
      <c r="BJ920" s="779"/>
      <c r="BK920" s="779"/>
      <c r="BL920" s="779"/>
      <c r="BM920" s="779"/>
      <c r="BN920" s="779"/>
      <c r="BO920" s="779"/>
      <c r="BP920" s="779"/>
      <c r="BQ920" s="779"/>
      <c r="BR920" s="779"/>
      <c r="BS920" s="779"/>
      <c r="BT920" s="779"/>
      <c r="BU920" s="779"/>
      <c r="BV920" s="779"/>
      <c r="BW920" s="779"/>
      <c r="BX920" s="779"/>
      <c r="BY920" s="779"/>
      <c r="BZ920" s="779"/>
      <c r="CA920" s="779"/>
      <c r="CB920" s="779"/>
      <c r="CC920" s="779"/>
      <c r="CD920" s="779"/>
      <c r="CE920" s="779"/>
      <c r="CF920" s="779"/>
      <c r="CG920" s="779"/>
      <c r="CH920" s="779"/>
      <c r="CI920" s="779"/>
      <c r="CJ920" s="779"/>
      <c r="CK920" s="779"/>
      <c r="CL920" s="779"/>
      <c r="CM920" s="779"/>
      <c r="CN920" s="779"/>
      <c r="CO920" s="779"/>
      <c r="CP920" s="779"/>
      <c r="CQ920" s="779"/>
      <c r="CR920" s="779"/>
      <c r="CS920" s="779"/>
      <c r="CT920" s="779"/>
    </row>
    <row r="921" spans="1:98" s="887" customFormat="1" ht="13.5">
      <c r="A921" s="886"/>
      <c r="B921" s="886"/>
      <c r="C921" s="886"/>
      <c r="D921" s="886"/>
      <c r="E921" s="886"/>
      <c r="F921" s="2851"/>
      <c r="G921" s="2851"/>
      <c r="H921" s="888"/>
      <c r="I921" s="889"/>
      <c r="J921" s="890"/>
      <c r="M921" s="772"/>
      <c r="N921" s="891"/>
      <c r="O921" s="774"/>
      <c r="P921" s="775"/>
      <c r="Q921" s="775"/>
      <c r="R921" s="776"/>
      <c r="S921" s="777"/>
      <c r="T921" s="777"/>
      <c r="U921" s="777"/>
      <c r="V921" s="778"/>
      <c r="W921" s="778"/>
      <c r="X921" s="778"/>
      <c r="Y921" s="778"/>
      <c r="Z921" s="778"/>
      <c r="AA921" s="779"/>
      <c r="AB921" s="779"/>
      <c r="AC921" s="779"/>
      <c r="AD921" s="779"/>
      <c r="AE921" s="779"/>
      <c r="AF921" s="779"/>
      <c r="AG921" s="779"/>
      <c r="AH921" s="779"/>
      <c r="AI921" s="779"/>
      <c r="AJ921" s="779"/>
      <c r="AK921" s="779"/>
      <c r="AL921" s="779"/>
      <c r="AM921" s="779"/>
      <c r="AN921" s="779"/>
      <c r="AO921" s="779"/>
      <c r="AP921" s="779"/>
      <c r="AQ921" s="779"/>
      <c r="AR921" s="779"/>
      <c r="AS921" s="779"/>
      <c r="AT921" s="779"/>
      <c r="AU921" s="779"/>
      <c r="AV921" s="779"/>
      <c r="AW921" s="779"/>
      <c r="AX921" s="779"/>
      <c r="AY921" s="779"/>
      <c r="AZ921" s="779"/>
      <c r="BA921" s="779"/>
      <c r="BB921" s="779"/>
      <c r="BC921" s="779"/>
      <c r="BD921" s="779"/>
      <c r="BE921" s="779"/>
      <c r="BF921" s="779"/>
      <c r="BG921" s="779"/>
      <c r="BH921" s="779"/>
      <c r="BI921" s="779"/>
      <c r="BJ921" s="779"/>
      <c r="BK921" s="779"/>
      <c r="BL921" s="779"/>
      <c r="BM921" s="779"/>
      <c r="BN921" s="779"/>
      <c r="BO921" s="779"/>
      <c r="BP921" s="779"/>
      <c r="BQ921" s="779"/>
      <c r="BR921" s="779"/>
      <c r="BS921" s="779"/>
      <c r="BT921" s="779"/>
      <c r="BU921" s="779"/>
      <c r="BV921" s="779"/>
      <c r="BW921" s="779"/>
      <c r="BX921" s="779"/>
      <c r="BY921" s="779"/>
      <c r="BZ921" s="779"/>
      <c r="CA921" s="779"/>
      <c r="CB921" s="779"/>
      <c r="CC921" s="779"/>
      <c r="CD921" s="779"/>
      <c r="CE921" s="779"/>
      <c r="CF921" s="779"/>
      <c r="CG921" s="779"/>
      <c r="CH921" s="779"/>
      <c r="CI921" s="779"/>
      <c r="CJ921" s="779"/>
      <c r="CK921" s="779"/>
      <c r="CL921" s="779"/>
      <c r="CM921" s="779"/>
      <c r="CN921" s="779"/>
      <c r="CO921" s="779"/>
      <c r="CP921" s="779"/>
      <c r="CQ921" s="779"/>
      <c r="CR921" s="779"/>
      <c r="CS921" s="779"/>
      <c r="CT921" s="779"/>
    </row>
    <row r="922" spans="1:98" s="887" customFormat="1" ht="13.5">
      <c r="A922" s="886"/>
      <c r="B922" s="886"/>
      <c r="C922" s="886"/>
      <c r="D922" s="886"/>
      <c r="E922" s="886"/>
      <c r="F922" s="2851"/>
      <c r="G922" s="2851"/>
      <c r="H922" s="888"/>
      <c r="I922" s="889"/>
      <c r="J922" s="890"/>
      <c r="M922" s="772"/>
      <c r="N922" s="891"/>
      <c r="O922" s="774"/>
      <c r="P922" s="775"/>
      <c r="Q922" s="775"/>
      <c r="R922" s="776"/>
      <c r="S922" s="777"/>
      <c r="T922" s="777"/>
      <c r="U922" s="777"/>
      <c r="V922" s="778"/>
      <c r="W922" s="778"/>
      <c r="X922" s="778"/>
      <c r="Y922" s="778"/>
      <c r="Z922" s="778"/>
      <c r="AA922" s="779"/>
      <c r="AB922" s="779"/>
      <c r="AC922" s="779"/>
      <c r="AD922" s="779"/>
      <c r="AE922" s="779"/>
      <c r="AF922" s="779"/>
      <c r="AG922" s="779"/>
      <c r="AH922" s="779"/>
      <c r="AI922" s="779"/>
      <c r="AJ922" s="779"/>
      <c r="AK922" s="779"/>
      <c r="AL922" s="779"/>
      <c r="AM922" s="779"/>
      <c r="AN922" s="779"/>
      <c r="AO922" s="779"/>
      <c r="AP922" s="779"/>
      <c r="AQ922" s="779"/>
      <c r="AR922" s="779"/>
      <c r="AS922" s="779"/>
      <c r="AT922" s="779"/>
      <c r="AU922" s="779"/>
      <c r="AV922" s="779"/>
      <c r="AW922" s="779"/>
      <c r="AX922" s="779"/>
      <c r="AY922" s="779"/>
      <c r="AZ922" s="779"/>
      <c r="BA922" s="779"/>
      <c r="BB922" s="779"/>
      <c r="BC922" s="779"/>
      <c r="BD922" s="779"/>
      <c r="BE922" s="779"/>
      <c r="BF922" s="779"/>
      <c r="BG922" s="779"/>
      <c r="BH922" s="779"/>
      <c r="BI922" s="779"/>
      <c r="BJ922" s="779"/>
      <c r="BK922" s="779"/>
      <c r="BL922" s="779"/>
      <c r="BM922" s="779"/>
      <c r="BN922" s="779"/>
      <c r="BO922" s="779"/>
      <c r="BP922" s="779"/>
      <c r="BQ922" s="779"/>
      <c r="BR922" s="779"/>
      <c r="BS922" s="779"/>
      <c r="BT922" s="779"/>
      <c r="BU922" s="779"/>
      <c r="BV922" s="779"/>
      <c r="BW922" s="779"/>
      <c r="BX922" s="779"/>
      <c r="BY922" s="779"/>
      <c r="BZ922" s="779"/>
      <c r="CA922" s="779"/>
      <c r="CB922" s="779"/>
      <c r="CC922" s="779"/>
      <c r="CD922" s="779"/>
      <c r="CE922" s="779"/>
      <c r="CF922" s="779"/>
      <c r="CG922" s="779"/>
      <c r="CH922" s="779"/>
      <c r="CI922" s="779"/>
      <c r="CJ922" s="779"/>
      <c r="CK922" s="779"/>
      <c r="CL922" s="779"/>
      <c r="CM922" s="779"/>
      <c r="CN922" s="779"/>
      <c r="CO922" s="779"/>
      <c r="CP922" s="779"/>
      <c r="CQ922" s="779"/>
      <c r="CR922" s="779"/>
      <c r="CS922" s="779"/>
      <c r="CT922" s="779"/>
    </row>
    <row r="923" spans="1:98" s="887" customFormat="1" ht="13.5">
      <c r="A923" s="886"/>
      <c r="B923" s="886"/>
      <c r="C923" s="886"/>
      <c r="D923" s="886"/>
      <c r="E923" s="886"/>
      <c r="F923" s="2851"/>
      <c r="G923" s="2851"/>
      <c r="H923" s="888"/>
      <c r="I923" s="889"/>
      <c r="J923" s="890"/>
      <c r="M923" s="772"/>
      <c r="N923" s="891"/>
      <c r="O923" s="774"/>
      <c r="P923" s="775"/>
      <c r="Q923" s="775"/>
      <c r="R923" s="776"/>
      <c r="S923" s="777"/>
      <c r="T923" s="777"/>
      <c r="U923" s="777"/>
      <c r="V923" s="778"/>
      <c r="W923" s="778"/>
      <c r="X923" s="778"/>
      <c r="Y923" s="778"/>
      <c r="Z923" s="778"/>
      <c r="AA923" s="779"/>
      <c r="AB923" s="779"/>
      <c r="AC923" s="779"/>
      <c r="AD923" s="779"/>
      <c r="AE923" s="779"/>
      <c r="AF923" s="779"/>
      <c r="AG923" s="779"/>
      <c r="AH923" s="779"/>
      <c r="AI923" s="779"/>
      <c r="AJ923" s="779"/>
      <c r="AK923" s="779"/>
      <c r="AL923" s="779"/>
      <c r="AM923" s="779"/>
      <c r="AN923" s="779"/>
      <c r="AO923" s="779"/>
      <c r="AP923" s="779"/>
      <c r="AQ923" s="779"/>
      <c r="AR923" s="779"/>
      <c r="AS923" s="779"/>
      <c r="AT923" s="779"/>
      <c r="AU923" s="779"/>
      <c r="AV923" s="779"/>
      <c r="AW923" s="779"/>
      <c r="AX923" s="779"/>
      <c r="AY923" s="779"/>
      <c r="AZ923" s="779"/>
      <c r="BA923" s="779"/>
      <c r="BB923" s="779"/>
      <c r="BC923" s="779"/>
      <c r="BD923" s="779"/>
      <c r="BE923" s="779"/>
      <c r="BF923" s="779"/>
      <c r="BG923" s="779"/>
      <c r="BH923" s="779"/>
      <c r="BI923" s="779"/>
      <c r="BJ923" s="779"/>
      <c r="BK923" s="779"/>
      <c r="BL923" s="779"/>
      <c r="BM923" s="779"/>
      <c r="BN923" s="779"/>
      <c r="BO923" s="779"/>
      <c r="BP923" s="779"/>
      <c r="BQ923" s="779"/>
      <c r="BR923" s="779"/>
      <c r="BS923" s="779"/>
      <c r="BT923" s="779"/>
      <c r="BU923" s="779"/>
      <c r="BV923" s="779"/>
      <c r="BW923" s="779"/>
      <c r="BX923" s="779"/>
      <c r="BY923" s="779"/>
      <c r="BZ923" s="779"/>
      <c r="CA923" s="779"/>
      <c r="CB923" s="779"/>
      <c r="CC923" s="779"/>
      <c r="CD923" s="779"/>
      <c r="CE923" s="779"/>
      <c r="CF923" s="779"/>
      <c r="CG923" s="779"/>
      <c r="CH923" s="779"/>
      <c r="CI923" s="779"/>
      <c r="CJ923" s="779"/>
      <c r="CK923" s="779"/>
      <c r="CL923" s="779"/>
      <c r="CM923" s="779"/>
      <c r="CN923" s="779"/>
      <c r="CO923" s="779"/>
      <c r="CP923" s="779"/>
      <c r="CQ923" s="779"/>
      <c r="CR923" s="779"/>
      <c r="CS923" s="779"/>
      <c r="CT923" s="779"/>
    </row>
    <row r="924" spans="1:98" s="887" customFormat="1" ht="13.5">
      <c r="A924" s="886"/>
      <c r="B924" s="886"/>
      <c r="C924" s="886"/>
      <c r="D924" s="886"/>
      <c r="E924" s="886"/>
      <c r="F924" s="2851"/>
      <c r="G924" s="2851"/>
      <c r="H924" s="888"/>
      <c r="I924" s="889"/>
      <c r="J924" s="890"/>
      <c r="M924" s="772"/>
      <c r="N924" s="891"/>
      <c r="O924" s="774"/>
      <c r="P924" s="775"/>
      <c r="Q924" s="775"/>
      <c r="R924" s="776"/>
      <c r="S924" s="777"/>
      <c r="T924" s="777"/>
      <c r="U924" s="777"/>
      <c r="V924" s="778"/>
      <c r="W924" s="778"/>
      <c r="X924" s="778"/>
      <c r="Y924" s="778"/>
      <c r="Z924" s="778"/>
      <c r="AA924" s="779"/>
      <c r="AB924" s="779"/>
      <c r="AC924" s="779"/>
      <c r="AD924" s="779"/>
      <c r="AE924" s="779"/>
      <c r="AF924" s="779"/>
      <c r="AG924" s="779"/>
      <c r="AH924" s="779"/>
      <c r="AI924" s="779"/>
      <c r="AJ924" s="779"/>
      <c r="AK924" s="779"/>
      <c r="AL924" s="779"/>
      <c r="AM924" s="779"/>
      <c r="AN924" s="779"/>
      <c r="AO924" s="779"/>
      <c r="AP924" s="779"/>
      <c r="AQ924" s="779"/>
      <c r="AR924" s="779"/>
      <c r="AS924" s="779"/>
      <c r="AT924" s="779"/>
      <c r="AU924" s="779"/>
      <c r="AV924" s="779"/>
      <c r="AW924" s="779"/>
      <c r="AX924" s="779"/>
      <c r="AY924" s="779"/>
      <c r="AZ924" s="779"/>
      <c r="BA924" s="779"/>
      <c r="BB924" s="779"/>
      <c r="BC924" s="779"/>
      <c r="BD924" s="779"/>
      <c r="BE924" s="779"/>
      <c r="BF924" s="779"/>
      <c r="BG924" s="779"/>
      <c r="BH924" s="779"/>
      <c r="BI924" s="779"/>
      <c r="BJ924" s="779"/>
      <c r="BK924" s="779"/>
      <c r="BL924" s="779"/>
      <c r="BM924" s="779"/>
      <c r="BN924" s="779"/>
      <c r="BO924" s="779"/>
      <c r="BP924" s="779"/>
      <c r="BQ924" s="779"/>
      <c r="BR924" s="779"/>
      <c r="BS924" s="779"/>
      <c r="BT924" s="779"/>
      <c r="BU924" s="779"/>
      <c r="BV924" s="779"/>
      <c r="BW924" s="779"/>
      <c r="BX924" s="779"/>
      <c r="BY924" s="779"/>
      <c r="BZ924" s="779"/>
      <c r="CA924" s="779"/>
      <c r="CB924" s="779"/>
      <c r="CC924" s="779"/>
      <c r="CD924" s="779"/>
      <c r="CE924" s="779"/>
      <c r="CF924" s="779"/>
      <c r="CG924" s="779"/>
      <c r="CH924" s="779"/>
      <c r="CI924" s="779"/>
      <c r="CJ924" s="779"/>
      <c r="CK924" s="779"/>
      <c r="CL924" s="779"/>
      <c r="CM924" s="779"/>
      <c r="CN924" s="779"/>
      <c r="CO924" s="779"/>
      <c r="CP924" s="779"/>
      <c r="CQ924" s="779"/>
      <c r="CR924" s="779"/>
      <c r="CS924" s="779"/>
      <c r="CT924" s="779"/>
    </row>
    <row r="925" spans="1:98" s="887" customFormat="1" ht="13.5">
      <c r="A925" s="886"/>
      <c r="B925" s="886"/>
      <c r="C925" s="886"/>
      <c r="D925" s="886"/>
      <c r="E925" s="886"/>
      <c r="F925" s="2851"/>
      <c r="G925" s="2851"/>
      <c r="H925" s="888"/>
      <c r="I925" s="889"/>
      <c r="J925" s="890"/>
      <c r="M925" s="772"/>
      <c r="N925" s="891"/>
      <c r="O925" s="774"/>
      <c r="P925" s="775"/>
      <c r="Q925" s="775"/>
      <c r="R925" s="776"/>
      <c r="S925" s="777"/>
      <c r="T925" s="777"/>
      <c r="U925" s="777"/>
      <c r="V925" s="778"/>
      <c r="W925" s="778"/>
      <c r="X925" s="778"/>
      <c r="Y925" s="778"/>
      <c r="Z925" s="778"/>
      <c r="AA925" s="779"/>
      <c r="AB925" s="779"/>
      <c r="AC925" s="779"/>
      <c r="AD925" s="779"/>
      <c r="AE925" s="779"/>
      <c r="AF925" s="779"/>
      <c r="AG925" s="779"/>
      <c r="AH925" s="779"/>
      <c r="AI925" s="779"/>
      <c r="AJ925" s="779"/>
      <c r="AK925" s="779"/>
      <c r="AL925" s="779"/>
      <c r="AM925" s="779"/>
      <c r="AN925" s="779"/>
      <c r="AO925" s="779"/>
      <c r="AP925" s="779"/>
      <c r="AQ925" s="779"/>
      <c r="AR925" s="779"/>
      <c r="AS925" s="779"/>
      <c r="AT925" s="779"/>
      <c r="AU925" s="779"/>
      <c r="AV925" s="779"/>
      <c r="AW925" s="779"/>
      <c r="AX925" s="779"/>
      <c r="AY925" s="779"/>
      <c r="AZ925" s="779"/>
      <c r="BA925" s="779"/>
      <c r="BB925" s="779"/>
      <c r="BC925" s="779"/>
      <c r="BD925" s="779"/>
      <c r="BE925" s="779"/>
      <c r="BF925" s="779"/>
      <c r="BG925" s="779"/>
      <c r="BH925" s="779"/>
      <c r="BI925" s="779"/>
      <c r="BJ925" s="779"/>
      <c r="BK925" s="779"/>
      <c r="BL925" s="779"/>
      <c r="BM925" s="779"/>
      <c r="BN925" s="779"/>
      <c r="BO925" s="779"/>
      <c r="BP925" s="779"/>
      <c r="BQ925" s="779"/>
      <c r="BR925" s="779"/>
      <c r="BS925" s="779"/>
      <c r="BT925" s="779"/>
      <c r="BU925" s="779"/>
      <c r="BV925" s="779"/>
      <c r="BW925" s="779"/>
      <c r="BX925" s="779"/>
      <c r="BY925" s="779"/>
      <c r="BZ925" s="779"/>
      <c r="CA925" s="779"/>
      <c r="CB925" s="779"/>
      <c r="CC925" s="779"/>
      <c r="CD925" s="779"/>
      <c r="CE925" s="779"/>
      <c r="CF925" s="779"/>
      <c r="CG925" s="779"/>
      <c r="CH925" s="779"/>
      <c r="CI925" s="779"/>
      <c r="CJ925" s="779"/>
      <c r="CK925" s="779"/>
      <c r="CL925" s="779"/>
      <c r="CM925" s="779"/>
      <c r="CN925" s="779"/>
      <c r="CO925" s="779"/>
      <c r="CP925" s="779"/>
      <c r="CQ925" s="779"/>
      <c r="CR925" s="779"/>
      <c r="CS925" s="779"/>
      <c r="CT925" s="779"/>
    </row>
    <row r="926" spans="1:98" s="887" customFormat="1" ht="13.5">
      <c r="A926" s="886"/>
      <c r="B926" s="886"/>
      <c r="C926" s="886"/>
      <c r="D926" s="886"/>
      <c r="E926" s="886"/>
      <c r="F926" s="2851"/>
      <c r="G926" s="2851"/>
      <c r="H926" s="888"/>
      <c r="I926" s="889"/>
      <c r="J926" s="890"/>
      <c r="M926" s="772"/>
      <c r="N926" s="891"/>
      <c r="O926" s="774"/>
      <c r="P926" s="775"/>
      <c r="Q926" s="775"/>
      <c r="R926" s="776"/>
      <c r="S926" s="777"/>
      <c r="T926" s="777"/>
      <c r="U926" s="777"/>
      <c r="V926" s="778"/>
      <c r="W926" s="778"/>
      <c r="X926" s="778"/>
      <c r="Y926" s="778"/>
      <c r="Z926" s="778"/>
      <c r="AA926" s="779"/>
      <c r="AB926" s="779"/>
      <c r="AC926" s="779"/>
      <c r="AD926" s="779"/>
      <c r="AE926" s="779"/>
      <c r="AF926" s="779"/>
      <c r="AG926" s="779"/>
      <c r="AH926" s="779"/>
      <c r="AI926" s="779"/>
      <c r="AJ926" s="779"/>
      <c r="AK926" s="779"/>
      <c r="AL926" s="779"/>
      <c r="AM926" s="779"/>
      <c r="AN926" s="779"/>
      <c r="AO926" s="779"/>
      <c r="AP926" s="779"/>
      <c r="AQ926" s="779"/>
      <c r="AR926" s="779"/>
      <c r="AS926" s="779"/>
      <c r="AT926" s="779"/>
      <c r="AU926" s="779"/>
      <c r="AV926" s="779"/>
      <c r="AW926" s="779"/>
      <c r="AX926" s="779"/>
      <c r="AY926" s="779"/>
      <c r="AZ926" s="779"/>
      <c r="BA926" s="779"/>
      <c r="BB926" s="779"/>
      <c r="BC926" s="779"/>
      <c r="BD926" s="779"/>
      <c r="BE926" s="779"/>
      <c r="BF926" s="779"/>
      <c r="BG926" s="779"/>
      <c r="BH926" s="779"/>
      <c r="BI926" s="779"/>
      <c r="BJ926" s="779"/>
      <c r="BK926" s="779"/>
      <c r="BL926" s="779"/>
      <c r="BM926" s="779"/>
      <c r="BN926" s="779"/>
      <c r="BO926" s="779"/>
      <c r="BP926" s="779"/>
      <c r="BQ926" s="779"/>
      <c r="BR926" s="779"/>
      <c r="BS926" s="779"/>
      <c r="BT926" s="779"/>
      <c r="BU926" s="779"/>
      <c r="BV926" s="779"/>
      <c r="BW926" s="779"/>
      <c r="BX926" s="779"/>
      <c r="BY926" s="779"/>
      <c r="BZ926" s="779"/>
      <c r="CA926" s="779"/>
      <c r="CB926" s="779"/>
      <c r="CC926" s="779"/>
      <c r="CD926" s="779"/>
      <c r="CE926" s="779"/>
      <c r="CF926" s="779"/>
      <c r="CG926" s="779"/>
      <c r="CH926" s="779"/>
      <c r="CI926" s="779"/>
      <c r="CJ926" s="779"/>
      <c r="CK926" s="779"/>
      <c r="CL926" s="779"/>
      <c r="CM926" s="779"/>
      <c r="CN926" s="779"/>
      <c r="CO926" s="779"/>
      <c r="CP926" s="779"/>
      <c r="CQ926" s="779"/>
      <c r="CR926" s="779"/>
      <c r="CS926" s="779"/>
      <c r="CT926" s="779"/>
    </row>
    <row r="927" spans="1:98" s="887" customFormat="1">
      <c r="A927" s="886"/>
      <c r="B927" s="886"/>
      <c r="C927" s="886"/>
      <c r="D927" s="886"/>
      <c r="E927" s="886"/>
      <c r="F927" s="2851"/>
      <c r="G927" s="2852"/>
      <c r="H927" s="888"/>
      <c r="I927" s="894"/>
      <c r="J927" s="895"/>
      <c r="M927" s="772"/>
      <c r="N927" s="891"/>
      <c r="O927" s="774"/>
      <c r="P927" s="775"/>
      <c r="Q927" s="775"/>
      <c r="R927" s="776"/>
      <c r="S927" s="777"/>
      <c r="T927" s="777"/>
      <c r="U927" s="777"/>
      <c r="V927" s="778"/>
      <c r="W927" s="778"/>
      <c r="X927" s="778"/>
      <c r="Y927" s="778"/>
      <c r="Z927" s="778"/>
      <c r="AA927" s="779"/>
      <c r="AB927" s="779"/>
      <c r="AC927" s="779"/>
      <c r="AD927" s="779"/>
      <c r="AE927" s="779"/>
      <c r="AF927" s="779"/>
      <c r="AG927" s="779"/>
      <c r="AH927" s="779"/>
      <c r="AI927" s="779"/>
      <c r="AJ927" s="779"/>
      <c r="AK927" s="779"/>
      <c r="AL927" s="779"/>
      <c r="AM927" s="779"/>
      <c r="AN927" s="779"/>
      <c r="AO927" s="779"/>
      <c r="AP927" s="779"/>
      <c r="AQ927" s="779"/>
      <c r="AR927" s="779"/>
      <c r="AS927" s="779"/>
      <c r="AT927" s="779"/>
      <c r="AU927" s="779"/>
      <c r="AV927" s="779"/>
      <c r="AW927" s="779"/>
      <c r="AX927" s="779"/>
      <c r="AY927" s="779"/>
      <c r="AZ927" s="779"/>
      <c r="BA927" s="779"/>
      <c r="BB927" s="779"/>
      <c r="BC927" s="779"/>
      <c r="BD927" s="779"/>
      <c r="BE927" s="779"/>
      <c r="BF927" s="779"/>
      <c r="BG927" s="779"/>
      <c r="BH927" s="779"/>
      <c r="BI927" s="779"/>
      <c r="BJ927" s="779"/>
      <c r="BK927" s="779"/>
      <c r="BL927" s="779"/>
      <c r="BM927" s="779"/>
      <c r="BN927" s="779"/>
      <c r="BO927" s="779"/>
      <c r="BP927" s="779"/>
      <c r="BQ927" s="779"/>
      <c r="BR927" s="779"/>
      <c r="BS927" s="779"/>
      <c r="BT927" s="779"/>
      <c r="BU927" s="779"/>
      <c r="BV927" s="779"/>
      <c r="BW927" s="779"/>
      <c r="BX927" s="779"/>
      <c r="BY927" s="779"/>
      <c r="BZ927" s="779"/>
      <c r="CA927" s="779"/>
      <c r="CB927" s="779"/>
      <c r="CC927" s="779"/>
      <c r="CD927" s="779"/>
      <c r="CE927" s="779"/>
      <c r="CF927" s="779"/>
      <c r="CG927" s="779"/>
      <c r="CH927" s="779"/>
      <c r="CI927" s="779"/>
      <c r="CJ927" s="779"/>
      <c r="CK927" s="779"/>
      <c r="CL927" s="779"/>
      <c r="CM927" s="779"/>
      <c r="CN927" s="779"/>
      <c r="CO927" s="779"/>
      <c r="CP927" s="779"/>
      <c r="CQ927" s="779"/>
      <c r="CR927" s="779"/>
      <c r="CS927" s="779"/>
      <c r="CT927" s="779"/>
    </row>
  </sheetData>
  <sheetProtection selectLockedCells="1" selectUnlockedCells="1"/>
  <protectedRanges>
    <protectedRange password="ECE8" sqref="M62:Q83 R59:AD83 M1:AD58" name="작성자만수정"/>
  </protectedRanges>
  <mergeCells count="24">
    <mergeCell ref="D16:E16"/>
    <mergeCell ref="A1:F1"/>
    <mergeCell ref="J2:K2"/>
    <mergeCell ref="A3:E3"/>
    <mergeCell ref="F3:F4"/>
    <mergeCell ref="G3:G4"/>
    <mergeCell ref="H3:H4"/>
    <mergeCell ref="I3:K4"/>
    <mergeCell ref="A4:C4"/>
    <mergeCell ref="A5:E5"/>
    <mergeCell ref="A6:D6"/>
    <mergeCell ref="B7:D7"/>
    <mergeCell ref="C8:D8"/>
    <mergeCell ref="D9:E9"/>
    <mergeCell ref="D79:D80"/>
    <mergeCell ref="E79:E80"/>
    <mergeCell ref="D81:E81"/>
    <mergeCell ref="I53:I54"/>
    <mergeCell ref="K53:K54"/>
    <mergeCell ref="D56:E56"/>
    <mergeCell ref="D59:E59"/>
    <mergeCell ref="D62:E62"/>
    <mergeCell ref="D78:E78"/>
    <mergeCell ref="I78:K78"/>
  </mergeCells>
  <phoneticPr fontId="15" type="noConversion"/>
  <printOptions horizontalCentered="1"/>
  <pageMargins left="0.25" right="0.25" top="0.75" bottom="0.75" header="0.3" footer="0.3"/>
  <pageSetup paperSize="9" scale="89" firstPageNumber="11" fitToHeight="0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162"/>
  <sheetViews>
    <sheetView workbookViewId="0">
      <selection activeCell="I14" sqref="I14"/>
    </sheetView>
  </sheetViews>
  <sheetFormatPr defaultRowHeight="13.5"/>
  <cols>
    <col min="1" max="1" width="3.375" style="1064" customWidth="1"/>
    <col min="2" max="2" width="3.75" style="1064" customWidth="1"/>
    <col min="3" max="3" width="4.375" style="1064" customWidth="1"/>
    <col min="4" max="4" width="4.5" style="1064" customWidth="1"/>
    <col min="5" max="5" width="16.375" style="1064" customWidth="1"/>
    <col min="6" max="7" width="11" style="2894" customWidth="1"/>
    <col min="8" max="8" width="10" style="1066" customWidth="1"/>
    <col min="9" max="9" width="54.875" style="1061" customWidth="1"/>
    <col min="10" max="10" width="3.875" style="1062" customWidth="1"/>
    <col min="11" max="11" width="15.375" style="1065" bestFit="1" customWidth="1"/>
    <col min="12" max="12" width="44.875" style="1063" customWidth="1"/>
    <col min="13" max="13" width="14" style="1044" customWidth="1"/>
    <col min="14" max="14" width="16" style="1045" bestFit="1" customWidth="1"/>
    <col min="15" max="15" width="10" style="1045" bestFit="1" customWidth="1"/>
    <col min="16" max="16" width="12.75" style="1045" bestFit="1" customWidth="1"/>
    <col min="17" max="17" width="12.5" style="1045" bestFit="1" customWidth="1"/>
    <col min="18" max="18" width="11.75" style="1045" bestFit="1" customWidth="1"/>
    <col min="19" max="19" width="10" style="1045" bestFit="1" customWidth="1"/>
    <col min="20" max="22" width="9" style="1045"/>
    <col min="23" max="16384" width="9" style="1044"/>
  </cols>
  <sheetData>
    <row r="1" spans="1:39" ht="21.75" customHeight="1">
      <c r="A1" s="1575" t="s">
        <v>1506</v>
      </c>
      <c r="B1" s="1575"/>
      <c r="C1" s="1575"/>
      <c r="D1" s="1571"/>
      <c r="E1" s="1571"/>
      <c r="F1" s="2854"/>
      <c r="G1" s="2854"/>
      <c r="H1" s="1571"/>
      <c r="I1" s="1571"/>
      <c r="J1" s="1571"/>
      <c r="K1" s="1571"/>
      <c r="L1" s="1571"/>
      <c r="M1" s="1571"/>
      <c r="N1" s="1571"/>
      <c r="O1" s="1571"/>
      <c r="P1" s="1571"/>
      <c r="Q1" s="1571"/>
      <c r="R1" s="1571"/>
      <c r="S1" s="1571"/>
      <c r="T1" s="1571"/>
      <c r="U1" s="1571"/>
      <c r="V1" s="1571"/>
      <c r="W1" s="1571"/>
      <c r="X1" s="1571"/>
      <c r="Y1" s="1571"/>
      <c r="Z1" s="1571"/>
      <c r="AA1" s="1571"/>
      <c r="AB1" s="1497"/>
      <c r="AC1" s="1497"/>
      <c r="AD1" s="1497"/>
      <c r="AE1" s="1497"/>
      <c r="AF1" s="1497"/>
      <c r="AG1" s="1497"/>
      <c r="AH1" s="1497"/>
      <c r="AI1" s="1497"/>
      <c r="AJ1" s="1497"/>
      <c r="AK1" s="1497"/>
      <c r="AL1" s="1497"/>
      <c r="AM1" s="1497"/>
    </row>
    <row r="2" spans="1:39" ht="21.95" customHeight="1" thickBot="1">
      <c r="A2" s="1572" t="s">
        <v>971</v>
      </c>
      <c r="B2" s="1572"/>
      <c r="C2" s="1572"/>
      <c r="D2" s="1572"/>
      <c r="E2" s="1572"/>
      <c r="F2" s="2855"/>
      <c r="G2" s="2855"/>
      <c r="H2" s="1576"/>
      <c r="I2" s="1574"/>
      <c r="J2" s="3517" t="s">
        <v>175</v>
      </c>
      <c r="K2" s="3517"/>
      <c r="L2" s="1571"/>
      <c r="M2" s="1571"/>
      <c r="N2" s="1571"/>
      <c r="O2" s="1571"/>
      <c r="P2" s="1571"/>
      <c r="Q2" s="1571"/>
      <c r="R2" s="1571"/>
      <c r="S2" s="1571"/>
      <c r="T2" s="1571"/>
      <c r="U2" s="1571"/>
      <c r="V2" s="1571"/>
      <c r="W2" s="1571"/>
      <c r="X2" s="1571"/>
      <c r="Y2" s="1571"/>
      <c r="Z2" s="1571"/>
      <c r="AA2" s="1571"/>
      <c r="AB2" s="1497"/>
      <c r="AC2" s="1497"/>
      <c r="AD2" s="1497"/>
      <c r="AE2" s="1497"/>
      <c r="AF2" s="1497"/>
      <c r="AG2" s="1497"/>
      <c r="AH2" s="1497"/>
      <c r="AI2" s="1497"/>
      <c r="AJ2" s="1497"/>
      <c r="AK2" s="1497"/>
      <c r="AL2" s="1497"/>
      <c r="AM2" s="1497"/>
    </row>
    <row r="3" spans="1:39" s="1045" customFormat="1" ht="19.5" customHeight="1">
      <c r="A3" s="3518" t="s">
        <v>287</v>
      </c>
      <c r="B3" s="3519"/>
      <c r="C3" s="3519"/>
      <c r="D3" s="3519"/>
      <c r="E3" s="3520"/>
      <c r="F3" s="3521" t="s">
        <v>177</v>
      </c>
      <c r="G3" s="3521" t="s">
        <v>183</v>
      </c>
      <c r="H3" s="3523" t="s">
        <v>1507</v>
      </c>
      <c r="I3" s="3525" t="s">
        <v>822</v>
      </c>
      <c r="J3" s="3526"/>
      <c r="K3" s="3527"/>
      <c r="L3" s="3512" t="s">
        <v>1508</v>
      </c>
      <c r="M3" s="1573"/>
      <c r="N3" s="1573"/>
      <c r="O3" s="1573"/>
      <c r="P3" s="1573"/>
      <c r="Q3" s="1573"/>
      <c r="R3" s="1573"/>
      <c r="S3" s="1573"/>
      <c r="T3" s="1573"/>
      <c r="U3" s="1573"/>
      <c r="V3" s="1573"/>
      <c r="W3" s="1573"/>
      <c r="X3" s="1573"/>
      <c r="Y3" s="1573"/>
      <c r="Z3" s="1573"/>
      <c r="AA3" s="1573"/>
      <c r="AB3" s="1498"/>
      <c r="AC3" s="1498"/>
      <c r="AD3" s="1498"/>
      <c r="AE3" s="1498"/>
      <c r="AF3" s="1498"/>
      <c r="AG3" s="1498"/>
      <c r="AH3" s="1498"/>
      <c r="AI3" s="1498"/>
      <c r="AJ3" s="1498"/>
      <c r="AK3" s="1498"/>
      <c r="AL3" s="1498"/>
      <c r="AM3" s="1498"/>
    </row>
    <row r="4" spans="1:39" s="1045" customFormat="1" ht="19.5" customHeight="1" thickBot="1">
      <c r="A4" s="3531" t="s">
        <v>179</v>
      </c>
      <c r="B4" s="3532"/>
      <c r="C4" s="3533"/>
      <c r="D4" s="1654" t="s">
        <v>68</v>
      </c>
      <c r="E4" s="1654" t="s">
        <v>70</v>
      </c>
      <c r="F4" s="3522"/>
      <c r="G4" s="3522"/>
      <c r="H4" s="3524"/>
      <c r="I4" s="3528"/>
      <c r="J4" s="3529"/>
      <c r="K4" s="3530"/>
      <c r="L4" s="3513"/>
      <c r="M4" s="1573"/>
      <c r="N4" s="1573"/>
      <c r="O4" s="1573"/>
      <c r="P4" s="1573"/>
      <c r="Q4" s="1573"/>
      <c r="R4" s="1573"/>
      <c r="S4" s="1573"/>
      <c r="T4" s="1573"/>
      <c r="U4" s="1573"/>
      <c r="V4" s="1573"/>
      <c r="W4" s="1573"/>
      <c r="X4" s="1573"/>
      <c r="Y4" s="1573"/>
      <c r="Z4" s="1573"/>
      <c r="AA4" s="1573"/>
      <c r="AB4" s="1498"/>
      <c r="AC4" s="1498"/>
      <c r="AD4" s="1498"/>
      <c r="AE4" s="1498"/>
      <c r="AF4" s="1498"/>
      <c r="AG4" s="1498"/>
      <c r="AH4" s="1498"/>
      <c r="AI4" s="1498"/>
      <c r="AJ4" s="1498"/>
      <c r="AK4" s="1498"/>
      <c r="AL4" s="1498"/>
      <c r="AM4" s="1498"/>
    </row>
    <row r="5" spans="1:39" s="1045" customFormat="1" ht="19.5" customHeight="1">
      <c r="A5" s="3514" t="s">
        <v>1509</v>
      </c>
      <c r="B5" s="3515"/>
      <c r="C5" s="3515"/>
      <c r="D5" s="3515"/>
      <c r="E5" s="3516"/>
      <c r="F5" s="2856">
        <v>1277344</v>
      </c>
      <c r="G5" s="2857">
        <v>1213754</v>
      </c>
      <c r="H5" s="1690">
        <v>63590</v>
      </c>
      <c r="I5" s="1691"/>
      <c r="J5" s="1692"/>
      <c r="K5" s="1693"/>
      <c r="L5" s="1634"/>
      <c r="M5" s="1573"/>
      <c r="N5" s="1573"/>
      <c r="O5" s="1573"/>
      <c r="P5" s="1573"/>
      <c r="Q5" s="1573"/>
      <c r="R5" s="1573"/>
      <c r="S5" s="1573"/>
      <c r="T5" s="1573"/>
      <c r="U5" s="1573"/>
      <c r="V5" s="1573"/>
      <c r="W5" s="1573"/>
      <c r="X5" s="1573"/>
      <c r="Y5" s="1573"/>
      <c r="Z5" s="1573"/>
      <c r="AA5" s="1573"/>
      <c r="AB5" s="1498"/>
      <c r="AC5" s="1498"/>
      <c r="AD5" s="1498"/>
      <c r="AE5" s="1498"/>
      <c r="AF5" s="1498"/>
      <c r="AG5" s="1498"/>
      <c r="AH5" s="1498"/>
      <c r="AI5" s="1498"/>
      <c r="AJ5" s="1498"/>
      <c r="AK5" s="1498"/>
      <c r="AL5" s="1498"/>
      <c r="AM5" s="1498"/>
    </row>
    <row r="6" spans="1:39" s="780" customFormat="1" ht="21.75" customHeight="1">
      <c r="A6" s="3537" t="s">
        <v>184</v>
      </c>
      <c r="B6" s="3538"/>
      <c r="C6" s="3538"/>
      <c r="D6" s="3538"/>
      <c r="E6" s="3539"/>
      <c r="F6" s="2858">
        <v>1254794</v>
      </c>
      <c r="G6" s="2859">
        <v>1192782</v>
      </c>
      <c r="H6" s="1712">
        <v>62012</v>
      </c>
      <c r="I6" s="1687"/>
      <c r="J6" s="1688"/>
      <c r="K6" s="1689"/>
      <c r="L6" s="1635"/>
      <c r="M6" s="1580"/>
      <c r="N6" s="1580"/>
      <c r="O6" s="1580"/>
      <c r="P6" s="1580"/>
      <c r="Q6" s="1580"/>
      <c r="R6" s="1580"/>
      <c r="S6" s="1580"/>
      <c r="T6" s="1580"/>
      <c r="U6" s="1580"/>
      <c r="V6" s="1580"/>
      <c r="W6" s="1580"/>
      <c r="X6" s="1580"/>
      <c r="Y6" s="1580"/>
      <c r="Z6" s="1580"/>
      <c r="AA6" s="1580"/>
      <c r="AB6" s="1500"/>
      <c r="AC6" s="1500"/>
      <c r="AD6" s="1500"/>
      <c r="AE6" s="1500"/>
      <c r="AF6" s="1500"/>
      <c r="AG6" s="1500"/>
      <c r="AH6" s="1500"/>
      <c r="AI6" s="1500"/>
      <c r="AJ6" s="1500"/>
      <c r="AK6" s="1500"/>
      <c r="AL6" s="1500"/>
      <c r="AM6" s="1500"/>
    </row>
    <row r="7" spans="1:39" s="780" customFormat="1" ht="21.75" customHeight="1">
      <c r="A7" s="1586"/>
      <c r="B7" s="3540" t="s">
        <v>180</v>
      </c>
      <c r="C7" s="3541"/>
      <c r="D7" s="3541"/>
      <c r="E7" s="3542"/>
      <c r="F7" s="2860">
        <v>1254794</v>
      </c>
      <c r="G7" s="2860">
        <v>1192782</v>
      </c>
      <c r="H7" s="1517">
        <v>62012</v>
      </c>
      <c r="I7" s="1542"/>
      <c r="J7" s="1543"/>
      <c r="K7" s="1544"/>
      <c r="L7" s="1634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00"/>
      <c r="AC7" s="1500"/>
      <c r="AD7" s="1500"/>
      <c r="AE7" s="1500"/>
      <c r="AF7" s="1500"/>
      <c r="AG7" s="1500"/>
      <c r="AH7" s="1500"/>
      <c r="AI7" s="1500"/>
      <c r="AJ7" s="1500"/>
      <c r="AK7" s="1500"/>
      <c r="AL7" s="1500"/>
      <c r="AM7" s="1500"/>
    </row>
    <row r="8" spans="1:39" s="780" customFormat="1" ht="21.75" customHeight="1">
      <c r="A8" s="1581"/>
      <c r="B8" s="1579"/>
      <c r="C8" s="3466" t="s">
        <v>181</v>
      </c>
      <c r="D8" s="3499"/>
      <c r="E8" s="3467"/>
      <c r="F8" s="2860">
        <v>1254794</v>
      </c>
      <c r="G8" s="2860">
        <v>1192782</v>
      </c>
      <c r="H8" s="1552">
        <v>62012</v>
      </c>
      <c r="I8" s="1542"/>
      <c r="J8" s="1543"/>
      <c r="K8" s="1544"/>
      <c r="L8" s="1634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00"/>
      <c r="AC8" s="1500"/>
      <c r="AD8" s="1500"/>
      <c r="AE8" s="1500"/>
      <c r="AF8" s="1500"/>
      <c r="AG8" s="1500"/>
      <c r="AH8" s="1500"/>
      <c r="AI8" s="1500"/>
      <c r="AJ8" s="1500"/>
      <c r="AK8" s="1500"/>
      <c r="AL8" s="1500"/>
      <c r="AM8" s="1500"/>
    </row>
    <row r="9" spans="1:39" s="780" customFormat="1" ht="21.75" customHeight="1">
      <c r="A9" s="1581"/>
      <c r="B9" s="1579"/>
      <c r="C9" s="1587"/>
      <c r="D9" s="3466" t="s">
        <v>303</v>
      </c>
      <c r="E9" s="3467"/>
      <c r="F9" s="2860">
        <v>441033</v>
      </c>
      <c r="G9" s="2860">
        <v>426997</v>
      </c>
      <c r="H9" s="1534">
        <v>14036</v>
      </c>
      <c r="I9" s="1512"/>
      <c r="J9" s="1513"/>
      <c r="K9" s="1570"/>
      <c r="L9" s="1636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00"/>
      <c r="AC9" s="1500"/>
      <c r="AD9" s="1500"/>
      <c r="AE9" s="1500"/>
      <c r="AF9" s="1500"/>
      <c r="AG9" s="1500"/>
      <c r="AH9" s="1500"/>
      <c r="AI9" s="1500"/>
      <c r="AJ9" s="1500"/>
      <c r="AK9" s="1500"/>
      <c r="AL9" s="1500"/>
      <c r="AM9" s="1500"/>
    </row>
    <row r="10" spans="1:39" s="780" customFormat="1" ht="19.5" customHeight="1">
      <c r="A10" s="1581"/>
      <c r="B10" s="1579"/>
      <c r="C10" s="1587"/>
      <c r="D10" s="1715"/>
      <c r="E10" s="1713" t="s">
        <v>189</v>
      </c>
      <c r="F10" s="2861">
        <v>441033</v>
      </c>
      <c r="G10" s="2862">
        <v>426997</v>
      </c>
      <c r="H10" s="1536">
        <v>14036</v>
      </c>
      <c r="I10" s="1514" t="s">
        <v>972</v>
      </c>
      <c r="J10" s="1613"/>
      <c r="K10" s="1568">
        <v>441033</v>
      </c>
      <c r="L10" s="1635"/>
      <c r="M10" s="168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00"/>
      <c r="AC10" s="1500"/>
      <c r="AD10" s="1500"/>
      <c r="AE10" s="1500"/>
      <c r="AF10" s="1500"/>
      <c r="AG10" s="1500"/>
      <c r="AH10" s="1500"/>
      <c r="AI10" s="1500"/>
      <c r="AJ10" s="1500"/>
      <c r="AK10" s="1500"/>
      <c r="AL10" s="1500"/>
      <c r="AM10" s="1500"/>
    </row>
    <row r="11" spans="1:39" s="780" customFormat="1" ht="24.75" customHeight="1">
      <c r="A11" s="1581"/>
      <c r="B11" s="1579"/>
      <c r="C11" s="1587"/>
      <c r="D11" s="1577"/>
      <c r="E11" s="1721"/>
      <c r="F11" s="1741"/>
      <c r="G11" s="2863"/>
      <c r="H11" s="1722"/>
      <c r="I11" s="1739" t="s">
        <v>1510</v>
      </c>
      <c r="J11" s="1657" t="s">
        <v>73</v>
      </c>
      <c r="K11" s="1740">
        <v>414880</v>
      </c>
      <c r="L11" s="1634" t="s">
        <v>1511</v>
      </c>
      <c r="M11" s="1573"/>
      <c r="N11" s="1569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00"/>
      <c r="AC11" s="1500"/>
      <c r="AD11" s="1500"/>
      <c r="AE11" s="1500"/>
      <c r="AF11" s="1500"/>
      <c r="AG11" s="1500"/>
      <c r="AH11" s="1500"/>
      <c r="AI11" s="1500"/>
      <c r="AJ11" s="1500"/>
      <c r="AK11" s="1500"/>
      <c r="AL11" s="1500"/>
      <c r="AM11" s="1500"/>
    </row>
    <row r="12" spans="1:39" s="780" customFormat="1" ht="24.75" customHeight="1">
      <c r="A12" s="1581"/>
      <c r="B12" s="1579"/>
      <c r="C12" s="1587"/>
      <c r="D12" s="1577"/>
      <c r="E12" s="1721"/>
      <c r="F12" s="2864"/>
      <c r="G12" s="2864"/>
      <c r="H12" s="1722"/>
      <c r="I12" s="1515" t="s">
        <v>1512</v>
      </c>
      <c r="J12" s="1614" t="s">
        <v>73</v>
      </c>
      <c r="K12" s="1567">
        <v>244478</v>
      </c>
      <c r="L12" s="1634"/>
      <c r="M12" s="1573"/>
      <c r="N12" s="1569">
        <v>94030</v>
      </c>
      <c r="O12" s="1573">
        <v>10</v>
      </c>
      <c r="P12" s="1573">
        <v>5</v>
      </c>
      <c r="Q12" s="1573">
        <v>52</v>
      </c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00"/>
      <c r="AC12" s="1500"/>
      <c r="AD12" s="1500"/>
      <c r="AE12" s="1500"/>
      <c r="AF12" s="1500"/>
      <c r="AG12" s="1500"/>
      <c r="AH12" s="1500"/>
      <c r="AI12" s="1500"/>
      <c r="AJ12" s="1500"/>
      <c r="AK12" s="1500"/>
      <c r="AL12" s="1500"/>
      <c r="AM12" s="1500"/>
    </row>
    <row r="13" spans="1:39" s="780" customFormat="1" ht="24.75" customHeight="1">
      <c r="A13" s="1581"/>
      <c r="B13" s="1579"/>
      <c r="C13" s="1587"/>
      <c r="D13" s="1577"/>
      <c r="E13" s="1721"/>
      <c r="F13" s="2864"/>
      <c r="G13" s="2864"/>
      <c r="H13" s="1722"/>
      <c r="I13" s="1515" t="s">
        <v>1513</v>
      </c>
      <c r="J13" s="1614" t="s">
        <v>73</v>
      </c>
      <c r="K13" s="1567">
        <v>29338</v>
      </c>
      <c r="L13" s="1734" t="s">
        <v>1514</v>
      </c>
      <c r="M13" s="1573"/>
      <c r="N13" s="1569">
        <v>94030</v>
      </c>
      <c r="O13" s="1573">
        <v>1.5</v>
      </c>
      <c r="P13" s="1573">
        <v>4</v>
      </c>
      <c r="Q13" s="1573">
        <v>52</v>
      </c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00"/>
      <c r="AC13" s="1500"/>
      <c r="AD13" s="1500"/>
      <c r="AE13" s="1500"/>
      <c r="AF13" s="1500"/>
      <c r="AG13" s="1500"/>
      <c r="AH13" s="1500"/>
      <c r="AI13" s="1500"/>
      <c r="AJ13" s="1500"/>
      <c r="AK13" s="1500"/>
      <c r="AL13" s="1500"/>
      <c r="AM13" s="1500"/>
    </row>
    <row r="14" spans="1:39" s="780" customFormat="1" ht="24.75" customHeight="1">
      <c r="A14" s="1581"/>
      <c r="B14" s="1579"/>
      <c r="C14" s="1587"/>
      <c r="D14" s="1577"/>
      <c r="E14" s="1721"/>
      <c r="F14" s="2864"/>
      <c r="G14" s="2864"/>
      <c r="H14" s="1722"/>
      <c r="I14" s="1515" t="s">
        <v>1515</v>
      </c>
      <c r="J14" s="1614" t="s">
        <v>73</v>
      </c>
      <c r="K14" s="1567">
        <v>3781</v>
      </c>
      <c r="L14" s="1634" t="s">
        <v>1516</v>
      </c>
      <c r="M14" s="1573"/>
      <c r="N14" s="1569">
        <v>11633</v>
      </c>
      <c r="O14" s="1573">
        <v>0.5</v>
      </c>
      <c r="P14" s="1573">
        <v>5</v>
      </c>
      <c r="Q14" s="1573">
        <v>0.5</v>
      </c>
      <c r="R14" s="1573">
        <v>5</v>
      </c>
      <c r="S14" s="1573">
        <v>52</v>
      </c>
      <c r="T14" s="1573"/>
      <c r="U14" s="1573"/>
      <c r="V14" s="1573"/>
      <c r="W14" s="1573"/>
      <c r="X14" s="1573"/>
      <c r="Y14" s="1573"/>
      <c r="Z14" s="1573"/>
      <c r="AA14" s="1573"/>
      <c r="AB14" s="1500"/>
      <c r="AC14" s="1500"/>
      <c r="AD14" s="1500"/>
      <c r="AE14" s="1500"/>
      <c r="AF14" s="1500"/>
      <c r="AG14" s="1500"/>
      <c r="AH14" s="1500"/>
      <c r="AI14" s="1500"/>
      <c r="AJ14" s="1500"/>
      <c r="AK14" s="1500"/>
      <c r="AL14" s="1500"/>
      <c r="AM14" s="1500"/>
    </row>
    <row r="15" spans="1:39" s="780" customFormat="1" ht="24.75" customHeight="1">
      <c r="A15" s="1581"/>
      <c r="B15" s="1579"/>
      <c r="C15" s="1587"/>
      <c r="D15" s="1577"/>
      <c r="E15" s="1721"/>
      <c r="F15" s="2864"/>
      <c r="G15" s="2864"/>
      <c r="H15" s="1722"/>
      <c r="I15" s="1515" t="s">
        <v>1517</v>
      </c>
      <c r="J15" s="1614" t="s">
        <v>73</v>
      </c>
      <c r="K15" s="1567">
        <v>9403</v>
      </c>
      <c r="L15" s="1738" t="s">
        <v>1518</v>
      </c>
      <c r="M15" s="1573"/>
      <c r="N15" s="1569">
        <v>94030</v>
      </c>
      <c r="O15" s="1573">
        <v>10</v>
      </c>
      <c r="P15" s="1573">
        <v>10</v>
      </c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00"/>
      <c r="AC15" s="1500"/>
      <c r="AD15" s="1500"/>
      <c r="AE15" s="1500"/>
      <c r="AF15" s="1500"/>
      <c r="AG15" s="1500"/>
      <c r="AH15" s="1500"/>
      <c r="AI15" s="1500"/>
      <c r="AJ15" s="1500"/>
      <c r="AK15" s="1500"/>
      <c r="AL15" s="1500"/>
      <c r="AM15" s="1500"/>
    </row>
    <row r="16" spans="1:39" s="780" customFormat="1" ht="24.75" customHeight="1">
      <c r="A16" s="1581"/>
      <c r="B16" s="1579"/>
      <c r="C16" s="1587"/>
      <c r="D16" s="1577"/>
      <c r="E16" s="1721"/>
      <c r="F16" s="2864"/>
      <c r="G16" s="2864"/>
      <c r="H16" s="1722"/>
      <c r="I16" s="1515" t="s">
        <v>1519</v>
      </c>
      <c r="J16" s="1614" t="s">
        <v>73</v>
      </c>
      <c r="K16" s="1567">
        <v>19200</v>
      </c>
      <c r="L16" s="1637" t="s">
        <v>1520</v>
      </c>
      <c r="M16" s="1573"/>
      <c r="N16" s="1569">
        <v>400000</v>
      </c>
      <c r="O16" s="1573">
        <v>4</v>
      </c>
      <c r="P16" s="1573">
        <v>12</v>
      </c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00"/>
      <c r="AC16" s="1500"/>
      <c r="AD16" s="1500"/>
      <c r="AE16" s="1500"/>
      <c r="AF16" s="1500"/>
      <c r="AG16" s="1500"/>
      <c r="AH16" s="1500"/>
      <c r="AI16" s="1500"/>
      <c r="AJ16" s="1500"/>
      <c r="AK16" s="1500"/>
      <c r="AL16" s="1500"/>
      <c r="AM16" s="1500"/>
    </row>
    <row r="17" spans="1:39" s="780" customFormat="1" ht="24.75" customHeight="1">
      <c r="A17" s="1581"/>
      <c r="B17" s="1579"/>
      <c r="C17" s="1587"/>
      <c r="D17" s="1577"/>
      <c r="E17" s="1721"/>
      <c r="F17" s="2864"/>
      <c r="G17" s="2864"/>
      <c r="H17" s="1722"/>
      <c r="I17" s="1515" t="s">
        <v>1521</v>
      </c>
      <c r="J17" s="1614" t="s">
        <v>73</v>
      </c>
      <c r="K17" s="1567">
        <v>48392</v>
      </c>
      <c r="L17" s="1634" t="s">
        <v>1511</v>
      </c>
      <c r="M17" s="1573"/>
      <c r="N17" s="1569">
        <v>93060</v>
      </c>
      <c r="O17" s="1573">
        <v>10</v>
      </c>
      <c r="P17" s="1573">
        <v>52</v>
      </c>
      <c r="Q17" s="1573"/>
      <c r="R17" s="1573"/>
      <c r="S17" s="1573"/>
      <c r="T17" s="1573"/>
      <c r="U17" s="1573"/>
      <c r="V17" s="1573"/>
      <c r="W17" s="1500"/>
      <c r="X17" s="1500"/>
      <c r="Y17" s="1500"/>
      <c r="Z17" s="1500"/>
      <c r="AA17" s="1500"/>
      <c r="AB17" s="1500"/>
      <c r="AC17" s="1500"/>
      <c r="AD17" s="1500"/>
      <c r="AE17" s="1500"/>
      <c r="AF17" s="1500"/>
      <c r="AG17" s="1500"/>
      <c r="AH17" s="1500"/>
      <c r="AI17" s="1500"/>
      <c r="AJ17" s="1500"/>
      <c r="AK17" s="1500"/>
      <c r="AL17" s="1500"/>
      <c r="AM17" s="1500"/>
    </row>
    <row r="18" spans="1:39" s="780" customFormat="1" ht="24.75" customHeight="1">
      <c r="A18" s="1581"/>
      <c r="B18" s="1579"/>
      <c r="C18" s="1587"/>
      <c r="D18" s="1577"/>
      <c r="E18" s="1721"/>
      <c r="F18" s="2864"/>
      <c r="G18" s="2864"/>
      <c r="H18" s="1722"/>
      <c r="I18" s="1515" t="s">
        <v>1522</v>
      </c>
      <c r="J18" s="1614" t="s">
        <v>73</v>
      </c>
      <c r="K18" s="1567">
        <v>6000</v>
      </c>
      <c r="L18" s="1634" t="s">
        <v>1523</v>
      </c>
      <c r="M18" s="1573"/>
      <c r="N18" s="1569">
        <v>50000</v>
      </c>
      <c r="O18" s="1573">
        <v>10</v>
      </c>
      <c r="P18" s="1573">
        <v>12</v>
      </c>
      <c r="Q18" s="1573"/>
      <c r="R18" s="1573"/>
      <c r="S18" s="1573"/>
      <c r="T18" s="1573"/>
      <c r="U18" s="1573"/>
      <c r="V18" s="1573"/>
      <c r="W18" s="1500"/>
      <c r="X18" s="1500"/>
      <c r="Y18" s="1500"/>
      <c r="Z18" s="1500"/>
      <c r="AA18" s="1500"/>
      <c r="AB18" s="1500"/>
      <c r="AC18" s="1500"/>
      <c r="AD18" s="1500"/>
      <c r="AE18" s="1500"/>
      <c r="AF18" s="1500"/>
      <c r="AG18" s="1500"/>
      <c r="AH18" s="1500"/>
      <c r="AI18" s="1500"/>
      <c r="AJ18" s="1500"/>
      <c r="AK18" s="1500"/>
      <c r="AL18" s="1500"/>
      <c r="AM18" s="1500"/>
    </row>
    <row r="19" spans="1:39" s="1046" customFormat="1" ht="24.75" customHeight="1">
      <c r="A19" s="1723"/>
      <c r="B19" s="1724"/>
      <c r="C19" s="1725"/>
      <c r="D19" s="1726"/>
      <c r="E19" s="1727"/>
      <c r="F19" s="2865"/>
      <c r="G19" s="2865"/>
      <c r="H19" s="1728"/>
      <c r="I19" s="1735" t="s">
        <v>1524</v>
      </c>
      <c r="J19" s="1736" t="s">
        <v>73</v>
      </c>
      <c r="K19" s="1737">
        <v>46800</v>
      </c>
      <c r="L19" s="1634" t="s">
        <v>1525</v>
      </c>
      <c r="M19" s="1729"/>
      <c r="N19" s="1730">
        <v>9000</v>
      </c>
      <c r="O19" s="1729">
        <v>2</v>
      </c>
      <c r="P19" s="1729">
        <v>10</v>
      </c>
      <c r="Q19" s="1729">
        <v>5</v>
      </c>
      <c r="R19" s="1729">
        <v>52</v>
      </c>
      <c r="S19" s="1729"/>
      <c r="T19" s="1729"/>
      <c r="U19" s="1729"/>
      <c r="V19" s="1729"/>
      <c r="W19" s="1504"/>
      <c r="X19" s="1504"/>
      <c r="Y19" s="1504"/>
      <c r="Z19" s="1504"/>
      <c r="AA19" s="1504"/>
      <c r="AB19" s="1504"/>
      <c r="AC19" s="1504"/>
      <c r="AD19" s="1504"/>
      <c r="AE19" s="1504"/>
      <c r="AF19" s="1504"/>
      <c r="AG19" s="1504"/>
      <c r="AH19" s="1504"/>
      <c r="AI19" s="1504"/>
      <c r="AJ19" s="1504"/>
      <c r="AK19" s="1504"/>
      <c r="AL19" s="1504"/>
      <c r="AM19" s="1504"/>
    </row>
    <row r="20" spans="1:39" s="780" customFormat="1" ht="24.75" customHeight="1">
      <c r="A20" s="1581"/>
      <c r="B20" s="1579"/>
      <c r="C20" s="1587"/>
      <c r="D20" s="1577"/>
      <c r="E20" s="1721"/>
      <c r="F20" s="2864"/>
      <c r="G20" s="2864"/>
      <c r="H20" s="1722"/>
      <c r="I20" s="1515" t="s">
        <v>1526</v>
      </c>
      <c r="J20" s="1614" t="s">
        <v>73</v>
      </c>
      <c r="K20" s="1567">
        <v>7488</v>
      </c>
      <c r="L20" s="1634" t="s">
        <v>1527</v>
      </c>
      <c r="M20" s="1573"/>
      <c r="N20" s="1569">
        <v>9000</v>
      </c>
      <c r="O20" s="1573">
        <v>4</v>
      </c>
      <c r="P20" s="1573">
        <v>4</v>
      </c>
      <c r="Q20" s="1573">
        <v>52</v>
      </c>
      <c r="R20" s="1573"/>
      <c r="S20" s="1573"/>
      <c r="T20" s="1573"/>
      <c r="U20" s="1573"/>
      <c r="V20" s="1573"/>
      <c r="W20" s="1500"/>
      <c r="X20" s="1500"/>
      <c r="Y20" s="1500"/>
      <c r="Z20" s="1500"/>
      <c r="AA20" s="1500"/>
      <c r="AB20" s="1500"/>
      <c r="AC20" s="1500"/>
      <c r="AD20" s="1500"/>
      <c r="AE20" s="1500"/>
      <c r="AF20" s="1500"/>
      <c r="AG20" s="1500"/>
      <c r="AH20" s="1500"/>
      <c r="AI20" s="1500"/>
      <c r="AJ20" s="1500"/>
      <c r="AK20" s="1500"/>
      <c r="AL20" s="1500"/>
      <c r="AM20" s="1500"/>
    </row>
    <row r="21" spans="1:39" s="780" customFormat="1" ht="19.5" customHeight="1">
      <c r="A21" s="1581"/>
      <c r="B21" s="1579"/>
      <c r="C21" s="1587"/>
      <c r="D21" s="1577"/>
      <c r="E21" s="1714"/>
      <c r="F21" s="2866"/>
      <c r="G21" s="2866"/>
      <c r="H21" s="1711"/>
      <c r="I21" s="1747" t="s">
        <v>1528</v>
      </c>
      <c r="J21" s="1756" t="s">
        <v>73</v>
      </c>
      <c r="K21" s="1757">
        <v>26153</v>
      </c>
      <c r="L21" s="1637" t="s">
        <v>973</v>
      </c>
      <c r="M21" s="1683"/>
      <c r="N21" s="1569"/>
      <c r="O21" s="1573"/>
      <c r="P21" s="1573"/>
      <c r="Q21" s="1573"/>
      <c r="R21" s="1573"/>
      <c r="S21" s="1573"/>
      <c r="T21" s="1573"/>
      <c r="U21" s="1573"/>
      <c r="V21" s="1573"/>
      <c r="W21" s="1500"/>
      <c r="X21" s="1500"/>
      <c r="Y21" s="1500"/>
      <c r="Z21" s="1500"/>
      <c r="AA21" s="1500"/>
      <c r="AB21" s="1500"/>
      <c r="AC21" s="1500"/>
      <c r="AD21" s="1500"/>
      <c r="AE21" s="1500"/>
      <c r="AF21" s="1500"/>
      <c r="AG21" s="1500"/>
      <c r="AH21" s="1500"/>
      <c r="AI21" s="1500"/>
      <c r="AJ21" s="1500"/>
      <c r="AK21" s="1500"/>
      <c r="AL21" s="1500"/>
      <c r="AM21" s="1500"/>
    </row>
    <row r="22" spans="1:39" s="780" customFormat="1" ht="19.5" customHeight="1" thickBot="1">
      <c r="A22" s="1588"/>
      <c r="B22" s="1631"/>
      <c r="C22" s="1632"/>
      <c r="D22" s="1749"/>
      <c r="E22" s="1833"/>
      <c r="F22" s="2867"/>
      <c r="G22" s="2867"/>
      <c r="H22" s="1700"/>
      <c r="I22" s="1834" t="s">
        <v>1529</v>
      </c>
      <c r="J22" s="1835" t="s">
        <v>73</v>
      </c>
      <c r="K22" s="1792">
        <v>21600</v>
      </c>
      <c r="L22" s="1637"/>
      <c r="M22" s="1506"/>
      <c r="N22" s="1510">
        <v>10000</v>
      </c>
      <c r="O22" s="1554">
        <v>8</v>
      </c>
      <c r="P22" s="1554">
        <v>3</v>
      </c>
      <c r="Q22" s="1554">
        <v>90</v>
      </c>
      <c r="R22" s="1554"/>
      <c r="S22" s="1554"/>
      <c r="T22" s="1573"/>
      <c r="U22" s="1573"/>
      <c r="V22" s="1573"/>
      <c r="W22" s="1500"/>
      <c r="X22" s="1500"/>
      <c r="Y22" s="1500"/>
      <c r="Z22" s="1500"/>
      <c r="AA22" s="1500"/>
      <c r="AB22" s="1500"/>
      <c r="AC22" s="1500"/>
      <c r="AD22" s="1500"/>
      <c r="AE22" s="1500"/>
      <c r="AF22" s="1500"/>
      <c r="AG22" s="1500"/>
      <c r="AH22" s="1500"/>
      <c r="AI22" s="1500"/>
      <c r="AJ22" s="1500"/>
      <c r="AK22" s="1500"/>
      <c r="AL22" s="1500"/>
      <c r="AM22" s="1500"/>
    </row>
    <row r="23" spans="1:39" s="780" customFormat="1" ht="19.5" customHeight="1">
      <c r="A23" s="1581"/>
      <c r="B23" s="1579"/>
      <c r="C23" s="1587"/>
      <c r="D23" s="1577"/>
      <c r="E23" s="1714"/>
      <c r="F23" s="2866"/>
      <c r="G23" s="2866"/>
      <c r="H23" s="1711"/>
      <c r="I23" s="1555" t="s">
        <v>1530</v>
      </c>
      <c r="J23" s="1508" t="s">
        <v>73</v>
      </c>
      <c r="K23" s="1567">
        <v>520</v>
      </c>
      <c r="L23" s="1637"/>
      <c r="M23" s="1506"/>
      <c r="N23" s="1510">
        <v>9620</v>
      </c>
      <c r="O23" s="1554">
        <v>1.5</v>
      </c>
      <c r="P23" s="1554">
        <v>3</v>
      </c>
      <c r="Q23" s="1554">
        <v>12</v>
      </c>
      <c r="R23" s="1554"/>
      <c r="S23" s="1554"/>
      <c r="T23" s="1573"/>
      <c r="U23" s="1573"/>
      <c r="V23" s="1573"/>
      <c r="W23" s="1500"/>
      <c r="X23" s="1500"/>
      <c r="Y23" s="1500"/>
      <c r="Z23" s="1500"/>
      <c r="AA23" s="1500"/>
      <c r="AB23" s="1500"/>
      <c r="AC23" s="1500"/>
      <c r="AD23" s="1500"/>
      <c r="AE23" s="1500"/>
      <c r="AF23" s="1500"/>
      <c r="AG23" s="1500"/>
      <c r="AH23" s="1500"/>
      <c r="AI23" s="1500"/>
      <c r="AJ23" s="1500"/>
      <c r="AK23" s="1500"/>
      <c r="AL23" s="1500"/>
      <c r="AM23" s="1500"/>
    </row>
    <row r="24" spans="1:39" s="780" customFormat="1" ht="19.5" customHeight="1">
      <c r="A24" s="1581"/>
      <c r="B24" s="1579"/>
      <c r="C24" s="1587"/>
      <c r="D24" s="1577"/>
      <c r="E24" s="1714"/>
      <c r="F24" s="2866"/>
      <c r="G24" s="2866"/>
      <c r="H24" s="1711"/>
      <c r="I24" s="1556" t="s">
        <v>1531</v>
      </c>
      <c r="J24" s="1508" t="s">
        <v>73</v>
      </c>
      <c r="K24" s="1567">
        <v>433</v>
      </c>
      <c r="L24" s="1637"/>
      <c r="M24" s="1506"/>
      <c r="N24" s="1510">
        <v>9620</v>
      </c>
      <c r="O24" s="1554">
        <v>0.5</v>
      </c>
      <c r="P24" s="1554">
        <v>3</v>
      </c>
      <c r="Q24" s="1554">
        <v>0.5</v>
      </c>
      <c r="R24" s="1554">
        <v>60</v>
      </c>
      <c r="S24" s="1554"/>
      <c r="T24" s="1573"/>
      <c r="U24" s="1573"/>
      <c r="V24" s="1573"/>
      <c r="W24" s="1500"/>
      <c r="X24" s="1500"/>
      <c r="Y24" s="1500"/>
      <c r="Z24" s="1500"/>
      <c r="AA24" s="1500"/>
      <c r="AB24" s="1500"/>
      <c r="AC24" s="1500"/>
      <c r="AD24" s="1500"/>
      <c r="AE24" s="1500"/>
      <c r="AF24" s="1500"/>
      <c r="AG24" s="1500"/>
      <c r="AH24" s="1500"/>
      <c r="AI24" s="1500"/>
      <c r="AJ24" s="1500"/>
      <c r="AK24" s="1500"/>
      <c r="AL24" s="1500"/>
      <c r="AM24" s="1500"/>
    </row>
    <row r="25" spans="1:39" s="780" customFormat="1" ht="19.5" customHeight="1">
      <c r="A25" s="1581"/>
      <c r="B25" s="1579"/>
      <c r="C25" s="1587"/>
      <c r="D25" s="1577"/>
      <c r="E25" s="1714"/>
      <c r="F25" s="2866"/>
      <c r="G25" s="2866"/>
      <c r="H25" s="1711"/>
      <c r="I25" s="1557" t="s">
        <v>1532</v>
      </c>
      <c r="J25" s="1508" t="s">
        <v>73</v>
      </c>
      <c r="K25" s="1567">
        <v>720</v>
      </c>
      <c r="L25" s="1637"/>
      <c r="M25" s="1506"/>
      <c r="N25" s="1510">
        <v>10000</v>
      </c>
      <c r="O25" s="1554">
        <v>8</v>
      </c>
      <c r="P25" s="1554">
        <v>3</v>
      </c>
      <c r="Q25" s="1554">
        <v>3</v>
      </c>
      <c r="R25" s="1554"/>
      <c r="S25" s="1554"/>
      <c r="T25" s="1573"/>
      <c r="U25" s="1573"/>
      <c r="V25" s="1573"/>
      <c r="W25" s="1500"/>
      <c r="X25" s="1500"/>
      <c r="Y25" s="1500"/>
      <c r="Z25" s="1500"/>
      <c r="AA25" s="1500"/>
      <c r="AB25" s="1500"/>
      <c r="AC25" s="1500"/>
      <c r="AD25" s="1500"/>
      <c r="AE25" s="1500"/>
      <c r="AF25" s="1500"/>
      <c r="AG25" s="1500"/>
      <c r="AH25" s="1500"/>
      <c r="AI25" s="1500"/>
      <c r="AJ25" s="1500"/>
      <c r="AK25" s="1500"/>
      <c r="AL25" s="1500"/>
      <c r="AM25" s="1500"/>
    </row>
    <row r="26" spans="1:39" s="780" customFormat="1" ht="19.5" customHeight="1">
      <c r="A26" s="1581"/>
      <c r="B26" s="1579"/>
      <c r="C26" s="1587"/>
      <c r="D26" s="1577"/>
      <c r="E26" s="1714"/>
      <c r="F26" s="2866"/>
      <c r="G26" s="2866"/>
      <c r="H26" s="1711"/>
      <c r="I26" s="1556" t="s">
        <v>1533</v>
      </c>
      <c r="J26" s="1508" t="s">
        <v>73</v>
      </c>
      <c r="K26" s="1567">
        <v>2880</v>
      </c>
      <c r="L26" s="1637"/>
      <c r="M26" s="1506"/>
      <c r="N26" s="1510">
        <v>10000</v>
      </c>
      <c r="O26" s="1554">
        <v>8</v>
      </c>
      <c r="P26" s="1554">
        <v>3</v>
      </c>
      <c r="Q26" s="1554">
        <v>12</v>
      </c>
      <c r="R26" s="1554"/>
      <c r="S26" s="1554"/>
      <c r="T26" s="1573"/>
      <c r="U26" s="1573"/>
      <c r="V26" s="1573"/>
      <c r="W26" s="1500"/>
      <c r="X26" s="1500"/>
      <c r="Y26" s="1500"/>
      <c r="Z26" s="1500"/>
      <c r="AA26" s="1500"/>
      <c r="AB26" s="1500"/>
      <c r="AC26" s="1500"/>
      <c r="AD26" s="1500"/>
      <c r="AE26" s="1500"/>
      <c r="AF26" s="1500"/>
      <c r="AG26" s="1500"/>
      <c r="AH26" s="1500"/>
      <c r="AI26" s="1500"/>
      <c r="AJ26" s="1500"/>
      <c r="AK26" s="1500"/>
      <c r="AL26" s="1500"/>
      <c r="AM26" s="1500"/>
    </row>
    <row r="27" spans="1:39" s="780" customFormat="1" ht="19.5" customHeight="1">
      <c r="A27" s="1596"/>
      <c r="B27" s="1597"/>
      <c r="C27" s="1789"/>
      <c r="D27" s="3466" t="s">
        <v>199</v>
      </c>
      <c r="E27" s="3467"/>
      <c r="F27" s="2868">
        <v>702477</v>
      </c>
      <c r="G27" s="2862">
        <v>692801</v>
      </c>
      <c r="H27" s="1536">
        <v>9676</v>
      </c>
      <c r="I27" s="1786"/>
      <c r="J27" s="1787"/>
      <c r="K27" s="1788"/>
      <c r="L27" s="1638"/>
      <c r="M27" s="1595"/>
      <c r="N27" s="1624"/>
      <c r="O27" s="1624"/>
      <c r="P27" s="1624"/>
      <c r="Q27" s="1624"/>
      <c r="R27" s="1624"/>
      <c r="S27" s="1624"/>
      <c r="T27" s="1624"/>
      <c r="U27" s="1624"/>
      <c r="V27" s="1624"/>
      <c r="W27" s="1500"/>
      <c r="X27" s="1500"/>
      <c r="Y27" s="1500"/>
      <c r="Z27" s="1500"/>
      <c r="AA27" s="1500"/>
      <c r="AB27" s="1500"/>
      <c r="AC27" s="1500"/>
      <c r="AD27" s="1500"/>
      <c r="AE27" s="1500"/>
      <c r="AF27" s="1500"/>
      <c r="AG27" s="1500"/>
      <c r="AH27" s="1500"/>
      <c r="AI27" s="1500"/>
      <c r="AJ27" s="1500"/>
      <c r="AK27" s="1500"/>
      <c r="AL27" s="1500"/>
      <c r="AM27" s="1500"/>
    </row>
    <row r="28" spans="1:39" s="780" customFormat="1" ht="19.5" customHeight="1">
      <c r="A28" s="1596"/>
      <c r="B28" s="1597"/>
      <c r="C28" s="1598"/>
      <c r="D28" s="1650"/>
      <c r="E28" s="1579" t="s">
        <v>176</v>
      </c>
      <c r="F28" s="2861">
        <v>33850</v>
      </c>
      <c r="G28" s="2862">
        <v>26184</v>
      </c>
      <c r="H28" s="1536">
        <v>7666</v>
      </c>
      <c r="I28" s="1616" t="s">
        <v>176</v>
      </c>
      <c r="J28" s="1617"/>
      <c r="K28" s="1518">
        <v>33850</v>
      </c>
      <c r="L28" s="1638"/>
      <c r="M28" s="1595"/>
      <c r="N28" s="1624"/>
      <c r="O28" s="1624"/>
      <c r="P28" s="1624"/>
      <c r="Q28" s="1624"/>
      <c r="R28" s="1624"/>
      <c r="S28" s="1624"/>
      <c r="T28" s="1624"/>
      <c r="U28" s="1624"/>
      <c r="V28" s="1624"/>
      <c r="W28" s="1500"/>
      <c r="X28" s="1500"/>
      <c r="Y28" s="1500"/>
      <c r="Z28" s="1500"/>
      <c r="AA28" s="1500"/>
      <c r="AB28" s="1500"/>
      <c r="AC28" s="1500"/>
      <c r="AD28" s="1500"/>
      <c r="AE28" s="1500"/>
      <c r="AF28" s="1500"/>
      <c r="AG28" s="1500"/>
      <c r="AH28" s="1500"/>
      <c r="AI28" s="1500"/>
      <c r="AJ28" s="1500"/>
      <c r="AK28" s="1500"/>
      <c r="AL28" s="1500"/>
      <c r="AM28" s="1500"/>
    </row>
    <row r="29" spans="1:39" s="780" customFormat="1" ht="19.5" customHeight="1" thickBot="1">
      <c r="A29" s="1596"/>
      <c r="B29" s="1597"/>
      <c r="C29" s="1598"/>
      <c r="D29" s="1807"/>
      <c r="E29" s="1577"/>
      <c r="F29" s="2869"/>
      <c r="G29" s="2869"/>
      <c r="H29" s="1711"/>
      <c r="I29" s="1566" t="s">
        <v>1534</v>
      </c>
      <c r="J29" s="1618" t="s">
        <v>73</v>
      </c>
      <c r="K29" s="1567">
        <v>400</v>
      </c>
      <c r="L29" s="1646" t="s">
        <v>1535</v>
      </c>
      <c r="M29" s="1595"/>
      <c r="N29" s="1624">
        <v>1000</v>
      </c>
      <c r="O29" s="1624">
        <v>400</v>
      </c>
      <c r="P29" s="1624"/>
      <c r="Q29" s="1624"/>
      <c r="R29" s="1624"/>
      <c r="S29" s="1624"/>
      <c r="T29" s="1624"/>
      <c r="U29" s="1624"/>
      <c r="V29" s="1624"/>
      <c r="W29" s="1500"/>
      <c r="X29" s="1500"/>
      <c r="Y29" s="1500"/>
      <c r="Z29" s="1500"/>
      <c r="AA29" s="1500"/>
      <c r="AB29" s="1500"/>
      <c r="AC29" s="1500"/>
      <c r="AD29" s="1500"/>
      <c r="AE29" s="1500"/>
      <c r="AF29" s="1500"/>
      <c r="AG29" s="1500"/>
      <c r="AH29" s="1500"/>
      <c r="AI29" s="1500"/>
      <c r="AJ29" s="1500"/>
      <c r="AK29" s="1500"/>
      <c r="AL29" s="1500"/>
      <c r="AM29" s="1500"/>
    </row>
    <row r="30" spans="1:39" s="780" customFormat="1" ht="19.5" customHeight="1">
      <c r="A30" s="1596"/>
      <c r="B30" s="1597"/>
      <c r="C30" s="1598"/>
      <c r="D30" s="1655"/>
      <c r="E30" s="1655"/>
      <c r="F30" s="2869"/>
      <c r="G30" s="2869"/>
      <c r="H30" s="1711"/>
      <c r="I30" s="1566" t="s">
        <v>1536</v>
      </c>
      <c r="J30" s="1618" t="s">
        <v>73</v>
      </c>
      <c r="K30" s="1567">
        <v>960</v>
      </c>
      <c r="L30" s="1639" t="s">
        <v>1537</v>
      </c>
      <c r="M30" s="1595"/>
      <c r="N30" s="1626">
        <v>80000</v>
      </c>
      <c r="O30" s="1625">
        <v>6</v>
      </c>
      <c r="P30" s="1624">
        <v>2</v>
      </c>
      <c r="Q30" s="1624"/>
      <c r="R30" s="1624"/>
      <c r="S30" s="1624"/>
      <c r="T30" s="1624"/>
      <c r="U30" s="1624"/>
      <c r="V30" s="1624"/>
      <c r="W30" s="1500"/>
      <c r="X30" s="1500"/>
      <c r="Y30" s="1500"/>
      <c r="Z30" s="1500"/>
      <c r="AA30" s="1500"/>
      <c r="AB30" s="1500"/>
      <c r="AC30" s="1500"/>
      <c r="AD30" s="1500"/>
      <c r="AE30" s="1500"/>
      <c r="AF30" s="1500"/>
      <c r="AG30" s="1500"/>
      <c r="AH30" s="1500"/>
      <c r="AI30" s="1500"/>
      <c r="AJ30" s="1500"/>
      <c r="AK30" s="1500"/>
      <c r="AL30" s="1500"/>
      <c r="AM30" s="1500"/>
    </row>
    <row r="31" spans="1:39" s="780" customFormat="1" ht="19.5" customHeight="1">
      <c r="A31" s="1596"/>
      <c r="B31" s="1597"/>
      <c r="C31" s="1598"/>
      <c r="D31" s="1655"/>
      <c r="E31" s="1655"/>
      <c r="F31" s="2869"/>
      <c r="G31" s="2869"/>
      <c r="H31" s="1711"/>
      <c r="I31" s="1566" t="s">
        <v>1538</v>
      </c>
      <c r="J31" s="1618" t="s">
        <v>73</v>
      </c>
      <c r="K31" s="1567">
        <v>480</v>
      </c>
      <c r="L31" s="1634" t="s">
        <v>1539</v>
      </c>
      <c r="M31" s="1595"/>
      <c r="N31" s="1624">
        <v>80000</v>
      </c>
      <c r="O31" s="1624">
        <v>3</v>
      </c>
      <c r="P31" s="1624">
        <v>2</v>
      </c>
      <c r="Q31" s="1624"/>
      <c r="R31" s="1624"/>
      <c r="S31" s="1624"/>
      <c r="T31" s="1624"/>
      <c r="U31" s="1624"/>
      <c r="V31" s="1624"/>
      <c r="W31" s="1500"/>
      <c r="X31" s="1500"/>
      <c r="Y31" s="1500"/>
      <c r="Z31" s="1500"/>
      <c r="AA31" s="1500"/>
      <c r="AB31" s="1500"/>
      <c r="AC31" s="1500"/>
      <c r="AD31" s="1500"/>
      <c r="AE31" s="1500"/>
      <c r="AF31" s="1500"/>
      <c r="AG31" s="1500"/>
      <c r="AH31" s="1500"/>
      <c r="AI31" s="1500"/>
      <c r="AJ31" s="1500"/>
      <c r="AK31" s="1500"/>
      <c r="AL31" s="1500"/>
      <c r="AM31" s="1500"/>
    </row>
    <row r="32" spans="1:39" s="780" customFormat="1" ht="19.5" customHeight="1">
      <c r="A32" s="1596"/>
      <c r="B32" s="1597"/>
      <c r="C32" s="1598"/>
      <c r="D32" s="1655"/>
      <c r="E32" s="1655"/>
      <c r="F32" s="2869"/>
      <c r="G32" s="2869"/>
      <c r="H32" s="1711"/>
      <c r="I32" s="1566" t="s">
        <v>1540</v>
      </c>
      <c r="J32" s="1618" t="s">
        <v>73</v>
      </c>
      <c r="K32" s="1567">
        <v>3600</v>
      </c>
      <c r="L32" s="1634" t="s">
        <v>1541</v>
      </c>
      <c r="M32" s="1595"/>
      <c r="N32" s="1624">
        <v>300000</v>
      </c>
      <c r="O32" s="1624">
        <v>12</v>
      </c>
      <c r="P32" s="1624"/>
      <c r="Q32" s="1624"/>
      <c r="R32" s="1624"/>
      <c r="S32" s="1624"/>
      <c r="T32" s="1624"/>
      <c r="U32" s="1624"/>
      <c r="V32" s="1624"/>
      <c r="W32" s="1500"/>
      <c r="X32" s="1500"/>
      <c r="Y32" s="1500"/>
      <c r="Z32" s="1500"/>
      <c r="AA32" s="1500"/>
      <c r="AB32" s="1500"/>
      <c r="AC32" s="1500"/>
      <c r="AD32" s="1500"/>
      <c r="AE32" s="1500"/>
      <c r="AF32" s="1500"/>
      <c r="AG32" s="1500"/>
      <c r="AH32" s="1500"/>
      <c r="AI32" s="1500"/>
      <c r="AJ32" s="1500"/>
      <c r="AK32" s="1500"/>
      <c r="AL32" s="1500"/>
      <c r="AM32" s="1500"/>
    </row>
    <row r="33" spans="1:39" s="780" customFormat="1" ht="19.5" customHeight="1">
      <c r="A33" s="1596"/>
      <c r="B33" s="1597"/>
      <c r="C33" s="1598"/>
      <c r="D33" s="1655"/>
      <c r="E33" s="1655"/>
      <c r="F33" s="2869"/>
      <c r="G33" s="2869"/>
      <c r="H33" s="1711"/>
      <c r="I33" s="1566" t="s">
        <v>1542</v>
      </c>
      <c r="J33" s="1618" t="s">
        <v>73</v>
      </c>
      <c r="K33" s="1567">
        <v>500</v>
      </c>
      <c r="L33" s="1639" t="s">
        <v>974</v>
      </c>
      <c r="M33" s="1595"/>
      <c r="N33" s="1624">
        <v>500000</v>
      </c>
      <c r="O33" s="1624">
        <v>1</v>
      </c>
      <c r="P33" s="1624"/>
      <c r="Q33" s="1624"/>
      <c r="R33" s="1624"/>
      <c r="S33" s="1624"/>
      <c r="T33" s="1624"/>
      <c r="U33" s="1624"/>
      <c r="V33" s="1624"/>
      <c r="W33" s="1500"/>
      <c r="X33" s="1500"/>
      <c r="Y33" s="1500"/>
      <c r="Z33" s="1500"/>
      <c r="AA33" s="1500"/>
      <c r="AB33" s="1500"/>
      <c r="AC33" s="1500"/>
      <c r="AD33" s="1500"/>
      <c r="AE33" s="1500"/>
      <c r="AF33" s="1500"/>
      <c r="AG33" s="1500"/>
      <c r="AH33" s="1500"/>
      <c r="AI33" s="1500"/>
      <c r="AJ33" s="1500"/>
      <c r="AK33" s="1500"/>
      <c r="AL33" s="1500"/>
      <c r="AM33" s="1500"/>
    </row>
    <row r="34" spans="1:39" s="780" customFormat="1" ht="19.5" customHeight="1">
      <c r="A34" s="1596"/>
      <c r="B34" s="1597"/>
      <c r="C34" s="1598"/>
      <c r="D34" s="1655"/>
      <c r="E34" s="1655"/>
      <c r="F34" s="2869"/>
      <c r="G34" s="2869"/>
      <c r="H34" s="1711"/>
      <c r="I34" s="1566" t="s">
        <v>1543</v>
      </c>
      <c r="J34" s="1618" t="s">
        <v>73</v>
      </c>
      <c r="K34" s="1567">
        <v>600</v>
      </c>
      <c r="L34" s="1639" t="s">
        <v>975</v>
      </c>
      <c r="M34" s="1595"/>
      <c r="N34" s="1656">
        <v>10000</v>
      </c>
      <c r="O34" s="1624">
        <v>12</v>
      </c>
      <c r="P34" s="1624">
        <v>5</v>
      </c>
      <c r="Q34" s="1624"/>
      <c r="R34" s="1624"/>
      <c r="S34" s="1624"/>
      <c r="T34" s="1624"/>
      <c r="U34" s="1624"/>
      <c r="V34" s="1624"/>
      <c r="W34" s="1500"/>
      <c r="X34" s="1500"/>
      <c r="Y34" s="1500"/>
      <c r="Z34" s="1500"/>
      <c r="AA34" s="1500"/>
      <c r="AB34" s="1500"/>
      <c r="AC34" s="1500"/>
      <c r="AD34" s="1500"/>
      <c r="AE34" s="1500"/>
      <c r="AF34" s="1500"/>
      <c r="AG34" s="1500"/>
      <c r="AH34" s="1500"/>
      <c r="AI34" s="1500"/>
      <c r="AJ34" s="1500"/>
      <c r="AK34" s="1500"/>
      <c r="AL34" s="1500"/>
      <c r="AM34" s="1500"/>
    </row>
    <row r="35" spans="1:39" s="780" customFormat="1" ht="19.5" customHeight="1">
      <c r="A35" s="1596"/>
      <c r="B35" s="1597"/>
      <c r="C35" s="1598"/>
      <c r="D35" s="1655"/>
      <c r="E35" s="1655"/>
      <c r="F35" s="2869"/>
      <c r="G35" s="2869"/>
      <c r="H35" s="1711"/>
      <c r="I35" s="1566" t="s">
        <v>1544</v>
      </c>
      <c r="J35" s="1618" t="s">
        <v>73</v>
      </c>
      <c r="K35" s="1567">
        <v>2160</v>
      </c>
      <c r="L35" s="1639" t="s">
        <v>976</v>
      </c>
      <c r="M35" s="1595"/>
      <c r="N35" s="1624">
        <v>100</v>
      </c>
      <c r="O35" s="1624">
        <v>1800</v>
      </c>
      <c r="P35" s="1624">
        <v>12</v>
      </c>
      <c r="Q35" s="1624"/>
      <c r="R35" s="1624"/>
      <c r="S35" s="1624"/>
      <c r="T35" s="1624"/>
      <c r="U35" s="1624"/>
      <c r="V35" s="1624"/>
      <c r="W35" s="1500"/>
      <c r="X35" s="1500"/>
      <c r="Y35" s="1500"/>
      <c r="Z35" s="1500"/>
      <c r="AA35" s="1500"/>
      <c r="AB35" s="1500"/>
      <c r="AC35" s="1500"/>
      <c r="AD35" s="1500"/>
      <c r="AE35" s="1500"/>
      <c r="AF35" s="1500"/>
      <c r="AG35" s="1500"/>
      <c r="AH35" s="1500"/>
      <c r="AI35" s="1500"/>
      <c r="AJ35" s="1500"/>
      <c r="AK35" s="1500"/>
      <c r="AL35" s="1500"/>
      <c r="AM35" s="1500"/>
    </row>
    <row r="36" spans="1:39" s="1049" customFormat="1" ht="21" customHeight="1">
      <c r="A36" s="1596"/>
      <c r="B36" s="1597"/>
      <c r="C36" s="1598"/>
      <c r="D36" s="1655"/>
      <c r="E36" s="1655"/>
      <c r="F36" s="2869"/>
      <c r="G36" s="2869"/>
      <c r="H36" s="1711"/>
      <c r="I36" s="1566" t="s">
        <v>1545</v>
      </c>
      <c r="J36" s="1618" t="s">
        <v>73</v>
      </c>
      <c r="K36" s="1519">
        <v>8600</v>
      </c>
      <c r="L36" s="1639" t="s">
        <v>1546</v>
      </c>
      <c r="M36" s="1595"/>
      <c r="N36" s="1595"/>
      <c r="O36" s="1624"/>
      <c r="P36" s="1624"/>
      <c r="Q36" s="1624"/>
      <c r="R36" s="1624"/>
      <c r="S36" s="1624"/>
      <c r="T36" s="1624"/>
      <c r="U36" s="1624"/>
      <c r="V36" s="1624"/>
      <c r="W36" s="1502"/>
      <c r="X36" s="1502"/>
      <c r="Y36" s="1502"/>
      <c r="Z36" s="1502"/>
      <c r="AA36" s="1502"/>
      <c r="AB36" s="1502"/>
      <c r="AC36" s="1502"/>
      <c r="AD36" s="1502"/>
      <c r="AE36" s="1502"/>
      <c r="AF36" s="1502"/>
      <c r="AG36" s="1502"/>
      <c r="AH36" s="1502"/>
      <c r="AI36" s="1502"/>
      <c r="AJ36" s="1502"/>
      <c r="AK36" s="1502"/>
      <c r="AL36" s="1502"/>
      <c r="AM36" s="1502"/>
    </row>
    <row r="37" spans="1:39" s="1049" customFormat="1" ht="21" customHeight="1">
      <c r="A37" s="1596"/>
      <c r="B37" s="1597"/>
      <c r="C37" s="1598"/>
      <c r="D37" s="1655"/>
      <c r="E37" s="1655"/>
      <c r="F37" s="2869"/>
      <c r="G37" s="2869"/>
      <c r="H37" s="1548"/>
      <c r="I37" s="1565" t="s">
        <v>1547</v>
      </c>
      <c r="J37" s="1618" t="s">
        <v>73</v>
      </c>
      <c r="K37" s="1519">
        <v>2500</v>
      </c>
      <c r="L37" s="1639"/>
      <c r="M37" s="1595"/>
      <c r="N37" s="1595"/>
      <c r="O37" s="1624"/>
      <c r="P37" s="1624"/>
      <c r="Q37" s="1624"/>
      <c r="R37" s="1624"/>
      <c r="S37" s="1624"/>
      <c r="T37" s="1624"/>
      <c r="U37" s="1624"/>
      <c r="V37" s="1624"/>
      <c r="W37" s="1502"/>
      <c r="X37" s="1502"/>
      <c r="Y37" s="1502"/>
      <c r="Z37" s="1502"/>
      <c r="AA37" s="1502"/>
      <c r="AB37" s="1502"/>
      <c r="AC37" s="1502"/>
      <c r="AD37" s="1502"/>
      <c r="AE37" s="1502"/>
      <c r="AF37" s="1502"/>
      <c r="AG37" s="1502"/>
      <c r="AH37" s="1502"/>
      <c r="AI37" s="1502"/>
      <c r="AJ37" s="1502"/>
      <c r="AK37" s="1502"/>
      <c r="AL37" s="1502"/>
      <c r="AM37" s="1502"/>
    </row>
    <row r="38" spans="1:39" s="1049" customFormat="1" ht="24.75" customHeight="1">
      <c r="A38" s="1596"/>
      <c r="B38" s="1597"/>
      <c r="C38" s="1598"/>
      <c r="D38" s="1655"/>
      <c r="E38" s="1655"/>
      <c r="F38" s="2869"/>
      <c r="G38" s="2869"/>
      <c r="H38" s="1548"/>
      <c r="I38" s="1565" t="s">
        <v>1548</v>
      </c>
      <c r="J38" s="1618" t="s">
        <v>73</v>
      </c>
      <c r="K38" s="1519">
        <v>2400</v>
      </c>
      <c r="L38" s="1639"/>
      <c r="M38" s="1595"/>
      <c r="N38" s="1595"/>
      <c r="O38" s="1624"/>
      <c r="P38" s="1624"/>
      <c r="Q38" s="1624"/>
      <c r="R38" s="1624"/>
      <c r="S38" s="1624"/>
      <c r="T38" s="1624"/>
      <c r="U38" s="1624"/>
      <c r="V38" s="1624"/>
      <c r="W38" s="1502"/>
      <c r="X38" s="1502"/>
      <c r="Y38" s="1502"/>
      <c r="Z38" s="1502"/>
      <c r="AA38" s="1502"/>
      <c r="AB38" s="1502"/>
      <c r="AC38" s="1502"/>
      <c r="AD38" s="1502"/>
      <c r="AE38" s="1502"/>
      <c r="AF38" s="1502"/>
      <c r="AG38" s="1502"/>
      <c r="AH38" s="1502"/>
      <c r="AI38" s="1502"/>
      <c r="AJ38" s="1502"/>
      <c r="AK38" s="1502"/>
      <c r="AL38" s="1502"/>
      <c r="AM38" s="1502"/>
    </row>
    <row r="39" spans="1:39" s="1049" customFormat="1" ht="24.75" customHeight="1">
      <c r="A39" s="1596"/>
      <c r="B39" s="1597"/>
      <c r="C39" s="1598"/>
      <c r="D39" s="1655"/>
      <c r="E39" s="1655"/>
      <c r="F39" s="2869"/>
      <c r="G39" s="2869"/>
      <c r="H39" s="1548"/>
      <c r="I39" s="1565" t="s">
        <v>1549</v>
      </c>
      <c r="J39" s="1618" t="s">
        <v>73</v>
      </c>
      <c r="K39" s="1519">
        <v>3500</v>
      </c>
      <c r="L39" s="1639"/>
      <c r="M39" s="1595"/>
      <c r="N39" s="1595"/>
      <c r="O39" s="1624"/>
      <c r="P39" s="1624"/>
      <c r="Q39" s="1624"/>
      <c r="R39" s="1624"/>
      <c r="S39" s="1624"/>
      <c r="T39" s="1624"/>
      <c r="U39" s="1624"/>
      <c r="V39" s="1624"/>
      <c r="W39" s="1502"/>
      <c r="X39" s="1502"/>
      <c r="Y39" s="1502"/>
      <c r="Z39" s="1502"/>
      <c r="AA39" s="1502"/>
      <c r="AB39" s="1502"/>
      <c r="AC39" s="1502"/>
      <c r="AD39" s="1502"/>
      <c r="AE39" s="1502"/>
      <c r="AF39" s="1502"/>
      <c r="AG39" s="1502"/>
      <c r="AH39" s="1502"/>
      <c r="AI39" s="1502"/>
      <c r="AJ39" s="1502"/>
      <c r="AK39" s="1502"/>
      <c r="AL39" s="1502"/>
      <c r="AM39" s="1502"/>
    </row>
    <row r="40" spans="1:39" s="1049" customFormat="1" ht="24.75" customHeight="1" thickBot="1">
      <c r="A40" s="1694"/>
      <c r="B40" s="1695"/>
      <c r="C40" s="1790"/>
      <c r="D40" s="1696"/>
      <c r="E40" s="1696"/>
      <c r="F40" s="2870"/>
      <c r="G40" s="2870"/>
      <c r="H40" s="1697"/>
      <c r="I40" s="1831" t="s">
        <v>1550</v>
      </c>
      <c r="J40" s="1791" t="s">
        <v>73</v>
      </c>
      <c r="K40" s="1832">
        <v>200</v>
      </c>
      <c r="L40" s="1639"/>
      <c r="M40" s="1595"/>
      <c r="N40" s="1595"/>
      <c r="O40" s="1624"/>
      <c r="P40" s="1624"/>
      <c r="Q40" s="1624"/>
      <c r="R40" s="1624"/>
      <c r="S40" s="1624"/>
      <c r="T40" s="1624"/>
      <c r="U40" s="1624"/>
      <c r="V40" s="1624"/>
      <c r="W40" s="1502"/>
      <c r="X40" s="1502"/>
      <c r="Y40" s="1502"/>
      <c r="Z40" s="1502"/>
      <c r="AA40" s="1502"/>
      <c r="AB40" s="1502"/>
      <c r="AC40" s="1502"/>
      <c r="AD40" s="1502"/>
      <c r="AE40" s="1502"/>
      <c r="AF40" s="1502"/>
      <c r="AG40" s="1502"/>
      <c r="AH40" s="1502"/>
      <c r="AI40" s="1502"/>
      <c r="AJ40" s="1502"/>
      <c r="AK40" s="1502"/>
      <c r="AL40" s="1502"/>
      <c r="AM40" s="1502"/>
    </row>
    <row r="41" spans="1:39" s="1049" customFormat="1" ht="24.75" customHeight="1">
      <c r="A41" s="1596"/>
      <c r="B41" s="1597"/>
      <c r="C41" s="1598"/>
      <c r="D41" s="1655"/>
      <c r="E41" s="1655"/>
      <c r="F41" s="2869"/>
      <c r="G41" s="2869"/>
      <c r="H41" s="1548"/>
      <c r="I41" s="1566" t="s">
        <v>1551</v>
      </c>
      <c r="J41" s="1618" t="s">
        <v>73</v>
      </c>
      <c r="K41" s="1567">
        <v>1584</v>
      </c>
      <c r="L41" s="1639" t="s">
        <v>1552</v>
      </c>
      <c r="M41" s="1595"/>
      <c r="N41" s="1624">
        <v>66000</v>
      </c>
      <c r="O41" s="1624">
        <v>2</v>
      </c>
      <c r="P41" s="1624">
        <v>12</v>
      </c>
      <c r="Q41" s="1624"/>
      <c r="R41" s="1624"/>
      <c r="S41" s="1624"/>
      <c r="T41" s="1624"/>
      <c r="U41" s="1624"/>
      <c r="V41" s="1624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</row>
    <row r="42" spans="1:39" s="1049" customFormat="1" ht="24.75" customHeight="1">
      <c r="A42" s="1596"/>
      <c r="B42" s="1597"/>
      <c r="C42" s="1598"/>
      <c r="D42" s="1655"/>
      <c r="E42" s="1655"/>
      <c r="F42" s="2869"/>
      <c r="G42" s="2869"/>
      <c r="H42" s="1548"/>
      <c r="I42" s="1566" t="s">
        <v>1553</v>
      </c>
      <c r="J42" s="1618" t="s">
        <v>73</v>
      </c>
      <c r="K42" s="1567">
        <v>9000</v>
      </c>
      <c r="L42" s="1639" t="s">
        <v>1554</v>
      </c>
      <c r="M42" s="1595"/>
      <c r="N42" s="1656">
        <v>1500000</v>
      </c>
      <c r="O42" s="1624">
        <v>6</v>
      </c>
      <c r="P42" s="1624"/>
      <c r="Q42" s="1624"/>
      <c r="R42" s="1624"/>
      <c r="S42" s="1624"/>
      <c r="T42" s="1624"/>
      <c r="U42" s="1624"/>
      <c r="V42" s="1624"/>
      <c r="W42" s="1502"/>
      <c r="X42" s="1502"/>
      <c r="Y42" s="1502"/>
      <c r="Z42" s="1502"/>
      <c r="AA42" s="1502"/>
      <c r="AB42" s="1502"/>
      <c r="AC42" s="1502"/>
      <c r="AD42" s="1502"/>
      <c r="AE42" s="1502"/>
      <c r="AF42" s="1502"/>
      <c r="AG42" s="1502"/>
      <c r="AH42" s="1502"/>
      <c r="AI42" s="1502"/>
      <c r="AJ42" s="1502"/>
      <c r="AK42" s="1502"/>
      <c r="AL42" s="1502"/>
      <c r="AM42" s="1502"/>
    </row>
    <row r="43" spans="1:39" s="1049" customFormat="1" ht="24.75" customHeight="1">
      <c r="A43" s="1596"/>
      <c r="B43" s="1597"/>
      <c r="C43" s="1598"/>
      <c r="D43" s="1597"/>
      <c r="E43" s="1597"/>
      <c r="F43" s="2866"/>
      <c r="G43" s="2869"/>
      <c r="H43" s="1548"/>
      <c r="I43" s="1566" t="s">
        <v>1555</v>
      </c>
      <c r="J43" s="1618" t="s">
        <v>73</v>
      </c>
      <c r="K43" s="1567">
        <v>1200</v>
      </c>
      <c r="L43" s="1639" t="s">
        <v>977</v>
      </c>
      <c r="M43" s="1595"/>
      <c r="N43" s="1626">
        <v>300000</v>
      </c>
      <c r="O43" s="1625">
        <v>4</v>
      </c>
      <c r="P43" s="1624"/>
      <c r="Q43" s="1624"/>
      <c r="R43" s="1624"/>
      <c r="S43" s="1624"/>
      <c r="T43" s="1624"/>
      <c r="U43" s="1624"/>
      <c r="V43" s="1624"/>
      <c r="W43" s="1502"/>
      <c r="X43" s="1502"/>
      <c r="Y43" s="1502"/>
      <c r="Z43" s="1502"/>
      <c r="AA43" s="1502"/>
      <c r="AB43" s="1502"/>
      <c r="AC43" s="1502"/>
      <c r="AD43" s="1502"/>
      <c r="AE43" s="1502"/>
      <c r="AF43" s="1502"/>
      <c r="AG43" s="1502"/>
      <c r="AH43" s="1502"/>
      <c r="AI43" s="1502"/>
      <c r="AJ43" s="1502"/>
      <c r="AK43" s="1502"/>
      <c r="AL43" s="1502"/>
      <c r="AM43" s="1502"/>
    </row>
    <row r="44" spans="1:39" s="1049" customFormat="1" ht="24.75" customHeight="1">
      <c r="A44" s="1596"/>
      <c r="B44" s="1597"/>
      <c r="C44" s="1598"/>
      <c r="D44" s="1597"/>
      <c r="E44" s="1597"/>
      <c r="F44" s="2869"/>
      <c r="G44" s="2869"/>
      <c r="H44" s="1711"/>
      <c r="I44" s="1566" t="s">
        <v>1556</v>
      </c>
      <c r="J44" s="1618" t="s">
        <v>73</v>
      </c>
      <c r="K44" s="1567">
        <v>950</v>
      </c>
      <c r="L44" s="1639"/>
      <c r="M44" s="1595"/>
      <c r="N44" s="1626"/>
      <c r="O44" s="1625"/>
      <c r="P44" s="1624"/>
      <c r="Q44" s="1624"/>
      <c r="R44" s="1624"/>
      <c r="S44" s="1624"/>
      <c r="T44" s="1624"/>
      <c r="U44" s="1624"/>
      <c r="V44" s="1624"/>
      <c r="W44" s="1502"/>
      <c r="X44" s="1502"/>
      <c r="Y44" s="1502"/>
      <c r="Z44" s="1502"/>
      <c r="AA44" s="1502"/>
      <c r="AB44" s="1502"/>
      <c r="AC44" s="1502"/>
      <c r="AD44" s="1502"/>
      <c r="AE44" s="1502"/>
      <c r="AF44" s="1502"/>
      <c r="AG44" s="1502"/>
      <c r="AH44" s="1502"/>
      <c r="AI44" s="1502"/>
      <c r="AJ44" s="1502"/>
      <c r="AK44" s="1502"/>
      <c r="AL44" s="1502"/>
      <c r="AM44" s="1502"/>
    </row>
    <row r="45" spans="1:39" s="1049" customFormat="1" ht="24.75" customHeight="1">
      <c r="A45" s="1596"/>
      <c r="B45" s="1597"/>
      <c r="C45" s="1598"/>
      <c r="D45" s="1655"/>
      <c r="E45" s="1655"/>
      <c r="F45" s="2869"/>
      <c r="G45" s="2869"/>
      <c r="H45" s="1548"/>
      <c r="I45" s="1566" t="s">
        <v>1557</v>
      </c>
      <c r="J45" s="1657" t="s">
        <v>73</v>
      </c>
      <c r="K45" s="1521">
        <v>600</v>
      </c>
      <c r="L45" s="1658" t="s">
        <v>1558</v>
      </c>
      <c r="M45" s="1595"/>
      <c r="N45" s="1626"/>
      <c r="O45" s="1625"/>
      <c r="P45" s="1624"/>
      <c r="Q45" s="1624"/>
      <c r="R45" s="1624"/>
      <c r="S45" s="1624"/>
      <c r="T45" s="1624"/>
      <c r="U45" s="1624"/>
      <c r="V45" s="1624"/>
      <c r="W45" s="1502"/>
      <c r="X45" s="1502"/>
      <c r="Y45" s="1502"/>
      <c r="Z45" s="1502"/>
      <c r="AA45" s="1502"/>
      <c r="AB45" s="1502"/>
      <c r="AC45" s="1502"/>
      <c r="AD45" s="1502"/>
      <c r="AE45" s="1502"/>
      <c r="AF45" s="1502"/>
      <c r="AG45" s="1502"/>
      <c r="AH45" s="1502"/>
      <c r="AI45" s="1502"/>
      <c r="AJ45" s="1502"/>
      <c r="AK45" s="1502"/>
      <c r="AL45" s="1502"/>
      <c r="AM45" s="1502"/>
    </row>
    <row r="46" spans="1:39" s="1049" customFormat="1" ht="24.75" customHeight="1">
      <c r="A46" s="1596"/>
      <c r="B46" s="1597"/>
      <c r="C46" s="1598"/>
      <c r="D46" s="1655"/>
      <c r="E46" s="1655"/>
      <c r="F46" s="2869"/>
      <c r="G46" s="2869"/>
      <c r="H46" s="1548"/>
      <c r="I46" s="1564" t="s">
        <v>1559</v>
      </c>
      <c r="J46" s="1758" t="s">
        <v>73</v>
      </c>
      <c r="K46" s="1759">
        <v>1200</v>
      </c>
      <c r="L46" s="1639"/>
      <c r="M46" s="1595"/>
      <c r="N46" s="1626"/>
      <c r="O46" s="1625"/>
      <c r="P46" s="1624"/>
      <c r="Q46" s="1624"/>
      <c r="R46" s="1624"/>
      <c r="S46" s="1624"/>
      <c r="T46" s="1624"/>
      <c r="U46" s="1624"/>
      <c r="V46" s="1624"/>
      <c r="W46" s="1502"/>
      <c r="X46" s="1502"/>
      <c r="Y46" s="1502"/>
      <c r="Z46" s="1502"/>
      <c r="AA46" s="1502"/>
      <c r="AB46" s="1502"/>
      <c r="AC46" s="1502"/>
      <c r="AD46" s="1502"/>
      <c r="AE46" s="1502"/>
      <c r="AF46" s="1502"/>
      <c r="AG46" s="1502"/>
      <c r="AH46" s="1502"/>
      <c r="AI46" s="1502"/>
      <c r="AJ46" s="1502"/>
      <c r="AK46" s="1502"/>
      <c r="AL46" s="1502"/>
      <c r="AM46" s="1502"/>
    </row>
    <row r="47" spans="1:39" s="1049" customFormat="1" ht="24.75" customHeight="1">
      <c r="A47" s="1599"/>
      <c r="B47" s="1600"/>
      <c r="C47" s="1600"/>
      <c r="D47" s="1651"/>
      <c r="E47" s="1578" t="s">
        <v>173</v>
      </c>
      <c r="F47" s="2862">
        <v>0</v>
      </c>
      <c r="G47" s="2862">
        <v>300</v>
      </c>
      <c r="H47" s="1536">
        <v>-300</v>
      </c>
      <c r="I47" s="1616" t="s">
        <v>1560</v>
      </c>
      <c r="J47" s="1617"/>
      <c r="K47" s="1518">
        <v>0</v>
      </c>
      <c r="L47" s="1638"/>
      <c r="M47" s="1595"/>
      <c r="N47" s="1569"/>
      <c r="O47" s="1573"/>
      <c r="P47" s="1573"/>
      <c r="Q47" s="1624"/>
      <c r="R47" s="1624"/>
      <c r="S47" s="1624"/>
      <c r="T47" s="1624"/>
      <c r="U47" s="1624"/>
      <c r="V47" s="1624"/>
      <c r="W47" s="1502"/>
      <c r="X47" s="1502"/>
      <c r="Y47" s="1502"/>
      <c r="Z47" s="1502"/>
      <c r="AA47" s="1502"/>
      <c r="AB47" s="1502"/>
      <c r="AC47" s="1502"/>
      <c r="AD47" s="1502"/>
      <c r="AE47" s="1502"/>
      <c r="AF47" s="1502"/>
      <c r="AG47" s="1502"/>
      <c r="AH47" s="1502"/>
      <c r="AI47" s="1502"/>
      <c r="AJ47" s="1502"/>
      <c r="AK47" s="1502"/>
      <c r="AL47" s="1502"/>
      <c r="AM47" s="1502"/>
    </row>
    <row r="48" spans="1:39" s="1049" customFormat="1" ht="24.75" customHeight="1">
      <c r="A48" s="1599" t="s">
        <v>871</v>
      </c>
      <c r="B48" s="1600"/>
      <c r="C48" s="1600"/>
      <c r="D48" s="1651"/>
      <c r="E48" s="1545"/>
      <c r="F48" s="2859"/>
      <c r="G48" s="2859"/>
      <c r="H48" s="1712"/>
      <c r="I48" s="1563"/>
      <c r="J48" s="1629"/>
      <c r="K48" s="1562"/>
      <c r="L48" s="1649"/>
      <c r="M48" s="1595"/>
      <c r="N48" s="1569"/>
      <c r="O48" s="1573"/>
      <c r="P48" s="1573"/>
      <c r="Q48" s="1624"/>
      <c r="R48" s="1624"/>
      <c r="S48" s="1624"/>
      <c r="T48" s="1624"/>
      <c r="U48" s="1624"/>
      <c r="V48" s="1624"/>
      <c r="W48" s="1502"/>
      <c r="X48" s="1502"/>
      <c r="Y48" s="1502"/>
      <c r="Z48" s="1502"/>
      <c r="AA48" s="1502"/>
      <c r="AB48" s="1502"/>
      <c r="AC48" s="1502"/>
      <c r="AD48" s="1502"/>
      <c r="AE48" s="1502"/>
      <c r="AF48" s="1502"/>
      <c r="AG48" s="1502"/>
      <c r="AH48" s="1502"/>
      <c r="AI48" s="1502"/>
      <c r="AJ48" s="1502"/>
      <c r="AK48" s="1502"/>
      <c r="AL48" s="1502"/>
      <c r="AM48" s="1502"/>
    </row>
    <row r="49" spans="1:39" s="1049" customFormat="1" ht="24.75" customHeight="1">
      <c r="A49" s="1599"/>
      <c r="B49" s="1600"/>
      <c r="C49" s="1600"/>
      <c r="D49" s="1651"/>
      <c r="E49" s="1578" t="s">
        <v>174</v>
      </c>
      <c r="F49" s="2861">
        <v>122292</v>
      </c>
      <c r="G49" s="2862">
        <v>118122</v>
      </c>
      <c r="H49" s="1552">
        <v>4170</v>
      </c>
      <c r="I49" s="1616" t="s">
        <v>174</v>
      </c>
      <c r="J49" s="1617"/>
      <c r="K49" s="1518">
        <v>122292</v>
      </c>
      <c r="L49" s="1640"/>
      <c r="M49" s="1595"/>
      <c r="N49" s="1569"/>
      <c r="O49" s="1573"/>
      <c r="P49" s="1573"/>
      <c r="Q49" s="1624"/>
      <c r="R49" s="1624"/>
      <c r="S49" s="1624"/>
      <c r="T49" s="1624"/>
      <c r="U49" s="1624"/>
      <c r="V49" s="1624"/>
      <c r="W49" s="1502"/>
      <c r="X49" s="1502"/>
      <c r="Y49" s="1502"/>
      <c r="Z49" s="1502"/>
      <c r="AA49" s="1502"/>
      <c r="AB49" s="1502"/>
      <c r="AC49" s="1502"/>
      <c r="AD49" s="1502"/>
      <c r="AE49" s="1502"/>
      <c r="AF49" s="1502"/>
      <c r="AG49" s="1502"/>
      <c r="AH49" s="1502"/>
      <c r="AI49" s="1502"/>
      <c r="AJ49" s="1502"/>
      <c r="AK49" s="1502"/>
      <c r="AL49" s="1502"/>
      <c r="AM49" s="1502"/>
    </row>
    <row r="50" spans="1:39" s="1049" customFormat="1" ht="24.75" customHeight="1">
      <c r="A50" s="1599"/>
      <c r="B50" s="1600"/>
      <c r="C50" s="1600"/>
      <c r="D50" s="1655"/>
      <c r="E50" s="1577"/>
      <c r="F50" s="2866"/>
      <c r="G50" s="2866"/>
      <c r="H50" s="1719"/>
      <c r="I50" s="1564" t="s">
        <v>1561</v>
      </c>
      <c r="J50" s="1622" t="s">
        <v>73</v>
      </c>
      <c r="K50" s="1660">
        <v>4000</v>
      </c>
      <c r="L50" s="1661" t="s">
        <v>1562</v>
      </c>
      <c r="M50" s="1595"/>
      <c r="N50" s="1569">
        <v>2000000</v>
      </c>
      <c r="O50" s="1573">
        <v>2</v>
      </c>
      <c r="P50" s="1573"/>
      <c r="Q50" s="1624"/>
      <c r="R50" s="1624"/>
      <c r="S50" s="1624"/>
      <c r="T50" s="1624"/>
      <c r="U50" s="1624"/>
      <c r="V50" s="1624"/>
      <c r="W50" s="1502"/>
      <c r="X50" s="1502"/>
      <c r="Y50" s="1502"/>
      <c r="Z50" s="1502"/>
      <c r="AA50" s="1502"/>
      <c r="AB50" s="1502"/>
      <c r="AC50" s="1502"/>
      <c r="AD50" s="1502"/>
      <c r="AE50" s="1502"/>
      <c r="AF50" s="1502"/>
      <c r="AG50" s="1502"/>
      <c r="AH50" s="1502"/>
      <c r="AI50" s="1502"/>
      <c r="AJ50" s="1502"/>
      <c r="AK50" s="1502"/>
      <c r="AL50" s="1502"/>
      <c r="AM50" s="1502"/>
    </row>
    <row r="51" spans="1:39" s="1049" customFormat="1" ht="24.75" customHeight="1">
      <c r="A51" s="1599"/>
      <c r="B51" s="1600"/>
      <c r="C51" s="1600"/>
      <c r="D51" s="1655"/>
      <c r="E51" s="1577"/>
      <c r="F51" s="2866"/>
      <c r="G51" s="2866"/>
      <c r="H51" s="1719"/>
      <c r="I51" s="1564" t="s">
        <v>1563</v>
      </c>
      <c r="J51" s="1623" t="s">
        <v>73</v>
      </c>
      <c r="K51" s="1660">
        <v>1800</v>
      </c>
      <c r="L51" s="1661" t="s">
        <v>978</v>
      </c>
      <c r="M51" s="1595"/>
      <c r="N51" s="1569">
        <v>150000</v>
      </c>
      <c r="O51" s="1573">
        <v>12</v>
      </c>
      <c r="P51" s="1573"/>
      <c r="Q51" s="1624"/>
      <c r="R51" s="1624"/>
      <c r="S51" s="1624"/>
      <c r="T51" s="1624"/>
      <c r="U51" s="1624"/>
      <c r="V51" s="1624"/>
      <c r="W51" s="1502"/>
      <c r="X51" s="1502"/>
      <c r="Y51" s="1502"/>
      <c r="Z51" s="1502"/>
      <c r="AA51" s="1502"/>
      <c r="AB51" s="1502"/>
      <c r="AC51" s="1502"/>
      <c r="AD51" s="1502"/>
      <c r="AE51" s="1502"/>
      <c r="AF51" s="1502"/>
      <c r="AG51" s="1502"/>
      <c r="AH51" s="1502"/>
      <c r="AI51" s="1502"/>
      <c r="AJ51" s="1502"/>
      <c r="AK51" s="1502"/>
      <c r="AL51" s="1502"/>
      <c r="AM51" s="1502"/>
    </row>
    <row r="52" spans="1:39" s="1049" customFormat="1" ht="24.75" customHeight="1">
      <c r="A52" s="1599"/>
      <c r="B52" s="1600"/>
      <c r="C52" s="1600"/>
      <c r="D52" s="1655"/>
      <c r="E52" s="1577"/>
      <c r="F52" s="2866"/>
      <c r="G52" s="2866"/>
      <c r="H52" s="1719"/>
      <c r="I52" s="1564" t="s">
        <v>1564</v>
      </c>
      <c r="J52" s="1622" t="s">
        <v>73</v>
      </c>
      <c r="K52" s="1660">
        <v>4400</v>
      </c>
      <c r="L52" s="1662" t="s">
        <v>1565</v>
      </c>
      <c r="M52" s="1595"/>
      <c r="N52" s="1569">
        <v>880000</v>
      </c>
      <c r="O52" s="1573">
        <v>5</v>
      </c>
      <c r="P52" s="1573"/>
      <c r="Q52" s="1624"/>
      <c r="R52" s="1624"/>
      <c r="S52" s="1624"/>
      <c r="T52" s="1624"/>
      <c r="U52" s="1624"/>
      <c r="V52" s="1624"/>
      <c r="W52" s="1502"/>
      <c r="X52" s="1502"/>
      <c r="Y52" s="1502"/>
      <c r="Z52" s="1502"/>
      <c r="AA52" s="1502"/>
      <c r="AB52" s="1502"/>
      <c r="AC52" s="1502"/>
      <c r="AD52" s="1502"/>
      <c r="AE52" s="1502"/>
      <c r="AF52" s="1502"/>
      <c r="AG52" s="1502"/>
      <c r="AH52" s="1502"/>
      <c r="AI52" s="1502"/>
      <c r="AJ52" s="1502"/>
      <c r="AK52" s="1502"/>
      <c r="AL52" s="1502"/>
      <c r="AM52" s="1502"/>
    </row>
    <row r="53" spans="1:39" s="1049" customFormat="1" ht="24.75" customHeight="1">
      <c r="A53" s="1599"/>
      <c r="B53" s="1600"/>
      <c r="C53" s="1600"/>
      <c r="D53" s="1655"/>
      <c r="E53" s="1577"/>
      <c r="F53" s="2866"/>
      <c r="G53" s="2866"/>
      <c r="H53" s="1719"/>
      <c r="I53" s="1564" t="s">
        <v>1566</v>
      </c>
      <c r="J53" s="1622" t="s">
        <v>73</v>
      </c>
      <c r="K53" s="1660">
        <v>500</v>
      </c>
      <c r="L53" s="1661" t="s">
        <v>979</v>
      </c>
      <c r="M53" s="1595"/>
      <c r="N53" s="1569">
        <v>500000</v>
      </c>
      <c r="O53" s="1573">
        <v>1</v>
      </c>
      <c r="P53" s="1573"/>
      <c r="Q53" s="1624"/>
      <c r="R53" s="1624"/>
      <c r="S53" s="1624"/>
      <c r="T53" s="1624"/>
      <c r="U53" s="1624"/>
      <c r="V53" s="1624"/>
      <c r="W53" s="1502"/>
      <c r="X53" s="1502"/>
      <c r="Y53" s="1502"/>
      <c r="Z53" s="1502"/>
      <c r="AA53" s="1502"/>
      <c r="AB53" s="1502"/>
      <c r="AC53" s="1502"/>
      <c r="AD53" s="1502"/>
      <c r="AE53" s="1502"/>
      <c r="AF53" s="1502"/>
      <c r="AG53" s="1502"/>
      <c r="AH53" s="1502"/>
      <c r="AI53" s="1502"/>
      <c r="AJ53" s="1502"/>
      <c r="AK53" s="1502"/>
      <c r="AL53" s="1502"/>
      <c r="AM53" s="1502"/>
    </row>
    <row r="54" spans="1:39" s="1049" customFormat="1" ht="24.75" customHeight="1" thickBot="1">
      <c r="A54" s="1599"/>
      <c r="B54" s="1600"/>
      <c r="C54" s="1600"/>
      <c r="D54" s="1655"/>
      <c r="E54" s="1577"/>
      <c r="F54" s="2866"/>
      <c r="G54" s="2866"/>
      <c r="H54" s="1719"/>
      <c r="I54" s="1564" t="s">
        <v>1567</v>
      </c>
      <c r="J54" s="1622" t="s">
        <v>73</v>
      </c>
      <c r="K54" s="1660">
        <v>200</v>
      </c>
      <c r="L54" s="1716" t="s">
        <v>980</v>
      </c>
      <c r="M54" s="1595"/>
      <c r="N54" s="1569">
        <v>50000</v>
      </c>
      <c r="O54" s="1573">
        <v>4</v>
      </c>
      <c r="P54" s="1573"/>
      <c r="Q54" s="1624"/>
      <c r="R54" s="1624"/>
      <c r="S54" s="1624"/>
      <c r="T54" s="1624"/>
      <c r="U54" s="1624"/>
      <c r="V54" s="1624"/>
      <c r="W54" s="1502"/>
      <c r="X54" s="1502"/>
      <c r="Y54" s="1502"/>
      <c r="Z54" s="1502"/>
      <c r="AA54" s="1502"/>
      <c r="AB54" s="1502"/>
      <c r="AC54" s="1502"/>
      <c r="AD54" s="1502"/>
      <c r="AE54" s="1502"/>
      <c r="AF54" s="1502"/>
      <c r="AG54" s="1502"/>
      <c r="AH54" s="1502"/>
      <c r="AI54" s="1502"/>
      <c r="AJ54" s="1502"/>
      <c r="AK54" s="1502"/>
      <c r="AL54" s="1502"/>
      <c r="AM54" s="1502"/>
    </row>
    <row r="55" spans="1:39" s="1049" customFormat="1" ht="24.75" customHeight="1">
      <c r="A55" s="1599"/>
      <c r="B55" s="1600"/>
      <c r="C55" s="1600"/>
      <c r="D55" s="1655"/>
      <c r="E55" s="1577"/>
      <c r="F55" s="2866"/>
      <c r="G55" s="2866"/>
      <c r="H55" s="1719"/>
      <c r="I55" s="1564" t="s">
        <v>1568</v>
      </c>
      <c r="J55" s="1622" t="s">
        <v>73</v>
      </c>
      <c r="K55" s="1660">
        <v>3420</v>
      </c>
      <c r="L55" s="1663" t="s">
        <v>1569</v>
      </c>
      <c r="M55" s="1595"/>
      <c r="N55" s="1569">
        <v>285000</v>
      </c>
      <c r="O55" s="1573">
        <v>12</v>
      </c>
      <c r="P55" s="1573"/>
      <c r="Q55" s="1624"/>
      <c r="R55" s="1624"/>
      <c r="S55" s="1624"/>
      <c r="T55" s="1624"/>
      <c r="U55" s="1624"/>
      <c r="V55" s="1624"/>
      <c r="W55" s="1502"/>
      <c r="X55" s="1502"/>
      <c r="Y55" s="1502"/>
      <c r="Z55" s="1502"/>
      <c r="AA55" s="1502"/>
      <c r="AB55" s="1502"/>
      <c r="AC55" s="1502"/>
      <c r="AD55" s="1502"/>
      <c r="AE55" s="1502"/>
      <c r="AF55" s="1502"/>
      <c r="AG55" s="1502"/>
      <c r="AH55" s="1502"/>
      <c r="AI55" s="1502"/>
      <c r="AJ55" s="1502"/>
      <c r="AK55" s="1502"/>
      <c r="AL55" s="1502"/>
      <c r="AM55" s="1502"/>
    </row>
    <row r="56" spans="1:39" s="1049" customFormat="1" ht="19.5" customHeight="1">
      <c r="A56" s="1599"/>
      <c r="B56" s="1600"/>
      <c r="C56" s="1600"/>
      <c r="D56" s="1655"/>
      <c r="E56" s="1577"/>
      <c r="F56" s="2866"/>
      <c r="G56" s="2866"/>
      <c r="H56" s="1719"/>
      <c r="I56" s="1564" t="s">
        <v>1570</v>
      </c>
      <c r="J56" s="1622" t="s">
        <v>73</v>
      </c>
      <c r="K56" s="1660">
        <v>4200</v>
      </c>
      <c r="L56" s="1663" t="s">
        <v>981</v>
      </c>
      <c r="M56" s="1595"/>
      <c r="N56" s="1569">
        <v>350000</v>
      </c>
      <c r="O56" s="1573">
        <v>12</v>
      </c>
      <c r="P56" s="1573"/>
      <c r="Q56" s="1624"/>
      <c r="R56" s="1624"/>
      <c r="S56" s="1624"/>
      <c r="T56" s="1624"/>
      <c r="U56" s="1624"/>
      <c r="V56" s="1624"/>
      <c r="W56" s="1502"/>
      <c r="X56" s="1502"/>
      <c r="Y56" s="1502"/>
      <c r="Z56" s="1502"/>
      <c r="AA56" s="1502"/>
      <c r="AB56" s="1502"/>
      <c r="AC56" s="1502"/>
      <c r="AD56" s="1502"/>
      <c r="AE56" s="1502"/>
      <c r="AF56" s="1502"/>
      <c r="AG56" s="1502"/>
      <c r="AH56" s="1502"/>
      <c r="AI56" s="1502"/>
      <c r="AJ56" s="1502"/>
      <c r="AK56" s="1502"/>
      <c r="AL56" s="1502"/>
      <c r="AM56" s="1502"/>
    </row>
    <row r="57" spans="1:39" s="1049" customFormat="1" ht="19.5" customHeight="1">
      <c r="A57" s="1599"/>
      <c r="B57" s="1600"/>
      <c r="C57" s="1600"/>
      <c r="D57" s="1655"/>
      <c r="E57" s="1594"/>
      <c r="F57" s="2866"/>
      <c r="G57" s="2866"/>
      <c r="H57" s="1719"/>
      <c r="I57" s="1564" t="s">
        <v>1571</v>
      </c>
      <c r="J57" s="1622" t="s">
        <v>73</v>
      </c>
      <c r="K57" s="1660">
        <v>1200</v>
      </c>
      <c r="L57" s="1662" t="s">
        <v>982</v>
      </c>
      <c r="M57" s="1595"/>
      <c r="N57" s="1569">
        <v>1200000</v>
      </c>
      <c r="O57" s="1573">
        <v>1</v>
      </c>
      <c r="P57" s="1573"/>
      <c r="Q57" s="1624"/>
      <c r="R57" s="1624"/>
      <c r="S57" s="1624"/>
      <c r="T57" s="1624"/>
      <c r="U57" s="1624"/>
      <c r="V57" s="1624"/>
      <c r="W57" s="1502"/>
      <c r="X57" s="1502"/>
      <c r="Y57" s="1502"/>
      <c r="Z57" s="1502"/>
      <c r="AA57" s="1502"/>
      <c r="AB57" s="1502"/>
      <c r="AC57" s="1502"/>
      <c r="AD57" s="1502"/>
      <c r="AE57" s="1502"/>
      <c r="AF57" s="1502"/>
      <c r="AG57" s="1502"/>
      <c r="AH57" s="1502"/>
      <c r="AI57" s="1502"/>
      <c r="AJ57" s="1502"/>
      <c r="AK57" s="1502"/>
      <c r="AL57" s="1502"/>
      <c r="AM57" s="1502"/>
    </row>
    <row r="58" spans="1:39" s="1049" customFormat="1" ht="21" customHeight="1">
      <c r="A58" s="1599"/>
      <c r="B58" s="1600"/>
      <c r="C58" s="1600"/>
      <c r="D58" s="1655"/>
      <c r="E58" s="1594"/>
      <c r="F58" s="2866"/>
      <c r="G58" s="2866"/>
      <c r="H58" s="1719"/>
      <c r="I58" s="1564" t="s">
        <v>1572</v>
      </c>
      <c r="J58" s="1622" t="s">
        <v>73</v>
      </c>
      <c r="K58" s="1660">
        <v>20400</v>
      </c>
      <c r="L58" s="1663" t="s">
        <v>983</v>
      </c>
      <c r="M58" s="1595"/>
      <c r="N58" s="1569">
        <v>1700000</v>
      </c>
      <c r="O58" s="1573">
        <v>12</v>
      </c>
      <c r="P58" s="1573"/>
      <c r="Q58" s="1624"/>
      <c r="R58" s="1624"/>
      <c r="S58" s="1624"/>
      <c r="T58" s="1624"/>
      <c r="U58" s="1624"/>
      <c r="V58" s="1624"/>
      <c r="W58" s="1502"/>
      <c r="X58" s="1502"/>
      <c r="Y58" s="1502"/>
      <c r="Z58" s="1502"/>
      <c r="AA58" s="1502"/>
      <c r="AB58" s="1502"/>
      <c r="AC58" s="1502"/>
      <c r="AD58" s="1502"/>
      <c r="AE58" s="1502"/>
      <c r="AF58" s="1502"/>
      <c r="AG58" s="1502"/>
      <c r="AH58" s="1502"/>
      <c r="AI58" s="1502"/>
      <c r="AJ58" s="1502"/>
      <c r="AK58" s="1502"/>
      <c r="AL58" s="1502"/>
      <c r="AM58" s="1502"/>
    </row>
    <row r="59" spans="1:39" s="1049" customFormat="1" ht="24.75" customHeight="1" thickBot="1">
      <c r="A59" s="1827"/>
      <c r="B59" s="1828"/>
      <c r="C59" s="1828"/>
      <c r="D59" s="1829"/>
      <c r="E59" s="1830"/>
      <c r="F59" s="2867"/>
      <c r="G59" s="2867"/>
      <c r="H59" s="1720"/>
      <c r="I59" s="1701" t="s">
        <v>1573</v>
      </c>
      <c r="J59" s="1702" t="s">
        <v>73</v>
      </c>
      <c r="K59" s="1703">
        <v>9000</v>
      </c>
      <c r="L59" s="1663" t="s">
        <v>1574</v>
      </c>
      <c r="M59" s="1668"/>
      <c r="N59" s="1669">
        <v>4500000</v>
      </c>
      <c r="O59" s="1670">
        <v>2</v>
      </c>
      <c r="P59" s="1670"/>
      <c r="Q59" s="1671"/>
      <c r="R59" s="1671"/>
      <c r="S59" s="1671"/>
      <c r="T59" s="1671"/>
      <c r="U59" s="1671"/>
      <c r="V59" s="1671"/>
      <c r="W59" s="1502"/>
      <c r="X59" s="1502"/>
      <c r="Y59" s="1502"/>
      <c r="Z59" s="1502"/>
      <c r="AA59" s="1502"/>
      <c r="AB59" s="1502"/>
      <c r="AC59" s="1502"/>
      <c r="AD59" s="1502"/>
      <c r="AE59" s="1502"/>
      <c r="AF59" s="1502"/>
      <c r="AG59" s="1502"/>
      <c r="AH59" s="1502"/>
      <c r="AI59" s="1502"/>
      <c r="AJ59" s="1502"/>
      <c r="AK59" s="1502"/>
      <c r="AL59" s="1502"/>
      <c r="AM59" s="1502"/>
    </row>
    <row r="60" spans="1:39" s="1049" customFormat="1" ht="24.75" customHeight="1">
      <c r="A60" s="1599"/>
      <c r="B60" s="1600"/>
      <c r="C60" s="1600"/>
      <c r="D60" s="1655"/>
      <c r="E60" s="1594"/>
      <c r="F60" s="2866"/>
      <c r="G60" s="2866"/>
      <c r="H60" s="1719"/>
      <c r="I60" s="1564" t="s">
        <v>1575</v>
      </c>
      <c r="J60" s="1622" t="s">
        <v>73</v>
      </c>
      <c r="K60" s="1660">
        <v>3800</v>
      </c>
      <c r="L60" s="1661" t="s">
        <v>984</v>
      </c>
      <c r="M60" s="1595"/>
      <c r="N60" s="1569">
        <v>3800000</v>
      </c>
      <c r="O60" s="1573">
        <v>1</v>
      </c>
      <c r="P60" s="1573"/>
      <c r="Q60" s="1624"/>
      <c r="R60" s="1624"/>
      <c r="S60" s="1624"/>
      <c r="T60" s="1624"/>
      <c r="U60" s="1624"/>
      <c r="V60" s="1624"/>
      <c r="W60" s="1502"/>
      <c r="X60" s="1502"/>
      <c r="Y60" s="1502"/>
      <c r="Z60" s="1502"/>
      <c r="AA60" s="1502"/>
      <c r="AB60" s="1502"/>
      <c r="AC60" s="1502"/>
      <c r="AD60" s="1502"/>
      <c r="AE60" s="1502"/>
      <c r="AF60" s="1502"/>
      <c r="AG60" s="1502"/>
      <c r="AH60" s="1502"/>
      <c r="AI60" s="1502"/>
      <c r="AJ60" s="1502"/>
      <c r="AK60" s="1502"/>
      <c r="AL60" s="1502"/>
      <c r="AM60" s="1502"/>
    </row>
    <row r="61" spans="1:39" s="1049" customFormat="1" ht="24.75" customHeight="1">
      <c r="A61" s="1599"/>
      <c r="B61" s="1600"/>
      <c r="C61" s="1600"/>
      <c r="D61" s="1655"/>
      <c r="E61" s="1594"/>
      <c r="F61" s="2866"/>
      <c r="G61" s="2866"/>
      <c r="H61" s="1719"/>
      <c r="I61" s="1564" t="s">
        <v>1576</v>
      </c>
      <c r="J61" s="1622" t="s">
        <v>73</v>
      </c>
      <c r="K61" s="1660">
        <v>2000</v>
      </c>
      <c r="L61" s="1661" t="s">
        <v>985</v>
      </c>
      <c r="M61" s="1595"/>
      <c r="N61" s="1569">
        <v>1000000</v>
      </c>
      <c r="O61" s="1573">
        <v>2</v>
      </c>
      <c r="P61" s="1573"/>
      <c r="Q61" s="1624"/>
      <c r="R61" s="1624"/>
      <c r="S61" s="1624"/>
      <c r="T61" s="1624"/>
      <c r="U61" s="1624"/>
      <c r="V61" s="1624"/>
      <c r="W61" s="1502"/>
      <c r="X61" s="1502"/>
      <c r="Y61" s="1502"/>
      <c r="Z61" s="1502"/>
      <c r="AA61" s="1502"/>
      <c r="AB61" s="1502"/>
      <c r="AC61" s="1502"/>
      <c r="AD61" s="1502"/>
      <c r="AE61" s="1502"/>
      <c r="AF61" s="1502"/>
      <c r="AG61" s="1502"/>
      <c r="AH61" s="1502"/>
      <c r="AI61" s="1502"/>
      <c r="AJ61" s="1502"/>
      <c r="AK61" s="1502"/>
      <c r="AL61" s="1502"/>
      <c r="AM61" s="1502"/>
    </row>
    <row r="62" spans="1:39" s="1049" customFormat="1" ht="24.75" customHeight="1">
      <c r="A62" s="1599"/>
      <c r="B62" s="1600"/>
      <c r="C62" s="1600"/>
      <c r="D62" s="1655"/>
      <c r="E62" s="1594"/>
      <c r="F62" s="2866"/>
      <c r="G62" s="2866"/>
      <c r="H62" s="1711"/>
      <c r="I62" s="1564" t="s">
        <v>1577</v>
      </c>
      <c r="J62" s="1622" t="s">
        <v>73</v>
      </c>
      <c r="K62" s="1660">
        <v>130</v>
      </c>
      <c r="L62" s="1661" t="s">
        <v>986</v>
      </c>
      <c r="M62" s="1595"/>
      <c r="N62" s="1569">
        <v>130000</v>
      </c>
      <c r="O62" s="1573">
        <v>1</v>
      </c>
      <c r="P62" s="1573"/>
      <c r="Q62" s="1624"/>
      <c r="R62" s="1624"/>
      <c r="S62" s="1624"/>
      <c r="T62" s="1624"/>
      <c r="U62" s="1624"/>
      <c r="V62" s="1624"/>
      <c r="W62" s="1502"/>
      <c r="X62" s="1502"/>
      <c r="Y62" s="1502"/>
      <c r="Z62" s="1502"/>
      <c r="AA62" s="1502"/>
      <c r="AB62" s="1502"/>
      <c r="AC62" s="1502"/>
      <c r="AD62" s="1502"/>
      <c r="AE62" s="1502"/>
      <c r="AF62" s="1502"/>
      <c r="AG62" s="1502"/>
      <c r="AH62" s="1502"/>
      <c r="AI62" s="1502"/>
      <c r="AJ62" s="1502"/>
      <c r="AK62" s="1502"/>
      <c r="AL62" s="1502"/>
      <c r="AM62" s="1502"/>
    </row>
    <row r="63" spans="1:39" s="1049" customFormat="1" ht="24.75" customHeight="1">
      <c r="A63" s="1664"/>
      <c r="B63" s="1665"/>
      <c r="C63" s="1665"/>
      <c r="D63" s="1666"/>
      <c r="E63" s="1667"/>
      <c r="F63" s="2866"/>
      <c r="G63" s="2866"/>
      <c r="H63" s="1719"/>
      <c r="I63" s="1564" t="s">
        <v>1578</v>
      </c>
      <c r="J63" s="1622" t="s">
        <v>73</v>
      </c>
      <c r="K63" s="1660">
        <v>7700</v>
      </c>
      <c r="L63" s="1661" t="s">
        <v>987</v>
      </c>
      <c r="M63" s="1668"/>
      <c r="N63" s="1669">
        <v>7700000</v>
      </c>
      <c r="O63" s="1670">
        <v>1</v>
      </c>
      <c r="P63" s="1670"/>
      <c r="Q63" s="1671"/>
      <c r="R63" s="1671"/>
      <c r="S63" s="1671"/>
      <c r="T63" s="1671"/>
      <c r="U63" s="1671"/>
      <c r="V63" s="1671"/>
      <c r="W63" s="1502"/>
      <c r="X63" s="1502"/>
      <c r="Y63" s="1502"/>
      <c r="Z63" s="1502"/>
      <c r="AA63" s="1502"/>
      <c r="AB63" s="1502"/>
      <c r="AC63" s="1502"/>
      <c r="AD63" s="1502"/>
      <c r="AE63" s="1502"/>
      <c r="AF63" s="1502"/>
      <c r="AG63" s="1502"/>
      <c r="AH63" s="1502"/>
      <c r="AI63" s="1502"/>
      <c r="AJ63" s="1502"/>
      <c r="AK63" s="1502"/>
      <c r="AL63" s="1502"/>
      <c r="AM63" s="1502"/>
    </row>
    <row r="64" spans="1:39" s="1049" customFormat="1" ht="24.75" customHeight="1">
      <c r="A64" s="1599"/>
      <c r="B64" s="1600"/>
      <c r="C64" s="1600"/>
      <c r="D64" s="1655"/>
      <c r="E64" s="1594"/>
      <c r="F64" s="2866"/>
      <c r="G64" s="2866"/>
      <c r="H64" s="1711"/>
      <c r="I64" s="1564" t="s">
        <v>1579</v>
      </c>
      <c r="J64" s="1622" t="s">
        <v>73</v>
      </c>
      <c r="K64" s="1660">
        <v>2000</v>
      </c>
      <c r="L64" s="1661" t="s">
        <v>988</v>
      </c>
      <c r="M64" s="1595"/>
      <c r="N64" s="1569">
        <v>2000000</v>
      </c>
      <c r="O64" s="1573">
        <v>1</v>
      </c>
      <c r="P64" s="1573"/>
      <c r="Q64" s="1624"/>
      <c r="R64" s="1624"/>
      <c r="S64" s="1624"/>
      <c r="T64" s="1624"/>
      <c r="U64" s="1624"/>
      <c r="V64" s="1624"/>
      <c r="W64" s="1502"/>
      <c r="X64" s="1502"/>
      <c r="Y64" s="1502"/>
      <c r="Z64" s="1502"/>
      <c r="AA64" s="1502"/>
      <c r="AB64" s="1502"/>
      <c r="AC64" s="1502"/>
      <c r="AD64" s="1502"/>
      <c r="AE64" s="1502"/>
      <c r="AF64" s="1502"/>
      <c r="AG64" s="1502"/>
      <c r="AH64" s="1502"/>
      <c r="AI64" s="1502"/>
      <c r="AJ64" s="1502"/>
      <c r="AK64" s="1502"/>
      <c r="AL64" s="1502"/>
      <c r="AM64" s="1502"/>
    </row>
    <row r="65" spans="1:39" s="1049" customFormat="1" ht="24.75" customHeight="1">
      <c r="A65" s="1599"/>
      <c r="B65" s="1600"/>
      <c r="C65" s="1600"/>
      <c r="D65" s="1655"/>
      <c r="E65" s="1594"/>
      <c r="F65" s="2866"/>
      <c r="G65" s="2866"/>
      <c r="H65" s="1523"/>
      <c r="I65" s="1564" t="s">
        <v>1580</v>
      </c>
      <c r="J65" s="1622" t="s">
        <v>73</v>
      </c>
      <c r="K65" s="1660">
        <v>4000</v>
      </c>
      <c r="L65" s="1661" t="s">
        <v>989</v>
      </c>
      <c r="M65" s="1595"/>
      <c r="N65" s="1569">
        <v>800000</v>
      </c>
      <c r="O65" s="1573">
        <v>12</v>
      </c>
      <c r="P65" s="1573"/>
      <c r="Q65" s="1624"/>
      <c r="R65" s="1624"/>
      <c r="S65" s="1624"/>
      <c r="T65" s="1624"/>
      <c r="U65" s="1624"/>
      <c r="V65" s="1624"/>
      <c r="W65" s="1595"/>
      <c r="X65" s="1595"/>
      <c r="Y65" s="1595"/>
      <c r="Z65" s="1595"/>
      <c r="AA65" s="1595"/>
      <c r="AB65" s="1595"/>
      <c r="AC65" s="1595"/>
      <c r="AD65" s="1595"/>
      <c r="AE65" s="1595"/>
      <c r="AF65" s="1595"/>
      <c r="AG65" s="1595"/>
      <c r="AH65" s="1595"/>
      <c r="AI65" s="1595"/>
      <c r="AJ65" s="1595"/>
      <c r="AK65" s="1595"/>
      <c r="AL65" s="1595"/>
      <c r="AM65" s="1595"/>
    </row>
    <row r="66" spans="1:39" s="1049" customFormat="1" ht="24.75" customHeight="1">
      <c r="A66" s="1599"/>
      <c r="B66" s="1600"/>
      <c r="C66" s="1600"/>
      <c r="D66" s="1655"/>
      <c r="E66" s="1594"/>
      <c r="F66" s="2866"/>
      <c r="G66" s="2866"/>
      <c r="H66" s="1523"/>
      <c r="I66" s="1564" t="s">
        <v>1581</v>
      </c>
      <c r="J66" s="1622" t="s">
        <v>73</v>
      </c>
      <c r="K66" s="1660">
        <v>3600</v>
      </c>
      <c r="L66" s="1661" t="s">
        <v>1582</v>
      </c>
      <c r="M66" s="1704"/>
      <c r="N66" s="1550">
        <v>900000</v>
      </c>
      <c r="O66" s="1580">
        <v>4</v>
      </c>
      <c r="P66" s="1580"/>
      <c r="Q66" s="1705"/>
      <c r="R66" s="1705"/>
      <c r="S66" s="1705"/>
      <c r="T66" s="1705"/>
      <c r="U66" s="1705"/>
      <c r="V66" s="1705"/>
      <c r="W66" s="1704"/>
      <c r="X66" s="1704"/>
      <c r="Y66" s="1704"/>
      <c r="Z66" s="1704"/>
      <c r="AA66" s="1704"/>
      <c r="AB66" s="1704"/>
      <c r="AC66" s="1704"/>
      <c r="AD66" s="1704"/>
      <c r="AE66" s="1704"/>
      <c r="AF66" s="1704"/>
      <c r="AG66" s="1704"/>
      <c r="AH66" s="1704"/>
      <c r="AI66" s="1704"/>
      <c r="AJ66" s="1704"/>
      <c r="AK66" s="1704"/>
      <c r="AL66" s="1704"/>
      <c r="AM66" s="1704"/>
    </row>
    <row r="67" spans="1:39" s="1049" customFormat="1" ht="24.75" customHeight="1">
      <c r="A67" s="1599"/>
      <c r="B67" s="1600"/>
      <c r="C67" s="1600"/>
      <c r="D67" s="1655"/>
      <c r="E67" s="1594"/>
      <c r="F67" s="2866"/>
      <c r="G67" s="2866"/>
      <c r="H67" s="1711"/>
      <c r="I67" s="1564" t="s">
        <v>1583</v>
      </c>
      <c r="J67" s="1622" t="s">
        <v>73</v>
      </c>
      <c r="K67" s="1660">
        <v>1452</v>
      </c>
      <c r="L67" s="1661" t="s">
        <v>990</v>
      </c>
      <c r="M67" s="1595"/>
      <c r="N67" s="1569">
        <v>121000</v>
      </c>
      <c r="O67" s="1573">
        <v>12</v>
      </c>
      <c r="P67" s="1573"/>
      <c r="Q67" s="1624"/>
      <c r="R67" s="1624"/>
      <c r="S67" s="1624"/>
      <c r="T67" s="1624"/>
      <c r="U67" s="1624"/>
      <c r="V67" s="1624"/>
      <c r="W67" s="1595"/>
      <c r="X67" s="1595"/>
      <c r="Y67" s="1595"/>
      <c r="Z67" s="1595"/>
      <c r="AA67" s="1595"/>
      <c r="AB67" s="1595"/>
      <c r="AC67" s="1595"/>
      <c r="AD67" s="1595"/>
      <c r="AE67" s="1595"/>
      <c r="AF67" s="1595"/>
      <c r="AG67" s="1595"/>
      <c r="AH67" s="1595"/>
      <c r="AI67" s="1595"/>
      <c r="AJ67" s="1595"/>
      <c r="AK67" s="1595"/>
      <c r="AL67" s="1595"/>
      <c r="AM67" s="1595"/>
    </row>
    <row r="68" spans="1:39" s="1049" customFormat="1" ht="24.75" customHeight="1">
      <c r="A68" s="1599"/>
      <c r="B68" s="1600"/>
      <c r="C68" s="1600"/>
      <c r="D68" s="1655"/>
      <c r="E68" s="1594"/>
      <c r="F68" s="2871"/>
      <c r="G68" s="2866"/>
      <c r="H68" s="1719"/>
      <c r="I68" s="1564" t="s">
        <v>1584</v>
      </c>
      <c r="J68" s="1622" t="s">
        <v>73</v>
      </c>
      <c r="K68" s="1660">
        <v>9000</v>
      </c>
      <c r="L68" s="1661" t="s">
        <v>991</v>
      </c>
      <c r="M68" s="1595"/>
      <c r="N68" s="1569">
        <v>750000</v>
      </c>
      <c r="O68" s="1573">
        <v>12</v>
      </c>
      <c r="P68" s="1573"/>
      <c r="Q68" s="1624"/>
      <c r="R68" s="1624"/>
      <c r="S68" s="1624"/>
      <c r="T68" s="1624"/>
      <c r="U68" s="1624"/>
      <c r="V68" s="1624"/>
      <c r="W68" s="1595"/>
      <c r="X68" s="1595"/>
      <c r="Y68" s="1595"/>
      <c r="Z68" s="1595"/>
      <c r="AA68" s="1595"/>
      <c r="AB68" s="1595"/>
      <c r="AC68" s="1595"/>
      <c r="AD68" s="1595"/>
      <c r="AE68" s="1595"/>
      <c r="AF68" s="1595"/>
      <c r="AG68" s="1595"/>
      <c r="AH68" s="1595"/>
      <c r="AI68" s="1595"/>
      <c r="AJ68" s="1595"/>
      <c r="AK68" s="1595"/>
      <c r="AL68" s="1595"/>
      <c r="AM68" s="1595"/>
    </row>
    <row r="69" spans="1:39" s="1051" customFormat="1" ht="24.75" customHeight="1">
      <c r="A69" s="1599"/>
      <c r="B69" s="1600"/>
      <c r="C69" s="1600"/>
      <c r="D69" s="1655"/>
      <c r="E69" s="1594"/>
      <c r="F69" s="2871"/>
      <c r="G69" s="2871"/>
      <c r="H69" s="1711"/>
      <c r="I69" s="1564" t="s">
        <v>1585</v>
      </c>
      <c r="J69" s="1622" t="s">
        <v>73</v>
      </c>
      <c r="K69" s="1660">
        <v>1400</v>
      </c>
      <c r="L69" s="1661" t="s">
        <v>992</v>
      </c>
      <c r="M69" s="1595"/>
      <c r="N69" s="1569">
        <v>1400000</v>
      </c>
      <c r="O69" s="1573">
        <v>1</v>
      </c>
      <c r="P69" s="1573"/>
      <c r="Q69" s="1624"/>
      <c r="R69" s="1624"/>
      <c r="S69" s="1624"/>
      <c r="T69" s="1624"/>
      <c r="U69" s="1624"/>
      <c r="V69" s="1624"/>
      <c r="W69" s="1595"/>
      <c r="X69" s="1595"/>
      <c r="Y69" s="1595"/>
      <c r="Z69" s="1595"/>
      <c r="AA69" s="1595"/>
      <c r="AB69" s="1595"/>
      <c r="AC69" s="1595"/>
      <c r="AD69" s="1595"/>
      <c r="AE69" s="1595"/>
      <c r="AF69" s="1595"/>
      <c r="AG69" s="1595"/>
      <c r="AH69" s="1595"/>
      <c r="AI69" s="1595"/>
      <c r="AJ69" s="1595"/>
      <c r="AK69" s="1595"/>
      <c r="AL69" s="1595"/>
      <c r="AM69" s="1595"/>
    </row>
    <row r="70" spans="1:39" s="1049" customFormat="1" ht="24.75" customHeight="1">
      <c r="A70" s="1599"/>
      <c r="B70" s="1600"/>
      <c r="C70" s="1600"/>
      <c r="D70" s="1655"/>
      <c r="E70" s="1594"/>
      <c r="F70" s="2871"/>
      <c r="G70" s="2871"/>
      <c r="H70" s="1523"/>
      <c r="I70" s="1564" t="s">
        <v>1586</v>
      </c>
      <c r="J70" s="1622" t="s">
        <v>73</v>
      </c>
      <c r="K70" s="1660">
        <v>1200</v>
      </c>
      <c r="L70" s="1661" t="s">
        <v>993</v>
      </c>
      <c r="M70" s="1595"/>
      <c r="N70" s="1569">
        <v>300000</v>
      </c>
      <c r="O70" s="1573">
        <v>4</v>
      </c>
      <c r="P70" s="1573"/>
      <c r="Q70" s="1624"/>
      <c r="R70" s="1624"/>
      <c r="S70" s="1624"/>
      <c r="T70" s="1624"/>
      <c r="U70" s="1624"/>
      <c r="V70" s="1624"/>
      <c r="W70" s="1595"/>
      <c r="X70" s="1595"/>
      <c r="Y70" s="1595"/>
      <c r="Z70" s="1595"/>
      <c r="AA70" s="1595"/>
      <c r="AB70" s="1595"/>
      <c r="AC70" s="1595"/>
      <c r="AD70" s="1595"/>
      <c r="AE70" s="1595"/>
      <c r="AF70" s="1595"/>
      <c r="AG70" s="1595"/>
      <c r="AH70" s="1595"/>
      <c r="AI70" s="1595"/>
      <c r="AJ70" s="1595"/>
      <c r="AK70" s="1595"/>
      <c r="AL70" s="1595"/>
      <c r="AM70" s="1595"/>
    </row>
    <row r="71" spans="1:39" s="1049" customFormat="1" ht="24.75" customHeight="1">
      <c r="A71" s="1599"/>
      <c r="B71" s="1600"/>
      <c r="C71" s="1600"/>
      <c r="D71" s="1655"/>
      <c r="E71" s="1594"/>
      <c r="F71" s="2871"/>
      <c r="G71" s="2871"/>
      <c r="H71" s="1523"/>
      <c r="I71" s="1564" t="s">
        <v>1587</v>
      </c>
      <c r="J71" s="1622" t="s">
        <v>73</v>
      </c>
      <c r="K71" s="1660">
        <v>2400</v>
      </c>
      <c r="L71" s="1661" t="s">
        <v>994</v>
      </c>
      <c r="M71" s="1595"/>
      <c r="N71" s="1569">
        <v>1200000</v>
      </c>
      <c r="O71" s="1573">
        <v>2</v>
      </c>
      <c r="P71" s="1573"/>
      <c r="Q71" s="1624"/>
      <c r="R71" s="1624"/>
      <c r="S71" s="1624"/>
      <c r="T71" s="1624"/>
      <c r="U71" s="1624"/>
      <c r="V71" s="1624"/>
      <c r="W71" s="1595"/>
      <c r="X71" s="1595"/>
      <c r="Y71" s="1595"/>
      <c r="Z71" s="1595"/>
      <c r="AA71" s="1595"/>
      <c r="AB71" s="1595"/>
      <c r="AC71" s="1595"/>
      <c r="AD71" s="1595"/>
      <c r="AE71" s="1595"/>
      <c r="AF71" s="1595"/>
      <c r="AG71" s="1595"/>
      <c r="AH71" s="1595"/>
      <c r="AI71" s="1595"/>
      <c r="AJ71" s="1595"/>
      <c r="AK71" s="1595"/>
      <c r="AL71" s="1595"/>
      <c r="AM71" s="1595"/>
    </row>
    <row r="72" spans="1:39" s="1049" customFormat="1" ht="24.75" customHeight="1">
      <c r="A72" s="1599"/>
      <c r="B72" s="1600"/>
      <c r="C72" s="1600"/>
      <c r="D72" s="1655"/>
      <c r="E72" s="1577"/>
      <c r="F72" s="2871"/>
      <c r="G72" s="2871"/>
      <c r="H72" s="1711"/>
      <c r="I72" s="1564" t="s">
        <v>1588</v>
      </c>
      <c r="J72" s="1622" t="s">
        <v>73</v>
      </c>
      <c r="K72" s="1660">
        <v>16900</v>
      </c>
      <c r="L72" s="1663" t="s">
        <v>1589</v>
      </c>
      <c r="M72" s="1595"/>
      <c r="N72" s="1569">
        <v>1300000</v>
      </c>
      <c r="O72" s="1573">
        <v>13</v>
      </c>
      <c r="P72" s="1573"/>
      <c r="Q72" s="1624"/>
      <c r="R72" s="1624"/>
      <c r="S72" s="1624"/>
      <c r="T72" s="1624"/>
      <c r="U72" s="1624"/>
      <c r="V72" s="1624"/>
      <c r="W72" s="1595"/>
      <c r="X72" s="1595"/>
      <c r="Y72" s="1595"/>
      <c r="Z72" s="1595"/>
      <c r="AA72" s="1595"/>
      <c r="AB72" s="1595"/>
      <c r="AC72" s="1595"/>
      <c r="AD72" s="1595"/>
      <c r="AE72" s="1595"/>
      <c r="AF72" s="1595"/>
      <c r="AG72" s="1595"/>
      <c r="AH72" s="1595"/>
      <c r="AI72" s="1595"/>
      <c r="AJ72" s="1595"/>
      <c r="AK72" s="1595"/>
      <c r="AL72" s="1595"/>
      <c r="AM72" s="1595"/>
    </row>
    <row r="73" spans="1:39" s="1051" customFormat="1" ht="24.75" customHeight="1">
      <c r="A73" s="1581"/>
      <c r="B73" s="1579"/>
      <c r="C73" s="1587"/>
      <c r="D73" s="1591"/>
      <c r="E73" s="1577"/>
      <c r="F73" s="2871"/>
      <c r="G73" s="2871"/>
      <c r="H73" s="1523"/>
      <c r="I73" s="1682" t="s">
        <v>1590</v>
      </c>
      <c r="J73" s="1622" t="s">
        <v>73</v>
      </c>
      <c r="K73" s="1660">
        <v>13000</v>
      </c>
      <c r="L73" s="1637" t="s">
        <v>1591</v>
      </c>
      <c r="M73" s="1573"/>
      <c r="N73" s="1569">
        <v>6500000</v>
      </c>
      <c r="O73" s="1573">
        <v>2</v>
      </c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  <c r="AE73" s="1573"/>
      <c r="AF73" s="1573"/>
      <c r="AG73" s="1573"/>
      <c r="AH73" s="1573"/>
      <c r="AI73" s="1573"/>
      <c r="AJ73" s="1573"/>
      <c r="AK73" s="1573"/>
      <c r="AL73" s="1573"/>
      <c r="AM73" s="1573"/>
    </row>
    <row r="74" spans="1:39" s="1049" customFormat="1" ht="24.75" customHeight="1">
      <c r="A74" s="1581"/>
      <c r="B74" s="1579"/>
      <c r="C74" s="1587"/>
      <c r="D74" s="1591"/>
      <c r="E74" s="1838"/>
      <c r="F74" s="2872"/>
      <c r="G74" s="2872"/>
      <c r="H74" s="1710"/>
      <c r="I74" s="1839" t="s">
        <v>1592</v>
      </c>
      <c r="J74" s="1840" t="s">
        <v>73</v>
      </c>
      <c r="K74" s="1841">
        <v>4590</v>
      </c>
      <c r="L74" s="1761" t="s">
        <v>1593</v>
      </c>
      <c r="M74" s="1573"/>
      <c r="N74" s="1569">
        <v>135000</v>
      </c>
      <c r="O74" s="1573">
        <v>34</v>
      </c>
      <c r="P74" s="1573">
        <v>5</v>
      </c>
      <c r="Q74" s="1573">
        <v>5</v>
      </c>
      <c r="R74" s="1573">
        <v>3</v>
      </c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  <c r="AE74" s="1573"/>
      <c r="AF74" s="1573"/>
      <c r="AG74" s="1573"/>
      <c r="AH74" s="1573"/>
      <c r="AI74" s="1573"/>
      <c r="AJ74" s="1573"/>
      <c r="AK74" s="1573"/>
      <c r="AL74" s="1573"/>
      <c r="AM74" s="1573"/>
    </row>
    <row r="75" spans="1:39" s="1049" customFormat="1" ht="24.75" customHeight="1">
      <c r="A75" s="1599"/>
      <c r="B75" s="1600"/>
      <c r="C75" s="1600"/>
      <c r="D75" s="1651"/>
      <c r="E75" s="1579" t="s">
        <v>297</v>
      </c>
      <c r="F75" s="2873">
        <v>5076</v>
      </c>
      <c r="G75" s="2866">
        <v>2700</v>
      </c>
      <c r="H75" s="1711">
        <v>2376</v>
      </c>
      <c r="I75" s="1836" t="s">
        <v>297</v>
      </c>
      <c r="J75" s="1837"/>
      <c r="K75" s="1806">
        <v>5076</v>
      </c>
      <c r="L75" s="1762"/>
      <c r="M75" s="1595"/>
      <c r="N75" s="1569"/>
      <c r="O75" s="1573"/>
      <c r="P75" s="1573"/>
      <c r="Q75" s="1624"/>
      <c r="R75" s="1624"/>
      <c r="S75" s="1624"/>
      <c r="T75" s="1624"/>
      <c r="U75" s="1624"/>
      <c r="V75" s="1624"/>
      <c r="W75" s="1595"/>
      <c r="X75" s="1595"/>
      <c r="Y75" s="1595"/>
      <c r="Z75" s="1595"/>
      <c r="AA75" s="1595"/>
      <c r="AB75" s="1595"/>
      <c r="AC75" s="1595"/>
      <c r="AD75" s="1595"/>
      <c r="AE75" s="1595"/>
      <c r="AF75" s="1595"/>
      <c r="AG75" s="1595"/>
      <c r="AH75" s="1595"/>
      <c r="AI75" s="1595"/>
      <c r="AJ75" s="1595"/>
      <c r="AK75" s="1595"/>
      <c r="AL75" s="1595"/>
      <c r="AM75" s="1595"/>
    </row>
    <row r="76" spans="1:39" s="1052" customFormat="1" ht="24.75" customHeight="1" thickBot="1">
      <c r="A76" s="1596"/>
      <c r="B76" s="1597"/>
      <c r="C76" s="1598"/>
      <c r="D76" s="1655"/>
      <c r="E76" s="1655"/>
      <c r="F76" s="2869"/>
      <c r="G76" s="2869"/>
      <c r="H76" s="1548"/>
      <c r="I76" s="1763" t="s">
        <v>1594</v>
      </c>
      <c r="J76" s="1764" t="s">
        <v>73</v>
      </c>
      <c r="K76" s="1737">
        <v>2016</v>
      </c>
      <c r="L76" s="1639" t="s">
        <v>1595</v>
      </c>
      <c r="M76" s="1595"/>
      <c r="N76" s="1626">
        <v>42000</v>
      </c>
      <c r="O76" s="1625">
        <v>4</v>
      </c>
      <c r="P76" s="1624">
        <v>12</v>
      </c>
      <c r="Q76" s="1624"/>
      <c r="R76" s="1624"/>
      <c r="S76" s="1624"/>
      <c r="T76" s="1624"/>
      <c r="U76" s="1624"/>
      <c r="V76" s="1624"/>
      <c r="W76" s="1595"/>
      <c r="X76" s="1595"/>
      <c r="Y76" s="1595"/>
      <c r="Z76" s="1595"/>
      <c r="AA76" s="1595"/>
      <c r="AB76" s="1595"/>
      <c r="AC76" s="1595"/>
      <c r="AD76" s="1595"/>
      <c r="AE76" s="1595"/>
      <c r="AF76" s="1595"/>
      <c r="AG76" s="1595"/>
      <c r="AH76" s="1595"/>
      <c r="AI76" s="1595"/>
      <c r="AJ76" s="1595"/>
      <c r="AK76" s="1595"/>
      <c r="AL76" s="1595"/>
      <c r="AM76" s="1595"/>
    </row>
    <row r="77" spans="1:39" s="1049" customFormat="1" ht="24.75" customHeight="1">
      <c r="A77" s="1599"/>
      <c r="B77" s="1600"/>
      <c r="C77" s="1600"/>
      <c r="D77" s="1651"/>
      <c r="E77" s="1579"/>
      <c r="F77" s="2866"/>
      <c r="G77" s="2866"/>
      <c r="H77" s="1711"/>
      <c r="I77" s="1564" t="s">
        <v>1596</v>
      </c>
      <c r="J77" s="1736" t="s">
        <v>73</v>
      </c>
      <c r="K77" s="1737">
        <v>2700</v>
      </c>
      <c r="L77" s="1762" t="s">
        <v>995</v>
      </c>
      <c r="M77" s="1595"/>
      <c r="N77" s="1569">
        <v>45000</v>
      </c>
      <c r="O77" s="1573">
        <v>5</v>
      </c>
      <c r="P77" s="1573">
        <v>12</v>
      </c>
      <c r="Q77" s="1624"/>
      <c r="R77" s="1624"/>
      <c r="S77" s="1624"/>
      <c r="T77" s="1624"/>
      <c r="U77" s="1624"/>
      <c r="V77" s="1624"/>
      <c r="W77" s="1595"/>
      <c r="X77" s="1595"/>
      <c r="Y77" s="1595"/>
      <c r="Z77" s="1595"/>
      <c r="AA77" s="1595"/>
      <c r="AB77" s="1595"/>
      <c r="AC77" s="1595"/>
      <c r="AD77" s="1595"/>
      <c r="AE77" s="1595"/>
      <c r="AF77" s="1595"/>
      <c r="AG77" s="1595"/>
      <c r="AH77" s="1595"/>
      <c r="AI77" s="1595"/>
      <c r="AJ77" s="1595"/>
      <c r="AK77" s="1595"/>
      <c r="AL77" s="1595"/>
      <c r="AM77" s="1595"/>
    </row>
    <row r="78" spans="1:39" s="1049" customFormat="1" ht="24.75" customHeight="1" thickBot="1">
      <c r="A78" s="1698"/>
      <c r="B78" s="1699"/>
      <c r="C78" s="1699"/>
      <c r="D78" s="1709"/>
      <c r="E78" s="1631"/>
      <c r="F78" s="2867"/>
      <c r="G78" s="2867"/>
      <c r="H78" s="1700"/>
      <c r="I78" s="1701" t="s">
        <v>1597</v>
      </c>
      <c r="J78" s="1825" t="s">
        <v>73</v>
      </c>
      <c r="K78" s="1826">
        <v>360</v>
      </c>
      <c r="L78" s="1762" t="s">
        <v>1598</v>
      </c>
      <c r="M78" s="1595"/>
      <c r="N78" s="1569">
        <v>30000</v>
      </c>
      <c r="O78" s="1573">
        <v>1</v>
      </c>
      <c r="P78" s="1573">
        <v>12</v>
      </c>
      <c r="Q78" s="1624"/>
      <c r="R78" s="1624"/>
      <c r="S78" s="1624"/>
      <c r="T78" s="1624"/>
      <c r="U78" s="1624"/>
      <c r="V78" s="1624"/>
      <c r="W78" s="1595"/>
      <c r="X78" s="1595"/>
      <c r="Y78" s="1595"/>
      <c r="Z78" s="1595"/>
      <c r="AA78" s="1595"/>
      <c r="AB78" s="1595"/>
      <c r="AC78" s="1595"/>
      <c r="AD78" s="1595"/>
      <c r="AE78" s="1595"/>
      <c r="AF78" s="1595"/>
      <c r="AG78" s="1595"/>
      <c r="AH78" s="1595"/>
      <c r="AI78" s="1595"/>
      <c r="AJ78" s="1595"/>
      <c r="AK78" s="1595"/>
      <c r="AL78" s="1595"/>
      <c r="AM78" s="1595"/>
    </row>
    <row r="79" spans="1:39" s="1049" customFormat="1" ht="24.75" customHeight="1">
      <c r="A79" s="1599"/>
      <c r="B79" s="1600"/>
      <c r="C79" s="1600"/>
      <c r="D79" s="1651"/>
      <c r="E79" s="1579" t="s">
        <v>187</v>
      </c>
      <c r="F79" s="2873">
        <v>33660</v>
      </c>
      <c r="G79" s="2874">
        <v>37656</v>
      </c>
      <c r="H79" s="1711">
        <v>-3996</v>
      </c>
      <c r="I79" s="1755" t="s">
        <v>187</v>
      </c>
      <c r="J79" s="1584"/>
      <c r="K79" s="1558">
        <v>33660</v>
      </c>
      <c r="L79" s="1640"/>
      <c r="M79" s="1595"/>
      <c r="N79" s="1569"/>
      <c r="O79" s="1573"/>
      <c r="P79" s="1573"/>
      <c r="Q79" s="1624"/>
      <c r="R79" s="1624"/>
      <c r="S79" s="1624"/>
      <c r="T79" s="1624"/>
      <c r="U79" s="1624"/>
      <c r="V79" s="1624"/>
      <c r="W79" s="1595"/>
      <c r="X79" s="1595"/>
      <c r="Y79" s="1595"/>
      <c r="Z79" s="1595"/>
      <c r="AA79" s="1595"/>
      <c r="AB79" s="1595"/>
      <c r="AC79" s="1595"/>
      <c r="AD79" s="1595"/>
      <c r="AE79" s="1595"/>
      <c r="AF79" s="1595"/>
      <c r="AG79" s="1595"/>
      <c r="AH79" s="1595"/>
      <c r="AI79" s="1595"/>
      <c r="AJ79" s="1595"/>
      <c r="AK79" s="1595"/>
      <c r="AL79" s="1595"/>
      <c r="AM79" s="1595"/>
    </row>
    <row r="80" spans="1:39" s="1049" customFormat="1" ht="24.75" customHeight="1" thickBot="1">
      <c r="A80" s="1599"/>
      <c r="B80" s="1600"/>
      <c r="C80" s="1600"/>
      <c r="D80" s="1651"/>
      <c r="E80" s="1579"/>
      <c r="F80" s="2866"/>
      <c r="G80" s="2866"/>
      <c r="H80" s="1711"/>
      <c r="I80" s="1808" t="s">
        <v>1599</v>
      </c>
      <c r="J80" s="1614"/>
      <c r="K80" s="1559">
        <v>6300</v>
      </c>
      <c r="L80" s="1793"/>
      <c r="M80" s="1595"/>
      <c r="N80" s="1569"/>
      <c r="O80" s="1573"/>
      <c r="P80" s="1573"/>
      <c r="Q80" s="1624"/>
      <c r="R80" s="1624"/>
      <c r="S80" s="1624"/>
      <c r="T80" s="1624"/>
      <c r="U80" s="1624"/>
      <c r="V80" s="1624"/>
      <c r="W80" s="1595"/>
      <c r="X80" s="1595"/>
      <c r="Y80" s="1595"/>
      <c r="Z80" s="1595"/>
      <c r="AA80" s="1595"/>
      <c r="AB80" s="1595"/>
      <c r="AC80" s="1595"/>
      <c r="AD80" s="1595"/>
      <c r="AE80" s="1595"/>
      <c r="AF80" s="1595"/>
      <c r="AG80" s="1595"/>
      <c r="AH80" s="1595"/>
      <c r="AI80" s="1595"/>
      <c r="AJ80" s="1595"/>
      <c r="AK80" s="1595"/>
      <c r="AL80" s="1595"/>
      <c r="AM80" s="1595"/>
    </row>
    <row r="81" spans="1:39" s="1049" customFormat="1" ht="24.75" customHeight="1">
      <c r="A81" s="1599"/>
      <c r="B81" s="1600"/>
      <c r="C81" s="1600"/>
      <c r="D81" s="1651"/>
      <c r="E81" s="1587"/>
      <c r="F81" s="2866"/>
      <c r="G81" s="2866"/>
      <c r="H81" s="1711"/>
      <c r="I81" s="1515" t="s">
        <v>1600</v>
      </c>
      <c r="J81" s="1615" t="s">
        <v>73</v>
      </c>
      <c r="K81" s="1528">
        <v>1200</v>
      </c>
      <c r="L81" s="1641" t="s">
        <v>1601</v>
      </c>
      <c r="M81" s="1595"/>
      <c r="N81" s="1569">
        <v>150000</v>
      </c>
      <c r="O81" s="1573">
        <v>1</v>
      </c>
      <c r="P81" s="1573">
        <v>8</v>
      </c>
      <c r="Q81" s="1624"/>
      <c r="R81" s="1624"/>
      <c r="S81" s="1624"/>
      <c r="T81" s="1624"/>
      <c r="U81" s="1624"/>
      <c r="V81" s="1624"/>
      <c r="W81" s="1502"/>
      <c r="X81" s="1502"/>
      <c r="Y81" s="1502"/>
      <c r="Z81" s="1502"/>
      <c r="AA81" s="1502"/>
      <c r="AB81" s="1502"/>
      <c r="AC81" s="1502"/>
      <c r="AD81" s="1502"/>
      <c r="AE81" s="1502"/>
      <c r="AF81" s="1502"/>
      <c r="AG81" s="1502"/>
      <c r="AH81" s="1502"/>
      <c r="AI81" s="1502"/>
      <c r="AJ81" s="1502"/>
      <c r="AK81" s="1502"/>
      <c r="AL81" s="1502"/>
      <c r="AM81" s="1502"/>
    </row>
    <row r="82" spans="1:39" s="1049" customFormat="1" ht="24.75" customHeight="1">
      <c r="A82" s="1599"/>
      <c r="B82" s="1600"/>
      <c r="C82" s="1600"/>
      <c r="D82" s="1651"/>
      <c r="E82" s="1587"/>
      <c r="F82" s="2866"/>
      <c r="G82" s="2866"/>
      <c r="H82" s="1711"/>
      <c r="I82" s="1529" t="s">
        <v>1602</v>
      </c>
      <c r="J82" s="1615" t="s">
        <v>73</v>
      </c>
      <c r="K82" s="1528">
        <v>5100</v>
      </c>
      <c r="L82" s="1642" t="s">
        <v>1603</v>
      </c>
      <c r="M82" s="1595"/>
      <c r="N82" s="1569">
        <v>150000</v>
      </c>
      <c r="O82" s="1573">
        <v>1</v>
      </c>
      <c r="P82" s="1573">
        <v>34</v>
      </c>
      <c r="Q82" s="1624"/>
      <c r="R82" s="1624"/>
      <c r="S82" s="1624"/>
      <c r="T82" s="1624"/>
      <c r="U82" s="1624"/>
      <c r="V82" s="1624"/>
      <c r="W82" s="1502"/>
      <c r="X82" s="1502"/>
      <c r="Y82" s="1502"/>
      <c r="Z82" s="1502"/>
      <c r="AA82" s="1502"/>
      <c r="AB82" s="1502"/>
      <c r="AC82" s="1502"/>
      <c r="AD82" s="1502"/>
      <c r="AE82" s="1502"/>
      <c r="AF82" s="1502"/>
      <c r="AG82" s="1502"/>
      <c r="AH82" s="1502"/>
      <c r="AI82" s="1502"/>
      <c r="AJ82" s="1502"/>
      <c r="AK82" s="1502"/>
      <c r="AL82" s="1502"/>
      <c r="AM82" s="1502"/>
    </row>
    <row r="83" spans="1:39" s="780" customFormat="1" ht="24.75" customHeight="1">
      <c r="A83" s="1599"/>
      <c r="B83" s="1600"/>
      <c r="C83" s="1600"/>
      <c r="D83" s="1651"/>
      <c r="E83" s="1587"/>
      <c r="F83" s="2866"/>
      <c r="G83" s="2866"/>
      <c r="H83" s="1711"/>
      <c r="I83" s="1731" t="s">
        <v>1604</v>
      </c>
      <c r="J83" s="1620"/>
      <c r="K83" s="1530">
        <v>11460</v>
      </c>
      <c r="L83" s="1641"/>
      <c r="M83" s="1595"/>
      <c r="N83" s="1569"/>
      <c r="O83" s="1573"/>
      <c r="P83" s="1573"/>
      <c r="Q83" s="1624"/>
      <c r="R83" s="1624"/>
      <c r="S83" s="1624"/>
      <c r="T83" s="1624"/>
      <c r="U83" s="1624"/>
      <c r="V83" s="1624"/>
      <c r="W83" s="1500"/>
      <c r="X83" s="1500"/>
      <c r="Y83" s="1500"/>
      <c r="Z83" s="1500"/>
      <c r="AA83" s="1500"/>
      <c r="AB83" s="1500"/>
      <c r="AC83" s="1500"/>
      <c r="AD83" s="1500"/>
      <c r="AE83" s="1500"/>
      <c r="AF83" s="1500"/>
      <c r="AG83" s="1500"/>
      <c r="AH83" s="1500"/>
      <c r="AI83" s="1500"/>
      <c r="AJ83" s="1500"/>
      <c r="AK83" s="1500"/>
      <c r="AL83" s="1500"/>
      <c r="AM83" s="1500"/>
    </row>
    <row r="84" spans="1:39" s="780" customFormat="1" ht="24.75" customHeight="1">
      <c r="A84" s="1599"/>
      <c r="B84" s="1600"/>
      <c r="C84" s="1600"/>
      <c r="D84" s="1651"/>
      <c r="E84" s="1587"/>
      <c r="F84" s="2866"/>
      <c r="G84" s="2866"/>
      <c r="H84" s="1711"/>
      <c r="I84" s="1515" t="s">
        <v>1605</v>
      </c>
      <c r="J84" s="1614" t="s">
        <v>73</v>
      </c>
      <c r="K84" s="1567">
        <v>10800</v>
      </c>
      <c r="L84" s="1641" t="s">
        <v>1606</v>
      </c>
      <c r="M84" s="1595"/>
      <c r="N84" s="1569">
        <v>300000</v>
      </c>
      <c r="O84" s="1573">
        <v>2</v>
      </c>
      <c r="P84" s="1573">
        <v>18</v>
      </c>
      <c r="Q84" s="1624"/>
      <c r="R84" s="1624"/>
      <c r="S84" s="1624"/>
      <c r="T84" s="1624"/>
      <c r="U84" s="1624"/>
      <c r="V84" s="1624"/>
      <c r="W84" s="1500"/>
      <c r="X84" s="1500"/>
      <c r="Y84" s="1500"/>
      <c r="Z84" s="1500"/>
      <c r="AA84" s="1500"/>
      <c r="AB84" s="1500"/>
      <c r="AC84" s="1500"/>
      <c r="AD84" s="1500"/>
      <c r="AE84" s="1500"/>
      <c r="AF84" s="1500"/>
      <c r="AG84" s="1500"/>
      <c r="AH84" s="1500"/>
      <c r="AI84" s="1500"/>
      <c r="AJ84" s="1500"/>
      <c r="AK84" s="1500"/>
      <c r="AL84" s="1500"/>
      <c r="AM84" s="1500"/>
    </row>
    <row r="85" spans="1:39" s="780" customFormat="1" ht="24.75" customHeight="1">
      <c r="A85" s="1599"/>
      <c r="B85" s="1600"/>
      <c r="C85" s="1600"/>
      <c r="D85" s="1651"/>
      <c r="E85" s="1587"/>
      <c r="F85" s="2866"/>
      <c r="G85" s="2866"/>
      <c r="H85" s="1711"/>
      <c r="I85" s="1515" t="s">
        <v>1607</v>
      </c>
      <c r="J85" s="1614" t="s">
        <v>73</v>
      </c>
      <c r="K85" s="1567">
        <v>660</v>
      </c>
      <c r="L85" s="1641" t="s">
        <v>1608</v>
      </c>
      <c r="M85" s="1595"/>
      <c r="N85" s="1569">
        <v>30000</v>
      </c>
      <c r="O85" s="1573">
        <v>1</v>
      </c>
      <c r="P85" s="1573">
        <v>22</v>
      </c>
      <c r="Q85" s="1624"/>
      <c r="R85" s="1624"/>
      <c r="S85" s="1624"/>
      <c r="T85" s="1624"/>
      <c r="U85" s="1624"/>
      <c r="V85" s="1624"/>
      <c r="W85" s="1500"/>
      <c r="X85" s="1500"/>
      <c r="Y85" s="1500"/>
      <c r="Z85" s="1500"/>
      <c r="AA85" s="1500"/>
      <c r="AB85" s="1500"/>
      <c r="AC85" s="1500"/>
      <c r="AD85" s="1500"/>
      <c r="AE85" s="1500"/>
      <c r="AF85" s="1500"/>
      <c r="AG85" s="1500"/>
      <c r="AH85" s="1500"/>
      <c r="AI85" s="1500"/>
      <c r="AJ85" s="1500"/>
      <c r="AK85" s="1500"/>
      <c r="AL85" s="1500"/>
      <c r="AM85" s="1500"/>
    </row>
    <row r="86" spans="1:39" s="1049" customFormat="1" ht="18.75" customHeight="1">
      <c r="A86" s="1599"/>
      <c r="B86" s="1600"/>
      <c r="C86" s="1600"/>
      <c r="D86" s="1651"/>
      <c r="E86" s="1587"/>
      <c r="F86" s="2866"/>
      <c r="G86" s="2866"/>
      <c r="H86" s="1711"/>
      <c r="I86" s="1731" t="s">
        <v>1609</v>
      </c>
      <c r="J86" s="1620"/>
      <c r="K86" s="1530">
        <v>7200</v>
      </c>
      <c r="L86" s="1642"/>
      <c r="M86" s="1595"/>
      <c r="N86" s="1569"/>
      <c r="O86" s="1573"/>
      <c r="P86" s="1573"/>
      <c r="Q86" s="1624"/>
      <c r="R86" s="1624"/>
      <c r="S86" s="1624"/>
      <c r="T86" s="1624"/>
      <c r="U86" s="1624"/>
      <c r="V86" s="1624"/>
      <c r="W86" s="1502"/>
      <c r="X86" s="1502"/>
      <c r="Y86" s="1502"/>
      <c r="Z86" s="1502"/>
      <c r="AA86" s="1502"/>
      <c r="AB86" s="1502"/>
      <c r="AC86" s="1502"/>
      <c r="AD86" s="1502"/>
      <c r="AE86" s="1502"/>
      <c r="AF86" s="1502"/>
      <c r="AG86" s="1502"/>
      <c r="AH86" s="1502"/>
      <c r="AI86" s="1502"/>
      <c r="AJ86" s="1502"/>
      <c r="AK86" s="1502"/>
      <c r="AL86" s="1502"/>
      <c r="AM86" s="1502"/>
    </row>
    <row r="87" spans="1:39" s="1049" customFormat="1" ht="18.75" customHeight="1">
      <c r="A87" s="1599"/>
      <c r="B87" s="1600"/>
      <c r="C87" s="1600"/>
      <c r="D87" s="1651"/>
      <c r="E87" s="1587"/>
      <c r="F87" s="2866"/>
      <c r="G87" s="2866"/>
      <c r="H87" s="1711"/>
      <c r="I87" s="1621" t="s">
        <v>1610</v>
      </c>
      <c r="J87" s="1620" t="s">
        <v>73</v>
      </c>
      <c r="K87" s="1530">
        <v>7200</v>
      </c>
      <c r="L87" s="1641" t="s">
        <v>1611</v>
      </c>
      <c r="M87" s="1595"/>
      <c r="N87" s="1569">
        <v>8000</v>
      </c>
      <c r="O87" s="1573">
        <v>5</v>
      </c>
      <c r="P87" s="1573">
        <v>15</v>
      </c>
      <c r="Q87" s="1624">
        <v>12</v>
      </c>
      <c r="R87" s="1624"/>
      <c r="S87" s="1624"/>
      <c r="T87" s="1624"/>
      <c r="U87" s="1624"/>
      <c r="V87" s="1624"/>
      <c r="W87" s="1502"/>
      <c r="X87" s="1502"/>
      <c r="Y87" s="1502"/>
      <c r="Z87" s="1502"/>
      <c r="AA87" s="1502"/>
      <c r="AB87" s="1502"/>
      <c r="AC87" s="1502"/>
      <c r="AD87" s="1502"/>
      <c r="AE87" s="1502"/>
      <c r="AF87" s="1502"/>
      <c r="AG87" s="1502"/>
      <c r="AH87" s="1502"/>
      <c r="AI87" s="1502"/>
      <c r="AJ87" s="1502"/>
      <c r="AK87" s="1502"/>
      <c r="AL87" s="1502"/>
      <c r="AM87" s="1502"/>
    </row>
    <row r="88" spans="1:39" s="1049" customFormat="1" ht="18.75" customHeight="1">
      <c r="A88" s="1599"/>
      <c r="B88" s="1600"/>
      <c r="C88" s="1600"/>
      <c r="D88" s="1651"/>
      <c r="E88" s="1587"/>
      <c r="F88" s="2866"/>
      <c r="G88" s="2866"/>
      <c r="H88" s="1711"/>
      <c r="I88" s="1659" t="s">
        <v>1612</v>
      </c>
      <c r="J88" s="1608"/>
      <c r="K88" s="1521">
        <v>7800</v>
      </c>
      <c r="L88" s="1641"/>
      <c r="M88" s="1595"/>
      <c r="N88" s="1569"/>
      <c r="O88" s="1573"/>
      <c r="P88" s="1573"/>
      <c r="Q88" s="1624"/>
      <c r="R88" s="1624"/>
      <c r="S88" s="1624"/>
      <c r="T88" s="1624"/>
      <c r="U88" s="1624"/>
      <c r="V88" s="1624"/>
      <c r="W88" s="1502"/>
      <c r="X88" s="1502"/>
      <c r="Y88" s="1502"/>
      <c r="Z88" s="1502"/>
      <c r="AA88" s="1502"/>
      <c r="AB88" s="1502"/>
      <c r="AC88" s="1502"/>
      <c r="AD88" s="1502"/>
      <c r="AE88" s="1502"/>
      <c r="AF88" s="1502"/>
      <c r="AG88" s="1502"/>
      <c r="AH88" s="1502"/>
      <c r="AI88" s="1502"/>
      <c r="AJ88" s="1502"/>
      <c r="AK88" s="1502"/>
      <c r="AL88" s="1502"/>
      <c r="AM88" s="1502"/>
    </row>
    <row r="89" spans="1:39" s="1049" customFormat="1" ht="21" customHeight="1">
      <c r="A89" s="1599"/>
      <c r="B89" s="1600"/>
      <c r="C89" s="1600"/>
      <c r="D89" s="1651"/>
      <c r="E89" s="1579"/>
      <c r="F89" s="2866"/>
      <c r="G89" s="2866"/>
      <c r="H89" s="1711"/>
      <c r="I89" s="1659" t="s">
        <v>1613</v>
      </c>
      <c r="J89" s="1608" t="s">
        <v>73</v>
      </c>
      <c r="K89" s="1521">
        <v>7800</v>
      </c>
      <c r="L89" s="1641" t="s">
        <v>1614</v>
      </c>
      <c r="M89" s="1595"/>
      <c r="N89" s="1569">
        <v>3000</v>
      </c>
      <c r="O89" s="1573">
        <v>10</v>
      </c>
      <c r="P89" s="1573">
        <v>5</v>
      </c>
      <c r="Q89" s="1624">
        <v>52</v>
      </c>
      <c r="R89" s="1624"/>
      <c r="S89" s="1624"/>
      <c r="T89" s="1624"/>
      <c r="U89" s="1624"/>
      <c r="V89" s="1624"/>
      <c r="W89" s="1502"/>
      <c r="X89" s="1502"/>
      <c r="Y89" s="1502"/>
      <c r="Z89" s="1502"/>
      <c r="AA89" s="1502"/>
      <c r="AB89" s="1502"/>
      <c r="AC89" s="1502"/>
      <c r="AD89" s="1502"/>
      <c r="AE89" s="1502"/>
      <c r="AF89" s="1502"/>
      <c r="AG89" s="1502"/>
      <c r="AH89" s="1502"/>
      <c r="AI89" s="1502"/>
      <c r="AJ89" s="1502"/>
      <c r="AK89" s="1502"/>
      <c r="AL89" s="1502"/>
      <c r="AM89" s="1502"/>
    </row>
    <row r="90" spans="1:39" s="1049" customFormat="1" ht="18.75" customHeight="1">
      <c r="A90" s="1599"/>
      <c r="B90" s="1600"/>
      <c r="C90" s="1600"/>
      <c r="D90" s="1651"/>
      <c r="E90" s="1579"/>
      <c r="F90" s="2866"/>
      <c r="G90" s="2866"/>
      <c r="H90" s="1711"/>
      <c r="I90" s="1684" t="s">
        <v>1615</v>
      </c>
      <c r="J90" s="1685"/>
      <c r="K90" s="1538">
        <v>600</v>
      </c>
      <c r="L90" s="1661"/>
      <c r="M90" s="1595"/>
      <c r="N90" s="1569"/>
      <c r="O90" s="1573"/>
      <c r="P90" s="1573"/>
      <c r="Q90" s="1624"/>
      <c r="R90" s="1624"/>
      <c r="S90" s="1624"/>
      <c r="T90" s="1624"/>
      <c r="U90" s="1624"/>
      <c r="V90" s="1624"/>
      <c r="W90" s="1502"/>
      <c r="X90" s="1502"/>
      <c r="Y90" s="1502"/>
      <c r="Z90" s="1502"/>
      <c r="AA90" s="1502"/>
      <c r="AB90" s="1502"/>
      <c r="AC90" s="1502"/>
      <c r="AD90" s="1502"/>
      <c r="AE90" s="1502"/>
      <c r="AF90" s="1502"/>
      <c r="AG90" s="1502"/>
      <c r="AH90" s="1502"/>
      <c r="AI90" s="1502"/>
      <c r="AJ90" s="1502"/>
      <c r="AK90" s="1502"/>
      <c r="AL90" s="1502"/>
      <c r="AM90" s="1502"/>
    </row>
    <row r="91" spans="1:39" s="1049" customFormat="1" ht="18.75" customHeight="1">
      <c r="A91" s="1599"/>
      <c r="B91" s="1600"/>
      <c r="C91" s="1600"/>
      <c r="D91" s="1651"/>
      <c r="E91" s="1579"/>
      <c r="F91" s="2866"/>
      <c r="G91" s="2866"/>
      <c r="H91" s="1711"/>
      <c r="I91" s="1540" t="s">
        <v>1616</v>
      </c>
      <c r="J91" s="1685" t="s">
        <v>73</v>
      </c>
      <c r="K91" s="1538">
        <v>600</v>
      </c>
      <c r="L91" s="1686" t="s">
        <v>1617</v>
      </c>
      <c r="M91" s="1595"/>
      <c r="N91" s="1569"/>
      <c r="O91" s="1573"/>
      <c r="P91" s="1573"/>
      <c r="Q91" s="1624"/>
      <c r="R91" s="1624"/>
      <c r="S91" s="1624"/>
      <c r="T91" s="1624"/>
      <c r="U91" s="1624"/>
      <c r="V91" s="1624"/>
      <c r="W91" s="1502"/>
      <c r="X91" s="1502"/>
      <c r="Y91" s="1502"/>
      <c r="Z91" s="1502"/>
      <c r="AA91" s="1502"/>
      <c r="AB91" s="1502"/>
      <c r="AC91" s="1502"/>
      <c r="AD91" s="1502"/>
      <c r="AE91" s="1502"/>
      <c r="AF91" s="1502"/>
      <c r="AG91" s="1502"/>
      <c r="AH91" s="1502"/>
      <c r="AI91" s="1502"/>
      <c r="AJ91" s="1502"/>
      <c r="AK91" s="1502"/>
      <c r="AL91" s="1502"/>
      <c r="AM91" s="1502"/>
    </row>
    <row r="92" spans="1:39" s="1049" customFormat="1" ht="18.75" customHeight="1">
      <c r="A92" s="1599"/>
      <c r="B92" s="1600"/>
      <c r="C92" s="1600"/>
      <c r="D92" s="1651"/>
      <c r="E92" s="1545"/>
      <c r="F92" s="2859"/>
      <c r="G92" s="2859"/>
      <c r="H92" s="1712"/>
      <c r="I92" s="1563" t="s">
        <v>1618</v>
      </c>
      <c r="J92" s="1629" t="s">
        <v>73</v>
      </c>
      <c r="K92" s="1562">
        <v>300</v>
      </c>
      <c r="L92" s="1649" t="s">
        <v>1619</v>
      </c>
      <c r="M92" s="1595"/>
      <c r="N92" s="1569">
        <v>300000</v>
      </c>
      <c r="O92" s="1573">
        <v>1</v>
      </c>
      <c r="P92" s="1573"/>
      <c r="Q92" s="1624"/>
      <c r="R92" s="1624"/>
      <c r="S92" s="1624"/>
      <c r="T92" s="1624"/>
      <c r="U92" s="1624"/>
      <c r="V92" s="1624"/>
      <c r="W92" s="1502"/>
      <c r="X92" s="1502"/>
      <c r="Y92" s="1502"/>
      <c r="Z92" s="1502"/>
      <c r="AA92" s="1502"/>
      <c r="AB92" s="1502"/>
      <c r="AC92" s="1502"/>
      <c r="AD92" s="1502"/>
      <c r="AE92" s="1502"/>
      <c r="AF92" s="1502"/>
      <c r="AG92" s="1502"/>
      <c r="AH92" s="1502"/>
      <c r="AI92" s="1502"/>
      <c r="AJ92" s="1502"/>
      <c r="AK92" s="1502"/>
      <c r="AL92" s="1502"/>
      <c r="AM92" s="1502"/>
    </row>
    <row r="93" spans="1:39" s="1049" customFormat="1" ht="18.75" customHeight="1">
      <c r="A93" s="1599"/>
      <c r="B93" s="1600"/>
      <c r="C93" s="1600"/>
      <c r="D93" s="1651"/>
      <c r="E93" s="1718" t="s">
        <v>1052</v>
      </c>
      <c r="F93" s="2861">
        <v>507599</v>
      </c>
      <c r="G93" s="2875">
        <v>507839</v>
      </c>
      <c r="H93" s="1536">
        <v>-240</v>
      </c>
      <c r="I93" s="1612" t="s">
        <v>1052</v>
      </c>
      <c r="J93" s="1582"/>
      <c r="K93" s="1561">
        <v>507599</v>
      </c>
      <c r="L93" s="1641"/>
      <c r="M93" s="1595"/>
      <c r="N93" s="1569"/>
      <c r="O93" s="1573"/>
      <c r="P93" s="1573"/>
      <c r="Q93" s="1624"/>
      <c r="R93" s="1624"/>
      <c r="S93" s="1624"/>
      <c r="T93" s="1624"/>
      <c r="U93" s="1624"/>
      <c r="V93" s="1624"/>
      <c r="W93" s="1502"/>
      <c r="X93" s="1502"/>
      <c r="Y93" s="1502"/>
      <c r="Z93" s="1502"/>
      <c r="AA93" s="1502"/>
      <c r="AB93" s="1502"/>
      <c r="AC93" s="1502"/>
      <c r="AD93" s="1502"/>
      <c r="AE93" s="1502"/>
      <c r="AF93" s="1502"/>
      <c r="AG93" s="1502"/>
      <c r="AH93" s="1502"/>
      <c r="AI93" s="1502"/>
      <c r="AJ93" s="1502"/>
      <c r="AK93" s="1502"/>
      <c r="AL93" s="1502"/>
      <c r="AM93" s="1502"/>
    </row>
    <row r="94" spans="1:39" s="1049" customFormat="1" ht="18.75" customHeight="1">
      <c r="A94" s="1599"/>
      <c r="B94" s="1600"/>
      <c r="C94" s="1600"/>
      <c r="D94" s="1651"/>
      <c r="E94" s="1587"/>
      <c r="F94" s="2866"/>
      <c r="G94" s="2866"/>
      <c r="H94" s="1711"/>
      <c r="I94" s="1564" t="s">
        <v>1620</v>
      </c>
      <c r="J94" s="1614" t="s">
        <v>73</v>
      </c>
      <c r="K94" s="1560">
        <v>1624</v>
      </c>
      <c r="L94" s="1641"/>
      <c r="M94" s="1595"/>
      <c r="N94" s="1569"/>
      <c r="O94" s="1573"/>
      <c r="P94" s="1573"/>
      <c r="Q94" s="1624"/>
      <c r="R94" s="1624"/>
      <c r="S94" s="1624"/>
      <c r="T94" s="1624"/>
      <c r="U94" s="1624"/>
      <c r="V94" s="1624"/>
      <c r="W94" s="1502"/>
      <c r="X94" s="1502"/>
      <c r="Y94" s="1502"/>
      <c r="Z94" s="1502"/>
      <c r="AA94" s="1502"/>
      <c r="AB94" s="1502"/>
      <c r="AC94" s="1502"/>
      <c r="AD94" s="1502"/>
      <c r="AE94" s="1502"/>
      <c r="AF94" s="1502"/>
      <c r="AG94" s="1502"/>
      <c r="AH94" s="1502"/>
      <c r="AI94" s="1502"/>
      <c r="AJ94" s="1502"/>
      <c r="AK94" s="1502"/>
      <c r="AL94" s="1502"/>
      <c r="AM94" s="1502"/>
    </row>
    <row r="95" spans="1:39" s="1049" customFormat="1" ht="18.75" customHeight="1">
      <c r="A95" s="1599"/>
      <c r="B95" s="1600"/>
      <c r="C95" s="1600"/>
      <c r="D95" s="1651"/>
      <c r="E95" s="1587"/>
      <c r="F95" s="2866"/>
      <c r="G95" s="2866"/>
      <c r="H95" s="1711"/>
      <c r="I95" s="1566" t="s">
        <v>1621</v>
      </c>
      <c r="J95" s="1614" t="s">
        <v>73</v>
      </c>
      <c r="K95" s="1567">
        <v>228000</v>
      </c>
      <c r="L95" s="1672" t="s">
        <v>996</v>
      </c>
      <c r="M95" s="1505"/>
      <c r="N95" s="1569">
        <v>19000000</v>
      </c>
      <c r="O95" s="1573">
        <v>12</v>
      </c>
      <c r="P95" s="1573"/>
      <c r="Q95" s="1624"/>
      <c r="R95" s="1624"/>
      <c r="S95" s="1624"/>
      <c r="T95" s="1624"/>
      <c r="U95" s="1624"/>
      <c r="V95" s="1624"/>
      <c r="W95" s="1502"/>
      <c r="X95" s="1502"/>
      <c r="Y95" s="1502"/>
      <c r="Z95" s="1502"/>
      <c r="AA95" s="1502"/>
      <c r="AB95" s="1502"/>
      <c r="AC95" s="1502"/>
      <c r="AD95" s="1502"/>
      <c r="AE95" s="1502"/>
      <c r="AF95" s="1502"/>
      <c r="AG95" s="1502"/>
      <c r="AH95" s="1502"/>
      <c r="AI95" s="1502"/>
      <c r="AJ95" s="1502"/>
      <c r="AK95" s="1502"/>
      <c r="AL95" s="1502"/>
      <c r="AM95" s="1502"/>
    </row>
    <row r="96" spans="1:39" s="1049" customFormat="1" ht="18.75" customHeight="1">
      <c r="A96" s="1599"/>
      <c r="B96" s="1600"/>
      <c r="C96" s="1600"/>
      <c r="D96" s="1651"/>
      <c r="E96" s="1587"/>
      <c r="F96" s="2866"/>
      <c r="G96" s="2866"/>
      <c r="H96" s="1711"/>
      <c r="I96" s="1566" t="s">
        <v>1622</v>
      </c>
      <c r="J96" s="1614" t="s">
        <v>73</v>
      </c>
      <c r="K96" s="1567">
        <v>186000</v>
      </c>
      <c r="L96" s="1672" t="s">
        <v>997</v>
      </c>
      <c r="M96" s="1595"/>
      <c r="N96" s="1569">
        <v>15500000</v>
      </c>
      <c r="O96" s="1573">
        <v>12</v>
      </c>
      <c r="P96" s="1573"/>
      <c r="Q96" s="1624"/>
      <c r="R96" s="1624"/>
      <c r="S96" s="1624"/>
      <c r="T96" s="1624"/>
      <c r="U96" s="1624"/>
      <c r="V96" s="1624"/>
      <c r="W96" s="1502"/>
      <c r="X96" s="1502"/>
      <c r="Y96" s="1502"/>
      <c r="Z96" s="1502"/>
      <c r="AA96" s="1502"/>
      <c r="AB96" s="1502"/>
      <c r="AC96" s="1502"/>
      <c r="AD96" s="1502"/>
      <c r="AE96" s="1502"/>
      <c r="AF96" s="1502"/>
      <c r="AG96" s="1502"/>
      <c r="AH96" s="1502"/>
      <c r="AI96" s="1502"/>
      <c r="AJ96" s="1502"/>
      <c r="AK96" s="1502"/>
      <c r="AL96" s="1502"/>
      <c r="AM96" s="1502"/>
    </row>
    <row r="97" spans="1:39" s="1049" customFormat="1" ht="18.75" customHeight="1">
      <c r="A97" s="1599"/>
      <c r="B97" s="1600"/>
      <c r="C97" s="1600"/>
      <c r="D97" s="1651"/>
      <c r="E97" s="1587"/>
      <c r="F97" s="2866"/>
      <c r="G97" s="2866"/>
      <c r="H97" s="1711"/>
      <c r="I97" s="1564" t="s">
        <v>1623</v>
      </c>
      <c r="J97" s="1614" t="s">
        <v>73</v>
      </c>
      <c r="K97" s="1567">
        <v>84000</v>
      </c>
      <c r="L97" s="1641" t="s">
        <v>998</v>
      </c>
      <c r="M97" s="1595"/>
      <c r="N97" s="1569">
        <v>7000000</v>
      </c>
      <c r="O97" s="1573">
        <v>12</v>
      </c>
      <c r="P97" s="1573"/>
      <c r="Q97" s="1624"/>
      <c r="R97" s="1624"/>
      <c r="S97" s="1624"/>
      <c r="T97" s="1624"/>
      <c r="U97" s="1624"/>
      <c r="V97" s="1624"/>
      <c r="W97" s="1502"/>
      <c r="X97" s="1502"/>
      <c r="Y97" s="1502"/>
      <c r="Z97" s="1502"/>
      <c r="AA97" s="1502"/>
      <c r="AB97" s="1502"/>
      <c r="AC97" s="1502"/>
      <c r="AD97" s="1502"/>
      <c r="AE97" s="1502"/>
      <c r="AF97" s="1502"/>
      <c r="AG97" s="1502"/>
      <c r="AH97" s="1502"/>
      <c r="AI97" s="1502"/>
      <c r="AJ97" s="1502"/>
      <c r="AK97" s="1502"/>
      <c r="AL97" s="1502"/>
      <c r="AM97" s="1502"/>
    </row>
    <row r="98" spans="1:39" s="1049" customFormat="1" ht="18.75" customHeight="1">
      <c r="A98" s="1599"/>
      <c r="B98" s="1600"/>
      <c r="C98" s="1600"/>
      <c r="D98" s="1651"/>
      <c r="E98" s="1587"/>
      <c r="F98" s="2866"/>
      <c r="G98" s="2866"/>
      <c r="H98" s="1711"/>
      <c r="I98" s="1564" t="s">
        <v>1624</v>
      </c>
      <c r="J98" s="1622" t="s">
        <v>73</v>
      </c>
      <c r="K98" s="1660">
        <v>4320</v>
      </c>
      <c r="L98" s="1661" t="s">
        <v>1625</v>
      </c>
      <c r="M98" s="1595"/>
      <c r="N98" s="1569">
        <v>360000</v>
      </c>
      <c r="O98" s="1573">
        <v>12</v>
      </c>
      <c r="P98" s="1573"/>
      <c r="Q98" s="1624"/>
      <c r="R98" s="1624"/>
      <c r="S98" s="1624"/>
      <c r="T98" s="1624"/>
      <c r="U98" s="1624"/>
      <c r="V98" s="1624"/>
      <c r="W98" s="1502"/>
      <c r="X98" s="1502"/>
      <c r="Y98" s="1502"/>
      <c r="Z98" s="1502"/>
      <c r="AA98" s="1502"/>
      <c r="AB98" s="1502"/>
      <c r="AC98" s="1502"/>
      <c r="AD98" s="1502"/>
      <c r="AE98" s="1502"/>
      <c r="AF98" s="1502"/>
      <c r="AG98" s="1502"/>
      <c r="AH98" s="1502"/>
      <c r="AI98" s="1502"/>
      <c r="AJ98" s="1502"/>
      <c r="AK98" s="1502"/>
      <c r="AL98" s="1502"/>
      <c r="AM98" s="1502"/>
    </row>
    <row r="99" spans="1:39" s="1049" customFormat="1" ht="18.75" customHeight="1">
      <c r="A99" s="1599"/>
      <c r="B99" s="1600"/>
      <c r="C99" s="1633"/>
      <c r="D99" s="1651"/>
      <c r="E99" s="1587"/>
      <c r="F99" s="2866"/>
      <c r="G99" s="2866"/>
      <c r="H99" s="1711"/>
      <c r="I99" s="1564" t="s">
        <v>1626</v>
      </c>
      <c r="J99" s="1614" t="s">
        <v>73</v>
      </c>
      <c r="K99" s="1567">
        <v>20</v>
      </c>
      <c r="L99" s="1641" t="s">
        <v>999</v>
      </c>
      <c r="M99" s="1595"/>
      <c r="N99" s="1569">
        <v>20000</v>
      </c>
      <c r="O99" s="1573">
        <v>1</v>
      </c>
      <c r="P99" s="1573"/>
      <c r="Q99" s="1624"/>
      <c r="R99" s="1624"/>
      <c r="S99" s="1624"/>
      <c r="T99" s="1624"/>
      <c r="U99" s="1624"/>
      <c r="V99" s="1624"/>
      <c r="W99" s="1502"/>
      <c r="X99" s="1502"/>
      <c r="Y99" s="1502"/>
      <c r="Z99" s="1502"/>
      <c r="AA99" s="1502"/>
      <c r="AB99" s="1502"/>
      <c r="AC99" s="1502"/>
      <c r="AD99" s="1502"/>
      <c r="AE99" s="1502"/>
      <c r="AF99" s="1502"/>
      <c r="AG99" s="1502"/>
      <c r="AH99" s="1502"/>
      <c r="AI99" s="1502"/>
      <c r="AJ99" s="1502"/>
      <c r="AK99" s="1502"/>
      <c r="AL99" s="1502"/>
      <c r="AM99" s="1502"/>
    </row>
    <row r="100" spans="1:39" s="1049" customFormat="1" ht="18.75" customHeight="1">
      <c r="A100" s="1599"/>
      <c r="B100" s="1600"/>
      <c r="C100" s="1633"/>
      <c r="D100" s="1651"/>
      <c r="E100" s="1587"/>
      <c r="F100" s="2866"/>
      <c r="G100" s="2866"/>
      <c r="H100" s="1711"/>
      <c r="I100" s="1564" t="s">
        <v>1627</v>
      </c>
      <c r="J100" s="1614" t="s">
        <v>73</v>
      </c>
      <c r="K100" s="1567">
        <v>35</v>
      </c>
      <c r="L100" s="1641" t="s">
        <v>999</v>
      </c>
      <c r="M100" s="1595"/>
      <c r="N100" s="1569">
        <v>35000</v>
      </c>
      <c r="O100" s="1573">
        <v>1</v>
      </c>
      <c r="P100" s="1573"/>
      <c r="Q100" s="1624"/>
      <c r="R100" s="1624"/>
      <c r="S100" s="1624"/>
      <c r="T100" s="1624"/>
      <c r="U100" s="1624"/>
      <c r="V100" s="1624"/>
      <c r="W100" s="1502"/>
      <c r="X100" s="1502"/>
      <c r="Y100" s="1502"/>
      <c r="Z100" s="1502"/>
      <c r="AA100" s="1502"/>
      <c r="AB100" s="1502"/>
      <c r="AC100" s="1502"/>
      <c r="AD100" s="1502"/>
      <c r="AE100" s="1502"/>
      <c r="AF100" s="1502"/>
      <c r="AG100" s="1502"/>
      <c r="AH100" s="1502"/>
      <c r="AI100" s="1502"/>
      <c r="AJ100" s="1502"/>
      <c r="AK100" s="1502"/>
      <c r="AL100" s="1502"/>
      <c r="AM100" s="1502"/>
    </row>
    <row r="101" spans="1:39" s="1049" customFormat="1" ht="18.75" customHeight="1">
      <c r="A101" s="1599"/>
      <c r="B101" s="1600"/>
      <c r="C101" s="1598"/>
      <c r="D101" s="1652"/>
      <c r="E101" s="1546"/>
      <c r="F101" s="2859"/>
      <c r="G101" s="2876"/>
      <c r="H101" s="1712"/>
      <c r="I101" s="1564" t="s">
        <v>1628</v>
      </c>
      <c r="J101" s="1614" t="s">
        <v>73</v>
      </c>
      <c r="K101" s="1567">
        <v>3600</v>
      </c>
      <c r="L101" s="1641" t="s">
        <v>1629</v>
      </c>
      <c r="M101" s="1595"/>
      <c r="N101" s="1569">
        <v>300000</v>
      </c>
      <c r="O101" s="1573">
        <v>12</v>
      </c>
      <c r="P101" s="1573"/>
      <c r="Q101" s="1624"/>
      <c r="R101" s="1624"/>
      <c r="S101" s="1624"/>
      <c r="T101" s="1624"/>
      <c r="U101" s="1624"/>
      <c r="V101" s="1624"/>
      <c r="W101" s="1502"/>
      <c r="X101" s="1502"/>
      <c r="Y101" s="1502"/>
      <c r="Z101" s="1502"/>
      <c r="AA101" s="1502"/>
      <c r="AB101" s="1502"/>
      <c r="AC101" s="1502"/>
      <c r="AD101" s="1502"/>
      <c r="AE101" s="1502"/>
      <c r="AF101" s="1502"/>
      <c r="AG101" s="1502"/>
      <c r="AH101" s="1502"/>
      <c r="AI101" s="1502"/>
      <c r="AJ101" s="1502"/>
      <c r="AK101" s="1502"/>
      <c r="AL101" s="1502"/>
      <c r="AM101" s="1502"/>
    </row>
    <row r="102" spans="1:39" s="1049" customFormat="1" ht="18.75" customHeight="1" thickBot="1">
      <c r="A102" s="1588"/>
      <c r="B102" s="1631"/>
      <c r="C102" s="1632"/>
      <c r="D102" s="3535" t="s">
        <v>311</v>
      </c>
      <c r="E102" s="3536"/>
      <c r="F102" s="2877">
        <v>28180</v>
      </c>
      <c r="G102" s="2870">
        <v>17560</v>
      </c>
      <c r="H102" s="1700">
        <v>10620</v>
      </c>
      <c r="I102" s="1822"/>
      <c r="J102" s="1823"/>
      <c r="K102" s="1824"/>
      <c r="L102" s="1636"/>
      <c r="M102" s="1573"/>
      <c r="N102" s="1569"/>
      <c r="O102" s="1573"/>
      <c r="P102" s="1573"/>
      <c r="Q102" s="1573"/>
      <c r="R102" s="1573"/>
      <c r="S102" s="1573"/>
      <c r="T102" s="1573"/>
      <c r="U102" s="1580"/>
      <c r="V102" s="1580"/>
      <c r="W102" s="1502"/>
      <c r="X102" s="1502"/>
      <c r="Y102" s="1502"/>
      <c r="Z102" s="1502"/>
      <c r="AA102" s="1502"/>
      <c r="AB102" s="1502"/>
      <c r="AC102" s="1502"/>
      <c r="AD102" s="1502"/>
      <c r="AE102" s="1502"/>
      <c r="AF102" s="1502"/>
      <c r="AG102" s="1502"/>
      <c r="AH102" s="1502"/>
      <c r="AI102" s="1502"/>
      <c r="AJ102" s="1502"/>
      <c r="AK102" s="1502"/>
      <c r="AL102" s="1502"/>
      <c r="AM102" s="1502"/>
    </row>
    <row r="103" spans="1:39" s="1049" customFormat="1" ht="18.75" customHeight="1">
      <c r="A103" s="1581"/>
      <c r="B103" s="1579"/>
      <c r="C103" s="1587"/>
      <c r="D103" s="1590"/>
      <c r="E103" s="1579" t="s">
        <v>298</v>
      </c>
      <c r="F103" s="2873">
        <v>28180</v>
      </c>
      <c r="G103" s="2866">
        <v>17560</v>
      </c>
      <c r="H103" s="1711">
        <v>10620</v>
      </c>
      <c r="I103" s="1821" t="s">
        <v>1630</v>
      </c>
      <c r="J103" s="1614"/>
      <c r="K103" s="1750">
        <v>28180</v>
      </c>
      <c r="L103" s="1635"/>
      <c r="M103" s="1573"/>
      <c r="N103" s="1569"/>
      <c r="O103" s="1573"/>
      <c r="P103" s="1573"/>
      <c r="Q103" s="1573"/>
      <c r="R103" s="1573"/>
      <c r="S103" s="1573"/>
      <c r="T103" s="1573"/>
      <c r="U103" s="1580"/>
      <c r="V103" s="1580"/>
      <c r="W103" s="1502"/>
      <c r="X103" s="1502"/>
      <c r="Y103" s="1502"/>
      <c r="Z103" s="1502"/>
      <c r="AA103" s="1502"/>
      <c r="AB103" s="1502"/>
      <c r="AC103" s="1502"/>
      <c r="AD103" s="1502"/>
      <c r="AE103" s="1502"/>
      <c r="AF103" s="1502"/>
      <c r="AG103" s="1502"/>
      <c r="AH103" s="1502"/>
      <c r="AI103" s="1502"/>
      <c r="AJ103" s="1502"/>
      <c r="AK103" s="1502"/>
      <c r="AL103" s="1502"/>
      <c r="AM103" s="1502"/>
    </row>
    <row r="104" spans="1:39" s="1049" customFormat="1" ht="18.75" customHeight="1">
      <c r="A104" s="1581"/>
      <c r="B104" s="1579"/>
      <c r="C104" s="1587"/>
      <c r="D104" s="1583"/>
      <c r="E104" s="1583"/>
      <c r="F104" s="2866"/>
      <c r="G104" s="2866"/>
      <c r="H104" s="1711"/>
      <c r="I104" s="1611" t="s">
        <v>1631</v>
      </c>
      <c r="J104" s="1614" t="s">
        <v>73</v>
      </c>
      <c r="K104" s="1559">
        <v>21120</v>
      </c>
      <c r="L104" s="1634" t="s">
        <v>1632</v>
      </c>
      <c r="M104" s="1573"/>
      <c r="N104" s="1569">
        <v>20000</v>
      </c>
      <c r="O104" s="1573">
        <v>8</v>
      </c>
      <c r="P104" s="1573">
        <v>11</v>
      </c>
      <c r="Q104" s="1573">
        <v>12</v>
      </c>
      <c r="R104" s="1573"/>
      <c r="S104" s="1573"/>
      <c r="T104" s="1573"/>
      <c r="U104" s="1580"/>
      <c r="V104" s="1580"/>
      <c r="W104" s="1502"/>
      <c r="X104" s="1502"/>
      <c r="Y104" s="1502"/>
      <c r="Z104" s="1502"/>
      <c r="AA104" s="1502"/>
      <c r="AB104" s="1502"/>
      <c r="AC104" s="1502"/>
      <c r="AD104" s="1502"/>
      <c r="AE104" s="1502"/>
      <c r="AF104" s="1502"/>
      <c r="AG104" s="1502"/>
      <c r="AH104" s="1502"/>
      <c r="AI104" s="1502"/>
      <c r="AJ104" s="1502"/>
      <c r="AK104" s="1502"/>
      <c r="AL104" s="1502"/>
      <c r="AM104" s="1502"/>
    </row>
    <row r="105" spans="1:39" s="1049" customFormat="1" ht="18.75" customHeight="1">
      <c r="A105" s="1581"/>
      <c r="B105" s="1579"/>
      <c r="C105" s="1587"/>
      <c r="D105" s="1583"/>
      <c r="E105" s="1583"/>
      <c r="F105" s="2866"/>
      <c r="G105" s="2869"/>
      <c r="H105" s="1711"/>
      <c r="I105" s="1611" t="s">
        <v>1633</v>
      </c>
      <c r="J105" s="1614" t="s">
        <v>73</v>
      </c>
      <c r="K105" s="1559">
        <v>3060</v>
      </c>
      <c r="L105" s="1634" t="s">
        <v>1634</v>
      </c>
      <c r="M105" s="1573"/>
      <c r="N105" s="1569">
        <v>85000</v>
      </c>
      <c r="O105" s="1573">
        <v>6</v>
      </c>
      <c r="P105" s="1573">
        <v>3</v>
      </c>
      <c r="Q105" s="1573">
        <v>2</v>
      </c>
      <c r="R105" s="1573"/>
      <c r="S105" s="1573"/>
      <c r="T105" s="1573"/>
      <c r="U105" s="1580"/>
      <c r="V105" s="1580"/>
      <c r="W105" s="1502"/>
      <c r="X105" s="1502"/>
      <c r="Y105" s="1502"/>
      <c r="Z105" s="1502"/>
      <c r="AA105" s="1502"/>
      <c r="AB105" s="1502"/>
      <c r="AC105" s="1502"/>
      <c r="AD105" s="1502"/>
      <c r="AE105" s="1502"/>
      <c r="AF105" s="1502"/>
      <c r="AG105" s="1502"/>
      <c r="AH105" s="1502"/>
      <c r="AI105" s="1502"/>
      <c r="AJ105" s="1502"/>
      <c r="AK105" s="1502"/>
      <c r="AL105" s="1502"/>
      <c r="AM105" s="1502"/>
    </row>
    <row r="106" spans="1:39" s="1049" customFormat="1" ht="18.75" customHeight="1">
      <c r="A106" s="1581"/>
      <c r="B106" s="1579"/>
      <c r="C106" s="1587"/>
      <c r="D106" s="1732"/>
      <c r="E106" s="1733"/>
      <c r="F106" s="2866"/>
      <c r="G106" s="2869"/>
      <c r="H106" s="1711"/>
      <c r="I106" s="1611" t="s">
        <v>1635</v>
      </c>
      <c r="J106" s="1614" t="s">
        <v>73</v>
      </c>
      <c r="K106" s="1559">
        <v>4000</v>
      </c>
      <c r="L106" s="1634" t="s">
        <v>1636</v>
      </c>
      <c r="M106" s="1573"/>
      <c r="N106" s="1569"/>
      <c r="O106" s="1573"/>
      <c r="P106" s="1573"/>
      <c r="Q106" s="1573"/>
      <c r="R106" s="1573"/>
      <c r="S106" s="1573"/>
      <c r="T106" s="1573"/>
      <c r="U106" s="1580"/>
      <c r="V106" s="1580"/>
      <c r="W106" s="1502"/>
      <c r="X106" s="1502"/>
      <c r="Y106" s="1502"/>
      <c r="Z106" s="1502"/>
      <c r="AA106" s="1502"/>
      <c r="AB106" s="1502"/>
      <c r="AC106" s="1502"/>
      <c r="AD106" s="1502"/>
      <c r="AE106" s="1502"/>
      <c r="AF106" s="1502"/>
      <c r="AG106" s="1502"/>
      <c r="AH106" s="1502"/>
      <c r="AI106" s="1502"/>
      <c r="AJ106" s="1502"/>
      <c r="AK106" s="1502"/>
      <c r="AL106" s="1502"/>
      <c r="AM106" s="1502"/>
    </row>
    <row r="107" spans="1:39" s="1049" customFormat="1" ht="18.75" customHeight="1">
      <c r="A107" s="1581"/>
      <c r="B107" s="1579"/>
      <c r="C107" s="1587"/>
      <c r="D107" s="3466" t="s">
        <v>1637</v>
      </c>
      <c r="E107" s="3467"/>
      <c r="F107" s="2878">
        <v>10354</v>
      </c>
      <c r="G107" s="2878">
        <v>5574</v>
      </c>
      <c r="H107" s="1539">
        <v>4780</v>
      </c>
      <c r="I107" s="1619"/>
      <c r="J107" s="1522"/>
      <c r="K107" s="1520"/>
      <c r="L107" s="1643"/>
      <c r="M107" s="1505"/>
      <c r="N107" s="1627"/>
      <c r="O107" s="1627"/>
      <c r="P107" s="1627"/>
      <c r="Q107" s="1627"/>
      <c r="R107" s="1627"/>
      <c r="S107" s="1627"/>
      <c r="T107" s="1627"/>
      <c r="U107" s="1627"/>
      <c r="V107" s="1627"/>
      <c r="W107" s="1502"/>
      <c r="X107" s="1502"/>
      <c r="Y107" s="1502"/>
      <c r="Z107" s="1502"/>
      <c r="AA107" s="1502"/>
      <c r="AB107" s="1502"/>
      <c r="AC107" s="1502"/>
      <c r="AD107" s="1502"/>
      <c r="AE107" s="1502"/>
      <c r="AF107" s="1502"/>
      <c r="AG107" s="1502"/>
      <c r="AH107" s="1502"/>
      <c r="AI107" s="1502"/>
      <c r="AJ107" s="1502"/>
      <c r="AK107" s="1502"/>
      <c r="AL107" s="1502"/>
      <c r="AM107" s="1502"/>
    </row>
    <row r="108" spans="1:39" s="1049" customFormat="1" ht="18.75" customHeight="1">
      <c r="A108" s="1581"/>
      <c r="B108" s="1579"/>
      <c r="C108" s="1587"/>
      <c r="D108" s="1590"/>
      <c r="E108" s="1579" t="s">
        <v>1023</v>
      </c>
      <c r="F108" s="2879">
        <v>1000</v>
      </c>
      <c r="G108" s="2880">
        <v>600</v>
      </c>
      <c r="H108" s="1711">
        <v>400</v>
      </c>
      <c r="I108" s="1524" t="s">
        <v>1023</v>
      </c>
      <c r="J108" s="1525"/>
      <c r="K108" s="1526">
        <v>1000</v>
      </c>
      <c r="L108" s="1644"/>
      <c r="M108" s="1505"/>
      <c r="N108" s="1627"/>
      <c r="O108" s="1627"/>
      <c r="P108" s="1627"/>
      <c r="Q108" s="1627"/>
      <c r="R108" s="1627"/>
      <c r="S108" s="1627"/>
      <c r="T108" s="1627"/>
      <c r="U108" s="1627"/>
      <c r="V108" s="1627"/>
      <c r="W108" s="1502"/>
      <c r="X108" s="1502"/>
      <c r="Y108" s="1502"/>
      <c r="Z108" s="1502"/>
      <c r="AA108" s="1502"/>
      <c r="AB108" s="1502"/>
      <c r="AC108" s="1502"/>
      <c r="AD108" s="1502"/>
      <c r="AE108" s="1502"/>
      <c r="AF108" s="1502"/>
      <c r="AG108" s="1502"/>
      <c r="AH108" s="1502"/>
      <c r="AI108" s="1502"/>
      <c r="AJ108" s="1502"/>
      <c r="AK108" s="1502"/>
      <c r="AL108" s="1502"/>
      <c r="AM108" s="1502"/>
    </row>
    <row r="109" spans="1:39" s="1049" customFormat="1" ht="18.75" customHeight="1">
      <c r="A109" s="1581"/>
      <c r="B109" s="1579"/>
      <c r="C109" s="1587"/>
      <c r="D109" s="1590"/>
      <c r="E109" s="1579"/>
      <c r="F109" s="2869"/>
      <c r="G109" s="2880"/>
      <c r="H109" s="1711"/>
      <c r="I109" s="1564" t="s">
        <v>1638</v>
      </c>
      <c r="J109" s="1603" t="s">
        <v>73</v>
      </c>
      <c r="K109" s="1660">
        <v>1000</v>
      </c>
      <c r="L109" s="1639" t="s">
        <v>1639</v>
      </c>
      <c r="M109" s="1505"/>
      <c r="N109" s="1628">
        <v>500000</v>
      </c>
      <c r="O109" s="1627">
        <v>2</v>
      </c>
      <c r="P109" s="1627"/>
      <c r="Q109" s="1627"/>
      <c r="R109" s="1627"/>
      <c r="S109" s="1627"/>
      <c r="T109" s="1627"/>
      <c r="U109" s="1627"/>
      <c r="V109" s="1627"/>
      <c r="W109" s="1502"/>
      <c r="X109" s="1502"/>
      <c r="Y109" s="1502"/>
      <c r="Z109" s="1502"/>
      <c r="AA109" s="1502"/>
      <c r="AB109" s="1502"/>
      <c r="AC109" s="1502"/>
      <c r="AD109" s="1502"/>
      <c r="AE109" s="1502"/>
      <c r="AF109" s="1502"/>
      <c r="AG109" s="1502"/>
      <c r="AH109" s="1502"/>
      <c r="AI109" s="1502"/>
      <c r="AJ109" s="1502"/>
      <c r="AK109" s="1502"/>
      <c r="AL109" s="1502"/>
      <c r="AM109" s="1502"/>
    </row>
    <row r="110" spans="1:39" s="1049" customFormat="1" ht="18.75" customHeight="1">
      <c r="A110" s="1581"/>
      <c r="B110" s="1579"/>
      <c r="C110" s="1587"/>
      <c r="D110" s="1590"/>
      <c r="E110" s="1579" t="s">
        <v>1640</v>
      </c>
      <c r="F110" s="2879">
        <v>9354</v>
      </c>
      <c r="G110" s="2880">
        <v>4974</v>
      </c>
      <c r="H110" s="1711">
        <v>4380</v>
      </c>
      <c r="I110" s="1794" t="s">
        <v>1640</v>
      </c>
      <c r="J110" s="1795"/>
      <c r="K110" s="1796">
        <v>9354</v>
      </c>
      <c r="L110" s="1639"/>
      <c r="M110" s="1505"/>
      <c r="N110" s="1628"/>
      <c r="O110" s="1627"/>
      <c r="P110" s="1627"/>
      <c r="Q110" s="1627"/>
      <c r="R110" s="1627"/>
      <c r="S110" s="1627"/>
      <c r="T110" s="1627"/>
      <c r="U110" s="1627"/>
      <c r="V110" s="1627"/>
      <c r="W110" s="1502"/>
      <c r="X110" s="1502"/>
      <c r="Y110" s="1502"/>
      <c r="Z110" s="1502"/>
      <c r="AA110" s="1502"/>
      <c r="AB110" s="1502"/>
      <c r="AC110" s="1502"/>
      <c r="AD110" s="1502"/>
      <c r="AE110" s="1502"/>
      <c r="AF110" s="1502"/>
      <c r="AG110" s="1502"/>
      <c r="AH110" s="1502"/>
      <c r="AI110" s="1502"/>
      <c r="AJ110" s="1502"/>
      <c r="AK110" s="1502"/>
      <c r="AL110" s="1502"/>
      <c r="AM110" s="1502"/>
    </row>
    <row r="111" spans="1:39" s="1049" customFormat="1" ht="18.75" customHeight="1">
      <c r="A111" s="1581"/>
      <c r="B111" s="1579"/>
      <c r="C111" s="1587"/>
      <c r="D111" s="1591"/>
      <c r="E111" s="1577"/>
      <c r="F111" s="2869"/>
      <c r="G111" s="2880"/>
      <c r="H111" s="1711"/>
      <c r="I111" s="1564" t="s">
        <v>1641</v>
      </c>
      <c r="J111" s="1603" t="s">
        <v>73</v>
      </c>
      <c r="K111" s="1673">
        <v>1584</v>
      </c>
      <c r="L111" s="1637" t="s">
        <v>1642</v>
      </c>
      <c r="M111" s="1505"/>
      <c r="N111" s="1628">
        <v>8800</v>
      </c>
      <c r="O111" s="1627">
        <v>15</v>
      </c>
      <c r="P111" s="1627">
        <v>12</v>
      </c>
      <c r="Q111" s="1627"/>
      <c r="R111" s="1627"/>
      <c r="S111" s="1627"/>
      <c r="T111" s="1627"/>
      <c r="U111" s="1627"/>
      <c r="V111" s="1627"/>
      <c r="W111" s="1502"/>
      <c r="X111" s="1502"/>
      <c r="Y111" s="1502"/>
      <c r="Z111" s="1502"/>
      <c r="AA111" s="1502"/>
      <c r="AB111" s="1502"/>
      <c r="AC111" s="1502"/>
      <c r="AD111" s="1502"/>
      <c r="AE111" s="1502"/>
      <c r="AF111" s="1502"/>
      <c r="AG111" s="1502"/>
      <c r="AH111" s="1502"/>
      <c r="AI111" s="1502"/>
      <c r="AJ111" s="1502"/>
      <c r="AK111" s="1502"/>
      <c r="AL111" s="1502"/>
      <c r="AM111" s="1502"/>
    </row>
    <row r="112" spans="1:39" s="791" customFormat="1" ht="18.75" customHeight="1" thickBot="1">
      <c r="A112" s="1581"/>
      <c r="B112" s="1579"/>
      <c r="C112" s="1587"/>
      <c r="D112" s="1591"/>
      <c r="E112" s="1577"/>
      <c r="F112" s="2869"/>
      <c r="G112" s="2880"/>
      <c r="H112" s="1711"/>
      <c r="I112" s="1564" t="s">
        <v>1643</v>
      </c>
      <c r="J112" s="1603" t="s">
        <v>73</v>
      </c>
      <c r="K112" s="1673">
        <v>2160</v>
      </c>
      <c r="L112" s="1797" t="s">
        <v>1644</v>
      </c>
      <c r="M112" s="1505"/>
      <c r="N112" s="1628">
        <v>60000</v>
      </c>
      <c r="O112" s="1627">
        <v>3</v>
      </c>
      <c r="P112" s="1627">
        <v>12</v>
      </c>
      <c r="Q112" s="1627"/>
      <c r="R112" s="1627"/>
      <c r="S112" s="1627"/>
      <c r="T112" s="1627"/>
      <c r="U112" s="1627"/>
      <c r="V112" s="1627"/>
      <c r="W112" s="1501"/>
      <c r="X112" s="1501"/>
      <c r="Y112" s="1501"/>
      <c r="Z112" s="1501"/>
      <c r="AA112" s="1501"/>
      <c r="AB112" s="1501"/>
      <c r="AC112" s="1501"/>
      <c r="AD112" s="1501"/>
      <c r="AE112" s="1501"/>
      <c r="AF112" s="1501"/>
      <c r="AG112" s="1501"/>
      <c r="AH112" s="1501"/>
      <c r="AI112" s="1501"/>
      <c r="AJ112" s="1501"/>
      <c r="AK112" s="1501"/>
      <c r="AL112" s="1501"/>
      <c r="AM112" s="1501"/>
    </row>
    <row r="113" spans="1:39" s="791" customFormat="1" ht="18.75" customHeight="1">
      <c r="A113" s="1581"/>
      <c r="B113" s="1579"/>
      <c r="C113" s="1587"/>
      <c r="D113" s="1591"/>
      <c r="E113" s="1577"/>
      <c r="F113" s="2869"/>
      <c r="G113" s="2880"/>
      <c r="H113" s="1711"/>
      <c r="I113" s="1564" t="s">
        <v>1645</v>
      </c>
      <c r="J113" s="1603" t="s">
        <v>73</v>
      </c>
      <c r="K113" s="1673">
        <v>3168</v>
      </c>
      <c r="L113" s="1637" t="s">
        <v>1646</v>
      </c>
      <c r="M113" s="1505"/>
      <c r="N113" s="1628">
        <v>22000</v>
      </c>
      <c r="O113" s="1627">
        <v>12</v>
      </c>
      <c r="P113" s="1627">
        <v>12</v>
      </c>
      <c r="Q113" s="1627"/>
      <c r="R113" s="1627"/>
      <c r="S113" s="1627"/>
      <c r="T113" s="1627"/>
      <c r="U113" s="1627"/>
      <c r="V113" s="1627"/>
      <c r="W113" s="1501"/>
      <c r="X113" s="1501"/>
      <c r="Y113" s="1501"/>
      <c r="Z113" s="1501"/>
      <c r="AA113" s="1501"/>
      <c r="AB113" s="1501"/>
      <c r="AC113" s="1501"/>
      <c r="AD113" s="1501"/>
      <c r="AE113" s="1501"/>
      <c r="AF113" s="1501"/>
      <c r="AG113" s="1501"/>
      <c r="AH113" s="1501"/>
      <c r="AI113" s="1501"/>
      <c r="AJ113" s="1501"/>
      <c r="AK113" s="1501"/>
      <c r="AL113" s="1501"/>
      <c r="AM113" s="1501"/>
    </row>
    <row r="114" spans="1:39" s="791" customFormat="1" ht="18.75" customHeight="1">
      <c r="A114" s="1581"/>
      <c r="B114" s="1579"/>
      <c r="C114" s="1587"/>
      <c r="D114" s="1507"/>
      <c r="E114" s="1527"/>
      <c r="F114" s="2881"/>
      <c r="G114" s="2881"/>
      <c r="H114" s="1711"/>
      <c r="I114" s="1564" t="s">
        <v>1647</v>
      </c>
      <c r="J114" s="1603" t="s">
        <v>73</v>
      </c>
      <c r="K114" s="1673">
        <v>330</v>
      </c>
      <c r="L114" s="1639" t="s">
        <v>1648</v>
      </c>
      <c r="M114" s="1505"/>
      <c r="N114" s="1628">
        <v>33000</v>
      </c>
      <c r="O114" s="1627">
        <v>10</v>
      </c>
      <c r="P114" s="1627">
        <v>1</v>
      </c>
      <c r="Q114" s="1627"/>
      <c r="R114" s="1627"/>
      <c r="S114" s="1627"/>
      <c r="T114" s="1627"/>
      <c r="U114" s="1627"/>
      <c r="V114" s="1627"/>
      <c r="W114" s="1501"/>
      <c r="X114" s="1501"/>
      <c r="Y114" s="1501"/>
      <c r="Z114" s="1501"/>
      <c r="AA114" s="1501"/>
      <c r="AB114" s="1501"/>
      <c r="AC114" s="1501"/>
      <c r="AD114" s="1501"/>
      <c r="AE114" s="1501"/>
      <c r="AF114" s="1501"/>
      <c r="AG114" s="1501"/>
      <c r="AH114" s="1501"/>
      <c r="AI114" s="1501"/>
      <c r="AJ114" s="1501"/>
      <c r="AK114" s="1501"/>
      <c r="AL114" s="1501"/>
      <c r="AM114" s="1501"/>
    </row>
    <row r="115" spans="1:39" s="791" customFormat="1" ht="18.75" customHeight="1">
      <c r="A115" s="1581"/>
      <c r="B115" s="1579"/>
      <c r="C115" s="1587"/>
      <c r="D115" s="1507"/>
      <c r="E115" s="1527"/>
      <c r="F115" s="2881"/>
      <c r="G115" s="2881"/>
      <c r="H115" s="1711"/>
      <c r="I115" s="1564" t="s">
        <v>1649</v>
      </c>
      <c r="J115" s="1603" t="s">
        <v>73</v>
      </c>
      <c r="K115" s="1673">
        <v>2112</v>
      </c>
      <c r="L115" s="1639" t="s">
        <v>1650</v>
      </c>
      <c r="M115" s="1505"/>
      <c r="N115" s="1569">
        <v>22000</v>
      </c>
      <c r="O115" s="1573">
        <v>8</v>
      </c>
      <c r="P115" s="1627">
        <v>12</v>
      </c>
      <c r="Q115" s="1627"/>
      <c r="R115" s="1627"/>
      <c r="S115" s="1627"/>
      <c r="T115" s="1627"/>
      <c r="U115" s="1627"/>
      <c r="V115" s="1627"/>
      <c r="W115" s="1501"/>
      <c r="X115" s="1501"/>
      <c r="Y115" s="1501"/>
      <c r="Z115" s="1501"/>
      <c r="AA115" s="1501"/>
      <c r="AB115" s="1501"/>
      <c r="AC115" s="1501"/>
      <c r="AD115" s="1501"/>
      <c r="AE115" s="1501"/>
      <c r="AF115" s="1501"/>
      <c r="AG115" s="1501"/>
      <c r="AH115" s="1501"/>
      <c r="AI115" s="1501"/>
      <c r="AJ115" s="1501"/>
      <c r="AK115" s="1501"/>
      <c r="AL115" s="1501"/>
      <c r="AM115" s="1501"/>
    </row>
    <row r="116" spans="1:39" s="791" customFormat="1" ht="18.75" customHeight="1">
      <c r="A116" s="1601"/>
      <c r="B116" s="1602"/>
      <c r="C116" s="1605"/>
      <c r="D116" s="1606" t="s">
        <v>196</v>
      </c>
      <c r="E116" s="1607"/>
      <c r="F116" s="2882">
        <v>61050</v>
      </c>
      <c r="G116" s="2882">
        <v>43250</v>
      </c>
      <c r="H116" s="1511">
        <v>17800</v>
      </c>
      <c r="I116" s="1547"/>
      <c r="J116" s="1541"/>
      <c r="K116" s="1531"/>
      <c r="L116" s="1645"/>
      <c r="M116" s="1505"/>
      <c r="N116" s="1627"/>
      <c r="O116" s="1627"/>
      <c r="P116" s="1627"/>
      <c r="Q116" s="1627"/>
      <c r="R116" s="1627"/>
      <c r="S116" s="1627"/>
      <c r="T116" s="1627"/>
      <c r="U116" s="1627"/>
      <c r="V116" s="1627"/>
      <c r="W116" s="1501"/>
      <c r="X116" s="1501"/>
      <c r="Y116" s="1501"/>
      <c r="Z116" s="1501"/>
      <c r="AA116" s="1501"/>
      <c r="AB116" s="1501"/>
      <c r="AC116" s="1501"/>
      <c r="AD116" s="1501"/>
      <c r="AE116" s="1501"/>
      <c r="AF116" s="1501"/>
      <c r="AG116" s="1501"/>
      <c r="AH116" s="1501"/>
      <c r="AI116" s="1501"/>
      <c r="AJ116" s="1501"/>
      <c r="AK116" s="1501"/>
      <c r="AL116" s="1501"/>
      <c r="AM116" s="1501"/>
    </row>
    <row r="117" spans="1:39" s="410" customFormat="1" ht="18.75" customHeight="1">
      <c r="A117" s="1601"/>
      <c r="B117" s="1602"/>
      <c r="C117" s="1605"/>
      <c r="D117" s="1553"/>
      <c r="E117" s="1653" t="s">
        <v>1651</v>
      </c>
      <c r="F117" s="2883">
        <v>61050</v>
      </c>
      <c r="G117" s="2884">
        <v>43250</v>
      </c>
      <c r="H117" s="1551">
        <v>17800</v>
      </c>
      <c r="I117" s="1604" t="s">
        <v>1651</v>
      </c>
      <c r="J117" s="1603" t="s">
        <v>73</v>
      </c>
      <c r="K117" s="1532">
        <v>61050</v>
      </c>
      <c r="L117" s="1645"/>
      <c r="M117" s="1505"/>
      <c r="N117" s="1627"/>
      <c r="O117" s="1627"/>
      <c r="P117" s="1627"/>
      <c r="Q117" s="1627"/>
      <c r="R117" s="1627"/>
      <c r="S117" s="1627"/>
      <c r="T117" s="1627"/>
      <c r="U117" s="1627"/>
      <c r="V117" s="1627"/>
      <c r="W117" s="1499"/>
      <c r="X117" s="1499"/>
      <c r="Y117" s="1499"/>
      <c r="Z117" s="1499"/>
      <c r="AA117" s="1499"/>
      <c r="AB117" s="1499"/>
      <c r="AC117" s="1499"/>
      <c r="AD117" s="1499"/>
      <c r="AE117" s="1499"/>
      <c r="AF117" s="1499"/>
      <c r="AG117" s="1499"/>
      <c r="AH117" s="1499"/>
      <c r="AI117" s="1499"/>
      <c r="AJ117" s="1499"/>
      <c r="AK117" s="1499"/>
      <c r="AL117" s="1499"/>
      <c r="AM117" s="1499"/>
    </row>
    <row r="118" spans="1:39" s="410" customFormat="1" ht="18.75" customHeight="1">
      <c r="A118" s="1601"/>
      <c r="B118" s="1602"/>
      <c r="C118" s="1605"/>
      <c r="D118" s="1509"/>
      <c r="E118" s="1533"/>
      <c r="F118" s="2881"/>
      <c r="G118" s="2884"/>
      <c r="H118" s="1551"/>
      <c r="I118" s="1609" t="s">
        <v>1652</v>
      </c>
      <c r="J118" s="1603" t="s">
        <v>73</v>
      </c>
      <c r="K118" s="1567">
        <v>3000</v>
      </c>
      <c r="L118" s="1639" t="s">
        <v>1653</v>
      </c>
      <c r="M118" s="1630"/>
      <c r="N118" s="1627">
        <v>1</v>
      </c>
      <c r="O118" s="1648">
        <v>3000000</v>
      </c>
      <c r="P118" s="1627"/>
      <c r="Q118" s="1627"/>
      <c r="R118" s="1627"/>
      <c r="S118" s="1627"/>
      <c r="T118" s="1627"/>
      <c r="U118" s="1627"/>
      <c r="V118" s="1627"/>
      <c r="W118" s="1499"/>
      <c r="X118" s="1499"/>
      <c r="Y118" s="1499"/>
      <c r="Z118" s="1499"/>
      <c r="AA118" s="1499"/>
      <c r="AB118" s="1499"/>
      <c r="AC118" s="1499"/>
      <c r="AD118" s="1499"/>
      <c r="AE118" s="1499"/>
      <c r="AF118" s="1499"/>
      <c r="AG118" s="1499"/>
      <c r="AH118" s="1499"/>
      <c r="AI118" s="1499"/>
      <c r="AJ118" s="1499"/>
      <c r="AK118" s="1499"/>
      <c r="AL118" s="1499"/>
      <c r="AM118" s="1499"/>
    </row>
    <row r="119" spans="1:39" s="410" customFormat="1" ht="18.75" customHeight="1">
      <c r="A119" s="1601"/>
      <c r="B119" s="1602"/>
      <c r="C119" s="1605"/>
      <c r="D119" s="1509"/>
      <c r="E119" s="1533"/>
      <c r="F119" s="2881"/>
      <c r="G119" s="2884"/>
      <c r="H119" s="1551"/>
      <c r="I119" s="1609" t="s">
        <v>1654</v>
      </c>
      <c r="J119" s="1603" t="s">
        <v>73</v>
      </c>
      <c r="K119" s="1567">
        <v>4650</v>
      </c>
      <c r="L119" s="1639" t="s">
        <v>1655</v>
      </c>
      <c r="M119" s="1505"/>
      <c r="N119" s="1627">
        <v>31</v>
      </c>
      <c r="O119" s="1627">
        <v>150000</v>
      </c>
      <c r="P119" s="1627"/>
      <c r="Q119" s="1627"/>
      <c r="R119" s="1627"/>
      <c r="S119" s="1627"/>
      <c r="T119" s="1627"/>
      <c r="U119" s="1627"/>
      <c r="V119" s="1627"/>
      <c r="W119" s="1499"/>
      <c r="X119" s="1499"/>
      <c r="Y119" s="1499"/>
      <c r="Z119" s="1499"/>
      <c r="AA119" s="1499"/>
      <c r="AB119" s="1499"/>
      <c r="AC119" s="1499"/>
      <c r="AD119" s="1499"/>
      <c r="AE119" s="1499"/>
      <c r="AF119" s="1499"/>
      <c r="AG119" s="1499"/>
      <c r="AH119" s="1499"/>
      <c r="AI119" s="1499"/>
      <c r="AJ119" s="1499"/>
      <c r="AK119" s="1499"/>
      <c r="AL119" s="1499"/>
      <c r="AM119" s="1499"/>
    </row>
    <row r="120" spans="1:39" s="410" customFormat="1" ht="18.75" customHeight="1">
      <c r="A120" s="1601"/>
      <c r="B120" s="1602"/>
      <c r="C120" s="1605"/>
      <c r="D120" s="1509"/>
      <c r="E120" s="1533"/>
      <c r="F120" s="2881"/>
      <c r="G120" s="2884"/>
      <c r="H120" s="1551"/>
      <c r="I120" s="1609" t="s">
        <v>1656</v>
      </c>
      <c r="J120" s="1603" t="s">
        <v>73</v>
      </c>
      <c r="K120" s="1567">
        <v>2000</v>
      </c>
      <c r="L120" s="1639" t="s">
        <v>1657</v>
      </c>
      <c r="M120" s="1630"/>
      <c r="N120" s="1627">
        <v>2</v>
      </c>
      <c r="O120" s="1627">
        <v>1000000</v>
      </c>
      <c r="P120" s="1627"/>
      <c r="Q120" s="1627"/>
      <c r="R120" s="1627"/>
      <c r="S120" s="1627"/>
      <c r="T120" s="1627"/>
      <c r="U120" s="1627"/>
      <c r="V120" s="1627"/>
      <c r="W120" s="1499"/>
      <c r="X120" s="1499"/>
      <c r="Y120" s="1499"/>
      <c r="Z120" s="1499"/>
      <c r="AA120" s="1499"/>
      <c r="AB120" s="1499"/>
      <c r="AC120" s="1499"/>
      <c r="AD120" s="1499"/>
      <c r="AE120" s="1499"/>
      <c r="AF120" s="1499"/>
      <c r="AG120" s="1499"/>
      <c r="AH120" s="1499"/>
      <c r="AI120" s="1499"/>
      <c r="AJ120" s="1499"/>
      <c r="AK120" s="1499"/>
      <c r="AL120" s="1499"/>
      <c r="AM120" s="1499"/>
    </row>
    <row r="121" spans="1:39" s="410" customFormat="1" ht="18.75" customHeight="1">
      <c r="A121" s="1601"/>
      <c r="B121" s="1602"/>
      <c r="C121" s="1605"/>
      <c r="D121" s="1509"/>
      <c r="E121" s="1533"/>
      <c r="F121" s="2881"/>
      <c r="G121" s="2884"/>
      <c r="H121" s="1551"/>
      <c r="I121" s="1609" t="s">
        <v>1658</v>
      </c>
      <c r="J121" s="1603" t="s">
        <v>73</v>
      </c>
      <c r="K121" s="1567">
        <v>2400</v>
      </c>
      <c r="L121" s="1639" t="s">
        <v>1659</v>
      </c>
      <c r="M121" s="1505"/>
      <c r="N121" s="1627">
        <v>12</v>
      </c>
      <c r="O121" s="1627">
        <v>200000</v>
      </c>
      <c r="P121" s="1627"/>
      <c r="Q121" s="1627"/>
      <c r="R121" s="1627"/>
      <c r="S121" s="1627"/>
      <c r="T121" s="1627"/>
      <c r="U121" s="1627"/>
      <c r="V121" s="1627"/>
      <c r="W121" s="1499"/>
      <c r="X121" s="1499"/>
      <c r="Y121" s="1499"/>
      <c r="Z121" s="1499"/>
      <c r="AA121" s="1499"/>
      <c r="AB121" s="1499"/>
      <c r="AC121" s="1499"/>
      <c r="AD121" s="1499"/>
      <c r="AE121" s="1499"/>
      <c r="AF121" s="1499"/>
      <c r="AG121" s="1499"/>
      <c r="AH121" s="1499"/>
      <c r="AI121" s="1499"/>
      <c r="AJ121" s="1499"/>
      <c r="AK121" s="1499"/>
      <c r="AL121" s="1499"/>
      <c r="AM121" s="1499"/>
    </row>
    <row r="122" spans="1:39" s="410" customFormat="1" ht="24.75" customHeight="1" thickBot="1">
      <c r="A122" s="1814"/>
      <c r="B122" s="1815"/>
      <c r="C122" s="1816"/>
      <c r="D122" s="1817"/>
      <c r="E122" s="1818"/>
      <c r="F122" s="2885"/>
      <c r="G122" s="2886"/>
      <c r="H122" s="1819"/>
      <c r="I122" s="1820" t="s">
        <v>1660</v>
      </c>
      <c r="J122" s="1800" t="s">
        <v>73</v>
      </c>
      <c r="K122" s="1792">
        <v>3600</v>
      </c>
      <c r="L122" s="1639" t="s">
        <v>1661</v>
      </c>
      <c r="M122" s="1630"/>
      <c r="N122" s="1627">
        <v>12</v>
      </c>
      <c r="O122" s="1627">
        <v>300000</v>
      </c>
      <c r="P122" s="1627"/>
      <c r="Q122" s="1627"/>
      <c r="R122" s="1627"/>
      <c r="S122" s="1627"/>
      <c r="T122" s="1627"/>
      <c r="U122" s="1627"/>
      <c r="V122" s="1627"/>
      <c r="W122" s="1499"/>
      <c r="X122" s="1499"/>
      <c r="Y122" s="1499"/>
      <c r="Z122" s="1499"/>
      <c r="AA122" s="1499"/>
      <c r="AB122" s="1499"/>
      <c r="AC122" s="1499"/>
      <c r="AD122" s="1499"/>
      <c r="AE122" s="1499"/>
      <c r="AF122" s="1499"/>
      <c r="AG122" s="1499"/>
      <c r="AH122" s="1499"/>
      <c r="AI122" s="1499"/>
      <c r="AJ122" s="1499"/>
      <c r="AK122" s="1499"/>
      <c r="AL122" s="1499"/>
      <c r="AM122" s="1499"/>
    </row>
    <row r="123" spans="1:39" s="410" customFormat="1" ht="24.75" customHeight="1">
      <c r="A123" s="1601"/>
      <c r="B123" s="1602"/>
      <c r="C123" s="1605"/>
      <c r="D123" s="1509"/>
      <c r="E123" s="1533"/>
      <c r="F123" s="2881"/>
      <c r="G123" s="2884"/>
      <c r="H123" s="1551"/>
      <c r="I123" s="1609" t="s">
        <v>1662</v>
      </c>
      <c r="J123" s="1603" t="s">
        <v>73</v>
      </c>
      <c r="K123" s="1567">
        <v>800</v>
      </c>
      <c r="L123" s="1639" t="s">
        <v>1663</v>
      </c>
      <c r="M123" s="1630"/>
      <c r="N123" s="1627">
        <v>2</v>
      </c>
      <c r="O123" s="1627">
        <v>400000</v>
      </c>
      <c r="P123" s="1627"/>
      <c r="Q123" s="1627"/>
      <c r="R123" s="1627"/>
      <c r="S123" s="1627"/>
      <c r="T123" s="1627"/>
      <c r="U123" s="1627"/>
      <c r="V123" s="1627"/>
      <c r="W123" s="1499"/>
      <c r="X123" s="1499"/>
      <c r="Y123" s="1499"/>
      <c r="Z123" s="1499"/>
      <c r="AA123" s="1499"/>
      <c r="AB123" s="1499"/>
      <c r="AC123" s="1499"/>
      <c r="AD123" s="1499"/>
      <c r="AE123" s="1499"/>
      <c r="AF123" s="1499"/>
      <c r="AG123" s="1499"/>
      <c r="AH123" s="1499"/>
      <c r="AI123" s="1499"/>
      <c r="AJ123" s="1499"/>
      <c r="AK123" s="1499"/>
      <c r="AL123" s="1499"/>
      <c r="AM123" s="1499"/>
    </row>
    <row r="124" spans="1:39" s="410" customFormat="1" ht="24.75" customHeight="1">
      <c r="A124" s="1601"/>
      <c r="B124" s="1602"/>
      <c r="C124" s="1605"/>
      <c r="D124" s="1509"/>
      <c r="E124" s="1533"/>
      <c r="F124" s="2881"/>
      <c r="G124" s="2884"/>
      <c r="H124" s="1551"/>
      <c r="I124" s="1610" t="s">
        <v>1664</v>
      </c>
      <c r="J124" s="1603" t="s">
        <v>73</v>
      </c>
      <c r="K124" s="1567">
        <v>2000</v>
      </c>
      <c r="L124" s="1639" t="s">
        <v>1665</v>
      </c>
      <c r="M124" s="1630"/>
      <c r="N124" s="1627">
        <v>1</v>
      </c>
      <c r="O124" s="1627">
        <v>2000000</v>
      </c>
      <c r="P124" s="1627"/>
      <c r="Q124" s="1627"/>
      <c r="R124" s="1627"/>
      <c r="S124" s="1627"/>
      <c r="T124" s="1627"/>
      <c r="U124" s="1627"/>
      <c r="V124" s="1627"/>
      <c r="W124" s="1499"/>
      <c r="X124" s="1499"/>
      <c r="Y124" s="1499"/>
      <c r="Z124" s="1499"/>
      <c r="AA124" s="1499"/>
      <c r="AB124" s="1499"/>
      <c r="AC124" s="1499"/>
      <c r="AD124" s="1499"/>
      <c r="AE124" s="1499"/>
      <c r="AF124" s="1499"/>
      <c r="AG124" s="1499"/>
      <c r="AH124" s="1499"/>
      <c r="AI124" s="1499"/>
      <c r="AJ124" s="1499"/>
      <c r="AK124" s="1499"/>
      <c r="AL124" s="1499"/>
      <c r="AM124" s="1499"/>
    </row>
    <row r="125" spans="1:39" s="410" customFormat="1" ht="24.75" customHeight="1">
      <c r="A125" s="1601"/>
      <c r="B125" s="1602"/>
      <c r="C125" s="1605"/>
      <c r="D125" s="1509"/>
      <c r="E125" s="1533"/>
      <c r="F125" s="2881"/>
      <c r="G125" s="2884"/>
      <c r="H125" s="1551"/>
      <c r="I125" s="1610" t="s">
        <v>1666</v>
      </c>
      <c r="J125" s="1603" t="s">
        <v>73</v>
      </c>
      <c r="K125" s="1567">
        <v>2000</v>
      </c>
      <c r="L125" s="1639" t="s">
        <v>1667</v>
      </c>
      <c r="M125" s="1630"/>
      <c r="N125" s="1627">
        <v>1</v>
      </c>
      <c r="O125" s="1627">
        <v>2000000</v>
      </c>
      <c r="P125" s="1627"/>
      <c r="Q125" s="1627"/>
      <c r="R125" s="1627"/>
      <c r="S125" s="1627"/>
      <c r="T125" s="1627"/>
      <c r="U125" s="1627"/>
      <c r="V125" s="1627"/>
      <c r="W125" s="1499"/>
      <c r="X125" s="1499"/>
      <c r="Y125" s="1499"/>
      <c r="Z125" s="1499"/>
      <c r="AA125" s="1499"/>
      <c r="AB125" s="1499"/>
      <c r="AC125" s="1499"/>
      <c r="AD125" s="1499"/>
      <c r="AE125" s="1499"/>
      <c r="AF125" s="1499"/>
      <c r="AG125" s="1499"/>
      <c r="AH125" s="1499"/>
      <c r="AI125" s="1499"/>
      <c r="AJ125" s="1499"/>
      <c r="AK125" s="1499"/>
      <c r="AL125" s="1499"/>
      <c r="AM125" s="1499"/>
    </row>
    <row r="126" spans="1:39" s="410" customFormat="1" ht="24.75" customHeight="1">
      <c r="A126" s="1601"/>
      <c r="B126" s="1602"/>
      <c r="C126" s="1605"/>
      <c r="D126" s="1509"/>
      <c r="E126" s="1533"/>
      <c r="F126" s="2881"/>
      <c r="G126" s="2884"/>
      <c r="H126" s="1551"/>
      <c r="I126" s="1610" t="s">
        <v>1668</v>
      </c>
      <c r="J126" s="1603" t="s">
        <v>73</v>
      </c>
      <c r="K126" s="1567">
        <v>3000</v>
      </c>
      <c r="L126" s="1639" t="s">
        <v>1669</v>
      </c>
      <c r="M126" s="1630"/>
      <c r="N126" s="1627">
        <v>1</v>
      </c>
      <c r="O126" s="1627">
        <v>3000000</v>
      </c>
      <c r="P126" s="1627"/>
      <c r="Q126" s="1627"/>
      <c r="R126" s="1627"/>
      <c r="S126" s="1627"/>
      <c r="T126" s="1627"/>
      <c r="U126" s="1627"/>
      <c r="V126" s="1627"/>
      <c r="W126" s="1499"/>
      <c r="X126" s="1499"/>
      <c r="Y126" s="1499"/>
      <c r="Z126" s="1499"/>
      <c r="AA126" s="1499"/>
      <c r="AB126" s="1499"/>
      <c r="AC126" s="1499"/>
      <c r="AD126" s="1499"/>
      <c r="AE126" s="1499"/>
      <c r="AF126" s="1499"/>
      <c r="AG126" s="1499"/>
      <c r="AH126" s="1499"/>
      <c r="AI126" s="1499"/>
      <c r="AJ126" s="1499"/>
      <c r="AK126" s="1499"/>
      <c r="AL126" s="1499"/>
      <c r="AM126" s="1499"/>
    </row>
    <row r="127" spans="1:39" s="410" customFormat="1" ht="24" customHeight="1">
      <c r="A127" s="1601"/>
      <c r="B127" s="1602"/>
      <c r="C127" s="1605"/>
      <c r="D127" s="1509"/>
      <c r="E127" s="1533"/>
      <c r="F127" s="2881"/>
      <c r="G127" s="2884"/>
      <c r="H127" s="1551"/>
      <c r="I127" s="1610" t="s">
        <v>1670</v>
      </c>
      <c r="J127" s="1603" t="s">
        <v>73</v>
      </c>
      <c r="K127" s="1567">
        <v>3000</v>
      </c>
      <c r="L127" s="1639" t="s">
        <v>1671</v>
      </c>
      <c r="M127" s="1630"/>
      <c r="N127" s="1627">
        <v>1</v>
      </c>
      <c r="O127" s="1627">
        <v>3000000</v>
      </c>
      <c r="P127" s="1627"/>
      <c r="Q127" s="1627"/>
      <c r="R127" s="1627"/>
      <c r="S127" s="1627"/>
      <c r="T127" s="1627"/>
      <c r="U127" s="1627"/>
      <c r="V127" s="1627"/>
      <c r="W127" s="1499"/>
      <c r="X127" s="1499"/>
      <c r="Y127" s="1499"/>
      <c r="Z127" s="1499"/>
      <c r="AA127" s="1499"/>
      <c r="AB127" s="1499"/>
      <c r="AC127" s="1499"/>
      <c r="AD127" s="1499"/>
      <c r="AE127" s="1499"/>
      <c r="AF127" s="1499"/>
      <c r="AG127" s="1499"/>
      <c r="AH127" s="1499"/>
      <c r="AI127" s="1499"/>
      <c r="AJ127" s="1499"/>
      <c r="AK127" s="1499"/>
      <c r="AL127" s="1499"/>
      <c r="AM127" s="1499"/>
    </row>
    <row r="128" spans="1:39" s="410" customFormat="1" ht="24" customHeight="1">
      <c r="A128" s="1601"/>
      <c r="B128" s="1602"/>
      <c r="C128" s="1605"/>
      <c r="D128" s="1509"/>
      <c r="E128" s="1533"/>
      <c r="F128" s="2881"/>
      <c r="G128" s="2884"/>
      <c r="H128" s="1551"/>
      <c r="I128" s="1674" t="s">
        <v>1672</v>
      </c>
      <c r="J128" s="1603" t="s">
        <v>73</v>
      </c>
      <c r="K128" s="1660">
        <v>3000</v>
      </c>
      <c r="L128" s="1639" t="s">
        <v>1673</v>
      </c>
      <c r="M128" s="1630"/>
      <c r="N128" s="1627">
        <v>1</v>
      </c>
      <c r="O128" s="1648">
        <v>3000000</v>
      </c>
      <c r="P128" s="1627"/>
      <c r="Q128" s="1627"/>
      <c r="R128" s="1627"/>
      <c r="S128" s="1627"/>
      <c r="T128" s="1627"/>
      <c r="U128" s="1627"/>
      <c r="V128" s="1627"/>
      <c r="W128" s="1499"/>
      <c r="X128" s="1499"/>
      <c r="Y128" s="1499"/>
      <c r="Z128" s="1499"/>
      <c r="AA128" s="1499"/>
      <c r="AB128" s="1499"/>
      <c r="AC128" s="1499"/>
      <c r="AD128" s="1499"/>
      <c r="AE128" s="1499"/>
      <c r="AF128" s="1499"/>
      <c r="AG128" s="1499"/>
      <c r="AH128" s="1499"/>
      <c r="AI128" s="1499"/>
      <c r="AJ128" s="1499"/>
      <c r="AK128" s="1499"/>
      <c r="AL128" s="1499"/>
      <c r="AM128" s="1499"/>
    </row>
    <row r="129" spans="1:39" s="410" customFormat="1" ht="24.75" customHeight="1">
      <c r="A129" s="1675"/>
      <c r="B129" s="1676"/>
      <c r="C129" s="1677"/>
      <c r="D129" s="1765"/>
      <c r="E129" s="1766"/>
      <c r="F129" s="2887"/>
      <c r="G129" s="2888"/>
      <c r="H129" s="1767"/>
      <c r="I129" s="1674" t="s">
        <v>1674</v>
      </c>
      <c r="J129" s="1768" t="s">
        <v>73</v>
      </c>
      <c r="K129" s="1760">
        <v>7000</v>
      </c>
      <c r="L129" s="1639" t="s">
        <v>1675</v>
      </c>
      <c r="M129" s="1769"/>
      <c r="N129" s="1770">
        <v>1</v>
      </c>
      <c r="O129" s="1771">
        <v>7000000</v>
      </c>
      <c r="P129" s="1770"/>
      <c r="Q129" s="1770"/>
      <c r="R129" s="1770"/>
      <c r="S129" s="1770"/>
      <c r="T129" s="1770"/>
      <c r="U129" s="1770"/>
      <c r="V129" s="1770"/>
      <c r="W129" s="1499"/>
      <c r="X129" s="1499"/>
      <c r="Y129" s="1499"/>
      <c r="Z129" s="1499"/>
      <c r="AA129" s="1499"/>
      <c r="AB129" s="1499"/>
      <c r="AC129" s="1499"/>
      <c r="AD129" s="1499"/>
      <c r="AE129" s="1499"/>
      <c r="AF129" s="1499"/>
      <c r="AG129" s="1499"/>
      <c r="AH129" s="1499"/>
      <c r="AI129" s="1499"/>
      <c r="AJ129" s="1499"/>
      <c r="AK129" s="1499"/>
      <c r="AL129" s="1499"/>
      <c r="AM129" s="1499"/>
    </row>
    <row r="130" spans="1:39" s="410" customFormat="1" ht="24.75" customHeight="1">
      <c r="A130" s="1601"/>
      <c r="B130" s="1602"/>
      <c r="C130" s="1605"/>
      <c r="D130" s="1772"/>
      <c r="E130" s="1773"/>
      <c r="F130" s="2887"/>
      <c r="G130" s="2888"/>
      <c r="H130" s="1767"/>
      <c r="I130" s="1674" t="s">
        <v>1676</v>
      </c>
      <c r="J130" s="1768" t="s">
        <v>73</v>
      </c>
      <c r="K130" s="1760">
        <v>18000</v>
      </c>
      <c r="L130" s="1774" t="s">
        <v>1677</v>
      </c>
      <c r="M130" s="1775"/>
      <c r="N130" s="1776">
        <v>1</v>
      </c>
      <c r="O130" s="1776">
        <v>18000000</v>
      </c>
      <c r="P130" s="1776"/>
      <c r="Q130" s="1776"/>
      <c r="R130" s="1776"/>
      <c r="S130" s="1776"/>
      <c r="T130" s="1776"/>
      <c r="U130" s="1776"/>
      <c r="V130" s="1776"/>
      <c r="W130" s="1499"/>
      <c r="X130" s="1499"/>
      <c r="Y130" s="1499"/>
      <c r="Z130" s="1499"/>
      <c r="AA130" s="1499"/>
      <c r="AB130" s="1499"/>
      <c r="AC130" s="1499"/>
      <c r="AD130" s="1499"/>
      <c r="AE130" s="1499"/>
      <c r="AF130" s="1499"/>
      <c r="AG130" s="1499"/>
      <c r="AH130" s="1499"/>
      <c r="AI130" s="1499"/>
      <c r="AJ130" s="1499"/>
      <c r="AK130" s="1499"/>
      <c r="AL130" s="1499"/>
      <c r="AM130" s="1499"/>
    </row>
    <row r="131" spans="1:39" s="410" customFormat="1" ht="24.75" customHeight="1">
      <c r="A131" s="1601"/>
      <c r="B131" s="1602"/>
      <c r="C131" s="1605"/>
      <c r="D131" s="1602"/>
      <c r="E131" s="1602"/>
      <c r="F131" s="2874"/>
      <c r="G131" s="2874"/>
      <c r="H131" s="1767"/>
      <c r="I131" s="1777" t="s">
        <v>1678</v>
      </c>
      <c r="J131" s="1768" t="s">
        <v>73</v>
      </c>
      <c r="K131" s="1760">
        <v>6600</v>
      </c>
      <c r="L131" s="1639" t="s">
        <v>1679</v>
      </c>
      <c r="M131" s="1775"/>
      <c r="N131" s="1776">
        <v>1</v>
      </c>
      <c r="O131" s="1776">
        <v>11000000</v>
      </c>
      <c r="P131" s="1776"/>
      <c r="Q131" s="1776"/>
      <c r="R131" s="1776"/>
      <c r="S131" s="1776"/>
      <c r="T131" s="1776"/>
      <c r="U131" s="1776"/>
      <c r="V131" s="1776"/>
      <c r="W131" s="1499"/>
      <c r="X131" s="1499"/>
      <c r="Y131" s="1499"/>
      <c r="Z131" s="1499"/>
      <c r="AA131" s="1499"/>
      <c r="AB131" s="1499"/>
      <c r="AC131" s="1499"/>
      <c r="AD131" s="1499"/>
      <c r="AE131" s="1499"/>
      <c r="AF131" s="1499"/>
      <c r="AG131" s="1499"/>
      <c r="AH131" s="1499"/>
      <c r="AI131" s="1499"/>
      <c r="AJ131" s="1499"/>
      <c r="AK131" s="1499"/>
      <c r="AL131" s="1499"/>
      <c r="AM131" s="1499"/>
    </row>
    <row r="132" spans="1:39" s="410" customFormat="1" ht="24.75" customHeight="1">
      <c r="A132" s="1581"/>
      <c r="B132" s="1583"/>
      <c r="C132" s="1585"/>
      <c r="D132" s="3466" t="s">
        <v>203</v>
      </c>
      <c r="E132" s="3467"/>
      <c r="F132" s="2889">
        <v>11700</v>
      </c>
      <c r="G132" s="2889">
        <v>6600</v>
      </c>
      <c r="H132" s="1517">
        <v>5100</v>
      </c>
      <c r="I132" s="1592"/>
      <c r="J132" s="1589"/>
      <c r="K132" s="1544"/>
      <c r="L132" s="1744" t="s">
        <v>1680</v>
      </c>
      <c r="M132" s="1580"/>
      <c r="N132" s="1550"/>
      <c r="O132" s="1580"/>
      <c r="P132" s="1580"/>
      <c r="Q132" s="1580"/>
      <c r="R132" s="1580"/>
      <c r="S132" s="1580"/>
      <c r="T132" s="1580"/>
      <c r="U132" s="1580"/>
      <c r="V132" s="1580"/>
      <c r="W132" s="1499"/>
      <c r="X132" s="1499"/>
      <c r="Y132" s="1499"/>
      <c r="Z132" s="1499"/>
      <c r="AA132" s="1499"/>
      <c r="AB132" s="1499"/>
      <c r="AC132" s="1499"/>
      <c r="AD132" s="1499"/>
      <c r="AE132" s="1499"/>
      <c r="AF132" s="1499"/>
      <c r="AG132" s="1499"/>
      <c r="AH132" s="1499"/>
      <c r="AI132" s="1499"/>
      <c r="AJ132" s="1499"/>
      <c r="AK132" s="1499"/>
      <c r="AL132" s="1499"/>
      <c r="AM132" s="1499"/>
    </row>
    <row r="133" spans="1:39" s="410" customFormat="1" ht="21.75" customHeight="1">
      <c r="A133" s="1581"/>
      <c r="B133" s="1583"/>
      <c r="C133" s="1585"/>
      <c r="D133" s="1579"/>
      <c r="E133" s="1579" t="s">
        <v>200</v>
      </c>
      <c r="F133" s="2879">
        <v>11700</v>
      </c>
      <c r="G133" s="2890">
        <v>6600</v>
      </c>
      <c r="H133" s="1711">
        <v>5100</v>
      </c>
      <c r="I133" s="1593" t="s">
        <v>1000</v>
      </c>
      <c r="J133" s="1584"/>
      <c r="K133" s="1558">
        <v>11700</v>
      </c>
      <c r="L133" s="3534" t="s">
        <v>1681</v>
      </c>
      <c r="M133" s="1580"/>
      <c r="N133" s="1550"/>
      <c r="O133" s="1580"/>
      <c r="P133" s="1580"/>
      <c r="Q133" s="1580"/>
      <c r="R133" s="1580"/>
      <c r="S133" s="1580"/>
      <c r="T133" s="1580"/>
      <c r="U133" s="1580"/>
      <c r="V133" s="1580"/>
      <c r="W133" s="1499"/>
      <c r="X133" s="1499"/>
      <c r="Y133" s="1499"/>
      <c r="Z133" s="1499"/>
      <c r="AA133" s="1499"/>
      <c r="AB133" s="1499"/>
      <c r="AC133" s="1499"/>
      <c r="AD133" s="1499"/>
      <c r="AE133" s="1499"/>
      <c r="AF133" s="1499"/>
      <c r="AG133" s="1499"/>
      <c r="AH133" s="1499"/>
      <c r="AI133" s="1499"/>
      <c r="AJ133" s="1499"/>
      <c r="AK133" s="1499"/>
      <c r="AL133" s="1499"/>
      <c r="AM133" s="1499"/>
    </row>
    <row r="134" spans="1:39" s="410" customFormat="1" ht="21.75" customHeight="1">
      <c r="A134" s="1581"/>
      <c r="B134" s="1583"/>
      <c r="C134" s="1585"/>
      <c r="D134" s="1579"/>
      <c r="E134" s="1579"/>
      <c r="F134" s="2869"/>
      <c r="G134" s="2890"/>
      <c r="H134" s="1711"/>
      <c r="I134" s="1593" t="s">
        <v>1682</v>
      </c>
      <c r="J134" s="1584"/>
      <c r="K134" s="1558">
        <v>11700</v>
      </c>
      <c r="L134" s="3534"/>
      <c r="M134" s="1580"/>
      <c r="N134" s="1550"/>
      <c r="O134" s="1580"/>
      <c r="P134" s="1580"/>
      <c r="Q134" s="1580"/>
      <c r="R134" s="1580"/>
      <c r="S134" s="1580"/>
      <c r="T134" s="1580"/>
      <c r="U134" s="1580"/>
      <c r="V134" s="1580"/>
      <c r="W134" s="1499"/>
      <c r="X134" s="1499"/>
      <c r="Y134" s="1499"/>
      <c r="Z134" s="1499"/>
      <c r="AA134" s="1499"/>
      <c r="AB134" s="1499"/>
      <c r="AC134" s="1499"/>
      <c r="AD134" s="1499"/>
      <c r="AE134" s="1499"/>
      <c r="AF134" s="1499"/>
      <c r="AG134" s="1499"/>
      <c r="AH134" s="1499"/>
      <c r="AI134" s="1499"/>
      <c r="AJ134" s="1499"/>
      <c r="AK134" s="1499"/>
      <c r="AL134" s="1499"/>
      <c r="AM134" s="1499"/>
    </row>
    <row r="135" spans="1:39" s="410" customFormat="1" ht="21.75" customHeight="1">
      <c r="A135" s="1581"/>
      <c r="B135" s="1583"/>
      <c r="C135" s="1585"/>
      <c r="D135" s="1579"/>
      <c r="E135" s="1579"/>
      <c r="F135" s="2869"/>
      <c r="G135" s="2890"/>
      <c r="H135" s="1711"/>
      <c r="I135" s="1679" t="s">
        <v>1683</v>
      </c>
      <c r="J135" s="1584" t="s">
        <v>73</v>
      </c>
      <c r="K135" s="1567">
        <v>4800</v>
      </c>
      <c r="L135" s="1634" t="s">
        <v>1684</v>
      </c>
      <c r="M135" s="1580"/>
      <c r="N135" s="1550">
        <v>550000</v>
      </c>
      <c r="O135" s="1580">
        <v>12</v>
      </c>
      <c r="P135" s="1580"/>
      <c r="Q135" s="1580"/>
      <c r="R135" s="1580"/>
      <c r="S135" s="1580"/>
      <c r="T135" s="1580"/>
      <c r="U135" s="1580"/>
      <c r="V135" s="1580"/>
      <c r="W135" s="1499"/>
      <c r="X135" s="1499"/>
      <c r="Y135" s="1499"/>
      <c r="Z135" s="1499"/>
      <c r="AA135" s="1499"/>
      <c r="AB135" s="1499"/>
      <c r="AC135" s="1499"/>
      <c r="AD135" s="1499"/>
      <c r="AE135" s="1499"/>
      <c r="AF135" s="1499"/>
      <c r="AG135" s="1499"/>
      <c r="AH135" s="1499"/>
      <c r="AI135" s="1499"/>
      <c r="AJ135" s="1499"/>
      <c r="AK135" s="1499"/>
      <c r="AL135" s="1499"/>
      <c r="AM135" s="1499"/>
    </row>
    <row r="136" spans="1:39" s="410" customFormat="1" ht="21.75" customHeight="1">
      <c r="A136" s="1581"/>
      <c r="B136" s="1583"/>
      <c r="C136" s="1585"/>
      <c r="D136" s="1579"/>
      <c r="E136" s="1579"/>
      <c r="F136" s="2869"/>
      <c r="G136" s="2890"/>
      <c r="H136" s="1711"/>
      <c r="I136" s="1679" t="s">
        <v>1685</v>
      </c>
      <c r="J136" s="1678" t="s">
        <v>73</v>
      </c>
      <c r="K136" s="1706">
        <v>4800</v>
      </c>
      <c r="L136" s="1634" t="s">
        <v>1684</v>
      </c>
      <c r="M136" s="1549"/>
      <c r="N136" s="1573"/>
      <c r="O136" s="1573"/>
      <c r="P136" s="1573"/>
      <c r="Q136" s="1580"/>
      <c r="R136" s="1580"/>
      <c r="S136" s="1580"/>
      <c r="T136" s="1580"/>
      <c r="U136" s="1580"/>
      <c r="V136" s="1580"/>
      <c r="W136" s="1499"/>
      <c r="X136" s="1499"/>
      <c r="Y136" s="1499"/>
      <c r="Z136" s="1499"/>
      <c r="AA136" s="1499"/>
      <c r="AB136" s="1499"/>
      <c r="AC136" s="1499"/>
      <c r="AD136" s="1499"/>
      <c r="AE136" s="1499"/>
      <c r="AF136" s="1499"/>
      <c r="AG136" s="1499"/>
      <c r="AH136" s="1499"/>
      <c r="AI136" s="1499"/>
      <c r="AJ136" s="1499"/>
      <c r="AK136" s="1499"/>
      <c r="AL136" s="1499"/>
      <c r="AM136" s="1499"/>
    </row>
    <row r="137" spans="1:39" s="410" customFormat="1" ht="21.75" customHeight="1">
      <c r="A137" s="1781"/>
      <c r="B137" s="1733"/>
      <c r="C137" s="1782"/>
      <c r="D137" s="1545"/>
      <c r="E137" s="1545"/>
      <c r="F137" s="2876"/>
      <c r="G137" s="2891"/>
      <c r="H137" s="1712"/>
      <c r="I137" s="1783" t="s">
        <v>1686</v>
      </c>
      <c r="J137" s="1784" t="s">
        <v>73</v>
      </c>
      <c r="K137" s="1785">
        <v>2100</v>
      </c>
      <c r="L137" s="1748" t="s">
        <v>1687</v>
      </c>
      <c r="M137" s="1572"/>
      <c r="N137" s="1573"/>
      <c r="O137" s="1573"/>
      <c r="P137" s="1573"/>
      <c r="Q137" s="1580"/>
      <c r="R137" s="1580"/>
      <c r="S137" s="1580"/>
      <c r="T137" s="1580"/>
      <c r="U137" s="1580"/>
      <c r="V137" s="1580"/>
      <c r="W137" s="1499"/>
      <c r="X137" s="1499"/>
      <c r="Y137" s="1499"/>
      <c r="Z137" s="1499"/>
      <c r="AA137" s="1499"/>
      <c r="AB137" s="1499"/>
      <c r="AC137" s="1499"/>
      <c r="AD137" s="1499"/>
      <c r="AE137" s="1499"/>
      <c r="AF137" s="1499"/>
      <c r="AG137" s="1499"/>
      <c r="AH137" s="1499"/>
      <c r="AI137" s="1499"/>
      <c r="AJ137" s="1499"/>
      <c r="AK137" s="1499"/>
      <c r="AL137" s="1499"/>
      <c r="AM137" s="1499"/>
    </row>
    <row r="138" spans="1:39" s="410" customFormat="1" ht="21.75" customHeight="1">
      <c r="A138" s="3537" t="s">
        <v>1688</v>
      </c>
      <c r="B138" s="3538"/>
      <c r="C138" s="3538"/>
      <c r="D138" s="3538"/>
      <c r="E138" s="3539"/>
      <c r="F138" s="2858">
        <v>22550</v>
      </c>
      <c r="G138" s="2859">
        <v>20972</v>
      </c>
      <c r="H138" s="1712">
        <v>1578</v>
      </c>
      <c r="I138" s="1687"/>
      <c r="J138" s="1688"/>
      <c r="K138" s="1689"/>
      <c r="L138" s="1634"/>
      <c r="M138" s="1572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499"/>
      <c r="X138" s="1499"/>
      <c r="Y138" s="1499"/>
      <c r="Z138" s="1499"/>
      <c r="AA138" s="1499"/>
      <c r="AB138" s="1499"/>
      <c r="AC138" s="1499"/>
      <c r="AD138" s="1499"/>
      <c r="AE138" s="1499"/>
      <c r="AF138" s="1499"/>
      <c r="AG138" s="1499"/>
      <c r="AH138" s="1499"/>
      <c r="AI138" s="1499"/>
      <c r="AJ138" s="1499"/>
      <c r="AK138" s="1499"/>
      <c r="AL138" s="1499"/>
      <c r="AM138" s="1499"/>
    </row>
    <row r="139" spans="1:39" s="410" customFormat="1" ht="21.75" customHeight="1">
      <c r="A139" s="1586"/>
      <c r="B139" s="3540" t="s">
        <v>1689</v>
      </c>
      <c r="C139" s="3541"/>
      <c r="D139" s="3541"/>
      <c r="E139" s="3542"/>
      <c r="F139" s="2860">
        <v>22550</v>
      </c>
      <c r="G139" s="2860">
        <v>20972</v>
      </c>
      <c r="H139" s="1517">
        <v>1578</v>
      </c>
      <c r="I139" s="1542"/>
      <c r="J139" s="1543"/>
      <c r="K139" s="1544"/>
      <c r="L139" s="1634"/>
      <c r="M139" s="1572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499"/>
      <c r="X139" s="1499"/>
      <c r="Y139" s="1499"/>
      <c r="Z139" s="1499"/>
      <c r="AA139" s="1499"/>
      <c r="AB139" s="1499"/>
      <c r="AC139" s="1499"/>
      <c r="AD139" s="1499"/>
      <c r="AE139" s="1499"/>
      <c r="AF139" s="1499"/>
      <c r="AG139" s="1499"/>
      <c r="AH139" s="1499"/>
      <c r="AI139" s="1499"/>
      <c r="AJ139" s="1499"/>
      <c r="AK139" s="1499"/>
      <c r="AL139" s="1499"/>
      <c r="AM139" s="1499"/>
    </row>
    <row r="140" spans="1:39" s="1058" customFormat="1" ht="21.75" customHeight="1" thickBot="1">
      <c r="A140" s="1581"/>
      <c r="B140" s="1579"/>
      <c r="C140" s="3543" t="s">
        <v>212</v>
      </c>
      <c r="D140" s="3544"/>
      <c r="E140" s="3509"/>
      <c r="F140" s="2862">
        <v>22550</v>
      </c>
      <c r="G140" s="2862">
        <v>20972</v>
      </c>
      <c r="H140" s="1536">
        <v>1578</v>
      </c>
      <c r="I140" s="1809"/>
      <c r="J140" s="1810"/>
      <c r="K140" s="1811"/>
      <c r="L140" s="1646"/>
      <c r="M140" s="1572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03"/>
      <c r="X140" s="1503"/>
      <c r="Y140" s="1503"/>
      <c r="Z140" s="1503"/>
      <c r="AA140" s="1503"/>
      <c r="AB140" s="1503"/>
      <c r="AC140" s="1503"/>
      <c r="AD140" s="1503"/>
      <c r="AE140" s="1503"/>
      <c r="AF140" s="1503"/>
      <c r="AG140" s="1503"/>
      <c r="AH140" s="1503"/>
      <c r="AI140" s="1503"/>
      <c r="AJ140" s="1503"/>
      <c r="AK140" s="1503"/>
      <c r="AL140" s="1503"/>
      <c r="AM140" s="1503"/>
    </row>
    <row r="141" spans="1:39" s="1058" customFormat="1" ht="21.75" customHeight="1">
      <c r="A141" s="1581"/>
      <c r="B141" s="1579"/>
      <c r="C141" s="1798"/>
      <c r="D141" s="3484" t="s">
        <v>208</v>
      </c>
      <c r="E141" s="3485"/>
      <c r="F141" s="2876">
        <v>22550</v>
      </c>
      <c r="G141" s="2859">
        <v>20972</v>
      </c>
      <c r="H141" s="1801">
        <v>1578</v>
      </c>
      <c r="I141" s="1802"/>
      <c r="J141" s="1803"/>
      <c r="K141" s="1804"/>
      <c r="L141" s="1805"/>
      <c r="M141" s="1799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03"/>
      <c r="X141" s="1503"/>
      <c r="Y141" s="1503"/>
      <c r="Z141" s="1503"/>
      <c r="AA141" s="1503"/>
      <c r="AB141" s="1503"/>
      <c r="AC141" s="1503"/>
      <c r="AD141" s="1503"/>
      <c r="AE141" s="1503"/>
      <c r="AF141" s="1503"/>
      <c r="AG141" s="1503"/>
      <c r="AH141" s="1503"/>
      <c r="AI141" s="1503"/>
      <c r="AJ141" s="1503"/>
      <c r="AK141" s="1503"/>
      <c r="AL141" s="1503"/>
      <c r="AM141" s="1503"/>
    </row>
    <row r="142" spans="1:39" s="410" customFormat="1" ht="21.75" customHeight="1">
      <c r="A142" s="1581"/>
      <c r="B142" s="1579"/>
      <c r="C142" s="1587"/>
      <c r="D142" s="1579"/>
      <c r="E142" s="1754" t="s">
        <v>165</v>
      </c>
      <c r="F142" s="2873">
        <v>22550</v>
      </c>
      <c r="G142" s="2866">
        <v>20972</v>
      </c>
      <c r="H142" s="1681">
        <v>1578</v>
      </c>
      <c r="I142" s="1751" t="s">
        <v>1690</v>
      </c>
      <c r="J142" s="1752"/>
      <c r="K142" s="1753">
        <v>22550</v>
      </c>
      <c r="L142" s="1634"/>
      <c r="M142" s="1799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499"/>
      <c r="X142" s="1499"/>
      <c r="Y142" s="1499"/>
      <c r="Z142" s="1499"/>
      <c r="AA142" s="1499"/>
      <c r="AB142" s="1499"/>
      <c r="AC142" s="1499"/>
      <c r="AD142" s="1499"/>
      <c r="AE142" s="1499"/>
      <c r="AF142" s="1499"/>
      <c r="AG142" s="1499"/>
      <c r="AH142" s="1499"/>
      <c r="AI142" s="1499"/>
      <c r="AJ142" s="1499"/>
      <c r="AK142" s="1499"/>
      <c r="AL142" s="1499"/>
      <c r="AM142" s="1499"/>
    </row>
    <row r="143" spans="1:39" s="410" customFormat="1" ht="21.75" customHeight="1" thickBot="1">
      <c r="A143" s="1588"/>
      <c r="B143" s="1631"/>
      <c r="C143" s="1632"/>
      <c r="D143" s="1631"/>
      <c r="E143" s="1632"/>
      <c r="F143" s="2867"/>
      <c r="G143" s="2867"/>
      <c r="H143" s="1707"/>
      <c r="I143" s="1701" t="s">
        <v>1691</v>
      </c>
      <c r="J143" s="1812" t="s">
        <v>73</v>
      </c>
      <c r="K143" s="1813">
        <v>1500</v>
      </c>
      <c r="L143" s="1639" t="s">
        <v>1692</v>
      </c>
      <c r="M143" s="1799"/>
      <c r="N143" s="1680">
        <v>1500000</v>
      </c>
      <c r="O143" s="1573">
        <v>1</v>
      </c>
      <c r="P143" s="1573"/>
      <c r="Q143" s="1573"/>
      <c r="R143" s="1573"/>
      <c r="S143" s="1573"/>
      <c r="T143" s="1573"/>
      <c r="U143" s="1573"/>
      <c r="V143" s="1573"/>
      <c r="W143" s="1499"/>
      <c r="X143" s="1499"/>
      <c r="Y143" s="1499"/>
      <c r="Z143" s="1499"/>
      <c r="AA143" s="1499"/>
      <c r="AB143" s="1499"/>
      <c r="AC143" s="1499"/>
      <c r="AD143" s="1499"/>
      <c r="AE143" s="1499"/>
      <c r="AF143" s="1499"/>
      <c r="AG143" s="1499"/>
      <c r="AH143" s="1499"/>
      <c r="AI143" s="1499"/>
      <c r="AJ143" s="1499"/>
      <c r="AK143" s="1499"/>
      <c r="AL143" s="1499"/>
      <c r="AM143" s="1499"/>
    </row>
    <row r="144" spans="1:39" s="410" customFormat="1" ht="21.75" customHeight="1">
      <c r="A144" s="1581"/>
      <c r="B144" s="1579"/>
      <c r="C144" s="1587"/>
      <c r="D144" s="1579"/>
      <c r="E144" s="1587"/>
      <c r="F144" s="2866"/>
      <c r="G144" s="2866"/>
      <c r="H144" s="1681"/>
      <c r="I144" s="1564" t="s">
        <v>1693</v>
      </c>
      <c r="J144" s="1778" t="s">
        <v>73</v>
      </c>
      <c r="K144" s="1779">
        <v>13050</v>
      </c>
      <c r="L144" s="1639" t="s">
        <v>1694</v>
      </c>
      <c r="M144" s="1799"/>
      <c r="N144" s="1680"/>
      <c r="O144" s="1573"/>
      <c r="P144" s="1573"/>
      <c r="Q144" s="1573"/>
      <c r="R144" s="1573"/>
      <c r="S144" s="1573"/>
      <c r="T144" s="1573"/>
      <c r="U144" s="1573"/>
      <c r="V144" s="1573"/>
      <c r="W144" s="1499"/>
      <c r="X144" s="1499"/>
      <c r="Y144" s="1499"/>
      <c r="Z144" s="1499"/>
      <c r="AA144" s="1499"/>
      <c r="AB144" s="1499"/>
      <c r="AC144" s="1499"/>
      <c r="AD144" s="1499"/>
      <c r="AE144" s="1499"/>
      <c r="AF144" s="1499"/>
      <c r="AG144" s="1499"/>
      <c r="AH144" s="1499"/>
      <c r="AI144" s="1499"/>
      <c r="AJ144" s="1499"/>
      <c r="AK144" s="1499"/>
      <c r="AL144" s="1499"/>
      <c r="AM144" s="1499"/>
    </row>
    <row r="145" spans="1:39" s="791" customFormat="1" ht="21.75" customHeight="1">
      <c r="A145" s="1581"/>
      <c r="B145" s="1579"/>
      <c r="C145" s="1587"/>
      <c r="D145" s="1579"/>
      <c r="E145" s="1587"/>
      <c r="F145" s="2866"/>
      <c r="G145" s="2866"/>
      <c r="H145" s="1681"/>
      <c r="I145" s="1564" t="s">
        <v>1695</v>
      </c>
      <c r="J145" s="1778" t="s">
        <v>73</v>
      </c>
      <c r="K145" s="1779">
        <v>1600</v>
      </c>
      <c r="L145" s="1639" t="s">
        <v>1696</v>
      </c>
      <c r="M145" s="1799"/>
      <c r="N145" s="1680"/>
      <c r="O145" s="1573"/>
      <c r="P145" s="1573"/>
      <c r="Q145" s="1573"/>
      <c r="R145" s="1573"/>
      <c r="S145" s="1573"/>
      <c r="T145" s="1573"/>
      <c r="U145" s="1573"/>
      <c r="V145" s="1573"/>
      <c r="W145" s="1572"/>
      <c r="X145" s="1572"/>
      <c r="Y145" s="1572"/>
      <c r="Z145" s="1572"/>
      <c r="AA145" s="1572"/>
      <c r="AB145" s="1501"/>
      <c r="AC145" s="1501"/>
      <c r="AD145" s="1501"/>
      <c r="AE145" s="1501"/>
      <c r="AF145" s="1501"/>
      <c r="AG145" s="1501"/>
      <c r="AH145" s="1501"/>
      <c r="AI145" s="1501"/>
      <c r="AJ145" s="1501"/>
      <c r="AK145" s="1501"/>
      <c r="AL145" s="1501"/>
      <c r="AM145" s="1501"/>
    </row>
    <row r="146" spans="1:39" s="791" customFormat="1" ht="21.75" customHeight="1">
      <c r="A146" s="1581"/>
      <c r="B146" s="1579"/>
      <c r="C146" s="1587"/>
      <c r="D146" s="1579"/>
      <c r="E146" s="1587"/>
      <c r="F146" s="2866"/>
      <c r="G146" s="2866"/>
      <c r="H146" s="1681"/>
      <c r="I146" s="1564" t="s">
        <v>1697</v>
      </c>
      <c r="J146" s="1778"/>
      <c r="K146" s="1780">
        <v>6400</v>
      </c>
      <c r="L146" s="1639"/>
      <c r="M146" s="1799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2"/>
      <c r="X146" s="1572"/>
      <c r="Y146" s="1572"/>
      <c r="Z146" s="1572"/>
      <c r="AA146" s="1572"/>
      <c r="AB146" s="1501"/>
      <c r="AC146" s="1501"/>
      <c r="AD146" s="1501"/>
      <c r="AE146" s="1501"/>
      <c r="AF146" s="1501"/>
      <c r="AG146" s="1501"/>
      <c r="AH146" s="1501"/>
      <c r="AI146" s="1501"/>
      <c r="AJ146" s="1501"/>
      <c r="AK146" s="1501"/>
      <c r="AL146" s="1501"/>
      <c r="AM146" s="1501"/>
    </row>
    <row r="147" spans="1:39" s="791" customFormat="1" ht="21.75" customHeight="1">
      <c r="A147" s="1581"/>
      <c r="B147" s="1579"/>
      <c r="C147" s="1587"/>
      <c r="D147" s="1579"/>
      <c r="E147" s="1587"/>
      <c r="F147" s="2866"/>
      <c r="G147" s="2866"/>
      <c r="H147" s="1681"/>
      <c r="I147" s="1564" t="s">
        <v>1698</v>
      </c>
      <c r="J147" s="1516" t="s">
        <v>73</v>
      </c>
      <c r="K147" s="1742">
        <v>1000</v>
      </c>
      <c r="L147" s="1647" t="s">
        <v>1699</v>
      </c>
      <c r="M147" s="1799"/>
      <c r="N147" s="1680">
        <v>250000</v>
      </c>
      <c r="O147" s="1680">
        <v>4</v>
      </c>
      <c r="P147" s="1573"/>
      <c r="Q147" s="1573"/>
      <c r="R147" s="1573"/>
      <c r="S147" s="1573"/>
      <c r="T147" s="1573"/>
      <c r="U147" s="1573"/>
      <c r="V147" s="1573"/>
      <c r="W147" s="1572"/>
      <c r="X147" s="1572"/>
      <c r="Y147" s="1572"/>
      <c r="Z147" s="1572"/>
      <c r="AA147" s="1572"/>
      <c r="AB147" s="1501"/>
      <c r="AC147" s="1501"/>
      <c r="AD147" s="1501"/>
      <c r="AE147" s="1501"/>
      <c r="AF147" s="1501"/>
      <c r="AG147" s="1501"/>
      <c r="AH147" s="1501"/>
      <c r="AI147" s="1501"/>
      <c r="AJ147" s="1501"/>
      <c r="AK147" s="1501"/>
      <c r="AL147" s="1501"/>
      <c r="AM147" s="1501"/>
    </row>
    <row r="148" spans="1:39" s="791" customFormat="1" ht="21.75" customHeight="1">
      <c r="A148" s="1581"/>
      <c r="B148" s="1579"/>
      <c r="C148" s="1587"/>
      <c r="D148" s="1579"/>
      <c r="E148" s="1587"/>
      <c r="F148" s="2866"/>
      <c r="G148" s="2866"/>
      <c r="H148" s="1681"/>
      <c r="I148" s="1564" t="s">
        <v>1700</v>
      </c>
      <c r="J148" s="1516" t="s">
        <v>73</v>
      </c>
      <c r="K148" s="1742">
        <v>1000</v>
      </c>
      <c r="L148" s="1647" t="s">
        <v>1701</v>
      </c>
      <c r="M148" s="1799"/>
      <c r="N148" s="1680"/>
      <c r="O148" s="1680"/>
      <c r="P148" s="1573"/>
      <c r="Q148" s="1573"/>
      <c r="R148" s="1573"/>
      <c r="S148" s="1573"/>
      <c r="T148" s="1573"/>
      <c r="U148" s="1573"/>
      <c r="V148" s="1573"/>
      <c r="W148" s="1572"/>
      <c r="X148" s="1572"/>
      <c r="Y148" s="1572"/>
      <c r="Z148" s="1572"/>
      <c r="AA148" s="1572"/>
      <c r="AB148" s="1501"/>
      <c r="AC148" s="1501"/>
      <c r="AD148" s="1501"/>
      <c r="AE148" s="1501"/>
      <c r="AF148" s="1501"/>
      <c r="AG148" s="1501"/>
      <c r="AH148" s="1501"/>
      <c r="AI148" s="1501"/>
      <c r="AJ148" s="1501"/>
      <c r="AK148" s="1501"/>
      <c r="AL148" s="1501"/>
      <c r="AM148" s="1501"/>
    </row>
    <row r="149" spans="1:39" s="791" customFormat="1" ht="21.75" customHeight="1">
      <c r="A149" s="1581"/>
      <c r="B149" s="1579"/>
      <c r="C149" s="1587"/>
      <c r="D149" s="1579"/>
      <c r="E149" s="1587"/>
      <c r="F149" s="2866"/>
      <c r="G149" s="2866"/>
      <c r="H149" s="1681"/>
      <c r="I149" s="1564" t="s">
        <v>1702</v>
      </c>
      <c r="J149" s="1516" t="s">
        <v>73</v>
      </c>
      <c r="K149" s="1742">
        <v>4000</v>
      </c>
      <c r="L149" s="1647" t="s">
        <v>1703</v>
      </c>
      <c r="M149" s="1799"/>
      <c r="N149" s="1680"/>
      <c r="O149" s="1680"/>
      <c r="P149" s="1573"/>
      <c r="Q149" s="1573"/>
      <c r="R149" s="1573"/>
      <c r="S149" s="1573"/>
      <c r="T149" s="1573"/>
      <c r="U149" s="1573"/>
      <c r="V149" s="1573"/>
      <c r="W149" s="1572"/>
      <c r="X149" s="1572"/>
      <c r="Y149" s="1572"/>
      <c r="Z149" s="1572"/>
      <c r="AA149" s="1572"/>
      <c r="AB149" s="1501"/>
      <c r="AC149" s="1501"/>
      <c r="AD149" s="1501"/>
      <c r="AE149" s="1501"/>
      <c r="AF149" s="1501"/>
      <c r="AG149" s="1501"/>
      <c r="AH149" s="1501"/>
      <c r="AI149" s="1501"/>
      <c r="AJ149" s="1501"/>
      <c r="AK149" s="1501"/>
      <c r="AL149" s="1501"/>
      <c r="AM149" s="1501"/>
    </row>
    <row r="150" spans="1:39" s="791" customFormat="1" ht="21.75" customHeight="1" thickBot="1">
      <c r="A150" s="1588"/>
      <c r="B150" s="1631"/>
      <c r="C150" s="1632"/>
      <c r="D150" s="1631"/>
      <c r="E150" s="1632"/>
      <c r="F150" s="2867"/>
      <c r="G150" s="2867"/>
      <c r="H150" s="1707"/>
      <c r="I150" s="1701" t="s">
        <v>1704</v>
      </c>
      <c r="J150" s="1708" t="s">
        <v>73</v>
      </c>
      <c r="K150" s="1743">
        <v>400</v>
      </c>
      <c r="L150" s="1717" t="s">
        <v>1705</v>
      </c>
      <c r="M150" s="1799"/>
      <c r="N150" s="1680">
        <v>400000</v>
      </c>
      <c r="O150" s="1680">
        <v>1</v>
      </c>
      <c r="P150" s="1573"/>
      <c r="Q150" s="1573"/>
      <c r="R150" s="1573"/>
      <c r="S150" s="1573"/>
      <c r="T150" s="1573"/>
      <c r="U150" s="1573"/>
      <c r="V150" s="1573"/>
      <c r="W150" s="1572"/>
      <c r="X150" s="1572"/>
      <c r="Y150" s="1572"/>
      <c r="Z150" s="1572"/>
      <c r="AA150" s="1572"/>
      <c r="AB150" s="1501"/>
      <c r="AC150" s="1501"/>
      <c r="AD150" s="1501"/>
      <c r="AE150" s="1501"/>
      <c r="AF150" s="1501"/>
      <c r="AG150" s="1501"/>
      <c r="AH150" s="1501"/>
      <c r="AI150" s="1501"/>
      <c r="AJ150" s="1501"/>
      <c r="AK150" s="1501"/>
      <c r="AL150" s="1501"/>
      <c r="AM150" s="1501"/>
    </row>
    <row r="151" spans="1:39" s="1045" customFormat="1" ht="24.75" customHeight="1">
      <c r="A151" s="779"/>
      <c r="B151" s="779"/>
      <c r="C151" s="779"/>
      <c r="D151" s="779"/>
      <c r="E151" s="779"/>
      <c r="F151" s="2892"/>
      <c r="G151" s="2892"/>
      <c r="H151" s="1060"/>
      <c r="I151" s="1043"/>
      <c r="J151" s="1043"/>
      <c r="K151" s="1043"/>
      <c r="L151" s="1043"/>
      <c r="M151" s="1043"/>
      <c r="N151" s="1043"/>
      <c r="O151" s="1043"/>
      <c r="P151" s="1043"/>
      <c r="Q151" s="1043"/>
      <c r="R151" s="1043"/>
      <c r="S151" s="1043"/>
      <c r="T151" s="1043"/>
      <c r="U151" s="1043"/>
      <c r="V151" s="1043"/>
      <c r="W151" s="1043"/>
      <c r="X151" s="1043"/>
      <c r="Y151" s="1043"/>
      <c r="Z151" s="1043"/>
      <c r="AA151" s="1043"/>
    </row>
    <row r="152" spans="1:39">
      <c r="A152" s="1044"/>
      <c r="B152" s="1044"/>
      <c r="C152" s="1044"/>
      <c r="D152" s="1044"/>
      <c r="E152" s="1044"/>
      <c r="F152" s="2893"/>
      <c r="G152" s="2893"/>
      <c r="H152" s="770"/>
      <c r="K152" s="1061"/>
    </row>
    <row r="153" spans="1:39">
      <c r="A153" s="1044"/>
      <c r="B153" s="1044"/>
      <c r="C153" s="1044"/>
      <c r="D153" s="1044"/>
      <c r="E153" s="1044"/>
      <c r="F153" s="2893"/>
      <c r="G153" s="2893"/>
      <c r="H153" s="770"/>
      <c r="K153" s="1061"/>
    </row>
    <row r="154" spans="1:39">
      <c r="A154" s="1044"/>
      <c r="B154" s="1044"/>
      <c r="C154" s="1044"/>
      <c r="D154" s="1044"/>
      <c r="E154" s="1044"/>
      <c r="F154" s="2893"/>
      <c r="G154" s="2893"/>
      <c r="H154" s="770"/>
      <c r="K154" s="1061"/>
    </row>
    <row r="155" spans="1:39">
      <c r="A155" s="1044"/>
      <c r="B155" s="1044"/>
      <c r="C155" s="1044"/>
      <c r="D155" s="1044"/>
      <c r="E155" s="1044"/>
      <c r="F155" s="2893"/>
      <c r="G155" s="2893"/>
      <c r="H155" s="770"/>
      <c r="K155" s="1061"/>
    </row>
    <row r="156" spans="1:39">
      <c r="A156" s="1044"/>
      <c r="B156" s="1044"/>
      <c r="C156" s="1044"/>
      <c r="D156" s="1044"/>
      <c r="E156" s="1044"/>
      <c r="F156" s="2893"/>
      <c r="G156" s="2893"/>
      <c r="H156" s="770"/>
      <c r="K156" s="1061"/>
    </row>
    <row r="157" spans="1:39">
      <c r="A157" s="1044"/>
      <c r="B157" s="1044"/>
      <c r="C157" s="1044"/>
      <c r="D157" s="1044"/>
      <c r="E157" s="1044"/>
      <c r="F157" s="2893"/>
      <c r="G157" s="2893"/>
      <c r="H157" s="770"/>
      <c r="K157" s="1061"/>
    </row>
    <row r="158" spans="1:39">
      <c r="A158" s="1044"/>
      <c r="B158" s="1044"/>
      <c r="C158" s="1044"/>
      <c r="D158" s="1044"/>
      <c r="E158" s="1044"/>
      <c r="F158" s="2893"/>
      <c r="G158" s="2893"/>
      <c r="H158" s="770"/>
      <c r="K158" s="1061"/>
    </row>
    <row r="159" spans="1:39">
      <c r="A159" s="1044"/>
      <c r="B159" s="1044"/>
      <c r="C159" s="1044"/>
      <c r="D159" s="1044"/>
      <c r="E159" s="1044"/>
      <c r="F159" s="2893"/>
      <c r="G159" s="2893"/>
      <c r="H159" s="770"/>
      <c r="K159" s="1061"/>
    </row>
    <row r="160" spans="1:39">
      <c r="A160" s="1044"/>
      <c r="B160" s="1044"/>
      <c r="C160" s="1044"/>
      <c r="D160" s="1044"/>
      <c r="E160" s="1044"/>
      <c r="F160" s="2893"/>
      <c r="G160" s="2893"/>
      <c r="H160" s="770"/>
      <c r="K160" s="1061"/>
    </row>
    <row r="161" spans="1:11">
      <c r="A161" s="1044"/>
      <c r="B161" s="1044"/>
      <c r="C161" s="1044"/>
      <c r="D161" s="1044"/>
      <c r="E161" s="1044"/>
      <c r="F161" s="2893"/>
      <c r="G161" s="2893"/>
      <c r="H161" s="770"/>
      <c r="K161" s="1061"/>
    </row>
    <row r="162" spans="1:11">
      <c r="A162" s="1044"/>
    </row>
  </sheetData>
  <sheetProtection selectLockedCells="1" selectUnlockedCells="1"/>
  <autoFilter ref="A4:AA151">
    <filterColumn colId="0" showButton="0"/>
    <filterColumn colId="1" showButton="0"/>
    <filterColumn colId="8" showButton="0"/>
    <filterColumn colId="9" showButton="0"/>
    <filterColumn colId="11" hiddenButton="1"/>
  </autoFilter>
  <mergeCells count="22">
    <mergeCell ref="B139:E139"/>
    <mergeCell ref="C140:E140"/>
    <mergeCell ref="D141:E141"/>
    <mergeCell ref="A138:E138"/>
    <mergeCell ref="D132:E132"/>
    <mergeCell ref="L133:L134"/>
    <mergeCell ref="D102:E102"/>
    <mergeCell ref="D107:E107"/>
    <mergeCell ref="A6:E6"/>
    <mergeCell ref="B7:E7"/>
    <mergeCell ref="C8:E8"/>
    <mergeCell ref="D9:E9"/>
    <mergeCell ref="D27:E27"/>
    <mergeCell ref="L3:L4"/>
    <mergeCell ref="A5:E5"/>
    <mergeCell ref="J2:K2"/>
    <mergeCell ref="A3:E3"/>
    <mergeCell ref="F3:F4"/>
    <mergeCell ref="G3:G4"/>
    <mergeCell ref="H3:H4"/>
    <mergeCell ref="I3:K4"/>
    <mergeCell ref="A4:C4"/>
  </mergeCells>
  <phoneticPr fontId="15" type="noConversion"/>
  <pageMargins left="0.31496062992125984" right="0.23622047244094491" top="0.74803149606299213" bottom="0.35433070866141736" header="0.31496062992125984" footer="0.27559055118110237"/>
  <pageSetup paperSize="9" scale="95" firstPageNumber="3" fitToHeight="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X144"/>
  <sheetViews>
    <sheetView view="pageBreakPreview" topLeftCell="A109" zoomScale="60" zoomScaleNormal="100" workbookViewId="0">
      <selection activeCell="I22" sqref="I22"/>
    </sheetView>
  </sheetViews>
  <sheetFormatPr defaultRowHeight="13.5"/>
  <cols>
    <col min="1" max="1" width="3.625" style="1075" customWidth="1"/>
    <col min="2" max="2" width="3.75" style="1075" customWidth="1"/>
    <col min="3" max="3" width="4.375" style="1075" customWidth="1"/>
    <col min="4" max="4" width="4.5" style="1075" customWidth="1"/>
    <col min="5" max="5" width="16.25" style="1075" customWidth="1"/>
    <col min="6" max="6" width="12.125" style="1076" customWidth="1"/>
    <col min="7" max="7" width="11.625" style="1076" customWidth="1"/>
    <col min="8" max="8" width="12.5" style="1077" customWidth="1"/>
    <col min="9" max="9" width="49.25" style="1078" customWidth="1"/>
    <col min="10" max="10" width="2.75" style="1079" customWidth="1"/>
    <col min="11" max="11" width="11" style="1076" customWidth="1"/>
    <col min="12" max="12" width="42.25" style="1067" customWidth="1"/>
    <col min="13" max="13" width="9" style="408"/>
    <col min="14" max="14" width="11.625" style="1047" customWidth="1"/>
    <col min="15" max="20" width="9" style="1048"/>
    <col min="21" max="68" width="9" style="409"/>
    <col min="69" max="243" width="9" style="410"/>
    <col min="244" max="244" width="3.625" style="410" customWidth="1"/>
    <col min="245" max="245" width="3.75" style="410" customWidth="1"/>
    <col min="246" max="246" width="4.375" style="410" customWidth="1"/>
    <col min="247" max="247" width="4.5" style="410" customWidth="1"/>
    <col min="248" max="248" width="16.25" style="410" customWidth="1"/>
    <col min="249" max="249" width="12.125" style="410" customWidth="1"/>
    <col min="250" max="250" width="11.625" style="410" customWidth="1"/>
    <col min="251" max="251" width="11.75" style="410" customWidth="1"/>
    <col min="252" max="252" width="49.25" style="410" customWidth="1"/>
    <col min="253" max="253" width="2.75" style="410" customWidth="1"/>
    <col min="254" max="254" width="11" style="410" customWidth="1"/>
    <col min="255" max="269" width="0" style="410" hidden="1" customWidth="1"/>
    <col min="270" max="271" width="9" style="410"/>
    <col min="272" max="272" width="0" style="410" hidden="1" customWidth="1"/>
    <col min="273" max="499" width="9" style="410"/>
    <col min="500" max="500" width="3.625" style="410" customWidth="1"/>
    <col min="501" max="501" width="3.75" style="410" customWidth="1"/>
    <col min="502" max="502" width="4.375" style="410" customWidth="1"/>
    <col min="503" max="503" width="4.5" style="410" customWidth="1"/>
    <col min="504" max="504" width="16.25" style="410" customWidth="1"/>
    <col min="505" max="505" width="12.125" style="410" customWidth="1"/>
    <col min="506" max="506" width="11.625" style="410" customWidth="1"/>
    <col min="507" max="507" width="11.75" style="410" customWidth="1"/>
    <col min="508" max="508" width="49.25" style="410" customWidth="1"/>
    <col min="509" max="509" width="2.75" style="410" customWidth="1"/>
    <col min="510" max="510" width="11" style="410" customWidth="1"/>
    <col min="511" max="525" width="0" style="410" hidden="1" customWidth="1"/>
    <col min="526" max="527" width="9" style="410"/>
    <col min="528" max="528" width="0" style="410" hidden="1" customWidth="1"/>
    <col min="529" max="755" width="9" style="410"/>
    <col min="756" max="756" width="3.625" style="410" customWidth="1"/>
    <col min="757" max="757" width="3.75" style="410" customWidth="1"/>
    <col min="758" max="758" width="4.375" style="410" customWidth="1"/>
    <col min="759" max="759" width="4.5" style="410" customWidth="1"/>
    <col min="760" max="760" width="16.25" style="410" customWidth="1"/>
    <col min="761" max="761" width="12.125" style="410" customWidth="1"/>
    <col min="762" max="762" width="11.625" style="410" customWidth="1"/>
    <col min="763" max="763" width="11.75" style="410" customWidth="1"/>
    <col min="764" max="764" width="49.25" style="410" customWidth="1"/>
    <col min="765" max="765" width="2.75" style="410" customWidth="1"/>
    <col min="766" max="766" width="11" style="410" customWidth="1"/>
    <col min="767" max="781" width="0" style="410" hidden="1" customWidth="1"/>
    <col min="782" max="783" width="9" style="410"/>
    <col min="784" max="784" width="0" style="410" hidden="1" customWidth="1"/>
    <col min="785" max="1011" width="9" style="410"/>
    <col min="1012" max="1012" width="3.625" style="410" customWidth="1"/>
    <col min="1013" max="1013" width="3.75" style="410" customWidth="1"/>
    <col min="1014" max="1014" width="4.375" style="410" customWidth="1"/>
    <col min="1015" max="1015" width="4.5" style="410" customWidth="1"/>
    <col min="1016" max="1016" width="16.25" style="410" customWidth="1"/>
    <col min="1017" max="1017" width="12.125" style="410" customWidth="1"/>
    <col min="1018" max="1018" width="11.625" style="410" customWidth="1"/>
    <col min="1019" max="1019" width="11.75" style="410" customWidth="1"/>
    <col min="1020" max="1020" width="49.25" style="410" customWidth="1"/>
    <col min="1021" max="1021" width="2.75" style="410" customWidth="1"/>
    <col min="1022" max="1022" width="11" style="410" customWidth="1"/>
    <col min="1023" max="1037" width="0" style="410" hidden="1" customWidth="1"/>
    <col min="1038" max="1039" width="9" style="410"/>
    <col min="1040" max="1040" width="0" style="410" hidden="1" customWidth="1"/>
    <col min="1041" max="1267" width="9" style="410"/>
    <col min="1268" max="1268" width="3.625" style="410" customWidth="1"/>
    <col min="1269" max="1269" width="3.75" style="410" customWidth="1"/>
    <col min="1270" max="1270" width="4.375" style="410" customWidth="1"/>
    <col min="1271" max="1271" width="4.5" style="410" customWidth="1"/>
    <col min="1272" max="1272" width="16.25" style="410" customWidth="1"/>
    <col min="1273" max="1273" width="12.125" style="410" customWidth="1"/>
    <col min="1274" max="1274" width="11.625" style="410" customWidth="1"/>
    <col min="1275" max="1275" width="11.75" style="410" customWidth="1"/>
    <col min="1276" max="1276" width="49.25" style="410" customWidth="1"/>
    <col min="1277" max="1277" width="2.75" style="410" customWidth="1"/>
    <col min="1278" max="1278" width="11" style="410" customWidth="1"/>
    <col min="1279" max="1293" width="0" style="410" hidden="1" customWidth="1"/>
    <col min="1294" max="1295" width="9" style="410"/>
    <col min="1296" max="1296" width="0" style="410" hidden="1" customWidth="1"/>
    <col min="1297" max="1523" width="9" style="410"/>
    <col min="1524" max="1524" width="3.625" style="410" customWidth="1"/>
    <col min="1525" max="1525" width="3.75" style="410" customWidth="1"/>
    <col min="1526" max="1526" width="4.375" style="410" customWidth="1"/>
    <col min="1527" max="1527" width="4.5" style="410" customWidth="1"/>
    <col min="1528" max="1528" width="16.25" style="410" customWidth="1"/>
    <col min="1529" max="1529" width="12.125" style="410" customWidth="1"/>
    <col min="1530" max="1530" width="11.625" style="410" customWidth="1"/>
    <col min="1531" max="1531" width="11.75" style="410" customWidth="1"/>
    <col min="1532" max="1532" width="49.25" style="410" customWidth="1"/>
    <col min="1533" max="1533" width="2.75" style="410" customWidth="1"/>
    <col min="1534" max="1534" width="11" style="410" customWidth="1"/>
    <col min="1535" max="1549" width="0" style="410" hidden="1" customWidth="1"/>
    <col min="1550" max="1551" width="9" style="410"/>
    <col min="1552" max="1552" width="0" style="410" hidden="1" customWidth="1"/>
    <col min="1553" max="1779" width="9" style="410"/>
    <col min="1780" max="1780" width="3.625" style="410" customWidth="1"/>
    <col min="1781" max="1781" width="3.75" style="410" customWidth="1"/>
    <col min="1782" max="1782" width="4.375" style="410" customWidth="1"/>
    <col min="1783" max="1783" width="4.5" style="410" customWidth="1"/>
    <col min="1784" max="1784" width="16.25" style="410" customWidth="1"/>
    <col min="1785" max="1785" width="12.125" style="410" customWidth="1"/>
    <col min="1786" max="1786" width="11.625" style="410" customWidth="1"/>
    <col min="1787" max="1787" width="11.75" style="410" customWidth="1"/>
    <col min="1788" max="1788" width="49.25" style="410" customWidth="1"/>
    <col min="1789" max="1789" width="2.75" style="410" customWidth="1"/>
    <col min="1790" max="1790" width="11" style="410" customWidth="1"/>
    <col min="1791" max="1805" width="0" style="410" hidden="1" customWidth="1"/>
    <col min="1806" max="1807" width="9" style="410"/>
    <col min="1808" max="1808" width="0" style="410" hidden="1" customWidth="1"/>
    <col min="1809" max="2035" width="9" style="410"/>
    <col min="2036" max="2036" width="3.625" style="410" customWidth="1"/>
    <col min="2037" max="2037" width="3.75" style="410" customWidth="1"/>
    <col min="2038" max="2038" width="4.375" style="410" customWidth="1"/>
    <col min="2039" max="2039" width="4.5" style="410" customWidth="1"/>
    <col min="2040" max="2040" width="16.25" style="410" customWidth="1"/>
    <col min="2041" max="2041" width="12.125" style="410" customWidth="1"/>
    <col min="2042" max="2042" width="11.625" style="410" customWidth="1"/>
    <col min="2043" max="2043" width="11.75" style="410" customWidth="1"/>
    <col min="2044" max="2044" width="49.25" style="410" customWidth="1"/>
    <col min="2045" max="2045" width="2.75" style="410" customWidth="1"/>
    <col min="2046" max="2046" width="11" style="410" customWidth="1"/>
    <col min="2047" max="2061" width="0" style="410" hidden="1" customWidth="1"/>
    <col min="2062" max="2063" width="9" style="410"/>
    <col min="2064" max="2064" width="0" style="410" hidden="1" customWidth="1"/>
    <col min="2065" max="2291" width="9" style="410"/>
    <col min="2292" max="2292" width="3.625" style="410" customWidth="1"/>
    <col min="2293" max="2293" width="3.75" style="410" customWidth="1"/>
    <col min="2294" max="2294" width="4.375" style="410" customWidth="1"/>
    <col min="2295" max="2295" width="4.5" style="410" customWidth="1"/>
    <col min="2296" max="2296" width="16.25" style="410" customWidth="1"/>
    <col min="2297" max="2297" width="12.125" style="410" customWidth="1"/>
    <col min="2298" max="2298" width="11.625" style="410" customWidth="1"/>
    <col min="2299" max="2299" width="11.75" style="410" customWidth="1"/>
    <col min="2300" max="2300" width="49.25" style="410" customWidth="1"/>
    <col min="2301" max="2301" width="2.75" style="410" customWidth="1"/>
    <col min="2302" max="2302" width="11" style="410" customWidth="1"/>
    <col min="2303" max="2317" width="0" style="410" hidden="1" customWidth="1"/>
    <col min="2318" max="2319" width="9" style="410"/>
    <col min="2320" max="2320" width="0" style="410" hidden="1" customWidth="1"/>
    <col min="2321" max="2547" width="9" style="410"/>
    <col min="2548" max="2548" width="3.625" style="410" customWidth="1"/>
    <col min="2549" max="2549" width="3.75" style="410" customWidth="1"/>
    <col min="2550" max="2550" width="4.375" style="410" customWidth="1"/>
    <col min="2551" max="2551" width="4.5" style="410" customWidth="1"/>
    <col min="2552" max="2552" width="16.25" style="410" customWidth="1"/>
    <col min="2553" max="2553" width="12.125" style="410" customWidth="1"/>
    <col min="2554" max="2554" width="11.625" style="410" customWidth="1"/>
    <col min="2555" max="2555" width="11.75" style="410" customWidth="1"/>
    <col min="2556" max="2556" width="49.25" style="410" customWidth="1"/>
    <col min="2557" max="2557" width="2.75" style="410" customWidth="1"/>
    <col min="2558" max="2558" width="11" style="410" customWidth="1"/>
    <col min="2559" max="2573" width="0" style="410" hidden="1" customWidth="1"/>
    <col min="2574" max="2575" width="9" style="410"/>
    <col min="2576" max="2576" width="0" style="410" hidden="1" customWidth="1"/>
    <col min="2577" max="2803" width="9" style="410"/>
    <col min="2804" max="2804" width="3.625" style="410" customWidth="1"/>
    <col min="2805" max="2805" width="3.75" style="410" customWidth="1"/>
    <col min="2806" max="2806" width="4.375" style="410" customWidth="1"/>
    <col min="2807" max="2807" width="4.5" style="410" customWidth="1"/>
    <col min="2808" max="2808" width="16.25" style="410" customWidth="1"/>
    <col min="2809" max="2809" width="12.125" style="410" customWidth="1"/>
    <col min="2810" max="2810" width="11.625" style="410" customWidth="1"/>
    <col min="2811" max="2811" width="11.75" style="410" customWidth="1"/>
    <col min="2812" max="2812" width="49.25" style="410" customWidth="1"/>
    <col min="2813" max="2813" width="2.75" style="410" customWidth="1"/>
    <col min="2814" max="2814" width="11" style="410" customWidth="1"/>
    <col min="2815" max="2829" width="0" style="410" hidden="1" customWidth="1"/>
    <col min="2830" max="2831" width="9" style="410"/>
    <col min="2832" max="2832" width="0" style="410" hidden="1" customWidth="1"/>
    <col min="2833" max="3059" width="9" style="410"/>
    <col min="3060" max="3060" width="3.625" style="410" customWidth="1"/>
    <col min="3061" max="3061" width="3.75" style="410" customWidth="1"/>
    <col min="3062" max="3062" width="4.375" style="410" customWidth="1"/>
    <col min="3063" max="3063" width="4.5" style="410" customWidth="1"/>
    <col min="3064" max="3064" width="16.25" style="410" customWidth="1"/>
    <col min="3065" max="3065" width="12.125" style="410" customWidth="1"/>
    <col min="3066" max="3066" width="11.625" style="410" customWidth="1"/>
    <col min="3067" max="3067" width="11.75" style="410" customWidth="1"/>
    <col min="3068" max="3068" width="49.25" style="410" customWidth="1"/>
    <col min="3069" max="3069" width="2.75" style="410" customWidth="1"/>
    <col min="3070" max="3070" width="11" style="410" customWidth="1"/>
    <col min="3071" max="3085" width="0" style="410" hidden="1" customWidth="1"/>
    <col min="3086" max="3087" width="9" style="410"/>
    <col min="3088" max="3088" width="0" style="410" hidden="1" customWidth="1"/>
    <col min="3089" max="3315" width="9" style="410"/>
    <col min="3316" max="3316" width="3.625" style="410" customWidth="1"/>
    <col min="3317" max="3317" width="3.75" style="410" customWidth="1"/>
    <col min="3318" max="3318" width="4.375" style="410" customWidth="1"/>
    <col min="3319" max="3319" width="4.5" style="410" customWidth="1"/>
    <col min="3320" max="3320" width="16.25" style="410" customWidth="1"/>
    <col min="3321" max="3321" width="12.125" style="410" customWidth="1"/>
    <col min="3322" max="3322" width="11.625" style="410" customWidth="1"/>
    <col min="3323" max="3323" width="11.75" style="410" customWidth="1"/>
    <col min="3324" max="3324" width="49.25" style="410" customWidth="1"/>
    <col min="3325" max="3325" width="2.75" style="410" customWidth="1"/>
    <col min="3326" max="3326" width="11" style="410" customWidth="1"/>
    <col min="3327" max="3341" width="0" style="410" hidden="1" customWidth="1"/>
    <col min="3342" max="3343" width="9" style="410"/>
    <col min="3344" max="3344" width="0" style="410" hidden="1" customWidth="1"/>
    <col min="3345" max="3571" width="9" style="410"/>
    <col min="3572" max="3572" width="3.625" style="410" customWidth="1"/>
    <col min="3573" max="3573" width="3.75" style="410" customWidth="1"/>
    <col min="3574" max="3574" width="4.375" style="410" customWidth="1"/>
    <col min="3575" max="3575" width="4.5" style="410" customWidth="1"/>
    <col min="3576" max="3576" width="16.25" style="410" customWidth="1"/>
    <col min="3577" max="3577" width="12.125" style="410" customWidth="1"/>
    <col min="3578" max="3578" width="11.625" style="410" customWidth="1"/>
    <col min="3579" max="3579" width="11.75" style="410" customWidth="1"/>
    <col min="3580" max="3580" width="49.25" style="410" customWidth="1"/>
    <col min="3581" max="3581" width="2.75" style="410" customWidth="1"/>
    <col min="3582" max="3582" width="11" style="410" customWidth="1"/>
    <col min="3583" max="3597" width="0" style="410" hidden="1" customWidth="1"/>
    <col min="3598" max="3599" width="9" style="410"/>
    <col min="3600" max="3600" width="0" style="410" hidden="1" customWidth="1"/>
    <col min="3601" max="3827" width="9" style="410"/>
    <col min="3828" max="3828" width="3.625" style="410" customWidth="1"/>
    <col min="3829" max="3829" width="3.75" style="410" customWidth="1"/>
    <col min="3830" max="3830" width="4.375" style="410" customWidth="1"/>
    <col min="3831" max="3831" width="4.5" style="410" customWidth="1"/>
    <col min="3832" max="3832" width="16.25" style="410" customWidth="1"/>
    <col min="3833" max="3833" width="12.125" style="410" customWidth="1"/>
    <col min="3834" max="3834" width="11.625" style="410" customWidth="1"/>
    <col min="3835" max="3835" width="11.75" style="410" customWidth="1"/>
    <col min="3836" max="3836" width="49.25" style="410" customWidth="1"/>
    <col min="3837" max="3837" width="2.75" style="410" customWidth="1"/>
    <col min="3838" max="3838" width="11" style="410" customWidth="1"/>
    <col min="3839" max="3853" width="0" style="410" hidden="1" customWidth="1"/>
    <col min="3854" max="3855" width="9" style="410"/>
    <col min="3856" max="3856" width="0" style="410" hidden="1" customWidth="1"/>
    <col min="3857" max="4083" width="9" style="410"/>
    <col min="4084" max="4084" width="3.625" style="410" customWidth="1"/>
    <col min="4085" max="4085" width="3.75" style="410" customWidth="1"/>
    <col min="4086" max="4086" width="4.375" style="410" customWidth="1"/>
    <col min="4087" max="4087" width="4.5" style="410" customWidth="1"/>
    <col min="4088" max="4088" width="16.25" style="410" customWidth="1"/>
    <col min="4089" max="4089" width="12.125" style="410" customWidth="1"/>
    <col min="4090" max="4090" width="11.625" style="410" customWidth="1"/>
    <col min="4091" max="4091" width="11.75" style="410" customWidth="1"/>
    <col min="4092" max="4092" width="49.25" style="410" customWidth="1"/>
    <col min="4093" max="4093" width="2.75" style="410" customWidth="1"/>
    <col min="4094" max="4094" width="11" style="410" customWidth="1"/>
    <col min="4095" max="4109" width="0" style="410" hidden="1" customWidth="1"/>
    <col min="4110" max="4111" width="9" style="410"/>
    <col min="4112" max="4112" width="0" style="410" hidden="1" customWidth="1"/>
    <col min="4113" max="4339" width="9" style="410"/>
    <col min="4340" max="4340" width="3.625" style="410" customWidth="1"/>
    <col min="4341" max="4341" width="3.75" style="410" customWidth="1"/>
    <col min="4342" max="4342" width="4.375" style="410" customWidth="1"/>
    <col min="4343" max="4343" width="4.5" style="410" customWidth="1"/>
    <col min="4344" max="4344" width="16.25" style="410" customWidth="1"/>
    <col min="4345" max="4345" width="12.125" style="410" customWidth="1"/>
    <col min="4346" max="4346" width="11.625" style="410" customWidth="1"/>
    <col min="4347" max="4347" width="11.75" style="410" customWidth="1"/>
    <col min="4348" max="4348" width="49.25" style="410" customWidth="1"/>
    <col min="4349" max="4349" width="2.75" style="410" customWidth="1"/>
    <col min="4350" max="4350" width="11" style="410" customWidth="1"/>
    <col min="4351" max="4365" width="0" style="410" hidden="1" customWidth="1"/>
    <col min="4366" max="4367" width="9" style="410"/>
    <col min="4368" max="4368" width="0" style="410" hidden="1" customWidth="1"/>
    <col min="4369" max="4595" width="9" style="410"/>
    <col min="4596" max="4596" width="3.625" style="410" customWidth="1"/>
    <col min="4597" max="4597" width="3.75" style="410" customWidth="1"/>
    <col min="4598" max="4598" width="4.375" style="410" customWidth="1"/>
    <col min="4599" max="4599" width="4.5" style="410" customWidth="1"/>
    <col min="4600" max="4600" width="16.25" style="410" customWidth="1"/>
    <col min="4601" max="4601" width="12.125" style="410" customWidth="1"/>
    <col min="4602" max="4602" width="11.625" style="410" customWidth="1"/>
    <col min="4603" max="4603" width="11.75" style="410" customWidth="1"/>
    <col min="4604" max="4604" width="49.25" style="410" customWidth="1"/>
    <col min="4605" max="4605" width="2.75" style="410" customWidth="1"/>
    <col min="4606" max="4606" width="11" style="410" customWidth="1"/>
    <col min="4607" max="4621" width="0" style="410" hidden="1" customWidth="1"/>
    <col min="4622" max="4623" width="9" style="410"/>
    <col min="4624" max="4624" width="0" style="410" hidden="1" customWidth="1"/>
    <col min="4625" max="4851" width="9" style="410"/>
    <col min="4852" max="4852" width="3.625" style="410" customWidth="1"/>
    <col min="4853" max="4853" width="3.75" style="410" customWidth="1"/>
    <col min="4854" max="4854" width="4.375" style="410" customWidth="1"/>
    <col min="4855" max="4855" width="4.5" style="410" customWidth="1"/>
    <col min="4856" max="4856" width="16.25" style="410" customWidth="1"/>
    <col min="4857" max="4857" width="12.125" style="410" customWidth="1"/>
    <col min="4858" max="4858" width="11.625" style="410" customWidth="1"/>
    <col min="4859" max="4859" width="11.75" style="410" customWidth="1"/>
    <col min="4860" max="4860" width="49.25" style="410" customWidth="1"/>
    <col min="4861" max="4861" width="2.75" style="410" customWidth="1"/>
    <col min="4862" max="4862" width="11" style="410" customWidth="1"/>
    <col min="4863" max="4877" width="0" style="410" hidden="1" customWidth="1"/>
    <col min="4878" max="4879" width="9" style="410"/>
    <col min="4880" max="4880" width="0" style="410" hidden="1" customWidth="1"/>
    <col min="4881" max="5107" width="9" style="410"/>
    <col min="5108" max="5108" width="3.625" style="410" customWidth="1"/>
    <col min="5109" max="5109" width="3.75" style="410" customWidth="1"/>
    <col min="5110" max="5110" width="4.375" style="410" customWidth="1"/>
    <col min="5111" max="5111" width="4.5" style="410" customWidth="1"/>
    <col min="5112" max="5112" width="16.25" style="410" customWidth="1"/>
    <col min="5113" max="5113" width="12.125" style="410" customWidth="1"/>
    <col min="5114" max="5114" width="11.625" style="410" customWidth="1"/>
    <col min="5115" max="5115" width="11.75" style="410" customWidth="1"/>
    <col min="5116" max="5116" width="49.25" style="410" customWidth="1"/>
    <col min="5117" max="5117" width="2.75" style="410" customWidth="1"/>
    <col min="5118" max="5118" width="11" style="410" customWidth="1"/>
    <col min="5119" max="5133" width="0" style="410" hidden="1" customWidth="1"/>
    <col min="5134" max="5135" width="9" style="410"/>
    <col min="5136" max="5136" width="0" style="410" hidden="1" customWidth="1"/>
    <col min="5137" max="5363" width="9" style="410"/>
    <col min="5364" max="5364" width="3.625" style="410" customWidth="1"/>
    <col min="5365" max="5365" width="3.75" style="410" customWidth="1"/>
    <col min="5366" max="5366" width="4.375" style="410" customWidth="1"/>
    <col min="5367" max="5367" width="4.5" style="410" customWidth="1"/>
    <col min="5368" max="5368" width="16.25" style="410" customWidth="1"/>
    <col min="5369" max="5369" width="12.125" style="410" customWidth="1"/>
    <col min="5370" max="5370" width="11.625" style="410" customWidth="1"/>
    <col min="5371" max="5371" width="11.75" style="410" customWidth="1"/>
    <col min="5372" max="5372" width="49.25" style="410" customWidth="1"/>
    <col min="5373" max="5373" width="2.75" style="410" customWidth="1"/>
    <col min="5374" max="5374" width="11" style="410" customWidth="1"/>
    <col min="5375" max="5389" width="0" style="410" hidden="1" customWidth="1"/>
    <col min="5390" max="5391" width="9" style="410"/>
    <col min="5392" max="5392" width="0" style="410" hidden="1" customWidth="1"/>
    <col min="5393" max="5619" width="9" style="410"/>
    <col min="5620" max="5620" width="3.625" style="410" customWidth="1"/>
    <col min="5621" max="5621" width="3.75" style="410" customWidth="1"/>
    <col min="5622" max="5622" width="4.375" style="410" customWidth="1"/>
    <col min="5623" max="5623" width="4.5" style="410" customWidth="1"/>
    <col min="5624" max="5624" width="16.25" style="410" customWidth="1"/>
    <col min="5625" max="5625" width="12.125" style="410" customWidth="1"/>
    <col min="5626" max="5626" width="11.625" style="410" customWidth="1"/>
    <col min="5627" max="5627" width="11.75" style="410" customWidth="1"/>
    <col min="5628" max="5628" width="49.25" style="410" customWidth="1"/>
    <col min="5629" max="5629" width="2.75" style="410" customWidth="1"/>
    <col min="5630" max="5630" width="11" style="410" customWidth="1"/>
    <col min="5631" max="5645" width="0" style="410" hidden="1" customWidth="1"/>
    <col min="5646" max="5647" width="9" style="410"/>
    <col min="5648" max="5648" width="0" style="410" hidden="1" customWidth="1"/>
    <col min="5649" max="5875" width="9" style="410"/>
    <col min="5876" max="5876" width="3.625" style="410" customWidth="1"/>
    <col min="5877" max="5877" width="3.75" style="410" customWidth="1"/>
    <col min="5878" max="5878" width="4.375" style="410" customWidth="1"/>
    <col min="5879" max="5879" width="4.5" style="410" customWidth="1"/>
    <col min="5880" max="5880" width="16.25" style="410" customWidth="1"/>
    <col min="5881" max="5881" width="12.125" style="410" customWidth="1"/>
    <col min="5882" max="5882" width="11.625" style="410" customWidth="1"/>
    <col min="5883" max="5883" width="11.75" style="410" customWidth="1"/>
    <col min="5884" max="5884" width="49.25" style="410" customWidth="1"/>
    <col min="5885" max="5885" width="2.75" style="410" customWidth="1"/>
    <col min="5886" max="5886" width="11" style="410" customWidth="1"/>
    <col min="5887" max="5901" width="0" style="410" hidden="1" customWidth="1"/>
    <col min="5902" max="5903" width="9" style="410"/>
    <col min="5904" max="5904" width="0" style="410" hidden="1" customWidth="1"/>
    <col min="5905" max="6131" width="9" style="410"/>
    <col min="6132" max="6132" width="3.625" style="410" customWidth="1"/>
    <col min="6133" max="6133" width="3.75" style="410" customWidth="1"/>
    <col min="6134" max="6134" width="4.375" style="410" customWidth="1"/>
    <col min="6135" max="6135" width="4.5" style="410" customWidth="1"/>
    <col min="6136" max="6136" width="16.25" style="410" customWidth="1"/>
    <col min="6137" max="6137" width="12.125" style="410" customWidth="1"/>
    <col min="6138" max="6138" width="11.625" style="410" customWidth="1"/>
    <col min="6139" max="6139" width="11.75" style="410" customWidth="1"/>
    <col min="6140" max="6140" width="49.25" style="410" customWidth="1"/>
    <col min="6141" max="6141" width="2.75" style="410" customWidth="1"/>
    <col min="6142" max="6142" width="11" style="410" customWidth="1"/>
    <col min="6143" max="6157" width="0" style="410" hidden="1" customWidth="1"/>
    <col min="6158" max="6159" width="9" style="410"/>
    <col min="6160" max="6160" width="0" style="410" hidden="1" customWidth="1"/>
    <col min="6161" max="6387" width="9" style="410"/>
    <col min="6388" max="6388" width="3.625" style="410" customWidth="1"/>
    <col min="6389" max="6389" width="3.75" style="410" customWidth="1"/>
    <col min="6390" max="6390" width="4.375" style="410" customWidth="1"/>
    <col min="6391" max="6391" width="4.5" style="410" customWidth="1"/>
    <col min="6392" max="6392" width="16.25" style="410" customWidth="1"/>
    <col min="6393" max="6393" width="12.125" style="410" customWidth="1"/>
    <col min="6394" max="6394" width="11.625" style="410" customWidth="1"/>
    <col min="6395" max="6395" width="11.75" style="410" customWidth="1"/>
    <col min="6396" max="6396" width="49.25" style="410" customWidth="1"/>
    <col min="6397" max="6397" width="2.75" style="410" customWidth="1"/>
    <col min="6398" max="6398" width="11" style="410" customWidth="1"/>
    <col min="6399" max="6413" width="0" style="410" hidden="1" customWidth="1"/>
    <col min="6414" max="6415" width="9" style="410"/>
    <col min="6416" max="6416" width="0" style="410" hidden="1" customWidth="1"/>
    <col min="6417" max="6643" width="9" style="410"/>
    <col min="6644" max="6644" width="3.625" style="410" customWidth="1"/>
    <col min="6645" max="6645" width="3.75" style="410" customWidth="1"/>
    <col min="6646" max="6646" width="4.375" style="410" customWidth="1"/>
    <col min="6647" max="6647" width="4.5" style="410" customWidth="1"/>
    <col min="6648" max="6648" width="16.25" style="410" customWidth="1"/>
    <col min="6649" max="6649" width="12.125" style="410" customWidth="1"/>
    <col min="6650" max="6650" width="11.625" style="410" customWidth="1"/>
    <col min="6651" max="6651" width="11.75" style="410" customWidth="1"/>
    <col min="6652" max="6652" width="49.25" style="410" customWidth="1"/>
    <col min="6653" max="6653" width="2.75" style="410" customWidth="1"/>
    <col min="6654" max="6654" width="11" style="410" customWidth="1"/>
    <col min="6655" max="6669" width="0" style="410" hidden="1" customWidth="1"/>
    <col min="6670" max="6671" width="9" style="410"/>
    <col min="6672" max="6672" width="0" style="410" hidden="1" customWidth="1"/>
    <col min="6673" max="6899" width="9" style="410"/>
    <col min="6900" max="6900" width="3.625" style="410" customWidth="1"/>
    <col min="6901" max="6901" width="3.75" style="410" customWidth="1"/>
    <col min="6902" max="6902" width="4.375" style="410" customWidth="1"/>
    <col min="6903" max="6903" width="4.5" style="410" customWidth="1"/>
    <col min="6904" max="6904" width="16.25" style="410" customWidth="1"/>
    <col min="6905" max="6905" width="12.125" style="410" customWidth="1"/>
    <col min="6906" max="6906" width="11.625" style="410" customWidth="1"/>
    <col min="6907" max="6907" width="11.75" style="410" customWidth="1"/>
    <col min="6908" max="6908" width="49.25" style="410" customWidth="1"/>
    <col min="6909" max="6909" width="2.75" style="410" customWidth="1"/>
    <col min="6910" max="6910" width="11" style="410" customWidth="1"/>
    <col min="6911" max="6925" width="0" style="410" hidden="1" customWidth="1"/>
    <col min="6926" max="6927" width="9" style="410"/>
    <col min="6928" max="6928" width="0" style="410" hidden="1" customWidth="1"/>
    <col min="6929" max="7155" width="9" style="410"/>
    <col min="7156" max="7156" width="3.625" style="410" customWidth="1"/>
    <col min="7157" max="7157" width="3.75" style="410" customWidth="1"/>
    <col min="7158" max="7158" width="4.375" style="410" customWidth="1"/>
    <col min="7159" max="7159" width="4.5" style="410" customWidth="1"/>
    <col min="7160" max="7160" width="16.25" style="410" customWidth="1"/>
    <col min="7161" max="7161" width="12.125" style="410" customWidth="1"/>
    <col min="7162" max="7162" width="11.625" style="410" customWidth="1"/>
    <col min="7163" max="7163" width="11.75" style="410" customWidth="1"/>
    <col min="7164" max="7164" width="49.25" style="410" customWidth="1"/>
    <col min="7165" max="7165" width="2.75" style="410" customWidth="1"/>
    <col min="7166" max="7166" width="11" style="410" customWidth="1"/>
    <col min="7167" max="7181" width="0" style="410" hidden="1" customWidth="1"/>
    <col min="7182" max="7183" width="9" style="410"/>
    <col min="7184" max="7184" width="0" style="410" hidden="1" customWidth="1"/>
    <col min="7185" max="7411" width="9" style="410"/>
    <col min="7412" max="7412" width="3.625" style="410" customWidth="1"/>
    <col min="7413" max="7413" width="3.75" style="410" customWidth="1"/>
    <col min="7414" max="7414" width="4.375" style="410" customWidth="1"/>
    <col min="7415" max="7415" width="4.5" style="410" customWidth="1"/>
    <col min="7416" max="7416" width="16.25" style="410" customWidth="1"/>
    <col min="7417" max="7417" width="12.125" style="410" customWidth="1"/>
    <col min="7418" max="7418" width="11.625" style="410" customWidth="1"/>
    <col min="7419" max="7419" width="11.75" style="410" customWidth="1"/>
    <col min="7420" max="7420" width="49.25" style="410" customWidth="1"/>
    <col min="7421" max="7421" width="2.75" style="410" customWidth="1"/>
    <col min="7422" max="7422" width="11" style="410" customWidth="1"/>
    <col min="7423" max="7437" width="0" style="410" hidden="1" customWidth="1"/>
    <col min="7438" max="7439" width="9" style="410"/>
    <col min="7440" max="7440" width="0" style="410" hidden="1" customWidth="1"/>
    <col min="7441" max="7667" width="9" style="410"/>
    <col min="7668" max="7668" width="3.625" style="410" customWidth="1"/>
    <col min="7669" max="7669" width="3.75" style="410" customWidth="1"/>
    <col min="7670" max="7670" width="4.375" style="410" customWidth="1"/>
    <col min="7671" max="7671" width="4.5" style="410" customWidth="1"/>
    <col min="7672" max="7672" width="16.25" style="410" customWidth="1"/>
    <col min="7673" max="7673" width="12.125" style="410" customWidth="1"/>
    <col min="7674" max="7674" width="11.625" style="410" customWidth="1"/>
    <col min="7675" max="7675" width="11.75" style="410" customWidth="1"/>
    <col min="7676" max="7676" width="49.25" style="410" customWidth="1"/>
    <col min="7677" max="7677" width="2.75" style="410" customWidth="1"/>
    <col min="7678" max="7678" width="11" style="410" customWidth="1"/>
    <col min="7679" max="7693" width="0" style="410" hidden="1" customWidth="1"/>
    <col min="7694" max="7695" width="9" style="410"/>
    <col min="7696" max="7696" width="0" style="410" hidden="1" customWidth="1"/>
    <col min="7697" max="7923" width="9" style="410"/>
    <col min="7924" max="7924" width="3.625" style="410" customWidth="1"/>
    <col min="7925" max="7925" width="3.75" style="410" customWidth="1"/>
    <col min="7926" max="7926" width="4.375" style="410" customWidth="1"/>
    <col min="7927" max="7927" width="4.5" style="410" customWidth="1"/>
    <col min="7928" max="7928" width="16.25" style="410" customWidth="1"/>
    <col min="7929" max="7929" width="12.125" style="410" customWidth="1"/>
    <col min="7930" max="7930" width="11.625" style="410" customWidth="1"/>
    <col min="7931" max="7931" width="11.75" style="410" customWidth="1"/>
    <col min="7932" max="7932" width="49.25" style="410" customWidth="1"/>
    <col min="7933" max="7933" width="2.75" style="410" customWidth="1"/>
    <col min="7934" max="7934" width="11" style="410" customWidth="1"/>
    <col min="7935" max="7949" width="0" style="410" hidden="1" customWidth="1"/>
    <col min="7950" max="7951" width="9" style="410"/>
    <col min="7952" max="7952" width="0" style="410" hidden="1" customWidth="1"/>
    <col min="7953" max="8179" width="9" style="410"/>
    <col min="8180" max="8180" width="3.625" style="410" customWidth="1"/>
    <col min="8181" max="8181" width="3.75" style="410" customWidth="1"/>
    <col min="8182" max="8182" width="4.375" style="410" customWidth="1"/>
    <col min="8183" max="8183" width="4.5" style="410" customWidth="1"/>
    <col min="8184" max="8184" width="16.25" style="410" customWidth="1"/>
    <col min="8185" max="8185" width="12.125" style="410" customWidth="1"/>
    <col min="8186" max="8186" width="11.625" style="410" customWidth="1"/>
    <col min="8187" max="8187" width="11.75" style="410" customWidth="1"/>
    <col min="8188" max="8188" width="49.25" style="410" customWidth="1"/>
    <col min="8189" max="8189" width="2.75" style="410" customWidth="1"/>
    <col min="8190" max="8190" width="11" style="410" customWidth="1"/>
    <col min="8191" max="8205" width="0" style="410" hidden="1" customWidth="1"/>
    <col min="8206" max="8207" width="9" style="410"/>
    <col min="8208" max="8208" width="0" style="410" hidden="1" customWidth="1"/>
    <col min="8209" max="8435" width="9" style="410"/>
    <col min="8436" max="8436" width="3.625" style="410" customWidth="1"/>
    <col min="8437" max="8437" width="3.75" style="410" customWidth="1"/>
    <col min="8438" max="8438" width="4.375" style="410" customWidth="1"/>
    <col min="8439" max="8439" width="4.5" style="410" customWidth="1"/>
    <col min="8440" max="8440" width="16.25" style="410" customWidth="1"/>
    <col min="8441" max="8441" width="12.125" style="410" customWidth="1"/>
    <col min="8442" max="8442" width="11.625" style="410" customWidth="1"/>
    <col min="8443" max="8443" width="11.75" style="410" customWidth="1"/>
    <col min="8444" max="8444" width="49.25" style="410" customWidth="1"/>
    <col min="8445" max="8445" width="2.75" style="410" customWidth="1"/>
    <col min="8446" max="8446" width="11" style="410" customWidth="1"/>
    <col min="8447" max="8461" width="0" style="410" hidden="1" customWidth="1"/>
    <col min="8462" max="8463" width="9" style="410"/>
    <col min="8464" max="8464" width="0" style="410" hidden="1" customWidth="1"/>
    <col min="8465" max="8691" width="9" style="410"/>
    <col min="8692" max="8692" width="3.625" style="410" customWidth="1"/>
    <col min="8693" max="8693" width="3.75" style="410" customWidth="1"/>
    <col min="8694" max="8694" width="4.375" style="410" customWidth="1"/>
    <col min="8695" max="8695" width="4.5" style="410" customWidth="1"/>
    <col min="8696" max="8696" width="16.25" style="410" customWidth="1"/>
    <col min="8697" max="8697" width="12.125" style="410" customWidth="1"/>
    <col min="8698" max="8698" width="11.625" style="410" customWidth="1"/>
    <col min="8699" max="8699" width="11.75" style="410" customWidth="1"/>
    <col min="8700" max="8700" width="49.25" style="410" customWidth="1"/>
    <col min="8701" max="8701" width="2.75" style="410" customWidth="1"/>
    <col min="8702" max="8702" width="11" style="410" customWidth="1"/>
    <col min="8703" max="8717" width="0" style="410" hidden="1" customWidth="1"/>
    <col min="8718" max="8719" width="9" style="410"/>
    <col min="8720" max="8720" width="0" style="410" hidden="1" customWidth="1"/>
    <col min="8721" max="8947" width="9" style="410"/>
    <col min="8948" max="8948" width="3.625" style="410" customWidth="1"/>
    <col min="8949" max="8949" width="3.75" style="410" customWidth="1"/>
    <col min="8950" max="8950" width="4.375" style="410" customWidth="1"/>
    <col min="8951" max="8951" width="4.5" style="410" customWidth="1"/>
    <col min="8952" max="8952" width="16.25" style="410" customWidth="1"/>
    <col min="8953" max="8953" width="12.125" style="410" customWidth="1"/>
    <col min="8954" max="8954" width="11.625" style="410" customWidth="1"/>
    <col min="8955" max="8955" width="11.75" style="410" customWidth="1"/>
    <col min="8956" max="8956" width="49.25" style="410" customWidth="1"/>
    <col min="8957" max="8957" width="2.75" style="410" customWidth="1"/>
    <col min="8958" max="8958" width="11" style="410" customWidth="1"/>
    <col min="8959" max="8973" width="0" style="410" hidden="1" customWidth="1"/>
    <col min="8974" max="8975" width="9" style="410"/>
    <col min="8976" max="8976" width="0" style="410" hidden="1" customWidth="1"/>
    <col min="8977" max="9203" width="9" style="410"/>
    <col min="9204" max="9204" width="3.625" style="410" customWidth="1"/>
    <col min="9205" max="9205" width="3.75" style="410" customWidth="1"/>
    <col min="9206" max="9206" width="4.375" style="410" customWidth="1"/>
    <col min="9207" max="9207" width="4.5" style="410" customWidth="1"/>
    <col min="9208" max="9208" width="16.25" style="410" customWidth="1"/>
    <col min="9209" max="9209" width="12.125" style="410" customWidth="1"/>
    <col min="9210" max="9210" width="11.625" style="410" customWidth="1"/>
    <col min="9211" max="9211" width="11.75" style="410" customWidth="1"/>
    <col min="9212" max="9212" width="49.25" style="410" customWidth="1"/>
    <col min="9213" max="9213" width="2.75" style="410" customWidth="1"/>
    <col min="9214" max="9214" width="11" style="410" customWidth="1"/>
    <col min="9215" max="9229" width="0" style="410" hidden="1" customWidth="1"/>
    <col min="9230" max="9231" width="9" style="410"/>
    <col min="9232" max="9232" width="0" style="410" hidden="1" customWidth="1"/>
    <col min="9233" max="9459" width="9" style="410"/>
    <col min="9460" max="9460" width="3.625" style="410" customWidth="1"/>
    <col min="9461" max="9461" width="3.75" style="410" customWidth="1"/>
    <col min="9462" max="9462" width="4.375" style="410" customWidth="1"/>
    <col min="9463" max="9463" width="4.5" style="410" customWidth="1"/>
    <col min="9464" max="9464" width="16.25" style="410" customWidth="1"/>
    <col min="9465" max="9465" width="12.125" style="410" customWidth="1"/>
    <col min="9466" max="9466" width="11.625" style="410" customWidth="1"/>
    <col min="9467" max="9467" width="11.75" style="410" customWidth="1"/>
    <col min="9468" max="9468" width="49.25" style="410" customWidth="1"/>
    <col min="9469" max="9469" width="2.75" style="410" customWidth="1"/>
    <col min="9470" max="9470" width="11" style="410" customWidth="1"/>
    <col min="9471" max="9485" width="0" style="410" hidden="1" customWidth="1"/>
    <col min="9486" max="9487" width="9" style="410"/>
    <col min="9488" max="9488" width="0" style="410" hidden="1" customWidth="1"/>
    <col min="9489" max="9715" width="9" style="410"/>
    <col min="9716" max="9716" width="3.625" style="410" customWidth="1"/>
    <col min="9717" max="9717" width="3.75" style="410" customWidth="1"/>
    <col min="9718" max="9718" width="4.375" style="410" customWidth="1"/>
    <col min="9719" max="9719" width="4.5" style="410" customWidth="1"/>
    <col min="9720" max="9720" width="16.25" style="410" customWidth="1"/>
    <col min="9721" max="9721" width="12.125" style="410" customWidth="1"/>
    <col min="9722" max="9722" width="11.625" style="410" customWidth="1"/>
    <col min="9723" max="9723" width="11.75" style="410" customWidth="1"/>
    <col min="9724" max="9724" width="49.25" style="410" customWidth="1"/>
    <col min="9725" max="9725" width="2.75" style="410" customWidth="1"/>
    <col min="9726" max="9726" width="11" style="410" customWidth="1"/>
    <col min="9727" max="9741" width="0" style="410" hidden="1" customWidth="1"/>
    <col min="9742" max="9743" width="9" style="410"/>
    <col min="9744" max="9744" width="0" style="410" hidden="1" customWidth="1"/>
    <col min="9745" max="9971" width="9" style="410"/>
    <col min="9972" max="9972" width="3.625" style="410" customWidth="1"/>
    <col min="9973" max="9973" width="3.75" style="410" customWidth="1"/>
    <col min="9974" max="9974" width="4.375" style="410" customWidth="1"/>
    <col min="9975" max="9975" width="4.5" style="410" customWidth="1"/>
    <col min="9976" max="9976" width="16.25" style="410" customWidth="1"/>
    <col min="9977" max="9977" width="12.125" style="410" customWidth="1"/>
    <col min="9978" max="9978" width="11.625" style="410" customWidth="1"/>
    <col min="9979" max="9979" width="11.75" style="410" customWidth="1"/>
    <col min="9980" max="9980" width="49.25" style="410" customWidth="1"/>
    <col min="9981" max="9981" width="2.75" style="410" customWidth="1"/>
    <col min="9982" max="9982" width="11" style="410" customWidth="1"/>
    <col min="9983" max="9997" width="0" style="410" hidden="1" customWidth="1"/>
    <col min="9998" max="9999" width="9" style="410"/>
    <col min="10000" max="10000" width="0" style="410" hidden="1" customWidth="1"/>
    <col min="10001" max="10227" width="9" style="410"/>
    <col min="10228" max="10228" width="3.625" style="410" customWidth="1"/>
    <col min="10229" max="10229" width="3.75" style="410" customWidth="1"/>
    <col min="10230" max="10230" width="4.375" style="410" customWidth="1"/>
    <col min="10231" max="10231" width="4.5" style="410" customWidth="1"/>
    <col min="10232" max="10232" width="16.25" style="410" customWidth="1"/>
    <col min="10233" max="10233" width="12.125" style="410" customWidth="1"/>
    <col min="10234" max="10234" width="11.625" style="410" customWidth="1"/>
    <col min="10235" max="10235" width="11.75" style="410" customWidth="1"/>
    <col min="10236" max="10236" width="49.25" style="410" customWidth="1"/>
    <col min="10237" max="10237" width="2.75" style="410" customWidth="1"/>
    <col min="10238" max="10238" width="11" style="410" customWidth="1"/>
    <col min="10239" max="10253" width="0" style="410" hidden="1" customWidth="1"/>
    <col min="10254" max="10255" width="9" style="410"/>
    <col min="10256" max="10256" width="0" style="410" hidden="1" customWidth="1"/>
    <col min="10257" max="10483" width="9" style="410"/>
    <col min="10484" max="10484" width="3.625" style="410" customWidth="1"/>
    <col min="10485" max="10485" width="3.75" style="410" customWidth="1"/>
    <col min="10486" max="10486" width="4.375" style="410" customWidth="1"/>
    <col min="10487" max="10487" width="4.5" style="410" customWidth="1"/>
    <col min="10488" max="10488" width="16.25" style="410" customWidth="1"/>
    <col min="10489" max="10489" width="12.125" style="410" customWidth="1"/>
    <col min="10490" max="10490" width="11.625" style="410" customWidth="1"/>
    <col min="10491" max="10491" width="11.75" style="410" customWidth="1"/>
    <col min="10492" max="10492" width="49.25" style="410" customWidth="1"/>
    <col min="10493" max="10493" width="2.75" style="410" customWidth="1"/>
    <col min="10494" max="10494" width="11" style="410" customWidth="1"/>
    <col min="10495" max="10509" width="0" style="410" hidden="1" customWidth="1"/>
    <col min="10510" max="10511" width="9" style="410"/>
    <col min="10512" max="10512" width="0" style="410" hidden="1" customWidth="1"/>
    <col min="10513" max="10739" width="9" style="410"/>
    <col min="10740" max="10740" width="3.625" style="410" customWidth="1"/>
    <col min="10741" max="10741" width="3.75" style="410" customWidth="1"/>
    <col min="10742" max="10742" width="4.375" style="410" customWidth="1"/>
    <col min="10743" max="10743" width="4.5" style="410" customWidth="1"/>
    <col min="10744" max="10744" width="16.25" style="410" customWidth="1"/>
    <col min="10745" max="10745" width="12.125" style="410" customWidth="1"/>
    <col min="10746" max="10746" width="11.625" style="410" customWidth="1"/>
    <col min="10747" max="10747" width="11.75" style="410" customWidth="1"/>
    <col min="10748" max="10748" width="49.25" style="410" customWidth="1"/>
    <col min="10749" max="10749" width="2.75" style="410" customWidth="1"/>
    <col min="10750" max="10750" width="11" style="410" customWidth="1"/>
    <col min="10751" max="10765" width="0" style="410" hidden="1" customWidth="1"/>
    <col min="10766" max="10767" width="9" style="410"/>
    <col min="10768" max="10768" width="0" style="410" hidden="1" customWidth="1"/>
    <col min="10769" max="10995" width="9" style="410"/>
    <col min="10996" max="10996" width="3.625" style="410" customWidth="1"/>
    <col min="10997" max="10997" width="3.75" style="410" customWidth="1"/>
    <col min="10998" max="10998" width="4.375" style="410" customWidth="1"/>
    <col min="10999" max="10999" width="4.5" style="410" customWidth="1"/>
    <col min="11000" max="11000" width="16.25" style="410" customWidth="1"/>
    <col min="11001" max="11001" width="12.125" style="410" customWidth="1"/>
    <col min="11002" max="11002" width="11.625" style="410" customWidth="1"/>
    <col min="11003" max="11003" width="11.75" style="410" customWidth="1"/>
    <col min="11004" max="11004" width="49.25" style="410" customWidth="1"/>
    <col min="11005" max="11005" width="2.75" style="410" customWidth="1"/>
    <col min="11006" max="11006" width="11" style="410" customWidth="1"/>
    <col min="11007" max="11021" width="0" style="410" hidden="1" customWidth="1"/>
    <col min="11022" max="11023" width="9" style="410"/>
    <col min="11024" max="11024" width="0" style="410" hidden="1" customWidth="1"/>
    <col min="11025" max="11251" width="9" style="410"/>
    <col min="11252" max="11252" width="3.625" style="410" customWidth="1"/>
    <col min="11253" max="11253" width="3.75" style="410" customWidth="1"/>
    <col min="11254" max="11254" width="4.375" style="410" customWidth="1"/>
    <col min="11255" max="11255" width="4.5" style="410" customWidth="1"/>
    <col min="11256" max="11256" width="16.25" style="410" customWidth="1"/>
    <col min="11257" max="11257" width="12.125" style="410" customWidth="1"/>
    <col min="11258" max="11258" width="11.625" style="410" customWidth="1"/>
    <col min="11259" max="11259" width="11.75" style="410" customWidth="1"/>
    <col min="11260" max="11260" width="49.25" style="410" customWidth="1"/>
    <col min="11261" max="11261" width="2.75" style="410" customWidth="1"/>
    <col min="11262" max="11262" width="11" style="410" customWidth="1"/>
    <col min="11263" max="11277" width="0" style="410" hidden="1" customWidth="1"/>
    <col min="11278" max="11279" width="9" style="410"/>
    <col min="11280" max="11280" width="0" style="410" hidden="1" customWidth="1"/>
    <col min="11281" max="11507" width="9" style="410"/>
    <col min="11508" max="11508" width="3.625" style="410" customWidth="1"/>
    <col min="11509" max="11509" width="3.75" style="410" customWidth="1"/>
    <col min="11510" max="11510" width="4.375" style="410" customWidth="1"/>
    <col min="11511" max="11511" width="4.5" style="410" customWidth="1"/>
    <col min="11512" max="11512" width="16.25" style="410" customWidth="1"/>
    <col min="11513" max="11513" width="12.125" style="410" customWidth="1"/>
    <col min="11514" max="11514" width="11.625" style="410" customWidth="1"/>
    <col min="11515" max="11515" width="11.75" style="410" customWidth="1"/>
    <col min="11516" max="11516" width="49.25" style="410" customWidth="1"/>
    <col min="11517" max="11517" width="2.75" style="410" customWidth="1"/>
    <col min="11518" max="11518" width="11" style="410" customWidth="1"/>
    <col min="11519" max="11533" width="0" style="410" hidden="1" customWidth="1"/>
    <col min="11534" max="11535" width="9" style="410"/>
    <col min="11536" max="11536" width="0" style="410" hidden="1" customWidth="1"/>
    <col min="11537" max="11763" width="9" style="410"/>
    <col min="11764" max="11764" width="3.625" style="410" customWidth="1"/>
    <col min="11765" max="11765" width="3.75" style="410" customWidth="1"/>
    <col min="11766" max="11766" width="4.375" style="410" customWidth="1"/>
    <col min="11767" max="11767" width="4.5" style="410" customWidth="1"/>
    <col min="11768" max="11768" width="16.25" style="410" customWidth="1"/>
    <col min="11769" max="11769" width="12.125" style="410" customWidth="1"/>
    <col min="11770" max="11770" width="11.625" style="410" customWidth="1"/>
    <col min="11771" max="11771" width="11.75" style="410" customWidth="1"/>
    <col min="11772" max="11772" width="49.25" style="410" customWidth="1"/>
    <col min="11773" max="11773" width="2.75" style="410" customWidth="1"/>
    <col min="11774" max="11774" width="11" style="410" customWidth="1"/>
    <col min="11775" max="11789" width="0" style="410" hidden="1" customWidth="1"/>
    <col min="11790" max="11791" width="9" style="410"/>
    <col min="11792" max="11792" width="0" style="410" hidden="1" customWidth="1"/>
    <col min="11793" max="12019" width="9" style="410"/>
    <col min="12020" max="12020" width="3.625" style="410" customWidth="1"/>
    <col min="12021" max="12021" width="3.75" style="410" customWidth="1"/>
    <col min="12022" max="12022" width="4.375" style="410" customWidth="1"/>
    <col min="12023" max="12023" width="4.5" style="410" customWidth="1"/>
    <col min="12024" max="12024" width="16.25" style="410" customWidth="1"/>
    <col min="12025" max="12025" width="12.125" style="410" customWidth="1"/>
    <col min="12026" max="12026" width="11.625" style="410" customWidth="1"/>
    <col min="12027" max="12027" width="11.75" style="410" customWidth="1"/>
    <col min="12028" max="12028" width="49.25" style="410" customWidth="1"/>
    <col min="12029" max="12029" width="2.75" style="410" customWidth="1"/>
    <col min="12030" max="12030" width="11" style="410" customWidth="1"/>
    <col min="12031" max="12045" width="0" style="410" hidden="1" customWidth="1"/>
    <col min="12046" max="12047" width="9" style="410"/>
    <col min="12048" max="12048" width="0" style="410" hidden="1" customWidth="1"/>
    <col min="12049" max="12275" width="9" style="410"/>
    <col min="12276" max="12276" width="3.625" style="410" customWidth="1"/>
    <col min="12277" max="12277" width="3.75" style="410" customWidth="1"/>
    <col min="12278" max="12278" width="4.375" style="410" customWidth="1"/>
    <col min="12279" max="12279" width="4.5" style="410" customWidth="1"/>
    <col min="12280" max="12280" width="16.25" style="410" customWidth="1"/>
    <col min="12281" max="12281" width="12.125" style="410" customWidth="1"/>
    <col min="12282" max="12282" width="11.625" style="410" customWidth="1"/>
    <col min="12283" max="12283" width="11.75" style="410" customWidth="1"/>
    <col min="12284" max="12284" width="49.25" style="410" customWidth="1"/>
    <col min="12285" max="12285" width="2.75" style="410" customWidth="1"/>
    <col min="12286" max="12286" width="11" style="410" customWidth="1"/>
    <col min="12287" max="12301" width="0" style="410" hidden="1" customWidth="1"/>
    <col min="12302" max="12303" width="9" style="410"/>
    <col min="12304" max="12304" width="0" style="410" hidden="1" customWidth="1"/>
    <col min="12305" max="12531" width="9" style="410"/>
    <col min="12532" max="12532" width="3.625" style="410" customWidth="1"/>
    <col min="12533" max="12533" width="3.75" style="410" customWidth="1"/>
    <col min="12534" max="12534" width="4.375" style="410" customWidth="1"/>
    <col min="12535" max="12535" width="4.5" style="410" customWidth="1"/>
    <col min="12536" max="12536" width="16.25" style="410" customWidth="1"/>
    <col min="12537" max="12537" width="12.125" style="410" customWidth="1"/>
    <col min="12538" max="12538" width="11.625" style="410" customWidth="1"/>
    <col min="12539" max="12539" width="11.75" style="410" customWidth="1"/>
    <col min="12540" max="12540" width="49.25" style="410" customWidth="1"/>
    <col min="12541" max="12541" width="2.75" style="410" customWidth="1"/>
    <col min="12542" max="12542" width="11" style="410" customWidth="1"/>
    <col min="12543" max="12557" width="0" style="410" hidden="1" customWidth="1"/>
    <col min="12558" max="12559" width="9" style="410"/>
    <col min="12560" max="12560" width="0" style="410" hidden="1" customWidth="1"/>
    <col min="12561" max="12787" width="9" style="410"/>
    <col min="12788" max="12788" width="3.625" style="410" customWidth="1"/>
    <col min="12789" max="12789" width="3.75" style="410" customWidth="1"/>
    <col min="12790" max="12790" width="4.375" style="410" customWidth="1"/>
    <col min="12791" max="12791" width="4.5" style="410" customWidth="1"/>
    <col min="12792" max="12792" width="16.25" style="410" customWidth="1"/>
    <col min="12793" max="12793" width="12.125" style="410" customWidth="1"/>
    <col min="12794" max="12794" width="11.625" style="410" customWidth="1"/>
    <col min="12795" max="12795" width="11.75" style="410" customWidth="1"/>
    <col min="12796" max="12796" width="49.25" style="410" customWidth="1"/>
    <col min="12797" max="12797" width="2.75" style="410" customWidth="1"/>
    <col min="12798" max="12798" width="11" style="410" customWidth="1"/>
    <col min="12799" max="12813" width="0" style="410" hidden="1" customWidth="1"/>
    <col min="12814" max="12815" width="9" style="410"/>
    <col min="12816" max="12816" width="0" style="410" hidden="1" customWidth="1"/>
    <col min="12817" max="13043" width="9" style="410"/>
    <col min="13044" max="13044" width="3.625" style="410" customWidth="1"/>
    <col min="13045" max="13045" width="3.75" style="410" customWidth="1"/>
    <col min="13046" max="13046" width="4.375" style="410" customWidth="1"/>
    <col min="13047" max="13047" width="4.5" style="410" customWidth="1"/>
    <col min="13048" max="13048" width="16.25" style="410" customWidth="1"/>
    <col min="13049" max="13049" width="12.125" style="410" customWidth="1"/>
    <col min="13050" max="13050" width="11.625" style="410" customWidth="1"/>
    <col min="13051" max="13051" width="11.75" style="410" customWidth="1"/>
    <col min="13052" max="13052" width="49.25" style="410" customWidth="1"/>
    <col min="13053" max="13053" width="2.75" style="410" customWidth="1"/>
    <col min="13054" max="13054" width="11" style="410" customWidth="1"/>
    <col min="13055" max="13069" width="0" style="410" hidden="1" customWidth="1"/>
    <col min="13070" max="13071" width="9" style="410"/>
    <col min="13072" max="13072" width="0" style="410" hidden="1" customWidth="1"/>
    <col min="13073" max="13299" width="9" style="410"/>
    <col min="13300" max="13300" width="3.625" style="410" customWidth="1"/>
    <col min="13301" max="13301" width="3.75" style="410" customWidth="1"/>
    <col min="13302" max="13302" width="4.375" style="410" customWidth="1"/>
    <col min="13303" max="13303" width="4.5" style="410" customWidth="1"/>
    <col min="13304" max="13304" width="16.25" style="410" customWidth="1"/>
    <col min="13305" max="13305" width="12.125" style="410" customWidth="1"/>
    <col min="13306" max="13306" width="11.625" style="410" customWidth="1"/>
    <col min="13307" max="13307" width="11.75" style="410" customWidth="1"/>
    <col min="13308" max="13308" width="49.25" style="410" customWidth="1"/>
    <col min="13309" max="13309" width="2.75" style="410" customWidth="1"/>
    <col min="13310" max="13310" width="11" style="410" customWidth="1"/>
    <col min="13311" max="13325" width="0" style="410" hidden="1" customWidth="1"/>
    <col min="13326" max="13327" width="9" style="410"/>
    <col min="13328" max="13328" width="0" style="410" hidden="1" customWidth="1"/>
    <col min="13329" max="13555" width="9" style="410"/>
    <col min="13556" max="13556" width="3.625" style="410" customWidth="1"/>
    <col min="13557" max="13557" width="3.75" style="410" customWidth="1"/>
    <col min="13558" max="13558" width="4.375" style="410" customWidth="1"/>
    <col min="13559" max="13559" width="4.5" style="410" customWidth="1"/>
    <col min="13560" max="13560" width="16.25" style="410" customWidth="1"/>
    <col min="13561" max="13561" width="12.125" style="410" customWidth="1"/>
    <col min="13562" max="13562" width="11.625" style="410" customWidth="1"/>
    <col min="13563" max="13563" width="11.75" style="410" customWidth="1"/>
    <col min="13564" max="13564" width="49.25" style="410" customWidth="1"/>
    <col min="13565" max="13565" width="2.75" style="410" customWidth="1"/>
    <col min="13566" max="13566" width="11" style="410" customWidth="1"/>
    <col min="13567" max="13581" width="0" style="410" hidden="1" customWidth="1"/>
    <col min="13582" max="13583" width="9" style="410"/>
    <col min="13584" max="13584" width="0" style="410" hidden="1" customWidth="1"/>
    <col min="13585" max="13811" width="9" style="410"/>
    <col min="13812" max="13812" width="3.625" style="410" customWidth="1"/>
    <col min="13813" max="13813" width="3.75" style="410" customWidth="1"/>
    <col min="13814" max="13814" width="4.375" style="410" customWidth="1"/>
    <col min="13815" max="13815" width="4.5" style="410" customWidth="1"/>
    <col min="13816" max="13816" width="16.25" style="410" customWidth="1"/>
    <col min="13817" max="13817" width="12.125" style="410" customWidth="1"/>
    <col min="13818" max="13818" width="11.625" style="410" customWidth="1"/>
    <col min="13819" max="13819" width="11.75" style="410" customWidth="1"/>
    <col min="13820" max="13820" width="49.25" style="410" customWidth="1"/>
    <col min="13821" max="13821" width="2.75" style="410" customWidth="1"/>
    <col min="13822" max="13822" width="11" style="410" customWidth="1"/>
    <col min="13823" max="13837" width="0" style="410" hidden="1" customWidth="1"/>
    <col min="13838" max="13839" width="9" style="410"/>
    <col min="13840" max="13840" width="0" style="410" hidden="1" customWidth="1"/>
    <col min="13841" max="14067" width="9" style="410"/>
    <col min="14068" max="14068" width="3.625" style="410" customWidth="1"/>
    <col min="14069" max="14069" width="3.75" style="410" customWidth="1"/>
    <col min="14070" max="14070" width="4.375" style="410" customWidth="1"/>
    <col min="14071" max="14071" width="4.5" style="410" customWidth="1"/>
    <col min="14072" max="14072" width="16.25" style="410" customWidth="1"/>
    <col min="14073" max="14073" width="12.125" style="410" customWidth="1"/>
    <col min="14074" max="14074" width="11.625" style="410" customWidth="1"/>
    <col min="14075" max="14075" width="11.75" style="410" customWidth="1"/>
    <col min="14076" max="14076" width="49.25" style="410" customWidth="1"/>
    <col min="14077" max="14077" width="2.75" style="410" customWidth="1"/>
    <col min="14078" max="14078" width="11" style="410" customWidth="1"/>
    <col min="14079" max="14093" width="0" style="410" hidden="1" customWidth="1"/>
    <col min="14094" max="14095" width="9" style="410"/>
    <col min="14096" max="14096" width="0" style="410" hidden="1" customWidth="1"/>
    <col min="14097" max="14323" width="9" style="410"/>
    <col min="14324" max="14324" width="3.625" style="410" customWidth="1"/>
    <col min="14325" max="14325" width="3.75" style="410" customWidth="1"/>
    <col min="14326" max="14326" width="4.375" style="410" customWidth="1"/>
    <col min="14327" max="14327" width="4.5" style="410" customWidth="1"/>
    <col min="14328" max="14328" width="16.25" style="410" customWidth="1"/>
    <col min="14329" max="14329" width="12.125" style="410" customWidth="1"/>
    <col min="14330" max="14330" width="11.625" style="410" customWidth="1"/>
    <col min="14331" max="14331" width="11.75" style="410" customWidth="1"/>
    <col min="14332" max="14332" width="49.25" style="410" customWidth="1"/>
    <col min="14333" max="14333" width="2.75" style="410" customWidth="1"/>
    <col min="14334" max="14334" width="11" style="410" customWidth="1"/>
    <col min="14335" max="14349" width="0" style="410" hidden="1" customWidth="1"/>
    <col min="14350" max="14351" width="9" style="410"/>
    <col min="14352" max="14352" width="0" style="410" hidden="1" customWidth="1"/>
    <col min="14353" max="14579" width="9" style="410"/>
    <col min="14580" max="14580" width="3.625" style="410" customWidth="1"/>
    <col min="14581" max="14581" width="3.75" style="410" customWidth="1"/>
    <col min="14582" max="14582" width="4.375" style="410" customWidth="1"/>
    <col min="14583" max="14583" width="4.5" style="410" customWidth="1"/>
    <col min="14584" max="14584" width="16.25" style="410" customWidth="1"/>
    <col min="14585" max="14585" width="12.125" style="410" customWidth="1"/>
    <col min="14586" max="14586" width="11.625" style="410" customWidth="1"/>
    <col min="14587" max="14587" width="11.75" style="410" customWidth="1"/>
    <col min="14588" max="14588" width="49.25" style="410" customWidth="1"/>
    <col min="14589" max="14589" width="2.75" style="410" customWidth="1"/>
    <col min="14590" max="14590" width="11" style="410" customWidth="1"/>
    <col min="14591" max="14605" width="0" style="410" hidden="1" customWidth="1"/>
    <col min="14606" max="14607" width="9" style="410"/>
    <col min="14608" max="14608" width="0" style="410" hidden="1" customWidth="1"/>
    <col min="14609" max="14835" width="9" style="410"/>
    <col min="14836" max="14836" width="3.625" style="410" customWidth="1"/>
    <col min="14837" max="14837" width="3.75" style="410" customWidth="1"/>
    <col min="14838" max="14838" width="4.375" style="410" customWidth="1"/>
    <col min="14839" max="14839" width="4.5" style="410" customWidth="1"/>
    <col min="14840" max="14840" width="16.25" style="410" customWidth="1"/>
    <col min="14841" max="14841" width="12.125" style="410" customWidth="1"/>
    <col min="14842" max="14842" width="11.625" style="410" customWidth="1"/>
    <col min="14843" max="14843" width="11.75" style="410" customWidth="1"/>
    <col min="14844" max="14844" width="49.25" style="410" customWidth="1"/>
    <col min="14845" max="14845" width="2.75" style="410" customWidth="1"/>
    <col min="14846" max="14846" width="11" style="410" customWidth="1"/>
    <col min="14847" max="14861" width="0" style="410" hidden="1" customWidth="1"/>
    <col min="14862" max="14863" width="9" style="410"/>
    <col min="14864" max="14864" width="0" style="410" hidden="1" customWidth="1"/>
    <col min="14865" max="15091" width="9" style="410"/>
    <col min="15092" max="15092" width="3.625" style="410" customWidth="1"/>
    <col min="15093" max="15093" width="3.75" style="410" customWidth="1"/>
    <col min="15094" max="15094" width="4.375" style="410" customWidth="1"/>
    <col min="15095" max="15095" width="4.5" style="410" customWidth="1"/>
    <col min="15096" max="15096" width="16.25" style="410" customWidth="1"/>
    <col min="15097" max="15097" width="12.125" style="410" customWidth="1"/>
    <col min="15098" max="15098" width="11.625" style="410" customWidth="1"/>
    <col min="15099" max="15099" width="11.75" style="410" customWidth="1"/>
    <col min="15100" max="15100" width="49.25" style="410" customWidth="1"/>
    <col min="15101" max="15101" width="2.75" style="410" customWidth="1"/>
    <col min="15102" max="15102" width="11" style="410" customWidth="1"/>
    <col min="15103" max="15117" width="0" style="410" hidden="1" customWidth="1"/>
    <col min="15118" max="15119" width="9" style="410"/>
    <col min="15120" max="15120" width="0" style="410" hidden="1" customWidth="1"/>
    <col min="15121" max="15347" width="9" style="410"/>
    <col min="15348" max="15348" width="3.625" style="410" customWidth="1"/>
    <col min="15349" max="15349" width="3.75" style="410" customWidth="1"/>
    <col min="15350" max="15350" width="4.375" style="410" customWidth="1"/>
    <col min="15351" max="15351" width="4.5" style="410" customWidth="1"/>
    <col min="15352" max="15352" width="16.25" style="410" customWidth="1"/>
    <col min="15353" max="15353" width="12.125" style="410" customWidth="1"/>
    <col min="15354" max="15354" width="11.625" style="410" customWidth="1"/>
    <col min="15355" max="15355" width="11.75" style="410" customWidth="1"/>
    <col min="15356" max="15356" width="49.25" style="410" customWidth="1"/>
    <col min="15357" max="15357" width="2.75" style="410" customWidth="1"/>
    <col min="15358" max="15358" width="11" style="410" customWidth="1"/>
    <col min="15359" max="15373" width="0" style="410" hidden="1" customWidth="1"/>
    <col min="15374" max="15375" width="9" style="410"/>
    <col min="15376" max="15376" width="0" style="410" hidden="1" customWidth="1"/>
    <col min="15377" max="15603" width="9" style="410"/>
    <col min="15604" max="15604" width="3.625" style="410" customWidth="1"/>
    <col min="15605" max="15605" width="3.75" style="410" customWidth="1"/>
    <col min="15606" max="15606" width="4.375" style="410" customWidth="1"/>
    <col min="15607" max="15607" width="4.5" style="410" customWidth="1"/>
    <col min="15608" max="15608" width="16.25" style="410" customWidth="1"/>
    <col min="15609" max="15609" width="12.125" style="410" customWidth="1"/>
    <col min="15610" max="15610" width="11.625" style="410" customWidth="1"/>
    <col min="15611" max="15611" width="11.75" style="410" customWidth="1"/>
    <col min="15612" max="15612" width="49.25" style="410" customWidth="1"/>
    <col min="15613" max="15613" width="2.75" style="410" customWidth="1"/>
    <col min="15614" max="15614" width="11" style="410" customWidth="1"/>
    <col min="15615" max="15629" width="0" style="410" hidden="1" customWidth="1"/>
    <col min="15630" max="15631" width="9" style="410"/>
    <col min="15632" max="15632" width="0" style="410" hidden="1" customWidth="1"/>
    <col min="15633" max="15859" width="9" style="410"/>
    <col min="15860" max="15860" width="3.625" style="410" customWidth="1"/>
    <col min="15861" max="15861" width="3.75" style="410" customWidth="1"/>
    <col min="15862" max="15862" width="4.375" style="410" customWidth="1"/>
    <col min="15863" max="15863" width="4.5" style="410" customWidth="1"/>
    <col min="15864" max="15864" width="16.25" style="410" customWidth="1"/>
    <col min="15865" max="15865" width="12.125" style="410" customWidth="1"/>
    <col min="15866" max="15866" width="11.625" style="410" customWidth="1"/>
    <col min="15867" max="15867" width="11.75" style="410" customWidth="1"/>
    <col min="15868" max="15868" width="49.25" style="410" customWidth="1"/>
    <col min="15869" max="15869" width="2.75" style="410" customWidth="1"/>
    <col min="15870" max="15870" width="11" style="410" customWidth="1"/>
    <col min="15871" max="15885" width="0" style="410" hidden="1" customWidth="1"/>
    <col min="15886" max="15887" width="9" style="410"/>
    <col min="15888" max="15888" width="0" style="410" hidden="1" customWidth="1"/>
    <col min="15889" max="16115" width="9" style="410"/>
    <col min="16116" max="16116" width="3.625" style="410" customWidth="1"/>
    <col min="16117" max="16117" width="3.75" style="410" customWidth="1"/>
    <col min="16118" max="16118" width="4.375" style="410" customWidth="1"/>
    <col min="16119" max="16119" width="4.5" style="410" customWidth="1"/>
    <col min="16120" max="16120" width="16.25" style="410" customWidth="1"/>
    <col min="16121" max="16121" width="12.125" style="410" customWidth="1"/>
    <col min="16122" max="16122" width="11.625" style="410" customWidth="1"/>
    <col min="16123" max="16123" width="11.75" style="410" customWidth="1"/>
    <col min="16124" max="16124" width="49.25" style="410" customWidth="1"/>
    <col min="16125" max="16125" width="2.75" style="410" customWidth="1"/>
    <col min="16126" max="16126" width="11" style="410" customWidth="1"/>
    <col min="16127" max="16141" width="0" style="410" hidden="1" customWidth="1"/>
    <col min="16142" max="16143" width="9" style="410"/>
    <col min="16144" max="16144" width="0" style="410" hidden="1" customWidth="1"/>
    <col min="16145" max="16384" width="9" style="410"/>
  </cols>
  <sheetData>
    <row r="1" spans="1:76" ht="21.75" customHeight="1">
      <c r="A1" s="1871" t="s">
        <v>1706</v>
      </c>
      <c r="B1" s="1871"/>
      <c r="C1" s="1871"/>
      <c r="D1" s="1872"/>
      <c r="E1" s="1872"/>
      <c r="F1" s="1873"/>
      <c r="G1" s="1873"/>
      <c r="H1" s="1874"/>
      <c r="I1" s="1875"/>
      <c r="J1" s="1842"/>
      <c r="K1" s="1873"/>
      <c r="L1" s="1842"/>
      <c r="M1" s="1842"/>
      <c r="N1" s="1842"/>
      <c r="O1" s="1842"/>
      <c r="P1" s="1842"/>
      <c r="Q1" s="1842"/>
      <c r="R1" s="1842"/>
      <c r="S1" s="1842"/>
      <c r="T1" s="1842"/>
      <c r="U1" s="1842"/>
      <c r="V1" s="1842"/>
      <c r="W1" s="1842"/>
      <c r="X1" s="1842"/>
      <c r="Y1" s="1842"/>
      <c r="Z1" s="1842"/>
      <c r="AA1" s="1842"/>
      <c r="AB1" s="1842"/>
      <c r="AC1" s="1842"/>
      <c r="AD1" s="1842"/>
      <c r="AE1" s="1842"/>
      <c r="AF1" s="1842"/>
      <c r="AG1" s="1842"/>
      <c r="AH1" s="1842"/>
      <c r="AI1" s="1842"/>
      <c r="AJ1" s="1842"/>
      <c r="AK1" s="1842"/>
      <c r="AL1" s="1842"/>
      <c r="AM1" s="1842"/>
      <c r="AN1" s="1842"/>
      <c r="AO1" s="1842"/>
      <c r="AP1" s="1842"/>
      <c r="AQ1" s="1842"/>
      <c r="AR1" s="1842"/>
      <c r="AS1" s="1842"/>
      <c r="AT1" s="1842"/>
      <c r="AU1" s="1842"/>
      <c r="AV1" s="1842"/>
      <c r="AW1" s="1842"/>
      <c r="AX1" s="1842"/>
      <c r="AY1" s="1842"/>
      <c r="AZ1" s="1842"/>
      <c r="BA1" s="1842"/>
      <c r="BB1" s="1842"/>
      <c r="BC1" s="1842"/>
      <c r="BD1" s="1842"/>
      <c r="BE1" s="1842"/>
      <c r="BF1" s="1842"/>
      <c r="BG1" s="1842"/>
      <c r="BH1" s="1842"/>
      <c r="BI1" s="1842"/>
      <c r="BJ1" s="1842"/>
      <c r="BK1" s="1842"/>
      <c r="BL1" s="1842"/>
      <c r="BM1" s="1842"/>
      <c r="BN1" s="1842"/>
      <c r="BO1" s="1842"/>
      <c r="BP1" s="1842"/>
      <c r="BQ1" s="1842"/>
      <c r="BR1" s="1842"/>
      <c r="BS1" s="1842"/>
      <c r="BT1" s="1842"/>
      <c r="BU1" s="1842"/>
      <c r="BV1" s="1842"/>
      <c r="BW1" s="1842"/>
      <c r="BX1" s="1842"/>
    </row>
    <row r="2" spans="1:76" ht="21.75" customHeight="1" thickBot="1">
      <c r="A2" s="1877" t="s">
        <v>820</v>
      </c>
      <c r="B2" s="1878"/>
      <c r="C2" s="1878"/>
      <c r="D2" s="1878"/>
      <c r="E2" s="1878"/>
      <c r="F2" s="1878"/>
      <c r="G2" s="1878"/>
      <c r="H2" s="1879"/>
      <c r="I2" s="1880"/>
      <c r="J2" s="3569" t="s">
        <v>175</v>
      </c>
      <c r="K2" s="3569"/>
      <c r="L2" s="1842"/>
      <c r="M2" s="1842"/>
      <c r="N2" s="1842"/>
      <c r="O2" s="1842"/>
      <c r="P2" s="1842"/>
      <c r="Q2" s="1842"/>
      <c r="R2" s="1842"/>
      <c r="S2" s="1842"/>
      <c r="T2" s="1842"/>
      <c r="U2" s="1842"/>
      <c r="V2" s="1842"/>
      <c r="W2" s="1842"/>
      <c r="X2" s="1842"/>
      <c r="Y2" s="1842"/>
      <c r="Z2" s="1842"/>
      <c r="AA2" s="1842"/>
      <c r="AB2" s="1842"/>
      <c r="AC2" s="1842"/>
      <c r="AD2" s="1842"/>
      <c r="AE2" s="1842"/>
      <c r="AF2" s="1842"/>
      <c r="AG2" s="1842"/>
      <c r="AH2" s="1842"/>
      <c r="AI2" s="1842"/>
      <c r="AJ2" s="1842"/>
      <c r="AK2" s="1842"/>
      <c r="AL2" s="1842"/>
      <c r="AM2" s="1842"/>
      <c r="AN2" s="1842"/>
      <c r="AO2" s="1842"/>
      <c r="AP2" s="1842"/>
      <c r="AQ2" s="1842"/>
      <c r="AR2" s="1842"/>
      <c r="AS2" s="1842"/>
      <c r="AT2" s="1842"/>
      <c r="AU2" s="1842"/>
      <c r="AV2" s="1842"/>
      <c r="AW2" s="1842"/>
      <c r="AX2" s="1842"/>
      <c r="AY2" s="1842"/>
      <c r="AZ2" s="1842"/>
      <c r="BA2" s="1842"/>
      <c r="BB2" s="1842"/>
      <c r="BC2" s="1842"/>
      <c r="BD2" s="1842"/>
      <c r="BE2" s="1842"/>
      <c r="BF2" s="1842"/>
      <c r="BG2" s="1842"/>
      <c r="BH2" s="1842"/>
      <c r="BI2" s="1842"/>
      <c r="BJ2" s="1842"/>
      <c r="BK2" s="1842"/>
      <c r="BL2" s="1842"/>
      <c r="BM2" s="1842"/>
      <c r="BN2" s="1842"/>
      <c r="BO2" s="1842"/>
      <c r="BP2" s="1842"/>
      <c r="BQ2" s="1842"/>
      <c r="BR2" s="1842"/>
      <c r="BS2" s="1842"/>
      <c r="BT2" s="1842"/>
      <c r="BU2" s="1842"/>
      <c r="BV2" s="1842"/>
      <c r="BW2" s="1842"/>
      <c r="BX2" s="1842"/>
    </row>
    <row r="3" spans="1:76" ht="21.75" customHeight="1">
      <c r="A3" s="3558" t="s">
        <v>287</v>
      </c>
      <c r="B3" s="3559"/>
      <c r="C3" s="3559"/>
      <c r="D3" s="3559"/>
      <c r="E3" s="3560"/>
      <c r="F3" s="3521" t="s">
        <v>177</v>
      </c>
      <c r="G3" s="3521" t="s">
        <v>183</v>
      </c>
      <c r="H3" s="3561" t="s">
        <v>1507</v>
      </c>
      <c r="I3" s="3563" t="s">
        <v>822</v>
      </c>
      <c r="J3" s="3564"/>
      <c r="K3" s="3565"/>
      <c r="L3" s="3545" t="s">
        <v>1508</v>
      </c>
      <c r="M3" s="1870"/>
      <c r="N3" s="1881"/>
      <c r="O3" s="1882"/>
      <c r="P3" s="1882"/>
      <c r="Q3" s="1882"/>
      <c r="R3" s="1882"/>
      <c r="S3" s="1882"/>
      <c r="T3" s="1882"/>
      <c r="U3" s="1843"/>
      <c r="V3" s="1843"/>
      <c r="W3" s="1843"/>
      <c r="X3" s="1843"/>
      <c r="Y3" s="1843"/>
      <c r="Z3" s="1843"/>
      <c r="AA3" s="1843"/>
      <c r="AB3" s="1843"/>
      <c r="AC3" s="1843"/>
      <c r="AD3" s="1843"/>
      <c r="AE3" s="1843"/>
      <c r="AF3" s="1843"/>
      <c r="AG3" s="1843"/>
      <c r="AH3" s="1843"/>
      <c r="AI3" s="1843"/>
      <c r="AJ3" s="1843"/>
      <c r="AK3" s="1843"/>
      <c r="AL3" s="1843"/>
      <c r="AM3" s="1843"/>
      <c r="AN3" s="1843"/>
      <c r="AO3" s="1843"/>
      <c r="AP3" s="1843"/>
      <c r="AQ3" s="1843"/>
      <c r="AR3" s="1843"/>
      <c r="AS3" s="1843"/>
      <c r="AT3" s="1843"/>
      <c r="AU3" s="1843"/>
      <c r="AV3" s="1843"/>
      <c r="AW3" s="1843"/>
      <c r="AX3" s="1843"/>
      <c r="AY3" s="1843"/>
      <c r="AZ3" s="1843"/>
      <c r="BA3" s="1843"/>
      <c r="BB3" s="1843"/>
      <c r="BC3" s="1843"/>
      <c r="BD3" s="1843"/>
      <c r="BE3" s="1843"/>
      <c r="BF3" s="1843"/>
      <c r="BG3" s="1843"/>
      <c r="BH3" s="1843"/>
      <c r="BI3" s="1843"/>
      <c r="BJ3" s="1843"/>
      <c r="BK3" s="1843"/>
      <c r="BL3" s="1843"/>
      <c r="BM3" s="1843"/>
      <c r="BN3" s="1843"/>
      <c r="BO3" s="1843"/>
      <c r="BP3" s="1843"/>
      <c r="BQ3" s="1842"/>
      <c r="BR3" s="1842"/>
      <c r="BS3" s="1842"/>
      <c r="BT3" s="1842"/>
      <c r="BU3" s="1842"/>
      <c r="BV3" s="1842"/>
      <c r="BW3" s="1842"/>
      <c r="BX3" s="1842"/>
    </row>
    <row r="4" spans="1:76" ht="21.75" customHeight="1" thickBot="1">
      <c r="A4" s="3547" t="s">
        <v>179</v>
      </c>
      <c r="B4" s="3548"/>
      <c r="C4" s="3549"/>
      <c r="D4" s="1883" t="s">
        <v>68</v>
      </c>
      <c r="E4" s="1883" t="s">
        <v>70</v>
      </c>
      <c r="F4" s="3522"/>
      <c r="G4" s="3522"/>
      <c r="H4" s="3562"/>
      <c r="I4" s="3566"/>
      <c r="J4" s="3567"/>
      <c r="K4" s="3568"/>
      <c r="L4" s="3546"/>
      <c r="M4" s="1870"/>
      <c r="N4" s="1881"/>
      <c r="O4" s="1882"/>
      <c r="P4" s="1882"/>
      <c r="Q4" s="1882"/>
      <c r="R4" s="1882"/>
      <c r="S4" s="1882"/>
      <c r="T4" s="1882"/>
      <c r="U4" s="1843"/>
      <c r="V4" s="1843"/>
      <c r="W4" s="1843"/>
      <c r="X4" s="1843"/>
      <c r="Y4" s="1843"/>
      <c r="Z4" s="1843"/>
      <c r="AA4" s="1843"/>
      <c r="AB4" s="1843"/>
      <c r="AC4" s="1843"/>
      <c r="AD4" s="1843"/>
      <c r="AE4" s="1843"/>
      <c r="AF4" s="1843"/>
      <c r="AG4" s="1843"/>
      <c r="AH4" s="1843"/>
      <c r="AI4" s="1843"/>
      <c r="AJ4" s="1843"/>
      <c r="AK4" s="1843"/>
      <c r="AL4" s="1843"/>
      <c r="AM4" s="1843"/>
      <c r="AN4" s="1843"/>
      <c r="AO4" s="1843"/>
      <c r="AP4" s="1843"/>
      <c r="AQ4" s="1843"/>
      <c r="AR4" s="1843"/>
      <c r="AS4" s="1843"/>
      <c r="AT4" s="1843"/>
      <c r="AU4" s="1843"/>
      <c r="AV4" s="1843"/>
      <c r="AW4" s="1843"/>
      <c r="AX4" s="1843"/>
      <c r="AY4" s="1843"/>
      <c r="AZ4" s="1843"/>
      <c r="BA4" s="1843"/>
      <c r="BB4" s="1843"/>
      <c r="BC4" s="1843"/>
      <c r="BD4" s="1843"/>
      <c r="BE4" s="1843"/>
      <c r="BF4" s="1843"/>
      <c r="BG4" s="1843"/>
      <c r="BH4" s="1843"/>
      <c r="BI4" s="1843"/>
      <c r="BJ4" s="1843"/>
      <c r="BK4" s="1843"/>
      <c r="BL4" s="1843"/>
      <c r="BM4" s="1843"/>
      <c r="BN4" s="1843"/>
      <c r="BO4" s="1843"/>
      <c r="BP4" s="1843"/>
      <c r="BQ4" s="1842"/>
      <c r="BR4" s="1842"/>
      <c r="BS4" s="1842"/>
      <c r="BT4" s="1842"/>
      <c r="BU4" s="1842"/>
      <c r="BV4" s="1842"/>
      <c r="BW4" s="1842"/>
      <c r="BX4" s="1842"/>
    </row>
    <row r="5" spans="1:76" ht="21.75" customHeight="1">
      <c r="A5" s="3550" t="s">
        <v>1509</v>
      </c>
      <c r="B5" s="3551"/>
      <c r="C5" s="3551"/>
      <c r="D5" s="3551"/>
      <c r="E5" s="3552"/>
      <c r="F5" s="1884">
        <v>1121894</v>
      </c>
      <c r="G5" s="1884">
        <v>1059263</v>
      </c>
      <c r="H5" s="1885">
        <f t="shared" ref="H5:H10" si="0">F5-G5</f>
        <v>62631</v>
      </c>
      <c r="I5" s="2066"/>
      <c r="J5" s="2066"/>
      <c r="K5" s="2067"/>
      <c r="L5" s="1886"/>
      <c r="M5" s="1870"/>
      <c r="N5" s="1881"/>
      <c r="O5" s="1882"/>
      <c r="P5" s="1882"/>
      <c r="Q5" s="1882"/>
      <c r="R5" s="1882"/>
      <c r="S5" s="1882"/>
      <c r="T5" s="1882"/>
      <c r="U5" s="1843"/>
      <c r="V5" s="1843"/>
      <c r="W5" s="1843"/>
      <c r="X5" s="1843"/>
      <c r="Y5" s="1843"/>
      <c r="Z5" s="1843"/>
      <c r="AA5" s="1843"/>
      <c r="AB5" s="1843"/>
      <c r="AC5" s="1843"/>
      <c r="AD5" s="1843"/>
      <c r="AE5" s="1843"/>
      <c r="AF5" s="1843"/>
      <c r="AG5" s="1843"/>
      <c r="AH5" s="1843"/>
      <c r="AI5" s="1843"/>
      <c r="AJ5" s="1843"/>
      <c r="AK5" s="1843"/>
      <c r="AL5" s="1843"/>
      <c r="AM5" s="1843"/>
      <c r="AN5" s="1843"/>
      <c r="AO5" s="1843"/>
      <c r="AP5" s="1843"/>
      <c r="AQ5" s="1843"/>
      <c r="AR5" s="1843"/>
      <c r="AS5" s="1843"/>
      <c r="AT5" s="1843"/>
      <c r="AU5" s="1843"/>
      <c r="AV5" s="1843"/>
      <c r="AW5" s="1843"/>
      <c r="AX5" s="1843"/>
      <c r="AY5" s="1843"/>
      <c r="AZ5" s="1843"/>
      <c r="BA5" s="1843"/>
      <c r="BB5" s="1843"/>
      <c r="BC5" s="1843"/>
      <c r="BD5" s="1843"/>
      <c r="BE5" s="1843"/>
      <c r="BF5" s="1843"/>
      <c r="BG5" s="1843"/>
      <c r="BH5" s="1843"/>
      <c r="BI5" s="1843"/>
      <c r="BJ5" s="1843"/>
      <c r="BK5" s="1843"/>
      <c r="BL5" s="1843"/>
      <c r="BM5" s="1843"/>
      <c r="BN5" s="1843"/>
      <c r="BO5" s="1843"/>
      <c r="BP5" s="1843"/>
      <c r="BQ5" s="1842"/>
      <c r="BR5" s="1842"/>
      <c r="BS5" s="1842"/>
      <c r="BT5" s="1842"/>
      <c r="BU5" s="1842"/>
      <c r="BV5" s="1842"/>
      <c r="BW5" s="1842"/>
      <c r="BX5" s="1842"/>
    </row>
    <row r="6" spans="1:76" ht="24" customHeight="1">
      <c r="A6" s="3553" t="s">
        <v>1707</v>
      </c>
      <c r="B6" s="3554"/>
      <c r="C6" s="3554"/>
      <c r="D6" s="3554"/>
      <c r="E6" s="3555"/>
      <c r="F6" s="1887">
        <v>1112544</v>
      </c>
      <c r="G6" s="1887">
        <v>1045963</v>
      </c>
      <c r="H6" s="1904">
        <f t="shared" si="0"/>
        <v>66581</v>
      </c>
      <c r="I6" s="1888"/>
      <c r="J6" s="1889"/>
      <c r="K6" s="2068"/>
      <c r="L6" s="1890"/>
      <c r="M6" s="1870"/>
      <c r="N6" s="1881"/>
      <c r="O6" s="1891"/>
      <c r="P6" s="1891"/>
      <c r="Q6" s="1891"/>
      <c r="R6" s="1891"/>
      <c r="S6" s="1891"/>
      <c r="T6" s="1891"/>
      <c r="U6" s="1870"/>
      <c r="V6" s="1870"/>
      <c r="W6" s="1870"/>
      <c r="X6" s="1870"/>
      <c r="Y6" s="1870"/>
      <c r="Z6" s="1870"/>
      <c r="AA6" s="1870"/>
      <c r="AB6" s="1870"/>
      <c r="AC6" s="1870"/>
      <c r="AD6" s="1870"/>
      <c r="AE6" s="1870"/>
      <c r="AF6" s="1870"/>
      <c r="AG6" s="1870"/>
      <c r="AH6" s="1870"/>
      <c r="AI6" s="1870"/>
      <c r="AJ6" s="1870"/>
      <c r="AK6" s="1870"/>
      <c r="AL6" s="1870"/>
      <c r="AM6" s="1870"/>
      <c r="AN6" s="1870"/>
      <c r="AO6" s="1870"/>
      <c r="AP6" s="1870"/>
      <c r="AQ6" s="1870"/>
      <c r="AR6" s="1870"/>
      <c r="AS6" s="1870"/>
      <c r="AT6" s="1870"/>
      <c r="AU6" s="1870"/>
      <c r="AV6" s="1870"/>
      <c r="AW6" s="1870"/>
      <c r="AX6" s="1870"/>
      <c r="AY6" s="1870"/>
      <c r="AZ6" s="1870"/>
      <c r="BA6" s="1870"/>
      <c r="BB6" s="1870"/>
      <c r="BC6" s="1870"/>
      <c r="BD6" s="1870"/>
      <c r="BE6" s="1870"/>
      <c r="BF6" s="1870"/>
      <c r="BG6" s="1870"/>
      <c r="BH6" s="1870"/>
      <c r="BI6" s="1870"/>
      <c r="BJ6" s="1870"/>
      <c r="BK6" s="1870"/>
      <c r="BL6" s="1870"/>
      <c r="BM6" s="1870"/>
      <c r="BN6" s="1870"/>
      <c r="BO6" s="1870"/>
      <c r="BP6" s="1870"/>
      <c r="BQ6" s="1842"/>
      <c r="BR6" s="1842"/>
      <c r="BS6" s="1842"/>
      <c r="BT6" s="1842"/>
      <c r="BU6" s="1842"/>
      <c r="BV6" s="1842"/>
      <c r="BW6" s="1842"/>
      <c r="BX6" s="1842"/>
    </row>
    <row r="7" spans="1:76" ht="24" customHeight="1">
      <c r="A7" s="1892"/>
      <c r="B7" s="3556" t="s">
        <v>1708</v>
      </c>
      <c r="C7" s="3556"/>
      <c r="D7" s="3556"/>
      <c r="E7" s="3557"/>
      <c r="F7" s="1893">
        <v>1112544</v>
      </c>
      <c r="G7" s="1894">
        <v>1045963</v>
      </c>
      <c r="H7" s="1904">
        <f t="shared" si="0"/>
        <v>66581</v>
      </c>
      <c r="I7" s="1895"/>
      <c r="J7" s="1896"/>
      <c r="K7" s="2069"/>
      <c r="L7" s="1897"/>
      <c r="M7" s="1870"/>
      <c r="N7" s="1881"/>
      <c r="O7" s="1882"/>
      <c r="P7" s="1882"/>
      <c r="Q7" s="1882"/>
      <c r="R7" s="1882"/>
      <c r="S7" s="1882"/>
      <c r="T7" s="1882"/>
      <c r="U7" s="1843"/>
      <c r="V7" s="1843"/>
      <c r="W7" s="1843"/>
      <c r="X7" s="1843"/>
      <c r="Y7" s="1843"/>
      <c r="Z7" s="1843"/>
      <c r="AA7" s="1843"/>
      <c r="AB7" s="1843"/>
      <c r="AC7" s="1843"/>
      <c r="AD7" s="1843"/>
      <c r="AE7" s="1843"/>
      <c r="AF7" s="1843"/>
      <c r="AG7" s="1843"/>
      <c r="AH7" s="1843"/>
      <c r="AI7" s="1843"/>
      <c r="AJ7" s="1843"/>
      <c r="AK7" s="1843"/>
      <c r="AL7" s="1843"/>
      <c r="AM7" s="1843"/>
      <c r="AN7" s="1843"/>
      <c r="AO7" s="1843"/>
      <c r="AP7" s="1843"/>
      <c r="AQ7" s="1843"/>
      <c r="AR7" s="1843"/>
      <c r="AS7" s="1843"/>
      <c r="AT7" s="1843"/>
      <c r="AU7" s="1843"/>
      <c r="AV7" s="1843"/>
      <c r="AW7" s="1843"/>
      <c r="AX7" s="1843"/>
      <c r="AY7" s="1843"/>
      <c r="AZ7" s="1843"/>
      <c r="BA7" s="1843"/>
      <c r="BB7" s="1843"/>
      <c r="BC7" s="1843"/>
      <c r="BD7" s="1843"/>
      <c r="BE7" s="1843"/>
      <c r="BF7" s="1843"/>
      <c r="BG7" s="1843"/>
      <c r="BH7" s="1843"/>
      <c r="BI7" s="1843"/>
      <c r="BJ7" s="1843"/>
      <c r="BK7" s="1843"/>
      <c r="BL7" s="1843"/>
      <c r="BM7" s="1843"/>
      <c r="BN7" s="1843"/>
      <c r="BO7" s="1843"/>
      <c r="BP7" s="1843"/>
      <c r="BQ7" s="1842"/>
      <c r="BR7" s="1842"/>
      <c r="BS7" s="1842"/>
      <c r="BT7" s="1842"/>
      <c r="BU7" s="1842"/>
      <c r="BV7" s="1842"/>
      <c r="BW7" s="1842"/>
      <c r="BX7" s="1842"/>
    </row>
    <row r="8" spans="1:76" ht="24" customHeight="1">
      <c r="A8" s="1898"/>
      <c r="B8" s="1899"/>
      <c r="C8" s="3584" t="s">
        <v>1709</v>
      </c>
      <c r="D8" s="3585"/>
      <c r="E8" s="3586"/>
      <c r="F8" s="1900">
        <v>1112544</v>
      </c>
      <c r="G8" s="1893">
        <v>916787</v>
      </c>
      <c r="H8" s="1904">
        <f t="shared" si="0"/>
        <v>195757</v>
      </c>
      <c r="I8" s="1901"/>
      <c r="J8" s="1902"/>
      <c r="K8" s="2069"/>
      <c r="L8" s="1897"/>
      <c r="M8" s="1870"/>
      <c r="N8" s="1881"/>
      <c r="O8" s="1882"/>
      <c r="P8" s="1882"/>
      <c r="Q8" s="1882"/>
      <c r="R8" s="1882"/>
      <c r="S8" s="1882"/>
      <c r="T8" s="1882"/>
      <c r="U8" s="1843"/>
      <c r="V8" s="1843"/>
      <c r="W8" s="1843"/>
      <c r="X8" s="1843"/>
      <c r="Y8" s="1843"/>
      <c r="Z8" s="1843"/>
      <c r="AA8" s="1843"/>
      <c r="AB8" s="1843"/>
      <c r="AC8" s="1843"/>
      <c r="AD8" s="1843"/>
      <c r="AE8" s="1843"/>
      <c r="AF8" s="1843"/>
      <c r="AG8" s="1843"/>
      <c r="AH8" s="1843"/>
      <c r="AI8" s="1843"/>
      <c r="AJ8" s="1843"/>
      <c r="AK8" s="1843"/>
      <c r="AL8" s="1843"/>
      <c r="AM8" s="1843"/>
      <c r="AN8" s="1843"/>
      <c r="AO8" s="1843"/>
      <c r="AP8" s="1843"/>
      <c r="AQ8" s="1843"/>
      <c r="AR8" s="1843"/>
      <c r="AS8" s="1843"/>
      <c r="AT8" s="1843"/>
      <c r="AU8" s="1843"/>
      <c r="AV8" s="1843"/>
      <c r="AW8" s="1843"/>
      <c r="AX8" s="1843"/>
      <c r="AY8" s="1843"/>
      <c r="AZ8" s="1843"/>
      <c r="BA8" s="1843"/>
      <c r="BB8" s="1843"/>
      <c r="BC8" s="1843"/>
      <c r="BD8" s="1843"/>
      <c r="BE8" s="1843"/>
      <c r="BF8" s="1843"/>
      <c r="BG8" s="1843"/>
      <c r="BH8" s="1843"/>
      <c r="BI8" s="1843"/>
      <c r="BJ8" s="1843"/>
      <c r="BK8" s="1843"/>
      <c r="BL8" s="1843"/>
      <c r="BM8" s="1843"/>
      <c r="BN8" s="1843"/>
      <c r="BO8" s="1843"/>
      <c r="BP8" s="1843"/>
      <c r="BQ8" s="1842"/>
      <c r="BR8" s="1842"/>
      <c r="BS8" s="1842"/>
      <c r="BT8" s="1842"/>
      <c r="BU8" s="1842"/>
      <c r="BV8" s="1842"/>
      <c r="BW8" s="1842"/>
      <c r="BX8" s="1842"/>
    </row>
    <row r="9" spans="1:76" ht="24" customHeight="1">
      <c r="A9" s="1898"/>
      <c r="B9" s="1899"/>
      <c r="C9" s="1899"/>
      <c r="D9" s="3570" t="s">
        <v>1003</v>
      </c>
      <c r="E9" s="3571"/>
      <c r="F9" s="1903">
        <v>546495</v>
      </c>
      <c r="G9" s="1903">
        <v>481541</v>
      </c>
      <c r="H9" s="1904">
        <f t="shared" si="0"/>
        <v>64954</v>
      </c>
      <c r="I9" s="1905"/>
      <c r="J9" s="1906"/>
      <c r="K9" s="2070"/>
      <c r="L9" s="1897"/>
      <c r="M9" s="1870"/>
      <c r="N9" s="1881"/>
      <c r="O9" s="1882"/>
      <c r="P9" s="1882"/>
      <c r="Q9" s="1882"/>
      <c r="R9" s="1882"/>
      <c r="S9" s="1882"/>
      <c r="T9" s="1882"/>
      <c r="U9" s="1843"/>
      <c r="V9" s="1843"/>
      <c r="W9" s="1843"/>
      <c r="X9" s="1843"/>
      <c r="Y9" s="1843"/>
      <c r="Z9" s="1843"/>
      <c r="AA9" s="1843"/>
      <c r="AB9" s="1843"/>
      <c r="AC9" s="1843"/>
      <c r="AD9" s="1843"/>
      <c r="AE9" s="1843"/>
      <c r="AF9" s="1843"/>
      <c r="AG9" s="1843"/>
      <c r="AH9" s="1843"/>
      <c r="AI9" s="1843"/>
      <c r="AJ9" s="1843"/>
      <c r="AK9" s="1843"/>
      <c r="AL9" s="1843"/>
      <c r="AM9" s="1843"/>
      <c r="AN9" s="1843"/>
      <c r="AO9" s="1843"/>
      <c r="AP9" s="1843"/>
      <c r="AQ9" s="1843"/>
      <c r="AR9" s="1843"/>
      <c r="AS9" s="1843"/>
      <c r="AT9" s="1843"/>
      <c r="AU9" s="1843"/>
      <c r="AV9" s="1843"/>
      <c r="AW9" s="1843"/>
      <c r="AX9" s="1843"/>
      <c r="AY9" s="1843"/>
      <c r="AZ9" s="1843"/>
      <c r="BA9" s="1843"/>
      <c r="BB9" s="1843"/>
      <c r="BC9" s="1843"/>
      <c r="BD9" s="1843"/>
      <c r="BE9" s="1843"/>
      <c r="BF9" s="1843"/>
      <c r="BG9" s="1843"/>
      <c r="BH9" s="1843"/>
      <c r="BI9" s="1843"/>
      <c r="BJ9" s="1843"/>
      <c r="BK9" s="1843"/>
      <c r="BL9" s="1843"/>
      <c r="BM9" s="1843"/>
      <c r="BN9" s="1843"/>
      <c r="BO9" s="1843"/>
      <c r="BP9" s="1843"/>
      <c r="BQ9" s="1842"/>
      <c r="BR9" s="1842"/>
      <c r="BS9" s="1842"/>
      <c r="BT9" s="1842"/>
      <c r="BU9" s="1842"/>
      <c r="BV9" s="1842"/>
      <c r="BW9" s="1842"/>
      <c r="BX9" s="1842"/>
    </row>
    <row r="10" spans="1:76" s="421" customFormat="1" ht="24" customHeight="1">
      <c r="A10" s="1898"/>
      <c r="B10" s="1907"/>
      <c r="C10" s="1908"/>
      <c r="D10" s="1909"/>
      <c r="E10" s="1910" t="s">
        <v>1710</v>
      </c>
      <c r="F10" s="1903">
        <v>546495</v>
      </c>
      <c r="G10" s="1911">
        <v>481541</v>
      </c>
      <c r="H10" s="1904">
        <f t="shared" si="0"/>
        <v>64954</v>
      </c>
      <c r="I10" s="1912" t="s">
        <v>1711</v>
      </c>
      <c r="J10" s="1913"/>
      <c r="K10" s="2071">
        <v>546495</v>
      </c>
      <c r="L10" s="1914" t="s">
        <v>1004</v>
      </c>
      <c r="M10" s="1843"/>
      <c r="N10" s="1846"/>
      <c r="O10" s="1882"/>
      <c r="P10" s="1882"/>
      <c r="Q10" s="1882"/>
      <c r="R10" s="1882"/>
      <c r="S10" s="1882"/>
      <c r="T10" s="1882"/>
      <c r="U10" s="1843"/>
      <c r="V10" s="1843"/>
      <c r="W10" s="1843"/>
      <c r="X10" s="1843"/>
      <c r="Y10" s="1843"/>
      <c r="Z10" s="1843"/>
      <c r="AA10" s="1843"/>
      <c r="AB10" s="1843"/>
      <c r="AC10" s="1843"/>
      <c r="AD10" s="1843"/>
      <c r="AE10" s="1843"/>
      <c r="AF10" s="1843"/>
      <c r="AG10" s="1843"/>
      <c r="AH10" s="1843"/>
      <c r="AI10" s="1843"/>
      <c r="AJ10" s="1843"/>
      <c r="AK10" s="1843"/>
      <c r="AL10" s="1843"/>
      <c r="AM10" s="1843"/>
      <c r="AN10" s="1843"/>
      <c r="AO10" s="1843"/>
      <c r="AP10" s="1843"/>
      <c r="AQ10" s="1843"/>
      <c r="AR10" s="1843"/>
      <c r="AS10" s="1843"/>
      <c r="AT10" s="1843"/>
      <c r="AU10" s="1843"/>
      <c r="AV10" s="1843"/>
      <c r="AW10" s="1843"/>
      <c r="AX10" s="1843"/>
      <c r="AY10" s="1843"/>
      <c r="AZ10" s="1843"/>
      <c r="BA10" s="1843"/>
      <c r="BB10" s="1843"/>
      <c r="BC10" s="1843"/>
      <c r="BD10" s="1843"/>
      <c r="BE10" s="1843"/>
      <c r="BF10" s="1843"/>
      <c r="BG10" s="1843"/>
      <c r="BH10" s="1843"/>
      <c r="BI10" s="1843"/>
      <c r="BJ10" s="1843"/>
      <c r="BK10" s="1843"/>
      <c r="BL10" s="1843"/>
      <c r="BM10" s="1843"/>
      <c r="BN10" s="1843"/>
      <c r="BO10" s="1843"/>
      <c r="BP10" s="1843"/>
      <c r="BQ10" s="1843"/>
      <c r="BR10" s="1843"/>
      <c r="BS10" s="1843"/>
      <c r="BT10" s="1843"/>
      <c r="BU10" s="1843"/>
      <c r="BV10" s="1843"/>
      <c r="BW10" s="1843"/>
      <c r="BX10" s="1843"/>
    </row>
    <row r="11" spans="1:76" ht="24" customHeight="1">
      <c r="A11" s="1898"/>
      <c r="B11" s="1907"/>
      <c r="C11" s="1908"/>
      <c r="D11" s="1909"/>
      <c r="E11" s="1909"/>
      <c r="F11" s="1915"/>
      <c r="G11" s="1915"/>
      <c r="H11" s="1916"/>
      <c r="I11" s="1917" t="s">
        <v>1712</v>
      </c>
      <c r="J11" s="1918"/>
      <c r="K11" s="2072">
        <v>345910</v>
      </c>
      <c r="L11" s="1919" t="s">
        <v>1713</v>
      </c>
      <c r="M11" s="1842"/>
      <c r="N11" s="1842"/>
      <c r="O11" s="1842"/>
      <c r="P11" s="1842"/>
      <c r="Q11" s="1842"/>
      <c r="R11" s="1842"/>
      <c r="S11" s="1842"/>
      <c r="T11" s="1842"/>
      <c r="U11" s="1870"/>
      <c r="V11" s="1843"/>
      <c r="W11" s="1843"/>
      <c r="X11" s="1843"/>
      <c r="Y11" s="1843"/>
      <c r="Z11" s="1843"/>
      <c r="AA11" s="1843"/>
      <c r="AB11" s="1843"/>
      <c r="AC11" s="1843"/>
      <c r="AD11" s="1843"/>
      <c r="AE11" s="1843"/>
      <c r="AF11" s="1843"/>
      <c r="AG11" s="1843"/>
      <c r="AH11" s="1843"/>
      <c r="AI11" s="1843"/>
      <c r="AJ11" s="1843"/>
      <c r="AK11" s="1843"/>
      <c r="AL11" s="1843"/>
      <c r="AM11" s="1843"/>
      <c r="AN11" s="1843"/>
      <c r="AO11" s="1843"/>
      <c r="AP11" s="1843"/>
      <c r="AQ11" s="1843"/>
      <c r="AR11" s="1843"/>
      <c r="AS11" s="1843"/>
      <c r="AT11" s="1843"/>
      <c r="AU11" s="1843"/>
      <c r="AV11" s="1843"/>
      <c r="AW11" s="1843"/>
      <c r="AX11" s="1843"/>
      <c r="AY11" s="1843"/>
      <c r="AZ11" s="1843"/>
      <c r="BA11" s="1843"/>
      <c r="BB11" s="1843"/>
      <c r="BC11" s="1843"/>
      <c r="BD11" s="1843"/>
      <c r="BE11" s="1843"/>
      <c r="BF11" s="1843"/>
      <c r="BG11" s="1843"/>
      <c r="BH11" s="1843"/>
      <c r="BI11" s="1843"/>
      <c r="BJ11" s="1843"/>
      <c r="BK11" s="1843"/>
      <c r="BL11" s="1843"/>
      <c r="BM11" s="1843"/>
      <c r="BN11" s="1843"/>
      <c r="BO11" s="1843"/>
      <c r="BP11" s="1843"/>
      <c r="BQ11" s="1843"/>
      <c r="BR11" s="1843"/>
      <c r="BS11" s="1843"/>
      <c r="BT11" s="1843"/>
      <c r="BU11" s="1843"/>
      <c r="BV11" s="1843"/>
      <c r="BW11" s="1843"/>
      <c r="BX11" s="1843"/>
    </row>
    <row r="12" spans="1:76" ht="24" customHeight="1">
      <c r="A12" s="1898"/>
      <c r="B12" s="1907"/>
      <c r="C12" s="1908"/>
      <c r="D12" s="1909"/>
      <c r="E12" s="1909"/>
      <c r="F12" s="1915"/>
      <c r="G12" s="1915"/>
      <c r="H12" s="1916"/>
      <c r="I12" s="1852" t="s">
        <v>1714</v>
      </c>
      <c r="J12" s="1844" t="s">
        <v>73</v>
      </c>
      <c r="K12" s="2073">
        <v>195582</v>
      </c>
      <c r="L12" s="1920" t="s">
        <v>1715</v>
      </c>
      <c r="M12" s="1842"/>
      <c r="N12" s="1845">
        <v>94030</v>
      </c>
      <c r="O12" s="1851">
        <v>8</v>
      </c>
      <c r="P12" s="1851">
        <v>5</v>
      </c>
      <c r="Q12" s="1851">
        <v>52</v>
      </c>
      <c r="R12" s="1842"/>
      <c r="S12" s="1842"/>
      <c r="T12" s="1842"/>
      <c r="U12" s="1842"/>
      <c r="V12" s="1842"/>
      <c r="W12" s="1842"/>
      <c r="X12" s="1842"/>
      <c r="Y12" s="1842"/>
      <c r="Z12" s="1842"/>
      <c r="AA12" s="1842"/>
      <c r="AB12" s="1842"/>
      <c r="AC12" s="1842"/>
      <c r="AD12" s="1842"/>
      <c r="AE12" s="1842"/>
      <c r="AF12" s="1842"/>
      <c r="AG12" s="1842"/>
      <c r="AH12" s="1842"/>
      <c r="AI12" s="1842"/>
      <c r="AJ12" s="1842"/>
      <c r="AK12" s="1842"/>
      <c r="AL12" s="1842"/>
      <c r="AM12" s="1842"/>
      <c r="AN12" s="1842"/>
      <c r="AO12" s="1842"/>
      <c r="AP12" s="1842"/>
      <c r="AQ12" s="1842"/>
      <c r="AR12" s="1842"/>
      <c r="AS12" s="1842"/>
      <c r="AT12" s="1842"/>
      <c r="AU12" s="1842"/>
      <c r="AV12" s="1842"/>
      <c r="AW12" s="1842"/>
      <c r="AX12" s="1842"/>
      <c r="AY12" s="1842"/>
      <c r="AZ12" s="1842"/>
      <c r="BA12" s="1842"/>
      <c r="BB12" s="1842"/>
      <c r="BC12" s="1842"/>
      <c r="BD12" s="1842"/>
      <c r="BE12" s="1842"/>
      <c r="BF12" s="1842"/>
      <c r="BG12" s="1842"/>
      <c r="BH12" s="1842"/>
      <c r="BI12" s="1842"/>
      <c r="BJ12" s="1842"/>
      <c r="BK12" s="1842"/>
      <c r="BL12" s="1842"/>
      <c r="BM12" s="1842"/>
      <c r="BN12" s="1842"/>
      <c r="BO12" s="1842"/>
      <c r="BP12" s="1842"/>
      <c r="BQ12" s="1842"/>
      <c r="BR12" s="1842"/>
      <c r="BS12" s="1842"/>
      <c r="BT12" s="1842"/>
      <c r="BU12" s="1842"/>
      <c r="BV12" s="1842"/>
      <c r="BW12" s="1842"/>
      <c r="BX12" s="1842"/>
    </row>
    <row r="13" spans="1:76" ht="24" customHeight="1">
      <c r="A13" s="1898"/>
      <c r="B13" s="1907"/>
      <c r="C13" s="1908"/>
      <c r="D13" s="1909"/>
      <c r="E13" s="1909"/>
      <c r="F13" s="1915"/>
      <c r="G13" s="1915"/>
      <c r="H13" s="1916"/>
      <c r="I13" s="1853" t="s">
        <v>1716</v>
      </c>
      <c r="J13" s="1844" t="s">
        <v>73</v>
      </c>
      <c r="K13" s="2073">
        <v>39116</v>
      </c>
      <c r="L13" s="1921"/>
      <c r="M13" s="1842"/>
      <c r="N13" s="1845">
        <v>94030</v>
      </c>
      <c r="O13" s="1851">
        <v>8</v>
      </c>
      <c r="P13" s="1851">
        <v>52</v>
      </c>
      <c r="Q13" s="1842"/>
      <c r="R13" s="1842"/>
      <c r="S13" s="1842"/>
      <c r="T13" s="1842"/>
      <c r="U13" s="1842"/>
      <c r="V13" s="1842"/>
      <c r="W13" s="1842"/>
      <c r="X13" s="1842"/>
      <c r="Y13" s="1842"/>
      <c r="Z13" s="1842"/>
      <c r="AA13" s="1842"/>
      <c r="AB13" s="1842"/>
      <c r="AC13" s="1842"/>
      <c r="AD13" s="1842"/>
      <c r="AE13" s="1842"/>
      <c r="AF13" s="1842"/>
      <c r="AG13" s="1842"/>
      <c r="AH13" s="1842"/>
      <c r="AI13" s="1842"/>
      <c r="AJ13" s="1842"/>
      <c r="AK13" s="1842"/>
      <c r="AL13" s="1842"/>
      <c r="AM13" s="1842"/>
      <c r="AN13" s="1842"/>
      <c r="AO13" s="1842"/>
      <c r="AP13" s="1842"/>
      <c r="AQ13" s="1842"/>
      <c r="AR13" s="1842"/>
      <c r="AS13" s="1842"/>
      <c r="AT13" s="1842"/>
      <c r="AU13" s="1842"/>
      <c r="AV13" s="1842"/>
      <c r="AW13" s="1842"/>
      <c r="AX13" s="1842"/>
      <c r="AY13" s="1842"/>
      <c r="AZ13" s="1842"/>
      <c r="BA13" s="1842"/>
      <c r="BB13" s="1842"/>
      <c r="BC13" s="1842"/>
      <c r="BD13" s="1842"/>
      <c r="BE13" s="1842"/>
      <c r="BF13" s="1842"/>
      <c r="BG13" s="1842"/>
      <c r="BH13" s="1842"/>
      <c r="BI13" s="1842"/>
      <c r="BJ13" s="1842"/>
      <c r="BK13" s="1842"/>
      <c r="BL13" s="1842"/>
      <c r="BM13" s="1842"/>
      <c r="BN13" s="1842"/>
      <c r="BO13" s="1842"/>
      <c r="BP13" s="1842"/>
      <c r="BQ13" s="1842"/>
      <c r="BR13" s="1842"/>
      <c r="BS13" s="1842"/>
      <c r="BT13" s="1842"/>
      <c r="BU13" s="1842"/>
      <c r="BV13" s="1842"/>
      <c r="BW13" s="1842"/>
      <c r="BX13" s="1842"/>
    </row>
    <row r="14" spans="1:76" ht="24" customHeight="1">
      <c r="A14" s="1898"/>
      <c r="B14" s="1907"/>
      <c r="C14" s="1908"/>
      <c r="D14" s="1909"/>
      <c r="E14" s="1909"/>
      <c r="F14" s="1915"/>
      <c r="G14" s="1915"/>
      <c r="H14" s="1916"/>
      <c r="I14" s="1854" t="s">
        <v>1717</v>
      </c>
      <c r="J14" s="1844" t="s">
        <v>73</v>
      </c>
      <c r="K14" s="2073">
        <v>29337</v>
      </c>
      <c r="L14" s="1922" t="s">
        <v>1718</v>
      </c>
      <c r="M14" s="1842"/>
      <c r="N14" s="1845">
        <v>94030</v>
      </c>
      <c r="O14" s="1851">
        <v>4</v>
      </c>
      <c r="P14" s="1923">
        <v>1.5</v>
      </c>
      <c r="Q14" s="1851">
        <v>52</v>
      </c>
      <c r="R14" s="1842"/>
      <c r="S14" s="1842"/>
      <c r="T14" s="1842"/>
      <c r="U14" s="1842"/>
      <c r="V14" s="1842"/>
      <c r="W14" s="1842"/>
      <c r="X14" s="1842"/>
      <c r="Y14" s="1842"/>
      <c r="Z14" s="1842"/>
      <c r="AA14" s="1842"/>
      <c r="AB14" s="1842"/>
      <c r="AC14" s="1842"/>
      <c r="AD14" s="1842"/>
      <c r="AE14" s="1842"/>
      <c r="AF14" s="1842"/>
      <c r="AG14" s="1842"/>
      <c r="AH14" s="1842"/>
      <c r="AI14" s="1842"/>
      <c r="AJ14" s="1842"/>
      <c r="AK14" s="1842"/>
      <c r="AL14" s="1842"/>
      <c r="AM14" s="1842"/>
      <c r="AN14" s="1842"/>
      <c r="AO14" s="1842"/>
      <c r="AP14" s="1842"/>
      <c r="AQ14" s="1842"/>
      <c r="AR14" s="1842"/>
      <c r="AS14" s="1842"/>
      <c r="AT14" s="1842"/>
      <c r="AU14" s="1842"/>
      <c r="AV14" s="1842"/>
      <c r="AW14" s="1842"/>
      <c r="AX14" s="1842"/>
      <c r="AY14" s="1842"/>
      <c r="AZ14" s="1842"/>
      <c r="BA14" s="1842"/>
      <c r="BB14" s="1842"/>
      <c r="BC14" s="1842"/>
      <c r="BD14" s="1842"/>
      <c r="BE14" s="1842"/>
      <c r="BF14" s="1842"/>
      <c r="BG14" s="1842"/>
      <c r="BH14" s="1842"/>
      <c r="BI14" s="1842"/>
      <c r="BJ14" s="1842"/>
      <c r="BK14" s="1842"/>
      <c r="BL14" s="1842"/>
      <c r="BM14" s="1842"/>
      <c r="BN14" s="1842"/>
      <c r="BO14" s="1842"/>
      <c r="BP14" s="1842"/>
      <c r="BQ14" s="1842"/>
      <c r="BR14" s="1842"/>
      <c r="BS14" s="1842"/>
      <c r="BT14" s="1842"/>
      <c r="BU14" s="1842"/>
      <c r="BV14" s="1842"/>
      <c r="BW14" s="1842"/>
      <c r="BX14" s="1842"/>
    </row>
    <row r="15" spans="1:76" ht="24" customHeight="1">
      <c r="A15" s="1898"/>
      <c r="B15" s="1907"/>
      <c r="C15" s="1908"/>
      <c r="D15" s="1909"/>
      <c r="E15" s="1909"/>
      <c r="F15" s="1915"/>
      <c r="G15" s="1915"/>
      <c r="H15" s="1916"/>
      <c r="I15" s="1924" t="s">
        <v>1719</v>
      </c>
      <c r="J15" s="1844" t="s">
        <v>73</v>
      </c>
      <c r="K15" s="2073">
        <v>3025</v>
      </c>
      <c r="L15" s="1920" t="s">
        <v>1720</v>
      </c>
      <c r="M15" s="1842"/>
      <c r="N15" s="1845">
        <v>11633</v>
      </c>
      <c r="O15" s="1851">
        <v>4</v>
      </c>
      <c r="P15" s="1923">
        <v>0.5</v>
      </c>
      <c r="Q15" s="1851">
        <v>0.5</v>
      </c>
      <c r="R15" s="1851">
        <v>5</v>
      </c>
      <c r="S15" s="1851">
        <v>52</v>
      </c>
      <c r="T15" s="1842"/>
      <c r="U15" s="1842"/>
      <c r="V15" s="1842"/>
      <c r="W15" s="1842"/>
      <c r="X15" s="1842"/>
      <c r="Y15" s="1842"/>
      <c r="Z15" s="1842"/>
      <c r="AA15" s="1842"/>
      <c r="AB15" s="1842"/>
      <c r="AC15" s="1842"/>
      <c r="AD15" s="1842"/>
      <c r="AE15" s="1842"/>
      <c r="AF15" s="1842"/>
      <c r="AG15" s="1842"/>
      <c r="AH15" s="1842"/>
      <c r="AI15" s="1842"/>
      <c r="AJ15" s="1842"/>
      <c r="AK15" s="1842"/>
      <c r="AL15" s="1842"/>
      <c r="AM15" s="1842"/>
      <c r="AN15" s="1842"/>
      <c r="AO15" s="1842"/>
      <c r="AP15" s="1842"/>
      <c r="AQ15" s="1842"/>
      <c r="AR15" s="1842"/>
      <c r="AS15" s="1842"/>
      <c r="AT15" s="1842"/>
      <c r="AU15" s="1842"/>
      <c r="AV15" s="1842"/>
      <c r="AW15" s="1842"/>
      <c r="AX15" s="1842"/>
      <c r="AY15" s="1842"/>
      <c r="AZ15" s="1842"/>
      <c r="BA15" s="1842"/>
      <c r="BB15" s="1842"/>
      <c r="BC15" s="1842"/>
      <c r="BD15" s="1842"/>
      <c r="BE15" s="1842"/>
      <c r="BF15" s="1842"/>
      <c r="BG15" s="1842"/>
      <c r="BH15" s="1842"/>
      <c r="BI15" s="1842"/>
      <c r="BJ15" s="1842"/>
      <c r="BK15" s="1842"/>
      <c r="BL15" s="1842"/>
      <c r="BM15" s="1842"/>
      <c r="BN15" s="1842"/>
      <c r="BO15" s="1842"/>
      <c r="BP15" s="1842"/>
      <c r="BQ15" s="1842"/>
      <c r="BR15" s="1842"/>
      <c r="BS15" s="1842"/>
      <c r="BT15" s="1842"/>
      <c r="BU15" s="1842"/>
      <c r="BV15" s="1842"/>
      <c r="BW15" s="1842"/>
      <c r="BX15" s="1842"/>
    </row>
    <row r="16" spans="1:76" ht="24" customHeight="1">
      <c r="A16" s="1898"/>
      <c r="B16" s="1907"/>
      <c r="C16" s="1908"/>
      <c r="D16" s="1909"/>
      <c r="E16" s="1909"/>
      <c r="F16" s="1915"/>
      <c r="G16" s="1915"/>
      <c r="H16" s="1916"/>
      <c r="I16" s="1854" t="s">
        <v>1721</v>
      </c>
      <c r="J16" s="1844" t="s">
        <v>73</v>
      </c>
      <c r="K16" s="2073">
        <v>7522</v>
      </c>
      <c r="L16" s="1921"/>
      <c r="M16" s="1842"/>
      <c r="N16" s="1845">
        <v>94030</v>
      </c>
      <c r="O16" s="1851">
        <v>8</v>
      </c>
      <c r="P16" s="1851">
        <v>10</v>
      </c>
      <c r="Q16" s="1842"/>
      <c r="R16" s="1842"/>
      <c r="S16" s="1842"/>
      <c r="T16" s="1842"/>
      <c r="U16" s="1842"/>
      <c r="V16" s="1842"/>
      <c r="W16" s="1842"/>
      <c r="X16" s="1842"/>
      <c r="Y16" s="1842"/>
      <c r="Z16" s="1842"/>
      <c r="AA16" s="1842"/>
      <c r="AB16" s="1842"/>
      <c r="AC16" s="1842"/>
      <c r="AD16" s="1842"/>
      <c r="AE16" s="1842"/>
      <c r="AF16" s="1842"/>
      <c r="AG16" s="1842"/>
      <c r="AH16" s="1842"/>
      <c r="AI16" s="1842"/>
      <c r="AJ16" s="1842"/>
      <c r="AK16" s="1842"/>
      <c r="AL16" s="1842"/>
      <c r="AM16" s="1842"/>
      <c r="AN16" s="1842"/>
      <c r="AO16" s="1842"/>
      <c r="AP16" s="1842"/>
      <c r="AQ16" s="1842"/>
      <c r="AR16" s="1842"/>
      <c r="AS16" s="1842"/>
      <c r="AT16" s="1842"/>
      <c r="AU16" s="1842"/>
      <c r="AV16" s="1842"/>
      <c r="AW16" s="1842"/>
      <c r="AX16" s="1842"/>
      <c r="AY16" s="1842"/>
      <c r="AZ16" s="1842"/>
      <c r="BA16" s="1842"/>
      <c r="BB16" s="1842"/>
      <c r="BC16" s="1842"/>
      <c r="BD16" s="1842"/>
      <c r="BE16" s="1842"/>
      <c r="BF16" s="1842"/>
      <c r="BG16" s="1842"/>
      <c r="BH16" s="1842"/>
      <c r="BI16" s="1842"/>
      <c r="BJ16" s="1842"/>
      <c r="BK16" s="1842"/>
      <c r="BL16" s="1842"/>
      <c r="BM16" s="1842"/>
      <c r="BN16" s="1842"/>
      <c r="BO16" s="1842"/>
      <c r="BP16" s="1842"/>
      <c r="BQ16" s="1842"/>
      <c r="BR16" s="1842"/>
      <c r="BS16" s="1842"/>
      <c r="BT16" s="1842"/>
      <c r="BU16" s="1842"/>
      <c r="BV16" s="1842"/>
      <c r="BW16" s="1842"/>
      <c r="BX16" s="1842"/>
    </row>
    <row r="17" spans="1:76" ht="24" customHeight="1">
      <c r="A17" s="1898"/>
      <c r="B17" s="1907"/>
      <c r="C17" s="1908"/>
      <c r="D17" s="1909"/>
      <c r="E17" s="1909"/>
      <c r="F17" s="1915"/>
      <c r="G17" s="1915"/>
      <c r="H17" s="1916"/>
      <c r="I17" s="1853" t="s">
        <v>1722</v>
      </c>
      <c r="J17" s="1844" t="s">
        <v>73</v>
      </c>
      <c r="K17" s="2073">
        <v>9600</v>
      </c>
      <c r="L17" s="1925" t="s">
        <v>1723</v>
      </c>
      <c r="M17" s="1842"/>
      <c r="N17" s="1845">
        <v>400000</v>
      </c>
      <c r="O17" s="1851">
        <v>2</v>
      </c>
      <c r="P17" s="1851">
        <v>12</v>
      </c>
      <c r="Q17" s="1842"/>
      <c r="R17" s="1842"/>
      <c r="S17" s="1554"/>
      <c r="T17" s="1554"/>
      <c r="U17" s="1535"/>
      <c r="V17" s="1535"/>
      <c r="W17" s="1535"/>
      <c r="X17" s="1535"/>
      <c r="Y17" s="1535"/>
      <c r="Z17" s="1535"/>
      <c r="AA17" s="1535"/>
      <c r="AB17" s="1535"/>
      <c r="AC17" s="1535"/>
      <c r="AD17" s="1535"/>
      <c r="AE17" s="1535"/>
      <c r="AF17" s="1535"/>
      <c r="AG17" s="1535"/>
      <c r="AH17" s="1535"/>
      <c r="AI17" s="1535"/>
      <c r="AJ17" s="1535"/>
      <c r="AK17" s="1535"/>
      <c r="AL17" s="1535"/>
      <c r="AM17" s="1535"/>
      <c r="AN17" s="1535"/>
      <c r="AO17" s="1535"/>
      <c r="AP17" s="1535"/>
      <c r="AQ17" s="1535"/>
      <c r="AR17" s="1535"/>
      <c r="AS17" s="1535"/>
      <c r="AT17" s="1535"/>
      <c r="AU17" s="1535"/>
      <c r="AV17" s="1535"/>
      <c r="AW17" s="1535"/>
      <c r="AX17" s="1535"/>
      <c r="AY17" s="1535"/>
      <c r="AZ17" s="1535"/>
      <c r="BA17" s="1535"/>
      <c r="BB17" s="1535"/>
      <c r="BC17" s="1535"/>
      <c r="BD17" s="1535"/>
      <c r="BE17" s="1535"/>
      <c r="BF17" s="1535"/>
      <c r="BG17" s="1535"/>
      <c r="BH17" s="1535"/>
      <c r="BI17" s="1535"/>
      <c r="BJ17" s="1535"/>
      <c r="BK17" s="1535"/>
      <c r="BL17" s="1535"/>
      <c r="BM17" s="1535"/>
      <c r="BN17" s="1535"/>
      <c r="BO17" s="1535"/>
      <c r="BP17" s="1535"/>
      <c r="BQ17" s="1537"/>
      <c r="BR17" s="1537"/>
      <c r="BS17" s="1537"/>
      <c r="BT17" s="1537"/>
      <c r="BU17" s="1537"/>
      <c r="BV17" s="1537"/>
      <c r="BW17" s="1537"/>
      <c r="BX17" s="1537"/>
    </row>
    <row r="18" spans="1:76" ht="24" customHeight="1">
      <c r="A18" s="1898"/>
      <c r="B18" s="1907"/>
      <c r="C18" s="1908"/>
      <c r="D18" s="1909"/>
      <c r="E18" s="1909"/>
      <c r="F18" s="1915"/>
      <c r="G18" s="1915"/>
      <c r="H18" s="1916"/>
      <c r="I18" s="1853" t="s">
        <v>1724</v>
      </c>
      <c r="J18" s="1844" t="s">
        <v>73</v>
      </c>
      <c r="K18" s="2073">
        <v>4800</v>
      </c>
      <c r="L18" s="1926"/>
      <c r="M18" s="1842"/>
      <c r="N18" s="1845">
        <v>50000</v>
      </c>
      <c r="O18" s="1851">
        <v>8</v>
      </c>
      <c r="P18" s="1851">
        <v>12</v>
      </c>
      <c r="Q18" s="1842"/>
      <c r="R18" s="1842"/>
      <c r="S18" s="1554"/>
      <c r="T18" s="1554"/>
      <c r="U18" s="1535"/>
      <c r="V18" s="1535"/>
      <c r="W18" s="1535"/>
      <c r="X18" s="1535"/>
      <c r="Y18" s="1535"/>
      <c r="Z18" s="1535"/>
      <c r="AA18" s="1535"/>
      <c r="AB18" s="1535"/>
      <c r="AC18" s="1535"/>
      <c r="AD18" s="1535"/>
      <c r="AE18" s="1535"/>
      <c r="AF18" s="1535"/>
      <c r="AG18" s="1535"/>
      <c r="AH18" s="1535"/>
      <c r="AI18" s="1535"/>
      <c r="AJ18" s="1535"/>
      <c r="AK18" s="1535"/>
      <c r="AL18" s="1535"/>
      <c r="AM18" s="1535"/>
      <c r="AN18" s="1535"/>
      <c r="AO18" s="1535"/>
      <c r="AP18" s="1535"/>
      <c r="AQ18" s="1535"/>
      <c r="AR18" s="1535"/>
      <c r="AS18" s="1535"/>
      <c r="AT18" s="1535"/>
      <c r="AU18" s="1535"/>
      <c r="AV18" s="1535"/>
      <c r="AW18" s="1535"/>
      <c r="AX18" s="1535"/>
      <c r="AY18" s="1535"/>
      <c r="AZ18" s="1535"/>
      <c r="BA18" s="1535"/>
      <c r="BB18" s="1535"/>
      <c r="BC18" s="1535"/>
      <c r="BD18" s="1535"/>
      <c r="BE18" s="1535"/>
      <c r="BF18" s="1535"/>
      <c r="BG18" s="1535"/>
      <c r="BH18" s="1535"/>
      <c r="BI18" s="1535"/>
      <c r="BJ18" s="1535"/>
      <c r="BK18" s="1535"/>
      <c r="BL18" s="1535"/>
      <c r="BM18" s="1535"/>
      <c r="BN18" s="1535"/>
      <c r="BO18" s="1535"/>
      <c r="BP18" s="1535"/>
      <c r="BQ18" s="1537"/>
      <c r="BR18" s="1537"/>
      <c r="BS18" s="1537"/>
      <c r="BT18" s="1537"/>
      <c r="BU18" s="1537"/>
      <c r="BV18" s="1537"/>
      <c r="BW18" s="1537"/>
      <c r="BX18" s="1537"/>
    </row>
    <row r="19" spans="1:76" ht="24" customHeight="1">
      <c r="A19" s="1898"/>
      <c r="B19" s="1907"/>
      <c r="C19" s="1908"/>
      <c r="D19" s="1909"/>
      <c r="E19" s="1909"/>
      <c r="F19" s="1915"/>
      <c r="G19" s="1915"/>
      <c r="H19" s="1916"/>
      <c r="I19" s="1853" t="s">
        <v>1725</v>
      </c>
      <c r="J19" s="1844" t="s">
        <v>73</v>
      </c>
      <c r="K19" s="2073">
        <v>37440</v>
      </c>
      <c r="L19" s="1925" t="s">
        <v>1726</v>
      </c>
      <c r="M19" s="1842"/>
      <c r="N19" s="1845">
        <v>9000</v>
      </c>
      <c r="O19" s="1851">
        <v>8</v>
      </c>
      <c r="P19" s="1851">
        <v>2</v>
      </c>
      <c r="Q19" s="1851">
        <v>5</v>
      </c>
      <c r="R19" s="1851">
        <v>52</v>
      </c>
      <c r="S19" s="1554"/>
      <c r="T19" s="1554"/>
      <c r="U19" s="1535"/>
      <c r="V19" s="1535"/>
      <c r="W19" s="1535"/>
      <c r="X19" s="1535"/>
      <c r="Y19" s="1535"/>
      <c r="Z19" s="1535"/>
      <c r="AA19" s="1535"/>
      <c r="AB19" s="1535"/>
      <c r="AC19" s="1535"/>
      <c r="AD19" s="1535"/>
      <c r="AE19" s="1535"/>
      <c r="AF19" s="1535"/>
      <c r="AG19" s="1535"/>
      <c r="AH19" s="1535"/>
      <c r="AI19" s="1535"/>
      <c r="AJ19" s="1535"/>
      <c r="AK19" s="1535"/>
      <c r="AL19" s="1535"/>
      <c r="AM19" s="1535"/>
      <c r="AN19" s="1535"/>
      <c r="AO19" s="1535"/>
      <c r="AP19" s="1535"/>
      <c r="AQ19" s="1535"/>
      <c r="AR19" s="1535"/>
      <c r="AS19" s="1535"/>
      <c r="AT19" s="1535"/>
      <c r="AU19" s="1535"/>
      <c r="AV19" s="1535"/>
      <c r="AW19" s="1535"/>
      <c r="AX19" s="1535"/>
      <c r="AY19" s="1535"/>
      <c r="AZ19" s="1535"/>
      <c r="BA19" s="1535"/>
      <c r="BB19" s="1535"/>
      <c r="BC19" s="1535"/>
      <c r="BD19" s="1535"/>
      <c r="BE19" s="1535"/>
      <c r="BF19" s="1535"/>
      <c r="BG19" s="1535"/>
      <c r="BH19" s="1535"/>
      <c r="BI19" s="1535"/>
      <c r="BJ19" s="1535"/>
      <c r="BK19" s="1535"/>
      <c r="BL19" s="1535"/>
      <c r="BM19" s="1535"/>
      <c r="BN19" s="1535"/>
      <c r="BO19" s="1535"/>
      <c r="BP19" s="1535"/>
      <c r="BQ19" s="1537"/>
      <c r="BR19" s="1537"/>
      <c r="BS19" s="1537"/>
      <c r="BT19" s="1537"/>
      <c r="BU19" s="1537"/>
      <c r="BV19" s="1537"/>
      <c r="BW19" s="1537"/>
      <c r="BX19" s="1537"/>
    </row>
    <row r="20" spans="1:76" ht="24" customHeight="1">
      <c r="A20" s="1898"/>
      <c r="B20" s="1907"/>
      <c r="C20" s="1908"/>
      <c r="D20" s="1909"/>
      <c r="E20" s="1909"/>
      <c r="F20" s="1915"/>
      <c r="G20" s="1915"/>
      <c r="H20" s="1916"/>
      <c r="I20" s="1927" t="s">
        <v>1727</v>
      </c>
      <c r="J20" s="1844" t="s">
        <v>73</v>
      </c>
      <c r="K20" s="2073">
        <v>7488</v>
      </c>
      <c r="L20" s="1928"/>
      <c r="M20" s="1842"/>
      <c r="N20" s="1845">
        <v>9000</v>
      </c>
      <c r="O20" s="1851">
        <v>4</v>
      </c>
      <c r="P20" s="1851">
        <v>4</v>
      </c>
      <c r="Q20" s="1851">
        <v>52</v>
      </c>
      <c r="R20" s="1842"/>
      <c r="S20" s="1554"/>
      <c r="T20" s="1554"/>
      <c r="U20" s="1535"/>
      <c r="V20" s="1535"/>
      <c r="W20" s="1535"/>
      <c r="X20" s="1535"/>
      <c r="Y20" s="1535"/>
      <c r="Z20" s="1535"/>
      <c r="AA20" s="1535"/>
      <c r="AB20" s="1535"/>
      <c r="AC20" s="1535"/>
      <c r="AD20" s="1535"/>
      <c r="AE20" s="1535"/>
      <c r="AF20" s="1535"/>
      <c r="AG20" s="1535"/>
      <c r="AH20" s="1535"/>
      <c r="AI20" s="1535"/>
      <c r="AJ20" s="1535"/>
      <c r="AK20" s="1535"/>
      <c r="AL20" s="1535"/>
      <c r="AM20" s="1535"/>
      <c r="AN20" s="1535"/>
      <c r="AO20" s="1535"/>
      <c r="AP20" s="1535"/>
      <c r="AQ20" s="1535"/>
      <c r="AR20" s="1535"/>
      <c r="AS20" s="1535"/>
      <c r="AT20" s="1535"/>
      <c r="AU20" s="1535"/>
      <c r="AV20" s="1535"/>
      <c r="AW20" s="1535"/>
      <c r="AX20" s="1535"/>
      <c r="AY20" s="1535"/>
      <c r="AZ20" s="1535"/>
      <c r="BA20" s="1535"/>
      <c r="BB20" s="1535"/>
      <c r="BC20" s="1535"/>
      <c r="BD20" s="1535"/>
      <c r="BE20" s="1535"/>
      <c r="BF20" s="1535"/>
      <c r="BG20" s="1535"/>
      <c r="BH20" s="1535"/>
      <c r="BI20" s="1535"/>
      <c r="BJ20" s="1535"/>
      <c r="BK20" s="1535"/>
      <c r="BL20" s="1535"/>
      <c r="BM20" s="1535"/>
      <c r="BN20" s="1535"/>
      <c r="BO20" s="1535"/>
      <c r="BP20" s="1535"/>
      <c r="BQ20" s="1537"/>
      <c r="BR20" s="1537"/>
      <c r="BS20" s="1537"/>
      <c r="BT20" s="1537"/>
      <c r="BU20" s="1537"/>
      <c r="BV20" s="1537"/>
      <c r="BW20" s="1537"/>
      <c r="BX20" s="1537"/>
    </row>
    <row r="21" spans="1:76" ht="24" customHeight="1">
      <c r="A21" s="1898"/>
      <c r="B21" s="1907"/>
      <c r="C21" s="1908"/>
      <c r="D21" s="1909"/>
      <c r="E21" s="1909"/>
      <c r="F21" s="1915"/>
      <c r="G21" s="1915"/>
      <c r="H21" s="1916"/>
      <c r="I21" s="1929" t="s">
        <v>1728</v>
      </c>
      <c r="J21" s="1844" t="s">
        <v>73</v>
      </c>
      <c r="K21" s="2073">
        <v>12000</v>
      </c>
      <c r="L21" s="1925" t="s">
        <v>1729</v>
      </c>
      <c r="M21" s="1842"/>
      <c r="N21" s="1845">
        <v>1000000</v>
      </c>
      <c r="O21" s="1851">
        <v>1</v>
      </c>
      <c r="P21" s="1851">
        <v>12</v>
      </c>
      <c r="Q21" s="1842"/>
      <c r="R21" s="1842"/>
      <c r="S21" s="1554"/>
      <c r="T21" s="1554"/>
      <c r="U21" s="1535"/>
      <c r="V21" s="1535"/>
      <c r="W21" s="1535"/>
      <c r="X21" s="1535"/>
      <c r="Y21" s="1535"/>
      <c r="Z21" s="1535"/>
      <c r="AA21" s="1535"/>
      <c r="AB21" s="1535"/>
      <c r="AC21" s="1535"/>
      <c r="AD21" s="1535"/>
      <c r="AE21" s="1535"/>
      <c r="AF21" s="1535"/>
      <c r="AG21" s="1535"/>
      <c r="AH21" s="1535"/>
      <c r="AI21" s="1535"/>
      <c r="AJ21" s="1535"/>
      <c r="AK21" s="1535"/>
      <c r="AL21" s="1535"/>
      <c r="AM21" s="1535"/>
      <c r="AN21" s="1535"/>
      <c r="AO21" s="1535"/>
      <c r="AP21" s="1535"/>
      <c r="AQ21" s="1535"/>
      <c r="AR21" s="1535"/>
      <c r="AS21" s="1535"/>
      <c r="AT21" s="1535"/>
      <c r="AU21" s="1535"/>
      <c r="AV21" s="1535"/>
      <c r="AW21" s="1535"/>
      <c r="AX21" s="1535"/>
      <c r="AY21" s="1535"/>
      <c r="AZ21" s="1535"/>
      <c r="BA21" s="1535"/>
      <c r="BB21" s="1535"/>
      <c r="BC21" s="1535"/>
      <c r="BD21" s="1535"/>
      <c r="BE21" s="1535"/>
      <c r="BF21" s="1535"/>
      <c r="BG21" s="1535"/>
      <c r="BH21" s="1535"/>
      <c r="BI21" s="1535"/>
      <c r="BJ21" s="1535"/>
      <c r="BK21" s="1535"/>
      <c r="BL21" s="1535"/>
      <c r="BM21" s="1535"/>
      <c r="BN21" s="1535"/>
      <c r="BO21" s="1535"/>
      <c r="BP21" s="1535"/>
      <c r="BQ21" s="1537"/>
      <c r="BR21" s="1537"/>
      <c r="BS21" s="1537"/>
      <c r="BT21" s="1537"/>
      <c r="BU21" s="1537"/>
      <c r="BV21" s="1537"/>
      <c r="BW21" s="1537"/>
      <c r="BX21" s="1537"/>
    </row>
    <row r="22" spans="1:76" ht="24" customHeight="1" thickBot="1">
      <c r="A22" s="2043"/>
      <c r="B22" s="2050"/>
      <c r="C22" s="2045"/>
      <c r="D22" s="2110"/>
      <c r="E22" s="2046"/>
      <c r="F22" s="2047"/>
      <c r="G22" s="2047"/>
      <c r="H22" s="2111"/>
      <c r="I22" s="2112" t="s">
        <v>1730</v>
      </c>
      <c r="J22" s="2113" t="s">
        <v>73</v>
      </c>
      <c r="K22" s="2114">
        <v>26152</v>
      </c>
      <c r="L22" s="1919" t="s">
        <v>973</v>
      </c>
      <c r="M22" s="1842"/>
      <c r="N22" s="1842"/>
      <c r="O22" s="1842"/>
      <c r="P22" s="1842"/>
      <c r="Q22" s="1842"/>
      <c r="R22" s="1842"/>
      <c r="S22" s="1554"/>
      <c r="T22" s="1554"/>
      <c r="U22" s="1535"/>
      <c r="V22" s="1535"/>
      <c r="W22" s="1535"/>
      <c r="X22" s="1535"/>
      <c r="Y22" s="1535"/>
      <c r="Z22" s="1535"/>
      <c r="AA22" s="1535"/>
      <c r="AB22" s="1535"/>
      <c r="AC22" s="1535"/>
      <c r="AD22" s="1535"/>
      <c r="AE22" s="1535"/>
      <c r="AF22" s="1535"/>
      <c r="AG22" s="1535"/>
      <c r="AH22" s="1535"/>
      <c r="AI22" s="1535"/>
      <c r="AJ22" s="1535"/>
      <c r="AK22" s="1535"/>
      <c r="AL22" s="1535"/>
      <c r="AM22" s="1535"/>
      <c r="AN22" s="1535"/>
      <c r="AO22" s="1535"/>
      <c r="AP22" s="1535"/>
      <c r="AQ22" s="1535"/>
      <c r="AR22" s="1535"/>
      <c r="AS22" s="1535"/>
      <c r="AT22" s="1535"/>
      <c r="AU22" s="1535"/>
      <c r="AV22" s="1535"/>
      <c r="AW22" s="1535"/>
      <c r="AX22" s="1535"/>
      <c r="AY22" s="1535"/>
      <c r="AZ22" s="1535"/>
      <c r="BA22" s="1535"/>
      <c r="BB22" s="1535"/>
      <c r="BC22" s="1535"/>
      <c r="BD22" s="1535"/>
      <c r="BE22" s="1535"/>
      <c r="BF22" s="1535"/>
      <c r="BG22" s="1535"/>
      <c r="BH22" s="1535"/>
      <c r="BI22" s="1535"/>
      <c r="BJ22" s="1535"/>
      <c r="BK22" s="1535"/>
      <c r="BL22" s="1535"/>
      <c r="BM22" s="1535"/>
      <c r="BN22" s="1535"/>
      <c r="BO22" s="1535"/>
      <c r="BP22" s="1535"/>
      <c r="BQ22" s="1537"/>
      <c r="BR22" s="1537"/>
      <c r="BS22" s="1537"/>
      <c r="BT22" s="1537"/>
      <c r="BU22" s="1537"/>
      <c r="BV22" s="1537"/>
      <c r="BW22" s="1537"/>
      <c r="BX22" s="1537"/>
    </row>
    <row r="23" spans="1:76" ht="24" customHeight="1">
      <c r="A23" s="1898"/>
      <c r="B23" s="1930"/>
      <c r="C23" s="1908"/>
      <c r="D23" s="1931"/>
      <c r="E23" s="1909"/>
      <c r="F23" s="1915"/>
      <c r="G23" s="1915"/>
      <c r="H23" s="1932"/>
      <c r="I23" s="1933" t="s">
        <v>1731</v>
      </c>
      <c r="J23" s="1844" t="s">
        <v>73</v>
      </c>
      <c r="K23" s="2074">
        <v>21600</v>
      </c>
      <c r="L23" s="1919"/>
      <c r="M23" s="1842"/>
      <c r="N23" s="1845">
        <v>10000</v>
      </c>
      <c r="O23" s="1851">
        <v>8</v>
      </c>
      <c r="P23" s="1851">
        <v>3</v>
      </c>
      <c r="Q23" s="1851">
        <v>90</v>
      </c>
      <c r="R23" s="1842"/>
      <c r="S23" s="1554"/>
      <c r="T23" s="1554"/>
      <c r="U23" s="1535"/>
      <c r="V23" s="1535"/>
      <c r="W23" s="1535"/>
      <c r="X23" s="1535"/>
      <c r="Y23" s="1535"/>
      <c r="Z23" s="1535"/>
      <c r="AA23" s="1535"/>
      <c r="AB23" s="1535"/>
      <c r="AC23" s="1535"/>
      <c r="AD23" s="1535"/>
      <c r="AE23" s="1535"/>
      <c r="AF23" s="1535"/>
      <c r="AG23" s="1535"/>
      <c r="AH23" s="1535"/>
      <c r="AI23" s="1535"/>
      <c r="AJ23" s="1535"/>
      <c r="AK23" s="1535"/>
      <c r="AL23" s="1535"/>
      <c r="AM23" s="1535"/>
      <c r="AN23" s="1535"/>
      <c r="AO23" s="1535"/>
      <c r="AP23" s="1535"/>
      <c r="AQ23" s="1535"/>
      <c r="AR23" s="1535"/>
      <c r="AS23" s="1535"/>
      <c r="AT23" s="1535"/>
      <c r="AU23" s="1535"/>
      <c r="AV23" s="1535"/>
      <c r="AW23" s="1535"/>
      <c r="AX23" s="1535"/>
      <c r="AY23" s="1535"/>
      <c r="AZ23" s="1535"/>
      <c r="BA23" s="1535"/>
      <c r="BB23" s="1535"/>
      <c r="BC23" s="1535"/>
      <c r="BD23" s="1535"/>
      <c r="BE23" s="1535"/>
      <c r="BF23" s="1535"/>
      <c r="BG23" s="1535"/>
      <c r="BH23" s="1535"/>
      <c r="BI23" s="1535"/>
      <c r="BJ23" s="1535"/>
      <c r="BK23" s="1535"/>
      <c r="BL23" s="1535"/>
      <c r="BM23" s="1535"/>
      <c r="BN23" s="1535"/>
      <c r="BO23" s="1535"/>
      <c r="BP23" s="1535"/>
      <c r="BQ23" s="1537"/>
      <c r="BR23" s="1537"/>
      <c r="BS23" s="1537"/>
      <c r="BT23" s="1537"/>
      <c r="BU23" s="1537"/>
      <c r="BV23" s="1537"/>
      <c r="BW23" s="1537"/>
      <c r="BX23" s="1537"/>
    </row>
    <row r="24" spans="1:76" ht="24" customHeight="1">
      <c r="A24" s="1898"/>
      <c r="B24" s="1930"/>
      <c r="C24" s="1908"/>
      <c r="D24" s="1931"/>
      <c r="E24" s="1909"/>
      <c r="F24" s="1915"/>
      <c r="G24" s="1915"/>
      <c r="H24" s="1934"/>
      <c r="I24" s="1853" t="s">
        <v>1732</v>
      </c>
      <c r="J24" s="1844" t="s">
        <v>73</v>
      </c>
      <c r="K24" s="2074">
        <v>519</v>
      </c>
      <c r="L24" s="1919"/>
      <c r="M24" s="1842"/>
      <c r="N24" s="1845">
        <v>9620</v>
      </c>
      <c r="O24" s="1851">
        <v>1.5</v>
      </c>
      <c r="P24" s="1851">
        <v>3</v>
      </c>
      <c r="Q24" s="1851">
        <v>12</v>
      </c>
      <c r="R24" s="1842"/>
      <c r="S24" s="1554"/>
      <c r="T24" s="1554"/>
      <c r="U24" s="1535"/>
      <c r="V24" s="1535"/>
      <c r="W24" s="1535"/>
      <c r="X24" s="1535"/>
      <c r="Y24" s="1535"/>
      <c r="Z24" s="1535"/>
      <c r="AA24" s="1535"/>
      <c r="AB24" s="1535"/>
      <c r="AC24" s="1535"/>
      <c r="AD24" s="1535"/>
      <c r="AE24" s="1535"/>
      <c r="AF24" s="1535"/>
      <c r="AG24" s="1535"/>
      <c r="AH24" s="1535"/>
      <c r="AI24" s="1535"/>
      <c r="AJ24" s="1535"/>
      <c r="AK24" s="1535"/>
      <c r="AL24" s="1535"/>
      <c r="AM24" s="1535"/>
      <c r="AN24" s="1535"/>
      <c r="AO24" s="1535"/>
      <c r="AP24" s="1535"/>
      <c r="AQ24" s="1535"/>
      <c r="AR24" s="1535"/>
      <c r="AS24" s="1535"/>
      <c r="AT24" s="1535"/>
      <c r="AU24" s="1535"/>
      <c r="AV24" s="1535"/>
      <c r="AW24" s="1535"/>
      <c r="AX24" s="1535"/>
      <c r="AY24" s="1535"/>
      <c r="AZ24" s="1535"/>
      <c r="BA24" s="1535"/>
      <c r="BB24" s="1535"/>
      <c r="BC24" s="1535"/>
      <c r="BD24" s="1535"/>
      <c r="BE24" s="1535"/>
      <c r="BF24" s="1535"/>
      <c r="BG24" s="1535"/>
      <c r="BH24" s="1535"/>
      <c r="BI24" s="1535"/>
      <c r="BJ24" s="1535"/>
      <c r="BK24" s="1535"/>
      <c r="BL24" s="1535"/>
      <c r="BM24" s="1535"/>
      <c r="BN24" s="1535"/>
      <c r="BO24" s="1535"/>
      <c r="BP24" s="1535"/>
      <c r="BQ24" s="1537"/>
      <c r="BR24" s="1537"/>
      <c r="BS24" s="1537"/>
      <c r="BT24" s="1537"/>
      <c r="BU24" s="1537"/>
      <c r="BV24" s="1537"/>
      <c r="BW24" s="1537"/>
      <c r="BX24" s="1537"/>
    </row>
    <row r="25" spans="1:76" ht="24" customHeight="1">
      <c r="A25" s="1898"/>
      <c r="B25" s="1907"/>
      <c r="C25" s="1908"/>
      <c r="D25" s="1909"/>
      <c r="E25" s="1909"/>
      <c r="F25" s="1915"/>
      <c r="G25" s="1915"/>
      <c r="H25" s="1932"/>
      <c r="I25" s="1854" t="s">
        <v>1733</v>
      </c>
      <c r="J25" s="1844" t="s">
        <v>73</v>
      </c>
      <c r="K25" s="2074">
        <v>433</v>
      </c>
      <c r="L25" s="1919"/>
      <c r="M25" s="1842"/>
      <c r="N25" s="1845">
        <v>9620</v>
      </c>
      <c r="O25" s="1851">
        <v>0.5</v>
      </c>
      <c r="P25" s="1851">
        <v>3</v>
      </c>
      <c r="Q25" s="1851">
        <v>0.5</v>
      </c>
      <c r="R25" s="1851">
        <v>60</v>
      </c>
      <c r="S25" s="1554"/>
      <c r="T25" s="1554"/>
      <c r="U25" s="1535"/>
      <c r="V25" s="1535"/>
      <c r="W25" s="1535"/>
      <c r="X25" s="1535"/>
      <c r="Y25" s="1535"/>
      <c r="Z25" s="1535"/>
      <c r="AA25" s="1535"/>
      <c r="AB25" s="1535"/>
      <c r="AC25" s="1535"/>
      <c r="AD25" s="1535"/>
      <c r="AE25" s="1535"/>
      <c r="AF25" s="1535"/>
      <c r="AG25" s="1535"/>
      <c r="AH25" s="1535"/>
      <c r="AI25" s="1535"/>
      <c r="AJ25" s="1535"/>
      <c r="AK25" s="1535"/>
      <c r="AL25" s="1535"/>
      <c r="AM25" s="1535"/>
      <c r="AN25" s="1535"/>
      <c r="AO25" s="1535"/>
      <c r="AP25" s="1535"/>
      <c r="AQ25" s="1535"/>
      <c r="AR25" s="1535"/>
      <c r="AS25" s="1535"/>
      <c r="AT25" s="1535"/>
      <c r="AU25" s="1535"/>
      <c r="AV25" s="1535"/>
      <c r="AW25" s="1535"/>
      <c r="AX25" s="1535"/>
      <c r="AY25" s="1535"/>
      <c r="AZ25" s="1535"/>
      <c r="BA25" s="1535"/>
      <c r="BB25" s="1535"/>
      <c r="BC25" s="1535"/>
      <c r="BD25" s="1535"/>
      <c r="BE25" s="1535"/>
      <c r="BF25" s="1535"/>
      <c r="BG25" s="1535"/>
      <c r="BH25" s="1535"/>
      <c r="BI25" s="1535"/>
      <c r="BJ25" s="1535"/>
      <c r="BK25" s="1535"/>
      <c r="BL25" s="1535"/>
      <c r="BM25" s="1535"/>
      <c r="BN25" s="1535"/>
      <c r="BO25" s="1535"/>
      <c r="BP25" s="1535"/>
      <c r="BQ25" s="1537"/>
      <c r="BR25" s="1537"/>
      <c r="BS25" s="1537"/>
      <c r="BT25" s="1537"/>
      <c r="BU25" s="1537"/>
      <c r="BV25" s="1537"/>
      <c r="BW25" s="1537"/>
      <c r="BX25" s="1537"/>
    </row>
    <row r="26" spans="1:76" ht="24" customHeight="1">
      <c r="A26" s="1898"/>
      <c r="B26" s="1907"/>
      <c r="C26" s="1908"/>
      <c r="D26" s="1909"/>
      <c r="E26" s="1909"/>
      <c r="F26" s="1915"/>
      <c r="G26" s="1915"/>
      <c r="H26" s="1932"/>
      <c r="I26" s="1855" t="s">
        <v>1734</v>
      </c>
      <c r="J26" s="1844" t="s">
        <v>73</v>
      </c>
      <c r="K26" s="2074">
        <v>720</v>
      </c>
      <c r="L26" s="1919"/>
      <c r="M26" s="1842"/>
      <c r="N26" s="1845">
        <v>80000</v>
      </c>
      <c r="O26" s="1851">
        <v>3</v>
      </c>
      <c r="P26" s="1851">
        <v>3</v>
      </c>
      <c r="Q26" s="1842"/>
      <c r="R26" s="1842"/>
      <c r="S26" s="1554"/>
      <c r="T26" s="1554"/>
      <c r="U26" s="1535"/>
      <c r="V26" s="1535"/>
      <c r="W26" s="1535"/>
      <c r="X26" s="1535"/>
      <c r="Y26" s="1535"/>
      <c r="Z26" s="1535"/>
      <c r="AA26" s="1535"/>
      <c r="AB26" s="1535"/>
      <c r="AC26" s="1535"/>
      <c r="AD26" s="1535"/>
      <c r="AE26" s="1535"/>
      <c r="AF26" s="1535"/>
      <c r="AG26" s="1535"/>
      <c r="AH26" s="1535"/>
      <c r="AI26" s="1535"/>
      <c r="AJ26" s="1535"/>
      <c r="AK26" s="1535"/>
      <c r="AL26" s="1535"/>
      <c r="AM26" s="1535"/>
      <c r="AN26" s="1535"/>
      <c r="AO26" s="1535"/>
      <c r="AP26" s="1535"/>
      <c r="AQ26" s="1535"/>
      <c r="AR26" s="1535"/>
      <c r="AS26" s="1535"/>
      <c r="AT26" s="1535"/>
      <c r="AU26" s="1535"/>
      <c r="AV26" s="1535"/>
      <c r="AW26" s="1535"/>
      <c r="AX26" s="1535"/>
      <c r="AY26" s="1535"/>
      <c r="AZ26" s="1535"/>
      <c r="BA26" s="1535"/>
      <c r="BB26" s="1535"/>
      <c r="BC26" s="1535"/>
      <c r="BD26" s="1535"/>
      <c r="BE26" s="1535"/>
      <c r="BF26" s="1535"/>
      <c r="BG26" s="1535"/>
      <c r="BH26" s="1535"/>
      <c r="BI26" s="1535"/>
      <c r="BJ26" s="1535"/>
      <c r="BK26" s="1535"/>
      <c r="BL26" s="1535"/>
      <c r="BM26" s="1535"/>
      <c r="BN26" s="1535"/>
      <c r="BO26" s="1535"/>
      <c r="BP26" s="1535"/>
      <c r="BQ26" s="1537"/>
      <c r="BR26" s="1537"/>
      <c r="BS26" s="1537"/>
      <c r="BT26" s="1537"/>
      <c r="BU26" s="1537"/>
      <c r="BV26" s="1537"/>
      <c r="BW26" s="1537"/>
      <c r="BX26" s="1537"/>
    </row>
    <row r="27" spans="1:76" ht="24" customHeight="1">
      <c r="A27" s="1898"/>
      <c r="B27" s="1907"/>
      <c r="C27" s="1908"/>
      <c r="D27" s="1909"/>
      <c r="E27" s="1909"/>
      <c r="F27" s="1915"/>
      <c r="G27" s="1915"/>
      <c r="H27" s="1932"/>
      <c r="I27" s="1854" t="s">
        <v>1735</v>
      </c>
      <c r="J27" s="1844" t="s">
        <v>73</v>
      </c>
      <c r="K27" s="2074">
        <v>2880</v>
      </c>
      <c r="L27" s="1919"/>
      <c r="M27" s="1842"/>
      <c r="N27" s="1845">
        <v>10000</v>
      </c>
      <c r="O27" s="1851">
        <v>8</v>
      </c>
      <c r="P27" s="1851">
        <v>3</v>
      </c>
      <c r="Q27" s="1851">
        <v>12</v>
      </c>
      <c r="R27" s="1842"/>
      <c r="S27" s="1554"/>
      <c r="T27" s="1554"/>
      <c r="U27" s="1535"/>
      <c r="V27" s="1535"/>
      <c r="W27" s="1535"/>
      <c r="X27" s="1535"/>
      <c r="Y27" s="1535"/>
      <c r="Z27" s="1535"/>
      <c r="AA27" s="1535"/>
      <c r="AB27" s="1535"/>
      <c r="AC27" s="1535"/>
      <c r="AD27" s="1535"/>
      <c r="AE27" s="1535"/>
      <c r="AF27" s="1535"/>
      <c r="AG27" s="1535"/>
      <c r="AH27" s="1535"/>
      <c r="AI27" s="1535"/>
      <c r="AJ27" s="1535"/>
      <c r="AK27" s="1535"/>
      <c r="AL27" s="1535"/>
      <c r="AM27" s="1535"/>
      <c r="AN27" s="1535"/>
      <c r="AO27" s="1535"/>
      <c r="AP27" s="1535"/>
      <c r="AQ27" s="1535"/>
      <c r="AR27" s="1535"/>
      <c r="AS27" s="1535"/>
      <c r="AT27" s="1535"/>
      <c r="AU27" s="1535"/>
      <c r="AV27" s="1535"/>
      <c r="AW27" s="1535"/>
      <c r="AX27" s="1535"/>
      <c r="AY27" s="1535"/>
      <c r="AZ27" s="1535"/>
      <c r="BA27" s="1535"/>
      <c r="BB27" s="1535"/>
      <c r="BC27" s="1535"/>
      <c r="BD27" s="1535"/>
      <c r="BE27" s="1535"/>
      <c r="BF27" s="1535"/>
      <c r="BG27" s="1535"/>
      <c r="BH27" s="1535"/>
      <c r="BI27" s="1535"/>
      <c r="BJ27" s="1535"/>
      <c r="BK27" s="1535"/>
      <c r="BL27" s="1535"/>
      <c r="BM27" s="1535"/>
      <c r="BN27" s="1535"/>
      <c r="BO27" s="1535"/>
      <c r="BP27" s="1535"/>
      <c r="BQ27" s="1537"/>
      <c r="BR27" s="1537"/>
      <c r="BS27" s="1537"/>
      <c r="BT27" s="1537"/>
      <c r="BU27" s="1537"/>
      <c r="BV27" s="1537"/>
      <c r="BW27" s="1537"/>
      <c r="BX27" s="1537"/>
    </row>
    <row r="28" spans="1:76" ht="24" customHeight="1">
      <c r="A28" s="1898"/>
      <c r="B28" s="1907"/>
      <c r="C28" s="1908"/>
      <c r="D28" s="1909"/>
      <c r="E28" s="1909"/>
      <c r="F28" s="1915"/>
      <c r="G28" s="1915"/>
      <c r="H28" s="1916"/>
      <c r="I28" s="1935" t="s">
        <v>1736</v>
      </c>
      <c r="J28" s="1936"/>
      <c r="K28" s="2032">
        <v>115253</v>
      </c>
      <c r="L28" s="1861" t="s">
        <v>1737</v>
      </c>
      <c r="M28" s="1842"/>
      <c r="N28" s="1842"/>
      <c r="O28" s="1842"/>
      <c r="P28" s="1842"/>
      <c r="Q28" s="1842"/>
      <c r="R28" s="1842"/>
      <c r="S28" s="1554"/>
      <c r="T28" s="1554"/>
      <c r="U28" s="1535"/>
      <c r="V28" s="1535"/>
      <c r="W28" s="1535"/>
      <c r="X28" s="1535"/>
      <c r="Y28" s="1535"/>
      <c r="Z28" s="1535"/>
      <c r="AA28" s="1535"/>
      <c r="AB28" s="1535"/>
      <c r="AC28" s="1535"/>
      <c r="AD28" s="1535"/>
      <c r="AE28" s="1535"/>
      <c r="AF28" s="1535"/>
      <c r="AG28" s="1535"/>
      <c r="AH28" s="1535"/>
      <c r="AI28" s="1535"/>
      <c r="AJ28" s="1535"/>
      <c r="AK28" s="1535"/>
      <c r="AL28" s="1535"/>
      <c r="AM28" s="1535"/>
      <c r="AN28" s="1535"/>
      <c r="AO28" s="1535"/>
      <c r="AP28" s="1535"/>
      <c r="AQ28" s="1535"/>
      <c r="AR28" s="1535"/>
      <c r="AS28" s="1535"/>
      <c r="AT28" s="1535"/>
      <c r="AU28" s="1535"/>
      <c r="AV28" s="1535"/>
      <c r="AW28" s="1535"/>
      <c r="AX28" s="1535"/>
      <c r="AY28" s="1535"/>
      <c r="AZ28" s="1535"/>
      <c r="BA28" s="1535"/>
      <c r="BB28" s="1535"/>
      <c r="BC28" s="1535"/>
      <c r="BD28" s="1535"/>
      <c r="BE28" s="1535"/>
      <c r="BF28" s="1535"/>
      <c r="BG28" s="1535"/>
      <c r="BH28" s="1535"/>
      <c r="BI28" s="1535"/>
      <c r="BJ28" s="1535"/>
      <c r="BK28" s="1535"/>
      <c r="BL28" s="1535"/>
      <c r="BM28" s="1535"/>
      <c r="BN28" s="1535"/>
      <c r="BO28" s="1535"/>
      <c r="BP28" s="1535"/>
      <c r="BQ28" s="1537"/>
      <c r="BR28" s="1537"/>
      <c r="BS28" s="1537"/>
      <c r="BT28" s="1537"/>
      <c r="BU28" s="1537"/>
      <c r="BV28" s="1537"/>
      <c r="BW28" s="1537"/>
      <c r="BX28" s="1537"/>
    </row>
    <row r="29" spans="1:76" ht="24" customHeight="1" thickBot="1">
      <c r="A29" s="1898"/>
      <c r="B29" s="1907"/>
      <c r="C29" s="1908"/>
      <c r="D29" s="1909"/>
      <c r="E29" s="1909"/>
      <c r="F29" s="1915"/>
      <c r="G29" s="1915"/>
      <c r="H29" s="1932"/>
      <c r="I29" s="1853" t="s">
        <v>1738</v>
      </c>
      <c r="J29" s="1936" t="s">
        <v>73</v>
      </c>
      <c r="K29" s="2074">
        <v>62400</v>
      </c>
      <c r="L29" s="2059" t="s">
        <v>1739</v>
      </c>
      <c r="M29" s="1842"/>
      <c r="N29" s="1938">
        <v>80000</v>
      </c>
      <c r="O29" s="1851">
        <v>5</v>
      </c>
      <c r="P29" s="1851">
        <v>52</v>
      </c>
      <c r="Q29" s="1851">
        <v>3</v>
      </c>
      <c r="R29" s="1842"/>
      <c r="S29" s="1554"/>
      <c r="T29" s="1554"/>
      <c r="U29" s="1535"/>
      <c r="V29" s="1535"/>
      <c r="W29" s="1535"/>
      <c r="X29" s="1535"/>
      <c r="Y29" s="1535"/>
      <c r="Z29" s="1535"/>
      <c r="AA29" s="1535"/>
      <c r="AB29" s="1535"/>
      <c r="AC29" s="1535"/>
      <c r="AD29" s="1535"/>
      <c r="AE29" s="1535"/>
      <c r="AF29" s="1535"/>
      <c r="AG29" s="1535"/>
      <c r="AH29" s="1535"/>
      <c r="AI29" s="1535"/>
      <c r="AJ29" s="1535"/>
      <c r="AK29" s="1535"/>
      <c r="AL29" s="1535"/>
      <c r="AM29" s="1535"/>
      <c r="AN29" s="1535"/>
      <c r="AO29" s="1535"/>
      <c r="AP29" s="1535"/>
      <c r="AQ29" s="1535"/>
      <c r="AR29" s="1535"/>
      <c r="AS29" s="1535"/>
      <c r="AT29" s="1535"/>
      <c r="AU29" s="1535"/>
      <c r="AV29" s="1535"/>
      <c r="AW29" s="1535"/>
      <c r="AX29" s="1535"/>
      <c r="AY29" s="1535"/>
      <c r="AZ29" s="1535"/>
      <c r="BA29" s="1535"/>
      <c r="BB29" s="1535"/>
      <c r="BC29" s="1535"/>
      <c r="BD29" s="1535"/>
      <c r="BE29" s="1535"/>
      <c r="BF29" s="1535"/>
      <c r="BG29" s="1535"/>
      <c r="BH29" s="1535"/>
      <c r="BI29" s="1535"/>
      <c r="BJ29" s="1535"/>
      <c r="BK29" s="1535"/>
      <c r="BL29" s="1535"/>
      <c r="BM29" s="1535"/>
      <c r="BN29" s="1535"/>
      <c r="BO29" s="1535"/>
      <c r="BP29" s="1535"/>
      <c r="BQ29" s="1537"/>
      <c r="BR29" s="1537"/>
      <c r="BS29" s="1537"/>
      <c r="BT29" s="1537"/>
      <c r="BU29" s="1537"/>
      <c r="BV29" s="1537"/>
      <c r="BW29" s="1537"/>
      <c r="BX29" s="1537"/>
    </row>
    <row r="30" spans="1:76" ht="24" customHeight="1">
      <c r="A30" s="1898"/>
      <c r="B30" s="1907"/>
      <c r="C30" s="1908"/>
      <c r="D30" s="1909"/>
      <c r="E30" s="1909"/>
      <c r="F30" s="1915"/>
      <c r="G30" s="1915"/>
      <c r="H30" s="1932"/>
      <c r="I30" s="1853" t="s">
        <v>1740</v>
      </c>
      <c r="J30" s="1936" t="s">
        <v>73</v>
      </c>
      <c r="K30" s="2074">
        <v>12480</v>
      </c>
      <c r="L30" s="1861"/>
      <c r="M30" s="1842"/>
      <c r="N30" s="1938">
        <v>80000</v>
      </c>
      <c r="O30" s="1851">
        <v>52</v>
      </c>
      <c r="P30" s="1851">
        <v>3</v>
      </c>
      <c r="Q30" s="1842"/>
      <c r="R30" s="1842"/>
      <c r="S30" s="1554"/>
      <c r="T30" s="1554"/>
      <c r="U30" s="1535"/>
      <c r="V30" s="1535"/>
      <c r="W30" s="1535"/>
      <c r="X30" s="1535"/>
      <c r="Y30" s="1535"/>
      <c r="Z30" s="1535"/>
      <c r="AA30" s="1535"/>
      <c r="AB30" s="1535"/>
      <c r="AC30" s="1535"/>
      <c r="AD30" s="1535"/>
      <c r="AE30" s="1535"/>
      <c r="AF30" s="1535"/>
      <c r="AG30" s="1535"/>
      <c r="AH30" s="1535"/>
      <c r="AI30" s="1535"/>
      <c r="AJ30" s="1535"/>
      <c r="AK30" s="1535"/>
      <c r="AL30" s="1535"/>
      <c r="AM30" s="1535"/>
      <c r="AN30" s="1535"/>
      <c r="AO30" s="1535"/>
      <c r="AP30" s="1535"/>
      <c r="AQ30" s="1535"/>
      <c r="AR30" s="1535"/>
      <c r="AS30" s="1535"/>
      <c r="AT30" s="1535"/>
      <c r="AU30" s="1535"/>
      <c r="AV30" s="1535"/>
      <c r="AW30" s="1535"/>
      <c r="AX30" s="1535"/>
      <c r="AY30" s="1535"/>
      <c r="AZ30" s="1535"/>
      <c r="BA30" s="1535"/>
      <c r="BB30" s="1535"/>
      <c r="BC30" s="1535"/>
      <c r="BD30" s="1535"/>
      <c r="BE30" s="1535"/>
      <c r="BF30" s="1535"/>
      <c r="BG30" s="1535"/>
      <c r="BH30" s="1535"/>
      <c r="BI30" s="1535"/>
      <c r="BJ30" s="1535"/>
      <c r="BK30" s="1535"/>
      <c r="BL30" s="1535"/>
      <c r="BM30" s="1535"/>
      <c r="BN30" s="1535"/>
      <c r="BO30" s="1535"/>
      <c r="BP30" s="1535"/>
      <c r="BQ30" s="1537"/>
      <c r="BR30" s="1537"/>
      <c r="BS30" s="1537"/>
      <c r="BT30" s="1537"/>
      <c r="BU30" s="1537"/>
      <c r="BV30" s="1537"/>
      <c r="BW30" s="1537"/>
      <c r="BX30" s="1537"/>
    </row>
    <row r="31" spans="1:76" ht="24" customHeight="1">
      <c r="A31" s="1898"/>
      <c r="B31" s="1907"/>
      <c r="C31" s="1908"/>
      <c r="D31" s="1909"/>
      <c r="E31" s="1909"/>
      <c r="F31" s="1915"/>
      <c r="G31" s="1915"/>
      <c r="H31" s="1932"/>
      <c r="I31" s="1853" t="s">
        <v>1741</v>
      </c>
      <c r="J31" s="1936" t="s">
        <v>73</v>
      </c>
      <c r="K31" s="2074">
        <v>15600</v>
      </c>
      <c r="L31" s="1939" t="s">
        <v>1742</v>
      </c>
      <c r="M31" s="1842"/>
      <c r="N31" s="1938">
        <v>60000</v>
      </c>
      <c r="O31" s="1851">
        <v>5</v>
      </c>
      <c r="P31" s="1851">
        <v>52</v>
      </c>
      <c r="Q31" s="1851">
        <v>1</v>
      </c>
      <c r="R31" s="1842"/>
      <c r="S31" s="1554"/>
      <c r="T31" s="1554"/>
      <c r="U31" s="1535"/>
      <c r="V31" s="1535"/>
      <c r="W31" s="1535"/>
      <c r="X31" s="1535"/>
      <c r="Y31" s="1535"/>
      <c r="Z31" s="1535"/>
      <c r="AA31" s="1535"/>
      <c r="AB31" s="1535"/>
      <c r="AC31" s="1535"/>
      <c r="AD31" s="1535"/>
      <c r="AE31" s="1535"/>
      <c r="AF31" s="1535"/>
      <c r="AG31" s="1535"/>
      <c r="AH31" s="1535"/>
      <c r="AI31" s="1535"/>
      <c r="AJ31" s="1535"/>
      <c r="AK31" s="1535"/>
      <c r="AL31" s="1535"/>
      <c r="AM31" s="1535"/>
      <c r="AN31" s="1535"/>
      <c r="AO31" s="1535"/>
      <c r="AP31" s="1535"/>
      <c r="AQ31" s="1535"/>
      <c r="AR31" s="1535"/>
      <c r="AS31" s="1535"/>
      <c r="AT31" s="1535"/>
      <c r="AU31" s="1535"/>
      <c r="AV31" s="1535"/>
      <c r="AW31" s="1535"/>
      <c r="AX31" s="1535"/>
      <c r="AY31" s="1535"/>
      <c r="AZ31" s="1535"/>
      <c r="BA31" s="1535"/>
      <c r="BB31" s="1535"/>
      <c r="BC31" s="1535"/>
      <c r="BD31" s="1535"/>
      <c r="BE31" s="1535"/>
      <c r="BF31" s="1535"/>
      <c r="BG31" s="1535"/>
      <c r="BH31" s="1535"/>
      <c r="BI31" s="1535"/>
      <c r="BJ31" s="1535"/>
      <c r="BK31" s="1535"/>
      <c r="BL31" s="1535"/>
      <c r="BM31" s="1535"/>
      <c r="BN31" s="1535"/>
      <c r="BO31" s="1535"/>
      <c r="BP31" s="1535"/>
      <c r="BQ31" s="1537"/>
      <c r="BR31" s="1537"/>
      <c r="BS31" s="1537"/>
      <c r="BT31" s="1537"/>
      <c r="BU31" s="1537"/>
      <c r="BV31" s="1537"/>
      <c r="BW31" s="1537"/>
      <c r="BX31" s="1537"/>
    </row>
    <row r="32" spans="1:76" ht="24" customHeight="1">
      <c r="A32" s="1898"/>
      <c r="B32" s="1907"/>
      <c r="C32" s="1908"/>
      <c r="D32" s="1909"/>
      <c r="E32" s="1909"/>
      <c r="F32" s="1915"/>
      <c r="G32" s="1915"/>
      <c r="H32" s="1932"/>
      <c r="I32" s="1853" t="s">
        <v>1743</v>
      </c>
      <c r="J32" s="1936" t="s">
        <v>73</v>
      </c>
      <c r="K32" s="2074">
        <v>3120</v>
      </c>
      <c r="L32" s="1940"/>
      <c r="M32" s="1842"/>
      <c r="N32" s="1938">
        <v>60000</v>
      </c>
      <c r="O32" s="1851">
        <v>52</v>
      </c>
      <c r="P32" s="1851">
        <v>1</v>
      </c>
      <c r="Q32" s="1842"/>
      <c r="R32" s="1842"/>
      <c r="S32" s="1554"/>
      <c r="T32" s="1554"/>
      <c r="U32" s="1535"/>
      <c r="V32" s="1535"/>
      <c r="W32" s="1535"/>
      <c r="X32" s="1535"/>
      <c r="Y32" s="1535"/>
      <c r="Z32" s="1535"/>
      <c r="AA32" s="1535"/>
      <c r="AB32" s="1535"/>
      <c r="AC32" s="1535"/>
      <c r="AD32" s="1535"/>
      <c r="AE32" s="1535"/>
      <c r="AF32" s="1535"/>
      <c r="AG32" s="1535"/>
      <c r="AH32" s="1535"/>
      <c r="AI32" s="1535"/>
      <c r="AJ32" s="1535"/>
      <c r="AK32" s="1535"/>
      <c r="AL32" s="1535"/>
      <c r="AM32" s="1535"/>
      <c r="AN32" s="1535"/>
      <c r="AO32" s="1535"/>
      <c r="AP32" s="1535"/>
      <c r="AQ32" s="1535"/>
      <c r="AR32" s="1535"/>
      <c r="AS32" s="1535"/>
      <c r="AT32" s="1535"/>
      <c r="AU32" s="1535"/>
      <c r="AV32" s="1535"/>
      <c r="AW32" s="1535"/>
      <c r="AX32" s="1535"/>
      <c r="AY32" s="1535"/>
      <c r="AZ32" s="1535"/>
      <c r="BA32" s="1535"/>
      <c r="BB32" s="1535"/>
      <c r="BC32" s="1535"/>
      <c r="BD32" s="1535"/>
      <c r="BE32" s="1535"/>
      <c r="BF32" s="1535"/>
      <c r="BG32" s="1535"/>
      <c r="BH32" s="1535"/>
      <c r="BI32" s="1535"/>
      <c r="BJ32" s="1535"/>
      <c r="BK32" s="1535"/>
      <c r="BL32" s="1535"/>
      <c r="BM32" s="1535"/>
      <c r="BN32" s="1535"/>
      <c r="BO32" s="1535"/>
      <c r="BP32" s="1535"/>
      <c r="BQ32" s="1537"/>
      <c r="BR32" s="1537"/>
      <c r="BS32" s="1537"/>
      <c r="BT32" s="1537"/>
      <c r="BU32" s="1537"/>
      <c r="BV32" s="1537"/>
      <c r="BW32" s="1537"/>
      <c r="BX32" s="1537"/>
    </row>
    <row r="33" spans="1:76" ht="24" customHeight="1">
      <c r="A33" s="1898"/>
      <c r="B33" s="1907"/>
      <c r="C33" s="1908"/>
      <c r="D33" s="1909"/>
      <c r="E33" s="1931"/>
      <c r="F33" s="1915"/>
      <c r="G33" s="1915"/>
      <c r="H33" s="1932"/>
      <c r="I33" s="1853" t="s">
        <v>1744</v>
      </c>
      <c r="J33" s="1936" t="s">
        <v>73</v>
      </c>
      <c r="K33" s="2074">
        <v>11082</v>
      </c>
      <c r="L33" s="1937" t="s">
        <v>1745</v>
      </c>
      <c r="M33" s="1842"/>
      <c r="N33" s="1938">
        <v>9620</v>
      </c>
      <c r="O33" s="1923">
        <v>1.5</v>
      </c>
      <c r="P33" s="1851">
        <v>16</v>
      </c>
      <c r="Q33" s="1851">
        <v>12</v>
      </c>
      <c r="R33" s="1851">
        <v>4</v>
      </c>
      <c r="S33" s="1842"/>
      <c r="T33" s="1554"/>
      <c r="U33" s="1535"/>
      <c r="V33" s="1535"/>
      <c r="W33" s="1535"/>
      <c r="X33" s="1535"/>
      <c r="Y33" s="1535"/>
      <c r="Z33" s="1535"/>
      <c r="AA33" s="1535"/>
      <c r="AB33" s="1535"/>
      <c r="AC33" s="1535"/>
      <c r="AD33" s="1535"/>
      <c r="AE33" s="1535"/>
      <c r="AF33" s="1535"/>
      <c r="AG33" s="1535"/>
      <c r="AH33" s="1535"/>
      <c r="AI33" s="1535"/>
      <c r="AJ33" s="1535"/>
      <c r="AK33" s="1535"/>
      <c r="AL33" s="1535"/>
      <c r="AM33" s="1535"/>
      <c r="AN33" s="1535"/>
      <c r="AO33" s="1535"/>
      <c r="AP33" s="1535"/>
      <c r="AQ33" s="1535"/>
      <c r="AR33" s="1535"/>
      <c r="AS33" s="1535"/>
      <c r="AT33" s="1535"/>
      <c r="AU33" s="1535"/>
      <c r="AV33" s="1535"/>
      <c r="AW33" s="1535"/>
      <c r="AX33" s="1535"/>
      <c r="AY33" s="1535"/>
      <c r="AZ33" s="1535"/>
      <c r="BA33" s="1535"/>
      <c r="BB33" s="1535"/>
      <c r="BC33" s="1535"/>
      <c r="BD33" s="1535"/>
      <c r="BE33" s="1535"/>
      <c r="BF33" s="1535"/>
      <c r="BG33" s="1535"/>
      <c r="BH33" s="1535"/>
      <c r="BI33" s="1535"/>
      <c r="BJ33" s="1535"/>
      <c r="BK33" s="1535"/>
      <c r="BL33" s="1535"/>
      <c r="BM33" s="1535"/>
      <c r="BN33" s="1535"/>
      <c r="BO33" s="1535"/>
      <c r="BP33" s="1535"/>
      <c r="BQ33" s="1537"/>
      <c r="BR33" s="1537"/>
      <c r="BS33" s="1537"/>
      <c r="BT33" s="1537"/>
      <c r="BU33" s="1537"/>
      <c r="BV33" s="1537"/>
      <c r="BW33" s="1537"/>
      <c r="BX33" s="1537"/>
    </row>
    <row r="34" spans="1:76" ht="24" customHeight="1">
      <c r="A34" s="1898"/>
      <c r="B34" s="1907"/>
      <c r="C34" s="1908"/>
      <c r="D34" s="1909"/>
      <c r="E34" s="1931"/>
      <c r="F34" s="1915"/>
      <c r="G34" s="1915"/>
      <c r="H34" s="1932"/>
      <c r="I34" s="1853" t="s">
        <v>1746</v>
      </c>
      <c r="J34" s="1936" t="s">
        <v>73</v>
      </c>
      <c r="K34" s="2074">
        <v>1251</v>
      </c>
      <c r="L34" s="1940" t="s">
        <v>1005</v>
      </c>
      <c r="M34" s="1842"/>
      <c r="N34" s="1938">
        <v>9620</v>
      </c>
      <c r="O34" s="1923">
        <v>0.5</v>
      </c>
      <c r="P34" s="1851">
        <v>0.5</v>
      </c>
      <c r="Q34" s="1851">
        <v>5</v>
      </c>
      <c r="R34" s="1851">
        <v>52</v>
      </c>
      <c r="S34" s="1851">
        <v>2</v>
      </c>
      <c r="T34" s="1554"/>
      <c r="U34" s="1535"/>
      <c r="V34" s="1535"/>
      <c r="W34" s="1535"/>
      <c r="X34" s="1535"/>
      <c r="Y34" s="1535"/>
      <c r="Z34" s="1535"/>
      <c r="AA34" s="1535"/>
      <c r="AB34" s="1535"/>
      <c r="AC34" s="1535"/>
      <c r="AD34" s="1535"/>
      <c r="AE34" s="1535"/>
      <c r="AF34" s="1535"/>
      <c r="AG34" s="1535"/>
      <c r="AH34" s="1535"/>
      <c r="AI34" s="1535"/>
      <c r="AJ34" s="1535"/>
      <c r="AK34" s="1535"/>
      <c r="AL34" s="1535"/>
      <c r="AM34" s="1535"/>
      <c r="AN34" s="1535"/>
      <c r="AO34" s="1535"/>
      <c r="AP34" s="1535"/>
      <c r="AQ34" s="1535"/>
      <c r="AR34" s="1535"/>
      <c r="AS34" s="1535"/>
      <c r="AT34" s="1535"/>
      <c r="AU34" s="1535"/>
      <c r="AV34" s="1535"/>
      <c r="AW34" s="1535"/>
      <c r="AX34" s="1535"/>
      <c r="AY34" s="1535"/>
      <c r="AZ34" s="1535"/>
      <c r="BA34" s="1535"/>
      <c r="BB34" s="1535"/>
      <c r="BC34" s="1535"/>
      <c r="BD34" s="1535"/>
      <c r="BE34" s="1535"/>
      <c r="BF34" s="1535"/>
      <c r="BG34" s="1535"/>
      <c r="BH34" s="1535"/>
      <c r="BI34" s="1535"/>
      <c r="BJ34" s="1535"/>
      <c r="BK34" s="1535"/>
      <c r="BL34" s="1535"/>
      <c r="BM34" s="1535"/>
      <c r="BN34" s="1535"/>
      <c r="BO34" s="1535"/>
      <c r="BP34" s="1535"/>
      <c r="BQ34" s="1537"/>
      <c r="BR34" s="1537"/>
      <c r="BS34" s="1537"/>
      <c r="BT34" s="1537"/>
      <c r="BU34" s="1537"/>
      <c r="BV34" s="1537"/>
      <c r="BW34" s="1537"/>
      <c r="BX34" s="1537"/>
    </row>
    <row r="35" spans="1:76" ht="24" customHeight="1">
      <c r="A35" s="1898"/>
      <c r="B35" s="1907"/>
      <c r="C35" s="1908"/>
      <c r="D35" s="1909"/>
      <c r="E35" s="1931"/>
      <c r="F35" s="1915"/>
      <c r="G35" s="1915"/>
      <c r="H35" s="1932"/>
      <c r="I35" s="1853" t="s">
        <v>1747</v>
      </c>
      <c r="J35" s="1936" t="s">
        <v>73</v>
      </c>
      <c r="K35" s="2074">
        <v>2400</v>
      </c>
      <c r="L35" s="1941" t="s">
        <v>871</v>
      </c>
      <c r="M35" s="1842"/>
      <c r="N35" s="1938">
        <v>80000</v>
      </c>
      <c r="O35" s="1851">
        <v>10</v>
      </c>
      <c r="P35" s="1851">
        <v>3</v>
      </c>
      <c r="Q35" s="1842"/>
      <c r="R35" s="1842"/>
      <c r="S35" s="1842"/>
      <c r="T35" s="1554"/>
      <c r="U35" s="1535"/>
      <c r="V35" s="1535"/>
      <c r="W35" s="1535"/>
      <c r="X35" s="1535"/>
      <c r="Y35" s="1535"/>
      <c r="Z35" s="1535"/>
      <c r="AA35" s="1535"/>
      <c r="AB35" s="1535"/>
      <c r="AC35" s="1535"/>
      <c r="AD35" s="1535"/>
      <c r="AE35" s="1535"/>
      <c r="AF35" s="1535"/>
      <c r="AG35" s="1535"/>
      <c r="AH35" s="1535"/>
      <c r="AI35" s="1535"/>
      <c r="AJ35" s="1535"/>
      <c r="AK35" s="1535"/>
      <c r="AL35" s="1535"/>
      <c r="AM35" s="1535"/>
      <c r="AN35" s="1535"/>
      <c r="AO35" s="1535"/>
      <c r="AP35" s="1535"/>
      <c r="AQ35" s="1535"/>
      <c r="AR35" s="1535"/>
      <c r="AS35" s="1535"/>
      <c r="AT35" s="1535"/>
      <c r="AU35" s="1535"/>
      <c r="AV35" s="1535"/>
      <c r="AW35" s="1535"/>
      <c r="AX35" s="1535"/>
      <c r="AY35" s="1535"/>
      <c r="AZ35" s="1535"/>
      <c r="BA35" s="1535"/>
      <c r="BB35" s="1535"/>
      <c r="BC35" s="1535"/>
      <c r="BD35" s="1535"/>
      <c r="BE35" s="1535"/>
      <c r="BF35" s="1535"/>
      <c r="BG35" s="1535"/>
      <c r="BH35" s="1535"/>
      <c r="BI35" s="1535"/>
      <c r="BJ35" s="1535"/>
      <c r="BK35" s="1535"/>
      <c r="BL35" s="1535"/>
      <c r="BM35" s="1535"/>
      <c r="BN35" s="1535"/>
      <c r="BO35" s="1535"/>
      <c r="BP35" s="1535"/>
      <c r="BQ35" s="1537"/>
      <c r="BR35" s="1537"/>
      <c r="BS35" s="1537"/>
      <c r="BT35" s="1537"/>
      <c r="BU35" s="1537"/>
      <c r="BV35" s="1537"/>
      <c r="BW35" s="1537"/>
      <c r="BX35" s="1537"/>
    </row>
    <row r="36" spans="1:76" ht="24" customHeight="1">
      <c r="A36" s="1898"/>
      <c r="B36" s="1907"/>
      <c r="C36" s="1908"/>
      <c r="D36" s="1909"/>
      <c r="E36" s="1931"/>
      <c r="F36" s="1915"/>
      <c r="G36" s="1915"/>
      <c r="H36" s="1932"/>
      <c r="I36" s="1853" t="s">
        <v>1748</v>
      </c>
      <c r="J36" s="1936" t="s">
        <v>73</v>
      </c>
      <c r="K36" s="2074">
        <v>600</v>
      </c>
      <c r="L36" s="1941"/>
      <c r="M36" s="1842"/>
      <c r="N36" s="1938">
        <v>60000</v>
      </c>
      <c r="O36" s="1851">
        <v>10</v>
      </c>
      <c r="P36" s="1851">
        <v>1</v>
      </c>
      <c r="Q36" s="1842"/>
      <c r="R36" s="1842"/>
      <c r="S36" s="1842"/>
      <c r="T36" s="1554"/>
      <c r="U36" s="1535"/>
      <c r="V36" s="1535"/>
      <c r="W36" s="1535"/>
      <c r="X36" s="1535"/>
      <c r="Y36" s="1535"/>
      <c r="Z36" s="1535"/>
      <c r="AA36" s="1535"/>
      <c r="AB36" s="1535"/>
      <c r="AC36" s="1535"/>
      <c r="AD36" s="1535"/>
      <c r="AE36" s="1535"/>
      <c r="AF36" s="1535"/>
      <c r="AG36" s="1535"/>
      <c r="AH36" s="1535"/>
      <c r="AI36" s="1535"/>
      <c r="AJ36" s="1535"/>
      <c r="AK36" s="1535"/>
      <c r="AL36" s="1535"/>
      <c r="AM36" s="1535"/>
      <c r="AN36" s="1535"/>
      <c r="AO36" s="1535"/>
      <c r="AP36" s="1535"/>
      <c r="AQ36" s="1535"/>
      <c r="AR36" s="1535"/>
      <c r="AS36" s="1535"/>
      <c r="AT36" s="1535"/>
      <c r="AU36" s="1535"/>
      <c r="AV36" s="1535"/>
      <c r="AW36" s="1535"/>
      <c r="AX36" s="1535"/>
      <c r="AY36" s="1535"/>
      <c r="AZ36" s="1535"/>
      <c r="BA36" s="1535"/>
      <c r="BB36" s="1535"/>
      <c r="BC36" s="1535"/>
      <c r="BD36" s="1535"/>
      <c r="BE36" s="1535"/>
      <c r="BF36" s="1535"/>
      <c r="BG36" s="1535"/>
      <c r="BH36" s="1535"/>
      <c r="BI36" s="1535"/>
      <c r="BJ36" s="1535"/>
      <c r="BK36" s="1535"/>
      <c r="BL36" s="1535"/>
      <c r="BM36" s="1535"/>
      <c r="BN36" s="1535"/>
      <c r="BO36" s="1535"/>
      <c r="BP36" s="1535"/>
      <c r="BQ36" s="1537"/>
      <c r="BR36" s="1537"/>
      <c r="BS36" s="1537"/>
      <c r="BT36" s="1537"/>
      <c r="BU36" s="1537"/>
      <c r="BV36" s="1537"/>
      <c r="BW36" s="1537"/>
      <c r="BX36" s="1537"/>
    </row>
    <row r="37" spans="1:76" ht="24" customHeight="1">
      <c r="A37" s="1898"/>
      <c r="B37" s="1907"/>
      <c r="C37" s="1908"/>
      <c r="D37" s="1909"/>
      <c r="E37" s="1931"/>
      <c r="F37" s="1915"/>
      <c r="G37" s="1915"/>
      <c r="H37" s="1932"/>
      <c r="I37" s="1853" t="s">
        <v>1749</v>
      </c>
      <c r="J37" s="1942" t="s">
        <v>73</v>
      </c>
      <c r="K37" s="2074">
        <v>960</v>
      </c>
      <c r="L37" s="1943" t="s">
        <v>1750</v>
      </c>
      <c r="M37" s="1842"/>
      <c r="N37" s="1938">
        <v>80000</v>
      </c>
      <c r="O37" s="1851">
        <v>12</v>
      </c>
      <c r="P37" s="1851">
        <v>1</v>
      </c>
      <c r="Q37" s="1842"/>
      <c r="R37" s="1842"/>
      <c r="S37" s="1842"/>
      <c r="T37" s="1554"/>
      <c r="U37" s="1535"/>
      <c r="V37" s="1535"/>
      <c r="W37" s="1535"/>
      <c r="X37" s="1535"/>
      <c r="Y37" s="1535"/>
      <c r="Z37" s="1535"/>
      <c r="AA37" s="1535"/>
      <c r="AB37" s="1535"/>
      <c r="AC37" s="1535"/>
      <c r="AD37" s="1535"/>
      <c r="AE37" s="1535"/>
      <c r="AF37" s="1535"/>
      <c r="AG37" s="1535"/>
      <c r="AH37" s="1535"/>
      <c r="AI37" s="1535"/>
      <c r="AJ37" s="1535"/>
      <c r="AK37" s="1535"/>
      <c r="AL37" s="1535"/>
      <c r="AM37" s="1535"/>
      <c r="AN37" s="1535"/>
      <c r="AO37" s="1535"/>
      <c r="AP37" s="1535"/>
      <c r="AQ37" s="1535"/>
      <c r="AR37" s="1535"/>
      <c r="AS37" s="1535"/>
      <c r="AT37" s="1535"/>
      <c r="AU37" s="1535"/>
      <c r="AV37" s="1535"/>
      <c r="AW37" s="1535"/>
      <c r="AX37" s="1535"/>
      <c r="AY37" s="1535"/>
      <c r="AZ37" s="1535"/>
      <c r="BA37" s="1535"/>
      <c r="BB37" s="1535"/>
      <c r="BC37" s="1535"/>
      <c r="BD37" s="1535"/>
      <c r="BE37" s="1535"/>
      <c r="BF37" s="1535"/>
      <c r="BG37" s="1535"/>
      <c r="BH37" s="1535"/>
      <c r="BI37" s="1535"/>
      <c r="BJ37" s="1535"/>
      <c r="BK37" s="1535"/>
      <c r="BL37" s="1535"/>
      <c r="BM37" s="1535"/>
      <c r="BN37" s="1535"/>
      <c r="BO37" s="1535"/>
      <c r="BP37" s="1535"/>
      <c r="BQ37" s="1537"/>
      <c r="BR37" s="1537"/>
      <c r="BS37" s="1537"/>
      <c r="BT37" s="1537"/>
      <c r="BU37" s="1537"/>
      <c r="BV37" s="1537"/>
      <c r="BW37" s="1537"/>
      <c r="BX37" s="1537"/>
    </row>
    <row r="38" spans="1:76" ht="24" customHeight="1">
      <c r="A38" s="1898"/>
      <c r="B38" s="1907"/>
      <c r="C38" s="1908"/>
      <c r="D38" s="1909"/>
      <c r="E38" s="1931"/>
      <c r="F38" s="1915"/>
      <c r="G38" s="1915"/>
      <c r="H38" s="1932"/>
      <c r="I38" s="1853" t="s">
        <v>1751</v>
      </c>
      <c r="J38" s="1942" t="s">
        <v>73</v>
      </c>
      <c r="K38" s="2074">
        <v>5360</v>
      </c>
      <c r="L38" s="1943" t="s">
        <v>1752</v>
      </c>
      <c r="M38" s="1842"/>
      <c r="N38" s="1938">
        <v>80000</v>
      </c>
      <c r="O38" s="1851">
        <v>67</v>
      </c>
      <c r="P38" s="1851">
        <v>1</v>
      </c>
      <c r="Q38" s="1842"/>
      <c r="R38" s="1842"/>
      <c r="S38" s="1842"/>
      <c r="T38" s="1554"/>
      <c r="U38" s="1535"/>
      <c r="V38" s="1535"/>
      <c r="W38" s="1535"/>
      <c r="X38" s="1535"/>
      <c r="Y38" s="1535"/>
      <c r="Z38" s="1535"/>
      <c r="AA38" s="1535"/>
      <c r="AB38" s="1535"/>
      <c r="AC38" s="1535"/>
      <c r="AD38" s="1535"/>
      <c r="AE38" s="1535"/>
      <c r="AF38" s="1535"/>
      <c r="AG38" s="1535"/>
      <c r="AH38" s="1535"/>
      <c r="AI38" s="1535"/>
      <c r="AJ38" s="1535"/>
      <c r="AK38" s="1535"/>
      <c r="AL38" s="1535"/>
      <c r="AM38" s="1535"/>
      <c r="AN38" s="1535"/>
      <c r="AO38" s="1535"/>
      <c r="AP38" s="1535"/>
      <c r="AQ38" s="1535"/>
      <c r="AR38" s="1535"/>
      <c r="AS38" s="1535"/>
      <c r="AT38" s="1535"/>
      <c r="AU38" s="1535"/>
      <c r="AV38" s="1535"/>
      <c r="AW38" s="1535"/>
      <c r="AX38" s="1535"/>
      <c r="AY38" s="1535"/>
      <c r="AZ38" s="1535"/>
      <c r="BA38" s="1535"/>
      <c r="BB38" s="1535"/>
      <c r="BC38" s="1535"/>
      <c r="BD38" s="1535"/>
      <c r="BE38" s="1535"/>
      <c r="BF38" s="1535"/>
      <c r="BG38" s="1535"/>
      <c r="BH38" s="1535"/>
      <c r="BI38" s="1535"/>
      <c r="BJ38" s="1535"/>
      <c r="BK38" s="1535"/>
      <c r="BL38" s="1535"/>
      <c r="BM38" s="1535"/>
      <c r="BN38" s="1535"/>
      <c r="BO38" s="1535"/>
      <c r="BP38" s="1535"/>
      <c r="BQ38" s="1537"/>
      <c r="BR38" s="1537"/>
      <c r="BS38" s="1537"/>
      <c r="BT38" s="1537"/>
      <c r="BU38" s="1537"/>
      <c r="BV38" s="1537"/>
      <c r="BW38" s="1537"/>
      <c r="BX38" s="1537"/>
    </row>
    <row r="39" spans="1:76" ht="24" customHeight="1">
      <c r="A39" s="1898"/>
      <c r="B39" s="1907"/>
      <c r="C39" s="1908"/>
      <c r="D39" s="1909"/>
      <c r="E39" s="1931"/>
      <c r="F39" s="1915"/>
      <c r="G39" s="1944"/>
      <c r="H39" s="1916"/>
      <c r="I39" s="1935" t="s">
        <v>1753</v>
      </c>
      <c r="J39" s="1942"/>
      <c r="K39" s="2032">
        <v>59180</v>
      </c>
      <c r="L39" s="1941"/>
      <c r="M39" s="1842"/>
      <c r="N39" s="1938"/>
      <c r="O39" s="1842"/>
      <c r="P39" s="1842"/>
      <c r="Q39" s="1842"/>
      <c r="R39" s="1842"/>
      <c r="S39" s="1842"/>
      <c r="T39" s="1554"/>
      <c r="U39" s="1535"/>
      <c r="V39" s="1535"/>
      <c r="W39" s="1535"/>
      <c r="X39" s="1535"/>
      <c r="Y39" s="1535"/>
      <c r="Z39" s="1535"/>
      <c r="AA39" s="1535"/>
      <c r="AB39" s="1535"/>
      <c r="AC39" s="1535"/>
      <c r="AD39" s="1535"/>
      <c r="AE39" s="1535"/>
      <c r="AF39" s="1535"/>
      <c r="AG39" s="1535"/>
      <c r="AH39" s="1535"/>
      <c r="AI39" s="1535"/>
      <c r="AJ39" s="1535"/>
      <c r="AK39" s="1535"/>
      <c r="AL39" s="1535"/>
      <c r="AM39" s="1535"/>
      <c r="AN39" s="1535"/>
      <c r="AO39" s="1535"/>
      <c r="AP39" s="1535"/>
      <c r="AQ39" s="1535"/>
      <c r="AR39" s="1535"/>
      <c r="AS39" s="1535"/>
      <c r="AT39" s="1535"/>
      <c r="AU39" s="1535"/>
      <c r="AV39" s="1535"/>
      <c r="AW39" s="1535"/>
      <c r="AX39" s="1535"/>
      <c r="AY39" s="1535"/>
      <c r="AZ39" s="1535"/>
      <c r="BA39" s="1535"/>
      <c r="BB39" s="1535"/>
      <c r="BC39" s="1535"/>
      <c r="BD39" s="1535"/>
      <c r="BE39" s="1535"/>
      <c r="BF39" s="1535"/>
      <c r="BG39" s="1535"/>
      <c r="BH39" s="1535"/>
      <c r="BI39" s="1535"/>
      <c r="BJ39" s="1535"/>
      <c r="BK39" s="1535"/>
      <c r="BL39" s="1535"/>
      <c r="BM39" s="1535"/>
      <c r="BN39" s="1535"/>
      <c r="BO39" s="1535"/>
      <c r="BP39" s="1535"/>
      <c r="BQ39" s="1537"/>
      <c r="BR39" s="1537"/>
      <c r="BS39" s="1537"/>
      <c r="BT39" s="1537"/>
      <c r="BU39" s="1537"/>
      <c r="BV39" s="1537"/>
      <c r="BW39" s="1537"/>
      <c r="BX39" s="1537"/>
    </row>
    <row r="40" spans="1:76" ht="24" customHeight="1">
      <c r="A40" s="1898"/>
      <c r="B40" s="1907"/>
      <c r="C40" s="1908"/>
      <c r="D40" s="1909"/>
      <c r="E40" s="1909"/>
      <c r="F40" s="1944"/>
      <c r="G40" s="1915"/>
      <c r="H40" s="1934"/>
      <c r="I40" s="1853" t="s">
        <v>1754</v>
      </c>
      <c r="J40" s="1942" t="s">
        <v>73</v>
      </c>
      <c r="K40" s="2074">
        <v>28800</v>
      </c>
      <c r="L40" s="1941"/>
      <c r="M40" s="1842"/>
      <c r="N40" s="1938">
        <v>80000</v>
      </c>
      <c r="O40" s="1851">
        <v>15</v>
      </c>
      <c r="P40" s="1851">
        <v>12</v>
      </c>
      <c r="Q40" s="1851">
        <v>2</v>
      </c>
      <c r="R40" s="1842"/>
      <c r="S40" s="1842"/>
      <c r="T40" s="1554"/>
      <c r="U40" s="1535"/>
      <c r="V40" s="1535"/>
      <c r="W40" s="1535"/>
      <c r="X40" s="1535"/>
      <c r="Y40" s="1535"/>
      <c r="Z40" s="1535"/>
      <c r="AA40" s="1535"/>
      <c r="AB40" s="1535"/>
      <c r="AC40" s="1535"/>
      <c r="AD40" s="1535"/>
      <c r="AE40" s="1535"/>
      <c r="AF40" s="1535"/>
      <c r="AG40" s="1535"/>
      <c r="AH40" s="1535"/>
      <c r="AI40" s="1535"/>
      <c r="AJ40" s="1535"/>
      <c r="AK40" s="1535"/>
      <c r="AL40" s="1535"/>
      <c r="AM40" s="1535"/>
      <c r="AN40" s="1535"/>
      <c r="AO40" s="1535"/>
      <c r="AP40" s="1535"/>
      <c r="AQ40" s="1535"/>
      <c r="AR40" s="1535"/>
      <c r="AS40" s="1535"/>
      <c r="AT40" s="1535"/>
      <c r="AU40" s="1535"/>
      <c r="AV40" s="1535"/>
      <c r="AW40" s="1535"/>
      <c r="AX40" s="1535"/>
      <c r="AY40" s="1535"/>
      <c r="AZ40" s="1535"/>
      <c r="BA40" s="1535"/>
      <c r="BB40" s="1535"/>
      <c r="BC40" s="1535"/>
      <c r="BD40" s="1535"/>
      <c r="BE40" s="1535"/>
      <c r="BF40" s="1535"/>
      <c r="BG40" s="1535"/>
      <c r="BH40" s="1535"/>
      <c r="BI40" s="1535"/>
      <c r="BJ40" s="1535"/>
      <c r="BK40" s="1535"/>
      <c r="BL40" s="1535"/>
      <c r="BM40" s="1535"/>
      <c r="BN40" s="1535"/>
      <c r="BO40" s="1535"/>
      <c r="BP40" s="1535"/>
      <c r="BQ40" s="1537"/>
      <c r="BR40" s="1537"/>
      <c r="BS40" s="1537"/>
      <c r="BT40" s="1537"/>
      <c r="BU40" s="1537"/>
      <c r="BV40" s="1537"/>
      <c r="BW40" s="1537"/>
      <c r="BX40" s="1537"/>
    </row>
    <row r="41" spans="1:76" ht="24" customHeight="1" thickBot="1">
      <c r="A41" s="2043"/>
      <c r="B41" s="2050"/>
      <c r="C41" s="2139"/>
      <c r="D41" s="2046"/>
      <c r="E41" s="2046"/>
      <c r="F41" s="2140"/>
      <c r="G41" s="2047"/>
      <c r="H41" s="2058"/>
      <c r="I41" s="2141" t="s">
        <v>1755</v>
      </c>
      <c r="J41" s="2142" t="s">
        <v>73</v>
      </c>
      <c r="K41" s="2075">
        <v>9600</v>
      </c>
      <c r="L41" s="1941"/>
      <c r="M41" s="1842"/>
      <c r="N41" s="1938">
        <v>80000</v>
      </c>
      <c r="O41" s="1851">
        <v>5</v>
      </c>
      <c r="P41" s="1851">
        <v>12</v>
      </c>
      <c r="Q41" s="1851">
        <v>2</v>
      </c>
      <c r="R41" s="1842"/>
      <c r="S41" s="1842"/>
      <c r="T41" s="1554"/>
      <c r="U41" s="1535"/>
      <c r="V41" s="1535"/>
      <c r="W41" s="1535"/>
      <c r="X41" s="1535"/>
      <c r="Y41" s="1535"/>
      <c r="Z41" s="1535"/>
      <c r="AA41" s="1535"/>
      <c r="AB41" s="1535"/>
      <c r="AC41" s="1535"/>
      <c r="AD41" s="1535"/>
      <c r="AE41" s="1535"/>
      <c r="AF41" s="1535"/>
      <c r="AG41" s="1535"/>
      <c r="AH41" s="1535"/>
      <c r="AI41" s="1535"/>
      <c r="AJ41" s="1535"/>
      <c r="AK41" s="1535"/>
      <c r="AL41" s="1535"/>
      <c r="AM41" s="1535"/>
      <c r="AN41" s="1535"/>
      <c r="AO41" s="1535"/>
      <c r="AP41" s="1535"/>
      <c r="AQ41" s="1535"/>
      <c r="AR41" s="1535"/>
      <c r="AS41" s="1535"/>
      <c r="AT41" s="1535"/>
      <c r="AU41" s="1535"/>
      <c r="AV41" s="1535"/>
      <c r="AW41" s="1535"/>
      <c r="AX41" s="1535"/>
      <c r="AY41" s="1535"/>
      <c r="AZ41" s="1535"/>
      <c r="BA41" s="1535"/>
      <c r="BB41" s="1535"/>
      <c r="BC41" s="1535"/>
      <c r="BD41" s="1535"/>
      <c r="BE41" s="1535"/>
      <c r="BF41" s="1535"/>
      <c r="BG41" s="1535"/>
      <c r="BH41" s="1535"/>
      <c r="BI41" s="1535"/>
      <c r="BJ41" s="1535"/>
      <c r="BK41" s="1535"/>
      <c r="BL41" s="1535"/>
      <c r="BM41" s="1535"/>
      <c r="BN41" s="1535"/>
      <c r="BO41" s="1535"/>
      <c r="BP41" s="1535"/>
      <c r="BQ41" s="1537"/>
      <c r="BR41" s="1537"/>
      <c r="BS41" s="1537"/>
      <c r="BT41" s="1537"/>
      <c r="BU41" s="1537"/>
      <c r="BV41" s="1537"/>
      <c r="BW41" s="1537"/>
      <c r="BX41" s="1537"/>
    </row>
    <row r="42" spans="1:76" ht="24" customHeight="1">
      <c r="A42" s="1898"/>
      <c r="B42" s="1930"/>
      <c r="C42" s="1945"/>
      <c r="D42" s="1909"/>
      <c r="E42" s="1909"/>
      <c r="F42" s="1944"/>
      <c r="G42" s="1915"/>
      <c r="H42" s="1932"/>
      <c r="I42" s="1946" t="s">
        <v>1756</v>
      </c>
      <c r="J42" s="1942" t="s">
        <v>73</v>
      </c>
      <c r="K42" s="2074">
        <v>10390</v>
      </c>
      <c r="L42" s="1941"/>
      <c r="M42" s="1842"/>
      <c r="N42" s="1938">
        <v>9620</v>
      </c>
      <c r="O42" s="1923">
        <v>1.5</v>
      </c>
      <c r="P42" s="1851">
        <v>2</v>
      </c>
      <c r="Q42" s="1851">
        <v>15</v>
      </c>
      <c r="R42" s="1851">
        <v>12</v>
      </c>
      <c r="S42" s="1851">
        <v>2</v>
      </c>
      <c r="T42" s="1554"/>
      <c r="U42" s="1535"/>
      <c r="V42" s="1535"/>
      <c r="W42" s="1535"/>
      <c r="X42" s="1535"/>
      <c r="Y42" s="1535"/>
      <c r="Z42" s="1535"/>
      <c r="AA42" s="1535"/>
      <c r="AB42" s="1535"/>
      <c r="AC42" s="1535"/>
      <c r="AD42" s="1535"/>
      <c r="AE42" s="1535"/>
      <c r="AF42" s="1535"/>
      <c r="AG42" s="1535"/>
      <c r="AH42" s="1535"/>
      <c r="AI42" s="1535"/>
      <c r="AJ42" s="1535"/>
      <c r="AK42" s="1535"/>
      <c r="AL42" s="1535"/>
      <c r="AM42" s="1535"/>
      <c r="AN42" s="1535"/>
      <c r="AO42" s="1535"/>
      <c r="AP42" s="1535"/>
      <c r="AQ42" s="1535"/>
      <c r="AR42" s="1535"/>
      <c r="AS42" s="1535"/>
      <c r="AT42" s="1535"/>
      <c r="AU42" s="1535"/>
      <c r="AV42" s="1535"/>
      <c r="AW42" s="1535"/>
      <c r="AX42" s="1535"/>
      <c r="AY42" s="1535"/>
      <c r="AZ42" s="1535"/>
      <c r="BA42" s="1535"/>
      <c r="BB42" s="1535"/>
      <c r="BC42" s="1535"/>
      <c r="BD42" s="1535"/>
      <c r="BE42" s="1535"/>
      <c r="BF42" s="1535"/>
      <c r="BG42" s="1535"/>
      <c r="BH42" s="1535"/>
      <c r="BI42" s="1535"/>
      <c r="BJ42" s="1535"/>
      <c r="BK42" s="1535"/>
      <c r="BL42" s="1535"/>
      <c r="BM42" s="1535"/>
      <c r="BN42" s="1535"/>
      <c r="BO42" s="1535"/>
      <c r="BP42" s="1535"/>
      <c r="BQ42" s="1537"/>
      <c r="BR42" s="1537"/>
      <c r="BS42" s="1537"/>
      <c r="BT42" s="1537"/>
      <c r="BU42" s="1537"/>
      <c r="BV42" s="1537"/>
      <c r="BW42" s="1537"/>
      <c r="BX42" s="1537"/>
    </row>
    <row r="43" spans="1:76" ht="24" customHeight="1">
      <c r="A43" s="1898"/>
      <c r="B43" s="1907"/>
      <c r="C43" s="1908"/>
      <c r="D43" s="1947"/>
      <c r="E43" s="1948"/>
      <c r="F43" s="1949"/>
      <c r="G43" s="1949"/>
      <c r="H43" s="1950"/>
      <c r="I43" s="1951" t="s">
        <v>1757</v>
      </c>
      <c r="J43" s="1952" t="s">
        <v>73</v>
      </c>
      <c r="K43" s="2076">
        <v>10390</v>
      </c>
      <c r="L43" s="1941"/>
      <c r="M43" s="1842"/>
      <c r="N43" s="1938">
        <v>9620</v>
      </c>
      <c r="O43" s="1923">
        <v>0.5</v>
      </c>
      <c r="P43" s="1851">
        <v>6</v>
      </c>
      <c r="Q43" s="1851">
        <v>15</v>
      </c>
      <c r="R43" s="1851">
        <v>12</v>
      </c>
      <c r="S43" s="1851">
        <v>2</v>
      </c>
      <c r="T43" s="1554"/>
      <c r="U43" s="1535"/>
      <c r="V43" s="1535"/>
      <c r="W43" s="1535"/>
      <c r="X43" s="1535"/>
      <c r="Y43" s="1535"/>
      <c r="Z43" s="1535"/>
      <c r="AA43" s="1535"/>
      <c r="AB43" s="1535"/>
      <c r="AC43" s="1535"/>
      <c r="AD43" s="1535"/>
      <c r="AE43" s="1535"/>
      <c r="AF43" s="1535"/>
      <c r="AG43" s="1535"/>
      <c r="AH43" s="1535"/>
      <c r="AI43" s="1535"/>
      <c r="AJ43" s="1535"/>
      <c r="AK43" s="1535"/>
      <c r="AL43" s="1535"/>
      <c r="AM43" s="1535"/>
      <c r="AN43" s="1535"/>
      <c r="AO43" s="1535"/>
      <c r="AP43" s="1535"/>
      <c r="AQ43" s="1535"/>
      <c r="AR43" s="1535"/>
      <c r="AS43" s="1535"/>
      <c r="AT43" s="1535"/>
      <c r="AU43" s="1535"/>
      <c r="AV43" s="1535"/>
      <c r="AW43" s="1535"/>
      <c r="AX43" s="1535"/>
      <c r="AY43" s="1535"/>
      <c r="AZ43" s="1535"/>
      <c r="BA43" s="1535"/>
      <c r="BB43" s="1535"/>
      <c r="BC43" s="1535"/>
      <c r="BD43" s="1535"/>
      <c r="BE43" s="1535"/>
      <c r="BF43" s="1535"/>
      <c r="BG43" s="1535"/>
      <c r="BH43" s="1535"/>
      <c r="BI43" s="1535"/>
      <c r="BJ43" s="1535"/>
      <c r="BK43" s="1535"/>
      <c r="BL43" s="1535"/>
      <c r="BM43" s="1535"/>
      <c r="BN43" s="1535"/>
      <c r="BO43" s="1535"/>
      <c r="BP43" s="1535"/>
      <c r="BQ43" s="1537"/>
      <c r="BR43" s="1537"/>
      <c r="BS43" s="1537"/>
      <c r="BT43" s="1537"/>
      <c r="BU43" s="1537"/>
      <c r="BV43" s="1537"/>
      <c r="BW43" s="1537"/>
      <c r="BX43" s="1537"/>
    </row>
    <row r="44" spans="1:76" ht="24" customHeight="1">
      <c r="A44" s="1953"/>
      <c r="B44" s="1908"/>
      <c r="C44" s="1945"/>
      <c r="D44" s="3572" t="s">
        <v>1758</v>
      </c>
      <c r="E44" s="3573"/>
      <c r="F44" s="1954">
        <v>491871</v>
      </c>
      <c r="G44" s="1954">
        <v>513350</v>
      </c>
      <c r="H44" s="1955">
        <v>-21479</v>
      </c>
      <c r="I44" s="1956"/>
      <c r="J44" s="1957"/>
      <c r="K44" s="2077"/>
      <c r="L44" s="1958"/>
      <c r="M44" s="1842"/>
      <c r="N44" s="1842"/>
      <c r="O44" s="1842"/>
      <c r="P44" s="1842"/>
      <c r="Q44" s="1842"/>
      <c r="R44" s="1842"/>
      <c r="S44" s="1842"/>
      <c r="T44" s="1554"/>
      <c r="U44" s="1535"/>
      <c r="V44" s="1535"/>
      <c r="W44" s="1535"/>
      <c r="X44" s="1535"/>
      <c r="Y44" s="1535"/>
      <c r="Z44" s="1535"/>
      <c r="AA44" s="1535"/>
      <c r="AB44" s="1535"/>
      <c r="AC44" s="1535"/>
      <c r="AD44" s="1535"/>
      <c r="AE44" s="1535"/>
      <c r="AF44" s="1535"/>
      <c r="AG44" s="1535"/>
      <c r="AH44" s="1535"/>
      <c r="AI44" s="1535"/>
      <c r="AJ44" s="1535"/>
      <c r="AK44" s="1535"/>
      <c r="AL44" s="1535"/>
      <c r="AM44" s="1535"/>
      <c r="AN44" s="1535"/>
      <c r="AO44" s="1535"/>
      <c r="AP44" s="1535"/>
      <c r="AQ44" s="1535"/>
      <c r="AR44" s="1535"/>
      <c r="AS44" s="1535"/>
      <c r="AT44" s="1535"/>
      <c r="AU44" s="1535"/>
      <c r="AV44" s="1535"/>
      <c r="AW44" s="1535"/>
      <c r="AX44" s="1535"/>
      <c r="AY44" s="1535"/>
      <c r="AZ44" s="1535"/>
      <c r="BA44" s="1535"/>
      <c r="BB44" s="1535"/>
      <c r="BC44" s="1535"/>
      <c r="BD44" s="1535"/>
      <c r="BE44" s="1535"/>
      <c r="BF44" s="1535"/>
      <c r="BG44" s="1535"/>
      <c r="BH44" s="1535"/>
      <c r="BI44" s="1535"/>
      <c r="BJ44" s="1535"/>
      <c r="BK44" s="1535"/>
      <c r="BL44" s="1535"/>
      <c r="BM44" s="1535"/>
      <c r="BN44" s="1535"/>
      <c r="BO44" s="1535"/>
      <c r="BP44" s="1535"/>
      <c r="BQ44" s="1537"/>
      <c r="BR44" s="1537"/>
      <c r="BS44" s="1537"/>
      <c r="BT44" s="1537"/>
      <c r="BU44" s="1537"/>
      <c r="BV44" s="1537"/>
      <c r="BW44" s="1537"/>
      <c r="BX44" s="1537"/>
    </row>
    <row r="45" spans="1:76" ht="24" customHeight="1">
      <c r="A45" s="1953"/>
      <c r="B45" s="1908"/>
      <c r="C45" s="1945"/>
      <c r="D45" s="1959"/>
      <c r="E45" s="1960" t="s">
        <v>1759</v>
      </c>
      <c r="F45" s="1961">
        <v>34924</v>
      </c>
      <c r="G45" s="1962">
        <v>35544</v>
      </c>
      <c r="H45" s="1963">
        <v>-620</v>
      </c>
      <c r="I45" s="1964" t="s">
        <v>176</v>
      </c>
      <c r="J45" s="1965"/>
      <c r="K45" s="2078">
        <v>34924</v>
      </c>
      <c r="L45" s="1958"/>
      <c r="M45" s="1842"/>
      <c r="N45" s="1842"/>
      <c r="O45" s="1842"/>
      <c r="P45" s="1842"/>
      <c r="Q45" s="1842"/>
      <c r="R45" s="1842"/>
      <c r="S45" s="1842"/>
      <c r="T45" s="1554"/>
      <c r="U45" s="1535"/>
      <c r="V45" s="1535"/>
      <c r="W45" s="1535"/>
      <c r="X45" s="1535"/>
      <c r="Y45" s="1535"/>
      <c r="Z45" s="1535"/>
      <c r="AA45" s="1535"/>
      <c r="AB45" s="1535"/>
      <c r="AC45" s="1535"/>
      <c r="AD45" s="1535"/>
      <c r="AE45" s="1535"/>
      <c r="AF45" s="1535"/>
      <c r="AG45" s="1535"/>
      <c r="AH45" s="1535"/>
      <c r="AI45" s="1535"/>
      <c r="AJ45" s="1535"/>
      <c r="AK45" s="1535"/>
      <c r="AL45" s="1535"/>
      <c r="AM45" s="1535"/>
      <c r="AN45" s="1535"/>
      <c r="AO45" s="1535"/>
      <c r="AP45" s="1535"/>
      <c r="AQ45" s="1535"/>
      <c r="AR45" s="1535"/>
      <c r="AS45" s="1535"/>
      <c r="AT45" s="1535"/>
      <c r="AU45" s="1535"/>
      <c r="AV45" s="1535"/>
      <c r="AW45" s="1535"/>
      <c r="AX45" s="1535"/>
      <c r="AY45" s="1535"/>
      <c r="AZ45" s="1535"/>
      <c r="BA45" s="1535"/>
      <c r="BB45" s="1535"/>
      <c r="BC45" s="1535"/>
      <c r="BD45" s="1535"/>
      <c r="BE45" s="1535"/>
      <c r="BF45" s="1535"/>
      <c r="BG45" s="1535"/>
      <c r="BH45" s="1535"/>
      <c r="BI45" s="1535"/>
      <c r="BJ45" s="1535"/>
      <c r="BK45" s="1535"/>
      <c r="BL45" s="1535"/>
      <c r="BM45" s="1535"/>
      <c r="BN45" s="1535"/>
      <c r="BO45" s="1535"/>
      <c r="BP45" s="1535"/>
      <c r="BQ45" s="1537"/>
      <c r="BR45" s="1537"/>
      <c r="BS45" s="1537"/>
      <c r="BT45" s="1537"/>
      <c r="BU45" s="1537"/>
      <c r="BV45" s="1537"/>
      <c r="BW45" s="1537"/>
      <c r="BX45" s="1537"/>
    </row>
    <row r="46" spans="1:76" ht="24" customHeight="1">
      <c r="A46" s="1953"/>
      <c r="B46" s="1908"/>
      <c r="C46" s="1945"/>
      <c r="D46" s="1966"/>
      <c r="E46" s="1966"/>
      <c r="F46" s="1967"/>
      <c r="G46" s="1967"/>
      <c r="H46" s="1968"/>
      <c r="I46" s="1969" t="s">
        <v>1760</v>
      </c>
      <c r="J46" s="1936" t="s">
        <v>73</v>
      </c>
      <c r="K46" s="2079">
        <v>960</v>
      </c>
      <c r="L46" s="1970" t="s">
        <v>1006</v>
      </c>
      <c r="M46" s="1842"/>
      <c r="N46" s="1845">
        <v>80000</v>
      </c>
      <c r="O46" s="1851">
        <v>6</v>
      </c>
      <c r="P46" s="1851">
        <v>2</v>
      </c>
      <c r="Q46" s="1842"/>
      <c r="R46" s="1842"/>
      <c r="S46" s="1842"/>
      <c r="T46" s="1554"/>
      <c r="U46" s="1535"/>
      <c r="V46" s="1535"/>
      <c r="W46" s="1535"/>
      <c r="X46" s="1535"/>
      <c r="Y46" s="1535"/>
      <c r="Z46" s="1535"/>
      <c r="AA46" s="1535"/>
      <c r="AB46" s="1535"/>
      <c r="AC46" s="1535"/>
      <c r="AD46" s="1535"/>
      <c r="AE46" s="1535"/>
      <c r="AF46" s="1535"/>
      <c r="AG46" s="1535"/>
      <c r="AH46" s="1535"/>
      <c r="AI46" s="1535"/>
      <c r="AJ46" s="1535"/>
      <c r="AK46" s="1535"/>
      <c r="AL46" s="1535"/>
      <c r="AM46" s="1535"/>
      <c r="AN46" s="1535"/>
      <c r="AO46" s="1535"/>
      <c r="AP46" s="1535"/>
      <c r="AQ46" s="1535"/>
      <c r="AR46" s="1535"/>
      <c r="AS46" s="1535"/>
      <c r="AT46" s="1535"/>
      <c r="AU46" s="1535"/>
      <c r="AV46" s="1535"/>
      <c r="AW46" s="1535"/>
      <c r="AX46" s="1535"/>
      <c r="AY46" s="1535"/>
      <c r="AZ46" s="1535"/>
      <c r="BA46" s="1535"/>
      <c r="BB46" s="1535"/>
      <c r="BC46" s="1535"/>
      <c r="BD46" s="1535"/>
      <c r="BE46" s="1535"/>
      <c r="BF46" s="1535"/>
      <c r="BG46" s="1535"/>
      <c r="BH46" s="1535"/>
      <c r="BI46" s="1535"/>
      <c r="BJ46" s="1535"/>
      <c r="BK46" s="1535"/>
      <c r="BL46" s="1535"/>
      <c r="BM46" s="1535"/>
      <c r="BN46" s="1535"/>
      <c r="BO46" s="1535"/>
      <c r="BP46" s="1535"/>
      <c r="BQ46" s="1537"/>
      <c r="BR46" s="1537"/>
      <c r="BS46" s="1537"/>
      <c r="BT46" s="1537"/>
      <c r="BU46" s="1537"/>
      <c r="BV46" s="1537"/>
      <c r="BW46" s="1537"/>
      <c r="BX46" s="1537"/>
    </row>
    <row r="47" spans="1:76" ht="24" customHeight="1">
      <c r="A47" s="1953"/>
      <c r="B47" s="1908"/>
      <c r="C47" s="1945"/>
      <c r="D47" s="1966"/>
      <c r="E47" s="1966"/>
      <c r="F47" s="1967"/>
      <c r="G47" s="1967"/>
      <c r="H47" s="1968"/>
      <c r="I47" s="1969" t="s">
        <v>1761</v>
      </c>
      <c r="J47" s="1936" t="s">
        <v>73</v>
      </c>
      <c r="K47" s="2079">
        <v>600</v>
      </c>
      <c r="L47" s="1970" t="s">
        <v>1007</v>
      </c>
      <c r="M47" s="1842"/>
      <c r="N47" s="1845">
        <v>300000</v>
      </c>
      <c r="O47" s="1851">
        <v>2</v>
      </c>
      <c r="P47" s="1842"/>
      <c r="Q47" s="1842"/>
      <c r="R47" s="1842"/>
      <c r="S47" s="1842"/>
      <c r="T47" s="1554"/>
      <c r="U47" s="1535"/>
      <c r="V47" s="1535"/>
      <c r="W47" s="1535"/>
      <c r="X47" s="1535"/>
      <c r="Y47" s="1535"/>
      <c r="Z47" s="1535"/>
      <c r="AA47" s="1535"/>
      <c r="AB47" s="1535"/>
      <c r="AC47" s="1535"/>
      <c r="AD47" s="1535"/>
      <c r="AE47" s="1535"/>
      <c r="AF47" s="1535"/>
      <c r="AG47" s="1535"/>
      <c r="AH47" s="1535"/>
      <c r="AI47" s="1535"/>
      <c r="AJ47" s="1535"/>
      <c r="AK47" s="1535"/>
      <c r="AL47" s="1535"/>
      <c r="AM47" s="1535"/>
      <c r="AN47" s="1535"/>
      <c r="AO47" s="1535"/>
      <c r="AP47" s="1535"/>
      <c r="AQ47" s="1535"/>
      <c r="AR47" s="1535"/>
      <c r="AS47" s="1535"/>
      <c r="AT47" s="1535"/>
      <c r="AU47" s="1535"/>
      <c r="AV47" s="1535"/>
      <c r="AW47" s="1535"/>
      <c r="AX47" s="1535"/>
      <c r="AY47" s="1535"/>
      <c r="AZ47" s="1535"/>
      <c r="BA47" s="1535"/>
      <c r="BB47" s="1535"/>
      <c r="BC47" s="1535"/>
      <c r="BD47" s="1535"/>
      <c r="BE47" s="1535"/>
      <c r="BF47" s="1535"/>
      <c r="BG47" s="1535"/>
      <c r="BH47" s="1535"/>
      <c r="BI47" s="1535"/>
      <c r="BJ47" s="1535"/>
      <c r="BK47" s="1535"/>
      <c r="BL47" s="1535"/>
      <c r="BM47" s="1535"/>
      <c r="BN47" s="1535"/>
      <c r="BO47" s="1535"/>
      <c r="BP47" s="1535"/>
      <c r="BQ47" s="1537"/>
      <c r="BR47" s="1537"/>
      <c r="BS47" s="1537"/>
      <c r="BT47" s="1537"/>
      <c r="BU47" s="1537"/>
      <c r="BV47" s="1537"/>
      <c r="BW47" s="1537"/>
      <c r="BX47" s="1537"/>
    </row>
    <row r="48" spans="1:76" ht="24" customHeight="1">
      <c r="A48" s="1953"/>
      <c r="B48" s="1908"/>
      <c r="C48" s="1945"/>
      <c r="D48" s="1930"/>
      <c r="E48" s="1930"/>
      <c r="F48" s="2008"/>
      <c r="G48" s="1967"/>
      <c r="H48" s="1968"/>
      <c r="I48" s="1969" t="s">
        <v>1762</v>
      </c>
      <c r="J48" s="1936" t="s">
        <v>73</v>
      </c>
      <c r="K48" s="2074">
        <v>1490</v>
      </c>
      <c r="L48" s="1970" t="s">
        <v>1008</v>
      </c>
      <c r="M48" s="1842"/>
      <c r="N48" s="1845">
        <v>1800</v>
      </c>
      <c r="O48" s="1851">
        <v>3</v>
      </c>
      <c r="P48" s="1851">
        <v>23</v>
      </c>
      <c r="Q48" s="1851">
        <v>12</v>
      </c>
      <c r="R48" s="1842"/>
      <c r="S48" s="1842"/>
      <c r="T48" s="1554"/>
      <c r="U48" s="1535"/>
      <c r="V48" s="1535"/>
      <c r="W48" s="1535"/>
      <c r="X48" s="1535"/>
      <c r="Y48" s="1535"/>
      <c r="Z48" s="1535"/>
      <c r="AA48" s="1535"/>
      <c r="AB48" s="1535"/>
      <c r="AC48" s="1535"/>
      <c r="AD48" s="1535"/>
      <c r="AE48" s="1535"/>
      <c r="AF48" s="1535"/>
      <c r="AG48" s="1535"/>
      <c r="AH48" s="1535"/>
      <c r="AI48" s="1535"/>
      <c r="AJ48" s="1535"/>
      <c r="AK48" s="1535"/>
      <c r="AL48" s="1535"/>
      <c r="AM48" s="1535"/>
      <c r="AN48" s="1535"/>
      <c r="AO48" s="1535"/>
      <c r="AP48" s="1535"/>
      <c r="AQ48" s="1535"/>
      <c r="AR48" s="1535"/>
      <c r="AS48" s="1535"/>
      <c r="AT48" s="1535"/>
      <c r="AU48" s="1535"/>
      <c r="AV48" s="1535"/>
      <c r="AW48" s="1535"/>
      <c r="AX48" s="1535"/>
      <c r="AY48" s="1535"/>
      <c r="AZ48" s="1535"/>
      <c r="BA48" s="1535"/>
      <c r="BB48" s="1535"/>
      <c r="BC48" s="1535"/>
      <c r="BD48" s="1535"/>
      <c r="BE48" s="1535"/>
      <c r="BF48" s="1535"/>
      <c r="BG48" s="1535"/>
      <c r="BH48" s="1535"/>
      <c r="BI48" s="1535"/>
      <c r="BJ48" s="1535"/>
      <c r="BK48" s="1535"/>
      <c r="BL48" s="1535"/>
      <c r="BM48" s="1535"/>
      <c r="BN48" s="1535"/>
      <c r="BO48" s="1535"/>
      <c r="BP48" s="1535"/>
      <c r="BQ48" s="1537"/>
      <c r="BR48" s="1537"/>
      <c r="BS48" s="1537"/>
      <c r="BT48" s="1537"/>
      <c r="BU48" s="1537"/>
      <c r="BV48" s="1537"/>
      <c r="BW48" s="1537"/>
      <c r="BX48" s="1537"/>
    </row>
    <row r="49" spans="1:76" ht="24" customHeight="1">
      <c r="A49" s="1953"/>
      <c r="B49" s="1908"/>
      <c r="C49" s="1945"/>
      <c r="D49" s="1930"/>
      <c r="E49" s="1930"/>
      <c r="F49" s="2008"/>
      <c r="G49" s="1967"/>
      <c r="H49" s="1968"/>
      <c r="I49" s="1969" t="s">
        <v>1763</v>
      </c>
      <c r="J49" s="1936" t="s">
        <v>73</v>
      </c>
      <c r="K49" s="2074">
        <v>3600</v>
      </c>
      <c r="L49" s="1970" t="s">
        <v>1764</v>
      </c>
      <c r="M49" s="1842"/>
      <c r="N49" s="1845">
        <v>1200000</v>
      </c>
      <c r="O49" s="1851">
        <v>3</v>
      </c>
      <c r="P49" s="1842"/>
      <c r="Q49" s="1554"/>
      <c r="R49" s="1554"/>
      <c r="S49" s="1554"/>
      <c r="T49" s="1554"/>
      <c r="U49" s="1535"/>
      <c r="V49" s="1535"/>
      <c r="W49" s="1535"/>
      <c r="X49" s="1535"/>
      <c r="Y49" s="1535"/>
      <c r="Z49" s="1535"/>
      <c r="AA49" s="1535"/>
      <c r="AB49" s="1535"/>
      <c r="AC49" s="1535"/>
      <c r="AD49" s="1535"/>
      <c r="AE49" s="1535"/>
      <c r="AF49" s="1535"/>
      <c r="AG49" s="1535"/>
      <c r="AH49" s="1535"/>
      <c r="AI49" s="1535"/>
      <c r="AJ49" s="1535"/>
      <c r="AK49" s="1535"/>
      <c r="AL49" s="1535"/>
      <c r="AM49" s="1535"/>
      <c r="AN49" s="1535"/>
      <c r="AO49" s="1535"/>
      <c r="AP49" s="1535"/>
      <c r="AQ49" s="1535"/>
      <c r="AR49" s="1535"/>
      <c r="AS49" s="1535"/>
      <c r="AT49" s="1535"/>
      <c r="AU49" s="1535"/>
      <c r="AV49" s="1535"/>
      <c r="AW49" s="1535"/>
      <c r="AX49" s="1535"/>
      <c r="AY49" s="1535"/>
      <c r="AZ49" s="1535"/>
      <c r="BA49" s="1535"/>
      <c r="BB49" s="1535"/>
      <c r="BC49" s="1535"/>
      <c r="BD49" s="1535"/>
      <c r="BE49" s="1535"/>
      <c r="BF49" s="1535"/>
      <c r="BG49" s="1535"/>
      <c r="BH49" s="1535"/>
      <c r="BI49" s="1535"/>
      <c r="BJ49" s="1535"/>
      <c r="BK49" s="1535"/>
      <c r="BL49" s="1535"/>
      <c r="BM49" s="1535"/>
      <c r="BN49" s="1535"/>
      <c r="BO49" s="1535"/>
      <c r="BP49" s="1535"/>
      <c r="BQ49" s="1537"/>
      <c r="BR49" s="1537"/>
      <c r="BS49" s="1537"/>
      <c r="BT49" s="1537"/>
      <c r="BU49" s="1537"/>
      <c r="BV49" s="1537"/>
      <c r="BW49" s="1537"/>
      <c r="BX49" s="1537"/>
    </row>
    <row r="50" spans="1:76" ht="24" customHeight="1">
      <c r="A50" s="1953"/>
      <c r="B50" s="1908"/>
      <c r="C50" s="1945"/>
      <c r="D50" s="1930"/>
      <c r="E50" s="1930"/>
      <c r="F50" s="2008"/>
      <c r="G50" s="1967"/>
      <c r="H50" s="1968"/>
      <c r="I50" s="1971" t="s">
        <v>1765</v>
      </c>
      <c r="J50" s="1972" t="s">
        <v>73</v>
      </c>
      <c r="K50" s="2080">
        <v>10800</v>
      </c>
      <c r="L50" s="1973" t="s">
        <v>1766</v>
      </c>
      <c r="M50" s="1842"/>
      <c r="N50" s="1845">
        <v>60000</v>
      </c>
      <c r="O50" s="1851">
        <v>15</v>
      </c>
      <c r="P50" s="1851">
        <v>12</v>
      </c>
      <c r="Q50" s="1554"/>
      <c r="R50" s="1554"/>
      <c r="S50" s="1554"/>
      <c r="T50" s="1554"/>
      <c r="U50" s="1535"/>
      <c r="V50" s="1535"/>
      <c r="W50" s="1535"/>
      <c r="X50" s="1535"/>
      <c r="Y50" s="1535"/>
      <c r="Z50" s="1535"/>
      <c r="AA50" s="1535"/>
      <c r="AB50" s="1535"/>
      <c r="AC50" s="1535"/>
      <c r="AD50" s="1535"/>
      <c r="AE50" s="1535"/>
      <c r="AF50" s="1535"/>
      <c r="AG50" s="1535"/>
      <c r="AH50" s="1535"/>
      <c r="AI50" s="1535"/>
      <c r="AJ50" s="1535"/>
      <c r="AK50" s="1535"/>
      <c r="AL50" s="1535"/>
      <c r="AM50" s="1535"/>
      <c r="AN50" s="1535"/>
      <c r="AO50" s="1535"/>
      <c r="AP50" s="1535"/>
      <c r="AQ50" s="1535"/>
      <c r="AR50" s="1535"/>
      <c r="AS50" s="1535"/>
      <c r="AT50" s="1535"/>
      <c r="AU50" s="1535"/>
      <c r="AV50" s="1535"/>
      <c r="AW50" s="1535"/>
      <c r="AX50" s="1535"/>
      <c r="AY50" s="1535"/>
      <c r="AZ50" s="1535"/>
      <c r="BA50" s="1535"/>
      <c r="BB50" s="1535"/>
      <c r="BC50" s="1535"/>
      <c r="BD50" s="1535"/>
      <c r="BE50" s="1535"/>
      <c r="BF50" s="1535"/>
      <c r="BG50" s="1535"/>
      <c r="BH50" s="1535"/>
      <c r="BI50" s="1535"/>
      <c r="BJ50" s="1535"/>
      <c r="BK50" s="1535"/>
      <c r="BL50" s="1535"/>
      <c r="BM50" s="1535"/>
      <c r="BN50" s="1535"/>
      <c r="BO50" s="1535"/>
      <c r="BP50" s="1535"/>
      <c r="BQ50" s="1537"/>
      <c r="BR50" s="1537"/>
      <c r="BS50" s="1537"/>
      <c r="BT50" s="1537"/>
      <c r="BU50" s="1537"/>
      <c r="BV50" s="1537"/>
      <c r="BW50" s="1537"/>
      <c r="BX50" s="1537"/>
    </row>
    <row r="51" spans="1:76" ht="24" customHeight="1">
      <c r="A51" s="1974"/>
      <c r="B51" s="1975"/>
      <c r="C51" s="1976"/>
      <c r="D51" s="1930"/>
      <c r="E51" s="1930"/>
      <c r="F51" s="2008"/>
      <c r="G51" s="2008"/>
      <c r="H51" s="1968"/>
      <c r="I51" s="1969" t="s">
        <v>1767</v>
      </c>
      <c r="J51" s="1936" t="s">
        <v>73</v>
      </c>
      <c r="K51" s="2074">
        <v>1584</v>
      </c>
      <c r="L51" s="1970" t="s">
        <v>1009</v>
      </c>
      <c r="M51" s="1842"/>
      <c r="N51" s="1845">
        <v>66000</v>
      </c>
      <c r="O51" s="1851">
        <v>2</v>
      </c>
      <c r="P51" s="1851">
        <v>12</v>
      </c>
      <c r="Q51" s="1554"/>
      <c r="R51" s="1554"/>
      <c r="S51" s="1554"/>
      <c r="T51" s="1554"/>
      <c r="U51" s="1535"/>
      <c r="V51" s="1535"/>
      <c r="W51" s="1535"/>
      <c r="X51" s="1535"/>
      <c r="Y51" s="1535"/>
      <c r="Z51" s="1535"/>
      <c r="AA51" s="1535"/>
      <c r="AB51" s="1535"/>
      <c r="AC51" s="1535"/>
      <c r="AD51" s="1535"/>
      <c r="AE51" s="1535"/>
      <c r="AF51" s="1535"/>
      <c r="AG51" s="1535"/>
      <c r="AH51" s="1535"/>
      <c r="AI51" s="1535"/>
      <c r="AJ51" s="1535"/>
      <c r="AK51" s="1535"/>
      <c r="AL51" s="1535"/>
      <c r="AM51" s="1535"/>
      <c r="AN51" s="1535"/>
      <c r="AO51" s="1535"/>
      <c r="AP51" s="1535"/>
      <c r="AQ51" s="1535"/>
      <c r="AR51" s="1535"/>
      <c r="AS51" s="1535"/>
      <c r="AT51" s="1535"/>
      <c r="AU51" s="1535"/>
      <c r="AV51" s="1535"/>
      <c r="AW51" s="1535"/>
      <c r="AX51" s="1535"/>
      <c r="AY51" s="1535"/>
      <c r="AZ51" s="1535"/>
      <c r="BA51" s="1535"/>
      <c r="BB51" s="1535"/>
      <c r="BC51" s="1535"/>
      <c r="BD51" s="1535"/>
      <c r="BE51" s="1535"/>
      <c r="BF51" s="1535"/>
      <c r="BG51" s="1535"/>
      <c r="BH51" s="1535"/>
      <c r="BI51" s="1535"/>
      <c r="BJ51" s="1535"/>
      <c r="BK51" s="1535"/>
      <c r="BL51" s="1535"/>
      <c r="BM51" s="1535"/>
      <c r="BN51" s="1535"/>
      <c r="BO51" s="1535"/>
      <c r="BP51" s="1535"/>
      <c r="BQ51" s="1537"/>
      <c r="BR51" s="1537"/>
      <c r="BS51" s="1537"/>
      <c r="BT51" s="1537"/>
      <c r="BU51" s="1537"/>
      <c r="BV51" s="1537"/>
      <c r="BW51" s="1537"/>
      <c r="BX51" s="1537"/>
    </row>
    <row r="52" spans="1:76" ht="24" customHeight="1">
      <c r="A52" s="1974"/>
      <c r="B52" s="1975"/>
      <c r="C52" s="1976"/>
      <c r="D52" s="1930"/>
      <c r="E52" s="1930"/>
      <c r="F52" s="2008"/>
      <c r="G52" s="1967"/>
      <c r="H52" s="1968"/>
      <c r="I52" s="1969" t="s">
        <v>1768</v>
      </c>
      <c r="J52" s="1936" t="s">
        <v>73</v>
      </c>
      <c r="K52" s="2074">
        <v>4800</v>
      </c>
      <c r="L52" s="1970" t="s">
        <v>1769</v>
      </c>
      <c r="M52" s="1842"/>
      <c r="N52" s="1845">
        <v>400000</v>
      </c>
      <c r="O52" s="1851">
        <v>12</v>
      </c>
      <c r="P52" s="1842"/>
      <c r="Q52" s="1554"/>
      <c r="R52" s="1554"/>
      <c r="S52" s="1554"/>
      <c r="T52" s="1554"/>
      <c r="U52" s="1535"/>
      <c r="V52" s="1535"/>
      <c r="W52" s="1535"/>
      <c r="X52" s="1535"/>
      <c r="Y52" s="1535"/>
      <c r="Z52" s="1535"/>
      <c r="AA52" s="1535"/>
      <c r="AB52" s="1535"/>
      <c r="AC52" s="1535"/>
      <c r="AD52" s="1535"/>
      <c r="AE52" s="1535"/>
      <c r="AF52" s="1535"/>
      <c r="AG52" s="1535"/>
      <c r="AH52" s="1535"/>
      <c r="AI52" s="1535"/>
      <c r="AJ52" s="1535"/>
      <c r="AK52" s="1535"/>
      <c r="AL52" s="1535"/>
      <c r="AM52" s="1535"/>
      <c r="AN52" s="1535"/>
      <c r="AO52" s="1535"/>
      <c r="AP52" s="1535"/>
      <c r="AQ52" s="1535"/>
      <c r="AR52" s="1535"/>
      <c r="AS52" s="1535"/>
      <c r="AT52" s="1535"/>
      <c r="AU52" s="1535"/>
      <c r="AV52" s="1535"/>
      <c r="AW52" s="1535"/>
      <c r="AX52" s="1535"/>
      <c r="AY52" s="1535"/>
      <c r="AZ52" s="1535"/>
      <c r="BA52" s="1535"/>
      <c r="BB52" s="1535"/>
      <c r="BC52" s="1535"/>
      <c r="BD52" s="1535"/>
      <c r="BE52" s="1535"/>
      <c r="BF52" s="1535"/>
      <c r="BG52" s="1535"/>
      <c r="BH52" s="1535"/>
      <c r="BI52" s="1535"/>
      <c r="BJ52" s="1535"/>
      <c r="BK52" s="1535"/>
      <c r="BL52" s="1535"/>
      <c r="BM52" s="1535"/>
      <c r="BN52" s="1535"/>
      <c r="BO52" s="1535"/>
      <c r="BP52" s="1535"/>
      <c r="BQ52" s="1537"/>
      <c r="BR52" s="1537"/>
      <c r="BS52" s="1537"/>
      <c r="BT52" s="1537"/>
      <c r="BU52" s="1537"/>
      <c r="BV52" s="1537"/>
      <c r="BW52" s="1537"/>
      <c r="BX52" s="1537"/>
    </row>
    <row r="53" spans="1:76" ht="24" customHeight="1">
      <c r="A53" s="1974"/>
      <c r="B53" s="1975"/>
      <c r="C53" s="1976"/>
      <c r="D53" s="1930"/>
      <c r="E53" s="1930"/>
      <c r="F53" s="2008"/>
      <c r="G53" s="1967"/>
      <c r="H53" s="1968"/>
      <c r="I53" s="1969" t="s">
        <v>1770</v>
      </c>
      <c r="J53" s="1936" t="s">
        <v>73</v>
      </c>
      <c r="K53" s="1981">
        <v>1200</v>
      </c>
      <c r="L53" s="1970" t="s">
        <v>1771</v>
      </c>
      <c r="M53" s="1842"/>
      <c r="N53" s="1845">
        <v>100000</v>
      </c>
      <c r="O53" s="1851">
        <v>6</v>
      </c>
      <c r="P53" s="1851">
        <v>2</v>
      </c>
      <c r="Q53" s="1554"/>
      <c r="R53" s="1554"/>
      <c r="S53" s="1554"/>
      <c r="T53" s="1554"/>
      <c r="U53" s="1535"/>
      <c r="V53" s="1535"/>
      <c r="W53" s="1535"/>
      <c r="X53" s="1535"/>
      <c r="Y53" s="1535"/>
      <c r="Z53" s="1535"/>
      <c r="AA53" s="1535"/>
      <c r="AB53" s="1535"/>
      <c r="AC53" s="1535"/>
      <c r="AD53" s="1535"/>
      <c r="AE53" s="1535"/>
      <c r="AF53" s="1535"/>
      <c r="AG53" s="1535"/>
      <c r="AH53" s="1535"/>
      <c r="AI53" s="1535"/>
      <c r="AJ53" s="1535"/>
      <c r="AK53" s="1535"/>
      <c r="AL53" s="1535"/>
      <c r="AM53" s="1535"/>
      <c r="AN53" s="1535"/>
      <c r="AO53" s="1535"/>
      <c r="AP53" s="1535"/>
      <c r="AQ53" s="1535"/>
      <c r="AR53" s="1535"/>
      <c r="AS53" s="1535"/>
      <c r="AT53" s="1535"/>
      <c r="AU53" s="1535"/>
      <c r="AV53" s="1535"/>
      <c r="AW53" s="1535"/>
      <c r="AX53" s="1535"/>
      <c r="AY53" s="1535"/>
      <c r="AZ53" s="1535"/>
      <c r="BA53" s="1535"/>
      <c r="BB53" s="1535"/>
      <c r="BC53" s="1535"/>
      <c r="BD53" s="1535"/>
      <c r="BE53" s="1535"/>
      <c r="BF53" s="1535"/>
      <c r="BG53" s="1535"/>
      <c r="BH53" s="1535"/>
      <c r="BI53" s="1535"/>
      <c r="BJ53" s="1535"/>
      <c r="BK53" s="1535"/>
      <c r="BL53" s="1535"/>
      <c r="BM53" s="1535"/>
      <c r="BN53" s="1535"/>
      <c r="BO53" s="1535"/>
      <c r="BP53" s="1535"/>
      <c r="BQ53" s="1537"/>
      <c r="BR53" s="1537"/>
      <c r="BS53" s="1537"/>
      <c r="BT53" s="1537"/>
      <c r="BU53" s="1537"/>
      <c r="BV53" s="1537"/>
      <c r="BW53" s="1537"/>
      <c r="BX53" s="1537"/>
    </row>
    <row r="54" spans="1:76" ht="24" customHeight="1">
      <c r="A54" s="1974"/>
      <c r="B54" s="1975"/>
      <c r="C54" s="1976"/>
      <c r="D54" s="1930"/>
      <c r="E54" s="1930"/>
      <c r="F54" s="2008"/>
      <c r="G54" s="1967"/>
      <c r="H54" s="1968"/>
      <c r="I54" s="1969" t="s">
        <v>1772</v>
      </c>
      <c r="J54" s="1936" t="s">
        <v>73</v>
      </c>
      <c r="K54" s="1981">
        <v>2000</v>
      </c>
      <c r="L54" s="1970" t="s">
        <v>1773</v>
      </c>
      <c r="M54" s="1842"/>
      <c r="N54" s="1845">
        <v>500000</v>
      </c>
      <c r="O54" s="1851">
        <v>4</v>
      </c>
      <c r="P54" s="1842"/>
      <c r="Q54" s="1554"/>
      <c r="R54" s="1554"/>
      <c r="S54" s="1554"/>
      <c r="T54" s="1554"/>
      <c r="U54" s="1535"/>
      <c r="V54" s="1535"/>
      <c r="W54" s="1535"/>
      <c r="X54" s="1535"/>
      <c r="Y54" s="1535"/>
      <c r="Z54" s="1535"/>
      <c r="AA54" s="1535"/>
      <c r="AB54" s="1535"/>
      <c r="AC54" s="1535"/>
      <c r="AD54" s="1535"/>
      <c r="AE54" s="1535"/>
      <c r="AF54" s="1535"/>
      <c r="AG54" s="1535"/>
      <c r="AH54" s="1535"/>
      <c r="AI54" s="1535"/>
      <c r="AJ54" s="1535"/>
      <c r="AK54" s="1535"/>
      <c r="AL54" s="1535"/>
      <c r="AM54" s="1535"/>
      <c r="AN54" s="1535"/>
      <c r="AO54" s="1535"/>
      <c r="AP54" s="1535"/>
      <c r="AQ54" s="1535"/>
      <c r="AR54" s="1535"/>
      <c r="AS54" s="1535"/>
      <c r="AT54" s="1535"/>
      <c r="AU54" s="1535"/>
      <c r="AV54" s="1535"/>
      <c r="AW54" s="1535"/>
      <c r="AX54" s="1535"/>
      <c r="AY54" s="1535"/>
      <c r="AZ54" s="1535"/>
      <c r="BA54" s="1535"/>
      <c r="BB54" s="1535"/>
      <c r="BC54" s="1535"/>
      <c r="BD54" s="1535"/>
      <c r="BE54" s="1535"/>
      <c r="BF54" s="1535"/>
      <c r="BG54" s="1535"/>
      <c r="BH54" s="1535"/>
      <c r="BI54" s="1535"/>
      <c r="BJ54" s="1535"/>
      <c r="BK54" s="1535"/>
      <c r="BL54" s="1535"/>
      <c r="BM54" s="1535"/>
      <c r="BN54" s="1535"/>
      <c r="BO54" s="1535"/>
      <c r="BP54" s="1535"/>
      <c r="BQ54" s="1537"/>
      <c r="BR54" s="1537"/>
      <c r="BS54" s="1537"/>
      <c r="BT54" s="1537"/>
      <c r="BU54" s="1537"/>
      <c r="BV54" s="1537"/>
      <c r="BW54" s="1537"/>
      <c r="BX54" s="1537"/>
    </row>
    <row r="55" spans="1:76" ht="24" customHeight="1" thickBot="1">
      <c r="A55" s="1974"/>
      <c r="B55" s="1975"/>
      <c r="C55" s="1975"/>
      <c r="D55" s="1930"/>
      <c r="E55" s="1930"/>
      <c r="F55" s="2008"/>
      <c r="G55" s="1967"/>
      <c r="H55" s="1968"/>
      <c r="I55" s="1969" t="s">
        <v>1774</v>
      </c>
      <c r="J55" s="1936"/>
      <c r="K55" s="1981">
        <v>1000</v>
      </c>
      <c r="L55" s="2031" t="s">
        <v>1775</v>
      </c>
      <c r="M55" s="1842"/>
      <c r="N55" s="1845">
        <v>200000</v>
      </c>
      <c r="O55" s="1851">
        <v>5</v>
      </c>
      <c r="P55" s="1842"/>
      <c r="Q55" s="1554"/>
      <c r="R55" s="1554"/>
      <c r="S55" s="1554"/>
      <c r="T55" s="1554"/>
      <c r="U55" s="1535"/>
      <c r="V55" s="1535"/>
      <c r="W55" s="1535"/>
      <c r="X55" s="1535"/>
      <c r="Y55" s="1535"/>
      <c r="Z55" s="1535"/>
      <c r="AA55" s="1535"/>
      <c r="AB55" s="1535"/>
      <c r="AC55" s="1535"/>
      <c r="AD55" s="1535"/>
      <c r="AE55" s="1535"/>
      <c r="AF55" s="1535"/>
      <c r="AG55" s="1535"/>
      <c r="AH55" s="1535"/>
      <c r="AI55" s="1535"/>
      <c r="AJ55" s="1535"/>
      <c r="AK55" s="1535"/>
      <c r="AL55" s="1535"/>
      <c r="AM55" s="1535"/>
      <c r="AN55" s="1535"/>
      <c r="AO55" s="1535"/>
      <c r="AP55" s="1535"/>
      <c r="AQ55" s="1535"/>
      <c r="AR55" s="1535"/>
      <c r="AS55" s="1535"/>
      <c r="AT55" s="1535"/>
      <c r="AU55" s="1535"/>
      <c r="AV55" s="1535"/>
      <c r="AW55" s="1535"/>
      <c r="AX55" s="1535"/>
      <c r="AY55" s="1535"/>
      <c r="AZ55" s="1535"/>
      <c r="BA55" s="1535"/>
      <c r="BB55" s="1535"/>
      <c r="BC55" s="1535"/>
      <c r="BD55" s="1535"/>
      <c r="BE55" s="1535"/>
      <c r="BF55" s="1535"/>
      <c r="BG55" s="1535"/>
      <c r="BH55" s="1535"/>
      <c r="BI55" s="1535"/>
      <c r="BJ55" s="1535"/>
      <c r="BK55" s="1535"/>
      <c r="BL55" s="1535"/>
      <c r="BM55" s="1535"/>
      <c r="BN55" s="1535"/>
      <c r="BO55" s="1535"/>
      <c r="BP55" s="1535"/>
      <c r="BQ55" s="1537"/>
      <c r="BR55" s="1537"/>
      <c r="BS55" s="1537"/>
      <c r="BT55" s="1537"/>
      <c r="BU55" s="1537"/>
      <c r="BV55" s="1537"/>
      <c r="BW55" s="1537"/>
      <c r="BX55" s="1537"/>
    </row>
    <row r="56" spans="1:76" ht="24" customHeight="1">
      <c r="A56" s="1974"/>
      <c r="B56" s="1975"/>
      <c r="C56" s="1975"/>
      <c r="D56" s="1930"/>
      <c r="E56" s="1930"/>
      <c r="F56" s="2008"/>
      <c r="G56" s="1967"/>
      <c r="H56" s="1968"/>
      <c r="I56" s="1977" t="s">
        <v>1776</v>
      </c>
      <c r="J56" s="1936" t="s">
        <v>73</v>
      </c>
      <c r="K56" s="1981">
        <v>1500</v>
      </c>
      <c r="L56" s="1970" t="s">
        <v>1777</v>
      </c>
      <c r="M56" s="1842"/>
      <c r="N56" s="1845">
        <v>15000</v>
      </c>
      <c r="O56" s="1851">
        <v>100</v>
      </c>
      <c r="P56" s="1842"/>
      <c r="Q56" s="1554"/>
      <c r="R56" s="1554"/>
      <c r="S56" s="1554"/>
      <c r="T56" s="1554"/>
      <c r="U56" s="1535"/>
      <c r="V56" s="1535"/>
      <c r="W56" s="1535"/>
      <c r="X56" s="1535"/>
      <c r="Y56" s="1535"/>
      <c r="Z56" s="1535"/>
      <c r="AA56" s="1535"/>
      <c r="AB56" s="1535"/>
      <c r="AC56" s="1535"/>
      <c r="AD56" s="1535"/>
      <c r="AE56" s="1535"/>
      <c r="AF56" s="1535"/>
      <c r="AG56" s="1535"/>
      <c r="AH56" s="1535"/>
      <c r="AI56" s="1535"/>
      <c r="AJ56" s="1535"/>
      <c r="AK56" s="1535"/>
      <c r="AL56" s="1535"/>
      <c r="AM56" s="1535"/>
      <c r="AN56" s="1535"/>
      <c r="AO56" s="1535"/>
      <c r="AP56" s="1535"/>
      <c r="AQ56" s="1535"/>
      <c r="AR56" s="1535"/>
      <c r="AS56" s="1535"/>
      <c r="AT56" s="1535"/>
      <c r="AU56" s="1535"/>
      <c r="AV56" s="1535"/>
      <c r="AW56" s="1535"/>
      <c r="AX56" s="1535"/>
      <c r="AY56" s="1535"/>
      <c r="AZ56" s="1535"/>
      <c r="BA56" s="1535"/>
      <c r="BB56" s="1535"/>
      <c r="BC56" s="1535"/>
      <c r="BD56" s="1535"/>
      <c r="BE56" s="1535"/>
      <c r="BF56" s="1535"/>
      <c r="BG56" s="1535"/>
      <c r="BH56" s="1535"/>
      <c r="BI56" s="1535"/>
      <c r="BJ56" s="1535"/>
      <c r="BK56" s="1535"/>
      <c r="BL56" s="1535"/>
      <c r="BM56" s="1535"/>
      <c r="BN56" s="1535"/>
      <c r="BO56" s="1535"/>
      <c r="BP56" s="1535"/>
      <c r="BQ56" s="1537"/>
      <c r="BR56" s="1537"/>
      <c r="BS56" s="1537"/>
      <c r="BT56" s="1537"/>
      <c r="BU56" s="1537"/>
      <c r="BV56" s="1537"/>
      <c r="BW56" s="1537"/>
      <c r="BX56" s="1537"/>
    </row>
    <row r="57" spans="1:76" ht="24" customHeight="1">
      <c r="A57" s="1974"/>
      <c r="B57" s="1975"/>
      <c r="C57" s="1975"/>
      <c r="D57" s="1930"/>
      <c r="E57" s="1930"/>
      <c r="F57" s="2008"/>
      <c r="G57" s="1967"/>
      <c r="H57" s="1968"/>
      <c r="I57" s="1969" t="s">
        <v>1778</v>
      </c>
      <c r="J57" s="1936" t="s">
        <v>73</v>
      </c>
      <c r="K57" s="1981">
        <v>1000</v>
      </c>
      <c r="L57" s="1970" t="s">
        <v>1779</v>
      </c>
      <c r="M57" s="1842"/>
      <c r="N57" s="1845">
        <v>200000</v>
      </c>
      <c r="O57" s="1851">
        <v>5</v>
      </c>
      <c r="P57" s="1842"/>
      <c r="Q57" s="1554"/>
      <c r="R57" s="1554"/>
      <c r="S57" s="1554"/>
      <c r="T57" s="1554"/>
      <c r="U57" s="1535"/>
      <c r="V57" s="1535"/>
      <c r="W57" s="1535"/>
      <c r="X57" s="1535"/>
      <c r="Y57" s="1535"/>
      <c r="Z57" s="1535"/>
      <c r="AA57" s="1535"/>
      <c r="AB57" s="1535"/>
      <c r="AC57" s="1535"/>
      <c r="AD57" s="1535"/>
      <c r="AE57" s="1535"/>
      <c r="AF57" s="1535"/>
      <c r="AG57" s="1535"/>
      <c r="AH57" s="1535"/>
      <c r="AI57" s="1535"/>
      <c r="AJ57" s="1535"/>
      <c r="AK57" s="1535"/>
      <c r="AL57" s="1535"/>
      <c r="AM57" s="1535"/>
      <c r="AN57" s="1535"/>
      <c r="AO57" s="1535"/>
      <c r="AP57" s="1535"/>
      <c r="AQ57" s="1535"/>
      <c r="AR57" s="1535"/>
      <c r="AS57" s="1535"/>
      <c r="AT57" s="1535"/>
      <c r="AU57" s="1535"/>
      <c r="AV57" s="1535"/>
      <c r="AW57" s="1535"/>
      <c r="AX57" s="1535"/>
      <c r="AY57" s="1535"/>
      <c r="AZ57" s="1535"/>
      <c r="BA57" s="1535"/>
      <c r="BB57" s="1535"/>
      <c r="BC57" s="1535"/>
      <c r="BD57" s="1535"/>
      <c r="BE57" s="1535"/>
      <c r="BF57" s="1535"/>
      <c r="BG57" s="1535"/>
      <c r="BH57" s="1535"/>
      <c r="BI57" s="1535"/>
      <c r="BJ57" s="1535"/>
      <c r="BK57" s="1535"/>
      <c r="BL57" s="1535"/>
      <c r="BM57" s="1535"/>
      <c r="BN57" s="1535"/>
      <c r="BO57" s="1535"/>
      <c r="BP57" s="1535"/>
      <c r="BQ57" s="1537"/>
      <c r="BR57" s="1537"/>
      <c r="BS57" s="1537"/>
      <c r="BT57" s="1537"/>
      <c r="BU57" s="1537"/>
      <c r="BV57" s="1537"/>
      <c r="BW57" s="1537"/>
      <c r="BX57" s="1537"/>
    </row>
    <row r="58" spans="1:76" ht="24" customHeight="1">
      <c r="A58" s="1974"/>
      <c r="B58" s="1975"/>
      <c r="C58" s="1976"/>
      <c r="D58" s="1930"/>
      <c r="E58" s="1930"/>
      <c r="F58" s="2008"/>
      <c r="G58" s="1967"/>
      <c r="H58" s="1968"/>
      <c r="I58" s="1969" t="s">
        <v>1780</v>
      </c>
      <c r="J58" s="1936" t="s">
        <v>73</v>
      </c>
      <c r="K58" s="1981">
        <v>650</v>
      </c>
      <c r="L58" s="1970" t="s">
        <v>1010</v>
      </c>
      <c r="M58" s="1842"/>
      <c r="N58" s="1845">
        <v>50000</v>
      </c>
      <c r="O58" s="1851">
        <v>13</v>
      </c>
      <c r="P58" s="1842"/>
      <c r="Q58" s="1554"/>
      <c r="R58" s="1554"/>
      <c r="S58" s="1554"/>
      <c r="T58" s="1554"/>
      <c r="U58" s="1535"/>
      <c r="V58" s="1535"/>
      <c r="W58" s="1535"/>
      <c r="X58" s="1535"/>
      <c r="Y58" s="1535"/>
      <c r="Z58" s="1535"/>
      <c r="AA58" s="1535"/>
      <c r="AB58" s="1535"/>
      <c r="AC58" s="1535"/>
      <c r="AD58" s="1535"/>
      <c r="AE58" s="1535"/>
      <c r="AF58" s="1535"/>
      <c r="AG58" s="1535"/>
      <c r="AH58" s="1535"/>
      <c r="AI58" s="1535"/>
      <c r="AJ58" s="1535"/>
      <c r="AK58" s="1535"/>
      <c r="AL58" s="1535"/>
      <c r="AM58" s="1535"/>
      <c r="AN58" s="1535"/>
      <c r="AO58" s="1535"/>
      <c r="AP58" s="1535"/>
      <c r="AQ58" s="1535"/>
      <c r="AR58" s="1535"/>
      <c r="AS58" s="1535"/>
      <c r="AT58" s="1535"/>
      <c r="AU58" s="1535"/>
      <c r="AV58" s="1535"/>
      <c r="AW58" s="1535"/>
      <c r="AX58" s="1535"/>
      <c r="AY58" s="1535"/>
      <c r="AZ58" s="1535"/>
      <c r="BA58" s="1535"/>
      <c r="BB58" s="1535"/>
      <c r="BC58" s="1535"/>
      <c r="BD58" s="1535"/>
      <c r="BE58" s="1535"/>
      <c r="BF58" s="1535"/>
      <c r="BG58" s="1535"/>
      <c r="BH58" s="1535"/>
      <c r="BI58" s="1535"/>
      <c r="BJ58" s="1535"/>
      <c r="BK58" s="1535"/>
      <c r="BL58" s="1535"/>
      <c r="BM58" s="1535"/>
      <c r="BN58" s="1535"/>
      <c r="BO58" s="1535"/>
      <c r="BP58" s="1535"/>
      <c r="BQ58" s="1537"/>
      <c r="BR58" s="1537"/>
      <c r="BS58" s="1537"/>
      <c r="BT58" s="1537"/>
      <c r="BU58" s="1537"/>
      <c r="BV58" s="1537"/>
      <c r="BW58" s="1537"/>
      <c r="BX58" s="1537"/>
    </row>
    <row r="59" spans="1:76" ht="24" customHeight="1">
      <c r="A59" s="1974"/>
      <c r="B59" s="1976"/>
      <c r="C59" s="1976"/>
      <c r="D59" s="1930"/>
      <c r="E59" s="1876"/>
      <c r="F59" s="2008"/>
      <c r="G59" s="1978"/>
      <c r="H59" s="1979"/>
      <c r="I59" s="1969" t="s">
        <v>1781</v>
      </c>
      <c r="J59" s="1936" t="s">
        <v>73</v>
      </c>
      <c r="K59" s="2074">
        <v>500</v>
      </c>
      <c r="L59" s="1970" t="s">
        <v>1011</v>
      </c>
      <c r="M59" s="1842"/>
      <c r="N59" s="1845">
        <v>500000</v>
      </c>
      <c r="O59" s="1851">
        <v>1</v>
      </c>
      <c r="P59" s="1842"/>
      <c r="Q59" s="1554"/>
      <c r="R59" s="1554"/>
      <c r="S59" s="1554"/>
      <c r="T59" s="1554"/>
      <c r="U59" s="1535"/>
      <c r="V59" s="1535"/>
      <c r="W59" s="1535"/>
      <c r="X59" s="1535"/>
      <c r="Y59" s="1535"/>
      <c r="Z59" s="1535"/>
      <c r="AA59" s="1535"/>
      <c r="AB59" s="1535"/>
      <c r="AC59" s="1535"/>
      <c r="AD59" s="1535"/>
      <c r="AE59" s="1535"/>
      <c r="AF59" s="1535"/>
      <c r="AG59" s="1535"/>
      <c r="AH59" s="1535"/>
      <c r="AI59" s="1535"/>
      <c r="AJ59" s="1535"/>
      <c r="AK59" s="1535"/>
      <c r="AL59" s="1535"/>
      <c r="AM59" s="1535"/>
      <c r="AN59" s="1535"/>
      <c r="AO59" s="1535"/>
      <c r="AP59" s="1535"/>
      <c r="AQ59" s="1535"/>
      <c r="AR59" s="1535"/>
      <c r="AS59" s="1535"/>
      <c r="AT59" s="1535"/>
      <c r="AU59" s="1535"/>
      <c r="AV59" s="1535"/>
      <c r="AW59" s="1535"/>
      <c r="AX59" s="1535"/>
      <c r="AY59" s="1535"/>
      <c r="AZ59" s="1535"/>
      <c r="BA59" s="1535"/>
      <c r="BB59" s="1535"/>
      <c r="BC59" s="1535"/>
      <c r="BD59" s="1535"/>
      <c r="BE59" s="1535"/>
      <c r="BF59" s="1535"/>
      <c r="BG59" s="1535"/>
      <c r="BH59" s="1535"/>
      <c r="BI59" s="1535"/>
      <c r="BJ59" s="1535"/>
      <c r="BK59" s="1535"/>
      <c r="BL59" s="1535"/>
      <c r="BM59" s="1535"/>
      <c r="BN59" s="1535"/>
      <c r="BO59" s="1535"/>
      <c r="BP59" s="1535"/>
      <c r="BQ59" s="1537"/>
      <c r="BR59" s="1537"/>
      <c r="BS59" s="1537"/>
      <c r="BT59" s="1537"/>
      <c r="BU59" s="1537"/>
      <c r="BV59" s="1537"/>
      <c r="BW59" s="1537"/>
      <c r="BX59" s="1537"/>
    </row>
    <row r="60" spans="1:76" ht="24" customHeight="1" thickBot="1">
      <c r="A60" s="2137"/>
      <c r="B60" s="2138"/>
      <c r="C60" s="2049"/>
      <c r="D60" s="2050"/>
      <c r="E60" s="2044"/>
      <c r="F60" s="2051"/>
      <c r="G60" s="2052"/>
      <c r="H60" s="2135"/>
      <c r="I60" s="2057" t="s">
        <v>1782</v>
      </c>
      <c r="J60" s="2048" t="s">
        <v>73</v>
      </c>
      <c r="K60" s="2081">
        <v>3240</v>
      </c>
      <c r="L60" s="1970" t="s">
        <v>1783</v>
      </c>
      <c r="M60" s="1842"/>
      <c r="N60" s="1845">
        <v>270000</v>
      </c>
      <c r="O60" s="1851">
        <v>12</v>
      </c>
      <c r="P60" s="1842"/>
      <c r="Q60" s="1554"/>
      <c r="R60" s="1554"/>
      <c r="S60" s="1554"/>
      <c r="T60" s="1554"/>
      <c r="U60" s="1535"/>
      <c r="V60" s="1535"/>
      <c r="W60" s="1535"/>
      <c r="X60" s="1535"/>
      <c r="Y60" s="1535"/>
      <c r="Z60" s="1535"/>
      <c r="AA60" s="1535"/>
      <c r="AB60" s="1535"/>
      <c r="AC60" s="1535"/>
      <c r="AD60" s="1535"/>
      <c r="AE60" s="1535"/>
      <c r="AF60" s="1535"/>
      <c r="AG60" s="1535"/>
      <c r="AH60" s="1535"/>
      <c r="AI60" s="1535"/>
      <c r="AJ60" s="1535"/>
      <c r="AK60" s="1535"/>
      <c r="AL60" s="1535"/>
      <c r="AM60" s="1535"/>
      <c r="AN60" s="1535"/>
      <c r="AO60" s="1535"/>
      <c r="AP60" s="1535"/>
      <c r="AQ60" s="1535"/>
      <c r="AR60" s="1535"/>
      <c r="AS60" s="1535"/>
      <c r="AT60" s="1535"/>
      <c r="AU60" s="1535"/>
      <c r="AV60" s="1535"/>
      <c r="AW60" s="1535"/>
      <c r="AX60" s="1535"/>
      <c r="AY60" s="1535"/>
      <c r="AZ60" s="1535"/>
      <c r="BA60" s="1535"/>
      <c r="BB60" s="1535"/>
      <c r="BC60" s="1535"/>
      <c r="BD60" s="1535"/>
      <c r="BE60" s="1535"/>
      <c r="BF60" s="1535"/>
      <c r="BG60" s="1535"/>
      <c r="BH60" s="1535"/>
      <c r="BI60" s="1535"/>
      <c r="BJ60" s="1535"/>
      <c r="BK60" s="1535"/>
      <c r="BL60" s="1535"/>
      <c r="BM60" s="1535"/>
      <c r="BN60" s="1535"/>
      <c r="BO60" s="1535"/>
      <c r="BP60" s="1535"/>
      <c r="BQ60" s="1537"/>
      <c r="BR60" s="1537"/>
      <c r="BS60" s="1537"/>
      <c r="BT60" s="1537"/>
      <c r="BU60" s="1537"/>
      <c r="BV60" s="1537"/>
      <c r="BW60" s="1537"/>
      <c r="BX60" s="1537"/>
    </row>
    <row r="61" spans="1:76" ht="24" customHeight="1">
      <c r="A61" s="1985"/>
      <c r="B61" s="1986"/>
      <c r="C61" s="1987"/>
      <c r="D61" s="1966"/>
      <c r="E61" s="1999" t="s">
        <v>1784</v>
      </c>
      <c r="F61" s="1954">
        <v>62996</v>
      </c>
      <c r="G61" s="2090">
        <v>62866</v>
      </c>
      <c r="H61" s="1997">
        <v>130</v>
      </c>
      <c r="I61" s="2132" t="s">
        <v>174</v>
      </c>
      <c r="J61" s="2001"/>
      <c r="K61" s="2136">
        <v>62996</v>
      </c>
      <c r="L61" s="2105"/>
      <c r="M61" s="1842"/>
      <c r="N61" s="1842"/>
      <c r="O61" s="1842"/>
      <c r="P61" s="1842"/>
      <c r="Q61" s="1554"/>
      <c r="R61" s="1554"/>
      <c r="S61" s="1554"/>
      <c r="T61" s="1554"/>
      <c r="U61" s="1535"/>
      <c r="V61" s="1535"/>
      <c r="W61" s="1535"/>
      <c r="X61" s="1535"/>
      <c r="Y61" s="1535"/>
      <c r="Z61" s="1535"/>
      <c r="AA61" s="1535"/>
      <c r="AB61" s="1535"/>
      <c r="AC61" s="1535"/>
      <c r="AD61" s="1535"/>
      <c r="AE61" s="1535"/>
      <c r="AF61" s="1535"/>
      <c r="AG61" s="1535"/>
      <c r="AH61" s="1535"/>
      <c r="AI61" s="1535"/>
      <c r="AJ61" s="1535"/>
      <c r="AK61" s="1535"/>
      <c r="AL61" s="1535"/>
      <c r="AM61" s="1535"/>
      <c r="AN61" s="1535"/>
      <c r="AO61" s="1535"/>
      <c r="AP61" s="1535"/>
      <c r="AQ61" s="1535"/>
      <c r="AR61" s="1535"/>
      <c r="AS61" s="1535"/>
      <c r="AT61" s="1535"/>
      <c r="AU61" s="1535"/>
      <c r="AV61" s="1535"/>
      <c r="AW61" s="1535"/>
      <c r="AX61" s="1535"/>
      <c r="AY61" s="1535"/>
      <c r="AZ61" s="1535"/>
      <c r="BA61" s="1535"/>
      <c r="BB61" s="1535"/>
      <c r="BC61" s="1535"/>
      <c r="BD61" s="1535"/>
      <c r="BE61" s="1535"/>
      <c r="BF61" s="1535"/>
      <c r="BG61" s="1535"/>
      <c r="BH61" s="1535"/>
      <c r="BI61" s="1535"/>
      <c r="BJ61" s="1535"/>
      <c r="BK61" s="1535"/>
      <c r="BL61" s="1535"/>
      <c r="BM61" s="1535"/>
      <c r="BN61" s="1535"/>
      <c r="BO61" s="1535"/>
      <c r="BP61" s="1535"/>
      <c r="BQ61" s="1537"/>
      <c r="BR61" s="1537"/>
      <c r="BS61" s="1537"/>
      <c r="BT61" s="1537"/>
      <c r="BU61" s="1537"/>
      <c r="BV61" s="1537"/>
      <c r="BW61" s="1537"/>
      <c r="BX61" s="1537"/>
    </row>
    <row r="62" spans="1:76" ht="24" customHeight="1">
      <c r="A62" s="1985"/>
      <c r="B62" s="1986"/>
      <c r="C62" s="1987"/>
      <c r="D62" s="1966"/>
      <c r="E62" s="1966"/>
      <c r="F62" s="1967"/>
      <c r="G62" s="1967"/>
      <c r="H62" s="1968"/>
      <c r="I62" s="1991" t="s">
        <v>1040</v>
      </c>
      <c r="J62" s="1844" t="s">
        <v>73</v>
      </c>
      <c r="K62" s="2082">
        <v>130</v>
      </c>
      <c r="L62" s="1984" t="s">
        <v>1012</v>
      </c>
      <c r="M62" s="1842"/>
      <c r="N62" s="1845">
        <v>130000</v>
      </c>
      <c r="O62" s="1851">
        <v>1</v>
      </c>
      <c r="P62" s="1842"/>
      <c r="Q62" s="1554"/>
      <c r="R62" s="1554"/>
      <c r="S62" s="1554"/>
      <c r="T62" s="1554"/>
      <c r="U62" s="1535"/>
      <c r="V62" s="1535"/>
      <c r="W62" s="1535"/>
      <c r="X62" s="1535"/>
      <c r="Y62" s="1535"/>
      <c r="Z62" s="1535"/>
      <c r="AA62" s="1535"/>
      <c r="AB62" s="1535"/>
      <c r="AC62" s="1535"/>
      <c r="AD62" s="1535"/>
      <c r="AE62" s="1535"/>
      <c r="AF62" s="1535"/>
      <c r="AG62" s="1535"/>
      <c r="AH62" s="1535"/>
      <c r="AI62" s="1535"/>
      <c r="AJ62" s="1535"/>
      <c r="AK62" s="1535"/>
      <c r="AL62" s="1535"/>
      <c r="AM62" s="1535"/>
      <c r="AN62" s="1535"/>
      <c r="AO62" s="1535"/>
      <c r="AP62" s="1535"/>
      <c r="AQ62" s="1535"/>
      <c r="AR62" s="1535"/>
      <c r="AS62" s="1535"/>
      <c r="AT62" s="1535"/>
      <c r="AU62" s="1535"/>
      <c r="AV62" s="1535"/>
      <c r="AW62" s="1535"/>
      <c r="AX62" s="1535"/>
      <c r="AY62" s="1535"/>
      <c r="AZ62" s="1535"/>
      <c r="BA62" s="1535"/>
      <c r="BB62" s="1535"/>
      <c r="BC62" s="1535"/>
      <c r="BD62" s="1535"/>
      <c r="BE62" s="1535"/>
      <c r="BF62" s="1535"/>
      <c r="BG62" s="1535"/>
      <c r="BH62" s="1535"/>
      <c r="BI62" s="1535"/>
      <c r="BJ62" s="1535"/>
      <c r="BK62" s="1535"/>
      <c r="BL62" s="1535"/>
      <c r="BM62" s="1535"/>
      <c r="BN62" s="1535"/>
      <c r="BO62" s="1535"/>
      <c r="BP62" s="1535"/>
      <c r="BQ62" s="1537"/>
      <c r="BR62" s="1537"/>
      <c r="BS62" s="1537"/>
      <c r="BT62" s="1537"/>
      <c r="BU62" s="1537"/>
      <c r="BV62" s="1537"/>
      <c r="BW62" s="1537"/>
      <c r="BX62" s="1537"/>
    </row>
    <row r="63" spans="1:76" ht="24" customHeight="1">
      <c r="A63" s="1985"/>
      <c r="B63" s="1986"/>
      <c r="C63" s="1987"/>
      <c r="D63" s="1966"/>
      <c r="E63" s="1966"/>
      <c r="F63" s="1967"/>
      <c r="G63" s="1967"/>
      <c r="H63" s="1968"/>
      <c r="I63" s="1991" t="s">
        <v>1785</v>
      </c>
      <c r="J63" s="1844" t="s">
        <v>73</v>
      </c>
      <c r="K63" s="2082">
        <v>210</v>
      </c>
      <c r="L63" s="1984" t="s">
        <v>1013</v>
      </c>
      <c r="M63" s="1842"/>
      <c r="N63" s="1845">
        <v>210000</v>
      </c>
      <c r="O63" s="1851">
        <v>1</v>
      </c>
      <c r="P63" s="1842"/>
      <c r="Q63" s="1554"/>
      <c r="R63" s="1554"/>
      <c r="S63" s="1554"/>
      <c r="T63" s="1554"/>
      <c r="U63" s="1535"/>
      <c r="V63" s="1535"/>
      <c r="W63" s="1535"/>
      <c r="X63" s="1535"/>
      <c r="Y63" s="1535"/>
      <c r="Z63" s="1535"/>
      <c r="AA63" s="1535"/>
      <c r="AB63" s="1535"/>
      <c r="AC63" s="1535"/>
      <c r="AD63" s="1535"/>
      <c r="AE63" s="1535"/>
      <c r="AF63" s="1535"/>
      <c r="AG63" s="1535"/>
      <c r="AH63" s="1535"/>
      <c r="AI63" s="1535"/>
      <c r="AJ63" s="1535"/>
      <c r="AK63" s="1535"/>
      <c r="AL63" s="1535"/>
      <c r="AM63" s="1535"/>
      <c r="AN63" s="1535"/>
      <c r="AO63" s="1535"/>
      <c r="AP63" s="1535"/>
      <c r="AQ63" s="1535"/>
      <c r="AR63" s="1535"/>
      <c r="AS63" s="1535"/>
      <c r="AT63" s="1535"/>
      <c r="AU63" s="1535"/>
      <c r="AV63" s="1535"/>
      <c r="AW63" s="1535"/>
      <c r="AX63" s="1535"/>
      <c r="AY63" s="1535"/>
      <c r="AZ63" s="1535"/>
      <c r="BA63" s="1535"/>
      <c r="BB63" s="1535"/>
      <c r="BC63" s="1535"/>
      <c r="BD63" s="1535"/>
      <c r="BE63" s="1535"/>
      <c r="BF63" s="1535"/>
      <c r="BG63" s="1535"/>
      <c r="BH63" s="1535"/>
      <c r="BI63" s="1535"/>
      <c r="BJ63" s="1535"/>
      <c r="BK63" s="1535"/>
      <c r="BL63" s="1535"/>
      <c r="BM63" s="1535"/>
      <c r="BN63" s="1535"/>
      <c r="BO63" s="1535"/>
      <c r="BP63" s="1535"/>
      <c r="BQ63" s="1537"/>
      <c r="BR63" s="1537"/>
      <c r="BS63" s="1537"/>
      <c r="BT63" s="1537"/>
      <c r="BU63" s="1537"/>
      <c r="BV63" s="1537"/>
      <c r="BW63" s="1537"/>
      <c r="BX63" s="1537"/>
    </row>
    <row r="64" spans="1:76" ht="24" customHeight="1">
      <c r="A64" s="1985"/>
      <c r="B64" s="1986"/>
      <c r="C64" s="1987"/>
      <c r="D64" s="1966"/>
      <c r="E64" s="1966"/>
      <c r="F64" s="1967"/>
      <c r="G64" s="1967"/>
      <c r="H64" s="1968"/>
      <c r="I64" s="1991" t="s">
        <v>1786</v>
      </c>
      <c r="J64" s="1844" t="s">
        <v>73</v>
      </c>
      <c r="K64" s="2082">
        <v>200</v>
      </c>
      <c r="L64" s="1984" t="s">
        <v>1014</v>
      </c>
      <c r="M64" s="1842"/>
      <c r="N64" s="1845">
        <v>50000</v>
      </c>
      <c r="O64" s="1851">
        <v>4</v>
      </c>
      <c r="P64" s="1842"/>
      <c r="Q64" s="1554"/>
      <c r="R64" s="1554"/>
      <c r="S64" s="1554"/>
      <c r="T64" s="1554"/>
      <c r="U64" s="1535"/>
      <c r="V64" s="1535"/>
      <c r="W64" s="1535"/>
      <c r="X64" s="1535"/>
      <c r="Y64" s="1535"/>
      <c r="Z64" s="1535"/>
      <c r="AA64" s="1535"/>
      <c r="AB64" s="1535"/>
      <c r="AC64" s="1535"/>
      <c r="AD64" s="1535"/>
      <c r="AE64" s="1535"/>
      <c r="AF64" s="1535"/>
      <c r="AG64" s="1535"/>
      <c r="AH64" s="1535"/>
      <c r="AI64" s="1535"/>
      <c r="AJ64" s="1535"/>
      <c r="AK64" s="1535"/>
      <c r="AL64" s="1535"/>
      <c r="AM64" s="1535"/>
      <c r="AN64" s="1535"/>
      <c r="AO64" s="1535"/>
      <c r="AP64" s="1535"/>
      <c r="AQ64" s="1535"/>
      <c r="AR64" s="1535"/>
      <c r="AS64" s="1535"/>
      <c r="AT64" s="1535"/>
      <c r="AU64" s="1535"/>
      <c r="AV64" s="1535"/>
      <c r="AW64" s="1535"/>
      <c r="AX64" s="1535"/>
      <c r="AY64" s="1535"/>
      <c r="AZ64" s="1535"/>
      <c r="BA64" s="1535"/>
      <c r="BB64" s="1535"/>
      <c r="BC64" s="1535"/>
      <c r="BD64" s="1535"/>
      <c r="BE64" s="1535"/>
      <c r="BF64" s="1535"/>
      <c r="BG64" s="1535"/>
      <c r="BH64" s="1535"/>
      <c r="BI64" s="1535"/>
      <c r="BJ64" s="1535"/>
      <c r="BK64" s="1535"/>
      <c r="BL64" s="1535"/>
      <c r="BM64" s="1535"/>
      <c r="BN64" s="1535"/>
      <c r="BO64" s="1535"/>
      <c r="BP64" s="1535"/>
      <c r="BQ64" s="1537"/>
      <c r="BR64" s="1537"/>
      <c r="BS64" s="1537"/>
      <c r="BT64" s="1537"/>
      <c r="BU64" s="1537"/>
      <c r="BV64" s="1537"/>
      <c r="BW64" s="1537"/>
      <c r="BX64" s="1537"/>
    </row>
    <row r="65" spans="1:76" ht="24" customHeight="1">
      <c r="A65" s="1985"/>
      <c r="B65" s="1986"/>
      <c r="C65" s="1987"/>
      <c r="D65" s="1966"/>
      <c r="E65" s="1966"/>
      <c r="F65" s="1967"/>
      <c r="G65" s="1967"/>
      <c r="H65" s="1968"/>
      <c r="I65" s="1991" t="s">
        <v>1787</v>
      </c>
      <c r="J65" s="1844" t="s">
        <v>73</v>
      </c>
      <c r="K65" s="2082">
        <v>20400</v>
      </c>
      <c r="L65" s="1984" t="s">
        <v>1015</v>
      </c>
      <c r="M65" s="1842"/>
      <c r="N65" s="1845">
        <v>1700000</v>
      </c>
      <c r="O65" s="1851">
        <v>12</v>
      </c>
      <c r="P65" s="1554"/>
      <c r="Q65" s="1554"/>
      <c r="R65" s="1554"/>
      <c r="S65" s="1554"/>
      <c r="T65" s="1554"/>
      <c r="U65" s="1535"/>
      <c r="V65" s="1535"/>
      <c r="W65" s="1535"/>
      <c r="X65" s="1535"/>
      <c r="Y65" s="1535"/>
      <c r="Z65" s="1535"/>
      <c r="AA65" s="1535"/>
      <c r="AB65" s="1535"/>
      <c r="AC65" s="1535"/>
      <c r="AD65" s="1535"/>
      <c r="AE65" s="1535"/>
      <c r="AF65" s="1535"/>
      <c r="AG65" s="1535"/>
      <c r="AH65" s="1535"/>
      <c r="AI65" s="1535"/>
      <c r="AJ65" s="1535"/>
      <c r="AK65" s="1535"/>
      <c r="AL65" s="1535"/>
      <c r="AM65" s="1535"/>
      <c r="AN65" s="1535"/>
      <c r="AO65" s="1535"/>
      <c r="AP65" s="1535"/>
      <c r="AQ65" s="1535"/>
      <c r="AR65" s="1535"/>
      <c r="AS65" s="1535"/>
      <c r="AT65" s="1535"/>
      <c r="AU65" s="1535"/>
      <c r="AV65" s="1535"/>
      <c r="AW65" s="1535"/>
      <c r="AX65" s="1535"/>
      <c r="AY65" s="1535"/>
      <c r="AZ65" s="1535"/>
      <c r="BA65" s="1535"/>
      <c r="BB65" s="1535"/>
      <c r="BC65" s="1535"/>
      <c r="BD65" s="1535"/>
      <c r="BE65" s="1535"/>
      <c r="BF65" s="1535"/>
      <c r="BG65" s="1535"/>
      <c r="BH65" s="1535"/>
      <c r="BI65" s="1535"/>
      <c r="BJ65" s="1535"/>
      <c r="BK65" s="1535"/>
      <c r="BL65" s="1535"/>
      <c r="BM65" s="1535"/>
      <c r="BN65" s="1535"/>
      <c r="BO65" s="1535"/>
      <c r="BP65" s="1535"/>
      <c r="BQ65" s="1537"/>
      <c r="BR65" s="1537"/>
      <c r="BS65" s="1537"/>
      <c r="BT65" s="1537"/>
      <c r="BU65" s="1537"/>
      <c r="BV65" s="1537"/>
      <c r="BW65" s="1537"/>
      <c r="BX65" s="1537"/>
    </row>
    <row r="66" spans="1:76" ht="24" customHeight="1">
      <c r="A66" s="1985"/>
      <c r="B66" s="1986"/>
      <c r="C66" s="1987"/>
      <c r="D66" s="1966"/>
      <c r="E66" s="1966"/>
      <c r="F66" s="1967"/>
      <c r="G66" s="1967"/>
      <c r="H66" s="1968"/>
      <c r="I66" s="1991" t="s">
        <v>1016</v>
      </c>
      <c r="J66" s="1844" t="s">
        <v>73</v>
      </c>
      <c r="K66" s="2082">
        <v>396</v>
      </c>
      <c r="L66" s="1984" t="s">
        <v>1788</v>
      </c>
      <c r="M66" s="1842"/>
      <c r="N66" s="1845">
        <v>33000</v>
      </c>
      <c r="O66" s="1851">
        <v>12</v>
      </c>
      <c r="P66" s="1554"/>
      <c r="Q66" s="1554"/>
      <c r="R66" s="1554"/>
      <c r="S66" s="1554"/>
      <c r="T66" s="1554"/>
      <c r="U66" s="1535"/>
      <c r="V66" s="1535"/>
      <c r="W66" s="1535"/>
      <c r="X66" s="1535"/>
      <c r="Y66" s="1535"/>
      <c r="Z66" s="1535"/>
      <c r="AA66" s="1535"/>
      <c r="AB66" s="1535"/>
      <c r="AC66" s="1535"/>
      <c r="AD66" s="1535"/>
      <c r="AE66" s="1535"/>
      <c r="AF66" s="1535"/>
      <c r="AG66" s="1535"/>
      <c r="AH66" s="1535"/>
      <c r="AI66" s="1535"/>
      <c r="AJ66" s="1535"/>
      <c r="AK66" s="1535"/>
      <c r="AL66" s="1535"/>
      <c r="AM66" s="1535"/>
      <c r="AN66" s="1535"/>
      <c r="AO66" s="1535"/>
      <c r="AP66" s="1535"/>
      <c r="AQ66" s="1535"/>
      <c r="AR66" s="1535"/>
      <c r="AS66" s="1535"/>
      <c r="AT66" s="1535"/>
      <c r="AU66" s="1535"/>
      <c r="AV66" s="1535"/>
      <c r="AW66" s="1535"/>
      <c r="AX66" s="1535"/>
      <c r="AY66" s="1535"/>
      <c r="AZ66" s="1535"/>
      <c r="BA66" s="1535"/>
      <c r="BB66" s="1535"/>
      <c r="BC66" s="1535"/>
      <c r="BD66" s="1535"/>
      <c r="BE66" s="1535"/>
      <c r="BF66" s="1535"/>
      <c r="BG66" s="1535"/>
      <c r="BH66" s="1535"/>
      <c r="BI66" s="1535"/>
      <c r="BJ66" s="1535"/>
      <c r="BK66" s="1535"/>
      <c r="BL66" s="1535"/>
      <c r="BM66" s="1535"/>
      <c r="BN66" s="1535"/>
      <c r="BO66" s="1535"/>
      <c r="BP66" s="1535"/>
      <c r="BQ66" s="1537"/>
      <c r="BR66" s="1537"/>
      <c r="BS66" s="1537"/>
      <c r="BT66" s="1537"/>
      <c r="BU66" s="1537"/>
      <c r="BV66" s="1537"/>
      <c r="BW66" s="1537"/>
      <c r="BX66" s="1537"/>
    </row>
    <row r="67" spans="1:76" ht="24" customHeight="1">
      <c r="A67" s="1985"/>
      <c r="B67" s="1986"/>
      <c r="C67" s="1987"/>
      <c r="D67" s="1966"/>
      <c r="E67" s="1992"/>
      <c r="F67" s="2008"/>
      <c r="G67" s="2008"/>
      <c r="H67" s="1968"/>
      <c r="I67" s="1991" t="s">
        <v>1789</v>
      </c>
      <c r="J67" s="1844" t="s">
        <v>73</v>
      </c>
      <c r="K67" s="2082">
        <v>60</v>
      </c>
      <c r="L67" s="1984" t="s">
        <v>1013</v>
      </c>
      <c r="M67" s="1842"/>
      <c r="N67" s="1845">
        <v>60000</v>
      </c>
      <c r="O67" s="1851">
        <v>1</v>
      </c>
      <c r="P67" s="1554"/>
      <c r="Q67" s="1554"/>
      <c r="R67" s="1554"/>
      <c r="S67" s="1554"/>
      <c r="T67" s="1554"/>
      <c r="U67" s="1535"/>
      <c r="V67" s="1535"/>
      <c r="W67" s="1535"/>
      <c r="X67" s="1535"/>
      <c r="Y67" s="1535"/>
      <c r="Z67" s="1535"/>
      <c r="AA67" s="1535"/>
      <c r="AB67" s="1535"/>
      <c r="AC67" s="1535"/>
      <c r="AD67" s="1535"/>
      <c r="AE67" s="1535"/>
      <c r="AF67" s="1535"/>
      <c r="AG67" s="1535"/>
      <c r="AH67" s="1535"/>
      <c r="AI67" s="1535"/>
      <c r="AJ67" s="1535"/>
      <c r="AK67" s="1535"/>
      <c r="AL67" s="1535"/>
      <c r="AM67" s="1535"/>
      <c r="AN67" s="1535"/>
      <c r="AO67" s="1535"/>
      <c r="AP67" s="1535"/>
      <c r="AQ67" s="1535"/>
      <c r="AR67" s="1535"/>
      <c r="AS67" s="1535"/>
      <c r="AT67" s="1535"/>
      <c r="AU67" s="1535"/>
      <c r="AV67" s="1535"/>
      <c r="AW67" s="1535"/>
      <c r="AX67" s="1535"/>
      <c r="AY67" s="1535"/>
      <c r="AZ67" s="1535"/>
      <c r="BA67" s="1535"/>
      <c r="BB67" s="1535"/>
      <c r="BC67" s="1535"/>
      <c r="BD67" s="1535"/>
      <c r="BE67" s="1535"/>
      <c r="BF67" s="1535"/>
      <c r="BG67" s="1535"/>
      <c r="BH67" s="1535"/>
      <c r="BI67" s="1535"/>
      <c r="BJ67" s="1535"/>
      <c r="BK67" s="1535"/>
      <c r="BL67" s="1535"/>
      <c r="BM67" s="1535"/>
      <c r="BN67" s="1535"/>
      <c r="BO67" s="1535"/>
      <c r="BP67" s="1535"/>
      <c r="BQ67" s="1537"/>
      <c r="BR67" s="1537"/>
      <c r="BS67" s="1537"/>
      <c r="BT67" s="1537"/>
      <c r="BU67" s="1537"/>
      <c r="BV67" s="1537"/>
      <c r="BW67" s="1537"/>
      <c r="BX67" s="1537"/>
    </row>
    <row r="68" spans="1:76" ht="24" customHeight="1">
      <c r="A68" s="1985"/>
      <c r="B68" s="1986"/>
      <c r="C68" s="1987"/>
      <c r="D68" s="1966"/>
      <c r="E68" s="1992"/>
      <c r="F68" s="2008"/>
      <c r="G68" s="2008"/>
      <c r="H68" s="1968"/>
      <c r="I68" s="1991" t="s">
        <v>1790</v>
      </c>
      <c r="J68" s="1936" t="s">
        <v>73</v>
      </c>
      <c r="K68" s="2082">
        <v>2000</v>
      </c>
      <c r="L68" s="1993" t="s">
        <v>1791</v>
      </c>
      <c r="M68" s="1842"/>
      <c r="N68" s="1845">
        <v>1000000</v>
      </c>
      <c r="O68" s="1851">
        <v>2</v>
      </c>
      <c r="P68" s="1554"/>
      <c r="Q68" s="1554"/>
      <c r="R68" s="1554"/>
      <c r="S68" s="1554"/>
      <c r="T68" s="1554"/>
      <c r="U68" s="1535"/>
      <c r="V68" s="1535"/>
      <c r="W68" s="1535"/>
      <c r="X68" s="1535"/>
      <c r="Y68" s="1535"/>
      <c r="Z68" s="1535"/>
      <c r="AA68" s="1535"/>
      <c r="AB68" s="1535"/>
      <c r="AC68" s="1535"/>
      <c r="AD68" s="1535"/>
      <c r="AE68" s="1535"/>
      <c r="AF68" s="1535"/>
      <c r="AG68" s="1535"/>
      <c r="AH68" s="1535"/>
      <c r="AI68" s="1535"/>
      <c r="AJ68" s="1535"/>
      <c r="AK68" s="1535"/>
      <c r="AL68" s="1535"/>
      <c r="AM68" s="1535"/>
      <c r="AN68" s="1535"/>
      <c r="AO68" s="1535"/>
      <c r="AP68" s="1535"/>
      <c r="AQ68" s="1535"/>
      <c r="AR68" s="1535"/>
      <c r="AS68" s="1535"/>
      <c r="AT68" s="1535"/>
      <c r="AU68" s="1535"/>
      <c r="AV68" s="1535"/>
      <c r="AW68" s="1535"/>
      <c r="AX68" s="1535"/>
      <c r="AY68" s="1535"/>
      <c r="AZ68" s="1535"/>
      <c r="BA68" s="1535"/>
      <c r="BB68" s="1535"/>
      <c r="BC68" s="1535"/>
      <c r="BD68" s="1535"/>
      <c r="BE68" s="1535"/>
      <c r="BF68" s="1535"/>
      <c r="BG68" s="1535"/>
      <c r="BH68" s="1535"/>
      <c r="BI68" s="1535"/>
      <c r="BJ68" s="1535"/>
      <c r="BK68" s="1535"/>
      <c r="BL68" s="1535"/>
      <c r="BM68" s="1535"/>
      <c r="BN68" s="1535"/>
      <c r="BO68" s="1535"/>
      <c r="BP68" s="1535"/>
      <c r="BQ68" s="1537"/>
      <c r="BR68" s="1537"/>
      <c r="BS68" s="1537"/>
      <c r="BT68" s="1537"/>
      <c r="BU68" s="1537"/>
      <c r="BV68" s="1537"/>
      <c r="BW68" s="1537"/>
      <c r="BX68" s="1537"/>
    </row>
    <row r="69" spans="1:76" ht="24" customHeight="1">
      <c r="A69" s="1985"/>
      <c r="B69" s="1986"/>
      <c r="C69" s="1987"/>
      <c r="D69" s="1966"/>
      <c r="E69" s="1992"/>
      <c r="F69" s="2008"/>
      <c r="G69" s="2008"/>
      <c r="H69" s="1968"/>
      <c r="I69" s="1991" t="s">
        <v>1792</v>
      </c>
      <c r="J69" s="1936" t="s">
        <v>73</v>
      </c>
      <c r="K69" s="2082">
        <v>500</v>
      </c>
      <c r="L69" s="1993" t="s">
        <v>1793</v>
      </c>
      <c r="M69" s="1842"/>
      <c r="N69" s="1845">
        <v>500000</v>
      </c>
      <c r="O69" s="1851">
        <v>1</v>
      </c>
      <c r="P69" s="1554"/>
      <c r="Q69" s="1554"/>
      <c r="R69" s="1554"/>
      <c r="S69" s="1554"/>
      <c r="T69" s="1554"/>
      <c r="U69" s="1535"/>
      <c r="V69" s="1535"/>
      <c r="W69" s="1535"/>
      <c r="X69" s="1535"/>
      <c r="Y69" s="1535"/>
      <c r="Z69" s="1535"/>
      <c r="AA69" s="1535"/>
      <c r="AB69" s="1535"/>
      <c r="AC69" s="1535"/>
      <c r="AD69" s="1535"/>
      <c r="AE69" s="1535"/>
      <c r="AF69" s="1535"/>
      <c r="AG69" s="1535"/>
      <c r="AH69" s="1535"/>
      <c r="AI69" s="1535"/>
      <c r="AJ69" s="1535"/>
      <c r="AK69" s="1535"/>
      <c r="AL69" s="1535"/>
      <c r="AM69" s="1535"/>
      <c r="AN69" s="1535"/>
      <c r="AO69" s="1535"/>
      <c r="AP69" s="1535"/>
      <c r="AQ69" s="1535"/>
      <c r="AR69" s="1535"/>
      <c r="AS69" s="1535"/>
      <c r="AT69" s="1535"/>
      <c r="AU69" s="1535"/>
      <c r="AV69" s="1535"/>
      <c r="AW69" s="1535"/>
      <c r="AX69" s="1535"/>
      <c r="AY69" s="1535"/>
      <c r="AZ69" s="1535"/>
      <c r="BA69" s="1535"/>
      <c r="BB69" s="1535"/>
      <c r="BC69" s="1535"/>
      <c r="BD69" s="1535"/>
      <c r="BE69" s="1535"/>
      <c r="BF69" s="1535"/>
      <c r="BG69" s="1535"/>
      <c r="BH69" s="1535"/>
      <c r="BI69" s="1535"/>
      <c r="BJ69" s="1535"/>
      <c r="BK69" s="1535"/>
      <c r="BL69" s="1535"/>
      <c r="BM69" s="1535"/>
      <c r="BN69" s="1535"/>
      <c r="BO69" s="1535"/>
      <c r="BP69" s="1535"/>
      <c r="BQ69" s="1537"/>
      <c r="BR69" s="1537"/>
      <c r="BS69" s="1537"/>
      <c r="BT69" s="1537"/>
      <c r="BU69" s="1537"/>
      <c r="BV69" s="1537"/>
      <c r="BW69" s="1537"/>
      <c r="BX69" s="1537"/>
    </row>
    <row r="70" spans="1:76" ht="24" customHeight="1">
      <c r="A70" s="1985"/>
      <c r="B70" s="1986"/>
      <c r="C70" s="1987"/>
      <c r="D70" s="1966"/>
      <c r="E70" s="1992"/>
      <c r="F70" s="2008"/>
      <c r="G70" s="2008"/>
      <c r="H70" s="1968"/>
      <c r="I70" s="1991" t="s">
        <v>1794</v>
      </c>
      <c r="J70" s="1844" t="s">
        <v>73</v>
      </c>
      <c r="K70" s="2082">
        <v>1600</v>
      </c>
      <c r="L70" s="1993" t="s">
        <v>1013</v>
      </c>
      <c r="M70" s="1842"/>
      <c r="N70" s="1845">
        <v>1600000</v>
      </c>
      <c r="O70" s="1851">
        <v>1</v>
      </c>
      <c r="P70" s="1554"/>
      <c r="Q70" s="1554"/>
      <c r="R70" s="1554"/>
      <c r="S70" s="1554"/>
      <c r="T70" s="1554"/>
      <c r="U70" s="1535"/>
      <c r="V70" s="1535"/>
      <c r="W70" s="1535"/>
      <c r="X70" s="1535"/>
      <c r="Y70" s="1535"/>
      <c r="Z70" s="1535"/>
      <c r="AA70" s="1535"/>
      <c r="AB70" s="1535"/>
      <c r="AC70" s="1535"/>
      <c r="AD70" s="1535"/>
      <c r="AE70" s="1535"/>
      <c r="AF70" s="1535"/>
      <c r="AG70" s="1535"/>
      <c r="AH70" s="1535"/>
      <c r="AI70" s="1535"/>
      <c r="AJ70" s="1535"/>
      <c r="AK70" s="1535"/>
      <c r="AL70" s="1535"/>
      <c r="AM70" s="1535"/>
      <c r="AN70" s="1535"/>
      <c r="AO70" s="1535"/>
      <c r="AP70" s="1535"/>
      <c r="AQ70" s="1535"/>
      <c r="AR70" s="1535"/>
      <c r="AS70" s="1535"/>
      <c r="AT70" s="1535"/>
      <c r="AU70" s="1535"/>
      <c r="AV70" s="1535"/>
      <c r="AW70" s="1535"/>
      <c r="AX70" s="1535"/>
      <c r="AY70" s="1535"/>
      <c r="AZ70" s="1535"/>
      <c r="BA70" s="1535"/>
      <c r="BB70" s="1535"/>
      <c r="BC70" s="1535"/>
      <c r="BD70" s="1535"/>
      <c r="BE70" s="1535"/>
      <c r="BF70" s="1535"/>
      <c r="BG70" s="1535"/>
      <c r="BH70" s="1535"/>
      <c r="BI70" s="1535"/>
      <c r="BJ70" s="1535"/>
      <c r="BK70" s="1535"/>
      <c r="BL70" s="1535"/>
      <c r="BM70" s="1535"/>
      <c r="BN70" s="1535"/>
      <c r="BO70" s="1535"/>
      <c r="BP70" s="1535"/>
      <c r="BQ70" s="1537"/>
      <c r="BR70" s="1537"/>
      <c r="BS70" s="1537"/>
      <c r="BT70" s="1537"/>
      <c r="BU70" s="1537"/>
      <c r="BV70" s="1537"/>
      <c r="BW70" s="1537"/>
      <c r="BX70" s="1537"/>
    </row>
    <row r="71" spans="1:76" ht="24" hidden="1" customHeight="1">
      <c r="A71" s="1985"/>
      <c r="B71" s="1986"/>
      <c r="C71" s="1987"/>
      <c r="D71" s="1966"/>
      <c r="E71" s="1992"/>
      <c r="F71" s="2008"/>
      <c r="G71" s="2008"/>
      <c r="H71" s="1968"/>
      <c r="I71" s="1969" t="s">
        <v>1795</v>
      </c>
      <c r="J71" s="1936" t="s">
        <v>73</v>
      </c>
      <c r="K71" s="1981">
        <v>2000</v>
      </c>
      <c r="L71" s="1973" t="s">
        <v>1017</v>
      </c>
      <c r="M71" s="1842"/>
      <c r="N71" s="1845">
        <v>1000000</v>
      </c>
      <c r="O71" s="1851">
        <v>2</v>
      </c>
      <c r="P71" s="1554"/>
      <c r="Q71" s="1554"/>
      <c r="R71" s="1554"/>
      <c r="S71" s="1554"/>
      <c r="T71" s="1554"/>
      <c r="U71" s="1535"/>
      <c r="V71" s="1535"/>
      <c r="W71" s="1535"/>
      <c r="X71" s="1535"/>
      <c r="Y71" s="1535"/>
      <c r="Z71" s="1535"/>
      <c r="AA71" s="1535"/>
      <c r="AB71" s="1535"/>
      <c r="AC71" s="1535"/>
      <c r="AD71" s="1535"/>
      <c r="AE71" s="1535"/>
      <c r="AF71" s="1535"/>
      <c r="AG71" s="1535"/>
      <c r="AH71" s="1535"/>
      <c r="AI71" s="1535"/>
      <c r="AJ71" s="1535"/>
      <c r="AK71" s="1535"/>
      <c r="AL71" s="1535"/>
      <c r="AM71" s="1535"/>
      <c r="AN71" s="1535"/>
      <c r="AO71" s="1535"/>
      <c r="AP71" s="1535"/>
      <c r="AQ71" s="1535"/>
      <c r="AR71" s="1535"/>
      <c r="AS71" s="1535"/>
      <c r="AT71" s="1535"/>
      <c r="AU71" s="1535"/>
      <c r="AV71" s="1535"/>
      <c r="AW71" s="1535"/>
      <c r="AX71" s="1535"/>
      <c r="AY71" s="1535"/>
      <c r="AZ71" s="1535"/>
      <c r="BA71" s="1535"/>
      <c r="BB71" s="1535"/>
      <c r="BC71" s="1535"/>
      <c r="BD71" s="1535"/>
      <c r="BE71" s="1535"/>
      <c r="BF71" s="1535"/>
      <c r="BG71" s="1535"/>
      <c r="BH71" s="1535"/>
      <c r="BI71" s="1535"/>
      <c r="BJ71" s="1535"/>
      <c r="BK71" s="1535"/>
      <c r="BL71" s="1535"/>
      <c r="BM71" s="1535"/>
      <c r="BN71" s="1535"/>
      <c r="BO71" s="1535"/>
      <c r="BP71" s="1535"/>
      <c r="BQ71" s="1537"/>
      <c r="BR71" s="1537"/>
      <c r="BS71" s="1537"/>
      <c r="BT71" s="1537"/>
      <c r="BU71" s="1537"/>
      <c r="BV71" s="1537"/>
      <c r="BW71" s="1537"/>
      <c r="BX71" s="1537"/>
    </row>
    <row r="72" spans="1:76" s="420" customFormat="1" ht="24" hidden="1" customHeight="1">
      <c r="A72" s="1985"/>
      <c r="B72" s="1986"/>
      <c r="C72" s="1987"/>
      <c r="D72" s="1966"/>
      <c r="E72" s="1992"/>
      <c r="F72" s="2008"/>
      <c r="G72" s="2008"/>
      <c r="H72" s="1968"/>
      <c r="I72" s="1969" t="s">
        <v>1796</v>
      </c>
      <c r="J72" s="1936" t="s">
        <v>73</v>
      </c>
      <c r="K72" s="1981">
        <v>1800</v>
      </c>
      <c r="L72" s="1973" t="s">
        <v>1797</v>
      </c>
      <c r="M72" s="1842"/>
      <c r="N72" s="1845">
        <v>150000</v>
      </c>
      <c r="O72" s="1851">
        <v>12</v>
      </c>
      <c r="P72" s="1746"/>
      <c r="Q72" s="1746"/>
      <c r="R72" s="1746"/>
      <c r="S72" s="1746"/>
      <c r="T72" s="1746"/>
      <c r="U72" s="1745"/>
      <c r="V72" s="1745"/>
      <c r="W72" s="1745"/>
      <c r="X72" s="1745"/>
      <c r="Y72" s="1745"/>
      <c r="Z72" s="1745"/>
      <c r="AA72" s="1745"/>
      <c r="AB72" s="1745"/>
      <c r="AC72" s="1745"/>
      <c r="AD72" s="1745"/>
      <c r="AE72" s="1745"/>
      <c r="AF72" s="1745"/>
      <c r="AG72" s="1745"/>
      <c r="AH72" s="1745"/>
      <c r="AI72" s="1745"/>
      <c r="AJ72" s="1745"/>
      <c r="AK72" s="1745"/>
      <c r="AL72" s="1745"/>
      <c r="AM72" s="1745"/>
      <c r="AN72" s="1745"/>
      <c r="AO72" s="1745"/>
      <c r="AP72" s="1745"/>
      <c r="AQ72" s="1745"/>
      <c r="AR72" s="1745"/>
      <c r="AS72" s="1745"/>
      <c r="AT72" s="1745"/>
      <c r="AU72" s="1745"/>
      <c r="AV72" s="1745"/>
      <c r="AW72" s="1745"/>
      <c r="AX72" s="1745"/>
      <c r="AY72" s="1745"/>
      <c r="AZ72" s="1745"/>
      <c r="BA72" s="1745"/>
      <c r="BB72" s="1745"/>
      <c r="BC72" s="1745"/>
      <c r="BD72" s="1745"/>
      <c r="BE72" s="1745"/>
      <c r="BF72" s="1745"/>
      <c r="BG72" s="1745"/>
      <c r="BH72" s="1745"/>
      <c r="BI72" s="1745"/>
      <c r="BJ72" s="1745"/>
      <c r="BK72" s="1745"/>
      <c r="BL72" s="1745"/>
      <c r="BM72" s="1745"/>
      <c r="BN72" s="1745"/>
      <c r="BO72" s="1745"/>
      <c r="BP72" s="1745"/>
      <c r="BQ72" s="1745"/>
      <c r="BR72" s="1745"/>
      <c r="BS72" s="1745"/>
      <c r="BT72" s="656"/>
      <c r="BU72" s="1745"/>
      <c r="BV72" s="1745"/>
      <c r="BW72" s="1745"/>
      <c r="BX72" s="1745"/>
    </row>
    <row r="73" spans="1:76" ht="24" customHeight="1">
      <c r="A73" s="1985"/>
      <c r="B73" s="1986"/>
      <c r="C73" s="1987"/>
      <c r="D73" s="1966"/>
      <c r="E73" s="1992"/>
      <c r="F73" s="2008"/>
      <c r="G73" s="2008"/>
      <c r="H73" s="1968"/>
      <c r="I73" s="1969" t="s">
        <v>1798</v>
      </c>
      <c r="J73" s="1936" t="s">
        <v>73</v>
      </c>
      <c r="K73" s="1981">
        <v>6000</v>
      </c>
      <c r="L73" s="1973" t="s">
        <v>1018</v>
      </c>
      <c r="M73" s="1842"/>
      <c r="N73" s="1845">
        <v>6000000</v>
      </c>
      <c r="O73" s="1851">
        <v>1</v>
      </c>
      <c r="P73" s="1554"/>
      <c r="Q73" s="1554"/>
      <c r="R73" s="1554"/>
      <c r="S73" s="1554"/>
      <c r="T73" s="1554"/>
      <c r="U73" s="1535"/>
      <c r="V73" s="1535"/>
      <c r="W73" s="1535"/>
      <c r="X73" s="1535"/>
      <c r="Y73" s="1535"/>
      <c r="Z73" s="1535"/>
      <c r="AA73" s="1535"/>
      <c r="AB73" s="1535"/>
      <c r="AC73" s="1535"/>
      <c r="AD73" s="1535"/>
      <c r="AE73" s="1535"/>
      <c r="AF73" s="1535"/>
      <c r="AG73" s="1535"/>
      <c r="AH73" s="1535"/>
      <c r="AI73" s="1535"/>
      <c r="AJ73" s="1535"/>
      <c r="AK73" s="1535"/>
      <c r="AL73" s="1535"/>
      <c r="AM73" s="1535"/>
      <c r="AN73" s="1535"/>
      <c r="AO73" s="1535"/>
      <c r="AP73" s="1535"/>
      <c r="AQ73" s="1535"/>
      <c r="AR73" s="1535"/>
      <c r="AS73" s="1535"/>
      <c r="AT73" s="1535"/>
      <c r="AU73" s="1535"/>
      <c r="AV73" s="1535"/>
      <c r="AW73" s="1535"/>
      <c r="AX73" s="1535"/>
      <c r="AY73" s="1535"/>
      <c r="AZ73" s="1535"/>
      <c r="BA73" s="1535"/>
      <c r="BB73" s="1535"/>
      <c r="BC73" s="1535"/>
      <c r="BD73" s="1535"/>
      <c r="BE73" s="1535"/>
      <c r="BF73" s="1535"/>
      <c r="BG73" s="1535"/>
      <c r="BH73" s="1535"/>
      <c r="BI73" s="1535"/>
      <c r="BJ73" s="1535"/>
      <c r="BK73" s="1535"/>
      <c r="BL73" s="1535"/>
      <c r="BM73" s="1535"/>
      <c r="BN73" s="1535"/>
      <c r="BO73" s="1535"/>
      <c r="BP73" s="1535"/>
      <c r="BQ73" s="1537"/>
      <c r="BR73" s="1537"/>
      <c r="BS73" s="1537"/>
      <c r="BT73" s="1537"/>
      <c r="BU73" s="1537"/>
      <c r="BV73" s="1537"/>
      <c r="BW73" s="1537"/>
      <c r="BX73" s="1537"/>
    </row>
    <row r="74" spans="1:76" ht="24" customHeight="1">
      <c r="A74" s="1985"/>
      <c r="B74" s="1986"/>
      <c r="C74" s="1987"/>
      <c r="D74" s="1966"/>
      <c r="E74" s="1992"/>
      <c r="F74" s="2008"/>
      <c r="G74" s="2008"/>
      <c r="H74" s="1968"/>
      <c r="I74" s="2018" t="s">
        <v>1799</v>
      </c>
      <c r="J74" s="1972" t="s">
        <v>73</v>
      </c>
      <c r="K74" s="2083">
        <v>3000</v>
      </c>
      <c r="L74" s="1973" t="s">
        <v>1800</v>
      </c>
      <c r="M74" s="1842"/>
      <c r="N74" s="1845">
        <v>3000000</v>
      </c>
      <c r="O74" s="1851">
        <v>1</v>
      </c>
      <c r="P74" s="1554"/>
      <c r="Q74" s="1554"/>
      <c r="R74" s="1554"/>
      <c r="S74" s="1554"/>
      <c r="T74" s="1554"/>
      <c r="U74" s="1535"/>
      <c r="V74" s="1535"/>
      <c r="W74" s="1535"/>
      <c r="X74" s="1535"/>
      <c r="Y74" s="1535"/>
      <c r="Z74" s="1535"/>
      <c r="AA74" s="1535"/>
      <c r="AB74" s="1535"/>
      <c r="AC74" s="1535"/>
      <c r="AD74" s="1535"/>
      <c r="AE74" s="1535"/>
      <c r="AF74" s="1535"/>
      <c r="AG74" s="1535"/>
      <c r="AH74" s="1535"/>
      <c r="AI74" s="1535"/>
      <c r="AJ74" s="1535"/>
      <c r="AK74" s="1535"/>
      <c r="AL74" s="1535"/>
      <c r="AM74" s="1535"/>
      <c r="AN74" s="1535"/>
      <c r="AO74" s="1535"/>
      <c r="AP74" s="1535"/>
      <c r="AQ74" s="1535"/>
      <c r="AR74" s="1535"/>
      <c r="AS74" s="1535"/>
      <c r="AT74" s="1535"/>
      <c r="AU74" s="1535"/>
      <c r="AV74" s="1535"/>
      <c r="AW74" s="1535"/>
      <c r="AX74" s="1535"/>
      <c r="AY74" s="1535"/>
      <c r="AZ74" s="1535"/>
      <c r="BA74" s="1535"/>
      <c r="BB74" s="1535"/>
      <c r="BC74" s="1535"/>
      <c r="BD74" s="1535"/>
      <c r="BE74" s="1535"/>
      <c r="BF74" s="1535"/>
      <c r="BG74" s="1535"/>
      <c r="BH74" s="1535"/>
      <c r="BI74" s="1535"/>
      <c r="BJ74" s="1535"/>
      <c r="BK74" s="1535"/>
      <c r="BL74" s="1535"/>
      <c r="BM74" s="1535"/>
      <c r="BN74" s="1535"/>
      <c r="BO74" s="1535"/>
      <c r="BP74" s="1535"/>
      <c r="BQ74" s="1537"/>
      <c r="BR74" s="1537"/>
      <c r="BS74" s="1537"/>
      <c r="BT74" s="1537"/>
      <c r="BU74" s="1537"/>
      <c r="BV74" s="1537"/>
      <c r="BW74" s="1537"/>
      <c r="BX74" s="1537"/>
    </row>
    <row r="75" spans="1:76" ht="24" customHeight="1">
      <c r="A75" s="1985"/>
      <c r="B75" s="1986"/>
      <c r="C75" s="1987"/>
      <c r="D75" s="1966"/>
      <c r="E75" s="1992"/>
      <c r="F75" s="2008"/>
      <c r="G75" s="2008"/>
      <c r="H75" s="1968"/>
      <c r="I75" s="1971" t="s">
        <v>1801</v>
      </c>
      <c r="J75" s="1972" t="s">
        <v>73</v>
      </c>
      <c r="K75" s="2083">
        <v>2200</v>
      </c>
      <c r="L75" s="1973" t="s">
        <v>1019</v>
      </c>
      <c r="M75" s="1842"/>
      <c r="N75" s="1845">
        <v>550000</v>
      </c>
      <c r="O75" s="1851">
        <v>4</v>
      </c>
      <c r="P75" s="1554"/>
      <c r="Q75" s="1554"/>
      <c r="R75" s="1554"/>
      <c r="S75" s="1554"/>
      <c r="T75" s="1554"/>
      <c r="U75" s="1535"/>
      <c r="V75" s="1535"/>
      <c r="W75" s="1535"/>
      <c r="X75" s="1535"/>
      <c r="Y75" s="1535"/>
      <c r="Z75" s="1535"/>
      <c r="AA75" s="1535"/>
      <c r="AB75" s="1535"/>
      <c r="AC75" s="1535"/>
      <c r="AD75" s="1535"/>
      <c r="AE75" s="1535"/>
      <c r="AF75" s="1535"/>
      <c r="AG75" s="1535"/>
      <c r="AH75" s="1535"/>
      <c r="AI75" s="1535"/>
      <c r="AJ75" s="1535"/>
      <c r="AK75" s="1535"/>
      <c r="AL75" s="1535"/>
      <c r="AM75" s="1535"/>
      <c r="AN75" s="1535"/>
      <c r="AO75" s="1535"/>
      <c r="AP75" s="1535"/>
      <c r="AQ75" s="1535"/>
      <c r="AR75" s="1535"/>
      <c r="AS75" s="1535"/>
      <c r="AT75" s="1535"/>
      <c r="AU75" s="1535"/>
      <c r="AV75" s="1535"/>
      <c r="AW75" s="1535"/>
      <c r="AX75" s="1535"/>
      <c r="AY75" s="1535"/>
      <c r="AZ75" s="1535"/>
      <c r="BA75" s="1535"/>
      <c r="BB75" s="1535"/>
      <c r="BC75" s="1535"/>
      <c r="BD75" s="1535"/>
      <c r="BE75" s="1535"/>
      <c r="BF75" s="1535"/>
      <c r="BG75" s="1535"/>
      <c r="BH75" s="1535"/>
      <c r="BI75" s="1535"/>
      <c r="BJ75" s="1535"/>
      <c r="BK75" s="1535"/>
      <c r="BL75" s="1535"/>
      <c r="BM75" s="1535"/>
      <c r="BN75" s="1535"/>
      <c r="BO75" s="1535"/>
      <c r="BP75" s="1535"/>
      <c r="BQ75" s="1537"/>
      <c r="BR75" s="1537"/>
      <c r="BS75" s="1537"/>
      <c r="BT75" s="1537"/>
      <c r="BU75" s="1537"/>
      <c r="BV75" s="1537"/>
      <c r="BW75" s="1537"/>
      <c r="BX75" s="1537"/>
    </row>
    <row r="76" spans="1:76" ht="24" customHeight="1">
      <c r="A76" s="1985"/>
      <c r="B76" s="1986"/>
      <c r="C76" s="1987"/>
      <c r="D76" s="1966"/>
      <c r="E76" s="1992"/>
      <c r="F76" s="2008"/>
      <c r="G76" s="2008"/>
      <c r="H76" s="1968"/>
      <c r="I76" s="1971" t="s">
        <v>1802</v>
      </c>
      <c r="J76" s="1972" t="s">
        <v>73</v>
      </c>
      <c r="K76" s="2080">
        <v>4000</v>
      </c>
      <c r="L76" s="1973" t="s">
        <v>1803</v>
      </c>
      <c r="M76" s="1842"/>
      <c r="N76" s="1845">
        <v>1000000</v>
      </c>
      <c r="O76" s="1851">
        <v>4</v>
      </c>
      <c r="P76" s="1554"/>
      <c r="Q76" s="1554"/>
      <c r="R76" s="1554"/>
      <c r="S76" s="1554"/>
      <c r="T76" s="1554"/>
      <c r="U76" s="1535"/>
      <c r="V76" s="1535"/>
      <c r="W76" s="1535"/>
      <c r="X76" s="1535"/>
      <c r="Y76" s="1535"/>
      <c r="Z76" s="1535"/>
      <c r="AA76" s="1535"/>
      <c r="AB76" s="1535"/>
      <c r="AC76" s="1535"/>
      <c r="AD76" s="1535"/>
      <c r="AE76" s="1535"/>
      <c r="AF76" s="1535"/>
      <c r="AG76" s="1535"/>
      <c r="AH76" s="1535"/>
      <c r="AI76" s="1535"/>
      <c r="AJ76" s="1535"/>
      <c r="AK76" s="1535"/>
      <c r="AL76" s="1535"/>
      <c r="AM76" s="1535"/>
      <c r="AN76" s="1535"/>
      <c r="AO76" s="1535"/>
      <c r="AP76" s="1535"/>
      <c r="AQ76" s="1535"/>
      <c r="AR76" s="1535"/>
      <c r="AS76" s="1535"/>
      <c r="AT76" s="1535"/>
      <c r="AU76" s="1535"/>
      <c r="AV76" s="1535"/>
      <c r="AW76" s="1535"/>
      <c r="AX76" s="1535"/>
      <c r="AY76" s="1535"/>
      <c r="AZ76" s="1535"/>
      <c r="BA76" s="1535"/>
      <c r="BB76" s="1535"/>
      <c r="BC76" s="1535"/>
      <c r="BD76" s="1535"/>
      <c r="BE76" s="1535"/>
      <c r="BF76" s="1535"/>
      <c r="BG76" s="1535"/>
      <c r="BH76" s="1535"/>
      <c r="BI76" s="1535"/>
      <c r="BJ76" s="1535"/>
      <c r="BK76" s="1535"/>
      <c r="BL76" s="1535"/>
      <c r="BM76" s="1535"/>
      <c r="BN76" s="1535"/>
      <c r="BO76" s="1535"/>
      <c r="BP76" s="1535"/>
      <c r="BQ76" s="1537"/>
      <c r="BR76" s="1537"/>
      <c r="BS76" s="1537"/>
      <c r="BT76" s="1537"/>
      <c r="BU76" s="1537"/>
      <c r="BV76" s="1537"/>
      <c r="BW76" s="1537"/>
      <c r="BX76" s="1537"/>
    </row>
    <row r="77" spans="1:76" ht="24" customHeight="1">
      <c r="A77" s="1985"/>
      <c r="B77" s="1987"/>
      <c r="C77" s="1986"/>
      <c r="D77" s="1994"/>
      <c r="E77" s="1995"/>
      <c r="F77" s="2008"/>
      <c r="G77" s="1967"/>
      <c r="H77" s="1996"/>
      <c r="I77" s="1971" t="s">
        <v>1804</v>
      </c>
      <c r="J77" s="1972" t="s">
        <v>73</v>
      </c>
      <c r="K77" s="2080">
        <v>14000</v>
      </c>
      <c r="L77" s="1973" t="s">
        <v>1805</v>
      </c>
      <c r="M77" s="1842"/>
      <c r="N77" s="1845">
        <v>1000000</v>
      </c>
      <c r="O77" s="1851">
        <v>14</v>
      </c>
      <c r="P77" s="1554"/>
      <c r="Q77" s="1554"/>
      <c r="R77" s="1554"/>
      <c r="S77" s="1554"/>
      <c r="T77" s="1554"/>
      <c r="U77" s="1535"/>
      <c r="V77" s="1535"/>
      <c r="W77" s="1535"/>
      <c r="X77" s="1535"/>
      <c r="Y77" s="1535"/>
      <c r="Z77" s="1535"/>
      <c r="AA77" s="1535"/>
      <c r="AB77" s="1535"/>
      <c r="AC77" s="1535"/>
      <c r="AD77" s="1535"/>
      <c r="AE77" s="1535"/>
      <c r="AF77" s="1535"/>
      <c r="AG77" s="1535"/>
      <c r="AH77" s="1535"/>
      <c r="AI77" s="1535"/>
      <c r="AJ77" s="1535"/>
      <c r="AK77" s="1535"/>
      <c r="AL77" s="1535"/>
      <c r="AM77" s="1535"/>
      <c r="AN77" s="1535"/>
      <c r="AO77" s="1535"/>
      <c r="AP77" s="1535"/>
      <c r="AQ77" s="1535"/>
      <c r="AR77" s="1535"/>
      <c r="AS77" s="1535"/>
      <c r="AT77" s="1535"/>
      <c r="AU77" s="1535"/>
      <c r="AV77" s="1535"/>
      <c r="AW77" s="1535"/>
      <c r="AX77" s="1535"/>
      <c r="AY77" s="1535"/>
      <c r="AZ77" s="1535"/>
      <c r="BA77" s="1535"/>
      <c r="BB77" s="1535"/>
      <c r="BC77" s="1535"/>
      <c r="BD77" s="1535"/>
      <c r="BE77" s="1535"/>
      <c r="BF77" s="1535"/>
      <c r="BG77" s="1535"/>
      <c r="BH77" s="1535"/>
      <c r="BI77" s="1535"/>
      <c r="BJ77" s="1535"/>
      <c r="BK77" s="1535"/>
      <c r="BL77" s="1535"/>
      <c r="BM77" s="1535"/>
      <c r="BN77" s="1535"/>
      <c r="BO77" s="1535"/>
      <c r="BP77" s="1535"/>
      <c r="BQ77" s="1537"/>
      <c r="BR77" s="1537"/>
      <c r="BS77" s="1537"/>
      <c r="BT77" s="1537"/>
      <c r="BU77" s="1537"/>
      <c r="BV77" s="1537"/>
      <c r="BW77" s="1537"/>
      <c r="BX77" s="1537"/>
    </row>
    <row r="78" spans="1:76" ht="24" customHeight="1">
      <c r="A78" s="1985"/>
      <c r="B78" s="1986"/>
      <c r="C78" s="1987"/>
      <c r="D78" s="1966"/>
      <c r="E78" s="1992"/>
      <c r="F78" s="2008"/>
      <c r="G78" s="2008"/>
      <c r="H78" s="1968"/>
      <c r="I78" s="1971" t="s">
        <v>1806</v>
      </c>
      <c r="J78" s="1972" t="s">
        <v>73</v>
      </c>
      <c r="K78" s="2084">
        <v>3000</v>
      </c>
      <c r="L78" s="1973" t="s">
        <v>1807</v>
      </c>
      <c r="M78" s="1842"/>
      <c r="N78" s="1845">
        <v>600000</v>
      </c>
      <c r="O78" s="1851">
        <v>5</v>
      </c>
      <c r="P78" s="1554"/>
      <c r="Q78" s="1554"/>
      <c r="R78" s="1554"/>
      <c r="S78" s="1554"/>
      <c r="T78" s="1554"/>
      <c r="U78" s="1535"/>
      <c r="V78" s="1535"/>
      <c r="W78" s="1535"/>
      <c r="X78" s="1535"/>
      <c r="Y78" s="1535"/>
      <c r="Z78" s="1535"/>
      <c r="AA78" s="1535"/>
      <c r="AB78" s="1535"/>
      <c r="AC78" s="1535"/>
      <c r="AD78" s="1535"/>
      <c r="AE78" s="1535"/>
      <c r="AF78" s="1535"/>
      <c r="AG78" s="1535"/>
      <c r="AH78" s="1535"/>
      <c r="AI78" s="1535"/>
      <c r="AJ78" s="1535"/>
      <c r="AK78" s="1535"/>
      <c r="AL78" s="1535"/>
      <c r="AM78" s="1535"/>
      <c r="AN78" s="1535"/>
      <c r="AO78" s="1535"/>
      <c r="AP78" s="1535"/>
      <c r="AQ78" s="1535"/>
      <c r="AR78" s="1535"/>
      <c r="AS78" s="1535"/>
      <c r="AT78" s="1535"/>
      <c r="AU78" s="1535"/>
      <c r="AV78" s="1535"/>
      <c r="AW78" s="1535"/>
      <c r="AX78" s="1535"/>
      <c r="AY78" s="1535"/>
      <c r="AZ78" s="1535"/>
      <c r="BA78" s="1535"/>
      <c r="BB78" s="1535"/>
      <c r="BC78" s="1535"/>
      <c r="BD78" s="1535"/>
      <c r="BE78" s="1535"/>
      <c r="BF78" s="1535"/>
      <c r="BG78" s="1535"/>
      <c r="BH78" s="1535"/>
      <c r="BI78" s="1535"/>
      <c r="BJ78" s="1535"/>
      <c r="BK78" s="1535"/>
      <c r="BL78" s="1535"/>
      <c r="BM78" s="1535"/>
      <c r="BN78" s="1535"/>
      <c r="BO78" s="1535"/>
      <c r="BP78" s="1535"/>
      <c r="BQ78" s="1537"/>
      <c r="BR78" s="1537"/>
      <c r="BS78" s="1537"/>
      <c r="BT78" s="1537"/>
      <c r="BU78" s="1537"/>
      <c r="BV78" s="1537"/>
      <c r="BW78" s="1537"/>
      <c r="BX78" s="1537"/>
    </row>
    <row r="79" spans="1:76" ht="24" customHeight="1" thickBot="1">
      <c r="A79" s="2053"/>
      <c r="B79" s="2054"/>
      <c r="C79" s="2055"/>
      <c r="D79" s="2056"/>
      <c r="E79" s="2134"/>
      <c r="F79" s="2051"/>
      <c r="G79" s="2051"/>
      <c r="H79" s="2135"/>
      <c r="I79" s="2057" t="s">
        <v>1808</v>
      </c>
      <c r="J79" s="2048" t="s">
        <v>73</v>
      </c>
      <c r="K79" s="2081">
        <v>1500</v>
      </c>
      <c r="L79" s="1970" t="s">
        <v>1809</v>
      </c>
      <c r="M79" s="1842"/>
      <c r="N79" s="1845">
        <v>1500000</v>
      </c>
      <c r="O79" s="1851">
        <v>1</v>
      </c>
      <c r="P79" s="1554"/>
      <c r="Q79" s="1554"/>
      <c r="R79" s="1554"/>
      <c r="S79" s="1554"/>
      <c r="T79" s="1554"/>
      <c r="U79" s="1535"/>
      <c r="V79" s="1535"/>
      <c r="W79" s="1535"/>
      <c r="X79" s="1535"/>
      <c r="Y79" s="1535"/>
      <c r="Z79" s="1535"/>
      <c r="AA79" s="1535"/>
      <c r="AB79" s="1535"/>
      <c r="AC79" s="1535"/>
      <c r="AD79" s="1535"/>
      <c r="AE79" s="1535"/>
      <c r="AF79" s="1535"/>
      <c r="AG79" s="1535"/>
      <c r="AH79" s="1535"/>
      <c r="AI79" s="1535"/>
      <c r="AJ79" s="1535"/>
      <c r="AK79" s="1535"/>
      <c r="AL79" s="1535"/>
      <c r="AM79" s="1535"/>
      <c r="AN79" s="1535"/>
      <c r="AO79" s="1535"/>
      <c r="AP79" s="1535"/>
      <c r="AQ79" s="1535"/>
      <c r="AR79" s="1535"/>
      <c r="AS79" s="1535"/>
      <c r="AT79" s="1535"/>
      <c r="AU79" s="1535"/>
      <c r="AV79" s="1535"/>
      <c r="AW79" s="1535"/>
      <c r="AX79" s="1535"/>
      <c r="AY79" s="1535"/>
      <c r="AZ79" s="1535"/>
      <c r="BA79" s="1535"/>
      <c r="BB79" s="1535"/>
      <c r="BC79" s="1535"/>
      <c r="BD79" s="1535"/>
      <c r="BE79" s="1535"/>
      <c r="BF79" s="1535"/>
      <c r="BG79" s="1535"/>
      <c r="BH79" s="1535"/>
      <c r="BI79" s="1535"/>
      <c r="BJ79" s="1535"/>
      <c r="BK79" s="1535"/>
      <c r="BL79" s="1535"/>
      <c r="BM79" s="1535"/>
      <c r="BN79" s="1535"/>
      <c r="BO79" s="1535"/>
      <c r="BP79" s="1535"/>
      <c r="BQ79" s="1537"/>
      <c r="BR79" s="1537"/>
      <c r="BS79" s="1537"/>
      <c r="BT79" s="1537"/>
      <c r="BU79" s="1537"/>
      <c r="BV79" s="1537"/>
      <c r="BW79" s="1537"/>
      <c r="BX79" s="1537"/>
    </row>
    <row r="80" spans="1:76" ht="24" customHeight="1">
      <c r="A80" s="1985"/>
      <c r="B80" s="1986"/>
      <c r="C80" s="1987"/>
      <c r="D80" s="1966"/>
      <c r="E80" s="1999" t="s">
        <v>1810</v>
      </c>
      <c r="F80" s="1954">
        <v>5112</v>
      </c>
      <c r="G80" s="2090">
        <v>4800</v>
      </c>
      <c r="H80" s="1997">
        <v>312</v>
      </c>
      <c r="I80" s="2132" t="s">
        <v>297</v>
      </c>
      <c r="J80" s="2001"/>
      <c r="K80" s="2133">
        <v>5112</v>
      </c>
      <c r="L80" s="1998"/>
      <c r="M80" s="1842"/>
      <c r="N80" s="1842"/>
      <c r="O80" s="1842"/>
      <c r="P80" s="1554"/>
      <c r="Q80" s="1554"/>
      <c r="R80" s="1554"/>
      <c r="S80" s="1554"/>
      <c r="T80" s="1554"/>
      <c r="U80" s="1535"/>
      <c r="V80" s="1535"/>
      <c r="W80" s="1535"/>
      <c r="X80" s="1535"/>
      <c r="Y80" s="1535"/>
      <c r="Z80" s="1535"/>
      <c r="AA80" s="1535"/>
      <c r="AB80" s="1535"/>
      <c r="AC80" s="1535"/>
      <c r="AD80" s="1535"/>
      <c r="AE80" s="1535"/>
      <c r="AF80" s="1535"/>
      <c r="AG80" s="1535"/>
      <c r="AH80" s="1535"/>
      <c r="AI80" s="1535"/>
      <c r="AJ80" s="1535"/>
      <c r="AK80" s="1535"/>
      <c r="AL80" s="1535"/>
      <c r="AM80" s="1535"/>
      <c r="AN80" s="1535"/>
      <c r="AO80" s="1535"/>
      <c r="AP80" s="1535"/>
      <c r="AQ80" s="1535"/>
      <c r="AR80" s="1535"/>
      <c r="AS80" s="1535"/>
      <c r="AT80" s="1535"/>
      <c r="AU80" s="1535"/>
      <c r="AV80" s="1535"/>
      <c r="AW80" s="1535"/>
      <c r="AX80" s="1535"/>
      <c r="AY80" s="1535"/>
      <c r="AZ80" s="1535"/>
      <c r="BA80" s="1535"/>
      <c r="BB80" s="1535"/>
      <c r="BC80" s="1535"/>
      <c r="BD80" s="1535"/>
      <c r="BE80" s="1535"/>
      <c r="BF80" s="1535"/>
      <c r="BG80" s="1535"/>
      <c r="BH80" s="1535"/>
      <c r="BI80" s="1535"/>
      <c r="BJ80" s="1535"/>
      <c r="BK80" s="1535"/>
      <c r="BL80" s="1535"/>
      <c r="BM80" s="1535"/>
      <c r="BN80" s="1535"/>
      <c r="BO80" s="1535"/>
      <c r="BP80" s="1535"/>
      <c r="BQ80" s="1537"/>
      <c r="BR80" s="1537"/>
      <c r="BS80" s="1537"/>
      <c r="BT80" s="1537"/>
      <c r="BU80" s="1537"/>
      <c r="BV80" s="1537"/>
      <c r="BW80" s="1537"/>
      <c r="BX80" s="1537"/>
    </row>
    <row r="81" spans="1:76" ht="24" customHeight="1" thickBot="1">
      <c r="A81" s="1985"/>
      <c r="B81" s="1986"/>
      <c r="C81" s="1987"/>
      <c r="D81" s="1966"/>
      <c r="E81" s="1966"/>
      <c r="F81" s="1967"/>
      <c r="G81" s="1983"/>
      <c r="H81" s="1968"/>
      <c r="I81" s="1969" t="s">
        <v>1811</v>
      </c>
      <c r="J81" s="1936" t="s">
        <v>73</v>
      </c>
      <c r="K81" s="2074">
        <v>1512</v>
      </c>
      <c r="L81" s="2031" t="s">
        <v>1812</v>
      </c>
      <c r="M81" s="1842"/>
      <c r="N81" s="1845">
        <v>42000</v>
      </c>
      <c r="O81" s="1851">
        <v>3</v>
      </c>
      <c r="P81" s="1851">
        <v>12</v>
      </c>
      <c r="Q81" s="1842"/>
      <c r="R81" s="1554"/>
      <c r="S81" s="1554"/>
      <c r="T81" s="1554"/>
      <c r="U81" s="1535"/>
      <c r="V81" s="1535"/>
      <c r="W81" s="1535"/>
      <c r="X81" s="1535"/>
      <c r="Y81" s="1535"/>
      <c r="Z81" s="1535"/>
      <c r="AA81" s="1535"/>
      <c r="AB81" s="1535"/>
      <c r="AC81" s="1535"/>
      <c r="AD81" s="1535"/>
      <c r="AE81" s="1535"/>
      <c r="AF81" s="1535"/>
      <c r="AG81" s="1535"/>
      <c r="AH81" s="1535"/>
      <c r="AI81" s="1535"/>
      <c r="AJ81" s="1535"/>
      <c r="AK81" s="1535"/>
      <c r="AL81" s="1535"/>
      <c r="AM81" s="1535"/>
      <c r="AN81" s="1535"/>
      <c r="AO81" s="1535"/>
      <c r="AP81" s="1535"/>
      <c r="AQ81" s="1535"/>
      <c r="AR81" s="1535"/>
      <c r="AS81" s="1535"/>
      <c r="AT81" s="1535"/>
      <c r="AU81" s="1535"/>
      <c r="AV81" s="1535"/>
      <c r="AW81" s="1535"/>
      <c r="AX81" s="1535"/>
      <c r="AY81" s="1535"/>
      <c r="AZ81" s="1535"/>
      <c r="BA81" s="1535"/>
      <c r="BB81" s="1535"/>
      <c r="BC81" s="1535"/>
      <c r="BD81" s="1535"/>
      <c r="BE81" s="1535"/>
      <c r="BF81" s="1535"/>
      <c r="BG81" s="1535"/>
      <c r="BH81" s="1535"/>
      <c r="BI81" s="1535"/>
      <c r="BJ81" s="1535"/>
      <c r="BK81" s="1535"/>
      <c r="BL81" s="1535"/>
      <c r="BM81" s="1535"/>
      <c r="BN81" s="1535"/>
      <c r="BO81" s="1535"/>
      <c r="BP81" s="1535"/>
      <c r="BQ81" s="1537"/>
      <c r="BR81" s="1537"/>
      <c r="BS81" s="1537"/>
      <c r="BT81" s="1537"/>
      <c r="BU81" s="1537"/>
      <c r="BV81" s="1537"/>
      <c r="BW81" s="1537"/>
      <c r="BX81" s="1537"/>
    </row>
    <row r="82" spans="1:76" ht="24" customHeight="1">
      <c r="A82" s="1985"/>
      <c r="B82" s="1986"/>
      <c r="C82" s="1987"/>
      <c r="D82" s="1966"/>
      <c r="E82" s="1999"/>
      <c r="F82" s="1954"/>
      <c r="G82" s="1954"/>
      <c r="H82" s="1968"/>
      <c r="I82" s="2000" t="s">
        <v>1813</v>
      </c>
      <c r="J82" s="2001" t="s">
        <v>73</v>
      </c>
      <c r="K82" s="2076">
        <v>3600</v>
      </c>
      <c r="L82" s="2002" t="s">
        <v>1814</v>
      </c>
      <c r="M82" s="1842"/>
      <c r="N82" s="1845">
        <v>50000</v>
      </c>
      <c r="O82" s="1851">
        <v>6</v>
      </c>
      <c r="P82" s="1851">
        <v>12</v>
      </c>
      <c r="Q82" s="1842"/>
      <c r="R82" s="1554"/>
      <c r="S82" s="1554"/>
      <c r="T82" s="1554"/>
      <c r="U82" s="1535"/>
      <c r="V82" s="1535"/>
      <c r="W82" s="1535"/>
      <c r="X82" s="1535"/>
      <c r="Y82" s="1535"/>
      <c r="Z82" s="1535"/>
      <c r="AA82" s="1535"/>
      <c r="AB82" s="1535"/>
      <c r="AC82" s="1535"/>
      <c r="AD82" s="1535"/>
      <c r="AE82" s="1535"/>
      <c r="AF82" s="1535"/>
      <c r="AG82" s="1535"/>
      <c r="AH82" s="1535"/>
      <c r="AI82" s="1535"/>
      <c r="AJ82" s="1535"/>
      <c r="AK82" s="1535"/>
      <c r="AL82" s="1535"/>
      <c r="AM82" s="1535"/>
      <c r="AN82" s="1535"/>
      <c r="AO82" s="1535"/>
      <c r="AP82" s="1535"/>
      <c r="AQ82" s="1535"/>
      <c r="AR82" s="1535"/>
      <c r="AS82" s="1535"/>
      <c r="AT82" s="1535"/>
      <c r="AU82" s="1535"/>
      <c r="AV82" s="1535"/>
      <c r="AW82" s="1535"/>
      <c r="AX82" s="1535"/>
      <c r="AY82" s="1535"/>
      <c r="AZ82" s="1535"/>
      <c r="BA82" s="1535"/>
      <c r="BB82" s="1535"/>
      <c r="BC82" s="1535"/>
      <c r="BD82" s="1535"/>
      <c r="BE82" s="1535"/>
      <c r="BF82" s="1535"/>
      <c r="BG82" s="1535"/>
      <c r="BH82" s="1535"/>
      <c r="BI82" s="1535"/>
      <c r="BJ82" s="1535"/>
      <c r="BK82" s="1535"/>
      <c r="BL82" s="1535"/>
      <c r="BM82" s="1535"/>
      <c r="BN82" s="1535"/>
      <c r="BO82" s="1535"/>
      <c r="BP82" s="1535"/>
      <c r="BQ82" s="1537"/>
      <c r="BR82" s="1537"/>
      <c r="BS82" s="1537"/>
      <c r="BT82" s="1537"/>
      <c r="BU82" s="1537"/>
      <c r="BV82" s="1537"/>
      <c r="BW82" s="1537"/>
      <c r="BX82" s="1537"/>
    </row>
    <row r="83" spans="1:76" ht="24" customHeight="1">
      <c r="A83" s="1985"/>
      <c r="B83" s="1986"/>
      <c r="C83" s="1987"/>
      <c r="D83" s="1966"/>
      <c r="E83" s="1960" t="s">
        <v>1815</v>
      </c>
      <c r="F83" s="2003">
        <v>10940</v>
      </c>
      <c r="G83" s="1962">
        <v>6540</v>
      </c>
      <c r="H83" s="1963">
        <v>4400</v>
      </c>
      <c r="I83" s="1989" t="s">
        <v>187</v>
      </c>
      <c r="J83" s="1990"/>
      <c r="K83" s="2085">
        <v>10940</v>
      </c>
      <c r="L83" s="1998"/>
      <c r="M83" s="1842"/>
      <c r="N83" s="1842"/>
      <c r="O83" s="1842"/>
      <c r="P83" s="1842"/>
      <c r="Q83" s="1842"/>
      <c r="R83" s="1554"/>
      <c r="S83" s="1554"/>
      <c r="T83" s="1554"/>
      <c r="U83" s="1535"/>
      <c r="V83" s="1535"/>
      <c r="W83" s="1535"/>
      <c r="X83" s="1535"/>
      <c r="Y83" s="1535"/>
      <c r="Z83" s="1535"/>
      <c r="AA83" s="1535"/>
      <c r="AB83" s="1535"/>
      <c r="AC83" s="1535"/>
      <c r="AD83" s="1535"/>
      <c r="AE83" s="1535"/>
      <c r="AF83" s="1535"/>
      <c r="AG83" s="1535"/>
      <c r="AH83" s="1535"/>
      <c r="AI83" s="1535"/>
      <c r="AJ83" s="1535"/>
      <c r="AK83" s="1535"/>
      <c r="AL83" s="1535"/>
      <c r="AM83" s="1535"/>
      <c r="AN83" s="1535"/>
      <c r="AO83" s="1535"/>
      <c r="AP83" s="1535"/>
      <c r="AQ83" s="1535"/>
      <c r="AR83" s="1535"/>
      <c r="AS83" s="1535"/>
      <c r="AT83" s="1535"/>
      <c r="AU83" s="1535"/>
      <c r="AV83" s="1535"/>
      <c r="AW83" s="1535"/>
      <c r="AX83" s="1535"/>
      <c r="AY83" s="1535"/>
      <c r="AZ83" s="1535"/>
      <c r="BA83" s="1535"/>
      <c r="BB83" s="1535"/>
      <c r="BC83" s="1535"/>
      <c r="BD83" s="1535"/>
      <c r="BE83" s="1535"/>
      <c r="BF83" s="1535"/>
      <c r="BG83" s="1535"/>
      <c r="BH83" s="1535"/>
      <c r="BI83" s="1535"/>
      <c r="BJ83" s="1535"/>
      <c r="BK83" s="1535"/>
      <c r="BL83" s="1535"/>
      <c r="BM83" s="1535"/>
      <c r="BN83" s="1535"/>
      <c r="BO83" s="1535"/>
      <c r="BP83" s="1535"/>
      <c r="BQ83" s="1537"/>
      <c r="BR83" s="1537"/>
      <c r="BS83" s="1537"/>
      <c r="BT83" s="1537"/>
      <c r="BU83" s="1537"/>
      <c r="BV83" s="1537"/>
      <c r="BW83" s="1537"/>
      <c r="BX83" s="1537"/>
    </row>
    <row r="84" spans="1:76" ht="24" customHeight="1">
      <c r="A84" s="1985"/>
      <c r="B84" s="1986"/>
      <c r="C84" s="1987"/>
      <c r="D84" s="1966"/>
      <c r="E84" s="1966"/>
      <c r="F84" s="2008"/>
      <c r="G84" s="1982"/>
      <c r="H84" s="1968"/>
      <c r="I84" s="1935" t="s">
        <v>1816</v>
      </c>
      <c r="J84" s="1942" t="s">
        <v>73</v>
      </c>
      <c r="K84" s="2074">
        <v>1000</v>
      </c>
      <c r="L84" s="1970" t="s">
        <v>1817</v>
      </c>
      <c r="M84" s="1842"/>
      <c r="N84" s="1845">
        <v>5000</v>
      </c>
      <c r="O84" s="1851">
        <v>200</v>
      </c>
      <c r="P84" s="1851">
        <v>1</v>
      </c>
      <c r="Q84" s="1851">
        <v>1</v>
      </c>
      <c r="R84" s="1554"/>
      <c r="S84" s="1554"/>
      <c r="T84" s="1554"/>
      <c r="U84" s="1535"/>
      <c r="V84" s="1535"/>
      <c r="W84" s="1535"/>
      <c r="X84" s="1535"/>
      <c r="Y84" s="1535"/>
      <c r="Z84" s="1535"/>
      <c r="AA84" s="1535"/>
      <c r="AB84" s="1535"/>
      <c r="AC84" s="1535"/>
      <c r="AD84" s="1535"/>
      <c r="AE84" s="1535"/>
      <c r="AF84" s="1535"/>
      <c r="AG84" s="1535"/>
      <c r="AH84" s="1535"/>
      <c r="AI84" s="1535"/>
      <c r="AJ84" s="1535"/>
      <c r="AK84" s="1535"/>
      <c r="AL84" s="1535"/>
      <c r="AM84" s="1535"/>
      <c r="AN84" s="1535"/>
      <c r="AO84" s="1535"/>
      <c r="AP84" s="1535"/>
      <c r="AQ84" s="1535"/>
      <c r="AR84" s="1535"/>
      <c r="AS84" s="1535"/>
      <c r="AT84" s="1535"/>
      <c r="AU84" s="1535"/>
      <c r="AV84" s="1535"/>
      <c r="AW84" s="1535"/>
      <c r="AX84" s="1535"/>
      <c r="AY84" s="1535"/>
      <c r="AZ84" s="1535"/>
      <c r="BA84" s="1535"/>
      <c r="BB84" s="1535"/>
      <c r="BC84" s="1535"/>
      <c r="BD84" s="1535"/>
      <c r="BE84" s="1535"/>
      <c r="BF84" s="1535"/>
      <c r="BG84" s="1535"/>
      <c r="BH84" s="1535"/>
      <c r="BI84" s="1535"/>
      <c r="BJ84" s="1535"/>
      <c r="BK84" s="1535"/>
      <c r="BL84" s="1535"/>
      <c r="BM84" s="1535"/>
      <c r="BN84" s="1535"/>
      <c r="BO84" s="1535"/>
      <c r="BP84" s="1535"/>
      <c r="BQ84" s="1537"/>
      <c r="BR84" s="1537"/>
      <c r="BS84" s="1537"/>
      <c r="BT84" s="1537"/>
      <c r="BU84" s="1537"/>
      <c r="BV84" s="1537"/>
      <c r="BW84" s="1537"/>
      <c r="BX84" s="1537"/>
    </row>
    <row r="85" spans="1:76" ht="24" customHeight="1">
      <c r="A85" s="1985"/>
      <c r="B85" s="1986"/>
      <c r="C85" s="1987"/>
      <c r="D85" s="1966"/>
      <c r="E85" s="1966"/>
      <c r="F85" s="2008"/>
      <c r="G85" s="1982"/>
      <c r="H85" s="1968"/>
      <c r="I85" s="1935" t="s">
        <v>1818</v>
      </c>
      <c r="J85" s="1942" t="s">
        <v>73</v>
      </c>
      <c r="K85" s="2074">
        <v>2500</v>
      </c>
      <c r="L85" s="1970" t="s">
        <v>1819</v>
      </c>
      <c r="M85" s="1842"/>
      <c r="N85" s="1845">
        <v>500</v>
      </c>
      <c r="O85" s="1851">
        <v>5000</v>
      </c>
      <c r="P85" s="1851">
        <v>1</v>
      </c>
      <c r="Q85" s="1851">
        <v>1</v>
      </c>
      <c r="R85" s="1554"/>
      <c r="S85" s="1554"/>
      <c r="T85" s="1554"/>
      <c r="U85" s="1535"/>
      <c r="V85" s="1535"/>
      <c r="W85" s="1535"/>
      <c r="X85" s="1535"/>
      <c r="Y85" s="1535"/>
      <c r="Z85" s="1535"/>
      <c r="AA85" s="1535"/>
      <c r="AB85" s="1535"/>
      <c r="AC85" s="1535"/>
      <c r="AD85" s="1535"/>
      <c r="AE85" s="1535"/>
      <c r="AF85" s="1535"/>
      <c r="AG85" s="1535"/>
      <c r="AH85" s="1535"/>
      <c r="AI85" s="1535"/>
      <c r="AJ85" s="1535"/>
      <c r="AK85" s="1535"/>
      <c r="AL85" s="1535"/>
      <c r="AM85" s="1535"/>
      <c r="AN85" s="1535"/>
      <c r="AO85" s="1535"/>
      <c r="AP85" s="1535"/>
      <c r="AQ85" s="1535"/>
      <c r="AR85" s="1535"/>
      <c r="AS85" s="1535"/>
      <c r="AT85" s="1535"/>
      <c r="AU85" s="1535"/>
      <c r="AV85" s="1535"/>
      <c r="AW85" s="1535"/>
      <c r="AX85" s="1535"/>
      <c r="AY85" s="1535"/>
      <c r="AZ85" s="1535"/>
      <c r="BA85" s="1535"/>
      <c r="BB85" s="1535"/>
      <c r="BC85" s="1535"/>
      <c r="BD85" s="1535"/>
      <c r="BE85" s="1535"/>
      <c r="BF85" s="1535"/>
      <c r="BG85" s="1535"/>
      <c r="BH85" s="1535"/>
      <c r="BI85" s="1535"/>
      <c r="BJ85" s="1535"/>
      <c r="BK85" s="1535"/>
      <c r="BL85" s="1535"/>
      <c r="BM85" s="1535"/>
      <c r="BN85" s="1535"/>
      <c r="BO85" s="1535"/>
      <c r="BP85" s="1535"/>
      <c r="BQ85" s="1537"/>
      <c r="BR85" s="1537"/>
      <c r="BS85" s="1537"/>
      <c r="BT85" s="1537"/>
      <c r="BU85" s="1537"/>
      <c r="BV85" s="1537"/>
      <c r="BW85" s="1537"/>
      <c r="BX85" s="1537"/>
    </row>
    <row r="86" spans="1:76" ht="24" customHeight="1">
      <c r="A86" s="1985"/>
      <c r="B86" s="1986"/>
      <c r="C86" s="1987"/>
      <c r="D86" s="1966"/>
      <c r="E86" s="1966"/>
      <c r="F86" s="2008"/>
      <c r="G86" s="1983"/>
      <c r="H86" s="1968"/>
      <c r="I86" s="1935" t="s">
        <v>1820</v>
      </c>
      <c r="J86" s="1942" t="s">
        <v>73</v>
      </c>
      <c r="K86" s="2074">
        <v>600</v>
      </c>
      <c r="L86" s="1970" t="s">
        <v>1821</v>
      </c>
      <c r="M86" s="1842"/>
      <c r="N86" s="1845">
        <v>200000</v>
      </c>
      <c r="O86" s="1851">
        <v>3</v>
      </c>
      <c r="P86" s="1851">
        <v>1</v>
      </c>
      <c r="Q86" s="1851">
        <v>1</v>
      </c>
      <c r="R86" s="1554"/>
      <c r="S86" s="1554"/>
      <c r="T86" s="1554"/>
      <c r="U86" s="1535"/>
      <c r="V86" s="1535"/>
      <c r="W86" s="1535"/>
      <c r="X86" s="1535"/>
      <c r="Y86" s="1535"/>
      <c r="Z86" s="1535"/>
      <c r="AA86" s="1535"/>
      <c r="AB86" s="1535"/>
      <c r="AC86" s="1535"/>
      <c r="AD86" s="1535"/>
      <c r="AE86" s="1535"/>
      <c r="AF86" s="1535"/>
      <c r="AG86" s="1535"/>
      <c r="AH86" s="1535"/>
      <c r="AI86" s="1535"/>
      <c r="AJ86" s="1535"/>
      <c r="AK86" s="1535"/>
      <c r="AL86" s="1535"/>
      <c r="AM86" s="1535"/>
      <c r="AN86" s="1535"/>
      <c r="AO86" s="1535"/>
      <c r="AP86" s="1535"/>
      <c r="AQ86" s="1535"/>
      <c r="AR86" s="1535"/>
      <c r="AS86" s="1535"/>
      <c r="AT86" s="1535"/>
      <c r="AU86" s="1535"/>
      <c r="AV86" s="1535"/>
      <c r="AW86" s="1535"/>
      <c r="AX86" s="1535"/>
      <c r="AY86" s="1535"/>
      <c r="AZ86" s="1535"/>
      <c r="BA86" s="1535"/>
      <c r="BB86" s="1535"/>
      <c r="BC86" s="1535"/>
      <c r="BD86" s="1535"/>
      <c r="BE86" s="1535"/>
      <c r="BF86" s="1535"/>
      <c r="BG86" s="1535"/>
      <c r="BH86" s="1535"/>
      <c r="BI86" s="1535"/>
      <c r="BJ86" s="1535"/>
      <c r="BK86" s="1535"/>
      <c r="BL86" s="1535"/>
      <c r="BM86" s="1535"/>
      <c r="BN86" s="1535"/>
      <c r="BO86" s="1535"/>
      <c r="BP86" s="1535"/>
      <c r="BQ86" s="1537"/>
      <c r="BR86" s="1537"/>
      <c r="BS86" s="1537"/>
      <c r="BT86" s="1537"/>
      <c r="BU86" s="1537"/>
      <c r="BV86" s="1537"/>
      <c r="BW86" s="1537"/>
      <c r="BX86" s="1537"/>
    </row>
    <row r="87" spans="1:76" ht="24" customHeight="1">
      <c r="A87" s="1985"/>
      <c r="B87" s="1986"/>
      <c r="C87" s="1987"/>
      <c r="D87" s="1966"/>
      <c r="E87" s="1966"/>
      <c r="F87" s="1967"/>
      <c r="G87" s="1982"/>
      <c r="H87" s="1968"/>
      <c r="I87" s="1935" t="s">
        <v>1822</v>
      </c>
      <c r="J87" s="1942" t="s">
        <v>73</v>
      </c>
      <c r="K87" s="2074">
        <v>600</v>
      </c>
      <c r="L87" s="1970" t="s">
        <v>1823</v>
      </c>
      <c r="M87" s="1842"/>
      <c r="N87" s="1845">
        <v>300000</v>
      </c>
      <c r="O87" s="1851">
        <v>2</v>
      </c>
      <c r="P87" s="1851">
        <v>1</v>
      </c>
      <c r="Q87" s="1851">
        <v>1</v>
      </c>
      <c r="R87" s="1554"/>
      <c r="S87" s="1554"/>
      <c r="T87" s="1554"/>
      <c r="U87" s="1535"/>
      <c r="V87" s="1535"/>
      <c r="W87" s="1535"/>
      <c r="X87" s="1535"/>
      <c r="Y87" s="1535"/>
      <c r="Z87" s="1535"/>
      <c r="AA87" s="1535"/>
      <c r="AB87" s="1535"/>
      <c r="AC87" s="1535"/>
      <c r="AD87" s="1535"/>
      <c r="AE87" s="1535"/>
      <c r="AF87" s="1535"/>
      <c r="AG87" s="1535"/>
      <c r="AH87" s="1535"/>
      <c r="AI87" s="1535"/>
      <c r="AJ87" s="1535"/>
      <c r="AK87" s="1535"/>
      <c r="AL87" s="1535"/>
      <c r="AM87" s="1535"/>
      <c r="AN87" s="1535"/>
      <c r="AO87" s="1535"/>
      <c r="AP87" s="1535"/>
      <c r="AQ87" s="1535"/>
      <c r="AR87" s="1535"/>
      <c r="AS87" s="1535"/>
      <c r="AT87" s="1535"/>
      <c r="AU87" s="1535"/>
      <c r="AV87" s="1535"/>
      <c r="AW87" s="1535"/>
      <c r="AX87" s="1535"/>
      <c r="AY87" s="1535"/>
      <c r="AZ87" s="1535"/>
      <c r="BA87" s="1535"/>
      <c r="BB87" s="1535"/>
      <c r="BC87" s="1535"/>
      <c r="BD87" s="1535"/>
      <c r="BE87" s="1535"/>
      <c r="BF87" s="1535"/>
      <c r="BG87" s="1535"/>
      <c r="BH87" s="1535"/>
      <c r="BI87" s="1535"/>
      <c r="BJ87" s="1535"/>
      <c r="BK87" s="1535"/>
      <c r="BL87" s="1535"/>
      <c r="BM87" s="1535"/>
      <c r="BN87" s="1535"/>
      <c r="BO87" s="1535"/>
      <c r="BP87" s="1535"/>
      <c r="BQ87" s="1537"/>
      <c r="BR87" s="1537"/>
      <c r="BS87" s="1537"/>
      <c r="BT87" s="1537"/>
      <c r="BU87" s="1537"/>
      <c r="BV87" s="1537"/>
      <c r="BW87" s="1537"/>
      <c r="BX87" s="1537"/>
    </row>
    <row r="88" spans="1:76" ht="24" customHeight="1">
      <c r="A88" s="1985"/>
      <c r="B88" s="1986"/>
      <c r="C88" s="1987"/>
      <c r="D88" s="1966"/>
      <c r="E88" s="1999"/>
      <c r="F88" s="1954"/>
      <c r="G88" s="1954"/>
      <c r="H88" s="1968"/>
      <c r="I88" s="2004" t="s">
        <v>1824</v>
      </c>
      <c r="J88" s="1952" t="s">
        <v>73</v>
      </c>
      <c r="K88" s="2076">
        <v>6240</v>
      </c>
      <c r="L88" s="2002" t="s">
        <v>1825</v>
      </c>
      <c r="M88" s="1842"/>
      <c r="N88" s="1845">
        <v>3000</v>
      </c>
      <c r="O88" s="1851">
        <v>5</v>
      </c>
      <c r="P88" s="1851">
        <v>52</v>
      </c>
      <c r="Q88" s="1851">
        <v>8</v>
      </c>
      <c r="R88" s="1554"/>
      <c r="S88" s="1554"/>
      <c r="T88" s="1554"/>
      <c r="U88" s="1535"/>
      <c r="V88" s="1535"/>
      <c r="W88" s="1535"/>
      <c r="X88" s="1535"/>
      <c r="Y88" s="1535"/>
      <c r="Z88" s="1535"/>
      <c r="AA88" s="1535"/>
      <c r="AB88" s="1535"/>
      <c r="AC88" s="1535"/>
      <c r="AD88" s="1535"/>
      <c r="AE88" s="1535"/>
      <c r="AF88" s="1535"/>
      <c r="AG88" s="1535"/>
      <c r="AH88" s="1535"/>
      <c r="AI88" s="1535"/>
      <c r="AJ88" s="1535"/>
      <c r="AK88" s="1535"/>
      <c r="AL88" s="1535"/>
      <c r="AM88" s="1535"/>
      <c r="AN88" s="1535"/>
      <c r="AO88" s="1535"/>
      <c r="AP88" s="1535"/>
      <c r="AQ88" s="1535"/>
      <c r="AR88" s="1535"/>
      <c r="AS88" s="1535"/>
      <c r="AT88" s="1535"/>
      <c r="AU88" s="1535"/>
      <c r="AV88" s="1535"/>
      <c r="AW88" s="1535"/>
      <c r="AX88" s="1535"/>
      <c r="AY88" s="1535"/>
      <c r="AZ88" s="1535"/>
      <c r="BA88" s="1535"/>
      <c r="BB88" s="1535"/>
      <c r="BC88" s="1535"/>
      <c r="BD88" s="1535"/>
      <c r="BE88" s="1535"/>
      <c r="BF88" s="1535"/>
      <c r="BG88" s="1535"/>
      <c r="BH88" s="1535"/>
      <c r="BI88" s="1535"/>
      <c r="BJ88" s="1535"/>
      <c r="BK88" s="1535"/>
      <c r="BL88" s="1535"/>
      <c r="BM88" s="1535"/>
      <c r="BN88" s="1535"/>
      <c r="BO88" s="1535"/>
      <c r="BP88" s="1535"/>
      <c r="BQ88" s="1537"/>
      <c r="BR88" s="1537"/>
      <c r="BS88" s="1537"/>
      <c r="BT88" s="1537"/>
      <c r="BU88" s="1537"/>
      <c r="BV88" s="1537"/>
      <c r="BW88" s="1537"/>
      <c r="BX88" s="1537"/>
    </row>
    <row r="89" spans="1:76" ht="24" customHeight="1">
      <c r="A89" s="1985"/>
      <c r="B89" s="1986"/>
      <c r="C89" s="1987"/>
      <c r="D89" s="1966"/>
      <c r="E89" s="1960" t="s">
        <v>1826</v>
      </c>
      <c r="F89" s="2003">
        <v>377899</v>
      </c>
      <c r="G89" s="1962">
        <v>403600</v>
      </c>
      <c r="H89" s="1963">
        <v>-25701</v>
      </c>
      <c r="I89" s="1989" t="s">
        <v>195</v>
      </c>
      <c r="J89" s="1990"/>
      <c r="K89" s="2085">
        <v>377899</v>
      </c>
      <c r="L89" s="1998"/>
      <c r="M89" s="1842"/>
      <c r="N89" s="1842"/>
      <c r="O89" s="1842"/>
      <c r="P89" s="1842"/>
      <c r="Q89" s="1842"/>
      <c r="R89" s="1554"/>
      <c r="S89" s="1554"/>
      <c r="T89" s="1554"/>
      <c r="U89" s="1535"/>
      <c r="V89" s="1535"/>
      <c r="W89" s="1535"/>
      <c r="X89" s="1535"/>
      <c r="Y89" s="1535"/>
      <c r="Z89" s="1535"/>
      <c r="AA89" s="1535"/>
      <c r="AB89" s="1535"/>
      <c r="AC89" s="1535"/>
      <c r="AD89" s="1535"/>
      <c r="AE89" s="1535"/>
      <c r="AF89" s="1535"/>
      <c r="AG89" s="1535"/>
      <c r="AH89" s="1535"/>
      <c r="AI89" s="1535"/>
      <c r="AJ89" s="1535"/>
      <c r="AK89" s="1535"/>
      <c r="AL89" s="1535"/>
      <c r="AM89" s="1535"/>
      <c r="AN89" s="1535"/>
      <c r="AO89" s="1535"/>
      <c r="AP89" s="1535"/>
      <c r="AQ89" s="1535"/>
      <c r="AR89" s="1535"/>
      <c r="AS89" s="1535"/>
      <c r="AT89" s="1535"/>
      <c r="AU89" s="1535"/>
      <c r="AV89" s="1535"/>
      <c r="AW89" s="1535"/>
      <c r="AX89" s="1535"/>
      <c r="AY89" s="1535"/>
      <c r="AZ89" s="1535"/>
      <c r="BA89" s="1535"/>
      <c r="BB89" s="1535"/>
      <c r="BC89" s="1535"/>
      <c r="BD89" s="1535"/>
      <c r="BE89" s="1535"/>
      <c r="BF89" s="1535"/>
      <c r="BG89" s="1535"/>
      <c r="BH89" s="1535"/>
      <c r="BI89" s="1535"/>
      <c r="BJ89" s="1535"/>
      <c r="BK89" s="1535"/>
      <c r="BL89" s="1535"/>
      <c r="BM89" s="1535"/>
      <c r="BN89" s="1535"/>
      <c r="BO89" s="1535"/>
      <c r="BP89" s="1535"/>
      <c r="BQ89" s="1537"/>
      <c r="BR89" s="1537"/>
      <c r="BS89" s="1537"/>
      <c r="BT89" s="1537"/>
      <c r="BU89" s="1537"/>
      <c r="BV89" s="1537"/>
      <c r="BW89" s="1537"/>
      <c r="BX89" s="1537"/>
    </row>
    <row r="90" spans="1:76" ht="24" customHeight="1">
      <c r="A90" s="1985"/>
      <c r="B90" s="1986"/>
      <c r="C90" s="1987"/>
      <c r="D90" s="1966"/>
      <c r="E90" s="1966"/>
      <c r="F90" s="2008"/>
      <c r="G90" s="1967"/>
      <c r="H90" s="1968"/>
      <c r="I90" s="1969" t="s">
        <v>1827</v>
      </c>
      <c r="J90" s="1936" t="s">
        <v>73</v>
      </c>
      <c r="K90" s="2074">
        <v>156000</v>
      </c>
      <c r="L90" s="1970"/>
      <c r="M90" s="1842"/>
      <c r="N90" s="1845">
        <v>13000000</v>
      </c>
      <c r="O90" s="1851">
        <v>12</v>
      </c>
      <c r="P90" s="1842"/>
      <c r="Q90" s="1842"/>
      <c r="R90" s="1554"/>
      <c r="S90" s="1554"/>
      <c r="T90" s="1554"/>
      <c r="U90" s="1535"/>
      <c r="V90" s="1535"/>
      <c r="W90" s="1535"/>
      <c r="X90" s="1535"/>
      <c r="Y90" s="1535"/>
      <c r="Z90" s="1535"/>
      <c r="AA90" s="1535"/>
      <c r="AB90" s="1535"/>
      <c r="AC90" s="1535"/>
      <c r="AD90" s="1535"/>
      <c r="AE90" s="1535"/>
      <c r="AF90" s="1535"/>
      <c r="AG90" s="1535"/>
      <c r="AH90" s="1535"/>
      <c r="AI90" s="1535"/>
      <c r="AJ90" s="1535"/>
      <c r="AK90" s="1535"/>
      <c r="AL90" s="1535"/>
      <c r="AM90" s="1535"/>
      <c r="AN90" s="1535"/>
      <c r="AO90" s="1535"/>
      <c r="AP90" s="1535"/>
      <c r="AQ90" s="1535"/>
      <c r="AR90" s="1535"/>
      <c r="AS90" s="1535"/>
      <c r="AT90" s="1535"/>
      <c r="AU90" s="1535"/>
      <c r="AV90" s="1535"/>
      <c r="AW90" s="1535"/>
      <c r="AX90" s="1535"/>
      <c r="AY90" s="1535"/>
      <c r="AZ90" s="1535"/>
      <c r="BA90" s="1535"/>
      <c r="BB90" s="1535"/>
      <c r="BC90" s="1535"/>
      <c r="BD90" s="1535"/>
      <c r="BE90" s="1535"/>
      <c r="BF90" s="1535"/>
      <c r="BG90" s="1535"/>
      <c r="BH90" s="1535"/>
      <c r="BI90" s="1535"/>
      <c r="BJ90" s="1535"/>
      <c r="BK90" s="1535"/>
      <c r="BL90" s="1535"/>
      <c r="BM90" s="1535"/>
      <c r="BN90" s="1535"/>
      <c r="BO90" s="1535"/>
      <c r="BP90" s="1535"/>
      <c r="BQ90" s="1537"/>
      <c r="BR90" s="1537"/>
      <c r="BS90" s="1537"/>
      <c r="BT90" s="1537"/>
      <c r="BU90" s="1537"/>
      <c r="BV90" s="1537"/>
      <c r="BW90" s="1537"/>
      <c r="BX90" s="1537"/>
    </row>
    <row r="91" spans="1:76" ht="24" customHeight="1">
      <c r="A91" s="1985"/>
      <c r="B91" s="1986"/>
      <c r="C91" s="1987"/>
      <c r="D91" s="1966"/>
      <c r="E91" s="1994"/>
      <c r="F91" s="1967"/>
      <c r="G91" s="1967"/>
      <c r="H91" s="1968"/>
      <c r="I91" s="1969" t="s">
        <v>1828</v>
      </c>
      <c r="J91" s="1936" t="s">
        <v>73</v>
      </c>
      <c r="K91" s="2074">
        <v>156000</v>
      </c>
      <c r="L91" s="1970"/>
      <c r="M91" s="1842"/>
      <c r="N91" s="1845">
        <v>13000000</v>
      </c>
      <c r="O91" s="1851">
        <v>12</v>
      </c>
      <c r="P91" s="1842"/>
      <c r="Q91" s="1842"/>
      <c r="R91" s="1554"/>
      <c r="S91" s="1554"/>
      <c r="T91" s="1554"/>
      <c r="U91" s="1535"/>
      <c r="V91" s="1535"/>
      <c r="W91" s="1535"/>
      <c r="X91" s="1535"/>
      <c r="Y91" s="1535"/>
      <c r="Z91" s="1535"/>
      <c r="AA91" s="1535"/>
      <c r="AB91" s="1535"/>
      <c r="AC91" s="1535"/>
      <c r="AD91" s="1535"/>
      <c r="AE91" s="1535"/>
      <c r="AF91" s="1535"/>
      <c r="AG91" s="1535"/>
      <c r="AH91" s="1535"/>
      <c r="AI91" s="1535"/>
      <c r="AJ91" s="1535"/>
      <c r="AK91" s="1535"/>
      <c r="AL91" s="1535"/>
      <c r="AM91" s="1535"/>
      <c r="AN91" s="1535"/>
      <c r="AO91" s="1535"/>
      <c r="AP91" s="1535"/>
      <c r="AQ91" s="1535"/>
      <c r="AR91" s="1535"/>
      <c r="AS91" s="1535"/>
      <c r="AT91" s="1535"/>
      <c r="AU91" s="1535"/>
      <c r="AV91" s="1535"/>
      <c r="AW91" s="1535"/>
      <c r="AX91" s="1535"/>
      <c r="AY91" s="1535"/>
      <c r="AZ91" s="1535"/>
      <c r="BA91" s="1535"/>
      <c r="BB91" s="1535"/>
      <c r="BC91" s="1535"/>
      <c r="BD91" s="1535"/>
      <c r="BE91" s="1535"/>
      <c r="BF91" s="1535"/>
      <c r="BG91" s="1535"/>
      <c r="BH91" s="1535"/>
      <c r="BI91" s="1535"/>
      <c r="BJ91" s="1535"/>
      <c r="BK91" s="1535"/>
      <c r="BL91" s="1535"/>
      <c r="BM91" s="1535"/>
      <c r="BN91" s="1535"/>
      <c r="BO91" s="1535"/>
      <c r="BP91" s="1535"/>
      <c r="BQ91" s="1537"/>
      <c r="BR91" s="1537"/>
      <c r="BS91" s="1537"/>
      <c r="BT91" s="1537"/>
      <c r="BU91" s="1537"/>
      <c r="BV91" s="1537"/>
      <c r="BW91" s="1537"/>
      <c r="BX91" s="1537"/>
    </row>
    <row r="92" spans="1:76" ht="24" customHeight="1">
      <c r="A92" s="1985"/>
      <c r="B92" s="1986"/>
      <c r="C92" s="1987"/>
      <c r="D92" s="1966"/>
      <c r="E92" s="1994"/>
      <c r="F92" s="1967"/>
      <c r="G92" s="1967"/>
      <c r="H92" s="1968"/>
      <c r="I92" s="1969" t="s">
        <v>1829</v>
      </c>
      <c r="J92" s="1936" t="s">
        <v>73</v>
      </c>
      <c r="K92" s="2074">
        <v>60000</v>
      </c>
      <c r="L92" s="1970"/>
      <c r="M92" s="1842"/>
      <c r="N92" s="1845">
        <v>5000000</v>
      </c>
      <c r="O92" s="1851">
        <v>12</v>
      </c>
      <c r="P92" s="1842"/>
      <c r="Q92" s="1842"/>
      <c r="R92" s="1554"/>
      <c r="S92" s="1554"/>
      <c r="T92" s="1554"/>
      <c r="U92" s="1535"/>
      <c r="V92" s="1535"/>
      <c r="W92" s="1535"/>
      <c r="X92" s="1535"/>
      <c r="Y92" s="1535"/>
      <c r="Z92" s="1535"/>
      <c r="AA92" s="1535"/>
      <c r="AB92" s="1535"/>
      <c r="AC92" s="1535"/>
      <c r="AD92" s="1535"/>
      <c r="AE92" s="1535"/>
      <c r="AF92" s="1535"/>
      <c r="AG92" s="1535"/>
      <c r="AH92" s="1535"/>
      <c r="AI92" s="1535"/>
      <c r="AJ92" s="1535"/>
      <c r="AK92" s="1535"/>
      <c r="AL92" s="1535"/>
      <c r="AM92" s="1535"/>
      <c r="AN92" s="1535"/>
      <c r="AO92" s="1535"/>
      <c r="AP92" s="1535"/>
      <c r="AQ92" s="1535"/>
      <c r="AR92" s="1535"/>
      <c r="AS92" s="1535"/>
      <c r="AT92" s="1535"/>
      <c r="AU92" s="1535"/>
      <c r="AV92" s="1535"/>
      <c r="AW92" s="1535"/>
      <c r="AX92" s="1535"/>
      <c r="AY92" s="1535"/>
      <c r="AZ92" s="1535"/>
      <c r="BA92" s="1535"/>
      <c r="BB92" s="1535"/>
      <c r="BC92" s="1535"/>
      <c r="BD92" s="1535"/>
      <c r="BE92" s="1535"/>
      <c r="BF92" s="1535"/>
      <c r="BG92" s="1535"/>
      <c r="BH92" s="1535"/>
      <c r="BI92" s="1535"/>
      <c r="BJ92" s="1535"/>
      <c r="BK92" s="1535"/>
      <c r="BL92" s="1535"/>
      <c r="BM92" s="1535"/>
      <c r="BN92" s="1535"/>
      <c r="BO92" s="1535"/>
      <c r="BP92" s="1535"/>
      <c r="BQ92" s="1537"/>
      <c r="BR92" s="1537"/>
      <c r="BS92" s="1537"/>
      <c r="BT92" s="1537"/>
      <c r="BU92" s="1537"/>
      <c r="BV92" s="1537"/>
      <c r="BW92" s="1537"/>
      <c r="BX92" s="1537"/>
    </row>
    <row r="93" spans="1:76" ht="24" customHeight="1">
      <c r="A93" s="1985"/>
      <c r="B93" s="1986"/>
      <c r="C93" s="1987"/>
      <c r="D93" s="1966"/>
      <c r="E93" s="1994"/>
      <c r="F93" s="1967"/>
      <c r="G93" s="1967"/>
      <c r="H93" s="1968"/>
      <c r="I93" s="1969" t="s">
        <v>1830</v>
      </c>
      <c r="J93" s="1936" t="s">
        <v>73</v>
      </c>
      <c r="K93" s="2074">
        <v>3120</v>
      </c>
      <c r="L93" s="1970"/>
      <c r="M93" s="1842"/>
      <c r="N93" s="1845">
        <v>260000</v>
      </c>
      <c r="O93" s="1851">
        <v>12</v>
      </c>
      <c r="P93" s="1842"/>
      <c r="Q93" s="1842"/>
      <c r="R93" s="1554"/>
      <c r="S93" s="1554"/>
      <c r="T93" s="1554"/>
      <c r="U93" s="1535"/>
      <c r="V93" s="1535"/>
      <c r="W93" s="1535"/>
      <c r="X93" s="1535"/>
      <c r="Y93" s="1535"/>
      <c r="Z93" s="1535"/>
      <c r="AA93" s="1535"/>
      <c r="AB93" s="1535"/>
      <c r="AC93" s="1535"/>
      <c r="AD93" s="1535"/>
      <c r="AE93" s="1535"/>
      <c r="AF93" s="1535"/>
      <c r="AG93" s="1535"/>
      <c r="AH93" s="1535"/>
      <c r="AI93" s="1535"/>
      <c r="AJ93" s="1535"/>
      <c r="AK93" s="1535"/>
      <c r="AL93" s="1535"/>
      <c r="AM93" s="1535"/>
      <c r="AN93" s="1535"/>
      <c r="AO93" s="1535"/>
      <c r="AP93" s="1535"/>
      <c r="AQ93" s="1535"/>
      <c r="AR93" s="1535"/>
      <c r="AS93" s="1535"/>
      <c r="AT93" s="1535"/>
      <c r="AU93" s="1535"/>
      <c r="AV93" s="1535"/>
      <c r="AW93" s="1535"/>
      <c r="AX93" s="1535"/>
      <c r="AY93" s="1535"/>
      <c r="AZ93" s="1535"/>
      <c r="BA93" s="1535"/>
      <c r="BB93" s="1535"/>
      <c r="BC93" s="1535"/>
      <c r="BD93" s="1535"/>
      <c r="BE93" s="1535"/>
      <c r="BF93" s="1535"/>
      <c r="BG93" s="1535"/>
      <c r="BH93" s="1535"/>
      <c r="BI93" s="1535"/>
      <c r="BJ93" s="1535"/>
      <c r="BK93" s="1535"/>
      <c r="BL93" s="1535"/>
      <c r="BM93" s="1535"/>
      <c r="BN93" s="1535"/>
      <c r="BO93" s="1535"/>
      <c r="BP93" s="1535"/>
      <c r="BQ93" s="1537"/>
      <c r="BR93" s="1537"/>
      <c r="BS93" s="1537"/>
      <c r="BT93" s="1537"/>
      <c r="BU93" s="1537"/>
      <c r="BV93" s="1537"/>
      <c r="BW93" s="1537"/>
      <c r="BX93" s="1537"/>
    </row>
    <row r="94" spans="1:76" ht="24" customHeight="1">
      <c r="A94" s="1985"/>
      <c r="B94" s="1986"/>
      <c r="C94" s="1987"/>
      <c r="D94" s="1966"/>
      <c r="E94" s="1994"/>
      <c r="F94" s="1967"/>
      <c r="G94" s="1967"/>
      <c r="H94" s="1980"/>
      <c r="I94" s="1969" t="s">
        <v>1831</v>
      </c>
      <c r="J94" s="1936" t="s">
        <v>73</v>
      </c>
      <c r="K94" s="2079">
        <v>20</v>
      </c>
      <c r="L94" s="1970" t="s">
        <v>1020</v>
      </c>
      <c r="M94" s="1842"/>
      <c r="N94" s="1845">
        <v>20000</v>
      </c>
      <c r="O94" s="1851">
        <v>1</v>
      </c>
      <c r="P94" s="1842"/>
      <c r="Q94" s="1842"/>
      <c r="R94" s="1554"/>
      <c r="S94" s="1554"/>
      <c r="T94" s="1554"/>
      <c r="U94" s="1535"/>
      <c r="V94" s="1535"/>
      <c r="W94" s="1535"/>
      <c r="X94" s="1535"/>
      <c r="Y94" s="1535"/>
      <c r="Z94" s="1535"/>
      <c r="AA94" s="1535"/>
      <c r="AB94" s="1535"/>
      <c r="AC94" s="1535"/>
      <c r="AD94" s="1535"/>
      <c r="AE94" s="1535"/>
      <c r="AF94" s="1535"/>
      <c r="AG94" s="1535"/>
      <c r="AH94" s="1535"/>
      <c r="AI94" s="1535"/>
      <c r="AJ94" s="1535"/>
      <c r="AK94" s="1535"/>
      <c r="AL94" s="1535"/>
      <c r="AM94" s="1535"/>
      <c r="AN94" s="1535"/>
      <c r="AO94" s="1535"/>
      <c r="AP94" s="1535"/>
      <c r="AQ94" s="1535"/>
      <c r="AR94" s="1535"/>
      <c r="AS94" s="1535"/>
      <c r="AT94" s="1535"/>
      <c r="AU94" s="1535"/>
      <c r="AV94" s="1535"/>
      <c r="AW94" s="1535"/>
      <c r="AX94" s="1535"/>
      <c r="AY94" s="1535"/>
      <c r="AZ94" s="1535"/>
      <c r="BA94" s="1535"/>
      <c r="BB94" s="1535"/>
      <c r="BC94" s="1535"/>
      <c r="BD94" s="1535"/>
      <c r="BE94" s="1535"/>
      <c r="BF94" s="1535"/>
      <c r="BG94" s="1535"/>
      <c r="BH94" s="1535"/>
      <c r="BI94" s="1535"/>
      <c r="BJ94" s="1535"/>
      <c r="BK94" s="1535"/>
      <c r="BL94" s="1535"/>
      <c r="BM94" s="1535"/>
      <c r="BN94" s="1535"/>
      <c r="BO94" s="1535"/>
      <c r="BP94" s="1535"/>
      <c r="BQ94" s="1537"/>
      <c r="BR94" s="1537"/>
      <c r="BS94" s="1537"/>
      <c r="BT94" s="1537"/>
      <c r="BU94" s="1537"/>
      <c r="BV94" s="1537"/>
      <c r="BW94" s="1537"/>
      <c r="BX94" s="1537"/>
    </row>
    <row r="95" spans="1:76" ht="24" customHeight="1">
      <c r="A95" s="1985"/>
      <c r="B95" s="1987"/>
      <c r="C95" s="1986"/>
      <c r="D95" s="1994"/>
      <c r="E95" s="1995"/>
      <c r="F95" s="2008"/>
      <c r="G95" s="2008"/>
      <c r="H95" s="1996"/>
      <c r="I95" s="1969" t="s">
        <v>1832</v>
      </c>
      <c r="J95" s="1936" t="s">
        <v>73</v>
      </c>
      <c r="K95" s="2079">
        <v>35</v>
      </c>
      <c r="L95" s="1970" t="s">
        <v>1020</v>
      </c>
      <c r="M95" s="1842"/>
      <c r="N95" s="1845">
        <v>35000</v>
      </c>
      <c r="O95" s="1851">
        <v>1</v>
      </c>
      <c r="P95" s="1842"/>
      <c r="Q95" s="1842"/>
      <c r="R95" s="1554"/>
      <c r="S95" s="1554"/>
      <c r="T95" s="1554"/>
      <c r="U95" s="1535"/>
      <c r="V95" s="1535"/>
      <c r="W95" s="1535"/>
      <c r="X95" s="1535"/>
      <c r="Y95" s="1535"/>
      <c r="Z95" s="1535"/>
      <c r="AA95" s="1535"/>
      <c r="AB95" s="1535"/>
      <c r="AC95" s="1535"/>
      <c r="AD95" s="1535"/>
      <c r="AE95" s="1535"/>
      <c r="AF95" s="1535"/>
      <c r="AG95" s="1535"/>
      <c r="AH95" s="1535"/>
      <c r="AI95" s="1535"/>
      <c r="AJ95" s="1535"/>
      <c r="AK95" s="1535"/>
      <c r="AL95" s="1535"/>
      <c r="AM95" s="1535"/>
      <c r="AN95" s="1535"/>
      <c r="AO95" s="1535"/>
      <c r="AP95" s="1535"/>
      <c r="AQ95" s="1535"/>
      <c r="AR95" s="1535"/>
      <c r="AS95" s="1535"/>
      <c r="AT95" s="1535"/>
      <c r="AU95" s="1535"/>
      <c r="AV95" s="1535"/>
      <c r="AW95" s="1535"/>
      <c r="AX95" s="1535"/>
      <c r="AY95" s="1535"/>
      <c r="AZ95" s="1535"/>
      <c r="BA95" s="1535"/>
      <c r="BB95" s="1535"/>
      <c r="BC95" s="1535"/>
      <c r="BD95" s="1535"/>
      <c r="BE95" s="1535"/>
      <c r="BF95" s="1535"/>
      <c r="BG95" s="1535"/>
      <c r="BH95" s="1535"/>
      <c r="BI95" s="1535"/>
      <c r="BJ95" s="1535"/>
      <c r="BK95" s="1535"/>
      <c r="BL95" s="1535"/>
      <c r="BM95" s="1535"/>
      <c r="BN95" s="1535"/>
      <c r="BO95" s="1535"/>
      <c r="BP95" s="1535"/>
      <c r="BQ95" s="1537"/>
      <c r="BR95" s="1537"/>
      <c r="BS95" s="1537"/>
      <c r="BT95" s="1537"/>
      <c r="BU95" s="1537"/>
      <c r="BV95" s="1537"/>
      <c r="BW95" s="1537"/>
      <c r="BX95" s="1537"/>
    </row>
    <row r="96" spans="1:76" ht="24" customHeight="1">
      <c r="A96" s="1985"/>
      <c r="B96" s="1986"/>
      <c r="C96" s="1987"/>
      <c r="D96" s="1966"/>
      <c r="E96" s="1966"/>
      <c r="F96" s="1967"/>
      <c r="G96" s="1967"/>
      <c r="H96" s="1968"/>
      <c r="I96" s="1969" t="s">
        <v>1833</v>
      </c>
      <c r="J96" s="1936" t="s">
        <v>73</v>
      </c>
      <c r="K96" s="2074">
        <v>1800</v>
      </c>
      <c r="L96" s="1970" t="s">
        <v>1021</v>
      </c>
      <c r="M96" s="1842"/>
      <c r="N96" s="1845">
        <v>150000</v>
      </c>
      <c r="O96" s="1851">
        <v>12</v>
      </c>
      <c r="P96" s="1842"/>
      <c r="Q96" s="1842"/>
      <c r="R96" s="1554"/>
      <c r="S96" s="1554"/>
      <c r="T96" s="1554"/>
      <c r="U96" s="1535"/>
      <c r="V96" s="1535"/>
      <c r="W96" s="1535"/>
      <c r="X96" s="1535"/>
      <c r="Y96" s="1535"/>
      <c r="Z96" s="1535"/>
      <c r="AA96" s="1535"/>
      <c r="AB96" s="1535"/>
      <c r="AC96" s="1535"/>
      <c r="AD96" s="1535"/>
      <c r="AE96" s="1535"/>
      <c r="AF96" s="1535"/>
      <c r="AG96" s="1535"/>
      <c r="AH96" s="1535"/>
      <c r="AI96" s="1535"/>
      <c r="AJ96" s="1535"/>
      <c r="AK96" s="1535"/>
      <c r="AL96" s="1535"/>
      <c r="AM96" s="1535"/>
      <c r="AN96" s="1535"/>
      <c r="AO96" s="1535"/>
      <c r="AP96" s="1535"/>
      <c r="AQ96" s="1535"/>
      <c r="AR96" s="1535"/>
      <c r="AS96" s="1535"/>
      <c r="AT96" s="1535"/>
      <c r="AU96" s="1535"/>
      <c r="AV96" s="1535"/>
      <c r="AW96" s="1535"/>
      <c r="AX96" s="1535"/>
      <c r="AY96" s="1535"/>
      <c r="AZ96" s="1535"/>
      <c r="BA96" s="1535"/>
      <c r="BB96" s="1535"/>
      <c r="BC96" s="1535"/>
      <c r="BD96" s="1535"/>
      <c r="BE96" s="1535"/>
      <c r="BF96" s="1535"/>
      <c r="BG96" s="1535"/>
      <c r="BH96" s="1535"/>
      <c r="BI96" s="1535"/>
      <c r="BJ96" s="1535"/>
      <c r="BK96" s="1535"/>
      <c r="BL96" s="1535"/>
      <c r="BM96" s="1535"/>
      <c r="BN96" s="1535"/>
      <c r="BO96" s="1535"/>
      <c r="BP96" s="1535"/>
      <c r="BQ96" s="1537"/>
      <c r="BR96" s="1537"/>
      <c r="BS96" s="1537"/>
      <c r="BT96" s="1537"/>
      <c r="BU96" s="1537"/>
      <c r="BV96" s="1537"/>
      <c r="BW96" s="1537"/>
      <c r="BX96" s="1537"/>
    </row>
    <row r="97" spans="1:76" ht="24" customHeight="1">
      <c r="A97" s="1985"/>
      <c r="B97" s="1986"/>
      <c r="C97" s="1987"/>
      <c r="D97" s="1966"/>
      <c r="E97" s="1994"/>
      <c r="F97" s="1967"/>
      <c r="G97" s="1967"/>
      <c r="H97" s="1997"/>
      <c r="I97" s="2000" t="s">
        <v>1834</v>
      </c>
      <c r="J97" s="2001" t="s">
        <v>73</v>
      </c>
      <c r="K97" s="2086">
        <v>924</v>
      </c>
      <c r="L97" s="2002" t="s">
        <v>1022</v>
      </c>
      <c r="M97" s="1842"/>
      <c r="N97" s="1845">
        <v>280</v>
      </c>
      <c r="O97" s="1851">
        <v>3299</v>
      </c>
      <c r="P97" s="1851">
        <v>1</v>
      </c>
      <c r="Q97" s="1842"/>
      <c r="R97" s="1554"/>
      <c r="S97" s="1554"/>
      <c r="T97" s="1554"/>
      <c r="U97" s="1535"/>
      <c r="V97" s="1535"/>
      <c r="W97" s="1535"/>
      <c r="X97" s="1535"/>
      <c r="Y97" s="1535"/>
      <c r="Z97" s="1535"/>
      <c r="AA97" s="1535"/>
      <c r="AB97" s="1535"/>
      <c r="AC97" s="1535"/>
      <c r="AD97" s="1535"/>
      <c r="AE97" s="1535"/>
      <c r="AF97" s="1535"/>
      <c r="AG97" s="1535"/>
      <c r="AH97" s="1535"/>
      <c r="AI97" s="1535"/>
      <c r="AJ97" s="1535"/>
      <c r="AK97" s="1535"/>
      <c r="AL97" s="1535"/>
      <c r="AM97" s="1535"/>
      <c r="AN97" s="1535"/>
      <c r="AO97" s="1535"/>
      <c r="AP97" s="1535"/>
      <c r="AQ97" s="1535"/>
      <c r="AR97" s="1535"/>
      <c r="AS97" s="1535"/>
      <c r="AT97" s="1535"/>
      <c r="AU97" s="1535"/>
      <c r="AV97" s="1535"/>
      <c r="AW97" s="1535"/>
      <c r="AX97" s="1535"/>
      <c r="AY97" s="1535"/>
      <c r="AZ97" s="1535"/>
      <c r="BA97" s="1535"/>
      <c r="BB97" s="1535"/>
      <c r="BC97" s="1535"/>
      <c r="BD97" s="1535"/>
      <c r="BE97" s="1535"/>
      <c r="BF97" s="1535"/>
      <c r="BG97" s="1535"/>
      <c r="BH97" s="1535"/>
      <c r="BI97" s="1535"/>
      <c r="BJ97" s="1535"/>
      <c r="BK97" s="1535"/>
      <c r="BL97" s="1535"/>
      <c r="BM97" s="1535"/>
      <c r="BN97" s="1535"/>
      <c r="BO97" s="1535"/>
      <c r="BP97" s="1535"/>
      <c r="BQ97" s="1537"/>
      <c r="BR97" s="1537"/>
      <c r="BS97" s="1537"/>
      <c r="BT97" s="1537"/>
      <c r="BU97" s="1537"/>
      <c r="BV97" s="1537"/>
      <c r="BW97" s="1537"/>
      <c r="BX97" s="1537"/>
    </row>
    <row r="98" spans="1:76" ht="24" customHeight="1" thickBot="1">
      <c r="A98" s="2053"/>
      <c r="B98" s="2054"/>
      <c r="C98" s="2055"/>
      <c r="D98" s="3574" t="s">
        <v>1835</v>
      </c>
      <c r="E98" s="3575"/>
      <c r="F98" s="2128">
        <v>9278</v>
      </c>
      <c r="G98" s="2128">
        <v>3146</v>
      </c>
      <c r="H98" s="2129">
        <v>6132</v>
      </c>
      <c r="I98" s="2130"/>
      <c r="J98" s="2033"/>
      <c r="K98" s="2131"/>
      <c r="L98" s="2097"/>
      <c r="M98" s="1842"/>
      <c r="N98" s="1842"/>
      <c r="O98" s="1842"/>
      <c r="P98" s="1842"/>
      <c r="Q98" s="1842"/>
      <c r="R98" s="1554"/>
      <c r="S98" s="1554"/>
      <c r="T98" s="1554"/>
      <c r="U98" s="1535"/>
      <c r="V98" s="1535"/>
      <c r="W98" s="1535"/>
      <c r="X98" s="1535"/>
      <c r="Y98" s="1535"/>
      <c r="Z98" s="1535"/>
      <c r="AA98" s="1535"/>
      <c r="AB98" s="1535"/>
      <c r="AC98" s="1535"/>
      <c r="AD98" s="1535"/>
      <c r="AE98" s="1535"/>
      <c r="AF98" s="1535"/>
      <c r="AG98" s="1535"/>
      <c r="AH98" s="1535"/>
      <c r="AI98" s="1535"/>
      <c r="AJ98" s="1535"/>
      <c r="AK98" s="1535"/>
      <c r="AL98" s="1535"/>
      <c r="AM98" s="1535"/>
      <c r="AN98" s="1535"/>
      <c r="AO98" s="1535"/>
      <c r="AP98" s="1535"/>
      <c r="AQ98" s="1535"/>
      <c r="AR98" s="1535"/>
      <c r="AS98" s="1535"/>
      <c r="AT98" s="1535"/>
      <c r="AU98" s="1535"/>
      <c r="AV98" s="1535"/>
      <c r="AW98" s="1535"/>
      <c r="AX98" s="1535"/>
      <c r="AY98" s="1535"/>
      <c r="AZ98" s="1535"/>
      <c r="BA98" s="1535"/>
      <c r="BB98" s="1535"/>
      <c r="BC98" s="1535"/>
      <c r="BD98" s="1535"/>
      <c r="BE98" s="1535"/>
      <c r="BF98" s="1535"/>
      <c r="BG98" s="1535"/>
      <c r="BH98" s="1535"/>
      <c r="BI98" s="1535"/>
      <c r="BJ98" s="1535"/>
      <c r="BK98" s="1535"/>
      <c r="BL98" s="1535"/>
      <c r="BM98" s="1535"/>
      <c r="BN98" s="1535"/>
      <c r="BO98" s="1535"/>
      <c r="BP98" s="1535"/>
      <c r="BQ98" s="1537"/>
      <c r="BR98" s="1537"/>
      <c r="BS98" s="1537"/>
      <c r="BT98" s="1537"/>
      <c r="BU98" s="1537"/>
      <c r="BV98" s="1537"/>
      <c r="BW98" s="1537"/>
      <c r="BX98" s="1537"/>
    </row>
    <row r="99" spans="1:76" ht="24" customHeight="1">
      <c r="A99" s="1985"/>
      <c r="B99" s="1986"/>
      <c r="C99" s="1987"/>
      <c r="D99" s="1930"/>
      <c r="E99" s="2091" t="s">
        <v>1836</v>
      </c>
      <c r="F99" s="1954">
        <v>926</v>
      </c>
      <c r="G99" s="2090">
        <v>500</v>
      </c>
      <c r="H99" s="1997">
        <v>426</v>
      </c>
      <c r="I99" s="2092" t="s">
        <v>1023</v>
      </c>
      <c r="J99" s="2093"/>
      <c r="K99" s="2094">
        <v>926</v>
      </c>
      <c r="L99" s="2095"/>
      <c r="M99" s="1842"/>
      <c r="N99" s="1842"/>
      <c r="O99" s="1842"/>
      <c r="P99" s="1842"/>
      <c r="Q99" s="1842"/>
      <c r="R99" s="1554"/>
      <c r="S99" s="1554"/>
      <c r="T99" s="1554"/>
      <c r="U99" s="1535"/>
      <c r="V99" s="1535"/>
      <c r="W99" s="1535"/>
      <c r="X99" s="1535"/>
      <c r="Y99" s="1535"/>
      <c r="Z99" s="1535"/>
      <c r="AA99" s="1535"/>
      <c r="AB99" s="1535"/>
      <c r="AC99" s="1535"/>
      <c r="AD99" s="1535"/>
      <c r="AE99" s="1535"/>
      <c r="AF99" s="1535"/>
      <c r="AG99" s="1535"/>
      <c r="AH99" s="1535"/>
      <c r="AI99" s="1535"/>
      <c r="AJ99" s="1535"/>
      <c r="AK99" s="1535"/>
      <c r="AL99" s="1535"/>
      <c r="AM99" s="1535"/>
      <c r="AN99" s="1535"/>
      <c r="AO99" s="1535"/>
      <c r="AP99" s="1535"/>
      <c r="AQ99" s="1535"/>
      <c r="AR99" s="1535"/>
      <c r="AS99" s="1535"/>
      <c r="AT99" s="1535"/>
      <c r="AU99" s="1535"/>
      <c r="AV99" s="1535"/>
      <c r="AW99" s="1535"/>
      <c r="AX99" s="1535"/>
      <c r="AY99" s="1535"/>
      <c r="AZ99" s="1535"/>
      <c r="BA99" s="1535"/>
      <c r="BB99" s="1535"/>
      <c r="BC99" s="1535"/>
      <c r="BD99" s="1535"/>
      <c r="BE99" s="1535"/>
      <c r="BF99" s="1535"/>
      <c r="BG99" s="1535"/>
      <c r="BH99" s="1535"/>
      <c r="BI99" s="1535"/>
      <c r="BJ99" s="1535"/>
      <c r="BK99" s="1535"/>
      <c r="BL99" s="1535"/>
      <c r="BM99" s="1535"/>
      <c r="BN99" s="1535"/>
      <c r="BO99" s="1535"/>
      <c r="BP99" s="1535"/>
      <c r="BQ99" s="1537"/>
      <c r="BR99" s="1537"/>
      <c r="BS99" s="1537"/>
      <c r="BT99" s="1537"/>
      <c r="BU99" s="1537"/>
      <c r="BV99" s="1537"/>
      <c r="BW99" s="1537"/>
      <c r="BX99" s="1537"/>
    </row>
    <row r="100" spans="1:76" ht="24" customHeight="1">
      <c r="A100" s="1985"/>
      <c r="B100" s="1986"/>
      <c r="C100" s="1987"/>
      <c r="D100" s="1930"/>
      <c r="E100" s="1959"/>
      <c r="F100" s="2008"/>
      <c r="G100" s="1982"/>
      <c r="H100" s="1980"/>
      <c r="I100" s="1969" t="s">
        <v>1837</v>
      </c>
      <c r="J100" s="1936" t="s">
        <v>73</v>
      </c>
      <c r="K100" s="2079">
        <v>126</v>
      </c>
      <c r="L100" s="1970" t="s">
        <v>1838</v>
      </c>
      <c r="M100" s="1842"/>
      <c r="N100" s="1845">
        <v>1800</v>
      </c>
      <c r="O100" s="1851">
        <v>70</v>
      </c>
      <c r="P100" s="1851">
        <v>1</v>
      </c>
      <c r="Q100" s="1851">
        <v>1</v>
      </c>
      <c r="R100" s="1554"/>
      <c r="S100" s="1554"/>
      <c r="T100" s="1554"/>
      <c r="U100" s="1535"/>
      <c r="V100" s="1535"/>
      <c r="W100" s="1535"/>
      <c r="X100" s="1535"/>
      <c r="Y100" s="1535"/>
      <c r="Z100" s="1535"/>
      <c r="AA100" s="1535"/>
      <c r="AB100" s="1535"/>
      <c r="AC100" s="1535"/>
      <c r="AD100" s="1535"/>
      <c r="AE100" s="1535"/>
      <c r="AF100" s="1535"/>
      <c r="AG100" s="1535"/>
      <c r="AH100" s="1535"/>
      <c r="AI100" s="1535"/>
      <c r="AJ100" s="1535"/>
      <c r="AK100" s="1535"/>
      <c r="AL100" s="1535"/>
      <c r="AM100" s="1535"/>
      <c r="AN100" s="1535"/>
      <c r="AO100" s="1535"/>
      <c r="AP100" s="1535"/>
      <c r="AQ100" s="1535"/>
      <c r="AR100" s="1535"/>
      <c r="AS100" s="1535"/>
      <c r="AT100" s="1535"/>
      <c r="AU100" s="1535"/>
      <c r="AV100" s="1535"/>
      <c r="AW100" s="1535"/>
      <c r="AX100" s="1535"/>
      <c r="AY100" s="1535"/>
      <c r="AZ100" s="1535"/>
      <c r="BA100" s="1535"/>
      <c r="BB100" s="1535"/>
      <c r="BC100" s="1535"/>
      <c r="BD100" s="1535"/>
      <c r="BE100" s="1535"/>
      <c r="BF100" s="1535"/>
      <c r="BG100" s="1535"/>
      <c r="BH100" s="1535"/>
      <c r="BI100" s="1535"/>
      <c r="BJ100" s="1535"/>
      <c r="BK100" s="1535"/>
      <c r="BL100" s="1535"/>
      <c r="BM100" s="1535"/>
      <c r="BN100" s="1535"/>
      <c r="BO100" s="1535"/>
      <c r="BP100" s="1535"/>
      <c r="BQ100" s="1537"/>
      <c r="BR100" s="1537"/>
      <c r="BS100" s="1537"/>
      <c r="BT100" s="1537"/>
      <c r="BU100" s="1537"/>
      <c r="BV100" s="1537"/>
      <c r="BW100" s="1537"/>
      <c r="BX100" s="1537"/>
    </row>
    <row r="101" spans="1:76" ht="27.75" customHeight="1">
      <c r="A101" s="1985"/>
      <c r="B101" s="1986"/>
      <c r="C101" s="1987"/>
      <c r="D101" s="1930"/>
      <c r="E101" s="1959"/>
      <c r="F101" s="2008"/>
      <c r="G101" s="1982"/>
      <c r="H101" s="1980"/>
      <c r="I101" s="1969" t="s">
        <v>1839</v>
      </c>
      <c r="J101" s="1936" t="s">
        <v>73</v>
      </c>
      <c r="K101" s="2079">
        <v>800</v>
      </c>
      <c r="L101" s="1970" t="s">
        <v>1840</v>
      </c>
      <c r="M101" s="1842"/>
      <c r="N101" s="1845">
        <v>400000</v>
      </c>
      <c r="O101" s="1851">
        <v>2</v>
      </c>
      <c r="P101" s="1842"/>
      <c r="Q101" s="1842"/>
      <c r="R101" s="1554"/>
      <c r="S101" s="1554"/>
      <c r="T101" s="1554"/>
      <c r="U101" s="1535"/>
      <c r="V101" s="1535"/>
      <c r="W101" s="1535"/>
      <c r="X101" s="1535"/>
      <c r="Y101" s="1535"/>
      <c r="Z101" s="1535"/>
      <c r="AA101" s="1535"/>
      <c r="AB101" s="1535"/>
      <c r="AC101" s="1535"/>
      <c r="AD101" s="1535"/>
      <c r="AE101" s="1535"/>
      <c r="AF101" s="1535"/>
      <c r="AG101" s="1535"/>
      <c r="AH101" s="1535"/>
      <c r="AI101" s="1535"/>
      <c r="AJ101" s="1535"/>
      <c r="AK101" s="1535"/>
      <c r="AL101" s="1535"/>
      <c r="AM101" s="1535"/>
      <c r="AN101" s="1535"/>
      <c r="AO101" s="1535"/>
      <c r="AP101" s="1535"/>
      <c r="AQ101" s="1535"/>
      <c r="AR101" s="1535"/>
      <c r="AS101" s="1535"/>
      <c r="AT101" s="1535"/>
      <c r="AU101" s="1535"/>
      <c r="AV101" s="1535"/>
      <c r="AW101" s="1535"/>
      <c r="AX101" s="1535"/>
      <c r="AY101" s="1535"/>
      <c r="AZ101" s="1535"/>
      <c r="BA101" s="1535"/>
      <c r="BB101" s="1535"/>
      <c r="BC101" s="1535"/>
      <c r="BD101" s="1535"/>
      <c r="BE101" s="1535"/>
      <c r="BF101" s="1535"/>
      <c r="BG101" s="1535"/>
      <c r="BH101" s="1535"/>
      <c r="BI101" s="1535"/>
      <c r="BJ101" s="1535"/>
      <c r="BK101" s="1535"/>
      <c r="BL101" s="1535"/>
      <c r="BM101" s="1535"/>
      <c r="BN101" s="1535"/>
      <c r="BO101" s="1535"/>
      <c r="BP101" s="1535"/>
      <c r="BQ101" s="1537"/>
      <c r="BR101" s="1537"/>
      <c r="BS101" s="1537"/>
      <c r="BT101" s="1537"/>
      <c r="BU101" s="1537"/>
      <c r="BV101" s="1537"/>
      <c r="BW101" s="1537"/>
      <c r="BX101" s="1537"/>
    </row>
    <row r="102" spans="1:76" ht="24" customHeight="1">
      <c r="A102" s="3580"/>
      <c r="B102" s="3581"/>
      <c r="C102" s="3582"/>
      <c r="D102" s="3583"/>
      <c r="E102" s="2006" t="s">
        <v>1841</v>
      </c>
      <c r="F102" s="1961">
        <v>8352</v>
      </c>
      <c r="G102" s="1988">
        <v>2646</v>
      </c>
      <c r="H102" s="1963">
        <v>5706</v>
      </c>
      <c r="I102" s="1989" t="s">
        <v>1640</v>
      </c>
      <c r="J102" s="2007"/>
      <c r="K102" s="2085">
        <v>8352</v>
      </c>
      <c r="L102" s="1998"/>
      <c r="M102" s="1842"/>
      <c r="N102" s="1842"/>
      <c r="O102" s="1842"/>
      <c r="P102" s="1842"/>
      <c r="Q102" s="1842"/>
      <c r="R102" s="1554"/>
      <c r="S102" s="1554"/>
      <c r="T102" s="1554"/>
      <c r="U102" s="1535"/>
      <c r="V102" s="1535"/>
      <c r="W102" s="1535"/>
      <c r="X102" s="1535"/>
      <c r="Y102" s="1535"/>
      <c r="Z102" s="1535"/>
      <c r="AA102" s="1535"/>
      <c r="AB102" s="1535"/>
      <c r="AC102" s="1535"/>
      <c r="AD102" s="1535"/>
      <c r="AE102" s="1535"/>
      <c r="AF102" s="1535"/>
      <c r="AG102" s="1535"/>
      <c r="AH102" s="1535"/>
      <c r="AI102" s="1535"/>
      <c r="AJ102" s="1535"/>
      <c r="AK102" s="1535"/>
      <c r="AL102" s="1535"/>
      <c r="AM102" s="1535"/>
      <c r="AN102" s="1535"/>
      <c r="AO102" s="1535"/>
      <c r="AP102" s="1535"/>
      <c r="AQ102" s="1535"/>
      <c r="AR102" s="1535"/>
      <c r="AS102" s="1535"/>
      <c r="AT102" s="1535"/>
      <c r="AU102" s="1535"/>
      <c r="AV102" s="1535"/>
      <c r="AW102" s="1535"/>
      <c r="AX102" s="1535"/>
      <c r="AY102" s="1535"/>
      <c r="AZ102" s="1535"/>
      <c r="BA102" s="1535"/>
      <c r="BB102" s="1535"/>
      <c r="BC102" s="1535"/>
      <c r="BD102" s="1535"/>
      <c r="BE102" s="1535"/>
      <c r="BF102" s="1535"/>
      <c r="BG102" s="1535"/>
      <c r="BH102" s="1535"/>
      <c r="BI102" s="1535"/>
      <c r="BJ102" s="1535"/>
      <c r="BK102" s="1535"/>
      <c r="BL102" s="1535"/>
      <c r="BM102" s="1535"/>
      <c r="BN102" s="1535"/>
      <c r="BO102" s="1535"/>
      <c r="BP102" s="1535"/>
      <c r="BQ102" s="1537"/>
      <c r="BR102" s="1537"/>
      <c r="BS102" s="1537"/>
      <c r="BT102" s="1537"/>
      <c r="BU102" s="1537"/>
      <c r="BV102" s="1537"/>
      <c r="BW102" s="1537"/>
      <c r="BX102" s="1537"/>
    </row>
    <row r="103" spans="1:76" ht="24" customHeight="1">
      <c r="A103" s="3580"/>
      <c r="B103" s="3581"/>
      <c r="C103" s="3582"/>
      <c r="D103" s="3583"/>
      <c r="E103" s="1959"/>
      <c r="F103" s="1967"/>
      <c r="G103" s="1983"/>
      <c r="H103" s="1980"/>
      <c r="I103" s="1969" t="s">
        <v>1842</v>
      </c>
      <c r="J103" s="1936" t="s">
        <v>73</v>
      </c>
      <c r="K103" s="2074">
        <v>2112</v>
      </c>
      <c r="L103" s="1970" t="s">
        <v>1843</v>
      </c>
      <c r="M103" s="1842"/>
      <c r="N103" s="1845">
        <v>22000</v>
      </c>
      <c r="O103" s="1851">
        <v>8</v>
      </c>
      <c r="P103" s="1851">
        <v>12</v>
      </c>
      <c r="Q103" s="1842"/>
      <c r="R103" s="1554"/>
      <c r="S103" s="1554"/>
      <c r="T103" s="1554"/>
      <c r="U103" s="1535"/>
      <c r="V103" s="1535"/>
      <c r="W103" s="1535"/>
      <c r="X103" s="1535"/>
      <c r="Y103" s="1535"/>
      <c r="Z103" s="1535"/>
      <c r="AA103" s="1535"/>
      <c r="AB103" s="1535"/>
      <c r="AC103" s="1535"/>
      <c r="AD103" s="1535"/>
      <c r="AE103" s="1535"/>
      <c r="AF103" s="1535"/>
      <c r="AG103" s="1535"/>
      <c r="AH103" s="1535"/>
      <c r="AI103" s="1535"/>
      <c r="AJ103" s="1535"/>
      <c r="AK103" s="1535"/>
      <c r="AL103" s="1535"/>
      <c r="AM103" s="1535"/>
      <c r="AN103" s="1535"/>
      <c r="AO103" s="1535"/>
      <c r="AP103" s="1535"/>
      <c r="AQ103" s="1535"/>
      <c r="AR103" s="1535"/>
      <c r="AS103" s="1535"/>
      <c r="AT103" s="1535"/>
      <c r="AU103" s="1535"/>
      <c r="AV103" s="1535"/>
      <c r="AW103" s="1535"/>
      <c r="AX103" s="1535"/>
      <c r="AY103" s="1535"/>
      <c r="AZ103" s="1535"/>
      <c r="BA103" s="1535"/>
      <c r="BB103" s="1535"/>
      <c r="BC103" s="1535"/>
      <c r="BD103" s="1535"/>
      <c r="BE103" s="1535"/>
      <c r="BF103" s="1535"/>
      <c r="BG103" s="1535"/>
      <c r="BH103" s="1535"/>
      <c r="BI103" s="1535"/>
      <c r="BJ103" s="1535"/>
      <c r="BK103" s="1535"/>
      <c r="BL103" s="1535"/>
      <c r="BM103" s="1535"/>
      <c r="BN103" s="1535"/>
      <c r="BO103" s="1535"/>
      <c r="BP103" s="1535"/>
      <c r="BQ103" s="1537"/>
      <c r="BR103" s="1537"/>
      <c r="BS103" s="1537"/>
      <c r="BT103" s="1537"/>
      <c r="BU103" s="1537"/>
      <c r="BV103" s="1537"/>
      <c r="BW103" s="1537"/>
      <c r="BX103" s="1537"/>
    </row>
    <row r="104" spans="1:76" ht="24" customHeight="1">
      <c r="A104" s="3580"/>
      <c r="B104" s="3581"/>
      <c r="C104" s="3582"/>
      <c r="D104" s="3583"/>
      <c r="E104" s="1959"/>
      <c r="F104" s="1967"/>
      <c r="G104" s="1983"/>
      <c r="H104" s="1980"/>
      <c r="I104" s="1969" t="s">
        <v>1844</v>
      </c>
      <c r="J104" s="1936" t="s">
        <v>73</v>
      </c>
      <c r="K104" s="2074">
        <v>3600</v>
      </c>
      <c r="L104" s="1970" t="s">
        <v>1024</v>
      </c>
      <c r="M104" s="1842"/>
      <c r="N104" s="1845">
        <v>60000</v>
      </c>
      <c r="O104" s="1851">
        <v>5</v>
      </c>
      <c r="P104" s="1851">
        <v>12</v>
      </c>
      <c r="Q104" s="1842"/>
      <c r="R104" s="1554"/>
      <c r="S104" s="1554"/>
      <c r="T104" s="1554"/>
      <c r="U104" s="1535"/>
      <c r="V104" s="1535"/>
      <c r="W104" s="1535"/>
      <c r="X104" s="1535"/>
      <c r="Y104" s="1535"/>
      <c r="Z104" s="1535"/>
      <c r="AA104" s="1535"/>
      <c r="AB104" s="1535"/>
      <c r="AC104" s="1535"/>
      <c r="AD104" s="1535"/>
      <c r="AE104" s="1535"/>
      <c r="AF104" s="1535"/>
      <c r="AG104" s="1535"/>
      <c r="AH104" s="1535"/>
      <c r="AI104" s="1535"/>
      <c r="AJ104" s="1535"/>
      <c r="AK104" s="1535"/>
      <c r="AL104" s="1535"/>
      <c r="AM104" s="1535"/>
      <c r="AN104" s="1535"/>
      <c r="AO104" s="1535"/>
      <c r="AP104" s="1535"/>
      <c r="AQ104" s="1535"/>
      <c r="AR104" s="1535"/>
      <c r="AS104" s="1535"/>
      <c r="AT104" s="1535"/>
      <c r="AU104" s="1535"/>
      <c r="AV104" s="1535"/>
      <c r="AW104" s="1535"/>
      <c r="AX104" s="1535"/>
      <c r="AY104" s="1535"/>
      <c r="AZ104" s="1535"/>
      <c r="BA104" s="1535"/>
      <c r="BB104" s="1535"/>
      <c r="BC104" s="1535"/>
      <c r="BD104" s="1535"/>
      <c r="BE104" s="1535"/>
      <c r="BF104" s="1535"/>
      <c r="BG104" s="1535"/>
      <c r="BH104" s="1535"/>
      <c r="BI104" s="1535"/>
      <c r="BJ104" s="1535"/>
      <c r="BK104" s="1535"/>
      <c r="BL104" s="1535"/>
      <c r="BM104" s="1535"/>
      <c r="BN104" s="1535"/>
      <c r="BO104" s="1535"/>
      <c r="BP104" s="1535"/>
      <c r="BQ104" s="1537"/>
      <c r="BR104" s="1537"/>
      <c r="BS104" s="1537"/>
      <c r="BT104" s="1537"/>
      <c r="BU104" s="1537"/>
      <c r="BV104" s="1537"/>
      <c r="BW104" s="1537"/>
      <c r="BX104" s="1537"/>
    </row>
    <row r="105" spans="1:76" ht="24" customHeight="1">
      <c r="A105" s="3580"/>
      <c r="B105" s="3581"/>
      <c r="C105" s="3582"/>
      <c r="D105" s="3583"/>
      <c r="E105" s="1959"/>
      <c r="F105" s="1967"/>
      <c r="G105" s="1983"/>
      <c r="H105" s="1980"/>
      <c r="I105" s="1969" t="s">
        <v>1845</v>
      </c>
      <c r="J105" s="1936" t="s">
        <v>73</v>
      </c>
      <c r="K105" s="2074">
        <v>1056</v>
      </c>
      <c r="L105" s="1970" t="s">
        <v>1846</v>
      </c>
      <c r="M105" s="1842"/>
      <c r="N105" s="1845">
        <v>8800</v>
      </c>
      <c r="O105" s="1851">
        <v>10</v>
      </c>
      <c r="P105" s="1851">
        <v>12</v>
      </c>
      <c r="Q105" s="1842"/>
      <c r="R105" s="1554"/>
      <c r="S105" s="1554"/>
      <c r="T105" s="1554"/>
      <c r="U105" s="1535"/>
      <c r="V105" s="1535"/>
      <c r="W105" s="1535"/>
      <c r="X105" s="1535"/>
      <c r="Y105" s="1535"/>
      <c r="Z105" s="1535"/>
      <c r="AA105" s="1535"/>
      <c r="AB105" s="1535"/>
      <c r="AC105" s="1535"/>
      <c r="AD105" s="1535"/>
      <c r="AE105" s="1535"/>
      <c r="AF105" s="1535"/>
      <c r="AG105" s="1535"/>
      <c r="AH105" s="1535"/>
      <c r="AI105" s="1535"/>
      <c r="AJ105" s="1535"/>
      <c r="AK105" s="1535"/>
      <c r="AL105" s="1535"/>
      <c r="AM105" s="1535"/>
      <c r="AN105" s="1535"/>
      <c r="AO105" s="1535"/>
      <c r="AP105" s="1535"/>
      <c r="AQ105" s="1535"/>
      <c r="AR105" s="1535"/>
      <c r="AS105" s="1535"/>
      <c r="AT105" s="1535"/>
      <c r="AU105" s="1535"/>
      <c r="AV105" s="1535"/>
      <c r="AW105" s="1535"/>
      <c r="AX105" s="1535"/>
      <c r="AY105" s="1535"/>
      <c r="AZ105" s="1535"/>
      <c r="BA105" s="1535"/>
      <c r="BB105" s="1535"/>
      <c r="BC105" s="1535"/>
      <c r="BD105" s="1535"/>
      <c r="BE105" s="1535"/>
      <c r="BF105" s="1535"/>
      <c r="BG105" s="1535"/>
      <c r="BH105" s="1535"/>
      <c r="BI105" s="1535"/>
      <c r="BJ105" s="1535"/>
      <c r="BK105" s="1535"/>
      <c r="BL105" s="1535"/>
      <c r="BM105" s="1535"/>
      <c r="BN105" s="1535"/>
      <c r="BO105" s="1535"/>
      <c r="BP105" s="1535"/>
      <c r="BQ105" s="1537"/>
      <c r="BR105" s="1537"/>
      <c r="BS105" s="1537"/>
      <c r="BT105" s="1537"/>
      <c r="BU105" s="1537"/>
      <c r="BV105" s="1537"/>
      <c r="BW105" s="1537"/>
      <c r="BX105" s="1537"/>
    </row>
    <row r="106" spans="1:76" ht="24" customHeight="1">
      <c r="A106" s="3580"/>
      <c r="B106" s="3581"/>
      <c r="C106" s="3582"/>
      <c r="D106" s="3583"/>
      <c r="E106" s="1959"/>
      <c r="F106" s="1967"/>
      <c r="G106" s="1983"/>
      <c r="H106" s="1980"/>
      <c r="I106" s="1969" t="s">
        <v>1847</v>
      </c>
      <c r="J106" s="1936" t="s">
        <v>73</v>
      </c>
      <c r="K106" s="2074">
        <v>1584</v>
      </c>
      <c r="L106" s="1970" t="s">
        <v>1025</v>
      </c>
      <c r="M106" s="1842"/>
      <c r="N106" s="1845">
        <v>22000</v>
      </c>
      <c r="O106" s="1851">
        <v>6</v>
      </c>
      <c r="P106" s="1851">
        <v>12</v>
      </c>
      <c r="Q106" s="1842"/>
      <c r="R106" s="1554"/>
      <c r="S106" s="1554"/>
      <c r="T106" s="1554"/>
      <c r="U106" s="1535"/>
      <c r="V106" s="1535"/>
      <c r="W106" s="1535"/>
      <c r="X106" s="1535"/>
      <c r="Y106" s="1535"/>
      <c r="Z106" s="1535"/>
      <c r="AA106" s="1535"/>
      <c r="AB106" s="1535"/>
      <c r="AC106" s="1535"/>
      <c r="AD106" s="1535"/>
      <c r="AE106" s="1535"/>
      <c r="AF106" s="1535"/>
      <c r="AG106" s="1535"/>
      <c r="AH106" s="1535"/>
      <c r="AI106" s="1535"/>
      <c r="AJ106" s="1535"/>
      <c r="AK106" s="1535"/>
      <c r="AL106" s="1535"/>
      <c r="AM106" s="1535"/>
      <c r="AN106" s="1535"/>
      <c r="AO106" s="1535"/>
      <c r="AP106" s="1535"/>
      <c r="AQ106" s="1535"/>
      <c r="AR106" s="1535"/>
      <c r="AS106" s="1535"/>
      <c r="AT106" s="1535"/>
      <c r="AU106" s="1535"/>
      <c r="AV106" s="1535"/>
      <c r="AW106" s="1535"/>
      <c r="AX106" s="1535"/>
      <c r="AY106" s="1535"/>
      <c r="AZ106" s="1535"/>
      <c r="BA106" s="1535"/>
      <c r="BB106" s="1535"/>
      <c r="BC106" s="1535"/>
      <c r="BD106" s="1535"/>
      <c r="BE106" s="1535"/>
      <c r="BF106" s="1535"/>
      <c r="BG106" s="1535"/>
      <c r="BH106" s="1535"/>
      <c r="BI106" s="1535"/>
      <c r="BJ106" s="1535"/>
      <c r="BK106" s="1535"/>
      <c r="BL106" s="1535"/>
      <c r="BM106" s="1535"/>
      <c r="BN106" s="1535"/>
      <c r="BO106" s="1535"/>
      <c r="BP106" s="1535"/>
      <c r="BQ106" s="1537"/>
      <c r="BR106" s="1537"/>
      <c r="BS106" s="1537"/>
      <c r="BT106" s="1537"/>
      <c r="BU106" s="1537"/>
      <c r="BV106" s="1537"/>
      <c r="BW106" s="1537"/>
      <c r="BX106" s="1537"/>
    </row>
    <row r="107" spans="1:76" ht="24" customHeight="1" thickBot="1">
      <c r="A107" s="1985"/>
      <c r="B107" s="1986"/>
      <c r="C107" s="1987"/>
      <c r="D107" s="3576" t="s">
        <v>1848</v>
      </c>
      <c r="E107" s="3577"/>
      <c r="F107" s="2115">
        <v>64900</v>
      </c>
      <c r="G107" s="2115">
        <v>47926</v>
      </c>
      <c r="H107" s="2116">
        <v>16974</v>
      </c>
      <c r="I107" s="2117"/>
      <c r="J107" s="2118"/>
      <c r="K107" s="2119"/>
      <c r="L107" s="2109"/>
      <c r="M107" s="1842"/>
      <c r="N107" s="1842"/>
      <c r="O107" s="1842"/>
      <c r="P107" s="1842"/>
      <c r="Q107" s="1842"/>
      <c r="R107" s="1554"/>
      <c r="S107" s="1554"/>
      <c r="T107" s="1554"/>
      <c r="U107" s="1535"/>
      <c r="V107" s="1535"/>
      <c r="W107" s="1535"/>
      <c r="X107" s="1535"/>
      <c r="Y107" s="1535"/>
      <c r="Z107" s="1535"/>
      <c r="AA107" s="1535"/>
      <c r="AB107" s="1535"/>
      <c r="AC107" s="1535"/>
      <c r="AD107" s="1535"/>
      <c r="AE107" s="1535"/>
      <c r="AF107" s="1535"/>
      <c r="AG107" s="1535"/>
      <c r="AH107" s="1535"/>
      <c r="AI107" s="1535"/>
      <c r="AJ107" s="1535"/>
      <c r="AK107" s="1535"/>
      <c r="AL107" s="1535"/>
      <c r="AM107" s="1535"/>
      <c r="AN107" s="1535"/>
      <c r="AO107" s="1535"/>
      <c r="AP107" s="1535"/>
      <c r="AQ107" s="1535"/>
      <c r="AR107" s="1535"/>
      <c r="AS107" s="1535"/>
      <c r="AT107" s="1535"/>
      <c r="AU107" s="1535"/>
      <c r="AV107" s="1535"/>
      <c r="AW107" s="1535"/>
      <c r="AX107" s="1535"/>
      <c r="AY107" s="1535"/>
      <c r="AZ107" s="1535"/>
      <c r="BA107" s="1535"/>
      <c r="BB107" s="1535"/>
      <c r="BC107" s="1535"/>
      <c r="BD107" s="1535"/>
      <c r="BE107" s="1535"/>
      <c r="BF107" s="1535"/>
      <c r="BG107" s="1535"/>
      <c r="BH107" s="1535"/>
      <c r="BI107" s="1535"/>
      <c r="BJ107" s="1535"/>
      <c r="BK107" s="1535"/>
      <c r="BL107" s="1535"/>
      <c r="BM107" s="1535"/>
      <c r="BN107" s="1535"/>
      <c r="BO107" s="1535"/>
      <c r="BP107" s="1535"/>
      <c r="BQ107" s="1537"/>
      <c r="BR107" s="1537"/>
      <c r="BS107" s="1537"/>
      <c r="BT107" s="1537"/>
      <c r="BU107" s="1537"/>
      <c r="BV107" s="1537"/>
      <c r="BW107" s="1537"/>
      <c r="BX107" s="1537"/>
    </row>
    <row r="108" spans="1:76" ht="24" customHeight="1">
      <c r="A108" s="1985"/>
      <c r="B108" s="1986"/>
      <c r="C108" s="1987"/>
      <c r="D108" s="1992"/>
      <c r="E108" s="1999" t="s">
        <v>1849</v>
      </c>
      <c r="F108" s="2106">
        <v>64900</v>
      </c>
      <c r="G108" s="2107">
        <v>47926</v>
      </c>
      <c r="H108" s="2026">
        <v>16974</v>
      </c>
      <c r="I108" s="2092" t="s">
        <v>1026</v>
      </c>
      <c r="J108" s="2005"/>
      <c r="K108" s="2108">
        <v>64900</v>
      </c>
      <c r="L108" s="2095"/>
      <c r="M108" s="1842"/>
      <c r="N108" s="1842"/>
      <c r="O108" s="1842"/>
      <c r="P108" s="1842"/>
      <c r="Q108" s="1842"/>
      <c r="R108" s="1554"/>
      <c r="S108" s="1554"/>
      <c r="T108" s="1554"/>
      <c r="U108" s="1535"/>
      <c r="V108" s="1535"/>
      <c r="W108" s="1535"/>
      <c r="X108" s="1535"/>
      <c r="Y108" s="1535"/>
      <c r="Z108" s="1535"/>
      <c r="AA108" s="1535"/>
      <c r="AB108" s="1535"/>
      <c r="AC108" s="1535"/>
      <c r="AD108" s="1535"/>
      <c r="AE108" s="1535"/>
      <c r="AF108" s="1535"/>
      <c r="AG108" s="1535"/>
      <c r="AH108" s="1535"/>
      <c r="AI108" s="1535"/>
      <c r="AJ108" s="1535"/>
      <c r="AK108" s="1535"/>
      <c r="AL108" s="1535"/>
      <c r="AM108" s="1535"/>
      <c r="AN108" s="1535"/>
      <c r="AO108" s="1535"/>
      <c r="AP108" s="1535"/>
      <c r="AQ108" s="1535"/>
      <c r="AR108" s="1535"/>
      <c r="AS108" s="1535"/>
      <c r="AT108" s="1535"/>
      <c r="AU108" s="1535"/>
      <c r="AV108" s="1535"/>
      <c r="AW108" s="1535"/>
      <c r="AX108" s="1535"/>
      <c r="AY108" s="1535"/>
      <c r="AZ108" s="1535"/>
      <c r="BA108" s="1535"/>
      <c r="BB108" s="1535"/>
      <c r="BC108" s="1535"/>
      <c r="BD108" s="1535"/>
      <c r="BE108" s="1535"/>
      <c r="BF108" s="1535"/>
      <c r="BG108" s="1535"/>
      <c r="BH108" s="1535"/>
      <c r="BI108" s="1535"/>
      <c r="BJ108" s="1535"/>
      <c r="BK108" s="1535"/>
      <c r="BL108" s="1535"/>
      <c r="BM108" s="1535"/>
      <c r="BN108" s="1535"/>
      <c r="BO108" s="1535"/>
      <c r="BP108" s="1535"/>
      <c r="BQ108" s="1537"/>
      <c r="BR108" s="1537"/>
      <c r="BS108" s="1537"/>
      <c r="BT108" s="1537"/>
      <c r="BU108" s="1537"/>
      <c r="BV108" s="1537"/>
      <c r="BW108" s="1537"/>
      <c r="BX108" s="1537"/>
    </row>
    <row r="109" spans="1:76" ht="24" customHeight="1">
      <c r="A109" s="1985"/>
      <c r="B109" s="1986"/>
      <c r="C109" s="1987"/>
      <c r="D109" s="1930"/>
      <c r="E109" s="1930"/>
      <c r="F109" s="2008"/>
      <c r="G109" s="2008"/>
      <c r="H109" s="2009"/>
      <c r="I109" s="1969" t="s">
        <v>1850</v>
      </c>
      <c r="J109" s="1936" t="s">
        <v>73</v>
      </c>
      <c r="K109" s="2074">
        <v>2400</v>
      </c>
      <c r="L109" s="1970" t="s">
        <v>1851</v>
      </c>
      <c r="M109" s="1842"/>
      <c r="N109" s="1845">
        <v>200000</v>
      </c>
      <c r="O109" s="1851">
        <v>12</v>
      </c>
      <c r="P109" s="1842"/>
      <c r="Q109" s="1842"/>
      <c r="R109" s="1554"/>
      <c r="S109" s="1554"/>
      <c r="T109" s="1554"/>
      <c r="U109" s="1535"/>
      <c r="V109" s="1535"/>
      <c r="W109" s="1535"/>
      <c r="X109" s="1535"/>
      <c r="Y109" s="1535"/>
      <c r="Z109" s="1535"/>
      <c r="AA109" s="1535"/>
      <c r="AB109" s="1535"/>
      <c r="AC109" s="1535"/>
      <c r="AD109" s="1535"/>
      <c r="AE109" s="1535"/>
      <c r="AF109" s="1535"/>
      <c r="AG109" s="1535"/>
      <c r="AH109" s="1535"/>
      <c r="AI109" s="1535"/>
      <c r="AJ109" s="1535"/>
      <c r="AK109" s="1535"/>
      <c r="AL109" s="1535"/>
      <c r="AM109" s="1535"/>
      <c r="AN109" s="1535"/>
      <c r="AO109" s="1535"/>
      <c r="AP109" s="1535"/>
      <c r="AQ109" s="1535"/>
      <c r="AR109" s="1535"/>
      <c r="AS109" s="1535"/>
      <c r="AT109" s="1535"/>
      <c r="AU109" s="1535"/>
      <c r="AV109" s="1535"/>
      <c r="AW109" s="1535"/>
      <c r="AX109" s="1535"/>
      <c r="AY109" s="1535"/>
      <c r="AZ109" s="1535"/>
      <c r="BA109" s="1535"/>
      <c r="BB109" s="1535"/>
      <c r="BC109" s="1535"/>
      <c r="BD109" s="1535"/>
      <c r="BE109" s="1535"/>
      <c r="BF109" s="1535"/>
      <c r="BG109" s="1535"/>
      <c r="BH109" s="1535"/>
      <c r="BI109" s="1535"/>
      <c r="BJ109" s="1535"/>
      <c r="BK109" s="1535"/>
      <c r="BL109" s="1535"/>
      <c r="BM109" s="1535"/>
      <c r="BN109" s="1535"/>
      <c r="BO109" s="1535"/>
      <c r="BP109" s="1535"/>
      <c r="BQ109" s="1537"/>
      <c r="BR109" s="1537"/>
      <c r="BS109" s="1537"/>
      <c r="BT109" s="1537"/>
      <c r="BU109" s="1537"/>
      <c r="BV109" s="1537"/>
      <c r="BW109" s="1537"/>
      <c r="BX109" s="1537"/>
    </row>
    <row r="110" spans="1:76" ht="24" customHeight="1">
      <c r="A110" s="1985"/>
      <c r="B110" s="1986"/>
      <c r="C110" s="1987"/>
      <c r="D110" s="1930"/>
      <c r="E110" s="1930"/>
      <c r="F110" s="2008"/>
      <c r="G110" s="2008"/>
      <c r="H110" s="2009"/>
      <c r="I110" s="1969" t="s">
        <v>1852</v>
      </c>
      <c r="J110" s="1936" t="s">
        <v>73</v>
      </c>
      <c r="K110" s="2074">
        <v>2400</v>
      </c>
      <c r="L110" s="1970" t="s">
        <v>1853</v>
      </c>
      <c r="M110" s="1842"/>
      <c r="N110" s="1845">
        <v>200000</v>
      </c>
      <c r="O110" s="1851">
        <v>12</v>
      </c>
      <c r="P110" s="1851">
        <v>1</v>
      </c>
      <c r="Q110" s="1842"/>
      <c r="R110" s="1554"/>
      <c r="S110" s="1554"/>
      <c r="T110" s="1554"/>
      <c r="U110" s="1535"/>
      <c r="V110" s="1535"/>
      <c r="W110" s="1535"/>
      <c r="X110" s="1535"/>
      <c r="Y110" s="1535"/>
      <c r="Z110" s="1535"/>
      <c r="AA110" s="1535"/>
      <c r="AB110" s="1535"/>
      <c r="AC110" s="1535"/>
      <c r="AD110" s="1535"/>
      <c r="AE110" s="1535"/>
      <c r="AF110" s="1535"/>
      <c r="AG110" s="1535"/>
      <c r="AH110" s="1535"/>
      <c r="AI110" s="1535"/>
      <c r="AJ110" s="1535"/>
      <c r="AK110" s="1535"/>
      <c r="AL110" s="1535"/>
      <c r="AM110" s="1535"/>
      <c r="AN110" s="1535"/>
      <c r="AO110" s="1535"/>
      <c r="AP110" s="1535"/>
      <c r="AQ110" s="1535"/>
      <c r="AR110" s="1535"/>
      <c r="AS110" s="1535"/>
      <c r="AT110" s="1535"/>
      <c r="AU110" s="1535"/>
      <c r="AV110" s="1535"/>
      <c r="AW110" s="1535"/>
      <c r="AX110" s="1535"/>
      <c r="AY110" s="1535"/>
      <c r="AZ110" s="1535"/>
      <c r="BA110" s="1535"/>
      <c r="BB110" s="1535"/>
      <c r="BC110" s="1535"/>
      <c r="BD110" s="1535"/>
      <c r="BE110" s="1535"/>
      <c r="BF110" s="1535"/>
      <c r="BG110" s="1535"/>
      <c r="BH110" s="1535"/>
      <c r="BI110" s="1535"/>
      <c r="BJ110" s="1535"/>
      <c r="BK110" s="1535"/>
      <c r="BL110" s="1535"/>
      <c r="BM110" s="1535"/>
      <c r="BN110" s="1535"/>
      <c r="BO110" s="1535"/>
      <c r="BP110" s="1535"/>
      <c r="BQ110" s="1537"/>
      <c r="BR110" s="1537"/>
      <c r="BS110" s="1537"/>
      <c r="BT110" s="1537"/>
      <c r="BU110" s="1537"/>
      <c r="BV110" s="1537"/>
      <c r="BW110" s="1537"/>
      <c r="BX110" s="1537"/>
    </row>
    <row r="111" spans="1:76" ht="24" customHeight="1">
      <c r="A111" s="1985"/>
      <c r="B111" s="1987"/>
      <c r="C111" s="1872"/>
      <c r="D111" s="1930"/>
      <c r="E111" s="1876"/>
      <c r="F111" s="2010"/>
      <c r="G111" s="2008"/>
      <c r="H111" s="2011"/>
      <c r="I111" s="1969" t="s">
        <v>1854</v>
      </c>
      <c r="J111" s="1936" t="s">
        <v>73</v>
      </c>
      <c r="K111" s="2074">
        <v>2700</v>
      </c>
      <c r="L111" s="1970" t="s">
        <v>1853</v>
      </c>
      <c r="M111" s="1842"/>
      <c r="N111" s="1845">
        <v>300000</v>
      </c>
      <c r="O111" s="1851">
        <v>9</v>
      </c>
      <c r="P111" s="1851">
        <v>1</v>
      </c>
      <c r="Q111" s="1842"/>
      <c r="R111" s="1554"/>
      <c r="S111" s="1554"/>
      <c r="T111" s="1554"/>
      <c r="U111" s="1535"/>
      <c r="V111" s="1535"/>
      <c r="W111" s="1535"/>
      <c r="X111" s="1535"/>
      <c r="Y111" s="1535"/>
      <c r="Z111" s="1535"/>
      <c r="AA111" s="1535"/>
      <c r="AB111" s="1535"/>
      <c r="AC111" s="1535"/>
      <c r="AD111" s="1535"/>
      <c r="AE111" s="1535"/>
      <c r="AF111" s="1535"/>
      <c r="AG111" s="1535"/>
      <c r="AH111" s="1535"/>
      <c r="AI111" s="1535"/>
      <c r="AJ111" s="1535"/>
      <c r="AK111" s="1535"/>
      <c r="AL111" s="1535"/>
      <c r="AM111" s="1535"/>
      <c r="AN111" s="1535"/>
      <c r="AO111" s="1535"/>
      <c r="AP111" s="1535"/>
      <c r="AQ111" s="1535"/>
      <c r="AR111" s="1535"/>
      <c r="AS111" s="1535"/>
      <c r="AT111" s="1535"/>
      <c r="AU111" s="1535"/>
      <c r="AV111" s="1535"/>
      <c r="AW111" s="1535"/>
      <c r="AX111" s="1535"/>
      <c r="AY111" s="1535"/>
      <c r="AZ111" s="1535"/>
      <c r="BA111" s="1535"/>
      <c r="BB111" s="1535"/>
      <c r="BC111" s="1535"/>
      <c r="BD111" s="1535"/>
      <c r="BE111" s="1535"/>
      <c r="BF111" s="1535"/>
      <c r="BG111" s="1535"/>
      <c r="BH111" s="1535"/>
      <c r="BI111" s="1535"/>
      <c r="BJ111" s="1535"/>
      <c r="BK111" s="1535"/>
      <c r="BL111" s="1535"/>
      <c r="BM111" s="1535"/>
      <c r="BN111" s="1535"/>
      <c r="BO111" s="1535"/>
      <c r="BP111" s="1535"/>
      <c r="BQ111" s="1537"/>
      <c r="BR111" s="1537"/>
      <c r="BS111" s="1537"/>
      <c r="BT111" s="1537"/>
      <c r="BU111" s="1537"/>
      <c r="BV111" s="1537"/>
      <c r="BW111" s="1537"/>
      <c r="BX111" s="1537"/>
    </row>
    <row r="112" spans="1:76" ht="24" customHeight="1">
      <c r="A112" s="1985"/>
      <c r="B112" s="1986"/>
      <c r="C112" s="1987"/>
      <c r="D112" s="2012"/>
      <c r="E112" s="2012"/>
      <c r="F112" s="2013"/>
      <c r="G112" s="2013"/>
      <c r="H112" s="2009"/>
      <c r="I112" s="1969" t="s">
        <v>1855</v>
      </c>
      <c r="J112" s="1936" t="s">
        <v>73</v>
      </c>
      <c r="K112" s="2074">
        <v>3000</v>
      </c>
      <c r="L112" s="1970" t="s">
        <v>1027</v>
      </c>
      <c r="M112" s="1842"/>
      <c r="N112" s="1845">
        <v>1500000</v>
      </c>
      <c r="O112" s="1851">
        <v>2</v>
      </c>
      <c r="P112" s="1842"/>
      <c r="Q112" s="1842"/>
      <c r="R112" s="1554"/>
      <c r="S112" s="1554"/>
      <c r="T112" s="1554"/>
      <c r="U112" s="1535"/>
      <c r="V112" s="1535"/>
      <c r="W112" s="1535"/>
      <c r="X112" s="1535"/>
      <c r="Y112" s="1535"/>
      <c r="Z112" s="1535"/>
      <c r="AA112" s="1535"/>
      <c r="AB112" s="1535"/>
      <c r="AC112" s="1535"/>
      <c r="AD112" s="1535"/>
      <c r="AE112" s="1535"/>
      <c r="AF112" s="1535"/>
      <c r="AG112" s="1535"/>
      <c r="AH112" s="1535"/>
      <c r="AI112" s="1535"/>
      <c r="AJ112" s="1535"/>
      <c r="AK112" s="1535"/>
      <c r="AL112" s="1535"/>
      <c r="AM112" s="1535"/>
      <c r="AN112" s="1535"/>
      <c r="AO112" s="1535"/>
      <c r="AP112" s="1535"/>
      <c r="AQ112" s="1535"/>
      <c r="AR112" s="1535"/>
      <c r="AS112" s="1535"/>
      <c r="AT112" s="1535"/>
      <c r="AU112" s="1535"/>
      <c r="AV112" s="1535"/>
      <c r="AW112" s="1535"/>
      <c r="AX112" s="1535"/>
      <c r="AY112" s="1535"/>
      <c r="AZ112" s="1535"/>
      <c r="BA112" s="1535"/>
      <c r="BB112" s="1535"/>
      <c r="BC112" s="1535"/>
      <c r="BD112" s="1535"/>
      <c r="BE112" s="1535"/>
      <c r="BF112" s="1535"/>
      <c r="BG112" s="1535"/>
      <c r="BH112" s="1535"/>
      <c r="BI112" s="1535"/>
      <c r="BJ112" s="1535"/>
      <c r="BK112" s="1535"/>
      <c r="BL112" s="1535"/>
      <c r="BM112" s="1535"/>
      <c r="BN112" s="1535"/>
      <c r="BO112" s="1535"/>
      <c r="BP112" s="1535"/>
      <c r="BQ112" s="1537"/>
      <c r="BR112" s="1537"/>
      <c r="BS112" s="1537"/>
      <c r="BT112" s="1537"/>
      <c r="BU112" s="1537"/>
      <c r="BV112" s="1537"/>
      <c r="BW112" s="1537"/>
      <c r="BX112" s="1537"/>
    </row>
    <row r="113" spans="1:76" ht="24" customHeight="1">
      <c r="A113" s="1985"/>
      <c r="B113" s="1986"/>
      <c r="C113" s="1987"/>
      <c r="D113" s="2012"/>
      <c r="E113" s="2012"/>
      <c r="F113" s="2013"/>
      <c r="G113" s="2014"/>
      <c r="H113" s="2009"/>
      <c r="I113" s="1969" t="s">
        <v>1856</v>
      </c>
      <c r="J113" s="1936" t="s">
        <v>73</v>
      </c>
      <c r="K113" s="2074">
        <v>2400</v>
      </c>
      <c r="L113" s="1970" t="s">
        <v>1857</v>
      </c>
      <c r="M113" s="1842"/>
      <c r="N113" s="1845">
        <v>200000</v>
      </c>
      <c r="O113" s="1851">
        <v>12</v>
      </c>
      <c r="P113" s="1842"/>
      <c r="Q113" s="1554"/>
      <c r="R113" s="1554"/>
      <c r="S113" s="1554"/>
      <c r="T113" s="1554"/>
      <c r="U113" s="1535"/>
      <c r="V113" s="1535"/>
      <c r="W113" s="1535"/>
      <c r="X113" s="1535"/>
      <c r="Y113" s="1535"/>
      <c r="Z113" s="1535"/>
      <c r="AA113" s="1535"/>
      <c r="AB113" s="1535"/>
      <c r="AC113" s="1535"/>
      <c r="AD113" s="1535"/>
      <c r="AE113" s="1535"/>
      <c r="AF113" s="1535"/>
      <c r="AG113" s="1535"/>
      <c r="AH113" s="1535"/>
      <c r="AI113" s="1535"/>
      <c r="AJ113" s="1535"/>
      <c r="AK113" s="1535"/>
      <c r="AL113" s="1535"/>
      <c r="AM113" s="1535"/>
      <c r="AN113" s="1535"/>
      <c r="AO113" s="1535"/>
      <c r="AP113" s="1535"/>
      <c r="AQ113" s="1535"/>
      <c r="AR113" s="1535"/>
      <c r="AS113" s="1535"/>
      <c r="AT113" s="1535"/>
      <c r="AU113" s="1535"/>
      <c r="AV113" s="1535"/>
      <c r="AW113" s="1535"/>
      <c r="AX113" s="1535"/>
      <c r="AY113" s="1535"/>
      <c r="AZ113" s="1535"/>
      <c r="BA113" s="1535"/>
      <c r="BB113" s="1535"/>
      <c r="BC113" s="1535"/>
      <c r="BD113" s="1535"/>
      <c r="BE113" s="1535"/>
      <c r="BF113" s="1535"/>
      <c r="BG113" s="1535"/>
      <c r="BH113" s="1535"/>
      <c r="BI113" s="1535"/>
      <c r="BJ113" s="1535"/>
      <c r="BK113" s="1535"/>
      <c r="BL113" s="1535"/>
      <c r="BM113" s="1535"/>
      <c r="BN113" s="1535"/>
      <c r="BO113" s="1535"/>
      <c r="BP113" s="1535"/>
      <c r="BQ113" s="1537"/>
      <c r="BR113" s="1537"/>
      <c r="BS113" s="1537"/>
      <c r="BT113" s="1537"/>
      <c r="BU113" s="1537"/>
      <c r="BV113" s="1537"/>
      <c r="BW113" s="1537"/>
      <c r="BX113" s="1537"/>
    </row>
    <row r="114" spans="1:76" ht="24" customHeight="1">
      <c r="A114" s="1985"/>
      <c r="B114" s="1986"/>
      <c r="C114" s="1987"/>
      <c r="D114" s="2012"/>
      <c r="E114" s="2012"/>
      <c r="F114" s="2013"/>
      <c r="G114" s="2014"/>
      <c r="H114" s="2009"/>
      <c r="I114" s="1969" t="s">
        <v>1858</v>
      </c>
      <c r="J114" s="1936" t="s">
        <v>73</v>
      </c>
      <c r="K114" s="2074">
        <v>1800</v>
      </c>
      <c r="L114" s="1970" t="s">
        <v>1028</v>
      </c>
      <c r="M114" s="1842"/>
      <c r="N114" s="1845">
        <v>150000</v>
      </c>
      <c r="O114" s="1851">
        <v>12</v>
      </c>
      <c r="P114" s="1842"/>
      <c r="Q114" s="1554"/>
      <c r="R114" s="1554"/>
      <c r="S114" s="1554"/>
      <c r="T114" s="1554"/>
      <c r="U114" s="1535"/>
      <c r="V114" s="1535"/>
      <c r="W114" s="1535"/>
      <c r="X114" s="1535"/>
      <c r="Y114" s="1535"/>
      <c r="Z114" s="1535"/>
      <c r="AA114" s="1535"/>
      <c r="AB114" s="1535"/>
      <c r="AC114" s="1535"/>
      <c r="AD114" s="1535"/>
      <c r="AE114" s="1535"/>
      <c r="AF114" s="1535"/>
      <c r="AG114" s="1535"/>
      <c r="AH114" s="1535"/>
      <c r="AI114" s="1535"/>
      <c r="AJ114" s="1535"/>
      <c r="AK114" s="1535"/>
      <c r="AL114" s="1535"/>
      <c r="AM114" s="1535"/>
      <c r="AN114" s="1535"/>
      <c r="AO114" s="1535"/>
      <c r="AP114" s="1535"/>
      <c r="AQ114" s="1535"/>
      <c r="AR114" s="1535"/>
      <c r="AS114" s="1535"/>
      <c r="AT114" s="1535"/>
      <c r="AU114" s="1535"/>
      <c r="AV114" s="1535"/>
      <c r="AW114" s="1535"/>
      <c r="AX114" s="1535"/>
      <c r="AY114" s="1535"/>
      <c r="AZ114" s="1535"/>
      <c r="BA114" s="1535"/>
      <c r="BB114" s="1535"/>
      <c r="BC114" s="1535"/>
      <c r="BD114" s="1535"/>
      <c r="BE114" s="1535"/>
      <c r="BF114" s="1535"/>
      <c r="BG114" s="1535"/>
      <c r="BH114" s="1535"/>
      <c r="BI114" s="1535"/>
      <c r="BJ114" s="1535"/>
      <c r="BK114" s="1535"/>
      <c r="BL114" s="1535"/>
      <c r="BM114" s="1535"/>
      <c r="BN114" s="1535"/>
      <c r="BO114" s="1535"/>
      <c r="BP114" s="1535"/>
      <c r="BQ114" s="1537"/>
      <c r="BR114" s="1537"/>
      <c r="BS114" s="1537"/>
      <c r="BT114" s="1537"/>
      <c r="BU114" s="1537"/>
      <c r="BV114" s="1537"/>
      <c r="BW114" s="1537"/>
      <c r="BX114" s="1537"/>
    </row>
    <row r="115" spans="1:76" ht="24" customHeight="1">
      <c r="A115" s="1985"/>
      <c r="B115" s="1986"/>
      <c r="C115" s="1987"/>
      <c r="D115" s="2012"/>
      <c r="E115" s="2012"/>
      <c r="F115" s="2013"/>
      <c r="G115" s="2014"/>
      <c r="H115" s="2009"/>
      <c r="I115" s="1969" t="s">
        <v>1859</v>
      </c>
      <c r="J115" s="1936" t="s">
        <v>73</v>
      </c>
      <c r="K115" s="2074">
        <v>1000</v>
      </c>
      <c r="L115" s="1970" t="s">
        <v>1860</v>
      </c>
      <c r="M115" s="1842"/>
      <c r="N115" s="1845">
        <v>500000</v>
      </c>
      <c r="O115" s="1851">
        <v>2</v>
      </c>
      <c r="P115" s="1842"/>
      <c r="Q115" s="1554"/>
      <c r="R115" s="1554"/>
      <c r="S115" s="1554"/>
      <c r="T115" s="1554"/>
      <c r="U115" s="1535"/>
      <c r="V115" s="1535"/>
      <c r="W115" s="1535"/>
      <c r="X115" s="1535"/>
      <c r="Y115" s="1535"/>
      <c r="Z115" s="1535"/>
      <c r="AA115" s="1535"/>
      <c r="AB115" s="1535"/>
      <c r="AC115" s="1535"/>
      <c r="AD115" s="1535"/>
      <c r="AE115" s="1535"/>
      <c r="AF115" s="1535"/>
      <c r="AG115" s="1535"/>
      <c r="AH115" s="1535"/>
      <c r="AI115" s="1535"/>
      <c r="AJ115" s="1535"/>
      <c r="AK115" s="1535"/>
      <c r="AL115" s="1535"/>
      <c r="AM115" s="1535"/>
      <c r="AN115" s="1535"/>
      <c r="AO115" s="1535"/>
      <c r="AP115" s="1535"/>
      <c r="AQ115" s="1535"/>
      <c r="AR115" s="1535"/>
      <c r="AS115" s="1535"/>
      <c r="AT115" s="1535"/>
      <c r="AU115" s="1535"/>
      <c r="AV115" s="1535"/>
      <c r="AW115" s="1535"/>
      <c r="AX115" s="1535"/>
      <c r="AY115" s="1535"/>
      <c r="AZ115" s="1535"/>
      <c r="BA115" s="1535"/>
      <c r="BB115" s="1535"/>
      <c r="BC115" s="1535"/>
      <c r="BD115" s="1535"/>
      <c r="BE115" s="1535"/>
      <c r="BF115" s="1535"/>
      <c r="BG115" s="1535"/>
      <c r="BH115" s="1535"/>
      <c r="BI115" s="1535"/>
      <c r="BJ115" s="1535"/>
      <c r="BK115" s="1535"/>
      <c r="BL115" s="1535"/>
      <c r="BM115" s="1535"/>
      <c r="BN115" s="1535"/>
      <c r="BO115" s="1535"/>
      <c r="BP115" s="1535"/>
      <c r="BQ115" s="1537"/>
      <c r="BR115" s="1537"/>
      <c r="BS115" s="1537"/>
      <c r="BT115" s="1537"/>
      <c r="BU115" s="1537"/>
      <c r="BV115" s="1537"/>
      <c r="BW115" s="1537"/>
      <c r="BX115" s="1537"/>
    </row>
    <row r="116" spans="1:76" ht="24" customHeight="1">
      <c r="A116" s="1985"/>
      <c r="B116" s="1986"/>
      <c r="C116" s="1987"/>
      <c r="D116" s="2012"/>
      <c r="E116" s="2012"/>
      <c r="F116" s="2013"/>
      <c r="G116" s="2014"/>
      <c r="H116" s="2009"/>
      <c r="I116" s="1969" t="s">
        <v>1861</v>
      </c>
      <c r="J116" s="1936" t="s">
        <v>73</v>
      </c>
      <c r="K116" s="2074">
        <v>2100</v>
      </c>
      <c r="L116" s="1970" t="s">
        <v>1029</v>
      </c>
      <c r="M116" s="1842"/>
      <c r="N116" s="1845">
        <v>700000</v>
      </c>
      <c r="O116" s="1851">
        <v>3</v>
      </c>
      <c r="P116" s="1842"/>
      <c r="Q116" s="1554"/>
      <c r="R116" s="1554"/>
      <c r="S116" s="1554"/>
      <c r="T116" s="1554"/>
      <c r="U116" s="1535"/>
      <c r="V116" s="1535"/>
      <c r="W116" s="1535"/>
      <c r="X116" s="1535"/>
      <c r="Y116" s="1535"/>
      <c r="Z116" s="1535"/>
      <c r="AA116" s="1535"/>
      <c r="AB116" s="1535"/>
      <c r="AC116" s="1535"/>
      <c r="AD116" s="1535"/>
      <c r="AE116" s="1535"/>
      <c r="AF116" s="1535"/>
      <c r="AG116" s="1535"/>
      <c r="AH116" s="1535"/>
      <c r="AI116" s="1535"/>
      <c r="AJ116" s="1535"/>
      <c r="AK116" s="1535"/>
      <c r="AL116" s="1535"/>
      <c r="AM116" s="1535"/>
      <c r="AN116" s="1535"/>
      <c r="AO116" s="1535"/>
      <c r="AP116" s="1535"/>
      <c r="AQ116" s="1535"/>
      <c r="AR116" s="1535"/>
      <c r="AS116" s="1535"/>
      <c r="AT116" s="1535"/>
      <c r="AU116" s="1535"/>
      <c r="AV116" s="1535"/>
      <c r="AW116" s="1535"/>
      <c r="AX116" s="1535"/>
      <c r="AY116" s="1535"/>
      <c r="AZ116" s="1535"/>
      <c r="BA116" s="1535"/>
      <c r="BB116" s="1535"/>
      <c r="BC116" s="1535"/>
      <c r="BD116" s="1535"/>
      <c r="BE116" s="1535"/>
      <c r="BF116" s="1535"/>
      <c r="BG116" s="1535"/>
      <c r="BH116" s="1535"/>
      <c r="BI116" s="1535"/>
      <c r="BJ116" s="1535"/>
      <c r="BK116" s="1535"/>
      <c r="BL116" s="1535"/>
      <c r="BM116" s="1535"/>
      <c r="BN116" s="1535"/>
      <c r="BO116" s="1535"/>
      <c r="BP116" s="1535"/>
      <c r="BQ116" s="1537"/>
      <c r="BR116" s="1537"/>
      <c r="BS116" s="1537"/>
      <c r="BT116" s="1537"/>
      <c r="BU116" s="1537"/>
      <c r="BV116" s="1537"/>
      <c r="BW116" s="1537"/>
      <c r="BX116" s="1537"/>
    </row>
    <row r="117" spans="1:76" ht="24" customHeight="1" thickBot="1">
      <c r="A117" s="2053"/>
      <c r="B117" s="2054"/>
      <c r="C117" s="2055"/>
      <c r="D117" s="2143"/>
      <c r="E117" s="2143"/>
      <c r="F117" s="2144"/>
      <c r="G117" s="2145"/>
      <c r="H117" s="2146"/>
      <c r="I117" s="2147" t="s">
        <v>1862</v>
      </c>
      <c r="J117" s="2048" t="s">
        <v>73</v>
      </c>
      <c r="K117" s="2075">
        <v>2250</v>
      </c>
      <c r="L117" s="1970" t="s">
        <v>1863</v>
      </c>
      <c r="M117" s="1842"/>
      <c r="N117" s="1845">
        <v>450000</v>
      </c>
      <c r="O117" s="1851">
        <v>5</v>
      </c>
      <c r="P117" s="1851">
        <v>1</v>
      </c>
      <c r="Q117" s="1554"/>
      <c r="R117" s="1554"/>
      <c r="S117" s="1554"/>
      <c r="T117" s="1554"/>
      <c r="U117" s="1535"/>
      <c r="V117" s="1535"/>
      <c r="W117" s="1535"/>
      <c r="X117" s="1535"/>
      <c r="Y117" s="1535"/>
      <c r="Z117" s="1535"/>
      <c r="AA117" s="1535"/>
      <c r="AB117" s="1535"/>
      <c r="AC117" s="1535"/>
      <c r="AD117" s="1535"/>
      <c r="AE117" s="1535"/>
      <c r="AF117" s="1535"/>
      <c r="AG117" s="1535"/>
      <c r="AH117" s="1535"/>
      <c r="AI117" s="1535"/>
      <c r="AJ117" s="1535"/>
      <c r="AK117" s="1535"/>
      <c r="AL117" s="1535"/>
      <c r="AM117" s="1535"/>
      <c r="AN117" s="1535"/>
      <c r="AO117" s="1535"/>
      <c r="AP117" s="1535"/>
      <c r="AQ117" s="1535"/>
      <c r="AR117" s="1535"/>
      <c r="AS117" s="1535"/>
      <c r="AT117" s="1535"/>
      <c r="AU117" s="1535"/>
      <c r="AV117" s="1535"/>
      <c r="AW117" s="1535"/>
      <c r="AX117" s="1535"/>
      <c r="AY117" s="1535"/>
      <c r="AZ117" s="1535"/>
      <c r="BA117" s="1535"/>
      <c r="BB117" s="1535"/>
      <c r="BC117" s="1535"/>
      <c r="BD117" s="1535"/>
      <c r="BE117" s="1535"/>
      <c r="BF117" s="1535"/>
      <c r="BG117" s="1535"/>
      <c r="BH117" s="1535"/>
      <c r="BI117" s="1535"/>
      <c r="BJ117" s="1535"/>
      <c r="BK117" s="1535"/>
      <c r="BL117" s="1535"/>
      <c r="BM117" s="1535"/>
      <c r="BN117" s="1535"/>
      <c r="BO117" s="1535"/>
      <c r="BP117" s="1535"/>
      <c r="BQ117" s="1537"/>
      <c r="BR117" s="1537"/>
      <c r="BS117" s="1537"/>
      <c r="BT117" s="1537"/>
      <c r="BU117" s="1537"/>
      <c r="BV117" s="1537"/>
      <c r="BW117" s="1537"/>
      <c r="BX117" s="1537"/>
    </row>
    <row r="118" spans="1:76" ht="24" customHeight="1">
      <c r="A118" s="1985"/>
      <c r="B118" s="1986"/>
      <c r="C118" s="1987"/>
      <c r="D118" s="2012"/>
      <c r="E118" s="2012"/>
      <c r="F118" s="2013"/>
      <c r="G118" s="2014"/>
      <c r="H118" s="2009"/>
      <c r="I118" s="1969" t="s">
        <v>1864</v>
      </c>
      <c r="J118" s="1936" t="s">
        <v>73</v>
      </c>
      <c r="K118" s="2074">
        <v>4000</v>
      </c>
      <c r="L118" s="1970" t="s">
        <v>1030</v>
      </c>
      <c r="M118" s="1842"/>
      <c r="N118" s="1845">
        <v>800000</v>
      </c>
      <c r="O118" s="1851">
        <v>5</v>
      </c>
      <c r="P118" s="1851">
        <v>1</v>
      </c>
      <c r="Q118" s="1554"/>
      <c r="R118" s="1554"/>
      <c r="S118" s="1554"/>
      <c r="T118" s="1554"/>
      <c r="U118" s="1535"/>
      <c r="V118" s="1535"/>
      <c r="W118" s="1535"/>
      <c r="X118" s="1535"/>
      <c r="Y118" s="1535"/>
      <c r="Z118" s="1535"/>
      <c r="AA118" s="1535"/>
      <c r="AB118" s="1535"/>
      <c r="AC118" s="1535"/>
      <c r="AD118" s="1535"/>
      <c r="AE118" s="1535"/>
      <c r="AF118" s="1535"/>
      <c r="AG118" s="1535"/>
      <c r="AH118" s="1535"/>
      <c r="AI118" s="1535"/>
      <c r="AJ118" s="1535"/>
      <c r="AK118" s="1535"/>
      <c r="AL118" s="1535"/>
      <c r="AM118" s="1535"/>
      <c r="AN118" s="1535"/>
      <c r="AO118" s="1535"/>
      <c r="AP118" s="1535"/>
      <c r="AQ118" s="1535"/>
      <c r="AR118" s="1535"/>
      <c r="AS118" s="1535"/>
      <c r="AT118" s="1535"/>
      <c r="AU118" s="1535"/>
      <c r="AV118" s="1535"/>
      <c r="AW118" s="1535"/>
      <c r="AX118" s="1535"/>
      <c r="AY118" s="1535"/>
      <c r="AZ118" s="1535"/>
      <c r="BA118" s="1535"/>
      <c r="BB118" s="1535"/>
      <c r="BC118" s="1535"/>
      <c r="BD118" s="1535"/>
      <c r="BE118" s="1535"/>
      <c r="BF118" s="1535"/>
      <c r="BG118" s="1535"/>
      <c r="BH118" s="1535"/>
      <c r="BI118" s="1535"/>
      <c r="BJ118" s="1535"/>
      <c r="BK118" s="1535"/>
      <c r="BL118" s="1535"/>
      <c r="BM118" s="1535"/>
      <c r="BN118" s="1535"/>
      <c r="BO118" s="1535"/>
      <c r="BP118" s="1535"/>
      <c r="BQ118" s="1537"/>
      <c r="BR118" s="1537"/>
      <c r="BS118" s="1537"/>
      <c r="BT118" s="1537"/>
      <c r="BU118" s="1537"/>
      <c r="BV118" s="1537"/>
      <c r="BW118" s="1537"/>
      <c r="BX118" s="1537"/>
    </row>
    <row r="119" spans="1:76" ht="24" customHeight="1">
      <c r="A119" s="1985"/>
      <c r="B119" s="1986"/>
      <c r="C119" s="1987"/>
      <c r="D119" s="2012"/>
      <c r="E119" s="2012"/>
      <c r="F119" s="2013"/>
      <c r="G119" s="2016"/>
      <c r="H119" s="2009"/>
      <c r="I119" s="1969" t="s">
        <v>1865</v>
      </c>
      <c r="J119" s="1936" t="s">
        <v>73</v>
      </c>
      <c r="K119" s="2074">
        <v>3700</v>
      </c>
      <c r="L119" s="1970" t="s">
        <v>1866</v>
      </c>
      <c r="M119" s="1842"/>
      <c r="N119" s="1845">
        <v>3000000</v>
      </c>
      <c r="O119" s="1851">
        <v>1</v>
      </c>
      <c r="P119" s="1842"/>
      <c r="Q119" s="1554"/>
      <c r="R119" s="1554"/>
      <c r="S119" s="1554"/>
      <c r="T119" s="1554"/>
      <c r="U119" s="1535"/>
      <c r="V119" s="1535"/>
      <c r="W119" s="1535"/>
      <c r="X119" s="1535"/>
      <c r="Y119" s="1535"/>
      <c r="Z119" s="1535"/>
      <c r="AA119" s="1535"/>
      <c r="AB119" s="1535"/>
      <c r="AC119" s="1535"/>
      <c r="AD119" s="1535"/>
      <c r="AE119" s="1535"/>
      <c r="AF119" s="1535"/>
      <c r="AG119" s="1535"/>
      <c r="AH119" s="1535"/>
      <c r="AI119" s="1535"/>
      <c r="AJ119" s="1535"/>
      <c r="AK119" s="1535"/>
      <c r="AL119" s="1535"/>
      <c r="AM119" s="1535"/>
      <c r="AN119" s="1535"/>
      <c r="AO119" s="1535"/>
      <c r="AP119" s="1535"/>
      <c r="AQ119" s="1535"/>
      <c r="AR119" s="1535"/>
      <c r="AS119" s="1535"/>
      <c r="AT119" s="1535"/>
      <c r="AU119" s="1535"/>
      <c r="AV119" s="1535"/>
      <c r="AW119" s="1535"/>
      <c r="AX119" s="1535"/>
      <c r="AY119" s="1535"/>
      <c r="AZ119" s="1535"/>
      <c r="BA119" s="1535"/>
      <c r="BB119" s="1535"/>
      <c r="BC119" s="1535"/>
      <c r="BD119" s="1535"/>
      <c r="BE119" s="1535"/>
      <c r="BF119" s="1535"/>
      <c r="BG119" s="1535"/>
      <c r="BH119" s="1535"/>
      <c r="BI119" s="1535"/>
      <c r="BJ119" s="1535"/>
      <c r="BK119" s="1535"/>
      <c r="BL119" s="1535"/>
      <c r="BM119" s="1535"/>
      <c r="BN119" s="1535"/>
      <c r="BO119" s="1535"/>
      <c r="BP119" s="1535"/>
      <c r="BQ119" s="1537"/>
      <c r="BR119" s="1537"/>
      <c r="BS119" s="1537"/>
      <c r="BT119" s="1537"/>
      <c r="BU119" s="1537"/>
      <c r="BV119" s="1537"/>
      <c r="BW119" s="1537"/>
      <c r="BX119" s="1537"/>
    </row>
    <row r="120" spans="1:76" ht="24" customHeight="1">
      <c r="A120" s="1985"/>
      <c r="B120" s="1986"/>
      <c r="C120" s="1987"/>
      <c r="D120" s="2012"/>
      <c r="E120" s="2012"/>
      <c r="F120" s="2013"/>
      <c r="G120" s="2014"/>
      <c r="H120" s="2009"/>
      <c r="I120" s="1969" t="s">
        <v>1867</v>
      </c>
      <c r="J120" s="1936" t="s">
        <v>73</v>
      </c>
      <c r="K120" s="2074">
        <v>2000</v>
      </c>
      <c r="L120" s="1970" t="s">
        <v>1031</v>
      </c>
      <c r="M120" s="1842"/>
      <c r="N120" s="1845">
        <v>2000000</v>
      </c>
      <c r="O120" s="1851">
        <v>1</v>
      </c>
      <c r="P120" s="1842"/>
      <c r="Q120" s="1554"/>
      <c r="R120" s="1554"/>
      <c r="S120" s="1554"/>
      <c r="T120" s="1554"/>
      <c r="U120" s="1535"/>
      <c r="V120" s="1535"/>
      <c r="W120" s="1535"/>
      <c r="X120" s="1535"/>
      <c r="Y120" s="1535"/>
      <c r="Z120" s="1535"/>
      <c r="AA120" s="1535"/>
      <c r="AB120" s="1535"/>
      <c r="AC120" s="1535"/>
      <c r="AD120" s="1535"/>
      <c r="AE120" s="1535"/>
      <c r="AF120" s="1535"/>
      <c r="AG120" s="1535"/>
      <c r="AH120" s="1535"/>
      <c r="AI120" s="1535"/>
      <c r="AJ120" s="1535"/>
      <c r="AK120" s="1535"/>
      <c r="AL120" s="1535"/>
      <c r="AM120" s="1535"/>
      <c r="AN120" s="1535"/>
      <c r="AO120" s="1535"/>
      <c r="AP120" s="1535"/>
      <c r="AQ120" s="1535"/>
      <c r="AR120" s="1535"/>
      <c r="AS120" s="1535"/>
      <c r="AT120" s="1535"/>
      <c r="AU120" s="1535"/>
      <c r="AV120" s="1535"/>
      <c r="AW120" s="1535"/>
      <c r="AX120" s="1535"/>
      <c r="AY120" s="1535"/>
      <c r="AZ120" s="1535"/>
      <c r="BA120" s="1535"/>
      <c r="BB120" s="1535"/>
      <c r="BC120" s="1535"/>
      <c r="BD120" s="1535"/>
      <c r="BE120" s="1535"/>
      <c r="BF120" s="1535"/>
      <c r="BG120" s="1535"/>
      <c r="BH120" s="1535"/>
      <c r="BI120" s="1535"/>
      <c r="BJ120" s="1535"/>
      <c r="BK120" s="1535"/>
      <c r="BL120" s="1535"/>
      <c r="BM120" s="1535"/>
      <c r="BN120" s="1535"/>
      <c r="BO120" s="1535"/>
      <c r="BP120" s="1535"/>
      <c r="BQ120" s="1537"/>
      <c r="BR120" s="1537"/>
      <c r="BS120" s="1537"/>
      <c r="BT120" s="1537"/>
      <c r="BU120" s="1537"/>
      <c r="BV120" s="1537"/>
      <c r="BW120" s="1537"/>
      <c r="BX120" s="1537"/>
    </row>
    <row r="121" spans="1:76" ht="24" customHeight="1">
      <c r="A121" s="1985"/>
      <c r="B121" s="1986"/>
      <c r="C121" s="1987"/>
      <c r="D121" s="2012"/>
      <c r="E121" s="2012"/>
      <c r="F121" s="2013"/>
      <c r="G121" s="2014"/>
      <c r="H121" s="2009"/>
      <c r="I121" s="1969" t="s">
        <v>1868</v>
      </c>
      <c r="J121" s="1936" t="s">
        <v>73</v>
      </c>
      <c r="K121" s="2074">
        <v>2500</v>
      </c>
      <c r="L121" s="2017" t="s">
        <v>1869</v>
      </c>
      <c r="M121" s="1842"/>
      <c r="N121" s="1845">
        <v>2500000</v>
      </c>
      <c r="O121" s="1851">
        <v>1</v>
      </c>
      <c r="P121" s="1842"/>
      <c r="Q121" s="1554"/>
      <c r="R121" s="1554"/>
      <c r="S121" s="1554"/>
      <c r="T121" s="1554"/>
      <c r="U121" s="1535"/>
      <c r="V121" s="1535"/>
      <c r="W121" s="1535"/>
      <c r="X121" s="1535"/>
      <c r="Y121" s="1535"/>
      <c r="Z121" s="1535"/>
      <c r="AA121" s="1535"/>
      <c r="AB121" s="1535"/>
      <c r="AC121" s="1535"/>
      <c r="AD121" s="1535"/>
      <c r="AE121" s="1535"/>
      <c r="AF121" s="1535"/>
      <c r="AG121" s="1535"/>
      <c r="AH121" s="1535"/>
      <c r="AI121" s="1535"/>
      <c r="AJ121" s="1535"/>
      <c r="AK121" s="1535"/>
      <c r="AL121" s="1535"/>
      <c r="AM121" s="1535"/>
      <c r="AN121" s="1535"/>
      <c r="AO121" s="1535"/>
      <c r="AP121" s="1535"/>
      <c r="AQ121" s="1535"/>
      <c r="AR121" s="1535"/>
      <c r="AS121" s="1535"/>
      <c r="AT121" s="1535"/>
      <c r="AU121" s="1535"/>
      <c r="AV121" s="1535"/>
      <c r="AW121" s="1535"/>
      <c r="AX121" s="1535"/>
      <c r="AY121" s="1535"/>
      <c r="AZ121" s="1535"/>
      <c r="BA121" s="1535"/>
      <c r="BB121" s="1535"/>
      <c r="BC121" s="1535"/>
      <c r="BD121" s="1535"/>
      <c r="BE121" s="1535"/>
      <c r="BF121" s="1535"/>
      <c r="BG121" s="1535"/>
      <c r="BH121" s="1535"/>
      <c r="BI121" s="1535"/>
      <c r="BJ121" s="1535"/>
      <c r="BK121" s="1535"/>
      <c r="BL121" s="1535"/>
      <c r="BM121" s="1535"/>
      <c r="BN121" s="1535"/>
      <c r="BO121" s="1535"/>
      <c r="BP121" s="1535"/>
      <c r="BQ121" s="1537"/>
      <c r="BR121" s="1537"/>
      <c r="BS121" s="1537"/>
      <c r="BT121" s="1537"/>
      <c r="BU121" s="1537"/>
      <c r="BV121" s="1537"/>
      <c r="BW121" s="1537"/>
      <c r="BX121" s="1537"/>
    </row>
    <row r="122" spans="1:76" ht="24" customHeight="1">
      <c r="A122" s="1985"/>
      <c r="B122" s="1986"/>
      <c r="C122" s="1987"/>
      <c r="D122" s="2012"/>
      <c r="E122" s="2012"/>
      <c r="F122" s="2013"/>
      <c r="G122" s="2014"/>
      <c r="H122" s="2009"/>
      <c r="I122" s="2018" t="s">
        <v>1870</v>
      </c>
      <c r="J122" s="1972" t="s">
        <v>73</v>
      </c>
      <c r="K122" s="2080">
        <v>9900</v>
      </c>
      <c r="L122" s="1973" t="s">
        <v>1032</v>
      </c>
      <c r="M122" s="1842"/>
      <c r="N122" s="1845">
        <v>3300000</v>
      </c>
      <c r="O122" s="1851">
        <v>3</v>
      </c>
      <c r="P122" s="1842"/>
      <c r="Q122" s="1554"/>
      <c r="R122" s="1554"/>
      <c r="S122" s="1554"/>
      <c r="T122" s="1554"/>
      <c r="U122" s="1535"/>
      <c r="V122" s="1535"/>
      <c r="W122" s="1535"/>
      <c r="X122" s="1535"/>
      <c r="Y122" s="1535"/>
      <c r="Z122" s="1535"/>
      <c r="AA122" s="1535"/>
      <c r="AB122" s="1535"/>
      <c r="AC122" s="1535"/>
      <c r="AD122" s="1535"/>
      <c r="AE122" s="1535"/>
      <c r="AF122" s="1535"/>
      <c r="AG122" s="1535"/>
      <c r="AH122" s="1535"/>
      <c r="AI122" s="1535"/>
      <c r="AJ122" s="1535"/>
      <c r="AK122" s="1535"/>
      <c r="AL122" s="1535"/>
      <c r="AM122" s="1535"/>
      <c r="AN122" s="1535"/>
      <c r="AO122" s="1535"/>
      <c r="AP122" s="1535"/>
      <c r="AQ122" s="1535"/>
      <c r="AR122" s="1535"/>
      <c r="AS122" s="1535"/>
      <c r="AT122" s="1535"/>
      <c r="AU122" s="1535"/>
      <c r="AV122" s="1535"/>
      <c r="AW122" s="1535"/>
      <c r="AX122" s="1535"/>
      <c r="AY122" s="1535"/>
      <c r="AZ122" s="1535"/>
      <c r="BA122" s="1535"/>
      <c r="BB122" s="1535"/>
      <c r="BC122" s="1535"/>
      <c r="BD122" s="1535"/>
      <c r="BE122" s="1535"/>
      <c r="BF122" s="1535"/>
      <c r="BG122" s="1535"/>
      <c r="BH122" s="1535"/>
      <c r="BI122" s="1535"/>
      <c r="BJ122" s="1535"/>
      <c r="BK122" s="1535"/>
      <c r="BL122" s="1535"/>
      <c r="BM122" s="1535"/>
      <c r="BN122" s="1535"/>
      <c r="BO122" s="1535"/>
      <c r="BP122" s="1535"/>
      <c r="BQ122" s="1537"/>
      <c r="BR122" s="1537"/>
      <c r="BS122" s="1537"/>
      <c r="BT122" s="1537"/>
      <c r="BU122" s="1537"/>
      <c r="BV122" s="1537"/>
      <c r="BW122" s="1537"/>
      <c r="BX122" s="1537"/>
    </row>
    <row r="123" spans="1:76" ht="24" customHeight="1">
      <c r="A123" s="1985"/>
      <c r="B123" s="1986"/>
      <c r="C123" s="1987"/>
      <c r="D123" s="2012"/>
      <c r="E123" s="2012"/>
      <c r="F123" s="2013"/>
      <c r="G123" s="2016"/>
      <c r="H123" s="2009"/>
      <c r="I123" s="1971" t="s">
        <v>1871</v>
      </c>
      <c r="J123" s="1972" t="s">
        <v>73</v>
      </c>
      <c r="K123" s="2080">
        <v>3000</v>
      </c>
      <c r="L123" s="1973" t="s">
        <v>1033</v>
      </c>
      <c r="M123" s="1842"/>
      <c r="N123" s="1845">
        <v>3000000</v>
      </c>
      <c r="O123" s="1851">
        <v>1</v>
      </c>
      <c r="P123" s="1842"/>
      <c r="Q123" s="1554"/>
      <c r="R123" s="1554"/>
      <c r="S123" s="1554"/>
      <c r="T123" s="1554"/>
      <c r="U123" s="1535"/>
      <c r="V123" s="1535"/>
      <c r="W123" s="1535"/>
      <c r="X123" s="1535"/>
      <c r="Y123" s="1535"/>
      <c r="Z123" s="1535"/>
      <c r="AA123" s="1535"/>
      <c r="AB123" s="1535"/>
      <c r="AC123" s="1535"/>
      <c r="AD123" s="1535"/>
      <c r="AE123" s="1535"/>
      <c r="AF123" s="1535"/>
      <c r="AG123" s="1535"/>
      <c r="AH123" s="1535"/>
      <c r="AI123" s="1535"/>
      <c r="AJ123" s="1535"/>
      <c r="AK123" s="1535"/>
      <c r="AL123" s="1535"/>
      <c r="AM123" s="1535"/>
      <c r="AN123" s="1535"/>
      <c r="AO123" s="1535"/>
      <c r="AP123" s="1535"/>
      <c r="AQ123" s="1535"/>
      <c r="AR123" s="1535"/>
      <c r="AS123" s="1535"/>
      <c r="AT123" s="1535"/>
      <c r="AU123" s="1535"/>
      <c r="AV123" s="1535"/>
      <c r="AW123" s="1535"/>
      <c r="AX123" s="1535"/>
      <c r="AY123" s="1535"/>
      <c r="AZ123" s="1535"/>
      <c r="BA123" s="1535"/>
      <c r="BB123" s="1535"/>
      <c r="BC123" s="1535"/>
      <c r="BD123" s="1535"/>
      <c r="BE123" s="1535"/>
      <c r="BF123" s="1535"/>
      <c r="BG123" s="1535"/>
      <c r="BH123" s="1535"/>
      <c r="BI123" s="1535"/>
      <c r="BJ123" s="1535"/>
      <c r="BK123" s="1535"/>
      <c r="BL123" s="1535"/>
      <c r="BM123" s="1535"/>
      <c r="BN123" s="1535"/>
      <c r="BO123" s="1535"/>
      <c r="BP123" s="1535"/>
      <c r="BQ123" s="1537"/>
      <c r="BR123" s="1537"/>
      <c r="BS123" s="1537"/>
      <c r="BT123" s="1537"/>
      <c r="BU123" s="1537"/>
      <c r="BV123" s="1537"/>
      <c r="BW123" s="1537"/>
      <c r="BX123" s="1537"/>
    </row>
    <row r="124" spans="1:76" ht="24" customHeight="1">
      <c r="A124" s="1985"/>
      <c r="B124" s="1986"/>
      <c r="C124" s="1987"/>
      <c r="D124" s="2012"/>
      <c r="E124" s="2012"/>
      <c r="F124" s="2013"/>
      <c r="G124" s="2014"/>
      <c r="H124" s="2009"/>
      <c r="I124" s="2015" t="s">
        <v>1872</v>
      </c>
      <c r="J124" s="1936" t="s">
        <v>73</v>
      </c>
      <c r="K124" s="2074">
        <v>5000</v>
      </c>
      <c r="L124" s="1970" t="s">
        <v>1873</v>
      </c>
      <c r="M124" s="1842"/>
      <c r="N124" s="1845">
        <v>5000000</v>
      </c>
      <c r="O124" s="1851">
        <v>1</v>
      </c>
      <c r="P124" s="1842"/>
      <c r="Q124" s="1554"/>
      <c r="R124" s="1554"/>
      <c r="S124" s="1554"/>
      <c r="T124" s="1554"/>
      <c r="U124" s="1535"/>
      <c r="V124" s="1535"/>
      <c r="W124" s="1535"/>
      <c r="X124" s="1535"/>
      <c r="Y124" s="1535"/>
      <c r="Z124" s="1535"/>
      <c r="AA124" s="1535"/>
      <c r="AB124" s="1535"/>
      <c r="AC124" s="1535"/>
      <c r="AD124" s="1535"/>
      <c r="AE124" s="1535"/>
      <c r="AF124" s="1535"/>
      <c r="AG124" s="1535"/>
      <c r="AH124" s="1535"/>
      <c r="AI124" s="1535"/>
      <c r="AJ124" s="1535"/>
      <c r="AK124" s="1535"/>
      <c r="AL124" s="1535"/>
      <c r="AM124" s="1535"/>
      <c r="AN124" s="1535"/>
      <c r="AO124" s="1535"/>
      <c r="AP124" s="1535"/>
      <c r="AQ124" s="1535"/>
      <c r="AR124" s="1535"/>
      <c r="AS124" s="1535"/>
      <c r="AT124" s="1535"/>
      <c r="AU124" s="1535"/>
      <c r="AV124" s="1535"/>
      <c r="AW124" s="1535"/>
      <c r="AX124" s="1535"/>
      <c r="AY124" s="1535"/>
      <c r="AZ124" s="1535"/>
      <c r="BA124" s="1535"/>
      <c r="BB124" s="1535"/>
      <c r="BC124" s="1535"/>
      <c r="BD124" s="1535"/>
      <c r="BE124" s="1535"/>
      <c r="BF124" s="1535"/>
      <c r="BG124" s="1535"/>
      <c r="BH124" s="1535"/>
      <c r="BI124" s="1535"/>
      <c r="BJ124" s="1535"/>
      <c r="BK124" s="1535"/>
      <c r="BL124" s="1535"/>
      <c r="BM124" s="1535"/>
      <c r="BN124" s="1535"/>
      <c r="BO124" s="1535"/>
      <c r="BP124" s="1535"/>
      <c r="BQ124" s="1537"/>
      <c r="BR124" s="1537"/>
      <c r="BS124" s="1537"/>
      <c r="BT124" s="1537"/>
      <c r="BU124" s="1537"/>
      <c r="BV124" s="1537"/>
      <c r="BW124" s="1537"/>
      <c r="BX124" s="1537"/>
    </row>
    <row r="125" spans="1:76" ht="24" customHeight="1">
      <c r="A125" s="1985"/>
      <c r="B125" s="1986"/>
      <c r="C125" s="1987"/>
      <c r="D125" s="2012"/>
      <c r="E125" s="2012"/>
      <c r="F125" s="2013"/>
      <c r="G125" s="2014"/>
      <c r="H125" s="2009"/>
      <c r="I125" s="1969" t="s">
        <v>1874</v>
      </c>
      <c r="J125" s="1936" t="s">
        <v>73</v>
      </c>
      <c r="K125" s="2074">
        <v>1750</v>
      </c>
      <c r="L125" s="1970" t="s">
        <v>1034</v>
      </c>
      <c r="M125" s="1842"/>
      <c r="N125" s="1845">
        <v>350000</v>
      </c>
      <c r="O125" s="1851">
        <v>5</v>
      </c>
      <c r="P125" s="1842"/>
      <c r="Q125" s="1554"/>
      <c r="R125" s="1554"/>
      <c r="S125" s="1554"/>
      <c r="T125" s="1554"/>
      <c r="U125" s="1535"/>
      <c r="V125" s="1535"/>
      <c r="W125" s="1535"/>
      <c r="X125" s="1535"/>
      <c r="Y125" s="1535"/>
      <c r="Z125" s="1535"/>
      <c r="AA125" s="1535"/>
      <c r="AB125" s="1535"/>
      <c r="AC125" s="1535"/>
      <c r="AD125" s="1535"/>
      <c r="AE125" s="1535"/>
      <c r="AF125" s="1535"/>
      <c r="AG125" s="1535"/>
      <c r="AH125" s="1535"/>
      <c r="AI125" s="1535"/>
      <c r="AJ125" s="1535"/>
      <c r="AK125" s="1535"/>
      <c r="AL125" s="1535"/>
      <c r="AM125" s="1535"/>
      <c r="AN125" s="1535"/>
      <c r="AO125" s="1535"/>
      <c r="AP125" s="1535"/>
      <c r="AQ125" s="1535"/>
      <c r="AR125" s="1535"/>
      <c r="AS125" s="1535"/>
      <c r="AT125" s="1535"/>
      <c r="AU125" s="1535"/>
      <c r="AV125" s="1535"/>
      <c r="AW125" s="1535"/>
      <c r="AX125" s="1535"/>
      <c r="AY125" s="1535"/>
      <c r="AZ125" s="1535"/>
      <c r="BA125" s="1535"/>
      <c r="BB125" s="1535"/>
      <c r="BC125" s="1535"/>
      <c r="BD125" s="1535"/>
      <c r="BE125" s="1535"/>
      <c r="BF125" s="1535"/>
      <c r="BG125" s="1535"/>
      <c r="BH125" s="1535"/>
      <c r="BI125" s="1535"/>
      <c r="BJ125" s="1535"/>
      <c r="BK125" s="1535"/>
      <c r="BL125" s="1535"/>
      <c r="BM125" s="1535"/>
      <c r="BN125" s="1535"/>
      <c r="BO125" s="1535"/>
      <c r="BP125" s="1535"/>
      <c r="BQ125" s="1537"/>
      <c r="BR125" s="1537"/>
      <c r="BS125" s="1537"/>
      <c r="BT125" s="1537"/>
      <c r="BU125" s="1537"/>
      <c r="BV125" s="1537"/>
      <c r="BW125" s="1537"/>
      <c r="BX125" s="1537"/>
    </row>
    <row r="126" spans="1:76" ht="24" customHeight="1">
      <c r="A126" s="1985"/>
      <c r="B126" s="1986"/>
      <c r="C126" s="1987"/>
      <c r="D126" s="2012"/>
      <c r="E126" s="2012"/>
      <c r="F126" s="2013"/>
      <c r="G126" s="2014"/>
      <c r="H126" s="2009"/>
      <c r="I126" s="2019" t="s">
        <v>1875</v>
      </c>
      <c r="J126" s="1936" t="s">
        <v>73</v>
      </c>
      <c r="K126" s="2074">
        <v>2000</v>
      </c>
      <c r="L126" s="1970" t="s">
        <v>1876</v>
      </c>
      <c r="M126" s="1842"/>
      <c r="N126" s="1845">
        <v>50000</v>
      </c>
      <c r="O126" s="1851">
        <v>40</v>
      </c>
      <c r="P126" s="1842"/>
      <c r="Q126" s="1554"/>
      <c r="R126" s="1554"/>
      <c r="S126" s="1554"/>
      <c r="T126" s="1554"/>
      <c r="U126" s="1535"/>
      <c r="V126" s="1535"/>
      <c r="W126" s="1535"/>
      <c r="X126" s="1535"/>
      <c r="Y126" s="1535"/>
      <c r="Z126" s="1535"/>
      <c r="AA126" s="1535"/>
      <c r="AB126" s="1535"/>
      <c r="AC126" s="1535"/>
      <c r="AD126" s="1535"/>
      <c r="AE126" s="1535"/>
      <c r="AF126" s="1535"/>
      <c r="AG126" s="1535"/>
      <c r="AH126" s="1535"/>
      <c r="AI126" s="1535"/>
      <c r="AJ126" s="1535"/>
      <c r="AK126" s="1535"/>
      <c r="AL126" s="1535"/>
      <c r="AM126" s="1535"/>
      <c r="AN126" s="1535"/>
      <c r="AO126" s="1535"/>
      <c r="AP126" s="1535"/>
      <c r="AQ126" s="1535"/>
      <c r="AR126" s="1535"/>
      <c r="AS126" s="1535"/>
      <c r="AT126" s="1535"/>
      <c r="AU126" s="1535"/>
      <c r="AV126" s="1535"/>
      <c r="AW126" s="1535"/>
      <c r="AX126" s="1535"/>
      <c r="AY126" s="1535"/>
      <c r="AZ126" s="1535"/>
      <c r="BA126" s="1535"/>
      <c r="BB126" s="1535"/>
      <c r="BC126" s="1535"/>
      <c r="BD126" s="1535"/>
      <c r="BE126" s="1535"/>
      <c r="BF126" s="1535"/>
      <c r="BG126" s="1535"/>
      <c r="BH126" s="1535"/>
      <c r="BI126" s="1535"/>
      <c r="BJ126" s="1535"/>
      <c r="BK126" s="1535"/>
      <c r="BL126" s="1535"/>
      <c r="BM126" s="1535"/>
      <c r="BN126" s="1535"/>
      <c r="BO126" s="1535"/>
      <c r="BP126" s="1535"/>
      <c r="BQ126" s="1537"/>
      <c r="BR126" s="1537"/>
      <c r="BS126" s="1537"/>
      <c r="BT126" s="1537"/>
      <c r="BU126" s="1537"/>
      <c r="BV126" s="1537"/>
      <c r="BW126" s="1537"/>
      <c r="BX126" s="1537"/>
    </row>
    <row r="127" spans="1:76" ht="24" customHeight="1">
      <c r="A127" s="1985"/>
      <c r="B127" s="1987"/>
      <c r="C127" s="1987"/>
      <c r="D127" s="2020"/>
      <c r="E127" s="2012"/>
      <c r="F127" s="2013"/>
      <c r="G127" s="2014"/>
      <c r="H127" s="2009"/>
      <c r="I127" s="2019" t="s">
        <v>1877</v>
      </c>
      <c r="J127" s="1936" t="s">
        <v>73</v>
      </c>
      <c r="K127" s="2074">
        <v>6000</v>
      </c>
      <c r="L127" s="1984" t="s">
        <v>1878</v>
      </c>
      <c r="M127" s="1842"/>
      <c r="N127" s="1845">
        <v>3000000</v>
      </c>
      <c r="O127" s="1851">
        <v>2</v>
      </c>
      <c r="P127" s="1842"/>
      <c r="Q127" s="1554"/>
      <c r="R127" s="1554"/>
      <c r="S127" s="1554"/>
      <c r="T127" s="1554"/>
      <c r="U127" s="1535"/>
      <c r="V127" s="1535"/>
      <c r="W127" s="1535"/>
      <c r="X127" s="1535"/>
      <c r="Y127" s="1535"/>
      <c r="Z127" s="1535"/>
      <c r="AA127" s="1535"/>
      <c r="AB127" s="1535"/>
      <c r="AC127" s="1535"/>
      <c r="AD127" s="1535"/>
      <c r="AE127" s="1535"/>
      <c r="AF127" s="1535"/>
      <c r="AG127" s="1535"/>
      <c r="AH127" s="1535"/>
      <c r="AI127" s="1535"/>
      <c r="AJ127" s="1535"/>
      <c r="AK127" s="1535"/>
      <c r="AL127" s="1535"/>
      <c r="AM127" s="1535"/>
      <c r="AN127" s="1535"/>
      <c r="AO127" s="1535"/>
      <c r="AP127" s="1535"/>
      <c r="AQ127" s="1535"/>
      <c r="AR127" s="1535"/>
      <c r="AS127" s="1535"/>
      <c r="AT127" s="1535"/>
      <c r="AU127" s="1535"/>
      <c r="AV127" s="1535"/>
      <c r="AW127" s="1535"/>
      <c r="AX127" s="1535"/>
      <c r="AY127" s="1535"/>
      <c r="AZ127" s="1535"/>
      <c r="BA127" s="1535"/>
      <c r="BB127" s="1535"/>
      <c r="BC127" s="1535"/>
      <c r="BD127" s="1535"/>
      <c r="BE127" s="1535"/>
      <c r="BF127" s="1535"/>
      <c r="BG127" s="1535"/>
      <c r="BH127" s="1535"/>
      <c r="BI127" s="1535"/>
      <c r="BJ127" s="1535"/>
      <c r="BK127" s="1535"/>
      <c r="BL127" s="1535"/>
      <c r="BM127" s="1535"/>
      <c r="BN127" s="1535"/>
      <c r="BO127" s="1535"/>
      <c r="BP127" s="1535"/>
      <c r="BQ127" s="1537"/>
      <c r="BR127" s="1537"/>
      <c r="BS127" s="1537"/>
      <c r="BT127" s="1537"/>
      <c r="BU127" s="1537"/>
      <c r="BV127" s="1537"/>
      <c r="BW127" s="1537"/>
      <c r="BX127" s="1537"/>
    </row>
    <row r="128" spans="1:76" ht="24" customHeight="1">
      <c r="A128" s="1985"/>
      <c r="B128" s="1986"/>
      <c r="C128" s="1987"/>
      <c r="D128" s="2020"/>
      <c r="E128" s="2012"/>
      <c r="F128" s="2013"/>
      <c r="G128" s="2014"/>
      <c r="H128" s="2009"/>
      <c r="I128" s="2019" t="s">
        <v>1879</v>
      </c>
      <c r="J128" s="1936" t="s">
        <v>73</v>
      </c>
      <c r="K128" s="2074">
        <v>3000</v>
      </c>
      <c r="L128" s="1984" t="s">
        <v>1880</v>
      </c>
      <c r="M128" s="1842"/>
      <c r="N128" s="1842"/>
      <c r="O128" s="1842"/>
      <c r="P128" s="1842"/>
      <c r="Q128" s="1554"/>
      <c r="R128" s="1554"/>
      <c r="S128" s="1554"/>
      <c r="T128" s="1554"/>
      <c r="U128" s="1535"/>
      <c r="V128" s="1535"/>
      <c r="W128" s="1535"/>
      <c r="X128" s="1535"/>
      <c r="Y128" s="1535"/>
      <c r="Z128" s="1535"/>
      <c r="AA128" s="1535"/>
      <c r="AB128" s="1535"/>
      <c r="AC128" s="1535"/>
      <c r="AD128" s="1535"/>
      <c r="AE128" s="1535"/>
      <c r="AF128" s="1535"/>
      <c r="AG128" s="1535"/>
      <c r="AH128" s="1535"/>
      <c r="AI128" s="1535"/>
      <c r="AJ128" s="1535"/>
      <c r="AK128" s="1535"/>
      <c r="AL128" s="1535"/>
      <c r="AM128" s="1535"/>
      <c r="AN128" s="1535"/>
      <c r="AO128" s="1535"/>
      <c r="AP128" s="1535"/>
      <c r="AQ128" s="1535"/>
      <c r="AR128" s="1535"/>
      <c r="AS128" s="1535"/>
      <c r="AT128" s="1535"/>
      <c r="AU128" s="1535"/>
      <c r="AV128" s="1535"/>
      <c r="AW128" s="1535"/>
      <c r="AX128" s="1535"/>
      <c r="AY128" s="1535"/>
      <c r="AZ128" s="1535"/>
      <c r="BA128" s="1535"/>
      <c r="BB128" s="1535"/>
      <c r="BC128" s="1535"/>
      <c r="BD128" s="1535"/>
      <c r="BE128" s="1535"/>
      <c r="BF128" s="1535"/>
      <c r="BG128" s="1535"/>
      <c r="BH128" s="1535"/>
      <c r="BI128" s="1535"/>
      <c r="BJ128" s="1535"/>
      <c r="BK128" s="1535"/>
      <c r="BL128" s="1535"/>
      <c r="BM128" s="1535"/>
      <c r="BN128" s="1535"/>
      <c r="BO128" s="1535"/>
      <c r="BP128" s="1535"/>
      <c r="BQ128" s="1537"/>
      <c r="BR128" s="1537"/>
      <c r="BS128" s="1537"/>
      <c r="BT128" s="1537"/>
      <c r="BU128" s="1537"/>
      <c r="BV128" s="1537"/>
      <c r="BW128" s="1537"/>
      <c r="BX128" s="1537"/>
    </row>
    <row r="129" spans="1:76" ht="24" customHeight="1">
      <c r="A129" s="2021"/>
      <c r="B129" s="2041"/>
      <c r="C129" s="2022"/>
      <c r="D129" s="2023"/>
      <c r="E129" s="2023"/>
      <c r="F129" s="2024"/>
      <c r="G129" s="2025"/>
      <c r="H129" s="2026"/>
      <c r="I129" s="2042" t="s">
        <v>1881</v>
      </c>
      <c r="J129" s="2001" t="s">
        <v>73</v>
      </c>
      <c r="K129" s="2076">
        <v>2000</v>
      </c>
      <c r="L129" s="2027" t="s">
        <v>1882</v>
      </c>
      <c r="M129" s="1842"/>
      <c r="N129" s="1845">
        <v>2000000</v>
      </c>
      <c r="O129" s="1851">
        <v>1</v>
      </c>
      <c r="P129" s="1842"/>
      <c r="Q129" s="1842"/>
      <c r="R129" s="1842"/>
      <c r="S129" s="1842"/>
      <c r="T129" s="1842"/>
      <c r="U129" s="1842"/>
      <c r="V129" s="1842"/>
      <c r="W129" s="1842"/>
      <c r="X129" s="1842"/>
      <c r="Y129" s="1842"/>
      <c r="Z129" s="1842"/>
      <c r="AA129" s="1842"/>
      <c r="AB129" s="1842"/>
      <c r="AC129" s="1842"/>
      <c r="AD129" s="1842"/>
      <c r="AE129" s="1842"/>
      <c r="AF129" s="1842"/>
      <c r="AG129" s="1842"/>
      <c r="AH129" s="1842"/>
      <c r="AI129" s="1842"/>
      <c r="AJ129" s="1842"/>
      <c r="AK129" s="1842"/>
      <c r="AL129" s="1842"/>
      <c r="AM129" s="1842"/>
      <c r="AN129" s="1842"/>
      <c r="AO129" s="1842"/>
      <c r="AP129" s="1842"/>
      <c r="AQ129" s="1842"/>
      <c r="AR129" s="1842"/>
      <c r="AS129" s="1842"/>
      <c r="AT129" s="1842"/>
      <c r="AU129" s="1842"/>
      <c r="AV129" s="1842"/>
      <c r="AW129" s="1842"/>
      <c r="AX129" s="1842"/>
      <c r="AY129" s="1842"/>
      <c r="AZ129" s="1842"/>
      <c r="BA129" s="1842"/>
      <c r="BB129" s="1842"/>
      <c r="BC129" s="1842"/>
      <c r="BD129" s="1842"/>
      <c r="BE129" s="1842"/>
      <c r="BF129" s="1842"/>
      <c r="BG129" s="1842"/>
      <c r="BH129" s="1842"/>
      <c r="BI129" s="1842"/>
      <c r="BJ129" s="1842"/>
      <c r="BK129" s="1842"/>
      <c r="BL129" s="1842"/>
      <c r="BM129" s="1842"/>
      <c r="BN129" s="1842"/>
      <c r="BO129" s="1842"/>
      <c r="BP129" s="1842"/>
      <c r="BQ129" s="1537"/>
      <c r="BR129" s="1537"/>
      <c r="BS129" s="1537"/>
      <c r="BT129" s="1537"/>
      <c r="BU129" s="1537"/>
      <c r="BV129" s="1537"/>
      <c r="BW129" s="1537"/>
      <c r="BX129" s="1537"/>
    </row>
    <row r="130" spans="1:76" ht="24" customHeight="1">
      <c r="A130" s="3537" t="s">
        <v>1688</v>
      </c>
      <c r="B130" s="3578"/>
      <c r="C130" s="3578"/>
      <c r="D130" s="3578"/>
      <c r="E130" s="3579"/>
      <c r="F130" s="2864">
        <v>9350</v>
      </c>
      <c r="G130" s="2865">
        <v>13300</v>
      </c>
      <c r="H130" s="2122">
        <v>-3950</v>
      </c>
      <c r="I130" s="2123"/>
      <c r="J130" s="2124"/>
      <c r="K130" s="1856"/>
      <c r="L130" s="2029"/>
      <c r="M130" s="1842"/>
      <c r="N130" s="1842"/>
      <c r="O130" s="1842"/>
      <c r="P130" s="1842"/>
      <c r="Q130" s="1842"/>
      <c r="R130" s="1842"/>
      <c r="S130" s="1842"/>
      <c r="T130" s="1842"/>
      <c r="U130" s="1842"/>
      <c r="V130" s="1842"/>
      <c r="W130" s="1842"/>
      <c r="X130" s="1842"/>
      <c r="Y130" s="1842"/>
      <c r="Z130" s="1842"/>
      <c r="AA130" s="1842"/>
      <c r="AB130" s="1842"/>
      <c r="AC130" s="1842"/>
      <c r="AD130" s="1842"/>
      <c r="AE130" s="1842"/>
      <c r="AF130" s="1842"/>
      <c r="AG130" s="1842"/>
      <c r="AH130" s="1842"/>
      <c r="AI130" s="1842"/>
      <c r="AJ130" s="1842"/>
      <c r="AK130" s="1842"/>
      <c r="AL130" s="1842"/>
      <c r="AM130" s="1842"/>
      <c r="AN130" s="1842"/>
      <c r="AO130" s="1842"/>
      <c r="AP130" s="1842"/>
      <c r="AQ130" s="1842"/>
      <c r="AR130" s="1842"/>
      <c r="AS130" s="1842"/>
      <c r="AT130" s="1842"/>
      <c r="AU130" s="1842"/>
      <c r="AV130" s="1842"/>
      <c r="AW130" s="1842"/>
      <c r="AX130" s="1842"/>
      <c r="AY130" s="1842"/>
      <c r="AZ130" s="1842"/>
      <c r="BA130" s="1842"/>
      <c r="BB130" s="1842"/>
      <c r="BC130" s="1842"/>
      <c r="BD130" s="1842"/>
      <c r="BE130" s="1842"/>
      <c r="BF130" s="1842"/>
      <c r="BG130" s="1842"/>
      <c r="BH130" s="1842"/>
      <c r="BI130" s="1842"/>
      <c r="BJ130" s="1842"/>
      <c r="BK130" s="1842"/>
      <c r="BL130" s="1842"/>
      <c r="BM130" s="1842"/>
      <c r="BN130" s="1842"/>
      <c r="BO130" s="1842"/>
      <c r="BP130" s="1842"/>
      <c r="BQ130" s="1537"/>
      <c r="BR130" s="1537"/>
      <c r="BS130" s="1537"/>
      <c r="BT130" s="1537"/>
      <c r="BU130" s="1537"/>
      <c r="BV130" s="1537"/>
      <c r="BW130" s="1537"/>
      <c r="BX130" s="1537"/>
    </row>
    <row r="131" spans="1:76" ht="24" customHeight="1" thickBot="1">
      <c r="A131" s="2120"/>
      <c r="B131" s="3540" t="s">
        <v>1689</v>
      </c>
      <c r="C131" s="3541"/>
      <c r="D131" s="3541"/>
      <c r="E131" s="3542"/>
      <c r="F131" s="1900">
        <v>9350</v>
      </c>
      <c r="G131" s="1894">
        <v>13300</v>
      </c>
      <c r="H131" s="2125">
        <v>-3950</v>
      </c>
      <c r="I131" s="1849"/>
      <c r="J131" s="1850"/>
      <c r="K131" s="2126"/>
      <c r="L131" s="2121"/>
      <c r="M131" s="2127"/>
      <c r="N131" s="1842"/>
      <c r="O131" s="1842"/>
      <c r="P131" s="1842"/>
      <c r="Q131" s="1842"/>
      <c r="R131" s="1842"/>
      <c r="S131" s="1842"/>
      <c r="T131" s="1842"/>
      <c r="U131" s="1842"/>
      <c r="V131" s="1842"/>
      <c r="W131" s="1842"/>
      <c r="X131" s="1842"/>
      <c r="Y131" s="1842"/>
      <c r="Z131" s="1842"/>
      <c r="AA131" s="1842"/>
      <c r="AB131" s="1842"/>
      <c r="AC131" s="1842"/>
      <c r="AD131" s="1842"/>
      <c r="AE131" s="1842"/>
      <c r="AF131" s="1842"/>
      <c r="AG131" s="1842"/>
      <c r="AH131" s="1842"/>
      <c r="AI131" s="1842"/>
      <c r="AJ131" s="1842"/>
      <c r="AK131" s="1842"/>
      <c r="AL131" s="1842"/>
      <c r="AM131" s="1842"/>
      <c r="AN131" s="1842"/>
      <c r="AO131" s="1842"/>
      <c r="AP131" s="1842"/>
      <c r="AQ131" s="1842"/>
      <c r="AR131" s="1842"/>
      <c r="AS131" s="1842"/>
      <c r="AT131" s="1842"/>
      <c r="AU131" s="1842"/>
      <c r="AV131" s="1842"/>
      <c r="AW131" s="1842"/>
      <c r="AX131" s="1842"/>
      <c r="AY131" s="1842"/>
      <c r="AZ131" s="1842"/>
      <c r="BA131" s="1842"/>
      <c r="BB131" s="1842"/>
      <c r="BC131" s="1842"/>
      <c r="BD131" s="1842"/>
      <c r="BE131" s="1842"/>
      <c r="BF131" s="1842"/>
      <c r="BG131" s="1842"/>
      <c r="BH131" s="1842"/>
      <c r="BI131" s="1842"/>
      <c r="BJ131" s="1842"/>
      <c r="BK131" s="1842"/>
      <c r="BL131" s="1842"/>
      <c r="BM131" s="1842"/>
      <c r="BN131" s="1842"/>
      <c r="BO131" s="1842"/>
      <c r="BP131" s="1842"/>
      <c r="BQ131" s="1537"/>
      <c r="BR131" s="1537"/>
      <c r="BS131" s="1537"/>
      <c r="BT131" s="1537"/>
      <c r="BU131" s="1537"/>
      <c r="BV131" s="1537"/>
      <c r="BW131" s="1537"/>
      <c r="BX131" s="1537"/>
    </row>
    <row r="132" spans="1:76" ht="24" customHeight="1">
      <c r="A132" s="1858"/>
      <c r="B132" s="1857"/>
      <c r="C132" s="3484" t="s">
        <v>212</v>
      </c>
      <c r="D132" s="3498"/>
      <c r="E132" s="3485"/>
      <c r="F132" s="2895">
        <v>9350</v>
      </c>
      <c r="G132" s="2896">
        <v>13300</v>
      </c>
      <c r="H132" s="2028">
        <v>-3950</v>
      </c>
      <c r="I132" s="1862"/>
      <c r="J132" s="1863"/>
      <c r="K132" s="1864"/>
      <c r="L132" s="2029"/>
      <c r="M132" s="1842"/>
      <c r="N132" s="1842"/>
      <c r="O132" s="1842"/>
      <c r="P132" s="1842"/>
      <c r="Q132" s="1842"/>
      <c r="R132" s="1842"/>
      <c r="S132" s="1842"/>
      <c r="T132" s="1842"/>
      <c r="U132" s="1842"/>
      <c r="V132" s="1842"/>
      <c r="W132" s="1842"/>
      <c r="X132" s="1842"/>
      <c r="Y132" s="1842"/>
      <c r="Z132" s="1842"/>
      <c r="AA132" s="1842"/>
      <c r="AB132" s="1842"/>
      <c r="AC132" s="1842"/>
      <c r="AD132" s="1842"/>
      <c r="AE132" s="1842"/>
      <c r="AF132" s="1842"/>
      <c r="AG132" s="1842"/>
      <c r="AH132" s="1842"/>
      <c r="AI132" s="1842"/>
      <c r="AJ132" s="1842"/>
      <c r="AK132" s="1842"/>
      <c r="AL132" s="1842"/>
      <c r="AM132" s="1842"/>
      <c r="AN132" s="1842"/>
      <c r="AO132" s="1842"/>
      <c r="AP132" s="1842"/>
      <c r="AQ132" s="1842"/>
      <c r="AR132" s="1842"/>
      <c r="AS132" s="1842"/>
      <c r="AT132" s="1842"/>
      <c r="AU132" s="1842"/>
      <c r="AV132" s="1842"/>
      <c r="AW132" s="1842"/>
      <c r="AX132" s="1842"/>
      <c r="AY132" s="1842"/>
      <c r="AZ132" s="1842"/>
      <c r="BA132" s="1842"/>
      <c r="BB132" s="1842"/>
      <c r="BC132" s="1842"/>
      <c r="BD132" s="1842"/>
      <c r="BE132" s="1842"/>
      <c r="BF132" s="1842"/>
      <c r="BG132" s="1842"/>
      <c r="BH132" s="1842"/>
      <c r="BI132" s="1842"/>
      <c r="BJ132" s="1842"/>
      <c r="BK132" s="1842"/>
      <c r="BL132" s="1842"/>
      <c r="BM132" s="1842"/>
      <c r="BN132" s="1842"/>
      <c r="BO132" s="1842"/>
      <c r="BP132" s="1842"/>
      <c r="BQ132" s="1537"/>
      <c r="BR132" s="1537"/>
      <c r="BS132" s="1537"/>
      <c r="BT132" s="1537"/>
      <c r="BU132" s="1537"/>
      <c r="BV132" s="1537"/>
      <c r="BW132" s="1537"/>
      <c r="BX132" s="1537"/>
    </row>
    <row r="133" spans="1:76" ht="24" customHeight="1">
      <c r="A133" s="1858"/>
      <c r="B133" s="1857"/>
      <c r="C133" s="1859"/>
      <c r="D133" s="3466" t="s">
        <v>208</v>
      </c>
      <c r="E133" s="3467"/>
      <c r="F133" s="1900">
        <v>9350</v>
      </c>
      <c r="G133" s="1894">
        <v>13300</v>
      </c>
      <c r="H133" s="2030">
        <v>-3950</v>
      </c>
      <c r="I133" s="1847"/>
      <c r="J133" s="1848"/>
      <c r="K133" s="2087"/>
      <c r="L133" s="1860"/>
      <c r="M133" s="1842"/>
      <c r="N133" s="1842"/>
      <c r="O133" s="1842"/>
      <c r="P133" s="1842"/>
      <c r="Q133" s="1842"/>
      <c r="R133" s="1842"/>
      <c r="S133" s="1842"/>
      <c r="T133" s="1842"/>
      <c r="U133" s="1842"/>
      <c r="V133" s="1842"/>
      <c r="W133" s="1842"/>
      <c r="X133" s="1842"/>
      <c r="Y133" s="1842"/>
      <c r="Z133" s="1842"/>
      <c r="AA133" s="1842"/>
      <c r="AB133" s="1842"/>
      <c r="AC133" s="1842"/>
      <c r="AD133" s="1842"/>
      <c r="AE133" s="1842"/>
      <c r="AF133" s="1842"/>
      <c r="AG133" s="1842"/>
      <c r="AH133" s="1842"/>
      <c r="AI133" s="1842"/>
      <c r="AJ133" s="1842"/>
      <c r="AK133" s="1842"/>
      <c r="AL133" s="1842"/>
      <c r="AM133" s="1842"/>
      <c r="AN133" s="1842"/>
      <c r="AO133" s="1842"/>
      <c r="AP133" s="1842"/>
      <c r="AQ133" s="1842"/>
      <c r="AR133" s="1842"/>
      <c r="AS133" s="1842"/>
      <c r="AT133" s="1842"/>
      <c r="AU133" s="1842"/>
      <c r="AV133" s="1842"/>
      <c r="AW133" s="1842"/>
      <c r="AX133" s="1842"/>
      <c r="AY133" s="1842"/>
      <c r="AZ133" s="1842"/>
      <c r="BA133" s="1842"/>
      <c r="BB133" s="1842"/>
      <c r="BC133" s="1842"/>
      <c r="BD133" s="1842"/>
      <c r="BE133" s="1842"/>
      <c r="BF133" s="1842"/>
      <c r="BG133" s="1842"/>
      <c r="BH133" s="1842"/>
      <c r="BI133" s="1842"/>
      <c r="BJ133" s="1842"/>
      <c r="BK133" s="1842"/>
      <c r="BL133" s="1842"/>
      <c r="BM133" s="1842"/>
      <c r="BN133" s="1842"/>
      <c r="BO133" s="1842"/>
      <c r="BP133" s="1842"/>
      <c r="BQ133" s="1537"/>
      <c r="BR133" s="1537"/>
      <c r="BS133" s="1537"/>
      <c r="BT133" s="1537"/>
      <c r="BU133" s="1537"/>
      <c r="BV133" s="1537"/>
      <c r="BW133" s="1537"/>
      <c r="BX133" s="1537"/>
    </row>
    <row r="134" spans="1:76" ht="24" customHeight="1">
      <c r="A134" s="1858"/>
      <c r="B134" s="1857"/>
      <c r="C134" s="1859"/>
      <c r="D134" s="1857"/>
      <c r="E134" s="2098" t="s">
        <v>165</v>
      </c>
      <c r="F134" s="2897">
        <v>9350</v>
      </c>
      <c r="G134" s="2897">
        <v>13300</v>
      </c>
      <c r="H134" s="2099">
        <v>-3950</v>
      </c>
      <c r="I134" s="2100" t="s">
        <v>1883</v>
      </c>
      <c r="J134" s="2101"/>
      <c r="K134" s="2102">
        <v>9350</v>
      </c>
      <c r="L134" s="2103"/>
      <c r="M134" s="1842"/>
      <c r="N134" s="1842"/>
      <c r="O134" s="1842"/>
      <c r="P134" s="1842"/>
      <c r="Q134" s="1842"/>
      <c r="R134" s="1842"/>
      <c r="S134" s="1842"/>
      <c r="T134" s="1842"/>
      <c r="U134" s="1842"/>
      <c r="V134" s="1842"/>
      <c r="W134" s="1842"/>
      <c r="X134" s="1842"/>
      <c r="Y134" s="1842"/>
      <c r="Z134" s="1842"/>
      <c r="AA134" s="1842"/>
      <c r="AB134" s="1842"/>
      <c r="AC134" s="1842"/>
      <c r="AD134" s="1842"/>
      <c r="AE134" s="1842"/>
      <c r="AF134" s="1842"/>
      <c r="AG134" s="1842"/>
      <c r="AH134" s="1842"/>
      <c r="AI134" s="1842"/>
      <c r="AJ134" s="1842"/>
      <c r="AK134" s="1842"/>
      <c r="AL134" s="1842"/>
      <c r="AM134" s="1842"/>
      <c r="AN134" s="1842"/>
      <c r="AO134" s="1842"/>
      <c r="AP134" s="1842"/>
      <c r="AQ134" s="1842"/>
      <c r="AR134" s="1842"/>
      <c r="AS134" s="1842"/>
      <c r="AT134" s="1842"/>
      <c r="AU134" s="1842"/>
      <c r="AV134" s="1842"/>
      <c r="AW134" s="1842"/>
      <c r="AX134" s="1842"/>
      <c r="AY134" s="1842"/>
      <c r="AZ134" s="1842"/>
      <c r="BA134" s="1842"/>
      <c r="BB134" s="1842"/>
      <c r="BC134" s="1842"/>
      <c r="BD134" s="1842"/>
      <c r="BE134" s="1842"/>
      <c r="BF134" s="1842"/>
      <c r="BG134" s="1842"/>
      <c r="BH134" s="1842"/>
      <c r="BI134" s="1842"/>
      <c r="BJ134" s="1842"/>
      <c r="BK134" s="1842"/>
      <c r="BL134" s="1842"/>
      <c r="BM134" s="1842"/>
      <c r="BN134" s="1842"/>
      <c r="BO134" s="1842"/>
      <c r="BP134" s="1842"/>
      <c r="BQ134" s="1537"/>
      <c r="BR134" s="1537"/>
      <c r="BS134" s="1537"/>
      <c r="BT134" s="1537"/>
      <c r="BU134" s="1537"/>
      <c r="BV134" s="1537"/>
      <c r="BW134" s="1537"/>
      <c r="BX134" s="1537"/>
    </row>
    <row r="135" spans="1:76" ht="24" customHeight="1">
      <c r="A135" s="2104"/>
      <c r="B135" s="1866"/>
      <c r="C135" s="1867"/>
      <c r="D135" s="2034"/>
      <c r="E135" s="1866"/>
      <c r="F135" s="2865"/>
      <c r="G135" s="2865"/>
      <c r="H135" s="2035"/>
      <c r="I135" s="1969" t="s">
        <v>1884</v>
      </c>
      <c r="J135" s="2036" t="s">
        <v>73</v>
      </c>
      <c r="K135" s="2088">
        <v>4500</v>
      </c>
      <c r="L135" s="2096" t="s">
        <v>1885</v>
      </c>
      <c r="M135" s="2037"/>
      <c r="N135" s="2038"/>
      <c r="O135" s="2039"/>
      <c r="P135" s="2039"/>
      <c r="Q135" s="2039"/>
      <c r="R135" s="2039"/>
      <c r="S135" s="2039"/>
      <c r="T135" s="2039"/>
      <c r="U135" s="2040"/>
      <c r="V135" s="2040"/>
      <c r="W135" s="2040"/>
      <c r="X135" s="2040"/>
      <c r="Y135" s="2040"/>
      <c r="Z135" s="2040"/>
      <c r="AA135" s="2040"/>
      <c r="AB135" s="2040"/>
      <c r="AC135" s="2040"/>
      <c r="AD135" s="2040"/>
      <c r="AE135" s="2040"/>
      <c r="AF135" s="2040"/>
      <c r="AG135" s="2040"/>
      <c r="AH135" s="2040"/>
      <c r="AI135" s="2040"/>
      <c r="AJ135" s="2040"/>
      <c r="AK135" s="2040"/>
      <c r="AL135" s="2040"/>
      <c r="AM135" s="2040"/>
      <c r="AN135" s="2040"/>
      <c r="AO135" s="2040"/>
      <c r="AP135" s="2040"/>
      <c r="AQ135" s="2040"/>
      <c r="AR135" s="2040"/>
      <c r="AS135" s="2040"/>
      <c r="AT135" s="2040"/>
      <c r="AU135" s="2040"/>
      <c r="AV135" s="2040"/>
      <c r="AW135" s="2040"/>
      <c r="AX135" s="2040"/>
      <c r="AY135" s="2040"/>
      <c r="AZ135" s="2040"/>
      <c r="BA135" s="2040"/>
      <c r="BB135" s="2040"/>
      <c r="BC135" s="2040"/>
      <c r="BD135" s="2040"/>
      <c r="BE135" s="2040"/>
      <c r="BF135" s="2040"/>
      <c r="BG135" s="2040"/>
      <c r="BH135" s="2040"/>
      <c r="BI135" s="2040"/>
      <c r="BJ135" s="2040"/>
      <c r="BK135" s="2040"/>
      <c r="BL135" s="2040"/>
      <c r="BM135" s="2040"/>
      <c r="BN135" s="2040"/>
      <c r="BO135" s="2040"/>
      <c r="BP135" s="2040"/>
      <c r="BQ135" s="1537"/>
      <c r="BR135" s="1537"/>
      <c r="BS135" s="1537"/>
      <c r="BT135" s="1537"/>
      <c r="BU135" s="1537"/>
      <c r="BV135" s="1537"/>
      <c r="BW135" s="1537"/>
      <c r="BX135" s="1537"/>
    </row>
    <row r="136" spans="1:76" ht="24" customHeight="1">
      <c r="A136" s="1865"/>
      <c r="B136" s="1866"/>
      <c r="C136" s="1867"/>
      <c r="D136" s="2034"/>
      <c r="E136" s="1866"/>
      <c r="F136" s="2865"/>
      <c r="G136" s="2865"/>
      <c r="H136" s="2035"/>
      <c r="I136" s="1969" t="s">
        <v>1886</v>
      </c>
      <c r="J136" s="2036" t="s">
        <v>73</v>
      </c>
      <c r="K136" s="2088">
        <v>2000</v>
      </c>
      <c r="L136" s="1970" t="s">
        <v>1887</v>
      </c>
      <c r="M136" s="2037"/>
      <c r="N136" s="2038"/>
      <c r="O136" s="2039"/>
      <c r="P136" s="2039"/>
      <c r="Q136" s="2039"/>
      <c r="R136" s="2039"/>
      <c r="S136" s="2039"/>
      <c r="T136" s="2039"/>
      <c r="U136" s="2040"/>
      <c r="V136" s="2040"/>
      <c r="W136" s="2040"/>
      <c r="X136" s="2040"/>
      <c r="Y136" s="2040"/>
      <c r="Z136" s="2040"/>
      <c r="AA136" s="2040"/>
      <c r="AB136" s="2040"/>
      <c r="AC136" s="2040"/>
      <c r="AD136" s="2040"/>
      <c r="AE136" s="2040"/>
      <c r="AF136" s="2040"/>
      <c r="AG136" s="2040"/>
      <c r="AH136" s="2040"/>
      <c r="AI136" s="2040"/>
      <c r="AJ136" s="2040"/>
      <c r="AK136" s="2040"/>
      <c r="AL136" s="2040"/>
      <c r="AM136" s="2040"/>
      <c r="AN136" s="2040"/>
      <c r="AO136" s="2040"/>
      <c r="AP136" s="2040"/>
      <c r="AQ136" s="2040"/>
      <c r="AR136" s="2040"/>
      <c r="AS136" s="2040"/>
      <c r="AT136" s="2040"/>
      <c r="AU136" s="2040"/>
      <c r="AV136" s="2040"/>
      <c r="AW136" s="2040"/>
      <c r="AX136" s="2040"/>
      <c r="AY136" s="2040"/>
      <c r="AZ136" s="2040"/>
      <c r="BA136" s="2040"/>
      <c r="BB136" s="2040"/>
      <c r="BC136" s="2040"/>
      <c r="BD136" s="2040"/>
      <c r="BE136" s="2040"/>
      <c r="BF136" s="2040"/>
      <c r="BG136" s="2040"/>
      <c r="BH136" s="2040"/>
      <c r="BI136" s="2040"/>
      <c r="BJ136" s="2040"/>
      <c r="BK136" s="2040"/>
      <c r="BL136" s="2040"/>
      <c r="BM136" s="2040"/>
      <c r="BN136" s="2040"/>
      <c r="BO136" s="2040"/>
      <c r="BP136" s="2040"/>
      <c r="BQ136" s="1537"/>
      <c r="BR136" s="1537"/>
      <c r="BS136" s="1537"/>
      <c r="BT136" s="1537"/>
      <c r="BU136" s="1537"/>
      <c r="BV136" s="1537"/>
      <c r="BW136" s="1537"/>
      <c r="BX136" s="1537"/>
    </row>
    <row r="137" spans="1:76" ht="24" customHeight="1">
      <c r="A137" s="1865"/>
      <c r="B137" s="1866"/>
      <c r="C137" s="1867"/>
      <c r="D137" s="2034"/>
      <c r="E137" s="1866"/>
      <c r="F137" s="2865"/>
      <c r="G137" s="2865"/>
      <c r="H137" s="2035"/>
      <c r="I137" s="1969" t="s">
        <v>1888</v>
      </c>
      <c r="J137" s="2036" t="s">
        <v>73</v>
      </c>
      <c r="K137" s="2088">
        <v>2400</v>
      </c>
      <c r="L137" s="1970" t="s">
        <v>1889</v>
      </c>
      <c r="M137" s="2037"/>
      <c r="N137" s="2038"/>
      <c r="O137" s="2039"/>
      <c r="P137" s="2039"/>
      <c r="Q137" s="2039"/>
      <c r="R137" s="2039"/>
      <c r="S137" s="2039"/>
      <c r="T137" s="2039"/>
      <c r="U137" s="2040"/>
      <c r="V137" s="2040"/>
      <c r="W137" s="2040"/>
      <c r="X137" s="2040"/>
      <c r="Y137" s="2040"/>
      <c r="Z137" s="2040"/>
      <c r="AA137" s="2040"/>
      <c r="AB137" s="2040"/>
      <c r="AC137" s="2040"/>
      <c r="AD137" s="2040"/>
      <c r="AE137" s="2040"/>
      <c r="AF137" s="2040"/>
      <c r="AG137" s="2040"/>
      <c r="AH137" s="2040"/>
      <c r="AI137" s="2040"/>
      <c r="AJ137" s="2040"/>
      <c r="AK137" s="2040"/>
      <c r="AL137" s="2040"/>
      <c r="AM137" s="2040"/>
      <c r="AN137" s="2040"/>
      <c r="AO137" s="2040"/>
      <c r="AP137" s="2040"/>
      <c r="AQ137" s="2040"/>
      <c r="AR137" s="2040"/>
      <c r="AS137" s="2040"/>
      <c r="AT137" s="2040"/>
      <c r="AU137" s="2040"/>
      <c r="AV137" s="2040"/>
      <c r="AW137" s="2040"/>
      <c r="AX137" s="2040"/>
      <c r="AY137" s="2040"/>
      <c r="AZ137" s="2040"/>
      <c r="BA137" s="2040"/>
      <c r="BB137" s="2040"/>
      <c r="BC137" s="2040"/>
      <c r="BD137" s="2040"/>
      <c r="BE137" s="2040"/>
      <c r="BF137" s="2040"/>
      <c r="BG137" s="2040"/>
      <c r="BH137" s="2040"/>
      <c r="BI137" s="2040"/>
      <c r="BJ137" s="2040"/>
      <c r="BK137" s="2040"/>
      <c r="BL137" s="2040"/>
      <c r="BM137" s="2040"/>
      <c r="BN137" s="2040"/>
      <c r="BO137" s="2040"/>
      <c r="BP137" s="2040"/>
      <c r="BQ137" s="1537"/>
      <c r="BR137" s="1537"/>
      <c r="BS137" s="1537"/>
      <c r="BT137" s="1537"/>
      <c r="BU137" s="1537"/>
      <c r="BV137" s="1537"/>
      <c r="BW137" s="1537"/>
      <c r="BX137" s="1537"/>
    </row>
    <row r="138" spans="1:76" ht="24" customHeight="1" thickBot="1">
      <c r="A138" s="2060"/>
      <c r="B138" s="2061"/>
      <c r="C138" s="2062"/>
      <c r="D138" s="2063"/>
      <c r="E138" s="2061"/>
      <c r="F138" s="2898"/>
      <c r="G138" s="2898"/>
      <c r="H138" s="2064"/>
      <c r="I138" s="2057" t="s">
        <v>1890</v>
      </c>
      <c r="J138" s="2065" t="s">
        <v>73</v>
      </c>
      <c r="K138" s="2089">
        <v>450</v>
      </c>
      <c r="L138" s="2031" t="s">
        <v>1891</v>
      </c>
      <c r="M138" s="2037"/>
      <c r="N138" s="2038"/>
      <c r="O138" s="2039"/>
      <c r="P138" s="2039"/>
      <c r="Q138" s="2039"/>
      <c r="R138" s="2039"/>
      <c r="S138" s="2039"/>
      <c r="T138" s="2039"/>
      <c r="U138" s="2040"/>
      <c r="V138" s="2040"/>
      <c r="W138" s="2040"/>
      <c r="X138" s="2040"/>
      <c r="Y138" s="2040"/>
      <c r="Z138" s="2040"/>
      <c r="AA138" s="2040"/>
      <c r="AB138" s="2040"/>
      <c r="AC138" s="2040"/>
      <c r="AD138" s="2040"/>
      <c r="AE138" s="2040"/>
      <c r="AF138" s="2040"/>
      <c r="AG138" s="2040"/>
      <c r="AH138" s="2040"/>
      <c r="AI138" s="2040"/>
      <c r="AJ138" s="2040"/>
      <c r="AK138" s="2040"/>
      <c r="AL138" s="2040"/>
      <c r="AM138" s="2040"/>
      <c r="AN138" s="2040"/>
      <c r="AO138" s="2040"/>
      <c r="AP138" s="2040"/>
      <c r="AQ138" s="2040"/>
      <c r="AR138" s="2040"/>
      <c r="AS138" s="2040"/>
      <c r="AT138" s="2040"/>
      <c r="AU138" s="2040"/>
      <c r="AV138" s="2040"/>
      <c r="AW138" s="2040"/>
      <c r="AX138" s="2040"/>
      <c r="AY138" s="2040"/>
      <c r="AZ138" s="2040"/>
      <c r="BA138" s="2040"/>
      <c r="BB138" s="2040"/>
      <c r="BC138" s="2040"/>
      <c r="BD138" s="2040"/>
      <c r="BE138" s="2040"/>
      <c r="BF138" s="2040"/>
      <c r="BG138" s="2040"/>
      <c r="BH138" s="2040"/>
      <c r="BI138" s="2040"/>
      <c r="BJ138" s="2040"/>
      <c r="BK138" s="2040"/>
      <c r="BL138" s="2040"/>
      <c r="BM138" s="2040"/>
      <c r="BN138" s="2040"/>
      <c r="BO138" s="2040"/>
      <c r="BP138" s="2040"/>
      <c r="BQ138" s="1537"/>
      <c r="BR138" s="1537"/>
      <c r="BS138" s="1537"/>
      <c r="BT138" s="1537"/>
      <c r="BU138" s="1537"/>
      <c r="BV138" s="1537"/>
      <c r="BW138" s="1537"/>
      <c r="BX138" s="1537"/>
    </row>
    <row r="139" spans="1:76" ht="24" customHeight="1">
      <c r="A139" s="1070"/>
      <c r="B139" s="1070"/>
      <c r="C139" s="1070"/>
      <c r="D139" s="1070"/>
      <c r="E139" s="1070"/>
      <c r="F139" s="1071"/>
      <c r="G139" s="1071"/>
      <c r="H139" s="1072"/>
      <c r="I139" s="1073"/>
      <c r="J139" s="1074"/>
      <c r="K139" s="1071"/>
    </row>
    <row r="140" spans="1:76" ht="24" customHeight="1">
      <c r="A140" s="1070"/>
      <c r="B140" s="1070"/>
      <c r="C140" s="1070"/>
      <c r="D140" s="1070"/>
      <c r="E140" s="1070"/>
      <c r="F140" s="1071"/>
      <c r="G140" s="1071"/>
      <c r="H140" s="1072"/>
      <c r="I140" s="1073"/>
      <c r="J140" s="1074"/>
      <c r="K140" s="1071"/>
    </row>
    <row r="141" spans="1:76" ht="24" customHeight="1">
      <c r="A141" s="1070"/>
      <c r="B141" s="1070"/>
      <c r="C141" s="1070"/>
      <c r="D141" s="1070"/>
      <c r="E141" s="1070"/>
      <c r="F141" s="1071"/>
      <c r="G141" s="1071"/>
      <c r="H141" s="1072"/>
      <c r="I141" s="1088" t="s">
        <v>1064</v>
      </c>
      <c r="J141" s="1074"/>
      <c r="K141" s="1071"/>
    </row>
    <row r="142" spans="1:76" ht="24" customHeight="1">
      <c r="A142" s="1070"/>
      <c r="B142" s="1070"/>
      <c r="C142" s="1070"/>
      <c r="D142" s="1070"/>
      <c r="E142" s="1070"/>
      <c r="F142" s="1071"/>
      <c r="G142" s="1071"/>
      <c r="H142" s="1072"/>
      <c r="I142" s="1073"/>
      <c r="J142" s="1074"/>
      <c r="K142" s="1071"/>
    </row>
    <row r="143" spans="1:76" ht="24" customHeight="1">
      <c r="A143" s="1070"/>
      <c r="B143" s="1070"/>
      <c r="C143" s="1070"/>
      <c r="D143" s="1070"/>
      <c r="E143" s="1070"/>
      <c r="F143" s="1071"/>
      <c r="G143" s="1071"/>
      <c r="H143" s="1072"/>
      <c r="I143" s="1073"/>
      <c r="J143" s="1074"/>
      <c r="K143" s="1071"/>
    </row>
    <row r="144" spans="1:76" ht="24" customHeight="1">
      <c r="A144" s="1070"/>
      <c r="B144" s="1070"/>
      <c r="C144" s="1070"/>
      <c r="D144" s="1070"/>
      <c r="E144" s="1070"/>
      <c r="F144" s="1071"/>
      <c r="G144" s="1071"/>
      <c r="H144" s="1072"/>
      <c r="I144" s="1073"/>
      <c r="J144" s="1074"/>
      <c r="K144" s="1071"/>
    </row>
  </sheetData>
  <mergeCells count="24">
    <mergeCell ref="J2:K2"/>
    <mergeCell ref="C132:E132"/>
    <mergeCell ref="D133:E133"/>
    <mergeCell ref="D9:E9"/>
    <mergeCell ref="D44:E44"/>
    <mergeCell ref="D98:E98"/>
    <mergeCell ref="D107:E107"/>
    <mergeCell ref="A130:E130"/>
    <mergeCell ref="B131:E131"/>
    <mergeCell ref="A102:A106"/>
    <mergeCell ref="B102:B106"/>
    <mergeCell ref="C102:C106"/>
    <mergeCell ref="D102:D106"/>
    <mergeCell ref="C8:E8"/>
    <mergeCell ref="L3:L4"/>
    <mergeCell ref="A4:C4"/>
    <mergeCell ref="A5:E5"/>
    <mergeCell ref="A6:E6"/>
    <mergeCell ref="B7:E7"/>
    <mergeCell ref="A3:E3"/>
    <mergeCell ref="F3:F4"/>
    <mergeCell ref="G3:G4"/>
    <mergeCell ref="H3:H4"/>
    <mergeCell ref="I3:K4"/>
  </mergeCells>
  <phoneticPr fontId="15" type="noConversion"/>
  <pageMargins left="0.70866141732283472" right="0.43307086614173229" top="0.74803149606299213" bottom="0.39370078740157483" header="0.31496062992125984" footer="0.15748031496062992"/>
  <pageSetup paperSize="9" scale="94" firstPageNumber="11" fitToHeight="0" orientation="landscape" useFirstPageNumber="1" r:id="rId1"/>
  <rowBreaks count="6" manualBreakCount="6">
    <brk id="22" max="10" man="1"/>
    <brk id="41" max="10" man="1"/>
    <brk id="60" max="10" man="1"/>
    <brk id="81" max="10" man="1"/>
    <brk id="100" max="10" man="1"/>
    <brk id="11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I14" sqref="I14"/>
    </sheetView>
  </sheetViews>
  <sheetFormatPr defaultRowHeight="13.5"/>
  <cols>
    <col min="1" max="1" width="8" style="143" customWidth="1"/>
    <col min="2" max="2" width="14.875" style="143" customWidth="1"/>
    <col min="3" max="3" width="12.75" style="143" customWidth="1"/>
    <col min="4" max="7" width="9" style="143"/>
    <col min="8" max="8" width="9.625" style="143" customWidth="1"/>
    <col min="9" max="9" width="6.625" style="143" customWidth="1"/>
    <col min="10" max="256" width="9" style="143"/>
    <col min="257" max="257" width="8" style="143" customWidth="1"/>
    <col min="258" max="258" width="14.875" style="143" customWidth="1"/>
    <col min="259" max="259" width="12.75" style="143" customWidth="1"/>
    <col min="260" max="263" width="9" style="143"/>
    <col min="264" max="264" width="9.625" style="143" customWidth="1"/>
    <col min="265" max="265" width="6.625" style="143" customWidth="1"/>
    <col min="266" max="512" width="9" style="143"/>
    <col min="513" max="513" width="8" style="143" customWidth="1"/>
    <col min="514" max="514" width="14.875" style="143" customWidth="1"/>
    <col min="515" max="515" width="12.75" style="143" customWidth="1"/>
    <col min="516" max="519" width="9" style="143"/>
    <col min="520" max="520" width="9.625" style="143" customWidth="1"/>
    <col min="521" max="521" width="6.625" style="143" customWidth="1"/>
    <col min="522" max="768" width="9" style="143"/>
    <col min="769" max="769" width="8" style="143" customWidth="1"/>
    <col min="770" max="770" width="14.875" style="143" customWidth="1"/>
    <col min="771" max="771" width="12.75" style="143" customWidth="1"/>
    <col min="772" max="775" width="9" style="143"/>
    <col min="776" max="776" width="9.625" style="143" customWidth="1"/>
    <col min="777" max="777" width="6.625" style="143" customWidth="1"/>
    <col min="778" max="1024" width="9" style="143"/>
    <col min="1025" max="1025" width="8" style="143" customWidth="1"/>
    <col min="1026" max="1026" width="14.875" style="143" customWidth="1"/>
    <col min="1027" max="1027" width="12.75" style="143" customWidth="1"/>
    <col min="1028" max="1031" width="9" style="143"/>
    <col min="1032" max="1032" width="9.625" style="143" customWidth="1"/>
    <col min="1033" max="1033" width="6.625" style="143" customWidth="1"/>
    <col min="1034" max="1280" width="9" style="143"/>
    <col min="1281" max="1281" width="8" style="143" customWidth="1"/>
    <col min="1282" max="1282" width="14.875" style="143" customWidth="1"/>
    <col min="1283" max="1283" width="12.75" style="143" customWidth="1"/>
    <col min="1284" max="1287" width="9" style="143"/>
    <col min="1288" max="1288" width="9.625" style="143" customWidth="1"/>
    <col min="1289" max="1289" width="6.625" style="143" customWidth="1"/>
    <col min="1290" max="1536" width="9" style="143"/>
    <col min="1537" max="1537" width="8" style="143" customWidth="1"/>
    <col min="1538" max="1538" width="14.875" style="143" customWidth="1"/>
    <col min="1539" max="1539" width="12.75" style="143" customWidth="1"/>
    <col min="1540" max="1543" width="9" style="143"/>
    <col min="1544" max="1544" width="9.625" style="143" customWidth="1"/>
    <col min="1545" max="1545" width="6.625" style="143" customWidth="1"/>
    <col min="1546" max="1792" width="9" style="143"/>
    <col min="1793" max="1793" width="8" style="143" customWidth="1"/>
    <col min="1794" max="1794" width="14.875" style="143" customWidth="1"/>
    <col min="1795" max="1795" width="12.75" style="143" customWidth="1"/>
    <col min="1796" max="1799" width="9" style="143"/>
    <col min="1800" max="1800" width="9.625" style="143" customWidth="1"/>
    <col min="1801" max="1801" width="6.625" style="143" customWidth="1"/>
    <col min="1802" max="2048" width="9" style="143"/>
    <col min="2049" max="2049" width="8" style="143" customWidth="1"/>
    <col min="2050" max="2050" width="14.875" style="143" customWidth="1"/>
    <col min="2051" max="2051" width="12.75" style="143" customWidth="1"/>
    <col min="2052" max="2055" width="9" style="143"/>
    <col min="2056" max="2056" width="9.625" style="143" customWidth="1"/>
    <col min="2057" max="2057" width="6.625" style="143" customWidth="1"/>
    <col min="2058" max="2304" width="9" style="143"/>
    <col min="2305" max="2305" width="8" style="143" customWidth="1"/>
    <col min="2306" max="2306" width="14.875" style="143" customWidth="1"/>
    <col min="2307" max="2307" width="12.75" style="143" customWidth="1"/>
    <col min="2308" max="2311" width="9" style="143"/>
    <col min="2312" max="2312" width="9.625" style="143" customWidth="1"/>
    <col min="2313" max="2313" width="6.625" style="143" customWidth="1"/>
    <col min="2314" max="2560" width="9" style="143"/>
    <col min="2561" max="2561" width="8" style="143" customWidth="1"/>
    <col min="2562" max="2562" width="14.875" style="143" customWidth="1"/>
    <col min="2563" max="2563" width="12.75" style="143" customWidth="1"/>
    <col min="2564" max="2567" width="9" style="143"/>
    <col min="2568" max="2568" width="9.625" style="143" customWidth="1"/>
    <col min="2569" max="2569" width="6.625" style="143" customWidth="1"/>
    <col min="2570" max="2816" width="9" style="143"/>
    <col min="2817" max="2817" width="8" style="143" customWidth="1"/>
    <col min="2818" max="2818" width="14.875" style="143" customWidth="1"/>
    <col min="2819" max="2819" width="12.75" style="143" customWidth="1"/>
    <col min="2820" max="2823" width="9" style="143"/>
    <col min="2824" max="2824" width="9.625" style="143" customWidth="1"/>
    <col min="2825" max="2825" width="6.625" style="143" customWidth="1"/>
    <col min="2826" max="3072" width="9" style="143"/>
    <col min="3073" max="3073" width="8" style="143" customWidth="1"/>
    <col min="3074" max="3074" width="14.875" style="143" customWidth="1"/>
    <col min="3075" max="3075" width="12.75" style="143" customWidth="1"/>
    <col min="3076" max="3079" width="9" style="143"/>
    <col min="3080" max="3080" width="9.625" style="143" customWidth="1"/>
    <col min="3081" max="3081" width="6.625" style="143" customWidth="1"/>
    <col min="3082" max="3328" width="9" style="143"/>
    <col min="3329" max="3329" width="8" style="143" customWidth="1"/>
    <col min="3330" max="3330" width="14.875" style="143" customWidth="1"/>
    <col min="3331" max="3331" width="12.75" style="143" customWidth="1"/>
    <col min="3332" max="3335" width="9" style="143"/>
    <col min="3336" max="3336" width="9.625" style="143" customWidth="1"/>
    <col min="3337" max="3337" width="6.625" style="143" customWidth="1"/>
    <col min="3338" max="3584" width="9" style="143"/>
    <col min="3585" max="3585" width="8" style="143" customWidth="1"/>
    <col min="3586" max="3586" width="14.875" style="143" customWidth="1"/>
    <col min="3587" max="3587" width="12.75" style="143" customWidth="1"/>
    <col min="3588" max="3591" width="9" style="143"/>
    <col min="3592" max="3592" width="9.625" style="143" customWidth="1"/>
    <col min="3593" max="3593" width="6.625" style="143" customWidth="1"/>
    <col min="3594" max="3840" width="9" style="143"/>
    <col min="3841" max="3841" width="8" style="143" customWidth="1"/>
    <col min="3842" max="3842" width="14.875" style="143" customWidth="1"/>
    <col min="3843" max="3843" width="12.75" style="143" customWidth="1"/>
    <col min="3844" max="3847" width="9" style="143"/>
    <col min="3848" max="3848" width="9.625" style="143" customWidth="1"/>
    <col min="3849" max="3849" width="6.625" style="143" customWidth="1"/>
    <col min="3850" max="4096" width="9" style="143"/>
    <col min="4097" max="4097" width="8" style="143" customWidth="1"/>
    <col min="4098" max="4098" width="14.875" style="143" customWidth="1"/>
    <col min="4099" max="4099" width="12.75" style="143" customWidth="1"/>
    <col min="4100" max="4103" width="9" style="143"/>
    <col min="4104" max="4104" width="9.625" style="143" customWidth="1"/>
    <col min="4105" max="4105" width="6.625" style="143" customWidth="1"/>
    <col min="4106" max="4352" width="9" style="143"/>
    <col min="4353" max="4353" width="8" style="143" customWidth="1"/>
    <col min="4354" max="4354" width="14.875" style="143" customWidth="1"/>
    <col min="4355" max="4355" width="12.75" style="143" customWidth="1"/>
    <col min="4356" max="4359" width="9" style="143"/>
    <col min="4360" max="4360" width="9.625" style="143" customWidth="1"/>
    <col min="4361" max="4361" width="6.625" style="143" customWidth="1"/>
    <col min="4362" max="4608" width="9" style="143"/>
    <col min="4609" max="4609" width="8" style="143" customWidth="1"/>
    <col min="4610" max="4610" width="14.875" style="143" customWidth="1"/>
    <col min="4611" max="4611" width="12.75" style="143" customWidth="1"/>
    <col min="4612" max="4615" width="9" style="143"/>
    <col min="4616" max="4616" width="9.625" style="143" customWidth="1"/>
    <col min="4617" max="4617" width="6.625" style="143" customWidth="1"/>
    <col min="4618" max="4864" width="9" style="143"/>
    <col min="4865" max="4865" width="8" style="143" customWidth="1"/>
    <col min="4866" max="4866" width="14.875" style="143" customWidth="1"/>
    <col min="4867" max="4867" width="12.75" style="143" customWidth="1"/>
    <col min="4868" max="4871" width="9" style="143"/>
    <col min="4872" max="4872" width="9.625" style="143" customWidth="1"/>
    <col min="4873" max="4873" width="6.625" style="143" customWidth="1"/>
    <col min="4874" max="5120" width="9" style="143"/>
    <col min="5121" max="5121" width="8" style="143" customWidth="1"/>
    <col min="5122" max="5122" width="14.875" style="143" customWidth="1"/>
    <col min="5123" max="5123" width="12.75" style="143" customWidth="1"/>
    <col min="5124" max="5127" width="9" style="143"/>
    <col min="5128" max="5128" width="9.625" style="143" customWidth="1"/>
    <col min="5129" max="5129" width="6.625" style="143" customWidth="1"/>
    <col min="5130" max="5376" width="9" style="143"/>
    <col min="5377" max="5377" width="8" style="143" customWidth="1"/>
    <col min="5378" max="5378" width="14.875" style="143" customWidth="1"/>
    <col min="5379" max="5379" width="12.75" style="143" customWidth="1"/>
    <col min="5380" max="5383" width="9" style="143"/>
    <col min="5384" max="5384" width="9.625" style="143" customWidth="1"/>
    <col min="5385" max="5385" width="6.625" style="143" customWidth="1"/>
    <col min="5386" max="5632" width="9" style="143"/>
    <col min="5633" max="5633" width="8" style="143" customWidth="1"/>
    <col min="5634" max="5634" width="14.875" style="143" customWidth="1"/>
    <col min="5635" max="5635" width="12.75" style="143" customWidth="1"/>
    <col min="5636" max="5639" width="9" style="143"/>
    <col min="5640" max="5640" width="9.625" style="143" customWidth="1"/>
    <col min="5641" max="5641" width="6.625" style="143" customWidth="1"/>
    <col min="5642" max="5888" width="9" style="143"/>
    <col min="5889" max="5889" width="8" style="143" customWidth="1"/>
    <col min="5890" max="5890" width="14.875" style="143" customWidth="1"/>
    <col min="5891" max="5891" width="12.75" style="143" customWidth="1"/>
    <col min="5892" max="5895" width="9" style="143"/>
    <col min="5896" max="5896" width="9.625" style="143" customWidth="1"/>
    <col min="5897" max="5897" width="6.625" style="143" customWidth="1"/>
    <col min="5898" max="6144" width="9" style="143"/>
    <col min="6145" max="6145" width="8" style="143" customWidth="1"/>
    <col min="6146" max="6146" width="14.875" style="143" customWidth="1"/>
    <col min="6147" max="6147" width="12.75" style="143" customWidth="1"/>
    <col min="6148" max="6151" width="9" style="143"/>
    <col min="6152" max="6152" width="9.625" style="143" customWidth="1"/>
    <col min="6153" max="6153" width="6.625" style="143" customWidth="1"/>
    <col min="6154" max="6400" width="9" style="143"/>
    <col min="6401" max="6401" width="8" style="143" customWidth="1"/>
    <col min="6402" max="6402" width="14.875" style="143" customWidth="1"/>
    <col min="6403" max="6403" width="12.75" style="143" customWidth="1"/>
    <col min="6404" max="6407" width="9" style="143"/>
    <col min="6408" max="6408" width="9.625" style="143" customWidth="1"/>
    <col min="6409" max="6409" width="6.625" style="143" customWidth="1"/>
    <col min="6410" max="6656" width="9" style="143"/>
    <col min="6657" max="6657" width="8" style="143" customWidth="1"/>
    <col min="6658" max="6658" width="14.875" style="143" customWidth="1"/>
    <col min="6659" max="6659" width="12.75" style="143" customWidth="1"/>
    <col min="6660" max="6663" width="9" style="143"/>
    <col min="6664" max="6664" width="9.625" style="143" customWidth="1"/>
    <col min="6665" max="6665" width="6.625" style="143" customWidth="1"/>
    <col min="6666" max="6912" width="9" style="143"/>
    <col min="6913" max="6913" width="8" style="143" customWidth="1"/>
    <col min="6914" max="6914" width="14.875" style="143" customWidth="1"/>
    <col min="6915" max="6915" width="12.75" style="143" customWidth="1"/>
    <col min="6916" max="6919" width="9" style="143"/>
    <col min="6920" max="6920" width="9.625" style="143" customWidth="1"/>
    <col min="6921" max="6921" width="6.625" style="143" customWidth="1"/>
    <col min="6922" max="7168" width="9" style="143"/>
    <col min="7169" max="7169" width="8" style="143" customWidth="1"/>
    <col min="7170" max="7170" width="14.875" style="143" customWidth="1"/>
    <col min="7171" max="7171" width="12.75" style="143" customWidth="1"/>
    <col min="7172" max="7175" width="9" style="143"/>
    <col min="7176" max="7176" width="9.625" style="143" customWidth="1"/>
    <col min="7177" max="7177" width="6.625" style="143" customWidth="1"/>
    <col min="7178" max="7424" width="9" style="143"/>
    <col min="7425" max="7425" width="8" style="143" customWidth="1"/>
    <col min="7426" max="7426" width="14.875" style="143" customWidth="1"/>
    <col min="7427" max="7427" width="12.75" style="143" customWidth="1"/>
    <col min="7428" max="7431" width="9" style="143"/>
    <col min="7432" max="7432" width="9.625" style="143" customWidth="1"/>
    <col min="7433" max="7433" width="6.625" style="143" customWidth="1"/>
    <col min="7434" max="7680" width="9" style="143"/>
    <col min="7681" max="7681" width="8" style="143" customWidth="1"/>
    <col min="7682" max="7682" width="14.875" style="143" customWidth="1"/>
    <col min="7683" max="7683" width="12.75" style="143" customWidth="1"/>
    <col min="7684" max="7687" width="9" style="143"/>
    <col min="7688" max="7688" width="9.625" style="143" customWidth="1"/>
    <col min="7689" max="7689" width="6.625" style="143" customWidth="1"/>
    <col min="7690" max="7936" width="9" style="143"/>
    <col min="7937" max="7937" width="8" style="143" customWidth="1"/>
    <col min="7938" max="7938" width="14.875" style="143" customWidth="1"/>
    <col min="7939" max="7939" width="12.75" style="143" customWidth="1"/>
    <col min="7940" max="7943" width="9" style="143"/>
    <col min="7944" max="7944" width="9.625" style="143" customWidth="1"/>
    <col min="7945" max="7945" width="6.625" style="143" customWidth="1"/>
    <col min="7946" max="8192" width="9" style="143"/>
    <col min="8193" max="8193" width="8" style="143" customWidth="1"/>
    <col min="8194" max="8194" width="14.875" style="143" customWidth="1"/>
    <col min="8195" max="8195" width="12.75" style="143" customWidth="1"/>
    <col min="8196" max="8199" width="9" style="143"/>
    <col min="8200" max="8200" width="9.625" style="143" customWidth="1"/>
    <col min="8201" max="8201" width="6.625" style="143" customWidth="1"/>
    <col min="8202" max="8448" width="9" style="143"/>
    <col min="8449" max="8449" width="8" style="143" customWidth="1"/>
    <col min="8450" max="8450" width="14.875" style="143" customWidth="1"/>
    <col min="8451" max="8451" width="12.75" style="143" customWidth="1"/>
    <col min="8452" max="8455" width="9" style="143"/>
    <col min="8456" max="8456" width="9.625" style="143" customWidth="1"/>
    <col min="8457" max="8457" width="6.625" style="143" customWidth="1"/>
    <col min="8458" max="8704" width="9" style="143"/>
    <col min="8705" max="8705" width="8" style="143" customWidth="1"/>
    <col min="8706" max="8706" width="14.875" style="143" customWidth="1"/>
    <col min="8707" max="8707" width="12.75" style="143" customWidth="1"/>
    <col min="8708" max="8711" width="9" style="143"/>
    <col min="8712" max="8712" width="9.625" style="143" customWidth="1"/>
    <col min="8713" max="8713" width="6.625" style="143" customWidth="1"/>
    <col min="8714" max="8960" width="9" style="143"/>
    <col min="8961" max="8961" width="8" style="143" customWidth="1"/>
    <col min="8962" max="8962" width="14.875" style="143" customWidth="1"/>
    <col min="8963" max="8963" width="12.75" style="143" customWidth="1"/>
    <col min="8964" max="8967" width="9" style="143"/>
    <col min="8968" max="8968" width="9.625" style="143" customWidth="1"/>
    <col min="8969" max="8969" width="6.625" style="143" customWidth="1"/>
    <col min="8970" max="9216" width="9" style="143"/>
    <col min="9217" max="9217" width="8" style="143" customWidth="1"/>
    <col min="9218" max="9218" width="14.875" style="143" customWidth="1"/>
    <col min="9219" max="9219" width="12.75" style="143" customWidth="1"/>
    <col min="9220" max="9223" width="9" style="143"/>
    <col min="9224" max="9224" width="9.625" style="143" customWidth="1"/>
    <col min="9225" max="9225" width="6.625" style="143" customWidth="1"/>
    <col min="9226" max="9472" width="9" style="143"/>
    <col min="9473" max="9473" width="8" style="143" customWidth="1"/>
    <col min="9474" max="9474" width="14.875" style="143" customWidth="1"/>
    <col min="9475" max="9475" width="12.75" style="143" customWidth="1"/>
    <col min="9476" max="9479" width="9" style="143"/>
    <col min="9480" max="9480" width="9.625" style="143" customWidth="1"/>
    <col min="9481" max="9481" width="6.625" style="143" customWidth="1"/>
    <col min="9482" max="9728" width="9" style="143"/>
    <col min="9729" max="9729" width="8" style="143" customWidth="1"/>
    <col min="9730" max="9730" width="14.875" style="143" customWidth="1"/>
    <col min="9731" max="9731" width="12.75" style="143" customWidth="1"/>
    <col min="9732" max="9735" width="9" style="143"/>
    <col min="9736" max="9736" width="9.625" style="143" customWidth="1"/>
    <col min="9737" max="9737" width="6.625" style="143" customWidth="1"/>
    <col min="9738" max="9984" width="9" style="143"/>
    <col min="9985" max="9985" width="8" style="143" customWidth="1"/>
    <col min="9986" max="9986" width="14.875" style="143" customWidth="1"/>
    <col min="9987" max="9987" width="12.75" style="143" customWidth="1"/>
    <col min="9988" max="9991" width="9" style="143"/>
    <col min="9992" max="9992" width="9.625" style="143" customWidth="1"/>
    <col min="9993" max="9993" width="6.625" style="143" customWidth="1"/>
    <col min="9994" max="10240" width="9" style="143"/>
    <col min="10241" max="10241" width="8" style="143" customWidth="1"/>
    <col min="10242" max="10242" width="14.875" style="143" customWidth="1"/>
    <col min="10243" max="10243" width="12.75" style="143" customWidth="1"/>
    <col min="10244" max="10247" width="9" style="143"/>
    <col min="10248" max="10248" width="9.625" style="143" customWidth="1"/>
    <col min="10249" max="10249" width="6.625" style="143" customWidth="1"/>
    <col min="10250" max="10496" width="9" style="143"/>
    <col min="10497" max="10497" width="8" style="143" customWidth="1"/>
    <col min="10498" max="10498" width="14.875" style="143" customWidth="1"/>
    <col min="10499" max="10499" width="12.75" style="143" customWidth="1"/>
    <col min="10500" max="10503" width="9" style="143"/>
    <col min="10504" max="10504" width="9.625" style="143" customWidth="1"/>
    <col min="10505" max="10505" width="6.625" style="143" customWidth="1"/>
    <col min="10506" max="10752" width="9" style="143"/>
    <col min="10753" max="10753" width="8" style="143" customWidth="1"/>
    <col min="10754" max="10754" width="14.875" style="143" customWidth="1"/>
    <col min="10755" max="10755" width="12.75" style="143" customWidth="1"/>
    <col min="10756" max="10759" width="9" style="143"/>
    <col min="10760" max="10760" width="9.625" style="143" customWidth="1"/>
    <col min="10761" max="10761" width="6.625" style="143" customWidth="1"/>
    <col min="10762" max="11008" width="9" style="143"/>
    <col min="11009" max="11009" width="8" style="143" customWidth="1"/>
    <col min="11010" max="11010" width="14.875" style="143" customWidth="1"/>
    <col min="11011" max="11011" width="12.75" style="143" customWidth="1"/>
    <col min="11012" max="11015" width="9" style="143"/>
    <col min="11016" max="11016" width="9.625" style="143" customWidth="1"/>
    <col min="11017" max="11017" width="6.625" style="143" customWidth="1"/>
    <col min="11018" max="11264" width="9" style="143"/>
    <col min="11265" max="11265" width="8" style="143" customWidth="1"/>
    <col min="11266" max="11266" width="14.875" style="143" customWidth="1"/>
    <col min="11267" max="11267" width="12.75" style="143" customWidth="1"/>
    <col min="11268" max="11271" width="9" style="143"/>
    <col min="11272" max="11272" width="9.625" style="143" customWidth="1"/>
    <col min="11273" max="11273" width="6.625" style="143" customWidth="1"/>
    <col min="11274" max="11520" width="9" style="143"/>
    <col min="11521" max="11521" width="8" style="143" customWidth="1"/>
    <col min="11522" max="11522" width="14.875" style="143" customWidth="1"/>
    <col min="11523" max="11523" width="12.75" style="143" customWidth="1"/>
    <col min="11524" max="11527" width="9" style="143"/>
    <col min="11528" max="11528" width="9.625" style="143" customWidth="1"/>
    <col min="11529" max="11529" width="6.625" style="143" customWidth="1"/>
    <col min="11530" max="11776" width="9" style="143"/>
    <col min="11777" max="11777" width="8" style="143" customWidth="1"/>
    <col min="11778" max="11778" width="14.875" style="143" customWidth="1"/>
    <col min="11779" max="11779" width="12.75" style="143" customWidth="1"/>
    <col min="11780" max="11783" width="9" style="143"/>
    <col min="11784" max="11784" width="9.625" style="143" customWidth="1"/>
    <col min="11785" max="11785" width="6.625" style="143" customWidth="1"/>
    <col min="11786" max="12032" width="9" style="143"/>
    <col min="12033" max="12033" width="8" style="143" customWidth="1"/>
    <col min="12034" max="12034" width="14.875" style="143" customWidth="1"/>
    <col min="12035" max="12035" width="12.75" style="143" customWidth="1"/>
    <col min="12036" max="12039" width="9" style="143"/>
    <col min="12040" max="12040" width="9.625" style="143" customWidth="1"/>
    <col min="12041" max="12041" width="6.625" style="143" customWidth="1"/>
    <col min="12042" max="12288" width="9" style="143"/>
    <col min="12289" max="12289" width="8" style="143" customWidth="1"/>
    <col min="12290" max="12290" width="14.875" style="143" customWidth="1"/>
    <col min="12291" max="12291" width="12.75" style="143" customWidth="1"/>
    <col min="12292" max="12295" width="9" style="143"/>
    <col min="12296" max="12296" width="9.625" style="143" customWidth="1"/>
    <col min="12297" max="12297" width="6.625" style="143" customWidth="1"/>
    <col min="12298" max="12544" width="9" style="143"/>
    <col min="12545" max="12545" width="8" style="143" customWidth="1"/>
    <col min="12546" max="12546" width="14.875" style="143" customWidth="1"/>
    <col min="12547" max="12547" width="12.75" style="143" customWidth="1"/>
    <col min="12548" max="12551" width="9" style="143"/>
    <col min="12552" max="12552" width="9.625" style="143" customWidth="1"/>
    <col min="12553" max="12553" width="6.625" style="143" customWidth="1"/>
    <col min="12554" max="12800" width="9" style="143"/>
    <col min="12801" max="12801" width="8" style="143" customWidth="1"/>
    <col min="12802" max="12802" width="14.875" style="143" customWidth="1"/>
    <col min="12803" max="12803" width="12.75" style="143" customWidth="1"/>
    <col min="12804" max="12807" width="9" style="143"/>
    <col min="12808" max="12808" width="9.625" style="143" customWidth="1"/>
    <col min="12809" max="12809" width="6.625" style="143" customWidth="1"/>
    <col min="12810" max="13056" width="9" style="143"/>
    <col min="13057" max="13057" width="8" style="143" customWidth="1"/>
    <col min="13058" max="13058" width="14.875" style="143" customWidth="1"/>
    <col min="13059" max="13059" width="12.75" style="143" customWidth="1"/>
    <col min="13060" max="13063" width="9" style="143"/>
    <col min="13064" max="13064" width="9.625" style="143" customWidth="1"/>
    <col min="13065" max="13065" width="6.625" style="143" customWidth="1"/>
    <col min="13066" max="13312" width="9" style="143"/>
    <col min="13313" max="13313" width="8" style="143" customWidth="1"/>
    <col min="13314" max="13314" width="14.875" style="143" customWidth="1"/>
    <col min="13315" max="13315" width="12.75" style="143" customWidth="1"/>
    <col min="13316" max="13319" width="9" style="143"/>
    <col min="13320" max="13320" width="9.625" style="143" customWidth="1"/>
    <col min="13321" max="13321" width="6.625" style="143" customWidth="1"/>
    <col min="13322" max="13568" width="9" style="143"/>
    <col min="13569" max="13569" width="8" style="143" customWidth="1"/>
    <col min="13570" max="13570" width="14.875" style="143" customWidth="1"/>
    <col min="13571" max="13571" width="12.75" style="143" customWidth="1"/>
    <col min="13572" max="13575" width="9" style="143"/>
    <col min="13576" max="13576" width="9.625" style="143" customWidth="1"/>
    <col min="13577" max="13577" width="6.625" style="143" customWidth="1"/>
    <col min="13578" max="13824" width="9" style="143"/>
    <col min="13825" max="13825" width="8" style="143" customWidth="1"/>
    <col min="13826" max="13826" width="14.875" style="143" customWidth="1"/>
    <col min="13827" max="13827" width="12.75" style="143" customWidth="1"/>
    <col min="13828" max="13831" width="9" style="143"/>
    <col min="13832" max="13832" width="9.625" style="143" customWidth="1"/>
    <col min="13833" max="13833" width="6.625" style="143" customWidth="1"/>
    <col min="13834" max="14080" width="9" style="143"/>
    <col min="14081" max="14081" width="8" style="143" customWidth="1"/>
    <col min="14082" max="14082" width="14.875" style="143" customWidth="1"/>
    <col min="14083" max="14083" width="12.75" style="143" customWidth="1"/>
    <col min="14084" max="14087" width="9" style="143"/>
    <col min="14088" max="14088" width="9.625" style="143" customWidth="1"/>
    <col min="14089" max="14089" width="6.625" style="143" customWidth="1"/>
    <col min="14090" max="14336" width="9" style="143"/>
    <col min="14337" max="14337" width="8" style="143" customWidth="1"/>
    <col min="14338" max="14338" width="14.875" style="143" customWidth="1"/>
    <col min="14339" max="14339" width="12.75" style="143" customWidth="1"/>
    <col min="14340" max="14343" width="9" style="143"/>
    <col min="14344" max="14344" width="9.625" style="143" customWidth="1"/>
    <col min="14345" max="14345" width="6.625" style="143" customWidth="1"/>
    <col min="14346" max="14592" width="9" style="143"/>
    <col min="14593" max="14593" width="8" style="143" customWidth="1"/>
    <col min="14594" max="14594" width="14.875" style="143" customWidth="1"/>
    <col min="14595" max="14595" width="12.75" style="143" customWidth="1"/>
    <col min="14596" max="14599" width="9" style="143"/>
    <col min="14600" max="14600" width="9.625" style="143" customWidth="1"/>
    <col min="14601" max="14601" width="6.625" style="143" customWidth="1"/>
    <col min="14602" max="14848" width="9" style="143"/>
    <col min="14849" max="14849" width="8" style="143" customWidth="1"/>
    <col min="14850" max="14850" width="14.875" style="143" customWidth="1"/>
    <col min="14851" max="14851" width="12.75" style="143" customWidth="1"/>
    <col min="14852" max="14855" width="9" style="143"/>
    <col min="14856" max="14856" width="9.625" style="143" customWidth="1"/>
    <col min="14857" max="14857" width="6.625" style="143" customWidth="1"/>
    <col min="14858" max="15104" width="9" style="143"/>
    <col min="15105" max="15105" width="8" style="143" customWidth="1"/>
    <col min="15106" max="15106" width="14.875" style="143" customWidth="1"/>
    <col min="15107" max="15107" width="12.75" style="143" customWidth="1"/>
    <col min="15108" max="15111" width="9" style="143"/>
    <col min="15112" max="15112" width="9.625" style="143" customWidth="1"/>
    <col min="15113" max="15113" width="6.625" style="143" customWidth="1"/>
    <col min="15114" max="15360" width="9" style="143"/>
    <col min="15361" max="15361" width="8" style="143" customWidth="1"/>
    <col min="15362" max="15362" width="14.875" style="143" customWidth="1"/>
    <col min="15363" max="15363" width="12.75" style="143" customWidth="1"/>
    <col min="15364" max="15367" width="9" style="143"/>
    <col min="15368" max="15368" width="9.625" style="143" customWidth="1"/>
    <col min="15369" max="15369" width="6.625" style="143" customWidth="1"/>
    <col min="15370" max="15616" width="9" style="143"/>
    <col min="15617" max="15617" width="8" style="143" customWidth="1"/>
    <col min="15618" max="15618" width="14.875" style="143" customWidth="1"/>
    <col min="15619" max="15619" width="12.75" style="143" customWidth="1"/>
    <col min="15620" max="15623" width="9" style="143"/>
    <col min="15624" max="15624" width="9.625" style="143" customWidth="1"/>
    <col min="15625" max="15625" width="6.625" style="143" customWidth="1"/>
    <col min="15626" max="15872" width="9" style="143"/>
    <col min="15873" max="15873" width="8" style="143" customWidth="1"/>
    <col min="15874" max="15874" width="14.875" style="143" customWidth="1"/>
    <col min="15875" max="15875" width="12.75" style="143" customWidth="1"/>
    <col min="15876" max="15879" width="9" style="143"/>
    <col min="15880" max="15880" width="9.625" style="143" customWidth="1"/>
    <col min="15881" max="15881" width="6.625" style="143" customWidth="1"/>
    <col min="15882" max="16128" width="9" style="143"/>
    <col min="16129" max="16129" width="8" style="143" customWidth="1"/>
    <col min="16130" max="16130" width="14.875" style="143" customWidth="1"/>
    <col min="16131" max="16131" width="12.75" style="143" customWidth="1"/>
    <col min="16132" max="16135" width="9" style="143"/>
    <col min="16136" max="16136" width="9.625" style="143" customWidth="1"/>
    <col min="16137" max="16137" width="6.625" style="143" customWidth="1"/>
    <col min="16138" max="16384" width="9" style="143"/>
  </cols>
  <sheetData>
    <row r="1" spans="1:12" ht="52.5" customHeight="1">
      <c r="A1" s="3228" t="s">
        <v>369</v>
      </c>
      <c r="B1" s="3228"/>
      <c r="C1" s="3228"/>
      <c r="D1" s="3228"/>
      <c r="E1" s="3228"/>
      <c r="F1" s="3228"/>
      <c r="G1" s="3228"/>
      <c r="H1" s="3228"/>
      <c r="I1" s="3228"/>
      <c r="J1" s="3228"/>
      <c r="K1" s="3228"/>
      <c r="L1" s="3228"/>
    </row>
    <row r="2" spans="1:12" ht="32.25" customHeight="1">
      <c r="A2" s="142"/>
      <c r="B2" s="142"/>
      <c r="C2" s="144"/>
      <c r="D2" s="3229" t="s">
        <v>370</v>
      </c>
      <c r="E2" s="3229"/>
      <c r="F2" s="3229"/>
      <c r="G2" s="3229"/>
      <c r="H2" s="3229"/>
      <c r="I2" s="145">
        <v>1</v>
      </c>
      <c r="J2" s="144"/>
    </row>
    <row r="3" spans="1:12" ht="18.75" customHeight="1">
      <c r="A3" s="142"/>
      <c r="B3" s="142"/>
      <c r="C3" s="144"/>
      <c r="D3" s="146"/>
      <c r="E3" s="146"/>
      <c r="F3" s="146"/>
      <c r="G3" s="146"/>
      <c r="H3" s="146"/>
      <c r="I3" s="145"/>
      <c r="J3" s="144"/>
    </row>
    <row r="4" spans="1:12" ht="32.25" customHeight="1">
      <c r="A4" s="142"/>
      <c r="B4" s="142"/>
      <c r="C4" s="144"/>
      <c r="D4" s="3229" t="s">
        <v>371</v>
      </c>
      <c r="E4" s="3229"/>
      <c r="F4" s="3229"/>
      <c r="G4" s="3229"/>
      <c r="H4" s="3229"/>
      <c r="I4" s="145">
        <v>3</v>
      </c>
      <c r="J4" s="144"/>
    </row>
    <row r="5" spans="1:12" ht="18.75" customHeight="1">
      <c r="A5" s="142"/>
      <c r="B5" s="142"/>
      <c r="C5" s="144"/>
      <c r="D5" s="146"/>
      <c r="E5" s="146"/>
      <c r="F5" s="146"/>
      <c r="G5" s="146"/>
      <c r="H5" s="146"/>
      <c r="I5" s="145"/>
      <c r="J5" s="144"/>
    </row>
    <row r="6" spans="1:12" ht="36.75" customHeight="1">
      <c r="A6" s="142"/>
      <c r="B6" s="142"/>
      <c r="C6" s="144"/>
      <c r="D6" s="3229" t="s">
        <v>599</v>
      </c>
      <c r="E6" s="3229"/>
      <c r="F6" s="3229"/>
      <c r="G6" s="3229"/>
      <c r="H6" s="3229"/>
      <c r="I6" s="145">
        <v>6</v>
      </c>
      <c r="J6" s="144"/>
    </row>
    <row r="7" spans="1:12" ht="36.75" customHeight="1">
      <c r="A7" s="142"/>
      <c r="B7" s="142"/>
      <c r="C7" s="144"/>
      <c r="D7" s="146" t="s">
        <v>372</v>
      </c>
      <c r="E7" s="144"/>
      <c r="F7" s="144"/>
      <c r="G7" s="144"/>
      <c r="H7" s="144"/>
      <c r="I7" s="145">
        <v>8</v>
      </c>
      <c r="J7" s="144"/>
    </row>
    <row r="8" spans="1:12" ht="36.75" customHeight="1">
      <c r="A8" s="142"/>
      <c r="B8" s="142"/>
      <c r="C8" s="144"/>
      <c r="D8" s="3229" t="s">
        <v>373</v>
      </c>
      <c r="E8" s="3229"/>
      <c r="F8" s="3229"/>
      <c r="G8" s="3229"/>
      <c r="H8" s="3229"/>
      <c r="I8" s="145">
        <v>9</v>
      </c>
      <c r="J8" s="144"/>
    </row>
    <row r="9" spans="1:12" ht="36.75" customHeight="1">
      <c r="A9" s="142"/>
      <c r="B9" s="142"/>
      <c r="C9" s="144"/>
      <c r="D9" s="3230" t="s">
        <v>374</v>
      </c>
      <c r="E9" s="3230"/>
      <c r="F9" s="3230"/>
      <c r="G9" s="3230"/>
      <c r="H9" s="3230"/>
      <c r="I9" s="145">
        <v>10</v>
      </c>
      <c r="J9" s="144"/>
    </row>
    <row r="10" spans="1:12" ht="36.75" customHeight="1">
      <c r="A10" s="142"/>
      <c r="B10" s="142"/>
      <c r="C10" s="144"/>
      <c r="D10" s="3230" t="s">
        <v>375</v>
      </c>
      <c r="E10" s="3230"/>
      <c r="F10" s="3230"/>
      <c r="G10" s="3230"/>
      <c r="H10" s="3230"/>
      <c r="I10" s="145">
        <v>12</v>
      </c>
      <c r="J10" s="144"/>
    </row>
    <row r="11" spans="1:12" ht="18.75" customHeight="1">
      <c r="A11" s="142"/>
      <c r="B11" s="142"/>
      <c r="C11" s="144"/>
      <c r="D11" s="147"/>
      <c r="E11" s="3231"/>
      <c r="F11" s="3231"/>
      <c r="G11" s="3231"/>
      <c r="H11" s="3231"/>
      <c r="I11" s="145"/>
      <c r="J11" s="144"/>
    </row>
    <row r="12" spans="1:12" ht="36.75" customHeight="1">
      <c r="A12" s="142"/>
      <c r="B12" s="142"/>
      <c r="C12" s="144"/>
      <c r="D12" s="3229" t="s">
        <v>376</v>
      </c>
      <c r="E12" s="3229"/>
      <c r="F12" s="3229"/>
      <c r="G12" s="3229"/>
      <c r="H12" s="3229"/>
      <c r="I12" s="145">
        <v>86</v>
      </c>
      <c r="J12" s="144"/>
    </row>
    <row r="13" spans="1:12" ht="36.75" customHeight="1">
      <c r="A13" s="148"/>
      <c r="B13" s="142"/>
      <c r="C13" s="144"/>
      <c r="D13" s="3230" t="s">
        <v>377</v>
      </c>
      <c r="E13" s="3230"/>
      <c r="F13" s="3230"/>
      <c r="G13" s="3230"/>
      <c r="H13" s="3230"/>
      <c r="I13" s="145">
        <v>87</v>
      </c>
      <c r="J13" s="144"/>
    </row>
    <row r="14" spans="1:12" ht="36.75" customHeight="1">
      <c r="A14" s="142"/>
      <c r="B14" s="142"/>
      <c r="C14" s="144"/>
      <c r="D14" s="3230" t="s">
        <v>378</v>
      </c>
      <c r="E14" s="3230"/>
      <c r="F14" s="3230"/>
      <c r="G14" s="3230"/>
      <c r="H14" s="3230"/>
      <c r="I14" s="145">
        <v>88</v>
      </c>
      <c r="J14" s="144"/>
    </row>
    <row r="15" spans="1:12" ht="22.5" customHeight="1">
      <c r="A15" s="142"/>
      <c r="B15" s="142"/>
      <c r="C15" s="144"/>
      <c r="D15" s="147"/>
      <c r="E15" s="149"/>
      <c r="F15" s="149"/>
      <c r="G15" s="149"/>
      <c r="H15" s="149"/>
      <c r="I15" s="145"/>
      <c r="J15" s="144"/>
    </row>
  </sheetData>
  <mergeCells count="11">
    <mergeCell ref="D14:H14"/>
    <mergeCell ref="D9:H9"/>
    <mergeCell ref="D10:H10"/>
    <mergeCell ref="E11:H11"/>
    <mergeCell ref="D12:H12"/>
    <mergeCell ref="D13:H13"/>
    <mergeCell ref="A1:L1"/>
    <mergeCell ref="D2:H2"/>
    <mergeCell ref="D4:H4"/>
    <mergeCell ref="D6:H6"/>
    <mergeCell ref="D8:H8"/>
  </mergeCells>
  <phoneticPr fontId="15" type="noConversion"/>
  <pageMargins left="0.74803149606299213" right="0.70866141732283472" top="0.74803149606299213" bottom="0.31496062992125984" header="0.31496062992125984" footer="0.27559055118110237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S152"/>
  <sheetViews>
    <sheetView view="pageBreakPreview" topLeftCell="A64" zoomScale="60" zoomScaleNormal="100" workbookViewId="0">
      <selection activeCell="I14" sqref="I14"/>
    </sheetView>
  </sheetViews>
  <sheetFormatPr defaultRowHeight="13.5"/>
  <cols>
    <col min="1" max="1" width="3.625" style="397" customWidth="1"/>
    <col min="2" max="2" width="3.75" style="397" customWidth="1"/>
    <col min="3" max="3" width="4.375" style="397" customWidth="1"/>
    <col min="4" max="4" width="4.5" style="397" customWidth="1"/>
    <col min="5" max="5" width="22.75" style="397" customWidth="1"/>
    <col min="6" max="6" width="15.75" style="1076" customWidth="1"/>
    <col min="7" max="7" width="13.875" style="1076" customWidth="1"/>
    <col min="8" max="8" width="13.75" style="400" customWidth="1"/>
    <col min="9" max="9" width="66.75" style="401" customWidth="1"/>
    <col min="10" max="10" width="6.375" style="402" customWidth="1"/>
    <col min="11" max="11" width="15.375" style="1087" bestFit="1" customWidth="1"/>
    <col min="12" max="12" width="94" style="399" bestFit="1" customWidth="1"/>
    <col min="13" max="16" width="9" style="408"/>
    <col min="17" max="71" width="9" style="409"/>
    <col min="72" max="256" width="9" style="410"/>
    <col min="257" max="257" width="3.625" style="410" customWidth="1"/>
    <col min="258" max="258" width="3.75" style="410" customWidth="1"/>
    <col min="259" max="259" width="4.375" style="410" customWidth="1"/>
    <col min="260" max="260" width="4.5" style="410" customWidth="1"/>
    <col min="261" max="261" width="22.75" style="410" customWidth="1"/>
    <col min="262" max="262" width="15.75" style="410" customWidth="1"/>
    <col min="263" max="263" width="13.875" style="410" customWidth="1"/>
    <col min="264" max="264" width="13.75" style="410" customWidth="1"/>
    <col min="265" max="265" width="66.75" style="410" customWidth="1"/>
    <col min="266" max="266" width="6.375" style="410" customWidth="1"/>
    <col min="267" max="267" width="15.375" style="410" bestFit="1" customWidth="1"/>
    <col min="268" max="268" width="94" style="410" bestFit="1" customWidth="1"/>
    <col min="269" max="512" width="9" style="410"/>
    <col min="513" max="513" width="3.625" style="410" customWidth="1"/>
    <col min="514" max="514" width="3.75" style="410" customWidth="1"/>
    <col min="515" max="515" width="4.375" style="410" customWidth="1"/>
    <col min="516" max="516" width="4.5" style="410" customWidth="1"/>
    <col min="517" max="517" width="22.75" style="410" customWidth="1"/>
    <col min="518" max="518" width="15.75" style="410" customWidth="1"/>
    <col min="519" max="519" width="13.875" style="410" customWidth="1"/>
    <col min="520" max="520" width="13.75" style="410" customWidth="1"/>
    <col min="521" max="521" width="66.75" style="410" customWidth="1"/>
    <col min="522" max="522" width="6.375" style="410" customWidth="1"/>
    <col min="523" max="523" width="15.375" style="410" bestFit="1" customWidth="1"/>
    <col min="524" max="524" width="94" style="410" bestFit="1" customWidth="1"/>
    <col min="525" max="768" width="9" style="410"/>
    <col min="769" max="769" width="3.625" style="410" customWidth="1"/>
    <col min="770" max="770" width="3.75" style="410" customWidth="1"/>
    <col min="771" max="771" width="4.375" style="410" customWidth="1"/>
    <col min="772" max="772" width="4.5" style="410" customWidth="1"/>
    <col min="773" max="773" width="22.75" style="410" customWidth="1"/>
    <col min="774" max="774" width="15.75" style="410" customWidth="1"/>
    <col min="775" max="775" width="13.875" style="410" customWidth="1"/>
    <col min="776" max="776" width="13.75" style="410" customWidth="1"/>
    <col min="777" max="777" width="66.75" style="410" customWidth="1"/>
    <col min="778" max="778" width="6.375" style="410" customWidth="1"/>
    <col min="779" max="779" width="15.375" style="410" bestFit="1" customWidth="1"/>
    <col min="780" max="780" width="94" style="410" bestFit="1" customWidth="1"/>
    <col min="781" max="1024" width="9" style="410"/>
    <col min="1025" max="1025" width="3.625" style="410" customWidth="1"/>
    <col min="1026" max="1026" width="3.75" style="410" customWidth="1"/>
    <col min="1027" max="1027" width="4.375" style="410" customWidth="1"/>
    <col min="1028" max="1028" width="4.5" style="410" customWidth="1"/>
    <col min="1029" max="1029" width="22.75" style="410" customWidth="1"/>
    <col min="1030" max="1030" width="15.75" style="410" customWidth="1"/>
    <col min="1031" max="1031" width="13.875" style="410" customWidth="1"/>
    <col min="1032" max="1032" width="13.75" style="410" customWidth="1"/>
    <col min="1033" max="1033" width="66.75" style="410" customWidth="1"/>
    <col min="1034" max="1034" width="6.375" style="410" customWidth="1"/>
    <col min="1035" max="1035" width="15.375" style="410" bestFit="1" customWidth="1"/>
    <col min="1036" max="1036" width="94" style="410" bestFit="1" customWidth="1"/>
    <col min="1037" max="1280" width="9" style="410"/>
    <col min="1281" max="1281" width="3.625" style="410" customWidth="1"/>
    <col min="1282" max="1282" width="3.75" style="410" customWidth="1"/>
    <col min="1283" max="1283" width="4.375" style="410" customWidth="1"/>
    <col min="1284" max="1284" width="4.5" style="410" customWidth="1"/>
    <col min="1285" max="1285" width="22.75" style="410" customWidth="1"/>
    <col min="1286" max="1286" width="15.75" style="410" customWidth="1"/>
    <col min="1287" max="1287" width="13.875" style="410" customWidth="1"/>
    <col min="1288" max="1288" width="13.75" style="410" customWidth="1"/>
    <col min="1289" max="1289" width="66.75" style="410" customWidth="1"/>
    <col min="1290" max="1290" width="6.375" style="410" customWidth="1"/>
    <col min="1291" max="1291" width="15.375" style="410" bestFit="1" customWidth="1"/>
    <col min="1292" max="1292" width="94" style="410" bestFit="1" customWidth="1"/>
    <col min="1293" max="1536" width="9" style="410"/>
    <col min="1537" max="1537" width="3.625" style="410" customWidth="1"/>
    <col min="1538" max="1538" width="3.75" style="410" customWidth="1"/>
    <col min="1539" max="1539" width="4.375" style="410" customWidth="1"/>
    <col min="1540" max="1540" width="4.5" style="410" customWidth="1"/>
    <col min="1541" max="1541" width="22.75" style="410" customWidth="1"/>
    <col min="1542" max="1542" width="15.75" style="410" customWidth="1"/>
    <col min="1543" max="1543" width="13.875" style="410" customWidth="1"/>
    <col min="1544" max="1544" width="13.75" style="410" customWidth="1"/>
    <col min="1545" max="1545" width="66.75" style="410" customWidth="1"/>
    <col min="1546" max="1546" width="6.375" style="410" customWidth="1"/>
    <col min="1547" max="1547" width="15.375" style="410" bestFit="1" customWidth="1"/>
    <col min="1548" max="1548" width="94" style="410" bestFit="1" customWidth="1"/>
    <col min="1549" max="1792" width="9" style="410"/>
    <col min="1793" max="1793" width="3.625" style="410" customWidth="1"/>
    <col min="1794" max="1794" width="3.75" style="410" customWidth="1"/>
    <col min="1795" max="1795" width="4.375" style="410" customWidth="1"/>
    <col min="1796" max="1796" width="4.5" style="410" customWidth="1"/>
    <col min="1797" max="1797" width="22.75" style="410" customWidth="1"/>
    <col min="1798" max="1798" width="15.75" style="410" customWidth="1"/>
    <col min="1799" max="1799" width="13.875" style="410" customWidth="1"/>
    <col min="1800" max="1800" width="13.75" style="410" customWidth="1"/>
    <col min="1801" max="1801" width="66.75" style="410" customWidth="1"/>
    <col min="1802" max="1802" width="6.375" style="410" customWidth="1"/>
    <col min="1803" max="1803" width="15.375" style="410" bestFit="1" customWidth="1"/>
    <col min="1804" max="1804" width="94" style="410" bestFit="1" customWidth="1"/>
    <col min="1805" max="2048" width="9" style="410"/>
    <col min="2049" max="2049" width="3.625" style="410" customWidth="1"/>
    <col min="2050" max="2050" width="3.75" style="410" customWidth="1"/>
    <col min="2051" max="2051" width="4.375" style="410" customWidth="1"/>
    <col min="2052" max="2052" width="4.5" style="410" customWidth="1"/>
    <col min="2053" max="2053" width="22.75" style="410" customWidth="1"/>
    <col min="2054" max="2054" width="15.75" style="410" customWidth="1"/>
    <col min="2055" max="2055" width="13.875" style="410" customWidth="1"/>
    <col min="2056" max="2056" width="13.75" style="410" customWidth="1"/>
    <col min="2057" max="2057" width="66.75" style="410" customWidth="1"/>
    <col min="2058" max="2058" width="6.375" style="410" customWidth="1"/>
    <col min="2059" max="2059" width="15.375" style="410" bestFit="1" customWidth="1"/>
    <col min="2060" max="2060" width="94" style="410" bestFit="1" customWidth="1"/>
    <col min="2061" max="2304" width="9" style="410"/>
    <col min="2305" max="2305" width="3.625" style="410" customWidth="1"/>
    <col min="2306" max="2306" width="3.75" style="410" customWidth="1"/>
    <col min="2307" max="2307" width="4.375" style="410" customWidth="1"/>
    <col min="2308" max="2308" width="4.5" style="410" customWidth="1"/>
    <col min="2309" max="2309" width="22.75" style="410" customWidth="1"/>
    <col min="2310" max="2310" width="15.75" style="410" customWidth="1"/>
    <col min="2311" max="2311" width="13.875" style="410" customWidth="1"/>
    <col min="2312" max="2312" width="13.75" style="410" customWidth="1"/>
    <col min="2313" max="2313" width="66.75" style="410" customWidth="1"/>
    <col min="2314" max="2314" width="6.375" style="410" customWidth="1"/>
    <col min="2315" max="2315" width="15.375" style="410" bestFit="1" customWidth="1"/>
    <col min="2316" max="2316" width="94" style="410" bestFit="1" customWidth="1"/>
    <col min="2317" max="2560" width="9" style="410"/>
    <col min="2561" max="2561" width="3.625" style="410" customWidth="1"/>
    <col min="2562" max="2562" width="3.75" style="410" customWidth="1"/>
    <col min="2563" max="2563" width="4.375" style="410" customWidth="1"/>
    <col min="2564" max="2564" width="4.5" style="410" customWidth="1"/>
    <col min="2565" max="2565" width="22.75" style="410" customWidth="1"/>
    <col min="2566" max="2566" width="15.75" style="410" customWidth="1"/>
    <col min="2567" max="2567" width="13.875" style="410" customWidth="1"/>
    <col min="2568" max="2568" width="13.75" style="410" customWidth="1"/>
    <col min="2569" max="2569" width="66.75" style="410" customWidth="1"/>
    <col min="2570" max="2570" width="6.375" style="410" customWidth="1"/>
    <col min="2571" max="2571" width="15.375" style="410" bestFit="1" customWidth="1"/>
    <col min="2572" max="2572" width="94" style="410" bestFit="1" customWidth="1"/>
    <col min="2573" max="2816" width="9" style="410"/>
    <col min="2817" max="2817" width="3.625" style="410" customWidth="1"/>
    <col min="2818" max="2818" width="3.75" style="410" customWidth="1"/>
    <col min="2819" max="2819" width="4.375" style="410" customWidth="1"/>
    <col min="2820" max="2820" width="4.5" style="410" customWidth="1"/>
    <col min="2821" max="2821" width="22.75" style="410" customWidth="1"/>
    <col min="2822" max="2822" width="15.75" style="410" customWidth="1"/>
    <col min="2823" max="2823" width="13.875" style="410" customWidth="1"/>
    <col min="2824" max="2824" width="13.75" style="410" customWidth="1"/>
    <col min="2825" max="2825" width="66.75" style="410" customWidth="1"/>
    <col min="2826" max="2826" width="6.375" style="410" customWidth="1"/>
    <col min="2827" max="2827" width="15.375" style="410" bestFit="1" customWidth="1"/>
    <col min="2828" max="2828" width="94" style="410" bestFit="1" customWidth="1"/>
    <col min="2829" max="3072" width="9" style="410"/>
    <col min="3073" max="3073" width="3.625" style="410" customWidth="1"/>
    <col min="3074" max="3074" width="3.75" style="410" customWidth="1"/>
    <col min="3075" max="3075" width="4.375" style="410" customWidth="1"/>
    <col min="3076" max="3076" width="4.5" style="410" customWidth="1"/>
    <col min="3077" max="3077" width="22.75" style="410" customWidth="1"/>
    <col min="3078" max="3078" width="15.75" style="410" customWidth="1"/>
    <col min="3079" max="3079" width="13.875" style="410" customWidth="1"/>
    <col min="3080" max="3080" width="13.75" style="410" customWidth="1"/>
    <col min="3081" max="3081" width="66.75" style="410" customWidth="1"/>
    <col min="3082" max="3082" width="6.375" style="410" customWidth="1"/>
    <col min="3083" max="3083" width="15.375" style="410" bestFit="1" customWidth="1"/>
    <col min="3084" max="3084" width="94" style="410" bestFit="1" customWidth="1"/>
    <col min="3085" max="3328" width="9" style="410"/>
    <col min="3329" max="3329" width="3.625" style="410" customWidth="1"/>
    <col min="3330" max="3330" width="3.75" style="410" customWidth="1"/>
    <col min="3331" max="3331" width="4.375" style="410" customWidth="1"/>
    <col min="3332" max="3332" width="4.5" style="410" customWidth="1"/>
    <col min="3333" max="3333" width="22.75" style="410" customWidth="1"/>
    <col min="3334" max="3334" width="15.75" style="410" customWidth="1"/>
    <col min="3335" max="3335" width="13.875" style="410" customWidth="1"/>
    <col min="3336" max="3336" width="13.75" style="410" customWidth="1"/>
    <col min="3337" max="3337" width="66.75" style="410" customWidth="1"/>
    <col min="3338" max="3338" width="6.375" style="410" customWidth="1"/>
    <col min="3339" max="3339" width="15.375" style="410" bestFit="1" customWidth="1"/>
    <col min="3340" max="3340" width="94" style="410" bestFit="1" customWidth="1"/>
    <col min="3341" max="3584" width="9" style="410"/>
    <col min="3585" max="3585" width="3.625" style="410" customWidth="1"/>
    <col min="3586" max="3586" width="3.75" style="410" customWidth="1"/>
    <col min="3587" max="3587" width="4.375" style="410" customWidth="1"/>
    <col min="3588" max="3588" width="4.5" style="410" customWidth="1"/>
    <col min="3589" max="3589" width="22.75" style="410" customWidth="1"/>
    <col min="3590" max="3590" width="15.75" style="410" customWidth="1"/>
    <col min="3591" max="3591" width="13.875" style="410" customWidth="1"/>
    <col min="3592" max="3592" width="13.75" style="410" customWidth="1"/>
    <col min="3593" max="3593" width="66.75" style="410" customWidth="1"/>
    <col min="3594" max="3594" width="6.375" style="410" customWidth="1"/>
    <col min="3595" max="3595" width="15.375" style="410" bestFit="1" customWidth="1"/>
    <col min="3596" max="3596" width="94" style="410" bestFit="1" customWidth="1"/>
    <col min="3597" max="3840" width="9" style="410"/>
    <col min="3841" max="3841" width="3.625" style="410" customWidth="1"/>
    <col min="3842" max="3842" width="3.75" style="410" customWidth="1"/>
    <col min="3843" max="3843" width="4.375" style="410" customWidth="1"/>
    <col min="3844" max="3844" width="4.5" style="410" customWidth="1"/>
    <col min="3845" max="3845" width="22.75" style="410" customWidth="1"/>
    <col min="3846" max="3846" width="15.75" style="410" customWidth="1"/>
    <col min="3847" max="3847" width="13.875" style="410" customWidth="1"/>
    <col min="3848" max="3848" width="13.75" style="410" customWidth="1"/>
    <col min="3849" max="3849" width="66.75" style="410" customWidth="1"/>
    <col min="3850" max="3850" width="6.375" style="410" customWidth="1"/>
    <col min="3851" max="3851" width="15.375" style="410" bestFit="1" customWidth="1"/>
    <col min="3852" max="3852" width="94" style="410" bestFit="1" customWidth="1"/>
    <col min="3853" max="4096" width="9" style="410"/>
    <col min="4097" max="4097" width="3.625" style="410" customWidth="1"/>
    <col min="4098" max="4098" width="3.75" style="410" customWidth="1"/>
    <col min="4099" max="4099" width="4.375" style="410" customWidth="1"/>
    <col min="4100" max="4100" width="4.5" style="410" customWidth="1"/>
    <col min="4101" max="4101" width="22.75" style="410" customWidth="1"/>
    <col min="4102" max="4102" width="15.75" style="410" customWidth="1"/>
    <col min="4103" max="4103" width="13.875" style="410" customWidth="1"/>
    <col min="4104" max="4104" width="13.75" style="410" customWidth="1"/>
    <col min="4105" max="4105" width="66.75" style="410" customWidth="1"/>
    <col min="4106" max="4106" width="6.375" style="410" customWidth="1"/>
    <col min="4107" max="4107" width="15.375" style="410" bestFit="1" customWidth="1"/>
    <col min="4108" max="4108" width="94" style="410" bestFit="1" customWidth="1"/>
    <col min="4109" max="4352" width="9" style="410"/>
    <col min="4353" max="4353" width="3.625" style="410" customWidth="1"/>
    <col min="4354" max="4354" width="3.75" style="410" customWidth="1"/>
    <col min="4355" max="4355" width="4.375" style="410" customWidth="1"/>
    <col min="4356" max="4356" width="4.5" style="410" customWidth="1"/>
    <col min="4357" max="4357" width="22.75" style="410" customWidth="1"/>
    <col min="4358" max="4358" width="15.75" style="410" customWidth="1"/>
    <col min="4359" max="4359" width="13.875" style="410" customWidth="1"/>
    <col min="4360" max="4360" width="13.75" style="410" customWidth="1"/>
    <col min="4361" max="4361" width="66.75" style="410" customWidth="1"/>
    <col min="4362" max="4362" width="6.375" style="410" customWidth="1"/>
    <col min="4363" max="4363" width="15.375" style="410" bestFit="1" customWidth="1"/>
    <col min="4364" max="4364" width="94" style="410" bestFit="1" customWidth="1"/>
    <col min="4365" max="4608" width="9" style="410"/>
    <col min="4609" max="4609" width="3.625" style="410" customWidth="1"/>
    <col min="4610" max="4610" width="3.75" style="410" customWidth="1"/>
    <col min="4611" max="4611" width="4.375" style="410" customWidth="1"/>
    <col min="4612" max="4612" width="4.5" style="410" customWidth="1"/>
    <col min="4613" max="4613" width="22.75" style="410" customWidth="1"/>
    <col min="4614" max="4614" width="15.75" style="410" customWidth="1"/>
    <col min="4615" max="4615" width="13.875" style="410" customWidth="1"/>
    <col min="4616" max="4616" width="13.75" style="410" customWidth="1"/>
    <col min="4617" max="4617" width="66.75" style="410" customWidth="1"/>
    <col min="4618" max="4618" width="6.375" style="410" customWidth="1"/>
    <col min="4619" max="4619" width="15.375" style="410" bestFit="1" customWidth="1"/>
    <col min="4620" max="4620" width="94" style="410" bestFit="1" customWidth="1"/>
    <col min="4621" max="4864" width="9" style="410"/>
    <col min="4865" max="4865" width="3.625" style="410" customWidth="1"/>
    <col min="4866" max="4866" width="3.75" style="410" customWidth="1"/>
    <col min="4867" max="4867" width="4.375" style="410" customWidth="1"/>
    <col min="4868" max="4868" width="4.5" style="410" customWidth="1"/>
    <col min="4869" max="4869" width="22.75" style="410" customWidth="1"/>
    <col min="4870" max="4870" width="15.75" style="410" customWidth="1"/>
    <col min="4871" max="4871" width="13.875" style="410" customWidth="1"/>
    <col min="4872" max="4872" width="13.75" style="410" customWidth="1"/>
    <col min="4873" max="4873" width="66.75" style="410" customWidth="1"/>
    <col min="4874" max="4874" width="6.375" style="410" customWidth="1"/>
    <col min="4875" max="4875" width="15.375" style="410" bestFit="1" customWidth="1"/>
    <col min="4876" max="4876" width="94" style="410" bestFit="1" customWidth="1"/>
    <col min="4877" max="5120" width="9" style="410"/>
    <col min="5121" max="5121" width="3.625" style="410" customWidth="1"/>
    <col min="5122" max="5122" width="3.75" style="410" customWidth="1"/>
    <col min="5123" max="5123" width="4.375" style="410" customWidth="1"/>
    <col min="5124" max="5124" width="4.5" style="410" customWidth="1"/>
    <col min="5125" max="5125" width="22.75" style="410" customWidth="1"/>
    <col min="5126" max="5126" width="15.75" style="410" customWidth="1"/>
    <col min="5127" max="5127" width="13.875" style="410" customWidth="1"/>
    <col min="5128" max="5128" width="13.75" style="410" customWidth="1"/>
    <col min="5129" max="5129" width="66.75" style="410" customWidth="1"/>
    <col min="5130" max="5130" width="6.375" style="410" customWidth="1"/>
    <col min="5131" max="5131" width="15.375" style="410" bestFit="1" customWidth="1"/>
    <col min="5132" max="5132" width="94" style="410" bestFit="1" customWidth="1"/>
    <col min="5133" max="5376" width="9" style="410"/>
    <col min="5377" max="5377" width="3.625" style="410" customWidth="1"/>
    <col min="5378" max="5378" width="3.75" style="410" customWidth="1"/>
    <col min="5379" max="5379" width="4.375" style="410" customWidth="1"/>
    <col min="5380" max="5380" width="4.5" style="410" customWidth="1"/>
    <col min="5381" max="5381" width="22.75" style="410" customWidth="1"/>
    <col min="5382" max="5382" width="15.75" style="410" customWidth="1"/>
    <col min="5383" max="5383" width="13.875" style="410" customWidth="1"/>
    <col min="5384" max="5384" width="13.75" style="410" customWidth="1"/>
    <col min="5385" max="5385" width="66.75" style="410" customWidth="1"/>
    <col min="5386" max="5386" width="6.375" style="410" customWidth="1"/>
    <col min="5387" max="5387" width="15.375" style="410" bestFit="1" customWidth="1"/>
    <col min="5388" max="5388" width="94" style="410" bestFit="1" customWidth="1"/>
    <col min="5389" max="5632" width="9" style="410"/>
    <col min="5633" max="5633" width="3.625" style="410" customWidth="1"/>
    <col min="5634" max="5634" width="3.75" style="410" customWidth="1"/>
    <col min="5635" max="5635" width="4.375" style="410" customWidth="1"/>
    <col min="5636" max="5636" width="4.5" style="410" customWidth="1"/>
    <col min="5637" max="5637" width="22.75" style="410" customWidth="1"/>
    <col min="5638" max="5638" width="15.75" style="410" customWidth="1"/>
    <col min="5639" max="5639" width="13.875" style="410" customWidth="1"/>
    <col min="5640" max="5640" width="13.75" style="410" customWidth="1"/>
    <col min="5641" max="5641" width="66.75" style="410" customWidth="1"/>
    <col min="5642" max="5642" width="6.375" style="410" customWidth="1"/>
    <col min="5643" max="5643" width="15.375" style="410" bestFit="1" customWidth="1"/>
    <col min="5644" max="5644" width="94" style="410" bestFit="1" customWidth="1"/>
    <col min="5645" max="5888" width="9" style="410"/>
    <col min="5889" max="5889" width="3.625" style="410" customWidth="1"/>
    <col min="5890" max="5890" width="3.75" style="410" customWidth="1"/>
    <col min="5891" max="5891" width="4.375" style="410" customWidth="1"/>
    <col min="5892" max="5892" width="4.5" style="410" customWidth="1"/>
    <col min="5893" max="5893" width="22.75" style="410" customWidth="1"/>
    <col min="5894" max="5894" width="15.75" style="410" customWidth="1"/>
    <col min="5895" max="5895" width="13.875" style="410" customWidth="1"/>
    <col min="5896" max="5896" width="13.75" style="410" customWidth="1"/>
    <col min="5897" max="5897" width="66.75" style="410" customWidth="1"/>
    <col min="5898" max="5898" width="6.375" style="410" customWidth="1"/>
    <col min="5899" max="5899" width="15.375" style="410" bestFit="1" customWidth="1"/>
    <col min="5900" max="5900" width="94" style="410" bestFit="1" customWidth="1"/>
    <col min="5901" max="6144" width="9" style="410"/>
    <col min="6145" max="6145" width="3.625" style="410" customWidth="1"/>
    <col min="6146" max="6146" width="3.75" style="410" customWidth="1"/>
    <col min="6147" max="6147" width="4.375" style="410" customWidth="1"/>
    <col min="6148" max="6148" width="4.5" style="410" customWidth="1"/>
    <col min="6149" max="6149" width="22.75" style="410" customWidth="1"/>
    <col min="6150" max="6150" width="15.75" style="410" customWidth="1"/>
    <col min="6151" max="6151" width="13.875" style="410" customWidth="1"/>
    <col min="6152" max="6152" width="13.75" style="410" customWidth="1"/>
    <col min="6153" max="6153" width="66.75" style="410" customWidth="1"/>
    <col min="6154" max="6154" width="6.375" style="410" customWidth="1"/>
    <col min="6155" max="6155" width="15.375" style="410" bestFit="1" customWidth="1"/>
    <col min="6156" max="6156" width="94" style="410" bestFit="1" customWidth="1"/>
    <col min="6157" max="6400" width="9" style="410"/>
    <col min="6401" max="6401" width="3.625" style="410" customWidth="1"/>
    <col min="6402" max="6402" width="3.75" style="410" customWidth="1"/>
    <col min="6403" max="6403" width="4.375" style="410" customWidth="1"/>
    <col min="6404" max="6404" width="4.5" style="410" customWidth="1"/>
    <col min="6405" max="6405" width="22.75" style="410" customWidth="1"/>
    <col min="6406" max="6406" width="15.75" style="410" customWidth="1"/>
    <col min="6407" max="6407" width="13.875" style="410" customWidth="1"/>
    <col min="6408" max="6408" width="13.75" style="410" customWidth="1"/>
    <col min="6409" max="6409" width="66.75" style="410" customWidth="1"/>
    <col min="6410" max="6410" width="6.375" style="410" customWidth="1"/>
    <col min="6411" max="6411" width="15.375" style="410" bestFit="1" customWidth="1"/>
    <col min="6412" max="6412" width="94" style="410" bestFit="1" customWidth="1"/>
    <col min="6413" max="6656" width="9" style="410"/>
    <col min="6657" max="6657" width="3.625" style="410" customWidth="1"/>
    <col min="6658" max="6658" width="3.75" style="410" customWidth="1"/>
    <col min="6659" max="6659" width="4.375" style="410" customWidth="1"/>
    <col min="6660" max="6660" width="4.5" style="410" customWidth="1"/>
    <col min="6661" max="6661" width="22.75" style="410" customWidth="1"/>
    <col min="6662" max="6662" width="15.75" style="410" customWidth="1"/>
    <col min="6663" max="6663" width="13.875" style="410" customWidth="1"/>
    <col min="6664" max="6664" width="13.75" style="410" customWidth="1"/>
    <col min="6665" max="6665" width="66.75" style="410" customWidth="1"/>
    <col min="6666" max="6666" width="6.375" style="410" customWidth="1"/>
    <col min="6667" max="6667" width="15.375" style="410" bestFit="1" customWidth="1"/>
    <col min="6668" max="6668" width="94" style="410" bestFit="1" customWidth="1"/>
    <col min="6669" max="6912" width="9" style="410"/>
    <col min="6913" max="6913" width="3.625" style="410" customWidth="1"/>
    <col min="6914" max="6914" width="3.75" style="410" customWidth="1"/>
    <col min="6915" max="6915" width="4.375" style="410" customWidth="1"/>
    <col min="6916" max="6916" width="4.5" style="410" customWidth="1"/>
    <col min="6917" max="6917" width="22.75" style="410" customWidth="1"/>
    <col min="6918" max="6918" width="15.75" style="410" customWidth="1"/>
    <col min="6919" max="6919" width="13.875" style="410" customWidth="1"/>
    <col min="6920" max="6920" width="13.75" style="410" customWidth="1"/>
    <col min="6921" max="6921" width="66.75" style="410" customWidth="1"/>
    <col min="6922" max="6922" width="6.375" style="410" customWidth="1"/>
    <col min="6923" max="6923" width="15.375" style="410" bestFit="1" customWidth="1"/>
    <col min="6924" max="6924" width="94" style="410" bestFit="1" customWidth="1"/>
    <col min="6925" max="7168" width="9" style="410"/>
    <col min="7169" max="7169" width="3.625" style="410" customWidth="1"/>
    <col min="7170" max="7170" width="3.75" style="410" customWidth="1"/>
    <col min="7171" max="7171" width="4.375" style="410" customWidth="1"/>
    <col min="7172" max="7172" width="4.5" style="410" customWidth="1"/>
    <col min="7173" max="7173" width="22.75" style="410" customWidth="1"/>
    <col min="7174" max="7174" width="15.75" style="410" customWidth="1"/>
    <col min="7175" max="7175" width="13.875" style="410" customWidth="1"/>
    <col min="7176" max="7176" width="13.75" style="410" customWidth="1"/>
    <col min="7177" max="7177" width="66.75" style="410" customWidth="1"/>
    <col min="7178" max="7178" width="6.375" style="410" customWidth="1"/>
    <col min="7179" max="7179" width="15.375" style="410" bestFit="1" customWidth="1"/>
    <col min="7180" max="7180" width="94" style="410" bestFit="1" customWidth="1"/>
    <col min="7181" max="7424" width="9" style="410"/>
    <col min="7425" max="7425" width="3.625" style="410" customWidth="1"/>
    <col min="7426" max="7426" width="3.75" style="410" customWidth="1"/>
    <col min="7427" max="7427" width="4.375" style="410" customWidth="1"/>
    <col min="7428" max="7428" width="4.5" style="410" customWidth="1"/>
    <col min="7429" max="7429" width="22.75" style="410" customWidth="1"/>
    <col min="7430" max="7430" width="15.75" style="410" customWidth="1"/>
    <col min="7431" max="7431" width="13.875" style="410" customWidth="1"/>
    <col min="7432" max="7432" width="13.75" style="410" customWidth="1"/>
    <col min="7433" max="7433" width="66.75" style="410" customWidth="1"/>
    <col min="7434" max="7434" width="6.375" style="410" customWidth="1"/>
    <col min="7435" max="7435" width="15.375" style="410" bestFit="1" customWidth="1"/>
    <col min="7436" max="7436" width="94" style="410" bestFit="1" customWidth="1"/>
    <col min="7437" max="7680" width="9" style="410"/>
    <col min="7681" max="7681" width="3.625" style="410" customWidth="1"/>
    <col min="7682" max="7682" width="3.75" style="410" customWidth="1"/>
    <col min="7683" max="7683" width="4.375" style="410" customWidth="1"/>
    <col min="7684" max="7684" width="4.5" style="410" customWidth="1"/>
    <col min="7685" max="7685" width="22.75" style="410" customWidth="1"/>
    <col min="7686" max="7686" width="15.75" style="410" customWidth="1"/>
    <col min="7687" max="7687" width="13.875" style="410" customWidth="1"/>
    <col min="7688" max="7688" width="13.75" style="410" customWidth="1"/>
    <col min="7689" max="7689" width="66.75" style="410" customWidth="1"/>
    <col min="7690" max="7690" width="6.375" style="410" customWidth="1"/>
    <col min="7691" max="7691" width="15.375" style="410" bestFit="1" customWidth="1"/>
    <col min="7692" max="7692" width="94" style="410" bestFit="1" customWidth="1"/>
    <col min="7693" max="7936" width="9" style="410"/>
    <col min="7937" max="7937" width="3.625" style="410" customWidth="1"/>
    <col min="7938" max="7938" width="3.75" style="410" customWidth="1"/>
    <col min="7939" max="7939" width="4.375" style="410" customWidth="1"/>
    <col min="7940" max="7940" width="4.5" style="410" customWidth="1"/>
    <col min="7941" max="7941" width="22.75" style="410" customWidth="1"/>
    <col min="7942" max="7942" width="15.75" style="410" customWidth="1"/>
    <col min="7943" max="7943" width="13.875" style="410" customWidth="1"/>
    <col min="7944" max="7944" width="13.75" style="410" customWidth="1"/>
    <col min="7945" max="7945" width="66.75" style="410" customWidth="1"/>
    <col min="7946" max="7946" width="6.375" style="410" customWidth="1"/>
    <col min="7947" max="7947" width="15.375" style="410" bestFit="1" customWidth="1"/>
    <col min="7948" max="7948" width="94" style="410" bestFit="1" customWidth="1"/>
    <col min="7949" max="8192" width="9" style="410"/>
    <col min="8193" max="8193" width="3.625" style="410" customWidth="1"/>
    <col min="8194" max="8194" width="3.75" style="410" customWidth="1"/>
    <col min="8195" max="8195" width="4.375" style="410" customWidth="1"/>
    <col min="8196" max="8196" width="4.5" style="410" customWidth="1"/>
    <col min="8197" max="8197" width="22.75" style="410" customWidth="1"/>
    <col min="8198" max="8198" width="15.75" style="410" customWidth="1"/>
    <col min="8199" max="8199" width="13.875" style="410" customWidth="1"/>
    <col min="8200" max="8200" width="13.75" style="410" customWidth="1"/>
    <col min="8201" max="8201" width="66.75" style="410" customWidth="1"/>
    <col min="8202" max="8202" width="6.375" style="410" customWidth="1"/>
    <col min="8203" max="8203" width="15.375" style="410" bestFit="1" customWidth="1"/>
    <col min="8204" max="8204" width="94" style="410" bestFit="1" customWidth="1"/>
    <col min="8205" max="8448" width="9" style="410"/>
    <col min="8449" max="8449" width="3.625" style="410" customWidth="1"/>
    <col min="8450" max="8450" width="3.75" style="410" customWidth="1"/>
    <col min="8451" max="8451" width="4.375" style="410" customWidth="1"/>
    <col min="8452" max="8452" width="4.5" style="410" customWidth="1"/>
    <col min="8453" max="8453" width="22.75" style="410" customWidth="1"/>
    <col min="8454" max="8454" width="15.75" style="410" customWidth="1"/>
    <col min="8455" max="8455" width="13.875" style="410" customWidth="1"/>
    <col min="8456" max="8456" width="13.75" style="410" customWidth="1"/>
    <col min="8457" max="8457" width="66.75" style="410" customWidth="1"/>
    <col min="8458" max="8458" width="6.375" style="410" customWidth="1"/>
    <col min="8459" max="8459" width="15.375" style="410" bestFit="1" customWidth="1"/>
    <col min="8460" max="8460" width="94" style="410" bestFit="1" customWidth="1"/>
    <col min="8461" max="8704" width="9" style="410"/>
    <col min="8705" max="8705" width="3.625" style="410" customWidth="1"/>
    <col min="8706" max="8706" width="3.75" style="410" customWidth="1"/>
    <col min="8707" max="8707" width="4.375" style="410" customWidth="1"/>
    <col min="8708" max="8708" width="4.5" style="410" customWidth="1"/>
    <col min="8709" max="8709" width="22.75" style="410" customWidth="1"/>
    <col min="8710" max="8710" width="15.75" style="410" customWidth="1"/>
    <col min="8711" max="8711" width="13.875" style="410" customWidth="1"/>
    <col min="8712" max="8712" width="13.75" style="410" customWidth="1"/>
    <col min="8713" max="8713" width="66.75" style="410" customWidth="1"/>
    <col min="8714" max="8714" width="6.375" style="410" customWidth="1"/>
    <col min="8715" max="8715" width="15.375" style="410" bestFit="1" customWidth="1"/>
    <col min="8716" max="8716" width="94" style="410" bestFit="1" customWidth="1"/>
    <col min="8717" max="8960" width="9" style="410"/>
    <col min="8961" max="8961" width="3.625" style="410" customWidth="1"/>
    <col min="8962" max="8962" width="3.75" style="410" customWidth="1"/>
    <col min="8963" max="8963" width="4.375" style="410" customWidth="1"/>
    <col min="8964" max="8964" width="4.5" style="410" customWidth="1"/>
    <col min="8965" max="8965" width="22.75" style="410" customWidth="1"/>
    <col min="8966" max="8966" width="15.75" style="410" customWidth="1"/>
    <col min="8967" max="8967" width="13.875" style="410" customWidth="1"/>
    <col min="8968" max="8968" width="13.75" style="410" customWidth="1"/>
    <col min="8969" max="8969" width="66.75" style="410" customWidth="1"/>
    <col min="8970" max="8970" width="6.375" style="410" customWidth="1"/>
    <col min="8971" max="8971" width="15.375" style="410" bestFit="1" customWidth="1"/>
    <col min="8972" max="8972" width="94" style="410" bestFit="1" customWidth="1"/>
    <col min="8973" max="9216" width="9" style="410"/>
    <col min="9217" max="9217" width="3.625" style="410" customWidth="1"/>
    <col min="9218" max="9218" width="3.75" style="410" customWidth="1"/>
    <col min="9219" max="9219" width="4.375" style="410" customWidth="1"/>
    <col min="9220" max="9220" width="4.5" style="410" customWidth="1"/>
    <col min="9221" max="9221" width="22.75" style="410" customWidth="1"/>
    <col min="9222" max="9222" width="15.75" style="410" customWidth="1"/>
    <col min="9223" max="9223" width="13.875" style="410" customWidth="1"/>
    <col min="9224" max="9224" width="13.75" style="410" customWidth="1"/>
    <col min="9225" max="9225" width="66.75" style="410" customWidth="1"/>
    <col min="9226" max="9226" width="6.375" style="410" customWidth="1"/>
    <col min="9227" max="9227" width="15.375" style="410" bestFit="1" customWidth="1"/>
    <col min="9228" max="9228" width="94" style="410" bestFit="1" customWidth="1"/>
    <col min="9229" max="9472" width="9" style="410"/>
    <col min="9473" max="9473" width="3.625" style="410" customWidth="1"/>
    <col min="9474" max="9474" width="3.75" style="410" customWidth="1"/>
    <col min="9475" max="9475" width="4.375" style="410" customWidth="1"/>
    <col min="9476" max="9476" width="4.5" style="410" customWidth="1"/>
    <col min="9477" max="9477" width="22.75" style="410" customWidth="1"/>
    <col min="9478" max="9478" width="15.75" style="410" customWidth="1"/>
    <col min="9479" max="9479" width="13.875" style="410" customWidth="1"/>
    <col min="9480" max="9480" width="13.75" style="410" customWidth="1"/>
    <col min="9481" max="9481" width="66.75" style="410" customWidth="1"/>
    <col min="9482" max="9482" width="6.375" style="410" customWidth="1"/>
    <col min="9483" max="9483" width="15.375" style="410" bestFit="1" customWidth="1"/>
    <col min="9484" max="9484" width="94" style="410" bestFit="1" customWidth="1"/>
    <col min="9485" max="9728" width="9" style="410"/>
    <col min="9729" max="9729" width="3.625" style="410" customWidth="1"/>
    <col min="9730" max="9730" width="3.75" style="410" customWidth="1"/>
    <col min="9731" max="9731" width="4.375" style="410" customWidth="1"/>
    <col min="9732" max="9732" width="4.5" style="410" customWidth="1"/>
    <col min="9733" max="9733" width="22.75" style="410" customWidth="1"/>
    <col min="9734" max="9734" width="15.75" style="410" customWidth="1"/>
    <col min="9735" max="9735" width="13.875" style="410" customWidth="1"/>
    <col min="9736" max="9736" width="13.75" style="410" customWidth="1"/>
    <col min="9737" max="9737" width="66.75" style="410" customWidth="1"/>
    <col min="9738" max="9738" width="6.375" style="410" customWidth="1"/>
    <col min="9739" max="9739" width="15.375" style="410" bestFit="1" customWidth="1"/>
    <col min="9740" max="9740" width="94" style="410" bestFit="1" customWidth="1"/>
    <col min="9741" max="9984" width="9" style="410"/>
    <col min="9985" max="9985" width="3.625" style="410" customWidth="1"/>
    <col min="9986" max="9986" width="3.75" style="410" customWidth="1"/>
    <col min="9987" max="9987" width="4.375" style="410" customWidth="1"/>
    <col min="9988" max="9988" width="4.5" style="410" customWidth="1"/>
    <col min="9989" max="9989" width="22.75" style="410" customWidth="1"/>
    <col min="9990" max="9990" width="15.75" style="410" customWidth="1"/>
    <col min="9991" max="9991" width="13.875" style="410" customWidth="1"/>
    <col min="9992" max="9992" width="13.75" style="410" customWidth="1"/>
    <col min="9993" max="9993" width="66.75" style="410" customWidth="1"/>
    <col min="9994" max="9994" width="6.375" style="410" customWidth="1"/>
    <col min="9995" max="9995" width="15.375" style="410" bestFit="1" customWidth="1"/>
    <col min="9996" max="9996" width="94" style="410" bestFit="1" customWidth="1"/>
    <col min="9997" max="10240" width="9" style="410"/>
    <col min="10241" max="10241" width="3.625" style="410" customWidth="1"/>
    <col min="10242" max="10242" width="3.75" style="410" customWidth="1"/>
    <col min="10243" max="10243" width="4.375" style="410" customWidth="1"/>
    <col min="10244" max="10244" width="4.5" style="410" customWidth="1"/>
    <col min="10245" max="10245" width="22.75" style="410" customWidth="1"/>
    <col min="10246" max="10246" width="15.75" style="410" customWidth="1"/>
    <col min="10247" max="10247" width="13.875" style="410" customWidth="1"/>
    <col min="10248" max="10248" width="13.75" style="410" customWidth="1"/>
    <col min="10249" max="10249" width="66.75" style="410" customWidth="1"/>
    <col min="10250" max="10250" width="6.375" style="410" customWidth="1"/>
    <col min="10251" max="10251" width="15.375" style="410" bestFit="1" customWidth="1"/>
    <col min="10252" max="10252" width="94" style="410" bestFit="1" customWidth="1"/>
    <col min="10253" max="10496" width="9" style="410"/>
    <col min="10497" max="10497" width="3.625" style="410" customWidth="1"/>
    <col min="10498" max="10498" width="3.75" style="410" customWidth="1"/>
    <col min="10499" max="10499" width="4.375" style="410" customWidth="1"/>
    <col min="10500" max="10500" width="4.5" style="410" customWidth="1"/>
    <col min="10501" max="10501" width="22.75" style="410" customWidth="1"/>
    <col min="10502" max="10502" width="15.75" style="410" customWidth="1"/>
    <col min="10503" max="10503" width="13.875" style="410" customWidth="1"/>
    <col min="10504" max="10504" width="13.75" style="410" customWidth="1"/>
    <col min="10505" max="10505" width="66.75" style="410" customWidth="1"/>
    <col min="10506" max="10506" width="6.375" style="410" customWidth="1"/>
    <col min="10507" max="10507" width="15.375" style="410" bestFit="1" customWidth="1"/>
    <col min="10508" max="10508" width="94" style="410" bestFit="1" customWidth="1"/>
    <col min="10509" max="10752" width="9" style="410"/>
    <col min="10753" max="10753" width="3.625" style="410" customWidth="1"/>
    <col min="10754" max="10754" width="3.75" style="410" customWidth="1"/>
    <col min="10755" max="10755" width="4.375" style="410" customWidth="1"/>
    <col min="10756" max="10756" width="4.5" style="410" customWidth="1"/>
    <col min="10757" max="10757" width="22.75" style="410" customWidth="1"/>
    <col min="10758" max="10758" width="15.75" style="410" customWidth="1"/>
    <col min="10759" max="10759" width="13.875" style="410" customWidth="1"/>
    <col min="10760" max="10760" width="13.75" style="410" customWidth="1"/>
    <col min="10761" max="10761" width="66.75" style="410" customWidth="1"/>
    <col min="10762" max="10762" width="6.375" style="410" customWidth="1"/>
    <col min="10763" max="10763" width="15.375" style="410" bestFit="1" customWidth="1"/>
    <col min="10764" max="10764" width="94" style="410" bestFit="1" customWidth="1"/>
    <col min="10765" max="11008" width="9" style="410"/>
    <col min="11009" max="11009" width="3.625" style="410" customWidth="1"/>
    <col min="11010" max="11010" width="3.75" style="410" customWidth="1"/>
    <col min="11011" max="11011" width="4.375" style="410" customWidth="1"/>
    <col min="11012" max="11012" width="4.5" style="410" customWidth="1"/>
    <col min="11013" max="11013" width="22.75" style="410" customWidth="1"/>
    <col min="11014" max="11014" width="15.75" style="410" customWidth="1"/>
    <col min="11015" max="11015" width="13.875" style="410" customWidth="1"/>
    <col min="11016" max="11016" width="13.75" style="410" customWidth="1"/>
    <col min="11017" max="11017" width="66.75" style="410" customWidth="1"/>
    <col min="11018" max="11018" width="6.375" style="410" customWidth="1"/>
    <col min="11019" max="11019" width="15.375" style="410" bestFit="1" customWidth="1"/>
    <col min="11020" max="11020" width="94" style="410" bestFit="1" customWidth="1"/>
    <col min="11021" max="11264" width="9" style="410"/>
    <col min="11265" max="11265" width="3.625" style="410" customWidth="1"/>
    <col min="11266" max="11266" width="3.75" style="410" customWidth="1"/>
    <col min="11267" max="11267" width="4.375" style="410" customWidth="1"/>
    <col min="11268" max="11268" width="4.5" style="410" customWidth="1"/>
    <col min="11269" max="11269" width="22.75" style="410" customWidth="1"/>
    <col min="11270" max="11270" width="15.75" style="410" customWidth="1"/>
    <col min="11271" max="11271" width="13.875" style="410" customWidth="1"/>
    <col min="11272" max="11272" width="13.75" style="410" customWidth="1"/>
    <col min="11273" max="11273" width="66.75" style="410" customWidth="1"/>
    <col min="11274" max="11274" width="6.375" style="410" customWidth="1"/>
    <col min="11275" max="11275" width="15.375" style="410" bestFit="1" customWidth="1"/>
    <col min="11276" max="11276" width="94" style="410" bestFit="1" customWidth="1"/>
    <col min="11277" max="11520" width="9" style="410"/>
    <col min="11521" max="11521" width="3.625" style="410" customWidth="1"/>
    <col min="11522" max="11522" width="3.75" style="410" customWidth="1"/>
    <col min="11523" max="11523" width="4.375" style="410" customWidth="1"/>
    <col min="11524" max="11524" width="4.5" style="410" customWidth="1"/>
    <col min="11525" max="11525" width="22.75" style="410" customWidth="1"/>
    <col min="11526" max="11526" width="15.75" style="410" customWidth="1"/>
    <col min="11527" max="11527" width="13.875" style="410" customWidth="1"/>
    <col min="11528" max="11528" width="13.75" style="410" customWidth="1"/>
    <col min="11529" max="11529" width="66.75" style="410" customWidth="1"/>
    <col min="11530" max="11530" width="6.375" style="410" customWidth="1"/>
    <col min="11531" max="11531" width="15.375" style="410" bestFit="1" customWidth="1"/>
    <col min="11532" max="11532" width="94" style="410" bestFit="1" customWidth="1"/>
    <col min="11533" max="11776" width="9" style="410"/>
    <col min="11777" max="11777" width="3.625" style="410" customWidth="1"/>
    <col min="11778" max="11778" width="3.75" style="410" customWidth="1"/>
    <col min="11779" max="11779" width="4.375" style="410" customWidth="1"/>
    <col min="11780" max="11780" width="4.5" style="410" customWidth="1"/>
    <col min="11781" max="11781" width="22.75" style="410" customWidth="1"/>
    <col min="11782" max="11782" width="15.75" style="410" customWidth="1"/>
    <col min="11783" max="11783" width="13.875" style="410" customWidth="1"/>
    <col min="11784" max="11784" width="13.75" style="410" customWidth="1"/>
    <col min="11785" max="11785" width="66.75" style="410" customWidth="1"/>
    <col min="11786" max="11786" width="6.375" style="410" customWidth="1"/>
    <col min="11787" max="11787" width="15.375" style="410" bestFit="1" customWidth="1"/>
    <col min="11788" max="11788" width="94" style="410" bestFit="1" customWidth="1"/>
    <col min="11789" max="12032" width="9" style="410"/>
    <col min="12033" max="12033" width="3.625" style="410" customWidth="1"/>
    <col min="12034" max="12034" width="3.75" style="410" customWidth="1"/>
    <col min="12035" max="12035" width="4.375" style="410" customWidth="1"/>
    <col min="12036" max="12036" width="4.5" style="410" customWidth="1"/>
    <col min="12037" max="12037" width="22.75" style="410" customWidth="1"/>
    <col min="12038" max="12038" width="15.75" style="410" customWidth="1"/>
    <col min="12039" max="12039" width="13.875" style="410" customWidth="1"/>
    <col min="12040" max="12040" width="13.75" style="410" customWidth="1"/>
    <col min="12041" max="12041" width="66.75" style="410" customWidth="1"/>
    <col min="12042" max="12042" width="6.375" style="410" customWidth="1"/>
    <col min="12043" max="12043" width="15.375" style="410" bestFit="1" customWidth="1"/>
    <col min="12044" max="12044" width="94" style="410" bestFit="1" customWidth="1"/>
    <col min="12045" max="12288" width="9" style="410"/>
    <col min="12289" max="12289" width="3.625" style="410" customWidth="1"/>
    <col min="12290" max="12290" width="3.75" style="410" customWidth="1"/>
    <col min="12291" max="12291" width="4.375" style="410" customWidth="1"/>
    <col min="12292" max="12292" width="4.5" style="410" customWidth="1"/>
    <col min="12293" max="12293" width="22.75" style="410" customWidth="1"/>
    <col min="12294" max="12294" width="15.75" style="410" customWidth="1"/>
    <col min="12295" max="12295" width="13.875" style="410" customWidth="1"/>
    <col min="12296" max="12296" width="13.75" style="410" customWidth="1"/>
    <col min="12297" max="12297" width="66.75" style="410" customWidth="1"/>
    <col min="12298" max="12298" width="6.375" style="410" customWidth="1"/>
    <col min="12299" max="12299" width="15.375" style="410" bestFit="1" customWidth="1"/>
    <col min="12300" max="12300" width="94" style="410" bestFit="1" customWidth="1"/>
    <col min="12301" max="12544" width="9" style="410"/>
    <col min="12545" max="12545" width="3.625" style="410" customWidth="1"/>
    <col min="12546" max="12546" width="3.75" style="410" customWidth="1"/>
    <col min="12547" max="12547" width="4.375" style="410" customWidth="1"/>
    <col min="12548" max="12548" width="4.5" style="410" customWidth="1"/>
    <col min="12549" max="12549" width="22.75" style="410" customWidth="1"/>
    <col min="12550" max="12550" width="15.75" style="410" customWidth="1"/>
    <col min="12551" max="12551" width="13.875" style="410" customWidth="1"/>
    <col min="12552" max="12552" width="13.75" style="410" customWidth="1"/>
    <col min="12553" max="12553" width="66.75" style="410" customWidth="1"/>
    <col min="12554" max="12554" width="6.375" style="410" customWidth="1"/>
    <col min="12555" max="12555" width="15.375" style="410" bestFit="1" customWidth="1"/>
    <col min="12556" max="12556" width="94" style="410" bestFit="1" customWidth="1"/>
    <col min="12557" max="12800" width="9" style="410"/>
    <col min="12801" max="12801" width="3.625" style="410" customWidth="1"/>
    <col min="12802" max="12802" width="3.75" style="410" customWidth="1"/>
    <col min="12803" max="12803" width="4.375" style="410" customWidth="1"/>
    <col min="12804" max="12804" width="4.5" style="410" customWidth="1"/>
    <col min="12805" max="12805" width="22.75" style="410" customWidth="1"/>
    <col min="12806" max="12806" width="15.75" style="410" customWidth="1"/>
    <col min="12807" max="12807" width="13.875" style="410" customWidth="1"/>
    <col min="12808" max="12808" width="13.75" style="410" customWidth="1"/>
    <col min="12809" max="12809" width="66.75" style="410" customWidth="1"/>
    <col min="12810" max="12810" width="6.375" style="410" customWidth="1"/>
    <col min="12811" max="12811" width="15.375" style="410" bestFit="1" customWidth="1"/>
    <col min="12812" max="12812" width="94" style="410" bestFit="1" customWidth="1"/>
    <col min="12813" max="13056" width="9" style="410"/>
    <col min="13057" max="13057" width="3.625" style="410" customWidth="1"/>
    <col min="13058" max="13058" width="3.75" style="410" customWidth="1"/>
    <col min="13059" max="13059" width="4.375" style="410" customWidth="1"/>
    <col min="13060" max="13060" width="4.5" style="410" customWidth="1"/>
    <col min="13061" max="13061" width="22.75" style="410" customWidth="1"/>
    <col min="13062" max="13062" width="15.75" style="410" customWidth="1"/>
    <col min="13063" max="13063" width="13.875" style="410" customWidth="1"/>
    <col min="13064" max="13064" width="13.75" style="410" customWidth="1"/>
    <col min="13065" max="13065" width="66.75" style="410" customWidth="1"/>
    <col min="13066" max="13066" width="6.375" style="410" customWidth="1"/>
    <col min="13067" max="13067" width="15.375" style="410" bestFit="1" customWidth="1"/>
    <col min="13068" max="13068" width="94" style="410" bestFit="1" customWidth="1"/>
    <col min="13069" max="13312" width="9" style="410"/>
    <col min="13313" max="13313" width="3.625" style="410" customWidth="1"/>
    <col min="13314" max="13314" width="3.75" style="410" customWidth="1"/>
    <col min="13315" max="13315" width="4.375" style="410" customWidth="1"/>
    <col min="13316" max="13316" width="4.5" style="410" customWidth="1"/>
    <col min="13317" max="13317" width="22.75" style="410" customWidth="1"/>
    <col min="13318" max="13318" width="15.75" style="410" customWidth="1"/>
    <col min="13319" max="13319" width="13.875" style="410" customWidth="1"/>
    <col min="13320" max="13320" width="13.75" style="410" customWidth="1"/>
    <col min="13321" max="13321" width="66.75" style="410" customWidth="1"/>
    <col min="13322" max="13322" width="6.375" style="410" customWidth="1"/>
    <col min="13323" max="13323" width="15.375" style="410" bestFit="1" customWidth="1"/>
    <col min="13324" max="13324" width="94" style="410" bestFit="1" customWidth="1"/>
    <col min="13325" max="13568" width="9" style="410"/>
    <col min="13569" max="13569" width="3.625" style="410" customWidth="1"/>
    <col min="13570" max="13570" width="3.75" style="410" customWidth="1"/>
    <col min="13571" max="13571" width="4.375" style="410" customWidth="1"/>
    <col min="13572" max="13572" width="4.5" style="410" customWidth="1"/>
    <col min="13573" max="13573" width="22.75" style="410" customWidth="1"/>
    <col min="13574" max="13574" width="15.75" style="410" customWidth="1"/>
    <col min="13575" max="13575" width="13.875" style="410" customWidth="1"/>
    <col min="13576" max="13576" width="13.75" style="410" customWidth="1"/>
    <col min="13577" max="13577" width="66.75" style="410" customWidth="1"/>
    <col min="13578" max="13578" width="6.375" style="410" customWidth="1"/>
    <col min="13579" max="13579" width="15.375" style="410" bestFit="1" customWidth="1"/>
    <col min="13580" max="13580" width="94" style="410" bestFit="1" customWidth="1"/>
    <col min="13581" max="13824" width="9" style="410"/>
    <col min="13825" max="13825" width="3.625" style="410" customWidth="1"/>
    <col min="13826" max="13826" width="3.75" style="410" customWidth="1"/>
    <col min="13827" max="13827" width="4.375" style="410" customWidth="1"/>
    <col min="13828" max="13828" width="4.5" style="410" customWidth="1"/>
    <col min="13829" max="13829" width="22.75" style="410" customWidth="1"/>
    <col min="13830" max="13830" width="15.75" style="410" customWidth="1"/>
    <col min="13831" max="13831" width="13.875" style="410" customWidth="1"/>
    <col min="13832" max="13832" width="13.75" style="410" customWidth="1"/>
    <col min="13833" max="13833" width="66.75" style="410" customWidth="1"/>
    <col min="13834" max="13834" width="6.375" style="410" customWidth="1"/>
    <col min="13835" max="13835" width="15.375" style="410" bestFit="1" customWidth="1"/>
    <col min="13836" max="13836" width="94" style="410" bestFit="1" customWidth="1"/>
    <col min="13837" max="14080" width="9" style="410"/>
    <col min="14081" max="14081" width="3.625" style="410" customWidth="1"/>
    <col min="14082" max="14082" width="3.75" style="410" customWidth="1"/>
    <col min="14083" max="14083" width="4.375" style="410" customWidth="1"/>
    <col min="14084" max="14084" width="4.5" style="410" customWidth="1"/>
    <col min="14085" max="14085" width="22.75" style="410" customWidth="1"/>
    <col min="14086" max="14086" width="15.75" style="410" customWidth="1"/>
    <col min="14087" max="14087" width="13.875" style="410" customWidth="1"/>
    <col min="14088" max="14088" width="13.75" style="410" customWidth="1"/>
    <col min="14089" max="14089" width="66.75" style="410" customWidth="1"/>
    <col min="14090" max="14090" width="6.375" style="410" customWidth="1"/>
    <col min="14091" max="14091" width="15.375" style="410" bestFit="1" customWidth="1"/>
    <col min="14092" max="14092" width="94" style="410" bestFit="1" customWidth="1"/>
    <col min="14093" max="14336" width="9" style="410"/>
    <col min="14337" max="14337" width="3.625" style="410" customWidth="1"/>
    <col min="14338" max="14338" width="3.75" style="410" customWidth="1"/>
    <col min="14339" max="14339" width="4.375" style="410" customWidth="1"/>
    <col min="14340" max="14340" width="4.5" style="410" customWidth="1"/>
    <col min="14341" max="14341" width="22.75" style="410" customWidth="1"/>
    <col min="14342" max="14342" width="15.75" style="410" customWidth="1"/>
    <col min="14343" max="14343" width="13.875" style="410" customWidth="1"/>
    <col min="14344" max="14344" width="13.75" style="410" customWidth="1"/>
    <col min="14345" max="14345" width="66.75" style="410" customWidth="1"/>
    <col min="14346" max="14346" width="6.375" style="410" customWidth="1"/>
    <col min="14347" max="14347" width="15.375" style="410" bestFit="1" customWidth="1"/>
    <col min="14348" max="14348" width="94" style="410" bestFit="1" customWidth="1"/>
    <col min="14349" max="14592" width="9" style="410"/>
    <col min="14593" max="14593" width="3.625" style="410" customWidth="1"/>
    <col min="14594" max="14594" width="3.75" style="410" customWidth="1"/>
    <col min="14595" max="14595" width="4.375" style="410" customWidth="1"/>
    <col min="14596" max="14596" width="4.5" style="410" customWidth="1"/>
    <col min="14597" max="14597" width="22.75" style="410" customWidth="1"/>
    <col min="14598" max="14598" width="15.75" style="410" customWidth="1"/>
    <col min="14599" max="14599" width="13.875" style="410" customWidth="1"/>
    <col min="14600" max="14600" width="13.75" style="410" customWidth="1"/>
    <col min="14601" max="14601" width="66.75" style="410" customWidth="1"/>
    <col min="14602" max="14602" width="6.375" style="410" customWidth="1"/>
    <col min="14603" max="14603" width="15.375" style="410" bestFit="1" customWidth="1"/>
    <col min="14604" max="14604" width="94" style="410" bestFit="1" customWidth="1"/>
    <col min="14605" max="14848" width="9" style="410"/>
    <col min="14849" max="14849" width="3.625" style="410" customWidth="1"/>
    <col min="14850" max="14850" width="3.75" style="410" customWidth="1"/>
    <col min="14851" max="14851" width="4.375" style="410" customWidth="1"/>
    <col min="14852" max="14852" width="4.5" style="410" customWidth="1"/>
    <col min="14853" max="14853" width="22.75" style="410" customWidth="1"/>
    <col min="14854" max="14854" width="15.75" style="410" customWidth="1"/>
    <col min="14855" max="14855" width="13.875" style="410" customWidth="1"/>
    <col min="14856" max="14856" width="13.75" style="410" customWidth="1"/>
    <col min="14857" max="14857" width="66.75" style="410" customWidth="1"/>
    <col min="14858" max="14858" width="6.375" style="410" customWidth="1"/>
    <col min="14859" max="14859" width="15.375" style="410" bestFit="1" customWidth="1"/>
    <col min="14860" max="14860" width="94" style="410" bestFit="1" customWidth="1"/>
    <col min="14861" max="15104" width="9" style="410"/>
    <col min="15105" max="15105" width="3.625" style="410" customWidth="1"/>
    <col min="15106" max="15106" width="3.75" style="410" customWidth="1"/>
    <col min="15107" max="15107" width="4.375" style="410" customWidth="1"/>
    <col min="15108" max="15108" width="4.5" style="410" customWidth="1"/>
    <col min="15109" max="15109" width="22.75" style="410" customWidth="1"/>
    <col min="15110" max="15110" width="15.75" style="410" customWidth="1"/>
    <col min="15111" max="15111" width="13.875" style="410" customWidth="1"/>
    <col min="15112" max="15112" width="13.75" style="410" customWidth="1"/>
    <col min="15113" max="15113" width="66.75" style="410" customWidth="1"/>
    <col min="15114" max="15114" width="6.375" style="410" customWidth="1"/>
    <col min="15115" max="15115" width="15.375" style="410" bestFit="1" customWidth="1"/>
    <col min="15116" max="15116" width="94" style="410" bestFit="1" customWidth="1"/>
    <col min="15117" max="15360" width="9" style="410"/>
    <col min="15361" max="15361" width="3.625" style="410" customWidth="1"/>
    <col min="15362" max="15362" width="3.75" style="410" customWidth="1"/>
    <col min="15363" max="15363" width="4.375" style="410" customWidth="1"/>
    <col min="15364" max="15364" width="4.5" style="410" customWidth="1"/>
    <col min="15365" max="15365" width="22.75" style="410" customWidth="1"/>
    <col min="15366" max="15366" width="15.75" style="410" customWidth="1"/>
    <col min="15367" max="15367" width="13.875" style="410" customWidth="1"/>
    <col min="15368" max="15368" width="13.75" style="410" customWidth="1"/>
    <col min="15369" max="15369" width="66.75" style="410" customWidth="1"/>
    <col min="15370" max="15370" width="6.375" style="410" customWidth="1"/>
    <col min="15371" max="15371" width="15.375" style="410" bestFit="1" customWidth="1"/>
    <col min="15372" max="15372" width="94" style="410" bestFit="1" customWidth="1"/>
    <col min="15373" max="15616" width="9" style="410"/>
    <col min="15617" max="15617" width="3.625" style="410" customWidth="1"/>
    <col min="15618" max="15618" width="3.75" style="410" customWidth="1"/>
    <col min="15619" max="15619" width="4.375" style="410" customWidth="1"/>
    <col min="15620" max="15620" width="4.5" style="410" customWidth="1"/>
    <col min="15621" max="15621" width="22.75" style="410" customWidth="1"/>
    <col min="15622" max="15622" width="15.75" style="410" customWidth="1"/>
    <col min="15623" max="15623" width="13.875" style="410" customWidth="1"/>
    <col min="15624" max="15624" width="13.75" style="410" customWidth="1"/>
    <col min="15625" max="15625" width="66.75" style="410" customWidth="1"/>
    <col min="15626" max="15626" width="6.375" style="410" customWidth="1"/>
    <col min="15627" max="15627" width="15.375" style="410" bestFit="1" customWidth="1"/>
    <col min="15628" max="15628" width="94" style="410" bestFit="1" customWidth="1"/>
    <col min="15629" max="15872" width="9" style="410"/>
    <col min="15873" max="15873" width="3.625" style="410" customWidth="1"/>
    <col min="15874" max="15874" width="3.75" style="410" customWidth="1"/>
    <col min="15875" max="15875" width="4.375" style="410" customWidth="1"/>
    <col min="15876" max="15876" width="4.5" style="410" customWidth="1"/>
    <col min="15877" max="15877" width="22.75" style="410" customWidth="1"/>
    <col min="15878" max="15878" width="15.75" style="410" customWidth="1"/>
    <col min="15879" max="15879" width="13.875" style="410" customWidth="1"/>
    <col min="15880" max="15880" width="13.75" style="410" customWidth="1"/>
    <col min="15881" max="15881" width="66.75" style="410" customWidth="1"/>
    <col min="15882" max="15882" width="6.375" style="410" customWidth="1"/>
    <col min="15883" max="15883" width="15.375" style="410" bestFit="1" customWidth="1"/>
    <col min="15884" max="15884" width="94" style="410" bestFit="1" customWidth="1"/>
    <col min="15885" max="16128" width="9" style="410"/>
    <col min="16129" max="16129" width="3.625" style="410" customWidth="1"/>
    <col min="16130" max="16130" width="3.75" style="410" customWidth="1"/>
    <col min="16131" max="16131" width="4.375" style="410" customWidth="1"/>
    <col min="16132" max="16132" width="4.5" style="410" customWidth="1"/>
    <col min="16133" max="16133" width="22.75" style="410" customWidth="1"/>
    <col min="16134" max="16134" width="15.75" style="410" customWidth="1"/>
    <col min="16135" max="16135" width="13.875" style="410" customWidth="1"/>
    <col min="16136" max="16136" width="13.75" style="410" customWidth="1"/>
    <col min="16137" max="16137" width="66.75" style="410" customWidth="1"/>
    <col min="16138" max="16138" width="6.375" style="410" customWidth="1"/>
    <col min="16139" max="16139" width="15.375" style="410" bestFit="1" customWidth="1"/>
    <col min="16140" max="16140" width="94" style="410" bestFit="1" customWidth="1"/>
    <col min="16141" max="16384" width="9" style="410"/>
  </cols>
  <sheetData>
    <row r="1" spans="1:71" ht="30.75" customHeight="1">
      <c r="A1" s="3620" t="s">
        <v>1892</v>
      </c>
      <c r="B1" s="3620"/>
      <c r="C1" s="3620"/>
      <c r="D1" s="3620"/>
      <c r="E1" s="3620"/>
      <c r="F1" s="3620"/>
      <c r="G1" s="2899"/>
      <c r="H1" s="2330"/>
      <c r="I1" s="2331"/>
      <c r="J1" s="2332"/>
      <c r="K1" s="2333"/>
      <c r="L1" s="2329"/>
      <c r="M1" s="2148"/>
      <c r="N1" s="2148"/>
      <c r="O1" s="2148"/>
      <c r="P1" s="2148"/>
      <c r="Q1" s="2148"/>
      <c r="R1" s="2148"/>
      <c r="S1" s="2148"/>
      <c r="T1" s="2148"/>
      <c r="U1" s="2148"/>
      <c r="V1" s="2148"/>
      <c r="W1" s="2148"/>
      <c r="X1" s="2148"/>
      <c r="Y1" s="2148"/>
      <c r="Z1" s="2148"/>
      <c r="AA1" s="2148"/>
      <c r="AB1" s="2148"/>
      <c r="AC1" s="2148"/>
      <c r="AD1" s="2148"/>
      <c r="AE1" s="2148"/>
      <c r="AF1" s="2148"/>
      <c r="AG1" s="2148"/>
      <c r="AH1" s="2148"/>
      <c r="AI1" s="2148"/>
      <c r="AJ1" s="2148"/>
      <c r="AK1" s="2148"/>
      <c r="AL1" s="2148"/>
      <c r="AM1" s="2148"/>
      <c r="AN1" s="2148"/>
      <c r="AO1" s="2148"/>
      <c r="AP1" s="2148"/>
      <c r="AQ1" s="2148"/>
      <c r="AR1" s="2148"/>
      <c r="AS1" s="2148"/>
      <c r="AT1" s="2148"/>
      <c r="AU1" s="2148"/>
      <c r="AV1" s="2148"/>
      <c r="AW1" s="2148"/>
      <c r="AX1" s="2148"/>
      <c r="AY1" s="2148"/>
      <c r="AZ1" s="2148"/>
      <c r="BA1" s="2148"/>
      <c r="BB1" s="2148"/>
      <c r="BC1" s="2148"/>
      <c r="BD1" s="2148"/>
      <c r="BE1" s="2148"/>
      <c r="BF1" s="2148"/>
      <c r="BG1" s="2148"/>
      <c r="BH1" s="2148"/>
      <c r="BI1" s="2148"/>
      <c r="BJ1" s="2148"/>
      <c r="BK1" s="2148"/>
      <c r="BL1" s="2148"/>
      <c r="BM1" s="2148"/>
      <c r="BN1" s="2148"/>
      <c r="BO1" s="2148"/>
      <c r="BP1" s="2148"/>
      <c r="BQ1" s="2148"/>
      <c r="BR1" s="2148"/>
      <c r="BS1" s="2148"/>
    </row>
    <row r="2" spans="1:71" ht="30.75" customHeight="1" thickBot="1">
      <c r="A2" s="2322" t="s">
        <v>820</v>
      </c>
      <c r="B2" s="2322"/>
      <c r="C2" s="2322"/>
      <c r="D2" s="2322"/>
      <c r="E2" s="2322"/>
      <c r="F2" s="2900"/>
      <c r="G2" s="2900"/>
      <c r="H2" s="2321"/>
      <c r="I2" s="2320"/>
      <c r="J2" s="2319"/>
      <c r="K2" s="2318"/>
      <c r="L2" s="2334" t="s">
        <v>175</v>
      </c>
      <c r="M2" s="2148"/>
      <c r="N2" s="2148"/>
      <c r="O2" s="2148"/>
      <c r="P2" s="2148"/>
      <c r="Q2" s="2148"/>
      <c r="R2" s="2148"/>
      <c r="S2" s="2148"/>
      <c r="T2" s="2148"/>
      <c r="U2" s="2148"/>
      <c r="V2" s="2148"/>
      <c r="W2" s="2148"/>
      <c r="X2" s="2148"/>
      <c r="Y2" s="2148"/>
      <c r="Z2" s="2148"/>
      <c r="AA2" s="2148"/>
      <c r="AB2" s="2148"/>
      <c r="AC2" s="2148"/>
      <c r="AD2" s="2148"/>
      <c r="AE2" s="2148"/>
      <c r="AF2" s="2148"/>
      <c r="AG2" s="2148"/>
      <c r="AH2" s="2148"/>
      <c r="AI2" s="2148"/>
      <c r="AJ2" s="2148"/>
      <c r="AK2" s="2148"/>
      <c r="AL2" s="2148"/>
      <c r="AM2" s="2148"/>
      <c r="AN2" s="2148"/>
      <c r="AO2" s="2148"/>
      <c r="AP2" s="2148"/>
      <c r="AQ2" s="2148"/>
      <c r="AR2" s="2148"/>
      <c r="AS2" s="2148"/>
      <c r="AT2" s="2148"/>
      <c r="AU2" s="2148"/>
      <c r="AV2" s="2148"/>
      <c r="AW2" s="2148"/>
      <c r="AX2" s="2148"/>
      <c r="AY2" s="2148"/>
      <c r="AZ2" s="2148"/>
      <c r="BA2" s="2148"/>
      <c r="BB2" s="2148"/>
      <c r="BC2" s="2148"/>
      <c r="BD2" s="2148"/>
      <c r="BE2" s="2148"/>
      <c r="BF2" s="2148"/>
      <c r="BG2" s="2148"/>
      <c r="BH2" s="2148"/>
      <c r="BI2" s="2148"/>
      <c r="BJ2" s="2148"/>
      <c r="BK2" s="2148"/>
      <c r="BL2" s="2148"/>
      <c r="BM2" s="2148"/>
      <c r="BN2" s="2148"/>
      <c r="BO2" s="2148"/>
      <c r="BP2" s="2148"/>
      <c r="BQ2" s="2148"/>
      <c r="BR2" s="2148"/>
      <c r="BS2" s="2148"/>
    </row>
    <row r="3" spans="1:71" s="1080" customFormat="1" ht="30.75" customHeight="1">
      <c r="A3" s="3598" t="s">
        <v>287</v>
      </c>
      <c r="B3" s="3599"/>
      <c r="C3" s="3599"/>
      <c r="D3" s="3599"/>
      <c r="E3" s="3600"/>
      <c r="F3" s="3625" t="s">
        <v>177</v>
      </c>
      <c r="G3" s="3625" t="s">
        <v>183</v>
      </c>
      <c r="H3" s="3618" t="s">
        <v>1893</v>
      </c>
      <c r="I3" s="3621" t="s">
        <v>822</v>
      </c>
      <c r="J3" s="3622"/>
      <c r="K3" s="3613"/>
      <c r="L3" s="3613" t="s">
        <v>1508</v>
      </c>
      <c r="M3" s="2280"/>
      <c r="N3" s="2280"/>
      <c r="O3" s="2280"/>
      <c r="P3" s="2280"/>
      <c r="Q3" s="2151"/>
      <c r="R3" s="2151"/>
      <c r="S3" s="2151"/>
      <c r="T3" s="2151"/>
      <c r="U3" s="2151"/>
      <c r="V3" s="2151"/>
      <c r="W3" s="2151"/>
      <c r="X3" s="2151"/>
      <c r="Y3" s="2151"/>
      <c r="Z3" s="2151"/>
      <c r="AA3" s="2151"/>
      <c r="AB3" s="2151"/>
      <c r="AC3" s="2151"/>
      <c r="AD3" s="2151"/>
      <c r="AE3" s="2151"/>
      <c r="AF3" s="2151"/>
      <c r="AG3" s="2151"/>
      <c r="AH3" s="2151"/>
      <c r="AI3" s="2151"/>
      <c r="AJ3" s="2151"/>
      <c r="AK3" s="2151"/>
      <c r="AL3" s="2151"/>
      <c r="AM3" s="2151"/>
      <c r="AN3" s="2151"/>
      <c r="AO3" s="2151"/>
      <c r="AP3" s="2151"/>
      <c r="AQ3" s="2151"/>
      <c r="AR3" s="2151"/>
      <c r="AS3" s="2151"/>
      <c r="AT3" s="2151"/>
      <c r="AU3" s="2151"/>
      <c r="AV3" s="2151"/>
      <c r="AW3" s="2151"/>
      <c r="AX3" s="2151"/>
      <c r="AY3" s="2151"/>
      <c r="AZ3" s="2151"/>
      <c r="BA3" s="2151"/>
      <c r="BB3" s="2151"/>
      <c r="BC3" s="2151"/>
      <c r="BD3" s="2151"/>
      <c r="BE3" s="2151"/>
      <c r="BF3" s="2151"/>
      <c r="BG3" s="2151"/>
      <c r="BH3" s="2151"/>
      <c r="BI3" s="2151"/>
      <c r="BJ3" s="2151"/>
      <c r="BK3" s="2151"/>
      <c r="BL3" s="2151"/>
      <c r="BM3" s="2151"/>
      <c r="BN3" s="2151"/>
      <c r="BO3" s="2151"/>
      <c r="BP3" s="2151"/>
      <c r="BQ3" s="2151"/>
      <c r="BR3" s="2151"/>
      <c r="BS3" s="2151"/>
    </row>
    <row r="4" spans="1:71" s="1080" customFormat="1" ht="30.75" customHeight="1" thickBot="1">
      <c r="A4" s="3615" t="s">
        <v>179</v>
      </c>
      <c r="B4" s="3616"/>
      <c r="C4" s="3617"/>
      <c r="D4" s="2328" t="s">
        <v>68</v>
      </c>
      <c r="E4" s="2328" t="s">
        <v>70</v>
      </c>
      <c r="F4" s="3626"/>
      <c r="G4" s="3626"/>
      <c r="H4" s="3619"/>
      <c r="I4" s="3623"/>
      <c r="J4" s="3624"/>
      <c r="K4" s="3614"/>
      <c r="L4" s="3614"/>
      <c r="M4" s="2280"/>
      <c r="N4" s="2280"/>
      <c r="O4" s="2280"/>
      <c r="P4" s="2280"/>
      <c r="Q4" s="2151"/>
      <c r="R4" s="2151"/>
      <c r="S4" s="2151"/>
      <c r="T4" s="2151"/>
      <c r="U4" s="2151"/>
      <c r="V4" s="2151"/>
      <c r="W4" s="2151"/>
      <c r="X4" s="2151"/>
      <c r="Y4" s="2151"/>
      <c r="Z4" s="2151"/>
      <c r="AA4" s="2151"/>
      <c r="AB4" s="2151"/>
      <c r="AC4" s="2151"/>
      <c r="AD4" s="2151"/>
      <c r="AE4" s="2151"/>
      <c r="AF4" s="2151"/>
      <c r="AG4" s="2151"/>
      <c r="AH4" s="2151"/>
      <c r="AI4" s="2151"/>
      <c r="AJ4" s="2151"/>
      <c r="AK4" s="2151"/>
      <c r="AL4" s="2151"/>
      <c r="AM4" s="2151"/>
      <c r="AN4" s="2151"/>
      <c r="AO4" s="2151"/>
      <c r="AP4" s="2151"/>
      <c r="AQ4" s="2151"/>
      <c r="AR4" s="2151"/>
      <c r="AS4" s="2151"/>
      <c r="AT4" s="2151"/>
      <c r="AU4" s="2151"/>
      <c r="AV4" s="2151"/>
      <c r="AW4" s="2151"/>
      <c r="AX4" s="2151"/>
      <c r="AY4" s="2151"/>
      <c r="AZ4" s="2151"/>
      <c r="BA4" s="2151"/>
      <c r="BB4" s="2151"/>
      <c r="BC4" s="2151"/>
      <c r="BD4" s="2151"/>
      <c r="BE4" s="2151"/>
      <c r="BF4" s="2151"/>
      <c r="BG4" s="2151"/>
      <c r="BH4" s="2151"/>
      <c r="BI4" s="2151"/>
      <c r="BJ4" s="2151"/>
      <c r="BK4" s="2151"/>
      <c r="BL4" s="2151"/>
      <c r="BM4" s="2151"/>
      <c r="BN4" s="2151"/>
      <c r="BO4" s="2151"/>
      <c r="BP4" s="2151"/>
      <c r="BQ4" s="2151"/>
      <c r="BR4" s="2151"/>
      <c r="BS4" s="2151"/>
    </row>
    <row r="5" spans="1:71" s="1045" customFormat="1" ht="30" customHeight="1">
      <c r="A5" s="3604" t="s">
        <v>1509</v>
      </c>
      <c r="B5" s="3605"/>
      <c r="C5" s="3605"/>
      <c r="D5" s="3605"/>
      <c r="E5" s="3605"/>
      <c r="F5" s="2313">
        <v>224410</v>
      </c>
      <c r="G5" s="2313">
        <v>161678</v>
      </c>
      <c r="H5" s="2317">
        <v>62732</v>
      </c>
      <c r="I5" s="2316"/>
      <c r="J5" s="2315"/>
      <c r="K5" s="2314"/>
      <c r="L5" s="2335"/>
      <c r="M5" s="2153"/>
      <c r="N5" s="2153"/>
      <c r="O5" s="2153"/>
      <c r="P5" s="2153"/>
      <c r="Q5" s="2153"/>
      <c r="R5" s="2153"/>
      <c r="S5" s="2153"/>
      <c r="T5" s="2153"/>
      <c r="U5" s="2153"/>
      <c r="V5" s="2153"/>
      <c r="W5" s="2153"/>
      <c r="X5" s="2153"/>
      <c r="Y5" s="2153"/>
      <c r="Z5" s="2153"/>
      <c r="AA5" s="2153"/>
      <c r="AB5" s="2152"/>
      <c r="AC5" s="2152"/>
      <c r="AD5" s="2152"/>
      <c r="AE5" s="2152"/>
      <c r="AF5" s="2152"/>
      <c r="AG5" s="2152"/>
      <c r="AH5" s="2152"/>
      <c r="AI5" s="2152"/>
      <c r="AJ5" s="2152"/>
      <c r="AK5" s="2152"/>
      <c r="AL5" s="2152"/>
      <c r="AM5" s="2152"/>
      <c r="AN5" s="2152"/>
      <c r="AO5" s="2152"/>
      <c r="AP5" s="2152"/>
      <c r="AQ5" s="2152"/>
      <c r="AR5" s="2152"/>
      <c r="AS5" s="2152"/>
      <c r="AT5" s="2152"/>
      <c r="AU5" s="2152"/>
      <c r="AV5" s="2152"/>
      <c r="AW5" s="2152"/>
      <c r="AX5" s="2152"/>
      <c r="AY5" s="2152"/>
      <c r="AZ5" s="2152"/>
      <c r="BA5" s="2152"/>
      <c r="BB5" s="2152"/>
      <c r="BC5" s="2152"/>
      <c r="BD5" s="2152"/>
      <c r="BE5" s="2152"/>
      <c r="BF5" s="2152"/>
      <c r="BG5" s="2152"/>
      <c r="BH5" s="2152"/>
      <c r="BI5" s="2152"/>
      <c r="BJ5" s="2152"/>
      <c r="BK5" s="2152"/>
      <c r="BL5" s="2152"/>
      <c r="BM5" s="2152"/>
      <c r="BN5" s="2152"/>
      <c r="BO5" s="2152"/>
      <c r="BP5" s="2152"/>
      <c r="BQ5" s="2152"/>
      <c r="BR5" s="2152"/>
      <c r="BS5" s="2152"/>
    </row>
    <row r="6" spans="1:71" s="1080" customFormat="1" ht="30" customHeight="1">
      <c r="A6" s="3606" t="s">
        <v>1707</v>
      </c>
      <c r="B6" s="3607"/>
      <c r="C6" s="3607"/>
      <c r="D6" s="3607"/>
      <c r="E6" s="3608"/>
      <c r="F6" s="2313">
        <v>216410</v>
      </c>
      <c r="G6" s="2313">
        <v>154078</v>
      </c>
      <c r="H6" s="2312">
        <v>62332</v>
      </c>
      <c r="I6" s="2311"/>
      <c r="J6" s="2310"/>
      <c r="K6" s="2309"/>
      <c r="L6" s="2336"/>
      <c r="M6" s="2280"/>
      <c r="N6" s="2280"/>
      <c r="O6" s="2280"/>
      <c r="P6" s="2280"/>
      <c r="Q6" s="2280"/>
      <c r="R6" s="2280"/>
      <c r="S6" s="2280"/>
      <c r="T6" s="2280"/>
      <c r="U6" s="2280"/>
      <c r="V6" s="2280"/>
      <c r="W6" s="2280"/>
      <c r="X6" s="2280"/>
      <c r="Y6" s="2280"/>
      <c r="Z6" s="2280"/>
      <c r="AA6" s="2280"/>
      <c r="AB6" s="2280"/>
      <c r="AC6" s="2280"/>
      <c r="AD6" s="2280"/>
      <c r="AE6" s="2280"/>
      <c r="AF6" s="2280"/>
      <c r="AG6" s="2280"/>
      <c r="AH6" s="2280"/>
      <c r="AI6" s="2280"/>
      <c r="AJ6" s="2280"/>
      <c r="AK6" s="2280"/>
      <c r="AL6" s="2280"/>
      <c r="AM6" s="2280"/>
      <c r="AN6" s="2280"/>
      <c r="AO6" s="2280"/>
      <c r="AP6" s="2280"/>
      <c r="AQ6" s="2280"/>
      <c r="AR6" s="2280"/>
      <c r="AS6" s="2280"/>
      <c r="AT6" s="2280"/>
      <c r="AU6" s="2280"/>
      <c r="AV6" s="2280"/>
      <c r="AW6" s="2280"/>
      <c r="AX6" s="2280"/>
      <c r="AY6" s="2280"/>
      <c r="AZ6" s="2280"/>
      <c r="BA6" s="2280"/>
      <c r="BB6" s="2280"/>
      <c r="BC6" s="2280"/>
      <c r="BD6" s="2280"/>
      <c r="BE6" s="2280"/>
      <c r="BF6" s="2280"/>
      <c r="BG6" s="2280"/>
      <c r="BH6" s="2280"/>
      <c r="BI6" s="2280"/>
      <c r="BJ6" s="2280"/>
      <c r="BK6" s="2280"/>
      <c r="BL6" s="2280"/>
      <c r="BM6" s="2280"/>
      <c r="BN6" s="2280"/>
      <c r="BO6" s="2280"/>
      <c r="BP6" s="2280"/>
      <c r="BQ6" s="2280"/>
      <c r="BR6" s="2280"/>
      <c r="BS6" s="2280"/>
    </row>
    <row r="7" spans="1:71" s="1080" customFormat="1" ht="30" customHeight="1">
      <c r="A7" s="2308"/>
      <c r="B7" s="3609" t="s">
        <v>1708</v>
      </c>
      <c r="C7" s="3610"/>
      <c r="D7" s="3610"/>
      <c r="E7" s="3611"/>
      <c r="F7" s="2304">
        <v>216410</v>
      </c>
      <c r="G7" s="2304">
        <v>154078</v>
      </c>
      <c r="H7" s="2247">
        <v>62332</v>
      </c>
      <c r="I7" s="2307"/>
      <c r="J7" s="2306"/>
      <c r="K7" s="2300"/>
      <c r="L7" s="2337"/>
      <c r="M7" s="2280"/>
      <c r="N7" s="2280"/>
      <c r="O7" s="2280"/>
      <c r="P7" s="2280"/>
      <c r="Q7" s="2151"/>
      <c r="R7" s="2151"/>
      <c r="S7" s="2151"/>
      <c r="T7" s="2151"/>
      <c r="U7" s="2151"/>
      <c r="V7" s="2151"/>
      <c r="W7" s="2151"/>
      <c r="X7" s="2151"/>
      <c r="Y7" s="2151"/>
      <c r="Z7" s="2151"/>
      <c r="AA7" s="2151"/>
      <c r="AB7" s="2151"/>
      <c r="AC7" s="2151"/>
      <c r="AD7" s="2151"/>
      <c r="AE7" s="2151"/>
      <c r="AF7" s="2151"/>
      <c r="AG7" s="2151"/>
      <c r="AH7" s="2151"/>
      <c r="AI7" s="2151"/>
      <c r="AJ7" s="2151"/>
      <c r="AK7" s="2151"/>
      <c r="AL7" s="2151"/>
      <c r="AM7" s="2151"/>
      <c r="AN7" s="2151"/>
      <c r="AO7" s="2151"/>
      <c r="AP7" s="2151"/>
      <c r="AQ7" s="2151"/>
      <c r="AR7" s="2151"/>
      <c r="AS7" s="2151"/>
      <c r="AT7" s="2151"/>
      <c r="AU7" s="2151"/>
      <c r="AV7" s="2151"/>
      <c r="AW7" s="2151"/>
      <c r="AX7" s="2151"/>
      <c r="AY7" s="2151"/>
      <c r="AZ7" s="2151"/>
      <c r="BA7" s="2151"/>
      <c r="BB7" s="2151"/>
      <c r="BC7" s="2151"/>
      <c r="BD7" s="2151"/>
      <c r="BE7" s="2151"/>
      <c r="BF7" s="2151"/>
      <c r="BG7" s="2151"/>
      <c r="BH7" s="2151"/>
      <c r="BI7" s="2151"/>
      <c r="BJ7" s="2151"/>
      <c r="BK7" s="2151"/>
      <c r="BL7" s="2151"/>
      <c r="BM7" s="2151"/>
      <c r="BN7" s="2151"/>
      <c r="BO7" s="2151"/>
      <c r="BP7" s="2151"/>
      <c r="BQ7" s="2151"/>
      <c r="BR7" s="2151"/>
      <c r="BS7" s="2151"/>
    </row>
    <row r="8" spans="1:71" s="1080" customFormat="1" ht="30" customHeight="1">
      <c r="A8" s="2250"/>
      <c r="B8" s="2305"/>
      <c r="C8" s="3601" t="s">
        <v>1709</v>
      </c>
      <c r="D8" s="3602"/>
      <c r="E8" s="3603"/>
      <c r="F8" s="2304">
        <v>216410</v>
      </c>
      <c r="G8" s="2303">
        <v>154078</v>
      </c>
      <c r="H8" s="2247">
        <v>62332</v>
      </c>
      <c r="I8" s="2302"/>
      <c r="J8" s="2301"/>
      <c r="K8" s="2300"/>
      <c r="L8" s="2337"/>
      <c r="M8" s="2280"/>
      <c r="N8" s="2280"/>
      <c r="O8" s="2280"/>
      <c r="P8" s="2280"/>
      <c r="Q8" s="2151"/>
      <c r="R8" s="2151"/>
      <c r="S8" s="2151"/>
      <c r="T8" s="2151"/>
      <c r="U8" s="2151"/>
      <c r="V8" s="2151"/>
      <c r="W8" s="2151"/>
      <c r="X8" s="2151"/>
      <c r="Y8" s="2151"/>
      <c r="Z8" s="2151"/>
      <c r="AA8" s="2151"/>
      <c r="AB8" s="2151"/>
      <c r="AC8" s="2151"/>
      <c r="AD8" s="2151"/>
      <c r="AE8" s="2151"/>
      <c r="AF8" s="2151"/>
      <c r="AG8" s="2151"/>
      <c r="AH8" s="2151"/>
      <c r="AI8" s="2151"/>
      <c r="AJ8" s="2151"/>
      <c r="AK8" s="2151"/>
      <c r="AL8" s="2151"/>
      <c r="AM8" s="2151"/>
      <c r="AN8" s="2151"/>
      <c r="AO8" s="2151"/>
      <c r="AP8" s="2151"/>
      <c r="AQ8" s="2151"/>
      <c r="AR8" s="2151"/>
      <c r="AS8" s="2151"/>
      <c r="AT8" s="2151"/>
      <c r="AU8" s="2151"/>
      <c r="AV8" s="2151"/>
      <c r="AW8" s="2151"/>
      <c r="AX8" s="2151"/>
      <c r="AY8" s="2151"/>
      <c r="AZ8" s="2151"/>
      <c r="BA8" s="2151"/>
      <c r="BB8" s="2151"/>
      <c r="BC8" s="2151"/>
      <c r="BD8" s="2151"/>
      <c r="BE8" s="2151"/>
      <c r="BF8" s="2151"/>
      <c r="BG8" s="2151"/>
      <c r="BH8" s="2151"/>
      <c r="BI8" s="2151"/>
      <c r="BJ8" s="2151"/>
      <c r="BK8" s="2151"/>
      <c r="BL8" s="2151"/>
      <c r="BM8" s="2151"/>
      <c r="BN8" s="2151"/>
      <c r="BO8" s="2151"/>
      <c r="BP8" s="2151"/>
      <c r="BQ8" s="2151"/>
      <c r="BR8" s="2151"/>
      <c r="BS8" s="2151"/>
    </row>
    <row r="9" spans="1:71" s="1080" customFormat="1" ht="30" customHeight="1">
      <c r="A9" s="2250"/>
      <c r="B9" s="2183"/>
      <c r="C9" s="2182"/>
      <c r="D9" s="3601" t="s">
        <v>1894</v>
      </c>
      <c r="E9" s="3603"/>
      <c r="F9" s="2299">
        <v>182207</v>
      </c>
      <c r="G9" s="2299">
        <v>138378</v>
      </c>
      <c r="H9" s="2298">
        <v>43829</v>
      </c>
      <c r="I9" s="2297" t="s">
        <v>1894</v>
      </c>
      <c r="J9" s="2296"/>
      <c r="K9" s="2295">
        <v>182207</v>
      </c>
      <c r="L9" s="2338"/>
      <c r="M9" s="2280"/>
      <c r="N9" s="2280"/>
      <c r="O9" s="2280"/>
      <c r="P9" s="2280"/>
      <c r="Q9" s="2280"/>
      <c r="R9" s="2280"/>
      <c r="S9" s="2280"/>
      <c r="T9" s="2280"/>
      <c r="U9" s="2280"/>
      <c r="V9" s="2280"/>
      <c r="W9" s="2280"/>
      <c r="X9" s="2280"/>
      <c r="Y9" s="2280"/>
      <c r="Z9" s="2280"/>
      <c r="AA9" s="2280"/>
      <c r="AB9" s="2280"/>
      <c r="AC9" s="2280"/>
      <c r="AD9" s="2280"/>
      <c r="AE9" s="2280"/>
      <c r="AF9" s="2280"/>
      <c r="AG9" s="2280"/>
      <c r="AH9" s="2280"/>
      <c r="AI9" s="2280"/>
      <c r="AJ9" s="2280"/>
      <c r="AK9" s="2280"/>
      <c r="AL9" s="2280"/>
      <c r="AM9" s="2280"/>
      <c r="AN9" s="2280"/>
      <c r="AO9" s="2280"/>
      <c r="AP9" s="2280"/>
      <c r="AQ9" s="2280"/>
      <c r="AR9" s="2280"/>
      <c r="AS9" s="2280"/>
      <c r="AT9" s="2280"/>
      <c r="AU9" s="2280"/>
      <c r="AV9" s="2280"/>
      <c r="AW9" s="2280"/>
      <c r="AX9" s="2280"/>
      <c r="AY9" s="2280"/>
      <c r="AZ9" s="2280"/>
      <c r="BA9" s="2280"/>
      <c r="BB9" s="2280"/>
      <c r="BC9" s="2280"/>
      <c r="BD9" s="2280"/>
      <c r="BE9" s="2280"/>
      <c r="BF9" s="2280"/>
      <c r="BG9" s="2280"/>
      <c r="BH9" s="2280"/>
      <c r="BI9" s="2280"/>
      <c r="BJ9" s="2280"/>
      <c r="BK9" s="2280"/>
      <c r="BL9" s="2280"/>
      <c r="BM9" s="2280"/>
      <c r="BN9" s="2280"/>
      <c r="BO9" s="2280"/>
      <c r="BP9" s="2280"/>
      <c r="BQ9" s="2280"/>
      <c r="BR9" s="2280"/>
      <c r="BS9" s="2280"/>
    </row>
    <row r="10" spans="1:71" s="1080" customFormat="1" ht="30" customHeight="1">
      <c r="A10" s="2250"/>
      <c r="B10" s="2183"/>
      <c r="C10" s="2182"/>
      <c r="D10" s="2213"/>
      <c r="E10" s="2249" t="s">
        <v>1759</v>
      </c>
      <c r="F10" s="2248">
        <v>23876</v>
      </c>
      <c r="G10" s="2248">
        <v>16176</v>
      </c>
      <c r="H10" s="2247">
        <v>7700</v>
      </c>
      <c r="I10" s="2178" t="s">
        <v>176</v>
      </c>
      <c r="J10" s="2294"/>
      <c r="K10" s="2211">
        <v>23876</v>
      </c>
      <c r="L10" s="2339"/>
      <c r="M10" s="2280"/>
      <c r="N10" s="2280"/>
      <c r="O10" s="2280"/>
      <c r="P10" s="2280"/>
      <c r="Q10" s="2280"/>
      <c r="R10" s="2280"/>
      <c r="S10" s="2280"/>
      <c r="T10" s="2280"/>
      <c r="U10" s="2280"/>
      <c r="V10" s="2280"/>
      <c r="W10" s="2280"/>
      <c r="X10" s="2280"/>
      <c r="Y10" s="2280"/>
      <c r="Z10" s="2280"/>
      <c r="AA10" s="2280"/>
      <c r="AB10" s="2280"/>
      <c r="AC10" s="2280"/>
      <c r="AD10" s="2280"/>
      <c r="AE10" s="2280"/>
      <c r="AF10" s="2280"/>
      <c r="AG10" s="2280"/>
      <c r="AH10" s="2280"/>
      <c r="AI10" s="2280"/>
      <c r="AJ10" s="2280"/>
      <c r="AK10" s="2280"/>
      <c r="AL10" s="2280"/>
      <c r="AM10" s="2280"/>
      <c r="AN10" s="2280"/>
      <c r="AO10" s="2280"/>
      <c r="AP10" s="2280"/>
      <c r="AQ10" s="2280"/>
      <c r="AR10" s="2280"/>
      <c r="AS10" s="2280"/>
      <c r="AT10" s="2280"/>
      <c r="AU10" s="2280"/>
      <c r="AV10" s="2280"/>
      <c r="AW10" s="2280"/>
      <c r="AX10" s="2280"/>
      <c r="AY10" s="2280"/>
      <c r="AZ10" s="2280"/>
      <c r="BA10" s="2280"/>
      <c r="BB10" s="2280"/>
      <c r="BC10" s="2280"/>
      <c r="BD10" s="2280"/>
      <c r="BE10" s="2280"/>
      <c r="BF10" s="2280"/>
      <c r="BG10" s="2280"/>
      <c r="BH10" s="2280"/>
      <c r="BI10" s="2280"/>
      <c r="BJ10" s="2280"/>
      <c r="BK10" s="2280"/>
      <c r="BL10" s="2280"/>
      <c r="BM10" s="2280"/>
      <c r="BN10" s="2280"/>
      <c r="BO10" s="2280"/>
      <c r="BP10" s="2280"/>
      <c r="BQ10" s="2280"/>
      <c r="BR10" s="2280"/>
      <c r="BS10" s="2280"/>
    </row>
    <row r="11" spans="1:71" s="1080" customFormat="1" ht="30" customHeight="1">
      <c r="A11" s="2250"/>
      <c r="B11" s="2183"/>
      <c r="C11" s="2182"/>
      <c r="D11" s="2213"/>
      <c r="E11" s="2213"/>
      <c r="F11" s="2227"/>
      <c r="G11" s="2227"/>
      <c r="H11" s="2289"/>
      <c r="I11" s="2288" t="s">
        <v>1895</v>
      </c>
      <c r="J11" s="2293"/>
      <c r="K11" s="2286"/>
      <c r="L11" s="2340"/>
      <c r="M11" s="2280"/>
      <c r="N11" s="2280"/>
      <c r="O11" s="2280"/>
      <c r="P11" s="2280"/>
      <c r="Q11" s="2280"/>
      <c r="R11" s="2280"/>
      <c r="S11" s="2280"/>
      <c r="T11" s="2280"/>
      <c r="U11" s="2280"/>
      <c r="V11" s="2280"/>
      <c r="W11" s="2280"/>
      <c r="X11" s="2280"/>
      <c r="Y11" s="2280"/>
      <c r="Z11" s="2280"/>
      <c r="AA11" s="2280"/>
      <c r="AB11" s="2280"/>
      <c r="AC11" s="2280"/>
      <c r="AD11" s="2280"/>
      <c r="AE11" s="2280"/>
      <c r="AF11" s="2280"/>
      <c r="AG11" s="2280"/>
      <c r="AH11" s="2280"/>
      <c r="AI11" s="2280"/>
      <c r="AJ11" s="2280"/>
      <c r="AK11" s="2280"/>
      <c r="AL11" s="2280"/>
      <c r="AM11" s="2280"/>
      <c r="AN11" s="2280"/>
      <c r="AO11" s="2280"/>
      <c r="AP11" s="2280"/>
      <c r="AQ11" s="2280"/>
      <c r="AR11" s="2280"/>
      <c r="AS11" s="2280"/>
      <c r="AT11" s="2280"/>
      <c r="AU11" s="2280"/>
      <c r="AV11" s="2280"/>
      <c r="AW11" s="2280"/>
      <c r="AX11" s="2280"/>
      <c r="AY11" s="2280"/>
      <c r="AZ11" s="2280"/>
      <c r="BA11" s="2280"/>
      <c r="BB11" s="2280"/>
      <c r="BC11" s="2280"/>
      <c r="BD11" s="2280"/>
      <c r="BE11" s="2280"/>
      <c r="BF11" s="2280"/>
      <c r="BG11" s="2280"/>
      <c r="BH11" s="2280"/>
      <c r="BI11" s="2280"/>
      <c r="BJ11" s="2280"/>
      <c r="BK11" s="2280"/>
      <c r="BL11" s="2280"/>
      <c r="BM11" s="2280"/>
      <c r="BN11" s="2280"/>
      <c r="BO11" s="2280"/>
      <c r="BP11" s="2280"/>
      <c r="BQ11" s="2280"/>
      <c r="BR11" s="2280"/>
      <c r="BS11" s="2280"/>
    </row>
    <row r="12" spans="1:71" s="1080" customFormat="1" ht="30" customHeight="1">
      <c r="A12" s="2250"/>
      <c r="B12" s="2183"/>
      <c r="C12" s="2182"/>
      <c r="D12" s="2213"/>
      <c r="E12" s="2213"/>
      <c r="F12" s="2227"/>
      <c r="G12" s="2227"/>
      <c r="H12" s="2289"/>
      <c r="I12" s="2288" t="s">
        <v>1896</v>
      </c>
      <c r="J12" s="2287" t="s">
        <v>73</v>
      </c>
      <c r="K12" s="2286">
        <v>672</v>
      </c>
      <c r="L12" s="2340" t="s">
        <v>1897</v>
      </c>
      <c r="M12" s="2280"/>
      <c r="N12" s="2280"/>
      <c r="O12" s="2280"/>
      <c r="P12" s="2280"/>
      <c r="Q12" s="2280"/>
      <c r="R12" s="2280"/>
      <c r="S12" s="2280"/>
      <c r="T12" s="2280"/>
      <c r="U12" s="2280"/>
      <c r="V12" s="2280"/>
      <c r="W12" s="2280"/>
      <c r="X12" s="2280"/>
      <c r="Y12" s="2280"/>
      <c r="Z12" s="2280"/>
      <c r="AA12" s="2280"/>
      <c r="AB12" s="2280"/>
      <c r="AC12" s="2280"/>
      <c r="AD12" s="2280"/>
      <c r="AE12" s="2280"/>
      <c r="AF12" s="2280"/>
      <c r="AG12" s="2280"/>
      <c r="AH12" s="2280"/>
      <c r="AI12" s="2280"/>
      <c r="AJ12" s="2280"/>
      <c r="AK12" s="2280"/>
      <c r="AL12" s="2280"/>
      <c r="AM12" s="2280"/>
      <c r="AN12" s="2280"/>
      <c r="AO12" s="2280"/>
      <c r="AP12" s="2280"/>
      <c r="AQ12" s="2280"/>
      <c r="AR12" s="2280"/>
      <c r="AS12" s="2280"/>
      <c r="AT12" s="2280"/>
      <c r="AU12" s="2280"/>
      <c r="AV12" s="2280"/>
      <c r="AW12" s="2280"/>
      <c r="AX12" s="2280"/>
      <c r="AY12" s="2280"/>
      <c r="AZ12" s="2280"/>
      <c r="BA12" s="2280"/>
      <c r="BB12" s="2280"/>
      <c r="BC12" s="2280"/>
      <c r="BD12" s="2280"/>
      <c r="BE12" s="2280"/>
      <c r="BF12" s="2280"/>
      <c r="BG12" s="2280"/>
      <c r="BH12" s="2280"/>
      <c r="BI12" s="2280"/>
      <c r="BJ12" s="2280"/>
      <c r="BK12" s="2280"/>
      <c r="BL12" s="2280"/>
      <c r="BM12" s="2280"/>
      <c r="BN12" s="2280"/>
      <c r="BO12" s="2280"/>
      <c r="BP12" s="2280"/>
      <c r="BQ12" s="2280"/>
      <c r="BR12" s="2280"/>
      <c r="BS12" s="2280"/>
    </row>
    <row r="13" spans="1:71" s="1080" customFormat="1" ht="30" customHeight="1">
      <c r="A13" s="2250"/>
      <c r="B13" s="2183"/>
      <c r="C13" s="2182"/>
      <c r="D13" s="2213"/>
      <c r="E13" s="2213"/>
      <c r="F13" s="2227"/>
      <c r="G13" s="2227"/>
      <c r="H13" s="2289"/>
      <c r="I13" s="2288" t="s">
        <v>1898</v>
      </c>
      <c r="J13" s="2287" t="s">
        <v>73</v>
      </c>
      <c r="K13" s="2286">
        <v>1800</v>
      </c>
      <c r="L13" s="2340" t="s">
        <v>1899</v>
      </c>
      <c r="M13" s="2280"/>
      <c r="N13" s="2280"/>
      <c r="O13" s="2280"/>
      <c r="P13" s="2280"/>
      <c r="Q13" s="2280"/>
      <c r="R13" s="2280"/>
      <c r="S13" s="2280"/>
      <c r="T13" s="2280"/>
      <c r="U13" s="2280"/>
      <c r="V13" s="2280"/>
      <c r="W13" s="2280"/>
      <c r="X13" s="2280"/>
      <c r="Y13" s="2280"/>
      <c r="Z13" s="2280"/>
      <c r="AA13" s="2280"/>
      <c r="AB13" s="2280"/>
      <c r="AC13" s="2280"/>
      <c r="AD13" s="2280"/>
      <c r="AE13" s="2280"/>
      <c r="AF13" s="2280"/>
      <c r="AG13" s="2280"/>
      <c r="AH13" s="2280"/>
      <c r="AI13" s="2280"/>
      <c r="AJ13" s="2280"/>
      <c r="AK13" s="2280"/>
      <c r="AL13" s="2280"/>
      <c r="AM13" s="2280"/>
      <c r="AN13" s="2280"/>
      <c r="AO13" s="2280"/>
      <c r="AP13" s="2280"/>
      <c r="AQ13" s="2280"/>
      <c r="AR13" s="2280"/>
      <c r="AS13" s="2280"/>
      <c r="AT13" s="2280"/>
      <c r="AU13" s="2280"/>
      <c r="AV13" s="2280"/>
      <c r="AW13" s="2280"/>
      <c r="AX13" s="2280"/>
      <c r="AY13" s="2280"/>
      <c r="AZ13" s="2280"/>
      <c r="BA13" s="2280"/>
      <c r="BB13" s="2280"/>
      <c r="BC13" s="2280"/>
      <c r="BD13" s="2280"/>
      <c r="BE13" s="2280"/>
      <c r="BF13" s="2280"/>
      <c r="BG13" s="2280"/>
      <c r="BH13" s="2280"/>
      <c r="BI13" s="2280"/>
      <c r="BJ13" s="2280"/>
      <c r="BK13" s="2280"/>
      <c r="BL13" s="2280"/>
      <c r="BM13" s="2280"/>
      <c r="BN13" s="2280"/>
      <c r="BO13" s="2280"/>
      <c r="BP13" s="2280"/>
      <c r="BQ13" s="2280"/>
      <c r="BR13" s="2280"/>
      <c r="BS13" s="2280"/>
    </row>
    <row r="14" spans="1:71" s="1080" customFormat="1" ht="30" customHeight="1">
      <c r="A14" s="2250"/>
      <c r="B14" s="2183"/>
      <c r="C14" s="2182"/>
      <c r="D14" s="2213"/>
      <c r="E14" s="2213"/>
      <c r="F14" s="2227"/>
      <c r="G14" s="2227"/>
      <c r="H14" s="2289"/>
      <c r="I14" s="2288" t="s">
        <v>1900</v>
      </c>
      <c r="J14" s="2287" t="s">
        <v>73</v>
      </c>
      <c r="K14" s="2286">
        <v>2000</v>
      </c>
      <c r="L14" s="2340" t="s">
        <v>1901</v>
      </c>
      <c r="M14" s="2280"/>
      <c r="N14" s="2280"/>
      <c r="O14" s="2280"/>
      <c r="P14" s="2280"/>
      <c r="Q14" s="2280"/>
      <c r="R14" s="2280"/>
      <c r="S14" s="2280"/>
      <c r="T14" s="2280"/>
      <c r="U14" s="2280"/>
      <c r="V14" s="2280"/>
      <c r="W14" s="2280"/>
      <c r="X14" s="2280"/>
      <c r="Y14" s="2280"/>
      <c r="Z14" s="2280"/>
      <c r="AA14" s="2280"/>
      <c r="AB14" s="2280"/>
      <c r="AC14" s="2280"/>
      <c r="AD14" s="2280"/>
      <c r="AE14" s="2280"/>
      <c r="AF14" s="2280"/>
      <c r="AG14" s="2280"/>
      <c r="AH14" s="2280"/>
      <c r="AI14" s="2280"/>
      <c r="AJ14" s="2280"/>
      <c r="AK14" s="2280"/>
      <c r="AL14" s="2280"/>
      <c r="AM14" s="2280"/>
      <c r="AN14" s="2280"/>
      <c r="AO14" s="2280"/>
      <c r="AP14" s="2280"/>
      <c r="AQ14" s="2280"/>
      <c r="AR14" s="2280"/>
      <c r="AS14" s="2280"/>
      <c r="AT14" s="2280"/>
      <c r="AU14" s="2280"/>
      <c r="AV14" s="2280"/>
      <c r="AW14" s="2280"/>
      <c r="AX14" s="2280"/>
      <c r="AY14" s="2280"/>
      <c r="AZ14" s="2280"/>
      <c r="BA14" s="2280"/>
      <c r="BB14" s="2280"/>
      <c r="BC14" s="2280"/>
      <c r="BD14" s="2280"/>
      <c r="BE14" s="2280"/>
      <c r="BF14" s="2280"/>
      <c r="BG14" s="2280"/>
      <c r="BH14" s="2280"/>
      <c r="BI14" s="2280"/>
      <c r="BJ14" s="2280"/>
      <c r="BK14" s="2280"/>
      <c r="BL14" s="2280"/>
      <c r="BM14" s="2280"/>
      <c r="BN14" s="2280"/>
      <c r="BO14" s="2280"/>
      <c r="BP14" s="2280"/>
      <c r="BQ14" s="2280"/>
      <c r="BR14" s="2280"/>
      <c r="BS14" s="2280"/>
    </row>
    <row r="15" spans="1:71" s="1080" customFormat="1" ht="30" customHeight="1">
      <c r="A15" s="2250"/>
      <c r="B15" s="2183"/>
      <c r="C15" s="2182"/>
      <c r="D15" s="2213"/>
      <c r="E15" s="2213"/>
      <c r="F15" s="2227"/>
      <c r="G15" s="2227"/>
      <c r="H15" s="2289"/>
      <c r="I15" s="2288" t="s">
        <v>1902</v>
      </c>
      <c r="J15" s="2287" t="s">
        <v>73</v>
      </c>
      <c r="K15" s="2286">
        <v>600</v>
      </c>
      <c r="L15" s="2340" t="s">
        <v>1903</v>
      </c>
      <c r="M15" s="2280"/>
      <c r="N15" s="2280"/>
      <c r="O15" s="2280"/>
      <c r="P15" s="2280"/>
      <c r="Q15" s="2280"/>
      <c r="R15" s="2280"/>
      <c r="S15" s="2280"/>
      <c r="T15" s="2280"/>
      <c r="U15" s="2280"/>
      <c r="V15" s="2280"/>
      <c r="W15" s="2280"/>
      <c r="X15" s="2280"/>
      <c r="Y15" s="2280"/>
      <c r="Z15" s="2280"/>
      <c r="AA15" s="2280"/>
      <c r="AB15" s="2280"/>
      <c r="AC15" s="2280"/>
      <c r="AD15" s="2280"/>
      <c r="AE15" s="2280"/>
      <c r="AF15" s="2280"/>
      <c r="AG15" s="2280"/>
      <c r="AH15" s="2280"/>
      <c r="AI15" s="2280"/>
      <c r="AJ15" s="2280"/>
      <c r="AK15" s="2280"/>
      <c r="AL15" s="2280"/>
      <c r="AM15" s="2280"/>
      <c r="AN15" s="2280"/>
      <c r="AO15" s="2280"/>
      <c r="AP15" s="2280"/>
      <c r="AQ15" s="2280"/>
      <c r="AR15" s="2280"/>
      <c r="AS15" s="2280"/>
      <c r="AT15" s="2280"/>
      <c r="AU15" s="2280"/>
      <c r="AV15" s="2280"/>
      <c r="AW15" s="2280"/>
      <c r="AX15" s="2280"/>
      <c r="AY15" s="2280"/>
      <c r="AZ15" s="2280"/>
      <c r="BA15" s="2280"/>
      <c r="BB15" s="2280"/>
      <c r="BC15" s="2280"/>
      <c r="BD15" s="2280"/>
      <c r="BE15" s="2280"/>
      <c r="BF15" s="2280"/>
      <c r="BG15" s="2280"/>
      <c r="BH15" s="2280"/>
      <c r="BI15" s="2280"/>
      <c r="BJ15" s="2280"/>
      <c r="BK15" s="2280"/>
      <c r="BL15" s="2280"/>
      <c r="BM15" s="2280"/>
      <c r="BN15" s="2280"/>
      <c r="BO15" s="2280"/>
      <c r="BP15" s="2280"/>
      <c r="BQ15" s="2280"/>
      <c r="BR15" s="2280"/>
      <c r="BS15" s="2280"/>
    </row>
    <row r="16" spans="1:71" s="1080" customFormat="1" ht="30" customHeight="1">
      <c r="A16" s="2250"/>
      <c r="B16" s="2183"/>
      <c r="C16" s="2182"/>
      <c r="D16" s="2213"/>
      <c r="E16" s="2213"/>
      <c r="F16" s="2227"/>
      <c r="G16" s="2227"/>
      <c r="H16" s="2289"/>
      <c r="I16" s="2288" t="s">
        <v>1904</v>
      </c>
      <c r="J16" s="2287"/>
      <c r="K16" s="2286"/>
      <c r="L16" s="2340"/>
      <c r="M16" s="2280"/>
      <c r="N16" s="2280"/>
      <c r="O16" s="2280"/>
      <c r="P16" s="2280"/>
      <c r="Q16" s="2280"/>
      <c r="R16" s="2280"/>
      <c r="S16" s="2280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  <c r="AD16" s="2280"/>
      <c r="AE16" s="2280"/>
      <c r="AF16" s="2280"/>
      <c r="AG16" s="2280"/>
      <c r="AH16" s="2280"/>
      <c r="AI16" s="2280"/>
      <c r="AJ16" s="2280"/>
      <c r="AK16" s="2280"/>
      <c r="AL16" s="2280"/>
      <c r="AM16" s="2280"/>
      <c r="AN16" s="2280"/>
      <c r="AO16" s="2280"/>
      <c r="AP16" s="2280"/>
      <c r="AQ16" s="2280"/>
      <c r="AR16" s="2280"/>
      <c r="AS16" s="2280"/>
      <c r="AT16" s="2280"/>
      <c r="AU16" s="2280"/>
      <c r="AV16" s="2280"/>
      <c r="AW16" s="2280"/>
      <c r="AX16" s="2280"/>
      <c r="AY16" s="2280"/>
      <c r="AZ16" s="2280"/>
      <c r="BA16" s="2280"/>
      <c r="BB16" s="2280"/>
      <c r="BC16" s="2280"/>
      <c r="BD16" s="2280"/>
      <c r="BE16" s="2280"/>
      <c r="BF16" s="2280"/>
      <c r="BG16" s="2280"/>
      <c r="BH16" s="2280"/>
      <c r="BI16" s="2280"/>
      <c r="BJ16" s="2280"/>
      <c r="BK16" s="2280"/>
      <c r="BL16" s="2280"/>
      <c r="BM16" s="2280"/>
      <c r="BN16" s="2280"/>
      <c r="BO16" s="2280"/>
      <c r="BP16" s="2280"/>
      <c r="BQ16" s="2280"/>
      <c r="BR16" s="2280"/>
      <c r="BS16" s="2280"/>
    </row>
    <row r="17" spans="1:71" s="1080" customFormat="1" ht="30" customHeight="1">
      <c r="A17" s="2250"/>
      <c r="B17" s="2183"/>
      <c r="C17" s="2182"/>
      <c r="D17" s="2213"/>
      <c r="E17" s="2213"/>
      <c r="F17" s="2227"/>
      <c r="G17" s="2227"/>
      <c r="H17" s="2289"/>
      <c r="I17" s="2288" t="s">
        <v>1905</v>
      </c>
      <c r="J17" s="2287" t="s">
        <v>73</v>
      </c>
      <c r="K17" s="2286">
        <v>960</v>
      </c>
      <c r="L17" s="2340" t="s">
        <v>1906</v>
      </c>
      <c r="M17" s="2280"/>
      <c r="N17" s="2280"/>
      <c r="O17" s="2280"/>
      <c r="P17" s="2280"/>
      <c r="Q17" s="2280"/>
      <c r="R17" s="2280"/>
      <c r="S17" s="2280"/>
      <c r="T17" s="2280"/>
      <c r="U17" s="2280"/>
      <c r="V17" s="2280"/>
      <c r="W17" s="2280"/>
      <c r="X17" s="2280"/>
      <c r="Y17" s="2280"/>
      <c r="Z17" s="2280"/>
      <c r="AA17" s="2280"/>
      <c r="AB17" s="2280"/>
      <c r="AC17" s="2280"/>
      <c r="AD17" s="2280"/>
      <c r="AE17" s="2280"/>
      <c r="AF17" s="2280"/>
      <c r="AG17" s="2280"/>
      <c r="AH17" s="2280"/>
      <c r="AI17" s="2280"/>
      <c r="AJ17" s="2280"/>
      <c r="AK17" s="2280"/>
      <c r="AL17" s="2280"/>
      <c r="AM17" s="2280"/>
      <c r="AN17" s="2280"/>
      <c r="AO17" s="2280"/>
      <c r="AP17" s="2280"/>
      <c r="AQ17" s="2280"/>
      <c r="AR17" s="2280"/>
      <c r="AS17" s="2280"/>
      <c r="AT17" s="2280"/>
      <c r="AU17" s="2280"/>
      <c r="AV17" s="2280"/>
      <c r="AW17" s="2280"/>
      <c r="AX17" s="2280"/>
      <c r="AY17" s="2280"/>
      <c r="AZ17" s="2280"/>
      <c r="BA17" s="2280"/>
      <c r="BB17" s="2280"/>
      <c r="BC17" s="2280"/>
      <c r="BD17" s="2280"/>
      <c r="BE17" s="2280"/>
      <c r="BF17" s="2280"/>
      <c r="BG17" s="2280"/>
      <c r="BH17" s="2280"/>
      <c r="BI17" s="2280"/>
      <c r="BJ17" s="2280"/>
      <c r="BK17" s="2280"/>
      <c r="BL17" s="2280"/>
      <c r="BM17" s="2280"/>
      <c r="BN17" s="2280"/>
      <c r="BO17" s="2280"/>
      <c r="BP17" s="2280"/>
      <c r="BQ17" s="2280"/>
      <c r="BR17" s="2280"/>
      <c r="BS17" s="2280"/>
    </row>
    <row r="18" spans="1:71" s="1080" customFormat="1" ht="30" customHeight="1">
      <c r="A18" s="2250"/>
      <c r="B18" s="2183"/>
      <c r="C18" s="2182"/>
      <c r="D18" s="2213"/>
      <c r="E18" s="2213"/>
      <c r="F18" s="2227"/>
      <c r="G18" s="2227"/>
      <c r="H18" s="2289"/>
      <c r="I18" s="2288" t="s">
        <v>1907</v>
      </c>
      <c r="J18" s="2287" t="s">
        <v>73</v>
      </c>
      <c r="K18" s="2286">
        <v>5160</v>
      </c>
      <c r="L18" s="2340" t="s">
        <v>1908</v>
      </c>
      <c r="M18" s="2280"/>
      <c r="N18" s="2280"/>
      <c r="O18" s="2280"/>
      <c r="P18" s="2280"/>
      <c r="Q18" s="2280"/>
      <c r="R18" s="2280"/>
      <c r="S18" s="2280"/>
      <c r="T18" s="2280"/>
      <c r="U18" s="2280"/>
      <c r="V18" s="2280"/>
      <c r="W18" s="2280"/>
      <c r="X18" s="2280"/>
      <c r="Y18" s="2280"/>
      <c r="Z18" s="2280"/>
      <c r="AA18" s="2280"/>
      <c r="AB18" s="2280"/>
      <c r="AC18" s="2280"/>
      <c r="AD18" s="2280"/>
      <c r="AE18" s="2280"/>
      <c r="AF18" s="2280"/>
      <c r="AG18" s="2280"/>
      <c r="AH18" s="2280"/>
      <c r="AI18" s="2280"/>
      <c r="AJ18" s="2280"/>
      <c r="AK18" s="2280"/>
      <c r="AL18" s="2280"/>
      <c r="AM18" s="2280"/>
      <c r="AN18" s="2280"/>
      <c r="AO18" s="2280"/>
      <c r="AP18" s="2280"/>
      <c r="AQ18" s="2280"/>
      <c r="AR18" s="2280"/>
      <c r="AS18" s="2280"/>
      <c r="AT18" s="2280"/>
      <c r="AU18" s="2280"/>
      <c r="AV18" s="2280"/>
      <c r="AW18" s="2280"/>
      <c r="AX18" s="2280"/>
      <c r="AY18" s="2280"/>
      <c r="AZ18" s="2280"/>
      <c r="BA18" s="2280"/>
      <c r="BB18" s="2280"/>
      <c r="BC18" s="2280"/>
      <c r="BD18" s="2280"/>
      <c r="BE18" s="2280"/>
      <c r="BF18" s="2280"/>
      <c r="BG18" s="2280"/>
      <c r="BH18" s="2280"/>
      <c r="BI18" s="2280"/>
      <c r="BJ18" s="2280"/>
      <c r="BK18" s="2280"/>
      <c r="BL18" s="2280"/>
      <c r="BM18" s="2280"/>
      <c r="BN18" s="2280"/>
      <c r="BO18" s="2280"/>
      <c r="BP18" s="2280"/>
      <c r="BQ18" s="2280"/>
      <c r="BR18" s="2280"/>
      <c r="BS18" s="2280"/>
    </row>
    <row r="19" spans="1:71" s="1080" customFormat="1" ht="30" customHeight="1">
      <c r="A19" s="2250"/>
      <c r="B19" s="2183"/>
      <c r="C19" s="2183"/>
      <c r="D19" s="2213"/>
      <c r="E19" s="2213"/>
      <c r="F19" s="2227"/>
      <c r="G19" s="2227"/>
      <c r="H19" s="2289"/>
      <c r="I19" s="2288" t="s">
        <v>1909</v>
      </c>
      <c r="J19" s="2287" t="s">
        <v>73</v>
      </c>
      <c r="K19" s="2292">
        <v>1600</v>
      </c>
      <c r="L19" s="2340" t="s">
        <v>1910</v>
      </c>
      <c r="M19" s="2280"/>
      <c r="N19" s="2280"/>
      <c r="O19" s="2280"/>
      <c r="P19" s="2280"/>
      <c r="Q19" s="2280"/>
      <c r="R19" s="2280"/>
      <c r="S19" s="2280"/>
      <c r="T19" s="2280"/>
      <c r="U19" s="2280"/>
      <c r="V19" s="2280"/>
      <c r="W19" s="2280"/>
      <c r="X19" s="2280"/>
      <c r="Y19" s="2280"/>
      <c r="Z19" s="2280"/>
      <c r="AA19" s="2280"/>
      <c r="AB19" s="2280"/>
      <c r="AC19" s="2280"/>
      <c r="AD19" s="2280"/>
      <c r="AE19" s="2280"/>
      <c r="AF19" s="2280"/>
      <c r="AG19" s="2280"/>
      <c r="AH19" s="2280"/>
      <c r="AI19" s="2280"/>
      <c r="AJ19" s="2280"/>
      <c r="AK19" s="2280"/>
      <c r="AL19" s="2280"/>
      <c r="AM19" s="2280"/>
      <c r="AN19" s="2280"/>
      <c r="AO19" s="2280"/>
      <c r="AP19" s="2280"/>
      <c r="AQ19" s="2280"/>
      <c r="AR19" s="2280"/>
      <c r="AS19" s="2280"/>
      <c r="AT19" s="2280"/>
      <c r="AU19" s="2280"/>
      <c r="AV19" s="2280"/>
      <c r="AW19" s="2280"/>
      <c r="AX19" s="2280"/>
      <c r="AY19" s="2280"/>
      <c r="AZ19" s="2280"/>
      <c r="BA19" s="2280"/>
      <c r="BB19" s="2280"/>
      <c r="BC19" s="2280"/>
      <c r="BD19" s="2280"/>
      <c r="BE19" s="2280"/>
      <c r="BF19" s="2280"/>
      <c r="BG19" s="2280"/>
      <c r="BH19" s="2280"/>
      <c r="BI19" s="2280"/>
      <c r="BJ19" s="2280"/>
      <c r="BK19" s="2280"/>
      <c r="BL19" s="2280"/>
      <c r="BM19" s="2280"/>
      <c r="BN19" s="2280"/>
      <c r="BO19" s="2280"/>
      <c r="BP19" s="2280"/>
      <c r="BQ19" s="2280"/>
      <c r="BR19" s="2280"/>
      <c r="BS19" s="2280"/>
    </row>
    <row r="20" spans="1:71" s="1080" customFormat="1" ht="30" customHeight="1">
      <c r="A20" s="2232"/>
      <c r="B20" s="2231"/>
      <c r="C20" s="2285"/>
      <c r="D20" s="2291"/>
      <c r="E20" s="2291"/>
      <c r="F20" s="2227"/>
      <c r="G20" s="2227"/>
      <c r="H20" s="2289"/>
      <c r="I20" s="2235" t="s">
        <v>1911</v>
      </c>
      <c r="J20" s="2168" t="s">
        <v>73</v>
      </c>
      <c r="K20" s="2167">
        <v>2000</v>
      </c>
      <c r="L20" s="2340" t="s">
        <v>1912</v>
      </c>
      <c r="M20" s="2280"/>
      <c r="N20" s="2280"/>
      <c r="O20" s="2280"/>
      <c r="P20" s="2280"/>
      <c r="Q20" s="2280"/>
      <c r="R20" s="2280"/>
      <c r="S20" s="2280"/>
      <c r="T20" s="2280"/>
      <c r="U20" s="2280"/>
      <c r="V20" s="2280"/>
      <c r="W20" s="2280"/>
      <c r="X20" s="2280"/>
      <c r="Y20" s="2280"/>
      <c r="Z20" s="2280"/>
      <c r="AA20" s="2280"/>
      <c r="AB20" s="2280"/>
      <c r="AC20" s="2280"/>
      <c r="AD20" s="2280"/>
      <c r="AE20" s="2280"/>
      <c r="AF20" s="2280"/>
      <c r="AG20" s="2280"/>
      <c r="AH20" s="2280"/>
      <c r="AI20" s="2280"/>
      <c r="AJ20" s="2280"/>
      <c r="AK20" s="2280"/>
      <c r="AL20" s="2280"/>
      <c r="AM20" s="2280"/>
      <c r="AN20" s="2280"/>
      <c r="AO20" s="2280"/>
      <c r="AP20" s="2280"/>
      <c r="AQ20" s="2280"/>
      <c r="AR20" s="2280"/>
      <c r="AS20" s="2280"/>
      <c r="AT20" s="2280"/>
      <c r="AU20" s="2280"/>
      <c r="AV20" s="2280"/>
      <c r="AW20" s="2280"/>
      <c r="AX20" s="2280"/>
      <c r="AY20" s="2280"/>
      <c r="AZ20" s="2280"/>
      <c r="BA20" s="2280"/>
      <c r="BB20" s="2280"/>
      <c r="BC20" s="2280"/>
      <c r="BD20" s="2280"/>
      <c r="BE20" s="2280"/>
      <c r="BF20" s="2280"/>
      <c r="BG20" s="2280"/>
      <c r="BH20" s="2280"/>
      <c r="BI20" s="2280"/>
      <c r="BJ20" s="2280"/>
      <c r="BK20" s="2280"/>
      <c r="BL20" s="2280"/>
      <c r="BM20" s="2280"/>
      <c r="BN20" s="2280"/>
      <c r="BO20" s="2280"/>
      <c r="BP20" s="2280"/>
      <c r="BQ20" s="2280"/>
      <c r="BR20" s="2280"/>
      <c r="BS20" s="2280"/>
    </row>
    <row r="21" spans="1:71" s="1080" customFormat="1" ht="30" customHeight="1" thickBot="1">
      <c r="A21" s="2368"/>
      <c r="B21" s="2163"/>
      <c r="C21" s="2161"/>
      <c r="D21" s="2369"/>
      <c r="E21" s="2369"/>
      <c r="F21" s="2353"/>
      <c r="G21" s="2353"/>
      <c r="H21" s="2354"/>
      <c r="I21" s="2275" t="s">
        <v>1913</v>
      </c>
      <c r="J21" s="2157" t="s">
        <v>73</v>
      </c>
      <c r="K21" s="2156">
        <v>1584</v>
      </c>
      <c r="L21" s="2340" t="s">
        <v>1914</v>
      </c>
      <c r="M21" s="2280"/>
      <c r="N21" s="2280"/>
      <c r="O21" s="2280"/>
      <c r="P21" s="2280"/>
      <c r="Q21" s="2151"/>
      <c r="R21" s="2151"/>
      <c r="S21" s="2151"/>
      <c r="T21" s="2151"/>
      <c r="U21" s="2151"/>
      <c r="V21" s="2151"/>
      <c r="W21" s="2151"/>
      <c r="X21" s="2151"/>
      <c r="Y21" s="2151"/>
      <c r="Z21" s="2151"/>
      <c r="AA21" s="2151"/>
      <c r="AB21" s="2151"/>
      <c r="AC21" s="2151"/>
      <c r="AD21" s="2151"/>
      <c r="AE21" s="2151"/>
      <c r="AF21" s="2151"/>
      <c r="AG21" s="2151"/>
      <c r="AH21" s="2151"/>
      <c r="AI21" s="2151"/>
      <c r="AJ21" s="2151"/>
      <c r="AK21" s="2151"/>
      <c r="AL21" s="2151"/>
      <c r="AM21" s="2151"/>
      <c r="AN21" s="2151"/>
      <c r="AO21" s="2151"/>
      <c r="AP21" s="2151"/>
      <c r="AQ21" s="2151"/>
      <c r="AR21" s="2151"/>
      <c r="AS21" s="2151"/>
      <c r="AT21" s="2151"/>
      <c r="AU21" s="2151"/>
      <c r="AV21" s="2151"/>
      <c r="AW21" s="2151"/>
      <c r="AX21" s="2151"/>
      <c r="AY21" s="2151"/>
      <c r="AZ21" s="2151"/>
      <c r="BA21" s="2151"/>
      <c r="BB21" s="2151"/>
      <c r="BC21" s="2151"/>
      <c r="BD21" s="2151"/>
      <c r="BE21" s="2151"/>
      <c r="BF21" s="2151"/>
      <c r="BG21" s="2151"/>
      <c r="BH21" s="2151"/>
      <c r="BI21" s="2151"/>
      <c r="BJ21" s="2151"/>
      <c r="BK21" s="2151"/>
      <c r="BL21" s="2151"/>
      <c r="BM21" s="2151"/>
      <c r="BN21" s="2151"/>
      <c r="BO21" s="2151"/>
      <c r="BP21" s="2151"/>
      <c r="BQ21" s="2151"/>
      <c r="BR21" s="2151"/>
      <c r="BS21" s="2151"/>
    </row>
    <row r="22" spans="1:71" s="1058" customFormat="1" ht="30" customHeight="1">
      <c r="A22" s="2207"/>
      <c r="B22" s="2174"/>
      <c r="C22" s="2174"/>
      <c r="D22" s="2174"/>
      <c r="E22" s="2174"/>
      <c r="F22" s="2244"/>
      <c r="G22" s="2244"/>
      <c r="H22" s="2226"/>
      <c r="I22" s="2235" t="s">
        <v>1915</v>
      </c>
      <c r="J22" s="2168" t="s">
        <v>73</v>
      </c>
      <c r="K22" s="2234">
        <v>6000</v>
      </c>
      <c r="L22" s="2340" t="s">
        <v>1916</v>
      </c>
      <c r="M22" s="2154"/>
      <c r="N22" s="2154"/>
      <c r="O22" s="2154"/>
      <c r="P22" s="2154"/>
      <c r="Q22" s="2154"/>
      <c r="R22" s="2154"/>
      <c r="S22" s="2154"/>
      <c r="T22" s="2154"/>
      <c r="U22" s="2154"/>
      <c r="V22" s="2154"/>
      <c r="W22" s="2154"/>
      <c r="X22" s="2154"/>
      <c r="Y22" s="2154"/>
      <c r="Z22" s="2154"/>
      <c r="AA22" s="2154"/>
      <c r="AB22" s="2154"/>
      <c r="AC22" s="2154"/>
      <c r="AD22" s="2154"/>
      <c r="AE22" s="2154"/>
      <c r="AF22" s="2154"/>
      <c r="AG22" s="2154"/>
      <c r="AH22" s="2154"/>
      <c r="AI22" s="2154"/>
      <c r="AJ22" s="2154"/>
      <c r="AK22" s="2154"/>
      <c r="AL22" s="2154"/>
      <c r="AM22" s="2154"/>
      <c r="AN22" s="2154"/>
      <c r="AO22" s="2154"/>
      <c r="AP22" s="2154"/>
      <c r="AQ22" s="2154"/>
      <c r="AR22" s="2154"/>
      <c r="AS22" s="2154"/>
      <c r="AT22" s="2154"/>
      <c r="AU22" s="2154"/>
      <c r="AV22" s="2154"/>
      <c r="AW22" s="2154"/>
      <c r="AX22" s="2154"/>
      <c r="AY22" s="2154"/>
      <c r="AZ22" s="2154"/>
      <c r="BA22" s="2154"/>
      <c r="BB22" s="2154"/>
      <c r="BC22" s="2154"/>
      <c r="BD22" s="2154"/>
      <c r="BE22" s="2154"/>
      <c r="BF22" s="2154"/>
      <c r="BG22" s="2154"/>
      <c r="BH22" s="2154"/>
      <c r="BI22" s="2154"/>
      <c r="BJ22" s="2154"/>
      <c r="BK22" s="2154"/>
      <c r="BL22" s="2154"/>
      <c r="BM22" s="2154"/>
      <c r="BN22" s="2154"/>
      <c r="BO22" s="2154"/>
      <c r="BP22" s="2154"/>
      <c r="BQ22" s="2154"/>
      <c r="BR22" s="2154"/>
      <c r="BS22" s="2154"/>
    </row>
    <row r="23" spans="1:71" s="1058" customFormat="1" ht="30" customHeight="1">
      <c r="A23" s="2207"/>
      <c r="B23" s="2174"/>
      <c r="C23" s="2172"/>
      <c r="D23" s="2174"/>
      <c r="E23" s="2174"/>
      <c r="F23" s="2244"/>
      <c r="G23" s="2227"/>
      <c r="H23" s="2226"/>
      <c r="I23" s="2235" t="s">
        <v>1781</v>
      </c>
      <c r="J23" s="2168" t="s">
        <v>73</v>
      </c>
      <c r="K23" s="2234">
        <v>500</v>
      </c>
      <c r="L23" s="2340" t="s">
        <v>1917</v>
      </c>
      <c r="M23" s="2154"/>
      <c r="N23" s="2154"/>
      <c r="O23" s="2154"/>
      <c r="P23" s="2154"/>
      <c r="Q23" s="2154"/>
      <c r="R23" s="2154"/>
      <c r="S23" s="2154"/>
      <c r="T23" s="2154"/>
      <c r="U23" s="2154"/>
      <c r="V23" s="2154"/>
      <c r="W23" s="2154"/>
      <c r="X23" s="2154"/>
      <c r="Y23" s="2154"/>
      <c r="Z23" s="2154"/>
      <c r="AA23" s="2154"/>
      <c r="AB23" s="2154"/>
      <c r="AC23" s="2154"/>
      <c r="AD23" s="2154"/>
      <c r="AE23" s="2154"/>
      <c r="AF23" s="2154"/>
      <c r="AG23" s="2154"/>
      <c r="AH23" s="2154"/>
      <c r="AI23" s="2154"/>
      <c r="AJ23" s="2154"/>
      <c r="AK23" s="2154"/>
      <c r="AL23" s="2154"/>
      <c r="AM23" s="2154"/>
      <c r="AN23" s="2154"/>
      <c r="AO23" s="2154"/>
      <c r="AP23" s="2154"/>
      <c r="AQ23" s="2154"/>
      <c r="AR23" s="2154"/>
      <c r="AS23" s="2154"/>
      <c r="AT23" s="2154"/>
      <c r="AU23" s="2154"/>
      <c r="AV23" s="2154"/>
      <c r="AW23" s="2154"/>
      <c r="AX23" s="2154"/>
      <c r="AY23" s="2154"/>
      <c r="AZ23" s="2154"/>
      <c r="BA23" s="2154"/>
      <c r="BB23" s="2154"/>
      <c r="BC23" s="2154"/>
      <c r="BD23" s="2154"/>
      <c r="BE23" s="2154"/>
      <c r="BF23" s="2154"/>
      <c r="BG23" s="2154"/>
      <c r="BH23" s="2154"/>
      <c r="BI23" s="2154"/>
      <c r="BJ23" s="2154"/>
      <c r="BK23" s="2154"/>
      <c r="BL23" s="2154"/>
      <c r="BM23" s="2154"/>
      <c r="BN23" s="2154"/>
      <c r="BO23" s="2154"/>
      <c r="BP23" s="2154"/>
      <c r="BQ23" s="2154"/>
      <c r="BR23" s="2154"/>
      <c r="BS23" s="2154"/>
    </row>
    <row r="24" spans="1:71" s="1058" customFormat="1" ht="30" customHeight="1">
      <c r="A24" s="2207"/>
      <c r="B24" s="2174"/>
      <c r="C24" s="2172"/>
      <c r="D24" s="2174"/>
      <c r="E24" s="2174"/>
      <c r="F24" s="2244"/>
      <c r="G24" s="2227"/>
      <c r="H24" s="2226"/>
      <c r="I24" s="2235" t="s">
        <v>1918</v>
      </c>
      <c r="J24" s="2168" t="s">
        <v>73</v>
      </c>
      <c r="K24" s="2234">
        <v>500</v>
      </c>
      <c r="L24" s="2340" t="s">
        <v>1919</v>
      </c>
      <c r="M24" s="2154"/>
      <c r="N24" s="2154"/>
      <c r="O24" s="2154"/>
      <c r="P24" s="2154"/>
      <c r="Q24" s="2154"/>
      <c r="R24" s="2154"/>
      <c r="S24" s="2154"/>
      <c r="T24" s="2154"/>
      <c r="U24" s="2154"/>
      <c r="V24" s="2154"/>
      <c r="W24" s="2154"/>
      <c r="X24" s="2154"/>
      <c r="Y24" s="2154"/>
      <c r="Z24" s="2154"/>
      <c r="AA24" s="2154"/>
      <c r="AB24" s="2154"/>
      <c r="AC24" s="2154"/>
      <c r="AD24" s="2154"/>
      <c r="AE24" s="2154"/>
      <c r="AF24" s="2154"/>
      <c r="AG24" s="2154"/>
      <c r="AH24" s="2154"/>
      <c r="AI24" s="2154"/>
      <c r="AJ24" s="2154"/>
      <c r="AK24" s="2154"/>
      <c r="AL24" s="2154"/>
      <c r="AM24" s="2154"/>
      <c r="AN24" s="2154"/>
      <c r="AO24" s="2154"/>
      <c r="AP24" s="2154"/>
      <c r="AQ24" s="2154"/>
      <c r="AR24" s="2154"/>
      <c r="AS24" s="2154"/>
      <c r="AT24" s="2154"/>
      <c r="AU24" s="2154"/>
      <c r="AV24" s="2154"/>
      <c r="AW24" s="2154"/>
      <c r="AX24" s="2154"/>
      <c r="AY24" s="2154"/>
      <c r="AZ24" s="2154"/>
      <c r="BA24" s="2154"/>
      <c r="BB24" s="2154"/>
      <c r="BC24" s="2154"/>
      <c r="BD24" s="2154"/>
      <c r="BE24" s="2154"/>
      <c r="BF24" s="2154"/>
      <c r="BG24" s="2154"/>
      <c r="BH24" s="2154"/>
      <c r="BI24" s="2154"/>
      <c r="BJ24" s="2154"/>
      <c r="BK24" s="2154"/>
      <c r="BL24" s="2154"/>
      <c r="BM24" s="2154"/>
      <c r="BN24" s="2154"/>
      <c r="BO24" s="2154"/>
      <c r="BP24" s="2154"/>
      <c r="BQ24" s="2154"/>
      <c r="BR24" s="2154"/>
      <c r="BS24" s="2154"/>
    </row>
    <row r="25" spans="1:71" s="1058" customFormat="1" ht="30" customHeight="1">
      <c r="A25" s="2207"/>
      <c r="B25" s="2174"/>
      <c r="C25" s="2172"/>
      <c r="D25" s="2174"/>
      <c r="E25" s="2174"/>
      <c r="F25" s="2244"/>
      <c r="G25" s="2227"/>
      <c r="H25" s="2226"/>
      <c r="I25" s="2235" t="s">
        <v>1920</v>
      </c>
      <c r="J25" s="2168" t="s">
        <v>73</v>
      </c>
      <c r="K25" s="2234">
        <v>500</v>
      </c>
      <c r="L25" s="2340" t="s">
        <v>1921</v>
      </c>
      <c r="M25" s="2154"/>
      <c r="N25" s="2154"/>
      <c r="O25" s="2154"/>
      <c r="P25" s="2154"/>
      <c r="Q25" s="2154"/>
      <c r="R25" s="2154"/>
      <c r="S25" s="2154"/>
      <c r="T25" s="2154"/>
      <c r="U25" s="2154"/>
      <c r="V25" s="2154"/>
      <c r="W25" s="2154"/>
      <c r="X25" s="2154"/>
      <c r="Y25" s="2154"/>
      <c r="Z25" s="2154"/>
      <c r="AA25" s="2154"/>
      <c r="AB25" s="2154"/>
      <c r="AC25" s="2154"/>
      <c r="AD25" s="2154"/>
      <c r="AE25" s="2154"/>
      <c r="AF25" s="2154"/>
      <c r="AG25" s="2154"/>
      <c r="AH25" s="2154"/>
      <c r="AI25" s="2154"/>
      <c r="AJ25" s="2154"/>
      <c r="AK25" s="2154"/>
      <c r="AL25" s="2154"/>
      <c r="AM25" s="2154"/>
      <c r="AN25" s="2154"/>
      <c r="AO25" s="2154"/>
      <c r="AP25" s="2154"/>
      <c r="AQ25" s="2154"/>
      <c r="AR25" s="2154"/>
      <c r="AS25" s="2154"/>
      <c r="AT25" s="2154"/>
      <c r="AU25" s="2154"/>
      <c r="AV25" s="2154"/>
      <c r="AW25" s="2154"/>
      <c r="AX25" s="2154"/>
      <c r="AY25" s="2154"/>
      <c r="AZ25" s="2154"/>
      <c r="BA25" s="2154"/>
      <c r="BB25" s="2154"/>
      <c r="BC25" s="2154"/>
      <c r="BD25" s="2154"/>
      <c r="BE25" s="2154"/>
      <c r="BF25" s="2154"/>
      <c r="BG25" s="2154"/>
      <c r="BH25" s="2154"/>
      <c r="BI25" s="2154"/>
      <c r="BJ25" s="2154"/>
      <c r="BK25" s="2154"/>
      <c r="BL25" s="2154"/>
      <c r="BM25" s="2154"/>
      <c r="BN25" s="2154"/>
      <c r="BO25" s="2154"/>
      <c r="BP25" s="2154"/>
      <c r="BQ25" s="2154"/>
      <c r="BR25" s="2154"/>
      <c r="BS25" s="2154"/>
    </row>
    <row r="26" spans="1:71" s="1081" customFormat="1" ht="30" customHeight="1">
      <c r="A26" s="2232"/>
      <c r="B26" s="2231"/>
      <c r="C26" s="2285"/>
      <c r="D26" s="2231"/>
      <c r="E26" s="2284" t="s">
        <v>1922</v>
      </c>
      <c r="F26" s="2248">
        <v>150</v>
      </c>
      <c r="G26" s="2256">
        <v>450</v>
      </c>
      <c r="H26" s="2247">
        <v>-300</v>
      </c>
      <c r="I26" s="2283" t="s">
        <v>173</v>
      </c>
      <c r="J26" s="2282"/>
      <c r="K26" s="2290">
        <v>150</v>
      </c>
      <c r="L26" s="2341"/>
      <c r="M26" s="2165"/>
      <c r="N26" s="2165"/>
      <c r="O26" s="2165"/>
      <c r="P26" s="2165"/>
      <c r="Q26" s="2165"/>
      <c r="R26" s="2165"/>
      <c r="S26" s="2165"/>
      <c r="T26" s="2165"/>
      <c r="U26" s="2165"/>
      <c r="V26" s="2165"/>
      <c r="W26" s="2165"/>
      <c r="X26" s="2165"/>
      <c r="Y26" s="2165"/>
      <c r="Z26" s="2165"/>
      <c r="AA26" s="2165"/>
      <c r="AB26" s="2165"/>
      <c r="AC26" s="2165"/>
      <c r="AD26" s="2165"/>
      <c r="AE26" s="2165"/>
      <c r="AF26" s="2165"/>
      <c r="AG26" s="2165"/>
      <c r="AH26" s="2165"/>
      <c r="AI26" s="2165"/>
      <c r="AJ26" s="2165"/>
      <c r="AK26" s="2165"/>
      <c r="AL26" s="2165"/>
      <c r="AM26" s="2165"/>
      <c r="AN26" s="2165"/>
      <c r="AO26" s="2165"/>
      <c r="AP26" s="2165"/>
      <c r="AQ26" s="2165"/>
      <c r="AR26" s="2165"/>
      <c r="AS26" s="2165"/>
      <c r="AT26" s="2165"/>
      <c r="AU26" s="2165"/>
      <c r="AV26" s="2165"/>
      <c r="AW26" s="2165"/>
      <c r="AX26" s="2165"/>
      <c r="AY26" s="2165"/>
      <c r="AZ26" s="2165"/>
      <c r="BA26" s="2165"/>
      <c r="BB26" s="2165"/>
      <c r="BC26" s="2165"/>
      <c r="BD26" s="2165"/>
      <c r="BE26" s="2165"/>
      <c r="BF26" s="2165"/>
      <c r="BG26" s="2165"/>
      <c r="BH26" s="2165"/>
      <c r="BI26" s="2165"/>
      <c r="BJ26" s="2165"/>
      <c r="BK26" s="2165"/>
      <c r="BL26" s="2165"/>
      <c r="BM26" s="2165"/>
      <c r="BN26" s="2165"/>
      <c r="BO26" s="2165"/>
      <c r="BP26" s="2165"/>
      <c r="BQ26" s="2165"/>
      <c r="BR26" s="2165"/>
      <c r="BS26" s="2165"/>
    </row>
    <row r="27" spans="1:71" s="1081" customFormat="1" ht="30" customHeight="1">
      <c r="A27" s="2232"/>
      <c r="B27" s="2231"/>
      <c r="C27" s="2285"/>
      <c r="D27" s="2231"/>
      <c r="E27" s="2213"/>
      <c r="F27" s="2227"/>
      <c r="G27" s="2227"/>
      <c r="H27" s="2289"/>
      <c r="I27" s="2288" t="s">
        <v>1923</v>
      </c>
      <c r="J27" s="2287" t="s">
        <v>73</v>
      </c>
      <c r="K27" s="2286">
        <v>150</v>
      </c>
      <c r="L27" s="2166"/>
      <c r="M27" s="2165"/>
      <c r="N27" s="2165"/>
      <c r="O27" s="2165"/>
      <c r="P27" s="2165"/>
      <c r="Q27" s="2165"/>
      <c r="R27" s="2165"/>
      <c r="S27" s="2165"/>
      <c r="T27" s="2165"/>
      <c r="U27" s="2165"/>
      <c r="V27" s="2165"/>
      <c r="W27" s="2165"/>
      <c r="X27" s="2165"/>
      <c r="Y27" s="2165"/>
      <c r="Z27" s="2165"/>
      <c r="AA27" s="2165"/>
      <c r="AB27" s="2165"/>
      <c r="AC27" s="2165"/>
      <c r="AD27" s="2165"/>
      <c r="AE27" s="2165"/>
      <c r="AF27" s="2165"/>
      <c r="AG27" s="2165"/>
      <c r="AH27" s="2165"/>
      <c r="AI27" s="2165"/>
      <c r="AJ27" s="2165"/>
      <c r="AK27" s="2165"/>
      <c r="AL27" s="2165"/>
      <c r="AM27" s="2165"/>
      <c r="AN27" s="2165"/>
      <c r="AO27" s="2165"/>
      <c r="AP27" s="2165"/>
      <c r="AQ27" s="2165"/>
      <c r="AR27" s="2165"/>
      <c r="AS27" s="2165"/>
      <c r="AT27" s="2165"/>
      <c r="AU27" s="2165"/>
      <c r="AV27" s="2165"/>
      <c r="AW27" s="2165"/>
      <c r="AX27" s="2165"/>
      <c r="AY27" s="2165"/>
      <c r="AZ27" s="2165"/>
      <c r="BA27" s="2165"/>
      <c r="BB27" s="2165"/>
      <c r="BC27" s="2165"/>
      <c r="BD27" s="2165"/>
      <c r="BE27" s="2165"/>
      <c r="BF27" s="2165"/>
      <c r="BG27" s="2165"/>
      <c r="BH27" s="2165"/>
      <c r="BI27" s="2165"/>
      <c r="BJ27" s="2165"/>
      <c r="BK27" s="2165"/>
      <c r="BL27" s="2165"/>
      <c r="BM27" s="2165"/>
      <c r="BN27" s="2165"/>
      <c r="BO27" s="2165"/>
      <c r="BP27" s="2165"/>
      <c r="BQ27" s="2165"/>
      <c r="BR27" s="2165"/>
      <c r="BS27" s="2165"/>
    </row>
    <row r="28" spans="1:71" s="420" customFormat="1" ht="30" customHeight="1">
      <c r="A28" s="2232"/>
      <c r="B28" s="2231"/>
      <c r="C28" s="2285"/>
      <c r="D28" s="2231"/>
      <c r="E28" s="2284" t="s">
        <v>1784</v>
      </c>
      <c r="F28" s="2248">
        <v>35130</v>
      </c>
      <c r="G28" s="2261">
        <v>35794</v>
      </c>
      <c r="H28" s="2247">
        <v>-664</v>
      </c>
      <c r="I28" s="2283" t="s">
        <v>174</v>
      </c>
      <c r="J28" s="2282"/>
      <c r="K28" s="2281">
        <v>35130</v>
      </c>
      <c r="L28" s="2342"/>
      <c r="M28" s="2280"/>
      <c r="N28" s="2280"/>
      <c r="O28" s="2280"/>
      <c r="P28" s="2280"/>
      <c r="Q28" s="2280"/>
      <c r="R28" s="2280"/>
      <c r="S28" s="2280"/>
      <c r="T28" s="2280"/>
      <c r="U28" s="2280"/>
      <c r="V28" s="2280"/>
      <c r="W28" s="2280"/>
      <c r="X28" s="2280"/>
      <c r="Y28" s="2280"/>
      <c r="Z28" s="2280"/>
      <c r="AA28" s="2280"/>
      <c r="AB28" s="2280"/>
      <c r="AC28" s="2280"/>
      <c r="AD28" s="2280"/>
      <c r="AE28" s="2280"/>
      <c r="AF28" s="2280"/>
      <c r="AG28" s="2280"/>
      <c r="AH28" s="2280"/>
      <c r="AI28" s="2280"/>
      <c r="AJ28" s="2280"/>
      <c r="AK28" s="2280"/>
      <c r="AL28" s="2280"/>
      <c r="AM28" s="2280"/>
      <c r="AN28" s="2280"/>
      <c r="AO28" s="2280"/>
      <c r="AP28" s="2280"/>
      <c r="AQ28" s="2280"/>
      <c r="AR28" s="2280"/>
      <c r="AS28" s="2280"/>
      <c r="AT28" s="2280"/>
      <c r="AU28" s="2280"/>
      <c r="AV28" s="2280"/>
      <c r="AW28" s="2280"/>
      <c r="AX28" s="2280"/>
      <c r="AY28" s="2280"/>
      <c r="AZ28" s="2280"/>
      <c r="BA28" s="2280"/>
      <c r="BB28" s="2280"/>
      <c r="BC28" s="2280"/>
      <c r="BD28" s="2280"/>
      <c r="BE28" s="2280"/>
      <c r="BF28" s="2280"/>
      <c r="BG28" s="2280"/>
      <c r="BH28" s="2280"/>
      <c r="BI28" s="2280"/>
      <c r="BJ28" s="2280"/>
      <c r="BK28" s="2280"/>
      <c r="BL28" s="2280"/>
      <c r="BM28" s="2280"/>
      <c r="BN28" s="2280"/>
      <c r="BO28" s="2280"/>
      <c r="BP28" s="2280"/>
      <c r="BQ28" s="2280"/>
      <c r="BR28" s="2280"/>
      <c r="BS28" s="2280"/>
    </row>
    <row r="29" spans="1:71" s="1082" customFormat="1" ht="30" customHeight="1">
      <c r="A29" s="2207"/>
      <c r="B29" s="2174"/>
      <c r="C29" s="2172"/>
      <c r="D29" s="2174"/>
      <c r="E29" s="2174"/>
      <c r="F29" s="2244"/>
      <c r="G29" s="2264"/>
      <c r="H29" s="2263"/>
      <c r="I29" s="2235" t="s">
        <v>1924</v>
      </c>
      <c r="J29" s="2168" t="s">
        <v>73</v>
      </c>
      <c r="K29" s="2262">
        <v>3000</v>
      </c>
      <c r="L29" s="2166" t="s">
        <v>1925</v>
      </c>
      <c r="M29" s="2242"/>
      <c r="N29" s="2242"/>
      <c r="O29" s="2242"/>
      <c r="P29" s="2242"/>
      <c r="Q29" s="2242"/>
      <c r="R29" s="2242"/>
      <c r="S29" s="2242"/>
      <c r="T29" s="2242"/>
      <c r="U29" s="2242"/>
      <c r="V29" s="2242"/>
      <c r="W29" s="2242"/>
      <c r="X29" s="2242"/>
      <c r="Y29" s="2242"/>
      <c r="Z29" s="2242"/>
      <c r="AA29" s="2242"/>
      <c r="AB29" s="2242"/>
      <c r="AC29" s="2242"/>
      <c r="AD29" s="2242"/>
      <c r="AE29" s="2242"/>
      <c r="AF29" s="2242"/>
      <c r="AG29" s="2242"/>
      <c r="AH29" s="2242"/>
      <c r="AI29" s="2242"/>
      <c r="AJ29" s="2242"/>
      <c r="AK29" s="2242"/>
      <c r="AL29" s="2242"/>
      <c r="AM29" s="2242"/>
      <c r="AN29" s="2242"/>
      <c r="AO29" s="2242"/>
      <c r="AP29" s="2242"/>
      <c r="AQ29" s="2242"/>
      <c r="AR29" s="2242"/>
      <c r="AS29" s="2242"/>
      <c r="AT29" s="2242"/>
      <c r="AU29" s="2242"/>
      <c r="AV29" s="2242"/>
      <c r="AW29" s="2242"/>
      <c r="AX29" s="2242"/>
      <c r="AY29" s="2242"/>
      <c r="AZ29" s="2242"/>
      <c r="BA29" s="2242"/>
      <c r="BB29" s="2242"/>
      <c r="BC29" s="2242"/>
      <c r="BD29" s="2242"/>
      <c r="BE29" s="2242"/>
      <c r="BF29" s="2242"/>
      <c r="BG29" s="2242"/>
      <c r="BH29" s="2242"/>
      <c r="BI29" s="2242"/>
      <c r="BJ29" s="2242"/>
      <c r="BK29" s="2242"/>
      <c r="BL29" s="2242"/>
      <c r="BM29" s="2242"/>
      <c r="BN29" s="2242"/>
      <c r="BO29" s="2242"/>
      <c r="BP29" s="2242"/>
      <c r="BQ29" s="2242"/>
      <c r="BR29" s="2242"/>
      <c r="BS29" s="2242"/>
    </row>
    <row r="30" spans="1:71" s="1082" customFormat="1" ht="30" customHeight="1" thickBot="1">
      <c r="A30" s="2207"/>
      <c r="B30" s="2174"/>
      <c r="C30" s="2172"/>
      <c r="D30" s="2174"/>
      <c r="E30" s="2174"/>
      <c r="F30" s="2244"/>
      <c r="G30" s="2264"/>
      <c r="H30" s="2263"/>
      <c r="I30" s="2235" t="s">
        <v>1926</v>
      </c>
      <c r="J30" s="2168" t="s">
        <v>73</v>
      </c>
      <c r="K30" s="2262">
        <v>2000</v>
      </c>
      <c r="L30" s="2348" t="s">
        <v>1927</v>
      </c>
      <c r="M30" s="2242"/>
      <c r="N30" s="2242"/>
      <c r="O30" s="2242"/>
      <c r="P30" s="2242"/>
      <c r="Q30" s="2242"/>
      <c r="R30" s="2242"/>
      <c r="S30" s="2242"/>
      <c r="T30" s="2242"/>
      <c r="U30" s="2242"/>
      <c r="V30" s="2242"/>
      <c r="W30" s="2242"/>
      <c r="X30" s="2242"/>
      <c r="Y30" s="2242"/>
      <c r="Z30" s="2242"/>
      <c r="AA30" s="2242"/>
      <c r="AB30" s="2242"/>
      <c r="AC30" s="2242"/>
      <c r="AD30" s="2242"/>
      <c r="AE30" s="2242"/>
      <c r="AF30" s="2242"/>
      <c r="AG30" s="2242"/>
      <c r="AH30" s="2242"/>
      <c r="AI30" s="2242"/>
      <c r="AJ30" s="2242"/>
      <c r="AK30" s="2242"/>
      <c r="AL30" s="2242"/>
      <c r="AM30" s="2242"/>
      <c r="AN30" s="2242"/>
      <c r="AO30" s="2242"/>
      <c r="AP30" s="2242"/>
      <c r="AQ30" s="2242"/>
      <c r="AR30" s="2242"/>
      <c r="AS30" s="2242"/>
      <c r="AT30" s="2242"/>
      <c r="AU30" s="2242"/>
      <c r="AV30" s="2242"/>
      <c r="AW30" s="2242"/>
      <c r="AX30" s="2242"/>
      <c r="AY30" s="2242"/>
      <c r="AZ30" s="2242"/>
      <c r="BA30" s="2242"/>
      <c r="BB30" s="2242"/>
      <c r="BC30" s="2242"/>
      <c r="BD30" s="2242"/>
      <c r="BE30" s="2242"/>
      <c r="BF30" s="2242"/>
      <c r="BG30" s="2242"/>
      <c r="BH30" s="2242"/>
      <c r="BI30" s="2242"/>
      <c r="BJ30" s="2242"/>
      <c r="BK30" s="2242"/>
      <c r="BL30" s="2242"/>
      <c r="BM30" s="2242"/>
      <c r="BN30" s="2242"/>
      <c r="BO30" s="2242"/>
      <c r="BP30" s="2242"/>
      <c r="BQ30" s="2242"/>
      <c r="BR30" s="2242"/>
      <c r="BS30" s="2242"/>
    </row>
    <row r="31" spans="1:71" s="1082" customFormat="1" ht="30" customHeight="1">
      <c r="A31" s="2207"/>
      <c r="B31" s="2174"/>
      <c r="C31" s="2172"/>
      <c r="D31" s="2174"/>
      <c r="E31" s="2174"/>
      <c r="F31" s="2244"/>
      <c r="G31" s="2264"/>
      <c r="H31" s="2263"/>
      <c r="I31" s="2235" t="s">
        <v>1035</v>
      </c>
      <c r="J31" s="2168" t="s">
        <v>73</v>
      </c>
      <c r="K31" s="2262">
        <v>4800</v>
      </c>
      <c r="L31" s="2166" t="s">
        <v>1928</v>
      </c>
      <c r="M31" s="2242"/>
      <c r="N31" s="2242"/>
      <c r="O31" s="2242"/>
      <c r="P31" s="2242"/>
      <c r="Q31" s="2242"/>
      <c r="R31" s="2242"/>
      <c r="S31" s="2242"/>
      <c r="T31" s="2242"/>
      <c r="U31" s="2242"/>
      <c r="V31" s="2242"/>
      <c r="W31" s="2242"/>
      <c r="X31" s="2242"/>
      <c r="Y31" s="2242"/>
      <c r="Z31" s="2242"/>
      <c r="AA31" s="2242"/>
      <c r="AB31" s="2242"/>
      <c r="AC31" s="2242"/>
      <c r="AD31" s="2242"/>
      <c r="AE31" s="2242"/>
      <c r="AF31" s="2242"/>
      <c r="AG31" s="2242"/>
      <c r="AH31" s="2242"/>
      <c r="AI31" s="2242"/>
      <c r="AJ31" s="2242"/>
      <c r="AK31" s="2242"/>
      <c r="AL31" s="2242"/>
      <c r="AM31" s="2242"/>
      <c r="AN31" s="2242"/>
      <c r="AO31" s="2242"/>
      <c r="AP31" s="2242"/>
      <c r="AQ31" s="2242"/>
      <c r="AR31" s="2242"/>
      <c r="AS31" s="2242"/>
      <c r="AT31" s="2242"/>
      <c r="AU31" s="2242"/>
      <c r="AV31" s="2242"/>
      <c r="AW31" s="2242"/>
      <c r="AX31" s="2242"/>
      <c r="AY31" s="2242"/>
      <c r="AZ31" s="2242"/>
      <c r="BA31" s="2242"/>
      <c r="BB31" s="2242"/>
      <c r="BC31" s="2242"/>
      <c r="BD31" s="2242"/>
      <c r="BE31" s="2242"/>
      <c r="BF31" s="2242"/>
      <c r="BG31" s="2242"/>
      <c r="BH31" s="2242"/>
      <c r="BI31" s="2242"/>
      <c r="BJ31" s="2242"/>
      <c r="BK31" s="2242"/>
      <c r="BL31" s="2242"/>
      <c r="BM31" s="2242"/>
      <c r="BN31" s="2242"/>
      <c r="BO31" s="2242"/>
      <c r="BP31" s="2242"/>
      <c r="BQ31" s="2242"/>
      <c r="BR31" s="2242"/>
      <c r="BS31" s="2242"/>
    </row>
    <row r="32" spans="1:71" s="1082" customFormat="1" ht="30" customHeight="1">
      <c r="A32" s="2207"/>
      <c r="B32" s="2174"/>
      <c r="C32" s="2172"/>
      <c r="D32" s="2174"/>
      <c r="E32" s="2174"/>
      <c r="F32" s="2244"/>
      <c r="G32" s="2264"/>
      <c r="H32" s="2263"/>
      <c r="I32" s="2235" t="s">
        <v>1036</v>
      </c>
      <c r="J32" s="2168" t="s">
        <v>73</v>
      </c>
      <c r="K32" s="2262">
        <v>1200</v>
      </c>
      <c r="L32" s="2166" t="s">
        <v>1037</v>
      </c>
      <c r="M32" s="2242"/>
      <c r="N32" s="2242"/>
      <c r="O32" s="2242"/>
      <c r="P32" s="2242"/>
      <c r="Q32" s="2242"/>
      <c r="R32" s="2242"/>
      <c r="S32" s="2242"/>
      <c r="T32" s="2242"/>
      <c r="U32" s="2242"/>
      <c r="V32" s="2242"/>
      <c r="W32" s="2242"/>
      <c r="X32" s="2242"/>
      <c r="Y32" s="2242"/>
      <c r="Z32" s="2242"/>
      <c r="AA32" s="2242"/>
      <c r="AB32" s="2242"/>
      <c r="AC32" s="2242"/>
      <c r="AD32" s="2242"/>
      <c r="AE32" s="2242"/>
      <c r="AF32" s="2242"/>
      <c r="AG32" s="2242"/>
      <c r="AH32" s="2242"/>
      <c r="AI32" s="2242"/>
      <c r="AJ32" s="2242"/>
      <c r="AK32" s="2242"/>
      <c r="AL32" s="2242"/>
      <c r="AM32" s="2242"/>
      <c r="AN32" s="2242"/>
      <c r="AO32" s="2242"/>
      <c r="AP32" s="2242"/>
      <c r="AQ32" s="2242"/>
      <c r="AR32" s="2242"/>
      <c r="AS32" s="2242"/>
      <c r="AT32" s="2242"/>
      <c r="AU32" s="2242"/>
      <c r="AV32" s="2242"/>
      <c r="AW32" s="2242"/>
      <c r="AX32" s="2242"/>
      <c r="AY32" s="2242"/>
      <c r="AZ32" s="2242"/>
      <c r="BA32" s="2242"/>
      <c r="BB32" s="2242"/>
      <c r="BC32" s="2242"/>
      <c r="BD32" s="2242"/>
      <c r="BE32" s="2242"/>
      <c r="BF32" s="2242"/>
      <c r="BG32" s="2242"/>
      <c r="BH32" s="2242"/>
      <c r="BI32" s="2242"/>
      <c r="BJ32" s="2242"/>
      <c r="BK32" s="2242"/>
      <c r="BL32" s="2242"/>
      <c r="BM32" s="2242"/>
      <c r="BN32" s="2242"/>
      <c r="BO32" s="2242"/>
      <c r="BP32" s="2242"/>
      <c r="BQ32" s="2242"/>
      <c r="BR32" s="2242"/>
      <c r="BS32" s="2242"/>
    </row>
    <row r="33" spans="1:71" s="1082" customFormat="1" ht="30" customHeight="1">
      <c r="A33" s="2207"/>
      <c r="B33" s="2174"/>
      <c r="C33" s="2172"/>
      <c r="D33" s="2174"/>
      <c r="E33" s="2174"/>
      <c r="F33" s="2244"/>
      <c r="G33" s="2264"/>
      <c r="H33" s="2263"/>
      <c r="I33" s="2235" t="s">
        <v>1038</v>
      </c>
      <c r="J33" s="2168" t="s">
        <v>73</v>
      </c>
      <c r="K33" s="2262">
        <v>2400</v>
      </c>
      <c r="L33" s="2166" t="s">
        <v>1039</v>
      </c>
      <c r="M33" s="1868"/>
      <c r="N33" s="1868"/>
      <c r="O33" s="1868"/>
      <c r="P33" s="1868"/>
      <c r="Q33" s="1868"/>
      <c r="R33" s="1868"/>
      <c r="S33" s="1868"/>
      <c r="T33" s="1868"/>
      <c r="U33" s="1868"/>
      <c r="V33" s="1868"/>
      <c r="W33" s="1868"/>
      <c r="X33" s="1868"/>
      <c r="Y33" s="1868"/>
      <c r="Z33" s="1868"/>
      <c r="AA33" s="1868"/>
      <c r="AB33" s="1868"/>
      <c r="AC33" s="1868"/>
      <c r="AD33" s="1868"/>
      <c r="AE33" s="1868"/>
      <c r="AF33" s="1868"/>
      <c r="AG33" s="1868"/>
      <c r="AH33" s="1868"/>
      <c r="AI33" s="1868"/>
      <c r="AJ33" s="1868"/>
      <c r="AK33" s="1868"/>
      <c r="AL33" s="1868"/>
      <c r="AM33" s="1868"/>
      <c r="AN33" s="1868"/>
      <c r="AO33" s="1868"/>
      <c r="AP33" s="1868"/>
      <c r="AQ33" s="1868"/>
      <c r="AR33" s="1868"/>
      <c r="AS33" s="1868"/>
      <c r="AT33" s="1868"/>
      <c r="AU33" s="1868"/>
      <c r="AV33" s="1868"/>
      <c r="AW33" s="1868"/>
      <c r="AX33" s="1868"/>
      <c r="AY33" s="1868"/>
      <c r="AZ33" s="1868"/>
      <c r="BA33" s="1868"/>
      <c r="BB33" s="1868"/>
      <c r="BC33" s="1868"/>
      <c r="BD33" s="1868"/>
      <c r="BE33" s="1868"/>
      <c r="BF33" s="1868"/>
      <c r="BG33" s="1868"/>
      <c r="BH33" s="1868"/>
      <c r="BI33" s="1868"/>
      <c r="BJ33" s="1868"/>
      <c r="BK33" s="1868"/>
      <c r="BL33" s="1868"/>
      <c r="BM33" s="1868"/>
      <c r="BN33" s="1868"/>
      <c r="BO33" s="1868"/>
      <c r="BP33" s="1868"/>
      <c r="BQ33" s="1868"/>
      <c r="BR33" s="1868"/>
      <c r="BS33" s="1868"/>
    </row>
    <row r="34" spans="1:71" s="1082" customFormat="1" ht="30" customHeight="1">
      <c r="A34" s="2207"/>
      <c r="B34" s="2174"/>
      <c r="C34" s="2172"/>
      <c r="D34" s="2174"/>
      <c r="E34" s="2174"/>
      <c r="F34" s="2244"/>
      <c r="G34" s="2264"/>
      <c r="H34" s="2263"/>
      <c r="I34" s="2235" t="s">
        <v>1040</v>
      </c>
      <c r="J34" s="2168" t="s">
        <v>73</v>
      </c>
      <c r="K34" s="2262">
        <v>130</v>
      </c>
      <c r="L34" s="2166" t="s">
        <v>1041</v>
      </c>
      <c r="M34" s="1868"/>
      <c r="N34" s="1868"/>
      <c r="O34" s="1868"/>
      <c r="P34" s="1868"/>
      <c r="Q34" s="1868"/>
      <c r="R34" s="1868"/>
      <c r="S34" s="1868"/>
      <c r="T34" s="1868"/>
      <c r="U34" s="1868"/>
      <c r="V34" s="1868"/>
      <c r="W34" s="1868"/>
      <c r="X34" s="1868"/>
      <c r="Y34" s="1868"/>
      <c r="Z34" s="1868"/>
      <c r="AA34" s="1868"/>
      <c r="AB34" s="1868"/>
      <c r="AC34" s="1868"/>
      <c r="AD34" s="1868"/>
      <c r="AE34" s="1868"/>
      <c r="AF34" s="1868"/>
      <c r="AG34" s="1868"/>
      <c r="AH34" s="1868"/>
      <c r="AI34" s="1868"/>
      <c r="AJ34" s="1868"/>
      <c r="AK34" s="1868"/>
      <c r="AL34" s="1868"/>
      <c r="AM34" s="1868"/>
      <c r="AN34" s="1868"/>
      <c r="AO34" s="1868"/>
      <c r="AP34" s="1868"/>
      <c r="AQ34" s="1868"/>
      <c r="AR34" s="1868"/>
      <c r="AS34" s="1868"/>
      <c r="AT34" s="1868"/>
      <c r="AU34" s="1868"/>
      <c r="AV34" s="1868"/>
      <c r="AW34" s="1868"/>
      <c r="AX34" s="1868"/>
      <c r="AY34" s="1868"/>
      <c r="AZ34" s="1868"/>
      <c r="BA34" s="1868"/>
      <c r="BB34" s="1868"/>
      <c r="BC34" s="1868"/>
      <c r="BD34" s="1868"/>
      <c r="BE34" s="1868"/>
      <c r="BF34" s="1868"/>
      <c r="BG34" s="1868"/>
      <c r="BH34" s="1868"/>
      <c r="BI34" s="1868"/>
      <c r="BJ34" s="1868"/>
      <c r="BK34" s="1868"/>
      <c r="BL34" s="1868"/>
      <c r="BM34" s="1868"/>
      <c r="BN34" s="1868"/>
      <c r="BO34" s="1868"/>
      <c r="BP34" s="1868"/>
      <c r="BQ34" s="1868"/>
      <c r="BR34" s="1868"/>
      <c r="BS34" s="1868"/>
    </row>
    <row r="35" spans="1:71" s="1082" customFormat="1" ht="30" customHeight="1">
      <c r="A35" s="2207"/>
      <c r="B35" s="2174"/>
      <c r="C35" s="2172"/>
      <c r="D35" s="2174"/>
      <c r="E35" s="2174"/>
      <c r="F35" s="2244"/>
      <c r="G35" s="2264"/>
      <c r="H35" s="2263"/>
      <c r="I35" s="2235" t="s">
        <v>1042</v>
      </c>
      <c r="J35" s="2168" t="s">
        <v>73</v>
      </c>
      <c r="K35" s="2262">
        <v>130</v>
      </c>
      <c r="L35" s="2346" t="s">
        <v>1043</v>
      </c>
      <c r="M35" s="1868"/>
      <c r="N35" s="1868"/>
      <c r="O35" s="1868"/>
      <c r="P35" s="1868"/>
      <c r="Q35" s="1868"/>
      <c r="R35" s="1868"/>
      <c r="S35" s="1868"/>
      <c r="T35" s="1868"/>
      <c r="U35" s="1868"/>
      <c r="V35" s="1868"/>
      <c r="W35" s="1868"/>
      <c r="X35" s="1868"/>
      <c r="Y35" s="1868"/>
      <c r="Z35" s="1868"/>
      <c r="AA35" s="1868"/>
      <c r="AB35" s="1868"/>
      <c r="AC35" s="1868"/>
      <c r="AD35" s="1868"/>
      <c r="AE35" s="1868"/>
      <c r="AF35" s="1868"/>
      <c r="AG35" s="1868"/>
      <c r="AH35" s="1868"/>
      <c r="AI35" s="1868"/>
      <c r="AJ35" s="1868"/>
      <c r="AK35" s="1868"/>
      <c r="AL35" s="1868"/>
      <c r="AM35" s="1868"/>
      <c r="AN35" s="1868"/>
      <c r="AO35" s="1868"/>
      <c r="AP35" s="1868"/>
      <c r="AQ35" s="1868"/>
      <c r="AR35" s="1868"/>
      <c r="AS35" s="1868"/>
      <c r="AT35" s="1868"/>
      <c r="AU35" s="1868"/>
      <c r="AV35" s="1868"/>
      <c r="AW35" s="1868"/>
      <c r="AX35" s="1868"/>
      <c r="AY35" s="1868"/>
      <c r="AZ35" s="1868"/>
      <c r="BA35" s="1868"/>
      <c r="BB35" s="1868"/>
      <c r="BC35" s="1868"/>
      <c r="BD35" s="1868"/>
      <c r="BE35" s="1868"/>
      <c r="BF35" s="1868"/>
      <c r="BG35" s="1868"/>
      <c r="BH35" s="1868"/>
      <c r="BI35" s="1868"/>
      <c r="BJ35" s="1868"/>
      <c r="BK35" s="1868"/>
      <c r="BL35" s="1868"/>
      <c r="BM35" s="1868"/>
      <c r="BN35" s="1868"/>
      <c r="BO35" s="1868"/>
      <c r="BP35" s="1868"/>
      <c r="BQ35" s="1868"/>
      <c r="BR35" s="1868"/>
      <c r="BS35" s="1868"/>
    </row>
    <row r="36" spans="1:71" s="1082" customFormat="1" ht="30" customHeight="1">
      <c r="A36" s="2207"/>
      <c r="B36" s="2174"/>
      <c r="C36" s="2172"/>
      <c r="D36" s="2174"/>
      <c r="E36" s="2174"/>
      <c r="F36" s="2244"/>
      <c r="G36" s="2264"/>
      <c r="H36" s="2263"/>
      <c r="I36" s="2235" t="s">
        <v>1044</v>
      </c>
      <c r="J36" s="2168" t="s">
        <v>73</v>
      </c>
      <c r="K36" s="2262">
        <v>200</v>
      </c>
      <c r="L36" s="2166" t="s">
        <v>1045</v>
      </c>
      <c r="M36" s="1868"/>
      <c r="N36" s="1868"/>
      <c r="O36" s="1868"/>
      <c r="P36" s="1868"/>
      <c r="Q36" s="1868"/>
      <c r="R36" s="1868"/>
      <c r="S36" s="1868"/>
      <c r="T36" s="1868"/>
      <c r="U36" s="1868"/>
      <c r="V36" s="1868"/>
      <c r="W36" s="1868"/>
      <c r="X36" s="1868"/>
      <c r="Y36" s="1868"/>
      <c r="Z36" s="1868"/>
      <c r="AA36" s="1868"/>
      <c r="AB36" s="1868"/>
      <c r="AC36" s="1868"/>
      <c r="AD36" s="1868"/>
      <c r="AE36" s="1868"/>
      <c r="AF36" s="1868"/>
      <c r="AG36" s="1868"/>
      <c r="AH36" s="1868"/>
      <c r="AI36" s="1868"/>
      <c r="AJ36" s="1868"/>
      <c r="AK36" s="1868"/>
      <c r="AL36" s="1868"/>
      <c r="AM36" s="1868"/>
      <c r="AN36" s="1868"/>
      <c r="AO36" s="1868"/>
      <c r="AP36" s="1868"/>
      <c r="AQ36" s="1868"/>
      <c r="AR36" s="1868"/>
      <c r="AS36" s="1868"/>
      <c r="AT36" s="1868"/>
      <c r="AU36" s="1868"/>
      <c r="AV36" s="1868"/>
      <c r="AW36" s="1868"/>
      <c r="AX36" s="1868"/>
      <c r="AY36" s="1868"/>
      <c r="AZ36" s="1868"/>
      <c r="BA36" s="1868"/>
      <c r="BB36" s="1868"/>
      <c r="BC36" s="1868"/>
      <c r="BD36" s="1868"/>
      <c r="BE36" s="1868"/>
      <c r="BF36" s="1868"/>
      <c r="BG36" s="1868"/>
      <c r="BH36" s="1868"/>
      <c r="BI36" s="1868"/>
      <c r="BJ36" s="1868"/>
      <c r="BK36" s="1868"/>
      <c r="BL36" s="1868"/>
      <c r="BM36" s="1868"/>
      <c r="BN36" s="1868"/>
      <c r="BO36" s="1868"/>
      <c r="BP36" s="1868"/>
      <c r="BQ36" s="1868"/>
      <c r="BR36" s="1868"/>
      <c r="BS36" s="1868"/>
    </row>
    <row r="37" spans="1:71" s="1082" customFormat="1" ht="30" customHeight="1">
      <c r="A37" s="2207"/>
      <c r="B37" s="2174"/>
      <c r="C37" s="2172"/>
      <c r="D37" s="2174"/>
      <c r="E37" s="2174"/>
      <c r="F37" s="2244"/>
      <c r="G37" s="2264"/>
      <c r="H37" s="2263"/>
      <c r="I37" s="2235" t="s">
        <v>1046</v>
      </c>
      <c r="J37" s="2168" t="s">
        <v>73</v>
      </c>
      <c r="K37" s="2262">
        <v>1500</v>
      </c>
      <c r="L37" s="2166" t="s">
        <v>1047</v>
      </c>
      <c r="M37" s="1868"/>
      <c r="N37" s="1868"/>
      <c r="O37" s="1868"/>
      <c r="P37" s="1868"/>
      <c r="Q37" s="1868"/>
      <c r="R37" s="1868"/>
      <c r="S37" s="1868"/>
      <c r="T37" s="1868"/>
      <c r="U37" s="1868"/>
      <c r="V37" s="1868"/>
      <c r="W37" s="1868"/>
      <c r="X37" s="1868"/>
      <c r="Y37" s="1868"/>
      <c r="Z37" s="1868"/>
      <c r="AA37" s="1868"/>
      <c r="AB37" s="1868"/>
      <c r="AC37" s="1868"/>
      <c r="AD37" s="1868"/>
      <c r="AE37" s="1868"/>
      <c r="AF37" s="1868"/>
      <c r="AG37" s="1868"/>
      <c r="AH37" s="1868"/>
      <c r="AI37" s="1868"/>
      <c r="AJ37" s="1868"/>
      <c r="AK37" s="1868"/>
      <c r="AL37" s="1868"/>
      <c r="AM37" s="1868"/>
      <c r="AN37" s="1868"/>
      <c r="AO37" s="1868"/>
      <c r="AP37" s="1868"/>
      <c r="AQ37" s="1868"/>
      <c r="AR37" s="1868"/>
      <c r="AS37" s="1868"/>
      <c r="AT37" s="1868"/>
      <c r="AU37" s="1868"/>
      <c r="AV37" s="1868"/>
      <c r="AW37" s="1868"/>
      <c r="AX37" s="1868"/>
      <c r="AY37" s="1868"/>
      <c r="AZ37" s="1868"/>
      <c r="BA37" s="1868"/>
      <c r="BB37" s="1868"/>
      <c r="BC37" s="1868"/>
      <c r="BD37" s="1868"/>
      <c r="BE37" s="1868"/>
      <c r="BF37" s="1868"/>
      <c r="BG37" s="1868"/>
      <c r="BH37" s="1868"/>
      <c r="BI37" s="1868"/>
      <c r="BJ37" s="1868"/>
      <c r="BK37" s="1868"/>
      <c r="BL37" s="1868"/>
      <c r="BM37" s="1868"/>
      <c r="BN37" s="1868"/>
      <c r="BO37" s="1868"/>
      <c r="BP37" s="1868"/>
      <c r="BQ37" s="1868"/>
      <c r="BR37" s="1868"/>
      <c r="BS37" s="1868"/>
    </row>
    <row r="38" spans="1:71" s="1082" customFormat="1" ht="30" customHeight="1" thickBot="1">
      <c r="A38" s="2205"/>
      <c r="B38" s="2204"/>
      <c r="C38" s="2279"/>
      <c r="D38" s="2204"/>
      <c r="E38" s="2204"/>
      <c r="F38" s="2278"/>
      <c r="G38" s="2277"/>
      <c r="H38" s="2276"/>
      <c r="I38" s="2275" t="s">
        <v>1929</v>
      </c>
      <c r="J38" s="2157" t="s">
        <v>73</v>
      </c>
      <c r="K38" s="2274">
        <v>120</v>
      </c>
      <c r="L38" s="2166" t="s">
        <v>1930</v>
      </c>
      <c r="M38" s="1868"/>
      <c r="N38" s="1868"/>
      <c r="O38" s="1868"/>
      <c r="P38" s="1868"/>
      <c r="Q38" s="1868"/>
      <c r="R38" s="1868"/>
      <c r="S38" s="1868"/>
      <c r="T38" s="1868"/>
      <c r="U38" s="1868"/>
      <c r="V38" s="1868"/>
      <c r="W38" s="1868"/>
      <c r="X38" s="1868"/>
      <c r="Y38" s="1868"/>
      <c r="Z38" s="1868"/>
      <c r="AA38" s="1868"/>
      <c r="AB38" s="1868"/>
      <c r="AC38" s="1868"/>
      <c r="AD38" s="1868"/>
      <c r="AE38" s="1868"/>
      <c r="AF38" s="1868"/>
      <c r="AG38" s="1868"/>
      <c r="AH38" s="1868"/>
      <c r="AI38" s="1868"/>
      <c r="AJ38" s="1868"/>
      <c r="AK38" s="1868"/>
      <c r="AL38" s="1868"/>
      <c r="AM38" s="1868"/>
      <c r="AN38" s="1868"/>
      <c r="AO38" s="1868"/>
      <c r="AP38" s="1868"/>
      <c r="AQ38" s="1868"/>
      <c r="AR38" s="1868"/>
      <c r="AS38" s="1868"/>
      <c r="AT38" s="1868"/>
      <c r="AU38" s="1868"/>
      <c r="AV38" s="1868"/>
      <c r="AW38" s="1868"/>
      <c r="AX38" s="1868"/>
      <c r="AY38" s="1868"/>
      <c r="AZ38" s="1868"/>
      <c r="BA38" s="1868"/>
      <c r="BB38" s="1868"/>
      <c r="BC38" s="1868"/>
      <c r="BD38" s="1868"/>
      <c r="BE38" s="1868"/>
      <c r="BF38" s="1868"/>
      <c r="BG38" s="1868"/>
      <c r="BH38" s="1868"/>
      <c r="BI38" s="1868"/>
      <c r="BJ38" s="1868"/>
      <c r="BK38" s="1868"/>
      <c r="BL38" s="1868"/>
      <c r="BM38" s="1868"/>
      <c r="BN38" s="1868"/>
      <c r="BO38" s="1868"/>
      <c r="BP38" s="1868"/>
      <c r="BQ38" s="1868"/>
      <c r="BR38" s="1868"/>
      <c r="BS38" s="1868"/>
    </row>
    <row r="39" spans="1:71" s="1083" customFormat="1" ht="30" customHeight="1">
      <c r="A39" s="2273"/>
      <c r="B39" s="2271"/>
      <c r="C39" s="2272"/>
      <c r="D39" s="2271"/>
      <c r="E39" s="2271"/>
      <c r="F39" s="2270"/>
      <c r="G39" s="2269"/>
      <c r="H39" s="2268"/>
      <c r="I39" s="2267" t="s">
        <v>1931</v>
      </c>
      <c r="J39" s="2266" t="s">
        <v>73</v>
      </c>
      <c r="K39" s="2262">
        <v>1800</v>
      </c>
      <c r="L39" s="2265" t="s">
        <v>1048</v>
      </c>
      <c r="M39" s="1869"/>
      <c r="N39" s="1869"/>
      <c r="O39" s="1869"/>
      <c r="P39" s="1869"/>
      <c r="Q39" s="1869"/>
      <c r="R39" s="1869"/>
      <c r="S39" s="1869"/>
      <c r="T39" s="1869"/>
      <c r="U39" s="1869"/>
      <c r="V39" s="1869"/>
      <c r="W39" s="1869"/>
      <c r="X39" s="1869"/>
      <c r="Y39" s="1869"/>
      <c r="Z39" s="1869"/>
      <c r="AA39" s="1869"/>
      <c r="AB39" s="1869"/>
      <c r="AC39" s="1869"/>
      <c r="AD39" s="1869"/>
      <c r="AE39" s="1869"/>
      <c r="AF39" s="1869"/>
      <c r="AG39" s="1869"/>
      <c r="AH39" s="1869"/>
      <c r="AI39" s="1869"/>
      <c r="AJ39" s="1869"/>
      <c r="AK39" s="1869"/>
      <c r="AL39" s="1869"/>
      <c r="AM39" s="1869"/>
      <c r="AN39" s="1869"/>
      <c r="AO39" s="1869"/>
      <c r="AP39" s="1869"/>
      <c r="AQ39" s="1869"/>
      <c r="AR39" s="1869"/>
      <c r="AS39" s="1869"/>
      <c r="AT39" s="1869"/>
      <c r="AU39" s="1869"/>
      <c r="AV39" s="1869"/>
      <c r="AW39" s="1869"/>
      <c r="AX39" s="1869"/>
      <c r="AY39" s="1869"/>
      <c r="AZ39" s="1869"/>
      <c r="BA39" s="1869"/>
      <c r="BB39" s="1869"/>
      <c r="BC39" s="1869"/>
      <c r="BD39" s="1869"/>
      <c r="BE39" s="1869"/>
      <c r="BF39" s="1869"/>
      <c r="BG39" s="1869"/>
      <c r="BH39" s="1869"/>
      <c r="BI39" s="1869"/>
      <c r="BJ39" s="1869"/>
      <c r="BK39" s="1869"/>
      <c r="BL39" s="1869"/>
      <c r="BM39" s="1869"/>
      <c r="BN39" s="1869"/>
      <c r="BO39" s="1869"/>
      <c r="BP39" s="1869"/>
      <c r="BQ39" s="1869"/>
      <c r="BR39" s="1869"/>
      <c r="BS39" s="1869"/>
    </row>
    <row r="40" spans="1:71" s="1082" customFormat="1" ht="30" customHeight="1">
      <c r="A40" s="2207"/>
      <c r="B40" s="2174"/>
      <c r="C40" s="2172"/>
      <c r="D40" s="2174"/>
      <c r="E40" s="2174"/>
      <c r="F40" s="2244"/>
      <c r="G40" s="2264"/>
      <c r="H40" s="2263"/>
      <c r="I40" s="2235" t="s">
        <v>1049</v>
      </c>
      <c r="J40" s="2168" t="s">
        <v>73</v>
      </c>
      <c r="K40" s="2262">
        <v>8400</v>
      </c>
      <c r="L40" s="2166" t="s">
        <v>1050</v>
      </c>
      <c r="M40" s="1868"/>
      <c r="N40" s="1868"/>
      <c r="O40" s="1868"/>
      <c r="P40" s="1868"/>
      <c r="Q40" s="1868"/>
      <c r="R40" s="1868"/>
      <c r="S40" s="1868"/>
      <c r="T40" s="1868"/>
      <c r="U40" s="1868"/>
      <c r="V40" s="1868"/>
      <c r="W40" s="1868"/>
      <c r="X40" s="1868"/>
      <c r="Y40" s="1868"/>
      <c r="Z40" s="1868"/>
      <c r="AA40" s="1868"/>
      <c r="AB40" s="1868"/>
      <c r="AC40" s="1868"/>
      <c r="AD40" s="1868"/>
      <c r="AE40" s="1868"/>
      <c r="AF40" s="1868"/>
      <c r="AG40" s="1868"/>
      <c r="AH40" s="1868"/>
      <c r="AI40" s="1868"/>
      <c r="AJ40" s="1868"/>
      <c r="AK40" s="1868"/>
      <c r="AL40" s="1868"/>
      <c r="AM40" s="1868"/>
      <c r="AN40" s="1868"/>
      <c r="AO40" s="1868"/>
      <c r="AP40" s="1868"/>
      <c r="AQ40" s="1868"/>
      <c r="AR40" s="1868"/>
      <c r="AS40" s="1868"/>
      <c r="AT40" s="1868"/>
      <c r="AU40" s="1868"/>
      <c r="AV40" s="1868"/>
      <c r="AW40" s="1868"/>
      <c r="AX40" s="1868"/>
      <c r="AY40" s="1868"/>
      <c r="AZ40" s="1868"/>
      <c r="BA40" s="1868"/>
      <c r="BB40" s="1868"/>
      <c r="BC40" s="1868"/>
      <c r="BD40" s="1868"/>
      <c r="BE40" s="1868"/>
      <c r="BF40" s="1868"/>
      <c r="BG40" s="1868"/>
      <c r="BH40" s="1868"/>
      <c r="BI40" s="1868"/>
      <c r="BJ40" s="1868"/>
      <c r="BK40" s="1868"/>
      <c r="BL40" s="1868"/>
      <c r="BM40" s="1868"/>
      <c r="BN40" s="1868"/>
      <c r="BO40" s="1868"/>
      <c r="BP40" s="1868"/>
      <c r="BQ40" s="1868"/>
      <c r="BR40" s="1868"/>
      <c r="BS40" s="1868"/>
    </row>
    <row r="41" spans="1:71" s="1082" customFormat="1" ht="30" customHeight="1">
      <c r="A41" s="2207"/>
      <c r="B41" s="2174"/>
      <c r="C41" s="2172"/>
      <c r="D41" s="2174"/>
      <c r="E41" s="2174"/>
      <c r="F41" s="2244"/>
      <c r="G41" s="2264"/>
      <c r="H41" s="2263"/>
      <c r="I41" s="2235" t="s">
        <v>1932</v>
      </c>
      <c r="J41" s="2168" t="s">
        <v>73</v>
      </c>
      <c r="K41" s="2262">
        <v>7200</v>
      </c>
      <c r="L41" s="2166" t="s">
        <v>1051</v>
      </c>
      <c r="M41" s="1868"/>
      <c r="N41" s="1868"/>
      <c r="O41" s="1868"/>
      <c r="P41" s="1868"/>
      <c r="Q41" s="1868"/>
      <c r="R41" s="1868"/>
      <c r="S41" s="1868"/>
      <c r="T41" s="1868"/>
      <c r="U41" s="1868"/>
      <c r="V41" s="1868"/>
      <c r="W41" s="1868"/>
      <c r="X41" s="1868"/>
      <c r="Y41" s="1868"/>
      <c r="Z41" s="1868"/>
      <c r="AA41" s="1868"/>
      <c r="AB41" s="1868"/>
      <c r="AC41" s="1868"/>
      <c r="AD41" s="1868"/>
      <c r="AE41" s="1868"/>
      <c r="AF41" s="1868"/>
      <c r="AG41" s="1868"/>
      <c r="AH41" s="1868"/>
      <c r="AI41" s="1868"/>
      <c r="AJ41" s="1868"/>
      <c r="AK41" s="1868"/>
      <c r="AL41" s="1868"/>
      <c r="AM41" s="1868"/>
      <c r="AN41" s="1868"/>
      <c r="AO41" s="1868"/>
      <c r="AP41" s="1868"/>
      <c r="AQ41" s="1868"/>
      <c r="AR41" s="1868"/>
      <c r="AS41" s="1868"/>
      <c r="AT41" s="1868"/>
      <c r="AU41" s="1868"/>
      <c r="AV41" s="1868"/>
      <c r="AW41" s="1868"/>
      <c r="AX41" s="1868"/>
      <c r="AY41" s="1868"/>
      <c r="AZ41" s="1868"/>
      <c r="BA41" s="1868"/>
      <c r="BB41" s="1868"/>
      <c r="BC41" s="1868"/>
      <c r="BD41" s="1868"/>
      <c r="BE41" s="1868"/>
      <c r="BF41" s="1868"/>
      <c r="BG41" s="1868"/>
      <c r="BH41" s="1868"/>
      <c r="BI41" s="1868"/>
      <c r="BJ41" s="1868"/>
      <c r="BK41" s="1868"/>
      <c r="BL41" s="1868"/>
      <c r="BM41" s="1868"/>
      <c r="BN41" s="1868"/>
      <c r="BO41" s="1868"/>
      <c r="BP41" s="1868"/>
      <c r="BQ41" s="1868"/>
      <c r="BR41" s="1868"/>
      <c r="BS41" s="1868"/>
    </row>
    <row r="42" spans="1:71" s="1082" customFormat="1" ht="30" customHeight="1">
      <c r="A42" s="2207"/>
      <c r="B42" s="2174"/>
      <c r="C42" s="2172"/>
      <c r="D42" s="2174"/>
      <c r="E42" s="2174"/>
      <c r="F42" s="2244"/>
      <c r="G42" s="2264"/>
      <c r="H42" s="2263"/>
      <c r="I42" s="2235" t="s">
        <v>1933</v>
      </c>
      <c r="J42" s="2168" t="s">
        <v>73</v>
      </c>
      <c r="K42" s="2262">
        <v>1450</v>
      </c>
      <c r="L42" s="2166" t="s">
        <v>1934</v>
      </c>
      <c r="M42" s="1868"/>
      <c r="N42" s="1868"/>
      <c r="O42" s="1868"/>
      <c r="P42" s="1868"/>
      <c r="Q42" s="1868"/>
      <c r="R42" s="1868"/>
      <c r="S42" s="1868"/>
      <c r="T42" s="1868"/>
      <c r="U42" s="1868"/>
      <c r="V42" s="1868"/>
      <c r="W42" s="1868"/>
      <c r="X42" s="1868"/>
      <c r="Y42" s="1868"/>
      <c r="Z42" s="1868"/>
      <c r="AA42" s="1868"/>
      <c r="AB42" s="1868"/>
      <c r="AC42" s="1868"/>
      <c r="AD42" s="1868"/>
      <c r="AE42" s="1868"/>
      <c r="AF42" s="1868"/>
      <c r="AG42" s="1868"/>
      <c r="AH42" s="1868"/>
      <c r="AI42" s="1868"/>
      <c r="AJ42" s="1868"/>
      <c r="AK42" s="1868"/>
      <c r="AL42" s="1868"/>
      <c r="AM42" s="1868"/>
      <c r="AN42" s="1868"/>
      <c r="AO42" s="1868"/>
      <c r="AP42" s="1868"/>
      <c r="AQ42" s="1868"/>
      <c r="AR42" s="1868"/>
      <c r="AS42" s="1868"/>
      <c r="AT42" s="1868"/>
      <c r="AU42" s="1868"/>
      <c r="AV42" s="1868"/>
      <c r="AW42" s="1868"/>
      <c r="AX42" s="1868"/>
      <c r="AY42" s="1868"/>
      <c r="AZ42" s="1868"/>
      <c r="BA42" s="1868"/>
      <c r="BB42" s="1868"/>
      <c r="BC42" s="1868"/>
      <c r="BD42" s="1868"/>
      <c r="BE42" s="1868"/>
      <c r="BF42" s="1868"/>
      <c r="BG42" s="1868"/>
      <c r="BH42" s="1868"/>
      <c r="BI42" s="1868"/>
      <c r="BJ42" s="1868"/>
      <c r="BK42" s="1868"/>
      <c r="BL42" s="1868"/>
      <c r="BM42" s="1868"/>
      <c r="BN42" s="1868"/>
      <c r="BO42" s="1868"/>
      <c r="BP42" s="1868"/>
      <c r="BQ42" s="1868"/>
      <c r="BR42" s="1868"/>
      <c r="BS42" s="1868"/>
    </row>
    <row r="43" spans="1:71" s="1082" customFormat="1" ht="30" customHeight="1">
      <c r="A43" s="2207"/>
      <c r="B43" s="2174"/>
      <c r="C43" s="2172"/>
      <c r="D43" s="2174"/>
      <c r="E43" s="2174"/>
      <c r="F43" s="2244"/>
      <c r="G43" s="2264"/>
      <c r="H43" s="2263"/>
      <c r="I43" s="2235" t="s">
        <v>1935</v>
      </c>
      <c r="J43" s="2168" t="s">
        <v>73</v>
      </c>
      <c r="K43" s="2262">
        <v>800</v>
      </c>
      <c r="L43" s="2166" t="s">
        <v>1936</v>
      </c>
      <c r="M43" s="1868"/>
      <c r="N43" s="1868"/>
      <c r="O43" s="1868"/>
      <c r="P43" s="1868"/>
      <c r="Q43" s="1868"/>
      <c r="R43" s="1868"/>
      <c r="S43" s="1868"/>
      <c r="T43" s="1868"/>
      <c r="U43" s="1868"/>
      <c r="V43" s="1868"/>
      <c r="W43" s="1868"/>
      <c r="X43" s="1868"/>
      <c r="Y43" s="1868"/>
      <c r="Z43" s="1868"/>
      <c r="AA43" s="1868"/>
      <c r="AB43" s="1868"/>
      <c r="AC43" s="1868"/>
      <c r="AD43" s="1868"/>
      <c r="AE43" s="1868"/>
      <c r="AF43" s="1868"/>
      <c r="AG43" s="1868"/>
      <c r="AH43" s="1868"/>
      <c r="AI43" s="1868"/>
      <c r="AJ43" s="1868"/>
      <c r="AK43" s="1868"/>
      <c r="AL43" s="1868"/>
      <c r="AM43" s="1868"/>
      <c r="AN43" s="1868"/>
      <c r="AO43" s="1868"/>
      <c r="AP43" s="1868"/>
      <c r="AQ43" s="1868"/>
      <c r="AR43" s="1868"/>
      <c r="AS43" s="1868"/>
      <c r="AT43" s="1868"/>
      <c r="AU43" s="1868"/>
      <c r="AV43" s="1868"/>
      <c r="AW43" s="1868"/>
      <c r="AX43" s="1868"/>
      <c r="AY43" s="1868"/>
      <c r="AZ43" s="1868"/>
      <c r="BA43" s="1868"/>
      <c r="BB43" s="1868"/>
      <c r="BC43" s="1868"/>
      <c r="BD43" s="1868"/>
      <c r="BE43" s="1868"/>
      <c r="BF43" s="1868"/>
      <c r="BG43" s="1868"/>
      <c r="BH43" s="1868"/>
      <c r="BI43" s="1868"/>
      <c r="BJ43" s="1868"/>
      <c r="BK43" s="1868"/>
      <c r="BL43" s="1868"/>
      <c r="BM43" s="1868"/>
      <c r="BN43" s="1868"/>
      <c r="BO43" s="1868"/>
      <c r="BP43" s="1868"/>
      <c r="BQ43" s="1868"/>
      <c r="BR43" s="1868"/>
      <c r="BS43" s="1868"/>
    </row>
    <row r="44" spans="1:71" s="1082" customFormat="1" ht="30" customHeight="1">
      <c r="A44" s="2207"/>
      <c r="B44" s="2174"/>
      <c r="C44" s="2172"/>
      <c r="D44" s="2174"/>
      <c r="E44" s="2257" t="s">
        <v>1810</v>
      </c>
      <c r="F44" s="2248">
        <v>4008</v>
      </c>
      <c r="G44" s="2261">
        <v>1800</v>
      </c>
      <c r="H44" s="2260">
        <v>2208</v>
      </c>
      <c r="I44" s="2254" t="s">
        <v>297</v>
      </c>
      <c r="J44" s="2259"/>
      <c r="K44" s="2258">
        <v>4008</v>
      </c>
      <c r="L44" s="2251"/>
      <c r="M44" s="1868"/>
      <c r="N44" s="1868"/>
      <c r="O44" s="1868"/>
      <c r="P44" s="1868"/>
      <c r="Q44" s="1868"/>
      <c r="R44" s="1868"/>
      <c r="S44" s="1868"/>
      <c r="T44" s="1868"/>
      <c r="U44" s="1868"/>
      <c r="V44" s="1868"/>
      <c r="W44" s="1868"/>
      <c r="X44" s="1868"/>
      <c r="Y44" s="1868"/>
      <c r="Z44" s="1868"/>
      <c r="AA44" s="1868"/>
      <c r="AB44" s="1868"/>
      <c r="AC44" s="1868"/>
      <c r="AD44" s="1868"/>
      <c r="AE44" s="1868"/>
      <c r="AF44" s="1868"/>
      <c r="AG44" s="1868"/>
      <c r="AH44" s="1868"/>
      <c r="AI44" s="1868"/>
      <c r="AJ44" s="1868"/>
      <c r="AK44" s="1868"/>
      <c r="AL44" s="1868"/>
      <c r="AM44" s="1868"/>
      <c r="AN44" s="1868"/>
      <c r="AO44" s="1868"/>
      <c r="AP44" s="1868"/>
      <c r="AQ44" s="1868"/>
      <c r="AR44" s="1868"/>
      <c r="AS44" s="1868"/>
      <c r="AT44" s="1868"/>
      <c r="AU44" s="1868"/>
      <c r="AV44" s="1868"/>
      <c r="AW44" s="1868"/>
      <c r="AX44" s="1868"/>
      <c r="AY44" s="1868"/>
      <c r="AZ44" s="1868"/>
      <c r="BA44" s="1868"/>
      <c r="BB44" s="1868"/>
      <c r="BC44" s="1868"/>
      <c r="BD44" s="1868"/>
      <c r="BE44" s="1868"/>
      <c r="BF44" s="1868"/>
      <c r="BG44" s="1868"/>
      <c r="BH44" s="1868"/>
      <c r="BI44" s="1868"/>
      <c r="BJ44" s="1868"/>
      <c r="BK44" s="1868"/>
      <c r="BL44" s="1868"/>
      <c r="BM44" s="1868"/>
      <c r="BN44" s="1868"/>
      <c r="BO44" s="1868"/>
      <c r="BP44" s="1868"/>
      <c r="BQ44" s="1868"/>
      <c r="BR44" s="1868"/>
      <c r="BS44" s="1868"/>
    </row>
    <row r="45" spans="1:71" s="1082" customFormat="1" ht="30" customHeight="1">
      <c r="A45" s="2207"/>
      <c r="B45" s="2174"/>
      <c r="C45" s="2172"/>
      <c r="D45" s="2174"/>
      <c r="E45" s="2238"/>
      <c r="F45" s="2227"/>
      <c r="G45" s="2227"/>
      <c r="H45" s="2236"/>
      <c r="I45" s="2235" t="s">
        <v>1937</v>
      </c>
      <c r="J45" s="2168" t="s">
        <v>73</v>
      </c>
      <c r="K45" s="2234">
        <v>3000</v>
      </c>
      <c r="L45" s="2166" t="s">
        <v>1938</v>
      </c>
      <c r="M45" s="1868"/>
      <c r="N45" s="1868"/>
      <c r="O45" s="1868"/>
      <c r="P45" s="1868"/>
      <c r="Q45" s="1868"/>
      <c r="R45" s="1868"/>
      <c r="S45" s="1868"/>
      <c r="T45" s="1868"/>
      <c r="U45" s="1868"/>
      <c r="V45" s="1868"/>
      <c r="W45" s="1868"/>
      <c r="X45" s="1868"/>
      <c r="Y45" s="1868"/>
      <c r="Z45" s="1868"/>
      <c r="AA45" s="1868"/>
      <c r="AB45" s="1868"/>
      <c r="AC45" s="1868"/>
      <c r="AD45" s="1868"/>
      <c r="AE45" s="1868"/>
      <c r="AF45" s="1868"/>
      <c r="AG45" s="1868"/>
      <c r="AH45" s="1868"/>
      <c r="AI45" s="1868"/>
      <c r="AJ45" s="1868"/>
      <c r="AK45" s="1868"/>
      <c r="AL45" s="1868"/>
      <c r="AM45" s="1868"/>
      <c r="AN45" s="1868"/>
      <c r="AO45" s="1868"/>
      <c r="AP45" s="1868"/>
      <c r="AQ45" s="1868"/>
      <c r="AR45" s="1868"/>
      <c r="AS45" s="1868"/>
      <c r="AT45" s="1868"/>
      <c r="AU45" s="1868"/>
      <c r="AV45" s="1868"/>
      <c r="AW45" s="1868"/>
      <c r="AX45" s="1868"/>
      <c r="AY45" s="1868"/>
      <c r="AZ45" s="1868"/>
      <c r="BA45" s="1868"/>
      <c r="BB45" s="1868"/>
      <c r="BC45" s="1868"/>
      <c r="BD45" s="1868"/>
      <c r="BE45" s="1868"/>
      <c r="BF45" s="1868"/>
      <c r="BG45" s="1868"/>
      <c r="BH45" s="1868"/>
      <c r="BI45" s="1868"/>
      <c r="BJ45" s="1868"/>
      <c r="BK45" s="1868"/>
      <c r="BL45" s="1868"/>
      <c r="BM45" s="1868"/>
      <c r="BN45" s="1868"/>
      <c r="BO45" s="1868"/>
      <c r="BP45" s="1868"/>
      <c r="BQ45" s="1868"/>
      <c r="BR45" s="1868"/>
      <c r="BS45" s="1868"/>
    </row>
    <row r="46" spans="1:71" s="1082" customFormat="1" ht="30" customHeight="1">
      <c r="A46" s="2207"/>
      <c r="B46" s="2174"/>
      <c r="C46" s="2172"/>
      <c r="D46" s="2174"/>
      <c r="E46" s="2238"/>
      <c r="F46" s="2227"/>
      <c r="G46" s="2227"/>
      <c r="H46" s="2236"/>
      <c r="I46" s="2235" t="s">
        <v>1939</v>
      </c>
      <c r="J46" s="2168" t="s">
        <v>73</v>
      </c>
      <c r="K46" s="2234">
        <v>1008</v>
      </c>
      <c r="L46" s="2166" t="s">
        <v>1940</v>
      </c>
      <c r="M46" s="1868"/>
      <c r="N46" s="1868"/>
      <c r="O46" s="1868"/>
      <c r="P46" s="1868"/>
      <c r="Q46" s="1868"/>
      <c r="R46" s="1868"/>
      <c r="S46" s="1868"/>
      <c r="T46" s="1868"/>
      <c r="U46" s="1868"/>
      <c r="V46" s="1868"/>
      <c r="W46" s="1868"/>
      <c r="X46" s="1868"/>
      <c r="Y46" s="1868"/>
      <c r="Z46" s="1868"/>
      <c r="AA46" s="1868"/>
      <c r="AB46" s="1868"/>
      <c r="AC46" s="1868"/>
      <c r="AD46" s="1868"/>
      <c r="AE46" s="1868"/>
      <c r="AF46" s="1868"/>
      <c r="AG46" s="1868"/>
      <c r="AH46" s="1868"/>
      <c r="AI46" s="1868"/>
      <c r="AJ46" s="1868"/>
      <c r="AK46" s="1868"/>
      <c r="AL46" s="1868"/>
      <c r="AM46" s="1868"/>
      <c r="AN46" s="1868"/>
      <c r="AO46" s="1868"/>
      <c r="AP46" s="1868"/>
      <c r="AQ46" s="1868"/>
      <c r="AR46" s="1868"/>
      <c r="AS46" s="1868"/>
      <c r="AT46" s="1868"/>
      <c r="AU46" s="1868"/>
      <c r="AV46" s="1868"/>
      <c r="AW46" s="1868"/>
      <c r="AX46" s="1868"/>
      <c r="AY46" s="1868"/>
      <c r="AZ46" s="1868"/>
      <c r="BA46" s="1868"/>
      <c r="BB46" s="1868"/>
      <c r="BC46" s="1868"/>
      <c r="BD46" s="1868"/>
      <c r="BE46" s="1868"/>
      <c r="BF46" s="1868"/>
      <c r="BG46" s="1868"/>
      <c r="BH46" s="1868"/>
      <c r="BI46" s="1868"/>
      <c r="BJ46" s="1868"/>
      <c r="BK46" s="1868"/>
      <c r="BL46" s="1868"/>
      <c r="BM46" s="1868"/>
      <c r="BN46" s="1868"/>
      <c r="BO46" s="1868"/>
      <c r="BP46" s="1868"/>
      <c r="BQ46" s="1868"/>
      <c r="BR46" s="1868"/>
      <c r="BS46" s="1868"/>
    </row>
    <row r="47" spans="1:71" s="1082" customFormat="1" ht="30" customHeight="1">
      <c r="A47" s="2207"/>
      <c r="B47" s="2174"/>
      <c r="C47" s="2172"/>
      <c r="D47" s="2174"/>
      <c r="E47" s="2257" t="s">
        <v>1815</v>
      </c>
      <c r="F47" s="2256">
        <v>600</v>
      </c>
      <c r="G47" s="2256">
        <v>0</v>
      </c>
      <c r="H47" s="2255">
        <v>600</v>
      </c>
      <c r="I47" s="2254" t="s">
        <v>187</v>
      </c>
      <c r="J47" s="2253"/>
      <c r="K47" s="2252">
        <v>600</v>
      </c>
      <c r="L47" s="2251"/>
      <c r="M47" s="1868"/>
      <c r="N47" s="1868"/>
      <c r="O47" s="1868"/>
      <c r="P47" s="1868"/>
      <c r="Q47" s="1868"/>
      <c r="R47" s="1868"/>
      <c r="S47" s="1868"/>
      <c r="T47" s="1868"/>
      <c r="U47" s="1868"/>
      <c r="V47" s="1868"/>
      <c r="W47" s="1868"/>
      <c r="X47" s="1868"/>
      <c r="Y47" s="1868"/>
      <c r="Z47" s="1868"/>
      <c r="AA47" s="1868"/>
      <c r="AB47" s="1868"/>
      <c r="AC47" s="1868"/>
      <c r="AD47" s="1868"/>
      <c r="AE47" s="1868"/>
      <c r="AF47" s="1868"/>
      <c r="AG47" s="1868"/>
      <c r="AH47" s="1868"/>
      <c r="AI47" s="1868"/>
      <c r="AJ47" s="1868"/>
      <c r="AK47" s="1868"/>
      <c r="AL47" s="1868"/>
      <c r="AM47" s="1868"/>
      <c r="AN47" s="1868"/>
      <c r="AO47" s="1868"/>
      <c r="AP47" s="1868"/>
      <c r="AQ47" s="1868"/>
      <c r="AR47" s="1868"/>
      <c r="AS47" s="1868"/>
      <c r="AT47" s="1868"/>
      <c r="AU47" s="1868"/>
      <c r="AV47" s="1868"/>
      <c r="AW47" s="1868"/>
      <c r="AX47" s="1868"/>
      <c r="AY47" s="1868"/>
      <c r="AZ47" s="1868"/>
      <c r="BA47" s="1868"/>
      <c r="BB47" s="1868"/>
      <c r="BC47" s="1868"/>
      <c r="BD47" s="1868"/>
      <c r="BE47" s="1868"/>
      <c r="BF47" s="1868"/>
      <c r="BG47" s="1868"/>
      <c r="BH47" s="1868"/>
      <c r="BI47" s="1868"/>
      <c r="BJ47" s="1868"/>
      <c r="BK47" s="1868"/>
      <c r="BL47" s="1868"/>
      <c r="BM47" s="1868"/>
      <c r="BN47" s="1868"/>
      <c r="BO47" s="1868"/>
      <c r="BP47" s="1868"/>
      <c r="BQ47" s="1868"/>
      <c r="BR47" s="1868"/>
      <c r="BS47" s="1868"/>
    </row>
    <row r="48" spans="1:71" s="1082" customFormat="1" ht="30" customHeight="1">
      <c r="A48" s="2207"/>
      <c r="B48" s="2174"/>
      <c r="C48" s="2172"/>
      <c r="D48" s="2174"/>
      <c r="E48" s="2238"/>
      <c r="F48" s="2227"/>
      <c r="G48" s="2227"/>
      <c r="H48" s="2236"/>
      <c r="I48" s="2235" t="s">
        <v>1941</v>
      </c>
      <c r="J48" s="2168" t="s">
        <v>73</v>
      </c>
      <c r="K48" s="2234">
        <v>600</v>
      </c>
      <c r="L48" s="2166"/>
      <c r="M48" s="1868"/>
      <c r="N48" s="1868"/>
      <c r="O48" s="1868"/>
      <c r="P48" s="1868"/>
      <c r="Q48" s="1868"/>
      <c r="R48" s="1868"/>
      <c r="S48" s="1868"/>
      <c r="T48" s="1868"/>
      <c r="U48" s="1868"/>
      <c r="V48" s="1868"/>
      <c r="W48" s="1868"/>
      <c r="X48" s="1868"/>
      <c r="Y48" s="1868"/>
      <c r="Z48" s="1868"/>
      <c r="AA48" s="1868"/>
      <c r="AB48" s="1868"/>
      <c r="AC48" s="1868"/>
      <c r="AD48" s="1868"/>
      <c r="AE48" s="1868"/>
      <c r="AF48" s="1868"/>
      <c r="AG48" s="1868"/>
      <c r="AH48" s="1868"/>
      <c r="AI48" s="1868"/>
      <c r="AJ48" s="1868"/>
      <c r="AK48" s="1868"/>
      <c r="AL48" s="1868"/>
      <c r="AM48" s="1868"/>
      <c r="AN48" s="1868"/>
      <c r="AO48" s="1868"/>
      <c r="AP48" s="1868"/>
      <c r="AQ48" s="1868"/>
      <c r="AR48" s="1868"/>
      <c r="AS48" s="1868"/>
      <c r="AT48" s="1868"/>
      <c r="AU48" s="1868"/>
      <c r="AV48" s="1868"/>
      <c r="AW48" s="1868"/>
      <c r="AX48" s="1868"/>
      <c r="AY48" s="1868"/>
      <c r="AZ48" s="1868"/>
      <c r="BA48" s="1868"/>
      <c r="BB48" s="1868"/>
      <c r="BC48" s="1868"/>
      <c r="BD48" s="1868"/>
      <c r="BE48" s="1868"/>
      <c r="BF48" s="1868"/>
      <c r="BG48" s="1868"/>
      <c r="BH48" s="1868"/>
      <c r="BI48" s="1868"/>
      <c r="BJ48" s="1868"/>
      <c r="BK48" s="1868"/>
      <c r="BL48" s="1868"/>
      <c r="BM48" s="1868"/>
      <c r="BN48" s="1868"/>
      <c r="BO48" s="1868"/>
      <c r="BP48" s="1868"/>
      <c r="BQ48" s="1868"/>
      <c r="BR48" s="1868"/>
      <c r="BS48" s="1868"/>
    </row>
    <row r="49" spans="1:71" s="1082" customFormat="1" ht="30" customHeight="1">
      <c r="A49" s="2250"/>
      <c r="B49" s="2183"/>
      <c r="C49" s="2182"/>
      <c r="D49" s="2183"/>
      <c r="E49" s="2249" t="s">
        <v>1942</v>
      </c>
      <c r="F49" s="2248">
        <v>118443</v>
      </c>
      <c r="G49" s="2248">
        <v>84158</v>
      </c>
      <c r="H49" s="2247">
        <v>34285</v>
      </c>
      <c r="I49" s="2246" t="s">
        <v>1052</v>
      </c>
      <c r="J49" s="2177"/>
      <c r="K49" s="2245">
        <v>118443</v>
      </c>
      <c r="L49" s="2341"/>
      <c r="M49" s="2165"/>
      <c r="N49" s="2165"/>
      <c r="O49" s="2165"/>
      <c r="P49" s="2165"/>
      <c r="Q49" s="2165"/>
      <c r="R49" s="2165"/>
      <c r="S49" s="2165"/>
      <c r="T49" s="2165"/>
      <c r="U49" s="2165"/>
      <c r="V49" s="2165"/>
      <c r="W49" s="2165"/>
      <c r="X49" s="2165"/>
      <c r="Y49" s="2165"/>
      <c r="Z49" s="2165"/>
      <c r="AA49" s="2165"/>
      <c r="AB49" s="2165"/>
      <c r="AC49" s="2165"/>
      <c r="AD49" s="2165"/>
      <c r="AE49" s="2165"/>
      <c r="AF49" s="2165"/>
      <c r="AG49" s="2165"/>
      <c r="AH49" s="2165"/>
      <c r="AI49" s="2165"/>
      <c r="AJ49" s="2165"/>
      <c r="AK49" s="2165"/>
      <c r="AL49" s="2165"/>
      <c r="AM49" s="2165"/>
      <c r="AN49" s="2165"/>
      <c r="AO49" s="2165"/>
      <c r="AP49" s="2165"/>
      <c r="AQ49" s="2165"/>
      <c r="AR49" s="2165"/>
      <c r="AS49" s="2165"/>
      <c r="AT49" s="2165"/>
      <c r="AU49" s="2165"/>
      <c r="AV49" s="2165"/>
      <c r="AW49" s="2165"/>
      <c r="AX49" s="2165"/>
      <c r="AY49" s="2165"/>
      <c r="AZ49" s="2165"/>
      <c r="BA49" s="2165"/>
      <c r="BB49" s="2165"/>
      <c r="BC49" s="2165"/>
      <c r="BD49" s="2165"/>
      <c r="BE49" s="2165"/>
      <c r="BF49" s="2165"/>
      <c r="BG49" s="2165"/>
      <c r="BH49" s="2165"/>
      <c r="BI49" s="2165"/>
      <c r="BJ49" s="2165"/>
      <c r="BK49" s="2165"/>
      <c r="BL49" s="2165"/>
      <c r="BM49" s="2165"/>
      <c r="BN49" s="2165"/>
      <c r="BO49" s="2165"/>
      <c r="BP49" s="2165"/>
      <c r="BQ49" s="2165"/>
      <c r="BR49" s="2165"/>
      <c r="BS49" s="2165"/>
    </row>
    <row r="50" spans="1:71" s="1081" customFormat="1" ht="30" customHeight="1">
      <c r="A50" s="2207"/>
      <c r="B50" s="2174"/>
      <c r="C50" s="2172"/>
      <c r="D50" s="2174"/>
      <c r="E50" s="2206"/>
      <c r="F50" s="2244"/>
      <c r="G50" s="2227"/>
      <c r="H50" s="2243"/>
      <c r="I50" s="2235" t="s">
        <v>1943</v>
      </c>
      <c r="J50" s="2168" t="s">
        <v>73</v>
      </c>
      <c r="K50" s="2167">
        <v>1063</v>
      </c>
      <c r="L50" s="2166" t="s">
        <v>1944</v>
      </c>
      <c r="M50" s="2242"/>
      <c r="N50" s="2242"/>
      <c r="O50" s="2242"/>
      <c r="P50" s="2242"/>
      <c r="Q50" s="2242"/>
      <c r="R50" s="2242"/>
      <c r="S50" s="2242"/>
      <c r="T50" s="2242"/>
      <c r="U50" s="2242"/>
      <c r="V50" s="2242"/>
      <c r="W50" s="2242"/>
      <c r="X50" s="2242"/>
      <c r="Y50" s="2242"/>
      <c r="Z50" s="2242"/>
      <c r="AA50" s="2242"/>
      <c r="AB50" s="2242"/>
      <c r="AC50" s="2242"/>
      <c r="AD50" s="2242"/>
      <c r="AE50" s="2242"/>
      <c r="AF50" s="2242"/>
      <c r="AG50" s="2242"/>
      <c r="AH50" s="2242"/>
      <c r="AI50" s="2242"/>
      <c r="AJ50" s="2242"/>
      <c r="AK50" s="2242"/>
      <c r="AL50" s="2242"/>
      <c r="AM50" s="2242"/>
      <c r="AN50" s="2242"/>
      <c r="AO50" s="2242"/>
      <c r="AP50" s="2242"/>
      <c r="AQ50" s="2242"/>
      <c r="AR50" s="2242"/>
      <c r="AS50" s="2242"/>
      <c r="AT50" s="2242"/>
      <c r="AU50" s="2242"/>
      <c r="AV50" s="2242"/>
      <c r="AW50" s="2242"/>
      <c r="AX50" s="2242"/>
      <c r="AY50" s="2242"/>
      <c r="AZ50" s="2242"/>
      <c r="BA50" s="2242"/>
      <c r="BB50" s="2242"/>
      <c r="BC50" s="2242"/>
      <c r="BD50" s="2242"/>
      <c r="BE50" s="2242"/>
      <c r="BF50" s="2242"/>
      <c r="BG50" s="2242"/>
      <c r="BH50" s="2242"/>
      <c r="BI50" s="2242"/>
      <c r="BJ50" s="2242"/>
      <c r="BK50" s="2242"/>
      <c r="BL50" s="2242"/>
      <c r="BM50" s="2242"/>
      <c r="BN50" s="2242"/>
      <c r="BO50" s="2242"/>
      <c r="BP50" s="2242"/>
      <c r="BQ50" s="2242"/>
      <c r="BR50" s="2242"/>
      <c r="BS50" s="2242"/>
    </row>
    <row r="51" spans="1:71" s="1082" customFormat="1" ht="30" customHeight="1">
      <c r="A51" s="2207"/>
      <c r="B51" s="2174"/>
      <c r="C51" s="2172"/>
      <c r="D51" s="2206"/>
      <c r="E51" s="2206"/>
      <c r="F51" s="2227"/>
      <c r="G51" s="2227"/>
      <c r="H51" s="2236"/>
      <c r="I51" s="2235" t="s">
        <v>1945</v>
      </c>
      <c r="J51" s="2168" t="s">
        <v>73</v>
      </c>
      <c r="K51" s="2234">
        <v>2400</v>
      </c>
      <c r="L51" s="2166" t="s">
        <v>1053</v>
      </c>
      <c r="M51" s="2242"/>
      <c r="N51" s="2242"/>
      <c r="O51" s="2242"/>
      <c r="P51" s="2242"/>
      <c r="Q51" s="2242"/>
      <c r="R51" s="2242"/>
      <c r="S51" s="2242"/>
      <c r="T51" s="2242"/>
      <c r="U51" s="2242"/>
      <c r="V51" s="2242"/>
      <c r="W51" s="2242"/>
      <c r="X51" s="2242"/>
      <c r="Y51" s="2242"/>
      <c r="Z51" s="2242"/>
      <c r="AA51" s="2242"/>
      <c r="AB51" s="2242"/>
      <c r="AC51" s="2242"/>
      <c r="AD51" s="2242"/>
      <c r="AE51" s="2242"/>
      <c r="AF51" s="2242"/>
      <c r="AG51" s="2242"/>
      <c r="AH51" s="2242"/>
      <c r="AI51" s="2242"/>
      <c r="AJ51" s="2242"/>
      <c r="AK51" s="2242"/>
      <c r="AL51" s="2242"/>
      <c r="AM51" s="2242"/>
      <c r="AN51" s="2242"/>
      <c r="AO51" s="2242"/>
      <c r="AP51" s="2242"/>
      <c r="AQ51" s="2242"/>
      <c r="AR51" s="2242"/>
      <c r="AS51" s="2242"/>
      <c r="AT51" s="2242"/>
      <c r="AU51" s="2242"/>
      <c r="AV51" s="2242"/>
      <c r="AW51" s="2242"/>
      <c r="AX51" s="2242"/>
      <c r="AY51" s="2242"/>
      <c r="AZ51" s="2242"/>
      <c r="BA51" s="2242"/>
      <c r="BB51" s="2242"/>
      <c r="BC51" s="2242"/>
      <c r="BD51" s="2242"/>
      <c r="BE51" s="2242"/>
      <c r="BF51" s="2242"/>
      <c r="BG51" s="2242"/>
      <c r="BH51" s="2242"/>
      <c r="BI51" s="2242"/>
      <c r="BJ51" s="2242"/>
      <c r="BK51" s="2242"/>
      <c r="BL51" s="2242"/>
      <c r="BM51" s="2242"/>
      <c r="BN51" s="2242"/>
      <c r="BO51" s="2242"/>
      <c r="BP51" s="2242"/>
      <c r="BQ51" s="2242"/>
      <c r="BR51" s="2242"/>
      <c r="BS51" s="2242"/>
    </row>
    <row r="52" spans="1:71" s="1082" customFormat="1" ht="30" customHeight="1">
      <c r="A52" s="2241"/>
      <c r="B52" s="2240"/>
      <c r="C52" s="2239"/>
      <c r="D52" s="2238"/>
      <c r="E52" s="2238"/>
      <c r="F52" s="2227"/>
      <c r="G52" s="2227"/>
      <c r="H52" s="2236"/>
      <c r="I52" s="2235" t="s">
        <v>1946</v>
      </c>
      <c r="J52" s="2168" t="s">
        <v>73</v>
      </c>
      <c r="K52" s="2234">
        <v>30000</v>
      </c>
      <c r="L52" s="2166" t="s">
        <v>1054</v>
      </c>
      <c r="M52" s="2237"/>
      <c r="N52" s="2237"/>
      <c r="O52" s="2237"/>
      <c r="P52" s="2237"/>
      <c r="Q52" s="2237"/>
      <c r="R52" s="2237"/>
      <c r="S52" s="2237"/>
      <c r="T52" s="2237"/>
      <c r="U52" s="2237"/>
      <c r="V52" s="2237"/>
      <c r="W52" s="2237"/>
      <c r="X52" s="2237"/>
      <c r="Y52" s="2237"/>
      <c r="Z52" s="2237"/>
      <c r="AA52" s="2237"/>
      <c r="AB52" s="2237"/>
      <c r="AC52" s="2237"/>
      <c r="AD52" s="2237"/>
      <c r="AE52" s="2237"/>
      <c r="AF52" s="2237"/>
      <c r="AG52" s="2237"/>
      <c r="AH52" s="2237"/>
      <c r="AI52" s="2237"/>
      <c r="AJ52" s="2237"/>
      <c r="AK52" s="2237"/>
      <c r="AL52" s="2237"/>
      <c r="AM52" s="2237"/>
      <c r="AN52" s="2237"/>
      <c r="AO52" s="2237"/>
      <c r="AP52" s="2237"/>
      <c r="AQ52" s="2237"/>
      <c r="AR52" s="2237"/>
      <c r="AS52" s="2237"/>
      <c r="AT52" s="2237"/>
      <c r="AU52" s="2237"/>
      <c r="AV52" s="2237"/>
      <c r="AW52" s="2237"/>
      <c r="AX52" s="2237"/>
      <c r="AY52" s="2237"/>
      <c r="AZ52" s="2237"/>
      <c r="BA52" s="2237"/>
      <c r="BB52" s="2237"/>
      <c r="BC52" s="2237"/>
      <c r="BD52" s="2237"/>
      <c r="BE52" s="2237"/>
      <c r="BF52" s="2237"/>
      <c r="BG52" s="2237"/>
      <c r="BH52" s="2237"/>
      <c r="BI52" s="2237"/>
      <c r="BJ52" s="2237"/>
      <c r="BK52" s="2237"/>
      <c r="BL52" s="2237"/>
      <c r="BM52" s="2237"/>
      <c r="BN52" s="2237"/>
      <c r="BO52" s="2237"/>
      <c r="BP52" s="2237"/>
      <c r="BQ52" s="2237"/>
      <c r="BR52" s="2237"/>
      <c r="BS52" s="2237"/>
    </row>
    <row r="53" spans="1:71" s="1084" customFormat="1" ht="30" customHeight="1">
      <c r="A53" s="2241"/>
      <c r="B53" s="2240"/>
      <c r="C53" s="2239"/>
      <c r="D53" s="2238"/>
      <c r="E53" s="2238"/>
      <c r="F53" s="2227"/>
      <c r="G53" s="2227"/>
      <c r="H53" s="2236"/>
      <c r="I53" s="2235" t="s">
        <v>1947</v>
      </c>
      <c r="J53" s="2168" t="s">
        <v>73</v>
      </c>
      <c r="K53" s="2234">
        <v>30000</v>
      </c>
      <c r="L53" s="2166" t="s">
        <v>1055</v>
      </c>
      <c r="M53" s="2237"/>
      <c r="N53" s="2237"/>
      <c r="O53" s="2237"/>
      <c r="P53" s="2237"/>
      <c r="Q53" s="2237"/>
      <c r="R53" s="2237"/>
      <c r="S53" s="2237"/>
      <c r="T53" s="2237"/>
      <c r="U53" s="2237"/>
      <c r="V53" s="2237"/>
      <c r="W53" s="2237"/>
      <c r="X53" s="2237"/>
      <c r="Y53" s="2237"/>
      <c r="Z53" s="2237"/>
      <c r="AA53" s="2237"/>
      <c r="AB53" s="2237"/>
      <c r="AC53" s="2237"/>
      <c r="AD53" s="2237"/>
      <c r="AE53" s="2237"/>
      <c r="AF53" s="2237"/>
      <c r="AG53" s="2237"/>
      <c r="AH53" s="2237"/>
      <c r="AI53" s="2237"/>
      <c r="AJ53" s="2237"/>
      <c r="AK53" s="2237"/>
      <c r="AL53" s="2237"/>
      <c r="AM53" s="2237"/>
      <c r="AN53" s="2237"/>
      <c r="AO53" s="2237"/>
      <c r="AP53" s="2237"/>
      <c r="AQ53" s="2237"/>
      <c r="AR53" s="2237"/>
      <c r="AS53" s="2237"/>
      <c r="AT53" s="2237"/>
      <c r="AU53" s="2237"/>
      <c r="AV53" s="2237"/>
      <c r="AW53" s="2237"/>
      <c r="AX53" s="2237"/>
      <c r="AY53" s="2237"/>
      <c r="AZ53" s="2237"/>
      <c r="BA53" s="2237"/>
      <c r="BB53" s="2237"/>
      <c r="BC53" s="2237"/>
      <c r="BD53" s="2237"/>
      <c r="BE53" s="2237"/>
      <c r="BF53" s="2237"/>
      <c r="BG53" s="2237"/>
      <c r="BH53" s="2237"/>
      <c r="BI53" s="2237"/>
      <c r="BJ53" s="2237"/>
      <c r="BK53" s="2237"/>
      <c r="BL53" s="2237"/>
      <c r="BM53" s="2237"/>
      <c r="BN53" s="2237"/>
      <c r="BO53" s="2237"/>
      <c r="BP53" s="2237"/>
      <c r="BQ53" s="2237"/>
      <c r="BR53" s="2237"/>
      <c r="BS53" s="2237"/>
    </row>
    <row r="54" spans="1:71" s="1084" customFormat="1" ht="30" customHeight="1" thickBot="1">
      <c r="A54" s="2349"/>
      <c r="B54" s="2350"/>
      <c r="C54" s="2351"/>
      <c r="D54" s="2352"/>
      <c r="E54" s="2352"/>
      <c r="F54" s="2353"/>
      <c r="G54" s="2353"/>
      <c r="H54" s="2354"/>
      <c r="I54" s="2275" t="s">
        <v>1948</v>
      </c>
      <c r="J54" s="2157" t="s">
        <v>73</v>
      </c>
      <c r="K54" s="2355">
        <v>54000</v>
      </c>
      <c r="L54" s="2166" t="s">
        <v>1949</v>
      </c>
      <c r="M54" s="2237"/>
      <c r="N54" s="2237"/>
      <c r="O54" s="2237"/>
      <c r="P54" s="2237"/>
      <c r="Q54" s="2237"/>
      <c r="R54" s="2237"/>
      <c r="S54" s="2237"/>
      <c r="T54" s="2237"/>
      <c r="U54" s="2237"/>
      <c r="V54" s="2237"/>
      <c r="W54" s="2237"/>
      <c r="X54" s="2237"/>
      <c r="Y54" s="2237"/>
      <c r="Z54" s="2237"/>
      <c r="AA54" s="2237"/>
      <c r="AB54" s="2237"/>
      <c r="AC54" s="2237"/>
      <c r="AD54" s="2237"/>
      <c r="AE54" s="2237"/>
      <c r="AF54" s="2237"/>
      <c r="AG54" s="2237"/>
      <c r="AH54" s="2237"/>
      <c r="AI54" s="2237"/>
      <c r="AJ54" s="2237"/>
      <c r="AK54" s="2237"/>
      <c r="AL54" s="2237"/>
      <c r="AM54" s="2237"/>
      <c r="AN54" s="2237"/>
      <c r="AO54" s="2237"/>
      <c r="AP54" s="2237"/>
      <c r="AQ54" s="2237"/>
      <c r="AR54" s="2237"/>
      <c r="AS54" s="2237"/>
      <c r="AT54" s="2237"/>
      <c r="AU54" s="2237"/>
      <c r="AV54" s="2237"/>
      <c r="AW54" s="2237"/>
      <c r="AX54" s="2237"/>
      <c r="AY54" s="2237"/>
      <c r="AZ54" s="2237"/>
      <c r="BA54" s="2237"/>
      <c r="BB54" s="2237"/>
      <c r="BC54" s="2237"/>
      <c r="BD54" s="2237"/>
      <c r="BE54" s="2237"/>
      <c r="BF54" s="2237"/>
      <c r="BG54" s="2237"/>
      <c r="BH54" s="2237"/>
      <c r="BI54" s="2237"/>
      <c r="BJ54" s="2237"/>
      <c r="BK54" s="2237"/>
      <c r="BL54" s="2237"/>
      <c r="BM54" s="2237"/>
      <c r="BN54" s="2237"/>
      <c r="BO54" s="2237"/>
      <c r="BP54" s="2237"/>
      <c r="BQ54" s="2237"/>
      <c r="BR54" s="2237"/>
      <c r="BS54" s="2237"/>
    </row>
    <row r="55" spans="1:71" s="1084" customFormat="1" ht="30" customHeight="1">
      <c r="A55" s="2241"/>
      <c r="B55" s="2240"/>
      <c r="C55" s="2239"/>
      <c r="D55" s="2238"/>
      <c r="E55" s="2238"/>
      <c r="F55" s="2227"/>
      <c r="G55" s="2227"/>
      <c r="H55" s="2236"/>
      <c r="I55" s="2235" t="s">
        <v>1950</v>
      </c>
      <c r="J55" s="2168" t="s">
        <v>73</v>
      </c>
      <c r="K55" s="2234">
        <v>400</v>
      </c>
      <c r="L55" s="2346" t="s">
        <v>1951</v>
      </c>
      <c r="M55" s="2237"/>
      <c r="N55" s="2237"/>
      <c r="O55" s="2237"/>
      <c r="P55" s="2237"/>
      <c r="Q55" s="2237"/>
      <c r="R55" s="2237"/>
      <c r="S55" s="2237"/>
      <c r="T55" s="2237"/>
      <c r="U55" s="2237"/>
      <c r="V55" s="2237"/>
      <c r="W55" s="2237"/>
      <c r="X55" s="2237"/>
      <c r="Y55" s="2237"/>
      <c r="Z55" s="2237"/>
      <c r="AA55" s="2237"/>
      <c r="AB55" s="2237"/>
      <c r="AC55" s="2237"/>
      <c r="AD55" s="2237"/>
      <c r="AE55" s="2237"/>
      <c r="AF55" s="2237"/>
      <c r="AG55" s="2237"/>
      <c r="AH55" s="2237"/>
      <c r="AI55" s="2237"/>
      <c r="AJ55" s="2237"/>
      <c r="AK55" s="2237"/>
      <c r="AL55" s="2237"/>
      <c r="AM55" s="2237"/>
      <c r="AN55" s="2237"/>
      <c r="AO55" s="2237"/>
      <c r="AP55" s="2237"/>
      <c r="AQ55" s="2237"/>
      <c r="AR55" s="2237"/>
      <c r="AS55" s="2237"/>
      <c r="AT55" s="2237"/>
      <c r="AU55" s="2237"/>
      <c r="AV55" s="2237"/>
      <c r="AW55" s="2237"/>
      <c r="AX55" s="2237"/>
      <c r="AY55" s="2237"/>
      <c r="AZ55" s="2237"/>
      <c r="BA55" s="2237"/>
      <c r="BB55" s="2237"/>
      <c r="BC55" s="2237"/>
      <c r="BD55" s="2237"/>
      <c r="BE55" s="2237"/>
      <c r="BF55" s="2237"/>
      <c r="BG55" s="2237"/>
      <c r="BH55" s="2237"/>
      <c r="BI55" s="2237"/>
      <c r="BJ55" s="2237"/>
      <c r="BK55" s="2237"/>
      <c r="BL55" s="2237"/>
      <c r="BM55" s="2237"/>
      <c r="BN55" s="2237"/>
      <c r="BO55" s="2237"/>
      <c r="BP55" s="2237"/>
      <c r="BQ55" s="2237"/>
      <c r="BR55" s="2237"/>
      <c r="BS55" s="2237"/>
    </row>
    <row r="56" spans="1:71" s="1084" customFormat="1" ht="45" customHeight="1" thickBot="1">
      <c r="A56" s="2241"/>
      <c r="B56" s="2240"/>
      <c r="C56" s="2239"/>
      <c r="D56" s="2238"/>
      <c r="E56" s="2238"/>
      <c r="F56" s="2227"/>
      <c r="G56" s="2227"/>
      <c r="H56" s="2236"/>
      <c r="I56" s="2235" t="s">
        <v>1952</v>
      </c>
      <c r="J56" s="2168" t="s">
        <v>73</v>
      </c>
      <c r="K56" s="2234">
        <v>480</v>
      </c>
      <c r="L56" s="2356" t="s">
        <v>1056</v>
      </c>
      <c r="M56" s="2237"/>
      <c r="N56" s="2237"/>
      <c r="O56" s="2237"/>
      <c r="P56" s="2237"/>
      <c r="Q56" s="2237"/>
      <c r="R56" s="2237"/>
      <c r="S56" s="2237"/>
      <c r="T56" s="2237"/>
      <c r="U56" s="2237"/>
      <c r="V56" s="2237"/>
      <c r="W56" s="2237"/>
      <c r="X56" s="2237"/>
      <c r="Y56" s="2237"/>
      <c r="Z56" s="2237"/>
      <c r="AA56" s="2237"/>
      <c r="AB56" s="2237"/>
      <c r="AC56" s="2237"/>
      <c r="AD56" s="2237"/>
      <c r="AE56" s="2237"/>
      <c r="AF56" s="2237"/>
      <c r="AG56" s="2237"/>
      <c r="AH56" s="2237"/>
      <c r="AI56" s="2237"/>
      <c r="AJ56" s="2237"/>
      <c r="AK56" s="2237"/>
      <c r="AL56" s="2237"/>
      <c r="AM56" s="2237"/>
      <c r="AN56" s="2237"/>
      <c r="AO56" s="2237"/>
      <c r="AP56" s="2237"/>
      <c r="AQ56" s="2237"/>
      <c r="AR56" s="2237"/>
      <c r="AS56" s="2237"/>
      <c r="AT56" s="2237"/>
      <c r="AU56" s="2237"/>
      <c r="AV56" s="2237"/>
      <c r="AW56" s="2237"/>
      <c r="AX56" s="2237"/>
      <c r="AY56" s="2237"/>
      <c r="AZ56" s="2237"/>
      <c r="BA56" s="2237"/>
      <c r="BB56" s="2237"/>
      <c r="BC56" s="2237"/>
      <c r="BD56" s="2237"/>
      <c r="BE56" s="2237"/>
      <c r="BF56" s="2237"/>
      <c r="BG56" s="2237"/>
      <c r="BH56" s="2237"/>
      <c r="BI56" s="2237"/>
      <c r="BJ56" s="2237"/>
      <c r="BK56" s="2237"/>
      <c r="BL56" s="2237"/>
      <c r="BM56" s="2237"/>
      <c r="BN56" s="2237"/>
      <c r="BO56" s="2237"/>
      <c r="BP56" s="2237"/>
      <c r="BQ56" s="2237"/>
      <c r="BR56" s="2237"/>
      <c r="BS56" s="2237"/>
    </row>
    <row r="57" spans="1:71" s="1084" customFormat="1" ht="30" customHeight="1">
      <c r="A57" s="2207"/>
      <c r="B57" s="2174"/>
      <c r="C57" s="2172"/>
      <c r="D57" s="2206"/>
      <c r="E57" s="2206"/>
      <c r="F57" s="2227"/>
      <c r="G57" s="2227"/>
      <c r="H57" s="2236"/>
      <c r="I57" s="2235" t="s">
        <v>1953</v>
      </c>
      <c r="J57" s="2168" t="s">
        <v>73</v>
      </c>
      <c r="K57" s="2234">
        <v>50</v>
      </c>
      <c r="L57" s="2233" t="s">
        <v>1057</v>
      </c>
      <c r="M57" s="2222"/>
      <c r="N57" s="2222"/>
      <c r="O57" s="2222"/>
      <c r="P57" s="2222"/>
      <c r="Q57" s="2221"/>
      <c r="R57" s="2221"/>
      <c r="S57" s="2221"/>
      <c r="T57" s="2221"/>
      <c r="U57" s="2221"/>
      <c r="V57" s="2221"/>
      <c r="W57" s="2221"/>
      <c r="X57" s="2221"/>
      <c r="Y57" s="2221"/>
      <c r="Z57" s="2221"/>
      <c r="AA57" s="2221"/>
      <c r="AB57" s="2221"/>
      <c r="AC57" s="2221"/>
      <c r="AD57" s="2221"/>
      <c r="AE57" s="2221"/>
      <c r="AF57" s="2221"/>
      <c r="AG57" s="2221"/>
      <c r="AH57" s="2221"/>
      <c r="AI57" s="2221"/>
      <c r="AJ57" s="2221"/>
      <c r="AK57" s="2221"/>
      <c r="AL57" s="2221"/>
      <c r="AM57" s="2221"/>
      <c r="AN57" s="2221"/>
      <c r="AO57" s="2221"/>
      <c r="AP57" s="2221"/>
      <c r="AQ57" s="2221"/>
      <c r="AR57" s="2221"/>
      <c r="AS57" s="2221"/>
      <c r="AT57" s="2221"/>
      <c r="AU57" s="2221"/>
      <c r="AV57" s="2221"/>
      <c r="AW57" s="2221"/>
      <c r="AX57" s="2221"/>
      <c r="AY57" s="2221"/>
      <c r="AZ57" s="2221"/>
      <c r="BA57" s="2221"/>
      <c r="BB57" s="2221"/>
      <c r="BC57" s="2221"/>
      <c r="BD57" s="2221"/>
      <c r="BE57" s="2221"/>
      <c r="BF57" s="2221"/>
      <c r="BG57" s="2221"/>
      <c r="BH57" s="2221"/>
      <c r="BI57" s="2221"/>
      <c r="BJ57" s="2221"/>
      <c r="BK57" s="2221"/>
      <c r="BL57" s="2221"/>
      <c r="BM57" s="2221"/>
      <c r="BN57" s="2221"/>
      <c r="BO57" s="2221"/>
      <c r="BP57" s="2221"/>
      <c r="BQ57" s="2221"/>
      <c r="BR57" s="2221"/>
      <c r="BS57" s="2221"/>
    </row>
    <row r="58" spans="1:71" s="1058" customFormat="1" ht="30" customHeight="1">
      <c r="A58" s="2207"/>
      <c r="B58" s="2174"/>
      <c r="C58" s="2174"/>
      <c r="D58" s="2206"/>
      <c r="E58" s="2206"/>
      <c r="F58" s="2227"/>
      <c r="G58" s="2227"/>
      <c r="H58" s="2236"/>
      <c r="I58" s="2235" t="s">
        <v>1058</v>
      </c>
      <c r="J58" s="2168" t="s">
        <v>73</v>
      </c>
      <c r="K58" s="2234">
        <v>50</v>
      </c>
      <c r="L58" s="2233" t="s">
        <v>1954</v>
      </c>
      <c r="M58" s="2222"/>
      <c r="N58" s="2222"/>
      <c r="O58" s="2222"/>
      <c r="P58" s="2222"/>
      <c r="Q58" s="2221"/>
      <c r="R58" s="2221"/>
      <c r="S58" s="2221"/>
      <c r="T58" s="2221"/>
      <c r="U58" s="2221"/>
      <c r="V58" s="2221"/>
      <c r="W58" s="2221"/>
      <c r="X58" s="2221"/>
      <c r="Y58" s="2221"/>
      <c r="Z58" s="2221"/>
      <c r="AA58" s="2221"/>
      <c r="AB58" s="2221"/>
      <c r="AC58" s="2221"/>
      <c r="AD58" s="2221"/>
      <c r="AE58" s="2221"/>
      <c r="AF58" s="2221"/>
      <c r="AG58" s="2221"/>
      <c r="AH58" s="2221"/>
      <c r="AI58" s="2221"/>
      <c r="AJ58" s="2221"/>
      <c r="AK58" s="2221"/>
      <c r="AL58" s="2221"/>
      <c r="AM58" s="2221"/>
      <c r="AN58" s="2221"/>
      <c r="AO58" s="2221"/>
      <c r="AP58" s="2221"/>
      <c r="AQ58" s="2221"/>
      <c r="AR58" s="2221"/>
      <c r="AS58" s="2221"/>
      <c r="AT58" s="2221"/>
      <c r="AU58" s="2221"/>
      <c r="AV58" s="2221"/>
      <c r="AW58" s="2221"/>
      <c r="AX58" s="2221"/>
      <c r="AY58" s="2221"/>
      <c r="AZ58" s="2221"/>
      <c r="BA58" s="2221"/>
      <c r="BB58" s="2221"/>
      <c r="BC58" s="2221"/>
      <c r="BD58" s="2221"/>
      <c r="BE58" s="2221"/>
      <c r="BF58" s="2221"/>
      <c r="BG58" s="2221"/>
      <c r="BH58" s="2221"/>
      <c r="BI58" s="2221"/>
      <c r="BJ58" s="2221"/>
      <c r="BK58" s="2221"/>
      <c r="BL58" s="2221"/>
      <c r="BM58" s="2221"/>
      <c r="BN58" s="2221"/>
      <c r="BO58" s="2221"/>
      <c r="BP58" s="2221"/>
      <c r="BQ58" s="2221"/>
      <c r="BR58" s="2221"/>
      <c r="BS58" s="2221"/>
    </row>
    <row r="59" spans="1:71" s="1058" customFormat="1" ht="30" customHeight="1">
      <c r="A59" s="2232"/>
      <c r="B59" s="2231"/>
      <c r="C59" s="2231"/>
      <c r="D59" s="3612" t="s">
        <v>1637</v>
      </c>
      <c r="E59" s="3612"/>
      <c r="F59" s="2359">
        <v>1604</v>
      </c>
      <c r="G59" s="2359">
        <v>400</v>
      </c>
      <c r="H59" s="2360">
        <v>1204</v>
      </c>
      <c r="I59" s="2361" t="s">
        <v>1637</v>
      </c>
      <c r="J59" s="2216"/>
      <c r="K59" s="2362">
        <v>1604</v>
      </c>
      <c r="L59" s="2347"/>
      <c r="M59" s="2148"/>
      <c r="N59" s="2148"/>
      <c r="O59" s="2148"/>
      <c r="P59" s="2148"/>
      <c r="Q59" s="2148"/>
      <c r="R59" s="2148"/>
      <c r="S59" s="2148"/>
      <c r="T59" s="2148"/>
      <c r="U59" s="2148"/>
      <c r="V59" s="2148"/>
      <c r="W59" s="2148"/>
      <c r="X59" s="2148"/>
      <c r="Y59" s="2148"/>
      <c r="Z59" s="2148"/>
      <c r="AA59" s="2148"/>
      <c r="AB59" s="2148"/>
      <c r="AC59" s="2148"/>
      <c r="AD59" s="2148"/>
      <c r="AE59" s="2148"/>
      <c r="AF59" s="2148"/>
      <c r="AG59" s="2148"/>
      <c r="AH59" s="2148"/>
      <c r="AI59" s="2148"/>
      <c r="AJ59" s="2148"/>
      <c r="AK59" s="2148"/>
      <c r="AL59" s="2148"/>
      <c r="AM59" s="2148"/>
      <c r="AN59" s="2148"/>
      <c r="AO59" s="2148"/>
      <c r="AP59" s="2148"/>
      <c r="AQ59" s="2148"/>
      <c r="AR59" s="2148"/>
      <c r="AS59" s="2148"/>
      <c r="AT59" s="2148"/>
      <c r="AU59" s="2148"/>
      <c r="AV59" s="2148"/>
      <c r="AW59" s="2148"/>
      <c r="AX59" s="2148"/>
      <c r="AY59" s="2148"/>
      <c r="AZ59" s="2148"/>
      <c r="BA59" s="2148"/>
      <c r="BB59" s="2148"/>
      <c r="BC59" s="2148"/>
      <c r="BD59" s="2148"/>
      <c r="BE59" s="2148"/>
      <c r="BF59" s="2148"/>
      <c r="BG59" s="2148"/>
      <c r="BH59" s="2148"/>
      <c r="BI59" s="2148"/>
      <c r="BJ59" s="2148"/>
      <c r="BK59" s="2148"/>
      <c r="BL59" s="2148"/>
      <c r="BM59" s="2148"/>
      <c r="BN59" s="2148"/>
      <c r="BO59" s="2148"/>
      <c r="BP59" s="2148"/>
      <c r="BQ59" s="2148"/>
      <c r="BR59" s="2148"/>
      <c r="BS59" s="2148"/>
    </row>
    <row r="60" spans="1:71" s="1058" customFormat="1" ht="30" customHeight="1">
      <c r="A60" s="2250"/>
      <c r="B60" s="2183"/>
      <c r="C60" s="2182"/>
      <c r="D60" s="2183"/>
      <c r="E60" s="2291" t="s">
        <v>1836</v>
      </c>
      <c r="F60" s="2244">
        <v>1604</v>
      </c>
      <c r="G60" s="2323">
        <v>400</v>
      </c>
      <c r="H60" s="2324">
        <v>1204</v>
      </c>
      <c r="I60" s="2325" t="s">
        <v>1023</v>
      </c>
      <c r="J60" s="2326"/>
      <c r="K60" s="2327">
        <v>1604</v>
      </c>
      <c r="L60" s="2343"/>
      <c r="M60" s="2148"/>
      <c r="N60" s="2148"/>
      <c r="O60" s="2148"/>
      <c r="P60" s="2148"/>
      <c r="Q60" s="2148"/>
      <c r="R60" s="2148"/>
      <c r="S60" s="2148"/>
      <c r="T60" s="2148"/>
      <c r="U60" s="2148"/>
      <c r="V60" s="2148"/>
      <c r="W60" s="2148"/>
      <c r="X60" s="2148"/>
      <c r="Y60" s="2148"/>
      <c r="Z60" s="2148"/>
      <c r="AA60" s="2148"/>
      <c r="AB60" s="2148"/>
      <c r="AC60" s="2148"/>
      <c r="AD60" s="2148"/>
      <c r="AE60" s="2148"/>
      <c r="AF60" s="2148"/>
      <c r="AG60" s="2148"/>
      <c r="AH60" s="2148"/>
      <c r="AI60" s="2148"/>
      <c r="AJ60" s="2148"/>
      <c r="AK60" s="2148"/>
      <c r="AL60" s="2148"/>
      <c r="AM60" s="2148"/>
      <c r="AN60" s="2148"/>
      <c r="AO60" s="2148"/>
      <c r="AP60" s="2148"/>
      <c r="AQ60" s="2148"/>
      <c r="AR60" s="2148"/>
      <c r="AS60" s="2148"/>
      <c r="AT60" s="2148"/>
      <c r="AU60" s="2148"/>
      <c r="AV60" s="2148"/>
      <c r="AW60" s="2148"/>
      <c r="AX60" s="2148"/>
      <c r="AY60" s="2148"/>
      <c r="AZ60" s="2148"/>
      <c r="BA60" s="2148"/>
      <c r="BB60" s="2148"/>
      <c r="BC60" s="2148"/>
      <c r="BD60" s="2148"/>
      <c r="BE60" s="2148"/>
      <c r="BF60" s="2148"/>
      <c r="BG60" s="2148"/>
      <c r="BH60" s="2148"/>
      <c r="BI60" s="2148"/>
      <c r="BJ60" s="2148"/>
      <c r="BK60" s="2148"/>
      <c r="BL60" s="2148"/>
      <c r="BM60" s="2148"/>
      <c r="BN60" s="2148"/>
      <c r="BO60" s="2148"/>
      <c r="BP60" s="2148"/>
      <c r="BQ60" s="2148"/>
      <c r="BR60" s="2148"/>
      <c r="BS60" s="2148"/>
    </row>
    <row r="61" spans="1:71" s="1058" customFormat="1" ht="30" customHeight="1">
      <c r="A61" s="2207"/>
      <c r="B61" s="2174"/>
      <c r="C61" s="2172"/>
      <c r="D61" s="2174"/>
      <c r="E61" s="2172"/>
      <c r="F61" s="2227"/>
      <c r="G61" s="2227"/>
      <c r="H61" s="2226"/>
      <c r="I61" s="2225" t="s">
        <v>1955</v>
      </c>
      <c r="J61" s="2224" t="s">
        <v>73</v>
      </c>
      <c r="K61" s="2223">
        <v>120</v>
      </c>
      <c r="L61" s="2340" t="s">
        <v>1059</v>
      </c>
      <c r="M61" s="2222"/>
      <c r="N61" s="2222"/>
      <c r="O61" s="2222"/>
      <c r="P61" s="2222"/>
      <c r="Q61" s="2221"/>
      <c r="R61" s="2221"/>
      <c r="S61" s="2221"/>
      <c r="T61" s="2221"/>
      <c r="U61" s="2221"/>
      <c r="V61" s="2221"/>
      <c r="W61" s="2221"/>
      <c r="X61" s="2221"/>
      <c r="Y61" s="2221"/>
      <c r="Z61" s="2221"/>
      <c r="AA61" s="2221"/>
      <c r="AB61" s="2221"/>
      <c r="AC61" s="2221"/>
      <c r="AD61" s="2221"/>
      <c r="AE61" s="2221"/>
      <c r="AF61" s="2221"/>
      <c r="AG61" s="2221"/>
      <c r="AH61" s="2221"/>
      <c r="AI61" s="2221"/>
      <c r="AJ61" s="2221"/>
      <c r="AK61" s="2221"/>
      <c r="AL61" s="2221"/>
      <c r="AM61" s="2221"/>
      <c r="AN61" s="2221"/>
      <c r="AO61" s="2221"/>
      <c r="AP61" s="2221"/>
      <c r="AQ61" s="2221"/>
      <c r="AR61" s="2221"/>
      <c r="AS61" s="2221"/>
      <c r="AT61" s="2221"/>
      <c r="AU61" s="2221"/>
      <c r="AV61" s="2221"/>
      <c r="AW61" s="2221"/>
      <c r="AX61" s="2221"/>
      <c r="AY61" s="2221"/>
      <c r="AZ61" s="2221"/>
      <c r="BA61" s="2221"/>
      <c r="BB61" s="2221"/>
      <c r="BC61" s="2221"/>
      <c r="BD61" s="2221"/>
      <c r="BE61" s="2221"/>
      <c r="BF61" s="2221"/>
      <c r="BG61" s="2221"/>
      <c r="BH61" s="2221"/>
      <c r="BI61" s="2221"/>
      <c r="BJ61" s="2221"/>
      <c r="BK61" s="2221"/>
      <c r="BL61" s="2221"/>
      <c r="BM61" s="2221"/>
      <c r="BN61" s="2221"/>
      <c r="BO61" s="2221"/>
      <c r="BP61" s="2221"/>
      <c r="BQ61" s="2221"/>
      <c r="BR61" s="2221"/>
      <c r="BS61" s="2221"/>
    </row>
    <row r="62" spans="1:71" s="1058" customFormat="1" ht="30" customHeight="1">
      <c r="A62" s="2207"/>
      <c r="B62" s="2174"/>
      <c r="C62" s="2172"/>
      <c r="D62" s="2174"/>
      <c r="E62" s="2172"/>
      <c r="F62" s="2227"/>
      <c r="G62" s="2227"/>
      <c r="H62" s="2226"/>
      <c r="I62" s="2230" t="s">
        <v>1956</v>
      </c>
      <c r="J62" s="2229" t="s">
        <v>73</v>
      </c>
      <c r="K62" s="2228">
        <v>480</v>
      </c>
      <c r="L62" s="2344" t="s">
        <v>1060</v>
      </c>
      <c r="M62" s="2222"/>
      <c r="N62" s="2222"/>
      <c r="O62" s="2222"/>
      <c r="P62" s="2222"/>
      <c r="Q62" s="2221"/>
      <c r="R62" s="2221"/>
      <c r="S62" s="2221"/>
      <c r="T62" s="2221"/>
      <c r="U62" s="2221"/>
      <c r="V62" s="2221"/>
      <c r="W62" s="2221"/>
      <c r="X62" s="2221"/>
      <c r="Y62" s="2221"/>
      <c r="Z62" s="2221"/>
      <c r="AA62" s="2221"/>
      <c r="AB62" s="2221"/>
      <c r="AC62" s="2221"/>
      <c r="AD62" s="2221"/>
      <c r="AE62" s="2221"/>
      <c r="AF62" s="2221"/>
      <c r="AG62" s="2221"/>
      <c r="AH62" s="2221"/>
      <c r="AI62" s="2221"/>
      <c r="AJ62" s="2221"/>
      <c r="AK62" s="2221"/>
      <c r="AL62" s="2221"/>
      <c r="AM62" s="2221"/>
      <c r="AN62" s="2221"/>
      <c r="AO62" s="2221"/>
      <c r="AP62" s="2221"/>
      <c r="AQ62" s="2221"/>
      <c r="AR62" s="2221"/>
      <c r="AS62" s="2221"/>
      <c r="AT62" s="2221"/>
      <c r="AU62" s="2221"/>
      <c r="AV62" s="2221"/>
      <c r="AW62" s="2221"/>
      <c r="AX62" s="2221"/>
      <c r="AY62" s="2221"/>
      <c r="AZ62" s="2221"/>
      <c r="BA62" s="2221"/>
      <c r="BB62" s="2221"/>
      <c r="BC62" s="2221"/>
      <c r="BD62" s="2221"/>
      <c r="BE62" s="2221"/>
      <c r="BF62" s="2221"/>
      <c r="BG62" s="2221"/>
      <c r="BH62" s="2221"/>
      <c r="BI62" s="2221"/>
      <c r="BJ62" s="2221"/>
      <c r="BK62" s="2221"/>
      <c r="BL62" s="2221"/>
      <c r="BM62" s="2221"/>
      <c r="BN62" s="2221"/>
      <c r="BO62" s="2221"/>
      <c r="BP62" s="2221"/>
      <c r="BQ62" s="2221"/>
      <c r="BR62" s="2221"/>
      <c r="BS62" s="2221"/>
    </row>
    <row r="63" spans="1:71" ht="30" customHeight="1">
      <c r="A63" s="2207"/>
      <c r="B63" s="2174"/>
      <c r="C63" s="2172"/>
      <c r="D63" s="2174"/>
      <c r="E63" s="2172"/>
      <c r="F63" s="2227"/>
      <c r="G63" s="2227"/>
      <c r="H63" s="2226"/>
      <c r="I63" s="2225" t="s">
        <v>1957</v>
      </c>
      <c r="J63" s="2224" t="s">
        <v>73</v>
      </c>
      <c r="K63" s="2223">
        <v>360</v>
      </c>
      <c r="L63" s="2340" t="s">
        <v>1061</v>
      </c>
      <c r="M63" s="2222"/>
      <c r="N63" s="2222"/>
      <c r="O63" s="2222"/>
      <c r="P63" s="2222"/>
      <c r="Q63" s="2221"/>
      <c r="R63" s="2221"/>
      <c r="S63" s="2221"/>
      <c r="T63" s="2221"/>
      <c r="U63" s="2221"/>
      <c r="V63" s="2221"/>
      <c r="W63" s="2221"/>
      <c r="X63" s="2221"/>
      <c r="Y63" s="2221"/>
      <c r="Z63" s="2221"/>
      <c r="AA63" s="2221"/>
      <c r="AB63" s="2221"/>
      <c r="AC63" s="2221"/>
      <c r="AD63" s="2221"/>
      <c r="AE63" s="2221"/>
      <c r="AF63" s="2221"/>
      <c r="AG63" s="2221"/>
      <c r="AH63" s="2221"/>
      <c r="AI63" s="2221"/>
      <c r="AJ63" s="2221"/>
      <c r="AK63" s="2221"/>
      <c r="AL63" s="2221"/>
      <c r="AM63" s="2221"/>
      <c r="AN63" s="2221"/>
      <c r="AO63" s="2221"/>
      <c r="AP63" s="2221"/>
      <c r="AQ63" s="2221"/>
      <c r="AR63" s="2221"/>
      <c r="AS63" s="2221"/>
      <c r="AT63" s="2221"/>
      <c r="AU63" s="2221"/>
      <c r="AV63" s="2221"/>
      <c r="AW63" s="2221"/>
      <c r="AX63" s="2221"/>
      <c r="AY63" s="2221"/>
      <c r="AZ63" s="2221"/>
      <c r="BA63" s="2221"/>
      <c r="BB63" s="2221"/>
      <c r="BC63" s="2221"/>
      <c r="BD63" s="2221"/>
      <c r="BE63" s="2221"/>
      <c r="BF63" s="2221"/>
      <c r="BG63" s="2221"/>
      <c r="BH63" s="2221"/>
      <c r="BI63" s="2221"/>
      <c r="BJ63" s="2221"/>
      <c r="BK63" s="2221"/>
      <c r="BL63" s="2221"/>
      <c r="BM63" s="2221"/>
      <c r="BN63" s="2221"/>
      <c r="BO63" s="2221"/>
      <c r="BP63" s="2221"/>
      <c r="BQ63" s="2221"/>
      <c r="BR63" s="2221"/>
      <c r="BS63" s="2221"/>
    </row>
    <row r="64" spans="1:71" ht="30" customHeight="1">
      <c r="A64" s="2207"/>
      <c r="B64" s="2174"/>
      <c r="C64" s="2172"/>
      <c r="D64" s="2174"/>
      <c r="E64" s="2172"/>
      <c r="F64" s="2227"/>
      <c r="G64" s="2227"/>
      <c r="H64" s="2226"/>
      <c r="I64" s="2225" t="s">
        <v>1958</v>
      </c>
      <c r="J64" s="2224" t="s">
        <v>73</v>
      </c>
      <c r="K64" s="2223">
        <v>600</v>
      </c>
      <c r="L64" s="2340" t="s">
        <v>1062</v>
      </c>
      <c r="M64" s="2222"/>
      <c r="N64" s="2222"/>
      <c r="O64" s="2222"/>
      <c r="P64" s="2222"/>
      <c r="Q64" s="2221"/>
      <c r="R64" s="2221"/>
      <c r="S64" s="2221"/>
      <c r="T64" s="2221"/>
      <c r="U64" s="2221"/>
      <c r="V64" s="2221"/>
      <c r="W64" s="2221"/>
      <c r="X64" s="2221"/>
      <c r="Y64" s="2221"/>
      <c r="Z64" s="2221"/>
      <c r="AA64" s="2221"/>
      <c r="AB64" s="2221"/>
      <c r="AC64" s="2221"/>
      <c r="AD64" s="2221"/>
      <c r="AE64" s="2221"/>
      <c r="AF64" s="2221"/>
      <c r="AG64" s="2221"/>
      <c r="AH64" s="2221"/>
      <c r="AI64" s="2221"/>
      <c r="AJ64" s="2221"/>
      <c r="AK64" s="2221"/>
      <c r="AL64" s="2221"/>
      <c r="AM64" s="2221"/>
      <c r="AN64" s="2221"/>
      <c r="AO64" s="2221"/>
      <c r="AP64" s="2221"/>
      <c r="AQ64" s="2221"/>
      <c r="AR64" s="2221"/>
      <c r="AS64" s="2221"/>
      <c r="AT64" s="2221"/>
      <c r="AU64" s="2221"/>
      <c r="AV64" s="2221"/>
      <c r="AW64" s="2221"/>
      <c r="AX64" s="2221"/>
      <c r="AY64" s="2221"/>
      <c r="AZ64" s="2221"/>
      <c r="BA64" s="2221"/>
      <c r="BB64" s="2221"/>
      <c r="BC64" s="2221"/>
      <c r="BD64" s="2221"/>
      <c r="BE64" s="2221"/>
      <c r="BF64" s="2221"/>
      <c r="BG64" s="2221"/>
      <c r="BH64" s="2221"/>
      <c r="BI64" s="2221"/>
      <c r="BJ64" s="2221"/>
      <c r="BK64" s="2221"/>
      <c r="BL64" s="2221"/>
      <c r="BM64" s="2221"/>
      <c r="BN64" s="2221"/>
      <c r="BO64" s="2221"/>
      <c r="BP64" s="2221"/>
      <c r="BQ64" s="2221"/>
      <c r="BR64" s="2221"/>
      <c r="BS64" s="2221"/>
    </row>
    <row r="65" spans="1:71" s="1058" customFormat="1" ht="30" customHeight="1">
      <c r="A65" s="2207"/>
      <c r="B65" s="2174"/>
      <c r="C65" s="2172"/>
      <c r="D65" s="2174"/>
      <c r="E65" s="2172"/>
      <c r="F65" s="2227"/>
      <c r="G65" s="2227"/>
      <c r="H65" s="2226"/>
      <c r="I65" s="2225" t="s">
        <v>1959</v>
      </c>
      <c r="J65" s="2224" t="s">
        <v>73</v>
      </c>
      <c r="K65" s="2223">
        <v>44</v>
      </c>
      <c r="L65" s="2340" t="s">
        <v>1063</v>
      </c>
      <c r="M65" s="2222"/>
      <c r="N65" s="2222"/>
      <c r="O65" s="2222"/>
      <c r="P65" s="2222"/>
      <c r="Q65" s="2221"/>
      <c r="R65" s="2221"/>
      <c r="S65" s="2221"/>
      <c r="T65" s="2221"/>
      <c r="U65" s="2221"/>
      <c r="V65" s="2221"/>
      <c r="W65" s="2221"/>
      <c r="X65" s="2221"/>
      <c r="Y65" s="2221"/>
      <c r="Z65" s="2221"/>
      <c r="AA65" s="2221"/>
      <c r="AB65" s="2221"/>
      <c r="AC65" s="2221"/>
      <c r="AD65" s="2221"/>
      <c r="AE65" s="2221"/>
      <c r="AF65" s="2221"/>
      <c r="AG65" s="2221"/>
      <c r="AH65" s="2221"/>
      <c r="AI65" s="2221"/>
      <c r="AJ65" s="2221"/>
      <c r="AK65" s="2221"/>
      <c r="AL65" s="2221"/>
      <c r="AM65" s="2221"/>
      <c r="AN65" s="2221"/>
      <c r="AO65" s="2221"/>
      <c r="AP65" s="2221"/>
      <c r="AQ65" s="2221"/>
      <c r="AR65" s="2221"/>
      <c r="AS65" s="2221"/>
      <c r="AT65" s="2221"/>
      <c r="AU65" s="2221"/>
      <c r="AV65" s="2221"/>
      <c r="AW65" s="2221"/>
      <c r="AX65" s="2221"/>
      <c r="AY65" s="2221"/>
      <c r="AZ65" s="2221"/>
      <c r="BA65" s="2221"/>
      <c r="BB65" s="2221"/>
      <c r="BC65" s="2221"/>
      <c r="BD65" s="2221"/>
      <c r="BE65" s="2221"/>
      <c r="BF65" s="2221"/>
      <c r="BG65" s="2221"/>
      <c r="BH65" s="2221"/>
      <c r="BI65" s="2221"/>
      <c r="BJ65" s="2221"/>
      <c r="BK65" s="2221"/>
      <c r="BL65" s="2221"/>
      <c r="BM65" s="2221"/>
      <c r="BN65" s="2221"/>
      <c r="BO65" s="2221"/>
      <c r="BP65" s="2221"/>
      <c r="BQ65" s="2221"/>
      <c r="BR65" s="2221"/>
      <c r="BS65" s="2221"/>
    </row>
    <row r="66" spans="1:71" s="1058" customFormat="1" ht="30" customHeight="1">
      <c r="A66" s="2184"/>
      <c r="B66" s="2183"/>
      <c r="C66" s="2183"/>
      <c r="D66" s="2220" t="s">
        <v>196</v>
      </c>
      <c r="E66" s="2219"/>
      <c r="F66" s="2199">
        <v>32599</v>
      </c>
      <c r="G66" s="2218">
        <v>15300</v>
      </c>
      <c r="H66" s="2197">
        <v>17299</v>
      </c>
      <c r="I66" s="2217" t="s">
        <v>196</v>
      </c>
      <c r="J66" s="2216"/>
      <c r="K66" s="2215">
        <v>32599</v>
      </c>
      <c r="L66" s="2345"/>
      <c r="M66" s="2165"/>
      <c r="N66" s="2165"/>
      <c r="O66" s="2165"/>
      <c r="P66" s="2165"/>
      <c r="Q66" s="2165"/>
      <c r="R66" s="2165"/>
      <c r="S66" s="2165"/>
      <c r="T66" s="2165"/>
      <c r="U66" s="2165"/>
      <c r="V66" s="2165"/>
      <c r="W66" s="2165"/>
      <c r="X66" s="2165"/>
      <c r="Y66" s="2165"/>
      <c r="Z66" s="2165"/>
      <c r="AA66" s="2165"/>
      <c r="AB66" s="2165"/>
      <c r="AC66" s="2165"/>
      <c r="AD66" s="2165"/>
      <c r="AE66" s="2165"/>
      <c r="AF66" s="2165"/>
      <c r="AG66" s="2165"/>
      <c r="AH66" s="2165"/>
      <c r="AI66" s="2165"/>
      <c r="AJ66" s="2165"/>
      <c r="AK66" s="2165"/>
      <c r="AL66" s="2165"/>
      <c r="AM66" s="2165"/>
      <c r="AN66" s="2165"/>
      <c r="AO66" s="2165"/>
      <c r="AP66" s="2165"/>
      <c r="AQ66" s="2165"/>
      <c r="AR66" s="2165"/>
      <c r="AS66" s="2165"/>
      <c r="AT66" s="2165"/>
      <c r="AU66" s="2165"/>
      <c r="AV66" s="2165"/>
      <c r="AW66" s="2165"/>
      <c r="AX66" s="2165"/>
      <c r="AY66" s="2165"/>
      <c r="AZ66" s="2165"/>
      <c r="BA66" s="2165"/>
      <c r="BB66" s="2165"/>
      <c r="BC66" s="2165"/>
      <c r="BD66" s="2165"/>
      <c r="BE66" s="2165"/>
      <c r="BF66" s="2165"/>
      <c r="BG66" s="2165"/>
      <c r="BH66" s="2165"/>
      <c r="BI66" s="2165"/>
      <c r="BJ66" s="2165"/>
      <c r="BK66" s="2165"/>
      <c r="BL66" s="2165"/>
      <c r="BM66" s="2165"/>
      <c r="BN66" s="2165"/>
      <c r="BO66" s="2165"/>
      <c r="BP66" s="2165"/>
      <c r="BQ66" s="2165"/>
      <c r="BR66" s="2165"/>
      <c r="BS66" s="2165"/>
    </row>
    <row r="67" spans="1:71" s="1058" customFormat="1" ht="30" customHeight="1">
      <c r="A67" s="2184"/>
      <c r="B67" s="2183"/>
      <c r="C67" s="2182"/>
      <c r="D67" s="2214"/>
      <c r="E67" s="2213" t="s">
        <v>1960</v>
      </c>
      <c r="F67" s="2203">
        <v>32599</v>
      </c>
      <c r="G67" s="2203">
        <v>15300</v>
      </c>
      <c r="H67" s="2170">
        <v>17299</v>
      </c>
      <c r="I67" s="2212" t="s">
        <v>1026</v>
      </c>
      <c r="J67" s="2177"/>
      <c r="K67" s="2211">
        <v>32599</v>
      </c>
      <c r="L67" s="2343"/>
      <c r="M67" s="2165"/>
      <c r="N67" s="2165"/>
      <c r="O67" s="2165"/>
      <c r="P67" s="2165"/>
      <c r="Q67" s="2165"/>
      <c r="R67" s="2165"/>
      <c r="S67" s="2165"/>
      <c r="T67" s="2165"/>
      <c r="U67" s="2165"/>
      <c r="V67" s="2165"/>
      <c r="W67" s="2165"/>
      <c r="X67" s="2165"/>
      <c r="Y67" s="2165"/>
      <c r="Z67" s="2165"/>
      <c r="AA67" s="2165"/>
      <c r="AB67" s="2165"/>
      <c r="AC67" s="2165"/>
      <c r="AD67" s="2165"/>
      <c r="AE67" s="2165"/>
      <c r="AF67" s="2165"/>
      <c r="AG67" s="2165"/>
      <c r="AH67" s="2165"/>
      <c r="AI67" s="2165"/>
      <c r="AJ67" s="2165"/>
      <c r="AK67" s="2165"/>
      <c r="AL67" s="2165"/>
      <c r="AM67" s="2165"/>
      <c r="AN67" s="2165"/>
      <c r="AO67" s="2165"/>
      <c r="AP67" s="2165"/>
      <c r="AQ67" s="2165"/>
      <c r="AR67" s="2165"/>
      <c r="AS67" s="2165"/>
      <c r="AT67" s="2165"/>
      <c r="AU67" s="2165"/>
      <c r="AV67" s="2165"/>
      <c r="AW67" s="2165"/>
      <c r="AX67" s="2165"/>
      <c r="AY67" s="2165"/>
      <c r="AZ67" s="2165"/>
      <c r="BA67" s="2165"/>
      <c r="BB67" s="2165"/>
      <c r="BC67" s="2165"/>
      <c r="BD67" s="2165"/>
      <c r="BE67" s="2165"/>
      <c r="BF67" s="2165"/>
      <c r="BG67" s="2165"/>
      <c r="BH67" s="2165"/>
      <c r="BI67" s="2165"/>
      <c r="BJ67" s="2165"/>
      <c r="BK67" s="2165"/>
      <c r="BL67" s="2165"/>
      <c r="BM67" s="2165"/>
      <c r="BN67" s="2165"/>
      <c r="BO67" s="2165"/>
      <c r="BP67" s="2165"/>
      <c r="BQ67" s="2165"/>
      <c r="BR67" s="2165"/>
      <c r="BS67" s="2165"/>
    </row>
    <row r="68" spans="1:71" s="1058" customFormat="1" ht="30" customHeight="1">
      <c r="A68" s="2207"/>
      <c r="B68" s="2174"/>
      <c r="C68" s="2172"/>
      <c r="D68" s="2206"/>
      <c r="E68" s="2206"/>
      <c r="F68" s="2203"/>
      <c r="G68" s="2203"/>
      <c r="H68" s="2210"/>
      <c r="I68" s="2208" t="s">
        <v>1961</v>
      </c>
      <c r="J68" s="2168"/>
      <c r="K68" s="2200"/>
      <c r="L68" s="2166"/>
      <c r="M68" s="2154"/>
      <c r="N68" s="2154"/>
      <c r="O68" s="2154"/>
      <c r="P68" s="2154"/>
      <c r="Q68" s="2154"/>
      <c r="R68" s="2154"/>
      <c r="S68" s="2154"/>
      <c r="T68" s="2154"/>
      <c r="U68" s="2154"/>
      <c r="V68" s="2154"/>
      <c r="W68" s="2154"/>
      <c r="X68" s="2154"/>
      <c r="Y68" s="2154"/>
      <c r="Z68" s="2154"/>
      <c r="AA68" s="2154"/>
      <c r="AB68" s="2154"/>
      <c r="AC68" s="2154"/>
      <c r="AD68" s="2154"/>
      <c r="AE68" s="2154"/>
      <c r="AF68" s="2154"/>
      <c r="AG68" s="2154"/>
      <c r="AH68" s="2154"/>
      <c r="AI68" s="2154"/>
      <c r="AJ68" s="2154"/>
      <c r="AK68" s="2154"/>
      <c r="AL68" s="2154"/>
      <c r="AM68" s="2154"/>
      <c r="AN68" s="2154"/>
      <c r="AO68" s="2154"/>
      <c r="AP68" s="2154"/>
      <c r="AQ68" s="2154"/>
      <c r="AR68" s="2154"/>
      <c r="AS68" s="2154"/>
      <c r="AT68" s="2154"/>
      <c r="AU68" s="2154"/>
      <c r="AV68" s="2154"/>
      <c r="AW68" s="2154"/>
      <c r="AX68" s="2154"/>
      <c r="AY68" s="2154"/>
      <c r="AZ68" s="2154"/>
      <c r="BA68" s="2154"/>
      <c r="BB68" s="2154"/>
      <c r="BC68" s="2154"/>
      <c r="BD68" s="2154"/>
      <c r="BE68" s="2154"/>
      <c r="BF68" s="2154"/>
      <c r="BG68" s="2154"/>
      <c r="BH68" s="2154"/>
      <c r="BI68" s="2154"/>
      <c r="BJ68" s="2154"/>
      <c r="BK68" s="2154"/>
      <c r="BL68" s="2154"/>
      <c r="BM68" s="2154"/>
      <c r="BN68" s="2154"/>
      <c r="BO68" s="2154"/>
      <c r="BP68" s="2154"/>
      <c r="BQ68" s="2154"/>
      <c r="BR68" s="2154"/>
      <c r="BS68" s="2154"/>
    </row>
    <row r="69" spans="1:71" s="1058" customFormat="1" ht="30" customHeight="1">
      <c r="A69" s="2207"/>
      <c r="B69" s="2174"/>
      <c r="C69" s="2172"/>
      <c r="D69" s="2206"/>
      <c r="E69" s="2206"/>
      <c r="F69" s="2203"/>
      <c r="G69" s="2203"/>
      <c r="H69" s="2202"/>
      <c r="I69" s="2208" t="s">
        <v>1962</v>
      </c>
      <c r="J69" s="2168" t="s">
        <v>73</v>
      </c>
      <c r="K69" s="2200">
        <v>2400</v>
      </c>
      <c r="L69" s="2166" t="s">
        <v>1963</v>
      </c>
      <c r="M69" s="2154"/>
      <c r="N69" s="2154"/>
      <c r="O69" s="2154"/>
      <c r="P69" s="2154"/>
      <c r="Q69" s="2154"/>
      <c r="R69" s="2154"/>
      <c r="S69" s="2154"/>
      <c r="T69" s="2154"/>
      <c r="U69" s="2154"/>
      <c r="V69" s="2154"/>
      <c r="W69" s="2154"/>
      <c r="X69" s="2154"/>
      <c r="Y69" s="2154"/>
      <c r="Z69" s="2154"/>
      <c r="AA69" s="2154"/>
      <c r="AB69" s="2154"/>
      <c r="AC69" s="2154"/>
      <c r="AD69" s="2154"/>
      <c r="AE69" s="2154"/>
      <c r="AF69" s="2154"/>
      <c r="AG69" s="2154"/>
      <c r="AH69" s="2154"/>
      <c r="AI69" s="2154"/>
      <c r="AJ69" s="2154"/>
      <c r="AK69" s="2154"/>
      <c r="AL69" s="2154"/>
      <c r="AM69" s="2154"/>
      <c r="AN69" s="2154"/>
      <c r="AO69" s="2154"/>
      <c r="AP69" s="2154"/>
      <c r="AQ69" s="2154"/>
      <c r="AR69" s="2154"/>
      <c r="AS69" s="2154"/>
      <c r="AT69" s="2154"/>
      <c r="AU69" s="2154"/>
      <c r="AV69" s="2154"/>
      <c r="AW69" s="2154"/>
      <c r="AX69" s="2154"/>
      <c r="AY69" s="2154"/>
      <c r="AZ69" s="2154"/>
      <c r="BA69" s="2154"/>
      <c r="BB69" s="2154"/>
      <c r="BC69" s="2154"/>
      <c r="BD69" s="2154"/>
      <c r="BE69" s="2154"/>
      <c r="BF69" s="2154"/>
      <c r="BG69" s="2154"/>
      <c r="BH69" s="2154"/>
      <c r="BI69" s="2154"/>
      <c r="BJ69" s="2154"/>
      <c r="BK69" s="2154"/>
      <c r="BL69" s="2154"/>
      <c r="BM69" s="2154"/>
      <c r="BN69" s="2154"/>
      <c r="BO69" s="2154"/>
      <c r="BP69" s="2154"/>
      <c r="BQ69" s="2154"/>
      <c r="BR69" s="2154"/>
      <c r="BS69" s="2154"/>
    </row>
    <row r="70" spans="1:71" s="1081" customFormat="1" ht="30" customHeight="1" thickBot="1">
      <c r="A70" s="2205"/>
      <c r="B70" s="2204"/>
      <c r="C70" s="2279"/>
      <c r="D70" s="2363"/>
      <c r="E70" s="2363"/>
      <c r="F70" s="2364"/>
      <c r="G70" s="2364"/>
      <c r="H70" s="2365"/>
      <c r="I70" s="2366" t="s">
        <v>1964</v>
      </c>
      <c r="J70" s="2157" t="s">
        <v>73</v>
      </c>
      <c r="K70" s="2367">
        <v>2400</v>
      </c>
      <c r="L70" s="2166" t="s">
        <v>1965</v>
      </c>
      <c r="M70" s="2154"/>
      <c r="N70" s="2154"/>
      <c r="O70" s="2154"/>
      <c r="P70" s="2154"/>
      <c r="Q70" s="2154"/>
      <c r="R70" s="2154"/>
      <c r="S70" s="2154"/>
      <c r="T70" s="2154"/>
      <c r="U70" s="2154"/>
      <c r="V70" s="2154"/>
      <c r="W70" s="2154"/>
      <c r="X70" s="2154"/>
      <c r="Y70" s="2154"/>
      <c r="Z70" s="2154"/>
      <c r="AA70" s="2154"/>
      <c r="AB70" s="2154"/>
      <c r="AC70" s="2154"/>
      <c r="AD70" s="2154"/>
      <c r="AE70" s="2154"/>
      <c r="AF70" s="2154"/>
      <c r="AG70" s="2154"/>
      <c r="AH70" s="2154"/>
      <c r="AI70" s="2154"/>
      <c r="AJ70" s="2154"/>
      <c r="AK70" s="2154"/>
      <c r="AL70" s="2154"/>
      <c r="AM70" s="2154"/>
      <c r="AN70" s="2154"/>
      <c r="AO70" s="2154"/>
      <c r="AP70" s="2154"/>
      <c r="AQ70" s="2154"/>
      <c r="AR70" s="2154"/>
      <c r="AS70" s="2154"/>
      <c r="AT70" s="2154"/>
      <c r="AU70" s="2154"/>
      <c r="AV70" s="2154"/>
      <c r="AW70" s="2154"/>
      <c r="AX70" s="2154"/>
      <c r="AY70" s="2154"/>
      <c r="AZ70" s="2154"/>
      <c r="BA70" s="2154"/>
      <c r="BB70" s="2154"/>
      <c r="BC70" s="2154"/>
      <c r="BD70" s="2154"/>
      <c r="BE70" s="2154"/>
      <c r="BF70" s="2154"/>
      <c r="BG70" s="2154"/>
      <c r="BH70" s="2154"/>
      <c r="BI70" s="2154"/>
      <c r="BJ70" s="2154"/>
      <c r="BK70" s="2154"/>
      <c r="BL70" s="2154"/>
      <c r="BM70" s="2154"/>
      <c r="BN70" s="2154"/>
      <c r="BO70" s="2154"/>
      <c r="BP70" s="2154"/>
      <c r="BQ70" s="2154"/>
      <c r="BR70" s="2154"/>
      <c r="BS70" s="2154"/>
    </row>
    <row r="71" spans="1:71" s="1081" customFormat="1" ht="30" customHeight="1">
      <c r="A71" s="2207"/>
      <c r="B71" s="2174"/>
      <c r="C71" s="2172"/>
      <c r="D71" s="2206"/>
      <c r="E71" s="2206"/>
      <c r="F71" s="2203"/>
      <c r="G71" s="2203"/>
      <c r="H71" s="2202"/>
      <c r="I71" s="2208" t="s">
        <v>1966</v>
      </c>
      <c r="J71" s="2168" t="s">
        <v>73</v>
      </c>
      <c r="K71" s="2200">
        <v>2400</v>
      </c>
      <c r="L71" s="2166" t="s">
        <v>1967</v>
      </c>
      <c r="M71" s="2154"/>
      <c r="N71" s="2154"/>
      <c r="O71" s="2154"/>
      <c r="P71" s="2154"/>
      <c r="Q71" s="2154"/>
      <c r="R71" s="2154"/>
      <c r="S71" s="2154"/>
      <c r="T71" s="2154"/>
      <c r="U71" s="2154"/>
      <c r="V71" s="2154"/>
      <c r="W71" s="2154"/>
      <c r="X71" s="2154"/>
      <c r="Y71" s="2154"/>
      <c r="Z71" s="2154"/>
      <c r="AA71" s="2154"/>
      <c r="AB71" s="2154"/>
      <c r="AC71" s="2154"/>
      <c r="AD71" s="2154"/>
      <c r="AE71" s="2154"/>
      <c r="AF71" s="2154"/>
      <c r="AG71" s="2154"/>
      <c r="AH71" s="2154"/>
      <c r="AI71" s="2154"/>
      <c r="AJ71" s="2154"/>
      <c r="AK71" s="2154"/>
      <c r="AL71" s="2154"/>
      <c r="AM71" s="2154"/>
      <c r="AN71" s="2154"/>
      <c r="AO71" s="2154"/>
      <c r="AP71" s="2154"/>
      <c r="AQ71" s="2154"/>
      <c r="AR71" s="2154"/>
      <c r="AS71" s="2154"/>
      <c r="AT71" s="2154"/>
      <c r="AU71" s="2154"/>
      <c r="AV71" s="2154"/>
      <c r="AW71" s="2154"/>
      <c r="AX71" s="2154"/>
      <c r="AY71" s="2154"/>
      <c r="AZ71" s="2154"/>
      <c r="BA71" s="2154"/>
      <c r="BB71" s="2154"/>
      <c r="BC71" s="2154"/>
      <c r="BD71" s="2154"/>
      <c r="BE71" s="2154"/>
      <c r="BF71" s="2154"/>
      <c r="BG71" s="2154"/>
      <c r="BH71" s="2154"/>
      <c r="BI71" s="2154"/>
      <c r="BJ71" s="2154"/>
      <c r="BK71" s="2154"/>
      <c r="BL71" s="2154"/>
      <c r="BM71" s="2154"/>
      <c r="BN71" s="2154"/>
      <c r="BO71" s="2154"/>
      <c r="BP71" s="2154"/>
      <c r="BQ71" s="2154"/>
      <c r="BR71" s="2154"/>
      <c r="BS71" s="2154"/>
    </row>
    <row r="72" spans="1:71" s="1058" customFormat="1" ht="30" customHeight="1">
      <c r="A72" s="2207"/>
      <c r="B72" s="2174"/>
      <c r="C72" s="2172"/>
      <c r="D72" s="2206"/>
      <c r="E72" s="2206"/>
      <c r="F72" s="2203"/>
      <c r="G72" s="2203"/>
      <c r="H72" s="2202"/>
      <c r="I72" s="2208" t="s">
        <v>1968</v>
      </c>
      <c r="J72" s="2168" t="s">
        <v>73</v>
      </c>
      <c r="K72" s="2200">
        <v>2000</v>
      </c>
      <c r="L72" s="2166" t="s">
        <v>1969</v>
      </c>
      <c r="M72" s="2154"/>
      <c r="N72" s="2154"/>
      <c r="O72" s="2154"/>
      <c r="P72" s="2154"/>
      <c r="Q72" s="2154"/>
      <c r="R72" s="2154"/>
      <c r="S72" s="2154"/>
      <c r="T72" s="2154"/>
      <c r="U72" s="2154"/>
      <c r="V72" s="2154"/>
      <c r="W72" s="2154"/>
      <c r="X72" s="2154"/>
      <c r="Y72" s="2154"/>
      <c r="Z72" s="2154"/>
      <c r="AA72" s="2154"/>
      <c r="AB72" s="2154"/>
      <c r="AC72" s="2154"/>
      <c r="AD72" s="2154"/>
      <c r="AE72" s="2154"/>
      <c r="AF72" s="2154"/>
      <c r="AG72" s="2154"/>
      <c r="AH72" s="2154"/>
      <c r="AI72" s="2154"/>
      <c r="AJ72" s="2154"/>
      <c r="AK72" s="2154"/>
      <c r="AL72" s="2154"/>
      <c r="AM72" s="2154"/>
      <c r="AN72" s="2154"/>
      <c r="AO72" s="2154"/>
      <c r="AP72" s="2154"/>
      <c r="AQ72" s="2154"/>
      <c r="AR72" s="2154"/>
      <c r="AS72" s="2154"/>
      <c r="AT72" s="2154"/>
      <c r="AU72" s="2154"/>
      <c r="AV72" s="2154"/>
      <c r="AW72" s="2154"/>
      <c r="AX72" s="2154"/>
      <c r="AY72" s="2154"/>
      <c r="AZ72" s="2154"/>
      <c r="BA72" s="2154"/>
      <c r="BB72" s="2154"/>
      <c r="BC72" s="2154"/>
      <c r="BD72" s="2154"/>
      <c r="BE72" s="2154"/>
      <c r="BF72" s="2154"/>
      <c r="BG72" s="2154"/>
      <c r="BH72" s="2154"/>
      <c r="BI72" s="2154"/>
      <c r="BJ72" s="2154"/>
      <c r="BK72" s="2154"/>
      <c r="BL72" s="2154"/>
      <c r="BM72" s="2154"/>
      <c r="BN72" s="2154"/>
      <c r="BO72" s="2154"/>
      <c r="BP72" s="2154"/>
      <c r="BQ72" s="2154"/>
      <c r="BR72" s="2154"/>
      <c r="BS72" s="2154"/>
    </row>
    <row r="73" spans="1:71" s="1058" customFormat="1" ht="30" customHeight="1">
      <c r="A73" s="2207"/>
      <c r="B73" s="2174"/>
      <c r="C73" s="2172"/>
      <c r="D73" s="2206"/>
      <c r="E73" s="2206"/>
      <c r="F73" s="2203"/>
      <c r="G73" s="2203"/>
      <c r="H73" s="2202"/>
      <c r="I73" s="2208" t="s">
        <v>1970</v>
      </c>
      <c r="J73" s="2168" t="s">
        <v>73</v>
      </c>
      <c r="K73" s="2200">
        <v>6000</v>
      </c>
      <c r="L73" s="2166" t="s">
        <v>1971</v>
      </c>
      <c r="M73" s="2154"/>
      <c r="N73" s="2154"/>
      <c r="O73" s="2154"/>
      <c r="P73" s="2154"/>
      <c r="Q73" s="2154"/>
      <c r="R73" s="2154"/>
      <c r="S73" s="2154"/>
      <c r="T73" s="2154"/>
      <c r="U73" s="2154"/>
      <c r="V73" s="2154"/>
      <c r="W73" s="2154"/>
      <c r="X73" s="2154"/>
      <c r="Y73" s="2154"/>
      <c r="Z73" s="2154"/>
      <c r="AA73" s="2154"/>
      <c r="AB73" s="2154"/>
      <c r="AC73" s="2154"/>
      <c r="AD73" s="2154"/>
      <c r="AE73" s="2154"/>
      <c r="AF73" s="2154"/>
      <c r="AG73" s="2154"/>
      <c r="AH73" s="2154"/>
      <c r="AI73" s="2154"/>
      <c r="AJ73" s="2154"/>
      <c r="AK73" s="2154"/>
      <c r="AL73" s="2154"/>
      <c r="AM73" s="2154"/>
      <c r="AN73" s="2154"/>
      <c r="AO73" s="2154"/>
      <c r="AP73" s="2154"/>
      <c r="AQ73" s="2154"/>
      <c r="AR73" s="2154"/>
      <c r="AS73" s="2154"/>
      <c r="AT73" s="2154"/>
      <c r="AU73" s="2154"/>
      <c r="AV73" s="2154"/>
      <c r="AW73" s="2154"/>
      <c r="AX73" s="2154"/>
      <c r="AY73" s="2154"/>
      <c r="AZ73" s="2154"/>
      <c r="BA73" s="2154"/>
      <c r="BB73" s="2154"/>
      <c r="BC73" s="2154"/>
      <c r="BD73" s="2154"/>
      <c r="BE73" s="2154"/>
      <c r="BF73" s="2154"/>
      <c r="BG73" s="2154"/>
      <c r="BH73" s="2154"/>
      <c r="BI73" s="2154"/>
      <c r="BJ73" s="2154"/>
      <c r="BK73" s="2154"/>
      <c r="BL73" s="2154"/>
      <c r="BM73" s="2154"/>
      <c r="BN73" s="2154"/>
      <c r="BO73" s="2154"/>
      <c r="BP73" s="2154"/>
      <c r="BQ73" s="2154"/>
      <c r="BR73" s="2154"/>
      <c r="BS73" s="2154"/>
    </row>
    <row r="74" spans="1:71" s="1058" customFormat="1" ht="30" customHeight="1">
      <c r="A74" s="2207"/>
      <c r="B74" s="2174"/>
      <c r="C74" s="2172"/>
      <c r="D74" s="2206"/>
      <c r="E74" s="2206"/>
      <c r="F74" s="2203"/>
      <c r="G74" s="2203"/>
      <c r="H74" s="2202"/>
      <c r="I74" s="2208" t="s">
        <v>1972</v>
      </c>
      <c r="J74" s="2168"/>
      <c r="K74" s="2200"/>
      <c r="L74" s="2166"/>
      <c r="M74" s="2154"/>
      <c r="N74" s="2154"/>
      <c r="O74" s="2154"/>
      <c r="P74" s="2154"/>
      <c r="Q74" s="2154"/>
      <c r="R74" s="2154"/>
      <c r="S74" s="2154"/>
      <c r="T74" s="2154"/>
      <c r="U74" s="2154"/>
      <c r="V74" s="2154"/>
      <c r="W74" s="2154"/>
      <c r="X74" s="2154"/>
      <c r="Y74" s="2154"/>
      <c r="Z74" s="2154"/>
      <c r="AA74" s="2154"/>
      <c r="AB74" s="2154"/>
      <c r="AC74" s="2154"/>
      <c r="AD74" s="2154"/>
      <c r="AE74" s="2154"/>
      <c r="AF74" s="2154"/>
      <c r="AG74" s="2154"/>
      <c r="AH74" s="2154"/>
      <c r="AI74" s="2154"/>
      <c r="AJ74" s="2154"/>
      <c r="AK74" s="2154"/>
      <c r="AL74" s="2154"/>
      <c r="AM74" s="2154"/>
      <c r="AN74" s="2154"/>
      <c r="AO74" s="2154"/>
      <c r="AP74" s="2154"/>
      <c r="AQ74" s="2154"/>
      <c r="AR74" s="2154"/>
      <c r="AS74" s="2154"/>
      <c r="AT74" s="2154"/>
      <c r="AU74" s="2154"/>
      <c r="AV74" s="2154"/>
      <c r="AW74" s="2154"/>
      <c r="AX74" s="2154"/>
      <c r="AY74" s="2154"/>
      <c r="AZ74" s="2154"/>
      <c r="BA74" s="2154"/>
      <c r="BB74" s="2154"/>
      <c r="BC74" s="2154"/>
      <c r="BD74" s="2154"/>
      <c r="BE74" s="2154"/>
      <c r="BF74" s="2154"/>
      <c r="BG74" s="2154"/>
      <c r="BH74" s="2154"/>
      <c r="BI74" s="2154"/>
      <c r="BJ74" s="2154"/>
      <c r="BK74" s="2154"/>
      <c r="BL74" s="2154"/>
      <c r="BM74" s="2154"/>
      <c r="BN74" s="2154"/>
      <c r="BO74" s="2154"/>
      <c r="BP74" s="2154"/>
      <c r="BQ74" s="2154"/>
      <c r="BR74" s="2154"/>
      <c r="BS74" s="2154"/>
    </row>
    <row r="75" spans="1:71" s="1058" customFormat="1" ht="30" customHeight="1">
      <c r="A75" s="2207"/>
      <c r="B75" s="2174"/>
      <c r="C75" s="2172"/>
      <c r="D75" s="2206"/>
      <c r="E75" s="2206"/>
      <c r="F75" s="2203"/>
      <c r="G75" s="2203"/>
      <c r="H75" s="2202"/>
      <c r="I75" s="2208" t="s">
        <v>1973</v>
      </c>
      <c r="J75" s="2168" t="s">
        <v>73</v>
      </c>
      <c r="K75" s="2200">
        <v>4249</v>
      </c>
      <c r="L75" s="2166" t="s">
        <v>1974</v>
      </c>
      <c r="M75" s="2154"/>
      <c r="N75" s="2154"/>
      <c r="O75" s="2154"/>
      <c r="P75" s="2154"/>
      <c r="Q75" s="2154"/>
      <c r="R75" s="2154"/>
      <c r="S75" s="2154"/>
      <c r="T75" s="2154"/>
      <c r="U75" s="2154"/>
      <c r="V75" s="2154"/>
      <c r="W75" s="2154"/>
      <c r="X75" s="2154"/>
      <c r="Y75" s="2154"/>
      <c r="Z75" s="2154"/>
      <c r="AA75" s="2154"/>
      <c r="AB75" s="2154"/>
      <c r="AC75" s="2154"/>
      <c r="AD75" s="2154"/>
      <c r="AE75" s="2154"/>
      <c r="AF75" s="2154"/>
      <c r="AG75" s="2154"/>
      <c r="AH75" s="2154"/>
      <c r="AI75" s="2154"/>
      <c r="AJ75" s="2154"/>
      <c r="AK75" s="2154"/>
      <c r="AL75" s="2154"/>
      <c r="AM75" s="2154"/>
      <c r="AN75" s="2154"/>
      <c r="AO75" s="2154"/>
      <c r="AP75" s="2154"/>
      <c r="AQ75" s="2154"/>
      <c r="AR75" s="2154"/>
      <c r="AS75" s="2154"/>
      <c r="AT75" s="2154"/>
      <c r="AU75" s="2154"/>
      <c r="AV75" s="2154"/>
      <c r="AW75" s="2154"/>
      <c r="AX75" s="2154"/>
      <c r="AY75" s="2154"/>
      <c r="AZ75" s="2154"/>
      <c r="BA75" s="2154"/>
      <c r="BB75" s="2154"/>
      <c r="BC75" s="2154"/>
      <c r="BD75" s="2154"/>
      <c r="BE75" s="2154"/>
      <c r="BF75" s="2154"/>
      <c r="BG75" s="2154"/>
      <c r="BH75" s="2154"/>
      <c r="BI75" s="2154"/>
      <c r="BJ75" s="2154"/>
      <c r="BK75" s="2154"/>
      <c r="BL75" s="2154"/>
      <c r="BM75" s="2154"/>
      <c r="BN75" s="2154"/>
      <c r="BO75" s="2154"/>
      <c r="BP75" s="2154"/>
      <c r="BQ75" s="2154"/>
      <c r="BR75" s="2154"/>
      <c r="BS75" s="2154"/>
    </row>
    <row r="76" spans="1:71" s="1058" customFormat="1" ht="30" customHeight="1">
      <c r="A76" s="2207"/>
      <c r="B76" s="2174"/>
      <c r="C76" s="2172"/>
      <c r="D76" s="2206"/>
      <c r="E76" s="2206"/>
      <c r="F76" s="2203"/>
      <c r="G76" s="2203"/>
      <c r="H76" s="2202"/>
      <c r="I76" s="2208" t="s">
        <v>1975</v>
      </c>
      <c r="J76" s="2168" t="s">
        <v>73</v>
      </c>
      <c r="K76" s="2200">
        <v>3500</v>
      </c>
      <c r="L76" s="2166" t="s">
        <v>1976</v>
      </c>
      <c r="M76" s="2154"/>
      <c r="N76" s="2154"/>
      <c r="O76" s="2154"/>
      <c r="P76" s="2154"/>
      <c r="Q76" s="2154"/>
      <c r="R76" s="2154"/>
      <c r="S76" s="2154"/>
      <c r="T76" s="2154"/>
      <c r="U76" s="2154"/>
      <c r="V76" s="2154"/>
      <c r="W76" s="2154"/>
      <c r="X76" s="2154"/>
      <c r="Y76" s="2154"/>
      <c r="Z76" s="2154"/>
      <c r="AA76" s="2154"/>
      <c r="AB76" s="2154"/>
      <c r="AC76" s="2154"/>
      <c r="AD76" s="2154"/>
      <c r="AE76" s="2154"/>
      <c r="AF76" s="2154"/>
      <c r="AG76" s="2154"/>
      <c r="AH76" s="2154"/>
      <c r="AI76" s="2154"/>
      <c r="AJ76" s="2154"/>
      <c r="AK76" s="2154"/>
      <c r="AL76" s="2154"/>
      <c r="AM76" s="2154"/>
      <c r="AN76" s="2154"/>
      <c r="AO76" s="2154"/>
      <c r="AP76" s="2154"/>
      <c r="AQ76" s="2154"/>
      <c r="AR76" s="2154"/>
      <c r="AS76" s="2154"/>
      <c r="AT76" s="2154"/>
      <c r="AU76" s="2154"/>
      <c r="AV76" s="2154"/>
      <c r="AW76" s="2154"/>
      <c r="AX76" s="2154"/>
      <c r="AY76" s="2154"/>
      <c r="AZ76" s="2154"/>
      <c r="BA76" s="2154"/>
      <c r="BB76" s="2154"/>
      <c r="BC76" s="2154"/>
      <c r="BD76" s="2154"/>
      <c r="BE76" s="2154"/>
      <c r="BF76" s="2154"/>
      <c r="BG76" s="2154"/>
      <c r="BH76" s="2154"/>
      <c r="BI76" s="2154"/>
      <c r="BJ76" s="2154"/>
      <c r="BK76" s="2154"/>
      <c r="BL76" s="2154"/>
      <c r="BM76" s="2154"/>
      <c r="BN76" s="2154"/>
      <c r="BO76" s="2154"/>
      <c r="BP76" s="2154"/>
      <c r="BQ76" s="2154"/>
      <c r="BR76" s="2154"/>
      <c r="BS76" s="2154"/>
    </row>
    <row r="77" spans="1:71" s="1058" customFormat="1" ht="30" customHeight="1">
      <c r="A77" s="2207"/>
      <c r="B77" s="2174"/>
      <c r="C77" s="2172"/>
      <c r="D77" s="2206"/>
      <c r="E77" s="2206"/>
      <c r="F77" s="2203"/>
      <c r="G77" s="2203"/>
      <c r="H77" s="2202"/>
      <c r="I77" s="2209" t="s">
        <v>1977</v>
      </c>
      <c r="J77" s="2168" t="s">
        <v>73</v>
      </c>
      <c r="K77" s="2200">
        <v>2400</v>
      </c>
      <c r="L77" s="2166" t="s">
        <v>1978</v>
      </c>
      <c r="M77" s="2154"/>
      <c r="N77" s="2154"/>
      <c r="O77" s="2154"/>
      <c r="P77" s="2154"/>
      <c r="Q77" s="2154"/>
      <c r="R77" s="2154"/>
      <c r="S77" s="2154"/>
      <c r="T77" s="2154"/>
      <c r="U77" s="2154"/>
      <c r="V77" s="2154"/>
      <c r="W77" s="2154"/>
      <c r="X77" s="2154"/>
      <c r="Y77" s="2154"/>
      <c r="Z77" s="2154"/>
      <c r="AA77" s="2154"/>
      <c r="AB77" s="2154"/>
      <c r="AC77" s="2154"/>
      <c r="AD77" s="2154"/>
      <c r="AE77" s="2154"/>
      <c r="AF77" s="2154"/>
      <c r="AG77" s="2154"/>
      <c r="AH77" s="2154"/>
      <c r="AI77" s="2154"/>
      <c r="AJ77" s="2154"/>
      <c r="AK77" s="2154"/>
      <c r="AL77" s="2154"/>
      <c r="AM77" s="2154"/>
      <c r="AN77" s="2154"/>
      <c r="AO77" s="2154"/>
      <c r="AP77" s="2154"/>
      <c r="AQ77" s="2154"/>
      <c r="AR77" s="2154"/>
      <c r="AS77" s="2154"/>
      <c r="AT77" s="2154"/>
      <c r="AU77" s="2154"/>
      <c r="AV77" s="2154"/>
      <c r="AW77" s="2154"/>
      <c r="AX77" s="2154"/>
      <c r="AY77" s="2154"/>
      <c r="AZ77" s="2154"/>
      <c r="BA77" s="2154"/>
      <c r="BB77" s="2154"/>
      <c r="BC77" s="2154"/>
      <c r="BD77" s="2154"/>
      <c r="BE77" s="2154"/>
      <c r="BF77" s="2154"/>
      <c r="BG77" s="2154"/>
      <c r="BH77" s="2154"/>
      <c r="BI77" s="2154"/>
      <c r="BJ77" s="2154"/>
      <c r="BK77" s="2154"/>
      <c r="BL77" s="2154"/>
      <c r="BM77" s="2154"/>
      <c r="BN77" s="2154"/>
      <c r="BO77" s="2154"/>
      <c r="BP77" s="2154"/>
      <c r="BQ77" s="2154"/>
      <c r="BR77" s="2154"/>
      <c r="BS77" s="2154"/>
    </row>
    <row r="78" spans="1:71" s="1058" customFormat="1" ht="30" customHeight="1">
      <c r="A78" s="2207"/>
      <c r="B78" s="2174"/>
      <c r="C78" s="2172"/>
      <c r="D78" s="2206"/>
      <c r="E78" s="2206"/>
      <c r="F78" s="2203"/>
      <c r="G78" s="2203"/>
      <c r="H78" s="2202"/>
      <c r="I78" s="2208" t="s">
        <v>1979</v>
      </c>
      <c r="J78" s="2168" t="s">
        <v>73</v>
      </c>
      <c r="K78" s="2200">
        <v>1000</v>
      </c>
      <c r="L78" s="2166" t="s">
        <v>1980</v>
      </c>
      <c r="M78" s="2154"/>
      <c r="N78" s="2154"/>
      <c r="O78" s="2154"/>
      <c r="P78" s="2154"/>
      <c r="Q78" s="2154"/>
      <c r="R78" s="2154"/>
      <c r="S78" s="2154"/>
      <c r="T78" s="2154"/>
      <c r="U78" s="2154"/>
      <c r="V78" s="2154"/>
      <c r="W78" s="2154"/>
      <c r="X78" s="2154"/>
      <c r="Y78" s="2154"/>
      <c r="Z78" s="2154"/>
      <c r="AA78" s="2154"/>
      <c r="AB78" s="2154"/>
      <c r="AC78" s="2154"/>
      <c r="AD78" s="2154"/>
      <c r="AE78" s="2154"/>
      <c r="AF78" s="2154"/>
      <c r="AG78" s="2154"/>
      <c r="AH78" s="2154"/>
      <c r="AI78" s="2154"/>
      <c r="AJ78" s="2154"/>
      <c r="AK78" s="2154"/>
      <c r="AL78" s="2154"/>
      <c r="AM78" s="2154"/>
      <c r="AN78" s="2154"/>
      <c r="AO78" s="2154"/>
      <c r="AP78" s="2154"/>
      <c r="AQ78" s="2154"/>
      <c r="AR78" s="2154"/>
      <c r="AS78" s="2154"/>
      <c r="AT78" s="2154"/>
      <c r="AU78" s="2154"/>
      <c r="AV78" s="2154"/>
      <c r="AW78" s="2154"/>
      <c r="AX78" s="2154"/>
      <c r="AY78" s="2154"/>
      <c r="AZ78" s="2154"/>
      <c r="BA78" s="2154"/>
      <c r="BB78" s="2154"/>
      <c r="BC78" s="2154"/>
      <c r="BD78" s="2154"/>
      <c r="BE78" s="2154"/>
      <c r="BF78" s="2154"/>
      <c r="BG78" s="2154"/>
      <c r="BH78" s="2154"/>
      <c r="BI78" s="2154"/>
      <c r="BJ78" s="2154"/>
      <c r="BK78" s="2154"/>
      <c r="BL78" s="2154"/>
      <c r="BM78" s="2154"/>
      <c r="BN78" s="2154"/>
      <c r="BO78" s="2154"/>
      <c r="BP78" s="2154"/>
      <c r="BQ78" s="2154"/>
      <c r="BR78" s="2154"/>
      <c r="BS78" s="2154"/>
    </row>
    <row r="79" spans="1:71" s="1058" customFormat="1" ht="30" customHeight="1">
      <c r="A79" s="2207"/>
      <c r="B79" s="2174"/>
      <c r="C79" s="2172"/>
      <c r="D79" s="2206"/>
      <c r="E79" s="2206"/>
      <c r="F79" s="2203"/>
      <c r="G79" s="2203"/>
      <c r="H79" s="2202"/>
      <c r="I79" s="2201" t="s">
        <v>1981</v>
      </c>
      <c r="J79" s="2168"/>
      <c r="K79" s="2200"/>
      <c r="L79" s="2166"/>
      <c r="M79" s="2154"/>
      <c r="N79" s="2154"/>
      <c r="O79" s="2154"/>
      <c r="P79" s="2154"/>
      <c r="Q79" s="2154"/>
      <c r="R79" s="2154"/>
      <c r="S79" s="2154"/>
      <c r="T79" s="2154"/>
      <c r="U79" s="2154"/>
      <c r="V79" s="2154"/>
      <c r="W79" s="2154"/>
      <c r="X79" s="2154"/>
      <c r="Y79" s="2154"/>
      <c r="Z79" s="2154"/>
      <c r="AA79" s="2154"/>
      <c r="AB79" s="2154"/>
      <c r="AC79" s="2154"/>
      <c r="AD79" s="2154"/>
      <c r="AE79" s="2154"/>
      <c r="AF79" s="2154"/>
      <c r="AG79" s="2154"/>
      <c r="AH79" s="2154"/>
      <c r="AI79" s="2154"/>
      <c r="AJ79" s="2154"/>
      <c r="AK79" s="2154"/>
      <c r="AL79" s="2154"/>
      <c r="AM79" s="2154"/>
      <c r="AN79" s="2154"/>
      <c r="AO79" s="2154"/>
      <c r="AP79" s="2154"/>
      <c r="AQ79" s="2154"/>
      <c r="AR79" s="2154"/>
      <c r="AS79" s="2154"/>
      <c r="AT79" s="2154"/>
      <c r="AU79" s="2154"/>
      <c r="AV79" s="2154"/>
      <c r="AW79" s="2154"/>
      <c r="AX79" s="2154"/>
      <c r="AY79" s="2154"/>
      <c r="AZ79" s="2154"/>
      <c r="BA79" s="2154"/>
      <c r="BB79" s="2154"/>
      <c r="BC79" s="2154"/>
      <c r="BD79" s="2154"/>
      <c r="BE79" s="2154"/>
      <c r="BF79" s="2154"/>
      <c r="BG79" s="2154"/>
      <c r="BH79" s="2154"/>
      <c r="BI79" s="2154"/>
      <c r="BJ79" s="2154"/>
      <c r="BK79" s="2154"/>
      <c r="BL79" s="2154"/>
      <c r="BM79" s="2154"/>
      <c r="BN79" s="2154"/>
      <c r="BO79" s="2154"/>
      <c r="BP79" s="2154"/>
      <c r="BQ79" s="2154"/>
      <c r="BR79" s="2154"/>
      <c r="BS79" s="2154"/>
    </row>
    <row r="80" spans="1:71" s="1058" customFormat="1" ht="30" customHeight="1">
      <c r="A80" s="2207"/>
      <c r="B80" s="2174"/>
      <c r="C80" s="2172"/>
      <c r="D80" s="2206"/>
      <c r="E80" s="2206"/>
      <c r="F80" s="2203"/>
      <c r="G80" s="2203"/>
      <c r="H80" s="2202"/>
      <c r="I80" s="2201" t="s">
        <v>1982</v>
      </c>
      <c r="J80" s="2168" t="s">
        <v>73</v>
      </c>
      <c r="K80" s="2200">
        <v>5250</v>
      </c>
      <c r="L80" s="2166" t="s">
        <v>1983</v>
      </c>
      <c r="M80" s="2154"/>
      <c r="N80" s="2154"/>
      <c r="O80" s="2154"/>
      <c r="P80" s="2154"/>
      <c r="Q80" s="2154"/>
      <c r="R80" s="2154"/>
      <c r="S80" s="2154"/>
      <c r="T80" s="2154"/>
      <c r="U80" s="2154"/>
      <c r="V80" s="2154"/>
      <c r="W80" s="2154"/>
      <c r="X80" s="2154"/>
      <c r="Y80" s="2154"/>
      <c r="Z80" s="2154"/>
      <c r="AA80" s="2154"/>
      <c r="AB80" s="2154"/>
      <c r="AC80" s="2154"/>
      <c r="AD80" s="2154"/>
      <c r="AE80" s="2154"/>
      <c r="AF80" s="2154"/>
      <c r="AG80" s="2154"/>
      <c r="AH80" s="2154"/>
      <c r="AI80" s="2154"/>
      <c r="AJ80" s="2154"/>
      <c r="AK80" s="2154"/>
      <c r="AL80" s="2154"/>
      <c r="AM80" s="2154"/>
      <c r="AN80" s="2154"/>
      <c r="AO80" s="2154"/>
      <c r="AP80" s="2154"/>
      <c r="AQ80" s="2154"/>
      <c r="AR80" s="2154"/>
      <c r="AS80" s="2154"/>
      <c r="AT80" s="2154"/>
      <c r="AU80" s="2154"/>
      <c r="AV80" s="2154"/>
      <c r="AW80" s="2154"/>
      <c r="AX80" s="2154"/>
      <c r="AY80" s="2154"/>
      <c r="AZ80" s="2154"/>
      <c r="BA80" s="2154"/>
      <c r="BB80" s="2154"/>
      <c r="BC80" s="2154"/>
      <c r="BD80" s="2154"/>
      <c r="BE80" s="2154"/>
      <c r="BF80" s="2154"/>
      <c r="BG80" s="2154"/>
      <c r="BH80" s="2154"/>
      <c r="BI80" s="2154"/>
      <c r="BJ80" s="2154"/>
      <c r="BK80" s="2154"/>
      <c r="BL80" s="2154"/>
      <c r="BM80" s="2154"/>
      <c r="BN80" s="2154"/>
      <c r="BO80" s="2154"/>
      <c r="BP80" s="2154"/>
      <c r="BQ80" s="2154"/>
      <c r="BR80" s="2154"/>
      <c r="BS80" s="2154"/>
    </row>
    <row r="81" spans="1:71" s="1058" customFormat="1" ht="30" customHeight="1">
      <c r="A81" s="2207"/>
      <c r="B81" s="2174"/>
      <c r="C81" s="2172"/>
      <c r="D81" s="2206"/>
      <c r="E81" s="2206"/>
      <c r="F81" s="2203"/>
      <c r="G81" s="2203"/>
      <c r="H81" s="2202"/>
      <c r="I81" s="2201" t="s">
        <v>1984</v>
      </c>
      <c r="J81" s="2168" t="s">
        <v>73</v>
      </c>
      <c r="K81" s="2200">
        <v>1000</v>
      </c>
      <c r="L81" s="2166" t="s">
        <v>1985</v>
      </c>
      <c r="M81" s="2154"/>
      <c r="N81" s="2154"/>
      <c r="O81" s="2154"/>
      <c r="P81" s="2154"/>
      <c r="Q81" s="2154"/>
      <c r="R81" s="2154"/>
      <c r="S81" s="2154"/>
      <c r="T81" s="2154"/>
      <c r="U81" s="2154"/>
      <c r="V81" s="2154"/>
      <c r="W81" s="2154"/>
      <c r="X81" s="2154"/>
      <c r="Y81" s="2154"/>
      <c r="Z81" s="2154"/>
      <c r="AA81" s="2154"/>
      <c r="AB81" s="2154"/>
      <c r="AC81" s="2154"/>
      <c r="AD81" s="2154"/>
      <c r="AE81" s="2154"/>
      <c r="AF81" s="2154"/>
      <c r="AG81" s="2154"/>
      <c r="AH81" s="2154"/>
      <c r="AI81" s="2154"/>
      <c r="AJ81" s="2154"/>
      <c r="AK81" s="2154"/>
      <c r="AL81" s="2154"/>
      <c r="AM81" s="2154"/>
      <c r="AN81" s="2154"/>
      <c r="AO81" s="2154"/>
      <c r="AP81" s="2154"/>
      <c r="AQ81" s="2154"/>
      <c r="AR81" s="2154"/>
      <c r="AS81" s="2154"/>
      <c r="AT81" s="2154"/>
      <c r="AU81" s="2154"/>
      <c r="AV81" s="2154"/>
      <c r="AW81" s="2154"/>
      <c r="AX81" s="2154"/>
      <c r="AY81" s="2154"/>
      <c r="AZ81" s="2154"/>
      <c r="BA81" s="2154"/>
      <c r="BB81" s="2154"/>
      <c r="BC81" s="2154"/>
      <c r="BD81" s="2154"/>
      <c r="BE81" s="2154"/>
      <c r="BF81" s="2154"/>
      <c r="BG81" s="2154"/>
      <c r="BH81" s="2154"/>
      <c r="BI81" s="2154"/>
      <c r="BJ81" s="2154"/>
      <c r="BK81" s="2154"/>
      <c r="BL81" s="2154"/>
      <c r="BM81" s="2154"/>
      <c r="BN81" s="2154"/>
      <c r="BO81" s="2154"/>
      <c r="BP81" s="2154"/>
      <c r="BQ81" s="2154"/>
      <c r="BR81" s="2154"/>
      <c r="BS81" s="2154"/>
    </row>
    <row r="82" spans="1:71" s="1058" customFormat="1" ht="30" customHeight="1" thickBot="1">
      <c r="A82" s="3587" t="s">
        <v>1986</v>
      </c>
      <c r="B82" s="3588"/>
      <c r="C82" s="3588"/>
      <c r="D82" s="3588"/>
      <c r="E82" s="3589"/>
      <c r="F82" s="2199">
        <v>8000</v>
      </c>
      <c r="G82" s="2198">
        <v>7600</v>
      </c>
      <c r="H82" s="2197">
        <v>400</v>
      </c>
      <c r="I82" s="2196"/>
      <c r="J82" s="2195"/>
      <c r="K82" s="2194">
        <v>8000</v>
      </c>
      <c r="L82" s="2358"/>
      <c r="M82" s="2154"/>
      <c r="N82" s="2154"/>
      <c r="O82" s="2154"/>
      <c r="P82" s="2154"/>
      <c r="Q82" s="2154"/>
      <c r="R82" s="2154"/>
      <c r="S82" s="2154"/>
      <c r="T82" s="2154"/>
      <c r="U82" s="2154"/>
      <c r="V82" s="2154"/>
      <c r="W82" s="2154"/>
      <c r="X82" s="2154"/>
      <c r="Y82" s="2154"/>
      <c r="Z82" s="2154"/>
      <c r="AA82" s="2154"/>
      <c r="AB82" s="2154"/>
      <c r="AC82" s="2154"/>
      <c r="AD82" s="2154"/>
      <c r="AE82" s="2154"/>
      <c r="AF82" s="2154"/>
      <c r="AG82" s="2154"/>
      <c r="AH82" s="2154"/>
      <c r="AI82" s="2154"/>
      <c r="AJ82" s="2154"/>
      <c r="AK82" s="2154"/>
      <c r="AL82" s="2154"/>
      <c r="AM82" s="2154"/>
      <c r="AN82" s="2154"/>
      <c r="AO82" s="2154"/>
      <c r="AP82" s="2154"/>
      <c r="AQ82" s="2154"/>
      <c r="AR82" s="2154"/>
      <c r="AS82" s="2154"/>
      <c r="AT82" s="2154"/>
      <c r="AU82" s="2154"/>
      <c r="AV82" s="2154"/>
      <c r="AW82" s="2154"/>
      <c r="AX82" s="2154"/>
      <c r="AY82" s="2154"/>
      <c r="AZ82" s="2154"/>
      <c r="BA82" s="2154"/>
      <c r="BB82" s="2154"/>
      <c r="BC82" s="2154"/>
      <c r="BD82" s="2154"/>
      <c r="BE82" s="2154"/>
      <c r="BF82" s="2154"/>
      <c r="BG82" s="2154"/>
      <c r="BH82" s="2154"/>
      <c r="BI82" s="2154"/>
      <c r="BJ82" s="2154"/>
      <c r="BK82" s="2154"/>
      <c r="BL82" s="2154"/>
      <c r="BM82" s="2154"/>
      <c r="BN82" s="2154"/>
      <c r="BO82" s="2154"/>
      <c r="BP82" s="2154"/>
      <c r="BQ82" s="2154"/>
      <c r="BR82" s="2154"/>
      <c r="BS82" s="2154"/>
    </row>
    <row r="83" spans="1:71" s="1058" customFormat="1" ht="30" customHeight="1">
      <c r="A83" s="2193"/>
      <c r="B83" s="3590" t="s">
        <v>1689</v>
      </c>
      <c r="C83" s="3591"/>
      <c r="D83" s="3591"/>
      <c r="E83" s="3592"/>
      <c r="F83" s="2357">
        <v>8000</v>
      </c>
      <c r="G83" s="2190">
        <v>7600</v>
      </c>
      <c r="H83" s="2189">
        <v>400</v>
      </c>
      <c r="I83" s="2188"/>
      <c r="J83" s="2187"/>
      <c r="K83" s="2186">
        <v>8000</v>
      </c>
      <c r="L83" s="2166"/>
      <c r="M83" s="2154"/>
      <c r="N83" s="2154"/>
      <c r="O83" s="2154"/>
      <c r="P83" s="2154"/>
      <c r="Q83" s="2154"/>
      <c r="R83" s="2154"/>
      <c r="S83" s="2154"/>
      <c r="T83" s="2154"/>
      <c r="U83" s="2154"/>
      <c r="V83" s="2154"/>
      <c r="W83" s="2154"/>
      <c r="X83" s="2154"/>
      <c r="Y83" s="2154"/>
      <c r="Z83" s="2154"/>
      <c r="AA83" s="2154"/>
      <c r="AB83" s="2154"/>
      <c r="AC83" s="2154"/>
      <c r="AD83" s="2154"/>
      <c r="AE83" s="2154"/>
      <c r="AF83" s="2154"/>
      <c r="AG83" s="2154"/>
      <c r="AH83" s="2154"/>
      <c r="AI83" s="2154"/>
      <c r="AJ83" s="2154"/>
      <c r="AK83" s="2154"/>
      <c r="AL83" s="2154"/>
      <c r="AM83" s="2154"/>
      <c r="AN83" s="2154"/>
      <c r="AO83" s="2154"/>
      <c r="AP83" s="2154"/>
      <c r="AQ83" s="2154"/>
      <c r="AR83" s="2154"/>
      <c r="AS83" s="2154"/>
      <c r="AT83" s="2154"/>
      <c r="AU83" s="2154"/>
      <c r="AV83" s="2154"/>
      <c r="AW83" s="2154"/>
      <c r="AX83" s="2154"/>
      <c r="AY83" s="2154"/>
      <c r="AZ83" s="2154"/>
      <c r="BA83" s="2154"/>
      <c r="BB83" s="2154"/>
      <c r="BC83" s="2154"/>
      <c r="BD83" s="2154"/>
      <c r="BE83" s="2154"/>
      <c r="BF83" s="2154"/>
      <c r="BG83" s="2154"/>
      <c r="BH83" s="2154"/>
      <c r="BI83" s="2154"/>
      <c r="BJ83" s="2154"/>
      <c r="BK83" s="2154"/>
      <c r="BL83" s="2154"/>
      <c r="BM83" s="2154"/>
      <c r="BN83" s="2154"/>
      <c r="BO83" s="2154"/>
      <c r="BP83" s="2154"/>
      <c r="BQ83" s="2154"/>
      <c r="BR83" s="2154"/>
      <c r="BS83" s="2154"/>
    </row>
    <row r="84" spans="1:71" s="1058" customFormat="1" ht="30" customHeight="1">
      <c r="A84" s="2193"/>
      <c r="B84" s="2192"/>
      <c r="C84" s="3593" t="s">
        <v>212</v>
      </c>
      <c r="D84" s="3594"/>
      <c r="E84" s="3595"/>
      <c r="F84" s="2191">
        <v>8000</v>
      </c>
      <c r="G84" s="2190">
        <v>7600</v>
      </c>
      <c r="H84" s="2189">
        <v>400</v>
      </c>
      <c r="I84" s="2188"/>
      <c r="J84" s="2187"/>
      <c r="K84" s="2186">
        <v>8000</v>
      </c>
      <c r="L84" s="2185"/>
      <c r="M84" s="2154"/>
      <c r="N84" s="2154"/>
      <c r="O84" s="2154"/>
      <c r="P84" s="2154"/>
      <c r="Q84" s="2154"/>
      <c r="R84" s="2154"/>
      <c r="S84" s="2154"/>
      <c r="T84" s="2154"/>
      <c r="U84" s="2154"/>
      <c r="V84" s="2154"/>
      <c r="W84" s="2154"/>
      <c r="X84" s="2154"/>
      <c r="Y84" s="2154"/>
      <c r="Z84" s="2154"/>
      <c r="AA84" s="2154"/>
      <c r="AB84" s="2154"/>
      <c r="AC84" s="2154"/>
      <c r="AD84" s="2154"/>
      <c r="AE84" s="2154"/>
      <c r="AF84" s="2154"/>
      <c r="AG84" s="2154"/>
      <c r="AH84" s="2154"/>
      <c r="AI84" s="2154"/>
      <c r="AJ84" s="2154"/>
      <c r="AK84" s="2154"/>
      <c r="AL84" s="2154"/>
      <c r="AM84" s="2154"/>
      <c r="AN84" s="2154"/>
      <c r="AO84" s="2154"/>
      <c r="AP84" s="2154"/>
      <c r="AQ84" s="2154"/>
      <c r="AR84" s="2154"/>
      <c r="AS84" s="2154"/>
      <c r="AT84" s="2154"/>
      <c r="AU84" s="2154"/>
      <c r="AV84" s="2154"/>
      <c r="AW84" s="2154"/>
      <c r="AX84" s="2154"/>
      <c r="AY84" s="2154"/>
      <c r="AZ84" s="2154"/>
      <c r="BA84" s="2154"/>
      <c r="BB84" s="2154"/>
      <c r="BC84" s="2154"/>
      <c r="BD84" s="2154"/>
      <c r="BE84" s="2154"/>
      <c r="BF84" s="2154"/>
      <c r="BG84" s="2154"/>
      <c r="BH84" s="2154"/>
      <c r="BI84" s="2154"/>
      <c r="BJ84" s="2154"/>
      <c r="BK84" s="2154"/>
      <c r="BL84" s="2154"/>
      <c r="BM84" s="2154"/>
      <c r="BN84" s="2154"/>
      <c r="BO84" s="2154"/>
      <c r="BP84" s="2154"/>
      <c r="BQ84" s="2154"/>
      <c r="BR84" s="2154"/>
      <c r="BS84" s="2154"/>
    </row>
    <row r="85" spans="1:71" s="1058" customFormat="1" ht="30" customHeight="1">
      <c r="A85" s="2184"/>
      <c r="B85" s="2183"/>
      <c r="C85" s="2182"/>
      <c r="D85" s="3596" t="s">
        <v>1987</v>
      </c>
      <c r="E85" s="3597"/>
      <c r="F85" s="2181">
        <v>8000</v>
      </c>
      <c r="G85" s="2180">
        <v>7600</v>
      </c>
      <c r="H85" s="2179">
        <v>400</v>
      </c>
      <c r="I85" s="2178" t="s">
        <v>1988</v>
      </c>
      <c r="J85" s="2177"/>
      <c r="K85" s="2176">
        <v>8000</v>
      </c>
      <c r="L85" s="2341"/>
      <c r="M85" s="2154"/>
      <c r="N85" s="2154"/>
      <c r="O85" s="2154"/>
      <c r="P85" s="2154"/>
      <c r="Q85" s="2154"/>
      <c r="R85" s="2154"/>
      <c r="S85" s="2154"/>
      <c r="T85" s="2154"/>
      <c r="U85" s="2154"/>
      <c r="V85" s="2154"/>
      <c r="W85" s="2154"/>
      <c r="X85" s="2154"/>
      <c r="Y85" s="2154"/>
      <c r="Z85" s="2154"/>
      <c r="AA85" s="2154"/>
      <c r="AB85" s="2154"/>
      <c r="AC85" s="2154"/>
      <c r="AD85" s="2154"/>
      <c r="AE85" s="2154"/>
      <c r="AF85" s="2154"/>
      <c r="AG85" s="2154"/>
      <c r="AH85" s="2154"/>
      <c r="AI85" s="2154"/>
      <c r="AJ85" s="2154"/>
      <c r="AK85" s="2154"/>
      <c r="AL85" s="2154"/>
      <c r="AM85" s="2154"/>
      <c r="AN85" s="2154"/>
      <c r="AO85" s="2154"/>
      <c r="AP85" s="2154"/>
      <c r="AQ85" s="2154"/>
      <c r="AR85" s="2154"/>
      <c r="AS85" s="2154"/>
      <c r="AT85" s="2154"/>
      <c r="AU85" s="2154"/>
      <c r="AV85" s="2154"/>
      <c r="AW85" s="2154"/>
      <c r="AX85" s="2154"/>
      <c r="AY85" s="2154"/>
      <c r="AZ85" s="2154"/>
      <c r="BA85" s="2154"/>
      <c r="BB85" s="2154"/>
      <c r="BC85" s="2154"/>
      <c r="BD85" s="2154"/>
      <c r="BE85" s="2154"/>
      <c r="BF85" s="2154"/>
      <c r="BG85" s="2154"/>
      <c r="BH85" s="2154"/>
      <c r="BI85" s="2154"/>
      <c r="BJ85" s="2154"/>
      <c r="BK85" s="2154"/>
      <c r="BL85" s="2154"/>
      <c r="BM85" s="2154"/>
      <c r="BN85" s="2154"/>
      <c r="BO85" s="2154"/>
      <c r="BP85" s="2154"/>
      <c r="BQ85" s="2154"/>
      <c r="BR85" s="2154"/>
      <c r="BS85" s="2154"/>
    </row>
    <row r="86" spans="1:71" s="1058" customFormat="1" ht="30" customHeight="1">
      <c r="A86" s="2175"/>
      <c r="B86" s="2174"/>
      <c r="C86" s="2172"/>
      <c r="D86" s="2173"/>
      <c r="E86" s="2172"/>
      <c r="F86" s="2171"/>
      <c r="G86" s="2171"/>
      <c r="H86" s="2170"/>
      <c r="I86" s="2169" t="s">
        <v>1989</v>
      </c>
      <c r="J86" s="2168" t="s">
        <v>73</v>
      </c>
      <c r="K86" s="2167">
        <v>1000</v>
      </c>
      <c r="L86" s="2166" t="s">
        <v>1990</v>
      </c>
      <c r="M86" s="2149"/>
      <c r="N86" s="2149"/>
      <c r="O86" s="2149"/>
      <c r="P86" s="2149"/>
      <c r="Q86" s="2150"/>
      <c r="R86" s="2150"/>
      <c r="S86" s="2150"/>
      <c r="T86" s="2150"/>
      <c r="U86" s="2150"/>
      <c r="V86" s="2150"/>
      <c r="W86" s="2150"/>
      <c r="X86" s="2150"/>
      <c r="Y86" s="2150"/>
      <c r="Z86" s="2150"/>
      <c r="AA86" s="2150"/>
      <c r="AB86" s="2150"/>
      <c r="AC86" s="2150"/>
      <c r="AD86" s="2150"/>
      <c r="AE86" s="2150"/>
      <c r="AF86" s="2150"/>
      <c r="AG86" s="2150"/>
      <c r="AH86" s="2150"/>
      <c r="AI86" s="2150"/>
      <c r="AJ86" s="2150"/>
      <c r="AK86" s="2150"/>
      <c r="AL86" s="2150"/>
      <c r="AM86" s="2150"/>
      <c r="AN86" s="2150"/>
      <c r="AO86" s="2150"/>
      <c r="AP86" s="2150"/>
      <c r="AQ86" s="2150"/>
      <c r="AR86" s="2150"/>
      <c r="AS86" s="2150"/>
      <c r="AT86" s="2150"/>
      <c r="AU86" s="2150"/>
      <c r="AV86" s="2150"/>
      <c r="AW86" s="2150"/>
      <c r="AX86" s="2150"/>
      <c r="AY86" s="2150"/>
      <c r="AZ86" s="2150"/>
      <c r="BA86" s="2150"/>
      <c r="BB86" s="2150"/>
      <c r="BC86" s="2150"/>
      <c r="BD86" s="2150"/>
      <c r="BE86" s="2150"/>
      <c r="BF86" s="2150"/>
      <c r="BG86" s="2150"/>
      <c r="BH86" s="2150"/>
      <c r="BI86" s="2150"/>
      <c r="BJ86" s="2150"/>
      <c r="BK86" s="2150"/>
      <c r="BL86" s="2150"/>
      <c r="BM86" s="2150"/>
      <c r="BN86" s="2150"/>
      <c r="BO86" s="2150"/>
      <c r="BP86" s="2150"/>
      <c r="BQ86" s="2150"/>
      <c r="BR86" s="2150"/>
      <c r="BS86" s="2150"/>
    </row>
    <row r="87" spans="1:71" s="1058" customFormat="1" ht="30" customHeight="1" thickBot="1">
      <c r="A87" s="2164"/>
      <c r="B87" s="2163"/>
      <c r="C87" s="2161"/>
      <c r="D87" s="2162"/>
      <c r="E87" s="2161"/>
      <c r="F87" s="2160"/>
      <c r="G87" s="2160"/>
      <c r="H87" s="2159"/>
      <c r="I87" s="2158" t="s">
        <v>1991</v>
      </c>
      <c r="J87" s="2157" t="s">
        <v>73</v>
      </c>
      <c r="K87" s="2156">
        <v>7000</v>
      </c>
      <c r="L87" s="2155" t="s">
        <v>1992</v>
      </c>
      <c r="M87" s="2154"/>
      <c r="N87" s="2154"/>
      <c r="O87" s="2154"/>
      <c r="P87" s="2154"/>
      <c r="Q87" s="2154"/>
      <c r="R87" s="2154"/>
      <c r="S87" s="2154"/>
      <c r="T87" s="2154"/>
      <c r="U87" s="2154"/>
      <c r="V87" s="2154"/>
      <c r="W87" s="2154"/>
      <c r="X87" s="2154"/>
      <c r="Y87" s="2154"/>
      <c r="Z87" s="2154"/>
      <c r="AA87" s="2154"/>
      <c r="AB87" s="2154"/>
      <c r="AC87" s="2154"/>
      <c r="AD87" s="2154"/>
      <c r="AE87" s="2154"/>
      <c r="AF87" s="2154"/>
      <c r="AG87" s="2154"/>
      <c r="AH87" s="2154"/>
      <c r="AI87" s="2154"/>
      <c r="AJ87" s="2154"/>
      <c r="AK87" s="2154"/>
      <c r="AL87" s="2154"/>
      <c r="AM87" s="2154"/>
      <c r="AN87" s="2154"/>
      <c r="AO87" s="2154"/>
      <c r="AP87" s="2154"/>
      <c r="AQ87" s="2154"/>
      <c r="AR87" s="2154"/>
      <c r="AS87" s="2154"/>
      <c r="AT87" s="2154"/>
      <c r="AU87" s="2154"/>
      <c r="AV87" s="2154"/>
      <c r="AW87" s="2154"/>
      <c r="AX87" s="2154"/>
      <c r="AY87" s="2154"/>
      <c r="AZ87" s="2154"/>
      <c r="BA87" s="2154"/>
      <c r="BB87" s="2154"/>
      <c r="BC87" s="2154"/>
      <c r="BD87" s="2154"/>
      <c r="BE87" s="2154"/>
      <c r="BF87" s="2154"/>
      <c r="BG87" s="2154"/>
      <c r="BH87" s="2154"/>
      <c r="BI87" s="2154"/>
      <c r="BJ87" s="2154"/>
      <c r="BK87" s="2154"/>
      <c r="BL87" s="2154"/>
      <c r="BM87" s="2154"/>
      <c r="BN87" s="2154"/>
      <c r="BO87" s="2154"/>
      <c r="BP87" s="2154"/>
      <c r="BQ87" s="2154"/>
      <c r="BR87" s="2154"/>
      <c r="BS87" s="2154"/>
    </row>
    <row r="88" spans="1:71">
      <c r="I88" s="1085"/>
      <c r="J88" s="1086"/>
    </row>
    <row r="89" spans="1:71">
      <c r="J89" s="1086"/>
    </row>
    <row r="152" spans="9:9">
      <c r="I152" s="1088" t="s">
        <v>1064</v>
      </c>
    </row>
  </sheetData>
  <mergeCells count="18">
    <mergeCell ref="L3:L4"/>
    <mergeCell ref="A4:C4"/>
    <mergeCell ref="H3:H4"/>
    <mergeCell ref="A1:F1"/>
    <mergeCell ref="I3:K4"/>
    <mergeCell ref="F3:F4"/>
    <mergeCell ref="G3:G4"/>
    <mergeCell ref="A82:E82"/>
    <mergeCell ref="B83:E83"/>
    <mergeCell ref="C84:E84"/>
    <mergeCell ref="D85:E85"/>
    <mergeCell ref="A3:E3"/>
    <mergeCell ref="C8:E8"/>
    <mergeCell ref="A5:E5"/>
    <mergeCell ref="A6:E6"/>
    <mergeCell ref="B7:E7"/>
    <mergeCell ref="D59:E59"/>
    <mergeCell ref="D9:E9"/>
  </mergeCells>
  <phoneticPr fontId="15" type="noConversion"/>
  <pageMargins left="0.23622047244094491" right="0.23622047244094491" top="0.74803149606299213" bottom="0.74803149606299213" header="0.31496062992125984" footer="0.31496062992125984"/>
  <pageSetup paperSize="9" scale="77" firstPageNumber="19" fitToHeight="0" orientation="landscape" useFirstPageNumber="1" r:id="rId1"/>
  <rowBreaks count="4" manualBreakCount="4">
    <brk id="20" max="10" man="1"/>
    <brk id="37" max="10" man="1"/>
    <brk id="54" max="10" man="1"/>
    <brk id="71" max="10" man="1"/>
  </rowBreaks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TB223"/>
  <sheetViews>
    <sheetView view="pageBreakPreview" topLeftCell="A208" zoomScale="60" zoomScaleNormal="100" workbookViewId="0">
      <selection activeCell="I14" sqref="I14"/>
    </sheetView>
  </sheetViews>
  <sheetFormatPr defaultColWidth="10" defaultRowHeight="13.5"/>
  <cols>
    <col min="1" max="1" width="3.625" style="397" customWidth="1"/>
    <col min="2" max="2" width="3.75" style="397" customWidth="1"/>
    <col min="3" max="3" width="8.375" style="397" customWidth="1"/>
    <col min="4" max="4" width="6.5" style="397" customWidth="1"/>
    <col min="5" max="5" width="17.25" style="1075" customWidth="1"/>
    <col min="6" max="6" width="11.125" style="1076" customWidth="1"/>
    <col min="7" max="7" width="10.875" style="1076" customWidth="1"/>
    <col min="8" max="8" width="11.5" style="399" customWidth="1"/>
    <col min="9" max="9" width="50.25" style="1073" customWidth="1"/>
    <col min="10" max="10" width="3" style="3020" customWidth="1"/>
    <col min="11" max="11" width="13.125" style="1076" customWidth="1"/>
    <col min="12" max="12" width="137.75" style="399" hidden="1" customWidth="1"/>
    <col min="13" max="13" width="11.75" style="1090" customWidth="1"/>
    <col min="14" max="14" width="11.375" style="1214" bestFit="1" customWidth="1"/>
    <col min="15" max="15" width="16.875" style="1092" bestFit="1" customWidth="1"/>
    <col min="16" max="16" width="7" style="1093" bestFit="1" customWidth="1"/>
    <col min="17" max="17" width="8.125" style="1093" customWidth="1"/>
    <col min="18" max="18" width="11.375" style="406" customWidth="1"/>
    <col min="19" max="19" width="12.75" style="407" customWidth="1"/>
    <col min="20" max="20" width="14.875" style="407" customWidth="1"/>
    <col min="21" max="21" width="13.375" style="407" customWidth="1"/>
    <col min="22" max="26" width="10" style="408"/>
    <col min="27" max="16384" width="10" style="409"/>
  </cols>
  <sheetData>
    <row r="1" spans="1:96" ht="19.5" customHeight="1">
      <c r="A1" s="1089" t="s">
        <v>1065</v>
      </c>
      <c r="B1" s="395"/>
      <c r="C1" s="395"/>
      <c r="N1" s="1091"/>
    </row>
    <row r="2" spans="1:96" ht="19.5" customHeight="1" thickBot="1">
      <c r="A2" s="409" t="s">
        <v>602</v>
      </c>
      <c r="B2" s="409"/>
      <c r="C2" s="409"/>
      <c r="D2" s="409"/>
      <c r="E2" s="2808"/>
      <c r="F2" s="2808"/>
      <c r="G2" s="2808"/>
      <c r="H2" s="409"/>
      <c r="I2" s="2969"/>
      <c r="J2" s="3388" t="s">
        <v>424</v>
      </c>
      <c r="K2" s="3388"/>
      <c r="L2" s="1094"/>
      <c r="N2" s="1091"/>
    </row>
    <row r="3" spans="1:96" s="421" customFormat="1" ht="20.45" customHeight="1">
      <c r="A3" s="3656" t="s">
        <v>603</v>
      </c>
      <c r="B3" s="3657"/>
      <c r="C3" s="3657"/>
      <c r="D3" s="3657"/>
      <c r="E3" s="3658"/>
      <c r="F3" s="3659" t="s">
        <v>557</v>
      </c>
      <c r="G3" s="3659" t="s">
        <v>558</v>
      </c>
      <c r="H3" s="3661" t="s">
        <v>1066</v>
      </c>
      <c r="I3" s="3663" t="s">
        <v>560</v>
      </c>
      <c r="J3" s="3657"/>
      <c r="K3" s="3638"/>
      <c r="L3" s="3638" t="s">
        <v>1067</v>
      </c>
      <c r="M3" s="1095"/>
      <c r="N3" s="1096"/>
      <c r="O3" s="1097"/>
      <c r="P3" s="466"/>
      <c r="Q3" s="466"/>
      <c r="R3" s="418"/>
      <c r="S3" s="419"/>
      <c r="T3" s="419"/>
      <c r="U3" s="419"/>
      <c r="V3" s="420"/>
      <c r="W3" s="420"/>
      <c r="X3" s="420"/>
      <c r="Y3" s="420"/>
      <c r="Z3" s="420"/>
    </row>
    <row r="4" spans="1:96" s="421" customFormat="1" ht="20.45" customHeight="1" thickBot="1">
      <c r="A4" s="3640" t="s">
        <v>561</v>
      </c>
      <c r="B4" s="3641"/>
      <c r="C4" s="3642"/>
      <c r="D4" s="1098" t="s">
        <v>562</v>
      </c>
      <c r="E4" s="2946" t="s">
        <v>605</v>
      </c>
      <c r="F4" s="3660"/>
      <c r="G4" s="3660"/>
      <c r="H4" s="3662"/>
      <c r="I4" s="3664"/>
      <c r="J4" s="3665"/>
      <c r="K4" s="3639"/>
      <c r="L4" s="3639"/>
      <c r="M4" s="1095"/>
      <c r="N4" s="1096"/>
      <c r="O4" s="1097"/>
      <c r="P4" s="466"/>
      <c r="Q4" s="466"/>
      <c r="R4" s="418"/>
      <c r="S4" s="3643"/>
      <c r="T4" s="3644"/>
      <c r="U4" s="1099"/>
      <c r="V4" s="420"/>
      <c r="W4" s="420"/>
      <c r="X4" s="420"/>
      <c r="Y4" s="420"/>
      <c r="Z4" s="420"/>
    </row>
    <row r="5" spans="1:96" s="421" customFormat="1" ht="20.45" customHeight="1" thickBot="1">
      <c r="A5" s="3645" t="s">
        <v>606</v>
      </c>
      <c r="B5" s="3646"/>
      <c r="C5" s="3646"/>
      <c r="D5" s="3646"/>
      <c r="E5" s="3647"/>
      <c r="F5" s="2901">
        <f>F6+F207</f>
        <v>5770937.0999999996</v>
      </c>
      <c r="G5" s="2902">
        <f>G6+G207</f>
        <v>4476345</v>
      </c>
      <c r="H5" s="1100">
        <f>H6+H207</f>
        <v>1294592.0999999996</v>
      </c>
      <c r="I5" s="2970"/>
      <c r="J5" s="3021"/>
      <c r="K5" s="3001"/>
      <c r="L5" s="1101"/>
      <c r="M5" s="1095"/>
      <c r="N5" s="1096"/>
      <c r="O5" s="1097"/>
      <c r="P5" s="466"/>
      <c r="Q5" s="466"/>
      <c r="R5" s="418"/>
      <c r="S5" s="1102"/>
      <c r="T5" s="1102"/>
      <c r="U5" s="1102"/>
      <c r="V5" s="420"/>
      <c r="W5" s="420"/>
      <c r="X5" s="420"/>
      <c r="Y5" s="420"/>
      <c r="Z5" s="420"/>
    </row>
    <row r="6" spans="1:96" s="421" customFormat="1" ht="20.45" customHeight="1">
      <c r="A6" s="3648" t="s">
        <v>1068</v>
      </c>
      <c r="B6" s="3649"/>
      <c r="C6" s="3649"/>
      <c r="D6" s="3649"/>
      <c r="E6" s="2947"/>
      <c r="F6" s="2903">
        <f>F7</f>
        <v>4467457.0999999996</v>
      </c>
      <c r="G6" s="2904">
        <f>G7</f>
        <v>2841245</v>
      </c>
      <c r="H6" s="1103">
        <f>F6-G6</f>
        <v>1626212.0999999996</v>
      </c>
      <c r="I6" s="2971"/>
      <c r="J6" s="3022"/>
      <c r="K6" s="3002"/>
      <c r="L6" s="1106"/>
      <c r="M6" s="1095"/>
      <c r="N6" s="1107">
        <f>SUM(N10:N206)</f>
        <v>4458513.6000000006</v>
      </c>
      <c r="O6" s="1097"/>
      <c r="P6" s="466"/>
      <c r="Q6" s="466"/>
      <c r="R6" s="418"/>
      <c r="S6" s="420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20"/>
      <c r="BC6" s="420"/>
      <c r="BD6" s="420"/>
      <c r="BE6" s="420"/>
      <c r="BF6" s="420"/>
      <c r="BG6" s="420"/>
      <c r="BH6" s="420"/>
      <c r="BI6" s="420"/>
      <c r="BJ6" s="420"/>
      <c r="BK6" s="420"/>
      <c r="BL6" s="420"/>
      <c r="BM6" s="420"/>
      <c r="BN6" s="420"/>
      <c r="BO6" s="420"/>
      <c r="BP6" s="420"/>
      <c r="BQ6" s="420"/>
      <c r="BR6" s="420"/>
      <c r="BS6" s="420"/>
      <c r="BT6" s="420"/>
      <c r="BU6" s="420"/>
      <c r="BV6" s="420"/>
      <c r="BW6" s="420"/>
      <c r="BX6" s="420"/>
      <c r="BY6" s="420"/>
      <c r="BZ6" s="420"/>
      <c r="CA6" s="420"/>
      <c r="CB6" s="420"/>
      <c r="CC6" s="420"/>
      <c r="CD6" s="420"/>
      <c r="CE6" s="420"/>
      <c r="CF6" s="420"/>
      <c r="CG6" s="420"/>
      <c r="CH6" s="420"/>
      <c r="CI6" s="420"/>
      <c r="CJ6" s="420"/>
      <c r="CK6" s="420"/>
      <c r="CL6" s="420"/>
      <c r="CM6" s="420"/>
      <c r="CN6" s="420"/>
      <c r="CO6" s="420"/>
      <c r="CP6" s="420"/>
      <c r="CQ6" s="420"/>
      <c r="CR6" s="420"/>
    </row>
    <row r="7" spans="1:96" s="421" customFormat="1" ht="20.45" customHeight="1">
      <c r="A7" s="1108"/>
      <c r="B7" s="3300" t="s">
        <v>1069</v>
      </c>
      <c r="C7" s="3311"/>
      <c r="D7" s="3311"/>
      <c r="E7" s="2948"/>
      <c r="F7" s="2905">
        <f>F8</f>
        <v>4467457.0999999996</v>
      </c>
      <c r="G7" s="2906">
        <f>G8</f>
        <v>2841245</v>
      </c>
      <c r="H7" s="1057">
        <f>H8</f>
        <v>1626212.0999999996</v>
      </c>
      <c r="I7" s="2972"/>
      <c r="J7" s="3023"/>
      <c r="K7" s="3003"/>
      <c r="L7" s="1106"/>
      <c r="M7" s="1095"/>
      <c r="N7" s="1107"/>
      <c r="O7" s="1097"/>
      <c r="P7" s="466"/>
      <c r="Q7" s="466"/>
      <c r="R7" s="418"/>
      <c r="S7" s="420"/>
      <c r="T7" s="420"/>
      <c r="U7" s="420"/>
      <c r="V7" s="420"/>
      <c r="W7" s="420"/>
      <c r="X7" s="420"/>
    </row>
    <row r="8" spans="1:96" s="421" customFormat="1" ht="20.45" customHeight="1">
      <c r="A8" s="533"/>
      <c r="B8" s="1109"/>
      <c r="C8" s="3300" t="s">
        <v>1070</v>
      </c>
      <c r="D8" s="3311"/>
      <c r="E8" s="2948"/>
      <c r="F8" s="2905">
        <f>F9+F26</f>
        <v>4467457.0999999996</v>
      </c>
      <c r="G8" s="2906">
        <f>G9+G26</f>
        <v>2841245</v>
      </c>
      <c r="H8" s="1057">
        <f>F8-G8</f>
        <v>1626212.0999999996</v>
      </c>
      <c r="I8" s="2973"/>
      <c r="J8" s="3024"/>
      <c r="K8" s="3003"/>
      <c r="L8" s="1106"/>
      <c r="M8" s="1095"/>
      <c r="N8" s="1107"/>
      <c r="O8" s="1097"/>
      <c r="P8" s="466"/>
      <c r="Q8" s="466"/>
      <c r="R8" s="418"/>
      <c r="S8" s="420"/>
      <c r="T8" s="420"/>
      <c r="U8" s="420"/>
      <c r="V8" s="420"/>
      <c r="W8" s="420"/>
      <c r="X8" s="420"/>
    </row>
    <row r="9" spans="1:96" s="421" customFormat="1" ht="20.45" customHeight="1">
      <c r="A9" s="533"/>
      <c r="B9" s="1109"/>
      <c r="C9" s="3650" t="s">
        <v>328</v>
      </c>
      <c r="D9" s="3651"/>
      <c r="E9" s="2948"/>
      <c r="F9" s="2905">
        <f>F10</f>
        <v>34656</v>
      </c>
      <c r="G9" s="2906">
        <f t="shared" ref="G9:H9" si="0">G10</f>
        <v>42040</v>
      </c>
      <c r="H9" s="1057">
        <f t="shared" si="0"/>
        <v>-7384</v>
      </c>
      <c r="I9" s="2973"/>
      <c r="J9" s="3024"/>
      <c r="K9" s="3003"/>
      <c r="L9" s="1106"/>
      <c r="M9" s="1095"/>
      <c r="N9" s="1107"/>
      <c r="O9" s="1097"/>
      <c r="P9" s="466"/>
      <c r="Q9" s="466"/>
      <c r="R9" s="418"/>
      <c r="S9" s="420"/>
      <c r="T9" s="420"/>
      <c r="U9" s="420"/>
      <c r="V9" s="420"/>
      <c r="W9" s="420"/>
      <c r="X9" s="420"/>
    </row>
    <row r="10" spans="1:96" s="421" customFormat="1" ht="20.45" customHeight="1">
      <c r="A10" s="533"/>
      <c r="B10" s="1109"/>
      <c r="C10" s="1110"/>
      <c r="D10" s="3652" t="s">
        <v>826</v>
      </c>
      <c r="E10" s="3653"/>
      <c r="F10" s="2905">
        <f>F11+F14+F16</f>
        <v>34656</v>
      </c>
      <c r="G10" s="2906">
        <f>G11+G14+G16</f>
        <v>42040</v>
      </c>
      <c r="H10" s="2906">
        <f>F10-G10</f>
        <v>-7384</v>
      </c>
      <c r="I10" s="2931"/>
      <c r="J10" s="2932"/>
      <c r="K10" s="2933"/>
      <c r="L10" s="1111"/>
      <c r="M10" s="1112">
        <f>M11+M14+M16</f>
        <v>34656</v>
      </c>
      <c r="N10" s="1107"/>
      <c r="O10" s="1113"/>
      <c r="P10" s="466"/>
      <c r="Q10" s="466"/>
      <c r="R10" s="418"/>
      <c r="S10" s="656"/>
      <c r="T10" s="420"/>
      <c r="U10" s="420"/>
      <c r="V10" s="420"/>
      <c r="W10" s="420"/>
      <c r="X10" s="420"/>
    </row>
    <row r="11" spans="1:96" s="421" customFormat="1" ht="15" customHeight="1">
      <c r="A11" s="533"/>
      <c r="B11" s="1109"/>
      <c r="C11" s="1114"/>
      <c r="D11" s="2934"/>
      <c r="E11" s="2934" t="s">
        <v>1071</v>
      </c>
      <c r="F11" s="2907">
        <v>0</v>
      </c>
      <c r="G11" s="2907">
        <v>0</v>
      </c>
      <c r="H11" s="2908">
        <f>F11-G11</f>
        <v>0</v>
      </c>
      <c r="I11" s="2935" t="s">
        <v>1072</v>
      </c>
      <c r="J11" s="2936"/>
      <c r="K11" s="2937"/>
      <c r="L11" s="1111"/>
      <c r="M11" s="1117"/>
      <c r="N11" s="1117"/>
      <c r="O11" s="1097"/>
      <c r="P11" s="466"/>
      <c r="Q11" s="466"/>
      <c r="R11" s="418"/>
      <c r="S11" s="420"/>
      <c r="T11" s="420"/>
      <c r="U11" s="420"/>
      <c r="V11" s="420"/>
      <c r="W11" s="420"/>
      <c r="X11" s="420"/>
    </row>
    <row r="12" spans="1:96" s="421" customFormat="1" ht="15" customHeight="1">
      <c r="A12" s="533"/>
      <c r="B12" s="1109"/>
      <c r="C12" s="1114"/>
      <c r="D12" s="2934"/>
      <c r="E12" s="2934"/>
      <c r="F12" s="2907"/>
      <c r="G12" s="2908"/>
      <c r="H12" s="2908"/>
      <c r="I12" s="2938" t="s">
        <v>1073</v>
      </c>
      <c r="J12" s="2936"/>
      <c r="K12" s="2937">
        <v>0</v>
      </c>
      <c r="L12" s="1111"/>
      <c r="M12" s="1120"/>
      <c r="N12" s="1107"/>
      <c r="O12" s="1097"/>
      <c r="P12" s="466"/>
      <c r="Q12" s="466"/>
      <c r="R12" s="418"/>
      <c r="S12" s="420"/>
      <c r="T12" s="420"/>
      <c r="U12" s="420"/>
      <c r="V12" s="420"/>
      <c r="W12" s="420"/>
      <c r="X12" s="420"/>
    </row>
    <row r="13" spans="1:96" s="421" customFormat="1" ht="15" customHeight="1">
      <c r="A13" s="533"/>
      <c r="B13" s="1109"/>
      <c r="C13" s="1114"/>
      <c r="D13" s="2934"/>
      <c r="E13" s="2934"/>
      <c r="F13" s="2907"/>
      <c r="G13" s="2908"/>
      <c r="H13" s="2908"/>
      <c r="I13" s="2938" t="s">
        <v>1074</v>
      </c>
      <c r="J13" s="2936"/>
      <c r="K13" s="2937">
        <v>0</v>
      </c>
      <c r="L13" s="1111"/>
      <c r="M13" s="1120"/>
      <c r="N13" s="1107"/>
      <c r="O13" s="1097"/>
      <c r="P13" s="466"/>
      <c r="Q13" s="466"/>
      <c r="R13" s="418"/>
      <c r="S13" s="420"/>
      <c r="T13" s="420"/>
      <c r="U13" s="420"/>
      <c r="V13" s="420"/>
      <c r="W13" s="420"/>
      <c r="X13" s="420"/>
    </row>
    <row r="14" spans="1:96" s="421" customFormat="1" ht="15" customHeight="1">
      <c r="A14" s="533"/>
      <c r="B14" s="1109"/>
      <c r="C14" s="1114"/>
      <c r="D14" s="2934"/>
      <c r="E14" s="2939" t="s">
        <v>2258</v>
      </c>
      <c r="F14" s="2909">
        <v>0</v>
      </c>
      <c r="G14" s="2909">
        <v>0</v>
      </c>
      <c r="H14" s="2919">
        <f>F14-G14</f>
        <v>0</v>
      </c>
      <c r="I14" s="2935" t="s">
        <v>1075</v>
      </c>
      <c r="J14" s="2940"/>
      <c r="K14" s="2941"/>
      <c r="L14" s="1111"/>
      <c r="M14" s="1122"/>
      <c r="N14" s="1117"/>
      <c r="O14" s="1097"/>
      <c r="P14" s="466"/>
      <c r="Q14" s="466"/>
      <c r="R14" s="418"/>
      <c r="S14" s="420"/>
      <c r="T14" s="420"/>
      <c r="U14" s="420"/>
      <c r="V14" s="420"/>
      <c r="W14" s="420"/>
      <c r="X14" s="420"/>
    </row>
    <row r="15" spans="1:96" s="421" customFormat="1" ht="15" customHeight="1">
      <c r="A15" s="533"/>
      <c r="B15" s="1109"/>
      <c r="C15" s="1114"/>
      <c r="D15" s="2934"/>
      <c r="E15" s="2942"/>
      <c r="F15" s="2910"/>
      <c r="G15" s="2911"/>
      <c r="H15" s="2911"/>
      <c r="I15" s="2943" t="s">
        <v>1076</v>
      </c>
      <c r="J15" s="2944"/>
      <c r="K15" s="2945">
        <v>0</v>
      </c>
      <c r="L15" s="1111"/>
      <c r="M15" s="1095"/>
      <c r="N15" s="1107"/>
      <c r="O15" s="1097"/>
      <c r="P15" s="466"/>
      <c r="Q15" s="466"/>
      <c r="R15" s="418"/>
      <c r="S15" s="420"/>
      <c r="T15" s="420"/>
      <c r="U15" s="420"/>
      <c r="V15" s="420"/>
      <c r="W15" s="420"/>
      <c r="X15" s="420"/>
    </row>
    <row r="16" spans="1:96" s="421" customFormat="1" ht="18" customHeight="1">
      <c r="A16" s="533"/>
      <c r="B16" s="1109"/>
      <c r="C16" s="1114"/>
      <c r="D16" s="1115"/>
      <c r="E16" s="2949" t="s">
        <v>616</v>
      </c>
      <c r="F16" s="2907">
        <f>M16</f>
        <v>34656</v>
      </c>
      <c r="G16" s="2908">
        <v>42040</v>
      </c>
      <c r="H16" s="1118">
        <f>F16-G16</f>
        <v>-7384</v>
      </c>
      <c r="I16" s="2938"/>
      <c r="J16" s="2936"/>
      <c r="K16" s="3004">
        <f>SUM(K17,K24)</f>
        <v>34655.999999999993</v>
      </c>
      <c r="L16" s="1111"/>
      <c r="M16" s="1122">
        <f>ROUND(SUM(M18:M25),-0.1)</f>
        <v>34656</v>
      </c>
      <c r="N16" s="1117"/>
      <c r="O16" s="1097"/>
      <c r="P16" s="466"/>
      <c r="Q16" s="466"/>
      <c r="R16" s="418"/>
      <c r="S16" s="420"/>
      <c r="T16" s="420"/>
      <c r="U16" s="420"/>
      <c r="V16" s="420"/>
      <c r="W16" s="420"/>
      <c r="X16" s="420"/>
    </row>
    <row r="17" spans="1:24" s="421" customFormat="1" ht="18" customHeight="1">
      <c r="A17" s="533"/>
      <c r="B17" s="1109"/>
      <c r="C17" s="1114"/>
      <c r="D17" s="1115"/>
      <c r="E17" s="2934"/>
      <c r="F17" s="2907"/>
      <c r="G17" s="2908"/>
      <c r="H17" s="1118"/>
      <c r="I17" s="2938" t="s">
        <v>1077</v>
      </c>
      <c r="J17" s="2936"/>
      <c r="K17" s="2937">
        <f>SUM(K19:K23)</f>
        <v>33383.999999999993</v>
      </c>
      <c r="L17" s="1111"/>
      <c r="M17" s="1122"/>
      <c r="N17" s="1107"/>
      <c r="O17" s="1097"/>
      <c r="P17" s="466"/>
      <c r="Q17" s="466"/>
      <c r="R17" s="418"/>
      <c r="S17" s="420"/>
      <c r="T17" s="420"/>
      <c r="U17" s="420"/>
      <c r="V17" s="420"/>
      <c r="W17" s="420"/>
      <c r="X17" s="420"/>
    </row>
    <row r="18" spans="1:24" s="421" customFormat="1" ht="18" customHeight="1">
      <c r="A18" s="533"/>
      <c r="B18" s="1109"/>
      <c r="C18" s="1114"/>
      <c r="D18" s="1115"/>
      <c r="E18" s="2934"/>
      <c r="F18" s="2907"/>
      <c r="G18" s="2908"/>
      <c r="H18" s="1118"/>
      <c r="I18" s="2938" t="s">
        <v>1078</v>
      </c>
      <c r="J18" s="2936"/>
      <c r="K18" s="2937"/>
      <c r="L18" s="1127" t="s">
        <v>1079</v>
      </c>
      <c r="M18" s="1095">
        <f>SUM(N19:N23)</f>
        <v>33383.999999999993</v>
      </c>
      <c r="N18" s="1107"/>
      <c r="O18" s="1128" t="s">
        <v>1080</v>
      </c>
      <c r="P18" s="466" t="s">
        <v>1081</v>
      </c>
      <c r="Q18" s="466" t="s">
        <v>1082</v>
      </c>
      <c r="R18" s="418" t="s">
        <v>1083</v>
      </c>
      <c r="S18" s="418" t="s">
        <v>1084</v>
      </c>
      <c r="T18" s="1129"/>
      <c r="U18" s="1053"/>
      <c r="V18" s="408"/>
      <c r="W18" s="420"/>
      <c r="X18" s="420"/>
    </row>
    <row r="19" spans="1:24" s="421" customFormat="1" ht="18" customHeight="1">
      <c r="A19" s="533"/>
      <c r="B19" s="1109"/>
      <c r="C19" s="1114"/>
      <c r="D19" s="1115"/>
      <c r="E19" s="2934"/>
      <c r="F19" s="2907"/>
      <c r="G19" s="2908"/>
      <c r="H19" s="1118"/>
      <c r="I19" s="2938" t="s">
        <v>1085</v>
      </c>
      <c r="J19" s="3025" t="s">
        <v>570</v>
      </c>
      <c r="K19" s="2937">
        <f>N19</f>
        <v>20009.599999999999</v>
      </c>
      <c r="L19" s="1130" t="s">
        <v>1086</v>
      </c>
      <c r="M19" s="1095"/>
      <c r="N19" s="1107">
        <f>O19*P19*Q19*R19*S19</f>
        <v>20009.599999999999</v>
      </c>
      <c r="O19" s="1131">
        <v>9.6199999999999992</v>
      </c>
      <c r="P19" s="466">
        <v>1</v>
      </c>
      <c r="Q19" s="466">
        <v>8</v>
      </c>
      <c r="R19" s="418">
        <v>5</v>
      </c>
      <c r="S19" s="418">
        <v>52</v>
      </c>
      <c r="T19" s="1132"/>
      <c r="U19" s="1133"/>
      <c r="V19" s="1134"/>
      <c r="W19" s="420"/>
      <c r="X19" s="420"/>
    </row>
    <row r="20" spans="1:24" s="421" customFormat="1" ht="18" customHeight="1">
      <c r="A20" s="533"/>
      <c r="B20" s="1109"/>
      <c r="C20" s="1114"/>
      <c r="D20" s="1115"/>
      <c r="E20" s="2934"/>
      <c r="F20" s="2907"/>
      <c r="G20" s="2908"/>
      <c r="H20" s="1118"/>
      <c r="I20" s="2938" t="s">
        <v>1087</v>
      </c>
      <c r="J20" s="3025" t="s">
        <v>570</v>
      </c>
      <c r="K20" s="2937">
        <f>N20</f>
        <v>769.59999999999991</v>
      </c>
      <c r="L20" s="1127" t="s">
        <v>1079</v>
      </c>
      <c r="M20" s="1095"/>
      <c r="N20" s="1107">
        <f>O20*P20*Q20*R20</f>
        <v>769.59999999999991</v>
      </c>
      <c r="O20" s="1131">
        <v>9.6199999999999992</v>
      </c>
      <c r="P20" s="466">
        <v>1</v>
      </c>
      <c r="Q20" s="466">
        <v>8</v>
      </c>
      <c r="R20" s="418">
        <v>10</v>
      </c>
      <c r="S20" s="418"/>
      <c r="T20" s="1132"/>
      <c r="U20" s="1133"/>
      <c r="V20" s="1134"/>
      <c r="W20" s="420"/>
      <c r="X20" s="420"/>
    </row>
    <row r="21" spans="1:24" s="421" customFormat="1" ht="18" customHeight="1">
      <c r="A21" s="533"/>
      <c r="B21" s="1109"/>
      <c r="C21" s="1114"/>
      <c r="D21" s="1115"/>
      <c r="E21" s="2934"/>
      <c r="F21" s="2907"/>
      <c r="G21" s="2908"/>
      <c r="H21" s="1118"/>
      <c r="I21" s="2938" t="s">
        <v>1088</v>
      </c>
      <c r="J21" s="3025" t="s">
        <v>570</v>
      </c>
      <c r="K21" s="2937">
        <f>N21</f>
        <v>4001.9199999999996</v>
      </c>
      <c r="L21" s="1127" t="s">
        <v>1079</v>
      </c>
      <c r="M21" s="1095"/>
      <c r="N21" s="1107">
        <f>O21*P21*Q21*R21*S21</f>
        <v>4001.9199999999996</v>
      </c>
      <c r="O21" s="1131">
        <v>9.6199999999999992</v>
      </c>
      <c r="P21" s="466">
        <v>1</v>
      </c>
      <c r="Q21" s="466">
        <v>8</v>
      </c>
      <c r="R21" s="418">
        <v>1</v>
      </c>
      <c r="S21" s="418">
        <v>52</v>
      </c>
      <c r="T21" s="1132"/>
      <c r="U21" s="1133"/>
      <c r="V21" s="1134"/>
      <c r="W21" s="420"/>
      <c r="X21" s="420"/>
    </row>
    <row r="22" spans="1:24" s="421" customFormat="1" ht="18" customHeight="1">
      <c r="A22" s="533"/>
      <c r="B22" s="1109"/>
      <c r="C22" s="1114"/>
      <c r="D22" s="1115"/>
      <c r="E22" s="2934"/>
      <c r="F22" s="2907"/>
      <c r="G22" s="2908"/>
      <c r="H22" s="1118"/>
      <c r="I22" s="2974" t="s">
        <v>1089</v>
      </c>
      <c r="J22" s="3025" t="s">
        <v>570</v>
      </c>
      <c r="K22" s="2937">
        <f>N22</f>
        <v>6156.7999999999993</v>
      </c>
      <c r="L22" s="1127" t="s">
        <v>1079</v>
      </c>
      <c r="M22" s="1095"/>
      <c r="N22" s="1107">
        <f>O22*P22*Q22*R22</f>
        <v>6156.7999999999993</v>
      </c>
      <c r="O22" s="1131">
        <v>9.6199999999999992</v>
      </c>
      <c r="P22" s="466">
        <v>1</v>
      </c>
      <c r="Q22" s="466">
        <v>8</v>
      </c>
      <c r="R22" s="416">
        <v>80</v>
      </c>
      <c r="S22" s="418"/>
      <c r="T22" s="1132"/>
      <c r="U22" s="1133"/>
      <c r="V22" s="1134"/>
      <c r="W22" s="420"/>
      <c r="X22" s="420"/>
    </row>
    <row r="23" spans="1:24" s="421" customFormat="1" ht="18" customHeight="1">
      <c r="A23" s="533"/>
      <c r="B23" s="1109"/>
      <c r="C23" s="1114"/>
      <c r="D23" s="1115"/>
      <c r="E23" s="2934"/>
      <c r="F23" s="2907"/>
      <c r="G23" s="2908"/>
      <c r="H23" s="1118"/>
      <c r="I23" s="2974" t="s">
        <v>1090</v>
      </c>
      <c r="J23" s="3025" t="s">
        <v>570</v>
      </c>
      <c r="K23" s="2937">
        <f>N23</f>
        <v>2446.0800000000008</v>
      </c>
      <c r="L23" s="1127" t="s">
        <v>1079</v>
      </c>
      <c r="M23" s="1095"/>
      <c r="N23" s="1107">
        <f>O23*P23*Q23*R23*S23</f>
        <v>2446.0800000000008</v>
      </c>
      <c r="O23" s="1131">
        <f>10.6-9.62</f>
        <v>0.98000000000000043</v>
      </c>
      <c r="P23" s="466">
        <v>1</v>
      </c>
      <c r="Q23" s="466">
        <v>8</v>
      </c>
      <c r="R23" s="418">
        <v>6</v>
      </c>
      <c r="S23" s="418">
        <v>52</v>
      </c>
      <c r="T23" s="1132"/>
      <c r="U23" s="1133"/>
      <c r="V23" s="1134"/>
      <c r="W23" s="420"/>
      <c r="X23" s="420"/>
    </row>
    <row r="24" spans="1:24" s="421" customFormat="1" ht="18" customHeight="1">
      <c r="A24" s="533"/>
      <c r="B24" s="1109"/>
      <c r="C24" s="1114"/>
      <c r="D24" s="1115"/>
      <c r="E24" s="2934"/>
      <c r="F24" s="2907"/>
      <c r="G24" s="2908"/>
      <c r="H24" s="1118"/>
      <c r="I24" s="2938" t="s">
        <v>1091</v>
      </c>
      <c r="J24" s="2936"/>
      <c r="K24" s="2937">
        <f>SUM(K25)</f>
        <v>1272</v>
      </c>
      <c r="L24" s="1111"/>
      <c r="M24" s="1122"/>
      <c r="N24" s="1107"/>
      <c r="O24" s="1097"/>
      <c r="P24" s="466"/>
      <c r="Q24" s="466"/>
      <c r="R24" s="418"/>
      <c r="S24" s="420"/>
      <c r="T24" s="420"/>
      <c r="U24" s="420"/>
      <c r="V24" s="420"/>
      <c r="W24" s="420"/>
      <c r="X24" s="420"/>
    </row>
    <row r="25" spans="1:24" s="421" customFormat="1" ht="18" customHeight="1">
      <c r="A25" s="1135"/>
      <c r="B25" s="1136"/>
      <c r="C25" s="1136"/>
      <c r="D25" s="1123"/>
      <c r="E25" s="2942"/>
      <c r="F25" s="2910"/>
      <c r="G25" s="2911"/>
      <c r="H25" s="1124"/>
      <c r="I25" s="2943" t="s">
        <v>1092</v>
      </c>
      <c r="J25" s="3026" t="s">
        <v>570</v>
      </c>
      <c r="K25" s="2945">
        <f>N25</f>
        <v>1272</v>
      </c>
      <c r="L25" s="1130" t="s">
        <v>1086</v>
      </c>
      <c r="M25" s="1095">
        <f>N25</f>
        <v>1272</v>
      </c>
      <c r="N25" s="1107">
        <f>O25*P25*Q25*R25</f>
        <v>1272</v>
      </c>
      <c r="O25" s="1097">
        <v>10.6</v>
      </c>
      <c r="P25" s="466">
        <v>1</v>
      </c>
      <c r="Q25" s="466">
        <v>8</v>
      </c>
      <c r="R25" s="418">
        <v>15</v>
      </c>
      <c r="S25" s="1097"/>
      <c r="T25" s="1132"/>
      <c r="U25" s="1133"/>
      <c r="V25" s="1134"/>
      <c r="W25" s="420"/>
      <c r="X25" s="420"/>
    </row>
    <row r="26" spans="1:24" s="421" customFormat="1" ht="19.5" customHeight="1">
      <c r="A26" s="533"/>
      <c r="B26" s="1109"/>
      <c r="C26" s="3654" t="s">
        <v>304</v>
      </c>
      <c r="D26" s="3655"/>
      <c r="E26" s="2950"/>
      <c r="F26" s="2910">
        <f>F27+F131+F135+F156+F194+F204</f>
        <v>4432801.0999999996</v>
      </c>
      <c r="G26" s="2911">
        <f>G27+G131+G135+G156+G194+G204</f>
        <v>2799205</v>
      </c>
      <c r="H26" s="1124">
        <f>F26-G26</f>
        <v>1633596.0999999996</v>
      </c>
      <c r="I26" s="2975"/>
      <c r="J26" s="3026"/>
      <c r="K26" s="2945"/>
      <c r="L26" s="1111"/>
      <c r="M26" s="1095"/>
      <c r="N26" s="1107"/>
      <c r="O26" s="1097"/>
      <c r="P26" s="466"/>
      <c r="Q26" s="466"/>
      <c r="R26" s="418"/>
      <c r="S26" s="1097"/>
      <c r="T26" s="1132"/>
      <c r="U26" s="1133"/>
      <c r="V26" s="1134"/>
      <c r="W26" s="420"/>
      <c r="X26" s="420"/>
    </row>
    <row r="27" spans="1:24" s="420" customFormat="1" ht="19.5" customHeight="1">
      <c r="A27" s="533"/>
      <c r="B27" s="1109"/>
      <c r="C27" s="1110"/>
      <c r="D27" s="3631" t="s">
        <v>743</v>
      </c>
      <c r="E27" s="3632"/>
      <c r="F27" s="2910">
        <f>SUM(F28,F58,F59,F83,F92,F93,F104,F126)</f>
        <v>857865</v>
      </c>
      <c r="G27" s="2910">
        <f>SUM(G28,G58,G59,G83,G92,G93,G104,G126)</f>
        <v>646781</v>
      </c>
      <c r="H27" s="1124">
        <f>SUM(H28,H58,H59,H83,H92,H93,H104,H126)</f>
        <v>211084</v>
      </c>
      <c r="I27" s="2976"/>
      <c r="J27" s="3027"/>
      <c r="K27" s="2945"/>
      <c r="L27" s="1111"/>
      <c r="M27" s="1095"/>
      <c r="N27" s="1107"/>
      <c r="O27" s="1097"/>
      <c r="P27" s="466"/>
      <c r="Q27" s="466"/>
      <c r="R27" s="418"/>
      <c r="S27" s="419"/>
      <c r="T27" s="1138"/>
      <c r="U27" s="419"/>
    </row>
    <row r="28" spans="1:24" s="420" customFormat="1" ht="19.5" customHeight="1">
      <c r="A28" s="533"/>
      <c r="B28" s="1109"/>
      <c r="C28" s="1114"/>
      <c r="D28" s="1109"/>
      <c r="E28" s="2951" t="s">
        <v>744</v>
      </c>
      <c r="F28" s="2907">
        <f>M28</f>
        <v>86295</v>
      </c>
      <c r="G28" s="2908">
        <v>103315</v>
      </c>
      <c r="H28" s="1118">
        <f>F28-G28</f>
        <v>-17020</v>
      </c>
      <c r="I28" s="1731"/>
      <c r="J28" s="3028"/>
      <c r="K28" s="2937">
        <f>SUM(K29,K32,K33,K34,K35,K37,K38,K41,K42,K46,K48,K50,K52,K54,K57)</f>
        <v>86295</v>
      </c>
      <c r="L28" s="1111"/>
      <c r="M28" s="1120">
        <f>SUM(M29:M57)</f>
        <v>86295</v>
      </c>
      <c r="N28" s="1107"/>
      <c r="O28" s="1097"/>
      <c r="P28" s="466"/>
      <c r="Q28" s="466"/>
      <c r="R28" s="418"/>
      <c r="S28" s="468"/>
      <c r="T28" s="419"/>
      <c r="U28" s="419"/>
    </row>
    <row r="29" spans="1:24" s="420" customFormat="1" ht="19.5" customHeight="1">
      <c r="A29" s="533"/>
      <c r="B29" s="1109"/>
      <c r="C29" s="1114"/>
      <c r="D29" s="1109"/>
      <c r="E29" s="2951"/>
      <c r="F29" s="2907"/>
      <c r="G29" s="2908"/>
      <c r="H29" s="1118"/>
      <c r="I29" s="1731" t="s">
        <v>912</v>
      </c>
      <c r="J29" s="3028"/>
      <c r="K29" s="2937">
        <f>SUM(K30:K31)</f>
        <v>3900</v>
      </c>
      <c r="L29" s="1127" t="s">
        <v>1093</v>
      </c>
      <c r="M29" s="1095">
        <f>SUM(N30:N31)</f>
        <v>3900</v>
      </c>
      <c r="N29" s="1107"/>
      <c r="O29" s="1097"/>
      <c r="P29" s="466"/>
      <c r="Q29" s="466"/>
      <c r="R29" s="418"/>
      <c r="S29" s="419"/>
      <c r="T29" s="419"/>
      <c r="U29" s="419"/>
    </row>
    <row r="30" spans="1:24" s="420" customFormat="1" ht="19.5" customHeight="1">
      <c r="A30" s="533"/>
      <c r="B30" s="1109"/>
      <c r="C30" s="1114"/>
      <c r="D30" s="1109"/>
      <c r="E30" s="2951"/>
      <c r="F30" s="2907"/>
      <c r="G30" s="2908"/>
      <c r="H30" s="1118"/>
      <c r="I30" s="1731" t="s">
        <v>1094</v>
      </c>
      <c r="J30" s="3028" t="s">
        <v>570</v>
      </c>
      <c r="K30" s="2937">
        <f>N30</f>
        <v>1500</v>
      </c>
      <c r="L30" s="1111" t="s">
        <v>1095</v>
      </c>
      <c r="M30" s="1095"/>
      <c r="N30" s="1107">
        <f>O30*P30*Q30</f>
        <v>1500</v>
      </c>
      <c r="O30" s="1097">
        <v>30</v>
      </c>
      <c r="P30" s="466">
        <v>50</v>
      </c>
      <c r="Q30" s="466">
        <v>1</v>
      </c>
      <c r="R30" s="418"/>
      <c r="S30" s="419"/>
      <c r="T30" s="419"/>
      <c r="U30" s="419"/>
    </row>
    <row r="31" spans="1:24" s="420" customFormat="1" ht="19.5" customHeight="1">
      <c r="A31" s="533"/>
      <c r="B31" s="1109"/>
      <c r="C31" s="1114"/>
      <c r="D31" s="1109"/>
      <c r="E31" s="2951"/>
      <c r="F31" s="2907"/>
      <c r="G31" s="2908"/>
      <c r="H31" s="1118"/>
      <c r="I31" s="1731" t="s">
        <v>1096</v>
      </c>
      <c r="J31" s="3028" t="s">
        <v>570</v>
      </c>
      <c r="K31" s="2937">
        <f>N31</f>
        <v>2400</v>
      </c>
      <c r="L31" s="1111" t="s">
        <v>1097</v>
      </c>
      <c r="M31" s="1095"/>
      <c r="N31" s="1107">
        <f>O31*P31*Q31</f>
        <v>2400</v>
      </c>
      <c r="O31" s="1097">
        <v>60</v>
      </c>
      <c r="P31" s="466">
        <v>10</v>
      </c>
      <c r="Q31" s="466">
        <v>4</v>
      </c>
      <c r="R31" s="418"/>
      <c r="S31" s="419"/>
      <c r="T31" s="419"/>
      <c r="U31" s="419"/>
    </row>
    <row r="32" spans="1:24" s="420" customFormat="1" ht="19.5" customHeight="1">
      <c r="A32" s="533"/>
      <c r="B32" s="1109"/>
      <c r="C32" s="1114"/>
      <c r="D32" s="1109"/>
      <c r="E32" s="2951"/>
      <c r="F32" s="2907"/>
      <c r="G32" s="2908"/>
      <c r="H32" s="1118"/>
      <c r="I32" s="1731" t="s">
        <v>1098</v>
      </c>
      <c r="J32" s="3028" t="s">
        <v>570</v>
      </c>
      <c r="K32" s="2937">
        <f>N32</f>
        <v>6000</v>
      </c>
      <c r="L32" s="1127" t="s">
        <v>1099</v>
      </c>
      <c r="M32" s="1095">
        <f>N32</f>
        <v>6000</v>
      </c>
      <c r="N32" s="1107">
        <f>O32*P32</f>
        <v>6000</v>
      </c>
      <c r="O32" s="1097">
        <v>6000</v>
      </c>
      <c r="P32" s="466">
        <v>1</v>
      </c>
      <c r="Q32" s="466"/>
      <c r="R32" s="418"/>
      <c r="S32" s="419"/>
      <c r="T32" s="419"/>
      <c r="U32" s="419"/>
    </row>
    <row r="33" spans="1:21" s="420" customFormat="1" ht="19.5" customHeight="1">
      <c r="A33" s="533"/>
      <c r="B33" s="1109"/>
      <c r="C33" s="1114"/>
      <c r="D33" s="1109"/>
      <c r="E33" s="2951"/>
      <c r="F33" s="2907"/>
      <c r="G33" s="2908"/>
      <c r="H33" s="1118"/>
      <c r="I33" s="1731" t="s">
        <v>2257</v>
      </c>
      <c r="J33" s="3028"/>
      <c r="K33" s="2937">
        <v>0</v>
      </c>
      <c r="L33" s="1127" t="s">
        <v>1100</v>
      </c>
      <c r="M33" s="1095"/>
      <c r="N33" s="1107"/>
      <c r="O33" s="1097"/>
      <c r="P33" s="466"/>
      <c r="Q33" s="466"/>
      <c r="R33" s="418"/>
      <c r="S33" s="419"/>
      <c r="T33" s="419"/>
      <c r="U33" s="419"/>
    </row>
    <row r="34" spans="1:21" s="420" customFormat="1" ht="19.5" customHeight="1">
      <c r="A34" s="533"/>
      <c r="B34" s="1109"/>
      <c r="C34" s="1114"/>
      <c r="D34" s="1109"/>
      <c r="E34" s="2951"/>
      <c r="F34" s="2907"/>
      <c r="G34" s="2908"/>
      <c r="H34" s="1118"/>
      <c r="I34" s="1731" t="s">
        <v>1101</v>
      </c>
      <c r="J34" s="3028" t="s">
        <v>570</v>
      </c>
      <c r="K34" s="2937">
        <f>M34</f>
        <v>1680</v>
      </c>
      <c r="L34" s="1111" t="s">
        <v>1102</v>
      </c>
      <c r="M34" s="1107">
        <f>N34*O34*P34</f>
        <v>1680</v>
      </c>
      <c r="N34" s="1097">
        <v>70</v>
      </c>
      <c r="O34" s="466">
        <v>2</v>
      </c>
      <c r="P34" s="466">
        <v>12</v>
      </c>
      <c r="Q34" s="418"/>
      <c r="R34" s="419"/>
      <c r="S34" s="419"/>
      <c r="T34" s="419"/>
    </row>
    <row r="35" spans="1:21" s="420" customFormat="1" ht="19.5" customHeight="1">
      <c r="A35" s="533"/>
      <c r="B35" s="1109"/>
      <c r="C35" s="1114"/>
      <c r="D35" s="1109"/>
      <c r="E35" s="2951"/>
      <c r="F35" s="2907"/>
      <c r="G35" s="2908"/>
      <c r="H35" s="1118"/>
      <c r="I35" s="1731" t="s">
        <v>1103</v>
      </c>
      <c r="J35" s="3028"/>
      <c r="K35" s="2937">
        <f>SUM(K36)</f>
        <v>2415</v>
      </c>
      <c r="L35" s="1127" t="s">
        <v>1104</v>
      </c>
      <c r="M35" s="1095">
        <f>SUM(N36)</f>
        <v>2415</v>
      </c>
      <c r="N35" s="1107"/>
      <c r="O35" s="1097"/>
      <c r="P35" s="466"/>
      <c r="Q35" s="466"/>
      <c r="R35" s="418"/>
      <c r="S35" s="419"/>
      <c r="T35" s="419"/>
      <c r="U35" s="419"/>
    </row>
    <row r="36" spans="1:21" s="420" customFormat="1" ht="19.5" customHeight="1">
      <c r="A36" s="533"/>
      <c r="B36" s="1109"/>
      <c r="C36" s="1114"/>
      <c r="D36" s="1109"/>
      <c r="E36" s="2951"/>
      <c r="F36" s="2907"/>
      <c r="G36" s="2908"/>
      <c r="H36" s="1118"/>
      <c r="I36" s="1731" t="s">
        <v>1105</v>
      </c>
      <c r="J36" s="3028" t="s">
        <v>570</v>
      </c>
      <c r="K36" s="2937">
        <f t="shared" ref="K36:K51" si="1">N36</f>
        <v>2415</v>
      </c>
      <c r="L36" s="1111" t="s">
        <v>1106</v>
      </c>
      <c r="M36" s="1095"/>
      <c r="N36" s="1107">
        <f>O36*P36*Q36</f>
        <v>2415</v>
      </c>
      <c r="O36" s="1097">
        <v>115</v>
      </c>
      <c r="P36" s="466">
        <v>7</v>
      </c>
      <c r="Q36" s="466">
        <v>3</v>
      </c>
      <c r="R36" s="418"/>
      <c r="S36" s="419"/>
      <c r="T36" s="419"/>
      <c r="U36" s="419"/>
    </row>
    <row r="37" spans="1:21" s="420" customFormat="1" ht="19.5" customHeight="1">
      <c r="A37" s="533"/>
      <c r="B37" s="1109"/>
      <c r="C37" s="1114"/>
      <c r="D37" s="1109"/>
      <c r="E37" s="2951"/>
      <c r="F37" s="2907"/>
      <c r="G37" s="2908"/>
      <c r="H37" s="1118"/>
      <c r="I37" s="1731" t="s">
        <v>1107</v>
      </c>
      <c r="J37" s="3028" t="s">
        <v>570</v>
      </c>
      <c r="K37" s="2937">
        <f t="shared" si="1"/>
        <v>1600</v>
      </c>
      <c r="L37" s="1127" t="s">
        <v>1108</v>
      </c>
      <c r="M37" s="1095">
        <f t="shared" ref="M37" si="2">SUM(N37)</f>
        <v>1600</v>
      </c>
      <c r="N37" s="1107">
        <f>O37*P37*Q37</f>
        <v>1600</v>
      </c>
      <c r="O37" s="1097">
        <v>100</v>
      </c>
      <c r="P37" s="466">
        <v>16</v>
      </c>
      <c r="Q37" s="466">
        <v>1</v>
      </c>
      <c r="R37" s="418"/>
      <c r="S37" s="419"/>
      <c r="T37" s="419"/>
      <c r="U37" s="419"/>
    </row>
    <row r="38" spans="1:21" s="420" customFormat="1" ht="19.5" customHeight="1">
      <c r="A38" s="533"/>
      <c r="B38" s="1109"/>
      <c r="C38" s="1114"/>
      <c r="D38" s="1109"/>
      <c r="E38" s="2951"/>
      <c r="F38" s="2907"/>
      <c r="G38" s="2908"/>
      <c r="H38" s="1118"/>
      <c r="I38" s="1731" t="s">
        <v>1109</v>
      </c>
      <c r="J38" s="3028" t="s">
        <v>570</v>
      </c>
      <c r="K38" s="2937">
        <f>SUM(K39:K40)</f>
        <v>23400</v>
      </c>
      <c r="L38" s="1127" t="s">
        <v>1110</v>
      </c>
      <c r="M38" s="1095">
        <f>SUM(N39:N40)</f>
        <v>23400</v>
      </c>
      <c r="N38" s="1107"/>
      <c r="O38" s="1097"/>
      <c r="P38" s="466"/>
      <c r="Q38" s="466"/>
      <c r="R38" s="418"/>
      <c r="S38" s="419"/>
      <c r="T38" s="419"/>
      <c r="U38" s="419"/>
    </row>
    <row r="39" spans="1:21" s="420" customFormat="1" ht="19.5" customHeight="1">
      <c r="A39" s="533"/>
      <c r="B39" s="1109"/>
      <c r="C39" s="1114"/>
      <c r="D39" s="1109"/>
      <c r="E39" s="2951"/>
      <c r="F39" s="2907"/>
      <c r="G39" s="2908"/>
      <c r="H39" s="1118"/>
      <c r="I39" s="1731" t="s">
        <v>1111</v>
      </c>
      <c r="J39" s="3028" t="s">
        <v>570</v>
      </c>
      <c r="K39" s="2937">
        <f>N39</f>
        <v>9000</v>
      </c>
      <c r="L39" s="1111" t="s">
        <v>1112</v>
      </c>
      <c r="M39" s="1095"/>
      <c r="N39" s="1107">
        <f>O39*Q39</f>
        <v>9000</v>
      </c>
      <c r="O39" s="1097">
        <v>750</v>
      </c>
      <c r="P39" s="466"/>
      <c r="Q39" s="466">
        <v>12</v>
      </c>
      <c r="R39" s="418"/>
      <c r="S39" s="419"/>
      <c r="T39" s="419"/>
      <c r="U39" s="419"/>
    </row>
    <row r="40" spans="1:21" s="420" customFormat="1" ht="19.5" customHeight="1">
      <c r="A40" s="533"/>
      <c r="B40" s="1109"/>
      <c r="C40" s="1114"/>
      <c r="D40" s="1109"/>
      <c r="E40" s="2951"/>
      <c r="F40" s="2907"/>
      <c r="G40" s="2908"/>
      <c r="H40" s="1118"/>
      <c r="I40" s="2977" t="s">
        <v>1113</v>
      </c>
      <c r="J40" s="3029" t="s">
        <v>570</v>
      </c>
      <c r="K40" s="3004">
        <f>N40</f>
        <v>14400</v>
      </c>
      <c r="L40" s="1139" t="s">
        <v>1114</v>
      </c>
      <c r="M40" s="1095"/>
      <c r="N40" s="1107">
        <f>O40*Q40</f>
        <v>14400</v>
      </c>
      <c r="O40" s="1097">
        <v>1200</v>
      </c>
      <c r="P40" s="466"/>
      <c r="Q40" s="466">
        <v>12</v>
      </c>
      <c r="R40" s="418"/>
      <c r="S40" s="419"/>
      <c r="T40" s="419"/>
      <c r="U40" s="419"/>
    </row>
    <row r="41" spans="1:21" s="420" customFormat="1" ht="19.5" customHeight="1">
      <c r="A41" s="533"/>
      <c r="B41" s="1109"/>
      <c r="C41" s="1114"/>
      <c r="D41" s="1109"/>
      <c r="E41" s="2951"/>
      <c r="F41" s="2907"/>
      <c r="G41" s="2908"/>
      <c r="H41" s="1118"/>
      <c r="I41" s="1731" t="s">
        <v>1115</v>
      </c>
      <c r="J41" s="1618" t="s">
        <v>570</v>
      </c>
      <c r="K41" s="2937">
        <f t="shared" ref="K41" si="3">M41</f>
        <v>1500</v>
      </c>
      <c r="L41" s="1127" t="s">
        <v>1116</v>
      </c>
      <c r="M41" s="1095">
        <f t="shared" ref="M41" si="4">SUM(N41)</f>
        <v>1500</v>
      </c>
      <c r="N41" s="1107">
        <f>O41*P41</f>
        <v>1500</v>
      </c>
      <c r="O41" s="1097">
        <v>500</v>
      </c>
      <c r="P41" s="466">
        <v>3</v>
      </c>
      <c r="Q41" s="466"/>
      <c r="R41" s="418"/>
      <c r="S41" s="419"/>
      <c r="T41" s="419"/>
      <c r="U41" s="419"/>
    </row>
    <row r="42" spans="1:21" s="420" customFormat="1" ht="19.5" customHeight="1">
      <c r="A42" s="533"/>
      <c r="B42" s="1109"/>
      <c r="C42" s="1114"/>
      <c r="D42" s="1109"/>
      <c r="E42" s="2951"/>
      <c r="F42" s="2907"/>
      <c r="G42" s="2908"/>
      <c r="H42" s="1118"/>
      <c r="I42" s="1731" t="s">
        <v>1117</v>
      </c>
      <c r="J42" s="3028" t="s">
        <v>570</v>
      </c>
      <c r="K42" s="2937">
        <f>SUM(K43:K45)</f>
        <v>10500</v>
      </c>
      <c r="L42" s="1127" t="s">
        <v>1118</v>
      </c>
      <c r="M42" s="1095">
        <f>SUM(N43:N45)</f>
        <v>10500</v>
      </c>
      <c r="N42" s="1107"/>
      <c r="O42" s="1097"/>
      <c r="P42" s="466"/>
      <c r="Q42" s="466"/>
      <c r="R42" s="418"/>
      <c r="S42" s="419"/>
      <c r="T42" s="419"/>
      <c r="U42" s="419"/>
    </row>
    <row r="43" spans="1:21" s="420" customFormat="1" ht="19.5" customHeight="1">
      <c r="A43" s="533"/>
      <c r="B43" s="1109"/>
      <c r="C43" s="1114"/>
      <c r="D43" s="1109"/>
      <c r="E43" s="2951"/>
      <c r="F43" s="2907"/>
      <c r="G43" s="2908"/>
      <c r="H43" s="1118"/>
      <c r="I43" s="1179" t="s">
        <v>1119</v>
      </c>
      <c r="J43" s="3028" t="s">
        <v>570</v>
      </c>
      <c r="K43" s="2937">
        <f t="shared" ref="K43" si="5">N43</f>
        <v>4500</v>
      </c>
      <c r="L43" s="1111" t="s">
        <v>1120</v>
      </c>
      <c r="M43" s="1095"/>
      <c r="N43" s="1107">
        <f>O43*Q43</f>
        <v>4500</v>
      </c>
      <c r="O43" s="1097">
        <v>375</v>
      </c>
      <c r="P43" s="466"/>
      <c r="Q43" s="466">
        <v>12</v>
      </c>
      <c r="R43" s="418"/>
      <c r="S43" s="419"/>
      <c r="T43" s="419"/>
      <c r="U43" s="419"/>
    </row>
    <row r="44" spans="1:21" s="420" customFormat="1" ht="19.5" customHeight="1">
      <c r="A44" s="533"/>
      <c r="B44" s="1109"/>
      <c r="C44" s="1114"/>
      <c r="D44" s="1140"/>
      <c r="E44" s="2952"/>
      <c r="F44" s="2907"/>
      <c r="G44" s="2908"/>
      <c r="H44" s="1118"/>
      <c r="I44" s="1731" t="s">
        <v>1121</v>
      </c>
      <c r="J44" s="3028" t="s">
        <v>570</v>
      </c>
      <c r="K44" s="2937">
        <f>N44</f>
        <v>4000</v>
      </c>
      <c r="L44" s="1111" t="s">
        <v>1122</v>
      </c>
      <c r="M44" s="1095"/>
      <c r="N44" s="1107">
        <f>O44*Q44</f>
        <v>4000</v>
      </c>
      <c r="O44" s="1097">
        <v>4000</v>
      </c>
      <c r="P44" s="466"/>
      <c r="Q44" s="466">
        <v>1</v>
      </c>
      <c r="R44" s="418"/>
      <c r="S44" s="419"/>
      <c r="T44" s="419"/>
      <c r="U44" s="419"/>
    </row>
    <row r="45" spans="1:21" s="420" customFormat="1" ht="19.5" customHeight="1">
      <c r="A45" s="533"/>
      <c r="B45" s="1109"/>
      <c r="C45" s="1114"/>
      <c r="D45" s="1140"/>
      <c r="E45" s="2952"/>
      <c r="F45" s="2907"/>
      <c r="G45" s="2912"/>
      <c r="H45" s="1118"/>
      <c r="I45" s="1179" t="s">
        <v>1123</v>
      </c>
      <c r="J45" s="3028" t="s">
        <v>570</v>
      </c>
      <c r="K45" s="2937">
        <f t="shared" ref="K45" si="6">N45</f>
        <v>2000</v>
      </c>
      <c r="L45" s="1111" t="s">
        <v>1124</v>
      </c>
      <c r="M45" s="1141"/>
      <c r="N45" s="1142">
        <f>O45*Q45</f>
        <v>2000</v>
      </c>
      <c r="O45" s="1143">
        <v>2000</v>
      </c>
      <c r="P45" s="1144"/>
      <c r="Q45" s="1144">
        <v>1</v>
      </c>
      <c r="R45" s="418"/>
      <c r="S45" s="419"/>
      <c r="T45" s="419"/>
      <c r="U45" s="419"/>
    </row>
    <row r="46" spans="1:21" s="420" customFormat="1" ht="19.5" customHeight="1">
      <c r="A46" s="533"/>
      <c r="B46" s="1109"/>
      <c r="C46" s="1114"/>
      <c r="D46" s="1109"/>
      <c r="E46" s="2951"/>
      <c r="F46" s="2907"/>
      <c r="G46" s="2908"/>
      <c r="H46" s="1118"/>
      <c r="I46" s="1731" t="s">
        <v>1125</v>
      </c>
      <c r="J46" s="3028" t="s">
        <v>570</v>
      </c>
      <c r="K46" s="2937">
        <f>SUM(K47:K47)</f>
        <v>2000</v>
      </c>
      <c r="L46" s="1127" t="s">
        <v>1126</v>
      </c>
      <c r="M46" s="1141">
        <f>SUM(N47:N47)</f>
        <v>2000</v>
      </c>
      <c r="N46" s="1142"/>
      <c r="O46" s="1143"/>
      <c r="P46" s="1144"/>
      <c r="Q46" s="1144"/>
      <c r="R46" s="418"/>
      <c r="S46" s="419"/>
      <c r="T46" s="419"/>
      <c r="U46" s="419"/>
    </row>
    <row r="47" spans="1:21" s="420" customFormat="1" ht="19.5" customHeight="1">
      <c r="A47" s="1135"/>
      <c r="B47" s="1136"/>
      <c r="C47" s="1145"/>
      <c r="D47" s="1136"/>
      <c r="E47" s="2953"/>
      <c r="F47" s="2910"/>
      <c r="G47" s="2911"/>
      <c r="H47" s="1124"/>
      <c r="I47" s="2976" t="s">
        <v>1127</v>
      </c>
      <c r="J47" s="3027" t="s">
        <v>570</v>
      </c>
      <c r="K47" s="2945">
        <f>N47</f>
        <v>2000</v>
      </c>
      <c r="L47" s="1137" t="s">
        <v>1128</v>
      </c>
      <c r="M47" s="1141"/>
      <c r="N47" s="1142">
        <f t="shared" ref="N47" si="7">O47*P47*Q47</f>
        <v>2000</v>
      </c>
      <c r="O47" s="1143">
        <v>500</v>
      </c>
      <c r="P47" s="1144">
        <v>1</v>
      </c>
      <c r="Q47" s="1144">
        <v>4</v>
      </c>
      <c r="R47" s="418"/>
      <c r="S47" s="419"/>
      <c r="T47" s="419"/>
      <c r="U47" s="419"/>
    </row>
    <row r="48" spans="1:21" s="420" customFormat="1" ht="19.5" customHeight="1">
      <c r="A48" s="533"/>
      <c r="B48" s="1109"/>
      <c r="C48" s="1114"/>
      <c r="D48" s="1109"/>
      <c r="E48" s="2951"/>
      <c r="F48" s="2907"/>
      <c r="G48" s="2908"/>
      <c r="H48" s="1118"/>
      <c r="I48" s="1731" t="s">
        <v>1129</v>
      </c>
      <c r="J48" s="3028" t="s">
        <v>570</v>
      </c>
      <c r="K48" s="2937">
        <f>SUM(K49:K49)</f>
        <v>2000</v>
      </c>
      <c r="L48" s="1146" t="s">
        <v>1130</v>
      </c>
      <c r="M48" s="1141">
        <f>SUM(N49:N49)</f>
        <v>2000</v>
      </c>
      <c r="N48" s="1142"/>
      <c r="O48" s="1143"/>
      <c r="P48" s="1144"/>
      <c r="Q48" s="1144"/>
      <c r="R48" s="418"/>
      <c r="S48" s="419"/>
      <c r="T48" s="419"/>
      <c r="U48" s="419"/>
    </row>
    <row r="49" spans="1:24" s="420" customFormat="1" ht="19.5" customHeight="1">
      <c r="A49" s="533"/>
      <c r="B49" s="1109"/>
      <c r="C49" s="1114"/>
      <c r="D49" s="1109"/>
      <c r="E49" s="2951"/>
      <c r="F49" s="2907"/>
      <c r="G49" s="2908"/>
      <c r="H49" s="1118"/>
      <c r="I49" s="1731" t="s">
        <v>1127</v>
      </c>
      <c r="J49" s="3028" t="s">
        <v>570</v>
      </c>
      <c r="K49" s="2937">
        <f>N49</f>
        <v>2000</v>
      </c>
      <c r="L49" s="1111" t="s">
        <v>1128</v>
      </c>
      <c r="M49" s="1141"/>
      <c r="N49" s="1142">
        <f t="shared" ref="N49" si="8">O49*P49*Q49</f>
        <v>2000</v>
      </c>
      <c r="O49" s="1143">
        <v>500</v>
      </c>
      <c r="P49" s="1144">
        <v>1</v>
      </c>
      <c r="Q49" s="1144">
        <v>4</v>
      </c>
      <c r="R49" s="418"/>
      <c r="S49" s="419"/>
      <c r="T49" s="419"/>
      <c r="U49" s="419"/>
    </row>
    <row r="50" spans="1:24" s="420" customFormat="1" ht="19.5" customHeight="1">
      <c r="A50" s="533"/>
      <c r="B50" s="1109"/>
      <c r="C50" s="1114"/>
      <c r="D50" s="1109"/>
      <c r="E50" s="2951"/>
      <c r="F50" s="2907"/>
      <c r="G50" s="2908"/>
      <c r="H50" s="1118"/>
      <c r="I50" s="1731" t="s">
        <v>1131</v>
      </c>
      <c r="J50" s="3028"/>
      <c r="K50" s="2937">
        <f>SUM(K51:K51)</f>
        <v>800</v>
      </c>
      <c r="L50" s="1127" t="s">
        <v>1132</v>
      </c>
      <c r="M50" s="1095">
        <f>SUM(N51:N51)</f>
        <v>800</v>
      </c>
      <c r="N50" s="1107"/>
      <c r="O50" s="1097"/>
      <c r="P50" s="466"/>
      <c r="Q50" s="466"/>
      <c r="R50" s="418"/>
      <c r="S50" s="419"/>
      <c r="T50" s="419"/>
      <c r="U50" s="419"/>
    </row>
    <row r="51" spans="1:24" s="420" customFormat="1" ht="19.5" customHeight="1">
      <c r="A51" s="533"/>
      <c r="B51" s="1109"/>
      <c r="C51" s="1114"/>
      <c r="D51" s="1109"/>
      <c r="E51" s="2951"/>
      <c r="F51" s="2907"/>
      <c r="G51" s="2908"/>
      <c r="H51" s="1118"/>
      <c r="I51" s="1731" t="s">
        <v>1133</v>
      </c>
      <c r="J51" s="3028" t="s">
        <v>570</v>
      </c>
      <c r="K51" s="2937">
        <f t="shared" si="1"/>
        <v>800</v>
      </c>
      <c r="L51" s="1111" t="s">
        <v>1134</v>
      </c>
      <c r="M51" s="1095"/>
      <c r="N51" s="1107">
        <f t="shared" ref="N51:N55" si="9">O51*P51*Q51</f>
        <v>800</v>
      </c>
      <c r="O51" s="1097">
        <v>100</v>
      </c>
      <c r="P51" s="466">
        <v>2</v>
      </c>
      <c r="Q51" s="466">
        <v>4</v>
      </c>
      <c r="R51" s="418"/>
      <c r="S51" s="419"/>
      <c r="T51" s="419"/>
      <c r="U51" s="419"/>
    </row>
    <row r="52" spans="1:24" s="420" customFormat="1" ht="19.5" customHeight="1">
      <c r="A52" s="533"/>
      <c r="B52" s="1109"/>
      <c r="C52" s="1114"/>
      <c r="D52" s="1109"/>
      <c r="E52" s="2951"/>
      <c r="F52" s="2907"/>
      <c r="G52" s="2908"/>
      <c r="H52" s="1118"/>
      <c r="I52" s="1731" t="s">
        <v>1135</v>
      </c>
      <c r="J52" s="3028"/>
      <c r="K52" s="2937">
        <f>SUM(K53:K53)</f>
        <v>1500</v>
      </c>
      <c r="L52" s="1127" t="s">
        <v>1136</v>
      </c>
      <c r="M52" s="1095">
        <f>SUM(N53:N53)</f>
        <v>1500</v>
      </c>
      <c r="N52" s="1107"/>
      <c r="O52" s="1097"/>
      <c r="P52" s="466"/>
      <c r="Q52" s="466"/>
      <c r="R52" s="418"/>
      <c r="S52" s="419"/>
      <c r="T52" s="419"/>
      <c r="U52" s="419"/>
    </row>
    <row r="53" spans="1:24" s="420" customFormat="1" ht="19.5" customHeight="1">
      <c r="A53" s="533"/>
      <c r="B53" s="1109"/>
      <c r="C53" s="1114"/>
      <c r="D53" s="1109"/>
      <c r="E53" s="2951"/>
      <c r="F53" s="2907"/>
      <c r="G53" s="2908"/>
      <c r="H53" s="1118"/>
      <c r="I53" s="1731" t="s">
        <v>1137</v>
      </c>
      <c r="J53" s="3028" t="s">
        <v>570</v>
      </c>
      <c r="K53" s="2937">
        <f>N53</f>
        <v>1500</v>
      </c>
      <c r="L53" s="1111" t="s">
        <v>1138</v>
      </c>
      <c r="M53" s="1095"/>
      <c r="N53" s="1107">
        <f>O53*P53*Q53</f>
        <v>1500</v>
      </c>
      <c r="O53" s="1097">
        <v>30</v>
      </c>
      <c r="P53" s="466">
        <v>5</v>
      </c>
      <c r="Q53" s="466">
        <v>10</v>
      </c>
      <c r="R53" s="418"/>
      <c r="S53" s="419"/>
      <c r="T53" s="419"/>
      <c r="U53" s="419"/>
    </row>
    <row r="54" spans="1:24" s="420" customFormat="1" ht="19.5" customHeight="1">
      <c r="A54" s="533"/>
      <c r="B54" s="1109"/>
      <c r="C54" s="1114"/>
      <c r="D54" s="1109"/>
      <c r="E54" s="2951"/>
      <c r="F54" s="2907"/>
      <c r="G54" s="2908"/>
      <c r="H54" s="1118"/>
      <c r="I54" s="1731" t="s">
        <v>1139</v>
      </c>
      <c r="J54" s="1618"/>
      <c r="K54" s="2937">
        <f>SUM(K55:K56)</f>
        <v>8000</v>
      </c>
      <c r="L54" s="1127" t="s">
        <v>1140</v>
      </c>
      <c r="M54" s="1095">
        <f>SUM(N55:N56)</f>
        <v>8000</v>
      </c>
      <c r="N54" s="1107"/>
      <c r="O54" s="1097"/>
      <c r="P54" s="466"/>
      <c r="Q54" s="466"/>
      <c r="R54" s="418"/>
      <c r="S54" s="419"/>
      <c r="T54" s="419"/>
      <c r="U54" s="419"/>
    </row>
    <row r="55" spans="1:24" s="420" customFormat="1" ht="19.5" customHeight="1">
      <c r="A55" s="533"/>
      <c r="B55" s="1109"/>
      <c r="C55" s="1114"/>
      <c r="D55" s="1109"/>
      <c r="E55" s="2951"/>
      <c r="F55" s="2907"/>
      <c r="G55" s="2908"/>
      <c r="H55" s="1118"/>
      <c r="I55" s="1731" t="s">
        <v>1141</v>
      </c>
      <c r="J55" s="3028" t="s">
        <v>570</v>
      </c>
      <c r="K55" s="2937">
        <f>N55</f>
        <v>6000</v>
      </c>
      <c r="L55" s="1111" t="s">
        <v>1142</v>
      </c>
      <c r="M55" s="1095"/>
      <c r="N55" s="1107">
        <f t="shared" si="9"/>
        <v>6000</v>
      </c>
      <c r="O55" s="1097">
        <v>10</v>
      </c>
      <c r="P55" s="466">
        <v>600</v>
      </c>
      <c r="Q55" s="466">
        <v>1</v>
      </c>
      <c r="R55" s="418"/>
      <c r="S55" s="419"/>
      <c r="T55" s="419"/>
      <c r="U55" s="419"/>
    </row>
    <row r="56" spans="1:24" s="420" customFormat="1" ht="19.5" customHeight="1">
      <c r="A56" s="533"/>
      <c r="B56" s="1109"/>
      <c r="C56" s="1114"/>
      <c r="D56" s="1109"/>
      <c r="E56" s="2951"/>
      <c r="F56" s="2907"/>
      <c r="G56" s="2908"/>
      <c r="H56" s="1118"/>
      <c r="I56" s="1731" t="s">
        <v>1143</v>
      </c>
      <c r="J56" s="3028" t="s">
        <v>570</v>
      </c>
      <c r="K56" s="2937">
        <f t="shared" ref="K56" si="10">N56</f>
        <v>2000</v>
      </c>
      <c r="L56" s="1111" t="s">
        <v>1144</v>
      </c>
      <c r="M56" s="1095"/>
      <c r="N56" s="1107">
        <f>O56*R56</f>
        <v>2000</v>
      </c>
      <c r="O56" s="1097">
        <v>2000</v>
      </c>
      <c r="P56" s="466"/>
      <c r="Q56" s="466"/>
      <c r="R56" s="418">
        <v>1</v>
      </c>
      <c r="S56" s="419"/>
      <c r="T56" s="419"/>
      <c r="U56" s="419"/>
    </row>
    <row r="57" spans="1:24" s="420" customFormat="1" ht="19.5" customHeight="1">
      <c r="A57" s="533"/>
      <c r="B57" s="566"/>
      <c r="C57" s="1056"/>
      <c r="D57" s="1147"/>
      <c r="E57" s="2942"/>
      <c r="F57" s="2913"/>
      <c r="G57" s="2911"/>
      <c r="H57" s="1148"/>
      <c r="I57" s="2978" t="s">
        <v>1145</v>
      </c>
      <c r="J57" s="2005" t="s">
        <v>570</v>
      </c>
      <c r="K57" s="3005">
        <f>M57</f>
        <v>21000</v>
      </c>
      <c r="L57" s="1127" t="s">
        <v>1146</v>
      </c>
      <c r="M57" s="1149">
        <f t="shared" ref="M57" si="11">N57</f>
        <v>21000</v>
      </c>
      <c r="N57" s="1150">
        <f>O57*P57*Q57</f>
        <v>21000</v>
      </c>
      <c r="O57" s="1151">
        <v>250</v>
      </c>
      <c r="P57" s="1152">
        <v>7</v>
      </c>
      <c r="Q57" s="1153">
        <v>12</v>
      </c>
      <c r="S57" s="467"/>
      <c r="U57" s="468"/>
      <c r="V57" s="468"/>
    </row>
    <row r="58" spans="1:24" s="420" customFormat="1" ht="19.5" customHeight="1">
      <c r="A58" s="533"/>
      <c r="B58" s="566"/>
      <c r="C58" s="1056"/>
      <c r="D58" s="1147"/>
      <c r="E58" s="2954" t="s">
        <v>1147</v>
      </c>
      <c r="F58" s="2914">
        <v>0</v>
      </c>
      <c r="G58" s="2914">
        <v>0</v>
      </c>
      <c r="H58" s="1154">
        <f>F58-G58</f>
        <v>0</v>
      </c>
      <c r="I58" s="2979" t="s">
        <v>1148</v>
      </c>
      <c r="J58" s="3030"/>
      <c r="K58" s="2933">
        <v>0</v>
      </c>
      <c r="L58" s="1127"/>
      <c r="M58" s="1149"/>
      <c r="N58" s="1150"/>
      <c r="O58" s="1151"/>
      <c r="P58" s="1152"/>
      <c r="Q58" s="1153"/>
      <c r="S58" s="467"/>
      <c r="U58" s="468"/>
      <c r="V58" s="468"/>
    </row>
    <row r="59" spans="1:24" s="420" customFormat="1" ht="18" customHeight="1">
      <c r="A59" s="533"/>
      <c r="B59" s="1109"/>
      <c r="C59" s="1114"/>
      <c r="D59" s="1109"/>
      <c r="E59" s="2952" t="s">
        <v>762</v>
      </c>
      <c r="F59" s="2907">
        <f>K59</f>
        <v>533432</v>
      </c>
      <c r="G59" s="2908">
        <v>271680</v>
      </c>
      <c r="H59" s="1116">
        <f>F59-G59</f>
        <v>261752</v>
      </c>
      <c r="I59" s="1836"/>
      <c r="J59" s="3028"/>
      <c r="K59" s="2937">
        <f>SUM(K60,K70,K75,K82)</f>
        <v>533432</v>
      </c>
      <c r="L59" s="1127"/>
      <c r="M59" s="1155">
        <f>SUM(M60:M82)</f>
        <v>533432</v>
      </c>
      <c r="N59" s="1107"/>
      <c r="O59" s="1097"/>
      <c r="P59" s="466"/>
      <c r="Q59" s="466"/>
      <c r="R59" s="418"/>
      <c r="S59" s="419"/>
      <c r="T59" s="419"/>
      <c r="U59" s="419"/>
    </row>
    <row r="60" spans="1:24" s="421" customFormat="1" ht="18" customHeight="1">
      <c r="A60" s="533"/>
      <c r="B60" s="566"/>
      <c r="C60" s="1056"/>
      <c r="D60" s="1115"/>
      <c r="E60" s="1908"/>
      <c r="F60" s="2915"/>
      <c r="G60" s="2908"/>
      <c r="H60" s="1156"/>
      <c r="I60" s="2977" t="s">
        <v>1149</v>
      </c>
      <c r="J60" s="3029" t="s">
        <v>570</v>
      </c>
      <c r="K60" s="3004">
        <f>M60</f>
        <v>424232</v>
      </c>
      <c r="L60" s="1127" t="s">
        <v>1150</v>
      </c>
      <c r="M60" s="1117">
        <f>SUM(N61:N69)</f>
        <v>424232</v>
      </c>
      <c r="N60" s="1142"/>
      <c r="O60" s="1143"/>
      <c r="P60" s="1144"/>
      <c r="Q60" s="1144"/>
      <c r="R60" s="1144"/>
      <c r="S60" s="468"/>
      <c r="T60" s="420"/>
      <c r="U60" s="420"/>
      <c r="V60" s="420"/>
      <c r="W60" s="420"/>
      <c r="X60" s="420"/>
    </row>
    <row r="61" spans="1:24" s="421" customFormat="1" ht="18" customHeight="1">
      <c r="A61" s="533"/>
      <c r="B61" s="566"/>
      <c r="C61" s="1056"/>
      <c r="D61" s="1115"/>
      <c r="E61" s="1908"/>
      <c r="F61" s="2915"/>
      <c r="G61" s="2908"/>
      <c r="H61" s="1156"/>
      <c r="I61" s="2980" t="s">
        <v>1151</v>
      </c>
      <c r="J61" s="3029" t="s">
        <v>570</v>
      </c>
      <c r="K61" s="3004">
        <f t="shared" ref="K61:K69" si="12">N61</f>
        <v>7200</v>
      </c>
      <c r="L61" s="1139" t="s">
        <v>1152</v>
      </c>
      <c r="M61" s="1117"/>
      <c r="N61" s="1142">
        <f>O61*Q61</f>
        <v>7200</v>
      </c>
      <c r="O61" s="1143">
        <v>3600</v>
      </c>
      <c r="P61" s="1144"/>
      <c r="Q61" s="1144">
        <v>2</v>
      </c>
      <c r="R61" s="1144"/>
      <c r="S61" s="468"/>
      <c r="T61" s="420"/>
      <c r="U61" s="420"/>
      <c r="V61" s="420"/>
      <c r="W61" s="420"/>
      <c r="X61" s="420"/>
    </row>
    <row r="62" spans="1:24" s="421" customFormat="1" ht="18" customHeight="1">
      <c r="A62" s="533"/>
      <c r="B62" s="566"/>
      <c r="C62" s="1056"/>
      <c r="D62" s="1115"/>
      <c r="E62" s="1908"/>
      <c r="F62" s="2915"/>
      <c r="G62" s="2908"/>
      <c r="H62" s="1156"/>
      <c r="I62" s="2981" t="s">
        <v>1153</v>
      </c>
      <c r="J62" s="3029" t="s">
        <v>570</v>
      </c>
      <c r="K62" s="3004">
        <f t="shared" si="12"/>
        <v>3000</v>
      </c>
      <c r="L62" s="1111" t="s">
        <v>1154</v>
      </c>
      <c r="M62" s="1095"/>
      <c r="N62" s="1107">
        <f>O62*Q62</f>
        <v>3000</v>
      </c>
      <c r="O62" s="1097">
        <v>1500</v>
      </c>
      <c r="P62" s="466"/>
      <c r="Q62" s="466">
        <v>2</v>
      </c>
      <c r="R62" s="466"/>
      <c r="S62" s="468"/>
      <c r="T62" s="420"/>
      <c r="U62" s="420"/>
      <c r="V62" s="420"/>
      <c r="W62" s="420"/>
      <c r="X62" s="420"/>
    </row>
    <row r="63" spans="1:24" s="421" customFormat="1" ht="18" customHeight="1">
      <c r="A63" s="533"/>
      <c r="B63" s="566"/>
      <c r="C63" s="1056"/>
      <c r="D63" s="1115"/>
      <c r="E63" s="1908"/>
      <c r="F63" s="2915"/>
      <c r="G63" s="2908"/>
      <c r="H63" s="1156"/>
      <c r="I63" s="1731" t="s">
        <v>1155</v>
      </c>
      <c r="J63" s="3028" t="s">
        <v>570</v>
      </c>
      <c r="K63" s="2937">
        <f t="shared" si="12"/>
        <v>112280</v>
      </c>
      <c r="L63" s="1111" t="s">
        <v>1156</v>
      </c>
      <c r="M63" s="1095"/>
      <c r="N63" s="1107">
        <f>O63*Q63+S63*T63</f>
        <v>112280</v>
      </c>
      <c r="O63" s="1097">
        <v>5000</v>
      </c>
      <c r="P63" s="466"/>
      <c r="Q63" s="466">
        <v>22</v>
      </c>
      <c r="R63" s="466"/>
      <c r="S63" s="468">
        <v>570</v>
      </c>
      <c r="T63" s="420">
        <v>4</v>
      </c>
      <c r="U63" s="420"/>
      <c r="V63" s="420"/>
      <c r="W63" s="420"/>
      <c r="X63" s="420"/>
    </row>
    <row r="64" spans="1:24" s="421" customFormat="1" ht="18" customHeight="1">
      <c r="A64" s="533"/>
      <c r="B64" s="566"/>
      <c r="C64" s="1056"/>
      <c r="D64" s="1115"/>
      <c r="E64" s="1908"/>
      <c r="F64" s="2915"/>
      <c r="G64" s="2908"/>
      <c r="H64" s="1156"/>
      <c r="I64" s="1731" t="s">
        <v>1157</v>
      </c>
      <c r="J64" s="3028" t="s">
        <v>570</v>
      </c>
      <c r="K64" s="2937">
        <f t="shared" si="12"/>
        <v>3000</v>
      </c>
      <c r="L64" s="1111" t="s">
        <v>1156</v>
      </c>
      <c r="M64" s="1095"/>
      <c r="N64" s="1107">
        <f>O64*Q64</f>
        <v>3000</v>
      </c>
      <c r="O64" s="1097">
        <v>3000</v>
      </c>
      <c r="P64" s="466"/>
      <c r="Q64" s="466">
        <v>1</v>
      </c>
      <c r="R64" s="466"/>
      <c r="S64" s="468"/>
      <c r="T64" s="420"/>
      <c r="U64" s="420"/>
      <c r="V64" s="420"/>
      <c r="W64" s="420"/>
      <c r="X64" s="420"/>
    </row>
    <row r="65" spans="1:24" s="421" customFormat="1" ht="18" customHeight="1">
      <c r="A65" s="533"/>
      <c r="B65" s="566"/>
      <c r="C65" s="1056"/>
      <c r="D65" s="1147"/>
      <c r="E65" s="2952"/>
      <c r="F65" s="2916"/>
      <c r="G65" s="2908"/>
      <c r="H65" s="1118"/>
      <c r="I65" s="1179" t="s">
        <v>1435</v>
      </c>
      <c r="J65" s="1618" t="s">
        <v>570</v>
      </c>
      <c r="K65" s="1050">
        <f>N65</f>
        <v>240000</v>
      </c>
      <c r="L65" s="1157" t="s">
        <v>1158</v>
      </c>
      <c r="M65" s="467"/>
      <c r="N65" s="1107">
        <f>O65*P65</f>
        <v>240000</v>
      </c>
      <c r="O65" s="1097">
        <v>20000</v>
      </c>
      <c r="P65" s="466">
        <v>12</v>
      </c>
      <c r="Q65" s="1158"/>
      <c r="R65" s="1159"/>
      <c r="S65" s="1068"/>
      <c r="U65" s="384"/>
      <c r="V65" s="384"/>
    </row>
    <row r="66" spans="1:24" s="421" customFormat="1" ht="18" customHeight="1">
      <c r="A66" s="533"/>
      <c r="B66" s="566"/>
      <c r="C66" s="1056"/>
      <c r="D66" s="1115"/>
      <c r="E66" s="1908"/>
      <c r="F66" s="2915"/>
      <c r="G66" s="2908"/>
      <c r="H66" s="1156"/>
      <c r="I66" s="1731" t="s">
        <v>1159</v>
      </c>
      <c r="J66" s="3028" t="s">
        <v>570</v>
      </c>
      <c r="K66" s="2937">
        <f t="shared" si="12"/>
        <v>43872</v>
      </c>
      <c r="L66" s="1111" t="s">
        <v>1160</v>
      </c>
      <c r="M66" s="1095"/>
      <c r="N66" s="1107">
        <f>O66*Q66</f>
        <v>43872</v>
      </c>
      <c r="O66" s="1097">
        <v>3656</v>
      </c>
      <c r="P66" s="466"/>
      <c r="Q66" s="466">
        <v>12</v>
      </c>
      <c r="R66" s="466"/>
      <c r="S66" s="468"/>
      <c r="T66" s="420"/>
      <c r="U66" s="420"/>
      <c r="V66" s="420"/>
      <c r="W66" s="420"/>
      <c r="X66" s="420"/>
    </row>
    <row r="67" spans="1:24" s="421" customFormat="1" ht="18" customHeight="1">
      <c r="A67" s="533"/>
      <c r="B67" s="566"/>
      <c r="C67" s="1056"/>
      <c r="D67" s="1115"/>
      <c r="E67" s="1908"/>
      <c r="F67" s="2915"/>
      <c r="G67" s="2908"/>
      <c r="H67" s="1156"/>
      <c r="I67" s="1731" t="s">
        <v>1161</v>
      </c>
      <c r="J67" s="3028" t="s">
        <v>570</v>
      </c>
      <c r="K67" s="2937">
        <f t="shared" si="12"/>
        <v>2880</v>
      </c>
      <c r="L67" s="1111" t="s">
        <v>1162</v>
      </c>
      <c r="M67" s="1095"/>
      <c r="N67" s="1107">
        <f>O67*Q67</f>
        <v>2880</v>
      </c>
      <c r="O67" s="1097">
        <v>240</v>
      </c>
      <c r="P67" s="466"/>
      <c r="Q67" s="466">
        <v>12</v>
      </c>
      <c r="R67" s="466"/>
      <c r="S67" s="468"/>
      <c r="T67" s="420"/>
      <c r="U67" s="420"/>
      <c r="V67" s="420"/>
      <c r="W67" s="420"/>
      <c r="X67" s="420"/>
    </row>
    <row r="68" spans="1:24" s="420" customFormat="1" ht="18" customHeight="1">
      <c r="A68" s="533"/>
      <c r="B68" s="1109"/>
      <c r="C68" s="1114"/>
      <c r="D68" s="1109"/>
      <c r="E68" s="2951"/>
      <c r="F68" s="2907"/>
      <c r="G68" s="2908"/>
      <c r="H68" s="1118"/>
      <c r="I68" s="1731" t="s">
        <v>1163</v>
      </c>
      <c r="J68" s="3028" t="s">
        <v>570</v>
      </c>
      <c r="K68" s="2937">
        <f t="shared" si="12"/>
        <v>6000</v>
      </c>
      <c r="L68" s="1111" t="s">
        <v>1164</v>
      </c>
      <c r="M68" s="1095"/>
      <c r="N68" s="1107">
        <f>O68*Q68</f>
        <v>6000</v>
      </c>
      <c r="O68" s="1097">
        <v>500</v>
      </c>
      <c r="P68" s="466"/>
      <c r="Q68" s="466">
        <v>12</v>
      </c>
      <c r="R68" s="418"/>
      <c r="S68" s="419"/>
      <c r="T68" s="419"/>
      <c r="U68" s="419"/>
    </row>
    <row r="69" spans="1:24" s="420" customFormat="1" ht="18" customHeight="1">
      <c r="A69" s="1135"/>
      <c r="B69" s="1136"/>
      <c r="C69" s="1145"/>
      <c r="D69" s="1136"/>
      <c r="E69" s="2953"/>
      <c r="F69" s="2910"/>
      <c r="G69" s="2911"/>
      <c r="H69" s="1124"/>
      <c r="I69" s="2976" t="s">
        <v>1165</v>
      </c>
      <c r="J69" s="3027" t="s">
        <v>570</v>
      </c>
      <c r="K69" s="2945">
        <f t="shared" si="12"/>
        <v>6000</v>
      </c>
      <c r="L69" s="1111" t="s">
        <v>1164</v>
      </c>
      <c r="M69" s="1095"/>
      <c r="N69" s="1107">
        <f>O69*R69</f>
        <v>6000</v>
      </c>
      <c r="O69" s="1097">
        <v>2000</v>
      </c>
      <c r="P69" s="466"/>
      <c r="Q69" s="466"/>
      <c r="R69" s="418">
        <v>3</v>
      </c>
      <c r="S69" s="419"/>
      <c r="T69" s="419"/>
      <c r="U69" s="419"/>
    </row>
    <row r="70" spans="1:24" s="421" customFormat="1" ht="18" customHeight="1">
      <c r="A70" s="533"/>
      <c r="B70" s="566"/>
      <c r="C70" s="1056"/>
      <c r="D70" s="1115"/>
      <c r="E70" s="1908"/>
      <c r="F70" s="2915"/>
      <c r="G70" s="2908"/>
      <c r="H70" s="1156"/>
      <c r="I70" s="1731" t="s">
        <v>1166</v>
      </c>
      <c r="J70" s="3028"/>
      <c r="K70" s="2937">
        <f>SUM(K71:K74)</f>
        <v>23500</v>
      </c>
      <c r="L70" s="1127" t="s">
        <v>1167</v>
      </c>
      <c r="M70" s="1095">
        <f>SUM(N71:N74)</f>
        <v>23500</v>
      </c>
      <c r="N70" s="1107"/>
      <c r="O70" s="1097"/>
      <c r="P70" s="466"/>
      <c r="Q70" s="466"/>
      <c r="R70" s="466"/>
      <c r="S70" s="468"/>
      <c r="T70" s="420"/>
      <c r="U70" s="420"/>
      <c r="V70" s="420"/>
      <c r="W70" s="420"/>
      <c r="X70" s="420"/>
    </row>
    <row r="71" spans="1:24" s="421" customFormat="1" ht="18" customHeight="1">
      <c r="A71" s="533"/>
      <c r="B71" s="566"/>
      <c r="C71" s="1056"/>
      <c r="D71" s="1115"/>
      <c r="E71" s="1908"/>
      <c r="F71" s="2915"/>
      <c r="G71" s="2908"/>
      <c r="H71" s="1156"/>
      <c r="I71" s="1731" t="s">
        <v>1168</v>
      </c>
      <c r="J71" s="3028" t="s">
        <v>570</v>
      </c>
      <c r="K71" s="2937">
        <f t="shared" ref="K71" si="13">N71</f>
        <v>4500</v>
      </c>
      <c r="L71" s="1111" t="s">
        <v>1169</v>
      </c>
      <c r="M71" s="1095"/>
      <c r="N71" s="1107">
        <f>O71*P71</f>
        <v>4500</v>
      </c>
      <c r="O71" s="1097">
        <v>4500</v>
      </c>
      <c r="P71" s="466">
        <v>1</v>
      </c>
      <c r="Q71" s="466"/>
      <c r="R71" s="466"/>
      <c r="S71" s="468"/>
      <c r="T71" s="420"/>
      <c r="U71" s="420"/>
      <c r="V71" s="420"/>
      <c r="W71" s="420"/>
      <c r="X71" s="420"/>
    </row>
    <row r="72" spans="1:24" s="421" customFormat="1" ht="18" customHeight="1">
      <c r="A72" s="533"/>
      <c r="B72" s="566"/>
      <c r="C72" s="1056"/>
      <c r="D72" s="1115"/>
      <c r="E72" s="1908"/>
      <c r="F72" s="2915"/>
      <c r="G72" s="2908"/>
      <c r="H72" s="1156"/>
      <c r="I72" s="1731" t="s">
        <v>1170</v>
      </c>
      <c r="J72" s="3028" t="s">
        <v>570</v>
      </c>
      <c r="K72" s="2937">
        <f>N72</f>
        <v>12000</v>
      </c>
      <c r="L72" s="1111" t="s">
        <v>1171</v>
      </c>
      <c r="M72" s="1095"/>
      <c r="N72" s="1107">
        <f>O72*P72</f>
        <v>12000</v>
      </c>
      <c r="O72" s="1097">
        <v>6000</v>
      </c>
      <c r="P72" s="466">
        <v>2</v>
      </c>
      <c r="Q72" s="466"/>
      <c r="R72" s="466"/>
      <c r="S72" s="468"/>
      <c r="T72" s="420"/>
      <c r="U72" s="420"/>
      <c r="V72" s="420"/>
      <c r="W72" s="420"/>
      <c r="X72" s="420"/>
    </row>
    <row r="73" spans="1:24" s="421" customFormat="1" ht="18" customHeight="1">
      <c r="A73" s="533"/>
      <c r="B73" s="566"/>
      <c r="C73" s="1056"/>
      <c r="D73" s="1115"/>
      <c r="E73" s="1908"/>
      <c r="F73" s="2915"/>
      <c r="G73" s="2908"/>
      <c r="H73" s="1156"/>
      <c r="I73" s="1731" t="s">
        <v>1172</v>
      </c>
      <c r="J73" s="3028" t="s">
        <v>570</v>
      </c>
      <c r="K73" s="2937">
        <f>N73</f>
        <v>2000</v>
      </c>
      <c r="L73" s="1111" t="s">
        <v>1171</v>
      </c>
      <c r="M73" s="1095"/>
      <c r="N73" s="1107">
        <f>O73*P73</f>
        <v>2000</v>
      </c>
      <c r="O73" s="1097">
        <v>2000</v>
      </c>
      <c r="P73" s="466">
        <v>1</v>
      </c>
      <c r="Q73" s="466"/>
      <c r="R73" s="466"/>
      <c r="S73" s="468"/>
      <c r="T73" s="420"/>
      <c r="U73" s="420"/>
      <c r="V73" s="420"/>
      <c r="W73" s="420"/>
      <c r="X73" s="420"/>
    </row>
    <row r="74" spans="1:24" s="421" customFormat="1" ht="18" customHeight="1">
      <c r="A74" s="533"/>
      <c r="B74" s="566"/>
      <c r="C74" s="1056"/>
      <c r="D74" s="1115"/>
      <c r="E74" s="1908"/>
      <c r="F74" s="2915"/>
      <c r="G74" s="2908"/>
      <c r="H74" s="1156"/>
      <c r="I74" s="1731" t="s">
        <v>1173</v>
      </c>
      <c r="J74" s="3028" t="s">
        <v>570</v>
      </c>
      <c r="K74" s="2937">
        <f>N74</f>
        <v>5000</v>
      </c>
      <c r="L74" s="1111" t="s">
        <v>1174</v>
      </c>
      <c r="M74" s="1095"/>
      <c r="N74" s="1107">
        <f>O74*P74</f>
        <v>5000</v>
      </c>
      <c r="O74" s="1097">
        <v>5000</v>
      </c>
      <c r="P74" s="466">
        <v>1</v>
      </c>
      <c r="Q74" s="466"/>
      <c r="R74" s="466"/>
      <c r="S74" s="468"/>
      <c r="T74" s="420"/>
      <c r="U74" s="420"/>
      <c r="V74" s="420"/>
      <c r="W74" s="420"/>
      <c r="X74" s="420"/>
    </row>
    <row r="75" spans="1:24" s="421" customFormat="1" ht="18" customHeight="1">
      <c r="A75" s="533"/>
      <c r="B75" s="566"/>
      <c r="C75" s="1056"/>
      <c r="D75" s="1115"/>
      <c r="E75" s="1908"/>
      <c r="F75" s="2915"/>
      <c r="G75" s="2908"/>
      <c r="H75" s="1156"/>
      <c r="I75" s="1731" t="s">
        <v>1175</v>
      </c>
      <c r="J75" s="3028"/>
      <c r="K75" s="2937">
        <f>SUM(K76:K81)</f>
        <v>85100</v>
      </c>
      <c r="L75" s="1127" t="s">
        <v>1176</v>
      </c>
      <c r="M75" s="1095">
        <f>SUM(N76:N81)</f>
        <v>85100</v>
      </c>
      <c r="N75" s="1107"/>
      <c r="O75" s="1097"/>
      <c r="P75" s="466"/>
      <c r="Q75" s="466"/>
      <c r="R75" s="466"/>
      <c r="S75" s="468"/>
      <c r="T75" s="420"/>
      <c r="U75" s="420"/>
      <c r="V75" s="420"/>
      <c r="W75" s="420"/>
      <c r="X75" s="420"/>
    </row>
    <row r="76" spans="1:24" s="421" customFormat="1" ht="18" customHeight="1">
      <c r="A76" s="533"/>
      <c r="B76" s="566"/>
      <c r="C76" s="1056"/>
      <c r="D76" s="1115"/>
      <c r="E76" s="1908"/>
      <c r="F76" s="2915"/>
      <c r="G76" s="2908"/>
      <c r="H76" s="1156"/>
      <c r="I76" s="1731" t="s">
        <v>1177</v>
      </c>
      <c r="J76" s="3028" t="s">
        <v>570</v>
      </c>
      <c r="K76" s="2937">
        <f t="shared" ref="K76:K81" si="14">N76</f>
        <v>39600</v>
      </c>
      <c r="L76" s="1111" t="s">
        <v>1178</v>
      </c>
      <c r="M76" s="1095"/>
      <c r="N76" s="1107">
        <f>O76*P76</f>
        <v>39600</v>
      </c>
      <c r="O76" s="1097">
        <v>3300</v>
      </c>
      <c r="P76" s="466">
        <v>12</v>
      </c>
      <c r="Q76" s="466"/>
      <c r="R76" s="466"/>
      <c r="S76" s="468"/>
      <c r="T76" s="420"/>
      <c r="U76" s="420"/>
      <c r="V76" s="420"/>
      <c r="W76" s="420"/>
      <c r="X76" s="420"/>
    </row>
    <row r="77" spans="1:24" s="421" customFormat="1" ht="18" customHeight="1">
      <c r="A77" s="533"/>
      <c r="B77" s="566"/>
      <c r="C77" s="1056"/>
      <c r="D77" s="1115"/>
      <c r="E77" s="1908"/>
      <c r="F77" s="2915"/>
      <c r="G77" s="2908"/>
      <c r="H77" s="1156"/>
      <c r="I77" s="1731" t="s">
        <v>1179</v>
      </c>
      <c r="J77" s="3028" t="s">
        <v>570</v>
      </c>
      <c r="K77" s="2937">
        <f t="shared" si="14"/>
        <v>4000</v>
      </c>
      <c r="L77" s="1111" t="s">
        <v>1180</v>
      </c>
      <c r="M77" s="1095"/>
      <c r="N77" s="1107">
        <f>O77*P77*Q77</f>
        <v>4000</v>
      </c>
      <c r="O77" s="1097">
        <v>500</v>
      </c>
      <c r="P77" s="466">
        <v>2</v>
      </c>
      <c r="Q77" s="466">
        <v>4</v>
      </c>
      <c r="R77" s="466"/>
      <c r="S77" s="468"/>
      <c r="T77" s="420"/>
      <c r="U77" s="420"/>
      <c r="V77" s="420"/>
      <c r="W77" s="420"/>
      <c r="X77" s="420"/>
    </row>
    <row r="78" spans="1:24" s="421" customFormat="1" ht="18" customHeight="1">
      <c r="A78" s="533"/>
      <c r="B78" s="566"/>
      <c r="C78" s="1056"/>
      <c r="D78" s="1115"/>
      <c r="E78" s="1908"/>
      <c r="F78" s="2915"/>
      <c r="G78" s="2908"/>
      <c r="H78" s="1156"/>
      <c r="I78" s="1731" t="s">
        <v>1181</v>
      </c>
      <c r="J78" s="3028" t="s">
        <v>570</v>
      </c>
      <c r="K78" s="2937">
        <f t="shared" si="14"/>
        <v>13200</v>
      </c>
      <c r="L78" s="1111" t="s">
        <v>1182</v>
      </c>
      <c r="M78" s="1095"/>
      <c r="N78" s="1107">
        <f>O78*P78*Q78</f>
        <v>13200</v>
      </c>
      <c r="O78" s="1097">
        <v>550</v>
      </c>
      <c r="P78" s="466">
        <v>2</v>
      </c>
      <c r="Q78" s="466">
        <v>12</v>
      </c>
      <c r="R78" s="466"/>
      <c r="S78" s="468"/>
      <c r="T78" s="420"/>
      <c r="U78" s="420"/>
      <c r="V78" s="420"/>
      <c r="W78" s="420"/>
      <c r="X78" s="420"/>
    </row>
    <row r="79" spans="1:24" s="421" customFormat="1" ht="18" customHeight="1">
      <c r="A79" s="533"/>
      <c r="B79" s="566"/>
      <c r="C79" s="1056"/>
      <c r="D79" s="1115"/>
      <c r="E79" s="1908"/>
      <c r="F79" s="2915"/>
      <c r="G79" s="2908"/>
      <c r="H79" s="1156"/>
      <c r="I79" s="1731" t="s">
        <v>1183</v>
      </c>
      <c r="J79" s="3028" t="s">
        <v>570</v>
      </c>
      <c r="K79" s="2937">
        <f t="shared" si="14"/>
        <v>13200</v>
      </c>
      <c r="L79" s="1111" t="s">
        <v>1184</v>
      </c>
      <c r="M79" s="1095"/>
      <c r="N79" s="1107">
        <f>O79*P79*Q79</f>
        <v>13200</v>
      </c>
      <c r="O79" s="1097">
        <v>550</v>
      </c>
      <c r="P79" s="466">
        <v>2</v>
      </c>
      <c r="Q79" s="466">
        <v>12</v>
      </c>
      <c r="R79" s="466"/>
      <c r="S79" s="468"/>
      <c r="T79" s="420"/>
      <c r="U79" s="420"/>
      <c r="V79" s="420"/>
      <c r="W79" s="420"/>
      <c r="X79" s="420"/>
    </row>
    <row r="80" spans="1:24" s="421" customFormat="1" ht="18" customHeight="1">
      <c r="A80" s="533"/>
      <c r="B80" s="566"/>
      <c r="C80" s="1056"/>
      <c r="D80" s="1115"/>
      <c r="E80" s="1908"/>
      <c r="F80" s="2915"/>
      <c r="G80" s="2908"/>
      <c r="H80" s="1156"/>
      <c r="I80" s="1731" t="s">
        <v>1185</v>
      </c>
      <c r="J80" s="3028" t="s">
        <v>570</v>
      </c>
      <c r="K80" s="2937">
        <f t="shared" si="14"/>
        <v>15000</v>
      </c>
      <c r="L80" s="1111" t="s">
        <v>1186</v>
      </c>
      <c r="M80" s="1095"/>
      <c r="N80" s="1107">
        <f>O80*P80*Q80</f>
        <v>15000</v>
      </c>
      <c r="O80" s="1097">
        <v>1000</v>
      </c>
      <c r="P80" s="466">
        <v>1</v>
      </c>
      <c r="Q80" s="466">
        <v>15</v>
      </c>
      <c r="R80" s="466"/>
      <c r="S80" s="468"/>
      <c r="T80" s="420"/>
      <c r="U80" s="420"/>
      <c r="V80" s="420"/>
      <c r="W80" s="420"/>
      <c r="X80" s="420"/>
    </row>
    <row r="81" spans="1:24" s="421" customFormat="1" ht="18" customHeight="1">
      <c r="A81" s="533"/>
      <c r="B81" s="566"/>
      <c r="C81" s="1056"/>
      <c r="D81" s="1115"/>
      <c r="E81" s="1908"/>
      <c r="F81" s="2915"/>
      <c r="G81" s="2908"/>
      <c r="H81" s="1156"/>
      <c r="I81" s="1731" t="s">
        <v>1187</v>
      </c>
      <c r="J81" s="3028" t="s">
        <v>570</v>
      </c>
      <c r="K81" s="2937">
        <f t="shared" si="14"/>
        <v>100</v>
      </c>
      <c r="L81" s="1111" t="s">
        <v>1186</v>
      </c>
      <c r="M81" s="1095"/>
      <c r="N81" s="1107">
        <f>O81*P81</f>
        <v>100</v>
      </c>
      <c r="O81" s="1097">
        <v>50</v>
      </c>
      <c r="P81" s="466">
        <v>2</v>
      </c>
      <c r="Q81" s="466"/>
      <c r="R81" s="466"/>
      <c r="S81" s="468"/>
      <c r="T81" s="420"/>
      <c r="U81" s="420"/>
      <c r="V81" s="420"/>
      <c r="W81" s="420"/>
      <c r="X81" s="420"/>
    </row>
    <row r="82" spans="1:24" s="421" customFormat="1" ht="18" customHeight="1">
      <c r="A82" s="533"/>
      <c r="B82" s="1109"/>
      <c r="C82" s="1114"/>
      <c r="D82" s="1109"/>
      <c r="E82" s="2951"/>
      <c r="F82" s="2907"/>
      <c r="G82" s="2908"/>
      <c r="H82" s="1118"/>
      <c r="I82" s="1731" t="s">
        <v>1188</v>
      </c>
      <c r="J82" s="3028" t="s">
        <v>570</v>
      </c>
      <c r="K82" s="2937">
        <f t="shared" ref="K82" si="15">M82</f>
        <v>600</v>
      </c>
      <c r="L82" s="1111" t="s">
        <v>1189</v>
      </c>
      <c r="M82" s="1160">
        <f>N82*P82</f>
        <v>600</v>
      </c>
      <c r="N82" s="1097">
        <v>100</v>
      </c>
      <c r="O82" s="1159"/>
      <c r="P82" s="1159">
        <v>6</v>
      </c>
      <c r="Q82" s="416"/>
      <c r="R82" s="1161"/>
      <c r="S82" s="1161"/>
      <c r="T82" s="1161"/>
    </row>
    <row r="83" spans="1:24" s="420" customFormat="1" ht="19.5" customHeight="1">
      <c r="A83" s="533"/>
      <c r="B83" s="1109"/>
      <c r="C83" s="1114"/>
      <c r="D83" s="1109"/>
      <c r="E83" s="2951" t="s">
        <v>777</v>
      </c>
      <c r="F83" s="2907">
        <f>M83</f>
        <v>27984</v>
      </c>
      <c r="G83" s="2908">
        <v>23530</v>
      </c>
      <c r="H83" s="1116">
        <f>F83-G83</f>
        <v>4454</v>
      </c>
      <c r="I83" s="1836"/>
      <c r="J83" s="3028"/>
      <c r="K83" s="3006">
        <f>SUM(K84,K87,K90)</f>
        <v>27984</v>
      </c>
      <c r="L83" s="1127"/>
      <c r="M83" s="1120">
        <f>SUM(M84:M91)</f>
        <v>27984</v>
      </c>
      <c r="N83" s="1107"/>
      <c r="O83" s="1097"/>
      <c r="P83" s="466"/>
      <c r="Q83" s="466"/>
      <c r="R83" s="418"/>
      <c r="S83" s="419"/>
      <c r="T83" s="419"/>
      <c r="U83" s="419"/>
    </row>
    <row r="84" spans="1:24" s="420" customFormat="1" ht="19.5" customHeight="1">
      <c r="A84" s="533"/>
      <c r="B84" s="1109"/>
      <c r="C84" s="1114"/>
      <c r="D84" s="1109"/>
      <c r="E84" s="2951"/>
      <c r="F84" s="2907"/>
      <c r="G84" s="2908"/>
      <c r="H84" s="1118"/>
      <c r="I84" s="1731" t="s">
        <v>1190</v>
      </c>
      <c r="J84" s="3028"/>
      <c r="K84" s="2937">
        <f>SUM(K85:K86)</f>
        <v>4784</v>
      </c>
      <c r="L84" s="1127" t="s">
        <v>1191</v>
      </c>
      <c r="M84" s="1095">
        <f>SUM(N85:N86)</f>
        <v>4784</v>
      </c>
      <c r="N84" s="1107"/>
      <c r="O84" s="1097"/>
      <c r="P84" s="466"/>
      <c r="Q84" s="466"/>
      <c r="R84" s="418"/>
      <c r="S84" s="419"/>
      <c r="T84" s="419"/>
      <c r="U84" s="419"/>
    </row>
    <row r="85" spans="1:24" s="420" customFormat="1" ht="19.5" customHeight="1">
      <c r="A85" s="533"/>
      <c r="B85" s="1109"/>
      <c r="C85" s="1114"/>
      <c r="D85" s="1109"/>
      <c r="E85" s="2951"/>
      <c r="F85" s="2907"/>
      <c r="G85" s="2908"/>
      <c r="H85" s="1118"/>
      <c r="I85" s="1731" t="s">
        <v>1436</v>
      </c>
      <c r="J85" s="3028" t="s">
        <v>570</v>
      </c>
      <c r="K85" s="2937">
        <f t="shared" ref="K85:K86" si="16">N85</f>
        <v>1584</v>
      </c>
      <c r="L85" s="1111" t="s">
        <v>1192</v>
      </c>
      <c r="M85" s="1095"/>
      <c r="N85" s="1107">
        <f>O85*P85*Q85</f>
        <v>1584</v>
      </c>
      <c r="O85" s="1097">
        <v>22</v>
      </c>
      <c r="P85" s="466">
        <v>6</v>
      </c>
      <c r="Q85" s="466">
        <v>12</v>
      </c>
      <c r="R85" s="418"/>
      <c r="S85" s="419"/>
      <c r="T85" s="419"/>
      <c r="U85" s="419"/>
    </row>
    <row r="86" spans="1:24" s="420" customFormat="1" ht="19.5" customHeight="1">
      <c r="A86" s="533"/>
      <c r="B86" s="1109"/>
      <c r="C86" s="1114"/>
      <c r="D86" s="1109"/>
      <c r="E86" s="2951"/>
      <c r="F86" s="2907"/>
      <c r="G86" s="2908"/>
      <c r="H86" s="1118"/>
      <c r="I86" s="1731" t="s">
        <v>1193</v>
      </c>
      <c r="J86" s="3028" t="s">
        <v>570</v>
      </c>
      <c r="K86" s="2937">
        <f t="shared" si="16"/>
        <v>3200</v>
      </c>
      <c r="L86" s="1111" t="s">
        <v>1194</v>
      </c>
      <c r="M86" s="1095"/>
      <c r="N86" s="1107">
        <f>O86*P86*Q86</f>
        <v>3200</v>
      </c>
      <c r="O86" s="1097">
        <v>400</v>
      </c>
      <c r="P86" s="466">
        <v>2</v>
      </c>
      <c r="Q86" s="466">
        <v>4</v>
      </c>
      <c r="R86" s="418"/>
      <c r="S86" s="419"/>
      <c r="T86" s="419"/>
      <c r="U86" s="419"/>
    </row>
    <row r="87" spans="1:24" s="421" customFormat="1" ht="19.5" customHeight="1">
      <c r="A87" s="533"/>
      <c r="B87" s="566"/>
      <c r="C87" s="1056"/>
      <c r="D87" s="1115"/>
      <c r="E87" s="1908"/>
      <c r="F87" s="2915"/>
      <c r="G87" s="2908"/>
      <c r="H87" s="1156"/>
      <c r="I87" s="1731" t="s">
        <v>1195</v>
      </c>
      <c r="J87" s="3028" t="s">
        <v>570</v>
      </c>
      <c r="K87" s="2937">
        <f>SUM(K88:K89)</f>
        <v>10000</v>
      </c>
      <c r="L87" s="1127" t="s">
        <v>1196</v>
      </c>
      <c r="M87" s="1117">
        <f>SUM(N88:N89)</f>
        <v>10000</v>
      </c>
      <c r="N87" s="1142"/>
      <c r="O87" s="1143"/>
      <c r="P87" s="1144"/>
      <c r="Q87" s="1144"/>
      <c r="R87" s="1144"/>
      <c r="S87" s="468"/>
      <c r="T87" s="420"/>
      <c r="U87" s="420"/>
      <c r="V87" s="420"/>
      <c r="W87" s="420"/>
      <c r="X87" s="420"/>
    </row>
    <row r="88" spans="1:24" s="421" customFormat="1" ht="19.5" customHeight="1">
      <c r="A88" s="533"/>
      <c r="B88" s="566"/>
      <c r="C88" s="1056"/>
      <c r="D88" s="1115"/>
      <c r="E88" s="2955"/>
      <c r="F88" s="2917"/>
      <c r="G88" s="2908"/>
      <c r="H88" s="1156"/>
      <c r="I88" s="2982" t="s">
        <v>1197</v>
      </c>
      <c r="J88" s="3029" t="s">
        <v>570</v>
      </c>
      <c r="K88" s="3004">
        <f>N88</f>
        <v>9000</v>
      </c>
      <c r="L88" s="1139" t="s">
        <v>1198</v>
      </c>
      <c r="M88" s="1117"/>
      <c r="N88" s="1142">
        <f>O88*Q88</f>
        <v>9000</v>
      </c>
      <c r="O88" s="1143">
        <v>1800</v>
      </c>
      <c r="P88" s="1144"/>
      <c r="Q88" s="1144">
        <v>5</v>
      </c>
      <c r="R88" s="1144"/>
      <c r="S88" s="468"/>
      <c r="T88" s="420"/>
      <c r="U88" s="420"/>
      <c r="V88" s="420"/>
      <c r="W88" s="420"/>
      <c r="X88" s="420"/>
    </row>
    <row r="89" spans="1:24" s="421" customFormat="1" ht="19.5" customHeight="1">
      <c r="A89" s="533"/>
      <c r="B89" s="566"/>
      <c r="C89" s="1056"/>
      <c r="D89" s="1115"/>
      <c r="E89" s="2955"/>
      <c r="F89" s="2917"/>
      <c r="G89" s="2908"/>
      <c r="H89" s="1156"/>
      <c r="I89" s="1731" t="s">
        <v>1199</v>
      </c>
      <c r="J89" s="3028" t="s">
        <v>570</v>
      </c>
      <c r="K89" s="2937">
        <f t="shared" ref="K89" si="17">N89</f>
        <v>1000</v>
      </c>
      <c r="L89" s="1111" t="s">
        <v>1200</v>
      </c>
      <c r="M89" s="1095"/>
      <c r="N89" s="1107">
        <f>O89*Q89</f>
        <v>1000</v>
      </c>
      <c r="O89" s="1097">
        <v>500</v>
      </c>
      <c r="P89" s="466"/>
      <c r="Q89" s="466">
        <v>2</v>
      </c>
      <c r="R89" s="1144"/>
      <c r="S89" s="468"/>
      <c r="T89" s="420"/>
      <c r="U89" s="420"/>
      <c r="V89" s="420"/>
      <c r="W89" s="420"/>
      <c r="X89" s="420"/>
    </row>
    <row r="90" spans="1:24" s="420" customFormat="1" ht="19.5" customHeight="1">
      <c r="A90" s="533"/>
      <c r="B90" s="1109"/>
      <c r="C90" s="1114"/>
      <c r="D90" s="1109"/>
      <c r="E90" s="2951"/>
      <c r="F90" s="2907"/>
      <c r="G90" s="2908"/>
      <c r="H90" s="1118"/>
      <c r="I90" s="1731" t="s">
        <v>1201</v>
      </c>
      <c r="J90" s="3028"/>
      <c r="K90" s="2937">
        <f>M90</f>
        <v>13200</v>
      </c>
      <c r="L90" s="1127" t="s">
        <v>1202</v>
      </c>
      <c r="M90" s="1095">
        <f>SUM(N91:N91)</f>
        <v>13200</v>
      </c>
      <c r="N90" s="1107"/>
      <c r="O90" s="1097"/>
      <c r="P90" s="466"/>
      <c r="Q90" s="466"/>
      <c r="R90" s="418"/>
      <c r="S90" s="419"/>
      <c r="T90" s="419"/>
      <c r="U90" s="419"/>
    </row>
    <row r="91" spans="1:24" s="420" customFormat="1" ht="19.5" customHeight="1">
      <c r="A91" s="533"/>
      <c r="B91" s="1109"/>
      <c r="C91" s="1114"/>
      <c r="D91" s="1109"/>
      <c r="E91" s="2956"/>
      <c r="F91" s="2910"/>
      <c r="G91" s="2911"/>
      <c r="H91" s="1124"/>
      <c r="I91" s="2976" t="s">
        <v>1203</v>
      </c>
      <c r="J91" s="3027" t="s">
        <v>570</v>
      </c>
      <c r="K91" s="2945">
        <f>N91</f>
        <v>13200</v>
      </c>
      <c r="L91" s="1111" t="s">
        <v>1204</v>
      </c>
      <c r="M91" s="1095"/>
      <c r="N91" s="1107">
        <f>O91*P91*Q91</f>
        <v>13200</v>
      </c>
      <c r="O91" s="1097">
        <v>1100</v>
      </c>
      <c r="P91" s="466">
        <v>1</v>
      </c>
      <c r="Q91" s="466">
        <v>12</v>
      </c>
      <c r="R91" s="418"/>
      <c r="S91" s="419"/>
      <c r="T91" s="419"/>
      <c r="U91" s="419"/>
    </row>
    <row r="92" spans="1:24" s="420" customFormat="1" ht="19.5" customHeight="1">
      <c r="A92" s="1135"/>
      <c r="B92" s="1136"/>
      <c r="C92" s="1145"/>
      <c r="D92" s="1136"/>
      <c r="E92" s="2957" t="s">
        <v>1205</v>
      </c>
      <c r="F92" s="2905">
        <v>0</v>
      </c>
      <c r="G92" s="2906">
        <v>3600</v>
      </c>
      <c r="H92" s="1154">
        <f>F92-G92</f>
        <v>-3600</v>
      </c>
      <c r="I92" s="2979" t="s">
        <v>1206</v>
      </c>
      <c r="J92" s="3031"/>
      <c r="K92" s="3007">
        <v>0</v>
      </c>
      <c r="L92" s="1127"/>
      <c r="M92" s="1120">
        <v>0</v>
      </c>
      <c r="N92" s="1107"/>
      <c r="O92" s="1097"/>
      <c r="P92" s="466"/>
      <c r="Q92" s="466"/>
      <c r="R92" s="418"/>
      <c r="S92" s="419"/>
      <c r="T92" s="419"/>
      <c r="U92" s="419"/>
    </row>
    <row r="93" spans="1:24" s="421" customFormat="1" ht="19.5" customHeight="1">
      <c r="A93" s="533"/>
      <c r="B93" s="566"/>
      <c r="C93" s="1056"/>
      <c r="D93" s="566"/>
      <c r="E93" s="2952" t="s">
        <v>1207</v>
      </c>
      <c r="F93" s="2916">
        <f>M93</f>
        <v>64140</v>
      </c>
      <c r="G93" s="2908">
        <v>70860</v>
      </c>
      <c r="H93" s="1116">
        <f>F93-G93</f>
        <v>-6720</v>
      </c>
      <c r="I93" s="1836"/>
      <c r="J93" s="3029"/>
      <c r="K93" s="3008">
        <f>SUM(K94,K98,K101,K102)</f>
        <v>64140</v>
      </c>
      <c r="L93" s="1162"/>
      <c r="M93" s="1120">
        <f>SUM(M94:M103)</f>
        <v>64140</v>
      </c>
      <c r="N93" s="1095"/>
      <c r="O93" s="1097"/>
      <c r="P93" s="466"/>
      <c r="Q93" s="466"/>
      <c r="R93" s="466"/>
      <c r="S93" s="468"/>
      <c r="T93" s="420"/>
      <c r="U93" s="420"/>
      <c r="V93" s="420"/>
      <c r="W93" s="420"/>
      <c r="X93" s="420"/>
    </row>
    <row r="94" spans="1:24" s="420" customFormat="1" ht="19.5" customHeight="1">
      <c r="A94" s="533"/>
      <c r="B94" s="566"/>
      <c r="C94" s="1056"/>
      <c r="D94" s="566"/>
      <c r="E94" s="1945"/>
      <c r="F94" s="2916"/>
      <c r="G94" s="2908"/>
      <c r="H94" s="1118"/>
      <c r="I94" s="2977" t="s">
        <v>959</v>
      </c>
      <c r="J94" s="3032"/>
      <c r="K94" s="3009">
        <f>SUM(K95:K97)</f>
        <v>25800</v>
      </c>
      <c r="L94" s="1127" t="s">
        <v>1208</v>
      </c>
      <c r="M94" s="1164">
        <f>SUM(N95:N97)</f>
        <v>25800</v>
      </c>
      <c r="N94" s="1107"/>
      <c r="O94" s="1097"/>
      <c r="P94" s="466"/>
      <c r="Q94" s="466"/>
      <c r="R94" s="466"/>
      <c r="S94" s="468"/>
    </row>
    <row r="95" spans="1:24" s="420" customFormat="1" ht="19.5" customHeight="1">
      <c r="A95" s="533"/>
      <c r="B95" s="566"/>
      <c r="C95" s="1056"/>
      <c r="D95" s="566"/>
      <c r="E95" s="1945"/>
      <c r="F95" s="2916"/>
      <c r="G95" s="2908"/>
      <c r="H95" s="1118"/>
      <c r="I95" s="2977" t="s">
        <v>1209</v>
      </c>
      <c r="J95" s="3032" t="s">
        <v>570</v>
      </c>
      <c r="K95" s="3009">
        <f>N95</f>
        <v>12040</v>
      </c>
      <c r="L95" s="1163" t="s">
        <v>1210</v>
      </c>
      <c r="M95" s="1095"/>
      <c r="N95" s="1107">
        <f>O95*P95*Q95*R95</f>
        <v>12040</v>
      </c>
      <c r="O95" s="1097">
        <v>140</v>
      </c>
      <c r="P95" s="466">
        <v>43</v>
      </c>
      <c r="Q95" s="466">
        <v>2</v>
      </c>
      <c r="R95" s="466">
        <v>1</v>
      </c>
      <c r="S95" s="468"/>
    </row>
    <row r="96" spans="1:24" s="420" customFormat="1" ht="19.5" customHeight="1">
      <c r="A96" s="533"/>
      <c r="B96" s="566"/>
      <c r="C96" s="1056"/>
      <c r="D96" s="566"/>
      <c r="E96" s="1945"/>
      <c r="F96" s="2916"/>
      <c r="G96" s="2908"/>
      <c r="H96" s="1118"/>
      <c r="I96" s="2977" t="s">
        <v>1211</v>
      </c>
      <c r="J96" s="3032" t="s">
        <v>570</v>
      </c>
      <c r="K96" s="3009">
        <f>N96</f>
        <v>6880</v>
      </c>
      <c r="L96" s="1163" t="s">
        <v>1212</v>
      </c>
      <c r="M96" s="1095"/>
      <c r="N96" s="1107">
        <f>O96*P96*Q96*R96</f>
        <v>6880</v>
      </c>
      <c r="O96" s="1097">
        <v>80</v>
      </c>
      <c r="P96" s="466">
        <v>43</v>
      </c>
      <c r="Q96" s="466">
        <v>2</v>
      </c>
      <c r="R96" s="466">
        <v>1</v>
      </c>
      <c r="S96" s="468"/>
    </row>
    <row r="97" spans="1:22" s="420" customFormat="1" ht="19.5" customHeight="1">
      <c r="A97" s="533"/>
      <c r="B97" s="566"/>
      <c r="C97" s="1056"/>
      <c r="D97" s="566"/>
      <c r="E97" s="1945"/>
      <c r="F97" s="2916"/>
      <c r="G97" s="2908"/>
      <c r="H97" s="1118"/>
      <c r="I97" s="2977" t="s">
        <v>1213</v>
      </c>
      <c r="J97" s="3032" t="s">
        <v>570</v>
      </c>
      <c r="K97" s="3009">
        <f>N97</f>
        <v>6880</v>
      </c>
      <c r="L97" s="1163" t="s">
        <v>1214</v>
      </c>
      <c r="M97" s="1095"/>
      <c r="N97" s="1107">
        <f>O97*P97*Q97*R97</f>
        <v>6880</v>
      </c>
      <c r="O97" s="1097">
        <v>80</v>
      </c>
      <c r="P97" s="466">
        <v>43</v>
      </c>
      <c r="Q97" s="466">
        <v>2</v>
      </c>
      <c r="R97" s="466">
        <v>1</v>
      </c>
      <c r="S97" s="468"/>
    </row>
    <row r="98" spans="1:22" s="420" customFormat="1" ht="19.5" customHeight="1">
      <c r="A98" s="533"/>
      <c r="B98" s="566"/>
      <c r="C98" s="1056"/>
      <c r="D98" s="566"/>
      <c r="E98" s="1945"/>
      <c r="F98" s="2916"/>
      <c r="G98" s="2908"/>
      <c r="H98" s="1118"/>
      <c r="I98" s="2981" t="s">
        <v>1215</v>
      </c>
      <c r="J98" s="3032"/>
      <c r="K98" s="3009">
        <f>SUM(K99:K100)</f>
        <v>33540</v>
      </c>
      <c r="L98" s="1127" t="s">
        <v>1216</v>
      </c>
      <c r="M98" s="1165">
        <f>SUM(N99:N100)</f>
        <v>33540</v>
      </c>
      <c r="N98" s="1107"/>
      <c r="O98" s="1097"/>
      <c r="P98" s="466"/>
      <c r="Q98" s="466"/>
      <c r="R98" s="466"/>
      <c r="S98" s="468"/>
    </row>
    <row r="99" spans="1:22" s="420" customFormat="1" ht="19.5" customHeight="1">
      <c r="A99" s="533"/>
      <c r="B99" s="566"/>
      <c r="C99" s="1056"/>
      <c r="D99" s="566"/>
      <c r="E99" s="1945"/>
      <c r="F99" s="2916"/>
      <c r="G99" s="2908"/>
      <c r="H99" s="1118"/>
      <c r="I99" s="2981" t="s">
        <v>1217</v>
      </c>
      <c r="J99" s="3032" t="s">
        <v>570</v>
      </c>
      <c r="K99" s="3009">
        <f>N99</f>
        <v>12900</v>
      </c>
      <c r="L99" s="1163" t="s">
        <v>1218</v>
      </c>
      <c r="M99" s="1095"/>
      <c r="N99" s="1107">
        <f>O99*P99*Q99</f>
        <v>12900</v>
      </c>
      <c r="O99" s="1097">
        <v>100</v>
      </c>
      <c r="P99" s="466">
        <v>43</v>
      </c>
      <c r="Q99" s="466">
        <v>3</v>
      </c>
      <c r="R99" s="466"/>
      <c r="S99" s="468"/>
    </row>
    <row r="100" spans="1:22" s="420" customFormat="1" ht="19.5" customHeight="1">
      <c r="A100" s="533"/>
      <c r="B100" s="566"/>
      <c r="C100" s="1056"/>
      <c r="D100" s="566"/>
      <c r="E100" s="1945"/>
      <c r="F100" s="2916"/>
      <c r="G100" s="2908"/>
      <c r="H100" s="1118"/>
      <c r="I100" s="2980" t="s">
        <v>1219</v>
      </c>
      <c r="J100" s="3032" t="s">
        <v>570</v>
      </c>
      <c r="K100" s="3009">
        <f>N100</f>
        <v>20640</v>
      </c>
      <c r="L100" s="1163" t="s">
        <v>1220</v>
      </c>
      <c r="M100" s="1095"/>
      <c r="N100" s="1107">
        <f>O100*P100*Q100</f>
        <v>20640</v>
      </c>
      <c r="O100" s="1097">
        <v>40</v>
      </c>
      <c r="P100" s="466">
        <v>43</v>
      </c>
      <c r="Q100" s="466">
        <v>12</v>
      </c>
      <c r="R100" s="466"/>
      <c r="S100" s="468"/>
    </row>
    <row r="101" spans="1:22" s="420" customFormat="1" ht="19.5" customHeight="1">
      <c r="A101" s="533"/>
      <c r="B101" s="566"/>
      <c r="C101" s="1056"/>
      <c r="D101" s="566"/>
      <c r="E101" s="1945"/>
      <c r="F101" s="2916"/>
      <c r="G101" s="2908"/>
      <c r="H101" s="1118"/>
      <c r="I101" s="2981" t="s">
        <v>2259</v>
      </c>
      <c r="J101" s="3032"/>
      <c r="K101" s="3009">
        <v>0</v>
      </c>
      <c r="L101" s="1127" t="s">
        <v>1221</v>
      </c>
      <c r="M101" s="1095">
        <v>0</v>
      </c>
      <c r="N101" s="1107"/>
      <c r="O101" s="1097"/>
      <c r="P101" s="466"/>
      <c r="Q101" s="466"/>
      <c r="R101" s="466"/>
      <c r="S101" s="468"/>
    </row>
    <row r="102" spans="1:22" s="420" customFormat="1" ht="19.5" customHeight="1">
      <c r="A102" s="533"/>
      <c r="B102" s="566"/>
      <c r="C102" s="1056"/>
      <c r="D102" s="566"/>
      <c r="E102" s="1945"/>
      <c r="F102" s="2916"/>
      <c r="G102" s="2908"/>
      <c r="H102" s="1118"/>
      <c r="I102" s="2983" t="s">
        <v>962</v>
      </c>
      <c r="J102" s="3029"/>
      <c r="K102" s="3009">
        <f>SUM(K103:K103)</f>
        <v>4800</v>
      </c>
      <c r="L102" s="1127" t="s">
        <v>1222</v>
      </c>
      <c r="M102" s="1165">
        <f>N103</f>
        <v>4800</v>
      </c>
      <c r="N102" s="466"/>
      <c r="O102" s="1097"/>
      <c r="P102" s="1167"/>
      <c r="Q102" s="466"/>
      <c r="R102" s="466"/>
      <c r="S102" s="468"/>
    </row>
    <row r="103" spans="1:22" s="420" customFormat="1" ht="19.5" customHeight="1">
      <c r="A103" s="533"/>
      <c r="B103" s="566"/>
      <c r="C103" s="1056"/>
      <c r="D103" s="566"/>
      <c r="E103" s="2958"/>
      <c r="F103" s="2918"/>
      <c r="G103" s="2911"/>
      <c r="H103" s="1124"/>
      <c r="I103" s="2984" t="s">
        <v>1223</v>
      </c>
      <c r="J103" s="3033" t="s">
        <v>570</v>
      </c>
      <c r="K103" s="3010">
        <f>N103</f>
        <v>4800</v>
      </c>
      <c r="L103" s="1169" t="s">
        <v>1224</v>
      </c>
      <c r="M103" s="1095"/>
      <c r="N103" s="1107">
        <f>O103*P103*Q103*R103</f>
        <v>4800</v>
      </c>
      <c r="O103" s="1097">
        <v>8</v>
      </c>
      <c r="P103" s="466">
        <v>5</v>
      </c>
      <c r="Q103" s="466">
        <v>10</v>
      </c>
      <c r="R103" s="466">
        <v>12</v>
      </c>
      <c r="S103" s="468"/>
    </row>
    <row r="104" spans="1:22" s="421" customFormat="1" ht="18" customHeight="1">
      <c r="A104" s="533"/>
      <c r="B104" s="1109"/>
      <c r="C104" s="1114"/>
      <c r="D104" s="1109"/>
      <c r="E104" s="2952" t="s">
        <v>787</v>
      </c>
      <c r="F104" s="2909">
        <f>M104</f>
        <v>136614</v>
      </c>
      <c r="G104" s="2919">
        <v>162564</v>
      </c>
      <c r="H104" s="1121">
        <f>F104-G104</f>
        <v>-25950</v>
      </c>
      <c r="I104" s="1836"/>
      <c r="J104" s="3034"/>
      <c r="K104" s="2941">
        <f>M104</f>
        <v>136614</v>
      </c>
      <c r="L104" s="1111"/>
      <c r="M104" s="1170">
        <f>SUM(M105:M125)</f>
        <v>136614</v>
      </c>
      <c r="N104" s="1160"/>
      <c r="O104" s="1097"/>
      <c r="P104" s="1159"/>
      <c r="Q104" s="1159"/>
      <c r="R104" s="416"/>
      <c r="S104" s="1161"/>
      <c r="T104" s="1161"/>
      <c r="U104" s="1161"/>
    </row>
    <row r="105" spans="1:22" s="421" customFormat="1" ht="18" customHeight="1">
      <c r="A105" s="533"/>
      <c r="B105" s="1109"/>
      <c r="C105" s="1114"/>
      <c r="D105" s="1109"/>
      <c r="E105" s="2951"/>
      <c r="F105" s="2907"/>
      <c r="G105" s="2908"/>
      <c r="H105" s="1118"/>
      <c r="I105" s="1731" t="s">
        <v>1225</v>
      </c>
      <c r="J105" s="3035" t="s">
        <v>570</v>
      </c>
      <c r="K105" s="2937">
        <f t="shared" ref="K105:K111" si="18">M105</f>
        <v>240</v>
      </c>
      <c r="L105" s="1111" t="s">
        <v>1226</v>
      </c>
      <c r="M105" s="1171">
        <f>N105*O105*P105</f>
        <v>240</v>
      </c>
      <c r="N105" s="1097">
        <v>2</v>
      </c>
      <c r="O105" s="1159">
        <v>10</v>
      </c>
      <c r="P105" s="1159">
        <v>12</v>
      </c>
      <c r="Q105" s="416"/>
      <c r="R105" s="1161"/>
      <c r="S105" s="1161"/>
      <c r="T105" s="1161"/>
    </row>
    <row r="106" spans="1:22" s="421" customFormat="1" ht="18" customHeight="1">
      <c r="A106" s="533"/>
      <c r="B106" s="1109"/>
      <c r="C106" s="1114"/>
      <c r="D106" s="1109"/>
      <c r="E106" s="2951"/>
      <c r="F106" s="2907"/>
      <c r="G106" s="2908"/>
      <c r="H106" s="1118"/>
      <c r="I106" s="1731" t="s">
        <v>1227</v>
      </c>
      <c r="J106" s="3035" t="s">
        <v>570</v>
      </c>
      <c r="K106" s="2937">
        <f t="shared" si="18"/>
        <v>5040</v>
      </c>
      <c r="L106" s="1111" t="s">
        <v>1228</v>
      </c>
      <c r="M106" s="1171">
        <f>N106*O106*P106</f>
        <v>5040</v>
      </c>
      <c r="N106" s="1097">
        <v>70</v>
      </c>
      <c r="O106" s="1159">
        <v>6</v>
      </c>
      <c r="P106" s="1159">
        <v>12</v>
      </c>
      <c r="Q106" s="416"/>
      <c r="R106" s="1161"/>
      <c r="S106" s="1161"/>
      <c r="T106" s="1161"/>
    </row>
    <row r="107" spans="1:22" s="421" customFormat="1" ht="18" customHeight="1">
      <c r="A107" s="533"/>
      <c r="B107" s="1109"/>
      <c r="C107" s="1114"/>
      <c r="D107" s="1109"/>
      <c r="E107" s="2951"/>
      <c r="F107" s="2907"/>
      <c r="G107" s="2908"/>
      <c r="H107" s="1118"/>
      <c r="I107" s="1731" t="s">
        <v>1229</v>
      </c>
      <c r="J107" s="3035" t="s">
        <v>570</v>
      </c>
      <c r="K107" s="2937">
        <f t="shared" si="18"/>
        <v>180</v>
      </c>
      <c r="L107" s="1111" t="s">
        <v>1230</v>
      </c>
      <c r="M107" s="1171">
        <f>N107*O107*P107</f>
        <v>180</v>
      </c>
      <c r="N107" s="1097">
        <v>5</v>
      </c>
      <c r="O107" s="1159">
        <v>3</v>
      </c>
      <c r="P107" s="1159">
        <v>12</v>
      </c>
      <c r="Q107" s="416"/>
      <c r="R107" s="1161"/>
      <c r="S107" s="1161"/>
      <c r="T107" s="1161"/>
    </row>
    <row r="108" spans="1:22" s="421" customFormat="1" ht="18" customHeight="1">
      <c r="A108" s="533"/>
      <c r="B108" s="1109"/>
      <c r="C108" s="1114"/>
      <c r="D108" s="1109"/>
      <c r="E108" s="2951"/>
      <c r="F108" s="2907"/>
      <c r="G108" s="2908"/>
      <c r="H108" s="1118"/>
      <c r="I108" s="1731" t="s">
        <v>1231</v>
      </c>
      <c r="J108" s="3035" t="s">
        <v>570</v>
      </c>
      <c r="K108" s="2937">
        <f t="shared" si="18"/>
        <v>504</v>
      </c>
      <c r="L108" s="1125"/>
      <c r="M108" s="1171">
        <f>N108*O108*P108</f>
        <v>504</v>
      </c>
      <c r="N108" s="1097">
        <v>3.5</v>
      </c>
      <c r="O108" s="1159">
        <v>36</v>
      </c>
      <c r="P108" s="1159">
        <v>4</v>
      </c>
      <c r="Q108" s="416"/>
      <c r="R108" s="1161"/>
      <c r="S108" s="1161"/>
      <c r="T108" s="1161"/>
    </row>
    <row r="109" spans="1:22" s="421" customFormat="1" ht="18" customHeight="1">
      <c r="A109" s="533"/>
      <c r="B109" s="1109"/>
      <c r="C109" s="1114"/>
      <c r="D109" s="1109"/>
      <c r="E109" s="2951"/>
      <c r="F109" s="2907"/>
      <c r="G109" s="2908"/>
      <c r="H109" s="1118"/>
      <c r="I109" s="1731" t="s">
        <v>1437</v>
      </c>
      <c r="J109" s="3028" t="s">
        <v>570</v>
      </c>
      <c r="K109" s="2937">
        <f t="shared" si="18"/>
        <v>600</v>
      </c>
      <c r="L109" s="1130" t="s">
        <v>1232</v>
      </c>
      <c r="M109" s="1171">
        <f>N109*P109</f>
        <v>600</v>
      </c>
      <c r="N109" s="1097">
        <v>50</v>
      </c>
      <c r="O109" s="1159"/>
      <c r="P109" s="1159">
        <v>12</v>
      </c>
      <c r="Q109" s="416"/>
      <c r="R109" s="1161"/>
      <c r="S109" s="1161"/>
      <c r="T109" s="1161"/>
    </row>
    <row r="110" spans="1:22" s="421" customFormat="1" ht="18" customHeight="1">
      <c r="A110" s="533"/>
      <c r="B110" s="1109"/>
      <c r="C110" s="1114"/>
      <c r="D110" s="1109"/>
      <c r="E110" s="2951"/>
      <c r="F110" s="2907"/>
      <c r="G110" s="2908"/>
      <c r="H110" s="1118"/>
      <c r="I110" s="1731" t="s">
        <v>1233</v>
      </c>
      <c r="J110" s="3035" t="s">
        <v>570</v>
      </c>
      <c r="K110" s="2937">
        <f t="shared" si="18"/>
        <v>600</v>
      </c>
      <c r="L110" s="1111" t="s">
        <v>1234</v>
      </c>
      <c r="M110" s="1171">
        <f>N110*O110</f>
        <v>600</v>
      </c>
      <c r="N110" s="1097">
        <v>200</v>
      </c>
      <c r="O110" s="1159">
        <v>3</v>
      </c>
      <c r="P110" s="1159"/>
      <c r="Q110" s="416"/>
      <c r="R110" s="1161"/>
      <c r="S110" s="1161"/>
      <c r="T110" s="1161"/>
    </row>
    <row r="111" spans="1:22" s="421" customFormat="1" ht="18" customHeight="1">
      <c r="A111" s="533"/>
      <c r="B111" s="1109"/>
      <c r="C111" s="1114"/>
      <c r="D111" s="1109"/>
      <c r="E111" s="2951"/>
      <c r="F111" s="2907"/>
      <c r="G111" s="2908"/>
      <c r="H111" s="1118"/>
      <c r="I111" s="1731" t="s">
        <v>1235</v>
      </c>
      <c r="J111" s="3028" t="s">
        <v>570</v>
      </c>
      <c r="K111" s="2937">
        <f t="shared" si="18"/>
        <v>400</v>
      </c>
      <c r="L111" s="1111" t="s">
        <v>1234</v>
      </c>
      <c r="M111" s="1171">
        <f>N111*O111</f>
        <v>400</v>
      </c>
      <c r="N111" s="1097">
        <v>400</v>
      </c>
      <c r="O111" s="1159">
        <v>1</v>
      </c>
      <c r="P111" s="1159"/>
      <c r="Q111" s="416"/>
      <c r="R111" s="1161"/>
      <c r="S111" s="1161"/>
      <c r="T111" s="1161"/>
    </row>
    <row r="112" spans="1:22" s="421" customFormat="1" ht="18" customHeight="1">
      <c r="A112" s="533"/>
      <c r="B112" s="566"/>
      <c r="C112" s="566"/>
      <c r="D112" s="1147"/>
      <c r="E112" s="2952"/>
      <c r="F112" s="2916"/>
      <c r="G112" s="2908"/>
      <c r="H112" s="1118"/>
      <c r="I112" s="1179" t="s">
        <v>1236</v>
      </c>
      <c r="J112" s="3036" t="s">
        <v>570</v>
      </c>
      <c r="K112" s="1050">
        <f>SUM(K113:K114)</f>
        <v>800</v>
      </c>
      <c r="L112" s="1127" t="s">
        <v>1237</v>
      </c>
      <c r="M112" s="1170">
        <f>SUM(N113:N114)</f>
        <v>800</v>
      </c>
      <c r="N112" s="1160"/>
      <c r="O112" s="1097"/>
      <c r="P112" s="1159"/>
      <c r="Q112" s="1159"/>
      <c r="R112" s="1159"/>
      <c r="S112" s="1068"/>
      <c r="U112" s="384"/>
      <c r="V112" s="384"/>
    </row>
    <row r="113" spans="1:22" s="421" customFormat="1" ht="18" customHeight="1">
      <c r="A113" s="533"/>
      <c r="B113" s="566"/>
      <c r="C113" s="1056"/>
      <c r="D113" s="1147"/>
      <c r="E113" s="2952"/>
      <c r="F113" s="2916"/>
      <c r="G113" s="2908"/>
      <c r="H113" s="1118"/>
      <c r="I113" s="1179" t="s">
        <v>1238</v>
      </c>
      <c r="J113" s="3036" t="s">
        <v>570</v>
      </c>
      <c r="K113" s="1050">
        <f>N113</f>
        <v>500</v>
      </c>
      <c r="L113" s="1157" t="s">
        <v>1239</v>
      </c>
      <c r="M113" s="1172"/>
      <c r="N113" s="1160">
        <f>O113*P113</f>
        <v>500</v>
      </c>
      <c r="O113" s="1097">
        <v>500</v>
      </c>
      <c r="P113" s="1159">
        <v>1</v>
      </c>
      <c r="Q113" s="1159"/>
      <c r="R113" s="1159"/>
      <c r="S113" s="1068"/>
      <c r="U113" s="384"/>
      <c r="V113" s="384"/>
    </row>
    <row r="114" spans="1:22" s="421" customFormat="1" ht="18" customHeight="1">
      <c r="A114" s="1135"/>
      <c r="B114" s="1168"/>
      <c r="C114" s="1173"/>
      <c r="D114" s="1174"/>
      <c r="E114" s="2956"/>
      <c r="F114" s="2918"/>
      <c r="G114" s="2911"/>
      <c r="H114" s="1124"/>
      <c r="I114" s="2978" t="s">
        <v>1240</v>
      </c>
      <c r="J114" s="2005" t="s">
        <v>570</v>
      </c>
      <c r="K114" s="3011">
        <f>N114</f>
        <v>300</v>
      </c>
      <c r="L114" s="1157" t="s">
        <v>1241</v>
      </c>
      <c r="M114" s="1172"/>
      <c r="N114" s="1160">
        <f>O114*P114</f>
        <v>300</v>
      </c>
      <c r="O114" s="1097">
        <v>300</v>
      </c>
      <c r="P114" s="1159">
        <v>1</v>
      </c>
      <c r="Q114" s="1159"/>
      <c r="R114" s="1159"/>
      <c r="S114" s="1068"/>
      <c r="U114" s="384"/>
      <c r="V114" s="384"/>
    </row>
    <row r="115" spans="1:22" s="421" customFormat="1" ht="21" customHeight="1">
      <c r="A115" s="533"/>
      <c r="B115" s="566"/>
      <c r="C115" s="1056"/>
      <c r="D115" s="1147"/>
      <c r="E115" s="2952"/>
      <c r="F115" s="2916"/>
      <c r="G115" s="2908"/>
      <c r="H115" s="1118"/>
      <c r="I115" s="1179" t="s">
        <v>1242</v>
      </c>
      <c r="J115" s="3036" t="s">
        <v>570</v>
      </c>
      <c r="K115" s="1050">
        <f>SUM(K116)</f>
        <v>12000</v>
      </c>
      <c r="L115" s="1127" t="s">
        <v>1243</v>
      </c>
      <c r="M115" s="1170">
        <f>SUM(N116)</f>
        <v>12000</v>
      </c>
      <c r="N115" s="1160"/>
      <c r="O115" s="1097"/>
      <c r="P115" s="1159"/>
      <c r="Q115" s="1159"/>
      <c r="R115" s="1159"/>
      <c r="S115" s="1068"/>
      <c r="U115" s="384"/>
      <c r="V115" s="384"/>
    </row>
    <row r="116" spans="1:22" s="421" customFormat="1" ht="21" customHeight="1">
      <c r="A116" s="533"/>
      <c r="B116" s="566"/>
      <c r="C116" s="1056"/>
      <c r="D116" s="1147"/>
      <c r="E116" s="2952"/>
      <c r="F116" s="2916"/>
      <c r="G116" s="2908"/>
      <c r="H116" s="1118"/>
      <c r="I116" s="1179" t="s">
        <v>1244</v>
      </c>
      <c r="J116" s="1618" t="s">
        <v>570</v>
      </c>
      <c r="K116" s="1050">
        <f>N116</f>
        <v>12000</v>
      </c>
      <c r="L116" s="1157" t="s">
        <v>1245</v>
      </c>
      <c r="M116" s="1172"/>
      <c r="N116" s="1160">
        <f>O116*P116</f>
        <v>12000</v>
      </c>
      <c r="O116" s="1097">
        <v>12000</v>
      </c>
      <c r="P116" s="1159">
        <v>1</v>
      </c>
      <c r="Q116" s="1159"/>
      <c r="R116" s="1159"/>
      <c r="S116" s="1068"/>
      <c r="U116" s="384"/>
      <c r="V116" s="384"/>
    </row>
    <row r="117" spans="1:22" s="421" customFormat="1" ht="21" customHeight="1">
      <c r="A117" s="533"/>
      <c r="B117" s="566"/>
      <c r="C117" s="1056"/>
      <c r="D117" s="1147"/>
      <c r="E117" s="2952"/>
      <c r="F117" s="2916"/>
      <c r="G117" s="2908"/>
      <c r="H117" s="1118"/>
      <c r="I117" s="1179" t="s">
        <v>1246</v>
      </c>
      <c r="J117" s="1618" t="s">
        <v>570</v>
      </c>
      <c r="K117" s="1050">
        <f>SUM(K118:K119)</f>
        <v>113950</v>
      </c>
      <c r="L117" s="1119" t="s">
        <v>1247</v>
      </c>
      <c r="M117" s="1175">
        <f>SUM(N118:N119)</f>
        <v>113950</v>
      </c>
      <c r="N117" s="1176"/>
      <c r="O117" s="1177" t="s">
        <v>1248</v>
      </c>
      <c r="P117" s="1178" t="s">
        <v>1249</v>
      </c>
      <c r="Q117" s="1178" t="s">
        <v>1250</v>
      </c>
      <c r="R117" s="1159"/>
      <c r="S117" s="1068"/>
      <c r="U117" s="384"/>
      <c r="V117" s="384"/>
    </row>
    <row r="118" spans="1:22" s="421" customFormat="1" ht="21" customHeight="1">
      <c r="A118" s="533"/>
      <c r="B118" s="566"/>
      <c r="C118" s="1056"/>
      <c r="D118" s="1147"/>
      <c r="E118" s="2952"/>
      <c r="F118" s="2916"/>
      <c r="G118" s="2908"/>
      <c r="H118" s="1118"/>
      <c r="I118" s="1179" t="s">
        <v>1251</v>
      </c>
      <c r="J118" s="1618" t="s">
        <v>570</v>
      </c>
      <c r="K118" s="1050">
        <f>N118</f>
        <v>84800</v>
      </c>
      <c r="L118" s="1157" t="s">
        <v>1158</v>
      </c>
      <c r="M118" s="1180"/>
      <c r="N118" s="1107">
        <f>O118*P118*Q118</f>
        <v>84800</v>
      </c>
      <c r="O118" s="1097">
        <v>8000</v>
      </c>
      <c r="P118" s="466">
        <v>10</v>
      </c>
      <c r="Q118" s="1158">
        <v>1.06</v>
      </c>
      <c r="R118" s="1159"/>
      <c r="S118" s="1068"/>
      <c r="U118" s="384"/>
      <c r="V118" s="384"/>
    </row>
    <row r="119" spans="1:22" s="421" customFormat="1" ht="21" customHeight="1">
      <c r="A119" s="533"/>
      <c r="B119" s="566"/>
      <c r="C119" s="1056"/>
      <c r="D119" s="1147"/>
      <c r="E119" s="2952"/>
      <c r="F119" s="2916"/>
      <c r="G119" s="2908"/>
      <c r="H119" s="1118"/>
      <c r="I119" s="1179" t="s">
        <v>1252</v>
      </c>
      <c r="J119" s="1618" t="s">
        <v>570</v>
      </c>
      <c r="K119" s="1050">
        <f>N119</f>
        <v>29150</v>
      </c>
      <c r="L119" s="1157" t="s">
        <v>1158</v>
      </c>
      <c r="M119" s="1180"/>
      <c r="N119" s="1107">
        <f>O119*P119*Q119</f>
        <v>29150</v>
      </c>
      <c r="O119" s="1097">
        <v>1100</v>
      </c>
      <c r="P119" s="466">
        <v>25</v>
      </c>
      <c r="Q119" s="1158">
        <v>1.06</v>
      </c>
      <c r="R119" s="1159"/>
      <c r="S119" s="1068"/>
      <c r="U119" s="384"/>
      <c r="V119" s="384"/>
    </row>
    <row r="120" spans="1:22" s="421" customFormat="1" ht="21" customHeight="1">
      <c r="A120" s="533"/>
      <c r="B120" s="566"/>
      <c r="C120" s="1056"/>
      <c r="D120" s="1147"/>
      <c r="E120" s="2952"/>
      <c r="F120" s="2916"/>
      <c r="G120" s="2908"/>
      <c r="H120" s="1118"/>
      <c r="I120" s="1179" t="s">
        <v>2260</v>
      </c>
      <c r="J120" s="3036" t="s">
        <v>570</v>
      </c>
      <c r="K120" s="1050">
        <f>SUM(K121)</f>
        <v>0</v>
      </c>
      <c r="L120" s="1119" t="s">
        <v>1247</v>
      </c>
      <c r="M120" s="1175">
        <f>SUM(N121)</f>
        <v>0</v>
      </c>
      <c r="N120" s="1181"/>
      <c r="O120" s="1182"/>
      <c r="P120" s="1183"/>
      <c r="Q120" s="1159"/>
      <c r="R120" s="1159"/>
      <c r="S120" s="1068"/>
      <c r="U120" s="384"/>
      <c r="V120" s="384"/>
    </row>
    <row r="121" spans="1:22" s="421" customFormat="1" ht="21" customHeight="1">
      <c r="A121" s="533"/>
      <c r="B121" s="566"/>
      <c r="C121" s="1056"/>
      <c r="D121" s="1147"/>
      <c r="E121" s="2952"/>
      <c r="F121" s="2916"/>
      <c r="G121" s="2908"/>
      <c r="H121" s="1118"/>
      <c r="I121" s="1179" t="s">
        <v>1253</v>
      </c>
      <c r="J121" s="3036" t="s">
        <v>570</v>
      </c>
      <c r="K121" s="1050">
        <f>N121</f>
        <v>0</v>
      </c>
      <c r="L121" s="1157" t="s">
        <v>1158</v>
      </c>
      <c r="M121" s="1175"/>
      <c r="N121" s="1160">
        <f>O121*P121</f>
        <v>0</v>
      </c>
      <c r="O121" s="1097">
        <v>1.3</v>
      </c>
      <c r="P121" s="1097">
        <v>0</v>
      </c>
      <c r="Q121" s="1159"/>
      <c r="R121" s="1159"/>
      <c r="S121" s="1068"/>
      <c r="U121" s="384"/>
      <c r="V121" s="384"/>
    </row>
    <row r="122" spans="1:22" s="421" customFormat="1" ht="21" customHeight="1">
      <c r="A122" s="533"/>
      <c r="B122" s="1109"/>
      <c r="C122" s="1114"/>
      <c r="D122" s="1140"/>
      <c r="E122" s="2952"/>
      <c r="F122" s="2907"/>
      <c r="G122" s="2908"/>
      <c r="H122" s="1118"/>
      <c r="I122" s="2985" t="s">
        <v>1254</v>
      </c>
      <c r="J122" s="3035"/>
      <c r="K122" s="2937">
        <f>SUM(K123:K125)</f>
        <v>2300</v>
      </c>
      <c r="L122" s="1127" t="s">
        <v>1255</v>
      </c>
      <c r="M122" s="1170">
        <f>SUM(N123:N125)</f>
        <v>2300</v>
      </c>
      <c r="N122" s="1160"/>
      <c r="O122" s="1097"/>
      <c r="P122" s="1159"/>
      <c r="Q122" s="1159"/>
      <c r="R122" s="416"/>
      <c r="S122" s="1161"/>
      <c r="T122" s="1161"/>
      <c r="U122" s="1161"/>
    </row>
    <row r="123" spans="1:22" s="421" customFormat="1" ht="21" customHeight="1">
      <c r="A123" s="533"/>
      <c r="B123" s="1109"/>
      <c r="C123" s="1114"/>
      <c r="D123" s="1109"/>
      <c r="E123" s="2951"/>
      <c r="F123" s="2907"/>
      <c r="G123" s="2908"/>
      <c r="H123" s="1118"/>
      <c r="I123" s="2985" t="s">
        <v>1256</v>
      </c>
      <c r="J123" s="3035" t="s">
        <v>570</v>
      </c>
      <c r="K123" s="2937">
        <f>N123</f>
        <v>100</v>
      </c>
      <c r="L123" s="1111" t="s">
        <v>1257</v>
      </c>
      <c r="M123" s="1170"/>
      <c r="N123" s="1160">
        <f>O123*P123*Q123</f>
        <v>100</v>
      </c>
      <c r="O123" s="1097">
        <v>100</v>
      </c>
      <c r="P123" s="1159">
        <v>1</v>
      </c>
      <c r="Q123" s="1159">
        <v>1</v>
      </c>
      <c r="R123" s="416"/>
      <c r="S123" s="1161"/>
      <c r="T123" s="1161"/>
      <c r="U123" s="1161"/>
    </row>
    <row r="124" spans="1:22" s="421" customFormat="1" ht="21" customHeight="1">
      <c r="A124" s="533"/>
      <c r="B124" s="1109"/>
      <c r="C124" s="1114"/>
      <c r="D124" s="1109"/>
      <c r="E124" s="2951"/>
      <c r="F124" s="2907"/>
      <c r="G124" s="2908"/>
      <c r="H124" s="1118"/>
      <c r="I124" s="2985" t="s">
        <v>1258</v>
      </c>
      <c r="J124" s="3035" t="s">
        <v>570</v>
      </c>
      <c r="K124" s="2937">
        <f>N124</f>
        <v>300</v>
      </c>
      <c r="L124" s="1111" t="s">
        <v>1259</v>
      </c>
      <c r="M124" s="1170"/>
      <c r="N124" s="1160">
        <f>O124*P124*Q124</f>
        <v>300</v>
      </c>
      <c r="O124" s="1097">
        <v>150</v>
      </c>
      <c r="P124" s="1159">
        <v>1</v>
      </c>
      <c r="Q124" s="1159">
        <v>2</v>
      </c>
      <c r="R124" s="416"/>
      <c r="S124" s="1161"/>
      <c r="T124" s="1161"/>
      <c r="U124" s="1161"/>
    </row>
    <row r="125" spans="1:22" s="421" customFormat="1" ht="21" customHeight="1">
      <c r="A125" s="533"/>
      <c r="B125" s="1109"/>
      <c r="C125" s="1114"/>
      <c r="D125" s="1109"/>
      <c r="E125" s="2956"/>
      <c r="F125" s="2910"/>
      <c r="G125" s="2911"/>
      <c r="H125" s="1124"/>
      <c r="I125" s="2976" t="s">
        <v>1260</v>
      </c>
      <c r="J125" s="3027" t="s">
        <v>570</v>
      </c>
      <c r="K125" s="2945">
        <f>N125</f>
        <v>1900</v>
      </c>
      <c r="L125" s="1111" t="s">
        <v>1261</v>
      </c>
      <c r="M125" s="1170"/>
      <c r="N125" s="1160">
        <f>O125*P125*Q125</f>
        <v>1900</v>
      </c>
      <c r="O125" s="1097">
        <v>1900</v>
      </c>
      <c r="P125" s="1159">
        <v>1</v>
      </c>
      <c r="Q125" s="1159">
        <v>1</v>
      </c>
      <c r="R125" s="416"/>
      <c r="S125" s="1161"/>
      <c r="T125" s="1161"/>
      <c r="U125" s="1161"/>
    </row>
    <row r="126" spans="1:22" s="420" customFormat="1" ht="21" customHeight="1">
      <c r="A126" s="533"/>
      <c r="B126" s="1109"/>
      <c r="C126" s="1114"/>
      <c r="D126" s="1109"/>
      <c r="E126" s="2952" t="s">
        <v>1262</v>
      </c>
      <c r="F126" s="2907">
        <f>K126</f>
        <v>9400</v>
      </c>
      <c r="G126" s="2908">
        <v>11232</v>
      </c>
      <c r="H126" s="1116">
        <f>F126-G126</f>
        <v>-1832</v>
      </c>
      <c r="I126" s="1836"/>
      <c r="J126" s="3028"/>
      <c r="K126" s="2937">
        <f>SUM(K128:K130)</f>
        <v>9400</v>
      </c>
      <c r="L126" s="1127" t="s">
        <v>1263</v>
      </c>
      <c r="M126" s="1120">
        <f>N128+N129</f>
        <v>8400</v>
      </c>
      <c r="N126" s="1107"/>
      <c r="O126" s="1097"/>
      <c r="P126" s="466"/>
      <c r="Q126" s="466"/>
      <c r="R126" s="418"/>
      <c r="S126" s="419"/>
      <c r="T126" s="419"/>
      <c r="U126" s="419"/>
    </row>
    <row r="127" spans="1:22" s="420" customFormat="1" ht="21" customHeight="1">
      <c r="A127" s="533"/>
      <c r="B127" s="1109"/>
      <c r="C127" s="1114"/>
      <c r="D127" s="1109"/>
      <c r="E127" s="2951"/>
      <c r="F127" s="2907"/>
      <c r="G127" s="2908"/>
      <c r="H127" s="1116"/>
      <c r="I127" s="1731" t="s">
        <v>1264</v>
      </c>
      <c r="J127" s="3028"/>
      <c r="K127" s="2937"/>
      <c r="L127" s="1127"/>
      <c r="M127" s="1120"/>
      <c r="N127" s="1107"/>
      <c r="O127" s="1097"/>
      <c r="P127" s="466"/>
      <c r="Q127" s="466"/>
      <c r="R127" s="418"/>
      <c r="S127" s="419"/>
      <c r="T127" s="419"/>
      <c r="U127" s="419"/>
    </row>
    <row r="128" spans="1:22" s="420" customFormat="1" ht="21" customHeight="1">
      <c r="A128" s="533"/>
      <c r="B128" s="1109"/>
      <c r="C128" s="1114"/>
      <c r="D128" s="1109"/>
      <c r="E128" s="2951"/>
      <c r="F128" s="2907"/>
      <c r="G128" s="2908"/>
      <c r="H128" s="1118"/>
      <c r="I128" s="1731" t="s">
        <v>1265</v>
      </c>
      <c r="J128" s="3028" t="s">
        <v>570</v>
      </c>
      <c r="K128" s="2937">
        <f>N128</f>
        <v>4320</v>
      </c>
      <c r="L128" s="1111" t="s">
        <v>1266</v>
      </c>
      <c r="M128" s="1095"/>
      <c r="N128" s="1107">
        <f>O128*P128*Q128</f>
        <v>4320</v>
      </c>
      <c r="O128" s="1097">
        <v>360</v>
      </c>
      <c r="P128" s="466">
        <v>2</v>
      </c>
      <c r="Q128" s="466">
        <v>6</v>
      </c>
      <c r="R128" s="418"/>
      <c r="S128" s="419"/>
      <c r="T128" s="419"/>
      <c r="U128" s="419"/>
    </row>
    <row r="129" spans="1:21" s="420" customFormat="1" ht="21" customHeight="1">
      <c r="A129" s="533"/>
      <c r="B129" s="1109"/>
      <c r="C129" s="1114"/>
      <c r="D129" s="1109"/>
      <c r="E129" s="2951"/>
      <c r="F129" s="2907"/>
      <c r="G129" s="2908"/>
      <c r="H129" s="1118"/>
      <c r="I129" s="1179" t="s">
        <v>1267</v>
      </c>
      <c r="J129" s="3028" t="s">
        <v>570</v>
      </c>
      <c r="K129" s="2937">
        <f>N129</f>
        <v>4080</v>
      </c>
      <c r="L129" s="1111" t="s">
        <v>1268</v>
      </c>
      <c r="M129" s="1095"/>
      <c r="N129" s="1184">
        <f>O129*P129*Q129*R129</f>
        <v>4080</v>
      </c>
      <c r="O129" s="1097">
        <v>2</v>
      </c>
      <c r="P129" s="466">
        <v>1</v>
      </c>
      <c r="Q129" s="466">
        <v>12</v>
      </c>
      <c r="R129" s="418">
        <v>170</v>
      </c>
      <c r="S129" s="419"/>
      <c r="T129" s="419"/>
      <c r="U129" s="419"/>
    </row>
    <row r="130" spans="1:21" s="420" customFormat="1" ht="21" customHeight="1">
      <c r="A130" s="533"/>
      <c r="B130" s="1109"/>
      <c r="C130" s="1114"/>
      <c r="D130" s="1109"/>
      <c r="E130" s="2951"/>
      <c r="F130" s="2907"/>
      <c r="G130" s="2908"/>
      <c r="H130" s="1118"/>
      <c r="I130" s="2978" t="s">
        <v>1269</v>
      </c>
      <c r="J130" s="3027" t="s">
        <v>570</v>
      </c>
      <c r="K130" s="2945">
        <f>N130</f>
        <v>1000</v>
      </c>
      <c r="L130" s="1111" t="s">
        <v>1268</v>
      </c>
      <c r="M130" s="1095"/>
      <c r="N130" s="1184">
        <f>O130*P130*Q130*R130</f>
        <v>1000</v>
      </c>
      <c r="O130" s="1097">
        <v>0.05</v>
      </c>
      <c r="P130" s="466">
        <v>1</v>
      </c>
      <c r="Q130" s="466">
        <v>1</v>
      </c>
      <c r="R130" s="418">
        <v>20000</v>
      </c>
      <c r="S130" s="419"/>
      <c r="T130" s="419"/>
      <c r="U130" s="419"/>
    </row>
    <row r="131" spans="1:21" s="420" customFormat="1" ht="21" customHeight="1">
      <c r="A131" s="533"/>
      <c r="B131" s="1109"/>
      <c r="C131" s="1114"/>
      <c r="D131" s="3300" t="s">
        <v>795</v>
      </c>
      <c r="E131" s="3301"/>
      <c r="F131" s="2905">
        <f>F132</f>
        <v>9015</v>
      </c>
      <c r="G131" s="2906">
        <f>G132</f>
        <v>9600</v>
      </c>
      <c r="H131" s="1057">
        <f>F131-G131</f>
        <v>-585</v>
      </c>
      <c r="I131" s="2986"/>
      <c r="J131" s="3031"/>
      <c r="K131" s="2933"/>
      <c r="L131" s="1111"/>
      <c r="M131" s="1095"/>
      <c r="N131" s="1107"/>
      <c r="O131" s="1097"/>
      <c r="P131" s="466"/>
      <c r="Q131" s="466"/>
      <c r="R131" s="418"/>
      <c r="S131" s="419"/>
      <c r="T131" s="419"/>
      <c r="U131" s="419"/>
    </row>
    <row r="132" spans="1:21" s="420" customFormat="1" ht="21" customHeight="1">
      <c r="A132" s="533"/>
      <c r="B132" s="1109"/>
      <c r="C132" s="1114"/>
      <c r="D132" s="1186"/>
      <c r="E132" s="2959" t="s">
        <v>1270</v>
      </c>
      <c r="F132" s="2909">
        <f>M132</f>
        <v>9015</v>
      </c>
      <c r="G132" s="2919">
        <v>9600</v>
      </c>
      <c r="H132" s="1187">
        <f>F132-G132</f>
        <v>-585</v>
      </c>
      <c r="I132" s="2987"/>
      <c r="J132" s="3034"/>
      <c r="K132" s="2941">
        <f>SUM(K133:K134)</f>
        <v>9015</v>
      </c>
      <c r="L132" s="1111"/>
      <c r="M132" s="1120">
        <f>SUM(N133:N134)</f>
        <v>9015</v>
      </c>
      <c r="N132" s="1107"/>
      <c r="O132" s="1097"/>
      <c r="P132" s="466"/>
      <c r="Q132" s="466"/>
      <c r="R132" s="418"/>
      <c r="S132" s="419"/>
      <c r="T132" s="419"/>
      <c r="U132" s="419"/>
    </row>
    <row r="133" spans="1:21" s="420" customFormat="1" ht="21" customHeight="1">
      <c r="A133" s="533"/>
      <c r="B133" s="1109"/>
      <c r="C133" s="1114"/>
      <c r="D133" s="1109"/>
      <c r="E133" s="2951"/>
      <c r="F133" s="2907"/>
      <c r="G133" s="2908"/>
      <c r="H133" s="1118"/>
      <c r="I133" s="1731" t="s">
        <v>1271</v>
      </c>
      <c r="J133" s="3028" t="s">
        <v>570</v>
      </c>
      <c r="K133" s="2937">
        <f>N133</f>
        <v>600</v>
      </c>
      <c r="L133" s="1127" t="s">
        <v>1272</v>
      </c>
      <c r="M133" s="1095"/>
      <c r="N133" s="1107">
        <f>O133*P133*Q133*R133</f>
        <v>600</v>
      </c>
      <c r="O133" s="1097">
        <v>10</v>
      </c>
      <c r="P133" s="466">
        <v>5</v>
      </c>
      <c r="Q133" s="466">
        <v>1</v>
      </c>
      <c r="R133" s="418">
        <v>12</v>
      </c>
      <c r="S133" s="419"/>
      <c r="T133" s="419"/>
      <c r="U133" s="419"/>
    </row>
    <row r="134" spans="1:21" s="420" customFormat="1" ht="21" customHeight="1">
      <c r="A134" s="1135"/>
      <c r="B134" s="1136"/>
      <c r="C134" s="1145"/>
      <c r="D134" s="1136"/>
      <c r="E134" s="2953"/>
      <c r="F134" s="2910"/>
      <c r="G134" s="2911"/>
      <c r="H134" s="1124"/>
      <c r="I134" s="2976" t="s">
        <v>1273</v>
      </c>
      <c r="J134" s="3027" t="s">
        <v>570</v>
      </c>
      <c r="K134" s="2945">
        <f>N134</f>
        <v>8415</v>
      </c>
      <c r="L134" s="1111" t="s">
        <v>1274</v>
      </c>
      <c r="M134" s="1095"/>
      <c r="N134" s="1107">
        <f>O134*P134*Q134*R134</f>
        <v>8415</v>
      </c>
      <c r="O134" s="1097">
        <v>85</v>
      </c>
      <c r="P134" s="466">
        <v>11</v>
      </c>
      <c r="Q134" s="466">
        <v>3</v>
      </c>
      <c r="R134" s="418">
        <v>3</v>
      </c>
      <c r="S134" s="419"/>
      <c r="T134" s="419"/>
      <c r="U134" s="419"/>
    </row>
    <row r="135" spans="1:21" s="420" customFormat="1" ht="19.5" customHeight="1">
      <c r="A135" s="533"/>
      <c r="B135" s="1109"/>
      <c r="C135" s="1114"/>
      <c r="D135" s="3631" t="s">
        <v>1275</v>
      </c>
      <c r="E135" s="3632"/>
      <c r="F135" s="2910">
        <f>F136+F137</f>
        <v>815212.1</v>
      </c>
      <c r="G135" s="2911">
        <f>G136+G137</f>
        <v>756704</v>
      </c>
      <c r="H135" s="1124">
        <f>F135-G135</f>
        <v>58508.099999999977</v>
      </c>
      <c r="I135" s="2976"/>
      <c r="J135" s="3027"/>
      <c r="K135" s="2945"/>
      <c r="L135" s="1111"/>
      <c r="M135" s="1095"/>
      <c r="N135" s="1107"/>
      <c r="O135" s="1097"/>
      <c r="P135" s="466"/>
      <c r="Q135" s="466"/>
      <c r="R135" s="418"/>
      <c r="S135" s="419"/>
      <c r="T135" s="419"/>
      <c r="U135" s="419"/>
    </row>
    <row r="136" spans="1:21" s="420" customFormat="1" ht="19.5" customHeight="1">
      <c r="A136" s="533"/>
      <c r="B136" s="1109"/>
      <c r="C136" s="1114"/>
      <c r="D136" s="1189"/>
      <c r="E136" s="2957" t="s">
        <v>1276</v>
      </c>
      <c r="F136" s="2905">
        <v>0</v>
      </c>
      <c r="G136" s="2905">
        <v>0</v>
      </c>
      <c r="H136" s="1057">
        <f>F136-G136</f>
        <v>0</v>
      </c>
      <c r="I136" s="2979" t="s">
        <v>1277</v>
      </c>
      <c r="J136" s="3031"/>
      <c r="K136" s="2933">
        <v>0</v>
      </c>
      <c r="L136" s="1111"/>
      <c r="M136" s="1120"/>
      <c r="N136" s="1107"/>
      <c r="O136" s="1097"/>
      <c r="P136" s="466"/>
      <c r="Q136" s="466"/>
      <c r="R136" s="418"/>
      <c r="S136" s="419"/>
      <c r="T136" s="419"/>
      <c r="U136" s="419"/>
    </row>
    <row r="137" spans="1:21" s="420" customFormat="1" ht="18.75" customHeight="1">
      <c r="A137" s="533"/>
      <c r="B137" s="1109"/>
      <c r="C137" s="1114"/>
      <c r="D137" s="1109"/>
      <c r="E137" s="2952" t="s">
        <v>1278</v>
      </c>
      <c r="F137" s="2907">
        <f>M137</f>
        <v>815212.1</v>
      </c>
      <c r="G137" s="2908">
        <v>756704</v>
      </c>
      <c r="H137" s="1116">
        <f>F137-G137</f>
        <v>58508.099999999977</v>
      </c>
      <c r="I137" s="1836"/>
      <c r="J137" s="3028"/>
      <c r="K137" s="2937">
        <f>SUM(K138:L155)</f>
        <v>815212.1</v>
      </c>
      <c r="L137" s="1190"/>
      <c r="M137" s="1120">
        <f>SUM(M138:M155)</f>
        <v>815212.1</v>
      </c>
      <c r="N137" s="1107"/>
      <c r="O137" s="1097"/>
      <c r="P137" s="466"/>
      <c r="Q137" s="466"/>
      <c r="R137" s="418"/>
      <c r="S137" s="419"/>
      <c r="T137" s="419"/>
      <c r="U137" s="419"/>
    </row>
    <row r="138" spans="1:21" s="420" customFormat="1" ht="18.75" customHeight="1">
      <c r="A138" s="533"/>
      <c r="B138" s="1109"/>
      <c r="C138" s="1114"/>
      <c r="D138" s="1109"/>
      <c r="E138" s="2951"/>
      <c r="F138" s="2907"/>
      <c r="G138" s="2908"/>
      <c r="H138" s="1118"/>
      <c r="I138" s="2985" t="s">
        <v>1279</v>
      </c>
      <c r="J138" s="3035" t="s">
        <v>570</v>
      </c>
      <c r="K138" s="2937">
        <f t="shared" ref="K138:K151" si="19">N138</f>
        <v>105280</v>
      </c>
      <c r="L138" s="1146" t="s">
        <v>1280</v>
      </c>
      <c r="M138" s="1172">
        <f>N138</f>
        <v>105280</v>
      </c>
      <c r="N138" s="1160">
        <f>O138*P138*Q138</f>
        <v>105280</v>
      </c>
      <c r="O138" s="1097">
        <v>0.94</v>
      </c>
      <c r="P138" s="1159">
        <v>350</v>
      </c>
      <c r="Q138" s="1159">
        <v>320</v>
      </c>
      <c r="R138" s="418"/>
      <c r="S138" s="419"/>
      <c r="T138" s="419"/>
      <c r="U138" s="419"/>
    </row>
    <row r="139" spans="1:21" s="420" customFormat="1" ht="18.75" customHeight="1">
      <c r="A139" s="533"/>
      <c r="B139" s="1109"/>
      <c r="C139" s="1114"/>
      <c r="D139" s="1109"/>
      <c r="E139" s="2951"/>
      <c r="F139" s="2907"/>
      <c r="G139" s="2908"/>
      <c r="H139" s="1118"/>
      <c r="I139" s="2985" t="s">
        <v>1281</v>
      </c>
      <c r="J139" s="3035" t="s">
        <v>570</v>
      </c>
      <c r="K139" s="2937">
        <f t="shared" si="19"/>
        <v>175680</v>
      </c>
      <c r="L139" s="1127" t="s">
        <v>1282</v>
      </c>
      <c r="M139" s="1172">
        <f t="shared" ref="M139:M155" si="20">N139</f>
        <v>175680</v>
      </c>
      <c r="N139" s="1160">
        <f t="shared" ref="N139:N150" si="21">O139*P139*Q139</f>
        <v>175680</v>
      </c>
      <c r="O139" s="1097">
        <v>0.09</v>
      </c>
      <c r="P139" s="1159">
        <v>6100</v>
      </c>
      <c r="Q139" s="1159">
        <v>320</v>
      </c>
      <c r="R139" s="416"/>
      <c r="S139" s="419"/>
      <c r="T139" s="419"/>
      <c r="U139" s="419"/>
    </row>
    <row r="140" spans="1:21" s="420" customFormat="1" ht="18.75" customHeight="1">
      <c r="A140" s="533"/>
      <c r="B140" s="1109"/>
      <c r="C140" s="1114"/>
      <c r="D140" s="1109"/>
      <c r="E140" s="2951"/>
      <c r="F140" s="2907"/>
      <c r="G140" s="2908"/>
      <c r="H140" s="1118"/>
      <c r="I140" s="2985" t="s">
        <v>1283</v>
      </c>
      <c r="J140" s="3035" t="s">
        <v>570</v>
      </c>
      <c r="K140" s="2937">
        <f t="shared" si="19"/>
        <v>40800</v>
      </c>
      <c r="L140" s="1127" t="s">
        <v>1284</v>
      </c>
      <c r="M140" s="1172">
        <f t="shared" si="20"/>
        <v>40800</v>
      </c>
      <c r="N140" s="1160">
        <f t="shared" si="21"/>
        <v>40800</v>
      </c>
      <c r="O140" s="1097">
        <v>2.5</v>
      </c>
      <c r="P140" s="1159">
        <v>51</v>
      </c>
      <c r="Q140" s="1159">
        <v>320</v>
      </c>
      <c r="R140" s="416"/>
      <c r="S140" s="419"/>
      <c r="T140" s="419"/>
      <c r="U140" s="419"/>
    </row>
    <row r="141" spans="1:21" s="420" customFormat="1" ht="18.75" customHeight="1">
      <c r="A141" s="533"/>
      <c r="B141" s="1109"/>
      <c r="C141" s="1114"/>
      <c r="D141" s="1109"/>
      <c r="E141" s="2951"/>
      <c r="F141" s="2907"/>
      <c r="G141" s="2908"/>
      <c r="H141" s="1118"/>
      <c r="I141" s="2985" t="s">
        <v>1285</v>
      </c>
      <c r="J141" s="3035" t="s">
        <v>570</v>
      </c>
      <c r="K141" s="2937">
        <f t="shared" si="19"/>
        <v>15512.5</v>
      </c>
      <c r="L141" s="1127" t="s">
        <v>1286</v>
      </c>
      <c r="M141" s="1172">
        <f t="shared" si="20"/>
        <v>15512.5</v>
      </c>
      <c r="N141" s="1160">
        <f t="shared" si="21"/>
        <v>15512.5</v>
      </c>
      <c r="O141" s="1097">
        <v>2.5</v>
      </c>
      <c r="P141" s="1159">
        <v>17</v>
      </c>
      <c r="Q141" s="1159">
        <v>365</v>
      </c>
      <c r="R141" s="416"/>
      <c r="S141" s="419"/>
      <c r="T141" s="419"/>
      <c r="U141" s="419"/>
    </row>
    <row r="142" spans="1:21" s="420" customFormat="1" ht="18.75" customHeight="1">
      <c r="A142" s="533"/>
      <c r="B142" s="1109"/>
      <c r="C142" s="1114"/>
      <c r="D142" s="1109"/>
      <c r="E142" s="2951"/>
      <c r="F142" s="2907"/>
      <c r="G142" s="2908"/>
      <c r="H142" s="1118"/>
      <c r="I142" s="1731" t="s">
        <v>1287</v>
      </c>
      <c r="J142" s="3028" t="s">
        <v>570</v>
      </c>
      <c r="K142" s="2937">
        <f t="shared" si="19"/>
        <v>1460</v>
      </c>
      <c r="L142" s="1127" t="s">
        <v>1288</v>
      </c>
      <c r="M142" s="1095">
        <f t="shared" si="20"/>
        <v>1460</v>
      </c>
      <c r="N142" s="1107">
        <f t="shared" si="21"/>
        <v>1460</v>
      </c>
      <c r="O142" s="1097">
        <v>2</v>
      </c>
      <c r="P142" s="466">
        <v>2</v>
      </c>
      <c r="Q142" s="466">
        <v>365</v>
      </c>
      <c r="R142" s="418"/>
      <c r="S142" s="419"/>
      <c r="T142" s="419"/>
      <c r="U142" s="419"/>
    </row>
    <row r="143" spans="1:21" s="420" customFormat="1" ht="18.75" customHeight="1">
      <c r="A143" s="533"/>
      <c r="B143" s="1109"/>
      <c r="C143" s="1114"/>
      <c r="D143" s="1109"/>
      <c r="E143" s="2951"/>
      <c r="F143" s="2907"/>
      <c r="G143" s="2908"/>
      <c r="H143" s="1118"/>
      <c r="I143" s="1731" t="s">
        <v>1289</v>
      </c>
      <c r="J143" s="3028" t="s">
        <v>570</v>
      </c>
      <c r="K143" s="2937">
        <f t="shared" si="19"/>
        <v>3276.8000000000006</v>
      </c>
      <c r="L143" s="1127" t="s">
        <v>1290</v>
      </c>
      <c r="M143" s="1095">
        <f t="shared" si="20"/>
        <v>3276.8000000000006</v>
      </c>
      <c r="N143" s="1107">
        <f t="shared" si="21"/>
        <v>3276.8000000000006</v>
      </c>
      <c r="O143" s="1097">
        <v>3.2</v>
      </c>
      <c r="P143" s="466">
        <v>3.2</v>
      </c>
      <c r="Q143" s="466">
        <v>320</v>
      </c>
      <c r="R143" s="418"/>
      <c r="S143" s="419"/>
      <c r="T143" s="419"/>
      <c r="U143" s="419"/>
    </row>
    <row r="144" spans="1:21" s="420" customFormat="1" ht="18.75" customHeight="1">
      <c r="A144" s="533"/>
      <c r="B144" s="1109"/>
      <c r="C144" s="1114"/>
      <c r="D144" s="1109"/>
      <c r="E144" s="2951"/>
      <c r="F144" s="2907"/>
      <c r="G144" s="2908"/>
      <c r="H144" s="1118"/>
      <c r="I144" s="2988" t="s">
        <v>1432</v>
      </c>
      <c r="J144" s="3028" t="s">
        <v>570</v>
      </c>
      <c r="K144" s="2937">
        <f t="shared" si="19"/>
        <v>3584.0000000000005</v>
      </c>
      <c r="L144" s="1127" t="s">
        <v>1291</v>
      </c>
      <c r="M144" s="1095">
        <f t="shared" si="20"/>
        <v>3584.0000000000005</v>
      </c>
      <c r="N144" s="1107">
        <f t="shared" si="21"/>
        <v>3584.0000000000005</v>
      </c>
      <c r="O144" s="1097">
        <v>3.5</v>
      </c>
      <c r="P144" s="466">
        <v>3.2</v>
      </c>
      <c r="Q144" s="466">
        <v>320</v>
      </c>
      <c r="R144" s="418"/>
      <c r="S144" s="419"/>
      <c r="T144" s="419"/>
      <c r="U144" s="419"/>
    </row>
    <row r="145" spans="1:22" s="420" customFormat="1" ht="18.75" customHeight="1">
      <c r="A145" s="533"/>
      <c r="B145" s="1109"/>
      <c r="C145" s="1114"/>
      <c r="D145" s="1109"/>
      <c r="E145" s="2951"/>
      <c r="F145" s="2907"/>
      <c r="G145" s="2908"/>
      <c r="H145" s="1118"/>
      <c r="I145" s="2988" t="s">
        <v>1433</v>
      </c>
      <c r="J145" s="3028" t="s">
        <v>570</v>
      </c>
      <c r="K145" s="2937">
        <f t="shared" si="19"/>
        <v>2304</v>
      </c>
      <c r="L145" s="1127" t="s">
        <v>1292</v>
      </c>
      <c r="M145" s="1095">
        <f t="shared" si="20"/>
        <v>2304</v>
      </c>
      <c r="N145" s="1107">
        <f t="shared" si="21"/>
        <v>2304</v>
      </c>
      <c r="O145" s="1097">
        <v>4.5</v>
      </c>
      <c r="P145" s="466">
        <v>1.6</v>
      </c>
      <c r="Q145" s="466">
        <v>320</v>
      </c>
      <c r="R145" s="418"/>
      <c r="S145" s="419"/>
      <c r="T145" s="419"/>
      <c r="U145" s="419"/>
    </row>
    <row r="146" spans="1:22" s="420" customFormat="1" ht="18.75" customHeight="1">
      <c r="A146" s="533"/>
      <c r="B146" s="1109"/>
      <c r="C146" s="1114"/>
      <c r="D146" s="1109"/>
      <c r="E146" s="2951"/>
      <c r="F146" s="2907"/>
      <c r="G146" s="2908"/>
      <c r="H146" s="1118"/>
      <c r="I146" s="2985" t="s">
        <v>1293</v>
      </c>
      <c r="J146" s="3035" t="s">
        <v>570</v>
      </c>
      <c r="K146" s="2937">
        <f t="shared" si="19"/>
        <v>151200.00000000003</v>
      </c>
      <c r="L146" s="1127" t="s">
        <v>1294</v>
      </c>
      <c r="M146" s="1172">
        <f t="shared" si="20"/>
        <v>151200.00000000003</v>
      </c>
      <c r="N146" s="1160">
        <f t="shared" si="21"/>
        <v>151200.00000000003</v>
      </c>
      <c r="O146" s="1097">
        <v>2.7</v>
      </c>
      <c r="P146" s="1159">
        <v>175</v>
      </c>
      <c r="Q146" s="1159">
        <v>320</v>
      </c>
      <c r="R146" s="418"/>
      <c r="S146" s="419"/>
      <c r="T146" s="419"/>
      <c r="U146" s="419"/>
    </row>
    <row r="147" spans="1:22" s="420" customFormat="1" ht="18.75" customHeight="1">
      <c r="A147" s="533"/>
      <c r="B147" s="1109"/>
      <c r="C147" s="1114"/>
      <c r="D147" s="1109"/>
      <c r="E147" s="2951"/>
      <c r="F147" s="2907"/>
      <c r="G147" s="2908"/>
      <c r="H147" s="1118"/>
      <c r="I147" s="2985" t="s">
        <v>1295</v>
      </c>
      <c r="J147" s="3035" t="s">
        <v>73</v>
      </c>
      <c r="K147" s="2937">
        <f t="shared" ref="K147" si="22">M147</f>
        <v>59472</v>
      </c>
      <c r="L147" s="1127" t="s">
        <v>1296</v>
      </c>
      <c r="M147" s="1191">
        <f t="shared" si="20"/>
        <v>59472</v>
      </c>
      <c r="N147" s="1192">
        <f t="shared" si="21"/>
        <v>59472</v>
      </c>
      <c r="O147" s="1097">
        <v>0.45</v>
      </c>
      <c r="P147" s="1193">
        <v>413</v>
      </c>
      <c r="Q147" s="1193">
        <v>320</v>
      </c>
      <c r="R147" s="1194"/>
      <c r="S147" s="419"/>
      <c r="T147" s="419"/>
      <c r="U147" s="419"/>
    </row>
    <row r="148" spans="1:22" s="420" customFormat="1" ht="18.75" customHeight="1">
      <c r="A148" s="533"/>
      <c r="B148" s="1109"/>
      <c r="C148" s="1114"/>
      <c r="D148" s="1109"/>
      <c r="E148" s="2951"/>
      <c r="F148" s="2907"/>
      <c r="G148" s="2908"/>
      <c r="H148" s="1118"/>
      <c r="I148" s="2985" t="s">
        <v>1297</v>
      </c>
      <c r="J148" s="3035" t="s">
        <v>570</v>
      </c>
      <c r="K148" s="2937">
        <f t="shared" ref="K148" si="23">N148</f>
        <v>11627.999999999998</v>
      </c>
      <c r="L148" s="1119" t="s">
        <v>1298</v>
      </c>
      <c r="M148" s="1068">
        <f t="shared" si="20"/>
        <v>11627.999999999998</v>
      </c>
      <c r="N148" s="1160">
        <f t="shared" si="21"/>
        <v>11627.999999999998</v>
      </c>
      <c r="O148" s="1097">
        <v>0.19</v>
      </c>
      <c r="P148" s="1159">
        <v>170</v>
      </c>
      <c r="Q148" s="1159">
        <v>360</v>
      </c>
      <c r="R148" s="416"/>
      <c r="S148" s="419"/>
      <c r="T148" s="419"/>
      <c r="U148" s="419"/>
    </row>
    <row r="149" spans="1:22" s="420" customFormat="1" ht="18.75" customHeight="1">
      <c r="A149" s="533"/>
      <c r="B149" s="1109"/>
      <c r="C149" s="1114"/>
      <c r="D149" s="1109"/>
      <c r="E149" s="2951"/>
      <c r="F149" s="2907"/>
      <c r="G149" s="2908"/>
      <c r="H149" s="1118"/>
      <c r="I149" s="2985" t="s">
        <v>1299</v>
      </c>
      <c r="J149" s="3035" t="s">
        <v>570</v>
      </c>
      <c r="K149" s="2937">
        <f t="shared" si="19"/>
        <v>199260</v>
      </c>
      <c r="L149" s="1127" t="s">
        <v>1300</v>
      </c>
      <c r="M149" s="1172">
        <f t="shared" si="20"/>
        <v>199260</v>
      </c>
      <c r="N149" s="1160">
        <f t="shared" si="21"/>
        <v>199260</v>
      </c>
      <c r="O149" s="1097">
        <v>4.0999999999999996</v>
      </c>
      <c r="P149" s="1159">
        <v>135</v>
      </c>
      <c r="Q149" s="1159">
        <v>360</v>
      </c>
      <c r="R149" s="416"/>
      <c r="S149" s="419"/>
      <c r="T149" s="419"/>
      <c r="U149" s="419"/>
    </row>
    <row r="150" spans="1:22" s="420" customFormat="1" ht="18.75" customHeight="1">
      <c r="A150" s="533"/>
      <c r="B150" s="1109"/>
      <c r="C150" s="1114"/>
      <c r="D150" s="1109"/>
      <c r="E150" s="2951"/>
      <c r="F150" s="2907"/>
      <c r="G150" s="2908"/>
      <c r="H150" s="1118"/>
      <c r="I150" s="1731" t="s">
        <v>1301</v>
      </c>
      <c r="J150" s="3028" t="s">
        <v>570</v>
      </c>
      <c r="K150" s="2937">
        <f t="shared" si="19"/>
        <v>2700</v>
      </c>
      <c r="L150" s="1127" t="s">
        <v>1302</v>
      </c>
      <c r="M150" s="1095">
        <f t="shared" si="20"/>
        <v>2700</v>
      </c>
      <c r="N150" s="1107">
        <f t="shared" si="21"/>
        <v>2700</v>
      </c>
      <c r="O150" s="1097">
        <v>1.5</v>
      </c>
      <c r="P150" s="466">
        <v>5</v>
      </c>
      <c r="Q150" s="466">
        <v>360</v>
      </c>
      <c r="R150" s="418"/>
      <c r="S150" s="419"/>
      <c r="T150" s="419"/>
      <c r="U150" s="419"/>
    </row>
    <row r="151" spans="1:22" s="420" customFormat="1" ht="18.75" customHeight="1">
      <c r="A151" s="533"/>
      <c r="B151" s="1109"/>
      <c r="C151" s="1114"/>
      <c r="D151" s="1140"/>
      <c r="E151" s="2952"/>
      <c r="F151" s="2907"/>
      <c r="G151" s="2908"/>
      <c r="H151" s="1118"/>
      <c r="I151" s="1731" t="s">
        <v>1303</v>
      </c>
      <c r="J151" s="3028" t="s">
        <v>570</v>
      </c>
      <c r="K151" s="2937">
        <f t="shared" si="19"/>
        <v>10367.999999999998</v>
      </c>
      <c r="L151" s="1127" t="s">
        <v>1304</v>
      </c>
      <c r="M151" s="467">
        <f t="shared" si="20"/>
        <v>10367.999999999998</v>
      </c>
      <c r="N151" s="1107">
        <f>O151*P151*Q151</f>
        <v>10367.999999999998</v>
      </c>
      <c r="O151" s="1097">
        <v>2.4</v>
      </c>
      <c r="P151" s="1166">
        <v>12</v>
      </c>
      <c r="Q151" s="466">
        <v>360</v>
      </c>
      <c r="R151" s="418"/>
      <c r="S151" s="419"/>
      <c r="T151" s="419"/>
      <c r="U151" s="419"/>
    </row>
    <row r="152" spans="1:22" s="420" customFormat="1" ht="18.75" customHeight="1">
      <c r="A152" s="533"/>
      <c r="B152" s="1109"/>
      <c r="C152" s="1114"/>
      <c r="D152" s="1109"/>
      <c r="E152" s="2951"/>
      <c r="F152" s="2907"/>
      <c r="G152" s="2908"/>
      <c r="H152" s="1118"/>
      <c r="I152" s="1731" t="s">
        <v>1305</v>
      </c>
      <c r="J152" s="3028" t="s">
        <v>73</v>
      </c>
      <c r="K152" s="2937">
        <f t="shared" ref="K152:K155" si="24">M152</f>
        <v>2721.6000000000004</v>
      </c>
      <c r="L152" s="1127" t="s">
        <v>1306</v>
      </c>
      <c r="M152" s="1195">
        <f t="shared" si="20"/>
        <v>2721.6000000000004</v>
      </c>
      <c r="N152" s="1196">
        <f t="shared" ref="N152:N153" si="25">O152*P152*Q152</f>
        <v>2721.6000000000004</v>
      </c>
      <c r="O152" s="1197">
        <v>0.63</v>
      </c>
      <c r="P152" s="1166">
        <v>12</v>
      </c>
      <c r="Q152" s="1166">
        <v>360</v>
      </c>
      <c r="R152" s="1198"/>
      <c r="S152" s="419"/>
      <c r="T152" s="419"/>
      <c r="U152" s="419"/>
    </row>
    <row r="153" spans="1:22" s="420" customFormat="1" ht="18.75" customHeight="1">
      <c r="A153" s="533"/>
      <c r="B153" s="1109"/>
      <c r="C153" s="1114"/>
      <c r="D153" s="1109"/>
      <c r="E153" s="2951"/>
      <c r="F153" s="2907"/>
      <c r="G153" s="2908"/>
      <c r="H153" s="1118"/>
      <c r="I153" s="1731" t="s">
        <v>1307</v>
      </c>
      <c r="J153" s="3028" t="s">
        <v>73</v>
      </c>
      <c r="K153" s="2937">
        <f t="shared" si="24"/>
        <v>2667.6</v>
      </c>
      <c r="L153" s="1127" t="s">
        <v>1308</v>
      </c>
      <c r="M153" s="1195">
        <f t="shared" si="20"/>
        <v>2667.6</v>
      </c>
      <c r="N153" s="1196">
        <f t="shared" si="25"/>
        <v>2667.6</v>
      </c>
      <c r="O153" s="1197">
        <v>0.19</v>
      </c>
      <c r="P153" s="1166">
        <v>39</v>
      </c>
      <c r="Q153" s="1166">
        <v>360</v>
      </c>
      <c r="R153" s="1198"/>
      <c r="S153" s="419"/>
      <c r="T153" s="419"/>
      <c r="U153" s="419"/>
    </row>
    <row r="154" spans="1:22" s="420" customFormat="1" ht="18.75" customHeight="1">
      <c r="A154" s="533"/>
      <c r="B154" s="1109"/>
      <c r="C154" s="1114"/>
      <c r="D154" s="1109"/>
      <c r="E154" s="2951"/>
      <c r="F154" s="2907"/>
      <c r="G154" s="2908"/>
      <c r="H154" s="1118"/>
      <c r="I154" s="1731" t="s">
        <v>1309</v>
      </c>
      <c r="J154" s="3028" t="s">
        <v>73</v>
      </c>
      <c r="K154" s="2937">
        <f t="shared" si="24"/>
        <v>25080</v>
      </c>
      <c r="L154" s="1127" t="s">
        <v>1308</v>
      </c>
      <c r="M154" s="1195">
        <f t="shared" si="20"/>
        <v>25080</v>
      </c>
      <c r="N154" s="1196">
        <f>O154*P154*Q154*R154</f>
        <v>25080</v>
      </c>
      <c r="O154" s="1197">
        <v>5</v>
      </c>
      <c r="P154" s="1166">
        <v>209</v>
      </c>
      <c r="Q154" s="1166">
        <v>2</v>
      </c>
      <c r="R154" s="1198">
        <v>12</v>
      </c>
      <c r="S154" s="419"/>
      <c r="T154" s="419"/>
      <c r="U154" s="419"/>
    </row>
    <row r="155" spans="1:22" s="420" customFormat="1" ht="18.75" customHeight="1">
      <c r="A155" s="1135"/>
      <c r="B155" s="1136"/>
      <c r="C155" s="1145"/>
      <c r="D155" s="1136"/>
      <c r="E155" s="2953"/>
      <c r="F155" s="2910"/>
      <c r="G155" s="2911"/>
      <c r="H155" s="1124"/>
      <c r="I155" s="2976" t="s">
        <v>1310</v>
      </c>
      <c r="J155" s="3027" t="s">
        <v>73</v>
      </c>
      <c r="K155" s="2945">
        <f t="shared" si="24"/>
        <v>2217.6</v>
      </c>
      <c r="L155" s="1127" t="s">
        <v>1296</v>
      </c>
      <c r="M155" s="1195">
        <f t="shared" si="20"/>
        <v>2217.6</v>
      </c>
      <c r="N155" s="1196">
        <f t="shared" ref="N155" si="26">O155*P155*Q155</f>
        <v>2217.6</v>
      </c>
      <c r="O155" s="1197">
        <v>0.44</v>
      </c>
      <c r="P155" s="1166">
        <v>14</v>
      </c>
      <c r="Q155" s="1166">
        <v>360</v>
      </c>
      <c r="R155" s="1198"/>
      <c r="S155" s="419"/>
      <c r="T155" s="419"/>
      <c r="U155" s="419"/>
    </row>
    <row r="156" spans="1:22" s="420" customFormat="1" ht="21" customHeight="1">
      <c r="A156" s="533"/>
      <c r="B156" s="566"/>
      <c r="C156" s="1056"/>
      <c r="D156" s="3633" t="s">
        <v>1311</v>
      </c>
      <c r="E156" s="3632"/>
      <c r="F156" s="2918">
        <f>F157</f>
        <v>2015125</v>
      </c>
      <c r="G156" s="2911">
        <f>G157</f>
        <v>681580</v>
      </c>
      <c r="H156" s="1124">
        <f>F156-G156</f>
        <v>1333545</v>
      </c>
      <c r="I156" s="2978"/>
      <c r="J156" s="2093"/>
      <c r="K156" s="3011"/>
      <c r="L156" s="1106"/>
      <c r="M156" s="1112">
        <f>M157</f>
        <v>2015125</v>
      </c>
      <c r="N156" s="466"/>
      <c r="O156" s="1097"/>
      <c r="P156" s="466"/>
      <c r="Q156" s="466"/>
      <c r="R156" s="466"/>
      <c r="S156" s="467"/>
      <c r="U156" s="468"/>
      <c r="V156" s="468"/>
    </row>
    <row r="157" spans="1:22" s="420" customFormat="1" ht="21" customHeight="1">
      <c r="A157" s="533"/>
      <c r="B157" s="566"/>
      <c r="C157" s="1056"/>
      <c r="D157" s="1199"/>
      <c r="E157" s="2960" t="s">
        <v>885</v>
      </c>
      <c r="F157" s="2920">
        <f>M157</f>
        <v>2015125</v>
      </c>
      <c r="G157" s="2919">
        <v>681580</v>
      </c>
      <c r="H157" s="1121">
        <f>F157-G157</f>
        <v>1333545</v>
      </c>
      <c r="I157" s="1836"/>
      <c r="J157" s="3037"/>
      <c r="K157" s="3012">
        <f>M157</f>
        <v>2015125</v>
      </c>
      <c r="L157" s="1162"/>
      <c r="M157" s="1120">
        <f>SUM(M158:M193)</f>
        <v>2015125</v>
      </c>
      <c r="N157" s="466"/>
      <c r="O157" s="1097"/>
      <c r="P157" s="466"/>
      <c r="Q157" s="466"/>
      <c r="R157" s="466"/>
      <c r="S157" s="468"/>
    </row>
    <row r="158" spans="1:22" s="420" customFormat="1" ht="21" customHeight="1">
      <c r="A158" s="533"/>
      <c r="B158" s="566"/>
      <c r="C158" s="1056"/>
      <c r="D158" s="1147"/>
      <c r="E158" s="1945"/>
      <c r="F158" s="2916"/>
      <c r="G158" s="2912"/>
      <c r="H158" s="1118"/>
      <c r="I158" s="2989" t="s">
        <v>1312</v>
      </c>
      <c r="J158" s="3038"/>
      <c r="K158" s="3004">
        <f>K159</f>
        <v>215000</v>
      </c>
      <c r="L158" s="1127" t="s">
        <v>1313</v>
      </c>
      <c r="M158" s="1172">
        <f>SUM(N159)</f>
        <v>215000</v>
      </c>
      <c r="N158" s="1107"/>
      <c r="P158" s="466"/>
      <c r="Q158" s="466"/>
      <c r="R158" s="466"/>
      <c r="S158" s="468"/>
    </row>
    <row r="159" spans="1:22" s="420" customFormat="1" ht="21" customHeight="1">
      <c r="A159" s="533"/>
      <c r="B159" s="566"/>
      <c r="C159" s="1056"/>
      <c r="D159" s="1147"/>
      <c r="E159" s="1945"/>
      <c r="F159" s="2916"/>
      <c r="G159" s="2912"/>
      <c r="H159" s="1118"/>
      <c r="I159" s="2990" t="s">
        <v>1314</v>
      </c>
      <c r="J159" s="3029" t="s">
        <v>570</v>
      </c>
      <c r="K159" s="3004">
        <f>N159</f>
        <v>215000</v>
      </c>
      <c r="L159" s="1163" t="s">
        <v>1315</v>
      </c>
      <c r="M159" s="1172"/>
      <c r="N159" s="1160">
        <f>ROUNDDOWN(O159*P159, -3)</f>
        <v>215000</v>
      </c>
      <c r="O159" s="1097">
        <v>35889672</v>
      </c>
      <c r="P159" s="1200">
        <v>6.0000000000000001E-3</v>
      </c>
      <c r="Q159" s="466"/>
      <c r="R159" s="466"/>
      <c r="S159" s="468"/>
    </row>
    <row r="160" spans="1:22" s="420" customFormat="1" ht="21" customHeight="1">
      <c r="A160" s="533"/>
      <c r="B160" s="566"/>
      <c r="C160" s="1056"/>
      <c r="D160" s="1147"/>
      <c r="E160" s="1945"/>
      <c r="F160" s="2916"/>
      <c r="G160" s="2912"/>
      <c r="H160" s="1118"/>
      <c r="I160" s="2989" t="s">
        <v>1316</v>
      </c>
      <c r="J160" s="3039"/>
      <c r="K160" s="3009">
        <f>K161</f>
        <v>215000</v>
      </c>
      <c r="L160" s="1163" t="s">
        <v>1317</v>
      </c>
      <c r="M160" s="1172">
        <f>SUM(N161)</f>
        <v>215000</v>
      </c>
      <c r="N160" s="1107"/>
      <c r="O160" s="1097"/>
      <c r="P160" s="466"/>
      <c r="Q160" s="466"/>
      <c r="R160" s="466"/>
      <c r="S160" s="468"/>
    </row>
    <row r="161" spans="1:9310" s="420" customFormat="1" ht="21" customHeight="1">
      <c r="A161" s="533"/>
      <c r="B161" s="566"/>
      <c r="C161" s="1056"/>
      <c r="D161" s="1147"/>
      <c r="E161" s="1945"/>
      <c r="F161" s="2916"/>
      <c r="G161" s="2912"/>
      <c r="H161" s="1118"/>
      <c r="I161" s="2989" t="s">
        <v>1318</v>
      </c>
      <c r="J161" s="3029" t="s">
        <v>570</v>
      </c>
      <c r="K161" s="3004">
        <f>N161</f>
        <v>215000</v>
      </c>
      <c r="L161" s="1163" t="s">
        <v>1319</v>
      </c>
      <c r="M161" s="1172"/>
      <c r="N161" s="1160">
        <f>ROUNDDOWN(O161*P161, -3)</f>
        <v>215000</v>
      </c>
      <c r="O161" s="1097">
        <v>35889672</v>
      </c>
      <c r="P161" s="1200">
        <v>6.0000000000000001E-3</v>
      </c>
      <c r="Q161" s="466"/>
      <c r="R161" s="466"/>
      <c r="S161" s="468"/>
    </row>
    <row r="162" spans="1:9310" s="420" customFormat="1" ht="21" customHeight="1">
      <c r="A162" s="533"/>
      <c r="B162" s="566"/>
      <c r="C162" s="1056"/>
      <c r="D162" s="1147"/>
      <c r="E162" s="1945"/>
      <c r="F162" s="2916"/>
      <c r="G162" s="2912"/>
      <c r="H162" s="1118"/>
      <c r="I162" s="2989" t="s">
        <v>1320</v>
      </c>
      <c r="J162" s="3038"/>
      <c r="K162" s="3004">
        <f>K163</f>
        <v>53000</v>
      </c>
      <c r="L162" s="1163" t="s">
        <v>1321</v>
      </c>
      <c r="M162" s="1172">
        <f>SUM(N163)</f>
        <v>53000</v>
      </c>
      <c r="N162" s="1107"/>
      <c r="P162" s="466"/>
      <c r="Q162" s="466"/>
      <c r="R162" s="1201"/>
      <c r="S162" s="468"/>
    </row>
    <row r="163" spans="1:9310" s="420" customFormat="1" ht="21" customHeight="1">
      <c r="A163" s="533"/>
      <c r="B163" s="566"/>
      <c r="C163" s="1056"/>
      <c r="D163" s="1147"/>
      <c r="E163" s="1945"/>
      <c r="F163" s="2916"/>
      <c r="G163" s="2912"/>
      <c r="H163" s="1118"/>
      <c r="I163" s="2977" t="s">
        <v>1322</v>
      </c>
      <c r="J163" s="3029" t="s">
        <v>570</v>
      </c>
      <c r="K163" s="3004">
        <f>N163</f>
        <v>53000</v>
      </c>
      <c r="L163" s="1163"/>
      <c r="M163" s="1172"/>
      <c r="N163" s="1160">
        <f>ROUNDUP(O163*P163, -3)</f>
        <v>53000</v>
      </c>
      <c r="O163" s="1097">
        <v>6613000</v>
      </c>
      <c r="P163" s="1202">
        <v>8.0000000000000002E-3</v>
      </c>
      <c r="Q163" s="466"/>
      <c r="R163" s="466"/>
      <c r="S163" s="468"/>
    </row>
    <row r="164" spans="1:9310" s="385" customFormat="1" ht="21" customHeight="1">
      <c r="A164" s="533"/>
      <c r="B164" s="566"/>
      <c r="C164" s="1056"/>
      <c r="D164" s="1203"/>
      <c r="E164" s="2961"/>
      <c r="F164" s="2916"/>
      <c r="G164" s="2912"/>
      <c r="H164" s="1118"/>
      <c r="I164" s="2989" t="s">
        <v>1323</v>
      </c>
      <c r="J164" s="3038"/>
      <c r="K164" s="3004">
        <f>K165</f>
        <v>53000</v>
      </c>
      <c r="L164" s="1163"/>
      <c r="M164" s="1172">
        <f>SUM(N165)</f>
        <v>53000</v>
      </c>
      <c r="N164" s="1107"/>
      <c r="O164" s="420"/>
      <c r="P164" s="466"/>
      <c r="Q164" s="466"/>
      <c r="R164" s="466"/>
      <c r="S164" s="468"/>
      <c r="T164" s="420"/>
      <c r="U164" s="420"/>
      <c r="V164" s="420"/>
      <c r="W164" s="420"/>
      <c r="X164" s="420"/>
      <c r="Y164" s="420"/>
      <c r="Z164" s="420"/>
      <c r="AA164" s="420"/>
      <c r="AB164" s="420"/>
      <c r="AC164" s="420"/>
      <c r="AD164" s="420"/>
      <c r="AE164" s="420"/>
      <c r="AF164" s="420"/>
      <c r="AG164" s="420"/>
      <c r="AH164" s="420"/>
      <c r="AI164" s="420"/>
      <c r="AJ164" s="420"/>
      <c r="AK164" s="420"/>
      <c r="AL164" s="420"/>
      <c r="AM164" s="420"/>
      <c r="AN164" s="420"/>
      <c r="AO164" s="420"/>
      <c r="AP164" s="420"/>
      <c r="AQ164" s="420"/>
      <c r="AR164" s="420"/>
      <c r="AS164" s="420"/>
      <c r="AT164" s="420"/>
      <c r="AU164" s="420"/>
      <c r="AV164" s="420"/>
      <c r="AW164" s="420"/>
      <c r="AX164" s="420"/>
      <c r="AY164" s="420"/>
      <c r="AZ164" s="420"/>
      <c r="BA164" s="420"/>
      <c r="BB164" s="420"/>
      <c r="BC164" s="420"/>
      <c r="BD164" s="420"/>
      <c r="BE164" s="420"/>
      <c r="BF164" s="420"/>
      <c r="BG164" s="420"/>
      <c r="BH164" s="420"/>
      <c r="BI164" s="420"/>
      <c r="BJ164" s="420"/>
      <c r="BK164" s="420"/>
      <c r="BL164" s="420"/>
      <c r="BM164" s="420"/>
      <c r="BN164" s="420"/>
      <c r="BO164" s="420"/>
      <c r="BP164" s="420"/>
      <c r="BQ164" s="420"/>
      <c r="BR164" s="420"/>
      <c r="BS164" s="420"/>
      <c r="BT164" s="420"/>
      <c r="BU164" s="420"/>
      <c r="BV164" s="420"/>
      <c r="BW164" s="420"/>
      <c r="BX164" s="420"/>
      <c r="BY164" s="420"/>
      <c r="BZ164" s="420"/>
      <c r="CA164" s="420"/>
      <c r="CB164" s="420"/>
      <c r="CC164" s="420"/>
      <c r="CD164" s="420"/>
      <c r="CE164" s="420"/>
      <c r="CF164" s="420"/>
      <c r="CG164" s="420"/>
      <c r="CH164" s="420"/>
      <c r="CI164" s="420"/>
      <c r="CJ164" s="420"/>
      <c r="CK164" s="420"/>
      <c r="CL164" s="420"/>
      <c r="CM164" s="420"/>
      <c r="CN164" s="420"/>
      <c r="CO164" s="420"/>
      <c r="CP164" s="420"/>
      <c r="CQ164" s="420"/>
      <c r="CR164" s="420"/>
      <c r="CS164" s="420"/>
      <c r="CT164" s="420"/>
      <c r="CU164" s="420"/>
      <c r="CV164" s="420"/>
      <c r="CW164" s="420"/>
      <c r="CX164" s="420"/>
      <c r="CY164" s="420"/>
      <c r="CZ164" s="420"/>
      <c r="DA164" s="420"/>
      <c r="DB164" s="420"/>
      <c r="DC164" s="420"/>
      <c r="DD164" s="420"/>
      <c r="DE164" s="420"/>
      <c r="DF164" s="420"/>
      <c r="DG164" s="420"/>
      <c r="DH164" s="420"/>
      <c r="DI164" s="420"/>
      <c r="DJ164" s="420"/>
      <c r="DK164" s="420"/>
      <c r="DL164" s="420"/>
      <c r="DM164" s="420"/>
      <c r="DN164" s="420"/>
      <c r="DO164" s="420"/>
      <c r="DP164" s="420"/>
      <c r="DQ164" s="420"/>
      <c r="DR164" s="420"/>
      <c r="DS164" s="420"/>
      <c r="DT164" s="420"/>
      <c r="DU164" s="420"/>
      <c r="DV164" s="420"/>
      <c r="DW164" s="420"/>
      <c r="DX164" s="420"/>
      <c r="DY164" s="420"/>
      <c r="DZ164" s="420"/>
      <c r="EA164" s="420"/>
      <c r="EB164" s="420"/>
      <c r="EC164" s="420"/>
      <c r="ED164" s="420"/>
      <c r="EE164" s="420"/>
      <c r="EF164" s="420"/>
      <c r="EG164" s="420"/>
      <c r="EH164" s="420"/>
      <c r="EI164" s="420"/>
      <c r="EJ164" s="420"/>
      <c r="EK164" s="420"/>
      <c r="EL164" s="420"/>
      <c r="EM164" s="420"/>
      <c r="EN164" s="420"/>
      <c r="EO164" s="420"/>
      <c r="EP164" s="420"/>
      <c r="EQ164" s="420"/>
      <c r="ER164" s="420"/>
      <c r="ES164" s="420"/>
      <c r="ET164" s="420"/>
      <c r="EU164" s="420"/>
      <c r="EV164" s="420"/>
      <c r="EW164" s="420"/>
      <c r="EX164" s="420"/>
      <c r="EY164" s="420"/>
      <c r="EZ164" s="420"/>
      <c r="FA164" s="420"/>
      <c r="FB164" s="420"/>
      <c r="FC164" s="420"/>
      <c r="FD164" s="420"/>
      <c r="FE164" s="420"/>
      <c r="FF164" s="420"/>
      <c r="FG164" s="420"/>
      <c r="FH164" s="420"/>
      <c r="FI164" s="420"/>
      <c r="FJ164" s="420"/>
      <c r="FK164" s="420"/>
      <c r="FL164" s="420"/>
      <c r="FM164" s="420"/>
      <c r="FN164" s="420"/>
      <c r="FO164" s="420"/>
      <c r="FP164" s="420"/>
      <c r="FQ164" s="420"/>
      <c r="FR164" s="420"/>
      <c r="FS164" s="420"/>
      <c r="FT164" s="420"/>
      <c r="FU164" s="420"/>
      <c r="FV164" s="420"/>
      <c r="FW164" s="420"/>
      <c r="FX164" s="420"/>
      <c r="FY164" s="420"/>
      <c r="FZ164" s="420"/>
      <c r="GA164" s="420"/>
      <c r="GB164" s="420"/>
      <c r="GC164" s="420"/>
      <c r="GD164" s="420"/>
      <c r="GE164" s="420"/>
      <c r="GF164" s="420"/>
      <c r="GG164" s="420"/>
      <c r="GH164" s="420"/>
      <c r="GI164" s="420"/>
      <c r="GJ164" s="420"/>
      <c r="GK164" s="420"/>
      <c r="GL164" s="420"/>
      <c r="GM164" s="420"/>
      <c r="GN164" s="420"/>
      <c r="GO164" s="420"/>
      <c r="GP164" s="420"/>
      <c r="GQ164" s="420"/>
      <c r="GR164" s="420"/>
      <c r="GS164" s="420"/>
      <c r="GT164" s="420"/>
      <c r="GU164" s="420"/>
      <c r="GV164" s="420"/>
      <c r="GW164" s="420"/>
      <c r="GX164" s="420"/>
      <c r="GY164" s="420"/>
      <c r="GZ164" s="420"/>
      <c r="HA164" s="420"/>
      <c r="HB164" s="420"/>
      <c r="HC164" s="420"/>
      <c r="HD164" s="420"/>
      <c r="HE164" s="420"/>
      <c r="HF164" s="420"/>
      <c r="HG164" s="420"/>
      <c r="HH164" s="420"/>
      <c r="HI164" s="420"/>
      <c r="HJ164" s="420"/>
      <c r="HK164" s="420"/>
      <c r="HL164" s="420"/>
      <c r="HM164" s="420"/>
      <c r="HN164" s="420"/>
      <c r="HO164" s="420"/>
      <c r="HP164" s="420"/>
      <c r="HQ164" s="420"/>
      <c r="HR164" s="420"/>
      <c r="HS164" s="420"/>
      <c r="HT164" s="420"/>
      <c r="HU164" s="420"/>
      <c r="HV164" s="420"/>
      <c r="HW164" s="420"/>
      <c r="HX164" s="420"/>
      <c r="HY164" s="420"/>
      <c r="HZ164" s="420"/>
      <c r="IA164" s="420"/>
      <c r="IB164" s="420"/>
      <c r="IC164" s="420"/>
      <c r="ID164" s="420"/>
      <c r="IE164" s="420"/>
      <c r="IF164" s="420"/>
      <c r="IG164" s="420"/>
      <c r="IH164" s="420"/>
      <c r="II164" s="420"/>
      <c r="IJ164" s="420"/>
      <c r="IK164" s="420"/>
      <c r="IL164" s="420"/>
      <c r="IM164" s="420"/>
      <c r="IN164" s="420"/>
      <c r="IO164" s="420"/>
      <c r="IP164" s="420"/>
      <c r="IQ164" s="420"/>
      <c r="IR164" s="420"/>
      <c r="IS164" s="420"/>
      <c r="IT164" s="420"/>
      <c r="IU164" s="420"/>
      <c r="IV164" s="420"/>
      <c r="IW164" s="420"/>
      <c r="IX164" s="420"/>
      <c r="IY164" s="420"/>
      <c r="IZ164" s="420"/>
      <c r="JA164" s="420"/>
      <c r="JB164" s="420"/>
      <c r="JC164" s="420"/>
      <c r="JD164" s="420"/>
      <c r="JE164" s="420"/>
      <c r="JF164" s="420"/>
      <c r="JG164" s="420"/>
      <c r="JH164" s="420"/>
      <c r="JI164" s="420"/>
      <c r="JJ164" s="420"/>
      <c r="JK164" s="420"/>
      <c r="JL164" s="420"/>
      <c r="JM164" s="420"/>
      <c r="JN164" s="420"/>
      <c r="JO164" s="420"/>
      <c r="JP164" s="420"/>
      <c r="JQ164" s="420"/>
      <c r="JR164" s="420"/>
      <c r="JS164" s="420"/>
      <c r="JT164" s="420"/>
      <c r="JU164" s="420"/>
      <c r="JV164" s="420"/>
      <c r="JW164" s="420"/>
      <c r="JX164" s="420"/>
      <c r="JY164" s="420"/>
      <c r="JZ164" s="420"/>
      <c r="KA164" s="420"/>
      <c r="KB164" s="420"/>
      <c r="KC164" s="420"/>
      <c r="KD164" s="420"/>
      <c r="KE164" s="420"/>
      <c r="KF164" s="420"/>
      <c r="KG164" s="420"/>
      <c r="KH164" s="420"/>
      <c r="KI164" s="420"/>
      <c r="KJ164" s="420"/>
      <c r="KK164" s="420"/>
      <c r="KL164" s="420"/>
      <c r="KM164" s="420"/>
      <c r="KN164" s="420"/>
      <c r="KO164" s="420"/>
      <c r="KP164" s="420"/>
      <c r="KQ164" s="420"/>
      <c r="KR164" s="420"/>
      <c r="KS164" s="420"/>
      <c r="KT164" s="420"/>
      <c r="KU164" s="420"/>
      <c r="KV164" s="420"/>
      <c r="KW164" s="420"/>
      <c r="KX164" s="420"/>
      <c r="KY164" s="420"/>
      <c r="KZ164" s="420"/>
      <c r="LA164" s="420"/>
      <c r="LB164" s="420"/>
      <c r="LC164" s="420"/>
      <c r="LD164" s="420"/>
      <c r="LE164" s="420"/>
      <c r="LF164" s="420"/>
      <c r="LG164" s="420"/>
      <c r="LH164" s="420"/>
      <c r="LI164" s="420"/>
      <c r="LJ164" s="420"/>
      <c r="LK164" s="420"/>
      <c r="LL164" s="420"/>
      <c r="LM164" s="420"/>
      <c r="LN164" s="420"/>
      <c r="LO164" s="420"/>
      <c r="LP164" s="420"/>
      <c r="LQ164" s="420"/>
      <c r="LR164" s="420"/>
      <c r="LS164" s="420"/>
      <c r="LT164" s="420"/>
      <c r="LU164" s="420"/>
      <c r="LV164" s="420"/>
      <c r="LW164" s="420"/>
      <c r="LX164" s="420"/>
      <c r="LY164" s="420"/>
      <c r="LZ164" s="420"/>
      <c r="MA164" s="420"/>
      <c r="MB164" s="420"/>
      <c r="MC164" s="420"/>
      <c r="MD164" s="420"/>
      <c r="ME164" s="420"/>
      <c r="MF164" s="420"/>
      <c r="MG164" s="420"/>
      <c r="MH164" s="420"/>
      <c r="MI164" s="420"/>
      <c r="MJ164" s="420"/>
      <c r="MK164" s="420"/>
      <c r="ML164" s="420"/>
      <c r="MM164" s="420"/>
      <c r="MN164" s="420"/>
      <c r="MO164" s="420"/>
      <c r="MP164" s="420"/>
      <c r="MQ164" s="420"/>
      <c r="MR164" s="420"/>
      <c r="MS164" s="420"/>
      <c r="MT164" s="420"/>
      <c r="MU164" s="420"/>
      <c r="MV164" s="420"/>
      <c r="MW164" s="420"/>
      <c r="MX164" s="420"/>
      <c r="MY164" s="420"/>
      <c r="MZ164" s="420"/>
      <c r="NA164" s="420"/>
      <c r="NB164" s="420"/>
      <c r="NC164" s="420"/>
      <c r="ND164" s="420"/>
      <c r="NE164" s="420"/>
      <c r="NF164" s="420"/>
      <c r="NG164" s="420"/>
      <c r="NH164" s="420"/>
      <c r="NI164" s="420"/>
      <c r="NJ164" s="420"/>
      <c r="NK164" s="420"/>
      <c r="NL164" s="420"/>
      <c r="NM164" s="420"/>
      <c r="NN164" s="420"/>
      <c r="NO164" s="420"/>
      <c r="NP164" s="420"/>
      <c r="NQ164" s="420"/>
      <c r="NR164" s="420"/>
      <c r="NS164" s="420"/>
      <c r="NT164" s="420"/>
      <c r="NU164" s="420"/>
      <c r="NV164" s="420"/>
      <c r="NW164" s="420"/>
      <c r="NX164" s="420"/>
      <c r="NY164" s="420"/>
      <c r="NZ164" s="420"/>
      <c r="OA164" s="420"/>
      <c r="OB164" s="420"/>
      <c r="OC164" s="420"/>
      <c r="OD164" s="420"/>
      <c r="OE164" s="420"/>
      <c r="OF164" s="420"/>
      <c r="OG164" s="420"/>
      <c r="OH164" s="420"/>
      <c r="OI164" s="420"/>
      <c r="OJ164" s="420"/>
      <c r="OK164" s="420"/>
      <c r="OL164" s="420"/>
      <c r="OM164" s="420"/>
      <c r="ON164" s="420"/>
      <c r="OO164" s="420"/>
      <c r="OP164" s="420"/>
      <c r="OQ164" s="420"/>
      <c r="OR164" s="420"/>
      <c r="OS164" s="420"/>
      <c r="OT164" s="420"/>
      <c r="OU164" s="420"/>
      <c r="OV164" s="420"/>
      <c r="OW164" s="420"/>
      <c r="OX164" s="420"/>
      <c r="OY164" s="420"/>
      <c r="OZ164" s="420"/>
      <c r="PA164" s="420"/>
      <c r="PB164" s="420"/>
      <c r="PC164" s="420"/>
      <c r="PD164" s="420"/>
      <c r="PE164" s="420"/>
      <c r="PF164" s="420"/>
      <c r="PG164" s="420"/>
      <c r="PH164" s="420"/>
      <c r="PI164" s="420"/>
      <c r="PJ164" s="420"/>
      <c r="PK164" s="420"/>
      <c r="PL164" s="420"/>
      <c r="PM164" s="420"/>
      <c r="PN164" s="420"/>
      <c r="PO164" s="420"/>
      <c r="PP164" s="420"/>
      <c r="PQ164" s="420"/>
      <c r="PR164" s="420"/>
      <c r="PS164" s="420"/>
      <c r="PT164" s="420"/>
      <c r="PU164" s="420"/>
      <c r="PV164" s="420"/>
      <c r="PW164" s="420"/>
      <c r="PX164" s="420"/>
      <c r="PY164" s="420"/>
      <c r="PZ164" s="420"/>
      <c r="QA164" s="420"/>
      <c r="QB164" s="420"/>
      <c r="QC164" s="420"/>
      <c r="QD164" s="420"/>
      <c r="QE164" s="420"/>
      <c r="QF164" s="420"/>
      <c r="QG164" s="420"/>
      <c r="QH164" s="420"/>
      <c r="QI164" s="420"/>
      <c r="QJ164" s="420"/>
      <c r="QK164" s="420"/>
      <c r="QL164" s="420"/>
      <c r="QM164" s="420"/>
      <c r="QN164" s="420"/>
      <c r="QO164" s="420"/>
      <c r="QP164" s="420"/>
      <c r="QQ164" s="420"/>
      <c r="QR164" s="420"/>
      <c r="QS164" s="420"/>
      <c r="QT164" s="420"/>
      <c r="QU164" s="420"/>
      <c r="QV164" s="420"/>
      <c r="QW164" s="420"/>
      <c r="QX164" s="420"/>
      <c r="QY164" s="420"/>
      <c r="QZ164" s="420"/>
      <c r="RA164" s="420"/>
      <c r="RB164" s="420"/>
      <c r="RC164" s="420"/>
      <c r="RD164" s="420"/>
      <c r="RE164" s="420"/>
      <c r="RF164" s="420"/>
      <c r="RG164" s="420"/>
      <c r="RH164" s="420"/>
      <c r="RI164" s="420"/>
      <c r="RJ164" s="420"/>
      <c r="RK164" s="420"/>
      <c r="RL164" s="420"/>
      <c r="RM164" s="420"/>
      <c r="RN164" s="420"/>
      <c r="RO164" s="420"/>
      <c r="RP164" s="420"/>
      <c r="RQ164" s="420"/>
      <c r="RR164" s="420"/>
      <c r="RS164" s="420"/>
      <c r="RT164" s="420"/>
      <c r="RU164" s="420"/>
      <c r="RV164" s="420"/>
      <c r="RW164" s="420"/>
      <c r="RX164" s="420"/>
      <c r="RY164" s="420"/>
      <c r="RZ164" s="420"/>
      <c r="SA164" s="420"/>
      <c r="SB164" s="420"/>
      <c r="SC164" s="420"/>
      <c r="SD164" s="420"/>
      <c r="SE164" s="420"/>
      <c r="SF164" s="420"/>
      <c r="SG164" s="420"/>
      <c r="SH164" s="420"/>
      <c r="SI164" s="420"/>
      <c r="SJ164" s="420"/>
      <c r="SK164" s="420"/>
      <c r="SL164" s="420"/>
      <c r="SM164" s="420"/>
      <c r="SN164" s="420"/>
      <c r="SO164" s="420"/>
      <c r="SP164" s="420"/>
      <c r="SQ164" s="420"/>
      <c r="SR164" s="420"/>
      <c r="SS164" s="420"/>
      <c r="ST164" s="420"/>
      <c r="SU164" s="420"/>
      <c r="SV164" s="420"/>
      <c r="SW164" s="420"/>
      <c r="SX164" s="420"/>
      <c r="SY164" s="420"/>
      <c r="SZ164" s="420"/>
      <c r="TA164" s="420"/>
      <c r="TB164" s="420"/>
      <c r="TC164" s="420"/>
      <c r="TD164" s="420"/>
      <c r="TE164" s="420"/>
      <c r="TF164" s="420"/>
      <c r="TG164" s="420"/>
      <c r="TH164" s="420"/>
      <c r="TI164" s="420"/>
      <c r="TJ164" s="420"/>
      <c r="TK164" s="420"/>
      <c r="TL164" s="420"/>
      <c r="TM164" s="420"/>
      <c r="TN164" s="420"/>
      <c r="TO164" s="420"/>
      <c r="TP164" s="420"/>
      <c r="TQ164" s="420"/>
      <c r="TR164" s="420"/>
      <c r="TS164" s="420"/>
      <c r="TT164" s="420"/>
      <c r="TU164" s="420"/>
      <c r="TV164" s="420"/>
      <c r="TW164" s="420"/>
      <c r="TX164" s="420"/>
      <c r="TY164" s="420"/>
      <c r="TZ164" s="420"/>
      <c r="UA164" s="420"/>
      <c r="UB164" s="420"/>
      <c r="UC164" s="420"/>
      <c r="UD164" s="420"/>
      <c r="UE164" s="420"/>
      <c r="UF164" s="420"/>
      <c r="UG164" s="420"/>
      <c r="UH164" s="420"/>
      <c r="UI164" s="420"/>
      <c r="UJ164" s="420"/>
      <c r="UK164" s="420"/>
      <c r="UL164" s="420"/>
      <c r="UM164" s="420"/>
      <c r="UN164" s="420"/>
      <c r="UO164" s="420"/>
      <c r="UP164" s="420"/>
      <c r="UQ164" s="420"/>
      <c r="UR164" s="420"/>
      <c r="US164" s="420"/>
      <c r="UT164" s="420"/>
      <c r="UU164" s="420"/>
      <c r="UV164" s="420"/>
      <c r="UW164" s="420"/>
      <c r="UX164" s="420"/>
      <c r="UY164" s="420"/>
      <c r="UZ164" s="420"/>
      <c r="VA164" s="420"/>
      <c r="VB164" s="420"/>
      <c r="VC164" s="420"/>
      <c r="VD164" s="420"/>
      <c r="VE164" s="420"/>
      <c r="VF164" s="420"/>
      <c r="VG164" s="420"/>
      <c r="VH164" s="420"/>
      <c r="VI164" s="420"/>
      <c r="VJ164" s="420"/>
      <c r="VK164" s="420"/>
      <c r="VL164" s="420"/>
      <c r="VM164" s="420"/>
      <c r="VN164" s="420"/>
      <c r="VO164" s="420"/>
      <c r="VP164" s="420"/>
      <c r="VQ164" s="420"/>
      <c r="VR164" s="420"/>
      <c r="VS164" s="420"/>
      <c r="VT164" s="420"/>
      <c r="VU164" s="420"/>
      <c r="VV164" s="420"/>
      <c r="VW164" s="420"/>
      <c r="VX164" s="420"/>
      <c r="VY164" s="420"/>
      <c r="VZ164" s="420"/>
      <c r="WA164" s="420"/>
      <c r="WB164" s="420"/>
      <c r="WC164" s="420"/>
      <c r="WD164" s="420"/>
      <c r="WE164" s="420"/>
      <c r="WF164" s="420"/>
      <c r="WG164" s="420"/>
      <c r="WH164" s="420"/>
      <c r="WI164" s="420"/>
      <c r="WJ164" s="420"/>
      <c r="WK164" s="420"/>
      <c r="WL164" s="420"/>
      <c r="WM164" s="420"/>
      <c r="WN164" s="420"/>
      <c r="WO164" s="420"/>
      <c r="WP164" s="420"/>
      <c r="WQ164" s="420"/>
      <c r="WR164" s="420"/>
      <c r="WS164" s="420"/>
      <c r="WT164" s="420"/>
      <c r="WU164" s="420"/>
      <c r="WV164" s="420"/>
      <c r="WW164" s="420"/>
      <c r="WX164" s="420"/>
      <c r="WY164" s="420"/>
      <c r="WZ164" s="420"/>
      <c r="XA164" s="420"/>
      <c r="XB164" s="420"/>
      <c r="XC164" s="420"/>
      <c r="XD164" s="420"/>
      <c r="XE164" s="420"/>
      <c r="XF164" s="420"/>
      <c r="XG164" s="420"/>
      <c r="XH164" s="420"/>
      <c r="XI164" s="420"/>
      <c r="XJ164" s="420"/>
      <c r="XK164" s="420"/>
      <c r="XL164" s="420"/>
      <c r="XM164" s="420"/>
      <c r="XN164" s="420"/>
      <c r="XO164" s="420"/>
      <c r="XP164" s="420"/>
      <c r="XQ164" s="420"/>
      <c r="XR164" s="420"/>
      <c r="XS164" s="420"/>
      <c r="XT164" s="420"/>
      <c r="XU164" s="420"/>
      <c r="XV164" s="420"/>
      <c r="XW164" s="420"/>
      <c r="XX164" s="420"/>
      <c r="XY164" s="420"/>
      <c r="XZ164" s="420"/>
      <c r="YA164" s="420"/>
      <c r="YB164" s="420"/>
      <c r="YC164" s="420"/>
      <c r="YD164" s="420"/>
      <c r="YE164" s="420"/>
      <c r="YF164" s="420"/>
      <c r="YG164" s="420"/>
      <c r="YH164" s="420"/>
      <c r="YI164" s="420"/>
      <c r="YJ164" s="420"/>
      <c r="YK164" s="420"/>
      <c r="YL164" s="420"/>
      <c r="YM164" s="420"/>
      <c r="YN164" s="420"/>
      <c r="YO164" s="420"/>
      <c r="YP164" s="420"/>
      <c r="YQ164" s="420"/>
      <c r="YR164" s="420"/>
      <c r="YS164" s="420"/>
      <c r="YT164" s="420"/>
      <c r="YU164" s="420"/>
      <c r="YV164" s="420"/>
      <c r="YW164" s="420"/>
      <c r="YX164" s="420"/>
      <c r="YY164" s="420"/>
      <c r="YZ164" s="420"/>
      <c r="ZA164" s="420"/>
      <c r="ZB164" s="420"/>
      <c r="ZC164" s="420"/>
      <c r="ZD164" s="420"/>
      <c r="ZE164" s="420"/>
      <c r="ZF164" s="420"/>
      <c r="ZG164" s="420"/>
      <c r="ZH164" s="420"/>
      <c r="ZI164" s="420"/>
      <c r="ZJ164" s="420"/>
      <c r="ZK164" s="420"/>
      <c r="ZL164" s="420"/>
      <c r="ZM164" s="420"/>
      <c r="ZN164" s="420"/>
      <c r="ZO164" s="420"/>
      <c r="ZP164" s="420"/>
      <c r="ZQ164" s="420"/>
      <c r="ZR164" s="420"/>
      <c r="ZS164" s="420"/>
      <c r="ZT164" s="420"/>
      <c r="ZU164" s="420"/>
      <c r="ZV164" s="420"/>
      <c r="ZW164" s="420"/>
      <c r="ZX164" s="420"/>
      <c r="ZY164" s="420"/>
      <c r="ZZ164" s="420"/>
      <c r="AAA164" s="420"/>
      <c r="AAB164" s="420"/>
      <c r="AAC164" s="420"/>
      <c r="AAD164" s="420"/>
      <c r="AAE164" s="420"/>
      <c r="AAF164" s="420"/>
      <c r="AAG164" s="420"/>
      <c r="AAH164" s="420"/>
      <c r="AAI164" s="420"/>
      <c r="AAJ164" s="420"/>
      <c r="AAK164" s="420"/>
      <c r="AAL164" s="420"/>
      <c r="AAM164" s="420"/>
      <c r="AAN164" s="420"/>
      <c r="AAO164" s="420"/>
      <c r="AAP164" s="420"/>
      <c r="AAQ164" s="420"/>
      <c r="AAR164" s="420"/>
      <c r="AAS164" s="420"/>
      <c r="AAT164" s="420"/>
      <c r="AAU164" s="420"/>
      <c r="AAV164" s="420"/>
      <c r="AAW164" s="420"/>
      <c r="AAX164" s="420"/>
      <c r="AAY164" s="420"/>
      <c r="AAZ164" s="420"/>
      <c r="ABA164" s="420"/>
      <c r="ABB164" s="420"/>
      <c r="ABC164" s="420"/>
      <c r="ABD164" s="420"/>
      <c r="ABE164" s="420"/>
      <c r="ABF164" s="420"/>
      <c r="ABG164" s="420"/>
      <c r="ABH164" s="420"/>
      <c r="ABI164" s="420"/>
      <c r="ABJ164" s="420"/>
      <c r="ABK164" s="420"/>
      <c r="ABL164" s="420"/>
      <c r="ABM164" s="420"/>
      <c r="ABN164" s="420"/>
      <c r="ABO164" s="420"/>
      <c r="ABP164" s="420"/>
      <c r="ABQ164" s="420"/>
      <c r="ABR164" s="420"/>
      <c r="ABS164" s="420"/>
      <c r="ABT164" s="420"/>
      <c r="ABU164" s="420"/>
      <c r="ABV164" s="420"/>
      <c r="ABW164" s="420"/>
      <c r="ABX164" s="420"/>
      <c r="ABY164" s="420"/>
      <c r="ABZ164" s="420"/>
      <c r="ACA164" s="420"/>
      <c r="ACB164" s="420"/>
      <c r="ACC164" s="420"/>
      <c r="ACD164" s="420"/>
      <c r="ACE164" s="420"/>
      <c r="ACF164" s="420"/>
      <c r="ACG164" s="420"/>
      <c r="ACH164" s="420"/>
      <c r="ACI164" s="420"/>
      <c r="ACJ164" s="420"/>
      <c r="ACK164" s="420"/>
      <c r="ACL164" s="420"/>
      <c r="ACM164" s="420"/>
      <c r="ACN164" s="420"/>
      <c r="ACO164" s="420"/>
      <c r="ACP164" s="420"/>
      <c r="ACQ164" s="420"/>
      <c r="ACR164" s="420"/>
      <c r="ACS164" s="420"/>
      <c r="ACT164" s="420"/>
      <c r="ACU164" s="420"/>
      <c r="ACV164" s="420"/>
      <c r="ACW164" s="420"/>
      <c r="ACX164" s="420"/>
      <c r="ACY164" s="420"/>
      <c r="ACZ164" s="420"/>
      <c r="ADA164" s="420"/>
      <c r="ADB164" s="420"/>
      <c r="ADC164" s="420"/>
      <c r="ADD164" s="420"/>
      <c r="ADE164" s="420"/>
      <c r="ADF164" s="420"/>
      <c r="ADG164" s="420"/>
      <c r="ADH164" s="420"/>
      <c r="ADI164" s="420"/>
      <c r="ADJ164" s="420"/>
      <c r="ADK164" s="420"/>
      <c r="ADL164" s="420"/>
      <c r="ADM164" s="420"/>
      <c r="ADN164" s="420"/>
      <c r="ADO164" s="420"/>
      <c r="ADP164" s="420"/>
      <c r="ADQ164" s="420"/>
      <c r="ADR164" s="420"/>
      <c r="ADS164" s="420"/>
      <c r="ADT164" s="420"/>
      <c r="ADU164" s="420"/>
      <c r="ADV164" s="420"/>
      <c r="ADW164" s="420"/>
      <c r="ADX164" s="420"/>
      <c r="ADY164" s="420"/>
      <c r="ADZ164" s="420"/>
      <c r="AEA164" s="420"/>
      <c r="AEB164" s="420"/>
      <c r="AEC164" s="420"/>
      <c r="AED164" s="420"/>
      <c r="AEE164" s="420"/>
      <c r="AEF164" s="420"/>
      <c r="AEG164" s="420"/>
      <c r="AEH164" s="420"/>
      <c r="AEI164" s="420"/>
      <c r="AEJ164" s="420"/>
      <c r="AEK164" s="420"/>
      <c r="AEL164" s="420"/>
      <c r="AEM164" s="420"/>
      <c r="AEN164" s="420"/>
      <c r="AEO164" s="420"/>
      <c r="AEP164" s="420"/>
      <c r="AEQ164" s="420"/>
      <c r="AER164" s="420"/>
      <c r="AES164" s="420"/>
      <c r="AET164" s="420"/>
      <c r="AEU164" s="420"/>
      <c r="AEV164" s="420"/>
      <c r="AEW164" s="420"/>
      <c r="AEX164" s="420"/>
      <c r="AEY164" s="420"/>
      <c r="AEZ164" s="420"/>
      <c r="AFA164" s="420"/>
      <c r="AFB164" s="420"/>
      <c r="AFC164" s="420"/>
      <c r="AFD164" s="420"/>
      <c r="AFE164" s="420"/>
      <c r="AFF164" s="420"/>
      <c r="AFG164" s="420"/>
      <c r="AFH164" s="420"/>
      <c r="AFI164" s="420"/>
      <c r="AFJ164" s="420"/>
      <c r="AFK164" s="420"/>
      <c r="AFL164" s="420"/>
      <c r="AFM164" s="420"/>
      <c r="AFN164" s="420"/>
      <c r="AFO164" s="420"/>
      <c r="AFP164" s="420"/>
      <c r="AFQ164" s="420"/>
      <c r="AFR164" s="420"/>
      <c r="AFS164" s="420"/>
      <c r="AFT164" s="420"/>
      <c r="AFU164" s="420"/>
      <c r="AFV164" s="420"/>
      <c r="AFW164" s="420"/>
      <c r="AFX164" s="420"/>
      <c r="AFY164" s="420"/>
      <c r="AFZ164" s="420"/>
      <c r="AGA164" s="420"/>
      <c r="AGB164" s="420"/>
      <c r="AGC164" s="420"/>
      <c r="AGD164" s="420"/>
      <c r="AGE164" s="420"/>
      <c r="AGF164" s="420"/>
      <c r="AGG164" s="420"/>
      <c r="AGH164" s="420"/>
      <c r="AGI164" s="420"/>
      <c r="AGJ164" s="420"/>
      <c r="AGK164" s="420"/>
      <c r="AGL164" s="420"/>
      <c r="AGM164" s="420"/>
      <c r="AGN164" s="420"/>
      <c r="AGO164" s="420"/>
      <c r="AGP164" s="420"/>
      <c r="AGQ164" s="420"/>
      <c r="AGR164" s="420"/>
      <c r="AGS164" s="420"/>
      <c r="AGT164" s="420"/>
      <c r="AGU164" s="420"/>
      <c r="AGV164" s="420"/>
      <c r="AGW164" s="420"/>
      <c r="AGX164" s="420"/>
      <c r="AGY164" s="420"/>
      <c r="AGZ164" s="420"/>
      <c r="AHA164" s="420"/>
      <c r="AHB164" s="420"/>
      <c r="AHC164" s="420"/>
      <c r="AHD164" s="420"/>
      <c r="AHE164" s="420"/>
      <c r="AHF164" s="420"/>
      <c r="AHG164" s="420"/>
      <c r="AHH164" s="420"/>
      <c r="AHI164" s="420"/>
      <c r="AHJ164" s="420"/>
      <c r="AHK164" s="420"/>
      <c r="AHL164" s="420"/>
      <c r="AHM164" s="420"/>
      <c r="AHN164" s="420"/>
      <c r="AHO164" s="420"/>
      <c r="AHP164" s="420"/>
      <c r="AHQ164" s="420"/>
      <c r="AHR164" s="420"/>
      <c r="AHS164" s="420"/>
      <c r="AHT164" s="420"/>
      <c r="AHU164" s="420"/>
      <c r="AHV164" s="420"/>
      <c r="AHW164" s="420"/>
      <c r="AHX164" s="420"/>
      <c r="AHY164" s="420"/>
      <c r="AHZ164" s="420"/>
      <c r="AIA164" s="420"/>
      <c r="AIB164" s="420"/>
      <c r="AIC164" s="420"/>
      <c r="AID164" s="420"/>
      <c r="AIE164" s="420"/>
      <c r="AIF164" s="420"/>
      <c r="AIG164" s="420"/>
      <c r="AIH164" s="420"/>
      <c r="AII164" s="420"/>
      <c r="AIJ164" s="420"/>
      <c r="AIK164" s="420"/>
      <c r="AIL164" s="420"/>
      <c r="AIM164" s="420"/>
      <c r="AIN164" s="420"/>
      <c r="AIO164" s="420"/>
      <c r="AIP164" s="420"/>
      <c r="AIQ164" s="420"/>
      <c r="AIR164" s="420"/>
      <c r="AIS164" s="420"/>
      <c r="AIT164" s="420"/>
      <c r="AIU164" s="420"/>
      <c r="AIV164" s="420"/>
      <c r="AIW164" s="420"/>
      <c r="AIX164" s="420"/>
      <c r="AIY164" s="420"/>
      <c r="AIZ164" s="420"/>
      <c r="AJA164" s="420"/>
      <c r="AJB164" s="420"/>
      <c r="AJC164" s="420"/>
      <c r="AJD164" s="420"/>
      <c r="AJE164" s="420"/>
      <c r="AJF164" s="420"/>
      <c r="AJG164" s="420"/>
      <c r="AJH164" s="420"/>
      <c r="AJI164" s="420"/>
      <c r="AJJ164" s="420"/>
      <c r="AJK164" s="420"/>
      <c r="AJL164" s="420"/>
      <c r="AJM164" s="420"/>
      <c r="AJN164" s="420"/>
      <c r="AJO164" s="420"/>
      <c r="AJP164" s="420"/>
      <c r="AJQ164" s="420"/>
      <c r="AJR164" s="420"/>
      <c r="AJS164" s="420"/>
      <c r="AJT164" s="420"/>
      <c r="AJU164" s="420"/>
      <c r="AJV164" s="420"/>
      <c r="AJW164" s="420"/>
      <c r="AJX164" s="420"/>
      <c r="AJY164" s="420"/>
      <c r="AJZ164" s="420"/>
      <c r="AKA164" s="420"/>
      <c r="AKB164" s="420"/>
      <c r="AKC164" s="420"/>
      <c r="AKD164" s="420"/>
      <c r="AKE164" s="420"/>
      <c r="AKF164" s="420"/>
      <c r="AKG164" s="420"/>
      <c r="AKH164" s="420"/>
      <c r="AKI164" s="420"/>
      <c r="AKJ164" s="420"/>
      <c r="AKK164" s="420"/>
      <c r="AKL164" s="420"/>
      <c r="AKM164" s="420"/>
      <c r="AKN164" s="420"/>
      <c r="AKO164" s="420"/>
      <c r="AKP164" s="420"/>
      <c r="AKQ164" s="420"/>
      <c r="AKR164" s="420"/>
      <c r="AKS164" s="420"/>
      <c r="AKT164" s="420"/>
      <c r="AKU164" s="420"/>
      <c r="AKV164" s="420"/>
      <c r="AKW164" s="420"/>
      <c r="AKX164" s="420"/>
      <c r="AKY164" s="420"/>
      <c r="AKZ164" s="420"/>
      <c r="ALA164" s="420"/>
      <c r="ALB164" s="420"/>
      <c r="ALC164" s="420"/>
      <c r="ALD164" s="420"/>
      <c r="ALE164" s="420"/>
      <c r="ALF164" s="420"/>
      <c r="ALG164" s="420"/>
      <c r="ALH164" s="420"/>
      <c r="ALI164" s="420"/>
      <c r="ALJ164" s="420"/>
      <c r="ALK164" s="420"/>
      <c r="ALL164" s="420"/>
      <c r="ALM164" s="420"/>
      <c r="ALN164" s="420"/>
      <c r="ALO164" s="420"/>
      <c r="ALP164" s="420"/>
      <c r="ALQ164" s="420"/>
      <c r="ALR164" s="420"/>
      <c r="ALS164" s="420"/>
      <c r="ALT164" s="420"/>
      <c r="ALU164" s="420"/>
      <c r="ALV164" s="420"/>
      <c r="ALW164" s="420"/>
      <c r="ALX164" s="420"/>
      <c r="ALY164" s="420"/>
      <c r="ALZ164" s="420"/>
      <c r="AMA164" s="420"/>
      <c r="AMB164" s="420"/>
      <c r="AMC164" s="420"/>
      <c r="AMD164" s="420"/>
      <c r="AME164" s="420"/>
      <c r="AMF164" s="420"/>
      <c r="AMG164" s="420"/>
      <c r="AMH164" s="420"/>
      <c r="AMI164" s="420"/>
      <c r="AMJ164" s="420"/>
      <c r="AMK164" s="420"/>
      <c r="AML164" s="420"/>
      <c r="AMM164" s="420"/>
      <c r="AMN164" s="420"/>
      <c r="AMO164" s="420"/>
      <c r="AMP164" s="420"/>
      <c r="AMQ164" s="420"/>
      <c r="AMR164" s="420"/>
      <c r="AMS164" s="420"/>
      <c r="AMT164" s="420"/>
      <c r="AMU164" s="420"/>
      <c r="AMV164" s="420"/>
      <c r="AMW164" s="420"/>
      <c r="AMX164" s="420"/>
      <c r="AMY164" s="420"/>
      <c r="AMZ164" s="420"/>
      <c r="ANA164" s="420"/>
      <c r="ANB164" s="420"/>
      <c r="ANC164" s="420"/>
      <c r="AND164" s="420"/>
      <c r="ANE164" s="420"/>
      <c r="ANF164" s="420"/>
      <c r="ANG164" s="420"/>
      <c r="ANH164" s="420"/>
      <c r="ANI164" s="420"/>
      <c r="ANJ164" s="420"/>
      <c r="ANK164" s="420"/>
      <c r="ANL164" s="420"/>
      <c r="ANM164" s="420"/>
      <c r="ANN164" s="420"/>
      <c r="ANO164" s="420"/>
      <c r="ANP164" s="420"/>
      <c r="ANQ164" s="420"/>
      <c r="ANR164" s="420"/>
      <c r="ANS164" s="420"/>
      <c r="ANT164" s="420"/>
      <c r="ANU164" s="420"/>
      <c r="ANV164" s="420"/>
      <c r="ANW164" s="420"/>
      <c r="ANX164" s="420"/>
      <c r="ANY164" s="420"/>
      <c r="ANZ164" s="420"/>
      <c r="AOA164" s="420"/>
      <c r="AOB164" s="420"/>
      <c r="AOC164" s="420"/>
      <c r="AOD164" s="420"/>
      <c r="AOE164" s="420"/>
      <c r="AOF164" s="420"/>
      <c r="AOG164" s="420"/>
      <c r="AOH164" s="420"/>
      <c r="AOI164" s="420"/>
      <c r="AOJ164" s="420"/>
      <c r="AOK164" s="420"/>
      <c r="AOL164" s="420"/>
      <c r="AOM164" s="420"/>
      <c r="AON164" s="420"/>
      <c r="AOO164" s="420"/>
      <c r="AOP164" s="420"/>
      <c r="AOQ164" s="420"/>
      <c r="AOR164" s="420"/>
      <c r="AOS164" s="420"/>
      <c r="AOT164" s="420"/>
      <c r="AOU164" s="420"/>
      <c r="AOV164" s="420"/>
      <c r="AOW164" s="420"/>
      <c r="AOX164" s="420"/>
      <c r="AOY164" s="420"/>
      <c r="AOZ164" s="420"/>
      <c r="APA164" s="420"/>
      <c r="APB164" s="420"/>
      <c r="APC164" s="420"/>
      <c r="APD164" s="420"/>
      <c r="APE164" s="420"/>
      <c r="APF164" s="420"/>
      <c r="APG164" s="420"/>
      <c r="APH164" s="420"/>
      <c r="API164" s="420"/>
      <c r="APJ164" s="420"/>
      <c r="APK164" s="420"/>
      <c r="APL164" s="420"/>
      <c r="APM164" s="420"/>
      <c r="APN164" s="420"/>
      <c r="APO164" s="420"/>
      <c r="APP164" s="420"/>
      <c r="APQ164" s="420"/>
      <c r="APR164" s="420"/>
      <c r="APS164" s="420"/>
      <c r="APT164" s="420"/>
      <c r="APU164" s="420"/>
      <c r="APV164" s="420"/>
      <c r="APW164" s="420"/>
      <c r="APX164" s="420"/>
      <c r="APY164" s="420"/>
      <c r="APZ164" s="420"/>
      <c r="AQA164" s="420"/>
      <c r="AQB164" s="420"/>
      <c r="AQC164" s="420"/>
      <c r="AQD164" s="420"/>
      <c r="AQE164" s="420"/>
      <c r="AQF164" s="420"/>
      <c r="AQG164" s="420"/>
      <c r="AQH164" s="420"/>
      <c r="AQI164" s="420"/>
      <c r="AQJ164" s="420"/>
      <c r="AQK164" s="420"/>
      <c r="AQL164" s="420"/>
      <c r="AQM164" s="420"/>
      <c r="AQN164" s="420"/>
      <c r="AQO164" s="420"/>
      <c r="AQP164" s="420"/>
      <c r="AQQ164" s="420"/>
      <c r="AQR164" s="420"/>
      <c r="AQS164" s="420"/>
      <c r="AQT164" s="420"/>
      <c r="AQU164" s="420"/>
      <c r="AQV164" s="420"/>
      <c r="AQW164" s="420"/>
      <c r="AQX164" s="420"/>
      <c r="AQY164" s="420"/>
      <c r="AQZ164" s="420"/>
      <c r="ARA164" s="420"/>
      <c r="ARB164" s="420"/>
      <c r="ARC164" s="420"/>
      <c r="ARD164" s="420"/>
      <c r="ARE164" s="420"/>
      <c r="ARF164" s="420"/>
      <c r="ARG164" s="420"/>
      <c r="ARH164" s="420"/>
      <c r="ARI164" s="420"/>
      <c r="ARJ164" s="420"/>
      <c r="ARK164" s="420"/>
      <c r="ARL164" s="420"/>
      <c r="ARM164" s="420"/>
      <c r="ARN164" s="420"/>
      <c r="ARO164" s="420"/>
      <c r="ARP164" s="420"/>
      <c r="ARQ164" s="420"/>
      <c r="ARR164" s="420"/>
      <c r="ARS164" s="420"/>
      <c r="ART164" s="420"/>
      <c r="ARU164" s="420"/>
      <c r="ARV164" s="420"/>
      <c r="ARW164" s="420"/>
      <c r="ARX164" s="420"/>
      <c r="ARY164" s="420"/>
      <c r="ARZ164" s="420"/>
      <c r="ASA164" s="420"/>
      <c r="ASB164" s="420"/>
      <c r="ASC164" s="420"/>
      <c r="ASD164" s="420"/>
      <c r="ASE164" s="420"/>
      <c r="ASF164" s="420"/>
      <c r="ASG164" s="420"/>
      <c r="ASH164" s="420"/>
      <c r="ASI164" s="420"/>
      <c r="ASJ164" s="420"/>
      <c r="ASK164" s="420"/>
      <c r="ASL164" s="420"/>
      <c r="ASM164" s="420"/>
      <c r="ASN164" s="420"/>
      <c r="ASO164" s="420"/>
      <c r="ASP164" s="420"/>
      <c r="ASQ164" s="420"/>
      <c r="ASR164" s="420"/>
      <c r="ASS164" s="420"/>
      <c r="AST164" s="420"/>
      <c r="ASU164" s="420"/>
      <c r="ASV164" s="420"/>
      <c r="ASW164" s="420"/>
      <c r="ASX164" s="420"/>
      <c r="ASY164" s="420"/>
      <c r="ASZ164" s="420"/>
      <c r="ATA164" s="420"/>
      <c r="ATB164" s="420"/>
      <c r="ATC164" s="420"/>
      <c r="ATD164" s="420"/>
      <c r="ATE164" s="420"/>
      <c r="ATF164" s="420"/>
      <c r="ATG164" s="420"/>
      <c r="ATH164" s="420"/>
      <c r="ATI164" s="420"/>
      <c r="ATJ164" s="420"/>
      <c r="ATK164" s="420"/>
      <c r="ATL164" s="420"/>
      <c r="ATM164" s="420"/>
      <c r="ATN164" s="420"/>
      <c r="ATO164" s="420"/>
      <c r="ATP164" s="420"/>
      <c r="ATQ164" s="420"/>
      <c r="ATR164" s="420"/>
      <c r="ATS164" s="420"/>
      <c r="ATT164" s="420"/>
      <c r="ATU164" s="420"/>
      <c r="ATV164" s="420"/>
      <c r="ATW164" s="420"/>
      <c r="ATX164" s="420"/>
      <c r="ATY164" s="420"/>
      <c r="ATZ164" s="420"/>
      <c r="AUA164" s="420"/>
      <c r="AUB164" s="420"/>
      <c r="AUC164" s="420"/>
      <c r="AUD164" s="420"/>
      <c r="AUE164" s="420"/>
      <c r="AUF164" s="420"/>
      <c r="AUG164" s="420"/>
      <c r="AUH164" s="420"/>
      <c r="AUI164" s="420"/>
      <c r="AUJ164" s="420"/>
      <c r="AUK164" s="420"/>
      <c r="AUL164" s="420"/>
      <c r="AUM164" s="420"/>
      <c r="AUN164" s="420"/>
      <c r="AUO164" s="420"/>
      <c r="AUP164" s="420"/>
      <c r="AUQ164" s="420"/>
      <c r="AUR164" s="420"/>
      <c r="AUS164" s="420"/>
      <c r="AUT164" s="420"/>
      <c r="AUU164" s="420"/>
      <c r="AUV164" s="420"/>
      <c r="AUW164" s="420"/>
      <c r="AUX164" s="420"/>
      <c r="AUY164" s="420"/>
      <c r="AUZ164" s="420"/>
      <c r="AVA164" s="420"/>
      <c r="AVB164" s="420"/>
      <c r="AVC164" s="420"/>
      <c r="AVD164" s="420"/>
      <c r="AVE164" s="420"/>
      <c r="AVF164" s="420"/>
      <c r="AVG164" s="420"/>
      <c r="AVH164" s="420"/>
      <c r="AVI164" s="420"/>
      <c r="AVJ164" s="420"/>
      <c r="AVK164" s="420"/>
      <c r="AVL164" s="420"/>
      <c r="AVM164" s="420"/>
      <c r="AVN164" s="420"/>
      <c r="AVO164" s="420"/>
      <c r="AVP164" s="420"/>
      <c r="AVQ164" s="420"/>
      <c r="AVR164" s="420"/>
      <c r="AVS164" s="420"/>
      <c r="AVT164" s="420"/>
      <c r="AVU164" s="420"/>
      <c r="AVV164" s="420"/>
      <c r="AVW164" s="420"/>
      <c r="AVX164" s="420"/>
      <c r="AVY164" s="420"/>
      <c r="AVZ164" s="420"/>
      <c r="AWA164" s="420"/>
      <c r="AWB164" s="420"/>
      <c r="AWC164" s="420"/>
      <c r="AWD164" s="420"/>
      <c r="AWE164" s="420"/>
      <c r="AWF164" s="420"/>
      <c r="AWG164" s="420"/>
      <c r="AWH164" s="420"/>
      <c r="AWI164" s="420"/>
      <c r="AWJ164" s="420"/>
      <c r="AWK164" s="420"/>
      <c r="AWL164" s="420"/>
      <c r="AWM164" s="420"/>
      <c r="AWN164" s="420"/>
      <c r="AWO164" s="420"/>
      <c r="AWP164" s="420"/>
      <c r="AWQ164" s="420"/>
      <c r="AWR164" s="420"/>
      <c r="AWS164" s="420"/>
      <c r="AWT164" s="420"/>
      <c r="AWU164" s="420"/>
      <c r="AWV164" s="420"/>
      <c r="AWW164" s="420"/>
      <c r="AWX164" s="420"/>
      <c r="AWY164" s="420"/>
      <c r="AWZ164" s="420"/>
      <c r="AXA164" s="420"/>
      <c r="AXB164" s="420"/>
      <c r="AXC164" s="420"/>
      <c r="AXD164" s="420"/>
      <c r="AXE164" s="420"/>
      <c r="AXF164" s="420"/>
      <c r="AXG164" s="420"/>
      <c r="AXH164" s="420"/>
      <c r="AXI164" s="420"/>
      <c r="AXJ164" s="420"/>
      <c r="AXK164" s="420"/>
      <c r="AXL164" s="420"/>
      <c r="AXM164" s="420"/>
      <c r="AXN164" s="420"/>
      <c r="AXO164" s="420"/>
      <c r="AXP164" s="420"/>
      <c r="AXQ164" s="420"/>
      <c r="AXR164" s="420"/>
      <c r="AXS164" s="420"/>
      <c r="AXT164" s="420"/>
      <c r="AXU164" s="420"/>
      <c r="AXV164" s="420"/>
      <c r="AXW164" s="420"/>
      <c r="AXX164" s="420"/>
      <c r="AXY164" s="420"/>
      <c r="AXZ164" s="420"/>
      <c r="AYA164" s="420"/>
      <c r="AYB164" s="420"/>
      <c r="AYC164" s="420"/>
      <c r="AYD164" s="420"/>
      <c r="AYE164" s="420"/>
      <c r="AYF164" s="420"/>
      <c r="AYG164" s="420"/>
      <c r="AYH164" s="420"/>
      <c r="AYI164" s="420"/>
      <c r="AYJ164" s="420"/>
      <c r="AYK164" s="420"/>
      <c r="AYL164" s="420"/>
      <c r="AYM164" s="420"/>
      <c r="AYN164" s="420"/>
      <c r="AYO164" s="420"/>
      <c r="AYP164" s="420"/>
      <c r="AYQ164" s="420"/>
      <c r="AYR164" s="420"/>
      <c r="AYS164" s="420"/>
      <c r="AYT164" s="420"/>
      <c r="AYU164" s="420"/>
      <c r="AYV164" s="420"/>
      <c r="AYW164" s="420"/>
      <c r="AYX164" s="420"/>
      <c r="AYY164" s="420"/>
      <c r="AYZ164" s="420"/>
      <c r="AZA164" s="420"/>
      <c r="AZB164" s="420"/>
      <c r="AZC164" s="420"/>
      <c r="AZD164" s="420"/>
      <c r="AZE164" s="420"/>
      <c r="AZF164" s="420"/>
      <c r="AZG164" s="420"/>
      <c r="AZH164" s="420"/>
      <c r="AZI164" s="420"/>
      <c r="AZJ164" s="420"/>
      <c r="AZK164" s="420"/>
      <c r="AZL164" s="420"/>
      <c r="AZM164" s="420"/>
      <c r="AZN164" s="420"/>
      <c r="AZO164" s="420"/>
      <c r="AZP164" s="420"/>
      <c r="AZQ164" s="420"/>
      <c r="AZR164" s="420"/>
      <c r="AZS164" s="420"/>
      <c r="AZT164" s="420"/>
      <c r="AZU164" s="420"/>
      <c r="AZV164" s="420"/>
      <c r="AZW164" s="420"/>
      <c r="AZX164" s="420"/>
      <c r="AZY164" s="420"/>
      <c r="AZZ164" s="420"/>
      <c r="BAA164" s="420"/>
      <c r="BAB164" s="420"/>
      <c r="BAC164" s="420"/>
      <c r="BAD164" s="420"/>
      <c r="BAE164" s="420"/>
      <c r="BAF164" s="420"/>
      <c r="BAG164" s="420"/>
      <c r="BAH164" s="420"/>
      <c r="BAI164" s="420"/>
      <c r="BAJ164" s="420"/>
      <c r="BAK164" s="420"/>
      <c r="BAL164" s="420"/>
      <c r="BAM164" s="420"/>
      <c r="BAN164" s="420"/>
      <c r="BAO164" s="420"/>
      <c r="BAP164" s="420"/>
      <c r="BAQ164" s="420"/>
      <c r="BAR164" s="420"/>
      <c r="BAS164" s="420"/>
      <c r="BAT164" s="420"/>
      <c r="BAU164" s="420"/>
      <c r="BAV164" s="420"/>
      <c r="BAW164" s="420"/>
      <c r="BAX164" s="420"/>
      <c r="BAY164" s="420"/>
      <c r="BAZ164" s="420"/>
      <c r="BBA164" s="420"/>
      <c r="BBB164" s="420"/>
      <c r="BBC164" s="420"/>
      <c r="BBD164" s="420"/>
      <c r="BBE164" s="420"/>
      <c r="BBF164" s="420"/>
      <c r="BBG164" s="420"/>
      <c r="BBH164" s="420"/>
      <c r="BBI164" s="420"/>
      <c r="BBJ164" s="420"/>
      <c r="BBK164" s="420"/>
      <c r="BBL164" s="420"/>
      <c r="BBM164" s="420"/>
      <c r="BBN164" s="420"/>
      <c r="BBO164" s="420"/>
      <c r="BBP164" s="420"/>
      <c r="BBQ164" s="420"/>
      <c r="BBR164" s="420"/>
      <c r="BBS164" s="420"/>
      <c r="BBT164" s="420"/>
      <c r="BBU164" s="420"/>
      <c r="BBV164" s="420"/>
      <c r="BBW164" s="420"/>
      <c r="BBX164" s="420"/>
      <c r="BBY164" s="420"/>
      <c r="BBZ164" s="420"/>
      <c r="BCA164" s="420"/>
      <c r="BCB164" s="420"/>
      <c r="BCC164" s="420"/>
      <c r="BCD164" s="420"/>
      <c r="BCE164" s="420"/>
      <c r="BCF164" s="420"/>
      <c r="BCG164" s="420"/>
      <c r="BCH164" s="420"/>
      <c r="BCI164" s="420"/>
      <c r="BCJ164" s="420"/>
      <c r="BCK164" s="420"/>
      <c r="BCL164" s="420"/>
      <c r="BCM164" s="420"/>
      <c r="BCN164" s="420"/>
      <c r="BCO164" s="420"/>
      <c r="BCP164" s="420"/>
      <c r="BCQ164" s="420"/>
      <c r="BCR164" s="420"/>
      <c r="BCS164" s="420"/>
      <c r="BCT164" s="420"/>
      <c r="BCU164" s="420"/>
      <c r="BCV164" s="420"/>
      <c r="BCW164" s="420"/>
      <c r="BCX164" s="420"/>
      <c r="BCY164" s="420"/>
      <c r="BCZ164" s="420"/>
      <c r="BDA164" s="420"/>
      <c r="BDB164" s="420"/>
      <c r="BDC164" s="420"/>
      <c r="BDD164" s="420"/>
      <c r="BDE164" s="420"/>
      <c r="BDF164" s="420"/>
      <c r="BDG164" s="420"/>
      <c r="BDH164" s="420"/>
      <c r="BDI164" s="420"/>
      <c r="BDJ164" s="420"/>
      <c r="BDK164" s="420"/>
      <c r="BDL164" s="420"/>
      <c r="BDM164" s="420"/>
      <c r="BDN164" s="420"/>
      <c r="BDO164" s="420"/>
      <c r="BDP164" s="420"/>
      <c r="BDQ164" s="420"/>
      <c r="BDR164" s="420"/>
      <c r="BDS164" s="420"/>
      <c r="BDT164" s="420"/>
      <c r="BDU164" s="420"/>
      <c r="BDV164" s="420"/>
      <c r="BDW164" s="420"/>
      <c r="BDX164" s="420"/>
      <c r="BDY164" s="420"/>
      <c r="BDZ164" s="420"/>
      <c r="BEA164" s="420"/>
      <c r="BEB164" s="420"/>
      <c r="BEC164" s="420"/>
      <c r="BED164" s="420"/>
      <c r="BEE164" s="420"/>
      <c r="BEF164" s="420"/>
      <c r="BEG164" s="420"/>
      <c r="BEH164" s="420"/>
      <c r="BEI164" s="420"/>
      <c r="BEJ164" s="420"/>
      <c r="BEK164" s="420"/>
      <c r="BEL164" s="420"/>
      <c r="BEM164" s="420"/>
      <c r="BEN164" s="420"/>
      <c r="BEO164" s="420"/>
      <c r="BEP164" s="420"/>
      <c r="BEQ164" s="420"/>
      <c r="BER164" s="420"/>
      <c r="BES164" s="420"/>
      <c r="BET164" s="420"/>
      <c r="BEU164" s="420"/>
      <c r="BEV164" s="420"/>
      <c r="BEW164" s="420"/>
      <c r="BEX164" s="420"/>
      <c r="BEY164" s="420"/>
      <c r="BEZ164" s="420"/>
      <c r="BFA164" s="420"/>
      <c r="BFB164" s="420"/>
      <c r="BFC164" s="420"/>
      <c r="BFD164" s="420"/>
      <c r="BFE164" s="420"/>
      <c r="BFF164" s="420"/>
      <c r="BFG164" s="420"/>
      <c r="BFH164" s="420"/>
      <c r="BFI164" s="420"/>
      <c r="BFJ164" s="420"/>
      <c r="BFK164" s="420"/>
      <c r="BFL164" s="420"/>
      <c r="BFM164" s="420"/>
      <c r="BFN164" s="420"/>
      <c r="BFO164" s="420"/>
      <c r="BFP164" s="420"/>
      <c r="BFQ164" s="420"/>
      <c r="BFR164" s="420"/>
      <c r="BFS164" s="420"/>
      <c r="BFT164" s="420"/>
      <c r="BFU164" s="420"/>
      <c r="BFV164" s="420"/>
      <c r="BFW164" s="420"/>
      <c r="BFX164" s="420"/>
      <c r="BFY164" s="420"/>
      <c r="BFZ164" s="420"/>
      <c r="BGA164" s="420"/>
      <c r="BGB164" s="420"/>
      <c r="BGC164" s="420"/>
      <c r="BGD164" s="420"/>
      <c r="BGE164" s="420"/>
      <c r="BGF164" s="420"/>
      <c r="BGG164" s="420"/>
      <c r="BGH164" s="420"/>
      <c r="BGI164" s="420"/>
      <c r="BGJ164" s="420"/>
      <c r="BGK164" s="420"/>
      <c r="BGL164" s="420"/>
      <c r="BGM164" s="420"/>
      <c r="BGN164" s="420"/>
      <c r="BGO164" s="420"/>
      <c r="BGP164" s="420"/>
      <c r="BGQ164" s="420"/>
      <c r="BGR164" s="420"/>
      <c r="BGS164" s="420"/>
      <c r="BGT164" s="420"/>
      <c r="BGU164" s="420"/>
      <c r="BGV164" s="420"/>
      <c r="BGW164" s="420"/>
      <c r="BGX164" s="420"/>
      <c r="BGY164" s="420"/>
      <c r="BGZ164" s="420"/>
      <c r="BHA164" s="420"/>
      <c r="BHB164" s="420"/>
      <c r="BHC164" s="420"/>
      <c r="BHD164" s="420"/>
      <c r="BHE164" s="420"/>
      <c r="BHF164" s="420"/>
      <c r="BHG164" s="420"/>
      <c r="BHH164" s="420"/>
      <c r="BHI164" s="420"/>
      <c r="BHJ164" s="420"/>
      <c r="BHK164" s="420"/>
      <c r="BHL164" s="420"/>
      <c r="BHM164" s="420"/>
      <c r="BHN164" s="420"/>
      <c r="BHO164" s="420"/>
      <c r="BHP164" s="420"/>
      <c r="BHQ164" s="420"/>
      <c r="BHR164" s="420"/>
      <c r="BHS164" s="420"/>
      <c r="BHT164" s="420"/>
      <c r="BHU164" s="420"/>
      <c r="BHV164" s="420"/>
      <c r="BHW164" s="420"/>
      <c r="BHX164" s="420"/>
      <c r="BHY164" s="420"/>
      <c r="BHZ164" s="420"/>
      <c r="BIA164" s="420"/>
      <c r="BIB164" s="420"/>
      <c r="BIC164" s="420"/>
      <c r="BID164" s="420"/>
      <c r="BIE164" s="420"/>
      <c r="BIF164" s="420"/>
      <c r="BIG164" s="420"/>
      <c r="BIH164" s="420"/>
      <c r="BII164" s="420"/>
      <c r="BIJ164" s="420"/>
      <c r="BIK164" s="420"/>
      <c r="BIL164" s="420"/>
      <c r="BIM164" s="420"/>
      <c r="BIN164" s="420"/>
      <c r="BIO164" s="420"/>
      <c r="BIP164" s="420"/>
      <c r="BIQ164" s="420"/>
      <c r="BIR164" s="420"/>
      <c r="BIS164" s="420"/>
      <c r="BIT164" s="420"/>
      <c r="BIU164" s="420"/>
      <c r="BIV164" s="420"/>
      <c r="BIW164" s="420"/>
      <c r="BIX164" s="420"/>
      <c r="BIY164" s="420"/>
      <c r="BIZ164" s="420"/>
      <c r="BJA164" s="420"/>
      <c r="BJB164" s="420"/>
      <c r="BJC164" s="420"/>
      <c r="BJD164" s="420"/>
      <c r="BJE164" s="420"/>
      <c r="BJF164" s="420"/>
      <c r="BJG164" s="420"/>
      <c r="BJH164" s="420"/>
      <c r="BJI164" s="420"/>
      <c r="BJJ164" s="420"/>
      <c r="BJK164" s="420"/>
      <c r="BJL164" s="420"/>
      <c r="BJM164" s="420"/>
      <c r="BJN164" s="420"/>
      <c r="BJO164" s="420"/>
      <c r="BJP164" s="420"/>
      <c r="BJQ164" s="420"/>
      <c r="BJR164" s="420"/>
      <c r="BJS164" s="420"/>
      <c r="BJT164" s="420"/>
      <c r="BJU164" s="420"/>
      <c r="BJV164" s="420"/>
      <c r="BJW164" s="420"/>
      <c r="BJX164" s="420"/>
      <c r="BJY164" s="420"/>
      <c r="BJZ164" s="420"/>
      <c r="BKA164" s="420"/>
      <c r="BKB164" s="420"/>
      <c r="BKC164" s="420"/>
      <c r="BKD164" s="420"/>
      <c r="BKE164" s="420"/>
      <c r="BKF164" s="420"/>
      <c r="BKG164" s="420"/>
      <c r="BKH164" s="420"/>
      <c r="BKI164" s="420"/>
      <c r="BKJ164" s="420"/>
      <c r="BKK164" s="420"/>
      <c r="BKL164" s="420"/>
      <c r="BKM164" s="420"/>
      <c r="BKN164" s="420"/>
      <c r="BKO164" s="420"/>
      <c r="BKP164" s="420"/>
      <c r="BKQ164" s="420"/>
      <c r="BKR164" s="420"/>
      <c r="BKS164" s="420"/>
      <c r="BKT164" s="420"/>
      <c r="BKU164" s="420"/>
      <c r="BKV164" s="420"/>
      <c r="BKW164" s="420"/>
      <c r="BKX164" s="420"/>
      <c r="BKY164" s="420"/>
      <c r="BKZ164" s="420"/>
      <c r="BLA164" s="420"/>
      <c r="BLB164" s="420"/>
      <c r="BLC164" s="420"/>
      <c r="BLD164" s="420"/>
      <c r="BLE164" s="420"/>
      <c r="BLF164" s="420"/>
      <c r="BLG164" s="420"/>
      <c r="BLH164" s="420"/>
      <c r="BLI164" s="420"/>
      <c r="BLJ164" s="420"/>
      <c r="BLK164" s="420"/>
      <c r="BLL164" s="420"/>
      <c r="BLM164" s="420"/>
      <c r="BLN164" s="420"/>
      <c r="BLO164" s="420"/>
      <c r="BLP164" s="420"/>
      <c r="BLQ164" s="420"/>
      <c r="BLR164" s="420"/>
      <c r="BLS164" s="420"/>
      <c r="BLT164" s="420"/>
      <c r="BLU164" s="420"/>
      <c r="BLV164" s="420"/>
      <c r="BLW164" s="420"/>
      <c r="BLX164" s="420"/>
      <c r="BLY164" s="420"/>
      <c r="BLZ164" s="420"/>
      <c r="BMA164" s="420"/>
      <c r="BMB164" s="420"/>
      <c r="BMC164" s="420"/>
      <c r="BMD164" s="420"/>
      <c r="BME164" s="420"/>
      <c r="BMF164" s="420"/>
      <c r="BMG164" s="420"/>
      <c r="BMH164" s="420"/>
      <c r="BMI164" s="420"/>
      <c r="BMJ164" s="420"/>
      <c r="BMK164" s="420"/>
      <c r="BML164" s="420"/>
      <c r="BMM164" s="420"/>
      <c r="BMN164" s="420"/>
      <c r="BMO164" s="420"/>
      <c r="BMP164" s="420"/>
      <c r="BMQ164" s="420"/>
      <c r="BMR164" s="420"/>
      <c r="BMS164" s="420"/>
      <c r="BMT164" s="420"/>
      <c r="BMU164" s="420"/>
      <c r="BMV164" s="420"/>
      <c r="BMW164" s="420"/>
      <c r="BMX164" s="420"/>
      <c r="BMY164" s="420"/>
      <c r="BMZ164" s="420"/>
      <c r="BNA164" s="420"/>
      <c r="BNB164" s="420"/>
      <c r="BNC164" s="420"/>
      <c r="BND164" s="420"/>
      <c r="BNE164" s="420"/>
      <c r="BNF164" s="420"/>
      <c r="BNG164" s="420"/>
      <c r="BNH164" s="420"/>
      <c r="BNI164" s="420"/>
      <c r="BNJ164" s="420"/>
      <c r="BNK164" s="420"/>
      <c r="BNL164" s="420"/>
      <c r="BNM164" s="420"/>
      <c r="BNN164" s="420"/>
      <c r="BNO164" s="420"/>
      <c r="BNP164" s="420"/>
      <c r="BNQ164" s="420"/>
      <c r="BNR164" s="420"/>
      <c r="BNS164" s="420"/>
      <c r="BNT164" s="420"/>
      <c r="BNU164" s="420"/>
      <c r="BNV164" s="420"/>
      <c r="BNW164" s="420"/>
      <c r="BNX164" s="420"/>
      <c r="BNY164" s="420"/>
      <c r="BNZ164" s="420"/>
      <c r="BOA164" s="420"/>
      <c r="BOB164" s="420"/>
      <c r="BOC164" s="420"/>
      <c r="BOD164" s="420"/>
      <c r="BOE164" s="420"/>
      <c r="BOF164" s="420"/>
      <c r="BOG164" s="420"/>
      <c r="BOH164" s="420"/>
      <c r="BOI164" s="420"/>
      <c r="BOJ164" s="420"/>
      <c r="BOK164" s="420"/>
      <c r="BOL164" s="420"/>
      <c r="BOM164" s="420"/>
      <c r="BON164" s="420"/>
      <c r="BOO164" s="420"/>
      <c r="BOP164" s="420"/>
      <c r="BOQ164" s="420"/>
      <c r="BOR164" s="420"/>
      <c r="BOS164" s="420"/>
      <c r="BOT164" s="420"/>
      <c r="BOU164" s="420"/>
      <c r="BOV164" s="420"/>
      <c r="BOW164" s="420"/>
      <c r="BOX164" s="420"/>
      <c r="BOY164" s="420"/>
      <c r="BOZ164" s="420"/>
      <c r="BPA164" s="420"/>
      <c r="BPB164" s="420"/>
      <c r="BPC164" s="420"/>
      <c r="BPD164" s="420"/>
      <c r="BPE164" s="420"/>
      <c r="BPF164" s="420"/>
      <c r="BPG164" s="420"/>
      <c r="BPH164" s="420"/>
      <c r="BPI164" s="420"/>
      <c r="BPJ164" s="420"/>
      <c r="BPK164" s="420"/>
      <c r="BPL164" s="420"/>
      <c r="BPM164" s="420"/>
      <c r="BPN164" s="420"/>
      <c r="BPO164" s="420"/>
      <c r="BPP164" s="420"/>
      <c r="BPQ164" s="420"/>
      <c r="BPR164" s="420"/>
      <c r="BPS164" s="420"/>
      <c r="BPT164" s="420"/>
      <c r="BPU164" s="420"/>
      <c r="BPV164" s="420"/>
      <c r="BPW164" s="420"/>
      <c r="BPX164" s="420"/>
      <c r="BPY164" s="420"/>
      <c r="BPZ164" s="420"/>
      <c r="BQA164" s="420"/>
      <c r="BQB164" s="420"/>
      <c r="BQC164" s="420"/>
      <c r="BQD164" s="420"/>
      <c r="BQE164" s="420"/>
      <c r="BQF164" s="420"/>
      <c r="BQG164" s="420"/>
      <c r="BQH164" s="420"/>
      <c r="BQI164" s="420"/>
      <c r="BQJ164" s="420"/>
      <c r="BQK164" s="420"/>
      <c r="BQL164" s="420"/>
      <c r="BQM164" s="420"/>
      <c r="BQN164" s="420"/>
      <c r="BQO164" s="420"/>
      <c r="BQP164" s="420"/>
      <c r="BQQ164" s="420"/>
      <c r="BQR164" s="420"/>
      <c r="BQS164" s="420"/>
      <c r="BQT164" s="420"/>
      <c r="BQU164" s="420"/>
      <c r="BQV164" s="420"/>
      <c r="BQW164" s="420"/>
      <c r="BQX164" s="420"/>
      <c r="BQY164" s="420"/>
      <c r="BQZ164" s="420"/>
      <c r="BRA164" s="420"/>
      <c r="BRB164" s="420"/>
      <c r="BRC164" s="420"/>
      <c r="BRD164" s="420"/>
      <c r="BRE164" s="420"/>
      <c r="BRF164" s="420"/>
      <c r="BRG164" s="420"/>
      <c r="BRH164" s="420"/>
      <c r="BRI164" s="420"/>
      <c r="BRJ164" s="420"/>
      <c r="BRK164" s="420"/>
      <c r="BRL164" s="420"/>
      <c r="BRM164" s="420"/>
      <c r="BRN164" s="420"/>
      <c r="BRO164" s="420"/>
      <c r="BRP164" s="420"/>
      <c r="BRQ164" s="420"/>
      <c r="BRR164" s="420"/>
      <c r="BRS164" s="420"/>
      <c r="BRT164" s="420"/>
      <c r="BRU164" s="420"/>
      <c r="BRV164" s="420"/>
      <c r="BRW164" s="420"/>
      <c r="BRX164" s="420"/>
      <c r="BRY164" s="420"/>
      <c r="BRZ164" s="420"/>
      <c r="BSA164" s="420"/>
      <c r="BSB164" s="420"/>
      <c r="BSC164" s="420"/>
      <c r="BSD164" s="420"/>
      <c r="BSE164" s="420"/>
      <c r="BSF164" s="420"/>
      <c r="BSG164" s="420"/>
      <c r="BSH164" s="420"/>
      <c r="BSI164" s="420"/>
      <c r="BSJ164" s="420"/>
      <c r="BSK164" s="420"/>
      <c r="BSL164" s="420"/>
      <c r="BSM164" s="420"/>
      <c r="BSN164" s="420"/>
      <c r="BSO164" s="420"/>
      <c r="BSP164" s="420"/>
      <c r="BSQ164" s="420"/>
      <c r="BSR164" s="420"/>
      <c r="BSS164" s="420"/>
      <c r="BST164" s="420"/>
      <c r="BSU164" s="420"/>
      <c r="BSV164" s="420"/>
      <c r="BSW164" s="420"/>
      <c r="BSX164" s="420"/>
      <c r="BSY164" s="420"/>
      <c r="BSZ164" s="420"/>
      <c r="BTA164" s="420"/>
      <c r="BTB164" s="420"/>
      <c r="BTC164" s="420"/>
      <c r="BTD164" s="420"/>
      <c r="BTE164" s="420"/>
      <c r="BTF164" s="420"/>
      <c r="BTG164" s="420"/>
      <c r="BTH164" s="420"/>
      <c r="BTI164" s="420"/>
      <c r="BTJ164" s="420"/>
      <c r="BTK164" s="420"/>
      <c r="BTL164" s="420"/>
      <c r="BTM164" s="420"/>
      <c r="BTN164" s="420"/>
      <c r="BTO164" s="420"/>
      <c r="BTP164" s="420"/>
      <c r="BTQ164" s="420"/>
      <c r="BTR164" s="420"/>
      <c r="BTS164" s="420"/>
      <c r="BTT164" s="420"/>
      <c r="BTU164" s="420"/>
      <c r="BTV164" s="420"/>
      <c r="BTW164" s="420"/>
      <c r="BTX164" s="420"/>
      <c r="BTY164" s="420"/>
      <c r="BTZ164" s="420"/>
      <c r="BUA164" s="420"/>
      <c r="BUB164" s="420"/>
      <c r="BUC164" s="420"/>
      <c r="BUD164" s="420"/>
      <c r="BUE164" s="420"/>
      <c r="BUF164" s="420"/>
      <c r="BUG164" s="420"/>
      <c r="BUH164" s="420"/>
      <c r="BUI164" s="420"/>
      <c r="BUJ164" s="420"/>
      <c r="BUK164" s="420"/>
      <c r="BUL164" s="420"/>
      <c r="BUM164" s="420"/>
      <c r="BUN164" s="420"/>
      <c r="BUO164" s="420"/>
      <c r="BUP164" s="420"/>
      <c r="BUQ164" s="420"/>
      <c r="BUR164" s="420"/>
      <c r="BUS164" s="420"/>
      <c r="BUT164" s="420"/>
      <c r="BUU164" s="420"/>
      <c r="BUV164" s="420"/>
      <c r="BUW164" s="420"/>
      <c r="BUX164" s="420"/>
      <c r="BUY164" s="420"/>
      <c r="BUZ164" s="420"/>
      <c r="BVA164" s="420"/>
      <c r="BVB164" s="420"/>
      <c r="BVC164" s="420"/>
      <c r="BVD164" s="420"/>
      <c r="BVE164" s="420"/>
      <c r="BVF164" s="420"/>
      <c r="BVG164" s="420"/>
      <c r="BVH164" s="420"/>
      <c r="BVI164" s="420"/>
      <c r="BVJ164" s="420"/>
      <c r="BVK164" s="420"/>
      <c r="BVL164" s="420"/>
      <c r="BVM164" s="420"/>
      <c r="BVN164" s="420"/>
      <c r="BVO164" s="420"/>
      <c r="BVP164" s="420"/>
      <c r="BVQ164" s="420"/>
      <c r="BVR164" s="420"/>
      <c r="BVS164" s="420"/>
      <c r="BVT164" s="420"/>
      <c r="BVU164" s="420"/>
      <c r="BVV164" s="420"/>
      <c r="BVW164" s="420"/>
      <c r="BVX164" s="420"/>
      <c r="BVY164" s="420"/>
      <c r="BVZ164" s="420"/>
      <c r="BWA164" s="420"/>
      <c r="BWB164" s="420"/>
      <c r="BWC164" s="420"/>
      <c r="BWD164" s="420"/>
      <c r="BWE164" s="420"/>
      <c r="BWF164" s="420"/>
      <c r="BWG164" s="420"/>
      <c r="BWH164" s="420"/>
      <c r="BWI164" s="420"/>
      <c r="BWJ164" s="420"/>
      <c r="BWK164" s="420"/>
      <c r="BWL164" s="420"/>
      <c r="BWM164" s="420"/>
      <c r="BWN164" s="420"/>
      <c r="BWO164" s="420"/>
      <c r="BWP164" s="420"/>
      <c r="BWQ164" s="420"/>
      <c r="BWR164" s="420"/>
      <c r="BWS164" s="420"/>
      <c r="BWT164" s="420"/>
      <c r="BWU164" s="420"/>
      <c r="BWV164" s="420"/>
      <c r="BWW164" s="420"/>
      <c r="BWX164" s="420"/>
      <c r="BWY164" s="420"/>
      <c r="BWZ164" s="420"/>
      <c r="BXA164" s="420"/>
      <c r="BXB164" s="420"/>
      <c r="BXC164" s="420"/>
      <c r="BXD164" s="420"/>
      <c r="BXE164" s="420"/>
      <c r="BXF164" s="420"/>
      <c r="BXG164" s="420"/>
      <c r="BXH164" s="420"/>
      <c r="BXI164" s="420"/>
      <c r="BXJ164" s="420"/>
      <c r="BXK164" s="420"/>
      <c r="BXL164" s="420"/>
      <c r="BXM164" s="420"/>
      <c r="BXN164" s="420"/>
      <c r="BXO164" s="420"/>
      <c r="BXP164" s="420"/>
      <c r="BXQ164" s="420"/>
      <c r="BXR164" s="420"/>
      <c r="BXS164" s="420"/>
      <c r="BXT164" s="420"/>
      <c r="BXU164" s="420"/>
      <c r="BXV164" s="420"/>
      <c r="BXW164" s="420"/>
      <c r="BXX164" s="420"/>
      <c r="BXY164" s="420"/>
      <c r="BXZ164" s="420"/>
      <c r="BYA164" s="420"/>
      <c r="BYB164" s="420"/>
      <c r="BYC164" s="420"/>
      <c r="BYD164" s="420"/>
      <c r="BYE164" s="420"/>
      <c r="BYF164" s="420"/>
      <c r="BYG164" s="420"/>
      <c r="BYH164" s="420"/>
      <c r="BYI164" s="420"/>
      <c r="BYJ164" s="420"/>
      <c r="BYK164" s="420"/>
      <c r="BYL164" s="420"/>
      <c r="BYM164" s="420"/>
      <c r="BYN164" s="420"/>
      <c r="BYO164" s="420"/>
      <c r="BYP164" s="420"/>
      <c r="BYQ164" s="420"/>
      <c r="BYR164" s="420"/>
      <c r="BYS164" s="420"/>
      <c r="BYT164" s="420"/>
      <c r="BYU164" s="420"/>
      <c r="BYV164" s="420"/>
      <c r="BYW164" s="420"/>
      <c r="BYX164" s="420"/>
      <c r="BYY164" s="420"/>
      <c r="BYZ164" s="420"/>
      <c r="BZA164" s="420"/>
      <c r="BZB164" s="420"/>
      <c r="BZC164" s="420"/>
      <c r="BZD164" s="420"/>
      <c r="BZE164" s="420"/>
      <c r="BZF164" s="420"/>
      <c r="BZG164" s="420"/>
      <c r="BZH164" s="420"/>
      <c r="BZI164" s="420"/>
      <c r="BZJ164" s="420"/>
      <c r="BZK164" s="420"/>
      <c r="BZL164" s="420"/>
      <c r="BZM164" s="420"/>
      <c r="BZN164" s="420"/>
      <c r="BZO164" s="420"/>
      <c r="BZP164" s="420"/>
      <c r="BZQ164" s="420"/>
      <c r="BZR164" s="420"/>
      <c r="BZS164" s="420"/>
      <c r="BZT164" s="420"/>
      <c r="BZU164" s="420"/>
      <c r="BZV164" s="420"/>
      <c r="BZW164" s="420"/>
      <c r="BZX164" s="420"/>
      <c r="BZY164" s="420"/>
      <c r="BZZ164" s="420"/>
      <c r="CAA164" s="420"/>
      <c r="CAB164" s="420"/>
      <c r="CAC164" s="420"/>
      <c r="CAD164" s="420"/>
      <c r="CAE164" s="420"/>
      <c r="CAF164" s="420"/>
      <c r="CAG164" s="420"/>
      <c r="CAH164" s="420"/>
      <c r="CAI164" s="420"/>
      <c r="CAJ164" s="420"/>
      <c r="CAK164" s="420"/>
      <c r="CAL164" s="420"/>
      <c r="CAM164" s="420"/>
      <c r="CAN164" s="420"/>
      <c r="CAO164" s="420"/>
      <c r="CAP164" s="420"/>
      <c r="CAQ164" s="420"/>
      <c r="CAR164" s="420"/>
      <c r="CAS164" s="420"/>
      <c r="CAT164" s="420"/>
      <c r="CAU164" s="420"/>
      <c r="CAV164" s="420"/>
      <c r="CAW164" s="420"/>
      <c r="CAX164" s="420"/>
      <c r="CAY164" s="420"/>
      <c r="CAZ164" s="420"/>
      <c r="CBA164" s="420"/>
      <c r="CBB164" s="420"/>
      <c r="CBC164" s="420"/>
      <c r="CBD164" s="420"/>
      <c r="CBE164" s="420"/>
      <c r="CBF164" s="420"/>
      <c r="CBG164" s="420"/>
      <c r="CBH164" s="420"/>
      <c r="CBI164" s="420"/>
      <c r="CBJ164" s="420"/>
      <c r="CBK164" s="420"/>
      <c r="CBL164" s="420"/>
      <c r="CBM164" s="420"/>
      <c r="CBN164" s="420"/>
      <c r="CBO164" s="420"/>
      <c r="CBP164" s="420"/>
      <c r="CBQ164" s="420"/>
      <c r="CBR164" s="420"/>
      <c r="CBS164" s="420"/>
      <c r="CBT164" s="420"/>
      <c r="CBU164" s="420"/>
      <c r="CBV164" s="420"/>
      <c r="CBW164" s="420"/>
      <c r="CBX164" s="420"/>
      <c r="CBY164" s="420"/>
      <c r="CBZ164" s="420"/>
      <c r="CCA164" s="420"/>
      <c r="CCB164" s="420"/>
      <c r="CCC164" s="420"/>
      <c r="CCD164" s="420"/>
      <c r="CCE164" s="420"/>
      <c r="CCF164" s="420"/>
      <c r="CCG164" s="420"/>
      <c r="CCH164" s="420"/>
      <c r="CCI164" s="420"/>
      <c r="CCJ164" s="420"/>
      <c r="CCK164" s="420"/>
      <c r="CCL164" s="420"/>
      <c r="CCM164" s="420"/>
      <c r="CCN164" s="420"/>
      <c r="CCO164" s="420"/>
      <c r="CCP164" s="420"/>
      <c r="CCQ164" s="420"/>
      <c r="CCR164" s="420"/>
      <c r="CCS164" s="420"/>
      <c r="CCT164" s="420"/>
      <c r="CCU164" s="420"/>
      <c r="CCV164" s="420"/>
      <c r="CCW164" s="420"/>
      <c r="CCX164" s="420"/>
      <c r="CCY164" s="420"/>
      <c r="CCZ164" s="420"/>
      <c r="CDA164" s="420"/>
      <c r="CDB164" s="420"/>
      <c r="CDC164" s="420"/>
      <c r="CDD164" s="420"/>
      <c r="CDE164" s="420"/>
      <c r="CDF164" s="420"/>
      <c r="CDG164" s="420"/>
      <c r="CDH164" s="420"/>
      <c r="CDI164" s="420"/>
      <c r="CDJ164" s="420"/>
      <c r="CDK164" s="420"/>
      <c r="CDL164" s="420"/>
      <c r="CDM164" s="420"/>
      <c r="CDN164" s="420"/>
      <c r="CDO164" s="420"/>
      <c r="CDP164" s="420"/>
      <c r="CDQ164" s="420"/>
      <c r="CDR164" s="420"/>
      <c r="CDS164" s="420"/>
      <c r="CDT164" s="420"/>
      <c r="CDU164" s="420"/>
      <c r="CDV164" s="420"/>
      <c r="CDW164" s="420"/>
      <c r="CDX164" s="420"/>
      <c r="CDY164" s="420"/>
      <c r="CDZ164" s="420"/>
      <c r="CEA164" s="420"/>
      <c r="CEB164" s="420"/>
      <c r="CEC164" s="420"/>
      <c r="CED164" s="420"/>
      <c r="CEE164" s="420"/>
      <c r="CEF164" s="420"/>
      <c r="CEG164" s="420"/>
      <c r="CEH164" s="420"/>
      <c r="CEI164" s="420"/>
      <c r="CEJ164" s="420"/>
      <c r="CEK164" s="420"/>
      <c r="CEL164" s="420"/>
      <c r="CEM164" s="420"/>
      <c r="CEN164" s="420"/>
      <c r="CEO164" s="420"/>
      <c r="CEP164" s="420"/>
      <c r="CEQ164" s="420"/>
      <c r="CER164" s="420"/>
      <c r="CES164" s="420"/>
      <c r="CET164" s="420"/>
      <c r="CEU164" s="420"/>
      <c r="CEV164" s="420"/>
      <c r="CEW164" s="420"/>
      <c r="CEX164" s="420"/>
      <c r="CEY164" s="420"/>
      <c r="CEZ164" s="420"/>
      <c r="CFA164" s="420"/>
      <c r="CFB164" s="420"/>
      <c r="CFC164" s="420"/>
      <c r="CFD164" s="420"/>
      <c r="CFE164" s="420"/>
      <c r="CFF164" s="420"/>
      <c r="CFG164" s="420"/>
      <c r="CFH164" s="420"/>
      <c r="CFI164" s="420"/>
      <c r="CFJ164" s="420"/>
      <c r="CFK164" s="420"/>
      <c r="CFL164" s="420"/>
      <c r="CFM164" s="420"/>
      <c r="CFN164" s="420"/>
      <c r="CFO164" s="420"/>
      <c r="CFP164" s="420"/>
      <c r="CFQ164" s="420"/>
      <c r="CFR164" s="420"/>
      <c r="CFS164" s="420"/>
      <c r="CFT164" s="420"/>
      <c r="CFU164" s="420"/>
      <c r="CFV164" s="420"/>
      <c r="CFW164" s="420"/>
      <c r="CFX164" s="420"/>
      <c r="CFY164" s="420"/>
      <c r="CFZ164" s="420"/>
      <c r="CGA164" s="420"/>
      <c r="CGB164" s="420"/>
      <c r="CGC164" s="420"/>
      <c r="CGD164" s="420"/>
      <c r="CGE164" s="420"/>
      <c r="CGF164" s="420"/>
      <c r="CGG164" s="420"/>
      <c r="CGH164" s="420"/>
      <c r="CGI164" s="420"/>
      <c r="CGJ164" s="420"/>
      <c r="CGK164" s="420"/>
      <c r="CGL164" s="420"/>
      <c r="CGM164" s="420"/>
      <c r="CGN164" s="420"/>
      <c r="CGO164" s="420"/>
      <c r="CGP164" s="420"/>
      <c r="CGQ164" s="420"/>
      <c r="CGR164" s="420"/>
      <c r="CGS164" s="420"/>
      <c r="CGT164" s="420"/>
      <c r="CGU164" s="420"/>
      <c r="CGV164" s="420"/>
      <c r="CGW164" s="420"/>
      <c r="CGX164" s="420"/>
      <c r="CGY164" s="420"/>
      <c r="CGZ164" s="420"/>
      <c r="CHA164" s="420"/>
      <c r="CHB164" s="420"/>
      <c r="CHC164" s="420"/>
      <c r="CHD164" s="420"/>
      <c r="CHE164" s="420"/>
      <c r="CHF164" s="420"/>
      <c r="CHG164" s="420"/>
      <c r="CHH164" s="420"/>
      <c r="CHI164" s="420"/>
      <c r="CHJ164" s="420"/>
      <c r="CHK164" s="420"/>
      <c r="CHL164" s="420"/>
      <c r="CHM164" s="420"/>
      <c r="CHN164" s="420"/>
      <c r="CHO164" s="420"/>
      <c r="CHP164" s="420"/>
      <c r="CHQ164" s="420"/>
      <c r="CHR164" s="420"/>
      <c r="CHS164" s="420"/>
      <c r="CHT164" s="420"/>
      <c r="CHU164" s="420"/>
      <c r="CHV164" s="420"/>
      <c r="CHW164" s="420"/>
      <c r="CHX164" s="420"/>
      <c r="CHY164" s="420"/>
      <c r="CHZ164" s="420"/>
      <c r="CIA164" s="420"/>
      <c r="CIB164" s="420"/>
      <c r="CIC164" s="420"/>
      <c r="CID164" s="420"/>
      <c r="CIE164" s="420"/>
      <c r="CIF164" s="420"/>
      <c r="CIG164" s="420"/>
      <c r="CIH164" s="420"/>
      <c r="CII164" s="420"/>
      <c r="CIJ164" s="420"/>
      <c r="CIK164" s="420"/>
      <c r="CIL164" s="420"/>
      <c r="CIM164" s="420"/>
      <c r="CIN164" s="420"/>
      <c r="CIO164" s="420"/>
      <c r="CIP164" s="420"/>
      <c r="CIQ164" s="420"/>
      <c r="CIR164" s="420"/>
      <c r="CIS164" s="420"/>
      <c r="CIT164" s="420"/>
      <c r="CIU164" s="420"/>
      <c r="CIV164" s="420"/>
      <c r="CIW164" s="420"/>
      <c r="CIX164" s="420"/>
      <c r="CIY164" s="420"/>
      <c r="CIZ164" s="420"/>
      <c r="CJA164" s="420"/>
      <c r="CJB164" s="420"/>
      <c r="CJC164" s="420"/>
      <c r="CJD164" s="420"/>
      <c r="CJE164" s="420"/>
      <c r="CJF164" s="420"/>
      <c r="CJG164" s="420"/>
      <c r="CJH164" s="420"/>
      <c r="CJI164" s="420"/>
      <c r="CJJ164" s="420"/>
      <c r="CJK164" s="420"/>
      <c r="CJL164" s="420"/>
      <c r="CJM164" s="420"/>
      <c r="CJN164" s="420"/>
      <c r="CJO164" s="420"/>
      <c r="CJP164" s="420"/>
      <c r="CJQ164" s="420"/>
      <c r="CJR164" s="420"/>
      <c r="CJS164" s="420"/>
      <c r="CJT164" s="420"/>
      <c r="CJU164" s="420"/>
      <c r="CJV164" s="420"/>
      <c r="CJW164" s="420"/>
      <c r="CJX164" s="420"/>
      <c r="CJY164" s="420"/>
      <c r="CJZ164" s="420"/>
      <c r="CKA164" s="420"/>
      <c r="CKB164" s="420"/>
      <c r="CKC164" s="420"/>
      <c r="CKD164" s="420"/>
      <c r="CKE164" s="420"/>
      <c r="CKF164" s="420"/>
      <c r="CKG164" s="420"/>
      <c r="CKH164" s="420"/>
      <c r="CKI164" s="420"/>
      <c r="CKJ164" s="420"/>
      <c r="CKK164" s="420"/>
      <c r="CKL164" s="420"/>
      <c r="CKM164" s="420"/>
      <c r="CKN164" s="420"/>
      <c r="CKO164" s="420"/>
      <c r="CKP164" s="420"/>
      <c r="CKQ164" s="420"/>
      <c r="CKR164" s="420"/>
      <c r="CKS164" s="420"/>
      <c r="CKT164" s="420"/>
      <c r="CKU164" s="420"/>
      <c r="CKV164" s="420"/>
      <c r="CKW164" s="420"/>
      <c r="CKX164" s="420"/>
      <c r="CKY164" s="420"/>
      <c r="CKZ164" s="420"/>
      <c r="CLA164" s="420"/>
      <c r="CLB164" s="420"/>
      <c r="CLC164" s="420"/>
      <c r="CLD164" s="420"/>
      <c r="CLE164" s="420"/>
      <c r="CLF164" s="420"/>
      <c r="CLG164" s="420"/>
      <c r="CLH164" s="420"/>
      <c r="CLI164" s="420"/>
      <c r="CLJ164" s="420"/>
      <c r="CLK164" s="420"/>
      <c r="CLL164" s="420"/>
      <c r="CLM164" s="420"/>
      <c r="CLN164" s="420"/>
      <c r="CLO164" s="420"/>
      <c r="CLP164" s="420"/>
      <c r="CLQ164" s="420"/>
      <c r="CLR164" s="420"/>
      <c r="CLS164" s="420"/>
      <c r="CLT164" s="420"/>
      <c r="CLU164" s="420"/>
      <c r="CLV164" s="420"/>
      <c r="CLW164" s="420"/>
      <c r="CLX164" s="420"/>
      <c r="CLY164" s="420"/>
      <c r="CLZ164" s="420"/>
      <c r="CMA164" s="420"/>
      <c r="CMB164" s="420"/>
      <c r="CMC164" s="420"/>
      <c r="CMD164" s="420"/>
      <c r="CME164" s="420"/>
      <c r="CMF164" s="420"/>
      <c r="CMG164" s="420"/>
      <c r="CMH164" s="420"/>
      <c r="CMI164" s="420"/>
      <c r="CMJ164" s="420"/>
      <c r="CMK164" s="420"/>
      <c r="CML164" s="420"/>
      <c r="CMM164" s="420"/>
      <c r="CMN164" s="420"/>
      <c r="CMO164" s="420"/>
      <c r="CMP164" s="420"/>
      <c r="CMQ164" s="420"/>
      <c r="CMR164" s="420"/>
      <c r="CMS164" s="420"/>
      <c r="CMT164" s="420"/>
      <c r="CMU164" s="420"/>
      <c r="CMV164" s="420"/>
      <c r="CMW164" s="420"/>
      <c r="CMX164" s="420"/>
      <c r="CMY164" s="420"/>
      <c r="CMZ164" s="420"/>
      <c r="CNA164" s="420"/>
      <c r="CNB164" s="420"/>
      <c r="CNC164" s="420"/>
      <c r="CND164" s="420"/>
      <c r="CNE164" s="420"/>
      <c r="CNF164" s="420"/>
      <c r="CNG164" s="420"/>
      <c r="CNH164" s="420"/>
      <c r="CNI164" s="420"/>
      <c r="CNJ164" s="420"/>
      <c r="CNK164" s="420"/>
      <c r="CNL164" s="420"/>
      <c r="CNM164" s="420"/>
      <c r="CNN164" s="420"/>
      <c r="CNO164" s="420"/>
      <c r="CNP164" s="420"/>
      <c r="CNQ164" s="420"/>
      <c r="CNR164" s="420"/>
      <c r="CNS164" s="420"/>
      <c r="CNT164" s="420"/>
      <c r="CNU164" s="420"/>
      <c r="CNV164" s="420"/>
      <c r="CNW164" s="420"/>
      <c r="CNX164" s="420"/>
      <c r="CNY164" s="420"/>
      <c r="CNZ164" s="420"/>
      <c r="COA164" s="420"/>
      <c r="COB164" s="420"/>
      <c r="COC164" s="420"/>
      <c r="COD164" s="420"/>
      <c r="COE164" s="420"/>
      <c r="COF164" s="420"/>
      <c r="COG164" s="420"/>
      <c r="COH164" s="420"/>
      <c r="COI164" s="420"/>
      <c r="COJ164" s="420"/>
      <c r="COK164" s="420"/>
      <c r="COL164" s="420"/>
      <c r="COM164" s="420"/>
      <c r="CON164" s="420"/>
      <c r="COO164" s="420"/>
      <c r="COP164" s="420"/>
      <c r="COQ164" s="420"/>
      <c r="COR164" s="420"/>
      <c r="COS164" s="420"/>
      <c r="COT164" s="420"/>
      <c r="COU164" s="420"/>
      <c r="COV164" s="420"/>
      <c r="COW164" s="420"/>
      <c r="COX164" s="420"/>
      <c r="COY164" s="420"/>
      <c r="COZ164" s="420"/>
      <c r="CPA164" s="420"/>
      <c r="CPB164" s="420"/>
      <c r="CPC164" s="420"/>
      <c r="CPD164" s="420"/>
      <c r="CPE164" s="420"/>
      <c r="CPF164" s="420"/>
      <c r="CPG164" s="420"/>
      <c r="CPH164" s="420"/>
      <c r="CPI164" s="420"/>
      <c r="CPJ164" s="420"/>
      <c r="CPK164" s="420"/>
      <c r="CPL164" s="420"/>
      <c r="CPM164" s="420"/>
      <c r="CPN164" s="420"/>
      <c r="CPO164" s="420"/>
      <c r="CPP164" s="420"/>
      <c r="CPQ164" s="420"/>
      <c r="CPR164" s="420"/>
      <c r="CPS164" s="420"/>
      <c r="CPT164" s="420"/>
      <c r="CPU164" s="420"/>
      <c r="CPV164" s="420"/>
      <c r="CPW164" s="420"/>
      <c r="CPX164" s="420"/>
      <c r="CPY164" s="420"/>
      <c r="CPZ164" s="420"/>
      <c r="CQA164" s="420"/>
      <c r="CQB164" s="420"/>
      <c r="CQC164" s="420"/>
      <c r="CQD164" s="420"/>
      <c r="CQE164" s="420"/>
      <c r="CQF164" s="420"/>
      <c r="CQG164" s="420"/>
      <c r="CQH164" s="420"/>
      <c r="CQI164" s="420"/>
      <c r="CQJ164" s="420"/>
      <c r="CQK164" s="420"/>
      <c r="CQL164" s="420"/>
      <c r="CQM164" s="420"/>
      <c r="CQN164" s="420"/>
      <c r="CQO164" s="420"/>
      <c r="CQP164" s="420"/>
      <c r="CQQ164" s="420"/>
      <c r="CQR164" s="420"/>
      <c r="CQS164" s="420"/>
      <c r="CQT164" s="420"/>
      <c r="CQU164" s="420"/>
      <c r="CQV164" s="420"/>
      <c r="CQW164" s="420"/>
      <c r="CQX164" s="420"/>
      <c r="CQY164" s="420"/>
      <c r="CQZ164" s="420"/>
      <c r="CRA164" s="420"/>
      <c r="CRB164" s="420"/>
      <c r="CRC164" s="420"/>
      <c r="CRD164" s="420"/>
      <c r="CRE164" s="420"/>
      <c r="CRF164" s="420"/>
      <c r="CRG164" s="420"/>
      <c r="CRH164" s="420"/>
      <c r="CRI164" s="420"/>
      <c r="CRJ164" s="420"/>
      <c r="CRK164" s="420"/>
      <c r="CRL164" s="420"/>
      <c r="CRM164" s="420"/>
      <c r="CRN164" s="420"/>
      <c r="CRO164" s="420"/>
      <c r="CRP164" s="420"/>
      <c r="CRQ164" s="420"/>
      <c r="CRR164" s="420"/>
      <c r="CRS164" s="420"/>
      <c r="CRT164" s="420"/>
      <c r="CRU164" s="420"/>
      <c r="CRV164" s="420"/>
      <c r="CRW164" s="420"/>
      <c r="CRX164" s="420"/>
      <c r="CRY164" s="420"/>
      <c r="CRZ164" s="420"/>
      <c r="CSA164" s="420"/>
      <c r="CSB164" s="420"/>
      <c r="CSC164" s="420"/>
      <c r="CSD164" s="420"/>
      <c r="CSE164" s="420"/>
      <c r="CSF164" s="420"/>
      <c r="CSG164" s="420"/>
      <c r="CSH164" s="420"/>
      <c r="CSI164" s="420"/>
      <c r="CSJ164" s="420"/>
      <c r="CSK164" s="420"/>
      <c r="CSL164" s="420"/>
      <c r="CSM164" s="420"/>
      <c r="CSN164" s="420"/>
      <c r="CSO164" s="420"/>
      <c r="CSP164" s="420"/>
      <c r="CSQ164" s="420"/>
      <c r="CSR164" s="420"/>
      <c r="CSS164" s="420"/>
      <c r="CST164" s="420"/>
      <c r="CSU164" s="420"/>
      <c r="CSV164" s="420"/>
      <c r="CSW164" s="420"/>
      <c r="CSX164" s="420"/>
      <c r="CSY164" s="420"/>
      <c r="CSZ164" s="420"/>
      <c r="CTA164" s="420"/>
      <c r="CTB164" s="420"/>
      <c r="CTC164" s="420"/>
      <c r="CTD164" s="420"/>
      <c r="CTE164" s="420"/>
      <c r="CTF164" s="420"/>
      <c r="CTG164" s="420"/>
      <c r="CTH164" s="420"/>
      <c r="CTI164" s="420"/>
      <c r="CTJ164" s="420"/>
      <c r="CTK164" s="420"/>
      <c r="CTL164" s="420"/>
      <c r="CTM164" s="420"/>
      <c r="CTN164" s="420"/>
      <c r="CTO164" s="420"/>
      <c r="CTP164" s="420"/>
      <c r="CTQ164" s="420"/>
      <c r="CTR164" s="420"/>
      <c r="CTS164" s="420"/>
      <c r="CTT164" s="420"/>
      <c r="CTU164" s="420"/>
      <c r="CTV164" s="420"/>
      <c r="CTW164" s="420"/>
      <c r="CTX164" s="420"/>
      <c r="CTY164" s="420"/>
      <c r="CTZ164" s="420"/>
      <c r="CUA164" s="420"/>
      <c r="CUB164" s="420"/>
      <c r="CUC164" s="420"/>
      <c r="CUD164" s="420"/>
      <c r="CUE164" s="420"/>
      <c r="CUF164" s="420"/>
      <c r="CUG164" s="420"/>
      <c r="CUH164" s="420"/>
      <c r="CUI164" s="420"/>
      <c r="CUJ164" s="420"/>
      <c r="CUK164" s="420"/>
      <c r="CUL164" s="420"/>
      <c r="CUM164" s="420"/>
      <c r="CUN164" s="420"/>
      <c r="CUO164" s="420"/>
      <c r="CUP164" s="420"/>
      <c r="CUQ164" s="420"/>
      <c r="CUR164" s="420"/>
      <c r="CUS164" s="420"/>
      <c r="CUT164" s="420"/>
      <c r="CUU164" s="420"/>
      <c r="CUV164" s="420"/>
      <c r="CUW164" s="420"/>
      <c r="CUX164" s="420"/>
      <c r="CUY164" s="420"/>
      <c r="CUZ164" s="420"/>
      <c r="CVA164" s="420"/>
      <c r="CVB164" s="420"/>
      <c r="CVC164" s="420"/>
      <c r="CVD164" s="420"/>
      <c r="CVE164" s="420"/>
      <c r="CVF164" s="420"/>
      <c r="CVG164" s="420"/>
      <c r="CVH164" s="420"/>
      <c r="CVI164" s="420"/>
      <c r="CVJ164" s="420"/>
      <c r="CVK164" s="420"/>
      <c r="CVL164" s="420"/>
      <c r="CVM164" s="420"/>
      <c r="CVN164" s="420"/>
      <c r="CVO164" s="420"/>
      <c r="CVP164" s="420"/>
      <c r="CVQ164" s="420"/>
      <c r="CVR164" s="420"/>
      <c r="CVS164" s="420"/>
      <c r="CVT164" s="420"/>
      <c r="CVU164" s="420"/>
      <c r="CVV164" s="420"/>
      <c r="CVW164" s="420"/>
      <c r="CVX164" s="420"/>
      <c r="CVY164" s="420"/>
      <c r="CVZ164" s="420"/>
      <c r="CWA164" s="420"/>
      <c r="CWB164" s="420"/>
      <c r="CWC164" s="420"/>
      <c r="CWD164" s="420"/>
      <c r="CWE164" s="420"/>
      <c r="CWF164" s="420"/>
      <c r="CWG164" s="420"/>
      <c r="CWH164" s="420"/>
      <c r="CWI164" s="420"/>
      <c r="CWJ164" s="420"/>
      <c r="CWK164" s="420"/>
      <c r="CWL164" s="420"/>
      <c r="CWM164" s="420"/>
      <c r="CWN164" s="420"/>
      <c r="CWO164" s="420"/>
      <c r="CWP164" s="420"/>
      <c r="CWQ164" s="420"/>
      <c r="CWR164" s="420"/>
      <c r="CWS164" s="420"/>
      <c r="CWT164" s="420"/>
      <c r="CWU164" s="420"/>
      <c r="CWV164" s="420"/>
      <c r="CWW164" s="420"/>
      <c r="CWX164" s="420"/>
      <c r="CWY164" s="420"/>
      <c r="CWZ164" s="420"/>
      <c r="CXA164" s="420"/>
      <c r="CXB164" s="420"/>
      <c r="CXC164" s="420"/>
      <c r="CXD164" s="420"/>
      <c r="CXE164" s="420"/>
      <c r="CXF164" s="420"/>
      <c r="CXG164" s="420"/>
      <c r="CXH164" s="420"/>
      <c r="CXI164" s="420"/>
      <c r="CXJ164" s="420"/>
      <c r="CXK164" s="420"/>
      <c r="CXL164" s="420"/>
      <c r="CXM164" s="420"/>
      <c r="CXN164" s="420"/>
      <c r="CXO164" s="420"/>
      <c r="CXP164" s="420"/>
      <c r="CXQ164" s="420"/>
      <c r="CXR164" s="420"/>
      <c r="CXS164" s="420"/>
      <c r="CXT164" s="420"/>
      <c r="CXU164" s="420"/>
      <c r="CXV164" s="420"/>
      <c r="CXW164" s="420"/>
      <c r="CXX164" s="420"/>
      <c r="CXY164" s="420"/>
      <c r="CXZ164" s="420"/>
      <c r="CYA164" s="420"/>
      <c r="CYB164" s="420"/>
      <c r="CYC164" s="420"/>
      <c r="CYD164" s="420"/>
      <c r="CYE164" s="420"/>
      <c r="CYF164" s="420"/>
      <c r="CYG164" s="420"/>
      <c r="CYH164" s="420"/>
      <c r="CYI164" s="420"/>
      <c r="CYJ164" s="420"/>
      <c r="CYK164" s="420"/>
      <c r="CYL164" s="420"/>
      <c r="CYM164" s="420"/>
      <c r="CYN164" s="420"/>
      <c r="CYO164" s="420"/>
      <c r="CYP164" s="420"/>
      <c r="CYQ164" s="420"/>
      <c r="CYR164" s="420"/>
      <c r="CYS164" s="420"/>
      <c r="CYT164" s="420"/>
      <c r="CYU164" s="420"/>
      <c r="CYV164" s="420"/>
      <c r="CYW164" s="420"/>
      <c r="CYX164" s="420"/>
      <c r="CYY164" s="420"/>
      <c r="CYZ164" s="420"/>
      <c r="CZA164" s="420"/>
      <c r="CZB164" s="420"/>
      <c r="CZC164" s="420"/>
      <c r="CZD164" s="420"/>
      <c r="CZE164" s="420"/>
      <c r="CZF164" s="420"/>
      <c r="CZG164" s="420"/>
      <c r="CZH164" s="420"/>
      <c r="CZI164" s="420"/>
      <c r="CZJ164" s="420"/>
      <c r="CZK164" s="420"/>
      <c r="CZL164" s="420"/>
      <c r="CZM164" s="420"/>
      <c r="CZN164" s="420"/>
      <c r="CZO164" s="420"/>
      <c r="CZP164" s="420"/>
      <c r="CZQ164" s="420"/>
      <c r="CZR164" s="420"/>
      <c r="CZS164" s="420"/>
      <c r="CZT164" s="420"/>
      <c r="CZU164" s="420"/>
      <c r="CZV164" s="420"/>
      <c r="CZW164" s="420"/>
      <c r="CZX164" s="420"/>
      <c r="CZY164" s="420"/>
      <c r="CZZ164" s="420"/>
      <c r="DAA164" s="420"/>
      <c r="DAB164" s="420"/>
      <c r="DAC164" s="420"/>
      <c r="DAD164" s="420"/>
      <c r="DAE164" s="420"/>
      <c r="DAF164" s="420"/>
      <c r="DAG164" s="420"/>
      <c r="DAH164" s="420"/>
      <c r="DAI164" s="420"/>
      <c r="DAJ164" s="420"/>
      <c r="DAK164" s="420"/>
      <c r="DAL164" s="420"/>
      <c r="DAM164" s="420"/>
      <c r="DAN164" s="420"/>
      <c r="DAO164" s="420"/>
      <c r="DAP164" s="420"/>
      <c r="DAQ164" s="420"/>
      <c r="DAR164" s="420"/>
      <c r="DAS164" s="420"/>
      <c r="DAT164" s="420"/>
      <c r="DAU164" s="420"/>
      <c r="DAV164" s="420"/>
      <c r="DAW164" s="420"/>
      <c r="DAX164" s="420"/>
      <c r="DAY164" s="420"/>
      <c r="DAZ164" s="420"/>
      <c r="DBA164" s="420"/>
      <c r="DBB164" s="420"/>
      <c r="DBC164" s="420"/>
      <c r="DBD164" s="420"/>
      <c r="DBE164" s="420"/>
      <c r="DBF164" s="420"/>
      <c r="DBG164" s="420"/>
      <c r="DBH164" s="420"/>
      <c r="DBI164" s="420"/>
      <c r="DBJ164" s="420"/>
      <c r="DBK164" s="420"/>
      <c r="DBL164" s="420"/>
      <c r="DBM164" s="420"/>
      <c r="DBN164" s="420"/>
      <c r="DBO164" s="420"/>
      <c r="DBP164" s="420"/>
      <c r="DBQ164" s="420"/>
      <c r="DBR164" s="420"/>
      <c r="DBS164" s="420"/>
      <c r="DBT164" s="420"/>
      <c r="DBU164" s="420"/>
      <c r="DBV164" s="420"/>
      <c r="DBW164" s="420"/>
      <c r="DBX164" s="420"/>
      <c r="DBY164" s="420"/>
      <c r="DBZ164" s="420"/>
      <c r="DCA164" s="420"/>
      <c r="DCB164" s="420"/>
      <c r="DCC164" s="420"/>
      <c r="DCD164" s="420"/>
      <c r="DCE164" s="420"/>
      <c r="DCF164" s="420"/>
      <c r="DCG164" s="420"/>
      <c r="DCH164" s="420"/>
      <c r="DCI164" s="420"/>
      <c r="DCJ164" s="420"/>
      <c r="DCK164" s="420"/>
      <c r="DCL164" s="420"/>
      <c r="DCM164" s="420"/>
      <c r="DCN164" s="420"/>
      <c r="DCO164" s="420"/>
      <c r="DCP164" s="420"/>
      <c r="DCQ164" s="420"/>
      <c r="DCR164" s="420"/>
      <c r="DCS164" s="420"/>
      <c r="DCT164" s="420"/>
      <c r="DCU164" s="420"/>
      <c r="DCV164" s="420"/>
      <c r="DCW164" s="420"/>
      <c r="DCX164" s="420"/>
      <c r="DCY164" s="420"/>
      <c r="DCZ164" s="420"/>
      <c r="DDA164" s="420"/>
      <c r="DDB164" s="420"/>
      <c r="DDC164" s="420"/>
      <c r="DDD164" s="420"/>
      <c r="DDE164" s="420"/>
      <c r="DDF164" s="420"/>
      <c r="DDG164" s="420"/>
      <c r="DDH164" s="420"/>
      <c r="DDI164" s="420"/>
      <c r="DDJ164" s="420"/>
      <c r="DDK164" s="420"/>
      <c r="DDL164" s="420"/>
      <c r="DDM164" s="420"/>
      <c r="DDN164" s="420"/>
      <c r="DDO164" s="420"/>
      <c r="DDP164" s="420"/>
      <c r="DDQ164" s="420"/>
      <c r="DDR164" s="420"/>
      <c r="DDS164" s="420"/>
      <c r="DDT164" s="420"/>
      <c r="DDU164" s="420"/>
      <c r="DDV164" s="420"/>
      <c r="DDW164" s="420"/>
      <c r="DDX164" s="420"/>
      <c r="DDY164" s="420"/>
      <c r="DDZ164" s="420"/>
      <c r="DEA164" s="420"/>
      <c r="DEB164" s="420"/>
      <c r="DEC164" s="420"/>
      <c r="DED164" s="420"/>
      <c r="DEE164" s="420"/>
      <c r="DEF164" s="420"/>
      <c r="DEG164" s="420"/>
      <c r="DEH164" s="420"/>
      <c r="DEI164" s="420"/>
      <c r="DEJ164" s="420"/>
      <c r="DEK164" s="420"/>
      <c r="DEL164" s="420"/>
      <c r="DEM164" s="420"/>
      <c r="DEN164" s="420"/>
      <c r="DEO164" s="420"/>
      <c r="DEP164" s="420"/>
      <c r="DEQ164" s="420"/>
      <c r="DER164" s="420"/>
      <c r="DES164" s="420"/>
      <c r="DET164" s="420"/>
      <c r="DEU164" s="420"/>
      <c r="DEV164" s="420"/>
      <c r="DEW164" s="420"/>
      <c r="DEX164" s="420"/>
      <c r="DEY164" s="420"/>
      <c r="DEZ164" s="420"/>
      <c r="DFA164" s="420"/>
      <c r="DFB164" s="420"/>
      <c r="DFC164" s="420"/>
      <c r="DFD164" s="420"/>
      <c r="DFE164" s="420"/>
      <c r="DFF164" s="420"/>
      <c r="DFG164" s="420"/>
      <c r="DFH164" s="420"/>
      <c r="DFI164" s="420"/>
      <c r="DFJ164" s="420"/>
      <c r="DFK164" s="420"/>
      <c r="DFL164" s="420"/>
      <c r="DFM164" s="420"/>
      <c r="DFN164" s="420"/>
      <c r="DFO164" s="420"/>
      <c r="DFP164" s="420"/>
      <c r="DFQ164" s="420"/>
      <c r="DFR164" s="420"/>
      <c r="DFS164" s="420"/>
      <c r="DFT164" s="420"/>
      <c r="DFU164" s="420"/>
      <c r="DFV164" s="420"/>
      <c r="DFW164" s="420"/>
      <c r="DFX164" s="420"/>
      <c r="DFY164" s="420"/>
      <c r="DFZ164" s="420"/>
      <c r="DGA164" s="420"/>
      <c r="DGB164" s="420"/>
      <c r="DGC164" s="420"/>
      <c r="DGD164" s="420"/>
      <c r="DGE164" s="420"/>
      <c r="DGF164" s="420"/>
      <c r="DGG164" s="420"/>
      <c r="DGH164" s="420"/>
      <c r="DGI164" s="420"/>
      <c r="DGJ164" s="420"/>
      <c r="DGK164" s="420"/>
      <c r="DGL164" s="420"/>
      <c r="DGM164" s="420"/>
      <c r="DGN164" s="420"/>
      <c r="DGO164" s="420"/>
      <c r="DGP164" s="420"/>
      <c r="DGQ164" s="420"/>
      <c r="DGR164" s="420"/>
      <c r="DGS164" s="420"/>
      <c r="DGT164" s="420"/>
      <c r="DGU164" s="420"/>
      <c r="DGV164" s="420"/>
      <c r="DGW164" s="420"/>
      <c r="DGX164" s="420"/>
      <c r="DGY164" s="420"/>
      <c r="DGZ164" s="420"/>
      <c r="DHA164" s="420"/>
      <c r="DHB164" s="420"/>
      <c r="DHC164" s="420"/>
      <c r="DHD164" s="420"/>
      <c r="DHE164" s="420"/>
      <c r="DHF164" s="420"/>
      <c r="DHG164" s="420"/>
      <c r="DHH164" s="420"/>
      <c r="DHI164" s="420"/>
      <c r="DHJ164" s="420"/>
      <c r="DHK164" s="420"/>
      <c r="DHL164" s="420"/>
      <c r="DHM164" s="420"/>
      <c r="DHN164" s="420"/>
      <c r="DHO164" s="420"/>
      <c r="DHP164" s="420"/>
      <c r="DHQ164" s="420"/>
      <c r="DHR164" s="420"/>
      <c r="DHS164" s="420"/>
      <c r="DHT164" s="420"/>
      <c r="DHU164" s="420"/>
      <c r="DHV164" s="420"/>
      <c r="DHW164" s="420"/>
      <c r="DHX164" s="420"/>
      <c r="DHY164" s="420"/>
      <c r="DHZ164" s="420"/>
      <c r="DIA164" s="420"/>
      <c r="DIB164" s="420"/>
      <c r="DIC164" s="420"/>
      <c r="DID164" s="420"/>
      <c r="DIE164" s="420"/>
      <c r="DIF164" s="420"/>
      <c r="DIG164" s="420"/>
      <c r="DIH164" s="420"/>
      <c r="DII164" s="420"/>
      <c r="DIJ164" s="420"/>
      <c r="DIK164" s="420"/>
      <c r="DIL164" s="420"/>
      <c r="DIM164" s="420"/>
      <c r="DIN164" s="420"/>
      <c r="DIO164" s="420"/>
      <c r="DIP164" s="420"/>
      <c r="DIQ164" s="420"/>
      <c r="DIR164" s="420"/>
      <c r="DIS164" s="420"/>
      <c r="DIT164" s="420"/>
      <c r="DIU164" s="420"/>
      <c r="DIV164" s="420"/>
      <c r="DIW164" s="420"/>
      <c r="DIX164" s="420"/>
      <c r="DIY164" s="420"/>
      <c r="DIZ164" s="420"/>
      <c r="DJA164" s="420"/>
      <c r="DJB164" s="420"/>
      <c r="DJC164" s="420"/>
      <c r="DJD164" s="420"/>
      <c r="DJE164" s="420"/>
      <c r="DJF164" s="420"/>
      <c r="DJG164" s="420"/>
      <c r="DJH164" s="420"/>
      <c r="DJI164" s="420"/>
      <c r="DJJ164" s="420"/>
      <c r="DJK164" s="420"/>
      <c r="DJL164" s="420"/>
      <c r="DJM164" s="420"/>
      <c r="DJN164" s="420"/>
      <c r="DJO164" s="420"/>
      <c r="DJP164" s="420"/>
      <c r="DJQ164" s="420"/>
      <c r="DJR164" s="420"/>
      <c r="DJS164" s="420"/>
      <c r="DJT164" s="420"/>
      <c r="DJU164" s="420"/>
      <c r="DJV164" s="420"/>
      <c r="DJW164" s="420"/>
      <c r="DJX164" s="420"/>
      <c r="DJY164" s="420"/>
      <c r="DJZ164" s="420"/>
      <c r="DKA164" s="420"/>
      <c r="DKB164" s="420"/>
      <c r="DKC164" s="420"/>
      <c r="DKD164" s="420"/>
      <c r="DKE164" s="420"/>
      <c r="DKF164" s="420"/>
      <c r="DKG164" s="420"/>
      <c r="DKH164" s="420"/>
      <c r="DKI164" s="420"/>
      <c r="DKJ164" s="420"/>
      <c r="DKK164" s="420"/>
      <c r="DKL164" s="420"/>
      <c r="DKM164" s="420"/>
      <c r="DKN164" s="420"/>
      <c r="DKO164" s="420"/>
      <c r="DKP164" s="420"/>
      <c r="DKQ164" s="420"/>
      <c r="DKR164" s="420"/>
      <c r="DKS164" s="420"/>
      <c r="DKT164" s="420"/>
      <c r="DKU164" s="420"/>
      <c r="DKV164" s="420"/>
      <c r="DKW164" s="420"/>
      <c r="DKX164" s="420"/>
      <c r="DKY164" s="420"/>
      <c r="DKZ164" s="420"/>
      <c r="DLA164" s="420"/>
      <c r="DLB164" s="420"/>
      <c r="DLC164" s="420"/>
      <c r="DLD164" s="420"/>
      <c r="DLE164" s="420"/>
      <c r="DLF164" s="420"/>
      <c r="DLG164" s="420"/>
      <c r="DLH164" s="420"/>
      <c r="DLI164" s="420"/>
      <c r="DLJ164" s="420"/>
      <c r="DLK164" s="420"/>
      <c r="DLL164" s="420"/>
      <c r="DLM164" s="420"/>
      <c r="DLN164" s="420"/>
      <c r="DLO164" s="420"/>
      <c r="DLP164" s="420"/>
      <c r="DLQ164" s="420"/>
      <c r="DLR164" s="420"/>
      <c r="DLS164" s="420"/>
      <c r="DLT164" s="420"/>
      <c r="DLU164" s="420"/>
      <c r="DLV164" s="420"/>
      <c r="DLW164" s="420"/>
      <c r="DLX164" s="420"/>
      <c r="DLY164" s="420"/>
      <c r="DLZ164" s="420"/>
      <c r="DMA164" s="420"/>
      <c r="DMB164" s="420"/>
      <c r="DMC164" s="420"/>
      <c r="DMD164" s="420"/>
      <c r="DME164" s="420"/>
      <c r="DMF164" s="420"/>
      <c r="DMG164" s="420"/>
      <c r="DMH164" s="420"/>
      <c r="DMI164" s="420"/>
      <c r="DMJ164" s="420"/>
      <c r="DMK164" s="420"/>
      <c r="DML164" s="420"/>
      <c r="DMM164" s="420"/>
      <c r="DMN164" s="420"/>
      <c r="DMO164" s="420"/>
      <c r="DMP164" s="420"/>
      <c r="DMQ164" s="420"/>
      <c r="DMR164" s="420"/>
      <c r="DMS164" s="420"/>
      <c r="DMT164" s="420"/>
      <c r="DMU164" s="420"/>
      <c r="DMV164" s="420"/>
      <c r="DMW164" s="420"/>
      <c r="DMX164" s="420"/>
      <c r="DMY164" s="420"/>
      <c r="DMZ164" s="420"/>
      <c r="DNA164" s="420"/>
      <c r="DNB164" s="420"/>
      <c r="DNC164" s="420"/>
      <c r="DND164" s="420"/>
      <c r="DNE164" s="420"/>
      <c r="DNF164" s="420"/>
      <c r="DNG164" s="420"/>
      <c r="DNH164" s="420"/>
      <c r="DNI164" s="420"/>
      <c r="DNJ164" s="420"/>
      <c r="DNK164" s="420"/>
      <c r="DNL164" s="420"/>
      <c r="DNM164" s="420"/>
      <c r="DNN164" s="420"/>
      <c r="DNO164" s="420"/>
      <c r="DNP164" s="420"/>
      <c r="DNQ164" s="420"/>
      <c r="DNR164" s="420"/>
      <c r="DNS164" s="420"/>
      <c r="DNT164" s="420"/>
      <c r="DNU164" s="420"/>
      <c r="DNV164" s="420"/>
      <c r="DNW164" s="420"/>
      <c r="DNX164" s="420"/>
      <c r="DNY164" s="420"/>
      <c r="DNZ164" s="420"/>
      <c r="DOA164" s="420"/>
      <c r="DOB164" s="420"/>
      <c r="DOC164" s="420"/>
      <c r="DOD164" s="420"/>
      <c r="DOE164" s="420"/>
      <c r="DOF164" s="420"/>
      <c r="DOG164" s="420"/>
      <c r="DOH164" s="420"/>
      <c r="DOI164" s="420"/>
      <c r="DOJ164" s="420"/>
      <c r="DOK164" s="420"/>
      <c r="DOL164" s="420"/>
      <c r="DOM164" s="420"/>
      <c r="DON164" s="420"/>
      <c r="DOO164" s="420"/>
      <c r="DOP164" s="420"/>
      <c r="DOQ164" s="420"/>
      <c r="DOR164" s="420"/>
      <c r="DOS164" s="420"/>
      <c r="DOT164" s="420"/>
      <c r="DOU164" s="420"/>
      <c r="DOV164" s="420"/>
      <c r="DOW164" s="420"/>
      <c r="DOX164" s="420"/>
      <c r="DOY164" s="420"/>
      <c r="DOZ164" s="420"/>
      <c r="DPA164" s="420"/>
      <c r="DPB164" s="420"/>
      <c r="DPC164" s="420"/>
      <c r="DPD164" s="420"/>
      <c r="DPE164" s="420"/>
      <c r="DPF164" s="420"/>
      <c r="DPG164" s="420"/>
      <c r="DPH164" s="420"/>
      <c r="DPI164" s="420"/>
      <c r="DPJ164" s="420"/>
      <c r="DPK164" s="420"/>
      <c r="DPL164" s="420"/>
      <c r="DPM164" s="420"/>
      <c r="DPN164" s="420"/>
      <c r="DPO164" s="420"/>
      <c r="DPP164" s="420"/>
      <c r="DPQ164" s="420"/>
      <c r="DPR164" s="420"/>
      <c r="DPS164" s="420"/>
      <c r="DPT164" s="420"/>
      <c r="DPU164" s="420"/>
      <c r="DPV164" s="420"/>
      <c r="DPW164" s="420"/>
      <c r="DPX164" s="420"/>
      <c r="DPY164" s="420"/>
      <c r="DPZ164" s="420"/>
      <c r="DQA164" s="420"/>
      <c r="DQB164" s="420"/>
      <c r="DQC164" s="420"/>
      <c r="DQD164" s="420"/>
      <c r="DQE164" s="420"/>
      <c r="DQF164" s="420"/>
      <c r="DQG164" s="420"/>
      <c r="DQH164" s="420"/>
      <c r="DQI164" s="420"/>
      <c r="DQJ164" s="420"/>
      <c r="DQK164" s="420"/>
      <c r="DQL164" s="420"/>
      <c r="DQM164" s="420"/>
      <c r="DQN164" s="420"/>
      <c r="DQO164" s="420"/>
      <c r="DQP164" s="420"/>
      <c r="DQQ164" s="420"/>
      <c r="DQR164" s="420"/>
      <c r="DQS164" s="420"/>
      <c r="DQT164" s="420"/>
      <c r="DQU164" s="420"/>
      <c r="DQV164" s="420"/>
      <c r="DQW164" s="420"/>
      <c r="DQX164" s="420"/>
      <c r="DQY164" s="420"/>
      <c r="DQZ164" s="420"/>
      <c r="DRA164" s="420"/>
      <c r="DRB164" s="420"/>
      <c r="DRC164" s="420"/>
      <c r="DRD164" s="420"/>
      <c r="DRE164" s="420"/>
      <c r="DRF164" s="420"/>
      <c r="DRG164" s="420"/>
      <c r="DRH164" s="420"/>
      <c r="DRI164" s="420"/>
      <c r="DRJ164" s="420"/>
      <c r="DRK164" s="420"/>
      <c r="DRL164" s="420"/>
      <c r="DRM164" s="420"/>
      <c r="DRN164" s="420"/>
      <c r="DRO164" s="420"/>
      <c r="DRP164" s="420"/>
      <c r="DRQ164" s="420"/>
      <c r="DRR164" s="420"/>
      <c r="DRS164" s="420"/>
      <c r="DRT164" s="420"/>
      <c r="DRU164" s="420"/>
      <c r="DRV164" s="420"/>
      <c r="DRW164" s="420"/>
      <c r="DRX164" s="420"/>
      <c r="DRY164" s="420"/>
      <c r="DRZ164" s="420"/>
      <c r="DSA164" s="420"/>
      <c r="DSB164" s="420"/>
      <c r="DSC164" s="420"/>
      <c r="DSD164" s="420"/>
      <c r="DSE164" s="420"/>
      <c r="DSF164" s="420"/>
      <c r="DSG164" s="420"/>
      <c r="DSH164" s="420"/>
      <c r="DSI164" s="420"/>
      <c r="DSJ164" s="420"/>
      <c r="DSK164" s="420"/>
      <c r="DSL164" s="420"/>
      <c r="DSM164" s="420"/>
      <c r="DSN164" s="420"/>
      <c r="DSO164" s="420"/>
      <c r="DSP164" s="420"/>
      <c r="DSQ164" s="420"/>
      <c r="DSR164" s="420"/>
      <c r="DSS164" s="420"/>
      <c r="DST164" s="420"/>
      <c r="DSU164" s="420"/>
      <c r="DSV164" s="420"/>
      <c r="DSW164" s="420"/>
      <c r="DSX164" s="420"/>
      <c r="DSY164" s="420"/>
      <c r="DSZ164" s="420"/>
      <c r="DTA164" s="420"/>
      <c r="DTB164" s="420"/>
      <c r="DTC164" s="420"/>
      <c r="DTD164" s="420"/>
      <c r="DTE164" s="420"/>
      <c r="DTF164" s="420"/>
      <c r="DTG164" s="420"/>
      <c r="DTH164" s="420"/>
      <c r="DTI164" s="420"/>
      <c r="DTJ164" s="420"/>
      <c r="DTK164" s="420"/>
      <c r="DTL164" s="420"/>
      <c r="DTM164" s="420"/>
      <c r="DTN164" s="420"/>
      <c r="DTO164" s="420"/>
      <c r="DTP164" s="420"/>
      <c r="DTQ164" s="420"/>
      <c r="DTR164" s="420"/>
      <c r="DTS164" s="420"/>
      <c r="DTT164" s="420"/>
      <c r="DTU164" s="420"/>
      <c r="DTV164" s="420"/>
      <c r="DTW164" s="420"/>
      <c r="DTX164" s="420"/>
      <c r="DTY164" s="420"/>
      <c r="DTZ164" s="420"/>
      <c r="DUA164" s="420"/>
      <c r="DUB164" s="420"/>
      <c r="DUC164" s="420"/>
      <c r="DUD164" s="420"/>
      <c r="DUE164" s="420"/>
      <c r="DUF164" s="420"/>
      <c r="DUG164" s="420"/>
      <c r="DUH164" s="420"/>
      <c r="DUI164" s="420"/>
      <c r="DUJ164" s="420"/>
      <c r="DUK164" s="420"/>
      <c r="DUL164" s="420"/>
      <c r="DUM164" s="420"/>
      <c r="DUN164" s="420"/>
      <c r="DUO164" s="420"/>
      <c r="DUP164" s="420"/>
      <c r="DUQ164" s="420"/>
      <c r="DUR164" s="420"/>
      <c r="DUS164" s="420"/>
      <c r="DUT164" s="420"/>
      <c r="DUU164" s="420"/>
      <c r="DUV164" s="420"/>
      <c r="DUW164" s="420"/>
      <c r="DUX164" s="420"/>
      <c r="DUY164" s="420"/>
      <c r="DUZ164" s="420"/>
      <c r="DVA164" s="420"/>
      <c r="DVB164" s="420"/>
      <c r="DVC164" s="420"/>
      <c r="DVD164" s="420"/>
      <c r="DVE164" s="420"/>
      <c r="DVF164" s="420"/>
      <c r="DVG164" s="420"/>
      <c r="DVH164" s="420"/>
      <c r="DVI164" s="420"/>
      <c r="DVJ164" s="420"/>
      <c r="DVK164" s="420"/>
      <c r="DVL164" s="420"/>
      <c r="DVM164" s="420"/>
      <c r="DVN164" s="420"/>
      <c r="DVO164" s="420"/>
      <c r="DVP164" s="420"/>
      <c r="DVQ164" s="420"/>
      <c r="DVR164" s="420"/>
      <c r="DVS164" s="420"/>
      <c r="DVT164" s="420"/>
      <c r="DVU164" s="420"/>
      <c r="DVV164" s="420"/>
      <c r="DVW164" s="420"/>
      <c r="DVX164" s="420"/>
      <c r="DVY164" s="420"/>
      <c r="DVZ164" s="420"/>
      <c r="DWA164" s="420"/>
      <c r="DWB164" s="420"/>
      <c r="DWC164" s="420"/>
      <c r="DWD164" s="420"/>
      <c r="DWE164" s="420"/>
      <c r="DWF164" s="420"/>
      <c r="DWG164" s="420"/>
      <c r="DWH164" s="420"/>
      <c r="DWI164" s="420"/>
      <c r="DWJ164" s="420"/>
      <c r="DWK164" s="420"/>
      <c r="DWL164" s="420"/>
      <c r="DWM164" s="420"/>
      <c r="DWN164" s="420"/>
      <c r="DWO164" s="420"/>
      <c r="DWP164" s="420"/>
      <c r="DWQ164" s="420"/>
      <c r="DWR164" s="420"/>
      <c r="DWS164" s="420"/>
      <c r="DWT164" s="420"/>
      <c r="DWU164" s="420"/>
      <c r="DWV164" s="420"/>
      <c r="DWW164" s="420"/>
      <c r="DWX164" s="420"/>
      <c r="DWY164" s="420"/>
      <c r="DWZ164" s="420"/>
      <c r="DXA164" s="420"/>
      <c r="DXB164" s="420"/>
      <c r="DXC164" s="420"/>
      <c r="DXD164" s="420"/>
      <c r="DXE164" s="420"/>
      <c r="DXF164" s="420"/>
      <c r="DXG164" s="420"/>
      <c r="DXH164" s="420"/>
      <c r="DXI164" s="420"/>
      <c r="DXJ164" s="420"/>
      <c r="DXK164" s="420"/>
      <c r="DXL164" s="420"/>
      <c r="DXM164" s="420"/>
      <c r="DXN164" s="420"/>
      <c r="DXO164" s="420"/>
      <c r="DXP164" s="420"/>
      <c r="DXQ164" s="420"/>
      <c r="DXR164" s="420"/>
      <c r="DXS164" s="420"/>
      <c r="DXT164" s="420"/>
      <c r="DXU164" s="420"/>
      <c r="DXV164" s="420"/>
      <c r="DXW164" s="420"/>
      <c r="DXX164" s="420"/>
      <c r="DXY164" s="420"/>
      <c r="DXZ164" s="420"/>
      <c r="DYA164" s="420"/>
      <c r="DYB164" s="420"/>
      <c r="DYC164" s="420"/>
      <c r="DYD164" s="420"/>
      <c r="DYE164" s="420"/>
      <c r="DYF164" s="420"/>
      <c r="DYG164" s="420"/>
      <c r="DYH164" s="420"/>
      <c r="DYI164" s="420"/>
      <c r="DYJ164" s="420"/>
      <c r="DYK164" s="420"/>
      <c r="DYL164" s="420"/>
      <c r="DYM164" s="420"/>
      <c r="DYN164" s="420"/>
      <c r="DYO164" s="420"/>
      <c r="DYP164" s="420"/>
      <c r="DYQ164" s="420"/>
      <c r="DYR164" s="420"/>
      <c r="DYS164" s="420"/>
      <c r="DYT164" s="420"/>
      <c r="DYU164" s="420"/>
      <c r="DYV164" s="420"/>
      <c r="DYW164" s="420"/>
      <c r="DYX164" s="420"/>
      <c r="DYY164" s="420"/>
      <c r="DYZ164" s="420"/>
      <c r="DZA164" s="420"/>
      <c r="DZB164" s="420"/>
      <c r="DZC164" s="420"/>
      <c r="DZD164" s="420"/>
      <c r="DZE164" s="420"/>
      <c r="DZF164" s="420"/>
      <c r="DZG164" s="420"/>
      <c r="DZH164" s="420"/>
      <c r="DZI164" s="420"/>
      <c r="DZJ164" s="420"/>
      <c r="DZK164" s="420"/>
      <c r="DZL164" s="420"/>
      <c r="DZM164" s="420"/>
      <c r="DZN164" s="420"/>
      <c r="DZO164" s="420"/>
      <c r="DZP164" s="420"/>
      <c r="DZQ164" s="420"/>
      <c r="DZR164" s="420"/>
      <c r="DZS164" s="420"/>
      <c r="DZT164" s="420"/>
      <c r="DZU164" s="420"/>
      <c r="DZV164" s="420"/>
      <c r="DZW164" s="420"/>
      <c r="DZX164" s="420"/>
      <c r="DZY164" s="420"/>
      <c r="DZZ164" s="420"/>
      <c r="EAA164" s="420"/>
      <c r="EAB164" s="420"/>
      <c r="EAC164" s="420"/>
      <c r="EAD164" s="420"/>
      <c r="EAE164" s="420"/>
      <c r="EAF164" s="420"/>
      <c r="EAG164" s="420"/>
      <c r="EAH164" s="420"/>
      <c r="EAI164" s="420"/>
      <c r="EAJ164" s="420"/>
      <c r="EAK164" s="420"/>
      <c r="EAL164" s="420"/>
      <c r="EAM164" s="420"/>
      <c r="EAN164" s="420"/>
      <c r="EAO164" s="420"/>
      <c r="EAP164" s="420"/>
      <c r="EAQ164" s="420"/>
      <c r="EAR164" s="420"/>
      <c r="EAS164" s="420"/>
      <c r="EAT164" s="420"/>
      <c r="EAU164" s="420"/>
      <c r="EAV164" s="420"/>
      <c r="EAW164" s="420"/>
      <c r="EAX164" s="420"/>
      <c r="EAY164" s="420"/>
      <c r="EAZ164" s="420"/>
      <c r="EBA164" s="420"/>
      <c r="EBB164" s="420"/>
      <c r="EBC164" s="420"/>
      <c r="EBD164" s="420"/>
      <c r="EBE164" s="420"/>
      <c r="EBF164" s="420"/>
      <c r="EBG164" s="420"/>
      <c r="EBH164" s="420"/>
      <c r="EBI164" s="420"/>
      <c r="EBJ164" s="420"/>
      <c r="EBK164" s="420"/>
      <c r="EBL164" s="420"/>
      <c r="EBM164" s="420"/>
      <c r="EBN164" s="420"/>
      <c r="EBO164" s="420"/>
      <c r="EBP164" s="420"/>
      <c r="EBQ164" s="420"/>
      <c r="EBR164" s="420"/>
      <c r="EBS164" s="420"/>
      <c r="EBT164" s="420"/>
      <c r="EBU164" s="420"/>
      <c r="EBV164" s="420"/>
      <c r="EBW164" s="420"/>
      <c r="EBX164" s="420"/>
      <c r="EBY164" s="420"/>
      <c r="EBZ164" s="420"/>
      <c r="ECA164" s="420"/>
      <c r="ECB164" s="420"/>
      <c r="ECC164" s="420"/>
      <c r="ECD164" s="420"/>
      <c r="ECE164" s="420"/>
      <c r="ECF164" s="420"/>
      <c r="ECG164" s="420"/>
      <c r="ECH164" s="420"/>
      <c r="ECI164" s="420"/>
      <c r="ECJ164" s="420"/>
      <c r="ECK164" s="420"/>
      <c r="ECL164" s="420"/>
      <c r="ECM164" s="420"/>
      <c r="ECN164" s="420"/>
      <c r="ECO164" s="420"/>
      <c r="ECP164" s="420"/>
      <c r="ECQ164" s="420"/>
      <c r="ECR164" s="420"/>
      <c r="ECS164" s="420"/>
      <c r="ECT164" s="420"/>
      <c r="ECU164" s="420"/>
      <c r="ECV164" s="420"/>
      <c r="ECW164" s="420"/>
      <c r="ECX164" s="420"/>
      <c r="ECY164" s="420"/>
      <c r="ECZ164" s="420"/>
      <c r="EDA164" s="420"/>
      <c r="EDB164" s="420"/>
      <c r="EDC164" s="420"/>
      <c r="EDD164" s="420"/>
      <c r="EDE164" s="420"/>
      <c r="EDF164" s="420"/>
      <c r="EDG164" s="420"/>
      <c r="EDH164" s="420"/>
      <c r="EDI164" s="420"/>
      <c r="EDJ164" s="420"/>
      <c r="EDK164" s="420"/>
      <c r="EDL164" s="420"/>
      <c r="EDM164" s="420"/>
      <c r="EDN164" s="420"/>
      <c r="EDO164" s="420"/>
      <c r="EDP164" s="420"/>
      <c r="EDQ164" s="420"/>
      <c r="EDR164" s="420"/>
      <c r="EDS164" s="420"/>
      <c r="EDT164" s="420"/>
      <c r="EDU164" s="420"/>
      <c r="EDV164" s="420"/>
      <c r="EDW164" s="420"/>
      <c r="EDX164" s="420"/>
      <c r="EDY164" s="420"/>
      <c r="EDZ164" s="420"/>
      <c r="EEA164" s="420"/>
      <c r="EEB164" s="420"/>
      <c r="EEC164" s="420"/>
      <c r="EED164" s="420"/>
      <c r="EEE164" s="420"/>
      <c r="EEF164" s="420"/>
      <c r="EEG164" s="420"/>
      <c r="EEH164" s="420"/>
      <c r="EEI164" s="420"/>
      <c r="EEJ164" s="420"/>
      <c r="EEK164" s="420"/>
      <c r="EEL164" s="420"/>
      <c r="EEM164" s="420"/>
      <c r="EEN164" s="420"/>
      <c r="EEO164" s="420"/>
      <c r="EEP164" s="420"/>
      <c r="EEQ164" s="420"/>
      <c r="EER164" s="420"/>
      <c r="EES164" s="420"/>
      <c r="EET164" s="420"/>
      <c r="EEU164" s="420"/>
      <c r="EEV164" s="420"/>
      <c r="EEW164" s="420"/>
      <c r="EEX164" s="420"/>
      <c r="EEY164" s="420"/>
      <c r="EEZ164" s="420"/>
      <c r="EFA164" s="420"/>
      <c r="EFB164" s="420"/>
      <c r="EFC164" s="420"/>
      <c r="EFD164" s="420"/>
      <c r="EFE164" s="420"/>
      <c r="EFF164" s="420"/>
      <c r="EFG164" s="420"/>
      <c r="EFH164" s="420"/>
      <c r="EFI164" s="420"/>
      <c r="EFJ164" s="420"/>
      <c r="EFK164" s="420"/>
      <c r="EFL164" s="420"/>
      <c r="EFM164" s="420"/>
      <c r="EFN164" s="420"/>
      <c r="EFO164" s="420"/>
      <c r="EFP164" s="420"/>
      <c r="EFQ164" s="420"/>
      <c r="EFR164" s="420"/>
      <c r="EFS164" s="420"/>
      <c r="EFT164" s="420"/>
      <c r="EFU164" s="420"/>
      <c r="EFV164" s="420"/>
      <c r="EFW164" s="420"/>
      <c r="EFX164" s="420"/>
      <c r="EFY164" s="420"/>
      <c r="EFZ164" s="420"/>
      <c r="EGA164" s="420"/>
      <c r="EGB164" s="420"/>
      <c r="EGC164" s="420"/>
      <c r="EGD164" s="420"/>
      <c r="EGE164" s="420"/>
      <c r="EGF164" s="420"/>
      <c r="EGG164" s="420"/>
      <c r="EGH164" s="420"/>
      <c r="EGI164" s="420"/>
      <c r="EGJ164" s="420"/>
      <c r="EGK164" s="420"/>
      <c r="EGL164" s="420"/>
      <c r="EGM164" s="420"/>
      <c r="EGN164" s="420"/>
      <c r="EGO164" s="420"/>
      <c r="EGP164" s="420"/>
      <c r="EGQ164" s="420"/>
      <c r="EGR164" s="420"/>
      <c r="EGS164" s="420"/>
      <c r="EGT164" s="420"/>
      <c r="EGU164" s="420"/>
      <c r="EGV164" s="420"/>
      <c r="EGW164" s="420"/>
      <c r="EGX164" s="420"/>
      <c r="EGY164" s="420"/>
      <c r="EGZ164" s="420"/>
      <c r="EHA164" s="420"/>
      <c r="EHB164" s="420"/>
      <c r="EHC164" s="420"/>
      <c r="EHD164" s="420"/>
      <c r="EHE164" s="420"/>
      <c r="EHF164" s="420"/>
      <c r="EHG164" s="420"/>
      <c r="EHH164" s="420"/>
      <c r="EHI164" s="420"/>
      <c r="EHJ164" s="420"/>
      <c r="EHK164" s="420"/>
      <c r="EHL164" s="420"/>
      <c r="EHM164" s="420"/>
      <c r="EHN164" s="420"/>
      <c r="EHO164" s="420"/>
      <c r="EHP164" s="420"/>
      <c r="EHQ164" s="420"/>
      <c r="EHR164" s="420"/>
      <c r="EHS164" s="420"/>
      <c r="EHT164" s="420"/>
      <c r="EHU164" s="420"/>
      <c r="EHV164" s="420"/>
      <c r="EHW164" s="420"/>
      <c r="EHX164" s="420"/>
      <c r="EHY164" s="420"/>
      <c r="EHZ164" s="420"/>
      <c r="EIA164" s="420"/>
      <c r="EIB164" s="420"/>
      <c r="EIC164" s="420"/>
      <c r="EID164" s="420"/>
      <c r="EIE164" s="420"/>
      <c r="EIF164" s="420"/>
      <c r="EIG164" s="420"/>
      <c r="EIH164" s="420"/>
      <c r="EII164" s="420"/>
      <c r="EIJ164" s="420"/>
      <c r="EIK164" s="420"/>
      <c r="EIL164" s="420"/>
      <c r="EIM164" s="420"/>
      <c r="EIN164" s="420"/>
      <c r="EIO164" s="420"/>
      <c r="EIP164" s="420"/>
      <c r="EIQ164" s="420"/>
      <c r="EIR164" s="420"/>
      <c r="EIS164" s="420"/>
      <c r="EIT164" s="420"/>
      <c r="EIU164" s="420"/>
      <c r="EIV164" s="420"/>
      <c r="EIW164" s="420"/>
      <c r="EIX164" s="420"/>
      <c r="EIY164" s="420"/>
      <c r="EIZ164" s="420"/>
      <c r="EJA164" s="420"/>
      <c r="EJB164" s="420"/>
      <c r="EJC164" s="420"/>
      <c r="EJD164" s="420"/>
      <c r="EJE164" s="420"/>
      <c r="EJF164" s="420"/>
      <c r="EJG164" s="420"/>
      <c r="EJH164" s="420"/>
      <c r="EJI164" s="420"/>
      <c r="EJJ164" s="420"/>
      <c r="EJK164" s="420"/>
      <c r="EJL164" s="420"/>
      <c r="EJM164" s="420"/>
      <c r="EJN164" s="420"/>
      <c r="EJO164" s="420"/>
      <c r="EJP164" s="420"/>
      <c r="EJQ164" s="420"/>
      <c r="EJR164" s="420"/>
      <c r="EJS164" s="420"/>
      <c r="EJT164" s="420"/>
      <c r="EJU164" s="420"/>
      <c r="EJV164" s="420"/>
      <c r="EJW164" s="420"/>
      <c r="EJX164" s="420"/>
      <c r="EJY164" s="420"/>
      <c r="EJZ164" s="420"/>
      <c r="EKA164" s="420"/>
      <c r="EKB164" s="420"/>
      <c r="EKC164" s="420"/>
      <c r="EKD164" s="420"/>
      <c r="EKE164" s="420"/>
      <c r="EKF164" s="420"/>
      <c r="EKG164" s="420"/>
      <c r="EKH164" s="420"/>
      <c r="EKI164" s="420"/>
      <c r="EKJ164" s="420"/>
      <c r="EKK164" s="420"/>
      <c r="EKL164" s="420"/>
      <c r="EKM164" s="420"/>
      <c r="EKN164" s="420"/>
      <c r="EKO164" s="420"/>
      <c r="EKP164" s="420"/>
      <c r="EKQ164" s="420"/>
      <c r="EKR164" s="420"/>
      <c r="EKS164" s="420"/>
      <c r="EKT164" s="420"/>
      <c r="EKU164" s="420"/>
      <c r="EKV164" s="420"/>
      <c r="EKW164" s="420"/>
      <c r="EKX164" s="420"/>
      <c r="EKY164" s="420"/>
      <c r="EKZ164" s="420"/>
      <c r="ELA164" s="420"/>
      <c r="ELB164" s="420"/>
      <c r="ELC164" s="420"/>
      <c r="ELD164" s="420"/>
      <c r="ELE164" s="420"/>
      <c r="ELF164" s="420"/>
      <c r="ELG164" s="420"/>
      <c r="ELH164" s="420"/>
      <c r="ELI164" s="420"/>
      <c r="ELJ164" s="420"/>
      <c r="ELK164" s="420"/>
      <c r="ELL164" s="420"/>
      <c r="ELM164" s="420"/>
      <c r="ELN164" s="420"/>
      <c r="ELO164" s="420"/>
      <c r="ELP164" s="420"/>
      <c r="ELQ164" s="420"/>
      <c r="ELR164" s="420"/>
      <c r="ELS164" s="420"/>
      <c r="ELT164" s="420"/>
      <c r="ELU164" s="420"/>
      <c r="ELV164" s="420"/>
      <c r="ELW164" s="420"/>
      <c r="ELX164" s="420"/>
      <c r="ELY164" s="420"/>
      <c r="ELZ164" s="420"/>
      <c r="EMA164" s="420"/>
      <c r="EMB164" s="420"/>
      <c r="EMC164" s="420"/>
      <c r="EMD164" s="420"/>
      <c r="EME164" s="420"/>
      <c r="EMF164" s="420"/>
      <c r="EMG164" s="420"/>
      <c r="EMH164" s="420"/>
      <c r="EMI164" s="420"/>
      <c r="EMJ164" s="420"/>
      <c r="EMK164" s="420"/>
      <c r="EML164" s="420"/>
      <c r="EMM164" s="420"/>
      <c r="EMN164" s="420"/>
      <c r="EMO164" s="420"/>
      <c r="EMP164" s="420"/>
      <c r="EMQ164" s="420"/>
      <c r="EMR164" s="420"/>
      <c r="EMS164" s="420"/>
      <c r="EMT164" s="420"/>
      <c r="EMU164" s="420"/>
      <c r="EMV164" s="420"/>
      <c r="EMW164" s="420"/>
      <c r="EMX164" s="420"/>
      <c r="EMY164" s="420"/>
      <c r="EMZ164" s="420"/>
      <c r="ENA164" s="420"/>
      <c r="ENB164" s="420"/>
      <c r="ENC164" s="420"/>
      <c r="END164" s="420"/>
      <c r="ENE164" s="420"/>
      <c r="ENF164" s="420"/>
      <c r="ENG164" s="420"/>
      <c r="ENH164" s="420"/>
      <c r="ENI164" s="420"/>
      <c r="ENJ164" s="420"/>
      <c r="ENK164" s="420"/>
      <c r="ENL164" s="420"/>
      <c r="ENM164" s="420"/>
      <c r="ENN164" s="420"/>
      <c r="ENO164" s="420"/>
      <c r="ENP164" s="420"/>
      <c r="ENQ164" s="420"/>
      <c r="ENR164" s="420"/>
      <c r="ENS164" s="420"/>
      <c r="ENT164" s="420"/>
      <c r="ENU164" s="420"/>
      <c r="ENV164" s="420"/>
      <c r="ENW164" s="420"/>
      <c r="ENX164" s="420"/>
      <c r="ENY164" s="420"/>
      <c r="ENZ164" s="420"/>
      <c r="EOA164" s="420"/>
      <c r="EOB164" s="420"/>
      <c r="EOC164" s="420"/>
      <c r="EOD164" s="420"/>
      <c r="EOE164" s="420"/>
      <c r="EOF164" s="420"/>
      <c r="EOG164" s="420"/>
      <c r="EOH164" s="420"/>
      <c r="EOI164" s="420"/>
      <c r="EOJ164" s="420"/>
      <c r="EOK164" s="420"/>
      <c r="EOL164" s="420"/>
      <c r="EOM164" s="420"/>
      <c r="EON164" s="420"/>
      <c r="EOO164" s="420"/>
      <c r="EOP164" s="420"/>
      <c r="EOQ164" s="420"/>
      <c r="EOR164" s="420"/>
      <c r="EOS164" s="420"/>
      <c r="EOT164" s="420"/>
      <c r="EOU164" s="420"/>
      <c r="EOV164" s="420"/>
      <c r="EOW164" s="420"/>
      <c r="EOX164" s="420"/>
      <c r="EOY164" s="420"/>
      <c r="EOZ164" s="420"/>
      <c r="EPA164" s="420"/>
      <c r="EPB164" s="420"/>
      <c r="EPC164" s="420"/>
      <c r="EPD164" s="420"/>
      <c r="EPE164" s="420"/>
      <c r="EPF164" s="420"/>
      <c r="EPG164" s="420"/>
      <c r="EPH164" s="420"/>
      <c r="EPI164" s="420"/>
      <c r="EPJ164" s="420"/>
      <c r="EPK164" s="420"/>
      <c r="EPL164" s="420"/>
      <c r="EPM164" s="420"/>
      <c r="EPN164" s="420"/>
      <c r="EPO164" s="420"/>
      <c r="EPP164" s="420"/>
      <c r="EPQ164" s="420"/>
      <c r="EPR164" s="420"/>
      <c r="EPS164" s="420"/>
      <c r="EPT164" s="420"/>
      <c r="EPU164" s="420"/>
      <c r="EPV164" s="420"/>
      <c r="EPW164" s="420"/>
      <c r="EPX164" s="420"/>
      <c r="EPY164" s="420"/>
      <c r="EPZ164" s="420"/>
      <c r="EQA164" s="420"/>
      <c r="EQB164" s="420"/>
      <c r="EQC164" s="420"/>
      <c r="EQD164" s="420"/>
      <c r="EQE164" s="420"/>
      <c r="EQF164" s="420"/>
      <c r="EQG164" s="420"/>
      <c r="EQH164" s="420"/>
      <c r="EQI164" s="420"/>
      <c r="EQJ164" s="420"/>
      <c r="EQK164" s="420"/>
      <c r="EQL164" s="420"/>
      <c r="EQM164" s="420"/>
      <c r="EQN164" s="420"/>
      <c r="EQO164" s="420"/>
      <c r="EQP164" s="420"/>
      <c r="EQQ164" s="420"/>
      <c r="EQR164" s="420"/>
      <c r="EQS164" s="420"/>
      <c r="EQT164" s="420"/>
      <c r="EQU164" s="420"/>
      <c r="EQV164" s="420"/>
      <c r="EQW164" s="420"/>
      <c r="EQX164" s="420"/>
      <c r="EQY164" s="420"/>
      <c r="EQZ164" s="420"/>
      <c r="ERA164" s="420"/>
      <c r="ERB164" s="420"/>
      <c r="ERC164" s="420"/>
      <c r="ERD164" s="420"/>
      <c r="ERE164" s="420"/>
      <c r="ERF164" s="420"/>
      <c r="ERG164" s="420"/>
      <c r="ERH164" s="420"/>
      <c r="ERI164" s="420"/>
      <c r="ERJ164" s="420"/>
      <c r="ERK164" s="420"/>
      <c r="ERL164" s="420"/>
      <c r="ERM164" s="420"/>
      <c r="ERN164" s="420"/>
      <c r="ERO164" s="420"/>
      <c r="ERP164" s="420"/>
      <c r="ERQ164" s="420"/>
      <c r="ERR164" s="420"/>
      <c r="ERS164" s="420"/>
      <c r="ERT164" s="420"/>
      <c r="ERU164" s="420"/>
      <c r="ERV164" s="420"/>
      <c r="ERW164" s="420"/>
      <c r="ERX164" s="420"/>
      <c r="ERY164" s="420"/>
      <c r="ERZ164" s="420"/>
      <c r="ESA164" s="420"/>
      <c r="ESB164" s="420"/>
      <c r="ESC164" s="420"/>
      <c r="ESD164" s="420"/>
      <c r="ESE164" s="420"/>
      <c r="ESF164" s="420"/>
      <c r="ESG164" s="420"/>
      <c r="ESH164" s="420"/>
      <c r="ESI164" s="420"/>
      <c r="ESJ164" s="420"/>
      <c r="ESK164" s="420"/>
      <c r="ESL164" s="420"/>
      <c r="ESM164" s="420"/>
      <c r="ESN164" s="420"/>
      <c r="ESO164" s="420"/>
      <c r="ESP164" s="420"/>
      <c r="ESQ164" s="420"/>
      <c r="ESR164" s="420"/>
      <c r="ESS164" s="420"/>
      <c r="EST164" s="420"/>
      <c r="ESU164" s="420"/>
      <c r="ESV164" s="420"/>
      <c r="ESW164" s="420"/>
      <c r="ESX164" s="420"/>
      <c r="ESY164" s="420"/>
      <c r="ESZ164" s="420"/>
      <c r="ETA164" s="420"/>
      <c r="ETB164" s="420"/>
      <c r="ETC164" s="420"/>
      <c r="ETD164" s="420"/>
      <c r="ETE164" s="420"/>
      <c r="ETF164" s="420"/>
      <c r="ETG164" s="420"/>
      <c r="ETH164" s="420"/>
      <c r="ETI164" s="420"/>
      <c r="ETJ164" s="420"/>
      <c r="ETK164" s="420"/>
      <c r="ETL164" s="420"/>
      <c r="ETM164" s="420"/>
      <c r="ETN164" s="420"/>
      <c r="ETO164" s="420"/>
      <c r="ETP164" s="420"/>
      <c r="ETQ164" s="420"/>
      <c r="ETR164" s="420"/>
      <c r="ETS164" s="420"/>
      <c r="ETT164" s="420"/>
      <c r="ETU164" s="420"/>
      <c r="ETV164" s="420"/>
      <c r="ETW164" s="420"/>
      <c r="ETX164" s="420"/>
      <c r="ETY164" s="420"/>
      <c r="ETZ164" s="420"/>
      <c r="EUA164" s="420"/>
      <c r="EUB164" s="420"/>
      <c r="EUC164" s="420"/>
      <c r="EUD164" s="420"/>
      <c r="EUE164" s="420"/>
      <c r="EUF164" s="420"/>
      <c r="EUG164" s="420"/>
      <c r="EUH164" s="420"/>
      <c r="EUI164" s="420"/>
      <c r="EUJ164" s="420"/>
      <c r="EUK164" s="420"/>
      <c r="EUL164" s="420"/>
      <c r="EUM164" s="420"/>
      <c r="EUN164" s="420"/>
      <c r="EUO164" s="420"/>
      <c r="EUP164" s="420"/>
      <c r="EUQ164" s="420"/>
      <c r="EUR164" s="420"/>
      <c r="EUS164" s="420"/>
      <c r="EUT164" s="420"/>
      <c r="EUU164" s="420"/>
      <c r="EUV164" s="420"/>
      <c r="EUW164" s="420"/>
      <c r="EUX164" s="420"/>
      <c r="EUY164" s="420"/>
      <c r="EUZ164" s="420"/>
      <c r="EVA164" s="420"/>
      <c r="EVB164" s="420"/>
      <c r="EVC164" s="420"/>
      <c r="EVD164" s="420"/>
      <c r="EVE164" s="420"/>
      <c r="EVF164" s="420"/>
      <c r="EVG164" s="420"/>
      <c r="EVH164" s="420"/>
      <c r="EVI164" s="420"/>
      <c r="EVJ164" s="420"/>
      <c r="EVK164" s="420"/>
      <c r="EVL164" s="420"/>
      <c r="EVM164" s="420"/>
      <c r="EVN164" s="420"/>
      <c r="EVO164" s="420"/>
      <c r="EVP164" s="420"/>
      <c r="EVQ164" s="420"/>
      <c r="EVR164" s="420"/>
      <c r="EVS164" s="420"/>
      <c r="EVT164" s="420"/>
      <c r="EVU164" s="420"/>
      <c r="EVV164" s="420"/>
      <c r="EVW164" s="420"/>
      <c r="EVX164" s="420"/>
      <c r="EVY164" s="420"/>
      <c r="EVZ164" s="420"/>
      <c r="EWA164" s="420"/>
      <c r="EWB164" s="420"/>
      <c r="EWC164" s="420"/>
      <c r="EWD164" s="420"/>
      <c r="EWE164" s="420"/>
      <c r="EWF164" s="420"/>
      <c r="EWG164" s="420"/>
      <c r="EWH164" s="420"/>
      <c r="EWI164" s="420"/>
      <c r="EWJ164" s="420"/>
      <c r="EWK164" s="420"/>
      <c r="EWL164" s="420"/>
      <c r="EWM164" s="420"/>
      <c r="EWN164" s="420"/>
      <c r="EWO164" s="420"/>
      <c r="EWP164" s="420"/>
      <c r="EWQ164" s="420"/>
      <c r="EWR164" s="420"/>
      <c r="EWS164" s="420"/>
      <c r="EWT164" s="420"/>
      <c r="EWU164" s="420"/>
      <c r="EWV164" s="420"/>
      <c r="EWW164" s="420"/>
      <c r="EWX164" s="420"/>
      <c r="EWY164" s="420"/>
      <c r="EWZ164" s="420"/>
      <c r="EXA164" s="420"/>
      <c r="EXB164" s="420"/>
      <c r="EXC164" s="420"/>
      <c r="EXD164" s="420"/>
      <c r="EXE164" s="420"/>
      <c r="EXF164" s="420"/>
      <c r="EXG164" s="420"/>
      <c r="EXH164" s="420"/>
      <c r="EXI164" s="420"/>
      <c r="EXJ164" s="420"/>
      <c r="EXK164" s="420"/>
      <c r="EXL164" s="420"/>
      <c r="EXM164" s="420"/>
      <c r="EXN164" s="420"/>
      <c r="EXO164" s="420"/>
      <c r="EXP164" s="420"/>
      <c r="EXQ164" s="420"/>
      <c r="EXR164" s="420"/>
      <c r="EXS164" s="420"/>
      <c r="EXT164" s="420"/>
      <c r="EXU164" s="420"/>
      <c r="EXV164" s="420"/>
      <c r="EXW164" s="420"/>
      <c r="EXX164" s="420"/>
      <c r="EXY164" s="420"/>
      <c r="EXZ164" s="420"/>
      <c r="EYA164" s="420"/>
      <c r="EYB164" s="420"/>
      <c r="EYC164" s="420"/>
      <c r="EYD164" s="420"/>
      <c r="EYE164" s="420"/>
      <c r="EYF164" s="420"/>
      <c r="EYG164" s="420"/>
      <c r="EYH164" s="420"/>
      <c r="EYI164" s="420"/>
      <c r="EYJ164" s="420"/>
      <c r="EYK164" s="420"/>
      <c r="EYL164" s="420"/>
      <c r="EYM164" s="420"/>
      <c r="EYN164" s="420"/>
      <c r="EYO164" s="420"/>
      <c r="EYP164" s="420"/>
      <c r="EYQ164" s="420"/>
      <c r="EYR164" s="420"/>
      <c r="EYS164" s="420"/>
      <c r="EYT164" s="420"/>
      <c r="EYU164" s="420"/>
      <c r="EYV164" s="420"/>
      <c r="EYW164" s="420"/>
      <c r="EYX164" s="420"/>
      <c r="EYY164" s="420"/>
      <c r="EYZ164" s="420"/>
      <c r="EZA164" s="420"/>
      <c r="EZB164" s="420"/>
      <c r="EZC164" s="420"/>
      <c r="EZD164" s="420"/>
      <c r="EZE164" s="420"/>
      <c r="EZF164" s="420"/>
      <c r="EZG164" s="420"/>
      <c r="EZH164" s="420"/>
      <c r="EZI164" s="420"/>
      <c r="EZJ164" s="420"/>
      <c r="EZK164" s="420"/>
      <c r="EZL164" s="420"/>
      <c r="EZM164" s="420"/>
      <c r="EZN164" s="420"/>
      <c r="EZO164" s="420"/>
      <c r="EZP164" s="420"/>
      <c r="EZQ164" s="420"/>
      <c r="EZR164" s="420"/>
      <c r="EZS164" s="420"/>
      <c r="EZT164" s="420"/>
      <c r="EZU164" s="420"/>
      <c r="EZV164" s="420"/>
      <c r="EZW164" s="420"/>
      <c r="EZX164" s="420"/>
      <c r="EZY164" s="420"/>
      <c r="EZZ164" s="420"/>
      <c r="FAA164" s="420"/>
      <c r="FAB164" s="420"/>
      <c r="FAC164" s="420"/>
      <c r="FAD164" s="420"/>
      <c r="FAE164" s="420"/>
      <c r="FAF164" s="420"/>
      <c r="FAG164" s="420"/>
      <c r="FAH164" s="420"/>
      <c r="FAI164" s="420"/>
      <c r="FAJ164" s="420"/>
      <c r="FAK164" s="420"/>
      <c r="FAL164" s="420"/>
      <c r="FAM164" s="420"/>
      <c r="FAN164" s="420"/>
      <c r="FAO164" s="420"/>
      <c r="FAP164" s="420"/>
      <c r="FAQ164" s="420"/>
      <c r="FAR164" s="420"/>
      <c r="FAS164" s="420"/>
      <c r="FAT164" s="420"/>
      <c r="FAU164" s="420"/>
      <c r="FAV164" s="420"/>
      <c r="FAW164" s="420"/>
      <c r="FAX164" s="420"/>
      <c r="FAY164" s="420"/>
      <c r="FAZ164" s="420"/>
      <c r="FBA164" s="420"/>
      <c r="FBB164" s="420"/>
      <c r="FBC164" s="420"/>
      <c r="FBD164" s="420"/>
      <c r="FBE164" s="420"/>
      <c r="FBF164" s="420"/>
      <c r="FBG164" s="420"/>
      <c r="FBH164" s="420"/>
      <c r="FBI164" s="420"/>
      <c r="FBJ164" s="420"/>
      <c r="FBK164" s="420"/>
      <c r="FBL164" s="420"/>
      <c r="FBM164" s="420"/>
      <c r="FBN164" s="420"/>
      <c r="FBO164" s="420"/>
      <c r="FBP164" s="420"/>
      <c r="FBQ164" s="420"/>
      <c r="FBR164" s="420"/>
      <c r="FBS164" s="420"/>
      <c r="FBT164" s="420"/>
      <c r="FBU164" s="420"/>
      <c r="FBV164" s="420"/>
      <c r="FBW164" s="420"/>
      <c r="FBX164" s="420"/>
      <c r="FBY164" s="420"/>
      <c r="FBZ164" s="420"/>
      <c r="FCA164" s="420"/>
      <c r="FCB164" s="420"/>
      <c r="FCC164" s="420"/>
      <c r="FCD164" s="420"/>
      <c r="FCE164" s="420"/>
      <c r="FCF164" s="420"/>
      <c r="FCG164" s="420"/>
      <c r="FCH164" s="420"/>
      <c r="FCI164" s="420"/>
      <c r="FCJ164" s="420"/>
      <c r="FCK164" s="420"/>
      <c r="FCL164" s="420"/>
      <c r="FCM164" s="420"/>
      <c r="FCN164" s="420"/>
      <c r="FCO164" s="420"/>
      <c r="FCP164" s="420"/>
      <c r="FCQ164" s="420"/>
      <c r="FCR164" s="420"/>
      <c r="FCS164" s="420"/>
      <c r="FCT164" s="420"/>
      <c r="FCU164" s="420"/>
      <c r="FCV164" s="420"/>
      <c r="FCW164" s="420"/>
      <c r="FCX164" s="420"/>
      <c r="FCY164" s="420"/>
      <c r="FCZ164" s="420"/>
      <c r="FDA164" s="420"/>
      <c r="FDB164" s="420"/>
      <c r="FDC164" s="420"/>
      <c r="FDD164" s="420"/>
      <c r="FDE164" s="420"/>
      <c r="FDF164" s="420"/>
      <c r="FDG164" s="420"/>
      <c r="FDH164" s="420"/>
      <c r="FDI164" s="420"/>
      <c r="FDJ164" s="420"/>
      <c r="FDK164" s="420"/>
      <c r="FDL164" s="420"/>
      <c r="FDM164" s="420"/>
      <c r="FDN164" s="420"/>
      <c r="FDO164" s="420"/>
      <c r="FDP164" s="420"/>
      <c r="FDQ164" s="420"/>
      <c r="FDR164" s="420"/>
      <c r="FDS164" s="420"/>
      <c r="FDT164" s="420"/>
      <c r="FDU164" s="420"/>
      <c r="FDV164" s="420"/>
      <c r="FDW164" s="420"/>
      <c r="FDX164" s="420"/>
      <c r="FDY164" s="420"/>
      <c r="FDZ164" s="420"/>
      <c r="FEA164" s="420"/>
      <c r="FEB164" s="420"/>
      <c r="FEC164" s="420"/>
      <c r="FED164" s="420"/>
      <c r="FEE164" s="420"/>
      <c r="FEF164" s="420"/>
      <c r="FEG164" s="420"/>
      <c r="FEH164" s="420"/>
      <c r="FEI164" s="420"/>
      <c r="FEJ164" s="420"/>
      <c r="FEK164" s="420"/>
      <c r="FEL164" s="420"/>
      <c r="FEM164" s="420"/>
      <c r="FEN164" s="420"/>
      <c r="FEO164" s="420"/>
      <c r="FEP164" s="420"/>
      <c r="FEQ164" s="420"/>
      <c r="FER164" s="420"/>
      <c r="FES164" s="420"/>
      <c r="FET164" s="420"/>
      <c r="FEU164" s="420"/>
      <c r="FEV164" s="420"/>
      <c r="FEW164" s="420"/>
      <c r="FEX164" s="420"/>
      <c r="FEY164" s="420"/>
      <c r="FEZ164" s="420"/>
      <c r="FFA164" s="420"/>
      <c r="FFB164" s="420"/>
      <c r="FFC164" s="420"/>
      <c r="FFD164" s="420"/>
      <c r="FFE164" s="420"/>
      <c r="FFF164" s="420"/>
      <c r="FFG164" s="420"/>
      <c r="FFH164" s="420"/>
      <c r="FFI164" s="420"/>
      <c r="FFJ164" s="420"/>
      <c r="FFK164" s="420"/>
      <c r="FFL164" s="420"/>
      <c r="FFM164" s="420"/>
      <c r="FFN164" s="420"/>
      <c r="FFO164" s="420"/>
      <c r="FFP164" s="420"/>
      <c r="FFQ164" s="420"/>
      <c r="FFR164" s="420"/>
      <c r="FFS164" s="420"/>
      <c r="FFT164" s="420"/>
      <c r="FFU164" s="420"/>
      <c r="FFV164" s="420"/>
      <c r="FFW164" s="420"/>
      <c r="FFX164" s="420"/>
      <c r="FFY164" s="420"/>
      <c r="FFZ164" s="420"/>
      <c r="FGA164" s="420"/>
      <c r="FGB164" s="420"/>
      <c r="FGC164" s="420"/>
      <c r="FGD164" s="420"/>
      <c r="FGE164" s="420"/>
      <c r="FGF164" s="420"/>
      <c r="FGG164" s="420"/>
      <c r="FGH164" s="420"/>
      <c r="FGI164" s="420"/>
      <c r="FGJ164" s="420"/>
      <c r="FGK164" s="420"/>
      <c r="FGL164" s="420"/>
      <c r="FGM164" s="420"/>
      <c r="FGN164" s="420"/>
      <c r="FGO164" s="420"/>
      <c r="FGP164" s="420"/>
      <c r="FGQ164" s="420"/>
      <c r="FGR164" s="420"/>
      <c r="FGS164" s="420"/>
      <c r="FGT164" s="420"/>
      <c r="FGU164" s="420"/>
      <c r="FGV164" s="420"/>
      <c r="FGW164" s="420"/>
      <c r="FGX164" s="420"/>
      <c r="FGY164" s="420"/>
      <c r="FGZ164" s="420"/>
      <c r="FHA164" s="420"/>
      <c r="FHB164" s="420"/>
      <c r="FHC164" s="420"/>
      <c r="FHD164" s="420"/>
      <c r="FHE164" s="420"/>
      <c r="FHF164" s="420"/>
      <c r="FHG164" s="420"/>
      <c r="FHH164" s="420"/>
      <c r="FHI164" s="420"/>
      <c r="FHJ164" s="420"/>
      <c r="FHK164" s="420"/>
      <c r="FHL164" s="420"/>
      <c r="FHM164" s="420"/>
      <c r="FHN164" s="420"/>
      <c r="FHO164" s="420"/>
      <c r="FHP164" s="420"/>
      <c r="FHQ164" s="420"/>
      <c r="FHR164" s="420"/>
      <c r="FHS164" s="420"/>
      <c r="FHT164" s="420"/>
      <c r="FHU164" s="420"/>
      <c r="FHV164" s="420"/>
      <c r="FHW164" s="420"/>
      <c r="FHX164" s="420"/>
      <c r="FHY164" s="420"/>
      <c r="FHZ164" s="420"/>
      <c r="FIA164" s="420"/>
      <c r="FIB164" s="420"/>
      <c r="FIC164" s="420"/>
      <c r="FID164" s="420"/>
      <c r="FIE164" s="420"/>
      <c r="FIF164" s="420"/>
      <c r="FIG164" s="420"/>
      <c r="FIH164" s="420"/>
      <c r="FII164" s="420"/>
      <c r="FIJ164" s="420"/>
      <c r="FIK164" s="420"/>
      <c r="FIL164" s="420"/>
      <c r="FIM164" s="420"/>
      <c r="FIN164" s="420"/>
      <c r="FIO164" s="420"/>
      <c r="FIP164" s="420"/>
      <c r="FIQ164" s="420"/>
      <c r="FIR164" s="420"/>
      <c r="FIS164" s="420"/>
      <c r="FIT164" s="420"/>
      <c r="FIU164" s="420"/>
      <c r="FIV164" s="420"/>
      <c r="FIW164" s="420"/>
      <c r="FIX164" s="420"/>
      <c r="FIY164" s="420"/>
      <c r="FIZ164" s="420"/>
      <c r="FJA164" s="420"/>
      <c r="FJB164" s="420"/>
      <c r="FJC164" s="420"/>
      <c r="FJD164" s="420"/>
      <c r="FJE164" s="420"/>
      <c r="FJF164" s="420"/>
      <c r="FJG164" s="420"/>
      <c r="FJH164" s="420"/>
      <c r="FJI164" s="420"/>
      <c r="FJJ164" s="420"/>
      <c r="FJK164" s="420"/>
      <c r="FJL164" s="420"/>
      <c r="FJM164" s="420"/>
      <c r="FJN164" s="420"/>
      <c r="FJO164" s="420"/>
      <c r="FJP164" s="420"/>
      <c r="FJQ164" s="420"/>
      <c r="FJR164" s="420"/>
      <c r="FJS164" s="420"/>
      <c r="FJT164" s="420"/>
      <c r="FJU164" s="420"/>
      <c r="FJV164" s="420"/>
      <c r="FJW164" s="420"/>
      <c r="FJX164" s="420"/>
      <c r="FJY164" s="420"/>
      <c r="FJZ164" s="420"/>
      <c r="FKA164" s="420"/>
      <c r="FKB164" s="420"/>
      <c r="FKC164" s="420"/>
      <c r="FKD164" s="420"/>
      <c r="FKE164" s="420"/>
      <c r="FKF164" s="420"/>
      <c r="FKG164" s="420"/>
      <c r="FKH164" s="420"/>
      <c r="FKI164" s="420"/>
      <c r="FKJ164" s="420"/>
      <c r="FKK164" s="420"/>
      <c r="FKL164" s="420"/>
      <c r="FKM164" s="420"/>
      <c r="FKN164" s="420"/>
      <c r="FKO164" s="420"/>
      <c r="FKP164" s="420"/>
      <c r="FKQ164" s="420"/>
      <c r="FKR164" s="420"/>
      <c r="FKS164" s="420"/>
      <c r="FKT164" s="420"/>
      <c r="FKU164" s="420"/>
      <c r="FKV164" s="420"/>
      <c r="FKW164" s="420"/>
      <c r="FKX164" s="420"/>
      <c r="FKY164" s="420"/>
      <c r="FKZ164" s="420"/>
      <c r="FLA164" s="420"/>
      <c r="FLB164" s="420"/>
      <c r="FLC164" s="420"/>
      <c r="FLD164" s="420"/>
      <c r="FLE164" s="420"/>
      <c r="FLF164" s="420"/>
      <c r="FLG164" s="420"/>
      <c r="FLH164" s="420"/>
      <c r="FLI164" s="420"/>
      <c r="FLJ164" s="420"/>
      <c r="FLK164" s="420"/>
      <c r="FLL164" s="420"/>
      <c r="FLM164" s="420"/>
      <c r="FLN164" s="420"/>
      <c r="FLO164" s="420"/>
      <c r="FLP164" s="420"/>
      <c r="FLQ164" s="420"/>
      <c r="FLR164" s="420"/>
      <c r="FLS164" s="420"/>
      <c r="FLT164" s="420"/>
      <c r="FLU164" s="420"/>
      <c r="FLV164" s="420"/>
      <c r="FLW164" s="420"/>
      <c r="FLX164" s="420"/>
      <c r="FLY164" s="420"/>
      <c r="FLZ164" s="420"/>
      <c r="FMA164" s="420"/>
      <c r="FMB164" s="420"/>
      <c r="FMC164" s="420"/>
      <c r="FMD164" s="420"/>
      <c r="FME164" s="420"/>
      <c r="FMF164" s="420"/>
      <c r="FMG164" s="420"/>
      <c r="FMH164" s="420"/>
      <c r="FMI164" s="420"/>
      <c r="FMJ164" s="420"/>
      <c r="FMK164" s="420"/>
      <c r="FML164" s="420"/>
      <c r="FMM164" s="420"/>
      <c r="FMN164" s="420"/>
      <c r="FMO164" s="420"/>
      <c r="FMP164" s="420"/>
      <c r="FMQ164" s="420"/>
      <c r="FMR164" s="420"/>
      <c r="FMS164" s="420"/>
      <c r="FMT164" s="420"/>
      <c r="FMU164" s="420"/>
      <c r="FMV164" s="420"/>
      <c r="FMW164" s="420"/>
      <c r="FMX164" s="420"/>
      <c r="FMY164" s="420"/>
      <c r="FMZ164" s="420"/>
      <c r="FNA164" s="420"/>
      <c r="FNB164" s="420"/>
      <c r="FNC164" s="420"/>
      <c r="FND164" s="420"/>
      <c r="FNE164" s="420"/>
      <c r="FNF164" s="420"/>
      <c r="FNG164" s="420"/>
      <c r="FNH164" s="420"/>
      <c r="FNI164" s="420"/>
      <c r="FNJ164" s="420"/>
      <c r="FNK164" s="420"/>
      <c r="FNL164" s="420"/>
      <c r="FNM164" s="420"/>
      <c r="FNN164" s="420"/>
      <c r="FNO164" s="420"/>
      <c r="FNP164" s="420"/>
      <c r="FNQ164" s="420"/>
      <c r="FNR164" s="420"/>
      <c r="FNS164" s="420"/>
      <c r="FNT164" s="420"/>
      <c r="FNU164" s="420"/>
      <c r="FNV164" s="420"/>
      <c r="FNW164" s="420"/>
      <c r="FNX164" s="420"/>
      <c r="FNY164" s="420"/>
      <c r="FNZ164" s="420"/>
      <c r="FOA164" s="420"/>
      <c r="FOB164" s="420"/>
      <c r="FOC164" s="420"/>
      <c r="FOD164" s="420"/>
      <c r="FOE164" s="420"/>
      <c r="FOF164" s="420"/>
      <c r="FOG164" s="420"/>
      <c r="FOH164" s="420"/>
      <c r="FOI164" s="420"/>
      <c r="FOJ164" s="420"/>
      <c r="FOK164" s="420"/>
      <c r="FOL164" s="420"/>
      <c r="FOM164" s="420"/>
      <c r="FON164" s="420"/>
      <c r="FOO164" s="420"/>
      <c r="FOP164" s="420"/>
      <c r="FOQ164" s="420"/>
      <c r="FOR164" s="420"/>
      <c r="FOS164" s="420"/>
      <c r="FOT164" s="420"/>
      <c r="FOU164" s="420"/>
      <c r="FOV164" s="420"/>
      <c r="FOW164" s="420"/>
      <c r="FOX164" s="420"/>
      <c r="FOY164" s="420"/>
      <c r="FOZ164" s="420"/>
      <c r="FPA164" s="420"/>
      <c r="FPB164" s="420"/>
      <c r="FPC164" s="420"/>
      <c r="FPD164" s="420"/>
      <c r="FPE164" s="420"/>
      <c r="FPF164" s="420"/>
      <c r="FPG164" s="420"/>
      <c r="FPH164" s="420"/>
      <c r="FPI164" s="420"/>
      <c r="FPJ164" s="420"/>
      <c r="FPK164" s="420"/>
      <c r="FPL164" s="420"/>
      <c r="FPM164" s="420"/>
      <c r="FPN164" s="420"/>
      <c r="FPO164" s="420"/>
      <c r="FPP164" s="420"/>
      <c r="FPQ164" s="420"/>
      <c r="FPR164" s="420"/>
      <c r="FPS164" s="420"/>
      <c r="FPT164" s="420"/>
      <c r="FPU164" s="420"/>
      <c r="FPV164" s="420"/>
      <c r="FPW164" s="420"/>
      <c r="FPX164" s="420"/>
      <c r="FPY164" s="420"/>
      <c r="FPZ164" s="420"/>
      <c r="FQA164" s="420"/>
      <c r="FQB164" s="420"/>
      <c r="FQC164" s="420"/>
      <c r="FQD164" s="420"/>
      <c r="FQE164" s="420"/>
      <c r="FQF164" s="420"/>
      <c r="FQG164" s="420"/>
      <c r="FQH164" s="420"/>
      <c r="FQI164" s="420"/>
      <c r="FQJ164" s="420"/>
      <c r="FQK164" s="420"/>
      <c r="FQL164" s="420"/>
      <c r="FQM164" s="420"/>
      <c r="FQN164" s="420"/>
      <c r="FQO164" s="420"/>
      <c r="FQP164" s="420"/>
      <c r="FQQ164" s="420"/>
      <c r="FQR164" s="420"/>
      <c r="FQS164" s="420"/>
      <c r="FQT164" s="420"/>
      <c r="FQU164" s="420"/>
      <c r="FQV164" s="420"/>
      <c r="FQW164" s="420"/>
      <c r="FQX164" s="420"/>
      <c r="FQY164" s="420"/>
      <c r="FQZ164" s="420"/>
      <c r="FRA164" s="420"/>
      <c r="FRB164" s="420"/>
      <c r="FRC164" s="420"/>
      <c r="FRD164" s="420"/>
      <c r="FRE164" s="420"/>
      <c r="FRF164" s="420"/>
      <c r="FRG164" s="420"/>
      <c r="FRH164" s="420"/>
      <c r="FRI164" s="420"/>
      <c r="FRJ164" s="420"/>
      <c r="FRK164" s="420"/>
      <c r="FRL164" s="420"/>
      <c r="FRM164" s="420"/>
      <c r="FRN164" s="420"/>
      <c r="FRO164" s="420"/>
      <c r="FRP164" s="420"/>
      <c r="FRQ164" s="420"/>
      <c r="FRR164" s="420"/>
      <c r="FRS164" s="420"/>
      <c r="FRT164" s="420"/>
      <c r="FRU164" s="420"/>
      <c r="FRV164" s="420"/>
      <c r="FRW164" s="420"/>
      <c r="FRX164" s="420"/>
      <c r="FRY164" s="420"/>
      <c r="FRZ164" s="420"/>
      <c r="FSA164" s="420"/>
      <c r="FSB164" s="420"/>
      <c r="FSC164" s="420"/>
      <c r="FSD164" s="420"/>
      <c r="FSE164" s="420"/>
      <c r="FSF164" s="420"/>
      <c r="FSG164" s="420"/>
      <c r="FSH164" s="420"/>
      <c r="FSI164" s="420"/>
      <c r="FSJ164" s="420"/>
      <c r="FSK164" s="420"/>
      <c r="FSL164" s="420"/>
      <c r="FSM164" s="420"/>
      <c r="FSN164" s="420"/>
      <c r="FSO164" s="420"/>
      <c r="FSP164" s="420"/>
      <c r="FSQ164" s="420"/>
      <c r="FSR164" s="420"/>
      <c r="FSS164" s="420"/>
      <c r="FST164" s="420"/>
      <c r="FSU164" s="420"/>
      <c r="FSV164" s="420"/>
      <c r="FSW164" s="420"/>
      <c r="FSX164" s="420"/>
      <c r="FSY164" s="420"/>
      <c r="FSZ164" s="420"/>
      <c r="FTA164" s="420"/>
      <c r="FTB164" s="420"/>
      <c r="FTC164" s="420"/>
      <c r="FTD164" s="420"/>
      <c r="FTE164" s="420"/>
      <c r="FTF164" s="420"/>
      <c r="FTG164" s="420"/>
      <c r="FTH164" s="420"/>
      <c r="FTI164" s="420"/>
      <c r="FTJ164" s="420"/>
      <c r="FTK164" s="420"/>
      <c r="FTL164" s="420"/>
      <c r="FTM164" s="420"/>
      <c r="FTN164" s="420"/>
      <c r="FTO164" s="420"/>
      <c r="FTP164" s="420"/>
      <c r="FTQ164" s="420"/>
      <c r="FTR164" s="420"/>
      <c r="FTS164" s="420"/>
      <c r="FTT164" s="420"/>
      <c r="FTU164" s="420"/>
      <c r="FTV164" s="420"/>
      <c r="FTW164" s="420"/>
      <c r="FTX164" s="420"/>
      <c r="FTY164" s="420"/>
      <c r="FTZ164" s="420"/>
      <c r="FUA164" s="420"/>
      <c r="FUB164" s="420"/>
      <c r="FUC164" s="420"/>
      <c r="FUD164" s="420"/>
      <c r="FUE164" s="420"/>
      <c r="FUF164" s="420"/>
      <c r="FUG164" s="420"/>
      <c r="FUH164" s="420"/>
      <c r="FUI164" s="420"/>
      <c r="FUJ164" s="420"/>
      <c r="FUK164" s="420"/>
      <c r="FUL164" s="420"/>
      <c r="FUM164" s="420"/>
      <c r="FUN164" s="420"/>
      <c r="FUO164" s="420"/>
      <c r="FUP164" s="420"/>
      <c r="FUQ164" s="420"/>
      <c r="FUR164" s="420"/>
      <c r="FUS164" s="420"/>
      <c r="FUT164" s="420"/>
      <c r="FUU164" s="420"/>
      <c r="FUV164" s="420"/>
      <c r="FUW164" s="420"/>
      <c r="FUX164" s="420"/>
      <c r="FUY164" s="420"/>
      <c r="FUZ164" s="420"/>
      <c r="FVA164" s="420"/>
      <c r="FVB164" s="420"/>
      <c r="FVC164" s="420"/>
      <c r="FVD164" s="420"/>
      <c r="FVE164" s="420"/>
      <c r="FVF164" s="420"/>
      <c r="FVG164" s="420"/>
      <c r="FVH164" s="420"/>
      <c r="FVI164" s="420"/>
      <c r="FVJ164" s="420"/>
      <c r="FVK164" s="420"/>
      <c r="FVL164" s="420"/>
      <c r="FVM164" s="420"/>
      <c r="FVN164" s="420"/>
      <c r="FVO164" s="420"/>
      <c r="FVP164" s="420"/>
      <c r="FVQ164" s="420"/>
      <c r="FVR164" s="420"/>
      <c r="FVS164" s="420"/>
      <c r="FVT164" s="420"/>
      <c r="FVU164" s="420"/>
      <c r="FVV164" s="420"/>
      <c r="FVW164" s="420"/>
      <c r="FVX164" s="420"/>
      <c r="FVY164" s="420"/>
      <c r="FVZ164" s="420"/>
      <c r="FWA164" s="420"/>
      <c r="FWB164" s="420"/>
      <c r="FWC164" s="420"/>
      <c r="FWD164" s="420"/>
      <c r="FWE164" s="420"/>
      <c r="FWF164" s="420"/>
      <c r="FWG164" s="420"/>
      <c r="FWH164" s="420"/>
      <c r="FWI164" s="420"/>
      <c r="FWJ164" s="420"/>
      <c r="FWK164" s="420"/>
      <c r="FWL164" s="420"/>
      <c r="FWM164" s="420"/>
      <c r="FWN164" s="420"/>
      <c r="FWO164" s="420"/>
      <c r="FWP164" s="420"/>
      <c r="FWQ164" s="420"/>
      <c r="FWR164" s="420"/>
      <c r="FWS164" s="420"/>
      <c r="FWT164" s="420"/>
      <c r="FWU164" s="420"/>
      <c r="FWV164" s="420"/>
      <c r="FWW164" s="420"/>
      <c r="FWX164" s="420"/>
      <c r="FWY164" s="420"/>
      <c r="FWZ164" s="420"/>
      <c r="FXA164" s="420"/>
      <c r="FXB164" s="420"/>
      <c r="FXC164" s="420"/>
      <c r="FXD164" s="420"/>
      <c r="FXE164" s="420"/>
      <c r="FXF164" s="420"/>
      <c r="FXG164" s="420"/>
      <c r="FXH164" s="420"/>
      <c r="FXI164" s="420"/>
      <c r="FXJ164" s="420"/>
      <c r="FXK164" s="420"/>
      <c r="FXL164" s="420"/>
      <c r="FXM164" s="420"/>
      <c r="FXN164" s="420"/>
      <c r="FXO164" s="420"/>
      <c r="FXP164" s="420"/>
      <c r="FXQ164" s="420"/>
      <c r="FXR164" s="420"/>
      <c r="FXS164" s="420"/>
      <c r="FXT164" s="420"/>
      <c r="FXU164" s="420"/>
      <c r="FXV164" s="420"/>
      <c r="FXW164" s="420"/>
      <c r="FXX164" s="420"/>
      <c r="FXY164" s="420"/>
      <c r="FXZ164" s="420"/>
      <c r="FYA164" s="420"/>
      <c r="FYB164" s="420"/>
      <c r="FYC164" s="420"/>
      <c r="FYD164" s="420"/>
      <c r="FYE164" s="420"/>
      <c r="FYF164" s="420"/>
      <c r="FYG164" s="420"/>
      <c r="FYH164" s="420"/>
      <c r="FYI164" s="420"/>
      <c r="FYJ164" s="420"/>
      <c r="FYK164" s="420"/>
      <c r="FYL164" s="420"/>
      <c r="FYM164" s="420"/>
      <c r="FYN164" s="420"/>
      <c r="FYO164" s="420"/>
      <c r="FYP164" s="420"/>
      <c r="FYQ164" s="420"/>
      <c r="FYR164" s="420"/>
      <c r="FYS164" s="420"/>
      <c r="FYT164" s="420"/>
      <c r="FYU164" s="420"/>
      <c r="FYV164" s="420"/>
      <c r="FYW164" s="420"/>
      <c r="FYX164" s="420"/>
      <c r="FYY164" s="420"/>
      <c r="FYZ164" s="420"/>
      <c r="FZA164" s="420"/>
      <c r="FZB164" s="420"/>
      <c r="FZC164" s="420"/>
      <c r="FZD164" s="420"/>
      <c r="FZE164" s="420"/>
      <c r="FZF164" s="420"/>
      <c r="FZG164" s="420"/>
      <c r="FZH164" s="420"/>
      <c r="FZI164" s="420"/>
      <c r="FZJ164" s="420"/>
      <c r="FZK164" s="420"/>
      <c r="FZL164" s="420"/>
      <c r="FZM164" s="420"/>
      <c r="FZN164" s="420"/>
      <c r="FZO164" s="420"/>
      <c r="FZP164" s="420"/>
      <c r="FZQ164" s="420"/>
      <c r="FZR164" s="420"/>
      <c r="FZS164" s="420"/>
      <c r="FZT164" s="420"/>
      <c r="FZU164" s="420"/>
      <c r="FZV164" s="420"/>
      <c r="FZW164" s="420"/>
      <c r="FZX164" s="420"/>
      <c r="FZY164" s="420"/>
      <c r="FZZ164" s="420"/>
      <c r="GAA164" s="420"/>
      <c r="GAB164" s="420"/>
      <c r="GAC164" s="420"/>
      <c r="GAD164" s="420"/>
      <c r="GAE164" s="420"/>
      <c r="GAF164" s="420"/>
      <c r="GAG164" s="420"/>
      <c r="GAH164" s="420"/>
      <c r="GAI164" s="420"/>
      <c r="GAJ164" s="420"/>
      <c r="GAK164" s="420"/>
      <c r="GAL164" s="420"/>
      <c r="GAM164" s="420"/>
      <c r="GAN164" s="420"/>
      <c r="GAO164" s="420"/>
      <c r="GAP164" s="420"/>
      <c r="GAQ164" s="420"/>
      <c r="GAR164" s="420"/>
      <c r="GAS164" s="420"/>
      <c r="GAT164" s="420"/>
      <c r="GAU164" s="420"/>
      <c r="GAV164" s="420"/>
      <c r="GAW164" s="420"/>
      <c r="GAX164" s="420"/>
      <c r="GAY164" s="420"/>
      <c r="GAZ164" s="420"/>
      <c r="GBA164" s="420"/>
      <c r="GBB164" s="420"/>
      <c r="GBC164" s="420"/>
      <c r="GBD164" s="420"/>
      <c r="GBE164" s="420"/>
      <c r="GBF164" s="420"/>
      <c r="GBG164" s="420"/>
      <c r="GBH164" s="420"/>
      <c r="GBI164" s="420"/>
      <c r="GBJ164" s="420"/>
      <c r="GBK164" s="420"/>
      <c r="GBL164" s="420"/>
      <c r="GBM164" s="420"/>
      <c r="GBN164" s="420"/>
      <c r="GBO164" s="420"/>
      <c r="GBP164" s="420"/>
      <c r="GBQ164" s="420"/>
      <c r="GBR164" s="420"/>
      <c r="GBS164" s="420"/>
      <c r="GBT164" s="420"/>
      <c r="GBU164" s="420"/>
      <c r="GBV164" s="420"/>
      <c r="GBW164" s="420"/>
      <c r="GBX164" s="420"/>
      <c r="GBY164" s="420"/>
      <c r="GBZ164" s="420"/>
      <c r="GCA164" s="420"/>
      <c r="GCB164" s="420"/>
      <c r="GCC164" s="420"/>
      <c r="GCD164" s="420"/>
      <c r="GCE164" s="420"/>
      <c r="GCF164" s="420"/>
      <c r="GCG164" s="420"/>
      <c r="GCH164" s="420"/>
      <c r="GCI164" s="420"/>
      <c r="GCJ164" s="420"/>
      <c r="GCK164" s="420"/>
      <c r="GCL164" s="420"/>
      <c r="GCM164" s="420"/>
      <c r="GCN164" s="420"/>
      <c r="GCO164" s="420"/>
      <c r="GCP164" s="420"/>
      <c r="GCQ164" s="420"/>
      <c r="GCR164" s="420"/>
      <c r="GCS164" s="420"/>
      <c r="GCT164" s="420"/>
      <c r="GCU164" s="420"/>
      <c r="GCV164" s="420"/>
      <c r="GCW164" s="420"/>
      <c r="GCX164" s="420"/>
      <c r="GCY164" s="420"/>
      <c r="GCZ164" s="420"/>
      <c r="GDA164" s="420"/>
      <c r="GDB164" s="420"/>
      <c r="GDC164" s="420"/>
      <c r="GDD164" s="420"/>
      <c r="GDE164" s="420"/>
      <c r="GDF164" s="420"/>
      <c r="GDG164" s="420"/>
      <c r="GDH164" s="420"/>
      <c r="GDI164" s="420"/>
      <c r="GDJ164" s="420"/>
      <c r="GDK164" s="420"/>
      <c r="GDL164" s="420"/>
      <c r="GDM164" s="420"/>
      <c r="GDN164" s="420"/>
      <c r="GDO164" s="420"/>
      <c r="GDP164" s="420"/>
      <c r="GDQ164" s="420"/>
      <c r="GDR164" s="420"/>
      <c r="GDS164" s="420"/>
      <c r="GDT164" s="420"/>
      <c r="GDU164" s="420"/>
      <c r="GDV164" s="420"/>
      <c r="GDW164" s="420"/>
      <c r="GDX164" s="420"/>
      <c r="GDY164" s="420"/>
      <c r="GDZ164" s="420"/>
      <c r="GEA164" s="420"/>
      <c r="GEB164" s="420"/>
      <c r="GEC164" s="420"/>
      <c r="GED164" s="420"/>
      <c r="GEE164" s="420"/>
      <c r="GEF164" s="420"/>
      <c r="GEG164" s="420"/>
      <c r="GEH164" s="420"/>
      <c r="GEI164" s="420"/>
      <c r="GEJ164" s="420"/>
      <c r="GEK164" s="420"/>
      <c r="GEL164" s="420"/>
      <c r="GEM164" s="420"/>
      <c r="GEN164" s="420"/>
      <c r="GEO164" s="420"/>
      <c r="GEP164" s="420"/>
      <c r="GEQ164" s="420"/>
      <c r="GER164" s="420"/>
      <c r="GES164" s="420"/>
      <c r="GET164" s="420"/>
      <c r="GEU164" s="420"/>
      <c r="GEV164" s="420"/>
      <c r="GEW164" s="420"/>
      <c r="GEX164" s="420"/>
      <c r="GEY164" s="420"/>
      <c r="GEZ164" s="420"/>
      <c r="GFA164" s="420"/>
      <c r="GFB164" s="420"/>
      <c r="GFC164" s="420"/>
      <c r="GFD164" s="420"/>
      <c r="GFE164" s="420"/>
      <c r="GFF164" s="420"/>
      <c r="GFG164" s="420"/>
      <c r="GFH164" s="420"/>
      <c r="GFI164" s="420"/>
      <c r="GFJ164" s="420"/>
      <c r="GFK164" s="420"/>
      <c r="GFL164" s="420"/>
      <c r="GFM164" s="420"/>
      <c r="GFN164" s="420"/>
      <c r="GFO164" s="420"/>
      <c r="GFP164" s="420"/>
      <c r="GFQ164" s="420"/>
      <c r="GFR164" s="420"/>
      <c r="GFS164" s="420"/>
      <c r="GFT164" s="420"/>
      <c r="GFU164" s="420"/>
      <c r="GFV164" s="420"/>
      <c r="GFW164" s="420"/>
      <c r="GFX164" s="420"/>
      <c r="GFY164" s="420"/>
      <c r="GFZ164" s="420"/>
      <c r="GGA164" s="420"/>
      <c r="GGB164" s="420"/>
      <c r="GGC164" s="420"/>
      <c r="GGD164" s="420"/>
      <c r="GGE164" s="420"/>
      <c r="GGF164" s="420"/>
      <c r="GGG164" s="420"/>
      <c r="GGH164" s="420"/>
      <c r="GGI164" s="420"/>
      <c r="GGJ164" s="420"/>
      <c r="GGK164" s="420"/>
      <c r="GGL164" s="420"/>
      <c r="GGM164" s="420"/>
      <c r="GGN164" s="420"/>
      <c r="GGO164" s="420"/>
      <c r="GGP164" s="420"/>
      <c r="GGQ164" s="420"/>
      <c r="GGR164" s="420"/>
      <c r="GGS164" s="420"/>
      <c r="GGT164" s="420"/>
      <c r="GGU164" s="420"/>
      <c r="GGV164" s="420"/>
      <c r="GGW164" s="420"/>
      <c r="GGX164" s="420"/>
      <c r="GGY164" s="420"/>
      <c r="GGZ164" s="420"/>
      <c r="GHA164" s="420"/>
      <c r="GHB164" s="420"/>
      <c r="GHC164" s="420"/>
      <c r="GHD164" s="420"/>
      <c r="GHE164" s="420"/>
      <c r="GHF164" s="420"/>
      <c r="GHG164" s="420"/>
      <c r="GHH164" s="420"/>
      <c r="GHI164" s="420"/>
      <c r="GHJ164" s="420"/>
      <c r="GHK164" s="420"/>
      <c r="GHL164" s="420"/>
      <c r="GHM164" s="420"/>
      <c r="GHN164" s="420"/>
      <c r="GHO164" s="420"/>
      <c r="GHP164" s="420"/>
      <c r="GHQ164" s="420"/>
      <c r="GHR164" s="420"/>
      <c r="GHS164" s="420"/>
      <c r="GHT164" s="420"/>
      <c r="GHU164" s="420"/>
      <c r="GHV164" s="420"/>
      <c r="GHW164" s="420"/>
      <c r="GHX164" s="420"/>
      <c r="GHY164" s="420"/>
      <c r="GHZ164" s="420"/>
      <c r="GIA164" s="420"/>
      <c r="GIB164" s="420"/>
      <c r="GIC164" s="420"/>
      <c r="GID164" s="420"/>
      <c r="GIE164" s="420"/>
      <c r="GIF164" s="420"/>
      <c r="GIG164" s="420"/>
      <c r="GIH164" s="420"/>
      <c r="GII164" s="420"/>
      <c r="GIJ164" s="420"/>
      <c r="GIK164" s="420"/>
      <c r="GIL164" s="420"/>
      <c r="GIM164" s="420"/>
      <c r="GIN164" s="420"/>
      <c r="GIO164" s="420"/>
      <c r="GIP164" s="420"/>
      <c r="GIQ164" s="420"/>
      <c r="GIR164" s="420"/>
      <c r="GIS164" s="420"/>
      <c r="GIT164" s="420"/>
      <c r="GIU164" s="420"/>
      <c r="GIV164" s="420"/>
      <c r="GIW164" s="420"/>
      <c r="GIX164" s="420"/>
      <c r="GIY164" s="420"/>
      <c r="GIZ164" s="420"/>
      <c r="GJA164" s="420"/>
      <c r="GJB164" s="420"/>
      <c r="GJC164" s="420"/>
      <c r="GJD164" s="420"/>
      <c r="GJE164" s="420"/>
      <c r="GJF164" s="420"/>
      <c r="GJG164" s="420"/>
      <c r="GJH164" s="420"/>
      <c r="GJI164" s="420"/>
      <c r="GJJ164" s="420"/>
      <c r="GJK164" s="420"/>
      <c r="GJL164" s="420"/>
      <c r="GJM164" s="420"/>
      <c r="GJN164" s="420"/>
      <c r="GJO164" s="420"/>
      <c r="GJP164" s="420"/>
      <c r="GJQ164" s="420"/>
      <c r="GJR164" s="420"/>
      <c r="GJS164" s="420"/>
      <c r="GJT164" s="420"/>
      <c r="GJU164" s="420"/>
      <c r="GJV164" s="420"/>
      <c r="GJW164" s="420"/>
      <c r="GJX164" s="420"/>
      <c r="GJY164" s="420"/>
      <c r="GJZ164" s="420"/>
      <c r="GKA164" s="420"/>
      <c r="GKB164" s="420"/>
      <c r="GKC164" s="420"/>
      <c r="GKD164" s="420"/>
      <c r="GKE164" s="420"/>
      <c r="GKF164" s="420"/>
      <c r="GKG164" s="420"/>
      <c r="GKH164" s="420"/>
      <c r="GKI164" s="420"/>
      <c r="GKJ164" s="420"/>
      <c r="GKK164" s="420"/>
      <c r="GKL164" s="420"/>
      <c r="GKM164" s="420"/>
      <c r="GKN164" s="420"/>
      <c r="GKO164" s="420"/>
      <c r="GKP164" s="420"/>
      <c r="GKQ164" s="420"/>
      <c r="GKR164" s="420"/>
      <c r="GKS164" s="420"/>
      <c r="GKT164" s="420"/>
      <c r="GKU164" s="420"/>
      <c r="GKV164" s="420"/>
      <c r="GKW164" s="420"/>
      <c r="GKX164" s="420"/>
      <c r="GKY164" s="420"/>
      <c r="GKZ164" s="420"/>
      <c r="GLA164" s="420"/>
      <c r="GLB164" s="420"/>
      <c r="GLC164" s="420"/>
      <c r="GLD164" s="420"/>
      <c r="GLE164" s="420"/>
      <c r="GLF164" s="420"/>
      <c r="GLG164" s="420"/>
      <c r="GLH164" s="420"/>
      <c r="GLI164" s="420"/>
      <c r="GLJ164" s="420"/>
      <c r="GLK164" s="420"/>
      <c r="GLL164" s="420"/>
      <c r="GLM164" s="420"/>
      <c r="GLN164" s="420"/>
      <c r="GLO164" s="420"/>
      <c r="GLP164" s="420"/>
      <c r="GLQ164" s="420"/>
      <c r="GLR164" s="420"/>
      <c r="GLS164" s="420"/>
      <c r="GLT164" s="420"/>
      <c r="GLU164" s="420"/>
      <c r="GLV164" s="420"/>
      <c r="GLW164" s="420"/>
      <c r="GLX164" s="420"/>
      <c r="GLY164" s="420"/>
      <c r="GLZ164" s="420"/>
      <c r="GMA164" s="420"/>
      <c r="GMB164" s="420"/>
      <c r="GMC164" s="420"/>
      <c r="GMD164" s="420"/>
      <c r="GME164" s="420"/>
      <c r="GMF164" s="420"/>
      <c r="GMG164" s="420"/>
      <c r="GMH164" s="420"/>
      <c r="GMI164" s="420"/>
      <c r="GMJ164" s="420"/>
      <c r="GMK164" s="420"/>
      <c r="GML164" s="420"/>
      <c r="GMM164" s="420"/>
      <c r="GMN164" s="420"/>
      <c r="GMO164" s="420"/>
      <c r="GMP164" s="420"/>
      <c r="GMQ164" s="420"/>
      <c r="GMR164" s="420"/>
      <c r="GMS164" s="420"/>
      <c r="GMT164" s="420"/>
      <c r="GMU164" s="420"/>
      <c r="GMV164" s="420"/>
      <c r="GMW164" s="420"/>
      <c r="GMX164" s="420"/>
      <c r="GMY164" s="420"/>
      <c r="GMZ164" s="420"/>
      <c r="GNA164" s="420"/>
      <c r="GNB164" s="420"/>
      <c r="GNC164" s="420"/>
      <c r="GND164" s="420"/>
      <c r="GNE164" s="420"/>
      <c r="GNF164" s="420"/>
      <c r="GNG164" s="420"/>
      <c r="GNH164" s="420"/>
      <c r="GNI164" s="420"/>
      <c r="GNJ164" s="420"/>
      <c r="GNK164" s="420"/>
      <c r="GNL164" s="420"/>
      <c r="GNM164" s="420"/>
      <c r="GNN164" s="420"/>
      <c r="GNO164" s="420"/>
      <c r="GNP164" s="420"/>
      <c r="GNQ164" s="420"/>
      <c r="GNR164" s="420"/>
      <c r="GNS164" s="420"/>
      <c r="GNT164" s="420"/>
      <c r="GNU164" s="420"/>
      <c r="GNV164" s="420"/>
      <c r="GNW164" s="420"/>
      <c r="GNX164" s="420"/>
      <c r="GNY164" s="420"/>
      <c r="GNZ164" s="420"/>
      <c r="GOA164" s="420"/>
      <c r="GOB164" s="420"/>
      <c r="GOC164" s="420"/>
      <c r="GOD164" s="420"/>
      <c r="GOE164" s="420"/>
      <c r="GOF164" s="420"/>
      <c r="GOG164" s="420"/>
      <c r="GOH164" s="420"/>
      <c r="GOI164" s="420"/>
      <c r="GOJ164" s="420"/>
      <c r="GOK164" s="420"/>
      <c r="GOL164" s="420"/>
      <c r="GOM164" s="420"/>
      <c r="GON164" s="420"/>
      <c r="GOO164" s="420"/>
      <c r="GOP164" s="420"/>
      <c r="GOQ164" s="420"/>
      <c r="GOR164" s="420"/>
      <c r="GOS164" s="420"/>
      <c r="GOT164" s="420"/>
      <c r="GOU164" s="420"/>
      <c r="GOV164" s="420"/>
      <c r="GOW164" s="420"/>
      <c r="GOX164" s="420"/>
      <c r="GOY164" s="420"/>
      <c r="GOZ164" s="420"/>
      <c r="GPA164" s="420"/>
      <c r="GPB164" s="420"/>
      <c r="GPC164" s="420"/>
      <c r="GPD164" s="420"/>
      <c r="GPE164" s="420"/>
      <c r="GPF164" s="420"/>
      <c r="GPG164" s="420"/>
      <c r="GPH164" s="420"/>
      <c r="GPI164" s="420"/>
      <c r="GPJ164" s="420"/>
      <c r="GPK164" s="420"/>
      <c r="GPL164" s="420"/>
      <c r="GPM164" s="420"/>
      <c r="GPN164" s="420"/>
      <c r="GPO164" s="420"/>
      <c r="GPP164" s="420"/>
      <c r="GPQ164" s="420"/>
      <c r="GPR164" s="420"/>
      <c r="GPS164" s="420"/>
      <c r="GPT164" s="420"/>
      <c r="GPU164" s="420"/>
      <c r="GPV164" s="420"/>
      <c r="GPW164" s="420"/>
      <c r="GPX164" s="420"/>
      <c r="GPY164" s="420"/>
      <c r="GPZ164" s="420"/>
      <c r="GQA164" s="420"/>
      <c r="GQB164" s="420"/>
      <c r="GQC164" s="420"/>
      <c r="GQD164" s="420"/>
      <c r="GQE164" s="420"/>
      <c r="GQF164" s="420"/>
      <c r="GQG164" s="420"/>
      <c r="GQH164" s="420"/>
      <c r="GQI164" s="420"/>
      <c r="GQJ164" s="420"/>
      <c r="GQK164" s="420"/>
      <c r="GQL164" s="420"/>
      <c r="GQM164" s="420"/>
      <c r="GQN164" s="420"/>
      <c r="GQO164" s="420"/>
      <c r="GQP164" s="420"/>
      <c r="GQQ164" s="420"/>
      <c r="GQR164" s="420"/>
      <c r="GQS164" s="420"/>
      <c r="GQT164" s="420"/>
      <c r="GQU164" s="420"/>
      <c r="GQV164" s="420"/>
      <c r="GQW164" s="420"/>
      <c r="GQX164" s="420"/>
      <c r="GQY164" s="420"/>
      <c r="GQZ164" s="420"/>
      <c r="GRA164" s="420"/>
      <c r="GRB164" s="420"/>
      <c r="GRC164" s="420"/>
      <c r="GRD164" s="420"/>
      <c r="GRE164" s="420"/>
      <c r="GRF164" s="420"/>
      <c r="GRG164" s="420"/>
      <c r="GRH164" s="420"/>
      <c r="GRI164" s="420"/>
      <c r="GRJ164" s="420"/>
      <c r="GRK164" s="420"/>
      <c r="GRL164" s="420"/>
      <c r="GRM164" s="420"/>
      <c r="GRN164" s="420"/>
      <c r="GRO164" s="420"/>
      <c r="GRP164" s="420"/>
      <c r="GRQ164" s="420"/>
      <c r="GRR164" s="420"/>
      <c r="GRS164" s="420"/>
      <c r="GRT164" s="420"/>
      <c r="GRU164" s="420"/>
      <c r="GRV164" s="420"/>
      <c r="GRW164" s="420"/>
      <c r="GRX164" s="420"/>
      <c r="GRY164" s="420"/>
      <c r="GRZ164" s="420"/>
      <c r="GSA164" s="420"/>
      <c r="GSB164" s="420"/>
      <c r="GSC164" s="420"/>
      <c r="GSD164" s="420"/>
      <c r="GSE164" s="420"/>
      <c r="GSF164" s="420"/>
      <c r="GSG164" s="420"/>
      <c r="GSH164" s="420"/>
      <c r="GSI164" s="420"/>
      <c r="GSJ164" s="420"/>
      <c r="GSK164" s="420"/>
      <c r="GSL164" s="420"/>
      <c r="GSM164" s="420"/>
      <c r="GSN164" s="420"/>
      <c r="GSO164" s="420"/>
      <c r="GSP164" s="420"/>
      <c r="GSQ164" s="420"/>
      <c r="GSR164" s="420"/>
      <c r="GSS164" s="420"/>
      <c r="GST164" s="420"/>
      <c r="GSU164" s="420"/>
      <c r="GSV164" s="420"/>
      <c r="GSW164" s="420"/>
      <c r="GSX164" s="420"/>
      <c r="GSY164" s="420"/>
      <c r="GSZ164" s="420"/>
      <c r="GTA164" s="420"/>
      <c r="GTB164" s="420"/>
      <c r="GTC164" s="420"/>
      <c r="GTD164" s="420"/>
      <c r="GTE164" s="420"/>
      <c r="GTF164" s="420"/>
      <c r="GTG164" s="420"/>
      <c r="GTH164" s="420"/>
      <c r="GTI164" s="420"/>
      <c r="GTJ164" s="420"/>
      <c r="GTK164" s="420"/>
      <c r="GTL164" s="420"/>
      <c r="GTM164" s="420"/>
      <c r="GTN164" s="420"/>
      <c r="GTO164" s="420"/>
      <c r="GTP164" s="420"/>
      <c r="GTQ164" s="420"/>
      <c r="GTR164" s="420"/>
      <c r="GTS164" s="420"/>
      <c r="GTT164" s="420"/>
      <c r="GTU164" s="420"/>
      <c r="GTV164" s="420"/>
      <c r="GTW164" s="420"/>
      <c r="GTX164" s="420"/>
      <c r="GTY164" s="420"/>
      <c r="GTZ164" s="420"/>
      <c r="GUA164" s="420"/>
      <c r="GUB164" s="420"/>
      <c r="GUC164" s="420"/>
      <c r="GUD164" s="420"/>
      <c r="GUE164" s="420"/>
      <c r="GUF164" s="420"/>
      <c r="GUG164" s="420"/>
      <c r="GUH164" s="420"/>
      <c r="GUI164" s="420"/>
      <c r="GUJ164" s="420"/>
      <c r="GUK164" s="420"/>
      <c r="GUL164" s="420"/>
      <c r="GUM164" s="420"/>
      <c r="GUN164" s="420"/>
      <c r="GUO164" s="420"/>
      <c r="GUP164" s="420"/>
      <c r="GUQ164" s="420"/>
      <c r="GUR164" s="420"/>
      <c r="GUS164" s="420"/>
      <c r="GUT164" s="420"/>
      <c r="GUU164" s="420"/>
      <c r="GUV164" s="420"/>
      <c r="GUW164" s="420"/>
      <c r="GUX164" s="420"/>
      <c r="GUY164" s="420"/>
      <c r="GUZ164" s="420"/>
      <c r="GVA164" s="420"/>
      <c r="GVB164" s="420"/>
      <c r="GVC164" s="420"/>
      <c r="GVD164" s="420"/>
      <c r="GVE164" s="420"/>
      <c r="GVF164" s="420"/>
      <c r="GVG164" s="420"/>
      <c r="GVH164" s="420"/>
      <c r="GVI164" s="420"/>
      <c r="GVJ164" s="420"/>
      <c r="GVK164" s="420"/>
      <c r="GVL164" s="420"/>
      <c r="GVM164" s="420"/>
      <c r="GVN164" s="420"/>
      <c r="GVO164" s="420"/>
      <c r="GVP164" s="420"/>
      <c r="GVQ164" s="420"/>
      <c r="GVR164" s="420"/>
      <c r="GVS164" s="420"/>
      <c r="GVT164" s="420"/>
      <c r="GVU164" s="420"/>
      <c r="GVV164" s="420"/>
      <c r="GVW164" s="420"/>
      <c r="GVX164" s="420"/>
      <c r="GVY164" s="420"/>
      <c r="GVZ164" s="420"/>
      <c r="GWA164" s="420"/>
      <c r="GWB164" s="420"/>
      <c r="GWC164" s="420"/>
      <c r="GWD164" s="420"/>
      <c r="GWE164" s="420"/>
      <c r="GWF164" s="420"/>
      <c r="GWG164" s="420"/>
      <c r="GWH164" s="420"/>
      <c r="GWI164" s="420"/>
      <c r="GWJ164" s="420"/>
      <c r="GWK164" s="420"/>
      <c r="GWL164" s="420"/>
      <c r="GWM164" s="420"/>
      <c r="GWN164" s="420"/>
      <c r="GWO164" s="420"/>
      <c r="GWP164" s="420"/>
      <c r="GWQ164" s="420"/>
      <c r="GWR164" s="420"/>
      <c r="GWS164" s="420"/>
      <c r="GWT164" s="420"/>
      <c r="GWU164" s="420"/>
      <c r="GWV164" s="420"/>
      <c r="GWW164" s="420"/>
      <c r="GWX164" s="420"/>
      <c r="GWY164" s="420"/>
      <c r="GWZ164" s="420"/>
      <c r="GXA164" s="420"/>
      <c r="GXB164" s="420"/>
      <c r="GXC164" s="420"/>
      <c r="GXD164" s="420"/>
      <c r="GXE164" s="420"/>
      <c r="GXF164" s="420"/>
      <c r="GXG164" s="420"/>
      <c r="GXH164" s="420"/>
      <c r="GXI164" s="420"/>
      <c r="GXJ164" s="420"/>
      <c r="GXK164" s="420"/>
      <c r="GXL164" s="420"/>
      <c r="GXM164" s="420"/>
      <c r="GXN164" s="420"/>
      <c r="GXO164" s="420"/>
      <c r="GXP164" s="420"/>
      <c r="GXQ164" s="420"/>
      <c r="GXR164" s="420"/>
      <c r="GXS164" s="420"/>
      <c r="GXT164" s="420"/>
      <c r="GXU164" s="420"/>
      <c r="GXV164" s="420"/>
      <c r="GXW164" s="420"/>
      <c r="GXX164" s="420"/>
      <c r="GXY164" s="420"/>
      <c r="GXZ164" s="420"/>
      <c r="GYA164" s="420"/>
      <c r="GYB164" s="420"/>
      <c r="GYC164" s="420"/>
      <c r="GYD164" s="420"/>
      <c r="GYE164" s="420"/>
      <c r="GYF164" s="420"/>
      <c r="GYG164" s="420"/>
      <c r="GYH164" s="420"/>
      <c r="GYI164" s="420"/>
      <c r="GYJ164" s="420"/>
      <c r="GYK164" s="420"/>
      <c r="GYL164" s="420"/>
      <c r="GYM164" s="420"/>
      <c r="GYN164" s="420"/>
      <c r="GYO164" s="420"/>
      <c r="GYP164" s="420"/>
      <c r="GYQ164" s="420"/>
      <c r="GYR164" s="420"/>
      <c r="GYS164" s="420"/>
      <c r="GYT164" s="420"/>
      <c r="GYU164" s="420"/>
      <c r="GYV164" s="420"/>
      <c r="GYW164" s="420"/>
      <c r="GYX164" s="420"/>
      <c r="GYY164" s="420"/>
      <c r="GYZ164" s="420"/>
      <c r="GZA164" s="420"/>
      <c r="GZB164" s="420"/>
      <c r="GZC164" s="420"/>
      <c r="GZD164" s="420"/>
      <c r="GZE164" s="420"/>
      <c r="GZF164" s="420"/>
      <c r="GZG164" s="420"/>
      <c r="GZH164" s="420"/>
      <c r="GZI164" s="420"/>
      <c r="GZJ164" s="420"/>
      <c r="GZK164" s="420"/>
      <c r="GZL164" s="420"/>
      <c r="GZM164" s="420"/>
      <c r="GZN164" s="420"/>
      <c r="GZO164" s="420"/>
      <c r="GZP164" s="420"/>
      <c r="GZQ164" s="420"/>
      <c r="GZR164" s="420"/>
      <c r="GZS164" s="420"/>
      <c r="GZT164" s="420"/>
      <c r="GZU164" s="420"/>
      <c r="GZV164" s="420"/>
      <c r="GZW164" s="420"/>
      <c r="GZX164" s="420"/>
      <c r="GZY164" s="420"/>
      <c r="GZZ164" s="420"/>
      <c r="HAA164" s="420"/>
      <c r="HAB164" s="420"/>
      <c r="HAC164" s="420"/>
      <c r="HAD164" s="420"/>
      <c r="HAE164" s="420"/>
      <c r="HAF164" s="420"/>
      <c r="HAG164" s="420"/>
      <c r="HAH164" s="420"/>
      <c r="HAI164" s="420"/>
      <c r="HAJ164" s="420"/>
      <c r="HAK164" s="420"/>
      <c r="HAL164" s="420"/>
      <c r="HAM164" s="420"/>
      <c r="HAN164" s="420"/>
      <c r="HAO164" s="420"/>
      <c r="HAP164" s="420"/>
      <c r="HAQ164" s="420"/>
      <c r="HAR164" s="420"/>
      <c r="HAS164" s="420"/>
      <c r="HAT164" s="420"/>
      <c r="HAU164" s="420"/>
      <c r="HAV164" s="420"/>
      <c r="HAW164" s="420"/>
      <c r="HAX164" s="420"/>
      <c r="HAY164" s="420"/>
      <c r="HAZ164" s="420"/>
      <c r="HBA164" s="420"/>
      <c r="HBB164" s="420"/>
      <c r="HBC164" s="420"/>
      <c r="HBD164" s="420"/>
      <c r="HBE164" s="420"/>
      <c r="HBF164" s="420"/>
      <c r="HBG164" s="420"/>
      <c r="HBH164" s="420"/>
      <c r="HBI164" s="420"/>
      <c r="HBJ164" s="420"/>
      <c r="HBK164" s="420"/>
      <c r="HBL164" s="420"/>
      <c r="HBM164" s="420"/>
      <c r="HBN164" s="420"/>
      <c r="HBO164" s="420"/>
      <c r="HBP164" s="420"/>
      <c r="HBQ164" s="420"/>
      <c r="HBR164" s="420"/>
      <c r="HBS164" s="420"/>
      <c r="HBT164" s="420"/>
      <c r="HBU164" s="420"/>
      <c r="HBV164" s="420"/>
      <c r="HBW164" s="420"/>
      <c r="HBX164" s="420"/>
      <c r="HBY164" s="420"/>
      <c r="HBZ164" s="420"/>
      <c r="HCA164" s="420"/>
      <c r="HCB164" s="420"/>
      <c r="HCC164" s="420"/>
      <c r="HCD164" s="420"/>
      <c r="HCE164" s="420"/>
      <c r="HCF164" s="420"/>
      <c r="HCG164" s="420"/>
      <c r="HCH164" s="420"/>
      <c r="HCI164" s="420"/>
      <c r="HCJ164" s="420"/>
      <c r="HCK164" s="420"/>
      <c r="HCL164" s="420"/>
      <c r="HCM164" s="420"/>
      <c r="HCN164" s="420"/>
      <c r="HCO164" s="420"/>
      <c r="HCP164" s="420"/>
      <c r="HCQ164" s="420"/>
      <c r="HCR164" s="420"/>
      <c r="HCS164" s="420"/>
      <c r="HCT164" s="420"/>
      <c r="HCU164" s="420"/>
      <c r="HCV164" s="420"/>
      <c r="HCW164" s="420"/>
      <c r="HCX164" s="420"/>
      <c r="HCY164" s="420"/>
      <c r="HCZ164" s="420"/>
      <c r="HDA164" s="420"/>
      <c r="HDB164" s="420"/>
      <c r="HDC164" s="420"/>
      <c r="HDD164" s="420"/>
      <c r="HDE164" s="420"/>
      <c r="HDF164" s="420"/>
      <c r="HDG164" s="420"/>
      <c r="HDH164" s="420"/>
      <c r="HDI164" s="420"/>
      <c r="HDJ164" s="420"/>
      <c r="HDK164" s="420"/>
      <c r="HDL164" s="420"/>
      <c r="HDM164" s="420"/>
      <c r="HDN164" s="420"/>
      <c r="HDO164" s="420"/>
      <c r="HDP164" s="420"/>
      <c r="HDQ164" s="420"/>
      <c r="HDR164" s="420"/>
      <c r="HDS164" s="420"/>
      <c r="HDT164" s="420"/>
      <c r="HDU164" s="420"/>
      <c r="HDV164" s="420"/>
      <c r="HDW164" s="420"/>
      <c r="HDX164" s="420"/>
      <c r="HDY164" s="420"/>
      <c r="HDZ164" s="420"/>
      <c r="HEA164" s="420"/>
      <c r="HEB164" s="420"/>
      <c r="HEC164" s="420"/>
      <c r="HED164" s="420"/>
      <c r="HEE164" s="420"/>
      <c r="HEF164" s="420"/>
      <c r="HEG164" s="420"/>
      <c r="HEH164" s="420"/>
      <c r="HEI164" s="420"/>
      <c r="HEJ164" s="420"/>
      <c r="HEK164" s="420"/>
      <c r="HEL164" s="420"/>
      <c r="HEM164" s="420"/>
      <c r="HEN164" s="420"/>
      <c r="HEO164" s="420"/>
      <c r="HEP164" s="420"/>
      <c r="HEQ164" s="420"/>
      <c r="HER164" s="420"/>
      <c r="HES164" s="420"/>
      <c r="HET164" s="420"/>
      <c r="HEU164" s="420"/>
      <c r="HEV164" s="420"/>
      <c r="HEW164" s="420"/>
      <c r="HEX164" s="420"/>
      <c r="HEY164" s="420"/>
      <c r="HEZ164" s="420"/>
      <c r="HFA164" s="420"/>
      <c r="HFB164" s="420"/>
      <c r="HFC164" s="420"/>
      <c r="HFD164" s="420"/>
      <c r="HFE164" s="420"/>
      <c r="HFF164" s="420"/>
      <c r="HFG164" s="420"/>
      <c r="HFH164" s="420"/>
      <c r="HFI164" s="420"/>
      <c r="HFJ164" s="420"/>
      <c r="HFK164" s="420"/>
      <c r="HFL164" s="420"/>
      <c r="HFM164" s="420"/>
      <c r="HFN164" s="420"/>
      <c r="HFO164" s="420"/>
      <c r="HFP164" s="420"/>
      <c r="HFQ164" s="420"/>
      <c r="HFR164" s="420"/>
      <c r="HFS164" s="420"/>
      <c r="HFT164" s="420"/>
      <c r="HFU164" s="420"/>
      <c r="HFV164" s="420"/>
      <c r="HFW164" s="420"/>
      <c r="HFX164" s="420"/>
      <c r="HFY164" s="420"/>
      <c r="HFZ164" s="420"/>
      <c r="HGA164" s="420"/>
      <c r="HGB164" s="420"/>
      <c r="HGC164" s="420"/>
      <c r="HGD164" s="420"/>
      <c r="HGE164" s="420"/>
      <c r="HGF164" s="420"/>
      <c r="HGG164" s="420"/>
      <c r="HGH164" s="420"/>
      <c r="HGI164" s="420"/>
      <c r="HGJ164" s="420"/>
      <c r="HGK164" s="420"/>
      <c r="HGL164" s="420"/>
      <c r="HGM164" s="420"/>
      <c r="HGN164" s="420"/>
      <c r="HGO164" s="420"/>
      <c r="HGP164" s="420"/>
      <c r="HGQ164" s="420"/>
      <c r="HGR164" s="420"/>
      <c r="HGS164" s="420"/>
      <c r="HGT164" s="420"/>
      <c r="HGU164" s="420"/>
      <c r="HGV164" s="420"/>
      <c r="HGW164" s="420"/>
      <c r="HGX164" s="420"/>
      <c r="HGY164" s="420"/>
      <c r="HGZ164" s="420"/>
      <c r="HHA164" s="420"/>
      <c r="HHB164" s="420"/>
      <c r="HHC164" s="420"/>
      <c r="HHD164" s="420"/>
      <c r="HHE164" s="420"/>
      <c r="HHF164" s="420"/>
      <c r="HHG164" s="420"/>
      <c r="HHH164" s="420"/>
      <c r="HHI164" s="420"/>
      <c r="HHJ164" s="420"/>
      <c r="HHK164" s="420"/>
      <c r="HHL164" s="420"/>
      <c r="HHM164" s="420"/>
      <c r="HHN164" s="420"/>
      <c r="HHO164" s="420"/>
      <c r="HHP164" s="420"/>
      <c r="HHQ164" s="420"/>
      <c r="HHR164" s="420"/>
      <c r="HHS164" s="420"/>
      <c r="HHT164" s="420"/>
      <c r="HHU164" s="420"/>
      <c r="HHV164" s="420"/>
      <c r="HHW164" s="420"/>
      <c r="HHX164" s="420"/>
      <c r="HHY164" s="420"/>
      <c r="HHZ164" s="420"/>
      <c r="HIA164" s="420"/>
      <c r="HIB164" s="420"/>
      <c r="HIC164" s="420"/>
      <c r="HID164" s="420"/>
      <c r="HIE164" s="420"/>
      <c r="HIF164" s="420"/>
      <c r="HIG164" s="420"/>
      <c r="HIH164" s="420"/>
      <c r="HII164" s="420"/>
      <c r="HIJ164" s="420"/>
      <c r="HIK164" s="420"/>
      <c r="HIL164" s="420"/>
      <c r="HIM164" s="420"/>
      <c r="HIN164" s="420"/>
      <c r="HIO164" s="420"/>
      <c r="HIP164" s="420"/>
      <c r="HIQ164" s="420"/>
      <c r="HIR164" s="420"/>
      <c r="HIS164" s="420"/>
      <c r="HIT164" s="420"/>
      <c r="HIU164" s="420"/>
      <c r="HIV164" s="420"/>
      <c r="HIW164" s="420"/>
      <c r="HIX164" s="420"/>
      <c r="HIY164" s="420"/>
      <c r="HIZ164" s="420"/>
      <c r="HJA164" s="420"/>
      <c r="HJB164" s="420"/>
      <c r="HJC164" s="420"/>
      <c r="HJD164" s="420"/>
      <c r="HJE164" s="420"/>
      <c r="HJF164" s="420"/>
      <c r="HJG164" s="420"/>
      <c r="HJH164" s="420"/>
      <c r="HJI164" s="420"/>
      <c r="HJJ164" s="420"/>
      <c r="HJK164" s="420"/>
      <c r="HJL164" s="420"/>
      <c r="HJM164" s="420"/>
      <c r="HJN164" s="420"/>
      <c r="HJO164" s="420"/>
      <c r="HJP164" s="420"/>
      <c r="HJQ164" s="420"/>
      <c r="HJR164" s="420"/>
      <c r="HJS164" s="420"/>
      <c r="HJT164" s="420"/>
      <c r="HJU164" s="420"/>
      <c r="HJV164" s="420"/>
      <c r="HJW164" s="420"/>
      <c r="HJX164" s="420"/>
      <c r="HJY164" s="420"/>
      <c r="HJZ164" s="420"/>
      <c r="HKA164" s="420"/>
      <c r="HKB164" s="420"/>
      <c r="HKC164" s="420"/>
      <c r="HKD164" s="420"/>
      <c r="HKE164" s="420"/>
      <c r="HKF164" s="420"/>
      <c r="HKG164" s="420"/>
      <c r="HKH164" s="420"/>
      <c r="HKI164" s="420"/>
      <c r="HKJ164" s="420"/>
      <c r="HKK164" s="420"/>
      <c r="HKL164" s="420"/>
      <c r="HKM164" s="420"/>
      <c r="HKN164" s="420"/>
      <c r="HKO164" s="420"/>
      <c r="HKP164" s="420"/>
      <c r="HKQ164" s="420"/>
      <c r="HKR164" s="420"/>
      <c r="HKS164" s="420"/>
      <c r="HKT164" s="420"/>
      <c r="HKU164" s="420"/>
      <c r="HKV164" s="420"/>
      <c r="HKW164" s="420"/>
      <c r="HKX164" s="420"/>
      <c r="HKY164" s="420"/>
      <c r="HKZ164" s="420"/>
      <c r="HLA164" s="420"/>
      <c r="HLB164" s="420"/>
      <c r="HLC164" s="420"/>
      <c r="HLD164" s="420"/>
      <c r="HLE164" s="420"/>
      <c r="HLF164" s="420"/>
      <c r="HLG164" s="420"/>
      <c r="HLH164" s="420"/>
      <c r="HLI164" s="420"/>
      <c r="HLJ164" s="420"/>
      <c r="HLK164" s="420"/>
      <c r="HLL164" s="420"/>
      <c r="HLM164" s="420"/>
      <c r="HLN164" s="420"/>
      <c r="HLO164" s="420"/>
      <c r="HLP164" s="420"/>
      <c r="HLQ164" s="420"/>
      <c r="HLR164" s="420"/>
      <c r="HLS164" s="420"/>
      <c r="HLT164" s="420"/>
      <c r="HLU164" s="420"/>
      <c r="HLV164" s="420"/>
      <c r="HLW164" s="420"/>
      <c r="HLX164" s="420"/>
      <c r="HLY164" s="420"/>
      <c r="HLZ164" s="420"/>
      <c r="HMA164" s="420"/>
      <c r="HMB164" s="420"/>
      <c r="HMC164" s="420"/>
      <c r="HMD164" s="420"/>
      <c r="HME164" s="420"/>
      <c r="HMF164" s="420"/>
      <c r="HMG164" s="420"/>
      <c r="HMH164" s="420"/>
      <c r="HMI164" s="420"/>
      <c r="HMJ164" s="420"/>
      <c r="HMK164" s="420"/>
      <c r="HML164" s="420"/>
      <c r="HMM164" s="420"/>
      <c r="HMN164" s="420"/>
      <c r="HMO164" s="420"/>
      <c r="HMP164" s="420"/>
      <c r="HMQ164" s="420"/>
      <c r="HMR164" s="420"/>
      <c r="HMS164" s="420"/>
      <c r="HMT164" s="420"/>
      <c r="HMU164" s="420"/>
      <c r="HMV164" s="420"/>
      <c r="HMW164" s="420"/>
      <c r="HMX164" s="420"/>
      <c r="HMY164" s="420"/>
      <c r="HMZ164" s="420"/>
      <c r="HNA164" s="420"/>
      <c r="HNB164" s="420"/>
      <c r="HNC164" s="420"/>
      <c r="HND164" s="420"/>
      <c r="HNE164" s="420"/>
      <c r="HNF164" s="420"/>
      <c r="HNG164" s="420"/>
      <c r="HNH164" s="420"/>
      <c r="HNI164" s="420"/>
      <c r="HNJ164" s="420"/>
      <c r="HNK164" s="420"/>
      <c r="HNL164" s="420"/>
      <c r="HNM164" s="420"/>
      <c r="HNN164" s="420"/>
      <c r="HNO164" s="420"/>
      <c r="HNP164" s="420"/>
      <c r="HNQ164" s="420"/>
      <c r="HNR164" s="420"/>
      <c r="HNS164" s="420"/>
      <c r="HNT164" s="420"/>
      <c r="HNU164" s="420"/>
      <c r="HNV164" s="420"/>
      <c r="HNW164" s="420"/>
      <c r="HNX164" s="420"/>
      <c r="HNY164" s="420"/>
      <c r="HNZ164" s="420"/>
      <c r="HOA164" s="420"/>
      <c r="HOB164" s="420"/>
      <c r="HOC164" s="420"/>
      <c r="HOD164" s="420"/>
      <c r="HOE164" s="420"/>
      <c r="HOF164" s="420"/>
      <c r="HOG164" s="420"/>
      <c r="HOH164" s="420"/>
      <c r="HOI164" s="420"/>
      <c r="HOJ164" s="420"/>
      <c r="HOK164" s="420"/>
      <c r="HOL164" s="420"/>
      <c r="HOM164" s="420"/>
      <c r="HON164" s="420"/>
      <c r="HOO164" s="420"/>
      <c r="HOP164" s="420"/>
      <c r="HOQ164" s="420"/>
      <c r="HOR164" s="420"/>
      <c r="HOS164" s="420"/>
      <c r="HOT164" s="420"/>
      <c r="HOU164" s="420"/>
      <c r="HOV164" s="420"/>
      <c r="HOW164" s="420"/>
      <c r="HOX164" s="420"/>
      <c r="HOY164" s="420"/>
      <c r="HOZ164" s="420"/>
      <c r="HPA164" s="420"/>
      <c r="HPB164" s="420"/>
      <c r="HPC164" s="420"/>
      <c r="HPD164" s="420"/>
      <c r="HPE164" s="420"/>
      <c r="HPF164" s="420"/>
      <c r="HPG164" s="420"/>
      <c r="HPH164" s="420"/>
      <c r="HPI164" s="420"/>
      <c r="HPJ164" s="420"/>
      <c r="HPK164" s="420"/>
      <c r="HPL164" s="420"/>
      <c r="HPM164" s="420"/>
      <c r="HPN164" s="420"/>
      <c r="HPO164" s="420"/>
      <c r="HPP164" s="420"/>
      <c r="HPQ164" s="420"/>
      <c r="HPR164" s="420"/>
      <c r="HPS164" s="420"/>
      <c r="HPT164" s="420"/>
      <c r="HPU164" s="420"/>
      <c r="HPV164" s="420"/>
      <c r="HPW164" s="420"/>
      <c r="HPX164" s="420"/>
      <c r="HPY164" s="420"/>
      <c r="HPZ164" s="420"/>
      <c r="HQA164" s="420"/>
      <c r="HQB164" s="420"/>
      <c r="HQC164" s="420"/>
      <c r="HQD164" s="420"/>
      <c r="HQE164" s="420"/>
      <c r="HQF164" s="420"/>
      <c r="HQG164" s="420"/>
      <c r="HQH164" s="420"/>
      <c r="HQI164" s="420"/>
      <c r="HQJ164" s="420"/>
      <c r="HQK164" s="420"/>
      <c r="HQL164" s="420"/>
      <c r="HQM164" s="420"/>
      <c r="HQN164" s="420"/>
      <c r="HQO164" s="420"/>
      <c r="HQP164" s="420"/>
      <c r="HQQ164" s="420"/>
      <c r="HQR164" s="420"/>
      <c r="HQS164" s="420"/>
      <c r="HQT164" s="420"/>
      <c r="HQU164" s="420"/>
      <c r="HQV164" s="420"/>
      <c r="HQW164" s="420"/>
      <c r="HQX164" s="420"/>
      <c r="HQY164" s="420"/>
      <c r="HQZ164" s="420"/>
      <c r="HRA164" s="420"/>
      <c r="HRB164" s="420"/>
      <c r="HRC164" s="420"/>
      <c r="HRD164" s="420"/>
      <c r="HRE164" s="420"/>
      <c r="HRF164" s="420"/>
      <c r="HRG164" s="420"/>
      <c r="HRH164" s="420"/>
      <c r="HRI164" s="420"/>
      <c r="HRJ164" s="420"/>
      <c r="HRK164" s="420"/>
      <c r="HRL164" s="420"/>
      <c r="HRM164" s="420"/>
      <c r="HRN164" s="420"/>
      <c r="HRO164" s="420"/>
      <c r="HRP164" s="420"/>
      <c r="HRQ164" s="420"/>
      <c r="HRR164" s="420"/>
      <c r="HRS164" s="420"/>
      <c r="HRT164" s="420"/>
      <c r="HRU164" s="420"/>
      <c r="HRV164" s="420"/>
      <c r="HRW164" s="420"/>
      <c r="HRX164" s="420"/>
      <c r="HRY164" s="420"/>
      <c r="HRZ164" s="420"/>
      <c r="HSA164" s="420"/>
      <c r="HSB164" s="420"/>
      <c r="HSC164" s="420"/>
      <c r="HSD164" s="420"/>
      <c r="HSE164" s="420"/>
      <c r="HSF164" s="420"/>
      <c r="HSG164" s="420"/>
      <c r="HSH164" s="420"/>
      <c r="HSI164" s="420"/>
      <c r="HSJ164" s="420"/>
      <c r="HSK164" s="420"/>
      <c r="HSL164" s="420"/>
      <c r="HSM164" s="420"/>
      <c r="HSN164" s="420"/>
      <c r="HSO164" s="420"/>
      <c r="HSP164" s="420"/>
      <c r="HSQ164" s="420"/>
      <c r="HSR164" s="420"/>
      <c r="HSS164" s="420"/>
      <c r="HST164" s="420"/>
      <c r="HSU164" s="420"/>
      <c r="HSV164" s="420"/>
      <c r="HSW164" s="420"/>
      <c r="HSX164" s="420"/>
      <c r="HSY164" s="420"/>
      <c r="HSZ164" s="420"/>
      <c r="HTA164" s="420"/>
      <c r="HTB164" s="420"/>
      <c r="HTC164" s="420"/>
      <c r="HTD164" s="420"/>
      <c r="HTE164" s="420"/>
      <c r="HTF164" s="420"/>
      <c r="HTG164" s="420"/>
      <c r="HTH164" s="420"/>
      <c r="HTI164" s="420"/>
      <c r="HTJ164" s="420"/>
      <c r="HTK164" s="420"/>
      <c r="HTL164" s="420"/>
      <c r="HTM164" s="420"/>
      <c r="HTN164" s="420"/>
      <c r="HTO164" s="420"/>
      <c r="HTP164" s="420"/>
      <c r="HTQ164" s="420"/>
      <c r="HTR164" s="420"/>
      <c r="HTS164" s="420"/>
      <c r="HTT164" s="420"/>
      <c r="HTU164" s="420"/>
      <c r="HTV164" s="420"/>
      <c r="HTW164" s="420"/>
      <c r="HTX164" s="420"/>
      <c r="HTY164" s="420"/>
      <c r="HTZ164" s="420"/>
      <c r="HUA164" s="420"/>
      <c r="HUB164" s="420"/>
      <c r="HUC164" s="420"/>
      <c r="HUD164" s="420"/>
      <c r="HUE164" s="420"/>
      <c r="HUF164" s="420"/>
      <c r="HUG164" s="420"/>
      <c r="HUH164" s="420"/>
      <c r="HUI164" s="420"/>
      <c r="HUJ164" s="420"/>
      <c r="HUK164" s="420"/>
      <c r="HUL164" s="420"/>
      <c r="HUM164" s="420"/>
      <c r="HUN164" s="420"/>
      <c r="HUO164" s="420"/>
      <c r="HUP164" s="420"/>
      <c r="HUQ164" s="420"/>
      <c r="HUR164" s="420"/>
      <c r="HUS164" s="420"/>
      <c r="HUT164" s="420"/>
      <c r="HUU164" s="420"/>
      <c r="HUV164" s="420"/>
      <c r="HUW164" s="420"/>
      <c r="HUX164" s="420"/>
      <c r="HUY164" s="420"/>
      <c r="HUZ164" s="420"/>
      <c r="HVA164" s="420"/>
      <c r="HVB164" s="420"/>
      <c r="HVC164" s="420"/>
      <c r="HVD164" s="420"/>
      <c r="HVE164" s="420"/>
      <c r="HVF164" s="420"/>
      <c r="HVG164" s="420"/>
      <c r="HVH164" s="420"/>
      <c r="HVI164" s="420"/>
      <c r="HVJ164" s="420"/>
      <c r="HVK164" s="420"/>
      <c r="HVL164" s="420"/>
      <c r="HVM164" s="420"/>
      <c r="HVN164" s="420"/>
      <c r="HVO164" s="420"/>
      <c r="HVP164" s="420"/>
      <c r="HVQ164" s="420"/>
      <c r="HVR164" s="420"/>
      <c r="HVS164" s="420"/>
      <c r="HVT164" s="420"/>
      <c r="HVU164" s="420"/>
      <c r="HVV164" s="420"/>
      <c r="HVW164" s="420"/>
      <c r="HVX164" s="420"/>
      <c r="HVY164" s="420"/>
      <c r="HVZ164" s="420"/>
      <c r="HWA164" s="420"/>
      <c r="HWB164" s="420"/>
      <c r="HWC164" s="420"/>
      <c r="HWD164" s="420"/>
      <c r="HWE164" s="420"/>
      <c r="HWF164" s="420"/>
      <c r="HWG164" s="420"/>
      <c r="HWH164" s="420"/>
      <c r="HWI164" s="420"/>
      <c r="HWJ164" s="420"/>
      <c r="HWK164" s="420"/>
      <c r="HWL164" s="420"/>
      <c r="HWM164" s="420"/>
      <c r="HWN164" s="420"/>
      <c r="HWO164" s="420"/>
      <c r="HWP164" s="420"/>
      <c r="HWQ164" s="420"/>
      <c r="HWR164" s="420"/>
      <c r="HWS164" s="420"/>
      <c r="HWT164" s="420"/>
      <c r="HWU164" s="420"/>
      <c r="HWV164" s="420"/>
      <c r="HWW164" s="420"/>
      <c r="HWX164" s="420"/>
      <c r="HWY164" s="420"/>
      <c r="HWZ164" s="420"/>
      <c r="HXA164" s="420"/>
      <c r="HXB164" s="420"/>
      <c r="HXC164" s="420"/>
      <c r="HXD164" s="420"/>
      <c r="HXE164" s="420"/>
      <c r="HXF164" s="420"/>
      <c r="HXG164" s="420"/>
      <c r="HXH164" s="420"/>
      <c r="HXI164" s="420"/>
      <c r="HXJ164" s="420"/>
      <c r="HXK164" s="420"/>
      <c r="HXL164" s="420"/>
      <c r="HXM164" s="420"/>
      <c r="HXN164" s="420"/>
      <c r="HXO164" s="420"/>
      <c r="HXP164" s="420"/>
      <c r="HXQ164" s="420"/>
      <c r="HXR164" s="420"/>
      <c r="HXS164" s="420"/>
      <c r="HXT164" s="420"/>
      <c r="HXU164" s="420"/>
      <c r="HXV164" s="420"/>
      <c r="HXW164" s="420"/>
      <c r="HXX164" s="420"/>
      <c r="HXY164" s="420"/>
      <c r="HXZ164" s="420"/>
      <c r="HYA164" s="420"/>
      <c r="HYB164" s="420"/>
      <c r="HYC164" s="420"/>
      <c r="HYD164" s="420"/>
      <c r="HYE164" s="420"/>
      <c r="HYF164" s="420"/>
      <c r="HYG164" s="420"/>
      <c r="HYH164" s="420"/>
      <c r="HYI164" s="420"/>
      <c r="HYJ164" s="420"/>
      <c r="HYK164" s="420"/>
      <c r="HYL164" s="420"/>
      <c r="HYM164" s="420"/>
      <c r="HYN164" s="420"/>
      <c r="HYO164" s="420"/>
      <c r="HYP164" s="420"/>
      <c r="HYQ164" s="420"/>
      <c r="HYR164" s="420"/>
      <c r="HYS164" s="420"/>
      <c r="HYT164" s="420"/>
      <c r="HYU164" s="420"/>
      <c r="HYV164" s="420"/>
      <c r="HYW164" s="420"/>
      <c r="HYX164" s="420"/>
      <c r="HYY164" s="420"/>
      <c r="HYZ164" s="420"/>
      <c r="HZA164" s="420"/>
      <c r="HZB164" s="420"/>
      <c r="HZC164" s="420"/>
      <c r="HZD164" s="420"/>
      <c r="HZE164" s="420"/>
      <c r="HZF164" s="420"/>
      <c r="HZG164" s="420"/>
      <c r="HZH164" s="420"/>
      <c r="HZI164" s="420"/>
      <c r="HZJ164" s="420"/>
      <c r="HZK164" s="420"/>
      <c r="HZL164" s="420"/>
      <c r="HZM164" s="420"/>
      <c r="HZN164" s="420"/>
      <c r="HZO164" s="420"/>
      <c r="HZP164" s="420"/>
      <c r="HZQ164" s="420"/>
      <c r="HZR164" s="420"/>
      <c r="HZS164" s="420"/>
      <c r="HZT164" s="420"/>
      <c r="HZU164" s="420"/>
      <c r="HZV164" s="420"/>
      <c r="HZW164" s="420"/>
      <c r="HZX164" s="420"/>
      <c r="HZY164" s="420"/>
      <c r="HZZ164" s="420"/>
      <c r="IAA164" s="420"/>
      <c r="IAB164" s="420"/>
      <c r="IAC164" s="420"/>
      <c r="IAD164" s="420"/>
      <c r="IAE164" s="420"/>
      <c r="IAF164" s="420"/>
      <c r="IAG164" s="420"/>
      <c r="IAH164" s="420"/>
      <c r="IAI164" s="420"/>
      <c r="IAJ164" s="420"/>
      <c r="IAK164" s="420"/>
      <c r="IAL164" s="420"/>
      <c r="IAM164" s="420"/>
      <c r="IAN164" s="420"/>
      <c r="IAO164" s="420"/>
      <c r="IAP164" s="420"/>
      <c r="IAQ164" s="420"/>
      <c r="IAR164" s="420"/>
      <c r="IAS164" s="420"/>
      <c r="IAT164" s="420"/>
      <c r="IAU164" s="420"/>
      <c r="IAV164" s="420"/>
      <c r="IAW164" s="420"/>
      <c r="IAX164" s="420"/>
      <c r="IAY164" s="420"/>
      <c r="IAZ164" s="420"/>
      <c r="IBA164" s="420"/>
      <c r="IBB164" s="420"/>
      <c r="IBC164" s="420"/>
      <c r="IBD164" s="420"/>
      <c r="IBE164" s="420"/>
      <c r="IBF164" s="420"/>
      <c r="IBG164" s="420"/>
      <c r="IBH164" s="420"/>
      <c r="IBI164" s="420"/>
      <c r="IBJ164" s="420"/>
      <c r="IBK164" s="420"/>
      <c r="IBL164" s="420"/>
      <c r="IBM164" s="420"/>
      <c r="IBN164" s="420"/>
      <c r="IBO164" s="420"/>
      <c r="IBP164" s="420"/>
      <c r="IBQ164" s="420"/>
      <c r="IBR164" s="420"/>
      <c r="IBS164" s="420"/>
      <c r="IBT164" s="420"/>
      <c r="IBU164" s="420"/>
      <c r="IBV164" s="420"/>
      <c r="IBW164" s="420"/>
      <c r="IBX164" s="420"/>
      <c r="IBY164" s="420"/>
      <c r="IBZ164" s="420"/>
      <c r="ICA164" s="420"/>
      <c r="ICB164" s="420"/>
      <c r="ICC164" s="420"/>
      <c r="ICD164" s="420"/>
      <c r="ICE164" s="420"/>
      <c r="ICF164" s="420"/>
      <c r="ICG164" s="420"/>
      <c r="ICH164" s="420"/>
      <c r="ICI164" s="420"/>
      <c r="ICJ164" s="420"/>
      <c r="ICK164" s="420"/>
      <c r="ICL164" s="420"/>
      <c r="ICM164" s="420"/>
      <c r="ICN164" s="420"/>
      <c r="ICO164" s="420"/>
      <c r="ICP164" s="420"/>
      <c r="ICQ164" s="420"/>
      <c r="ICR164" s="420"/>
      <c r="ICS164" s="420"/>
      <c r="ICT164" s="420"/>
      <c r="ICU164" s="420"/>
      <c r="ICV164" s="420"/>
      <c r="ICW164" s="420"/>
      <c r="ICX164" s="420"/>
      <c r="ICY164" s="420"/>
      <c r="ICZ164" s="420"/>
      <c r="IDA164" s="420"/>
      <c r="IDB164" s="420"/>
      <c r="IDC164" s="420"/>
      <c r="IDD164" s="420"/>
      <c r="IDE164" s="420"/>
      <c r="IDF164" s="420"/>
      <c r="IDG164" s="420"/>
      <c r="IDH164" s="420"/>
      <c r="IDI164" s="420"/>
      <c r="IDJ164" s="420"/>
      <c r="IDK164" s="420"/>
      <c r="IDL164" s="420"/>
      <c r="IDM164" s="420"/>
      <c r="IDN164" s="420"/>
      <c r="IDO164" s="420"/>
      <c r="IDP164" s="420"/>
      <c r="IDQ164" s="420"/>
      <c r="IDR164" s="420"/>
      <c r="IDS164" s="420"/>
      <c r="IDT164" s="420"/>
      <c r="IDU164" s="420"/>
      <c r="IDV164" s="420"/>
      <c r="IDW164" s="420"/>
      <c r="IDX164" s="420"/>
      <c r="IDY164" s="420"/>
      <c r="IDZ164" s="420"/>
      <c r="IEA164" s="420"/>
      <c r="IEB164" s="420"/>
      <c r="IEC164" s="420"/>
      <c r="IED164" s="420"/>
      <c r="IEE164" s="420"/>
      <c r="IEF164" s="420"/>
      <c r="IEG164" s="420"/>
      <c r="IEH164" s="420"/>
      <c r="IEI164" s="420"/>
      <c r="IEJ164" s="420"/>
      <c r="IEK164" s="420"/>
      <c r="IEL164" s="420"/>
      <c r="IEM164" s="420"/>
      <c r="IEN164" s="420"/>
      <c r="IEO164" s="420"/>
      <c r="IEP164" s="420"/>
      <c r="IEQ164" s="420"/>
      <c r="IER164" s="420"/>
      <c r="IES164" s="420"/>
      <c r="IET164" s="420"/>
      <c r="IEU164" s="420"/>
      <c r="IEV164" s="420"/>
      <c r="IEW164" s="420"/>
      <c r="IEX164" s="420"/>
      <c r="IEY164" s="420"/>
      <c r="IEZ164" s="420"/>
      <c r="IFA164" s="420"/>
      <c r="IFB164" s="420"/>
      <c r="IFC164" s="420"/>
      <c r="IFD164" s="420"/>
      <c r="IFE164" s="420"/>
      <c r="IFF164" s="420"/>
      <c r="IFG164" s="420"/>
      <c r="IFH164" s="420"/>
      <c r="IFI164" s="420"/>
      <c r="IFJ164" s="420"/>
      <c r="IFK164" s="420"/>
      <c r="IFL164" s="420"/>
      <c r="IFM164" s="420"/>
      <c r="IFN164" s="420"/>
      <c r="IFO164" s="420"/>
      <c r="IFP164" s="420"/>
      <c r="IFQ164" s="420"/>
      <c r="IFR164" s="420"/>
      <c r="IFS164" s="420"/>
      <c r="IFT164" s="420"/>
      <c r="IFU164" s="420"/>
      <c r="IFV164" s="420"/>
      <c r="IFW164" s="420"/>
      <c r="IFX164" s="420"/>
      <c r="IFY164" s="420"/>
      <c r="IFZ164" s="420"/>
      <c r="IGA164" s="420"/>
      <c r="IGB164" s="420"/>
      <c r="IGC164" s="420"/>
      <c r="IGD164" s="420"/>
      <c r="IGE164" s="420"/>
      <c r="IGF164" s="420"/>
      <c r="IGG164" s="420"/>
      <c r="IGH164" s="420"/>
      <c r="IGI164" s="420"/>
      <c r="IGJ164" s="420"/>
      <c r="IGK164" s="420"/>
      <c r="IGL164" s="420"/>
      <c r="IGM164" s="420"/>
      <c r="IGN164" s="420"/>
      <c r="IGO164" s="420"/>
      <c r="IGP164" s="420"/>
      <c r="IGQ164" s="420"/>
      <c r="IGR164" s="420"/>
      <c r="IGS164" s="420"/>
      <c r="IGT164" s="420"/>
      <c r="IGU164" s="420"/>
      <c r="IGV164" s="420"/>
      <c r="IGW164" s="420"/>
      <c r="IGX164" s="420"/>
      <c r="IGY164" s="420"/>
      <c r="IGZ164" s="420"/>
      <c r="IHA164" s="420"/>
      <c r="IHB164" s="420"/>
      <c r="IHC164" s="420"/>
      <c r="IHD164" s="420"/>
      <c r="IHE164" s="420"/>
      <c r="IHF164" s="420"/>
      <c r="IHG164" s="420"/>
      <c r="IHH164" s="420"/>
      <c r="IHI164" s="420"/>
      <c r="IHJ164" s="420"/>
      <c r="IHK164" s="420"/>
      <c r="IHL164" s="420"/>
      <c r="IHM164" s="420"/>
      <c r="IHN164" s="420"/>
      <c r="IHO164" s="420"/>
      <c r="IHP164" s="420"/>
      <c r="IHQ164" s="420"/>
      <c r="IHR164" s="420"/>
      <c r="IHS164" s="420"/>
      <c r="IHT164" s="420"/>
      <c r="IHU164" s="420"/>
      <c r="IHV164" s="420"/>
      <c r="IHW164" s="420"/>
      <c r="IHX164" s="420"/>
      <c r="IHY164" s="420"/>
      <c r="IHZ164" s="420"/>
      <c r="IIA164" s="420"/>
      <c r="IIB164" s="420"/>
      <c r="IIC164" s="420"/>
      <c r="IID164" s="420"/>
      <c r="IIE164" s="420"/>
      <c r="IIF164" s="420"/>
      <c r="IIG164" s="420"/>
      <c r="IIH164" s="420"/>
      <c r="III164" s="420"/>
      <c r="IIJ164" s="420"/>
      <c r="IIK164" s="420"/>
      <c r="IIL164" s="420"/>
      <c r="IIM164" s="420"/>
      <c r="IIN164" s="420"/>
      <c r="IIO164" s="420"/>
      <c r="IIP164" s="420"/>
      <c r="IIQ164" s="420"/>
      <c r="IIR164" s="420"/>
      <c r="IIS164" s="420"/>
      <c r="IIT164" s="420"/>
      <c r="IIU164" s="420"/>
      <c r="IIV164" s="420"/>
      <c r="IIW164" s="420"/>
      <c r="IIX164" s="420"/>
      <c r="IIY164" s="420"/>
      <c r="IIZ164" s="420"/>
      <c r="IJA164" s="420"/>
      <c r="IJB164" s="420"/>
      <c r="IJC164" s="420"/>
      <c r="IJD164" s="420"/>
      <c r="IJE164" s="420"/>
      <c r="IJF164" s="420"/>
      <c r="IJG164" s="420"/>
      <c r="IJH164" s="420"/>
      <c r="IJI164" s="420"/>
      <c r="IJJ164" s="420"/>
      <c r="IJK164" s="420"/>
      <c r="IJL164" s="420"/>
      <c r="IJM164" s="420"/>
      <c r="IJN164" s="420"/>
      <c r="IJO164" s="420"/>
      <c r="IJP164" s="420"/>
      <c r="IJQ164" s="420"/>
      <c r="IJR164" s="420"/>
      <c r="IJS164" s="420"/>
      <c r="IJT164" s="420"/>
      <c r="IJU164" s="420"/>
      <c r="IJV164" s="420"/>
      <c r="IJW164" s="420"/>
      <c r="IJX164" s="420"/>
      <c r="IJY164" s="420"/>
      <c r="IJZ164" s="420"/>
      <c r="IKA164" s="420"/>
      <c r="IKB164" s="420"/>
      <c r="IKC164" s="420"/>
      <c r="IKD164" s="420"/>
      <c r="IKE164" s="420"/>
      <c r="IKF164" s="420"/>
      <c r="IKG164" s="420"/>
      <c r="IKH164" s="420"/>
      <c r="IKI164" s="420"/>
      <c r="IKJ164" s="420"/>
      <c r="IKK164" s="420"/>
      <c r="IKL164" s="420"/>
      <c r="IKM164" s="420"/>
      <c r="IKN164" s="420"/>
      <c r="IKO164" s="420"/>
      <c r="IKP164" s="420"/>
      <c r="IKQ164" s="420"/>
      <c r="IKR164" s="420"/>
      <c r="IKS164" s="420"/>
      <c r="IKT164" s="420"/>
      <c r="IKU164" s="420"/>
      <c r="IKV164" s="420"/>
      <c r="IKW164" s="420"/>
      <c r="IKX164" s="420"/>
      <c r="IKY164" s="420"/>
      <c r="IKZ164" s="420"/>
      <c r="ILA164" s="420"/>
      <c r="ILB164" s="420"/>
      <c r="ILC164" s="420"/>
      <c r="ILD164" s="420"/>
      <c r="ILE164" s="420"/>
      <c r="ILF164" s="420"/>
      <c r="ILG164" s="420"/>
      <c r="ILH164" s="420"/>
      <c r="ILI164" s="420"/>
      <c r="ILJ164" s="420"/>
      <c r="ILK164" s="420"/>
      <c r="ILL164" s="420"/>
      <c r="ILM164" s="420"/>
      <c r="ILN164" s="420"/>
      <c r="ILO164" s="420"/>
      <c r="ILP164" s="420"/>
      <c r="ILQ164" s="420"/>
      <c r="ILR164" s="420"/>
      <c r="ILS164" s="420"/>
      <c r="ILT164" s="420"/>
      <c r="ILU164" s="420"/>
      <c r="ILV164" s="420"/>
      <c r="ILW164" s="420"/>
      <c r="ILX164" s="420"/>
      <c r="ILY164" s="420"/>
      <c r="ILZ164" s="420"/>
      <c r="IMA164" s="420"/>
      <c r="IMB164" s="420"/>
      <c r="IMC164" s="420"/>
      <c r="IMD164" s="420"/>
      <c r="IME164" s="420"/>
      <c r="IMF164" s="420"/>
      <c r="IMG164" s="420"/>
      <c r="IMH164" s="420"/>
      <c r="IMI164" s="420"/>
      <c r="IMJ164" s="420"/>
      <c r="IMK164" s="420"/>
      <c r="IML164" s="420"/>
      <c r="IMM164" s="420"/>
      <c r="IMN164" s="420"/>
      <c r="IMO164" s="420"/>
      <c r="IMP164" s="420"/>
      <c r="IMQ164" s="420"/>
      <c r="IMR164" s="420"/>
      <c r="IMS164" s="420"/>
      <c r="IMT164" s="420"/>
      <c r="IMU164" s="420"/>
      <c r="IMV164" s="420"/>
      <c r="IMW164" s="420"/>
      <c r="IMX164" s="420"/>
      <c r="IMY164" s="420"/>
      <c r="IMZ164" s="420"/>
      <c r="INA164" s="420"/>
      <c r="INB164" s="420"/>
      <c r="INC164" s="420"/>
      <c r="IND164" s="420"/>
      <c r="INE164" s="420"/>
      <c r="INF164" s="420"/>
      <c r="ING164" s="420"/>
      <c r="INH164" s="420"/>
      <c r="INI164" s="420"/>
      <c r="INJ164" s="420"/>
      <c r="INK164" s="420"/>
      <c r="INL164" s="420"/>
      <c r="INM164" s="420"/>
      <c r="INN164" s="420"/>
      <c r="INO164" s="420"/>
      <c r="INP164" s="420"/>
      <c r="INQ164" s="420"/>
      <c r="INR164" s="420"/>
      <c r="INS164" s="420"/>
      <c r="INT164" s="420"/>
      <c r="INU164" s="420"/>
      <c r="INV164" s="420"/>
      <c r="INW164" s="420"/>
      <c r="INX164" s="420"/>
      <c r="INY164" s="420"/>
      <c r="INZ164" s="420"/>
      <c r="IOA164" s="420"/>
      <c r="IOB164" s="420"/>
      <c r="IOC164" s="420"/>
      <c r="IOD164" s="420"/>
      <c r="IOE164" s="420"/>
      <c r="IOF164" s="420"/>
      <c r="IOG164" s="420"/>
      <c r="IOH164" s="420"/>
      <c r="IOI164" s="420"/>
      <c r="IOJ164" s="420"/>
      <c r="IOK164" s="420"/>
      <c r="IOL164" s="420"/>
      <c r="IOM164" s="420"/>
      <c r="ION164" s="420"/>
      <c r="IOO164" s="420"/>
      <c r="IOP164" s="420"/>
      <c r="IOQ164" s="420"/>
      <c r="IOR164" s="420"/>
      <c r="IOS164" s="420"/>
      <c r="IOT164" s="420"/>
      <c r="IOU164" s="420"/>
      <c r="IOV164" s="420"/>
      <c r="IOW164" s="420"/>
      <c r="IOX164" s="420"/>
      <c r="IOY164" s="420"/>
      <c r="IOZ164" s="420"/>
      <c r="IPA164" s="420"/>
      <c r="IPB164" s="420"/>
      <c r="IPC164" s="420"/>
      <c r="IPD164" s="420"/>
      <c r="IPE164" s="420"/>
      <c r="IPF164" s="420"/>
      <c r="IPG164" s="420"/>
      <c r="IPH164" s="420"/>
      <c r="IPI164" s="420"/>
      <c r="IPJ164" s="420"/>
      <c r="IPK164" s="420"/>
      <c r="IPL164" s="420"/>
      <c r="IPM164" s="420"/>
      <c r="IPN164" s="420"/>
      <c r="IPO164" s="420"/>
      <c r="IPP164" s="420"/>
      <c r="IPQ164" s="420"/>
      <c r="IPR164" s="420"/>
      <c r="IPS164" s="420"/>
      <c r="IPT164" s="420"/>
      <c r="IPU164" s="420"/>
      <c r="IPV164" s="420"/>
      <c r="IPW164" s="420"/>
      <c r="IPX164" s="420"/>
      <c r="IPY164" s="420"/>
      <c r="IPZ164" s="420"/>
      <c r="IQA164" s="420"/>
      <c r="IQB164" s="420"/>
      <c r="IQC164" s="420"/>
      <c r="IQD164" s="420"/>
      <c r="IQE164" s="420"/>
      <c r="IQF164" s="420"/>
      <c r="IQG164" s="420"/>
      <c r="IQH164" s="420"/>
      <c r="IQI164" s="420"/>
      <c r="IQJ164" s="420"/>
      <c r="IQK164" s="420"/>
      <c r="IQL164" s="420"/>
      <c r="IQM164" s="420"/>
      <c r="IQN164" s="420"/>
      <c r="IQO164" s="420"/>
      <c r="IQP164" s="420"/>
      <c r="IQQ164" s="420"/>
      <c r="IQR164" s="420"/>
      <c r="IQS164" s="420"/>
      <c r="IQT164" s="420"/>
      <c r="IQU164" s="420"/>
      <c r="IQV164" s="420"/>
      <c r="IQW164" s="420"/>
      <c r="IQX164" s="420"/>
      <c r="IQY164" s="420"/>
      <c r="IQZ164" s="420"/>
      <c r="IRA164" s="420"/>
      <c r="IRB164" s="420"/>
      <c r="IRC164" s="420"/>
      <c r="IRD164" s="420"/>
      <c r="IRE164" s="420"/>
      <c r="IRF164" s="420"/>
      <c r="IRG164" s="420"/>
      <c r="IRH164" s="420"/>
      <c r="IRI164" s="420"/>
      <c r="IRJ164" s="420"/>
      <c r="IRK164" s="420"/>
      <c r="IRL164" s="420"/>
      <c r="IRM164" s="420"/>
      <c r="IRN164" s="420"/>
      <c r="IRO164" s="420"/>
      <c r="IRP164" s="420"/>
      <c r="IRQ164" s="420"/>
      <c r="IRR164" s="420"/>
      <c r="IRS164" s="420"/>
      <c r="IRT164" s="420"/>
      <c r="IRU164" s="420"/>
      <c r="IRV164" s="420"/>
      <c r="IRW164" s="420"/>
      <c r="IRX164" s="420"/>
      <c r="IRY164" s="420"/>
      <c r="IRZ164" s="420"/>
      <c r="ISA164" s="420"/>
      <c r="ISB164" s="420"/>
      <c r="ISC164" s="420"/>
      <c r="ISD164" s="420"/>
      <c r="ISE164" s="420"/>
      <c r="ISF164" s="420"/>
      <c r="ISG164" s="420"/>
      <c r="ISH164" s="420"/>
      <c r="ISI164" s="420"/>
      <c r="ISJ164" s="420"/>
      <c r="ISK164" s="420"/>
      <c r="ISL164" s="420"/>
      <c r="ISM164" s="420"/>
      <c r="ISN164" s="420"/>
      <c r="ISO164" s="420"/>
      <c r="ISP164" s="420"/>
      <c r="ISQ164" s="420"/>
      <c r="ISR164" s="420"/>
      <c r="ISS164" s="420"/>
      <c r="IST164" s="420"/>
      <c r="ISU164" s="420"/>
      <c r="ISV164" s="420"/>
      <c r="ISW164" s="420"/>
      <c r="ISX164" s="420"/>
      <c r="ISY164" s="420"/>
      <c r="ISZ164" s="420"/>
      <c r="ITA164" s="420"/>
      <c r="ITB164" s="420"/>
      <c r="ITC164" s="420"/>
      <c r="ITD164" s="420"/>
      <c r="ITE164" s="420"/>
      <c r="ITF164" s="420"/>
      <c r="ITG164" s="420"/>
      <c r="ITH164" s="420"/>
      <c r="ITI164" s="420"/>
      <c r="ITJ164" s="420"/>
      <c r="ITK164" s="420"/>
      <c r="ITL164" s="420"/>
      <c r="ITM164" s="420"/>
      <c r="ITN164" s="420"/>
      <c r="ITO164" s="420"/>
      <c r="ITP164" s="420"/>
      <c r="ITQ164" s="420"/>
      <c r="ITR164" s="420"/>
      <c r="ITS164" s="420"/>
      <c r="ITT164" s="420"/>
      <c r="ITU164" s="420"/>
      <c r="ITV164" s="420"/>
      <c r="ITW164" s="420"/>
      <c r="ITX164" s="420"/>
      <c r="ITY164" s="420"/>
      <c r="ITZ164" s="420"/>
      <c r="IUA164" s="420"/>
      <c r="IUB164" s="420"/>
      <c r="IUC164" s="420"/>
      <c r="IUD164" s="420"/>
      <c r="IUE164" s="420"/>
      <c r="IUF164" s="420"/>
      <c r="IUG164" s="420"/>
      <c r="IUH164" s="420"/>
      <c r="IUI164" s="420"/>
      <c r="IUJ164" s="420"/>
      <c r="IUK164" s="420"/>
      <c r="IUL164" s="420"/>
      <c r="IUM164" s="420"/>
      <c r="IUN164" s="420"/>
      <c r="IUO164" s="420"/>
      <c r="IUP164" s="420"/>
      <c r="IUQ164" s="420"/>
      <c r="IUR164" s="420"/>
      <c r="IUS164" s="420"/>
      <c r="IUT164" s="420"/>
      <c r="IUU164" s="420"/>
      <c r="IUV164" s="420"/>
      <c r="IUW164" s="420"/>
      <c r="IUX164" s="420"/>
      <c r="IUY164" s="420"/>
      <c r="IUZ164" s="420"/>
      <c r="IVA164" s="420"/>
      <c r="IVB164" s="420"/>
      <c r="IVC164" s="420"/>
      <c r="IVD164" s="420"/>
      <c r="IVE164" s="420"/>
      <c r="IVF164" s="420"/>
      <c r="IVG164" s="420"/>
      <c r="IVH164" s="420"/>
      <c r="IVI164" s="420"/>
      <c r="IVJ164" s="420"/>
      <c r="IVK164" s="420"/>
      <c r="IVL164" s="420"/>
      <c r="IVM164" s="420"/>
      <c r="IVN164" s="420"/>
      <c r="IVO164" s="420"/>
      <c r="IVP164" s="420"/>
      <c r="IVQ164" s="420"/>
      <c r="IVR164" s="420"/>
      <c r="IVS164" s="420"/>
      <c r="IVT164" s="420"/>
      <c r="IVU164" s="420"/>
      <c r="IVV164" s="420"/>
      <c r="IVW164" s="420"/>
      <c r="IVX164" s="420"/>
      <c r="IVY164" s="420"/>
      <c r="IVZ164" s="420"/>
      <c r="IWA164" s="420"/>
      <c r="IWB164" s="420"/>
      <c r="IWC164" s="420"/>
      <c r="IWD164" s="420"/>
      <c r="IWE164" s="420"/>
      <c r="IWF164" s="420"/>
      <c r="IWG164" s="420"/>
      <c r="IWH164" s="420"/>
      <c r="IWI164" s="420"/>
      <c r="IWJ164" s="420"/>
      <c r="IWK164" s="420"/>
      <c r="IWL164" s="420"/>
      <c r="IWM164" s="420"/>
      <c r="IWN164" s="420"/>
      <c r="IWO164" s="420"/>
      <c r="IWP164" s="420"/>
      <c r="IWQ164" s="420"/>
      <c r="IWR164" s="420"/>
      <c r="IWS164" s="420"/>
      <c r="IWT164" s="420"/>
      <c r="IWU164" s="420"/>
      <c r="IWV164" s="420"/>
      <c r="IWW164" s="420"/>
      <c r="IWX164" s="420"/>
      <c r="IWY164" s="420"/>
      <c r="IWZ164" s="420"/>
      <c r="IXA164" s="420"/>
      <c r="IXB164" s="420"/>
      <c r="IXC164" s="420"/>
      <c r="IXD164" s="420"/>
      <c r="IXE164" s="420"/>
      <c r="IXF164" s="420"/>
      <c r="IXG164" s="420"/>
      <c r="IXH164" s="420"/>
      <c r="IXI164" s="420"/>
      <c r="IXJ164" s="420"/>
      <c r="IXK164" s="420"/>
      <c r="IXL164" s="420"/>
      <c r="IXM164" s="420"/>
      <c r="IXN164" s="420"/>
      <c r="IXO164" s="420"/>
      <c r="IXP164" s="420"/>
      <c r="IXQ164" s="420"/>
      <c r="IXR164" s="420"/>
      <c r="IXS164" s="420"/>
      <c r="IXT164" s="420"/>
      <c r="IXU164" s="420"/>
      <c r="IXV164" s="420"/>
      <c r="IXW164" s="420"/>
      <c r="IXX164" s="420"/>
      <c r="IXY164" s="420"/>
      <c r="IXZ164" s="420"/>
      <c r="IYA164" s="420"/>
      <c r="IYB164" s="420"/>
      <c r="IYC164" s="420"/>
      <c r="IYD164" s="420"/>
      <c r="IYE164" s="420"/>
      <c r="IYF164" s="420"/>
      <c r="IYG164" s="420"/>
      <c r="IYH164" s="420"/>
      <c r="IYI164" s="420"/>
      <c r="IYJ164" s="420"/>
      <c r="IYK164" s="420"/>
      <c r="IYL164" s="420"/>
      <c r="IYM164" s="420"/>
      <c r="IYN164" s="420"/>
      <c r="IYO164" s="420"/>
      <c r="IYP164" s="420"/>
      <c r="IYQ164" s="420"/>
      <c r="IYR164" s="420"/>
      <c r="IYS164" s="420"/>
      <c r="IYT164" s="420"/>
      <c r="IYU164" s="420"/>
      <c r="IYV164" s="420"/>
      <c r="IYW164" s="420"/>
      <c r="IYX164" s="420"/>
      <c r="IYY164" s="420"/>
      <c r="IYZ164" s="420"/>
      <c r="IZA164" s="420"/>
      <c r="IZB164" s="420"/>
      <c r="IZC164" s="420"/>
      <c r="IZD164" s="420"/>
      <c r="IZE164" s="420"/>
      <c r="IZF164" s="420"/>
      <c r="IZG164" s="420"/>
      <c r="IZH164" s="420"/>
      <c r="IZI164" s="420"/>
      <c r="IZJ164" s="420"/>
      <c r="IZK164" s="420"/>
      <c r="IZL164" s="420"/>
      <c r="IZM164" s="420"/>
      <c r="IZN164" s="420"/>
      <c r="IZO164" s="420"/>
      <c r="IZP164" s="420"/>
      <c r="IZQ164" s="420"/>
      <c r="IZR164" s="420"/>
      <c r="IZS164" s="420"/>
      <c r="IZT164" s="420"/>
      <c r="IZU164" s="420"/>
      <c r="IZV164" s="420"/>
      <c r="IZW164" s="420"/>
      <c r="IZX164" s="420"/>
      <c r="IZY164" s="420"/>
      <c r="IZZ164" s="420"/>
      <c r="JAA164" s="420"/>
      <c r="JAB164" s="420"/>
      <c r="JAC164" s="420"/>
      <c r="JAD164" s="420"/>
      <c r="JAE164" s="420"/>
      <c r="JAF164" s="420"/>
      <c r="JAG164" s="420"/>
      <c r="JAH164" s="420"/>
      <c r="JAI164" s="420"/>
      <c r="JAJ164" s="420"/>
      <c r="JAK164" s="420"/>
      <c r="JAL164" s="420"/>
      <c r="JAM164" s="420"/>
      <c r="JAN164" s="420"/>
      <c r="JAO164" s="420"/>
      <c r="JAP164" s="420"/>
      <c r="JAQ164" s="420"/>
      <c r="JAR164" s="420"/>
      <c r="JAS164" s="420"/>
      <c r="JAT164" s="420"/>
      <c r="JAU164" s="420"/>
      <c r="JAV164" s="420"/>
      <c r="JAW164" s="420"/>
      <c r="JAX164" s="420"/>
      <c r="JAY164" s="420"/>
      <c r="JAZ164" s="420"/>
      <c r="JBA164" s="420"/>
      <c r="JBB164" s="420"/>
      <c r="JBC164" s="420"/>
      <c r="JBD164" s="420"/>
      <c r="JBE164" s="420"/>
      <c r="JBF164" s="420"/>
      <c r="JBG164" s="420"/>
      <c r="JBH164" s="420"/>
      <c r="JBI164" s="420"/>
      <c r="JBJ164" s="420"/>
      <c r="JBK164" s="420"/>
      <c r="JBL164" s="420"/>
      <c r="JBM164" s="420"/>
      <c r="JBN164" s="420"/>
      <c r="JBO164" s="420"/>
      <c r="JBP164" s="420"/>
      <c r="JBQ164" s="420"/>
      <c r="JBR164" s="420"/>
      <c r="JBS164" s="420"/>
      <c r="JBT164" s="420"/>
      <c r="JBU164" s="420"/>
      <c r="JBV164" s="420"/>
      <c r="JBW164" s="420"/>
      <c r="JBX164" s="420"/>
      <c r="JBY164" s="420"/>
      <c r="JBZ164" s="420"/>
      <c r="JCA164" s="420"/>
      <c r="JCB164" s="420"/>
      <c r="JCC164" s="420"/>
      <c r="JCD164" s="420"/>
      <c r="JCE164" s="420"/>
      <c r="JCF164" s="420"/>
      <c r="JCG164" s="420"/>
      <c r="JCH164" s="420"/>
      <c r="JCI164" s="420"/>
      <c r="JCJ164" s="420"/>
      <c r="JCK164" s="420"/>
      <c r="JCL164" s="420"/>
      <c r="JCM164" s="420"/>
      <c r="JCN164" s="420"/>
      <c r="JCO164" s="420"/>
      <c r="JCP164" s="420"/>
      <c r="JCQ164" s="420"/>
      <c r="JCR164" s="420"/>
      <c r="JCS164" s="420"/>
      <c r="JCT164" s="420"/>
      <c r="JCU164" s="420"/>
      <c r="JCV164" s="420"/>
      <c r="JCW164" s="420"/>
      <c r="JCX164" s="420"/>
      <c r="JCY164" s="420"/>
      <c r="JCZ164" s="420"/>
      <c r="JDA164" s="420"/>
      <c r="JDB164" s="420"/>
      <c r="JDC164" s="420"/>
      <c r="JDD164" s="420"/>
      <c r="JDE164" s="420"/>
      <c r="JDF164" s="420"/>
      <c r="JDG164" s="420"/>
      <c r="JDH164" s="420"/>
      <c r="JDI164" s="420"/>
      <c r="JDJ164" s="420"/>
      <c r="JDK164" s="420"/>
      <c r="JDL164" s="420"/>
      <c r="JDM164" s="420"/>
      <c r="JDN164" s="420"/>
      <c r="JDO164" s="420"/>
      <c r="JDP164" s="420"/>
      <c r="JDQ164" s="420"/>
      <c r="JDR164" s="420"/>
      <c r="JDS164" s="420"/>
      <c r="JDT164" s="420"/>
      <c r="JDU164" s="420"/>
      <c r="JDV164" s="420"/>
      <c r="JDW164" s="420"/>
      <c r="JDX164" s="420"/>
      <c r="JDY164" s="420"/>
      <c r="JDZ164" s="420"/>
      <c r="JEA164" s="420"/>
      <c r="JEB164" s="420"/>
      <c r="JEC164" s="420"/>
      <c r="JED164" s="420"/>
      <c r="JEE164" s="420"/>
      <c r="JEF164" s="420"/>
      <c r="JEG164" s="420"/>
      <c r="JEH164" s="420"/>
      <c r="JEI164" s="420"/>
      <c r="JEJ164" s="420"/>
      <c r="JEK164" s="420"/>
      <c r="JEL164" s="420"/>
      <c r="JEM164" s="420"/>
      <c r="JEN164" s="420"/>
      <c r="JEO164" s="420"/>
      <c r="JEP164" s="420"/>
      <c r="JEQ164" s="420"/>
      <c r="JER164" s="420"/>
      <c r="JES164" s="420"/>
      <c r="JET164" s="420"/>
      <c r="JEU164" s="420"/>
      <c r="JEV164" s="420"/>
      <c r="JEW164" s="420"/>
      <c r="JEX164" s="420"/>
      <c r="JEY164" s="420"/>
      <c r="JEZ164" s="420"/>
      <c r="JFA164" s="420"/>
      <c r="JFB164" s="420"/>
      <c r="JFC164" s="420"/>
      <c r="JFD164" s="420"/>
      <c r="JFE164" s="420"/>
      <c r="JFF164" s="420"/>
      <c r="JFG164" s="420"/>
      <c r="JFH164" s="420"/>
      <c r="JFI164" s="420"/>
      <c r="JFJ164" s="420"/>
      <c r="JFK164" s="420"/>
      <c r="JFL164" s="420"/>
      <c r="JFM164" s="420"/>
      <c r="JFN164" s="420"/>
      <c r="JFO164" s="420"/>
      <c r="JFP164" s="420"/>
      <c r="JFQ164" s="420"/>
      <c r="JFR164" s="420"/>
      <c r="JFS164" s="420"/>
      <c r="JFT164" s="420"/>
      <c r="JFU164" s="420"/>
      <c r="JFV164" s="420"/>
      <c r="JFW164" s="420"/>
      <c r="JFX164" s="420"/>
      <c r="JFY164" s="420"/>
      <c r="JFZ164" s="420"/>
      <c r="JGA164" s="420"/>
      <c r="JGB164" s="420"/>
      <c r="JGC164" s="420"/>
      <c r="JGD164" s="420"/>
      <c r="JGE164" s="420"/>
      <c r="JGF164" s="420"/>
      <c r="JGG164" s="420"/>
      <c r="JGH164" s="420"/>
      <c r="JGI164" s="420"/>
      <c r="JGJ164" s="420"/>
      <c r="JGK164" s="420"/>
      <c r="JGL164" s="420"/>
      <c r="JGM164" s="420"/>
      <c r="JGN164" s="420"/>
      <c r="JGO164" s="420"/>
      <c r="JGP164" s="420"/>
      <c r="JGQ164" s="420"/>
      <c r="JGR164" s="420"/>
      <c r="JGS164" s="420"/>
      <c r="JGT164" s="420"/>
      <c r="JGU164" s="420"/>
      <c r="JGV164" s="420"/>
      <c r="JGW164" s="420"/>
      <c r="JGX164" s="420"/>
      <c r="JGY164" s="420"/>
      <c r="JGZ164" s="420"/>
      <c r="JHA164" s="420"/>
      <c r="JHB164" s="420"/>
      <c r="JHC164" s="420"/>
      <c r="JHD164" s="420"/>
      <c r="JHE164" s="420"/>
      <c r="JHF164" s="420"/>
      <c r="JHG164" s="420"/>
      <c r="JHH164" s="420"/>
      <c r="JHI164" s="420"/>
      <c r="JHJ164" s="420"/>
      <c r="JHK164" s="420"/>
      <c r="JHL164" s="420"/>
      <c r="JHM164" s="420"/>
      <c r="JHN164" s="420"/>
      <c r="JHO164" s="420"/>
      <c r="JHP164" s="420"/>
      <c r="JHQ164" s="420"/>
      <c r="JHR164" s="420"/>
      <c r="JHS164" s="420"/>
      <c r="JHT164" s="420"/>
      <c r="JHU164" s="420"/>
      <c r="JHV164" s="420"/>
      <c r="JHW164" s="420"/>
      <c r="JHX164" s="420"/>
      <c r="JHY164" s="420"/>
      <c r="JHZ164" s="420"/>
      <c r="JIA164" s="420"/>
      <c r="JIB164" s="420"/>
      <c r="JIC164" s="420"/>
      <c r="JID164" s="420"/>
      <c r="JIE164" s="420"/>
      <c r="JIF164" s="420"/>
      <c r="JIG164" s="420"/>
      <c r="JIH164" s="420"/>
      <c r="JII164" s="420"/>
      <c r="JIJ164" s="420"/>
      <c r="JIK164" s="420"/>
      <c r="JIL164" s="420"/>
      <c r="JIM164" s="420"/>
      <c r="JIN164" s="420"/>
      <c r="JIO164" s="420"/>
      <c r="JIP164" s="420"/>
      <c r="JIQ164" s="420"/>
      <c r="JIR164" s="420"/>
      <c r="JIS164" s="420"/>
      <c r="JIT164" s="420"/>
      <c r="JIU164" s="420"/>
      <c r="JIV164" s="420"/>
      <c r="JIW164" s="420"/>
      <c r="JIX164" s="420"/>
      <c r="JIY164" s="420"/>
      <c r="JIZ164" s="420"/>
      <c r="JJA164" s="420"/>
      <c r="JJB164" s="420"/>
      <c r="JJC164" s="420"/>
      <c r="JJD164" s="420"/>
      <c r="JJE164" s="420"/>
      <c r="JJF164" s="420"/>
      <c r="JJG164" s="420"/>
      <c r="JJH164" s="420"/>
      <c r="JJI164" s="420"/>
      <c r="JJJ164" s="420"/>
      <c r="JJK164" s="420"/>
      <c r="JJL164" s="420"/>
      <c r="JJM164" s="420"/>
      <c r="JJN164" s="420"/>
      <c r="JJO164" s="420"/>
      <c r="JJP164" s="420"/>
      <c r="JJQ164" s="420"/>
      <c r="JJR164" s="420"/>
      <c r="JJS164" s="420"/>
      <c r="JJT164" s="420"/>
      <c r="JJU164" s="420"/>
      <c r="JJV164" s="420"/>
      <c r="JJW164" s="420"/>
      <c r="JJX164" s="420"/>
      <c r="JJY164" s="420"/>
      <c r="JJZ164" s="420"/>
      <c r="JKA164" s="420"/>
      <c r="JKB164" s="420"/>
      <c r="JKC164" s="420"/>
      <c r="JKD164" s="420"/>
      <c r="JKE164" s="420"/>
      <c r="JKF164" s="420"/>
      <c r="JKG164" s="420"/>
      <c r="JKH164" s="420"/>
      <c r="JKI164" s="420"/>
      <c r="JKJ164" s="420"/>
      <c r="JKK164" s="420"/>
      <c r="JKL164" s="420"/>
      <c r="JKM164" s="420"/>
      <c r="JKN164" s="420"/>
      <c r="JKO164" s="420"/>
      <c r="JKP164" s="420"/>
      <c r="JKQ164" s="420"/>
      <c r="JKR164" s="420"/>
      <c r="JKS164" s="420"/>
      <c r="JKT164" s="420"/>
      <c r="JKU164" s="420"/>
      <c r="JKV164" s="420"/>
      <c r="JKW164" s="420"/>
      <c r="JKX164" s="420"/>
      <c r="JKY164" s="420"/>
      <c r="JKZ164" s="420"/>
      <c r="JLA164" s="420"/>
      <c r="JLB164" s="420"/>
      <c r="JLC164" s="420"/>
      <c r="JLD164" s="420"/>
      <c r="JLE164" s="420"/>
      <c r="JLF164" s="420"/>
      <c r="JLG164" s="420"/>
      <c r="JLH164" s="420"/>
      <c r="JLI164" s="420"/>
      <c r="JLJ164" s="420"/>
      <c r="JLK164" s="420"/>
      <c r="JLL164" s="420"/>
      <c r="JLM164" s="420"/>
      <c r="JLN164" s="420"/>
      <c r="JLO164" s="420"/>
      <c r="JLP164" s="420"/>
      <c r="JLQ164" s="420"/>
      <c r="JLR164" s="420"/>
      <c r="JLS164" s="420"/>
      <c r="JLT164" s="420"/>
      <c r="JLU164" s="420"/>
      <c r="JLV164" s="420"/>
      <c r="JLW164" s="420"/>
      <c r="JLX164" s="420"/>
      <c r="JLY164" s="420"/>
      <c r="JLZ164" s="420"/>
      <c r="JMA164" s="420"/>
      <c r="JMB164" s="420"/>
      <c r="JMC164" s="420"/>
      <c r="JMD164" s="420"/>
      <c r="JME164" s="420"/>
      <c r="JMF164" s="420"/>
      <c r="JMG164" s="420"/>
      <c r="JMH164" s="420"/>
      <c r="JMI164" s="420"/>
      <c r="JMJ164" s="420"/>
      <c r="JMK164" s="420"/>
      <c r="JML164" s="420"/>
      <c r="JMM164" s="420"/>
      <c r="JMN164" s="420"/>
      <c r="JMO164" s="420"/>
      <c r="JMP164" s="420"/>
      <c r="JMQ164" s="420"/>
      <c r="JMR164" s="420"/>
      <c r="JMS164" s="420"/>
      <c r="JMT164" s="420"/>
      <c r="JMU164" s="420"/>
      <c r="JMV164" s="420"/>
      <c r="JMW164" s="420"/>
      <c r="JMX164" s="420"/>
      <c r="JMY164" s="420"/>
      <c r="JMZ164" s="420"/>
      <c r="JNA164" s="420"/>
      <c r="JNB164" s="420"/>
      <c r="JNC164" s="420"/>
      <c r="JND164" s="420"/>
      <c r="JNE164" s="420"/>
      <c r="JNF164" s="420"/>
      <c r="JNG164" s="420"/>
      <c r="JNH164" s="420"/>
      <c r="JNI164" s="420"/>
      <c r="JNJ164" s="420"/>
      <c r="JNK164" s="420"/>
      <c r="JNL164" s="420"/>
      <c r="JNM164" s="420"/>
      <c r="JNN164" s="420"/>
      <c r="JNO164" s="420"/>
      <c r="JNP164" s="420"/>
      <c r="JNQ164" s="420"/>
      <c r="JNR164" s="420"/>
      <c r="JNS164" s="420"/>
      <c r="JNT164" s="420"/>
      <c r="JNU164" s="420"/>
      <c r="JNV164" s="420"/>
      <c r="JNW164" s="420"/>
      <c r="JNX164" s="420"/>
      <c r="JNY164" s="420"/>
      <c r="JNZ164" s="420"/>
      <c r="JOA164" s="420"/>
      <c r="JOB164" s="420"/>
      <c r="JOC164" s="420"/>
      <c r="JOD164" s="420"/>
      <c r="JOE164" s="420"/>
      <c r="JOF164" s="420"/>
      <c r="JOG164" s="420"/>
      <c r="JOH164" s="420"/>
      <c r="JOI164" s="420"/>
      <c r="JOJ164" s="420"/>
      <c r="JOK164" s="420"/>
      <c r="JOL164" s="420"/>
      <c r="JOM164" s="420"/>
      <c r="JON164" s="420"/>
      <c r="JOO164" s="420"/>
      <c r="JOP164" s="420"/>
      <c r="JOQ164" s="420"/>
      <c r="JOR164" s="420"/>
      <c r="JOS164" s="420"/>
      <c r="JOT164" s="420"/>
      <c r="JOU164" s="420"/>
      <c r="JOV164" s="420"/>
      <c r="JOW164" s="420"/>
      <c r="JOX164" s="420"/>
      <c r="JOY164" s="420"/>
      <c r="JOZ164" s="420"/>
      <c r="JPA164" s="420"/>
      <c r="JPB164" s="420"/>
      <c r="JPC164" s="420"/>
      <c r="JPD164" s="420"/>
      <c r="JPE164" s="420"/>
      <c r="JPF164" s="420"/>
      <c r="JPG164" s="420"/>
      <c r="JPH164" s="420"/>
      <c r="JPI164" s="420"/>
      <c r="JPJ164" s="420"/>
      <c r="JPK164" s="420"/>
      <c r="JPL164" s="420"/>
      <c r="JPM164" s="420"/>
      <c r="JPN164" s="420"/>
      <c r="JPO164" s="420"/>
      <c r="JPP164" s="420"/>
      <c r="JPQ164" s="420"/>
      <c r="JPR164" s="420"/>
      <c r="JPS164" s="420"/>
      <c r="JPT164" s="420"/>
      <c r="JPU164" s="420"/>
      <c r="JPV164" s="420"/>
      <c r="JPW164" s="420"/>
      <c r="JPX164" s="420"/>
      <c r="JPY164" s="420"/>
      <c r="JPZ164" s="420"/>
      <c r="JQA164" s="420"/>
      <c r="JQB164" s="420"/>
      <c r="JQC164" s="420"/>
      <c r="JQD164" s="420"/>
      <c r="JQE164" s="420"/>
      <c r="JQF164" s="420"/>
      <c r="JQG164" s="420"/>
      <c r="JQH164" s="420"/>
      <c r="JQI164" s="420"/>
      <c r="JQJ164" s="420"/>
      <c r="JQK164" s="420"/>
      <c r="JQL164" s="420"/>
      <c r="JQM164" s="420"/>
      <c r="JQN164" s="420"/>
      <c r="JQO164" s="420"/>
      <c r="JQP164" s="420"/>
      <c r="JQQ164" s="420"/>
      <c r="JQR164" s="420"/>
      <c r="JQS164" s="420"/>
      <c r="JQT164" s="420"/>
      <c r="JQU164" s="420"/>
      <c r="JQV164" s="420"/>
      <c r="JQW164" s="420"/>
      <c r="JQX164" s="420"/>
      <c r="JQY164" s="420"/>
      <c r="JQZ164" s="420"/>
      <c r="JRA164" s="420"/>
      <c r="JRB164" s="420"/>
      <c r="JRC164" s="420"/>
      <c r="JRD164" s="420"/>
      <c r="JRE164" s="420"/>
      <c r="JRF164" s="420"/>
      <c r="JRG164" s="420"/>
      <c r="JRH164" s="420"/>
      <c r="JRI164" s="420"/>
      <c r="JRJ164" s="420"/>
      <c r="JRK164" s="420"/>
      <c r="JRL164" s="420"/>
      <c r="JRM164" s="420"/>
      <c r="JRN164" s="420"/>
      <c r="JRO164" s="420"/>
      <c r="JRP164" s="420"/>
      <c r="JRQ164" s="420"/>
      <c r="JRR164" s="420"/>
      <c r="JRS164" s="420"/>
      <c r="JRT164" s="420"/>
      <c r="JRU164" s="420"/>
      <c r="JRV164" s="420"/>
      <c r="JRW164" s="420"/>
      <c r="JRX164" s="420"/>
      <c r="JRY164" s="420"/>
      <c r="JRZ164" s="420"/>
      <c r="JSA164" s="420"/>
      <c r="JSB164" s="420"/>
      <c r="JSC164" s="420"/>
      <c r="JSD164" s="420"/>
      <c r="JSE164" s="420"/>
      <c r="JSF164" s="420"/>
      <c r="JSG164" s="420"/>
      <c r="JSH164" s="420"/>
      <c r="JSI164" s="420"/>
      <c r="JSJ164" s="420"/>
      <c r="JSK164" s="420"/>
      <c r="JSL164" s="420"/>
      <c r="JSM164" s="420"/>
      <c r="JSN164" s="420"/>
      <c r="JSO164" s="420"/>
      <c r="JSP164" s="420"/>
      <c r="JSQ164" s="420"/>
      <c r="JSR164" s="420"/>
      <c r="JSS164" s="420"/>
      <c r="JST164" s="420"/>
      <c r="JSU164" s="420"/>
      <c r="JSV164" s="420"/>
      <c r="JSW164" s="420"/>
      <c r="JSX164" s="420"/>
      <c r="JSY164" s="420"/>
      <c r="JSZ164" s="420"/>
      <c r="JTA164" s="420"/>
      <c r="JTB164" s="420"/>
      <c r="JTC164" s="420"/>
      <c r="JTD164" s="420"/>
      <c r="JTE164" s="420"/>
      <c r="JTF164" s="420"/>
      <c r="JTG164" s="420"/>
      <c r="JTH164" s="420"/>
      <c r="JTI164" s="420"/>
      <c r="JTJ164" s="420"/>
      <c r="JTK164" s="420"/>
      <c r="JTL164" s="420"/>
      <c r="JTM164" s="420"/>
      <c r="JTN164" s="420"/>
      <c r="JTO164" s="420"/>
      <c r="JTP164" s="420"/>
      <c r="JTQ164" s="420"/>
      <c r="JTR164" s="420"/>
      <c r="JTS164" s="420"/>
      <c r="JTT164" s="420"/>
      <c r="JTU164" s="420"/>
      <c r="JTV164" s="420"/>
      <c r="JTW164" s="420"/>
      <c r="JTX164" s="420"/>
      <c r="JTY164" s="420"/>
      <c r="JTZ164" s="420"/>
      <c r="JUA164" s="420"/>
      <c r="JUB164" s="420"/>
      <c r="JUC164" s="420"/>
      <c r="JUD164" s="420"/>
      <c r="JUE164" s="420"/>
      <c r="JUF164" s="420"/>
      <c r="JUG164" s="420"/>
      <c r="JUH164" s="420"/>
      <c r="JUI164" s="420"/>
      <c r="JUJ164" s="420"/>
      <c r="JUK164" s="420"/>
      <c r="JUL164" s="420"/>
      <c r="JUM164" s="420"/>
      <c r="JUN164" s="420"/>
      <c r="JUO164" s="420"/>
      <c r="JUP164" s="420"/>
      <c r="JUQ164" s="420"/>
      <c r="JUR164" s="420"/>
      <c r="JUS164" s="420"/>
      <c r="JUT164" s="420"/>
      <c r="JUU164" s="420"/>
      <c r="JUV164" s="420"/>
      <c r="JUW164" s="420"/>
      <c r="JUX164" s="420"/>
      <c r="JUY164" s="420"/>
      <c r="JUZ164" s="420"/>
      <c r="JVA164" s="420"/>
      <c r="JVB164" s="420"/>
      <c r="JVC164" s="420"/>
      <c r="JVD164" s="420"/>
      <c r="JVE164" s="420"/>
      <c r="JVF164" s="420"/>
      <c r="JVG164" s="420"/>
      <c r="JVH164" s="420"/>
      <c r="JVI164" s="420"/>
      <c r="JVJ164" s="420"/>
      <c r="JVK164" s="420"/>
      <c r="JVL164" s="420"/>
      <c r="JVM164" s="420"/>
      <c r="JVN164" s="420"/>
      <c r="JVO164" s="420"/>
      <c r="JVP164" s="420"/>
      <c r="JVQ164" s="420"/>
      <c r="JVR164" s="420"/>
      <c r="JVS164" s="420"/>
      <c r="JVT164" s="420"/>
      <c r="JVU164" s="420"/>
      <c r="JVV164" s="420"/>
      <c r="JVW164" s="420"/>
      <c r="JVX164" s="420"/>
      <c r="JVY164" s="420"/>
      <c r="JVZ164" s="420"/>
      <c r="JWA164" s="420"/>
      <c r="JWB164" s="420"/>
      <c r="JWC164" s="420"/>
      <c r="JWD164" s="420"/>
      <c r="JWE164" s="420"/>
      <c r="JWF164" s="420"/>
      <c r="JWG164" s="420"/>
      <c r="JWH164" s="420"/>
      <c r="JWI164" s="420"/>
      <c r="JWJ164" s="420"/>
      <c r="JWK164" s="420"/>
      <c r="JWL164" s="420"/>
      <c r="JWM164" s="420"/>
      <c r="JWN164" s="420"/>
      <c r="JWO164" s="420"/>
      <c r="JWP164" s="420"/>
      <c r="JWQ164" s="420"/>
      <c r="JWR164" s="420"/>
      <c r="JWS164" s="420"/>
      <c r="JWT164" s="420"/>
      <c r="JWU164" s="420"/>
      <c r="JWV164" s="420"/>
      <c r="JWW164" s="420"/>
      <c r="JWX164" s="420"/>
      <c r="JWY164" s="420"/>
      <c r="JWZ164" s="420"/>
      <c r="JXA164" s="420"/>
      <c r="JXB164" s="420"/>
      <c r="JXC164" s="420"/>
      <c r="JXD164" s="420"/>
      <c r="JXE164" s="420"/>
      <c r="JXF164" s="420"/>
      <c r="JXG164" s="420"/>
      <c r="JXH164" s="420"/>
      <c r="JXI164" s="420"/>
      <c r="JXJ164" s="420"/>
      <c r="JXK164" s="420"/>
      <c r="JXL164" s="420"/>
      <c r="JXM164" s="420"/>
      <c r="JXN164" s="420"/>
      <c r="JXO164" s="420"/>
      <c r="JXP164" s="420"/>
      <c r="JXQ164" s="420"/>
      <c r="JXR164" s="420"/>
      <c r="JXS164" s="420"/>
      <c r="JXT164" s="420"/>
      <c r="JXU164" s="420"/>
      <c r="JXV164" s="420"/>
      <c r="JXW164" s="420"/>
      <c r="JXX164" s="420"/>
      <c r="JXY164" s="420"/>
      <c r="JXZ164" s="420"/>
      <c r="JYA164" s="420"/>
      <c r="JYB164" s="420"/>
      <c r="JYC164" s="420"/>
      <c r="JYD164" s="420"/>
      <c r="JYE164" s="420"/>
      <c r="JYF164" s="420"/>
      <c r="JYG164" s="420"/>
      <c r="JYH164" s="420"/>
      <c r="JYI164" s="420"/>
      <c r="JYJ164" s="420"/>
      <c r="JYK164" s="420"/>
      <c r="JYL164" s="420"/>
      <c r="JYM164" s="420"/>
      <c r="JYN164" s="420"/>
      <c r="JYO164" s="420"/>
      <c r="JYP164" s="420"/>
      <c r="JYQ164" s="420"/>
      <c r="JYR164" s="420"/>
      <c r="JYS164" s="420"/>
      <c r="JYT164" s="420"/>
      <c r="JYU164" s="420"/>
      <c r="JYV164" s="420"/>
      <c r="JYW164" s="420"/>
      <c r="JYX164" s="420"/>
      <c r="JYY164" s="420"/>
      <c r="JYZ164" s="420"/>
      <c r="JZA164" s="420"/>
      <c r="JZB164" s="420"/>
      <c r="JZC164" s="420"/>
      <c r="JZD164" s="420"/>
      <c r="JZE164" s="420"/>
      <c r="JZF164" s="420"/>
      <c r="JZG164" s="420"/>
      <c r="JZH164" s="420"/>
      <c r="JZI164" s="420"/>
      <c r="JZJ164" s="420"/>
      <c r="JZK164" s="420"/>
      <c r="JZL164" s="420"/>
      <c r="JZM164" s="420"/>
      <c r="JZN164" s="420"/>
      <c r="JZO164" s="420"/>
      <c r="JZP164" s="420"/>
      <c r="JZQ164" s="420"/>
      <c r="JZR164" s="420"/>
      <c r="JZS164" s="420"/>
      <c r="JZT164" s="420"/>
      <c r="JZU164" s="420"/>
      <c r="JZV164" s="420"/>
      <c r="JZW164" s="420"/>
      <c r="JZX164" s="420"/>
      <c r="JZY164" s="420"/>
      <c r="JZZ164" s="420"/>
      <c r="KAA164" s="420"/>
      <c r="KAB164" s="420"/>
      <c r="KAC164" s="420"/>
      <c r="KAD164" s="420"/>
      <c r="KAE164" s="420"/>
      <c r="KAF164" s="420"/>
      <c r="KAG164" s="420"/>
      <c r="KAH164" s="420"/>
      <c r="KAI164" s="420"/>
      <c r="KAJ164" s="420"/>
      <c r="KAK164" s="420"/>
      <c r="KAL164" s="420"/>
      <c r="KAM164" s="420"/>
      <c r="KAN164" s="420"/>
      <c r="KAO164" s="420"/>
      <c r="KAP164" s="420"/>
      <c r="KAQ164" s="420"/>
      <c r="KAR164" s="420"/>
      <c r="KAS164" s="420"/>
      <c r="KAT164" s="420"/>
      <c r="KAU164" s="420"/>
      <c r="KAV164" s="420"/>
      <c r="KAW164" s="420"/>
      <c r="KAX164" s="420"/>
      <c r="KAY164" s="420"/>
      <c r="KAZ164" s="420"/>
      <c r="KBA164" s="420"/>
      <c r="KBB164" s="420"/>
      <c r="KBC164" s="420"/>
      <c r="KBD164" s="420"/>
      <c r="KBE164" s="420"/>
      <c r="KBF164" s="420"/>
      <c r="KBG164" s="420"/>
      <c r="KBH164" s="420"/>
      <c r="KBI164" s="420"/>
      <c r="KBJ164" s="420"/>
      <c r="KBK164" s="420"/>
      <c r="KBL164" s="420"/>
      <c r="KBM164" s="420"/>
      <c r="KBN164" s="420"/>
      <c r="KBO164" s="420"/>
      <c r="KBP164" s="420"/>
      <c r="KBQ164" s="420"/>
      <c r="KBR164" s="420"/>
      <c r="KBS164" s="420"/>
      <c r="KBT164" s="420"/>
      <c r="KBU164" s="420"/>
      <c r="KBV164" s="420"/>
      <c r="KBW164" s="420"/>
      <c r="KBX164" s="420"/>
      <c r="KBY164" s="420"/>
      <c r="KBZ164" s="420"/>
      <c r="KCA164" s="420"/>
      <c r="KCB164" s="420"/>
      <c r="KCC164" s="420"/>
      <c r="KCD164" s="420"/>
      <c r="KCE164" s="420"/>
      <c r="KCF164" s="420"/>
      <c r="KCG164" s="420"/>
      <c r="KCH164" s="420"/>
      <c r="KCI164" s="420"/>
      <c r="KCJ164" s="420"/>
      <c r="KCK164" s="420"/>
      <c r="KCL164" s="420"/>
      <c r="KCM164" s="420"/>
      <c r="KCN164" s="420"/>
      <c r="KCO164" s="420"/>
      <c r="KCP164" s="420"/>
      <c r="KCQ164" s="420"/>
      <c r="KCR164" s="420"/>
      <c r="KCS164" s="420"/>
      <c r="KCT164" s="420"/>
      <c r="KCU164" s="420"/>
      <c r="KCV164" s="420"/>
      <c r="KCW164" s="420"/>
      <c r="KCX164" s="420"/>
      <c r="KCY164" s="420"/>
      <c r="KCZ164" s="420"/>
      <c r="KDA164" s="420"/>
      <c r="KDB164" s="420"/>
      <c r="KDC164" s="420"/>
      <c r="KDD164" s="420"/>
      <c r="KDE164" s="420"/>
      <c r="KDF164" s="420"/>
      <c r="KDG164" s="420"/>
      <c r="KDH164" s="420"/>
      <c r="KDI164" s="420"/>
      <c r="KDJ164" s="420"/>
      <c r="KDK164" s="420"/>
      <c r="KDL164" s="420"/>
      <c r="KDM164" s="420"/>
      <c r="KDN164" s="420"/>
      <c r="KDO164" s="420"/>
      <c r="KDP164" s="420"/>
      <c r="KDQ164" s="420"/>
      <c r="KDR164" s="420"/>
      <c r="KDS164" s="420"/>
      <c r="KDT164" s="420"/>
      <c r="KDU164" s="420"/>
      <c r="KDV164" s="420"/>
      <c r="KDW164" s="420"/>
      <c r="KDX164" s="420"/>
      <c r="KDY164" s="420"/>
      <c r="KDZ164" s="420"/>
      <c r="KEA164" s="420"/>
      <c r="KEB164" s="420"/>
      <c r="KEC164" s="420"/>
      <c r="KED164" s="420"/>
      <c r="KEE164" s="420"/>
      <c r="KEF164" s="420"/>
      <c r="KEG164" s="420"/>
      <c r="KEH164" s="420"/>
      <c r="KEI164" s="420"/>
      <c r="KEJ164" s="420"/>
      <c r="KEK164" s="420"/>
      <c r="KEL164" s="420"/>
      <c r="KEM164" s="420"/>
      <c r="KEN164" s="420"/>
      <c r="KEO164" s="420"/>
      <c r="KEP164" s="420"/>
      <c r="KEQ164" s="420"/>
      <c r="KER164" s="420"/>
      <c r="KES164" s="420"/>
      <c r="KET164" s="420"/>
      <c r="KEU164" s="420"/>
      <c r="KEV164" s="420"/>
      <c r="KEW164" s="420"/>
      <c r="KEX164" s="420"/>
      <c r="KEY164" s="420"/>
      <c r="KEZ164" s="420"/>
      <c r="KFA164" s="420"/>
      <c r="KFB164" s="420"/>
      <c r="KFC164" s="420"/>
      <c r="KFD164" s="420"/>
      <c r="KFE164" s="420"/>
      <c r="KFF164" s="420"/>
      <c r="KFG164" s="420"/>
      <c r="KFH164" s="420"/>
      <c r="KFI164" s="420"/>
      <c r="KFJ164" s="420"/>
      <c r="KFK164" s="420"/>
      <c r="KFL164" s="420"/>
      <c r="KFM164" s="420"/>
      <c r="KFN164" s="420"/>
      <c r="KFO164" s="420"/>
      <c r="KFP164" s="420"/>
      <c r="KFQ164" s="420"/>
      <c r="KFR164" s="420"/>
      <c r="KFS164" s="420"/>
      <c r="KFT164" s="420"/>
      <c r="KFU164" s="420"/>
      <c r="KFV164" s="420"/>
      <c r="KFW164" s="420"/>
      <c r="KFX164" s="420"/>
      <c r="KFY164" s="420"/>
      <c r="KFZ164" s="420"/>
      <c r="KGA164" s="420"/>
      <c r="KGB164" s="420"/>
      <c r="KGC164" s="420"/>
      <c r="KGD164" s="420"/>
      <c r="KGE164" s="420"/>
      <c r="KGF164" s="420"/>
      <c r="KGG164" s="420"/>
      <c r="KGH164" s="420"/>
      <c r="KGI164" s="420"/>
      <c r="KGJ164" s="420"/>
      <c r="KGK164" s="420"/>
      <c r="KGL164" s="420"/>
      <c r="KGM164" s="420"/>
      <c r="KGN164" s="420"/>
      <c r="KGO164" s="420"/>
      <c r="KGP164" s="420"/>
      <c r="KGQ164" s="420"/>
      <c r="KGR164" s="420"/>
      <c r="KGS164" s="420"/>
      <c r="KGT164" s="420"/>
      <c r="KGU164" s="420"/>
      <c r="KGV164" s="420"/>
      <c r="KGW164" s="420"/>
      <c r="KGX164" s="420"/>
      <c r="KGY164" s="420"/>
      <c r="KGZ164" s="420"/>
      <c r="KHA164" s="420"/>
      <c r="KHB164" s="420"/>
      <c r="KHC164" s="420"/>
      <c r="KHD164" s="420"/>
      <c r="KHE164" s="420"/>
      <c r="KHF164" s="420"/>
      <c r="KHG164" s="420"/>
      <c r="KHH164" s="420"/>
      <c r="KHI164" s="420"/>
      <c r="KHJ164" s="420"/>
      <c r="KHK164" s="420"/>
      <c r="KHL164" s="420"/>
      <c r="KHM164" s="420"/>
      <c r="KHN164" s="420"/>
      <c r="KHO164" s="420"/>
      <c r="KHP164" s="420"/>
      <c r="KHQ164" s="420"/>
      <c r="KHR164" s="420"/>
      <c r="KHS164" s="420"/>
      <c r="KHT164" s="420"/>
      <c r="KHU164" s="420"/>
      <c r="KHV164" s="420"/>
      <c r="KHW164" s="420"/>
      <c r="KHX164" s="420"/>
      <c r="KHY164" s="420"/>
      <c r="KHZ164" s="420"/>
      <c r="KIA164" s="420"/>
      <c r="KIB164" s="420"/>
      <c r="KIC164" s="420"/>
      <c r="KID164" s="420"/>
      <c r="KIE164" s="420"/>
      <c r="KIF164" s="420"/>
      <c r="KIG164" s="420"/>
      <c r="KIH164" s="420"/>
      <c r="KII164" s="420"/>
      <c r="KIJ164" s="420"/>
      <c r="KIK164" s="420"/>
      <c r="KIL164" s="420"/>
      <c r="KIM164" s="420"/>
      <c r="KIN164" s="420"/>
      <c r="KIO164" s="420"/>
      <c r="KIP164" s="420"/>
      <c r="KIQ164" s="420"/>
      <c r="KIR164" s="420"/>
      <c r="KIS164" s="420"/>
      <c r="KIT164" s="420"/>
      <c r="KIU164" s="420"/>
      <c r="KIV164" s="420"/>
      <c r="KIW164" s="420"/>
      <c r="KIX164" s="420"/>
      <c r="KIY164" s="420"/>
      <c r="KIZ164" s="420"/>
      <c r="KJA164" s="420"/>
      <c r="KJB164" s="420"/>
      <c r="KJC164" s="420"/>
      <c r="KJD164" s="420"/>
      <c r="KJE164" s="420"/>
      <c r="KJF164" s="420"/>
      <c r="KJG164" s="420"/>
      <c r="KJH164" s="420"/>
      <c r="KJI164" s="420"/>
      <c r="KJJ164" s="420"/>
      <c r="KJK164" s="420"/>
      <c r="KJL164" s="420"/>
      <c r="KJM164" s="420"/>
      <c r="KJN164" s="420"/>
      <c r="KJO164" s="420"/>
      <c r="KJP164" s="420"/>
      <c r="KJQ164" s="420"/>
      <c r="KJR164" s="420"/>
      <c r="KJS164" s="420"/>
      <c r="KJT164" s="420"/>
      <c r="KJU164" s="420"/>
      <c r="KJV164" s="420"/>
      <c r="KJW164" s="420"/>
      <c r="KJX164" s="420"/>
      <c r="KJY164" s="420"/>
      <c r="KJZ164" s="420"/>
      <c r="KKA164" s="420"/>
      <c r="KKB164" s="420"/>
      <c r="KKC164" s="420"/>
      <c r="KKD164" s="420"/>
      <c r="KKE164" s="420"/>
      <c r="KKF164" s="420"/>
      <c r="KKG164" s="420"/>
      <c r="KKH164" s="420"/>
      <c r="KKI164" s="420"/>
      <c r="KKJ164" s="420"/>
      <c r="KKK164" s="420"/>
      <c r="KKL164" s="420"/>
      <c r="KKM164" s="420"/>
      <c r="KKN164" s="420"/>
      <c r="KKO164" s="420"/>
      <c r="KKP164" s="420"/>
      <c r="KKQ164" s="420"/>
      <c r="KKR164" s="420"/>
      <c r="KKS164" s="420"/>
      <c r="KKT164" s="420"/>
      <c r="KKU164" s="420"/>
      <c r="KKV164" s="420"/>
      <c r="KKW164" s="420"/>
      <c r="KKX164" s="420"/>
      <c r="KKY164" s="420"/>
      <c r="KKZ164" s="420"/>
      <c r="KLA164" s="420"/>
      <c r="KLB164" s="420"/>
      <c r="KLC164" s="420"/>
      <c r="KLD164" s="420"/>
      <c r="KLE164" s="420"/>
      <c r="KLF164" s="420"/>
      <c r="KLG164" s="420"/>
      <c r="KLH164" s="420"/>
      <c r="KLI164" s="420"/>
      <c r="KLJ164" s="420"/>
      <c r="KLK164" s="420"/>
      <c r="KLL164" s="420"/>
      <c r="KLM164" s="420"/>
      <c r="KLN164" s="420"/>
      <c r="KLO164" s="420"/>
      <c r="KLP164" s="420"/>
      <c r="KLQ164" s="420"/>
      <c r="KLR164" s="420"/>
      <c r="KLS164" s="420"/>
      <c r="KLT164" s="420"/>
      <c r="KLU164" s="420"/>
      <c r="KLV164" s="420"/>
      <c r="KLW164" s="420"/>
      <c r="KLX164" s="420"/>
      <c r="KLY164" s="420"/>
      <c r="KLZ164" s="420"/>
      <c r="KMA164" s="420"/>
      <c r="KMB164" s="420"/>
      <c r="KMC164" s="420"/>
      <c r="KMD164" s="420"/>
      <c r="KME164" s="420"/>
      <c r="KMF164" s="420"/>
      <c r="KMG164" s="420"/>
      <c r="KMH164" s="420"/>
      <c r="KMI164" s="420"/>
      <c r="KMJ164" s="420"/>
      <c r="KMK164" s="420"/>
      <c r="KML164" s="420"/>
      <c r="KMM164" s="420"/>
      <c r="KMN164" s="420"/>
      <c r="KMO164" s="420"/>
      <c r="KMP164" s="420"/>
      <c r="KMQ164" s="420"/>
      <c r="KMR164" s="420"/>
      <c r="KMS164" s="420"/>
      <c r="KMT164" s="420"/>
      <c r="KMU164" s="420"/>
      <c r="KMV164" s="420"/>
      <c r="KMW164" s="420"/>
      <c r="KMX164" s="420"/>
      <c r="KMY164" s="420"/>
      <c r="KMZ164" s="420"/>
      <c r="KNA164" s="420"/>
      <c r="KNB164" s="420"/>
      <c r="KNC164" s="420"/>
      <c r="KND164" s="420"/>
      <c r="KNE164" s="420"/>
      <c r="KNF164" s="420"/>
      <c r="KNG164" s="420"/>
      <c r="KNH164" s="420"/>
      <c r="KNI164" s="420"/>
      <c r="KNJ164" s="420"/>
      <c r="KNK164" s="420"/>
      <c r="KNL164" s="420"/>
      <c r="KNM164" s="420"/>
      <c r="KNN164" s="420"/>
      <c r="KNO164" s="420"/>
      <c r="KNP164" s="420"/>
      <c r="KNQ164" s="420"/>
      <c r="KNR164" s="420"/>
      <c r="KNS164" s="420"/>
      <c r="KNT164" s="420"/>
      <c r="KNU164" s="420"/>
      <c r="KNV164" s="420"/>
      <c r="KNW164" s="420"/>
      <c r="KNX164" s="420"/>
      <c r="KNY164" s="420"/>
      <c r="KNZ164" s="420"/>
      <c r="KOA164" s="420"/>
      <c r="KOB164" s="420"/>
      <c r="KOC164" s="420"/>
      <c r="KOD164" s="420"/>
      <c r="KOE164" s="420"/>
      <c r="KOF164" s="420"/>
      <c r="KOG164" s="420"/>
      <c r="KOH164" s="420"/>
      <c r="KOI164" s="420"/>
      <c r="KOJ164" s="420"/>
      <c r="KOK164" s="420"/>
      <c r="KOL164" s="420"/>
      <c r="KOM164" s="420"/>
      <c r="KON164" s="420"/>
      <c r="KOO164" s="420"/>
      <c r="KOP164" s="420"/>
      <c r="KOQ164" s="420"/>
      <c r="KOR164" s="420"/>
      <c r="KOS164" s="420"/>
      <c r="KOT164" s="420"/>
      <c r="KOU164" s="420"/>
      <c r="KOV164" s="420"/>
      <c r="KOW164" s="420"/>
      <c r="KOX164" s="420"/>
      <c r="KOY164" s="420"/>
      <c r="KOZ164" s="420"/>
      <c r="KPA164" s="420"/>
      <c r="KPB164" s="420"/>
      <c r="KPC164" s="420"/>
      <c r="KPD164" s="420"/>
      <c r="KPE164" s="420"/>
      <c r="KPF164" s="420"/>
      <c r="KPG164" s="420"/>
      <c r="KPH164" s="420"/>
      <c r="KPI164" s="420"/>
      <c r="KPJ164" s="420"/>
      <c r="KPK164" s="420"/>
      <c r="KPL164" s="420"/>
      <c r="KPM164" s="420"/>
      <c r="KPN164" s="420"/>
      <c r="KPO164" s="420"/>
      <c r="KPP164" s="420"/>
      <c r="KPQ164" s="420"/>
      <c r="KPR164" s="420"/>
      <c r="KPS164" s="420"/>
      <c r="KPT164" s="420"/>
      <c r="KPU164" s="420"/>
      <c r="KPV164" s="420"/>
      <c r="KPW164" s="420"/>
      <c r="KPX164" s="420"/>
      <c r="KPY164" s="420"/>
      <c r="KPZ164" s="420"/>
      <c r="KQA164" s="420"/>
      <c r="KQB164" s="420"/>
      <c r="KQC164" s="420"/>
      <c r="KQD164" s="420"/>
      <c r="KQE164" s="420"/>
      <c r="KQF164" s="420"/>
      <c r="KQG164" s="420"/>
      <c r="KQH164" s="420"/>
      <c r="KQI164" s="420"/>
      <c r="KQJ164" s="420"/>
      <c r="KQK164" s="420"/>
      <c r="KQL164" s="420"/>
      <c r="KQM164" s="420"/>
      <c r="KQN164" s="420"/>
      <c r="KQO164" s="420"/>
      <c r="KQP164" s="420"/>
      <c r="KQQ164" s="420"/>
      <c r="KQR164" s="420"/>
      <c r="KQS164" s="420"/>
      <c r="KQT164" s="420"/>
      <c r="KQU164" s="420"/>
      <c r="KQV164" s="420"/>
      <c r="KQW164" s="420"/>
      <c r="KQX164" s="420"/>
      <c r="KQY164" s="420"/>
      <c r="KQZ164" s="420"/>
      <c r="KRA164" s="420"/>
      <c r="KRB164" s="420"/>
      <c r="KRC164" s="420"/>
      <c r="KRD164" s="420"/>
      <c r="KRE164" s="420"/>
      <c r="KRF164" s="420"/>
      <c r="KRG164" s="420"/>
      <c r="KRH164" s="420"/>
      <c r="KRI164" s="420"/>
      <c r="KRJ164" s="420"/>
      <c r="KRK164" s="420"/>
      <c r="KRL164" s="420"/>
      <c r="KRM164" s="420"/>
      <c r="KRN164" s="420"/>
      <c r="KRO164" s="420"/>
      <c r="KRP164" s="420"/>
      <c r="KRQ164" s="420"/>
      <c r="KRR164" s="420"/>
      <c r="KRS164" s="420"/>
      <c r="KRT164" s="420"/>
      <c r="KRU164" s="420"/>
      <c r="KRV164" s="420"/>
      <c r="KRW164" s="420"/>
      <c r="KRX164" s="420"/>
      <c r="KRY164" s="420"/>
      <c r="KRZ164" s="420"/>
      <c r="KSA164" s="420"/>
      <c r="KSB164" s="420"/>
      <c r="KSC164" s="420"/>
      <c r="KSD164" s="420"/>
      <c r="KSE164" s="420"/>
      <c r="KSF164" s="420"/>
      <c r="KSG164" s="420"/>
      <c r="KSH164" s="420"/>
      <c r="KSI164" s="420"/>
      <c r="KSJ164" s="420"/>
      <c r="KSK164" s="420"/>
      <c r="KSL164" s="420"/>
      <c r="KSM164" s="420"/>
      <c r="KSN164" s="420"/>
      <c r="KSO164" s="420"/>
      <c r="KSP164" s="420"/>
      <c r="KSQ164" s="420"/>
      <c r="KSR164" s="420"/>
      <c r="KSS164" s="420"/>
      <c r="KST164" s="420"/>
      <c r="KSU164" s="420"/>
      <c r="KSV164" s="420"/>
      <c r="KSW164" s="420"/>
      <c r="KSX164" s="420"/>
      <c r="KSY164" s="420"/>
      <c r="KSZ164" s="420"/>
      <c r="KTA164" s="420"/>
      <c r="KTB164" s="420"/>
      <c r="KTC164" s="420"/>
      <c r="KTD164" s="420"/>
      <c r="KTE164" s="420"/>
      <c r="KTF164" s="420"/>
      <c r="KTG164" s="420"/>
      <c r="KTH164" s="420"/>
      <c r="KTI164" s="420"/>
      <c r="KTJ164" s="420"/>
      <c r="KTK164" s="420"/>
      <c r="KTL164" s="420"/>
      <c r="KTM164" s="420"/>
      <c r="KTN164" s="420"/>
      <c r="KTO164" s="420"/>
      <c r="KTP164" s="420"/>
      <c r="KTQ164" s="420"/>
      <c r="KTR164" s="420"/>
      <c r="KTS164" s="420"/>
      <c r="KTT164" s="420"/>
      <c r="KTU164" s="420"/>
      <c r="KTV164" s="420"/>
      <c r="KTW164" s="420"/>
      <c r="KTX164" s="420"/>
      <c r="KTY164" s="420"/>
      <c r="KTZ164" s="420"/>
      <c r="KUA164" s="420"/>
      <c r="KUB164" s="420"/>
      <c r="KUC164" s="420"/>
      <c r="KUD164" s="420"/>
      <c r="KUE164" s="420"/>
      <c r="KUF164" s="420"/>
      <c r="KUG164" s="420"/>
      <c r="KUH164" s="420"/>
      <c r="KUI164" s="420"/>
      <c r="KUJ164" s="420"/>
      <c r="KUK164" s="420"/>
      <c r="KUL164" s="420"/>
      <c r="KUM164" s="420"/>
      <c r="KUN164" s="420"/>
      <c r="KUO164" s="420"/>
      <c r="KUP164" s="420"/>
      <c r="KUQ164" s="420"/>
      <c r="KUR164" s="420"/>
      <c r="KUS164" s="420"/>
      <c r="KUT164" s="420"/>
      <c r="KUU164" s="420"/>
      <c r="KUV164" s="420"/>
      <c r="KUW164" s="420"/>
      <c r="KUX164" s="420"/>
      <c r="KUY164" s="420"/>
      <c r="KUZ164" s="420"/>
      <c r="KVA164" s="420"/>
      <c r="KVB164" s="420"/>
      <c r="KVC164" s="420"/>
      <c r="KVD164" s="420"/>
      <c r="KVE164" s="420"/>
      <c r="KVF164" s="420"/>
      <c r="KVG164" s="420"/>
      <c r="KVH164" s="420"/>
      <c r="KVI164" s="420"/>
      <c r="KVJ164" s="420"/>
      <c r="KVK164" s="420"/>
      <c r="KVL164" s="420"/>
      <c r="KVM164" s="420"/>
      <c r="KVN164" s="420"/>
      <c r="KVO164" s="420"/>
      <c r="KVP164" s="420"/>
      <c r="KVQ164" s="420"/>
      <c r="KVR164" s="420"/>
      <c r="KVS164" s="420"/>
      <c r="KVT164" s="420"/>
      <c r="KVU164" s="420"/>
      <c r="KVV164" s="420"/>
      <c r="KVW164" s="420"/>
      <c r="KVX164" s="420"/>
      <c r="KVY164" s="420"/>
      <c r="KVZ164" s="420"/>
      <c r="KWA164" s="420"/>
      <c r="KWB164" s="420"/>
      <c r="KWC164" s="420"/>
      <c r="KWD164" s="420"/>
      <c r="KWE164" s="420"/>
      <c r="KWF164" s="420"/>
      <c r="KWG164" s="420"/>
      <c r="KWH164" s="420"/>
      <c r="KWI164" s="420"/>
      <c r="KWJ164" s="420"/>
      <c r="KWK164" s="420"/>
      <c r="KWL164" s="420"/>
      <c r="KWM164" s="420"/>
      <c r="KWN164" s="420"/>
      <c r="KWO164" s="420"/>
      <c r="KWP164" s="420"/>
      <c r="KWQ164" s="420"/>
      <c r="KWR164" s="420"/>
      <c r="KWS164" s="420"/>
      <c r="KWT164" s="420"/>
      <c r="KWU164" s="420"/>
      <c r="KWV164" s="420"/>
      <c r="KWW164" s="420"/>
      <c r="KWX164" s="420"/>
      <c r="KWY164" s="420"/>
      <c r="KWZ164" s="420"/>
      <c r="KXA164" s="420"/>
      <c r="KXB164" s="420"/>
      <c r="KXC164" s="420"/>
      <c r="KXD164" s="420"/>
      <c r="KXE164" s="420"/>
      <c r="KXF164" s="420"/>
      <c r="KXG164" s="420"/>
      <c r="KXH164" s="420"/>
      <c r="KXI164" s="420"/>
      <c r="KXJ164" s="420"/>
      <c r="KXK164" s="420"/>
      <c r="KXL164" s="420"/>
      <c r="KXM164" s="420"/>
      <c r="KXN164" s="420"/>
      <c r="KXO164" s="420"/>
      <c r="KXP164" s="420"/>
      <c r="KXQ164" s="420"/>
      <c r="KXR164" s="420"/>
      <c r="KXS164" s="420"/>
      <c r="KXT164" s="420"/>
      <c r="KXU164" s="420"/>
      <c r="KXV164" s="420"/>
      <c r="KXW164" s="420"/>
      <c r="KXX164" s="420"/>
      <c r="KXY164" s="420"/>
      <c r="KXZ164" s="420"/>
      <c r="KYA164" s="420"/>
      <c r="KYB164" s="420"/>
      <c r="KYC164" s="420"/>
      <c r="KYD164" s="420"/>
      <c r="KYE164" s="420"/>
      <c r="KYF164" s="420"/>
      <c r="KYG164" s="420"/>
      <c r="KYH164" s="420"/>
      <c r="KYI164" s="420"/>
      <c r="KYJ164" s="420"/>
      <c r="KYK164" s="420"/>
      <c r="KYL164" s="420"/>
      <c r="KYM164" s="420"/>
      <c r="KYN164" s="420"/>
      <c r="KYO164" s="420"/>
      <c r="KYP164" s="420"/>
      <c r="KYQ164" s="420"/>
      <c r="KYR164" s="420"/>
      <c r="KYS164" s="420"/>
      <c r="KYT164" s="420"/>
      <c r="KYU164" s="420"/>
      <c r="KYV164" s="420"/>
      <c r="KYW164" s="420"/>
      <c r="KYX164" s="420"/>
      <c r="KYY164" s="420"/>
      <c r="KYZ164" s="420"/>
      <c r="KZA164" s="420"/>
      <c r="KZB164" s="420"/>
      <c r="KZC164" s="420"/>
      <c r="KZD164" s="420"/>
      <c r="KZE164" s="420"/>
      <c r="KZF164" s="420"/>
      <c r="KZG164" s="420"/>
      <c r="KZH164" s="420"/>
      <c r="KZI164" s="420"/>
      <c r="KZJ164" s="420"/>
      <c r="KZK164" s="420"/>
      <c r="KZL164" s="420"/>
      <c r="KZM164" s="420"/>
      <c r="KZN164" s="420"/>
      <c r="KZO164" s="420"/>
      <c r="KZP164" s="420"/>
      <c r="KZQ164" s="420"/>
      <c r="KZR164" s="420"/>
      <c r="KZS164" s="420"/>
      <c r="KZT164" s="420"/>
      <c r="KZU164" s="420"/>
      <c r="KZV164" s="420"/>
      <c r="KZW164" s="420"/>
      <c r="KZX164" s="420"/>
      <c r="KZY164" s="420"/>
      <c r="KZZ164" s="420"/>
      <c r="LAA164" s="420"/>
      <c r="LAB164" s="420"/>
      <c r="LAC164" s="420"/>
      <c r="LAD164" s="420"/>
      <c r="LAE164" s="420"/>
      <c r="LAF164" s="420"/>
      <c r="LAG164" s="420"/>
      <c r="LAH164" s="420"/>
      <c r="LAI164" s="420"/>
      <c r="LAJ164" s="420"/>
      <c r="LAK164" s="420"/>
      <c r="LAL164" s="420"/>
      <c r="LAM164" s="420"/>
      <c r="LAN164" s="420"/>
      <c r="LAO164" s="420"/>
      <c r="LAP164" s="420"/>
      <c r="LAQ164" s="420"/>
      <c r="LAR164" s="420"/>
      <c r="LAS164" s="420"/>
      <c r="LAT164" s="420"/>
      <c r="LAU164" s="420"/>
      <c r="LAV164" s="420"/>
      <c r="LAW164" s="420"/>
      <c r="LAX164" s="420"/>
      <c r="LAY164" s="420"/>
      <c r="LAZ164" s="420"/>
      <c r="LBA164" s="420"/>
      <c r="LBB164" s="420"/>
      <c r="LBC164" s="420"/>
      <c r="LBD164" s="420"/>
      <c r="LBE164" s="420"/>
      <c r="LBF164" s="420"/>
      <c r="LBG164" s="420"/>
      <c r="LBH164" s="420"/>
      <c r="LBI164" s="420"/>
      <c r="LBJ164" s="420"/>
      <c r="LBK164" s="420"/>
      <c r="LBL164" s="420"/>
      <c r="LBM164" s="420"/>
      <c r="LBN164" s="420"/>
      <c r="LBO164" s="420"/>
      <c r="LBP164" s="420"/>
      <c r="LBQ164" s="420"/>
      <c r="LBR164" s="420"/>
      <c r="LBS164" s="420"/>
      <c r="LBT164" s="420"/>
      <c r="LBU164" s="420"/>
      <c r="LBV164" s="420"/>
      <c r="LBW164" s="420"/>
      <c r="LBX164" s="420"/>
      <c r="LBY164" s="420"/>
      <c r="LBZ164" s="420"/>
      <c r="LCA164" s="420"/>
      <c r="LCB164" s="420"/>
      <c r="LCC164" s="420"/>
      <c r="LCD164" s="420"/>
      <c r="LCE164" s="420"/>
      <c r="LCF164" s="420"/>
      <c r="LCG164" s="420"/>
      <c r="LCH164" s="420"/>
      <c r="LCI164" s="420"/>
      <c r="LCJ164" s="420"/>
      <c r="LCK164" s="420"/>
      <c r="LCL164" s="420"/>
      <c r="LCM164" s="420"/>
      <c r="LCN164" s="420"/>
      <c r="LCO164" s="420"/>
      <c r="LCP164" s="420"/>
      <c r="LCQ164" s="420"/>
      <c r="LCR164" s="420"/>
      <c r="LCS164" s="420"/>
      <c r="LCT164" s="420"/>
      <c r="LCU164" s="420"/>
      <c r="LCV164" s="420"/>
      <c r="LCW164" s="420"/>
      <c r="LCX164" s="420"/>
      <c r="LCY164" s="420"/>
      <c r="LCZ164" s="420"/>
      <c r="LDA164" s="420"/>
      <c r="LDB164" s="420"/>
      <c r="LDC164" s="420"/>
      <c r="LDD164" s="420"/>
      <c r="LDE164" s="420"/>
      <c r="LDF164" s="420"/>
      <c r="LDG164" s="420"/>
      <c r="LDH164" s="420"/>
      <c r="LDI164" s="420"/>
      <c r="LDJ164" s="420"/>
      <c r="LDK164" s="420"/>
      <c r="LDL164" s="420"/>
      <c r="LDM164" s="420"/>
      <c r="LDN164" s="420"/>
      <c r="LDO164" s="420"/>
      <c r="LDP164" s="420"/>
      <c r="LDQ164" s="420"/>
      <c r="LDR164" s="420"/>
      <c r="LDS164" s="420"/>
      <c r="LDT164" s="420"/>
      <c r="LDU164" s="420"/>
      <c r="LDV164" s="420"/>
      <c r="LDW164" s="420"/>
      <c r="LDX164" s="420"/>
      <c r="LDY164" s="420"/>
      <c r="LDZ164" s="420"/>
      <c r="LEA164" s="420"/>
      <c r="LEB164" s="420"/>
      <c r="LEC164" s="420"/>
      <c r="LED164" s="420"/>
      <c r="LEE164" s="420"/>
      <c r="LEF164" s="420"/>
      <c r="LEG164" s="420"/>
      <c r="LEH164" s="420"/>
      <c r="LEI164" s="420"/>
      <c r="LEJ164" s="420"/>
      <c r="LEK164" s="420"/>
      <c r="LEL164" s="420"/>
      <c r="LEM164" s="420"/>
      <c r="LEN164" s="420"/>
      <c r="LEO164" s="420"/>
      <c r="LEP164" s="420"/>
      <c r="LEQ164" s="420"/>
      <c r="LER164" s="420"/>
      <c r="LES164" s="420"/>
      <c r="LET164" s="420"/>
      <c r="LEU164" s="420"/>
      <c r="LEV164" s="420"/>
      <c r="LEW164" s="420"/>
      <c r="LEX164" s="420"/>
      <c r="LEY164" s="420"/>
      <c r="LEZ164" s="420"/>
      <c r="LFA164" s="420"/>
      <c r="LFB164" s="420"/>
      <c r="LFC164" s="420"/>
      <c r="LFD164" s="420"/>
      <c r="LFE164" s="420"/>
      <c r="LFF164" s="420"/>
      <c r="LFG164" s="420"/>
      <c r="LFH164" s="420"/>
      <c r="LFI164" s="420"/>
      <c r="LFJ164" s="420"/>
      <c r="LFK164" s="420"/>
      <c r="LFL164" s="420"/>
      <c r="LFM164" s="420"/>
      <c r="LFN164" s="420"/>
      <c r="LFO164" s="420"/>
      <c r="LFP164" s="420"/>
      <c r="LFQ164" s="420"/>
      <c r="LFR164" s="420"/>
      <c r="LFS164" s="420"/>
      <c r="LFT164" s="420"/>
      <c r="LFU164" s="420"/>
      <c r="LFV164" s="420"/>
      <c r="LFW164" s="420"/>
      <c r="LFX164" s="420"/>
      <c r="LFY164" s="420"/>
      <c r="LFZ164" s="420"/>
      <c r="LGA164" s="420"/>
      <c r="LGB164" s="420"/>
      <c r="LGC164" s="420"/>
      <c r="LGD164" s="420"/>
      <c r="LGE164" s="420"/>
      <c r="LGF164" s="420"/>
      <c r="LGG164" s="420"/>
      <c r="LGH164" s="420"/>
      <c r="LGI164" s="420"/>
      <c r="LGJ164" s="420"/>
      <c r="LGK164" s="420"/>
      <c r="LGL164" s="420"/>
      <c r="LGM164" s="420"/>
      <c r="LGN164" s="420"/>
      <c r="LGO164" s="420"/>
      <c r="LGP164" s="420"/>
      <c r="LGQ164" s="420"/>
      <c r="LGR164" s="420"/>
      <c r="LGS164" s="420"/>
      <c r="LGT164" s="420"/>
      <c r="LGU164" s="420"/>
      <c r="LGV164" s="420"/>
      <c r="LGW164" s="420"/>
      <c r="LGX164" s="420"/>
      <c r="LGY164" s="420"/>
      <c r="LGZ164" s="420"/>
      <c r="LHA164" s="420"/>
      <c r="LHB164" s="420"/>
      <c r="LHC164" s="420"/>
      <c r="LHD164" s="420"/>
      <c r="LHE164" s="420"/>
      <c r="LHF164" s="420"/>
      <c r="LHG164" s="420"/>
      <c r="LHH164" s="420"/>
      <c r="LHI164" s="420"/>
      <c r="LHJ164" s="420"/>
      <c r="LHK164" s="420"/>
      <c r="LHL164" s="420"/>
      <c r="LHM164" s="420"/>
      <c r="LHN164" s="420"/>
      <c r="LHO164" s="420"/>
      <c r="LHP164" s="420"/>
      <c r="LHQ164" s="420"/>
      <c r="LHR164" s="420"/>
      <c r="LHS164" s="420"/>
      <c r="LHT164" s="420"/>
      <c r="LHU164" s="420"/>
      <c r="LHV164" s="420"/>
      <c r="LHW164" s="420"/>
      <c r="LHX164" s="420"/>
      <c r="LHY164" s="420"/>
      <c r="LHZ164" s="420"/>
      <c r="LIA164" s="420"/>
      <c r="LIB164" s="420"/>
      <c r="LIC164" s="420"/>
      <c r="LID164" s="420"/>
      <c r="LIE164" s="420"/>
      <c r="LIF164" s="420"/>
      <c r="LIG164" s="420"/>
      <c r="LIH164" s="420"/>
      <c r="LII164" s="420"/>
      <c r="LIJ164" s="420"/>
      <c r="LIK164" s="420"/>
      <c r="LIL164" s="420"/>
      <c r="LIM164" s="420"/>
      <c r="LIN164" s="420"/>
      <c r="LIO164" s="420"/>
      <c r="LIP164" s="420"/>
      <c r="LIQ164" s="420"/>
      <c r="LIR164" s="420"/>
      <c r="LIS164" s="420"/>
      <c r="LIT164" s="420"/>
      <c r="LIU164" s="420"/>
      <c r="LIV164" s="420"/>
      <c r="LIW164" s="420"/>
      <c r="LIX164" s="420"/>
      <c r="LIY164" s="420"/>
      <c r="LIZ164" s="420"/>
      <c r="LJA164" s="420"/>
      <c r="LJB164" s="420"/>
      <c r="LJC164" s="420"/>
      <c r="LJD164" s="420"/>
      <c r="LJE164" s="420"/>
      <c r="LJF164" s="420"/>
      <c r="LJG164" s="420"/>
      <c r="LJH164" s="420"/>
      <c r="LJI164" s="420"/>
      <c r="LJJ164" s="420"/>
      <c r="LJK164" s="420"/>
      <c r="LJL164" s="420"/>
      <c r="LJM164" s="420"/>
      <c r="LJN164" s="420"/>
      <c r="LJO164" s="420"/>
      <c r="LJP164" s="420"/>
      <c r="LJQ164" s="420"/>
      <c r="LJR164" s="420"/>
      <c r="LJS164" s="420"/>
      <c r="LJT164" s="420"/>
      <c r="LJU164" s="420"/>
      <c r="LJV164" s="420"/>
      <c r="LJW164" s="420"/>
      <c r="LJX164" s="420"/>
      <c r="LJY164" s="420"/>
      <c r="LJZ164" s="420"/>
      <c r="LKA164" s="420"/>
      <c r="LKB164" s="420"/>
      <c r="LKC164" s="420"/>
      <c r="LKD164" s="420"/>
      <c r="LKE164" s="420"/>
      <c r="LKF164" s="420"/>
      <c r="LKG164" s="420"/>
      <c r="LKH164" s="420"/>
      <c r="LKI164" s="420"/>
      <c r="LKJ164" s="420"/>
      <c r="LKK164" s="420"/>
      <c r="LKL164" s="420"/>
      <c r="LKM164" s="420"/>
      <c r="LKN164" s="420"/>
      <c r="LKO164" s="420"/>
      <c r="LKP164" s="420"/>
      <c r="LKQ164" s="420"/>
      <c r="LKR164" s="420"/>
      <c r="LKS164" s="420"/>
      <c r="LKT164" s="420"/>
      <c r="LKU164" s="420"/>
      <c r="LKV164" s="420"/>
      <c r="LKW164" s="420"/>
      <c r="LKX164" s="420"/>
      <c r="LKY164" s="420"/>
      <c r="LKZ164" s="420"/>
      <c r="LLA164" s="420"/>
      <c r="LLB164" s="420"/>
      <c r="LLC164" s="420"/>
      <c r="LLD164" s="420"/>
      <c r="LLE164" s="420"/>
      <c r="LLF164" s="420"/>
      <c r="LLG164" s="420"/>
      <c r="LLH164" s="420"/>
      <c r="LLI164" s="420"/>
      <c r="LLJ164" s="420"/>
      <c r="LLK164" s="420"/>
      <c r="LLL164" s="420"/>
      <c r="LLM164" s="420"/>
      <c r="LLN164" s="420"/>
      <c r="LLO164" s="420"/>
      <c r="LLP164" s="420"/>
      <c r="LLQ164" s="420"/>
      <c r="LLR164" s="420"/>
      <c r="LLS164" s="420"/>
      <c r="LLT164" s="420"/>
      <c r="LLU164" s="420"/>
      <c r="LLV164" s="420"/>
      <c r="LLW164" s="420"/>
      <c r="LLX164" s="420"/>
      <c r="LLY164" s="420"/>
      <c r="LLZ164" s="420"/>
      <c r="LMA164" s="420"/>
      <c r="LMB164" s="420"/>
      <c r="LMC164" s="420"/>
      <c r="LMD164" s="420"/>
      <c r="LME164" s="420"/>
      <c r="LMF164" s="420"/>
      <c r="LMG164" s="420"/>
      <c r="LMH164" s="420"/>
      <c r="LMI164" s="420"/>
      <c r="LMJ164" s="420"/>
      <c r="LMK164" s="420"/>
      <c r="LML164" s="420"/>
      <c r="LMM164" s="420"/>
      <c r="LMN164" s="420"/>
      <c r="LMO164" s="420"/>
      <c r="LMP164" s="420"/>
      <c r="LMQ164" s="420"/>
      <c r="LMR164" s="420"/>
      <c r="LMS164" s="420"/>
      <c r="LMT164" s="420"/>
      <c r="LMU164" s="420"/>
      <c r="LMV164" s="420"/>
      <c r="LMW164" s="420"/>
      <c r="LMX164" s="420"/>
      <c r="LMY164" s="420"/>
      <c r="LMZ164" s="420"/>
      <c r="LNA164" s="420"/>
      <c r="LNB164" s="420"/>
      <c r="LNC164" s="420"/>
      <c r="LND164" s="420"/>
      <c r="LNE164" s="420"/>
      <c r="LNF164" s="420"/>
      <c r="LNG164" s="420"/>
      <c r="LNH164" s="420"/>
      <c r="LNI164" s="420"/>
      <c r="LNJ164" s="420"/>
      <c r="LNK164" s="420"/>
      <c r="LNL164" s="420"/>
      <c r="LNM164" s="420"/>
      <c r="LNN164" s="420"/>
      <c r="LNO164" s="420"/>
      <c r="LNP164" s="420"/>
      <c r="LNQ164" s="420"/>
      <c r="LNR164" s="420"/>
      <c r="LNS164" s="420"/>
      <c r="LNT164" s="420"/>
      <c r="LNU164" s="420"/>
      <c r="LNV164" s="420"/>
      <c r="LNW164" s="420"/>
      <c r="LNX164" s="420"/>
      <c r="LNY164" s="420"/>
      <c r="LNZ164" s="420"/>
      <c r="LOA164" s="420"/>
      <c r="LOB164" s="420"/>
      <c r="LOC164" s="420"/>
      <c r="LOD164" s="420"/>
      <c r="LOE164" s="420"/>
      <c r="LOF164" s="420"/>
      <c r="LOG164" s="420"/>
      <c r="LOH164" s="420"/>
      <c r="LOI164" s="420"/>
      <c r="LOJ164" s="420"/>
      <c r="LOK164" s="420"/>
      <c r="LOL164" s="420"/>
      <c r="LOM164" s="420"/>
      <c r="LON164" s="420"/>
      <c r="LOO164" s="420"/>
      <c r="LOP164" s="420"/>
      <c r="LOQ164" s="420"/>
      <c r="LOR164" s="420"/>
      <c r="LOS164" s="420"/>
      <c r="LOT164" s="420"/>
      <c r="LOU164" s="420"/>
      <c r="LOV164" s="420"/>
      <c r="LOW164" s="420"/>
      <c r="LOX164" s="420"/>
      <c r="LOY164" s="420"/>
      <c r="LOZ164" s="420"/>
      <c r="LPA164" s="420"/>
      <c r="LPB164" s="420"/>
      <c r="LPC164" s="420"/>
      <c r="LPD164" s="420"/>
      <c r="LPE164" s="420"/>
      <c r="LPF164" s="420"/>
      <c r="LPG164" s="420"/>
      <c r="LPH164" s="420"/>
      <c r="LPI164" s="420"/>
      <c r="LPJ164" s="420"/>
      <c r="LPK164" s="420"/>
      <c r="LPL164" s="420"/>
      <c r="LPM164" s="420"/>
      <c r="LPN164" s="420"/>
      <c r="LPO164" s="420"/>
      <c r="LPP164" s="420"/>
      <c r="LPQ164" s="420"/>
      <c r="LPR164" s="420"/>
      <c r="LPS164" s="420"/>
      <c r="LPT164" s="420"/>
      <c r="LPU164" s="420"/>
      <c r="LPV164" s="420"/>
      <c r="LPW164" s="420"/>
      <c r="LPX164" s="420"/>
      <c r="LPY164" s="420"/>
      <c r="LPZ164" s="420"/>
      <c r="LQA164" s="420"/>
      <c r="LQB164" s="420"/>
      <c r="LQC164" s="420"/>
      <c r="LQD164" s="420"/>
      <c r="LQE164" s="420"/>
      <c r="LQF164" s="420"/>
      <c r="LQG164" s="420"/>
      <c r="LQH164" s="420"/>
      <c r="LQI164" s="420"/>
      <c r="LQJ164" s="420"/>
      <c r="LQK164" s="420"/>
      <c r="LQL164" s="420"/>
      <c r="LQM164" s="420"/>
      <c r="LQN164" s="420"/>
      <c r="LQO164" s="420"/>
      <c r="LQP164" s="420"/>
      <c r="LQQ164" s="420"/>
      <c r="LQR164" s="420"/>
      <c r="LQS164" s="420"/>
      <c r="LQT164" s="420"/>
      <c r="LQU164" s="420"/>
      <c r="LQV164" s="420"/>
      <c r="LQW164" s="420"/>
      <c r="LQX164" s="420"/>
      <c r="LQY164" s="420"/>
      <c r="LQZ164" s="420"/>
      <c r="LRA164" s="420"/>
      <c r="LRB164" s="420"/>
      <c r="LRC164" s="420"/>
      <c r="LRD164" s="420"/>
      <c r="LRE164" s="420"/>
      <c r="LRF164" s="420"/>
      <c r="LRG164" s="420"/>
      <c r="LRH164" s="420"/>
      <c r="LRI164" s="420"/>
      <c r="LRJ164" s="420"/>
      <c r="LRK164" s="420"/>
      <c r="LRL164" s="420"/>
      <c r="LRM164" s="420"/>
      <c r="LRN164" s="420"/>
      <c r="LRO164" s="420"/>
      <c r="LRP164" s="420"/>
      <c r="LRQ164" s="420"/>
      <c r="LRR164" s="420"/>
      <c r="LRS164" s="420"/>
      <c r="LRT164" s="420"/>
      <c r="LRU164" s="420"/>
      <c r="LRV164" s="420"/>
      <c r="LRW164" s="420"/>
      <c r="LRX164" s="420"/>
      <c r="LRY164" s="420"/>
      <c r="LRZ164" s="420"/>
      <c r="LSA164" s="420"/>
      <c r="LSB164" s="420"/>
      <c r="LSC164" s="420"/>
      <c r="LSD164" s="420"/>
      <c r="LSE164" s="420"/>
      <c r="LSF164" s="420"/>
      <c r="LSG164" s="420"/>
      <c r="LSH164" s="420"/>
      <c r="LSI164" s="420"/>
      <c r="LSJ164" s="420"/>
      <c r="LSK164" s="420"/>
      <c r="LSL164" s="420"/>
      <c r="LSM164" s="420"/>
      <c r="LSN164" s="420"/>
      <c r="LSO164" s="420"/>
      <c r="LSP164" s="420"/>
      <c r="LSQ164" s="420"/>
      <c r="LSR164" s="420"/>
      <c r="LSS164" s="420"/>
      <c r="LST164" s="420"/>
      <c r="LSU164" s="420"/>
      <c r="LSV164" s="420"/>
      <c r="LSW164" s="420"/>
      <c r="LSX164" s="420"/>
      <c r="LSY164" s="420"/>
      <c r="LSZ164" s="420"/>
      <c r="LTA164" s="420"/>
      <c r="LTB164" s="420"/>
      <c r="LTC164" s="420"/>
      <c r="LTD164" s="420"/>
      <c r="LTE164" s="420"/>
      <c r="LTF164" s="420"/>
      <c r="LTG164" s="420"/>
      <c r="LTH164" s="420"/>
      <c r="LTI164" s="420"/>
      <c r="LTJ164" s="420"/>
      <c r="LTK164" s="420"/>
      <c r="LTL164" s="420"/>
      <c r="LTM164" s="420"/>
      <c r="LTN164" s="420"/>
      <c r="LTO164" s="420"/>
      <c r="LTP164" s="420"/>
      <c r="LTQ164" s="420"/>
      <c r="LTR164" s="420"/>
      <c r="LTS164" s="420"/>
      <c r="LTT164" s="420"/>
      <c r="LTU164" s="420"/>
      <c r="LTV164" s="420"/>
      <c r="LTW164" s="420"/>
      <c r="LTX164" s="420"/>
      <c r="LTY164" s="420"/>
      <c r="LTZ164" s="420"/>
      <c r="LUA164" s="420"/>
      <c r="LUB164" s="420"/>
      <c r="LUC164" s="420"/>
      <c r="LUD164" s="420"/>
      <c r="LUE164" s="420"/>
      <c r="LUF164" s="420"/>
      <c r="LUG164" s="420"/>
      <c r="LUH164" s="420"/>
      <c r="LUI164" s="420"/>
      <c r="LUJ164" s="420"/>
      <c r="LUK164" s="420"/>
      <c r="LUL164" s="420"/>
      <c r="LUM164" s="420"/>
      <c r="LUN164" s="420"/>
      <c r="LUO164" s="420"/>
      <c r="LUP164" s="420"/>
      <c r="LUQ164" s="420"/>
      <c r="LUR164" s="420"/>
      <c r="LUS164" s="420"/>
      <c r="LUT164" s="420"/>
      <c r="LUU164" s="420"/>
      <c r="LUV164" s="420"/>
      <c r="LUW164" s="420"/>
      <c r="LUX164" s="420"/>
      <c r="LUY164" s="420"/>
      <c r="LUZ164" s="420"/>
      <c r="LVA164" s="420"/>
      <c r="LVB164" s="420"/>
      <c r="LVC164" s="420"/>
      <c r="LVD164" s="420"/>
      <c r="LVE164" s="420"/>
      <c r="LVF164" s="420"/>
      <c r="LVG164" s="420"/>
      <c r="LVH164" s="420"/>
      <c r="LVI164" s="420"/>
      <c r="LVJ164" s="420"/>
      <c r="LVK164" s="420"/>
      <c r="LVL164" s="420"/>
      <c r="LVM164" s="420"/>
      <c r="LVN164" s="420"/>
      <c r="LVO164" s="420"/>
      <c r="LVP164" s="420"/>
      <c r="LVQ164" s="420"/>
      <c r="LVR164" s="420"/>
      <c r="LVS164" s="420"/>
      <c r="LVT164" s="420"/>
      <c r="LVU164" s="420"/>
      <c r="LVV164" s="420"/>
      <c r="LVW164" s="420"/>
      <c r="LVX164" s="420"/>
      <c r="LVY164" s="420"/>
      <c r="LVZ164" s="420"/>
      <c r="LWA164" s="420"/>
      <c r="LWB164" s="420"/>
      <c r="LWC164" s="420"/>
      <c r="LWD164" s="420"/>
      <c r="LWE164" s="420"/>
      <c r="LWF164" s="420"/>
      <c r="LWG164" s="420"/>
      <c r="LWH164" s="420"/>
      <c r="LWI164" s="420"/>
      <c r="LWJ164" s="420"/>
      <c r="LWK164" s="420"/>
      <c r="LWL164" s="420"/>
      <c r="LWM164" s="420"/>
      <c r="LWN164" s="420"/>
      <c r="LWO164" s="420"/>
      <c r="LWP164" s="420"/>
      <c r="LWQ164" s="420"/>
      <c r="LWR164" s="420"/>
      <c r="LWS164" s="420"/>
      <c r="LWT164" s="420"/>
      <c r="LWU164" s="420"/>
      <c r="LWV164" s="420"/>
      <c r="LWW164" s="420"/>
      <c r="LWX164" s="420"/>
      <c r="LWY164" s="420"/>
      <c r="LWZ164" s="420"/>
      <c r="LXA164" s="420"/>
      <c r="LXB164" s="420"/>
      <c r="LXC164" s="420"/>
      <c r="LXD164" s="420"/>
      <c r="LXE164" s="420"/>
      <c r="LXF164" s="420"/>
      <c r="LXG164" s="420"/>
      <c r="LXH164" s="420"/>
      <c r="LXI164" s="420"/>
      <c r="LXJ164" s="420"/>
      <c r="LXK164" s="420"/>
      <c r="LXL164" s="420"/>
      <c r="LXM164" s="420"/>
      <c r="LXN164" s="420"/>
      <c r="LXO164" s="420"/>
      <c r="LXP164" s="420"/>
      <c r="LXQ164" s="420"/>
      <c r="LXR164" s="420"/>
      <c r="LXS164" s="420"/>
      <c r="LXT164" s="420"/>
      <c r="LXU164" s="420"/>
      <c r="LXV164" s="420"/>
      <c r="LXW164" s="420"/>
      <c r="LXX164" s="420"/>
      <c r="LXY164" s="420"/>
      <c r="LXZ164" s="420"/>
      <c r="LYA164" s="420"/>
      <c r="LYB164" s="420"/>
      <c r="LYC164" s="420"/>
      <c r="LYD164" s="420"/>
      <c r="LYE164" s="420"/>
      <c r="LYF164" s="420"/>
      <c r="LYG164" s="420"/>
      <c r="LYH164" s="420"/>
      <c r="LYI164" s="420"/>
      <c r="LYJ164" s="420"/>
      <c r="LYK164" s="420"/>
      <c r="LYL164" s="420"/>
      <c r="LYM164" s="420"/>
      <c r="LYN164" s="420"/>
      <c r="LYO164" s="420"/>
      <c r="LYP164" s="420"/>
      <c r="LYQ164" s="420"/>
      <c r="LYR164" s="420"/>
      <c r="LYS164" s="420"/>
      <c r="LYT164" s="420"/>
      <c r="LYU164" s="420"/>
      <c r="LYV164" s="420"/>
      <c r="LYW164" s="420"/>
      <c r="LYX164" s="420"/>
      <c r="LYY164" s="420"/>
      <c r="LYZ164" s="420"/>
      <c r="LZA164" s="420"/>
      <c r="LZB164" s="420"/>
      <c r="LZC164" s="420"/>
      <c r="LZD164" s="420"/>
      <c r="LZE164" s="420"/>
      <c r="LZF164" s="420"/>
      <c r="LZG164" s="420"/>
      <c r="LZH164" s="420"/>
      <c r="LZI164" s="420"/>
      <c r="LZJ164" s="420"/>
      <c r="LZK164" s="420"/>
      <c r="LZL164" s="420"/>
      <c r="LZM164" s="420"/>
      <c r="LZN164" s="420"/>
      <c r="LZO164" s="420"/>
      <c r="LZP164" s="420"/>
      <c r="LZQ164" s="420"/>
      <c r="LZR164" s="420"/>
      <c r="LZS164" s="420"/>
      <c r="LZT164" s="420"/>
      <c r="LZU164" s="420"/>
      <c r="LZV164" s="420"/>
      <c r="LZW164" s="420"/>
      <c r="LZX164" s="420"/>
      <c r="LZY164" s="420"/>
      <c r="LZZ164" s="420"/>
      <c r="MAA164" s="420"/>
      <c r="MAB164" s="420"/>
      <c r="MAC164" s="420"/>
      <c r="MAD164" s="420"/>
      <c r="MAE164" s="420"/>
      <c r="MAF164" s="420"/>
      <c r="MAG164" s="420"/>
      <c r="MAH164" s="420"/>
      <c r="MAI164" s="420"/>
      <c r="MAJ164" s="420"/>
      <c r="MAK164" s="420"/>
      <c r="MAL164" s="420"/>
      <c r="MAM164" s="420"/>
      <c r="MAN164" s="420"/>
      <c r="MAO164" s="420"/>
      <c r="MAP164" s="420"/>
      <c r="MAQ164" s="420"/>
      <c r="MAR164" s="420"/>
      <c r="MAS164" s="420"/>
      <c r="MAT164" s="420"/>
      <c r="MAU164" s="420"/>
      <c r="MAV164" s="420"/>
      <c r="MAW164" s="420"/>
      <c r="MAX164" s="420"/>
      <c r="MAY164" s="420"/>
      <c r="MAZ164" s="420"/>
      <c r="MBA164" s="420"/>
      <c r="MBB164" s="420"/>
      <c r="MBC164" s="420"/>
      <c r="MBD164" s="420"/>
      <c r="MBE164" s="420"/>
      <c r="MBF164" s="420"/>
      <c r="MBG164" s="420"/>
      <c r="MBH164" s="420"/>
      <c r="MBI164" s="420"/>
      <c r="MBJ164" s="420"/>
      <c r="MBK164" s="420"/>
      <c r="MBL164" s="420"/>
      <c r="MBM164" s="420"/>
      <c r="MBN164" s="420"/>
      <c r="MBO164" s="420"/>
      <c r="MBP164" s="420"/>
      <c r="MBQ164" s="420"/>
      <c r="MBR164" s="420"/>
      <c r="MBS164" s="420"/>
      <c r="MBT164" s="420"/>
      <c r="MBU164" s="420"/>
      <c r="MBV164" s="420"/>
      <c r="MBW164" s="420"/>
      <c r="MBX164" s="420"/>
      <c r="MBY164" s="420"/>
      <c r="MBZ164" s="420"/>
      <c r="MCA164" s="420"/>
      <c r="MCB164" s="420"/>
      <c r="MCC164" s="420"/>
      <c r="MCD164" s="420"/>
      <c r="MCE164" s="420"/>
      <c r="MCF164" s="420"/>
      <c r="MCG164" s="420"/>
      <c r="MCH164" s="420"/>
      <c r="MCI164" s="420"/>
      <c r="MCJ164" s="420"/>
      <c r="MCK164" s="420"/>
      <c r="MCL164" s="420"/>
      <c r="MCM164" s="420"/>
      <c r="MCN164" s="420"/>
      <c r="MCO164" s="420"/>
      <c r="MCP164" s="420"/>
      <c r="MCQ164" s="420"/>
      <c r="MCR164" s="420"/>
      <c r="MCS164" s="420"/>
      <c r="MCT164" s="420"/>
      <c r="MCU164" s="420"/>
      <c r="MCV164" s="420"/>
      <c r="MCW164" s="420"/>
      <c r="MCX164" s="420"/>
      <c r="MCY164" s="420"/>
      <c r="MCZ164" s="420"/>
      <c r="MDA164" s="420"/>
      <c r="MDB164" s="420"/>
      <c r="MDC164" s="420"/>
      <c r="MDD164" s="420"/>
      <c r="MDE164" s="420"/>
      <c r="MDF164" s="420"/>
      <c r="MDG164" s="420"/>
      <c r="MDH164" s="420"/>
      <c r="MDI164" s="420"/>
      <c r="MDJ164" s="420"/>
      <c r="MDK164" s="420"/>
      <c r="MDL164" s="420"/>
      <c r="MDM164" s="420"/>
      <c r="MDN164" s="420"/>
      <c r="MDO164" s="420"/>
      <c r="MDP164" s="420"/>
      <c r="MDQ164" s="420"/>
      <c r="MDR164" s="420"/>
      <c r="MDS164" s="420"/>
      <c r="MDT164" s="420"/>
      <c r="MDU164" s="420"/>
      <c r="MDV164" s="420"/>
      <c r="MDW164" s="420"/>
      <c r="MDX164" s="420"/>
      <c r="MDY164" s="420"/>
      <c r="MDZ164" s="420"/>
      <c r="MEA164" s="420"/>
      <c r="MEB164" s="420"/>
      <c r="MEC164" s="420"/>
      <c r="MED164" s="420"/>
      <c r="MEE164" s="420"/>
      <c r="MEF164" s="420"/>
      <c r="MEG164" s="420"/>
      <c r="MEH164" s="420"/>
      <c r="MEI164" s="420"/>
      <c r="MEJ164" s="420"/>
      <c r="MEK164" s="420"/>
      <c r="MEL164" s="420"/>
      <c r="MEM164" s="420"/>
      <c r="MEN164" s="420"/>
      <c r="MEO164" s="420"/>
      <c r="MEP164" s="420"/>
      <c r="MEQ164" s="420"/>
      <c r="MER164" s="420"/>
      <c r="MES164" s="420"/>
      <c r="MET164" s="420"/>
      <c r="MEU164" s="420"/>
      <c r="MEV164" s="420"/>
      <c r="MEW164" s="420"/>
      <c r="MEX164" s="420"/>
      <c r="MEY164" s="420"/>
      <c r="MEZ164" s="420"/>
      <c r="MFA164" s="420"/>
      <c r="MFB164" s="420"/>
      <c r="MFC164" s="420"/>
      <c r="MFD164" s="420"/>
      <c r="MFE164" s="420"/>
      <c r="MFF164" s="420"/>
      <c r="MFG164" s="420"/>
      <c r="MFH164" s="420"/>
      <c r="MFI164" s="420"/>
      <c r="MFJ164" s="420"/>
      <c r="MFK164" s="420"/>
      <c r="MFL164" s="420"/>
      <c r="MFM164" s="420"/>
      <c r="MFN164" s="420"/>
      <c r="MFO164" s="420"/>
      <c r="MFP164" s="420"/>
      <c r="MFQ164" s="420"/>
      <c r="MFR164" s="420"/>
      <c r="MFS164" s="420"/>
      <c r="MFT164" s="420"/>
      <c r="MFU164" s="420"/>
      <c r="MFV164" s="420"/>
      <c r="MFW164" s="420"/>
      <c r="MFX164" s="420"/>
      <c r="MFY164" s="420"/>
      <c r="MFZ164" s="420"/>
      <c r="MGA164" s="420"/>
      <c r="MGB164" s="420"/>
      <c r="MGC164" s="420"/>
      <c r="MGD164" s="420"/>
      <c r="MGE164" s="420"/>
      <c r="MGF164" s="420"/>
      <c r="MGG164" s="420"/>
      <c r="MGH164" s="420"/>
      <c r="MGI164" s="420"/>
      <c r="MGJ164" s="420"/>
      <c r="MGK164" s="420"/>
      <c r="MGL164" s="420"/>
      <c r="MGM164" s="420"/>
      <c r="MGN164" s="420"/>
      <c r="MGO164" s="420"/>
      <c r="MGP164" s="420"/>
      <c r="MGQ164" s="420"/>
      <c r="MGR164" s="420"/>
      <c r="MGS164" s="420"/>
      <c r="MGT164" s="420"/>
      <c r="MGU164" s="420"/>
      <c r="MGV164" s="420"/>
      <c r="MGW164" s="420"/>
      <c r="MGX164" s="420"/>
      <c r="MGY164" s="420"/>
      <c r="MGZ164" s="420"/>
      <c r="MHA164" s="420"/>
      <c r="MHB164" s="420"/>
      <c r="MHC164" s="420"/>
      <c r="MHD164" s="420"/>
      <c r="MHE164" s="420"/>
      <c r="MHF164" s="420"/>
      <c r="MHG164" s="420"/>
      <c r="MHH164" s="420"/>
      <c r="MHI164" s="420"/>
      <c r="MHJ164" s="420"/>
      <c r="MHK164" s="420"/>
      <c r="MHL164" s="420"/>
      <c r="MHM164" s="420"/>
      <c r="MHN164" s="420"/>
      <c r="MHO164" s="420"/>
      <c r="MHP164" s="420"/>
      <c r="MHQ164" s="420"/>
      <c r="MHR164" s="420"/>
      <c r="MHS164" s="420"/>
      <c r="MHT164" s="420"/>
      <c r="MHU164" s="420"/>
      <c r="MHV164" s="420"/>
      <c r="MHW164" s="420"/>
      <c r="MHX164" s="420"/>
      <c r="MHY164" s="420"/>
      <c r="MHZ164" s="420"/>
      <c r="MIA164" s="420"/>
      <c r="MIB164" s="420"/>
      <c r="MIC164" s="420"/>
      <c r="MID164" s="420"/>
      <c r="MIE164" s="420"/>
      <c r="MIF164" s="420"/>
      <c r="MIG164" s="420"/>
      <c r="MIH164" s="420"/>
      <c r="MII164" s="420"/>
      <c r="MIJ164" s="420"/>
      <c r="MIK164" s="420"/>
      <c r="MIL164" s="420"/>
      <c r="MIM164" s="420"/>
      <c r="MIN164" s="420"/>
      <c r="MIO164" s="420"/>
      <c r="MIP164" s="420"/>
      <c r="MIQ164" s="420"/>
      <c r="MIR164" s="420"/>
      <c r="MIS164" s="420"/>
      <c r="MIT164" s="420"/>
      <c r="MIU164" s="420"/>
      <c r="MIV164" s="420"/>
      <c r="MIW164" s="420"/>
      <c r="MIX164" s="420"/>
      <c r="MIY164" s="420"/>
      <c r="MIZ164" s="420"/>
      <c r="MJA164" s="420"/>
      <c r="MJB164" s="420"/>
      <c r="MJC164" s="420"/>
      <c r="MJD164" s="420"/>
      <c r="MJE164" s="420"/>
      <c r="MJF164" s="420"/>
      <c r="MJG164" s="420"/>
      <c r="MJH164" s="420"/>
      <c r="MJI164" s="420"/>
      <c r="MJJ164" s="420"/>
      <c r="MJK164" s="420"/>
      <c r="MJL164" s="420"/>
      <c r="MJM164" s="420"/>
      <c r="MJN164" s="420"/>
      <c r="MJO164" s="420"/>
      <c r="MJP164" s="420"/>
      <c r="MJQ164" s="420"/>
      <c r="MJR164" s="420"/>
      <c r="MJS164" s="420"/>
      <c r="MJT164" s="420"/>
      <c r="MJU164" s="420"/>
      <c r="MJV164" s="420"/>
      <c r="MJW164" s="420"/>
      <c r="MJX164" s="420"/>
      <c r="MJY164" s="420"/>
      <c r="MJZ164" s="420"/>
      <c r="MKA164" s="420"/>
      <c r="MKB164" s="420"/>
      <c r="MKC164" s="420"/>
      <c r="MKD164" s="420"/>
      <c r="MKE164" s="420"/>
      <c r="MKF164" s="420"/>
      <c r="MKG164" s="420"/>
      <c r="MKH164" s="420"/>
      <c r="MKI164" s="420"/>
      <c r="MKJ164" s="420"/>
      <c r="MKK164" s="420"/>
      <c r="MKL164" s="420"/>
      <c r="MKM164" s="420"/>
      <c r="MKN164" s="420"/>
      <c r="MKO164" s="420"/>
      <c r="MKP164" s="420"/>
      <c r="MKQ164" s="420"/>
      <c r="MKR164" s="420"/>
      <c r="MKS164" s="420"/>
      <c r="MKT164" s="420"/>
      <c r="MKU164" s="420"/>
      <c r="MKV164" s="420"/>
      <c r="MKW164" s="420"/>
      <c r="MKX164" s="420"/>
      <c r="MKY164" s="420"/>
      <c r="MKZ164" s="420"/>
      <c r="MLA164" s="420"/>
      <c r="MLB164" s="420"/>
      <c r="MLC164" s="420"/>
      <c r="MLD164" s="420"/>
      <c r="MLE164" s="420"/>
      <c r="MLF164" s="420"/>
      <c r="MLG164" s="420"/>
      <c r="MLH164" s="420"/>
      <c r="MLI164" s="420"/>
      <c r="MLJ164" s="420"/>
      <c r="MLK164" s="420"/>
      <c r="MLL164" s="420"/>
      <c r="MLM164" s="420"/>
      <c r="MLN164" s="420"/>
      <c r="MLO164" s="420"/>
      <c r="MLP164" s="420"/>
      <c r="MLQ164" s="420"/>
      <c r="MLR164" s="420"/>
      <c r="MLS164" s="420"/>
      <c r="MLT164" s="420"/>
      <c r="MLU164" s="420"/>
      <c r="MLV164" s="420"/>
      <c r="MLW164" s="420"/>
      <c r="MLX164" s="420"/>
      <c r="MLY164" s="420"/>
      <c r="MLZ164" s="420"/>
      <c r="MMA164" s="420"/>
      <c r="MMB164" s="420"/>
      <c r="MMC164" s="420"/>
      <c r="MMD164" s="420"/>
      <c r="MME164" s="420"/>
      <c r="MMF164" s="420"/>
      <c r="MMG164" s="420"/>
      <c r="MMH164" s="420"/>
      <c r="MMI164" s="420"/>
      <c r="MMJ164" s="420"/>
      <c r="MMK164" s="420"/>
      <c r="MML164" s="420"/>
      <c r="MMM164" s="420"/>
      <c r="MMN164" s="420"/>
      <c r="MMO164" s="420"/>
      <c r="MMP164" s="420"/>
      <c r="MMQ164" s="420"/>
      <c r="MMR164" s="420"/>
      <c r="MMS164" s="420"/>
      <c r="MMT164" s="420"/>
      <c r="MMU164" s="420"/>
      <c r="MMV164" s="420"/>
      <c r="MMW164" s="420"/>
      <c r="MMX164" s="420"/>
      <c r="MMY164" s="420"/>
      <c r="MMZ164" s="420"/>
      <c r="MNA164" s="420"/>
      <c r="MNB164" s="420"/>
      <c r="MNC164" s="420"/>
      <c r="MND164" s="420"/>
      <c r="MNE164" s="420"/>
      <c r="MNF164" s="420"/>
      <c r="MNG164" s="420"/>
      <c r="MNH164" s="420"/>
      <c r="MNI164" s="420"/>
      <c r="MNJ164" s="420"/>
      <c r="MNK164" s="420"/>
      <c r="MNL164" s="420"/>
      <c r="MNM164" s="420"/>
      <c r="MNN164" s="420"/>
      <c r="MNO164" s="420"/>
      <c r="MNP164" s="420"/>
      <c r="MNQ164" s="420"/>
      <c r="MNR164" s="420"/>
      <c r="MNS164" s="420"/>
      <c r="MNT164" s="420"/>
      <c r="MNU164" s="420"/>
      <c r="MNV164" s="420"/>
      <c r="MNW164" s="420"/>
      <c r="MNX164" s="420"/>
      <c r="MNY164" s="420"/>
      <c r="MNZ164" s="420"/>
      <c r="MOA164" s="420"/>
      <c r="MOB164" s="420"/>
      <c r="MOC164" s="420"/>
      <c r="MOD164" s="420"/>
      <c r="MOE164" s="420"/>
      <c r="MOF164" s="420"/>
      <c r="MOG164" s="420"/>
      <c r="MOH164" s="420"/>
      <c r="MOI164" s="420"/>
      <c r="MOJ164" s="420"/>
      <c r="MOK164" s="420"/>
      <c r="MOL164" s="420"/>
      <c r="MOM164" s="420"/>
      <c r="MON164" s="420"/>
      <c r="MOO164" s="420"/>
      <c r="MOP164" s="420"/>
      <c r="MOQ164" s="420"/>
      <c r="MOR164" s="420"/>
      <c r="MOS164" s="420"/>
      <c r="MOT164" s="420"/>
      <c r="MOU164" s="420"/>
      <c r="MOV164" s="420"/>
      <c r="MOW164" s="420"/>
      <c r="MOX164" s="420"/>
      <c r="MOY164" s="420"/>
      <c r="MOZ164" s="420"/>
      <c r="MPA164" s="420"/>
      <c r="MPB164" s="420"/>
      <c r="MPC164" s="420"/>
      <c r="MPD164" s="420"/>
      <c r="MPE164" s="420"/>
      <c r="MPF164" s="420"/>
      <c r="MPG164" s="420"/>
      <c r="MPH164" s="420"/>
      <c r="MPI164" s="420"/>
      <c r="MPJ164" s="420"/>
      <c r="MPK164" s="420"/>
      <c r="MPL164" s="420"/>
      <c r="MPM164" s="420"/>
      <c r="MPN164" s="420"/>
      <c r="MPO164" s="420"/>
      <c r="MPP164" s="420"/>
      <c r="MPQ164" s="420"/>
      <c r="MPR164" s="420"/>
      <c r="MPS164" s="420"/>
      <c r="MPT164" s="420"/>
      <c r="MPU164" s="420"/>
      <c r="MPV164" s="420"/>
      <c r="MPW164" s="420"/>
      <c r="MPX164" s="420"/>
      <c r="MPY164" s="420"/>
      <c r="MPZ164" s="420"/>
      <c r="MQA164" s="420"/>
      <c r="MQB164" s="420"/>
      <c r="MQC164" s="420"/>
      <c r="MQD164" s="420"/>
      <c r="MQE164" s="420"/>
      <c r="MQF164" s="420"/>
      <c r="MQG164" s="420"/>
      <c r="MQH164" s="420"/>
      <c r="MQI164" s="420"/>
      <c r="MQJ164" s="420"/>
      <c r="MQK164" s="420"/>
      <c r="MQL164" s="420"/>
      <c r="MQM164" s="420"/>
      <c r="MQN164" s="420"/>
      <c r="MQO164" s="420"/>
      <c r="MQP164" s="420"/>
      <c r="MQQ164" s="420"/>
      <c r="MQR164" s="420"/>
      <c r="MQS164" s="420"/>
      <c r="MQT164" s="420"/>
      <c r="MQU164" s="420"/>
      <c r="MQV164" s="420"/>
      <c r="MQW164" s="420"/>
      <c r="MQX164" s="420"/>
      <c r="MQY164" s="420"/>
      <c r="MQZ164" s="420"/>
      <c r="MRA164" s="420"/>
      <c r="MRB164" s="420"/>
      <c r="MRC164" s="420"/>
      <c r="MRD164" s="420"/>
      <c r="MRE164" s="420"/>
      <c r="MRF164" s="420"/>
      <c r="MRG164" s="420"/>
      <c r="MRH164" s="420"/>
      <c r="MRI164" s="420"/>
      <c r="MRJ164" s="420"/>
      <c r="MRK164" s="420"/>
      <c r="MRL164" s="420"/>
      <c r="MRM164" s="420"/>
      <c r="MRN164" s="420"/>
      <c r="MRO164" s="420"/>
      <c r="MRP164" s="420"/>
      <c r="MRQ164" s="420"/>
      <c r="MRR164" s="420"/>
      <c r="MRS164" s="420"/>
      <c r="MRT164" s="420"/>
      <c r="MRU164" s="420"/>
      <c r="MRV164" s="420"/>
      <c r="MRW164" s="420"/>
      <c r="MRX164" s="420"/>
      <c r="MRY164" s="420"/>
      <c r="MRZ164" s="420"/>
      <c r="MSA164" s="420"/>
      <c r="MSB164" s="420"/>
      <c r="MSC164" s="420"/>
      <c r="MSD164" s="420"/>
      <c r="MSE164" s="420"/>
      <c r="MSF164" s="420"/>
      <c r="MSG164" s="420"/>
      <c r="MSH164" s="420"/>
      <c r="MSI164" s="420"/>
      <c r="MSJ164" s="420"/>
      <c r="MSK164" s="420"/>
      <c r="MSL164" s="420"/>
      <c r="MSM164" s="420"/>
      <c r="MSN164" s="420"/>
      <c r="MSO164" s="420"/>
      <c r="MSP164" s="420"/>
      <c r="MSQ164" s="420"/>
      <c r="MSR164" s="420"/>
      <c r="MSS164" s="420"/>
      <c r="MST164" s="420"/>
      <c r="MSU164" s="420"/>
      <c r="MSV164" s="420"/>
      <c r="MSW164" s="420"/>
      <c r="MSX164" s="420"/>
      <c r="MSY164" s="420"/>
      <c r="MSZ164" s="420"/>
      <c r="MTA164" s="420"/>
      <c r="MTB164" s="420"/>
    </row>
    <row r="165" spans="1:9310" s="420" customFormat="1" ht="21" customHeight="1">
      <c r="A165" s="533"/>
      <c r="B165" s="566"/>
      <c r="C165" s="1056"/>
      <c r="D165" s="1203"/>
      <c r="E165" s="2961"/>
      <c r="F165" s="2916"/>
      <c r="G165" s="2912"/>
      <c r="H165" s="1118"/>
      <c r="I165" s="2977" t="s">
        <v>1322</v>
      </c>
      <c r="J165" s="3029" t="s">
        <v>570</v>
      </c>
      <c r="K165" s="3004">
        <f>N165</f>
        <v>53000</v>
      </c>
      <c r="L165" s="1163"/>
      <c r="M165" s="1172"/>
      <c r="N165" s="1160">
        <f>ROUNDUP(O165*P165, -3)</f>
        <v>53000</v>
      </c>
      <c r="O165" s="1097">
        <v>6613000</v>
      </c>
      <c r="P165" s="1202">
        <v>8.0000000000000002E-3</v>
      </c>
      <c r="Q165" s="466"/>
      <c r="R165" s="466"/>
      <c r="S165" s="468"/>
    </row>
    <row r="166" spans="1:9310" s="420" customFormat="1" ht="21" customHeight="1">
      <c r="A166" s="533"/>
      <c r="B166" s="566"/>
      <c r="C166" s="1056"/>
      <c r="D166" s="1203"/>
      <c r="E166" s="2961"/>
      <c r="F166" s="2916"/>
      <c r="G166" s="2912"/>
      <c r="H166" s="1118"/>
      <c r="I166" s="2991" t="s">
        <v>1324</v>
      </c>
      <c r="J166" s="3029" t="s">
        <v>570</v>
      </c>
      <c r="K166" s="3004">
        <f>K167</f>
        <v>12000</v>
      </c>
      <c r="L166" s="1127" t="s">
        <v>1325</v>
      </c>
      <c r="M166" s="1095">
        <f>N167</f>
        <v>12000</v>
      </c>
      <c r="N166" s="1107"/>
      <c r="O166" s="1097"/>
      <c r="P166" s="466"/>
      <c r="Q166" s="466"/>
      <c r="R166" s="466"/>
      <c r="S166" s="468"/>
    </row>
    <row r="167" spans="1:9310" s="420" customFormat="1" ht="21" customHeight="1">
      <c r="A167" s="533"/>
      <c r="B167" s="566"/>
      <c r="C167" s="1056"/>
      <c r="D167" s="1203"/>
      <c r="E167" s="2961"/>
      <c r="F167" s="2916"/>
      <c r="G167" s="2912"/>
      <c r="H167" s="1118"/>
      <c r="I167" s="2977" t="s">
        <v>1326</v>
      </c>
      <c r="J167" s="3029" t="s">
        <v>73</v>
      </c>
      <c r="K167" s="3004">
        <f>N167</f>
        <v>12000</v>
      </c>
      <c r="L167" s="1163" t="s">
        <v>1327</v>
      </c>
      <c r="M167" s="1095"/>
      <c r="N167" s="1107">
        <f>O167</f>
        <v>12000</v>
      </c>
      <c r="O167" s="1097">
        <v>12000</v>
      </c>
      <c r="P167" s="466">
        <v>1</v>
      </c>
      <c r="Q167" s="466"/>
      <c r="R167" s="466"/>
      <c r="S167" s="468"/>
    </row>
    <row r="168" spans="1:9310" s="420" customFormat="1" ht="21" customHeight="1">
      <c r="A168" s="533"/>
      <c r="B168" s="1109"/>
      <c r="C168" s="1114"/>
      <c r="D168" s="1140"/>
      <c r="E168" s="2952"/>
      <c r="F168" s="2907"/>
      <c r="G168" s="2912"/>
      <c r="H168" s="1118"/>
      <c r="I168" s="2989" t="s">
        <v>1328</v>
      </c>
      <c r="J168" s="3029" t="s">
        <v>505</v>
      </c>
      <c r="K168" s="3004">
        <f>SUM(K169:K170)</f>
        <v>10000</v>
      </c>
      <c r="L168" s="1127" t="s">
        <v>1329</v>
      </c>
      <c r="M168" s="1095">
        <f>SUM(N169:N170)</f>
        <v>10000</v>
      </c>
      <c r="N168" s="1107" t="s">
        <v>505</v>
      </c>
      <c r="O168" s="1097" t="s">
        <v>505</v>
      </c>
      <c r="P168" s="466" t="s">
        <v>505</v>
      </c>
      <c r="Q168" s="466" t="s">
        <v>505</v>
      </c>
      <c r="R168" s="466"/>
      <c r="S168" s="419"/>
      <c r="T168" s="419"/>
      <c r="U168" s="419"/>
    </row>
    <row r="169" spans="1:9310" s="420" customFormat="1" ht="21" customHeight="1">
      <c r="A169" s="533"/>
      <c r="B169" s="1109"/>
      <c r="C169" s="1114"/>
      <c r="D169" s="1140"/>
      <c r="E169" s="2952"/>
      <c r="F169" s="2907"/>
      <c r="G169" s="2912"/>
      <c r="H169" s="1118"/>
      <c r="I169" s="2989" t="s">
        <v>1330</v>
      </c>
      <c r="J169" s="3029" t="s">
        <v>570</v>
      </c>
      <c r="K169" s="3004">
        <f t="shared" ref="K169:K172" si="27">N169</f>
        <v>6000</v>
      </c>
      <c r="L169" s="1139" t="s">
        <v>1331</v>
      </c>
      <c r="M169" s="1095" t="s">
        <v>505</v>
      </c>
      <c r="N169" s="1107">
        <f>O169*Q169</f>
        <v>6000</v>
      </c>
      <c r="O169" s="1097">
        <v>6000</v>
      </c>
      <c r="P169" s="466"/>
      <c r="Q169" s="466">
        <v>1</v>
      </c>
      <c r="R169" s="466"/>
      <c r="S169" s="419"/>
      <c r="T169" s="419"/>
      <c r="U169" s="419"/>
    </row>
    <row r="170" spans="1:9310" s="420" customFormat="1" ht="21" customHeight="1">
      <c r="A170" s="533"/>
      <c r="B170" s="1109"/>
      <c r="C170" s="1114"/>
      <c r="D170" s="1140"/>
      <c r="E170" s="2952"/>
      <c r="F170" s="2907"/>
      <c r="G170" s="2912"/>
      <c r="H170" s="1118"/>
      <c r="I170" s="2989" t="s">
        <v>1332</v>
      </c>
      <c r="J170" s="3029" t="s">
        <v>570</v>
      </c>
      <c r="K170" s="3004">
        <f t="shared" si="27"/>
        <v>4000</v>
      </c>
      <c r="L170" s="1139" t="s">
        <v>1333</v>
      </c>
      <c r="M170" s="1095" t="s">
        <v>505</v>
      </c>
      <c r="N170" s="1107">
        <f>O170*Q170</f>
        <v>4000</v>
      </c>
      <c r="O170" s="1097">
        <v>4000</v>
      </c>
      <c r="P170" s="466"/>
      <c r="Q170" s="466">
        <v>1</v>
      </c>
      <c r="R170" s="466"/>
      <c r="S170" s="419"/>
      <c r="T170" s="419"/>
      <c r="U170" s="419"/>
    </row>
    <row r="171" spans="1:9310" s="385" customFormat="1" ht="21" customHeight="1">
      <c r="A171" s="533"/>
      <c r="B171" s="566"/>
      <c r="C171" s="1056"/>
      <c r="D171" s="1203"/>
      <c r="E171" s="2961"/>
      <c r="F171" s="2916"/>
      <c r="G171" s="2912"/>
      <c r="H171" s="1118"/>
      <c r="I171" s="2989" t="s">
        <v>1334</v>
      </c>
      <c r="J171" s="3029" t="s">
        <v>570</v>
      </c>
      <c r="K171" s="3004">
        <f t="shared" si="27"/>
        <v>105</v>
      </c>
      <c r="L171" s="1127" t="s">
        <v>1335</v>
      </c>
      <c r="M171" s="1095">
        <f t="shared" ref="M171:M172" si="28">N171</f>
        <v>105</v>
      </c>
      <c r="N171" s="1107">
        <f>O171*P171*Q171</f>
        <v>105</v>
      </c>
      <c r="O171" s="1097">
        <v>3.5</v>
      </c>
      <c r="P171" s="466">
        <v>30</v>
      </c>
      <c r="Q171" s="466">
        <v>1</v>
      </c>
      <c r="R171" s="466"/>
      <c r="S171" s="468"/>
      <c r="T171" s="420"/>
      <c r="U171" s="420"/>
      <c r="V171" s="420"/>
      <c r="W171" s="420"/>
      <c r="X171" s="420"/>
      <c r="Y171" s="420"/>
      <c r="Z171" s="420"/>
      <c r="AA171" s="420"/>
      <c r="AB171" s="420"/>
      <c r="AC171" s="420"/>
      <c r="AD171" s="420"/>
      <c r="AE171" s="420"/>
      <c r="AF171" s="420"/>
      <c r="AG171" s="420"/>
      <c r="AH171" s="420"/>
      <c r="AI171" s="420"/>
      <c r="AJ171" s="420"/>
      <c r="AK171" s="420"/>
      <c r="AL171" s="420"/>
      <c r="AM171" s="420"/>
      <c r="AN171" s="420"/>
      <c r="AO171" s="420"/>
      <c r="AP171" s="420"/>
      <c r="AQ171" s="420"/>
      <c r="AR171" s="420"/>
      <c r="AS171" s="420"/>
    </row>
    <row r="172" spans="1:9310" s="420" customFormat="1" ht="21" customHeight="1">
      <c r="A172" s="533"/>
      <c r="B172" s="566"/>
      <c r="C172" s="1056"/>
      <c r="D172" s="1203"/>
      <c r="E172" s="2961"/>
      <c r="F172" s="2916"/>
      <c r="G172" s="2912"/>
      <c r="H172" s="1118"/>
      <c r="I172" s="2977" t="s">
        <v>1336</v>
      </c>
      <c r="J172" s="3029" t="s">
        <v>570</v>
      </c>
      <c r="K172" s="3004">
        <f t="shared" si="27"/>
        <v>240</v>
      </c>
      <c r="L172" s="1127" t="s">
        <v>1337</v>
      </c>
      <c r="M172" s="1095">
        <f t="shared" si="28"/>
        <v>240</v>
      </c>
      <c r="N172" s="1107">
        <f>O172*P172*Q172</f>
        <v>240</v>
      </c>
      <c r="O172" s="1097">
        <v>6</v>
      </c>
      <c r="P172" s="466">
        <v>10</v>
      </c>
      <c r="Q172" s="466">
        <v>4</v>
      </c>
      <c r="R172" s="466"/>
      <c r="S172" s="468"/>
    </row>
    <row r="173" spans="1:9310" s="420" customFormat="1" ht="21" customHeight="1">
      <c r="A173" s="533"/>
      <c r="B173" s="566"/>
      <c r="C173" s="1056"/>
      <c r="D173" s="1203"/>
      <c r="E173" s="2961"/>
      <c r="F173" s="2916"/>
      <c r="G173" s="2912"/>
      <c r="H173" s="1118"/>
      <c r="I173" s="2977" t="s">
        <v>1338</v>
      </c>
      <c r="J173" s="3029"/>
      <c r="K173" s="3004">
        <f>SUM(K174:K180)</f>
        <v>36860</v>
      </c>
      <c r="L173" s="1127" t="s">
        <v>1338</v>
      </c>
      <c r="M173" s="1095">
        <f>SUM(N174:N180)</f>
        <v>36860</v>
      </c>
      <c r="N173" s="1107"/>
      <c r="O173" s="1097"/>
      <c r="P173" s="466"/>
      <c r="Q173" s="466"/>
      <c r="R173" s="466"/>
      <c r="S173" s="468"/>
    </row>
    <row r="174" spans="1:9310" s="420" customFormat="1" ht="21" customHeight="1">
      <c r="A174" s="533"/>
      <c r="B174" s="566"/>
      <c r="C174" s="1056"/>
      <c r="D174" s="1203"/>
      <c r="E174" s="2961"/>
      <c r="F174" s="2916"/>
      <c r="G174" s="2912"/>
      <c r="H174" s="1118"/>
      <c r="I174" s="2977" t="s">
        <v>1339</v>
      </c>
      <c r="J174" s="3032" t="s">
        <v>570</v>
      </c>
      <c r="K174" s="3004">
        <f t="shared" ref="K174:K180" si="29">N174</f>
        <v>400</v>
      </c>
      <c r="L174" s="1139" t="s">
        <v>1340</v>
      </c>
      <c r="M174" s="1095"/>
      <c r="N174" s="1107">
        <f>O174*P174</f>
        <v>400</v>
      </c>
      <c r="O174" s="1097">
        <v>20</v>
      </c>
      <c r="P174" s="466">
        <v>20</v>
      </c>
      <c r="Q174" s="466"/>
      <c r="R174" s="466"/>
      <c r="S174" s="468"/>
    </row>
    <row r="175" spans="1:9310" s="420" customFormat="1" ht="21" customHeight="1">
      <c r="A175" s="1135"/>
      <c r="B175" s="1168"/>
      <c r="C175" s="1173"/>
      <c r="D175" s="1204"/>
      <c r="E175" s="2962"/>
      <c r="F175" s="2918"/>
      <c r="G175" s="2921"/>
      <c r="H175" s="1124"/>
      <c r="I175" s="2992" t="s">
        <v>1341</v>
      </c>
      <c r="J175" s="3040" t="s">
        <v>570</v>
      </c>
      <c r="K175" s="3010">
        <f t="shared" si="29"/>
        <v>9500</v>
      </c>
      <c r="L175" s="1139" t="s">
        <v>1342</v>
      </c>
      <c r="M175" s="1095"/>
      <c r="N175" s="1107">
        <f>O175*P175</f>
        <v>9500</v>
      </c>
      <c r="O175" s="1097">
        <v>1900</v>
      </c>
      <c r="P175" s="466">
        <v>5</v>
      </c>
      <c r="Q175" s="466"/>
      <c r="R175" s="466"/>
      <c r="S175" s="468"/>
    </row>
    <row r="176" spans="1:9310" s="385" customFormat="1" ht="21" customHeight="1">
      <c r="A176" s="533"/>
      <c r="B176" s="566"/>
      <c r="C176" s="1056"/>
      <c r="D176" s="1203"/>
      <c r="E176" s="2961"/>
      <c r="F176" s="2916"/>
      <c r="G176" s="2912"/>
      <c r="H176" s="1118"/>
      <c r="I176" s="2989" t="s">
        <v>1343</v>
      </c>
      <c r="J176" s="3029" t="s">
        <v>570</v>
      </c>
      <c r="K176" s="3004">
        <f t="shared" si="29"/>
        <v>3360</v>
      </c>
      <c r="L176" s="1139" t="s">
        <v>1344</v>
      </c>
      <c r="M176" s="1095"/>
      <c r="N176" s="1107">
        <f>O176*P176*Q176</f>
        <v>3360</v>
      </c>
      <c r="O176" s="1097">
        <v>7</v>
      </c>
      <c r="P176" s="466">
        <v>40</v>
      </c>
      <c r="Q176" s="466">
        <v>12</v>
      </c>
      <c r="R176" s="466"/>
      <c r="S176" s="468"/>
      <c r="T176" s="420"/>
      <c r="U176" s="420"/>
      <c r="V176" s="420"/>
      <c r="W176" s="420"/>
      <c r="X176" s="420"/>
      <c r="Y176" s="420"/>
      <c r="Z176" s="420"/>
      <c r="AA176" s="420"/>
      <c r="AB176" s="420"/>
      <c r="AC176" s="420"/>
      <c r="AD176" s="420"/>
      <c r="AE176" s="420"/>
      <c r="AF176" s="420"/>
      <c r="AG176" s="420"/>
      <c r="AH176" s="420"/>
      <c r="AI176" s="420"/>
      <c r="AJ176" s="420"/>
      <c r="AK176" s="420"/>
      <c r="AL176" s="420"/>
      <c r="AM176" s="420"/>
      <c r="AN176" s="420"/>
      <c r="AO176" s="420"/>
      <c r="AP176" s="420"/>
      <c r="AQ176" s="420"/>
      <c r="AR176" s="420"/>
      <c r="AS176" s="420"/>
    </row>
    <row r="177" spans="1:21" s="420" customFormat="1" ht="21" customHeight="1">
      <c r="A177" s="533"/>
      <c r="B177" s="566"/>
      <c r="C177" s="1056"/>
      <c r="D177" s="1203"/>
      <c r="E177" s="2961"/>
      <c r="F177" s="2916"/>
      <c r="G177" s="2912"/>
      <c r="H177" s="1118"/>
      <c r="I177" s="2977" t="s">
        <v>1345</v>
      </c>
      <c r="J177" s="3032" t="s">
        <v>570</v>
      </c>
      <c r="K177" s="3004">
        <f t="shared" si="29"/>
        <v>7000</v>
      </c>
      <c r="L177" s="1139" t="s">
        <v>1346</v>
      </c>
      <c r="M177" s="1095"/>
      <c r="N177" s="1107">
        <f>O177*P177</f>
        <v>7000</v>
      </c>
      <c r="O177" s="1097">
        <v>3500</v>
      </c>
      <c r="P177" s="466">
        <v>2</v>
      </c>
      <c r="Q177" s="466"/>
      <c r="R177" s="466"/>
      <c r="S177" s="468"/>
    </row>
    <row r="178" spans="1:21" s="420" customFormat="1" ht="21" customHeight="1">
      <c r="A178" s="533"/>
      <c r="B178" s="566"/>
      <c r="C178" s="1056"/>
      <c r="D178" s="1203"/>
      <c r="E178" s="2961"/>
      <c r="F178" s="2916"/>
      <c r="G178" s="2912"/>
      <c r="H178" s="1118"/>
      <c r="I178" s="2977" t="s">
        <v>1347</v>
      </c>
      <c r="J178" s="3032" t="s">
        <v>570</v>
      </c>
      <c r="K178" s="3004">
        <f t="shared" si="29"/>
        <v>12000</v>
      </c>
      <c r="L178" s="1139" t="s">
        <v>1348</v>
      </c>
      <c r="M178" s="1095"/>
      <c r="N178" s="1107">
        <f>O178*P178</f>
        <v>12000</v>
      </c>
      <c r="O178" s="1097">
        <v>2000</v>
      </c>
      <c r="P178" s="466">
        <v>6</v>
      </c>
      <c r="Q178" s="466"/>
      <c r="R178" s="466"/>
      <c r="S178" s="468"/>
    </row>
    <row r="179" spans="1:21" s="420" customFormat="1" ht="21" customHeight="1">
      <c r="A179" s="533"/>
      <c r="B179" s="566"/>
      <c r="C179" s="1056"/>
      <c r="D179" s="1203"/>
      <c r="E179" s="2961"/>
      <c r="F179" s="2916"/>
      <c r="G179" s="2912"/>
      <c r="H179" s="1118"/>
      <c r="I179" s="2977" t="s">
        <v>1349</v>
      </c>
      <c r="J179" s="3032" t="s">
        <v>570</v>
      </c>
      <c r="K179" s="3004">
        <f t="shared" si="29"/>
        <v>2400</v>
      </c>
      <c r="L179" s="1139" t="s">
        <v>1350</v>
      </c>
      <c r="M179" s="1095"/>
      <c r="N179" s="1107">
        <f>O179*P179</f>
        <v>2400</v>
      </c>
      <c r="O179" s="1097">
        <v>600</v>
      </c>
      <c r="P179" s="466">
        <v>4</v>
      </c>
      <c r="Q179" s="466"/>
      <c r="R179" s="466"/>
      <c r="S179" s="468"/>
    </row>
    <row r="180" spans="1:21" s="420" customFormat="1" ht="21" customHeight="1">
      <c r="A180" s="533"/>
      <c r="B180" s="566"/>
      <c r="C180" s="1056"/>
      <c r="D180" s="1203"/>
      <c r="E180" s="2961"/>
      <c r="F180" s="2916"/>
      <c r="G180" s="2912"/>
      <c r="H180" s="1118"/>
      <c r="I180" s="2977" t="s">
        <v>1351</v>
      </c>
      <c r="J180" s="3032" t="s">
        <v>570</v>
      </c>
      <c r="K180" s="3004">
        <f t="shared" si="29"/>
        <v>2200</v>
      </c>
      <c r="L180" s="1139" t="s">
        <v>1352</v>
      </c>
      <c r="M180" s="1095"/>
      <c r="N180" s="1107">
        <f>O180*P180</f>
        <v>2200</v>
      </c>
      <c r="O180" s="1097">
        <v>1100</v>
      </c>
      <c r="P180" s="466">
        <v>2</v>
      </c>
      <c r="Q180" s="466"/>
      <c r="R180" s="466"/>
      <c r="S180" s="468"/>
    </row>
    <row r="181" spans="1:21" s="420" customFormat="1" ht="21" customHeight="1">
      <c r="A181" s="533"/>
      <c r="B181" s="566"/>
      <c r="C181" s="1056"/>
      <c r="D181" s="1203"/>
      <c r="E181" s="2961"/>
      <c r="F181" s="2916"/>
      <c r="G181" s="2912"/>
      <c r="H181" s="1118"/>
      <c r="I181" s="2977" t="s">
        <v>1353</v>
      </c>
      <c r="J181" s="3029"/>
      <c r="K181" s="3004">
        <f>SUM(K182:K183)</f>
        <v>10300</v>
      </c>
      <c r="L181" s="1127" t="s">
        <v>1353</v>
      </c>
      <c r="M181" s="1095">
        <f>SUM(N182:N183)</f>
        <v>10300</v>
      </c>
      <c r="N181" s="1107"/>
      <c r="O181" s="1097"/>
      <c r="P181" s="466"/>
      <c r="Q181" s="466"/>
      <c r="R181" s="466"/>
      <c r="S181" s="468"/>
    </row>
    <row r="182" spans="1:21" s="420" customFormat="1" ht="21" customHeight="1">
      <c r="A182" s="533"/>
      <c r="B182" s="566"/>
      <c r="C182" s="1056"/>
      <c r="D182" s="1203"/>
      <c r="E182" s="2961"/>
      <c r="F182" s="2916"/>
      <c r="G182" s="2912"/>
      <c r="H182" s="1118"/>
      <c r="I182" s="2977" t="s">
        <v>1354</v>
      </c>
      <c r="J182" s="3032" t="s">
        <v>570</v>
      </c>
      <c r="K182" s="3004">
        <f t="shared" ref="K182:K183" si="30">N182</f>
        <v>300</v>
      </c>
      <c r="L182" s="1139" t="s">
        <v>1355</v>
      </c>
      <c r="M182" s="1095"/>
      <c r="N182" s="1107">
        <f>O182*P182</f>
        <v>300</v>
      </c>
      <c r="O182" s="1097">
        <v>300</v>
      </c>
      <c r="P182" s="466">
        <v>1</v>
      </c>
      <c r="Q182" s="466"/>
      <c r="R182" s="466"/>
      <c r="S182" s="468"/>
    </row>
    <row r="183" spans="1:21" s="420" customFormat="1" ht="21" customHeight="1">
      <c r="A183" s="533"/>
      <c r="B183" s="566"/>
      <c r="C183" s="1056"/>
      <c r="D183" s="1203"/>
      <c r="E183" s="2961"/>
      <c r="F183" s="2916"/>
      <c r="G183" s="2912"/>
      <c r="H183" s="1118"/>
      <c r="I183" s="2977" t="s">
        <v>1356</v>
      </c>
      <c r="J183" s="3032" t="s">
        <v>570</v>
      </c>
      <c r="K183" s="3004">
        <f t="shared" si="30"/>
        <v>10000</v>
      </c>
      <c r="L183" s="1139" t="s">
        <v>1357</v>
      </c>
      <c r="M183" s="1095"/>
      <c r="N183" s="1107">
        <f>O183*P183</f>
        <v>10000</v>
      </c>
      <c r="O183" s="1097">
        <v>10000</v>
      </c>
      <c r="P183" s="466">
        <v>1</v>
      </c>
      <c r="Q183" s="466"/>
      <c r="R183" s="466"/>
      <c r="S183" s="468"/>
    </row>
    <row r="184" spans="1:21" s="420" customFormat="1" ht="21" customHeight="1">
      <c r="A184" s="533"/>
      <c r="B184" s="566"/>
      <c r="C184" s="1056"/>
      <c r="D184" s="1203"/>
      <c r="E184" s="2961"/>
      <c r="F184" s="2916"/>
      <c r="G184" s="2922"/>
      <c r="H184" s="1118"/>
      <c r="I184" s="2977" t="s">
        <v>1358</v>
      </c>
      <c r="J184" s="3029" t="s">
        <v>570</v>
      </c>
      <c r="K184" s="3004">
        <f>SUM(K185:K185)</f>
        <v>1000</v>
      </c>
      <c r="L184" s="1127" t="s">
        <v>1358</v>
      </c>
      <c r="M184" s="1095">
        <f>SUM(N185:N185)</f>
        <v>1000</v>
      </c>
      <c r="N184" s="1107"/>
      <c r="O184" s="1097"/>
      <c r="P184" s="466"/>
      <c r="Q184" s="466"/>
      <c r="R184" s="466"/>
      <c r="S184" s="468"/>
    </row>
    <row r="185" spans="1:21" s="420" customFormat="1" ht="21" customHeight="1">
      <c r="A185" s="533"/>
      <c r="B185" s="566"/>
      <c r="C185" s="1056"/>
      <c r="D185" s="1203"/>
      <c r="E185" s="2961"/>
      <c r="F185" s="2916"/>
      <c r="G185" s="2922"/>
      <c r="H185" s="1118"/>
      <c r="I185" s="2977" t="s">
        <v>1359</v>
      </c>
      <c r="J185" s="3029" t="s">
        <v>570</v>
      </c>
      <c r="K185" s="3004">
        <f t="shared" ref="K185:K189" si="31">N185</f>
        <v>1000</v>
      </c>
      <c r="L185" s="1139" t="s">
        <v>1360</v>
      </c>
      <c r="M185" s="1095"/>
      <c r="N185" s="1107">
        <f>O185*Q185</f>
        <v>1000</v>
      </c>
      <c r="O185" s="1097">
        <v>1000</v>
      </c>
      <c r="P185" s="466"/>
      <c r="Q185" s="466">
        <v>1</v>
      </c>
      <c r="R185" s="466"/>
      <c r="S185" s="468"/>
    </row>
    <row r="186" spans="1:21" s="420" customFormat="1" ht="21" customHeight="1">
      <c r="A186" s="533"/>
      <c r="B186" s="566"/>
      <c r="C186" s="1056"/>
      <c r="D186" s="1203"/>
      <c r="E186" s="2961"/>
      <c r="F186" s="2916"/>
      <c r="G186" s="2912"/>
      <c r="H186" s="1118"/>
      <c r="I186" s="2977" t="s">
        <v>1361</v>
      </c>
      <c r="J186" s="3029" t="s">
        <v>570</v>
      </c>
      <c r="K186" s="3004">
        <f t="shared" si="31"/>
        <v>60000</v>
      </c>
      <c r="L186" s="1127" t="s">
        <v>1362</v>
      </c>
      <c r="M186" s="1172">
        <f t="shared" ref="M186:M187" si="32">N186</f>
        <v>60000</v>
      </c>
      <c r="N186" s="1160">
        <f>O186*Q186</f>
        <v>60000</v>
      </c>
      <c r="O186" s="1097">
        <v>5000</v>
      </c>
      <c r="P186" s="1159"/>
      <c r="Q186" s="1159">
        <v>12</v>
      </c>
      <c r="R186" s="1159"/>
      <c r="S186" s="468"/>
    </row>
    <row r="187" spans="1:21" s="420" customFormat="1" ht="21" customHeight="1">
      <c r="A187" s="533"/>
      <c r="B187" s="566"/>
      <c r="C187" s="566"/>
      <c r="D187" s="1203"/>
      <c r="E187" s="2961"/>
      <c r="F187" s="2916"/>
      <c r="G187" s="2912"/>
      <c r="H187" s="1118"/>
      <c r="I187" s="2977" t="s">
        <v>1363</v>
      </c>
      <c r="J187" s="3029" t="s">
        <v>570</v>
      </c>
      <c r="K187" s="3004">
        <f t="shared" si="31"/>
        <v>4000</v>
      </c>
      <c r="L187" s="1127" t="s">
        <v>1364</v>
      </c>
      <c r="M187" s="1095">
        <f t="shared" si="32"/>
        <v>4000</v>
      </c>
      <c r="N187" s="1107">
        <f>O187*Q187</f>
        <v>4000</v>
      </c>
      <c r="O187" s="1097">
        <v>2000</v>
      </c>
      <c r="P187" s="466"/>
      <c r="Q187" s="466">
        <v>2</v>
      </c>
      <c r="R187" s="466"/>
      <c r="S187" s="468"/>
    </row>
    <row r="188" spans="1:21" s="420" customFormat="1" ht="21" customHeight="1">
      <c r="A188" s="533"/>
      <c r="B188" s="566"/>
      <c r="C188" s="566"/>
      <c r="D188" s="1203"/>
      <c r="E188" s="2961"/>
      <c r="F188" s="2916"/>
      <c r="G188" s="2912"/>
      <c r="H188" s="1118"/>
      <c r="I188" s="2977" t="s">
        <v>1365</v>
      </c>
      <c r="J188" s="3029" t="s">
        <v>570</v>
      </c>
      <c r="K188" s="3004">
        <f>SUM(K189)</f>
        <v>1340000</v>
      </c>
      <c r="L188" s="1127" t="s">
        <v>1364</v>
      </c>
      <c r="M188" s="1095">
        <f>SUM(N189:N189)</f>
        <v>1340000</v>
      </c>
      <c r="N188" s="1107"/>
      <c r="O188" s="1097"/>
      <c r="P188" s="466"/>
      <c r="Q188" s="466"/>
      <c r="R188" s="466"/>
      <c r="S188" s="468"/>
    </row>
    <row r="189" spans="1:21" s="420" customFormat="1" ht="21" customHeight="1">
      <c r="A189" s="533"/>
      <c r="B189" s="566"/>
      <c r="C189" s="566"/>
      <c r="D189" s="1203"/>
      <c r="E189" s="2961"/>
      <c r="F189" s="2916"/>
      <c r="G189" s="2912"/>
      <c r="H189" s="1118"/>
      <c r="I189" s="2977" t="s">
        <v>1366</v>
      </c>
      <c r="J189" s="3029" t="s">
        <v>570</v>
      </c>
      <c r="K189" s="3004">
        <f t="shared" si="31"/>
        <v>1340000</v>
      </c>
      <c r="L189" s="1139" t="s">
        <v>1360</v>
      </c>
      <c r="M189" s="1095"/>
      <c r="N189" s="1107">
        <v>1340000</v>
      </c>
      <c r="O189" s="1097">
        <v>154</v>
      </c>
      <c r="P189" s="466"/>
      <c r="Q189" s="466">
        <v>8701</v>
      </c>
      <c r="R189" s="466"/>
      <c r="S189" s="468"/>
    </row>
    <row r="190" spans="1:21" s="420" customFormat="1" ht="21" customHeight="1">
      <c r="A190" s="533"/>
      <c r="B190" s="1109"/>
      <c r="C190" s="1114"/>
      <c r="D190" s="1109"/>
      <c r="E190" s="2951"/>
      <c r="F190" s="2907"/>
      <c r="G190" s="2908"/>
      <c r="H190" s="1118"/>
      <c r="I190" s="1731" t="s">
        <v>1367</v>
      </c>
      <c r="J190" s="3028"/>
      <c r="K190" s="2937">
        <f>SUM(K191:K193)</f>
        <v>4620</v>
      </c>
      <c r="L190" s="1127" t="s">
        <v>1100</v>
      </c>
      <c r="M190" s="1095">
        <f>SUM(N191:N193)</f>
        <v>4620</v>
      </c>
      <c r="N190" s="1107"/>
      <c r="O190" s="1097"/>
      <c r="P190" s="466"/>
      <c r="Q190" s="466"/>
      <c r="R190" s="418"/>
      <c r="S190" s="419"/>
      <c r="T190" s="419"/>
      <c r="U190" s="419"/>
    </row>
    <row r="191" spans="1:21" s="420" customFormat="1" ht="21" customHeight="1">
      <c r="A191" s="533"/>
      <c r="B191" s="1109"/>
      <c r="C191" s="1114"/>
      <c r="D191" s="1109"/>
      <c r="E191" s="2951"/>
      <c r="F191" s="2907"/>
      <c r="G191" s="2908"/>
      <c r="H191" s="1118"/>
      <c r="I191" s="1731" t="s">
        <v>2261</v>
      </c>
      <c r="J191" s="3028" t="s">
        <v>570</v>
      </c>
      <c r="K191" s="2937">
        <f>N191</f>
        <v>0</v>
      </c>
      <c r="L191" s="1111"/>
      <c r="M191" s="1095"/>
      <c r="N191" s="1107">
        <f>O191*P191*Q191</f>
        <v>0</v>
      </c>
      <c r="O191" s="1097">
        <v>0</v>
      </c>
      <c r="P191" s="466">
        <v>1</v>
      </c>
      <c r="Q191" s="466">
        <v>12</v>
      </c>
      <c r="R191" s="418"/>
      <c r="S191" s="419"/>
      <c r="T191" s="419"/>
      <c r="U191" s="419"/>
    </row>
    <row r="192" spans="1:21" s="420" customFormat="1" ht="21" customHeight="1">
      <c r="A192" s="533"/>
      <c r="B192" s="1109"/>
      <c r="C192" s="1114"/>
      <c r="D192" s="1109"/>
      <c r="E192" s="2951"/>
      <c r="F192" s="2907"/>
      <c r="G192" s="2908"/>
      <c r="H192" s="1118"/>
      <c r="I192" s="1731" t="s">
        <v>1368</v>
      </c>
      <c r="J192" s="3028" t="s">
        <v>570</v>
      </c>
      <c r="K192" s="2937">
        <f>N192</f>
        <v>4200</v>
      </c>
      <c r="L192" s="1111"/>
      <c r="M192" s="1095"/>
      <c r="N192" s="1107">
        <f>O192*P192*Q192</f>
        <v>4200</v>
      </c>
      <c r="O192" s="1097">
        <v>350</v>
      </c>
      <c r="P192" s="466">
        <v>1</v>
      </c>
      <c r="Q192" s="466">
        <v>12</v>
      </c>
      <c r="R192" s="418"/>
      <c r="S192" s="419"/>
      <c r="T192" s="419"/>
      <c r="U192" s="419"/>
    </row>
    <row r="193" spans="1:24" s="420" customFormat="1" ht="21" customHeight="1">
      <c r="A193" s="1135"/>
      <c r="B193" s="1136"/>
      <c r="C193" s="1145"/>
      <c r="D193" s="1136"/>
      <c r="E193" s="2953"/>
      <c r="F193" s="2910"/>
      <c r="G193" s="2911"/>
      <c r="H193" s="1124"/>
      <c r="I193" s="2976" t="s">
        <v>1369</v>
      </c>
      <c r="J193" s="3027" t="s">
        <v>570</v>
      </c>
      <c r="K193" s="2945">
        <f>N193</f>
        <v>420</v>
      </c>
      <c r="L193" s="1111"/>
      <c r="M193" s="1095"/>
      <c r="N193" s="1107">
        <f>O193*P193*Q193</f>
        <v>420</v>
      </c>
      <c r="O193" s="1097">
        <v>35</v>
      </c>
      <c r="P193" s="466">
        <v>1</v>
      </c>
      <c r="Q193" s="466">
        <v>12</v>
      </c>
      <c r="R193" s="418"/>
      <c r="S193" s="419"/>
      <c r="T193" s="419"/>
      <c r="U193" s="419"/>
    </row>
    <row r="194" spans="1:24" s="420" customFormat="1" ht="33" customHeight="1">
      <c r="A194" s="533"/>
      <c r="B194" s="566"/>
      <c r="C194" s="1056"/>
      <c r="D194" s="3633" t="s">
        <v>1370</v>
      </c>
      <c r="E194" s="3634"/>
      <c r="F194" s="2916">
        <f>M194</f>
        <v>730004</v>
      </c>
      <c r="G194" s="2908">
        <v>698960</v>
      </c>
      <c r="H194" s="1118">
        <f>F194-G194</f>
        <v>31044</v>
      </c>
      <c r="I194" s="1179"/>
      <c r="J194" s="1837"/>
      <c r="K194" s="3006">
        <f>SUM(K195+K198+K199)</f>
        <v>730004</v>
      </c>
      <c r="L194" s="1205"/>
      <c r="M194" s="1112">
        <f>SUM(M195:M203)</f>
        <v>730004</v>
      </c>
      <c r="N194" s="466"/>
      <c r="O194" s="1097"/>
      <c r="P194" s="466"/>
      <c r="Q194" s="466"/>
      <c r="R194" s="466"/>
      <c r="S194" s="467"/>
      <c r="U194" s="468"/>
      <c r="V194" s="468"/>
    </row>
    <row r="195" spans="1:24" s="420" customFormat="1" ht="33" customHeight="1">
      <c r="A195" s="533"/>
      <c r="B195" s="566"/>
      <c r="C195" s="1056"/>
      <c r="D195" s="1206"/>
      <c r="E195" s="2963"/>
      <c r="F195" s="2916"/>
      <c r="G195" s="2908"/>
      <c r="H195" s="1118"/>
      <c r="I195" s="2983" t="s">
        <v>1371</v>
      </c>
      <c r="J195" s="1837"/>
      <c r="K195" s="2937">
        <f>SUM(K196:K197)</f>
        <v>151764</v>
      </c>
      <c r="L195" s="1127" t="s">
        <v>1371</v>
      </c>
      <c r="M195" s="1095">
        <f>SUM(N196:N197)</f>
        <v>151764</v>
      </c>
      <c r="N195" s="1107"/>
      <c r="O195" s="1097"/>
      <c r="P195" s="466"/>
      <c r="Q195" s="466"/>
      <c r="R195" s="466"/>
      <c r="S195" s="467"/>
      <c r="U195" s="468"/>
      <c r="V195" s="468"/>
    </row>
    <row r="196" spans="1:24" s="420" customFormat="1" ht="33" customHeight="1">
      <c r="A196" s="533"/>
      <c r="B196" s="566"/>
      <c r="C196" s="1056"/>
      <c r="D196" s="1203"/>
      <c r="E196" s="2964"/>
      <c r="F196" s="2916"/>
      <c r="G196" s="2912"/>
      <c r="H196" s="1118" t="s">
        <v>505</v>
      </c>
      <c r="I196" s="2981" t="s">
        <v>1372</v>
      </c>
      <c r="J196" s="3029" t="s">
        <v>570</v>
      </c>
      <c r="K196" s="3004">
        <f>N196</f>
        <v>126324</v>
      </c>
      <c r="L196" s="1139" t="s">
        <v>1373</v>
      </c>
      <c r="M196" s="1095"/>
      <c r="N196" s="1107">
        <f>INT(O196*P196*Q196)</f>
        <v>126324</v>
      </c>
      <c r="O196" s="1097">
        <v>1.65</v>
      </c>
      <c r="P196" s="466">
        <f>5800*1.1</f>
        <v>6380.0000000000009</v>
      </c>
      <c r="Q196" s="466">
        <v>12</v>
      </c>
      <c r="R196" s="466"/>
      <c r="S196" s="468"/>
    </row>
    <row r="197" spans="1:24" s="420" customFormat="1" ht="33" customHeight="1">
      <c r="A197" s="533"/>
      <c r="B197" s="566"/>
      <c r="C197" s="1056"/>
      <c r="D197" s="1206"/>
      <c r="E197" s="2963"/>
      <c r="F197" s="2916"/>
      <c r="G197" s="2908"/>
      <c r="H197" s="1118" t="s">
        <v>505</v>
      </c>
      <c r="I197" s="2983" t="s">
        <v>1374</v>
      </c>
      <c r="J197" s="3029" t="s">
        <v>570</v>
      </c>
      <c r="K197" s="2937">
        <f t="shared" ref="K197" si="33">N197</f>
        <v>25440</v>
      </c>
      <c r="L197" s="1139" t="s">
        <v>1375</v>
      </c>
      <c r="M197" s="1095"/>
      <c r="N197" s="1107">
        <f>INT(O197*P197*Q197)</f>
        <v>25440</v>
      </c>
      <c r="O197" s="1097">
        <v>0.4</v>
      </c>
      <c r="P197" s="466">
        <v>5300</v>
      </c>
      <c r="Q197" s="466">
        <v>12</v>
      </c>
      <c r="R197" s="466"/>
      <c r="S197" s="467"/>
      <c r="U197" s="468"/>
      <c r="V197" s="468"/>
    </row>
    <row r="198" spans="1:24" s="420" customFormat="1" ht="33" customHeight="1">
      <c r="A198" s="533"/>
      <c r="B198" s="566"/>
      <c r="C198" s="1056"/>
      <c r="D198" s="1206"/>
      <c r="E198" s="2963"/>
      <c r="F198" s="2916"/>
      <c r="G198" s="2908"/>
      <c r="H198" s="1118"/>
      <c r="I198" s="2983" t="s">
        <v>1376</v>
      </c>
      <c r="J198" s="1837"/>
      <c r="K198" s="2937">
        <f>M198</f>
        <v>525840</v>
      </c>
      <c r="L198" s="1127" t="s">
        <v>1377</v>
      </c>
      <c r="M198" s="1095">
        <f>N198</f>
        <v>525840</v>
      </c>
      <c r="N198" s="1107">
        <f>INT(O198*P198*Q198)</f>
        <v>525840</v>
      </c>
      <c r="O198" s="1097">
        <v>0.14000000000000001</v>
      </c>
      <c r="P198" s="466">
        <v>313000</v>
      </c>
      <c r="Q198" s="466">
        <v>12</v>
      </c>
      <c r="R198" s="466"/>
      <c r="S198" s="467"/>
      <c r="U198" s="468"/>
      <c r="V198" s="468"/>
    </row>
    <row r="199" spans="1:24" s="420" customFormat="1" ht="33" customHeight="1">
      <c r="A199" s="533"/>
      <c r="B199" s="566"/>
      <c r="C199" s="1056"/>
      <c r="D199" s="1206"/>
      <c r="E199" s="2963"/>
      <c r="F199" s="2916"/>
      <c r="G199" s="2908"/>
      <c r="H199" s="1118"/>
      <c r="I199" s="2983" t="s">
        <v>1378</v>
      </c>
      <c r="J199" s="1837"/>
      <c r="K199" s="3004">
        <f>SUM(K200:K203)</f>
        <v>52400</v>
      </c>
      <c r="L199" s="1127" t="s">
        <v>1378</v>
      </c>
      <c r="M199" s="1095">
        <f>SUM(N200:N203)</f>
        <v>52400</v>
      </c>
      <c r="N199" s="466"/>
      <c r="O199" s="1097"/>
      <c r="P199" s="466"/>
      <c r="Q199" s="466"/>
      <c r="R199" s="466"/>
      <c r="S199" s="467"/>
      <c r="U199" s="468"/>
      <c r="V199" s="468"/>
    </row>
    <row r="200" spans="1:24" s="420" customFormat="1" ht="33" customHeight="1">
      <c r="A200" s="533"/>
      <c r="B200" s="566"/>
      <c r="C200" s="1056"/>
      <c r="D200" s="1206"/>
      <c r="E200" s="2963"/>
      <c r="F200" s="2916"/>
      <c r="G200" s="2908"/>
      <c r="H200" s="1118"/>
      <c r="I200" s="2983" t="s">
        <v>1379</v>
      </c>
      <c r="J200" s="3029" t="s">
        <v>570</v>
      </c>
      <c r="K200" s="1050">
        <f>N200</f>
        <v>20000</v>
      </c>
      <c r="L200" s="1157" t="s">
        <v>1380</v>
      </c>
      <c r="M200" s="1095"/>
      <c r="N200" s="1207">
        <f>INT(O200*P200*Q200)</f>
        <v>20000</v>
      </c>
      <c r="O200" s="1097">
        <v>2</v>
      </c>
      <c r="P200" s="466">
        <v>5000</v>
      </c>
      <c r="Q200" s="466">
        <v>2</v>
      </c>
      <c r="R200" s="466"/>
      <c r="S200" s="467"/>
      <c r="U200" s="468"/>
      <c r="V200" s="468"/>
    </row>
    <row r="201" spans="1:24" s="420" customFormat="1" ht="33" customHeight="1">
      <c r="A201" s="533"/>
      <c r="B201" s="566"/>
      <c r="C201" s="1056"/>
      <c r="D201" s="1206"/>
      <c r="E201" s="2963"/>
      <c r="F201" s="2916"/>
      <c r="G201" s="2908"/>
      <c r="H201" s="1118"/>
      <c r="I201" s="2983" t="s">
        <v>1381</v>
      </c>
      <c r="J201" s="3029" t="s">
        <v>570</v>
      </c>
      <c r="K201" s="1050">
        <f>N201</f>
        <v>30000</v>
      </c>
      <c r="L201" s="1157" t="s">
        <v>1382</v>
      </c>
      <c r="M201" s="1095"/>
      <c r="N201" s="1207">
        <f>INT(O201*P201*Q201)</f>
        <v>30000</v>
      </c>
      <c r="O201" s="1097">
        <v>2</v>
      </c>
      <c r="P201" s="466">
        <v>3000</v>
      </c>
      <c r="Q201" s="466">
        <v>5</v>
      </c>
      <c r="R201" s="466"/>
      <c r="S201" s="467"/>
      <c r="U201" s="468"/>
      <c r="V201" s="468"/>
    </row>
    <row r="202" spans="1:24" s="420" customFormat="1" ht="33" customHeight="1">
      <c r="A202" s="533"/>
      <c r="B202" s="566"/>
      <c r="C202" s="1056"/>
      <c r="D202" s="1206"/>
      <c r="E202" s="2963"/>
      <c r="F202" s="2916"/>
      <c r="G202" s="2908"/>
      <c r="H202" s="1118"/>
      <c r="I202" s="2983" t="s">
        <v>1383</v>
      </c>
      <c r="J202" s="3029" t="s">
        <v>570</v>
      </c>
      <c r="K202" s="1050">
        <f>N202</f>
        <v>1200</v>
      </c>
      <c r="L202" s="1157" t="s">
        <v>1384</v>
      </c>
      <c r="M202" s="1095"/>
      <c r="N202" s="1207">
        <f>INT(O202*P202*Q202)</f>
        <v>1200</v>
      </c>
      <c r="O202" s="1097">
        <v>2</v>
      </c>
      <c r="P202" s="466">
        <v>200</v>
      </c>
      <c r="Q202" s="466">
        <v>3</v>
      </c>
      <c r="R202" s="466"/>
      <c r="S202" s="467"/>
      <c r="U202" s="468"/>
      <c r="V202" s="468"/>
    </row>
    <row r="203" spans="1:24" s="420" customFormat="1" ht="33" customHeight="1">
      <c r="A203" s="1135"/>
      <c r="B203" s="1168"/>
      <c r="C203" s="1173"/>
      <c r="D203" s="1174"/>
      <c r="E203" s="2965"/>
      <c r="F203" s="2918"/>
      <c r="G203" s="2911"/>
      <c r="H203" s="1124"/>
      <c r="I203" s="2993" t="s">
        <v>1385</v>
      </c>
      <c r="J203" s="3033" t="s">
        <v>570</v>
      </c>
      <c r="K203" s="3011">
        <f>N203</f>
        <v>1200</v>
      </c>
      <c r="L203" s="1157" t="s">
        <v>1386</v>
      </c>
      <c r="M203" s="1164"/>
      <c r="N203" s="1207">
        <f>INT(O203*P203*Q203)</f>
        <v>1200</v>
      </c>
      <c r="O203" s="1097">
        <v>2</v>
      </c>
      <c r="P203" s="466">
        <v>50</v>
      </c>
      <c r="Q203" s="466">
        <v>12</v>
      </c>
      <c r="R203" s="466"/>
      <c r="S203" s="468"/>
    </row>
    <row r="204" spans="1:24" s="421" customFormat="1" ht="33" customHeight="1">
      <c r="A204" s="533"/>
      <c r="B204" s="566"/>
      <c r="C204" s="1056"/>
      <c r="D204" s="3631" t="s">
        <v>1387</v>
      </c>
      <c r="E204" s="3632"/>
      <c r="F204" s="2918">
        <f>F205</f>
        <v>5580</v>
      </c>
      <c r="G204" s="2911">
        <f>G205</f>
        <v>5580</v>
      </c>
      <c r="H204" s="1156">
        <f>F204-G204</f>
        <v>0</v>
      </c>
      <c r="I204" s="2993"/>
      <c r="J204" s="3041"/>
      <c r="K204" s="3010"/>
      <c r="L204" s="1126"/>
      <c r="M204" s="1112">
        <f>SUM(M205:M206)</f>
        <v>5580</v>
      </c>
      <c r="N204" s="466"/>
      <c r="O204" s="1113"/>
      <c r="P204" s="466"/>
      <c r="Q204" s="466"/>
      <c r="R204" s="466"/>
      <c r="S204" s="468"/>
      <c r="T204" s="420"/>
      <c r="U204" s="420"/>
      <c r="V204" s="420"/>
      <c r="W204" s="420"/>
      <c r="X204" s="420"/>
    </row>
    <row r="205" spans="1:24" s="420" customFormat="1" ht="33" customHeight="1">
      <c r="A205" s="533"/>
      <c r="B205" s="566"/>
      <c r="C205" s="566"/>
      <c r="D205" s="566"/>
      <c r="E205" s="2960" t="s">
        <v>887</v>
      </c>
      <c r="F205" s="2920">
        <f>K206</f>
        <v>5580</v>
      </c>
      <c r="G205" s="2919">
        <v>5580</v>
      </c>
      <c r="H205" s="1209">
        <f>F205-G205</f>
        <v>0</v>
      </c>
      <c r="I205" s="2994"/>
      <c r="J205" s="3037"/>
      <c r="K205" s="3013"/>
      <c r="L205" s="1139"/>
      <c r="M205" s="1210">
        <f>N206</f>
        <v>5580</v>
      </c>
      <c r="N205" s="466"/>
      <c r="O205" s="1211" t="s">
        <v>1388</v>
      </c>
      <c r="P205" s="1212"/>
      <c r="Q205" s="1212" t="s">
        <v>1389</v>
      </c>
      <c r="R205" s="1212" t="s">
        <v>1390</v>
      </c>
      <c r="S205" s="1213" t="s">
        <v>1391</v>
      </c>
      <c r="T205" s="1053" t="s">
        <v>1389</v>
      </c>
    </row>
    <row r="206" spans="1:24" s="420" customFormat="1" ht="33" customHeight="1">
      <c r="A206" s="1135"/>
      <c r="B206" s="1168"/>
      <c r="C206" s="1168"/>
      <c r="D206" s="1168"/>
      <c r="E206" s="2958"/>
      <c r="F206" s="2918"/>
      <c r="G206" s="2911"/>
      <c r="H206" s="1148"/>
      <c r="I206" s="2995" t="s">
        <v>1392</v>
      </c>
      <c r="J206" s="3033" t="s">
        <v>570</v>
      </c>
      <c r="K206" s="3010">
        <f>N206</f>
        <v>5580</v>
      </c>
      <c r="L206" s="1139" t="s">
        <v>1393</v>
      </c>
      <c r="M206" s="1095"/>
      <c r="N206" s="1107">
        <f>(O206*Q206)+(R206*S206*T206)</f>
        <v>5580</v>
      </c>
      <c r="O206" s="1097">
        <v>400</v>
      </c>
      <c r="P206" s="466"/>
      <c r="Q206" s="466">
        <v>12</v>
      </c>
      <c r="R206" s="466">
        <v>5</v>
      </c>
      <c r="S206" s="468">
        <v>13</v>
      </c>
      <c r="T206" s="420">
        <v>12</v>
      </c>
    </row>
    <row r="207" spans="1:24" ht="21" customHeight="1">
      <c r="A207" s="3635" t="s">
        <v>712</v>
      </c>
      <c r="B207" s="3636"/>
      <c r="C207" s="3636"/>
      <c r="D207" s="3636"/>
      <c r="E207" s="3636"/>
      <c r="F207" s="2923">
        <f>F208</f>
        <v>1303480</v>
      </c>
      <c r="G207" s="2924">
        <f>G208</f>
        <v>1635100</v>
      </c>
      <c r="H207" s="1054">
        <f>F207-G207</f>
        <v>-331620</v>
      </c>
      <c r="I207" s="2996"/>
      <c r="J207" s="3042"/>
      <c r="K207" s="3014"/>
    </row>
    <row r="208" spans="1:24" ht="21" customHeight="1">
      <c r="A208" s="1215"/>
      <c r="B208" s="3637" t="s">
        <v>713</v>
      </c>
      <c r="C208" s="3636"/>
      <c r="D208" s="3636"/>
      <c r="E208" s="3636"/>
      <c r="F208" s="2923">
        <f>F209+F215</f>
        <v>1303480</v>
      </c>
      <c r="G208" s="2924">
        <f>SUM(G209,G215)</f>
        <v>1635100</v>
      </c>
      <c r="H208" s="1054">
        <f t="shared" ref="H208:H210" si="34">F208-G208</f>
        <v>-331620</v>
      </c>
      <c r="I208" s="2996"/>
      <c r="J208" s="3042"/>
      <c r="K208" s="3014"/>
    </row>
    <row r="209" spans="1:17" ht="21" customHeight="1">
      <c r="A209" s="1216"/>
      <c r="B209" s="1217"/>
      <c r="C209" s="3627" t="s">
        <v>1394</v>
      </c>
      <c r="D209" s="3628"/>
      <c r="E209" s="3628"/>
      <c r="F209" s="2925">
        <f>F210</f>
        <v>1275000</v>
      </c>
      <c r="G209" s="647">
        <f>G210</f>
        <v>1630000</v>
      </c>
      <c r="H209" s="1054">
        <f t="shared" si="34"/>
        <v>-355000</v>
      </c>
      <c r="I209" s="2997"/>
      <c r="J209" s="1079"/>
      <c r="K209" s="3015"/>
    </row>
    <row r="210" spans="1:17" ht="21" customHeight="1">
      <c r="A210" s="1216"/>
      <c r="B210" s="1217"/>
      <c r="C210" s="1218"/>
      <c r="D210" s="3627" t="s">
        <v>1395</v>
      </c>
      <c r="E210" s="3628"/>
      <c r="F210" s="2923">
        <f>F211</f>
        <v>1275000</v>
      </c>
      <c r="G210" s="2924">
        <f>G211</f>
        <v>1630000</v>
      </c>
      <c r="H210" s="1054">
        <f t="shared" si="34"/>
        <v>-355000</v>
      </c>
      <c r="I210" s="2998"/>
      <c r="J210" s="3043"/>
      <c r="K210" s="3016"/>
    </row>
    <row r="211" spans="1:17" ht="21" customHeight="1">
      <c r="A211" s="1216"/>
      <c r="B211" s="1217"/>
      <c r="C211" s="1219"/>
      <c r="D211" s="1220"/>
      <c r="E211" s="2966" t="s">
        <v>1396</v>
      </c>
      <c r="F211" s="2923">
        <f>K211</f>
        <v>1275000</v>
      </c>
      <c r="G211" s="2924">
        <v>1630000</v>
      </c>
      <c r="H211" s="1054">
        <f>F211-G211</f>
        <v>-355000</v>
      </c>
      <c r="I211" s="2998" t="s">
        <v>1396</v>
      </c>
      <c r="J211" s="3044"/>
      <c r="K211" s="3017">
        <f>K212+K213+K214</f>
        <v>1275000</v>
      </c>
    </row>
    <row r="212" spans="1:17" ht="21" customHeight="1">
      <c r="A212" s="1216"/>
      <c r="B212" s="1217"/>
      <c r="C212" s="1219"/>
      <c r="D212" s="1221"/>
      <c r="E212" s="2967"/>
      <c r="F212" s="2925"/>
      <c r="G212" s="647"/>
      <c r="H212" s="1055"/>
      <c r="I212" s="2999" t="s">
        <v>1397</v>
      </c>
      <c r="J212" s="3045" t="s">
        <v>570</v>
      </c>
      <c r="K212" s="3018">
        <v>900000</v>
      </c>
    </row>
    <row r="213" spans="1:17" ht="21" customHeight="1">
      <c r="A213" s="1216"/>
      <c r="B213" s="1217"/>
      <c r="C213" s="1219"/>
      <c r="D213" s="1224"/>
      <c r="E213" s="1872"/>
      <c r="F213" s="2925"/>
      <c r="G213" s="647"/>
      <c r="H213" s="1055"/>
      <c r="I213" s="2999" t="s">
        <v>1398</v>
      </c>
      <c r="J213" s="3045" t="s">
        <v>73</v>
      </c>
      <c r="K213" s="3018">
        <v>330000</v>
      </c>
    </row>
    <row r="214" spans="1:17" ht="21" customHeight="1">
      <c r="A214" s="1216"/>
      <c r="B214" s="1217"/>
      <c r="C214" s="1219"/>
      <c r="D214" s="1225"/>
      <c r="E214" s="1872"/>
      <c r="F214" s="2925"/>
      <c r="G214" s="647"/>
      <c r="H214" s="1055"/>
      <c r="I214" s="2999" t="s">
        <v>1399</v>
      </c>
      <c r="J214" s="3045" t="s">
        <v>73</v>
      </c>
      <c r="K214" s="3018">
        <v>45000</v>
      </c>
    </row>
    <row r="215" spans="1:17" ht="21" customHeight="1">
      <c r="A215" s="1226"/>
      <c r="B215" s="1227"/>
      <c r="C215" s="3629" t="s">
        <v>714</v>
      </c>
      <c r="D215" s="3630"/>
      <c r="E215" s="3630"/>
      <c r="F215" s="2923">
        <f>F216</f>
        <v>28480</v>
      </c>
      <c r="G215" s="2924">
        <f>G216</f>
        <v>5100</v>
      </c>
      <c r="H215" s="1054">
        <f t="shared" ref="H215:H216" si="35">F215-G215</f>
        <v>23380</v>
      </c>
      <c r="I215" s="2996"/>
      <c r="J215" s="3042"/>
      <c r="K215" s="3014"/>
    </row>
    <row r="216" spans="1:17" ht="21" customHeight="1">
      <c r="A216" s="1226"/>
      <c r="B216" s="1227"/>
      <c r="C216" s="1228"/>
      <c r="D216" s="3627" t="s">
        <v>1001</v>
      </c>
      <c r="E216" s="3628"/>
      <c r="F216" s="2923">
        <f>F217</f>
        <v>28480</v>
      </c>
      <c r="G216" s="2924">
        <f>G217</f>
        <v>5100</v>
      </c>
      <c r="H216" s="1054">
        <f t="shared" si="35"/>
        <v>23380</v>
      </c>
      <c r="I216" s="2996"/>
      <c r="J216" s="3042"/>
      <c r="K216" s="3014"/>
    </row>
    <row r="217" spans="1:17" ht="21" customHeight="1">
      <c r="A217" s="1226"/>
      <c r="B217" s="1227"/>
      <c r="C217" s="1228"/>
      <c r="D217" s="1229"/>
      <c r="E217" s="2966" t="s">
        <v>1002</v>
      </c>
      <c r="F217" s="2923">
        <f>K217</f>
        <v>28480</v>
      </c>
      <c r="G217" s="2924">
        <v>5100</v>
      </c>
      <c r="H217" s="1054">
        <f>F217-G217</f>
        <v>23380</v>
      </c>
      <c r="I217" s="2996" t="s">
        <v>1002</v>
      </c>
      <c r="J217" s="3042"/>
      <c r="K217" s="3019">
        <f>K218+K220</f>
        <v>28480</v>
      </c>
    </row>
    <row r="218" spans="1:17" ht="21" customHeight="1">
      <c r="A218" s="1226"/>
      <c r="B218" s="1227"/>
      <c r="C218" s="1219"/>
      <c r="D218" s="1230"/>
      <c r="E218" s="1872"/>
      <c r="F218" s="2926"/>
      <c r="G218" s="2927"/>
      <c r="H218" s="1231"/>
      <c r="I218" s="2999" t="s">
        <v>1400</v>
      </c>
      <c r="J218" s="3045" t="s">
        <v>570</v>
      </c>
      <c r="K218" s="1050">
        <f>N218</f>
        <v>14300</v>
      </c>
      <c r="L218" s="1157" t="s">
        <v>1380</v>
      </c>
      <c r="M218" s="1095"/>
      <c r="N218" s="1207">
        <f>P218*O218</f>
        <v>14300</v>
      </c>
      <c r="O218" s="1097">
        <v>11</v>
      </c>
      <c r="P218" s="1097">
        <v>1300</v>
      </c>
    </row>
    <row r="219" spans="1:17" ht="21" customHeight="1">
      <c r="A219" s="1226"/>
      <c r="B219" s="1227"/>
      <c r="C219" s="1219"/>
      <c r="D219" s="1230"/>
      <c r="E219" s="1872"/>
      <c r="F219" s="2926"/>
      <c r="G219" s="2928"/>
      <c r="H219" s="1232"/>
      <c r="I219" s="2999" t="s">
        <v>1401</v>
      </c>
      <c r="J219" s="3045"/>
      <c r="K219" s="3018"/>
    </row>
    <row r="220" spans="1:17" ht="21" customHeight="1">
      <c r="A220" s="1226"/>
      <c r="B220" s="1227"/>
      <c r="C220" s="1219"/>
      <c r="D220" s="1224"/>
      <c r="E220" s="1872"/>
      <c r="F220" s="2926"/>
      <c r="G220" s="2928"/>
      <c r="H220" s="1232"/>
      <c r="I220" s="2999" t="s">
        <v>1402</v>
      </c>
      <c r="J220" s="3045" t="s">
        <v>570</v>
      </c>
      <c r="K220" s="3018">
        <f>SUM(K221:K223)</f>
        <v>14180</v>
      </c>
    </row>
    <row r="221" spans="1:17" ht="21" customHeight="1">
      <c r="A221" s="1226"/>
      <c r="B221" s="1227"/>
      <c r="C221" s="1219"/>
      <c r="D221" s="1230"/>
      <c r="E221" s="1872"/>
      <c r="F221" s="2926"/>
      <c r="G221" s="2928"/>
      <c r="H221" s="1232"/>
      <c r="I221" s="2999" t="s">
        <v>1403</v>
      </c>
      <c r="J221" s="3029" t="s">
        <v>570</v>
      </c>
      <c r="K221" s="1050">
        <f>N221</f>
        <v>10080</v>
      </c>
      <c r="L221" s="1157" t="s">
        <v>1380</v>
      </c>
      <c r="M221" s="1095"/>
      <c r="N221" s="1207">
        <f>P221*O221</f>
        <v>10080</v>
      </c>
      <c r="O221" s="1097">
        <v>420</v>
      </c>
      <c r="P221" s="466">
        <v>24</v>
      </c>
      <c r="Q221" s="466"/>
    </row>
    <row r="222" spans="1:17" ht="21" customHeight="1">
      <c r="A222" s="1226"/>
      <c r="B222" s="1227"/>
      <c r="C222" s="1219"/>
      <c r="D222" s="1230"/>
      <c r="E222" s="1872"/>
      <c r="F222" s="2926"/>
      <c r="G222" s="2928"/>
      <c r="H222" s="1232"/>
      <c r="I222" s="2999" t="s">
        <v>1404</v>
      </c>
      <c r="J222" s="3029" t="s">
        <v>570</v>
      </c>
      <c r="K222" s="1050">
        <f>N222</f>
        <v>1500</v>
      </c>
      <c r="L222" s="1157" t="s">
        <v>1382</v>
      </c>
      <c r="M222" s="1095"/>
      <c r="N222" s="1207">
        <f>P222*O222</f>
        <v>1500</v>
      </c>
      <c r="O222" s="1097">
        <v>1500</v>
      </c>
      <c r="P222" s="466">
        <v>1</v>
      </c>
      <c r="Q222" s="466"/>
    </row>
    <row r="223" spans="1:17" ht="21" customHeight="1">
      <c r="A223" s="1233"/>
      <c r="B223" s="1234"/>
      <c r="C223" s="1235"/>
      <c r="D223" s="1236"/>
      <c r="E223" s="2968"/>
      <c r="F223" s="2929"/>
      <c r="G223" s="2930"/>
      <c r="H223" s="1237"/>
      <c r="I223" s="3000" t="s">
        <v>1405</v>
      </c>
      <c r="J223" s="3033" t="s">
        <v>570</v>
      </c>
      <c r="K223" s="3011">
        <f>N223</f>
        <v>2600</v>
      </c>
      <c r="L223" s="1157" t="s">
        <v>1384</v>
      </c>
      <c r="M223" s="1095"/>
      <c r="N223" s="1207">
        <f>P223*O223</f>
        <v>2600</v>
      </c>
      <c r="O223" s="1097">
        <v>13</v>
      </c>
      <c r="P223" s="466">
        <v>200</v>
      </c>
      <c r="Q223" s="466"/>
    </row>
  </sheetData>
  <sheetProtection selectLockedCells="1" selectUnlockedCells="1"/>
  <mergeCells count="28">
    <mergeCell ref="J2:K2"/>
    <mergeCell ref="A3:E3"/>
    <mergeCell ref="F3:F4"/>
    <mergeCell ref="G3:G4"/>
    <mergeCell ref="H3:H4"/>
    <mergeCell ref="I3:K4"/>
    <mergeCell ref="D131:E131"/>
    <mergeCell ref="L3:L4"/>
    <mergeCell ref="A4:C4"/>
    <mergeCell ref="S4:T4"/>
    <mergeCell ref="A5:E5"/>
    <mergeCell ref="A6:D6"/>
    <mergeCell ref="B7:D7"/>
    <mergeCell ref="C8:D8"/>
    <mergeCell ref="C9:D9"/>
    <mergeCell ref="D10:E10"/>
    <mergeCell ref="C26:D26"/>
    <mergeCell ref="D27:E27"/>
    <mergeCell ref="C209:E209"/>
    <mergeCell ref="D210:E210"/>
    <mergeCell ref="C215:E215"/>
    <mergeCell ref="D216:E216"/>
    <mergeCell ref="D135:E135"/>
    <mergeCell ref="D156:E156"/>
    <mergeCell ref="D194:E194"/>
    <mergeCell ref="D204:E204"/>
    <mergeCell ref="A207:E207"/>
    <mergeCell ref="B208:E208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tToHeight="0" orientation="landscape" useFirstPageNumber="1" r:id="rId1"/>
  <headerFooter alignWithMargins="0"/>
  <rowBreaks count="10" manualBreakCount="10">
    <brk id="25" max="10" man="1"/>
    <brk id="47" max="10" man="1"/>
    <brk id="69" max="10" man="1"/>
    <brk id="92" max="10" man="1"/>
    <brk id="114" max="10" man="1"/>
    <brk id="134" max="10" man="1"/>
    <brk id="155" max="10" man="1"/>
    <brk id="175" max="10" man="1"/>
    <brk id="193" max="10" man="1"/>
    <brk id="206" max="10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58"/>
  <sheetViews>
    <sheetView workbookViewId="0">
      <selection activeCell="I14" sqref="I14"/>
    </sheetView>
  </sheetViews>
  <sheetFormatPr defaultRowHeight="13.5"/>
  <cols>
    <col min="1" max="1" width="20.25" style="525" customWidth="1"/>
    <col min="2" max="2" width="8.25" style="525" customWidth="1"/>
    <col min="3" max="256" width="9" style="525"/>
    <col min="257" max="257" width="20.25" style="525" customWidth="1"/>
    <col min="258" max="258" width="8.25" style="525" customWidth="1"/>
    <col min="259" max="512" width="9" style="525"/>
    <col min="513" max="513" width="20.25" style="525" customWidth="1"/>
    <col min="514" max="514" width="8.25" style="525" customWidth="1"/>
    <col min="515" max="768" width="9" style="525"/>
    <col min="769" max="769" width="20.25" style="525" customWidth="1"/>
    <col min="770" max="770" width="8.25" style="525" customWidth="1"/>
    <col min="771" max="1024" width="9" style="525"/>
    <col min="1025" max="1025" width="20.25" style="525" customWidth="1"/>
    <col min="1026" max="1026" width="8.25" style="525" customWidth="1"/>
    <col min="1027" max="1280" width="9" style="525"/>
    <col min="1281" max="1281" width="20.25" style="525" customWidth="1"/>
    <col min="1282" max="1282" width="8.25" style="525" customWidth="1"/>
    <col min="1283" max="1536" width="9" style="525"/>
    <col min="1537" max="1537" width="20.25" style="525" customWidth="1"/>
    <col min="1538" max="1538" width="8.25" style="525" customWidth="1"/>
    <col min="1539" max="1792" width="9" style="525"/>
    <col min="1793" max="1793" width="20.25" style="525" customWidth="1"/>
    <col min="1794" max="1794" width="8.25" style="525" customWidth="1"/>
    <col min="1795" max="2048" width="9" style="525"/>
    <col min="2049" max="2049" width="20.25" style="525" customWidth="1"/>
    <col min="2050" max="2050" width="8.25" style="525" customWidth="1"/>
    <col min="2051" max="2304" width="9" style="525"/>
    <col min="2305" max="2305" width="20.25" style="525" customWidth="1"/>
    <col min="2306" max="2306" width="8.25" style="525" customWidth="1"/>
    <col min="2307" max="2560" width="9" style="525"/>
    <col min="2561" max="2561" width="20.25" style="525" customWidth="1"/>
    <col min="2562" max="2562" width="8.25" style="525" customWidth="1"/>
    <col min="2563" max="2816" width="9" style="525"/>
    <col min="2817" max="2817" width="20.25" style="525" customWidth="1"/>
    <col min="2818" max="2818" width="8.25" style="525" customWidth="1"/>
    <col min="2819" max="3072" width="9" style="525"/>
    <col min="3073" max="3073" width="20.25" style="525" customWidth="1"/>
    <col min="3074" max="3074" width="8.25" style="525" customWidth="1"/>
    <col min="3075" max="3328" width="9" style="525"/>
    <col min="3329" max="3329" width="20.25" style="525" customWidth="1"/>
    <col min="3330" max="3330" width="8.25" style="525" customWidth="1"/>
    <col min="3331" max="3584" width="9" style="525"/>
    <col min="3585" max="3585" width="20.25" style="525" customWidth="1"/>
    <col min="3586" max="3586" width="8.25" style="525" customWidth="1"/>
    <col min="3587" max="3840" width="9" style="525"/>
    <col min="3841" max="3841" width="20.25" style="525" customWidth="1"/>
    <col min="3842" max="3842" width="8.25" style="525" customWidth="1"/>
    <col min="3843" max="4096" width="9" style="525"/>
    <col min="4097" max="4097" width="20.25" style="525" customWidth="1"/>
    <col min="4098" max="4098" width="8.25" style="525" customWidth="1"/>
    <col min="4099" max="4352" width="9" style="525"/>
    <col min="4353" max="4353" width="20.25" style="525" customWidth="1"/>
    <col min="4354" max="4354" width="8.25" style="525" customWidth="1"/>
    <col min="4355" max="4608" width="9" style="525"/>
    <col min="4609" max="4609" width="20.25" style="525" customWidth="1"/>
    <col min="4610" max="4610" width="8.25" style="525" customWidth="1"/>
    <col min="4611" max="4864" width="9" style="525"/>
    <col min="4865" max="4865" width="20.25" style="525" customWidth="1"/>
    <col min="4866" max="4866" width="8.25" style="525" customWidth="1"/>
    <col min="4867" max="5120" width="9" style="525"/>
    <col min="5121" max="5121" width="20.25" style="525" customWidth="1"/>
    <col min="5122" max="5122" width="8.25" style="525" customWidth="1"/>
    <col min="5123" max="5376" width="9" style="525"/>
    <col min="5377" max="5377" width="20.25" style="525" customWidth="1"/>
    <col min="5378" max="5378" width="8.25" style="525" customWidth="1"/>
    <col min="5379" max="5632" width="9" style="525"/>
    <col min="5633" max="5633" width="20.25" style="525" customWidth="1"/>
    <col min="5634" max="5634" width="8.25" style="525" customWidth="1"/>
    <col min="5635" max="5888" width="9" style="525"/>
    <col min="5889" max="5889" width="20.25" style="525" customWidth="1"/>
    <col min="5890" max="5890" width="8.25" style="525" customWidth="1"/>
    <col min="5891" max="6144" width="9" style="525"/>
    <col min="6145" max="6145" width="20.25" style="525" customWidth="1"/>
    <col min="6146" max="6146" width="8.25" style="525" customWidth="1"/>
    <col min="6147" max="6400" width="9" style="525"/>
    <col min="6401" max="6401" width="20.25" style="525" customWidth="1"/>
    <col min="6402" max="6402" width="8.25" style="525" customWidth="1"/>
    <col min="6403" max="6656" width="9" style="525"/>
    <col min="6657" max="6657" width="20.25" style="525" customWidth="1"/>
    <col min="6658" max="6658" width="8.25" style="525" customWidth="1"/>
    <col min="6659" max="6912" width="9" style="525"/>
    <col min="6913" max="6913" width="20.25" style="525" customWidth="1"/>
    <col min="6914" max="6914" width="8.25" style="525" customWidth="1"/>
    <col min="6915" max="7168" width="9" style="525"/>
    <col min="7169" max="7169" width="20.25" style="525" customWidth="1"/>
    <col min="7170" max="7170" width="8.25" style="525" customWidth="1"/>
    <col min="7171" max="7424" width="9" style="525"/>
    <col min="7425" max="7425" width="20.25" style="525" customWidth="1"/>
    <col min="7426" max="7426" width="8.25" style="525" customWidth="1"/>
    <col min="7427" max="7680" width="9" style="525"/>
    <col min="7681" max="7681" width="20.25" style="525" customWidth="1"/>
    <col min="7682" max="7682" width="8.25" style="525" customWidth="1"/>
    <col min="7683" max="7936" width="9" style="525"/>
    <col min="7937" max="7937" width="20.25" style="525" customWidth="1"/>
    <col min="7938" max="7938" width="8.25" style="525" customWidth="1"/>
    <col min="7939" max="8192" width="9" style="525"/>
    <col min="8193" max="8193" width="20.25" style="525" customWidth="1"/>
    <col min="8194" max="8194" width="8.25" style="525" customWidth="1"/>
    <col min="8195" max="8448" width="9" style="525"/>
    <col min="8449" max="8449" width="20.25" style="525" customWidth="1"/>
    <col min="8450" max="8450" width="8.25" style="525" customWidth="1"/>
    <col min="8451" max="8704" width="9" style="525"/>
    <col min="8705" max="8705" width="20.25" style="525" customWidth="1"/>
    <col min="8706" max="8706" width="8.25" style="525" customWidth="1"/>
    <col min="8707" max="8960" width="9" style="525"/>
    <col min="8961" max="8961" width="20.25" style="525" customWidth="1"/>
    <col min="8962" max="8962" width="8.25" style="525" customWidth="1"/>
    <col min="8963" max="9216" width="9" style="525"/>
    <col min="9217" max="9217" width="20.25" style="525" customWidth="1"/>
    <col min="9218" max="9218" width="8.25" style="525" customWidth="1"/>
    <col min="9219" max="9472" width="9" style="525"/>
    <col min="9473" max="9473" width="20.25" style="525" customWidth="1"/>
    <col min="9474" max="9474" width="8.25" style="525" customWidth="1"/>
    <col min="9475" max="9728" width="9" style="525"/>
    <col min="9729" max="9729" width="20.25" style="525" customWidth="1"/>
    <col min="9730" max="9730" width="8.25" style="525" customWidth="1"/>
    <col min="9731" max="9984" width="9" style="525"/>
    <col min="9985" max="9985" width="20.25" style="525" customWidth="1"/>
    <col min="9986" max="9986" width="8.25" style="525" customWidth="1"/>
    <col min="9987" max="10240" width="9" style="525"/>
    <col min="10241" max="10241" width="20.25" style="525" customWidth="1"/>
    <col min="10242" max="10242" width="8.25" style="525" customWidth="1"/>
    <col min="10243" max="10496" width="9" style="525"/>
    <col min="10497" max="10497" width="20.25" style="525" customWidth="1"/>
    <col min="10498" max="10498" width="8.25" style="525" customWidth="1"/>
    <col min="10499" max="10752" width="9" style="525"/>
    <col min="10753" max="10753" width="20.25" style="525" customWidth="1"/>
    <col min="10754" max="10754" width="8.25" style="525" customWidth="1"/>
    <col min="10755" max="11008" width="9" style="525"/>
    <col min="11009" max="11009" width="20.25" style="525" customWidth="1"/>
    <col min="11010" max="11010" width="8.25" style="525" customWidth="1"/>
    <col min="11011" max="11264" width="9" style="525"/>
    <col min="11265" max="11265" width="20.25" style="525" customWidth="1"/>
    <col min="11266" max="11266" width="8.25" style="525" customWidth="1"/>
    <col min="11267" max="11520" width="9" style="525"/>
    <col min="11521" max="11521" width="20.25" style="525" customWidth="1"/>
    <col min="11522" max="11522" width="8.25" style="525" customWidth="1"/>
    <col min="11523" max="11776" width="9" style="525"/>
    <col min="11777" max="11777" width="20.25" style="525" customWidth="1"/>
    <col min="11778" max="11778" width="8.25" style="525" customWidth="1"/>
    <col min="11779" max="12032" width="9" style="525"/>
    <col min="12033" max="12033" width="20.25" style="525" customWidth="1"/>
    <col min="12034" max="12034" width="8.25" style="525" customWidth="1"/>
    <col min="12035" max="12288" width="9" style="525"/>
    <col min="12289" max="12289" width="20.25" style="525" customWidth="1"/>
    <col min="12290" max="12290" width="8.25" style="525" customWidth="1"/>
    <col min="12291" max="12544" width="9" style="525"/>
    <col min="12545" max="12545" width="20.25" style="525" customWidth="1"/>
    <col min="12546" max="12546" width="8.25" style="525" customWidth="1"/>
    <col min="12547" max="12800" width="9" style="525"/>
    <col min="12801" max="12801" width="20.25" style="525" customWidth="1"/>
    <col min="12802" max="12802" width="8.25" style="525" customWidth="1"/>
    <col min="12803" max="13056" width="9" style="525"/>
    <col min="13057" max="13057" width="20.25" style="525" customWidth="1"/>
    <col min="13058" max="13058" width="8.25" style="525" customWidth="1"/>
    <col min="13059" max="13312" width="9" style="525"/>
    <col min="13313" max="13313" width="20.25" style="525" customWidth="1"/>
    <col min="13314" max="13314" width="8.25" style="525" customWidth="1"/>
    <col min="13315" max="13568" width="9" style="525"/>
    <col min="13569" max="13569" width="20.25" style="525" customWidth="1"/>
    <col min="13570" max="13570" width="8.25" style="525" customWidth="1"/>
    <col min="13571" max="13824" width="9" style="525"/>
    <col min="13825" max="13825" width="20.25" style="525" customWidth="1"/>
    <col min="13826" max="13826" width="8.25" style="525" customWidth="1"/>
    <col min="13827" max="14080" width="9" style="525"/>
    <col min="14081" max="14081" width="20.25" style="525" customWidth="1"/>
    <col min="14082" max="14082" width="8.25" style="525" customWidth="1"/>
    <col min="14083" max="14336" width="9" style="525"/>
    <col min="14337" max="14337" width="20.25" style="525" customWidth="1"/>
    <col min="14338" max="14338" width="8.25" style="525" customWidth="1"/>
    <col min="14339" max="14592" width="9" style="525"/>
    <col min="14593" max="14593" width="20.25" style="525" customWidth="1"/>
    <col min="14594" max="14594" width="8.25" style="525" customWidth="1"/>
    <col min="14595" max="14848" width="9" style="525"/>
    <col min="14849" max="14849" width="20.25" style="525" customWidth="1"/>
    <col min="14850" max="14850" width="8.25" style="525" customWidth="1"/>
    <col min="14851" max="15104" width="9" style="525"/>
    <col min="15105" max="15105" width="20.25" style="525" customWidth="1"/>
    <col min="15106" max="15106" width="8.25" style="525" customWidth="1"/>
    <col min="15107" max="15360" width="9" style="525"/>
    <col min="15361" max="15361" width="20.25" style="525" customWidth="1"/>
    <col min="15362" max="15362" width="8.25" style="525" customWidth="1"/>
    <col min="15363" max="15616" width="9" style="525"/>
    <col min="15617" max="15617" width="20.25" style="525" customWidth="1"/>
    <col min="15618" max="15618" width="8.25" style="525" customWidth="1"/>
    <col min="15619" max="15872" width="9" style="525"/>
    <col min="15873" max="15873" width="20.25" style="525" customWidth="1"/>
    <col min="15874" max="15874" width="8.25" style="525" customWidth="1"/>
    <col min="15875" max="16128" width="9" style="525"/>
    <col min="16129" max="16129" width="20.25" style="525" customWidth="1"/>
    <col min="16130" max="16130" width="8.25" style="525" customWidth="1"/>
    <col min="16131" max="16384" width="9" style="525"/>
  </cols>
  <sheetData>
    <row r="1" spans="1:14">
      <c r="A1" s="2148"/>
      <c r="B1" s="2148"/>
      <c r="C1" s="2148"/>
      <c r="D1" s="2148"/>
      <c r="E1" s="2148"/>
      <c r="F1" s="2148"/>
      <c r="G1" s="2148"/>
      <c r="H1" s="2148"/>
      <c r="I1" s="2148"/>
      <c r="J1" s="2148"/>
      <c r="K1" s="2148"/>
      <c r="L1" s="2148"/>
      <c r="M1" s="2148"/>
      <c r="N1" s="2148"/>
    </row>
    <row r="2" spans="1:14">
      <c r="A2" s="2148"/>
      <c r="B2" s="2148"/>
      <c r="C2" s="2148"/>
      <c r="D2" s="2148"/>
      <c r="E2" s="2148"/>
      <c r="F2" s="2148"/>
      <c r="G2" s="2148"/>
      <c r="H2" s="2148"/>
      <c r="I2" s="2148"/>
      <c r="J2" s="2148"/>
      <c r="K2" s="2148"/>
      <c r="L2" s="2148"/>
      <c r="M2" s="2148"/>
      <c r="N2" s="2148"/>
    </row>
    <row r="3" spans="1:14" ht="43.5" customHeight="1">
      <c r="A3" s="2148"/>
      <c r="B3" s="2148"/>
      <c r="C3" s="2148"/>
      <c r="D3" s="2148"/>
      <c r="E3" s="2148"/>
      <c r="F3" s="2148"/>
      <c r="G3" s="2148"/>
      <c r="H3" s="2148"/>
      <c r="I3" s="2148"/>
      <c r="J3" s="2148"/>
      <c r="K3" s="2148"/>
      <c r="L3" s="2148"/>
      <c r="M3" s="2148"/>
      <c r="N3" s="2148"/>
    </row>
    <row r="4" spans="1:14">
      <c r="A4" s="2148"/>
      <c r="B4" s="2148"/>
      <c r="C4" s="2148"/>
      <c r="D4" s="2148"/>
      <c r="E4" s="2148"/>
      <c r="F4" s="2148"/>
      <c r="G4" s="2148"/>
      <c r="H4" s="2148"/>
      <c r="I4" s="2148"/>
      <c r="J4" s="2148"/>
      <c r="K4" s="2148"/>
      <c r="L4" s="2148"/>
      <c r="M4" s="2148"/>
      <c r="N4" s="2148"/>
    </row>
    <row r="5" spans="1:14">
      <c r="A5" s="2148"/>
      <c r="B5" s="2148"/>
      <c r="C5" s="2148"/>
      <c r="D5" s="2148"/>
      <c r="E5" s="2148"/>
      <c r="F5" s="2148"/>
      <c r="G5" s="2148"/>
      <c r="H5" s="2148"/>
      <c r="I5" s="2148"/>
      <c r="J5" s="2148"/>
      <c r="K5" s="2148"/>
      <c r="L5" s="2148"/>
      <c r="M5" s="2148"/>
      <c r="N5" s="2148"/>
    </row>
    <row r="6" spans="1:14">
      <c r="A6" s="2148"/>
      <c r="B6" s="2148"/>
      <c r="C6" s="2148"/>
      <c r="D6" s="2148"/>
      <c r="E6" s="2148"/>
      <c r="F6" s="2148"/>
      <c r="G6" s="2148"/>
      <c r="H6" s="2148"/>
      <c r="I6" s="2148"/>
      <c r="J6" s="2148"/>
      <c r="K6" s="2148"/>
      <c r="L6" s="2148"/>
      <c r="M6" s="2148"/>
      <c r="N6" s="2148"/>
    </row>
    <row r="7" spans="1:14">
      <c r="A7" s="2148"/>
      <c r="B7" s="2148"/>
      <c r="C7" s="2148"/>
      <c r="D7" s="2148"/>
      <c r="E7" s="2148"/>
      <c r="F7" s="2148"/>
      <c r="G7" s="2148"/>
      <c r="H7" s="2148"/>
      <c r="I7" s="2148"/>
      <c r="J7" s="2148"/>
      <c r="K7" s="2148"/>
      <c r="L7" s="2148"/>
      <c r="M7" s="2148"/>
      <c r="N7" s="2148"/>
    </row>
    <row r="8" spans="1:14">
      <c r="A8" s="2148"/>
      <c r="B8" s="2148"/>
      <c r="C8" s="2148"/>
      <c r="D8" s="2148"/>
      <c r="E8" s="2148"/>
      <c r="F8" s="2148"/>
      <c r="G8" s="2148"/>
      <c r="H8" s="2148"/>
      <c r="I8" s="2148"/>
      <c r="J8" s="2148"/>
      <c r="K8" s="2148"/>
      <c r="L8" s="2148"/>
      <c r="M8" s="2148"/>
      <c r="N8" s="2148"/>
    </row>
    <row r="9" spans="1:14" ht="46.5">
      <c r="A9" s="2148"/>
      <c r="B9" s="3666" t="s">
        <v>2185</v>
      </c>
      <c r="C9" s="3666"/>
      <c r="D9" s="3666"/>
      <c r="E9" s="3666"/>
      <c r="F9" s="3666"/>
      <c r="G9" s="3666"/>
      <c r="H9" s="3666"/>
      <c r="I9" s="3666"/>
      <c r="J9" s="3666"/>
      <c r="K9" s="2148"/>
      <c r="L9" s="2148"/>
      <c r="M9" s="2148"/>
      <c r="N9" s="2148"/>
    </row>
    <row r="10" spans="1:14">
      <c r="A10" s="2148"/>
      <c r="B10" s="2148"/>
      <c r="C10" s="2148"/>
      <c r="D10" s="2148"/>
      <c r="E10" s="2148"/>
      <c r="F10" s="2148"/>
      <c r="G10" s="2148"/>
      <c r="H10" s="2148"/>
      <c r="I10" s="2148"/>
      <c r="J10" s="2148"/>
      <c r="K10" s="2148"/>
      <c r="L10" s="2148"/>
      <c r="M10" s="2148"/>
      <c r="N10" s="2148"/>
    </row>
    <row r="11" spans="1:14">
      <c r="A11" s="2148"/>
      <c r="B11" s="2148"/>
      <c r="C11" s="2148"/>
      <c r="D11" s="2148"/>
      <c r="E11" s="2148"/>
      <c r="F11" s="2148"/>
      <c r="G11" s="2148"/>
      <c r="H11" s="2148"/>
      <c r="I11" s="2148"/>
      <c r="J11" s="2148"/>
      <c r="K11" s="2148"/>
      <c r="L11" s="2148"/>
      <c r="M11" s="2148"/>
      <c r="N11" s="2148"/>
    </row>
    <row r="12" spans="1:14" ht="46.5">
      <c r="A12" s="2148"/>
      <c r="B12" s="2148"/>
      <c r="K12" s="2662"/>
      <c r="L12" s="2148"/>
      <c r="M12" s="2148"/>
      <c r="N12" s="2148"/>
    </row>
    <row r="13" spans="1:14">
      <c r="A13" s="2148"/>
      <c r="B13" s="2148"/>
      <c r="C13" s="2148"/>
      <c r="D13" s="2148"/>
      <c r="E13" s="2148"/>
      <c r="F13" s="2148"/>
      <c r="G13" s="2148"/>
      <c r="H13" s="2148"/>
      <c r="I13" s="2148"/>
      <c r="J13" s="2148"/>
      <c r="K13" s="2148"/>
      <c r="L13" s="2148"/>
      <c r="M13" s="2148"/>
      <c r="N13" s="2148"/>
    </row>
    <row r="14" spans="1:14">
      <c r="A14" s="2148"/>
      <c r="B14" s="2148"/>
      <c r="C14" s="2148"/>
      <c r="D14" s="2148"/>
      <c r="E14" s="2148"/>
      <c r="F14" s="2148"/>
      <c r="G14" s="2148"/>
      <c r="H14" s="2148"/>
      <c r="I14" s="2148"/>
      <c r="J14" s="2148"/>
      <c r="K14" s="2148"/>
      <c r="L14" s="2148"/>
      <c r="M14" s="2148"/>
      <c r="N14" s="2148"/>
    </row>
    <row r="15" spans="1:14" ht="29.25" customHeight="1">
      <c r="A15" s="2148"/>
      <c r="B15" s="2148"/>
      <c r="C15" s="2148"/>
      <c r="D15" s="2148"/>
      <c r="E15" s="2148"/>
      <c r="F15" s="2148"/>
      <c r="G15" s="2148"/>
      <c r="H15" s="2148"/>
      <c r="I15" s="2148"/>
      <c r="J15" s="2148"/>
      <c r="K15" s="2148"/>
      <c r="L15" s="2148"/>
      <c r="M15" s="2148"/>
      <c r="N15" s="2148"/>
    </row>
    <row r="16" spans="1:14">
      <c r="A16" s="2148"/>
      <c r="B16" s="2148"/>
      <c r="C16" s="2148"/>
      <c r="D16" s="2148"/>
      <c r="E16" s="2148"/>
      <c r="F16" s="2148"/>
      <c r="G16" s="2148"/>
      <c r="H16" s="2148"/>
      <c r="I16" s="2148"/>
      <c r="J16" s="2148"/>
      <c r="K16" s="2148"/>
      <c r="L16" s="2148"/>
      <c r="M16" s="2148"/>
      <c r="N16" s="2148"/>
    </row>
    <row r="17" spans="1:14">
      <c r="A17" s="2148"/>
      <c r="B17" s="2148"/>
      <c r="C17" s="2148"/>
      <c r="D17" s="2148"/>
      <c r="E17" s="2148"/>
      <c r="F17" s="2148"/>
      <c r="G17" s="2148"/>
      <c r="H17" s="2148"/>
      <c r="I17" s="2148"/>
      <c r="J17" s="2148"/>
      <c r="K17" s="2148"/>
      <c r="L17" s="2148"/>
      <c r="M17" s="2148"/>
      <c r="N17" s="2148"/>
    </row>
    <row r="18" spans="1:14">
      <c r="A18" s="2148"/>
      <c r="B18" s="2148"/>
      <c r="C18" s="2148"/>
      <c r="D18" s="2148"/>
      <c r="E18" s="2148"/>
      <c r="F18" s="2148"/>
      <c r="G18" s="2148"/>
      <c r="H18" s="2148"/>
      <c r="I18" s="2148"/>
      <c r="J18" s="2148"/>
      <c r="K18" s="2148"/>
      <c r="L18" s="2148"/>
      <c r="M18" s="2148"/>
      <c r="N18" s="2148"/>
    </row>
    <row r="19" spans="1:14" ht="30" customHeight="1">
      <c r="A19" s="2148"/>
      <c r="B19" s="2148"/>
      <c r="C19" s="2148"/>
      <c r="D19" s="2148"/>
      <c r="E19" s="2148"/>
      <c r="F19" s="2148"/>
      <c r="G19" s="2148"/>
      <c r="H19" s="2148"/>
      <c r="I19" s="2148"/>
      <c r="J19" s="2148"/>
      <c r="K19" s="2148"/>
      <c r="L19" s="2148"/>
      <c r="M19" s="2148"/>
      <c r="N19" s="2148"/>
    </row>
    <row r="20" spans="1:14" ht="50.25" customHeight="1">
      <c r="A20" s="2148"/>
      <c r="B20" s="2148"/>
      <c r="C20" s="2148"/>
      <c r="D20" s="2148"/>
      <c r="E20" s="2148"/>
      <c r="F20" s="2148"/>
      <c r="G20" s="2148"/>
      <c r="H20" s="2148"/>
      <c r="I20" s="2148"/>
      <c r="J20" s="2148"/>
      <c r="K20" s="2148"/>
      <c r="L20" s="2148"/>
      <c r="M20" s="2148"/>
      <c r="N20" s="2148"/>
    </row>
    <row r="21" spans="1:14">
      <c r="A21" s="2148"/>
      <c r="B21" s="2148"/>
      <c r="C21" s="2148"/>
      <c r="D21" s="2148"/>
      <c r="E21" s="2148"/>
      <c r="F21" s="2148"/>
      <c r="G21" s="2148"/>
      <c r="H21" s="2148"/>
      <c r="I21" s="2148"/>
      <c r="J21" s="2148"/>
      <c r="K21" s="2148"/>
      <c r="L21" s="2148"/>
      <c r="M21" s="2148"/>
      <c r="N21" s="2148"/>
    </row>
    <row r="22" spans="1:14">
      <c r="A22" s="2148"/>
      <c r="B22" s="2148"/>
      <c r="C22" s="2148"/>
      <c r="D22" s="2148"/>
      <c r="E22" s="2148"/>
      <c r="F22" s="2148"/>
      <c r="G22" s="2148"/>
      <c r="H22" s="2148"/>
      <c r="I22" s="2148"/>
      <c r="J22" s="2148"/>
      <c r="K22" s="2148"/>
      <c r="L22" s="2148"/>
      <c r="M22" s="2148"/>
      <c r="N22" s="2148"/>
    </row>
    <row r="23" spans="1:14">
      <c r="A23" s="2148"/>
      <c r="B23" s="2148"/>
      <c r="C23" s="2148"/>
      <c r="D23" s="2148"/>
      <c r="E23" s="2148"/>
      <c r="F23" s="2148"/>
      <c r="G23" s="2148"/>
      <c r="H23" s="2148"/>
      <c r="I23" s="2148"/>
      <c r="J23" s="2148"/>
      <c r="K23" s="2148"/>
      <c r="L23" s="2148"/>
      <c r="M23" s="2148"/>
      <c r="N23" s="2148"/>
    </row>
    <row r="24" spans="1:14">
      <c r="A24" s="2148"/>
      <c r="B24" s="2148"/>
      <c r="C24" s="2148"/>
      <c r="D24" s="2148"/>
      <c r="E24" s="2148"/>
      <c r="F24" s="2148"/>
      <c r="G24" s="2148"/>
      <c r="H24" s="2148"/>
      <c r="I24" s="2148"/>
      <c r="J24" s="2148"/>
      <c r="K24" s="2148"/>
      <c r="L24" s="2148"/>
      <c r="M24" s="2148"/>
      <c r="N24" s="2148"/>
    </row>
    <row r="25" spans="1:14">
      <c r="A25" s="2148"/>
      <c r="B25" s="2148"/>
      <c r="C25" s="2148"/>
      <c r="D25" s="2148"/>
      <c r="E25" s="2148"/>
      <c r="F25" s="2148"/>
      <c r="G25" s="2148"/>
      <c r="H25" s="2148"/>
      <c r="I25" s="2148"/>
      <c r="J25" s="2148"/>
      <c r="K25" s="2148"/>
      <c r="L25" s="2148"/>
      <c r="M25" s="2148"/>
      <c r="N25" s="2148"/>
    </row>
    <row r="26" spans="1:14">
      <c r="A26" s="2148"/>
      <c r="B26" s="2148"/>
      <c r="C26" s="2148"/>
      <c r="D26" s="2148"/>
      <c r="E26" s="2148"/>
      <c r="F26" s="2148"/>
      <c r="G26" s="2148"/>
      <c r="H26" s="2148"/>
      <c r="I26" s="2148"/>
      <c r="J26" s="2148"/>
      <c r="K26" s="2148"/>
      <c r="L26" s="2148"/>
      <c r="M26" s="2148"/>
      <c r="N26" s="2148"/>
    </row>
    <row r="27" spans="1:14">
      <c r="A27" s="2148"/>
      <c r="B27" s="2148"/>
      <c r="C27" s="2148"/>
      <c r="D27" s="2148"/>
      <c r="E27" s="2148"/>
      <c r="F27" s="2148"/>
      <c r="G27" s="2148"/>
      <c r="H27" s="2148"/>
      <c r="I27" s="2148"/>
      <c r="J27" s="2148"/>
      <c r="K27" s="2148"/>
      <c r="L27" s="2148"/>
      <c r="M27" s="2148"/>
      <c r="N27" s="2148"/>
    </row>
    <row r="28" spans="1:14">
      <c r="A28" s="2148"/>
      <c r="B28" s="2148"/>
      <c r="C28" s="2148"/>
      <c r="D28" s="2148"/>
      <c r="E28" s="2148"/>
      <c r="F28" s="2148"/>
      <c r="G28" s="2148"/>
      <c r="H28" s="2148"/>
      <c r="I28" s="2148"/>
      <c r="J28" s="2148"/>
      <c r="K28" s="2148"/>
      <c r="L28" s="2148"/>
      <c r="M28" s="2148"/>
      <c r="N28" s="2148"/>
    </row>
    <row r="29" spans="1:14">
      <c r="A29" s="2148"/>
      <c r="B29" s="2148"/>
      <c r="C29" s="2148"/>
      <c r="D29" s="2148"/>
      <c r="E29" s="2148"/>
      <c r="F29" s="2148"/>
      <c r="G29" s="2148"/>
      <c r="H29" s="2148"/>
      <c r="I29" s="2148"/>
      <c r="J29" s="2148"/>
      <c r="K29" s="2148"/>
      <c r="L29" s="2148"/>
      <c r="M29" s="2148"/>
      <c r="N29" s="2148"/>
    </row>
    <row r="30" spans="1:14">
      <c r="A30" s="2148"/>
      <c r="B30" s="2148"/>
      <c r="C30" s="2148"/>
      <c r="D30" s="2148"/>
      <c r="E30" s="2148"/>
      <c r="F30" s="2148"/>
      <c r="G30" s="2148"/>
      <c r="H30" s="2148"/>
      <c r="I30" s="2148"/>
      <c r="J30" s="2148"/>
      <c r="K30" s="2148"/>
      <c r="L30" s="2148"/>
      <c r="M30" s="2148"/>
      <c r="N30" s="2148"/>
    </row>
    <row r="31" spans="1:14">
      <c r="A31" s="2148"/>
      <c r="B31" s="2148"/>
      <c r="C31" s="2148"/>
      <c r="D31" s="2148"/>
      <c r="E31" s="2148"/>
      <c r="F31" s="2148"/>
      <c r="G31" s="2148"/>
      <c r="H31" s="2148"/>
      <c r="I31" s="2148"/>
      <c r="J31" s="2148"/>
      <c r="K31" s="2148"/>
      <c r="L31" s="2148"/>
      <c r="M31" s="2148"/>
      <c r="N31" s="2148"/>
    </row>
    <row r="32" spans="1:14">
      <c r="A32" s="2148"/>
      <c r="B32" s="2148"/>
      <c r="C32" s="2148"/>
      <c r="D32" s="2148"/>
      <c r="E32" s="2148"/>
      <c r="F32" s="2148"/>
      <c r="G32" s="2148"/>
      <c r="H32" s="2148"/>
      <c r="I32" s="2148"/>
      <c r="J32" s="2148"/>
      <c r="K32" s="2148"/>
      <c r="L32" s="2148"/>
      <c r="M32" s="2148"/>
      <c r="N32" s="2148"/>
    </row>
    <row r="33" spans="1:14">
      <c r="A33" s="2148"/>
      <c r="B33" s="2148"/>
      <c r="C33" s="2148"/>
      <c r="D33" s="2148"/>
      <c r="E33" s="2148"/>
      <c r="F33" s="2148"/>
      <c r="G33" s="2148"/>
      <c r="H33" s="2148"/>
      <c r="I33" s="2148"/>
      <c r="J33" s="2148"/>
      <c r="K33" s="2148"/>
      <c r="L33" s="2148"/>
      <c r="M33" s="2148"/>
      <c r="N33" s="2148"/>
    </row>
    <row r="34" spans="1:14">
      <c r="A34" s="2148"/>
      <c r="B34" s="2148"/>
      <c r="C34" s="2148"/>
      <c r="D34" s="2148"/>
      <c r="E34" s="2148"/>
      <c r="F34" s="2148"/>
      <c r="G34" s="2148"/>
      <c r="H34" s="2148"/>
      <c r="I34" s="2148"/>
      <c r="J34" s="2148"/>
      <c r="K34" s="2148"/>
      <c r="L34" s="2148"/>
      <c r="M34" s="2148"/>
      <c r="N34" s="2148"/>
    </row>
    <row r="35" spans="1:14">
      <c r="A35" s="2148"/>
      <c r="B35" s="2148"/>
      <c r="C35" s="2148"/>
      <c r="D35" s="2148"/>
      <c r="E35" s="2148"/>
      <c r="F35" s="2148"/>
      <c r="G35" s="2148"/>
      <c r="H35" s="2148"/>
      <c r="I35" s="2148"/>
      <c r="J35" s="2148"/>
      <c r="K35" s="2148"/>
      <c r="L35" s="2148"/>
      <c r="M35" s="2148"/>
      <c r="N35" s="2148"/>
    </row>
    <row r="36" spans="1:14">
      <c r="A36" s="2148"/>
      <c r="B36" s="2148"/>
      <c r="C36" s="2148"/>
      <c r="D36" s="2148"/>
      <c r="E36" s="2148"/>
      <c r="F36" s="2148"/>
      <c r="G36" s="2148"/>
      <c r="H36" s="2148"/>
      <c r="I36" s="2148"/>
      <c r="J36" s="2148"/>
      <c r="K36" s="2148"/>
      <c r="L36" s="2148"/>
      <c r="M36" s="2148"/>
      <c r="N36" s="2148"/>
    </row>
    <row r="37" spans="1:14">
      <c r="A37" s="2148"/>
      <c r="B37" s="2148"/>
      <c r="C37" s="2148"/>
      <c r="D37" s="2148"/>
      <c r="E37" s="2148"/>
      <c r="F37" s="2148"/>
      <c r="G37" s="2148"/>
      <c r="H37" s="2148"/>
      <c r="I37" s="2148"/>
      <c r="J37" s="2148"/>
      <c r="K37" s="2148"/>
      <c r="L37" s="2148"/>
      <c r="M37" s="2148"/>
      <c r="N37" s="2148"/>
    </row>
    <row r="38" spans="1:14">
      <c r="A38" s="2148"/>
      <c r="B38" s="2148"/>
      <c r="C38" s="2148"/>
      <c r="D38" s="2148"/>
      <c r="E38" s="2148"/>
      <c r="F38" s="2148"/>
      <c r="G38" s="2148"/>
      <c r="H38" s="2148"/>
      <c r="I38" s="2148"/>
      <c r="J38" s="2148"/>
      <c r="K38" s="2148"/>
      <c r="L38" s="2148"/>
      <c r="M38" s="2148"/>
      <c r="N38" s="2148"/>
    </row>
    <row r="39" spans="1:14">
      <c r="A39" s="2148"/>
      <c r="B39" s="2148"/>
      <c r="C39" s="2148"/>
      <c r="D39" s="2148"/>
      <c r="E39" s="2148"/>
      <c r="F39" s="2148"/>
      <c r="G39" s="2148"/>
      <c r="H39" s="2148"/>
      <c r="I39" s="2148"/>
      <c r="J39" s="2148"/>
      <c r="K39" s="2148"/>
      <c r="L39" s="2148"/>
      <c r="M39" s="2148"/>
      <c r="N39" s="2148"/>
    </row>
    <row r="40" spans="1:14">
      <c r="A40" s="2148"/>
      <c r="B40" s="2148"/>
      <c r="C40" s="2148"/>
      <c r="D40" s="2148"/>
      <c r="E40" s="2148"/>
      <c r="F40" s="2148"/>
      <c r="G40" s="2148"/>
      <c r="H40" s="2148"/>
      <c r="I40" s="2148"/>
      <c r="J40" s="2148"/>
      <c r="K40" s="2148"/>
      <c r="L40" s="2148"/>
      <c r="M40" s="2148"/>
      <c r="N40" s="2148"/>
    </row>
    <row r="41" spans="1:14">
      <c r="A41" s="2148"/>
      <c r="B41" s="2148"/>
      <c r="C41" s="2148"/>
      <c r="D41" s="2148"/>
      <c r="E41" s="2148"/>
      <c r="F41" s="2148"/>
      <c r="G41" s="2148"/>
      <c r="H41" s="2148"/>
      <c r="I41" s="2148"/>
      <c r="J41" s="2148"/>
      <c r="K41" s="2148"/>
      <c r="L41" s="2148"/>
      <c r="M41" s="2148"/>
      <c r="N41" s="2148"/>
    </row>
    <row r="42" spans="1:14">
      <c r="A42" s="2148"/>
      <c r="B42" s="2148"/>
      <c r="C42" s="2148"/>
      <c r="D42" s="2148"/>
      <c r="E42" s="2148"/>
      <c r="F42" s="2148"/>
      <c r="G42" s="2148"/>
      <c r="H42" s="2148"/>
      <c r="I42" s="2148"/>
      <c r="J42" s="2148"/>
      <c r="K42" s="2148"/>
      <c r="L42" s="2148"/>
      <c r="M42" s="2148"/>
    </row>
    <row r="43" spans="1:14">
      <c r="A43" s="2148"/>
      <c r="B43" s="2148"/>
      <c r="C43" s="2148"/>
      <c r="D43" s="2148"/>
      <c r="E43" s="2148"/>
      <c r="F43" s="2148"/>
      <c r="G43" s="2148"/>
      <c r="H43" s="2148"/>
      <c r="I43" s="2148"/>
      <c r="J43" s="2148"/>
      <c r="K43" s="2148"/>
      <c r="L43" s="2148"/>
      <c r="M43" s="2148"/>
    </row>
    <row r="44" spans="1:14">
      <c r="A44" s="2148"/>
      <c r="B44" s="2148"/>
      <c r="C44" s="2148"/>
      <c r="D44" s="2148"/>
      <c r="E44" s="2148"/>
      <c r="F44" s="2148"/>
      <c r="G44" s="2148"/>
      <c r="H44" s="2148"/>
      <c r="I44" s="2148"/>
      <c r="J44" s="2148"/>
      <c r="K44" s="2148"/>
      <c r="L44" s="2148"/>
      <c r="M44" s="2148"/>
    </row>
    <row r="45" spans="1:14">
      <c r="A45" s="2148"/>
      <c r="B45" s="2148"/>
      <c r="C45" s="2148"/>
      <c r="D45" s="2148"/>
      <c r="E45" s="2148"/>
      <c r="F45" s="2148"/>
      <c r="G45" s="2148"/>
      <c r="H45" s="2148"/>
      <c r="I45" s="2148"/>
      <c r="J45" s="2148"/>
      <c r="K45" s="2148"/>
      <c r="L45" s="2148"/>
      <c r="M45" s="2148"/>
    </row>
    <row r="46" spans="1:14">
      <c r="A46" s="2148"/>
      <c r="B46" s="2148"/>
      <c r="C46" s="2148"/>
      <c r="D46" s="2148"/>
      <c r="E46" s="2148"/>
      <c r="F46" s="2148"/>
      <c r="G46" s="2148"/>
      <c r="H46" s="2148"/>
      <c r="I46" s="2148"/>
      <c r="J46" s="2148"/>
      <c r="K46" s="2148"/>
      <c r="L46" s="2148"/>
      <c r="M46" s="2148"/>
    </row>
    <row r="47" spans="1:14">
      <c r="A47" s="2148"/>
      <c r="B47" s="2148"/>
      <c r="C47" s="2148"/>
      <c r="D47" s="2148"/>
      <c r="E47" s="2148"/>
      <c r="F47" s="2148"/>
      <c r="G47" s="2148"/>
      <c r="H47" s="2148"/>
      <c r="I47" s="2148"/>
      <c r="J47" s="2148"/>
      <c r="K47" s="2148"/>
      <c r="L47" s="2148"/>
      <c r="M47" s="2148"/>
    </row>
    <row r="48" spans="1:14">
      <c r="A48" s="2148"/>
      <c r="B48" s="2148"/>
      <c r="C48" s="2148"/>
      <c r="D48" s="2148"/>
      <c r="E48" s="2148"/>
      <c r="F48" s="2148"/>
      <c r="G48" s="2148"/>
      <c r="H48" s="2148"/>
      <c r="I48" s="2148"/>
      <c r="J48" s="2148"/>
      <c r="K48" s="2148"/>
      <c r="L48" s="2148"/>
      <c r="M48" s="2148"/>
    </row>
    <row r="49" spans="1:13">
      <c r="A49" s="2148"/>
      <c r="B49" s="2148"/>
      <c r="C49" s="2148"/>
      <c r="D49" s="2148"/>
      <c r="E49" s="2148"/>
      <c r="F49" s="2148"/>
      <c r="G49" s="2148"/>
      <c r="H49" s="2148"/>
      <c r="I49" s="2148"/>
      <c r="J49" s="2148"/>
      <c r="K49" s="2148"/>
      <c r="L49" s="2148"/>
      <c r="M49" s="2148"/>
    </row>
    <row r="50" spans="1:13">
      <c r="A50" s="2148"/>
      <c r="B50" s="2148"/>
      <c r="C50" s="2148"/>
      <c r="D50" s="2148"/>
      <c r="E50" s="2148"/>
      <c r="F50" s="2148"/>
      <c r="G50" s="2148"/>
      <c r="H50" s="2148"/>
      <c r="I50" s="2148"/>
      <c r="J50" s="2148"/>
      <c r="K50" s="2148"/>
      <c r="L50" s="2148"/>
      <c r="M50" s="2148"/>
    </row>
    <row r="51" spans="1:13">
      <c r="A51" s="2148"/>
      <c r="B51" s="2148"/>
      <c r="C51" s="2148"/>
      <c r="D51" s="2148"/>
      <c r="E51" s="2148"/>
      <c r="F51" s="2148"/>
      <c r="G51" s="2148"/>
      <c r="H51" s="2148"/>
      <c r="I51" s="2148"/>
      <c r="J51" s="2148"/>
      <c r="K51" s="2148"/>
      <c r="L51" s="2148"/>
      <c r="M51" s="2148"/>
    </row>
    <row r="52" spans="1:13">
      <c r="A52" s="2148"/>
      <c r="B52" s="2148"/>
      <c r="C52" s="2148"/>
      <c r="D52" s="2148"/>
      <c r="E52" s="2148"/>
      <c r="F52" s="2148"/>
      <c r="G52" s="2148"/>
      <c r="H52" s="2148"/>
      <c r="I52" s="2148"/>
      <c r="J52" s="2148"/>
      <c r="K52" s="2148"/>
      <c r="L52" s="2148"/>
      <c r="M52" s="2148"/>
    </row>
    <row r="53" spans="1:13">
      <c r="A53" s="2148"/>
      <c r="B53" s="2148"/>
      <c r="C53" s="2148"/>
      <c r="D53" s="2148"/>
      <c r="E53" s="2148"/>
      <c r="F53" s="2148"/>
      <c r="G53" s="2148"/>
      <c r="H53" s="2148"/>
      <c r="I53" s="2148"/>
      <c r="J53" s="2148"/>
      <c r="K53" s="2148"/>
      <c r="L53" s="2148"/>
      <c r="M53" s="2148"/>
    </row>
    <row r="54" spans="1:13">
      <c r="A54" s="2148"/>
      <c r="B54" s="2148"/>
      <c r="C54" s="2148"/>
      <c r="D54" s="2148"/>
      <c r="E54" s="2148"/>
      <c r="F54" s="2148"/>
      <c r="G54" s="2148"/>
      <c r="H54" s="2148"/>
      <c r="I54" s="2148"/>
      <c r="J54" s="2148"/>
      <c r="K54" s="2148"/>
      <c r="L54" s="2148"/>
      <c r="M54" s="2148"/>
    </row>
    <row r="55" spans="1:13">
      <c r="A55" s="2148"/>
      <c r="B55" s="2148"/>
      <c r="C55" s="2148"/>
      <c r="D55" s="2148"/>
      <c r="E55" s="2148"/>
      <c r="F55" s="2148"/>
      <c r="G55" s="2148"/>
      <c r="H55" s="2148"/>
      <c r="I55" s="2148"/>
      <c r="J55" s="2148"/>
      <c r="K55" s="2148"/>
      <c r="L55" s="2148"/>
      <c r="M55" s="2148"/>
    </row>
    <row r="56" spans="1:13">
      <c r="A56" s="2148"/>
      <c r="B56" s="2148"/>
      <c r="C56" s="2148"/>
      <c r="D56" s="2148"/>
      <c r="E56" s="2148"/>
      <c r="F56" s="2148"/>
      <c r="G56" s="2148"/>
      <c r="H56" s="2148"/>
      <c r="I56" s="2148"/>
      <c r="J56" s="2148"/>
      <c r="K56" s="2148"/>
      <c r="L56" s="2148"/>
      <c r="M56" s="2148"/>
    </row>
    <row r="57" spans="1:13">
      <c r="A57" s="2148"/>
      <c r="B57" s="2148"/>
      <c r="C57" s="2148"/>
      <c r="D57" s="2148"/>
      <c r="E57" s="2148"/>
      <c r="F57" s="2148"/>
      <c r="G57" s="2148"/>
      <c r="H57" s="2148"/>
      <c r="I57" s="2148"/>
      <c r="J57" s="2148"/>
      <c r="K57" s="2148"/>
      <c r="L57" s="2148"/>
      <c r="M57" s="2148"/>
    </row>
    <row r="58" spans="1:13">
      <c r="A58" s="2148"/>
      <c r="B58" s="2148"/>
      <c r="C58" s="2148"/>
      <c r="D58" s="2148"/>
      <c r="E58" s="2148"/>
      <c r="F58" s="2148"/>
      <c r="G58" s="2148"/>
      <c r="H58" s="2148"/>
      <c r="I58" s="2148"/>
      <c r="J58" s="2148"/>
      <c r="K58" s="2148"/>
      <c r="L58" s="2148"/>
      <c r="M58" s="2148"/>
    </row>
  </sheetData>
  <mergeCells count="1">
    <mergeCell ref="B9:J9"/>
  </mergeCells>
  <phoneticPr fontId="15" type="noConversion"/>
  <pageMargins left="0.74803149606299213" right="0.74803149606299213" top="1.4173228346456694" bottom="1.1811023622047245" header="0.51181102362204722" footer="0.51181102362204722"/>
  <pageSetup paperSize="9" firstPageNumber="84" orientation="landscape" useFirstPageNumber="1" r:id="rId1"/>
  <headerFooter alignWithMargins="0">
    <oddFooter xml:space="preserve">&amp;C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L22"/>
  <sheetViews>
    <sheetView workbookViewId="0">
      <selection activeCell="I14" sqref="I14"/>
    </sheetView>
  </sheetViews>
  <sheetFormatPr defaultRowHeight="13.5"/>
  <cols>
    <col min="1" max="1" width="19.25" style="2725" customWidth="1"/>
    <col min="2" max="2" width="22.625" style="2725" customWidth="1"/>
    <col min="3" max="5" width="21.75" style="2726" customWidth="1"/>
    <col min="6" max="6" width="16.25" style="2726" customWidth="1"/>
    <col min="7" max="7" width="10.875" style="2725" customWidth="1"/>
    <col min="8" max="256" width="9" style="2725"/>
    <col min="257" max="257" width="19.25" style="2725" customWidth="1"/>
    <col min="258" max="258" width="22.625" style="2725" customWidth="1"/>
    <col min="259" max="261" width="21.75" style="2725" customWidth="1"/>
    <col min="262" max="262" width="16.25" style="2725" customWidth="1"/>
    <col min="263" max="263" width="10.875" style="2725" customWidth="1"/>
    <col min="264" max="512" width="9" style="2725"/>
    <col min="513" max="513" width="19.25" style="2725" customWidth="1"/>
    <col min="514" max="514" width="22.625" style="2725" customWidth="1"/>
    <col min="515" max="517" width="21.75" style="2725" customWidth="1"/>
    <col min="518" max="518" width="16.25" style="2725" customWidth="1"/>
    <col min="519" max="519" width="10.875" style="2725" customWidth="1"/>
    <col min="520" max="768" width="9" style="2725"/>
    <col min="769" max="769" width="19.25" style="2725" customWidth="1"/>
    <col min="770" max="770" width="22.625" style="2725" customWidth="1"/>
    <col min="771" max="773" width="21.75" style="2725" customWidth="1"/>
    <col min="774" max="774" width="16.25" style="2725" customWidth="1"/>
    <col min="775" max="775" width="10.875" style="2725" customWidth="1"/>
    <col min="776" max="1024" width="9" style="2725"/>
    <col min="1025" max="1025" width="19.25" style="2725" customWidth="1"/>
    <col min="1026" max="1026" width="22.625" style="2725" customWidth="1"/>
    <col min="1027" max="1029" width="21.75" style="2725" customWidth="1"/>
    <col min="1030" max="1030" width="16.25" style="2725" customWidth="1"/>
    <col min="1031" max="1031" width="10.875" style="2725" customWidth="1"/>
    <col min="1032" max="1280" width="9" style="2725"/>
    <col min="1281" max="1281" width="19.25" style="2725" customWidth="1"/>
    <col min="1282" max="1282" width="22.625" style="2725" customWidth="1"/>
    <col min="1283" max="1285" width="21.75" style="2725" customWidth="1"/>
    <col min="1286" max="1286" width="16.25" style="2725" customWidth="1"/>
    <col min="1287" max="1287" width="10.875" style="2725" customWidth="1"/>
    <col min="1288" max="1536" width="9" style="2725"/>
    <col min="1537" max="1537" width="19.25" style="2725" customWidth="1"/>
    <col min="1538" max="1538" width="22.625" style="2725" customWidth="1"/>
    <col min="1539" max="1541" width="21.75" style="2725" customWidth="1"/>
    <col min="1542" max="1542" width="16.25" style="2725" customWidth="1"/>
    <col min="1543" max="1543" width="10.875" style="2725" customWidth="1"/>
    <col min="1544" max="1792" width="9" style="2725"/>
    <col min="1793" max="1793" width="19.25" style="2725" customWidth="1"/>
    <col min="1794" max="1794" width="22.625" style="2725" customWidth="1"/>
    <col min="1795" max="1797" width="21.75" style="2725" customWidth="1"/>
    <col min="1798" max="1798" width="16.25" style="2725" customWidth="1"/>
    <col min="1799" max="1799" width="10.875" style="2725" customWidth="1"/>
    <col min="1800" max="2048" width="9" style="2725"/>
    <col min="2049" max="2049" width="19.25" style="2725" customWidth="1"/>
    <col min="2050" max="2050" width="22.625" style="2725" customWidth="1"/>
    <col min="2051" max="2053" width="21.75" style="2725" customWidth="1"/>
    <col min="2054" max="2054" width="16.25" style="2725" customWidth="1"/>
    <col min="2055" max="2055" width="10.875" style="2725" customWidth="1"/>
    <col min="2056" max="2304" width="9" style="2725"/>
    <col min="2305" max="2305" width="19.25" style="2725" customWidth="1"/>
    <col min="2306" max="2306" width="22.625" style="2725" customWidth="1"/>
    <col min="2307" max="2309" width="21.75" style="2725" customWidth="1"/>
    <col min="2310" max="2310" width="16.25" style="2725" customWidth="1"/>
    <col min="2311" max="2311" width="10.875" style="2725" customWidth="1"/>
    <col min="2312" max="2560" width="9" style="2725"/>
    <col min="2561" max="2561" width="19.25" style="2725" customWidth="1"/>
    <col min="2562" max="2562" width="22.625" style="2725" customWidth="1"/>
    <col min="2563" max="2565" width="21.75" style="2725" customWidth="1"/>
    <col min="2566" max="2566" width="16.25" style="2725" customWidth="1"/>
    <col min="2567" max="2567" width="10.875" style="2725" customWidth="1"/>
    <col min="2568" max="2816" width="9" style="2725"/>
    <col min="2817" max="2817" width="19.25" style="2725" customWidth="1"/>
    <col min="2818" max="2818" width="22.625" style="2725" customWidth="1"/>
    <col min="2819" max="2821" width="21.75" style="2725" customWidth="1"/>
    <col min="2822" max="2822" width="16.25" style="2725" customWidth="1"/>
    <col min="2823" max="2823" width="10.875" style="2725" customWidth="1"/>
    <col min="2824" max="3072" width="9" style="2725"/>
    <col min="3073" max="3073" width="19.25" style="2725" customWidth="1"/>
    <col min="3074" max="3074" width="22.625" style="2725" customWidth="1"/>
    <col min="3075" max="3077" width="21.75" style="2725" customWidth="1"/>
    <col min="3078" max="3078" width="16.25" style="2725" customWidth="1"/>
    <col min="3079" max="3079" width="10.875" style="2725" customWidth="1"/>
    <col min="3080" max="3328" width="9" style="2725"/>
    <col min="3329" max="3329" width="19.25" style="2725" customWidth="1"/>
    <col min="3330" max="3330" width="22.625" style="2725" customWidth="1"/>
    <col min="3331" max="3333" width="21.75" style="2725" customWidth="1"/>
    <col min="3334" max="3334" width="16.25" style="2725" customWidth="1"/>
    <col min="3335" max="3335" width="10.875" style="2725" customWidth="1"/>
    <col min="3336" max="3584" width="9" style="2725"/>
    <col min="3585" max="3585" width="19.25" style="2725" customWidth="1"/>
    <col min="3586" max="3586" width="22.625" style="2725" customWidth="1"/>
    <col min="3587" max="3589" width="21.75" style="2725" customWidth="1"/>
    <col min="3590" max="3590" width="16.25" style="2725" customWidth="1"/>
    <col min="3591" max="3591" width="10.875" style="2725" customWidth="1"/>
    <col min="3592" max="3840" width="9" style="2725"/>
    <col min="3841" max="3841" width="19.25" style="2725" customWidth="1"/>
    <col min="3842" max="3842" width="22.625" style="2725" customWidth="1"/>
    <col min="3843" max="3845" width="21.75" style="2725" customWidth="1"/>
    <col min="3846" max="3846" width="16.25" style="2725" customWidth="1"/>
    <col min="3847" max="3847" width="10.875" style="2725" customWidth="1"/>
    <col min="3848" max="4096" width="9" style="2725"/>
    <col min="4097" max="4097" width="19.25" style="2725" customWidth="1"/>
    <col min="4098" max="4098" width="22.625" style="2725" customWidth="1"/>
    <col min="4099" max="4101" width="21.75" style="2725" customWidth="1"/>
    <col min="4102" max="4102" width="16.25" style="2725" customWidth="1"/>
    <col min="4103" max="4103" width="10.875" style="2725" customWidth="1"/>
    <col min="4104" max="4352" width="9" style="2725"/>
    <col min="4353" max="4353" width="19.25" style="2725" customWidth="1"/>
    <col min="4354" max="4354" width="22.625" style="2725" customWidth="1"/>
    <col min="4355" max="4357" width="21.75" style="2725" customWidth="1"/>
    <col min="4358" max="4358" width="16.25" style="2725" customWidth="1"/>
    <col min="4359" max="4359" width="10.875" style="2725" customWidth="1"/>
    <col min="4360" max="4608" width="9" style="2725"/>
    <col min="4609" max="4609" width="19.25" style="2725" customWidth="1"/>
    <col min="4610" max="4610" width="22.625" style="2725" customWidth="1"/>
    <col min="4611" max="4613" width="21.75" style="2725" customWidth="1"/>
    <col min="4614" max="4614" width="16.25" style="2725" customWidth="1"/>
    <col min="4615" max="4615" width="10.875" style="2725" customWidth="1"/>
    <col min="4616" max="4864" width="9" style="2725"/>
    <col min="4865" max="4865" width="19.25" style="2725" customWidth="1"/>
    <col min="4866" max="4866" width="22.625" style="2725" customWidth="1"/>
    <col min="4867" max="4869" width="21.75" style="2725" customWidth="1"/>
    <col min="4870" max="4870" width="16.25" style="2725" customWidth="1"/>
    <col min="4871" max="4871" width="10.875" style="2725" customWidth="1"/>
    <col min="4872" max="5120" width="9" style="2725"/>
    <col min="5121" max="5121" width="19.25" style="2725" customWidth="1"/>
    <col min="5122" max="5122" width="22.625" style="2725" customWidth="1"/>
    <col min="5123" max="5125" width="21.75" style="2725" customWidth="1"/>
    <col min="5126" max="5126" width="16.25" style="2725" customWidth="1"/>
    <col min="5127" max="5127" width="10.875" style="2725" customWidth="1"/>
    <col min="5128" max="5376" width="9" style="2725"/>
    <col min="5377" max="5377" width="19.25" style="2725" customWidth="1"/>
    <col min="5378" max="5378" width="22.625" style="2725" customWidth="1"/>
    <col min="5379" max="5381" width="21.75" style="2725" customWidth="1"/>
    <col min="5382" max="5382" width="16.25" style="2725" customWidth="1"/>
    <col min="5383" max="5383" width="10.875" style="2725" customWidth="1"/>
    <col min="5384" max="5632" width="9" style="2725"/>
    <col min="5633" max="5633" width="19.25" style="2725" customWidth="1"/>
    <col min="5634" max="5634" width="22.625" style="2725" customWidth="1"/>
    <col min="5635" max="5637" width="21.75" style="2725" customWidth="1"/>
    <col min="5638" max="5638" width="16.25" style="2725" customWidth="1"/>
    <col min="5639" max="5639" width="10.875" style="2725" customWidth="1"/>
    <col min="5640" max="5888" width="9" style="2725"/>
    <col min="5889" max="5889" width="19.25" style="2725" customWidth="1"/>
    <col min="5890" max="5890" width="22.625" style="2725" customWidth="1"/>
    <col min="5891" max="5893" width="21.75" style="2725" customWidth="1"/>
    <col min="5894" max="5894" width="16.25" style="2725" customWidth="1"/>
    <col min="5895" max="5895" width="10.875" style="2725" customWidth="1"/>
    <col min="5896" max="6144" width="9" style="2725"/>
    <col min="6145" max="6145" width="19.25" style="2725" customWidth="1"/>
    <col min="6146" max="6146" width="22.625" style="2725" customWidth="1"/>
    <col min="6147" max="6149" width="21.75" style="2725" customWidth="1"/>
    <col min="6150" max="6150" width="16.25" style="2725" customWidth="1"/>
    <col min="6151" max="6151" width="10.875" style="2725" customWidth="1"/>
    <col min="6152" max="6400" width="9" style="2725"/>
    <col min="6401" max="6401" width="19.25" style="2725" customWidth="1"/>
    <col min="6402" max="6402" width="22.625" style="2725" customWidth="1"/>
    <col min="6403" max="6405" width="21.75" style="2725" customWidth="1"/>
    <col min="6406" max="6406" width="16.25" style="2725" customWidth="1"/>
    <col min="6407" max="6407" width="10.875" style="2725" customWidth="1"/>
    <col min="6408" max="6656" width="9" style="2725"/>
    <col min="6657" max="6657" width="19.25" style="2725" customWidth="1"/>
    <col min="6658" max="6658" width="22.625" style="2725" customWidth="1"/>
    <col min="6659" max="6661" width="21.75" style="2725" customWidth="1"/>
    <col min="6662" max="6662" width="16.25" style="2725" customWidth="1"/>
    <col min="6663" max="6663" width="10.875" style="2725" customWidth="1"/>
    <col min="6664" max="6912" width="9" style="2725"/>
    <col min="6913" max="6913" width="19.25" style="2725" customWidth="1"/>
    <col min="6914" max="6914" width="22.625" style="2725" customWidth="1"/>
    <col min="6915" max="6917" width="21.75" style="2725" customWidth="1"/>
    <col min="6918" max="6918" width="16.25" style="2725" customWidth="1"/>
    <col min="6919" max="6919" width="10.875" style="2725" customWidth="1"/>
    <col min="6920" max="7168" width="9" style="2725"/>
    <col min="7169" max="7169" width="19.25" style="2725" customWidth="1"/>
    <col min="7170" max="7170" width="22.625" style="2725" customWidth="1"/>
    <col min="7171" max="7173" width="21.75" style="2725" customWidth="1"/>
    <col min="7174" max="7174" width="16.25" style="2725" customWidth="1"/>
    <col min="7175" max="7175" width="10.875" style="2725" customWidth="1"/>
    <col min="7176" max="7424" width="9" style="2725"/>
    <col min="7425" max="7425" width="19.25" style="2725" customWidth="1"/>
    <col min="7426" max="7426" width="22.625" style="2725" customWidth="1"/>
    <col min="7427" max="7429" width="21.75" style="2725" customWidth="1"/>
    <col min="7430" max="7430" width="16.25" style="2725" customWidth="1"/>
    <col min="7431" max="7431" width="10.875" style="2725" customWidth="1"/>
    <col min="7432" max="7680" width="9" style="2725"/>
    <col min="7681" max="7681" width="19.25" style="2725" customWidth="1"/>
    <col min="7682" max="7682" width="22.625" style="2725" customWidth="1"/>
    <col min="7683" max="7685" width="21.75" style="2725" customWidth="1"/>
    <col min="7686" max="7686" width="16.25" style="2725" customWidth="1"/>
    <col min="7687" max="7687" width="10.875" style="2725" customWidth="1"/>
    <col min="7688" max="7936" width="9" style="2725"/>
    <col min="7937" max="7937" width="19.25" style="2725" customWidth="1"/>
    <col min="7938" max="7938" width="22.625" style="2725" customWidth="1"/>
    <col min="7939" max="7941" width="21.75" style="2725" customWidth="1"/>
    <col min="7942" max="7942" width="16.25" style="2725" customWidth="1"/>
    <col min="7943" max="7943" width="10.875" style="2725" customWidth="1"/>
    <col min="7944" max="8192" width="9" style="2725"/>
    <col min="8193" max="8193" width="19.25" style="2725" customWidth="1"/>
    <col min="8194" max="8194" width="22.625" style="2725" customWidth="1"/>
    <col min="8195" max="8197" width="21.75" style="2725" customWidth="1"/>
    <col min="8198" max="8198" width="16.25" style="2725" customWidth="1"/>
    <col min="8199" max="8199" width="10.875" style="2725" customWidth="1"/>
    <col min="8200" max="8448" width="9" style="2725"/>
    <col min="8449" max="8449" width="19.25" style="2725" customWidth="1"/>
    <col min="8450" max="8450" width="22.625" style="2725" customWidth="1"/>
    <col min="8451" max="8453" width="21.75" style="2725" customWidth="1"/>
    <col min="8454" max="8454" width="16.25" style="2725" customWidth="1"/>
    <col min="8455" max="8455" width="10.875" style="2725" customWidth="1"/>
    <col min="8456" max="8704" width="9" style="2725"/>
    <col min="8705" max="8705" width="19.25" style="2725" customWidth="1"/>
    <col min="8706" max="8706" width="22.625" style="2725" customWidth="1"/>
    <col min="8707" max="8709" width="21.75" style="2725" customWidth="1"/>
    <col min="8710" max="8710" width="16.25" style="2725" customWidth="1"/>
    <col min="8711" max="8711" width="10.875" style="2725" customWidth="1"/>
    <col min="8712" max="8960" width="9" style="2725"/>
    <col min="8961" max="8961" width="19.25" style="2725" customWidth="1"/>
    <col min="8962" max="8962" width="22.625" style="2725" customWidth="1"/>
    <col min="8963" max="8965" width="21.75" style="2725" customWidth="1"/>
    <col min="8966" max="8966" width="16.25" style="2725" customWidth="1"/>
    <col min="8967" max="8967" width="10.875" style="2725" customWidth="1"/>
    <col min="8968" max="9216" width="9" style="2725"/>
    <col min="9217" max="9217" width="19.25" style="2725" customWidth="1"/>
    <col min="9218" max="9218" width="22.625" style="2725" customWidth="1"/>
    <col min="9219" max="9221" width="21.75" style="2725" customWidth="1"/>
    <col min="9222" max="9222" width="16.25" style="2725" customWidth="1"/>
    <col min="9223" max="9223" width="10.875" style="2725" customWidth="1"/>
    <col min="9224" max="9472" width="9" style="2725"/>
    <col min="9473" max="9473" width="19.25" style="2725" customWidth="1"/>
    <col min="9474" max="9474" width="22.625" style="2725" customWidth="1"/>
    <col min="9475" max="9477" width="21.75" style="2725" customWidth="1"/>
    <col min="9478" max="9478" width="16.25" style="2725" customWidth="1"/>
    <col min="9479" max="9479" width="10.875" style="2725" customWidth="1"/>
    <col min="9480" max="9728" width="9" style="2725"/>
    <col min="9729" max="9729" width="19.25" style="2725" customWidth="1"/>
    <col min="9730" max="9730" width="22.625" style="2725" customWidth="1"/>
    <col min="9731" max="9733" width="21.75" style="2725" customWidth="1"/>
    <col min="9734" max="9734" width="16.25" style="2725" customWidth="1"/>
    <col min="9735" max="9735" width="10.875" style="2725" customWidth="1"/>
    <col min="9736" max="9984" width="9" style="2725"/>
    <col min="9985" max="9985" width="19.25" style="2725" customWidth="1"/>
    <col min="9986" max="9986" width="22.625" style="2725" customWidth="1"/>
    <col min="9987" max="9989" width="21.75" style="2725" customWidth="1"/>
    <col min="9990" max="9990" width="16.25" style="2725" customWidth="1"/>
    <col min="9991" max="9991" width="10.875" style="2725" customWidth="1"/>
    <col min="9992" max="10240" width="9" style="2725"/>
    <col min="10241" max="10241" width="19.25" style="2725" customWidth="1"/>
    <col min="10242" max="10242" width="22.625" style="2725" customWidth="1"/>
    <col min="10243" max="10245" width="21.75" style="2725" customWidth="1"/>
    <col min="10246" max="10246" width="16.25" style="2725" customWidth="1"/>
    <col min="10247" max="10247" width="10.875" style="2725" customWidth="1"/>
    <col min="10248" max="10496" width="9" style="2725"/>
    <col min="10497" max="10497" width="19.25" style="2725" customWidth="1"/>
    <col min="10498" max="10498" width="22.625" style="2725" customWidth="1"/>
    <col min="10499" max="10501" width="21.75" style="2725" customWidth="1"/>
    <col min="10502" max="10502" width="16.25" style="2725" customWidth="1"/>
    <col min="10503" max="10503" width="10.875" style="2725" customWidth="1"/>
    <col min="10504" max="10752" width="9" style="2725"/>
    <col min="10753" max="10753" width="19.25" style="2725" customWidth="1"/>
    <col min="10754" max="10754" width="22.625" style="2725" customWidth="1"/>
    <col min="10755" max="10757" width="21.75" style="2725" customWidth="1"/>
    <col min="10758" max="10758" width="16.25" style="2725" customWidth="1"/>
    <col min="10759" max="10759" width="10.875" style="2725" customWidth="1"/>
    <col min="10760" max="11008" width="9" style="2725"/>
    <col min="11009" max="11009" width="19.25" style="2725" customWidth="1"/>
    <col min="11010" max="11010" width="22.625" style="2725" customWidth="1"/>
    <col min="11011" max="11013" width="21.75" style="2725" customWidth="1"/>
    <col min="11014" max="11014" width="16.25" style="2725" customWidth="1"/>
    <col min="11015" max="11015" width="10.875" style="2725" customWidth="1"/>
    <col min="11016" max="11264" width="9" style="2725"/>
    <col min="11265" max="11265" width="19.25" style="2725" customWidth="1"/>
    <col min="11266" max="11266" width="22.625" style="2725" customWidth="1"/>
    <col min="11267" max="11269" width="21.75" style="2725" customWidth="1"/>
    <col min="11270" max="11270" width="16.25" style="2725" customWidth="1"/>
    <col min="11271" max="11271" width="10.875" style="2725" customWidth="1"/>
    <col min="11272" max="11520" width="9" style="2725"/>
    <col min="11521" max="11521" width="19.25" style="2725" customWidth="1"/>
    <col min="11522" max="11522" width="22.625" style="2725" customWidth="1"/>
    <col min="11523" max="11525" width="21.75" style="2725" customWidth="1"/>
    <col min="11526" max="11526" width="16.25" style="2725" customWidth="1"/>
    <col min="11527" max="11527" width="10.875" style="2725" customWidth="1"/>
    <col min="11528" max="11776" width="9" style="2725"/>
    <col min="11777" max="11777" width="19.25" style="2725" customWidth="1"/>
    <col min="11778" max="11778" width="22.625" style="2725" customWidth="1"/>
    <col min="11779" max="11781" width="21.75" style="2725" customWidth="1"/>
    <col min="11782" max="11782" width="16.25" style="2725" customWidth="1"/>
    <col min="11783" max="11783" width="10.875" style="2725" customWidth="1"/>
    <col min="11784" max="12032" width="9" style="2725"/>
    <col min="12033" max="12033" width="19.25" style="2725" customWidth="1"/>
    <col min="12034" max="12034" width="22.625" style="2725" customWidth="1"/>
    <col min="12035" max="12037" width="21.75" style="2725" customWidth="1"/>
    <col min="12038" max="12038" width="16.25" style="2725" customWidth="1"/>
    <col min="12039" max="12039" width="10.875" style="2725" customWidth="1"/>
    <col min="12040" max="12288" width="9" style="2725"/>
    <col min="12289" max="12289" width="19.25" style="2725" customWidth="1"/>
    <col min="12290" max="12290" width="22.625" style="2725" customWidth="1"/>
    <col min="12291" max="12293" width="21.75" style="2725" customWidth="1"/>
    <col min="12294" max="12294" width="16.25" style="2725" customWidth="1"/>
    <col min="12295" max="12295" width="10.875" style="2725" customWidth="1"/>
    <col min="12296" max="12544" width="9" style="2725"/>
    <col min="12545" max="12545" width="19.25" style="2725" customWidth="1"/>
    <col min="12546" max="12546" width="22.625" style="2725" customWidth="1"/>
    <col min="12547" max="12549" width="21.75" style="2725" customWidth="1"/>
    <col min="12550" max="12550" width="16.25" style="2725" customWidth="1"/>
    <col min="12551" max="12551" width="10.875" style="2725" customWidth="1"/>
    <col min="12552" max="12800" width="9" style="2725"/>
    <col min="12801" max="12801" width="19.25" style="2725" customWidth="1"/>
    <col min="12802" max="12802" width="22.625" style="2725" customWidth="1"/>
    <col min="12803" max="12805" width="21.75" style="2725" customWidth="1"/>
    <col min="12806" max="12806" width="16.25" style="2725" customWidth="1"/>
    <col min="12807" max="12807" width="10.875" style="2725" customWidth="1"/>
    <col min="12808" max="13056" width="9" style="2725"/>
    <col min="13057" max="13057" width="19.25" style="2725" customWidth="1"/>
    <col min="13058" max="13058" width="22.625" style="2725" customWidth="1"/>
    <col min="13059" max="13061" width="21.75" style="2725" customWidth="1"/>
    <col min="13062" max="13062" width="16.25" style="2725" customWidth="1"/>
    <col min="13063" max="13063" width="10.875" style="2725" customWidth="1"/>
    <col min="13064" max="13312" width="9" style="2725"/>
    <col min="13313" max="13313" width="19.25" style="2725" customWidth="1"/>
    <col min="13314" max="13314" width="22.625" style="2725" customWidth="1"/>
    <col min="13315" max="13317" width="21.75" style="2725" customWidth="1"/>
    <col min="13318" max="13318" width="16.25" style="2725" customWidth="1"/>
    <col min="13319" max="13319" width="10.875" style="2725" customWidth="1"/>
    <col min="13320" max="13568" width="9" style="2725"/>
    <col min="13569" max="13569" width="19.25" style="2725" customWidth="1"/>
    <col min="13570" max="13570" width="22.625" style="2725" customWidth="1"/>
    <col min="13571" max="13573" width="21.75" style="2725" customWidth="1"/>
    <col min="13574" max="13574" width="16.25" style="2725" customWidth="1"/>
    <col min="13575" max="13575" width="10.875" style="2725" customWidth="1"/>
    <col min="13576" max="13824" width="9" style="2725"/>
    <col min="13825" max="13825" width="19.25" style="2725" customWidth="1"/>
    <col min="13826" max="13826" width="22.625" style="2725" customWidth="1"/>
    <col min="13827" max="13829" width="21.75" style="2725" customWidth="1"/>
    <col min="13830" max="13830" width="16.25" style="2725" customWidth="1"/>
    <col min="13831" max="13831" width="10.875" style="2725" customWidth="1"/>
    <col min="13832" max="14080" width="9" style="2725"/>
    <col min="14081" max="14081" width="19.25" style="2725" customWidth="1"/>
    <col min="14082" max="14082" width="22.625" style="2725" customWidth="1"/>
    <col min="14083" max="14085" width="21.75" style="2725" customWidth="1"/>
    <col min="14086" max="14086" width="16.25" style="2725" customWidth="1"/>
    <col min="14087" max="14087" width="10.875" style="2725" customWidth="1"/>
    <col min="14088" max="14336" width="9" style="2725"/>
    <col min="14337" max="14337" width="19.25" style="2725" customWidth="1"/>
    <col min="14338" max="14338" width="22.625" style="2725" customWidth="1"/>
    <col min="14339" max="14341" width="21.75" style="2725" customWidth="1"/>
    <col min="14342" max="14342" width="16.25" style="2725" customWidth="1"/>
    <col min="14343" max="14343" width="10.875" style="2725" customWidth="1"/>
    <col min="14344" max="14592" width="9" style="2725"/>
    <col min="14593" max="14593" width="19.25" style="2725" customWidth="1"/>
    <col min="14594" max="14594" width="22.625" style="2725" customWidth="1"/>
    <col min="14595" max="14597" width="21.75" style="2725" customWidth="1"/>
    <col min="14598" max="14598" width="16.25" style="2725" customWidth="1"/>
    <col min="14599" max="14599" width="10.875" style="2725" customWidth="1"/>
    <col min="14600" max="14848" width="9" style="2725"/>
    <col min="14849" max="14849" width="19.25" style="2725" customWidth="1"/>
    <col min="14850" max="14850" width="22.625" style="2725" customWidth="1"/>
    <col min="14851" max="14853" width="21.75" style="2725" customWidth="1"/>
    <col min="14854" max="14854" width="16.25" style="2725" customWidth="1"/>
    <col min="14855" max="14855" width="10.875" style="2725" customWidth="1"/>
    <col min="14856" max="15104" width="9" style="2725"/>
    <col min="15105" max="15105" width="19.25" style="2725" customWidth="1"/>
    <col min="15106" max="15106" width="22.625" style="2725" customWidth="1"/>
    <col min="15107" max="15109" width="21.75" style="2725" customWidth="1"/>
    <col min="15110" max="15110" width="16.25" style="2725" customWidth="1"/>
    <col min="15111" max="15111" width="10.875" style="2725" customWidth="1"/>
    <col min="15112" max="15360" width="9" style="2725"/>
    <col min="15361" max="15361" width="19.25" style="2725" customWidth="1"/>
    <col min="15362" max="15362" width="22.625" style="2725" customWidth="1"/>
    <col min="15363" max="15365" width="21.75" style="2725" customWidth="1"/>
    <col min="15366" max="15366" width="16.25" style="2725" customWidth="1"/>
    <col min="15367" max="15367" width="10.875" style="2725" customWidth="1"/>
    <col min="15368" max="15616" width="9" style="2725"/>
    <col min="15617" max="15617" width="19.25" style="2725" customWidth="1"/>
    <col min="15618" max="15618" width="22.625" style="2725" customWidth="1"/>
    <col min="15619" max="15621" width="21.75" style="2725" customWidth="1"/>
    <col min="15622" max="15622" width="16.25" style="2725" customWidth="1"/>
    <col min="15623" max="15623" width="10.875" style="2725" customWidth="1"/>
    <col min="15624" max="15872" width="9" style="2725"/>
    <col min="15873" max="15873" width="19.25" style="2725" customWidth="1"/>
    <col min="15874" max="15874" width="22.625" style="2725" customWidth="1"/>
    <col min="15875" max="15877" width="21.75" style="2725" customWidth="1"/>
    <col min="15878" max="15878" width="16.25" style="2725" customWidth="1"/>
    <col min="15879" max="15879" width="10.875" style="2725" customWidth="1"/>
    <col min="15880" max="16128" width="9" style="2725"/>
    <col min="16129" max="16129" width="19.25" style="2725" customWidth="1"/>
    <col min="16130" max="16130" width="22.625" style="2725" customWidth="1"/>
    <col min="16131" max="16133" width="21.75" style="2725" customWidth="1"/>
    <col min="16134" max="16134" width="16.25" style="2725" customWidth="1"/>
    <col min="16135" max="16135" width="10.875" style="2725" customWidth="1"/>
    <col min="16136" max="16384" width="9" style="2725"/>
  </cols>
  <sheetData>
    <row r="1" spans="1:12" s="2665" customFormat="1" ht="27.75" customHeight="1">
      <c r="A1" s="2663" t="s">
        <v>2186</v>
      </c>
      <c r="B1" s="2663"/>
      <c r="C1" s="2663"/>
      <c r="D1" s="2663"/>
      <c r="E1" s="2663"/>
      <c r="F1" s="2663"/>
      <c r="G1" s="2664"/>
    </row>
    <row r="2" spans="1:12" s="2670" customFormat="1" ht="22.5" customHeight="1" thickBot="1">
      <c r="A2" s="2666" t="s">
        <v>2187</v>
      </c>
      <c r="B2" s="2666"/>
      <c r="C2" s="2667"/>
      <c r="D2" s="2667"/>
      <c r="E2" s="2667"/>
      <c r="F2" s="2668" t="s">
        <v>2188</v>
      </c>
      <c r="G2" s="2669"/>
    </row>
    <row r="3" spans="1:12" s="1128" customFormat="1" ht="33" customHeight="1" thickBot="1">
      <c r="A3" s="3645" t="s">
        <v>2189</v>
      </c>
      <c r="B3" s="3647"/>
      <c r="C3" s="2671" t="s">
        <v>2190</v>
      </c>
      <c r="D3" s="2671" t="s">
        <v>2191</v>
      </c>
      <c r="E3" s="2671" t="s">
        <v>2192</v>
      </c>
      <c r="F3" s="2672" t="s">
        <v>386</v>
      </c>
      <c r="G3" s="2673"/>
      <c r="I3" s="2674"/>
      <c r="L3" s="2675"/>
    </row>
    <row r="4" spans="1:12" s="2151" customFormat="1" ht="21" customHeight="1">
      <c r="A4" s="2676" t="s">
        <v>2193</v>
      </c>
      <c r="B4" s="2677"/>
      <c r="C4" s="2678">
        <f>C5+C10+C13+C21+C15+C17+C19</f>
        <v>49581723.302607819</v>
      </c>
      <c r="D4" s="2678">
        <f>D5+D10+D13+D21+D15+D17+D19</f>
        <v>43104386.079999998</v>
      </c>
      <c r="E4" s="2678">
        <f>C4-D4</f>
        <v>6477337.2226078212</v>
      </c>
      <c r="F4" s="2679"/>
      <c r="G4" s="2680"/>
      <c r="L4" s="2681"/>
    </row>
    <row r="5" spans="1:12" s="2151" customFormat="1" ht="21" customHeight="1">
      <c r="A5" s="3671" t="s">
        <v>484</v>
      </c>
      <c r="B5" s="2682" t="s">
        <v>403</v>
      </c>
      <c r="C5" s="2683">
        <f>SUM(C6:C9)</f>
        <v>46799453.302607819</v>
      </c>
      <c r="D5" s="2683">
        <f>SUM(D6:D9)</f>
        <v>40279727.079999998</v>
      </c>
      <c r="E5" s="2684">
        <f>C5-D5</f>
        <v>6519726.2226078212</v>
      </c>
      <c r="F5" s="2685"/>
      <c r="G5" s="2680"/>
      <c r="L5" s="2681"/>
    </row>
    <row r="6" spans="1:12" s="2151" customFormat="1" ht="21" customHeight="1">
      <c r="A6" s="3669"/>
      <c r="B6" s="2686" t="s">
        <v>519</v>
      </c>
      <c r="C6" s="2687">
        <v>0</v>
      </c>
      <c r="D6" s="2687">
        <v>0</v>
      </c>
      <c r="E6" s="2688">
        <f t="shared" ref="E6:E18" si="0">C6-D6</f>
        <v>0</v>
      </c>
      <c r="F6" s="2689"/>
      <c r="G6" s="2680"/>
      <c r="L6" s="2681"/>
    </row>
    <row r="7" spans="1:12" s="2151" customFormat="1" ht="21" customHeight="1">
      <c r="A7" s="3669"/>
      <c r="B7" s="2690" t="s">
        <v>521</v>
      </c>
      <c r="C7" s="2691">
        <v>0</v>
      </c>
      <c r="D7" s="2691">
        <v>0</v>
      </c>
      <c r="E7" s="2691">
        <f t="shared" si="0"/>
        <v>0</v>
      </c>
      <c r="F7" s="2692"/>
      <c r="G7" s="2680"/>
      <c r="L7" s="2681"/>
    </row>
    <row r="8" spans="1:12" s="2151" customFormat="1" ht="21" customHeight="1">
      <c r="A8" s="3669"/>
      <c r="B8" s="2690" t="s">
        <v>2194</v>
      </c>
      <c r="C8" s="2691">
        <v>0</v>
      </c>
      <c r="D8" s="2691">
        <v>0</v>
      </c>
      <c r="E8" s="2691">
        <f t="shared" si="0"/>
        <v>0</v>
      </c>
      <c r="F8" s="2692"/>
      <c r="G8" s="2680"/>
      <c r="J8" s="2693"/>
      <c r="L8" s="2681"/>
    </row>
    <row r="9" spans="1:12" s="2151" customFormat="1" ht="21" customHeight="1">
      <c r="A9" s="3672"/>
      <c r="B9" s="2694" t="s">
        <v>2195</v>
      </c>
      <c r="C9" s="2695">
        <f>'가. 수입예산(사업수익+자본적수입)'!E8</f>
        <v>46799453.302607819</v>
      </c>
      <c r="D9" s="2695">
        <f>'가. 수입예산(사업수익+자본적수입)'!F8</f>
        <v>40279727.079999998</v>
      </c>
      <c r="E9" s="2696">
        <f t="shared" si="0"/>
        <v>6519726.2226078212</v>
      </c>
      <c r="F9" s="2697"/>
      <c r="G9" s="2680"/>
      <c r="L9" s="2681"/>
    </row>
    <row r="10" spans="1:12" s="2151" customFormat="1" ht="21" customHeight="1">
      <c r="A10" s="3671" t="s">
        <v>488</v>
      </c>
      <c r="B10" s="2698" t="s">
        <v>403</v>
      </c>
      <c r="C10" s="2699">
        <f>SUM(C11:C12)</f>
        <v>5000</v>
      </c>
      <c r="D10" s="2699">
        <v>5000</v>
      </c>
      <c r="E10" s="2688">
        <f t="shared" si="0"/>
        <v>0</v>
      </c>
      <c r="F10" s="2700"/>
      <c r="G10" s="2680"/>
      <c r="L10" s="2681"/>
    </row>
    <row r="11" spans="1:12" s="2151" customFormat="1" ht="21" customHeight="1">
      <c r="A11" s="3669"/>
      <c r="B11" s="2701" t="s">
        <v>2196</v>
      </c>
      <c r="C11" s="2691">
        <v>0</v>
      </c>
      <c r="D11" s="2691">
        <v>0</v>
      </c>
      <c r="E11" s="2691">
        <f t="shared" si="0"/>
        <v>0</v>
      </c>
      <c r="F11" s="2692"/>
      <c r="G11" s="2680"/>
      <c r="J11" s="2702"/>
      <c r="L11" s="2681"/>
    </row>
    <row r="12" spans="1:12" s="2151" customFormat="1" ht="21" customHeight="1">
      <c r="A12" s="3672"/>
      <c r="B12" s="2703" t="s">
        <v>2197</v>
      </c>
      <c r="C12" s="2695">
        <f>'가. 수입예산(사업수익+자본적수입)'!E22</f>
        <v>5000</v>
      </c>
      <c r="D12" s="2695">
        <f>'가. 수입예산(사업수익+자본적수입)'!F22</f>
        <v>5000</v>
      </c>
      <c r="E12" s="2696">
        <f t="shared" si="0"/>
        <v>0</v>
      </c>
      <c r="F12" s="2697"/>
      <c r="G12" s="2680"/>
      <c r="L12" s="2681"/>
    </row>
    <row r="13" spans="1:12" s="2151" customFormat="1" ht="21" customHeight="1">
      <c r="A13" s="3671" t="s">
        <v>487</v>
      </c>
      <c r="B13" s="2704" t="s">
        <v>403</v>
      </c>
      <c r="C13" s="2705">
        <f>C14</f>
        <v>0</v>
      </c>
      <c r="D13" s="2705">
        <v>0</v>
      </c>
      <c r="E13" s="2688">
        <f t="shared" si="0"/>
        <v>0</v>
      </c>
      <c r="F13" s="2706"/>
      <c r="G13" s="2680"/>
      <c r="L13" s="2681"/>
    </row>
    <row r="14" spans="1:12" s="2151" customFormat="1" ht="21" customHeight="1">
      <c r="A14" s="3669"/>
      <c r="B14" s="2707" t="s">
        <v>2198</v>
      </c>
      <c r="C14" s="2708">
        <f>[1]자본예산총괄표!C10</f>
        <v>0</v>
      </c>
      <c r="D14" s="2708">
        <v>0</v>
      </c>
      <c r="E14" s="2695">
        <f t="shared" si="0"/>
        <v>0</v>
      </c>
      <c r="F14" s="2709"/>
      <c r="G14" s="2680"/>
      <c r="L14" s="2681"/>
    </row>
    <row r="15" spans="1:12" s="2151" customFormat="1" ht="21" customHeight="1">
      <c r="A15" s="3671" t="s">
        <v>2199</v>
      </c>
      <c r="B15" s="2698" t="s">
        <v>403</v>
      </c>
      <c r="C15" s="2688">
        <f>C16</f>
        <v>0</v>
      </c>
      <c r="D15" s="2688">
        <v>0</v>
      </c>
      <c r="E15" s="2687">
        <f t="shared" si="0"/>
        <v>0</v>
      </c>
      <c r="F15" s="2700"/>
      <c r="G15" s="2680"/>
      <c r="L15" s="2681"/>
    </row>
    <row r="16" spans="1:12" s="2151" customFormat="1" ht="21" customHeight="1">
      <c r="A16" s="3672"/>
      <c r="B16" s="2703" t="s">
        <v>547</v>
      </c>
      <c r="C16" s="2695">
        <v>0</v>
      </c>
      <c r="D16" s="2695">
        <v>0</v>
      </c>
      <c r="E16" s="2696">
        <f t="shared" si="0"/>
        <v>0</v>
      </c>
      <c r="F16" s="2697"/>
      <c r="G16" s="2680"/>
      <c r="L16" s="2681"/>
    </row>
    <row r="17" spans="1:12" s="2151" customFormat="1" ht="21" customHeight="1">
      <c r="A17" s="3671" t="s">
        <v>2200</v>
      </c>
      <c r="B17" s="2698" t="s">
        <v>2201</v>
      </c>
      <c r="C17" s="2710">
        <f>C18</f>
        <v>2277270</v>
      </c>
      <c r="D17" s="2710">
        <f>D18</f>
        <v>2287922</v>
      </c>
      <c r="E17" s="2688">
        <f t="shared" si="0"/>
        <v>-10652</v>
      </c>
      <c r="F17" s="2711"/>
      <c r="G17" s="2680"/>
      <c r="L17" s="2681"/>
    </row>
    <row r="18" spans="1:12" s="2151" customFormat="1" ht="21" customHeight="1">
      <c r="A18" s="3669"/>
      <c r="B18" s="2712" t="s">
        <v>490</v>
      </c>
      <c r="C18" s="2708">
        <f>'3-2.자본예산총괄표'!C17</f>
        <v>2277270</v>
      </c>
      <c r="D18" s="2708">
        <f>'가. 수입예산(사업수익+자본적수입)'!F26</f>
        <v>2287922</v>
      </c>
      <c r="E18" s="2708">
        <f t="shared" si="0"/>
        <v>-10652</v>
      </c>
      <c r="F18" s="2709"/>
      <c r="G18" s="2680"/>
      <c r="L18" s="2681"/>
    </row>
    <row r="19" spans="1:12" s="2151" customFormat="1" ht="21" customHeight="1">
      <c r="A19" s="3667" t="s">
        <v>492</v>
      </c>
      <c r="B19" s="2704" t="s">
        <v>403</v>
      </c>
      <c r="C19" s="2687">
        <f>C20</f>
        <v>500000</v>
      </c>
      <c r="D19" s="2687">
        <f>D20</f>
        <v>500000</v>
      </c>
      <c r="E19" s="2687">
        <f>E20</f>
        <v>0</v>
      </c>
      <c r="F19" s="2689"/>
      <c r="G19" s="2680"/>
      <c r="L19" s="2681"/>
    </row>
    <row r="20" spans="1:12" s="2151" customFormat="1" ht="21" customHeight="1" thickBot="1">
      <c r="A20" s="3668"/>
      <c r="B20" s="2713" t="s">
        <v>491</v>
      </c>
      <c r="C20" s="2714">
        <v>500000</v>
      </c>
      <c r="D20" s="2714">
        <v>500000</v>
      </c>
      <c r="E20" s="2714">
        <f>C20-D20</f>
        <v>0</v>
      </c>
      <c r="F20" s="2715"/>
      <c r="G20" s="2680"/>
      <c r="I20" s="2702"/>
    </row>
    <row r="21" spans="1:12" s="2151" customFormat="1" ht="21" customHeight="1">
      <c r="A21" s="3669" t="s">
        <v>2202</v>
      </c>
      <c r="B21" s="2716" t="s">
        <v>403</v>
      </c>
      <c r="C21" s="2717">
        <f>C22</f>
        <v>0</v>
      </c>
      <c r="D21" s="2718">
        <f>D22</f>
        <v>31737</v>
      </c>
      <c r="E21" s="2719">
        <f>C21-D21</f>
        <v>-31737</v>
      </c>
      <c r="F21" s="2720"/>
      <c r="G21" s="2680"/>
    </row>
    <row r="22" spans="1:12" s="2150" customFormat="1" ht="21" customHeight="1" thickBot="1">
      <c r="A22" s="3670"/>
      <c r="B22" s="2721" t="s">
        <v>2203</v>
      </c>
      <c r="C22" s="2722">
        <v>0</v>
      </c>
      <c r="D22" s="2722">
        <v>31737</v>
      </c>
      <c r="E22" s="2723">
        <f>C22-D22</f>
        <v>-31737</v>
      </c>
      <c r="F22" s="2724"/>
      <c r="G22" s="670"/>
    </row>
  </sheetData>
  <mergeCells count="8">
    <mergeCell ref="A19:A20"/>
    <mergeCell ref="A21:A22"/>
    <mergeCell ref="A3:B3"/>
    <mergeCell ref="A5:A9"/>
    <mergeCell ref="A10:A12"/>
    <mergeCell ref="A13:A14"/>
    <mergeCell ref="A15:A16"/>
    <mergeCell ref="A17:A18"/>
  </mergeCells>
  <phoneticPr fontId="15" type="noConversion"/>
  <pageMargins left="1.0629921259842521" right="0.27559055118110237" top="0.6692913385826772" bottom="0.47244094488188981" header="0.51181102362204722" footer="0.43307086614173229"/>
  <pageSetup paperSize="9" scale="98" firstPageNumber="85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I44"/>
  <sheetViews>
    <sheetView topLeftCell="A3" workbookViewId="0">
      <selection activeCell="I14" sqref="I14"/>
    </sheetView>
  </sheetViews>
  <sheetFormatPr defaultRowHeight="13.5"/>
  <cols>
    <col min="1" max="1" width="5.875" style="2728" customWidth="1"/>
    <col min="2" max="2" width="6.25" style="2728" customWidth="1"/>
    <col min="3" max="3" width="21.875" style="2728" customWidth="1"/>
    <col min="4" max="4" width="24.375" style="2774" customWidth="1"/>
    <col min="5" max="5" width="24.375" style="2775" customWidth="1"/>
    <col min="6" max="6" width="24.375" style="2776" customWidth="1"/>
    <col min="7" max="7" width="19.875" style="2775" customWidth="1"/>
    <col min="8" max="8" width="50.25" style="2775" customWidth="1"/>
    <col min="9" max="9" width="10.875" style="2728" customWidth="1"/>
    <col min="10" max="256" width="9" style="2728"/>
    <col min="257" max="257" width="5.875" style="2728" customWidth="1"/>
    <col min="258" max="258" width="6.25" style="2728" customWidth="1"/>
    <col min="259" max="259" width="21.875" style="2728" customWidth="1"/>
    <col min="260" max="262" width="24.375" style="2728" customWidth="1"/>
    <col min="263" max="263" width="19.875" style="2728" customWidth="1"/>
    <col min="264" max="264" width="50.25" style="2728" customWidth="1"/>
    <col min="265" max="265" width="10.875" style="2728" customWidth="1"/>
    <col min="266" max="512" width="9" style="2728"/>
    <col min="513" max="513" width="5.875" style="2728" customWidth="1"/>
    <col min="514" max="514" width="6.25" style="2728" customWidth="1"/>
    <col min="515" max="515" width="21.875" style="2728" customWidth="1"/>
    <col min="516" max="518" width="24.375" style="2728" customWidth="1"/>
    <col min="519" max="519" width="19.875" style="2728" customWidth="1"/>
    <col min="520" max="520" width="50.25" style="2728" customWidth="1"/>
    <col min="521" max="521" width="10.875" style="2728" customWidth="1"/>
    <col min="522" max="768" width="9" style="2728"/>
    <col min="769" max="769" width="5.875" style="2728" customWidth="1"/>
    <col min="770" max="770" width="6.25" style="2728" customWidth="1"/>
    <col min="771" max="771" width="21.875" style="2728" customWidth="1"/>
    <col min="772" max="774" width="24.375" style="2728" customWidth="1"/>
    <col min="775" max="775" width="19.875" style="2728" customWidth="1"/>
    <col min="776" max="776" width="50.25" style="2728" customWidth="1"/>
    <col min="777" max="777" width="10.875" style="2728" customWidth="1"/>
    <col min="778" max="1024" width="9" style="2728"/>
    <col min="1025" max="1025" width="5.875" style="2728" customWidth="1"/>
    <col min="1026" max="1026" width="6.25" style="2728" customWidth="1"/>
    <col min="1027" max="1027" width="21.875" style="2728" customWidth="1"/>
    <col min="1028" max="1030" width="24.375" style="2728" customWidth="1"/>
    <col min="1031" max="1031" width="19.875" style="2728" customWidth="1"/>
    <col min="1032" max="1032" width="50.25" style="2728" customWidth="1"/>
    <col min="1033" max="1033" width="10.875" style="2728" customWidth="1"/>
    <col min="1034" max="1280" width="9" style="2728"/>
    <col min="1281" max="1281" width="5.875" style="2728" customWidth="1"/>
    <col min="1282" max="1282" width="6.25" style="2728" customWidth="1"/>
    <col min="1283" max="1283" width="21.875" style="2728" customWidth="1"/>
    <col min="1284" max="1286" width="24.375" style="2728" customWidth="1"/>
    <col min="1287" max="1287" width="19.875" style="2728" customWidth="1"/>
    <col min="1288" max="1288" width="50.25" style="2728" customWidth="1"/>
    <col min="1289" max="1289" width="10.875" style="2728" customWidth="1"/>
    <col min="1290" max="1536" width="9" style="2728"/>
    <col min="1537" max="1537" width="5.875" style="2728" customWidth="1"/>
    <col min="1538" max="1538" width="6.25" style="2728" customWidth="1"/>
    <col min="1539" max="1539" width="21.875" style="2728" customWidth="1"/>
    <col min="1540" max="1542" width="24.375" style="2728" customWidth="1"/>
    <col min="1543" max="1543" width="19.875" style="2728" customWidth="1"/>
    <col min="1544" max="1544" width="50.25" style="2728" customWidth="1"/>
    <col min="1545" max="1545" width="10.875" style="2728" customWidth="1"/>
    <col min="1546" max="1792" width="9" style="2728"/>
    <col min="1793" max="1793" width="5.875" style="2728" customWidth="1"/>
    <col min="1794" max="1794" width="6.25" style="2728" customWidth="1"/>
    <col min="1795" max="1795" width="21.875" style="2728" customWidth="1"/>
    <col min="1796" max="1798" width="24.375" style="2728" customWidth="1"/>
    <col min="1799" max="1799" width="19.875" style="2728" customWidth="1"/>
    <col min="1800" max="1800" width="50.25" style="2728" customWidth="1"/>
    <col min="1801" max="1801" width="10.875" style="2728" customWidth="1"/>
    <col min="1802" max="2048" width="9" style="2728"/>
    <col min="2049" max="2049" width="5.875" style="2728" customWidth="1"/>
    <col min="2050" max="2050" width="6.25" style="2728" customWidth="1"/>
    <col min="2051" max="2051" width="21.875" style="2728" customWidth="1"/>
    <col min="2052" max="2054" width="24.375" style="2728" customWidth="1"/>
    <col min="2055" max="2055" width="19.875" style="2728" customWidth="1"/>
    <col min="2056" max="2056" width="50.25" style="2728" customWidth="1"/>
    <col min="2057" max="2057" width="10.875" style="2728" customWidth="1"/>
    <col min="2058" max="2304" width="9" style="2728"/>
    <col min="2305" max="2305" width="5.875" style="2728" customWidth="1"/>
    <col min="2306" max="2306" width="6.25" style="2728" customWidth="1"/>
    <col min="2307" max="2307" width="21.875" style="2728" customWidth="1"/>
    <col min="2308" max="2310" width="24.375" style="2728" customWidth="1"/>
    <col min="2311" max="2311" width="19.875" style="2728" customWidth="1"/>
    <col min="2312" max="2312" width="50.25" style="2728" customWidth="1"/>
    <col min="2313" max="2313" width="10.875" style="2728" customWidth="1"/>
    <col min="2314" max="2560" width="9" style="2728"/>
    <col min="2561" max="2561" width="5.875" style="2728" customWidth="1"/>
    <col min="2562" max="2562" width="6.25" style="2728" customWidth="1"/>
    <col min="2563" max="2563" width="21.875" style="2728" customWidth="1"/>
    <col min="2564" max="2566" width="24.375" style="2728" customWidth="1"/>
    <col min="2567" max="2567" width="19.875" style="2728" customWidth="1"/>
    <col min="2568" max="2568" width="50.25" style="2728" customWidth="1"/>
    <col min="2569" max="2569" width="10.875" style="2728" customWidth="1"/>
    <col min="2570" max="2816" width="9" style="2728"/>
    <col min="2817" max="2817" width="5.875" style="2728" customWidth="1"/>
    <col min="2818" max="2818" width="6.25" style="2728" customWidth="1"/>
    <col min="2819" max="2819" width="21.875" style="2728" customWidth="1"/>
    <col min="2820" max="2822" width="24.375" style="2728" customWidth="1"/>
    <col min="2823" max="2823" width="19.875" style="2728" customWidth="1"/>
    <col min="2824" max="2824" width="50.25" style="2728" customWidth="1"/>
    <col min="2825" max="2825" width="10.875" style="2728" customWidth="1"/>
    <col min="2826" max="3072" width="9" style="2728"/>
    <col min="3073" max="3073" width="5.875" style="2728" customWidth="1"/>
    <col min="3074" max="3074" width="6.25" style="2728" customWidth="1"/>
    <col min="3075" max="3075" width="21.875" style="2728" customWidth="1"/>
    <col min="3076" max="3078" width="24.375" style="2728" customWidth="1"/>
    <col min="3079" max="3079" width="19.875" style="2728" customWidth="1"/>
    <col min="3080" max="3080" width="50.25" style="2728" customWidth="1"/>
    <col min="3081" max="3081" width="10.875" style="2728" customWidth="1"/>
    <col min="3082" max="3328" width="9" style="2728"/>
    <col min="3329" max="3329" width="5.875" style="2728" customWidth="1"/>
    <col min="3330" max="3330" width="6.25" style="2728" customWidth="1"/>
    <col min="3331" max="3331" width="21.875" style="2728" customWidth="1"/>
    <col min="3332" max="3334" width="24.375" style="2728" customWidth="1"/>
    <col min="3335" max="3335" width="19.875" style="2728" customWidth="1"/>
    <col min="3336" max="3336" width="50.25" style="2728" customWidth="1"/>
    <col min="3337" max="3337" width="10.875" style="2728" customWidth="1"/>
    <col min="3338" max="3584" width="9" style="2728"/>
    <col min="3585" max="3585" width="5.875" style="2728" customWidth="1"/>
    <col min="3586" max="3586" width="6.25" style="2728" customWidth="1"/>
    <col min="3587" max="3587" width="21.875" style="2728" customWidth="1"/>
    <col min="3588" max="3590" width="24.375" style="2728" customWidth="1"/>
    <col min="3591" max="3591" width="19.875" style="2728" customWidth="1"/>
    <col min="3592" max="3592" width="50.25" style="2728" customWidth="1"/>
    <col min="3593" max="3593" width="10.875" style="2728" customWidth="1"/>
    <col min="3594" max="3840" width="9" style="2728"/>
    <col min="3841" max="3841" width="5.875" style="2728" customWidth="1"/>
    <col min="3842" max="3842" width="6.25" style="2728" customWidth="1"/>
    <col min="3843" max="3843" width="21.875" style="2728" customWidth="1"/>
    <col min="3844" max="3846" width="24.375" style="2728" customWidth="1"/>
    <col min="3847" max="3847" width="19.875" style="2728" customWidth="1"/>
    <col min="3848" max="3848" width="50.25" style="2728" customWidth="1"/>
    <col min="3849" max="3849" width="10.875" style="2728" customWidth="1"/>
    <col min="3850" max="4096" width="9" style="2728"/>
    <col min="4097" max="4097" width="5.875" style="2728" customWidth="1"/>
    <col min="4098" max="4098" width="6.25" style="2728" customWidth="1"/>
    <col min="4099" max="4099" width="21.875" style="2728" customWidth="1"/>
    <col min="4100" max="4102" width="24.375" style="2728" customWidth="1"/>
    <col min="4103" max="4103" width="19.875" style="2728" customWidth="1"/>
    <col min="4104" max="4104" width="50.25" style="2728" customWidth="1"/>
    <col min="4105" max="4105" width="10.875" style="2728" customWidth="1"/>
    <col min="4106" max="4352" width="9" style="2728"/>
    <col min="4353" max="4353" width="5.875" style="2728" customWidth="1"/>
    <col min="4354" max="4354" width="6.25" style="2728" customWidth="1"/>
    <col min="4355" max="4355" width="21.875" style="2728" customWidth="1"/>
    <col min="4356" max="4358" width="24.375" style="2728" customWidth="1"/>
    <col min="4359" max="4359" width="19.875" style="2728" customWidth="1"/>
    <col min="4360" max="4360" width="50.25" style="2728" customWidth="1"/>
    <col min="4361" max="4361" width="10.875" style="2728" customWidth="1"/>
    <col min="4362" max="4608" width="9" style="2728"/>
    <col min="4609" max="4609" width="5.875" style="2728" customWidth="1"/>
    <col min="4610" max="4610" width="6.25" style="2728" customWidth="1"/>
    <col min="4611" max="4611" width="21.875" style="2728" customWidth="1"/>
    <col min="4612" max="4614" width="24.375" style="2728" customWidth="1"/>
    <col min="4615" max="4615" width="19.875" style="2728" customWidth="1"/>
    <col min="4616" max="4616" width="50.25" style="2728" customWidth="1"/>
    <col min="4617" max="4617" width="10.875" style="2728" customWidth="1"/>
    <col min="4618" max="4864" width="9" style="2728"/>
    <col min="4865" max="4865" width="5.875" style="2728" customWidth="1"/>
    <col min="4866" max="4866" width="6.25" style="2728" customWidth="1"/>
    <col min="4867" max="4867" width="21.875" style="2728" customWidth="1"/>
    <col min="4868" max="4870" width="24.375" style="2728" customWidth="1"/>
    <col min="4871" max="4871" width="19.875" style="2728" customWidth="1"/>
    <col min="4872" max="4872" width="50.25" style="2728" customWidth="1"/>
    <col min="4873" max="4873" width="10.875" style="2728" customWidth="1"/>
    <col min="4874" max="5120" width="9" style="2728"/>
    <col min="5121" max="5121" width="5.875" style="2728" customWidth="1"/>
    <col min="5122" max="5122" width="6.25" style="2728" customWidth="1"/>
    <col min="5123" max="5123" width="21.875" style="2728" customWidth="1"/>
    <col min="5124" max="5126" width="24.375" style="2728" customWidth="1"/>
    <col min="5127" max="5127" width="19.875" style="2728" customWidth="1"/>
    <col min="5128" max="5128" width="50.25" style="2728" customWidth="1"/>
    <col min="5129" max="5129" width="10.875" style="2728" customWidth="1"/>
    <col min="5130" max="5376" width="9" style="2728"/>
    <col min="5377" max="5377" width="5.875" style="2728" customWidth="1"/>
    <col min="5378" max="5378" width="6.25" style="2728" customWidth="1"/>
    <col min="5379" max="5379" width="21.875" style="2728" customWidth="1"/>
    <col min="5380" max="5382" width="24.375" style="2728" customWidth="1"/>
    <col min="5383" max="5383" width="19.875" style="2728" customWidth="1"/>
    <col min="5384" max="5384" width="50.25" style="2728" customWidth="1"/>
    <col min="5385" max="5385" width="10.875" style="2728" customWidth="1"/>
    <col min="5386" max="5632" width="9" style="2728"/>
    <col min="5633" max="5633" width="5.875" style="2728" customWidth="1"/>
    <col min="5634" max="5634" width="6.25" style="2728" customWidth="1"/>
    <col min="5635" max="5635" width="21.875" style="2728" customWidth="1"/>
    <col min="5636" max="5638" width="24.375" style="2728" customWidth="1"/>
    <col min="5639" max="5639" width="19.875" style="2728" customWidth="1"/>
    <col min="5640" max="5640" width="50.25" style="2728" customWidth="1"/>
    <col min="5641" max="5641" width="10.875" style="2728" customWidth="1"/>
    <col min="5642" max="5888" width="9" style="2728"/>
    <col min="5889" max="5889" width="5.875" style="2728" customWidth="1"/>
    <col min="5890" max="5890" width="6.25" style="2728" customWidth="1"/>
    <col min="5891" max="5891" width="21.875" style="2728" customWidth="1"/>
    <col min="5892" max="5894" width="24.375" style="2728" customWidth="1"/>
    <col min="5895" max="5895" width="19.875" style="2728" customWidth="1"/>
    <col min="5896" max="5896" width="50.25" style="2728" customWidth="1"/>
    <col min="5897" max="5897" width="10.875" style="2728" customWidth="1"/>
    <col min="5898" max="6144" width="9" style="2728"/>
    <col min="6145" max="6145" width="5.875" style="2728" customWidth="1"/>
    <col min="6146" max="6146" width="6.25" style="2728" customWidth="1"/>
    <col min="6147" max="6147" width="21.875" style="2728" customWidth="1"/>
    <col min="6148" max="6150" width="24.375" style="2728" customWidth="1"/>
    <col min="6151" max="6151" width="19.875" style="2728" customWidth="1"/>
    <col min="6152" max="6152" width="50.25" style="2728" customWidth="1"/>
    <col min="6153" max="6153" width="10.875" style="2728" customWidth="1"/>
    <col min="6154" max="6400" width="9" style="2728"/>
    <col min="6401" max="6401" width="5.875" style="2728" customWidth="1"/>
    <col min="6402" max="6402" width="6.25" style="2728" customWidth="1"/>
    <col min="6403" max="6403" width="21.875" style="2728" customWidth="1"/>
    <col min="6404" max="6406" width="24.375" style="2728" customWidth="1"/>
    <col min="6407" max="6407" width="19.875" style="2728" customWidth="1"/>
    <col min="6408" max="6408" width="50.25" style="2728" customWidth="1"/>
    <col min="6409" max="6409" width="10.875" style="2728" customWidth="1"/>
    <col min="6410" max="6656" width="9" style="2728"/>
    <col min="6657" max="6657" width="5.875" style="2728" customWidth="1"/>
    <col min="6658" max="6658" width="6.25" style="2728" customWidth="1"/>
    <col min="6659" max="6659" width="21.875" style="2728" customWidth="1"/>
    <col min="6660" max="6662" width="24.375" style="2728" customWidth="1"/>
    <col min="6663" max="6663" width="19.875" style="2728" customWidth="1"/>
    <col min="6664" max="6664" width="50.25" style="2728" customWidth="1"/>
    <col min="6665" max="6665" width="10.875" style="2728" customWidth="1"/>
    <col min="6666" max="6912" width="9" style="2728"/>
    <col min="6913" max="6913" width="5.875" style="2728" customWidth="1"/>
    <col min="6914" max="6914" width="6.25" style="2728" customWidth="1"/>
    <col min="6915" max="6915" width="21.875" style="2728" customWidth="1"/>
    <col min="6916" max="6918" width="24.375" style="2728" customWidth="1"/>
    <col min="6919" max="6919" width="19.875" style="2728" customWidth="1"/>
    <col min="6920" max="6920" width="50.25" style="2728" customWidth="1"/>
    <col min="6921" max="6921" width="10.875" style="2728" customWidth="1"/>
    <col min="6922" max="7168" width="9" style="2728"/>
    <col min="7169" max="7169" width="5.875" style="2728" customWidth="1"/>
    <col min="7170" max="7170" width="6.25" style="2728" customWidth="1"/>
    <col min="7171" max="7171" width="21.875" style="2728" customWidth="1"/>
    <col min="7172" max="7174" width="24.375" style="2728" customWidth="1"/>
    <col min="7175" max="7175" width="19.875" style="2728" customWidth="1"/>
    <col min="7176" max="7176" width="50.25" style="2728" customWidth="1"/>
    <col min="7177" max="7177" width="10.875" style="2728" customWidth="1"/>
    <col min="7178" max="7424" width="9" style="2728"/>
    <col min="7425" max="7425" width="5.875" style="2728" customWidth="1"/>
    <col min="7426" max="7426" width="6.25" style="2728" customWidth="1"/>
    <col min="7427" max="7427" width="21.875" style="2728" customWidth="1"/>
    <col min="7428" max="7430" width="24.375" style="2728" customWidth="1"/>
    <col min="7431" max="7431" width="19.875" style="2728" customWidth="1"/>
    <col min="7432" max="7432" width="50.25" style="2728" customWidth="1"/>
    <col min="7433" max="7433" width="10.875" style="2728" customWidth="1"/>
    <col min="7434" max="7680" width="9" style="2728"/>
    <col min="7681" max="7681" width="5.875" style="2728" customWidth="1"/>
    <col min="7682" max="7682" width="6.25" style="2728" customWidth="1"/>
    <col min="7683" max="7683" width="21.875" style="2728" customWidth="1"/>
    <col min="7684" max="7686" width="24.375" style="2728" customWidth="1"/>
    <col min="7687" max="7687" width="19.875" style="2728" customWidth="1"/>
    <col min="7688" max="7688" width="50.25" style="2728" customWidth="1"/>
    <col min="7689" max="7689" width="10.875" style="2728" customWidth="1"/>
    <col min="7690" max="7936" width="9" style="2728"/>
    <col min="7937" max="7937" width="5.875" style="2728" customWidth="1"/>
    <col min="7938" max="7938" width="6.25" style="2728" customWidth="1"/>
    <col min="7939" max="7939" width="21.875" style="2728" customWidth="1"/>
    <col min="7940" max="7942" width="24.375" style="2728" customWidth="1"/>
    <col min="7943" max="7943" width="19.875" style="2728" customWidth="1"/>
    <col min="7944" max="7944" width="50.25" style="2728" customWidth="1"/>
    <col min="7945" max="7945" width="10.875" style="2728" customWidth="1"/>
    <col min="7946" max="8192" width="9" style="2728"/>
    <col min="8193" max="8193" width="5.875" style="2728" customWidth="1"/>
    <col min="8194" max="8194" width="6.25" style="2728" customWidth="1"/>
    <col min="8195" max="8195" width="21.875" style="2728" customWidth="1"/>
    <col min="8196" max="8198" width="24.375" style="2728" customWidth="1"/>
    <col min="8199" max="8199" width="19.875" style="2728" customWidth="1"/>
    <col min="8200" max="8200" width="50.25" style="2728" customWidth="1"/>
    <col min="8201" max="8201" width="10.875" style="2728" customWidth="1"/>
    <col min="8202" max="8448" width="9" style="2728"/>
    <col min="8449" max="8449" width="5.875" style="2728" customWidth="1"/>
    <col min="8450" max="8450" width="6.25" style="2728" customWidth="1"/>
    <col min="8451" max="8451" width="21.875" style="2728" customWidth="1"/>
    <col min="8452" max="8454" width="24.375" style="2728" customWidth="1"/>
    <col min="8455" max="8455" width="19.875" style="2728" customWidth="1"/>
    <col min="8456" max="8456" width="50.25" style="2728" customWidth="1"/>
    <col min="8457" max="8457" width="10.875" style="2728" customWidth="1"/>
    <col min="8458" max="8704" width="9" style="2728"/>
    <col min="8705" max="8705" width="5.875" style="2728" customWidth="1"/>
    <col min="8706" max="8706" width="6.25" style="2728" customWidth="1"/>
    <col min="8707" max="8707" width="21.875" style="2728" customWidth="1"/>
    <col min="8708" max="8710" width="24.375" style="2728" customWidth="1"/>
    <col min="8711" max="8711" width="19.875" style="2728" customWidth="1"/>
    <col min="8712" max="8712" width="50.25" style="2728" customWidth="1"/>
    <col min="8713" max="8713" width="10.875" style="2728" customWidth="1"/>
    <col min="8714" max="8960" width="9" style="2728"/>
    <col min="8961" max="8961" width="5.875" style="2728" customWidth="1"/>
    <col min="8962" max="8962" width="6.25" style="2728" customWidth="1"/>
    <col min="8963" max="8963" width="21.875" style="2728" customWidth="1"/>
    <col min="8964" max="8966" width="24.375" style="2728" customWidth="1"/>
    <col min="8967" max="8967" width="19.875" style="2728" customWidth="1"/>
    <col min="8968" max="8968" width="50.25" style="2728" customWidth="1"/>
    <col min="8969" max="8969" width="10.875" style="2728" customWidth="1"/>
    <col min="8970" max="9216" width="9" style="2728"/>
    <col min="9217" max="9217" width="5.875" style="2728" customWidth="1"/>
    <col min="9218" max="9218" width="6.25" style="2728" customWidth="1"/>
    <col min="9219" max="9219" width="21.875" style="2728" customWidth="1"/>
    <col min="9220" max="9222" width="24.375" style="2728" customWidth="1"/>
    <col min="9223" max="9223" width="19.875" style="2728" customWidth="1"/>
    <col min="9224" max="9224" width="50.25" style="2728" customWidth="1"/>
    <col min="9225" max="9225" width="10.875" style="2728" customWidth="1"/>
    <col min="9226" max="9472" width="9" style="2728"/>
    <col min="9473" max="9473" width="5.875" style="2728" customWidth="1"/>
    <col min="9474" max="9474" width="6.25" style="2728" customWidth="1"/>
    <col min="9475" max="9475" width="21.875" style="2728" customWidth="1"/>
    <col min="9476" max="9478" width="24.375" style="2728" customWidth="1"/>
    <col min="9479" max="9479" width="19.875" style="2728" customWidth="1"/>
    <col min="9480" max="9480" width="50.25" style="2728" customWidth="1"/>
    <col min="9481" max="9481" width="10.875" style="2728" customWidth="1"/>
    <col min="9482" max="9728" width="9" style="2728"/>
    <col min="9729" max="9729" width="5.875" style="2728" customWidth="1"/>
    <col min="9730" max="9730" width="6.25" style="2728" customWidth="1"/>
    <col min="9731" max="9731" width="21.875" style="2728" customWidth="1"/>
    <col min="9732" max="9734" width="24.375" style="2728" customWidth="1"/>
    <col min="9735" max="9735" width="19.875" style="2728" customWidth="1"/>
    <col min="9736" max="9736" width="50.25" style="2728" customWidth="1"/>
    <col min="9737" max="9737" width="10.875" style="2728" customWidth="1"/>
    <col min="9738" max="9984" width="9" style="2728"/>
    <col min="9985" max="9985" width="5.875" style="2728" customWidth="1"/>
    <col min="9986" max="9986" width="6.25" style="2728" customWidth="1"/>
    <col min="9987" max="9987" width="21.875" style="2728" customWidth="1"/>
    <col min="9988" max="9990" width="24.375" style="2728" customWidth="1"/>
    <col min="9991" max="9991" width="19.875" style="2728" customWidth="1"/>
    <col min="9992" max="9992" width="50.25" style="2728" customWidth="1"/>
    <col min="9993" max="9993" width="10.875" style="2728" customWidth="1"/>
    <col min="9994" max="10240" width="9" style="2728"/>
    <col min="10241" max="10241" width="5.875" style="2728" customWidth="1"/>
    <col min="10242" max="10242" width="6.25" style="2728" customWidth="1"/>
    <col min="10243" max="10243" width="21.875" style="2728" customWidth="1"/>
    <col min="10244" max="10246" width="24.375" style="2728" customWidth="1"/>
    <col min="10247" max="10247" width="19.875" style="2728" customWidth="1"/>
    <col min="10248" max="10248" width="50.25" style="2728" customWidth="1"/>
    <col min="10249" max="10249" width="10.875" style="2728" customWidth="1"/>
    <col min="10250" max="10496" width="9" style="2728"/>
    <col min="10497" max="10497" width="5.875" style="2728" customWidth="1"/>
    <col min="10498" max="10498" width="6.25" style="2728" customWidth="1"/>
    <col min="10499" max="10499" width="21.875" style="2728" customWidth="1"/>
    <col min="10500" max="10502" width="24.375" style="2728" customWidth="1"/>
    <col min="10503" max="10503" width="19.875" style="2728" customWidth="1"/>
    <col min="10504" max="10504" width="50.25" style="2728" customWidth="1"/>
    <col min="10505" max="10505" width="10.875" style="2728" customWidth="1"/>
    <col min="10506" max="10752" width="9" style="2728"/>
    <col min="10753" max="10753" width="5.875" style="2728" customWidth="1"/>
    <col min="10754" max="10754" width="6.25" style="2728" customWidth="1"/>
    <col min="10755" max="10755" width="21.875" style="2728" customWidth="1"/>
    <col min="10756" max="10758" width="24.375" style="2728" customWidth="1"/>
    <col min="10759" max="10759" width="19.875" style="2728" customWidth="1"/>
    <col min="10760" max="10760" width="50.25" style="2728" customWidth="1"/>
    <col min="10761" max="10761" width="10.875" style="2728" customWidth="1"/>
    <col min="10762" max="11008" width="9" style="2728"/>
    <col min="11009" max="11009" width="5.875" style="2728" customWidth="1"/>
    <col min="11010" max="11010" width="6.25" style="2728" customWidth="1"/>
    <col min="11011" max="11011" width="21.875" style="2728" customWidth="1"/>
    <col min="11012" max="11014" width="24.375" style="2728" customWidth="1"/>
    <col min="11015" max="11015" width="19.875" style="2728" customWidth="1"/>
    <col min="11016" max="11016" width="50.25" style="2728" customWidth="1"/>
    <col min="11017" max="11017" width="10.875" style="2728" customWidth="1"/>
    <col min="11018" max="11264" width="9" style="2728"/>
    <col min="11265" max="11265" width="5.875" style="2728" customWidth="1"/>
    <col min="11266" max="11266" width="6.25" style="2728" customWidth="1"/>
    <col min="11267" max="11267" width="21.875" style="2728" customWidth="1"/>
    <col min="11268" max="11270" width="24.375" style="2728" customWidth="1"/>
    <col min="11271" max="11271" width="19.875" style="2728" customWidth="1"/>
    <col min="11272" max="11272" width="50.25" style="2728" customWidth="1"/>
    <col min="11273" max="11273" width="10.875" style="2728" customWidth="1"/>
    <col min="11274" max="11520" width="9" style="2728"/>
    <col min="11521" max="11521" width="5.875" style="2728" customWidth="1"/>
    <col min="11522" max="11522" width="6.25" style="2728" customWidth="1"/>
    <col min="11523" max="11523" width="21.875" style="2728" customWidth="1"/>
    <col min="11524" max="11526" width="24.375" style="2728" customWidth="1"/>
    <col min="11527" max="11527" width="19.875" style="2728" customWidth="1"/>
    <col min="11528" max="11528" width="50.25" style="2728" customWidth="1"/>
    <col min="11529" max="11529" width="10.875" style="2728" customWidth="1"/>
    <col min="11530" max="11776" width="9" style="2728"/>
    <col min="11777" max="11777" width="5.875" style="2728" customWidth="1"/>
    <col min="11778" max="11778" width="6.25" style="2728" customWidth="1"/>
    <col min="11779" max="11779" width="21.875" style="2728" customWidth="1"/>
    <col min="11780" max="11782" width="24.375" style="2728" customWidth="1"/>
    <col min="11783" max="11783" width="19.875" style="2728" customWidth="1"/>
    <col min="11784" max="11784" width="50.25" style="2728" customWidth="1"/>
    <col min="11785" max="11785" width="10.875" style="2728" customWidth="1"/>
    <col min="11786" max="12032" width="9" style="2728"/>
    <col min="12033" max="12033" width="5.875" style="2728" customWidth="1"/>
    <col min="12034" max="12034" width="6.25" style="2728" customWidth="1"/>
    <col min="12035" max="12035" width="21.875" style="2728" customWidth="1"/>
    <col min="12036" max="12038" width="24.375" style="2728" customWidth="1"/>
    <col min="12039" max="12039" width="19.875" style="2728" customWidth="1"/>
    <col min="12040" max="12040" width="50.25" style="2728" customWidth="1"/>
    <col min="12041" max="12041" width="10.875" style="2728" customWidth="1"/>
    <col min="12042" max="12288" width="9" style="2728"/>
    <col min="12289" max="12289" width="5.875" style="2728" customWidth="1"/>
    <col min="12290" max="12290" width="6.25" style="2728" customWidth="1"/>
    <col min="12291" max="12291" width="21.875" style="2728" customWidth="1"/>
    <col min="12292" max="12294" width="24.375" style="2728" customWidth="1"/>
    <col min="12295" max="12295" width="19.875" style="2728" customWidth="1"/>
    <col min="12296" max="12296" width="50.25" style="2728" customWidth="1"/>
    <col min="12297" max="12297" width="10.875" style="2728" customWidth="1"/>
    <col min="12298" max="12544" width="9" style="2728"/>
    <col min="12545" max="12545" width="5.875" style="2728" customWidth="1"/>
    <col min="12546" max="12546" width="6.25" style="2728" customWidth="1"/>
    <col min="12547" max="12547" width="21.875" style="2728" customWidth="1"/>
    <col min="12548" max="12550" width="24.375" style="2728" customWidth="1"/>
    <col min="12551" max="12551" width="19.875" style="2728" customWidth="1"/>
    <col min="12552" max="12552" width="50.25" style="2728" customWidth="1"/>
    <col min="12553" max="12553" width="10.875" style="2728" customWidth="1"/>
    <col min="12554" max="12800" width="9" style="2728"/>
    <col min="12801" max="12801" width="5.875" style="2728" customWidth="1"/>
    <col min="12802" max="12802" width="6.25" style="2728" customWidth="1"/>
    <col min="12803" max="12803" width="21.875" style="2728" customWidth="1"/>
    <col min="12804" max="12806" width="24.375" style="2728" customWidth="1"/>
    <col min="12807" max="12807" width="19.875" style="2728" customWidth="1"/>
    <col min="12808" max="12808" width="50.25" style="2728" customWidth="1"/>
    <col min="12809" max="12809" width="10.875" style="2728" customWidth="1"/>
    <col min="12810" max="13056" width="9" style="2728"/>
    <col min="13057" max="13057" width="5.875" style="2728" customWidth="1"/>
    <col min="13058" max="13058" width="6.25" style="2728" customWidth="1"/>
    <col min="13059" max="13059" width="21.875" style="2728" customWidth="1"/>
    <col min="13060" max="13062" width="24.375" style="2728" customWidth="1"/>
    <col min="13063" max="13063" width="19.875" style="2728" customWidth="1"/>
    <col min="13064" max="13064" width="50.25" style="2728" customWidth="1"/>
    <col min="13065" max="13065" width="10.875" style="2728" customWidth="1"/>
    <col min="13066" max="13312" width="9" style="2728"/>
    <col min="13313" max="13313" width="5.875" style="2728" customWidth="1"/>
    <col min="13314" max="13314" width="6.25" style="2728" customWidth="1"/>
    <col min="13315" max="13315" width="21.875" style="2728" customWidth="1"/>
    <col min="13316" max="13318" width="24.375" style="2728" customWidth="1"/>
    <col min="13319" max="13319" width="19.875" style="2728" customWidth="1"/>
    <col min="13320" max="13320" width="50.25" style="2728" customWidth="1"/>
    <col min="13321" max="13321" width="10.875" style="2728" customWidth="1"/>
    <col min="13322" max="13568" width="9" style="2728"/>
    <col min="13569" max="13569" width="5.875" style="2728" customWidth="1"/>
    <col min="13570" max="13570" width="6.25" style="2728" customWidth="1"/>
    <col min="13571" max="13571" width="21.875" style="2728" customWidth="1"/>
    <col min="13572" max="13574" width="24.375" style="2728" customWidth="1"/>
    <col min="13575" max="13575" width="19.875" style="2728" customWidth="1"/>
    <col min="13576" max="13576" width="50.25" style="2728" customWidth="1"/>
    <col min="13577" max="13577" width="10.875" style="2728" customWidth="1"/>
    <col min="13578" max="13824" width="9" style="2728"/>
    <col min="13825" max="13825" width="5.875" style="2728" customWidth="1"/>
    <col min="13826" max="13826" width="6.25" style="2728" customWidth="1"/>
    <col min="13827" max="13827" width="21.875" style="2728" customWidth="1"/>
    <col min="13828" max="13830" width="24.375" style="2728" customWidth="1"/>
    <col min="13831" max="13831" width="19.875" style="2728" customWidth="1"/>
    <col min="13832" max="13832" width="50.25" style="2728" customWidth="1"/>
    <col min="13833" max="13833" width="10.875" style="2728" customWidth="1"/>
    <col min="13834" max="14080" width="9" style="2728"/>
    <col min="14081" max="14081" width="5.875" style="2728" customWidth="1"/>
    <col min="14082" max="14082" width="6.25" style="2728" customWidth="1"/>
    <col min="14083" max="14083" width="21.875" style="2728" customWidth="1"/>
    <col min="14084" max="14086" width="24.375" style="2728" customWidth="1"/>
    <col min="14087" max="14087" width="19.875" style="2728" customWidth="1"/>
    <col min="14088" max="14088" width="50.25" style="2728" customWidth="1"/>
    <col min="14089" max="14089" width="10.875" style="2728" customWidth="1"/>
    <col min="14090" max="14336" width="9" style="2728"/>
    <col min="14337" max="14337" width="5.875" style="2728" customWidth="1"/>
    <col min="14338" max="14338" width="6.25" style="2728" customWidth="1"/>
    <col min="14339" max="14339" width="21.875" style="2728" customWidth="1"/>
    <col min="14340" max="14342" width="24.375" style="2728" customWidth="1"/>
    <col min="14343" max="14343" width="19.875" style="2728" customWidth="1"/>
    <col min="14344" max="14344" width="50.25" style="2728" customWidth="1"/>
    <col min="14345" max="14345" width="10.875" style="2728" customWidth="1"/>
    <col min="14346" max="14592" width="9" style="2728"/>
    <col min="14593" max="14593" width="5.875" style="2728" customWidth="1"/>
    <col min="14594" max="14594" width="6.25" style="2728" customWidth="1"/>
    <col min="14595" max="14595" width="21.875" style="2728" customWidth="1"/>
    <col min="14596" max="14598" width="24.375" style="2728" customWidth="1"/>
    <col min="14599" max="14599" width="19.875" style="2728" customWidth="1"/>
    <col min="14600" max="14600" width="50.25" style="2728" customWidth="1"/>
    <col min="14601" max="14601" width="10.875" style="2728" customWidth="1"/>
    <col min="14602" max="14848" width="9" style="2728"/>
    <col min="14849" max="14849" width="5.875" style="2728" customWidth="1"/>
    <col min="14850" max="14850" width="6.25" style="2728" customWidth="1"/>
    <col min="14851" max="14851" width="21.875" style="2728" customWidth="1"/>
    <col min="14852" max="14854" width="24.375" style="2728" customWidth="1"/>
    <col min="14855" max="14855" width="19.875" style="2728" customWidth="1"/>
    <col min="14856" max="14856" width="50.25" style="2728" customWidth="1"/>
    <col min="14857" max="14857" width="10.875" style="2728" customWidth="1"/>
    <col min="14858" max="15104" width="9" style="2728"/>
    <col min="15105" max="15105" width="5.875" style="2728" customWidth="1"/>
    <col min="15106" max="15106" width="6.25" style="2728" customWidth="1"/>
    <col min="15107" max="15107" width="21.875" style="2728" customWidth="1"/>
    <col min="15108" max="15110" width="24.375" style="2728" customWidth="1"/>
    <col min="15111" max="15111" width="19.875" style="2728" customWidth="1"/>
    <col min="15112" max="15112" width="50.25" style="2728" customWidth="1"/>
    <col min="15113" max="15113" width="10.875" style="2728" customWidth="1"/>
    <col min="15114" max="15360" width="9" style="2728"/>
    <col min="15361" max="15361" width="5.875" style="2728" customWidth="1"/>
    <col min="15362" max="15362" width="6.25" style="2728" customWidth="1"/>
    <col min="15363" max="15363" width="21.875" style="2728" customWidth="1"/>
    <col min="15364" max="15366" width="24.375" style="2728" customWidth="1"/>
    <col min="15367" max="15367" width="19.875" style="2728" customWidth="1"/>
    <col min="15368" max="15368" width="50.25" style="2728" customWidth="1"/>
    <col min="15369" max="15369" width="10.875" style="2728" customWidth="1"/>
    <col min="15370" max="15616" width="9" style="2728"/>
    <col min="15617" max="15617" width="5.875" style="2728" customWidth="1"/>
    <col min="15618" max="15618" width="6.25" style="2728" customWidth="1"/>
    <col min="15619" max="15619" width="21.875" style="2728" customWidth="1"/>
    <col min="15620" max="15622" width="24.375" style="2728" customWidth="1"/>
    <col min="15623" max="15623" width="19.875" style="2728" customWidth="1"/>
    <col min="15624" max="15624" width="50.25" style="2728" customWidth="1"/>
    <col min="15625" max="15625" width="10.875" style="2728" customWidth="1"/>
    <col min="15626" max="15872" width="9" style="2728"/>
    <col min="15873" max="15873" width="5.875" style="2728" customWidth="1"/>
    <col min="15874" max="15874" width="6.25" style="2728" customWidth="1"/>
    <col min="15875" max="15875" width="21.875" style="2728" customWidth="1"/>
    <col min="15876" max="15878" width="24.375" style="2728" customWidth="1"/>
    <col min="15879" max="15879" width="19.875" style="2728" customWidth="1"/>
    <col min="15880" max="15880" width="50.25" style="2728" customWidth="1"/>
    <col min="15881" max="15881" width="10.875" style="2728" customWidth="1"/>
    <col min="15882" max="16128" width="9" style="2728"/>
    <col min="16129" max="16129" width="5.875" style="2728" customWidth="1"/>
    <col min="16130" max="16130" width="6.25" style="2728" customWidth="1"/>
    <col min="16131" max="16131" width="21.875" style="2728" customWidth="1"/>
    <col min="16132" max="16134" width="24.375" style="2728" customWidth="1"/>
    <col min="16135" max="16135" width="19.875" style="2728" customWidth="1"/>
    <col min="16136" max="16136" width="50.25" style="2728" customWidth="1"/>
    <col min="16137" max="16137" width="10.875" style="2728" customWidth="1"/>
    <col min="16138" max="16384" width="9" style="2728"/>
  </cols>
  <sheetData>
    <row r="1" spans="1:9" ht="13.5" customHeight="1">
      <c r="A1" s="3675"/>
      <c r="B1" s="3675"/>
      <c r="C1" s="3675"/>
      <c r="D1" s="3675"/>
      <c r="E1" s="3675"/>
      <c r="F1" s="3675"/>
      <c r="G1" s="3675"/>
      <c r="H1" s="2727"/>
      <c r="I1" s="2727"/>
    </row>
    <row r="2" spans="1:9" s="2734" customFormat="1" ht="25.5" customHeight="1" thickBot="1">
      <c r="A2" s="3676" t="s">
        <v>2204</v>
      </c>
      <c r="B2" s="3676"/>
      <c r="C2" s="3676"/>
      <c r="D2" s="2729"/>
      <c r="E2" s="2730"/>
      <c r="F2" s="2731"/>
      <c r="G2" s="2732" t="s">
        <v>2205</v>
      </c>
      <c r="H2" s="2733"/>
      <c r="I2" s="2733"/>
    </row>
    <row r="3" spans="1:9" s="1128" customFormat="1" ht="30" customHeight="1" thickBot="1">
      <c r="A3" s="3645" t="s">
        <v>2206</v>
      </c>
      <c r="B3" s="3646"/>
      <c r="C3" s="3647"/>
      <c r="D3" s="2671" t="s">
        <v>2207</v>
      </c>
      <c r="E3" s="2671" t="s">
        <v>2208</v>
      </c>
      <c r="F3" s="2671" t="s">
        <v>2209</v>
      </c>
      <c r="G3" s="2672" t="s">
        <v>2210</v>
      </c>
      <c r="H3" s="2673"/>
      <c r="I3" s="2673"/>
    </row>
    <row r="4" spans="1:9" s="2151" customFormat="1" ht="21.75" customHeight="1" thickBot="1">
      <c r="A4" s="3677" t="s">
        <v>2211</v>
      </c>
      <c r="B4" s="3678"/>
      <c r="C4" s="3679"/>
      <c r="D4" s="2735">
        <f>SUM(D5,D17,D38)</f>
        <v>49581723.302607819</v>
      </c>
      <c r="E4" s="2735">
        <f>SUM(E5,E17,E38)</f>
        <v>43104386.079999998</v>
      </c>
      <c r="F4" s="2735">
        <f t="shared" ref="F4:F17" si="0">D4-E4</f>
        <v>6477337.2226078212</v>
      </c>
      <c r="G4" s="2736"/>
      <c r="H4" s="2680"/>
      <c r="I4" s="2680"/>
    </row>
    <row r="5" spans="1:9" s="2151" customFormat="1" ht="20.25" customHeight="1">
      <c r="A5" s="2737"/>
      <c r="B5" s="2738" t="s">
        <v>2212</v>
      </c>
      <c r="C5" s="2739"/>
      <c r="D5" s="2740">
        <f>SUM(D6,D13:D14,D15)</f>
        <v>46804453.302607819</v>
      </c>
      <c r="E5" s="2740">
        <f>SUM(E6,E13:E14,E15)</f>
        <v>40284727.079999998</v>
      </c>
      <c r="F5" s="2740">
        <f t="shared" si="0"/>
        <v>6519726.2226078212</v>
      </c>
      <c r="G5" s="2741"/>
      <c r="H5" s="2680"/>
      <c r="I5" s="2680"/>
    </row>
    <row r="6" spans="1:9" s="2151" customFormat="1" ht="20.25" customHeight="1">
      <c r="A6" s="387"/>
      <c r="B6" s="3673" t="s">
        <v>2213</v>
      </c>
      <c r="C6" s="3674"/>
      <c r="D6" s="2742">
        <f>D9+D10</f>
        <v>46799453.302607819</v>
      </c>
      <c r="E6" s="2742">
        <f>SUM(E7:E12)</f>
        <v>40279727.079999998</v>
      </c>
      <c r="F6" s="2742">
        <f t="shared" si="0"/>
        <v>6519726.2226078212</v>
      </c>
      <c r="G6" s="2685"/>
      <c r="H6" s="2680"/>
      <c r="I6" s="2680"/>
    </row>
    <row r="7" spans="1:9" s="2151" customFormat="1" ht="21.75" hidden="1" customHeight="1">
      <c r="A7" s="387"/>
      <c r="B7" s="2743"/>
      <c r="C7" s="2744" t="s">
        <v>2214</v>
      </c>
      <c r="D7" s="2745">
        <v>0</v>
      </c>
      <c r="E7" s="2745">
        <v>0</v>
      </c>
      <c r="F7" s="2745">
        <f t="shared" si="0"/>
        <v>0</v>
      </c>
      <c r="G7" s="2689"/>
      <c r="H7" s="2680"/>
      <c r="I7" s="2680"/>
    </row>
    <row r="8" spans="1:9" s="2151" customFormat="1" ht="21.75" hidden="1" customHeight="1">
      <c r="A8" s="387"/>
      <c r="B8" s="391"/>
      <c r="C8" s="2746" t="s">
        <v>2215</v>
      </c>
      <c r="D8" s="2747">
        <v>0</v>
      </c>
      <c r="E8" s="2747">
        <v>0</v>
      </c>
      <c r="F8" s="2747">
        <f t="shared" si="0"/>
        <v>0</v>
      </c>
      <c r="G8" s="2692"/>
      <c r="H8" s="2680"/>
      <c r="I8" s="2680"/>
    </row>
    <row r="9" spans="1:9" s="2151" customFormat="1" ht="20.25" customHeight="1">
      <c r="A9" s="387"/>
      <c r="B9" s="391"/>
      <c r="C9" s="2746" t="s">
        <v>2216</v>
      </c>
      <c r="D9" s="2747">
        <f>'3-1.사업예산총괄표'!C9</f>
        <v>28808790.100000001</v>
      </c>
      <c r="E9" s="2747">
        <f>'가. 수입예산(사업수익+자본적수입)'!F9</f>
        <v>28155672.079999998</v>
      </c>
      <c r="F9" s="2747">
        <f t="shared" si="0"/>
        <v>653118.02000000328</v>
      </c>
      <c r="G9" s="2692"/>
      <c r="H9" s="2680"/>
      <c r="I9" s="2680"/>
    </row>
    <row r="10" spans="1:9" s="2151" customFormat="1" ht="20.25" customHeight="1">
      <c r="A10" s="387"/>
      <c r="B10" s="391"/>
      <c r="C10" s="2746" t="s">
        <v>2217</v>
      </c>
      <c r="D10" s="2747">
        <f>'3-1.사업예산총괄표'!C10</f>
        <v>17990663.202607818</v>
      </c>
      <c r="E10" s="2747">
        <f>'가. 수입예산(사업수익+자본적수입)'!F19</f>
        <v>12124055</v>
      </c>
      <c r="F10" s="2747">
        <f t="shared" si="0"/>
        <v>5866608.2026078179</v>
      </c>
      <c r="G10" s="2692"/>
      <c r="H10" s="2680"/>
      <c r="I10" s="2680"/>
    </row>
    <row r="11" spans="1:9" s="2151" customFormat="1" ht="21.75" hidden="1" customHeight="1">
      <c r="A11" s="387"/>
      <c r="B11" s="391"/>
      <c r="C11" s="2746" t="s">
        <v>2218</v>
      </c>
      <c r="D11" s="2747"/>
      <c r="E11" s="2747">
        <v>0</v>
      </c>
      <c r="F11" s="2747">
        <f t="shared" si="0"/>
        <v>0</v>
      </c>
      <c r="G11" s="2692"/>
      <c r="H11" s="2680"/>
      <c r="I11" s="2680"/>
    </row>
    <row r="12" spans="1:9" s="2151" customFormat="1" ht="21.75" hidden="1" customHeight="1">
      <c r="A12" s="387"/>
      <c r="B12" s="391"/>
      <c r="C12" s="2748"/>
      <c r="D12" s="2749"/>
      <c r="E12" s="2749"/>
      <c r="F12" s="2749">
        <f t="shared" si="0"/>
        <v>0</v>
      </c>
      <c r="G12" s="2697"/>
      <c r="H12" s="2680"/>
      <c r="I12" s="2680"/>
    </row>
    <row r="13" spans="1:9" s="2151" customFormat="1" ht="20.25" hidden="1" customHeight="1">
      <c r="A13" s="387"/>
      <c r="B13" s="3673" t="s">
        <v>2219</v>
      </c>
      <c r="C13" s="3674"/>
      <c r="D13" s="2742">
        <f>[1]가.사업예산총괄표!F19</f>
        <v>0</v>
      </c>
      <c r="E13" s="2742">
        <v>0</v>
      </c>
      <c r="F13" s="2742">
        <f t="shared" si="0"/>
        <v>0</v>
      </c>
      <c r="G13" s="2685"/>
      <c r="H13" s="2680"/>
      <c r="I13" s="2680"/>
    </row>
    <row r="14" spans="1:9" s="2151" customFormat="1" ht="20.25" customHeight="1">
      <c r="A14" s="387"/>
      <c r="B14" s="3682" t="s">
        <v>2220</v>
      </c>
      <c r="C14" s="3683"/>
      <c r="D14" s="3046">
        <f>'[2]3-1.사업예산총괄표'!F14</f>
        <v>5000</v>
      </c>
      <c r="E14" s="3046">
        <v>5000</v>
      </c>
      <c r="F14" s="2750">
        <f t="shared" si="0"/>
        <v>0</v>
      </c>
      <c r="G14" s="2685"/>
      <c r="H14" s="2680"/>
      <c r="I14" s="2680"/>
    </row>
    <row r="15" spans="1:9" s="2151" customFormat="1" ht="20.25" customHeight="1">
      <c r="A15" s="387"/>
      <c r="B15" s="3673" t="s">
        <v>2221</v>
      </c>
      <c r="C15" s="3674"/>
      <c r="D15" s="2742">
        <f>D16</f>
        <v>0</v>
      </c>
      <c r="E15" s="2742">
        <f>E16</f>
        <v>0</v>
      </c>
      <c r="F15" s="2751">
        <f t="shared" si="0"/>
        <v>0</v>
      </c>
      <c r="G15" s="2685"/>
      <c r="H15" s="2680"/>
      <c r="I15" s="2680"/>
    </row>
    <row r="16" spans="1:9" s="2151" customFormat="1" ht="19.5" hidden="1" customHeight="1">
      <c r="A16" s="387"/>
      <c r="B16" s="2752"/>
      <c r="C16" s="2753" t="s">
        <v>2221</v>
      </c>
      <c r="D16" s="2742">
        <f>[1]가.사업예산총괄표!F17</f>
        <v>0</v>
      </c>
      <c r="E16" s="2742">
        <v>0</v>
      </c>
      <c r="F16" s="2751">
        <f t="shared" si="0"/>
        <v>0</v>
      </c>
      <c r="G16" s="2685"/>
      <c r="H16" s="2680"/>
      <c r="I16" s="2680"/>
    </row>
    <row r="17" spans="1:9" s="2151" customFormat="1" ht="21" customHeight="1">
      <c r="A17" s="387"/>
      <c r="B17" s="2754" t="s">
        <v>2222</v>
      </c>
      <c r="C17" s="2755"/>
      <c r="D17" s="2751">
        <f>D22+D27+D29+D32+D34+D36</f>
        <v>2777270</v>
      </c>
      <c r="E17" s="2751">
        <f>E22+E27+E29+E32+E36</f>
        <v>2787922</v>
      </c>
      <c r="F17" s="2751">
        <f t="shared" si="0"/>
        <v>-10652</v>
      </c>
      <c r="G17" s="2679"/>
      <c r="H17" s="2680"/>
      <c r="I17" s="2680"/>
    </row>
    <row r="18" spans="1:9" s="2151" customFormat="1" ht="21.75" hidden="1" customHeight="1">
      <c r="A18" s="387"/>
      <c r="B18" s="3673" t="s">
        <v>2223</v>
      </c>
      <c r="C18" s="3674"/>
      <c r="D18" s="2742" t="e">
        <f>SUM(D19:D21)</f>
        <v>#REF!</v>
      </c>
      <c r="E18" s="2742">
        <f>SUM(E19:E21)</f>
        <v>0</v>
      </c>
      <c r="F18" s="2751" t="e">
        <f t="shared" ref="F18:F35" si="1">E18-D18</f>
        <v>#REF!</v>
      </c>
      <c r="G18" s="2685"/>
      <c r="H18" s="2680"/>
      <c r="I18" s="2680"/>
    </row>
    <row r="19" spans="1:9" s="2151" customFormat="1" ht="21.75" hidden="1" customHeight="1">
      <c r="A19" s="387"/>
      <c r="B19" s="2753"/>
      <c r="C19" s="2753" t="s">
        <v>2224</v>
      </c>
      <c r="D19" s="2745" t="e">
        <f>[1]자본예산총괄표!F7</f>
        <v>#REF!</v>
      </c>
      <c r="E19" s="2745">
        <v>0</v>
      </c>
      <c r="F19" s="2751" t="e">
        <f t="shared" si="1"/>
        <v>#REF!</v>
      </c>
      <c r="G19" s="2689"/>
      <c r="H19" s="2680"/>
      <c r="I19" s="2680"/>
    </row>
    <row r="20" spans="1:9" s="2151" customFormat="1" ht="21.75" hidden="1" customHeight="1">
      <c r="A20" s="387"/>
      <c r="B20" s="2753"/>
      <c r="C20" s="2753" t="s">
        <v>2225</v>
      </c>
      <c r="D20" s="2747">
        <f>[1]자본예산총괄표!F8</f>
        <v>0</v>
      </c>
      <c r="E20" s="2747">
        <v>0</v>
      </c>
      <c r="F20" s="2751">
        <f t="shared" si="1"/>
        <v>0</v>
      </c>
      <c r="G20" s="2692"/>
      <c r="H20" s="2680"/>
      <c r="I20" s="2680"/>
    </row>
    <row r="21" spans="1:9" s="2151" customFormat="1" ht="21.75" hidden="1" customHeight="1">
      <c r="A21" s="1338"/>
      <c r="B21" s="2753"/>
      <c r="C21" s="2753" t="s">
        <v>2226</v>
      </c>
      <c r="D21" s="2749">
        <v>0</v>
      </c>
      <c r="E21" s="2749">
        <v>0</v>
      </c>
      <c r="F21" s="2751">
        <f t="shared" si="1"/>
        <v>0</v>
      </c>
      <c r="G21" s="2697"/>
      <c r="H21" s="2680"/>
      <c r="I21" s="2680"/>
    </row>
    <row r="22" spans="1:9" s="2151" customFormat="1" ht="20.25" customHeight="1">
      <c r="A22" s="387"/>
      <c r="B22" s="3673" t="s">
        <v>500</v>
      </c>
      <c r="C22" s="3674"/>
      <c r="D22" s="2756">
        <f>D26+D24</f>
        <v>2277270</v>
      </c>
      <c r="E22" s="2756">
        <f>E26+E24</f>
        <v>2287922</v>
      </c>
      <c r="F22" s="2751">
        <f>D22-E22</f>
        <v>-10652</v>
      </c>
      <c r="G22" s="2679"/>
      <c r="H22" s="2680"/>
      <c r="I22" s="2680"/>
    </row>
    <row r="23" spans="1:9" s="2151" customFormat="1" ht="20.25" hidden="1" customHeight="1">
      <c r="A23" s="387"/>
      <c r="B23" s="2757"/>
      <c r="C23" s="2758" t="s">
        <v>2227</v>
      </c>
      <c r="D23" s="2745"/>
      <c r="E23" s="2745"/>
      <c r="F23" s="2751">
        <f t="shared" si="1"/>
        <v>0</v>
      </c>
      <c r="G23" s="2689"/>
      <c r="H23" s="2680"/>
      <c r="I23" s="2680"/>
    </row>
    <row r="24" spans="1:9" s="2151" customFormat="1" ht="21.75" customHeight="1">
      <c r="A24" s="387"/>
      <c r="B24" s="2759"/>
      <c r="C24" s="2760" t="s">
        <v>2228</v>
      </c>
      <c r="D24" s="2747">
        <f>'3-2.자본예산총괄표'!F12</f>
        <v>1275000</v>
      </c>
      <c r="E24" s="2747">
        <v>1630000</v>
      </c>
      <c r="F24" s="2761">
        <f>D24-E24</f>
        <v>-355000</v>
      </c>
      <c r="G24" s="2692"/>
      <c r="H24" s="2680"/>
      <c r="I24" s="2680"/>
    </row>
    <row r="25" spans="1:9" s="2151" customFormat="1" ht="21.75" hidden="1" customHeight="1">
      <c r="A25" s="387"/>
      <c r="B25" s="2759"/>
      <c r="C25" s="2760" t="s">
        <v>2229</v>
      </c>
      <c r="D25" s="2747"/>
      <c r="E25" s="2747"/>
      <c r="F25" s="2762">
        <f t="shared" si="1"/>
        <v>0</v>
      </c>
      <c r="G25" s="2692"/>
      <c r="H25" s="656"/>
      <c r="I25" s="656"/>
    </row>
    <row r="26" spans="1:9" s="2151" customFormat="1" ht="21.75" customHeight="1">
      <c r="A26" s="387"/>
      <c r="B26" s="2763"/>
      <c r="C26" s="2764" t="s">
        <v>2230</v>
      </c>
      <c r="D26" s="2749">
        <f>'3-2.자본예산총괄표'!F14</f>
        <v>1002270</v>
      </c>
      <c r="E26" s="2749">
        <v>657922</v>
      </c>
      <c r="F26" s="2749">
        <f>D26-E26</f>
        <v>344348</v>
      </c>
      <c r="G26" s="2697"/>
      <c r="H26" s="2680"/>
      <c r="I26" s="2680"/>
    </row>
    <row r="27" spans="1:9" s="2151" customFormat="1" ht="21.75" customHeight="1">
      <c r="A27" s="387"/>
      <c r="B27" s="3673" t="s">
        <v>2231</v>
      </c>
      <c r="C27" s="3674"/>
      <c r="D27" s="2742">
        <f>D28</f>
        <v>0</v>
      </c>
      <c r="E27" s="2742">
        <f>E28</f>
        <v>0</v>
      </c>
      <c r="F27" s="2751">
        <f>D27-E27</f>
        <v>0</v>
      </c>
      <c r="G27" s="2765"/>
      <c r="H27" s="2680"/>
      <c r="I27" s="2680"/>
    </row>
    <row r="28" spans="1:9" s="2151" customFormat="1" ht="21.75" customHeight="1">
      <c r="A28" s="387"/>
      <c r="B28" s="2753"/>
      <c r="C28" s="2753" t="s">
        <v>2232</v>
      </c>
      <c r="D28" s="2742">
        <f>[1]자본예산총괄표!F15</f>
        <v>0</v>
      </c>
      <c r="E28" s="2742">
        <v>0</v>
      </c>
      <c r="F28" s="2751">
        <f>D28-E28</f>
        <v>0</v>
      </c>
      <c r="G28" s="2765"/>
      <c r="H28" s="2680"/>
      <c r="I28" s="2680"/>
    </row>
    <row r="29" spans="1:9" s="2151" customFormat="1" ht="20.25" customHeight="1">
      <c r="A29" s="387"/>
      <c r="B29" s="3680" t="s">
        <v>2233</v>
      </c>
      <c r="C29" s="3681"/>
      <c r="D29" s="2756">
        <f>SUM(D30:D31)</f>
        <v>0</v>
      </c>
      <c r="E29" s="2756">
        <f>SUM(E30:E31)</f>
        <v>0</v>
      </c>
      <c r="F29" s="2751">
        <f t="shared" si="1"/>
        <v>0</v>
      </c>
      <c r="G29" s="2679"/>
      <c r="H29" s="2680"/>
      <c r="I29" s="2680"/>
    </row>
    <row r="30" spans="1:9" s="2151" customFormat="1" ht="20.25" hidden="1" customHeight="1">
      <c r="A30" s="387"/>
      <c r="B30" s="2766"/>
      <c r="C30" s="2744" t="s">
        <v>2234</v>
      </c>
      <c r="D30" s="2745">
        <v>0</v>
      </c>
      <c r="E30" s="2745">
        <v>0</v>
      </c>
      <c r="F30" s="2751">
        <f t="shared" si="1"/>
        <v>0</v>
      </c>
      <c r="G30" s="2689"/>
      <c r="H30" s="2680"/>
      <c r="I30" s="2680"/>
    </row>
    <row r="31" spans="1:9" s="2151" customFormat="1" ht="20.25" customHeight="1">
      <c r="A31" s="387"/>
      <c r="B31" s="2767"/>
      <c r="C31" s="2748" t="s">
        <v>2235</v>
      </c>
      <c r="D31" s="2749">
        <v>0</v>
      </c>
      <c r="E31" s="2749">
        <v>0</v>
      </c>
      <c r="F31" s="2751">
        <f t="shared" si="1"/>
        <v>0</v>
      </c>
      <c r="G31" s="2697"/>
      <c r="H31" s="2680"/>
      <c r="I31" s="2680"/>
    </row>
    <row r="32" spans="1:9" s="2151" customFormat="1" ht="21.75" customHeight="1">
      <c r="A32" s="387"/>
      <c r="B32" s="3673" t="s">
        <v>2236</v>
      </c>
      <c r="C32" s="3674"/>
      <c r="D32" s="2742">
        <f>D33</f>
        <v>0</v>
      </c>
      <c r="E32" s="2742">
        <v>0</v>
      </c>
      <c r="F32" s="2751">
        <f>D32-E32</f>
        <v>0</v>
      </c>
      <c r="G32" s="2765"/>
      <c r="H32" s="2680"/>
      <c r="I32" s="2680"/>
    </row>
    <row r="33" spans="1:9" s="2151" customFormat="1" ht="21.75" customHeight="1">
      <c r="A33" s="387"/>
      <c r="B33" s="2753"/>
      <c r="C33" s="2753" t="s">
        <v>2236</v>
      </c>
      <c r="D33" s="2742">
        <v>0</v>
      </c>
      <c r="E33" s="2742">
        <v>0</v>
      </c>
      <c r="F33" s="2751">
        <f>D33-E33</f>
        <v>0</v>
      </c>
      <c r="G33" s="2765"/>
      <c r="H33" s="2680"/>
      <c r="I33" s="2680"/>
    </row>
    <row r="34" spans="1:9" s="2151" customFormat="1" ht="20.25" hidden="1" customHeight="1">
      <c r="A34" s="387"/>
      <c r="B34" s="3673" t="s">
        <v>2237</v>
      </c>
      <c r="C34" s="3674"/>
      <c r="D34" s="2742">
        <f>D35</f>
        <v>0</v>
      </c>
      <c r="E34" s="2742">
        <f>SUM(E35)</f>
        <v>0</v>
      </c>
      <c r="F34" s="2751">
        <f t="shared" si="1"/>
        <v>0</v>
      </c>
      <c r="G34" s="2685"/>
      <c r="H34" s="2680"/>
      <c r="I34" s="2680"/>
    </row>
    <row r="35" spans="1:9" s="2151" customFormat="1" ht="20.25" hidden="1" customHeight="1">
      <c r="A35" s="387"/>
      <c r="B35" s="2753"/>
      <c r="C35" s="2753" t="s">
        <v>485</v>
      </c>
      <c r="D35" s="2742"/>
      <c r="E35" s="2742">
        <v>0</v>
      </c>
      <c r="F35" s="2751">
        <f t="shared" si="1"/>
        <v>0</v>
      </c>
      <c r="G35" s="2685"/>
      <c r="H35" s="2680"/>
      <c r="I35" s="2680"/>
    </row>
    <row r="36" spans="1:9" s="2151" customFormat="1" ht="20.25" customHeight="1">
      <c r="A36" s="387"/>
      <c r="B36" s="3673" t="s">
        <v>2238</v>
      </c>
      <c r="C36" s="3674"/>
      <c r="D36" s="2742">
        <f>D37</f>
        <v>500000</v>
      </c>
      <c r="E36" s="2742">
        <f>E37</f>
        <v>500000</v>
      </c>
      <c r="F36" s="2768">
        <f>D36-E36</f>
        <v>0</v>
      </c>
      <c r="G36" s="2685"/>
      <c r="H36" s="2680"/>
      <c r="I36" s="2680"/>
    </row>
    <row r="37" spans="1:9" s="2151" customFormat="1" ht="20.25" customHeight="1" thickBot="1">
      <c r="A37" s="2769"/>
      <c r="B37" s="2770"/>
      <c r="C37" s="2770" t="s">
        <v>2239</v>
      </c>
      <c r="D37" s="2771">
        <f>[1]자본예산총괄표!F25</f>
        <v>500000</v>
      </c>
      <c r="E37" s="2771">
        <v>500000</v>
      </c>
      <c r="F37" s="2772">
        <f>D37-E37</f>
        <v>0</v>
      </c>
      <c r="G37" s="2773"/>
      <c r="H37" s="2680"/>
      <c r="I37" s="2680"/>
    </row>
    <row r="38" spans="1:9" s="2151" customFormat="1" ht="20.25" customHeight="1">
      <c r="A38" s="387"/>
      <c r="B38" s="3680" t="s">
        <v>2240</v>
      </c>
      <c r="C38" s="3681"/>
      <c r="D38" s="2756">
        <f>D39</f>
        <v>0</v>
      </c>
      <c r="E38" s="2756">
        <f>E39</f>
        <v>31737</v>
      </c>
      <c r="F38" s="2751">
        <f>D38-E38</f>
        <v>-31737</v>
      </c>
      <c r="G38" s="2679"/>
      <c r="H38" s="2680"/>
      <c r="I38" s="2680"/>
    </row>
    <row r="39" spans="1:9" s="2151" customFormat="1" ht="20.25" customHeight="1" thickBot="1">
      <c r="A39" s="2769"/>
      <c r="B39" s="2770"/>
      <c r="C39" s="2770" t="s">
        <v>2241</v>
      </c>
      <c r="D39" s="2771">
        <v>0</v>
      </c>
      <c r="E39" s="2771">
        <v>31737</v>
      </c>
      <c r="F39" s="2772">
        <f>D39-E39</f>
        <v>-31737</v>
      </c>
      <c r="G39" s="2773"/>
      <c r="H39" s="2680"/>
      <c r="I39" s="2680"/>
    </row>
    <row r="40" spans="1:9">
      <c r="I40" s="2775"/>
    </row>
    <row r="41" spans="1:9">
      <c r="I41" s="2775"/>
    </row>
    <row r="42" spans="1:9">
      <c r="I42" s="2775"/>
    </row>
    <row r="43" spans="1:9">
      <c r="I43" s="2775"/>
    </row>
    <row r="44" spans="1:9">
      <c r="I44" s="2775"/>
    </row>
  </sheetData>
  <mergeCells count="16">
    <mergeCell ref="B32:C32"/>
    <mergeCell ref="B34:C34"/>
    <mergeCell ref="B36:C36"/>
    <mergeCell ref="B38:C38"/>
    <mergeCell ref="B14:C14"/>
    <mergeCell ref="B15:C15"/>
    <mergeCell ref="B18:C18"/>
    <mergeCell ref="B22:C22"/>
    <mergeCell ref="B27:C27"/>
    <mergeCell ref="B29:C29"/>
    <mergeCell ref="B13:C13"/>
    <mergeCell ref="A1:G1"/>
    <mergeCell ref="A2:C2"/>
    <mergeCell ref="A3:C3"/>
    <mergeCell ref="A4:C4"/>
    <mergeCell ref="B6:C6"/>
  </mergeCells>
  <phoneticPr fontId="15" type="noConversion"/>
  <pageMargins left="0.82677165354330717" right="0.39370078740157483" top="0.6692913385826772" bottom="0.47244094488188981" header="0.51181102362204722" footer="0.27559055118110237"/>
  <pageSetup paperSize="9" scale="95" firstPageNumber="8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57"/>
  <sheetViews>
    <sheetView workbookViewId="0">
      <selection activeCell="I14" sqref="I14"/>
    </sheetView>
  </sheetViews>
  <sheetFormatPr defaultRowHeight="13.5"/>
  <cols>
    <col min="1" max="1" width="11.75" style="150" customWidth="1"/>
    <col min="2" max="2" width="14.125" style="150" customWidth="1"/>
    <col min="3" max="256" width="9" style="150"/>
    <col min="257" max="257" width="11.75" style="150" customWidth="1"/>
    <col min="258" max="258" width="14.125" style="150" customWidth="1"/>
    <col min="259" max="512" width="9" style="150"/>
    <col min="513" max="513" width="11.75" style="150" customWidth="1"/>
    <col min="514" max="514" width="14.125" style="150" customWidth="1"/>
    <col min="515" max="768" width="9" style="150"/>
    <col min="769" max="769" width="11.75" style="150" customWidth="1"/>
    <col min="770" max="770" width="14.125" style="150" customWidth="1"/>
    <col min="771" max="1024" width="9" style="150"/>
    <col min="1025" max="1025" width="11.75" style="150" customWidth="1"/>
    <col min="1026" max="1026" width="14.125" style="150" customWidth="1"/>
    <col min="1027" max="1280" width="9" style="150"/>
    <col min="1281" max="1281" width="11.75" style="150" customWidth="1"/>
    <col min="1282" max="1282" width="14.125" style="150" customWidth="1"/>
    <col min="1283" max="1536" width="9" style="150"/>
    <col min="1537" max="1537" width="11.75" style="150" customWidth="1"/>
    <col min="1538" max="1538" width="14.125" style="150" customWidth="1"/>
    <col min="1539" max="1792" width="9" style="150"/>
    <col min="1793" max="1793" width="11.75" style="150" customWidth="1"/>
    <col min="1794" max="1794" width="14.125" style="150" customWidth="1"/>
    <col min="1795" max="2048" width="9" style="150"/>
    <col min="2049" max="2049" width="11.75" style="150" customWidth="1"/>
    <col min="2050" max="2050" width="14.125" style="150" customWidth="1"/>
    <col min="2051" max="2304" width="9" style="150"/>
    <col min="2305" max="2305" width="11.75" style="150" customWidth="1"/>
    <col min="2306" max="2306" width="14.125" style="150" customWidth="1"/>
    <col min="2307" max="2560" width="9" style="150"/>
    <col min="2561" max="2561" width="11.75" style="150" customWidth="1"/>
    <col min="2562" max="2562" width="14.125" style="150" customWidth="1"/>
    <col min="2563" max="2816" width="9" style="150"/>
    <col min="2817" max="2817" width="11.75" style="150" customWidth="1"/>
    <col min="2818" max="2818" width="14.125" style="150" customWidth="1"/>
    <col min="2819" max="3072" width="9" style="150"/>
    <col min="3073" max="3073" width="11.75" style="150" customWidth="1"/>
    <col min="3074" max="3074" width="14.125" style="150" customWidth="1"/>
    <col min="3075" max="3328" width="9" style="150"/>
    <col min="3329" max="3329" width="11.75" style="150" customWidth="1"/>
    <col min="3330" max="3330" width="14.125" style="150" customWidth="1"/>
    <col min="3331" max="3584" width="9" style="150"/>
    <col min="3585" max="3585" width="11.75" style="150" customWidth="1"/>
    <col min="3586" max="3586" width="14.125" style="150" customWidth="1"/>
    <col min="3587" max="3840" width="9" style="150"/>
    <col min="3841" max="3841" width="11.75" style="150" customWidth="1"/>
    <col min="3842" max="3842" width="14.125" style="150" customWidth="1"/>
    <col min="3843" max="4096" width="9" style="150"/>
    <col min="4097" max="4097" width="11.75" style="150" customWidth="1"/>
    <col min="4098" max="4098" width="14.125" style="150" customWidth="1"/>
    <col min="4099" max="4352" width="9" style="150"/>
    <col min="4353" max="4353" width="11.75" style="150" customWidth="1"/>
    <col min="4354" max="4354" width="14.125" style="150" customWidth="1"/>
    <col min="4355" max="4608" width="9" style="150"/>
    <col min="4609" max="4609" width="11.75" style="150" customWidth="1"/>
    <col min="4610" max="4610" width="14.125" style="150" customWidth="1"/>
    <col min="4611" max="4864" width="9" style="150"/>
    <col min="4865" max="4865" width="11.75" style="150" customWidth="1"/>
    <col min="4866" max="4866" width="14.125" style="150" customWidth="1"/>
    <col min="4867" max="5120" width="9" style="150"/>
    <col min="5121" max="5121" width="11.75" style="150" customWidth="1"/>
    <col min="5122" max="5122" width="14.125" style="150" customWidth="1"/>
    <col min="5123" max="5376" width="9" style="150"/>
    <col min="5377" max="5377" width="11.75" style="150" customWidth="1"/>
    <col min="5378" max="5378" width="14.125" style="150" customWidth="1"/>
    <col min="5379" max="5632" width="9" style="150"/>
    <col min="5633" max="5633" width="11.75" style="150" customWidth="1"/>
    <col min="5634" max="5634" width="14.125" style="150" customWidth="1"/>
    <col min="5635" max="5888" width="9" style="150"/>
    <col min="5889" max="5889" width="11.75" style="150" customWidth="1"/>
    <col min="5890" max="5890" width="14.125" style="150" customWidth="1"/>
    <col min="5891" max="6144" width="9" style="150"/>
    <col min="6145" max="6145" width="11.75" style="150" customWidth="1"/>
    <col min="6146" max="6146" width="14.125" style="150" customWidth="1"/>
    <col min="6147" max="6400" width="9" style="150"/>
    <col min="6401" max="6401" width="11.75" style="150" customWidth="1"/>
    <col min="6402" max="6402" width="14.125" style="150" customWidth="1"/>
    <col min="6403" max="6656" width="9" style="150"/>
    <col min="6657" max="6657" width="11.75" style="150" customWidth="1"/>
    <col min="6658" max="6658" width="14.125" style="150" customWidth="1"/>
    <col min="6659" max="6912" width="9" style="150"/>
    <col min="6913" max="6913" width="11.75" style="150" customWidth="1"/>
    <col min="6914" max="6914" width="14.125" style="150" customWidth="1"/>
    <col min="6915" max="7168" width="9" style="150"/>
    <col min="7169" max="7169" width="11.75" style="150" customWidth="1"/>
    <col min="7170" max="7170" width="14.125" style="150" customWidth="1"/>
    <col min="7171" max="7424" width="9" style="150"/>
    <col min="7425" max="7425" width="11.75" style="150" customWidth="1"/>
    <col min="7426" max="7426" width="14.125" style="150" customWidth="1"/>
    <col min="7427" max="7680" width="9" style="150"/>
    <col min="7681" max="7681" width="11.75" style="150" customWidth="1"/>
    <col min="7682" max="7682" width="14.125" style="150" customWidth="1"/>
    <col min="7683" max="7936" width="9" style="150"/>
    <col min="7937" max="7937" width="11.75" style="150" customWidth="1"/>
    <col min="7938" max="7938" width="14.125" style="150" customWidth="1"/>
    <col min="7939" max="8192" width="9" style="150"/>
    <col min="8193" max="8193" width="11.75" style="150" customWidth="1"/>
    <col min="8194" max="8194" width="14.125" style="150" customWidth="1"/>
    <col min="8195" max="8448" width="9" style="150"/>
    <col min="8449" max="8449" width="11.75" style="150" customWidth="1"/>
    <col min="8450" max="8450" width="14.125" style="150" customWidth="1"/>
    <col min="8451" max="8704" width="9" style="150"/>
    <col min="8705" max="8705" width="11.75" style="150" customWidth="1"/>
    <col min="8706" max="8706" width="14.125" style="150" customWidth="1"/>
    <col min="8707" max="8960" width="9" style="150"/>
    <col min="8961" max="8961" width="11.75" style="150" customWidth="1"/>
    <col min="8962" max="8962" width="14.125" style="150" customWidth="1"/>
    <col min="8963" max="9216" width="9" style="150"/>
    <col min="9217" max="9217" width="11.75" style="150" customWidth="1"/>
    <col min="9218" max="9218" width="14.125" style="150" customWidth="1"/>
    <col min="9219" max="9472" width="9" style="150"/>
    <col min="9473" max="9473" width="11.75" style="150" customWidth="1"/>
    <col min="9474" max="9474" width="14.125" style="150" customWidth="1"/>
    <col min="9475" max="9728" width="9" style="150"/>
    <col min="9729" max="9729" width="11.75" style="150" customWidth="1"/>
    <col min="9730" max="9730" width="14.125" style="150" customWidth="1"/>
    <col min="9731" max="9984" width="9" style="150"/>
    <col min="9985" max="9985" width="11.75" style="150" customWidth="1"/>
    <col min="9986" max="9986" width="14.125" style="150" customWidth="1"/>
    <col min="9987" max="10240" width="9" style="150"/>
    <col min="10241" max="10241" width="11.75" style="150" customWidth="1"/>
    <col min="10242" max="10242" width="14.125" style="150" customWidth="1"/>
    <col min="10243" max="10496" width="9" style="150"/>
    <col min="10497" max="10497" width="11.75" style="150" customWidth="1"/>
    <col min="10498" max="10498" width="14.125" style="150" customWidth="1"/>
    <col min="10499" max="10752" width="9" style="150"/>
    <col min="10753" max="10753" width="11.75" style="150" customWidth="1"/>
    <col min="10754" max="10754" width="14.125" style="150" customWidth="1"/>
    <col min="10755" max="11008" width="9" style="150"/>
    <col min="11009" max="11009" width="11.75" style="150" customWidth="1"/>
    <col min="11010" max="11010" width="14.125" style="150" customWidth="1"/>
    <col min="11011" max="11264" width="9" style="150"/>
    <col min="11265" max="11265" width="11.75" style="150" customWidth="1"/>
    <col min="11266" max="11266" width="14.125" style="150" customWidth="1"/>
    <col min="11267" max="11520" width="9" style="150"/>
    <col min="11521" max="11521" width="11.75" style="150" customWidth="1"/>
    <col min="11522" max="11522" width="14.125" style="150" customWidth="1"/>
    <col min="11523" max="11776" width="9" style="150"/>
    <col min="11777" max="11777" width="11.75" style="150" customWidth="1"/>
    <col min="11778" max="11778" width="14.125" style="150" customWidth="1"/>
    <col min="11779" max="12032" width="9" style="150"/>
    <col min="12033" max="12033" width="11.75" style="150" customWidth="1"/>
    <col min="12034" max="12034" width="14.125" style="150" customWidth="1"/>
    <col min="12035" max="12288" width="9" style="150"/>
    <col min="12289" max="12289" width="11.75" style="150" customWidth="1"/>
    <col min="12290" max="12290" width="14.125" style="150" customWidth="1"/>
    <col min="12291" max="12544" width="9" style="150"/>
    <col min="12545" max="12545" width="11.75" style="150" customWidth="1"/>
    <col min="12546" max="12546" width="14.125" style="150" customWidth="1"/>
    <col min="12547" max="12800" width="9" style="150"/>
    <col min="12801" max="12801" width="11.75" style="150" customWidth="1"/>
    <col min="12802" max="12802" width="14.125" style="150" customWidth="1"/>
    <col min="12803" max="13056" width="9" style="150"/>
    <col min="13057" max="13057" width="11.75" style="150" customWidth="1"/>
    <col min="13058" max="13058" width="14.125" style="150" customWidth="1"/>
    <col min="13059" max="13312" width="9" style="150"/>
    <col min="13313" max="13313" width="11.75" style="150" customWidth="1"/>
    <col min="13314" max="13314" width="14.125" style="150" customWidth="1"/>
    <col min="13315" max="13568" width="9" style="150"/>
    <col min="13569" max="13569" width="11.75" style="150" customWidth="1"/>
    <col min="13570" max="13570" width="14.125" style="150" customWidth="1"/>
    <col min="13571" max="13824" width="9" style="150"/>
    <col min="13825" max="13825" width="11.75" style="150" customWidth="1"/>
    <col min="13826" max="13826" width="14.125" style="150" customWidth="1"/>
    <col min="13827" max="14080" width="9" style="150"/>
    <col min="14081" max="14081" width="11.75" style="150" customWidth="1"/>
    <col min="14082" max="14082" width="14.125" style="150" customWidth="1"/>
    <col min="14083" max="14336" width="9" style="150"/>
    <col min="14337" max="14337" width="11.75" style="150" customWidth="1"/>
    <col min="14338" max="14338" width="14.125" style="150" customWidth="1"/>
    <col min="14339" max="14592" width="9" style="150"/>
    <col min="14593" max="14593" width="11.75" style="150" customWidth="1"/>
    <col min="14594" max="14594" width="14.125" style="150" customWidth="1"/>
    <col min="14595" max="14848" width="9" style="150"/>
    <col min="14849" max="14849" width="11.75" style="150" customWidth="1"/>
    <col min="14850" max="14850" width="14.125" style="150" customWidth="1"/>
    <col min="14851" max="15104" width="9" style="150"/>
    <col min="15105" max="15105" width="11.75" style="150" customWidth="1"/>
    <col min="15106" max="15106" width="14.125" style="150" customWidth="1"/>
    <col min="15107" max="15360" width="9" style="150"/>
    <col min="15361" max="15361" width="11.75" style="150" customWidth="1"/>
    <col min="15362" max="15362" width="14.125" style="150" customWidth="1"/>
    <col min="15363" max="15616" width="9" style="150"/>
    <col min="15617" max="15617" width="11.75" style="150" customWidth="1"/>
    <col min="15618" max="15618" width="14.125" style="150" customWidth="1"/>
    <col min="15619" max="15872" width="9" style="150"/>
    <col min="15873" max="15873" width="11.75" style="150" customWidth="1"/>
    <col min="15874" max="15874" width="14.125" style="150" customWidth="1"/>
    <col min="15875" max="16128" width="9" style="150"/>
    <col min="16129" max="16129" width="11.75" style="150" customWidth="1"/>
    <col min="16130" max="16130" width="14.125" style="150" customWidth="1"/>
    <col min="16131" max="16384" width="9" style="150"/>
  </cols>
  <sheetData>
    <row r="1" spans="1:13" ht="13.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13.5" customHeigh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ht="13.5" customHeight="1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1:13" ht="13.5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ht="13.5" customHeight="1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 ht="13.5" customHeight="1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</row>
    <row r="7" spans="1:13" ht="13.5" customHeight="1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</row>
    <row r="8" spans="1:13" ht="13.5" customHeight="1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</row>
    <row r="9" spans="1:13" ht="13.5" customHeight="1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</row>
    <row r="10" spans="1:13" ht="46.5">
      <c r="A10" s="136"/>
      <c r="B10" s="3232" t="s">
        <v>379</v>
      </c>
      <c r="C10" s="3232"/>
      <c r="D10" s="3232"/>
      <c r="E10" s="3232"/>
      <c r="F10" s="3232"/>
      <c r="G10" s="3232"/>
      <c r="H10" s="3232"/>
      <c r="I10" s="3232"/>
      <c r="K10" s="151"/>
      <c r="L10" s="151"/>
      <c r="M10" s="136"/>
    </row>
    <row r="11" spans="1:13" ht="13.5" customHeight="1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</row>
    <row r="12" spans="1:13" ht="13.5" customHeight="1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</row>
    <row r="13" spans="1:13" ht="13.5" customHeight="1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</row>
    <row r="14" spans="1:13" ht="13.5" customHeight="1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</row>
    <row r="15" spans="1:13" ht="13.5" customHeight="1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</row>
    <row r="16" spans="1:13" ht="13.5" customHeight="1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</row>
    <row r="17" spans="1:13" ht="13.5" customHeight="1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</row>
    <row r="18" spans="1:13" ht="13.5" customHeight="1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</row>
    <row r="19" spans="1:13" ht="13.5" customHeight="1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</row>
    <row r="20" spans="1:13" ht="13.5" customHeight="1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</row>
    <row r="21" spans="1:13" ht="13.5" customHeight="1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</row>
    <row r="22" spans="1:13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</row>
    <row r="23" spans="1:13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</row>
    <row r="24" spans="1:13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</row>
    <row r="25" spans="1:13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</row>
    <row r="26" spans="1:13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</row>
    <row r="27" spans="1:13">
      <c r="A27" s="136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</row>
    <row r="28" spans="1:13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</row>
    <row r="29" spans="1:13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</row>
    <row r="30" spans="1:13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</row>
    <row r="31" spans="1:13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</row>
    <row r="32" spans="1:13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</row>
    <row r="33" spans="1:13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</row>
    <row r="34" spans="1:13">
      <c r="A34" s="136"/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</row>
    <row r="35" spans="1:13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</row>
    <row r="36" spans="1:13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</row>
    <row r="37" spans="1:13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</row>
    <row r="38" spans="1:13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</row>
    <row r="39" spans="1:13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</row>
    <row r="40" spans="1:13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</row>
    <row r="41" spans="1:13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</row>
    <row r="42" spans="1:13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</row>
    <row r="43" spans="1:13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</row>
    <row r="44" spans="1:13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</row>
    <row r="45" spans="1:13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</row>
    <row r="46" spans="1:13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</row>
    <row r="47" spans="1:13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</row>
    <row r="48" spans="1:13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</row>
    <row r="49" spans="1:13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</row>
    <row r="50" spans="1:13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</row>
    <row r="51" spans="1:13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</row>
    <row r="52" spans="1:13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</row>
    <row r="53" spans="1:13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</row>
    <row r="54" spans="1:13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</row>
    <row r="55" spans="1:13">
      <c r="A55" s="136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</row>
    <row r="56" spans="1:13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</row>
    <row r="57" spans="1:13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</row>
  </sheetData>
  <mergeCells count="1">
    <mergeCell ref="B10:I10"/>
  </mergeCells>
  <phoneticPr fontId="15" type="noConversion"/>
  <pageMargins left="0.94488188976377963" right="0.74803149606299213" top="1.4173228346456694" bottom="1.181102362204724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40"/>
  <sheetViews>
    <sheetView workbookViewId="0">
      <selection activeCell="I14" sqref="I14"/>
    </sheetView>
  </sheetViews>
  <sheetFormatPr defaultRowHeight="13.5"/>
  <cols>
    <col min="1" max="1" width="20.125" style="206" customWidth="1"/>
    <col min="2" max="2" width="31.5" style="206" customWidth="1"/>
    <col min="3" max="3" width="10.125" style="215" customWidth="1"/>
    <col min="4" max="4" width="15.5" style="216" customWidth="1"/>
    <col min="5" max="5" width="15.25" style="206" customWidth="1"/>
    <col min="6" max="6" width="14.875" style="216" customWidth="1"/>
    <col min="7" max="7" width="15.125" style="206" customWidth="1"/>
    <col min="8" max="255" width="9" style="206"/>
    <col min="256" max="256" width="20.125" style="206" customWidth="1"/>
    <col min="257" max="257" width="31.5" style="206" customWidth="1"/>
    <col min="258" max="258" width="15.125" style="206" customWidth="1"/>
    <col min="259" max="259" width="0" style="206" hidden="1" customWidth="1"/>
    <col min="260" max="260" width="15.5" style="206" customWidth="1"/>
    <col min="261" max="261" width="15.25" style="206" customWidth="1"/>
    <col min="262" max="262" width="14.875" style="206" customWidth="1"/>
    <col min="263" max="263" width="15.125" style="206" customWidth="1"/>
    <col min="264" max="511" width="9" style="206"/>
    <col min="512" max="512" width="20.125" style="206" customWidth="1"/>
    <col min="513" max="513" width="31.5" style="206" customWidth="1"/>
    <col min="514" max="514" width="15.125" style="206" customWidth="1"/>
    <col min="515" max="515" width="0" style="206" hidden="1" customWidth="1"/>
    <col min="516" max="516" width="15.5" style="206" customWidth="1"/>
    <col min="517" max="517" width="15.25" style="206" customWidth="1"/>
    <col min="518" max="518" width="14.875" style="206" customWidth="1"/>
    <col min="519" max="519" width="15.125" style="206" customWidth="1"/>
    <col min="520" max="767" width="9" style="206"/>
    <col min="768" max="768" width="20.125" style="206" customWidth="1"/>
    <col min="769" max="769" width="31.5" style="206" customWidth="1"/>
    <col min="770" max="770" width="15.125" style="206" customWidth="1"/>
    <col min="771" max="771" width="0" style="206" hidden="1" customWidth="1"/>
    <col min="772" max="772" width="15.5" style="206" customWidth="1"/>
    <col min="773" max="773" width="15.25" style="206" customWidth="1"/>
    <col min="774" max="774" width="14.875" style="206" customWidth="1"/>
    <col min="775" max="775" width="15.125" style="206" customWidth="1"/>
    <col min="776" max="1023" width="9" style="206"/>
    <col min="1024" max="1024" width="20.125" style="206" customWidth="1"/>
    <col min="1025" max="1025" width="31.5" style="206" customWidth="1"/>
    <col min="1026" max="1026" width="15.125" style="206" customWidth="1"/>
    <col min="1027" max="1027" width="0" style="206" hidden="1" customWidth="1"/>
    <col min="1028" max="1028" width="15.5" style="206" customWidth="1"/>
    <col min="1029" max="1029" width="15.25" style="206" customWidth="1"/>
    <col min="1030" max="1030" width="14.875" style="206" customWidth="1"/>
    <col min="1031" max="1031" width="15.125" style="206" customWidth="1"/>
    <col min="1032" max="1279" width="9" style="206"/>
    <col min="1280" max="1280" width="20.125" style="206" customWidth="1"/>
    <col min="1281" max="1281" width="31.5" style="206" customWidth="1"/>
    <col min="1282" max="1282" width="15.125" style="206" customWidth="1"/>
    <col min="1283" max="1283" width="0" style="206" hidden="1" customWidth="1"/>
    <col min="1284" max="1284" width="15.5" style="206" customWidth="1"/>
    <col min="1285" max="1285" width="15.25" style="206" customWidth="1"/>
    <col min="1286" max="1286" width="14.875" style="206" customWidth="1"/>
    <col min="1287" max="1287" width="15.125" style="206" customWidth="1"/>
    <col min="1288" max="1535" width="9" style="206"/>
    <col min="1536" max="1536" width="20.125" style="206" customWidth="1"/>
    <col min="1537" max="1537" width="31.5" style="206" customWidth="1"/>
    <col min="1538" max="1538" width="15.125" style="206" customWidth="1"/>
    <col min="1539" max="1539" width="0" style="206" hidden="1" customWidth="1"/>
    <col min="1540" max="1540" width="15.5" style="206" customWidth="1"/>
    <col min="1541" max="1541" width="15.25" style="206" customWidth="1"/>
    <col min="1542" max="1542" width="14.875" style="206" customWidth="1"/>
    <col min="1543" max="1543" width="15.125" style="206" customWidth="1"/>
    <col min="1544" max="1791" width="9" style="206"/>
    <col min="1792" max="1792" width="20.125" style="206" customWidth="1"/>
    <col min="1793" max="1793" width="31.5" style="206" customWidth="1"/>
    <col min="1794" max="1794" width="15.125" style="206" customWidth="1"/>
    <col min="1795" max="1795" width="0" style="206" hidden="1" customWidth="1"/>
    <col min="1796" max="1796" width="15.5" style="206" customWidth="1"/>
    <col min="1797" max="1797" width="15.25" style="206" customWidth="1"/>
    <col min="1798" max="1798" width="14.875" style="206" customWidth="1"/>
    <col min="1799" max="1799" width="15.125" style="206" customWidth="1"/>
    <col min="1800" max="2047" width="9" style="206"/>
    <col min="2048" max="2048" width="20.125" style="206" customWidth="1"/>
    <col min="2049" max="2049" width="31.5" style="206" customWidth="1"/>
    <col min="2050" max="2050" width="15.125" style="206" customWidth="1"/>
    <col min="2051" max="2051" width="0" style="206" hidden="1" customWidth="1"/>
    <col min="2052" max="2052" width="15.5" style="206" customWidth="1"/>
    <col min="2053" max="2053" width="15.25" style="206" customWidth="1"/>
    <col min="2054" max="2054" width="14.875" style="206" customWidth="1"/>
    <col min="2055" max="2055" width="15.125" style="206" customWidth="1"/>
    <col min="2056" max="2303" width="9" style="206"/>
    <col min="2304" max="2304" width="20.125" style="206" customWidth="1"/>
    <col min="2305" max="2305" width="31.5" style="206" customWidth="1"/>
    <col min="2306" max="2306" width="15.125" style="206" customWidth="1"/>
    <col min="2307" max="2307" width="0" style="206" hidden="1" customWidth="1"/>
    <col min="2308" max="2308" width="15.5" style="206" customWidth="1"/>
    <col min="2309" max="2309" width="15.25" style="206" customWidth="1"/>
    <col min="2310" max="2310" width="14.875" style="206" customWidth="1"/>
    <col min="2311" max="2311" width="15.125" style="206" customWidth="1"/>
    <col min="2312" max="2559" width="9" style="206"/>
    <col min="2560" max="2560" width="20.125" style="206" customWidth="1"/>
    <col min="2561" max="2561" width="31.5" style="206" customWidth="1"/>
    <col min="2562" max="2562" width="15.125" style="206" customWidth="1"/>
    <col min="2563" max="2563" width="0" style="206" hidden="1" customWidth="1"/>
    <col min="2564" max="2564" width="15.5" style="206" customWidth="1"/>
    <col min="2565" max="2565" width="15.25" style="206" customWidth="1"/>
    <col min="2566" max="2566" width="14.875" style="206" customWidth="1"/>
    <col min="2567" max="2567" width="15.125" style="206" customWidth="1"/>
    <col min="2568" max="2815" width="9" style="206"/>
    <col min="2816" max="2816" width="20.125" style="206" customWidth="1"/>
    <col min="2817" max="2817" width="31.5" style="206" customWidth="1"/>
    <col min="2818" max="2818" width="15.125" style="206" customWidth="1"/>
    <col min="2819" max="2819" width="0" style="206" hidden="1" customWidth="1"/>
    <col min="2820" max="2820" width="15.5" style="206" customWidth="1"/>
    <col min="2821" max="2821" width="15.25" style="206" customWidth="1"/>
    <col min="2822" max="2822" width="14.875" style="206" customWidth="1"/>
    <col min="2823" max="2823" width="15.125" style="206" customWidth="1"/>
    <col min="2824" max="3071" width="9" style="206"/>
    <col min="3072" max="3072" width="20.125" style="206" customWidth="1"/>
    <col min="3073" max="3073" width="31.5" style="206" customWidth="1"/>
    <col min="3074" max="3074" width="15.125" style="206" customWidth="1"/>
    <col min="3075" max="3075" width="0" style="206" hidden="1" customWidth="1"/>
    <col min="3076" max="3076" width="15.5" style="206" customWidth="1"/>
    <col min="3077" max="3077" width="15.25" style="206" customWidth="1"/>
    <col min="3078" max="3078" width="14.875" style="206" customWidth="1"/>
    <col min="3079" max="3079" width="15.125" style="206" customWidth="1"/>
    <col min="3080" max="3327" width="9" style="206"/>
    <col min="3328" max="3328" width="20.125" style="206" customWidth="1"/>
    <col min="3329" max="3329" width="31.5" style="206" customWidth="1"/>
    <col min="3330" max="3330" width="15.125" style="206" customWidth="1"/>
    <col min="3331" max="3331" width="0" style="206" hidden="1" customWidth="1"/>
    <col min="3332" max="3332" width="15.5" style="206" customWidth="1"/>
    <col min="3333" max="3333" width="15.25" style="206" customWidth="1"/>
    <col min="3334" max="3334" width="14.875" style="206" customWidth="1"/>
    <col min="3335" max="3335" width="15.125" style="206" customWidth="1"/>
    <col min="3336" max="3583" width="9" style="206"/>
    <col min="3584" max="3584" width="20.125" style="206" customWidth="1"/>
    <col min="3585" max="3585" width="31.5" style="206" customWidth="1"/>
    <col min="3586" max="3586" width="15.125" style="206" customWidth="1"/>
    <col min="3587" max="3587" width="0" style="206" hidden="1" customWidth="1"/>
    <col min="3588" max="3588" width="15.5" style="206" customWidth="1"/>
    <col min="3589" max="3589" width="15.25" style="206" customWidth="1"/>
    <col min="3590" max="3590" width="14.875" style="206" customWidth="1"/>
    <col min="3591" max="3591" width="15.125" style="206" customWidth="1"/>
    <col min="3592" max="3839" width="9" style="206"/>
    <col min="3840" max="3840" width="20.125" style="206" customWidth="1"/>
    <col min="3841" max="3841" width="31.5" style="206" customWidth="1"/>
    <col min="3842" max="3842" width="15.125" style="206" customWidth="1"/>
    <col min="3843" max="3843" width="0" style="206" hidden="1" customWidth="1"/>
    <col min="3844" max="3844" width="15.5" style="206" customWidth="1"/>
    <col min="3845" max="3845" width="15.25" style="206" customWidth="1"/>
    <col min="3846" max="3846" width="14.875" style="206" customWidth="1"/>
    <col min="3847" max="3847" width="15.125" style="206" customWidth="1"/>
    <col min="3848" max="4095" width="9" style="206"/>
    <col min="4096" max="4096" width="20.125" style="206" customWidth="1"/>
    <col min="4097" max="4097" width="31.5" style="206" customWidth="1"/>
    <col min="4098" max="4098" width="15.125" style="206" customWidth="1"/>
    <col min="4099" max="4099" width="0" style="206" hidden="1" customWidth="1"/>
    <col min="4100" max="4100" width="15.5" style="206" customWidth="1"/>
    <col min="4101" max="4101" width="15.25" style="206" customWidth="1"/>
    <col min="4102" max="4102" width="14.875" style="206" customWidth="1"/>
    <col min="4103" max="4103" width="15.125" style="206" customWidth="1"/>
    <col min="4104" max="4351" width="9" style="206"/>
    <col min="4352" max="4352" width="20.125" style="206" customWidth="1"/>
    <col min="4353" max="4353" width="31.5" style="206" customWidth="1"/>
    <col min="4354" max="4354" width="15.125" style="206" customWidth="1"/>
    <col min="4355" max="4355" width="0" style="206" hidden="1" customWidth="1"/>
    <col min="4356" max="4356" width="15.5" style="206" customWidth="1"/>
    <col min="4357" max="4357" width="15.25" style="206" customWidth="1"/>
    <col min="4358" max="4358" width="14.875" style="206" customWidth="1"/>
    <col min="4359" max="4359" width="15.125" style="206" customWidth="1"/>
    <col min="4360" max="4607" width="9" style="206"/>
    <col min="4608" max="4608" width="20.125" style="206" customWidth="1"/>
    <col min="4609" max="4609" width="31.5" style="206" customWidth="1"/>
    <col min="4610" max="4610" width="15.125" style="206" customWidth="1"/>
    <col min="4611" max="4611" width="0" style="206" hidden="1" customWidth="1"/>
    <col min="4612" max="4612" width="15.5" style="206" customWidth="1"/>
    <col min="4613" max="4613" width="15.25" style="206" customWidth="1"/>
    <col min="4614" max="4614" width="14.875" style="206" customWidth="1"/>
    <col min="4615" max="4615" width="15.125" style="206" customWidth="1"/>
    <col min="4616" max="4863" width="9" style="206"/>
    <col min="4864" max="4864" width="20.125" style="206" customWidth="1"/>
    <col min="4865" max="4865" width="31.5" style="206" customWidth="1"/>
    <col min="4866" max="4866" width="15.125" style="206" customWidth="1"/>
    <col min="4867" max="4867" width="0" style="206" hidden="1" customWidth="1"/>
    <col min="4868" max="4868" width="15.5" style="206" customWidth="1"/>
    <col min="4869" max="4869" width="15.25" style="206" customWidth="1"/>
    <col min="4870" max="4870" width="14.875" style="206" customWidth="1"/>
    <col min="4871" max="4871" width="15.125" style="206" customWidth="1"/>
    <col min="4872" max="5119" width="9" style="206"/>
    <col min="5120" max="5120" width="20.125" style="206" customWidth="1"/>
    <col min="5121" max="5121" width="31.5" style="206" customWidth="1"/>
    <col min="5122" max="5122" width="15.125" style="206" customWidth="1"/>
    <col min="5123" max="5123" width="0" style="206" hidden="1" customWidth="1"/>
    <col min="5124" max="5124" width="15.5" style="206" customWidth="1"/>
    <col min="5125" max="5125" width="15.25" style="206" customWidth="1"/>
    <col min="5126" max="5126" width="14.875" style="206" customWidth="1"/>
    <col min="5127" max="5127" width="15.125" style="206" customWidth="1"/>
    <col min="5128" max="5375" width="9" style="206"/>
    <col min="5376" max="5376" width="20.125" style="206" customWidth="1"/>
    <col min="5377" max="5377" width="31.5" style="206" customWidth="1"/>
    <col min="5378" max="5378" width="15.125" style="206" customWidth="1"/>
    <col min="5379" max="5379" width="0" style="206" hidden="1" customWidth="1"/>
    <col min="5380" max="5380" width="15.5" style="206" customWidth="1"/>
    <col min="5381" max="5381" width="15.25" style="206" customWidth="1"/>
    <col min="5382" max="5382" width="14.875" style="206" customWidth="1"/>
    <col min="5383" max="5383" width="15.125" style="206" customWidth="1"/>
    <col min="5384" max="5631" width="9" style="206"/>
    <col min="5632" max="5632" width="20.125" style="206" customWidth="1"/>
    <col min="5633" max="5633" width="31.5" style="206" customWidth="1"/>
    <col min="5634" max="5634" width="15.125" style="206" customWidth="1"/>
    <col min="5635" max="5635" width="0" style="206" hidden="1" customWidth="1"/>
    <col min="5636" max="5636" width="15.5" style="206" customWidth="1"/>
    <col min="5637" max="5637" width="15.25" style="206" customWidth="1"/>
    <col min="5638" max="5638" width="14.875" style="206" customWidth="1"/>
    <col min="5639" max="5639" width="15.125" style="206" customWidth="1"/>
    <col min="5640" max="5887" width="9" style="206"/>
    <col min="5888" max="5888" width="20.125" style="206" customWidth="1"/>
    <col min="5889" max="5889" width="31.5" style="206" customWidth="1"/>
    <col min="5890" max="5890" width="15.125" style="206" customWidth="1"/>
    <col min="5891" max="5891" width="0" style="206" hidden="1" customWidth="1"/>
    <col min="5892" max="5892" width="15.5" style="206" customWidth="1"/>
    <col min="5893" max="5893" width="15.25" style="206" customWidth="1"/>
    <col min="5894" max="5894" width="14.875" style="206" customWidth="1"/>
    <col min="5895" max="5895" width="15.125" style="206" customWidth="1"/>
    <col min="5896" max="6143" width="9" style="206"/>
    <col min="6144" max="6144" width="20.125" style="206" customWidth="1"/>
    <col min="6145" max="6145" width="31.5" style="206" customWidth="1"/>
    <col min="6146" max="6146" width="15.125" style="206" customWidth="1"/>
    <col min="6147" max="6147" width="0" style="206" hidden="1" customWidth="1"/>
    <col min="6148" max="6148" width="15.5" style="206" customWidth="1"/>
    <col min="6149" max="6149" width="15.25" style="206" customWidth="1"/>
    <col min="6150" max="6150" width="14.875" style="206" customWidth="1"/>
    <col min="6151" max="6151" width="15.125" style="206" customWidth="1"/>
    <col min="6152" max="6399" width="9" style="206"/>
    <col min="6400" max="6400" width="20.125" style="206" customWidth="1"/>
    <col min="6401" max="6401" width="31.5" style="206" customWidth="1"/>
    <col min="6402" max="6402" width="15.125" style="206" customWidth="1"/>
    <col min="6403" max="6403" width="0" style="206" hidden="1" customWidth="1"/>
    <col min="6404" max="6404" width="15.5" style="206" customWidth="1"/>
    <col min="6405" max="6405" width="15.25" style="206" customWidth="1"/>
    <col min="6406" max="6406" width="14.875" style="206" customWidth="1"/>
    <col min="6407" max="6407" width="15.125" style="206" customWidth="1"/>
    <col min="6408" max="6655" width="9" style="206"/>
    <col min="6656" max="6656" width="20.125" style="206" customWidth="1"/>
    <col min="6657" max="6657" width="31.5" style="206" customWidth="1"/>
    <col min="6658" max="6658" width="15.125" style="206" customWidth="1"/>
    <col min="6659" max="6659" width="0" style="206" hidden="1" customWidth="1"/>
    <col min="6660" max="6660" width="15.5" style="206" customWidth="1"/>
    <col min="6661" max="6661" width="15.25" style="206" customWidth="1"/>
    <col min="6662" max="6662" width="14.875" style="206" customWidth="1"/>
    <col min="6663" max="6663" width="15.125" style="206" customWidth="1"/>
    <col min="6664" max="6911" width="9" style="206"/>
    <col min="6912" max="6912" width="20.125" style="206" customWidth="1"/>
    <col min="6913" max="6913" width="31.5" style="206" customWidth="1"/>
    <col min="6914" max="6914" width="15.125" style="206" customWidth="1"/>
    <col min="6915" max="6915" width="0" style="206" hidden="1" customWidth="1"/>
    <col min="6916" max="6916" width="15.5" style="206" customWidth="1"/>
    <col min="6917" max="6917" width="15.25" style="206" customWidth="1"/>
    <col min="6918" max="6918" width="14.875" style="206" customWidth="1"/>
    <col min="6919" max="6919" width="15.125" style="206" customWidth="1"/>
    <col min="6920" max="7167" width="9" style="206"/>
    <col min="7168" max="7168" width="20.125" style="206" customWidth="1"/>
    <col min="7169" max="7169" width="31.5" style="206" customWidth="1"/>
    <col min="7170" max="7170" width="15.125" style="206" customWidth="1"/>
    <col min="7171" max="7171" width="0" style="206" hidden="1" customWidth="1"/>
    <col min="7172" max="7172" width="15.5" style="206" customWidth="1"/>
    <col min="7173" max="7173" width="15.25" style="206" customWidth="1"/>
    <col min="7174" max="7174" width="14.875" style="206" customWidth="1"/>
    <col min="7175" max="7175" width="15.125" style="206" customWidth="1"/>
    <col min="7176" max="7423" width="9" style="206"/>
    <col min="7424" max="7424" width="20.125" style="206" customWidth="1"/>
    <col min="7425" max="7425" width="31.5" style="206" customWidth="1"/>
    <col min="7426" max="7426" width="15.125" style="206" customWidth="1"/>
    <col min="7427" max="7427" width="0" style="206" hidden="1" customWidth="1"/>
    <col min="7428" max="7428" width="15.5" style="206" customWidth="1"/>
    <col min="7429" max="7429" width="15.25" style="206" customWidth="1"/>
    <col min="7430" max="7430" width="14.875" style="206" customWidth="1"/>
    <col min="7431" max="7431" width="15.125" style="206" customWidth="1"/>
    <col min="7432" max="7679" width="9" style="206"/>
    <col min="7680" max="7680" width="20.125" style="206" customWidth="1"/>
    <col min="7681" max="7681" width="31.5" style="206" customWidth="1"/>
    <col min="7682" max="7682" width="15.125" style="206" customWidth="1"/>
    <col min="7683" max="7683" width="0" style="206" hidden="1" customWidth="1"/>
    <col min="7684" max="7684" width="15.5" style="206" customWidth="1"/>
    <col min="7685" max="7685" width="15.25" style="206" customWidth="1"/>
    <col min="7686" max="7686" width="14.875" style="206" customWidth="1"/>
    <col min="7687" max="7687" width="15.125" style="206" customWidth="1"/>
    <col min="7688" max="7935" width="9" style="206"/>
    <col min="7936" max="7936" width="20.125" style="206" customWidth="1"/>
    <col min="7937" max="7937" width="31.5" style="206" customWidth="1"/>
    <col min="7938" max="7938" width="15.125" style="206" customWidth="1"/>
    <col min="7939" max="7939" width="0" style="206" hidden="1" customWidth="1"/>
    <col min="7940" max="7940" width="15.5" style="206" customWidth="1"/>
    <col min="7941" max="7941" width="15.25" style="206" customWidth="1"/>
    <col min="7942" max="7942" width="14.875" style="206" customWidth="1"/>
    <col min="7943" max="7943" width="15.125" style="206" customWidth="1"/>
    <col min="7944" max="8191" width="9" style="206"/>
    <col min="8192" max="8192" width="20.125" style="206" customWidth="1"/>
    <col min="8193" max="8193" width="31.5" style="206" customWidth="1"/>
    <col min="8194" max="8194" width="15.125" style="206" customWidth="1"/>
    <col min="8195" max="8195" width="0" style="206" hidden="1" customWidth="1"/>
    <col min="8196" max="8196" width="15.5" style="206" customWidth="1"/>
    <col min="8197" max="8197" width="15.25" style="206" customWidth="1"/>
    <col min="8198" max="8198" width="14.875" style="206" customWidth="1"/>
    <col min="8199" max="8199" width="15.125" style="206" customWidth="1"/>
    <col min="8200" max="8447" width="9" style="206"/>
    <col min="8448" max="8448" width="20.125" style="206" customWidth="1"/>
    <col min="8449" max="8449" width="31.5" style="206" customWidth="1"/>
    <col min="8450" max="8450" width="15.125" style="206" customWidth="1"/>
    <col min="8451" max="8451" width="0" style="206" hidden="1" customWidth="1"/>
    <col min="8452" max="8452" width="15.5" style="206" customWidth="1"/>
    <col min="8453" max="8453" width="15.25" style="206" customWidth="1"/>
    <col min="8454" max="8454" width="14.875" style="206" customWidth="1"/>
    <col min="8455" max="8455" width="15.125" style="206" customWidth="1"/>
    <col min="8456" max="8703" width="9" style="206"/>
    <col min="8704" max="8704" width="20.125" style="206" customWidth="1"/>
    <col min="8705" max="8705" width="31.5" style="206" customWidth="1"/>
    <col min="8706" max="8706" width="15.125" style="206" customWidth="1"/>
    <col min="8707" max="8707" width="0" style="206" hidden="1" customWidth="1"/>
    <col min="8708" max="8708" width="15.5" style="206" customWidth="1"/>
    <col min="8709" max="8709" width="15.25" style="206" customWidth="1"/>
    <col min="8710" max="8710" width="14.875" style="206" customWidth="1"/>
    <col min="8711" max="8711" width="15.125" style="206" customWidth="1"/>
    <col min="8712" max="8959" width="9" style="206"/>
    <col min="8960" max="8960" width="20.125" style="206" customWidth="1"/>
    <col min="8961" max="8961" width="31.5" style="206" customWidth="1"/>
    <col min="8962" max="8962" width="15.125" style="206" customWidth="1"/>
    <col min="8963" max="8963" width="0" style="206" hidden="1" customWidth="1"/>
    <col min="8964" max="8964" width="15.5" style="206" customWidth="1"/>
    <col min="8965" max="8965" width="15.25" style="206" customWidth="1"/>
    <col min="8966" max="8966" width="14.875" style="206" customWidth="1"/>
    <col min="8967" max="8967" width="15.125" style="206" customWidth="1"/>
    <col min="8968" max="9215" width="9" style="206"/>
    <col min="9216" max="9216" width="20.125" style="206" customWidth="1"/>
    <col min="9217" max="9217" width="31.5" style="206" customWidth="1"/>
    <col min="9218" max="9218" width="15.125" style="206" customWidth="1"/>
    <col min="9219" max="9219" width="0" style="206" hidden="1" customWidth="1"/>
    <col min="9220" max="9220" width="15.5" style="206" customWidth="1"/>
    <col min="9221" max="9221" width="15.25" style="206" customWidth="1"/>
    <col min="9222" max="9222" width="14.875" style="206" customWidth="1"/>
    <col min="9223" max="9223" width="15.125" style="206" customWidth="1"/>
    <col min="9224" max="9471" width="9" style="206"/>
    <col min="9472" max="9472" width="20.125" style="206" customWidth="1"/>
    <col min="9473" max="9473" width="31.5" style="206" customWidth="1"/>
    <col min="9474" max="9474" width="15.125" style="206" customWidth="1"/>
    <col min="9475" max="9475" width="0" style="206" hidden="1" customWidth="1"/>
    <col min="9476" max="9476" width="15.5" style="206" customWidth="1"/>
    <col min="9477" max="9477" width="15.25" style="206" customWidth="1"/>
    <col min="9478" max="9478" width="14.875" style="206" customWidth="1"/>
    <col min="9479" max="9479" width="15.125" style="206" customWidth="1"/>
    <col min="9480" max="9727" width="9" style="206"/>
    <col min="9728" max="9728" width="20.125" style="206" customWidth="1"/>
    <col min="9729" max="9729" width="31.5" style="206" customWidth="1"/>
    <col min="9730" max="9730" width="15.125" style="206" customWidth="1"/>
    <col min="9731" max="9731" width="0" style="206" hidden="1" customWidth="1"/>
    <col min="9732" max="9732" width="15.5" style="206" customWidth="1"/>
    <col min="9733" max="9733" width="15.25" style="206" customWidth="1"/>
    <col min="9734" max="9734" width="14.875" style="206" customWidth="1"/>
    <col min="9735" max="9735" width="15.125" style="206" customWidth="1"/>
    <col min="9736" max="9983" width="9" style="206"/>
    <col min="9984" max="9984" width="20.125" style="206" customWidth="1"/>
    <col min="9985" max="9985" width="31.5" style="206" customWidth="1"/>
    <col min="9986" max="9986" width="15.125" style="206" customWidth="1"/>
    <col min="9987" max="9987" width="0" style="206" hidden="1" customWidth="1"/>
    <col min="9988" max="9988" width="15.5" style="206" customWidth="1"/>
    <col min="9989" max="9989" width="15.25" style="206" customWidth="1"/>
    <col min="9990" max="9990" width="14.875" style="206" customWidth="1"/>
    <col min="9991" max="9991" width="15.125" style="206" customWidth="1"/>
    <col min="9992" max="10239" width="9" style="206"/>
    <col min="10240" max="10240" width="20.125" style="206" customWidth="1"/>
    <col min="10241" max="10241" width="31.5" style="206" customWidth="1"/>
    <col min="10242" max="10242" width="15.125" style="206" customWidth="1"/>
    <col min="10243" max="10243" width="0" style="206" hidden="1" customWidth="1"/>
    <col min="10244" max="10244" width="15.5" style="206" customWidth="1"/>
    <col min="10245" max="10245" width="15.25" style="206" customWidth="1"/>
    <col min="10246" max="10246" width="14.875" style="206" customWidth="1"/>
    <col min="10247" max="10247" width="15.125" style="206" customWidth="1"/>
    <col min="10248" max="10495" width="9" style="206"/>
    <col min="10496" max="10496" width="20.125" style="206" customWidth="1"/>
    <col min="10497" max="10497" width="31.5" style="206" customWidth="1"/>
    <col min="10498" max="10498" width="15.125" style="206" customWidth="1"/>
    <col min="10499" max="10499" width="0" style="206" hidden="1" customWidth="1"/>
    <col min="10500" max="10500" width="15.5" style="206" customWidth="1"/>
    <col min="10501" max="10501" width="15.25" style="206" customWidth="1"/>
    <col min="10502" max="10502" width="14.875" style="206" customWidth="1"/>
    <col min="10503" max="10503" width="15.125" style="206" customWidth="1"/>
    <col min="10504" max="10751" width="9" style="206"/>
    <col min="10752" max="10752" width="20.125" style="206" customWidth="1"/>
    <col min="10753" max="10753" width="31.5" style="206" customWidth="1"/>
    <col min="10754" max="10754" width="15.125" style="206" customWidth="1"/>
    <col min="10755" max="10755" width="0" style="206" hidden="1" customWidth="1"/>
    <col min="10756" max="10756" width="15.5" style="206" customWidth="1"/>
    <col min="10757" max="10757" width="15.25" style="206" customWidth="1"/>
    <col min="10758" max="10758" width="14.875" style="206" customWidth="1"/>
    <col min="10759" max="10759" width="15.125" style="206" customWidth="1"/>
    <col min="10760" max="11007" width="9" style="206"/>
    <col min="11008" max="11008" width="20.125" style="206" customWidth="1"/>
    <col min="11009" max="11009" width="31.5" style="206" customWidth="1"/>
    <col min="11010" max="11010" width="15.125" style="206" customWidth="1"/>
    <col min="11011" max="11011" width="0" style="206" hidden="1" customWidth="1"/>
    <col min="11012" max="11012" width="15.5" style="206" customWidth="1"/>
    <col min="11013" max="11013" width="15.25" style="206" customWidth="1"/>
    <col min="11014" max="11014" width="14.875" style="206" customWidth="1"/>
    <col min="11015" max="11015" width="15.125" style="206" customWidth="1"/>
    <col min="11016" max="11263" width="9" style="206"/>
    <col min="11264" max="11264" width="20.125" style="206" customWidth="1"/>
    <col min="11265" max="11265" width="31.5" style="206" customWidth="1"/>
    <col min="11266" max="11266" width="15.125" style="206" customWidth="1"/>
    <col min="11267" max="11267" width="0" style="206" hidden="1" customWidth="1"/>
    <col min="11268" max="11268" width="15.5" style="206" customWidth="1"/>
    <col min="11269" max="11269" width="15.25" style="206" customWidth="1"/>
    <col min="11270" max="11270" width="14.875" style="206" customWidth="1"/>
    <col min="11271" max="11271" width="15.125" style="206" customWidth="1"/>
    <col min="11272" max="11519" width="9" style="206"/>
    <col min="11520" max="11520" width="20.125" style="206" customWidth="1"/>
    <col min="11521" max="11521" width="31.5" style="206" customWidth="1"/>
    <col min="11522" max="11522" width="15.125" style="206" customWidth="1"/>
    <col min="11523" max="11523" width="0" style="206" hidden="1" customWidth="1"/>
    <col min="11524" max="11524" width="15.5" style="206" customWidth="1"/>
    <col min="11525" max="11525" width="15.25" style="206" customWidth="1"/>
    <col min="11526" max="11526" width="14.875" style="206" customWidth="1"/>
    <col min="11527" max="11527" width="15.125" style="206" customWidth="1"/>
    <col min="11528" max="11775" width="9" style="206"/>
    <col min="11776" max="11776" width="20.125" style="206" customWidth="1"/>
    <col min="11777" max="11777" width="31.5" style="206" customWidth="1"/>
    <col min="11778" max="11778" width="15.125" style="206" customWidth="1"/>
    <col min="11779" max="11779" width="0" style="206" hidden="1" customWidth="1"/>
    <col min="11780" max="11780" width="15.5" style="206" customWidth="1"/>
    <col min="11781" max="11781" width="15.25" style="206" customWidth="1"/>
    <col min="11782" max="11782" width="14.875" style="206" customWidth="1"/>
    <col min="11783" max="11783" width="15.125" style="206" customWidth="1"/>
    <col min="11784" max="12031" width="9" style="206"/>
    <col min="12032" max="12032" width="20.125" style="206" customWidth="1"/>
    <col min="12033" max="12033" width="31.5" style="206" customWidth="1"/>
    <col min="12034" max="12034" width="15.125" style="206" customWidth="1"/>
    <col min="12035" max="12035" width="0" style="206" hidden="1" customWidth="1"/>
    <col min="12036" max="12036" width="15.5" style="206" customWidth="1"/>
    <col min="12037" max="12037" width="15.25" style="206" customWidth="1"/>
    <col min="12038" max="12038" width="14.875" style="206" customWidth="1"/>
    <col min="12039" max="12039" width="15.125" style="206" customWidth="1"/>
    <col min="12040" max="12287" width="9" style="206"/>
    <col min="12288" max="12288" width="20.125" style="206" customWidth="1"/>
    <col min="12289" max="12289" width="31.5" style="206" customWidth="1"/>
    <col min="12290" max="12290" width="15.125" style="206" customWidth="1"/>
    <col min="12291" max="12291" width="0" style="206" hidden="1" customWidth="1"/>
    <col min="12292" max="12292" width="15.5" style="206" customWidth="1"/>
    <col min="12293" max="12293" width="15.25" style="206" customWidth="1"/>
    <col min="12294" max="12294" width="14.875" style="206" customWidth="1"/>
    <col min="12295" max="12295" width="15.125" style="206" customWidth="1"/>
    <col min="12296" max="12543" width="9" style="206"/>
    <col min="12544" max="12544" width="20.125" style="206" customWidth="1"/>
    <col min="12545" max="12545" width="31.5" style="206" customWidth="1"/>
    <col min="12546" max="12546" width="15.125" style="206" customWidth="1"/>
    <col min="12547" max="12547" width="0" style="206" hidden="1" customWidth="1"/>
    <col min="12548" max="12548" width="15.5" style="206" customWidth="1"/>
    <col min="12549" max="12549" width="15.25" style="206" customWidth="1"/>
    <col min="12550" max="12550" width="14.875" style="206" customWidth="1"/>
    <col min="12551" max="12551" width="15.125" style="206" customWidth="1"/>
    <col min="12552" max="12799" width="9" style="206"/>
    <col min="12800" max="12800" width="20.125" style="206" customWidth="1"/>
    <col min="12801" max="12801" width="31.5" style="206" customWidth="1"/>
    <col min="12802" max="12802" width="15.125" style="206" customWidth="1"/>
    <col min="12803" max="12803" width="0" style="206" hidden="1" customWidth="1"/>
    <col min="12804" max="12804" width="15.5" style="206" customWidth="1"/>
    <col min="12805" max="12805" width="15.25" style="206" customWidth="1"/>
    <col min="12806" max="12806" width="14.875" style="206" customWidth="1"/>
    <col min="12807" max="12807" width="15.125" style="206" customWidth="1"/>
    <col min="12808" max="13055" width="9" style="206"/>
    <col min="13056" max="13056" width="20.125" style="206" customWidth="1"/>
    <col min="13057" max="13057" width="31.5" style="206" customWidth="1"/>
    <col min="13058" max="13058" width="15.125" style="206" customWidth="1"/>
    <col min="13059" max="13059" width="0" style="206" hidden="1" customWidth="1"/>
    <col min="13060" max="13060" width="15.5" style="206" customWidth="1"/>
    <col min="13061" max="13061" width="15.25" style="206" customWidth="1"/>
    <col min="13062" max="13062" width="14.875" style="206" customWidth="1"/>
    <col min="13063" max="13063" width="15.125" style="206" customWidth="1"/>
    <col min="13064" max="13311" width="9" style="206"/>
    <col min="13312" max="13312" width="20.125" style="206" customWidth="1"/>
    <col min="13313" max="13313" width="31.5" style="206" customWidth="1"/>
    <col min="13314" max="13314" width="15.125" style="206" customWidth="1"/>
    <col min="13315" max="13315" width="0" style="206" hidden="1" customWidth="1"/>
    <col min="13316" max="13316" width="15.5" style="206" customWidth="1"/>
    <col min="13317" max="13317" width="15.25" style="206" customWidth="1"/>
    <col min="13318" max="13318" width="14.875" style="206" customWidth="1"/>
    <col min="13319" max="13319" width="15.125" style="206" customWidth="1"/>
    <col min="13320" max="13567" width="9" style="206"/>
    <col min="13568" max="13568" width="20.125" style="206" customWidth="1"/>
    <col min="13569" max="13569" width="31.5" style="206" customWidth="1"/>
    <col min="13570" max="13570" width="15.125" style="206" customWidth="1"/>
    <col min="13571" max="13571" width="0" style="206" hidden="1" customWidth="1"/>
    <col min="13572" max="13572" width="15.5" style="206" customWidth="1"/>
    <col min="13573" max="13573" width="15.25" style="206" customWidth="1"/>
    <col min="13574" max="13574" width="14.875" style="206" customWidth="1"/>
    <col min="13575" max="13575" width="15.125" style="206" customWidth="1"/>
    <col min="13576" max="13823" width="9" style="206"/>
    <col min="13824" max="13824" width="20.125" style="206" customWidth="1"/>
    <col min="13825" max="13825" width="31.5" style="206" customWidth="1"/>
    <col min="13826" max="13826" width="15.125" style="206" customWidth="1"/>
    <col min="13827" max="13827" width="0" style="206" hidden="1" customWidth="1"/>
    <col min="13828" max="13828" width="15.5" style="206" customWidth="1"/>
    <col min="13829" max="13829" width="15.25" style="206" customWidth="1"/>
    <col min="13830" max="13830" width="14.875" style="206" customWidth="1"/>
    <col min="13831" max="13831" width="15.125" style="206" customWidth="1"/>
    <col min="13832" max="14079" width="9" style="206"/>
    <col min="14080" max="14080" width="20.125" style="206" customWidth="1"/>
    <col min="14081" max="14081" width="31.5" style="206" customWidth="1"/>
    <col min="14082" max="14082" width="15.125" style="206" customWidth="1"/>
    <col min="14083" max="14083" width="0" style="206" hidden="1" customWidth="1"/>
    <col min="14084" max="14084" width="15.5" style="206" customWidth="1"/>
    <col min="14085" max="14085" width="15.25" style="206" customWidth="1"/>
    <col min="14086" max="14086" width="14.875" style="206" customWidth="1"/>
    <col min="14087" max="14087" width="15.125" style="206" customWidth="1"/>
    <col min="14088" max="14335" width="9" style="206"/>
    <col min="14336" max="14336" width="20.125" style="206" customWidth="1"/>
    <col min="14337" max="14337" width="31.5" style="206" customWidth="1"/>
    <col min="14338" max="14338" width="15.125" style="206" customWidth="1"/>
    <col min="14339" max="14339" width="0" style="206" hidden="1" customWidth="1"/>
    <col min="14340" max="14340" width="15.5" style="206" customWidth="1"/>
    <col min="14341" max="14341" width="15.25" style="206" customWidth="1"/>
    <col min="14342" max="14342" width="14.875" style="206" customWidth="1"/>
    <col min="14343" max="14343" width="15.125" style="206" customWidth="1"/>
    <col min="14344" max="14591" width="9" style="206"/>
    <col min="14592" max="14592" width="20.125" style="206" customWidth="1"/>
    <col min="14593" max="14593" width="31.5" style="206" customWidth="1"/>
    <col min="14594" max="14594" width="15.125" style="206" customWidth="1"/>
    <col min="14595" max="14595" width="0" style="206" hidden="1" customWidth="1"/>
    <col min="14596" max="14596" width="15.5" style="206" customWidth="1"/>
    <col min="14597" max="14597" width="15.25" style="206" customWidth="1"/>
    <col min="14598" max="14598" width="14.875" style="206" customWidth="1"/>
    <col min="14599" max="14599" width="15.125" style="206" customWidth="1"/>
    <col min="14600" max="14847" width="9" style="206"/>
    <col min="14848" max="14848" width="20.125" style="206" customWidth="1"/>
    <col min="14849" max="14849" width="31.5" style="206" customWidth="1"/>
    <col min="14850" max="14850" width="15.125" style="206" customWidth="1"/>
    <col min="14851" max="14851" width="0" style="206" hidden="1" customWidth="1"/>
    <col min="14852" max="14852" width="15.5" style="206" customWidth="1"/>
    <col min="14853" max="14853" width="15.25" style="206" customWidth="1"/>
    <col min="14854" max="14854" width="14.875" style="206" customWidth="1"/>
    <col min="14855" max="14855" width="15.125" style="206" customWidth="1"/>
    <col min="14856" max="15103" width="9" style="206"/>
    <col min="15104" max="15104" width="20.125" style="206" customWidth="1"/>
    <col min="15105" max="15105" width="31.5" style="206" customWidth="1"/>
    <col min="15106" max="15106" width="15.125" style="206" customWidth="1"/>
    <col min="15107" max="15107" width="0" style="206" hidden="1" customWidth="1"/>
    <col min="15108" max="15108" width="15.5" style="206" customWidth="1"/>
    <col min="15109" max="15109" width="15.25" style="206" customWidth="1"/>
    <col min="15110" max="15110" width="14.875" style="206" customWidth="1"/>
    <col min="15111" max="15111" width="15.125" style="206" customWidth="1"/>
    <col min="15112" max="15359" width="9" style="206"/>
    <col min="15360" max="15360" width="20.125" style="206" customWidth="1"/>
    <col min="15361" max="15361" width="31.5" style="206" customWidth="1"/>
    <col min="15362" max="15362" width="15.125" style="206" customWidth="1"/>
    <col min="15363" max="15363" width="0" style="206" hidden="1" customWidth="1"/>
    <col min="15364" max="15364" width="15.5" style="206" customWidth="1"/>
    <col min="15365" max="15365" width="15.25" style="206" customWidth="1"/>
    <col min="15366" max="15366" width="14.875" style="206" customWidth="1"/>
    <col min="15367" max="15367" width="15.125" style="206" customWidth="1"/>
    <col min="15368" max="15615" width="9" style="206"/>
    <col min="15616" max="15616" width="20.125" style="206" customWidth="1"/>
    <col min="15617" max="15617" width="31.5" style="206" customWidth="1"/>
    <col min="15618" max="15618" width="15.125" style="206" customWidth="1"/>
    <col min="15619" max="15619" width="0" style="206" hidden="1" customWidth="1"/>
    <col min="15620" max="15620" width="15.5" style="206" customWidth="1"/>
    <col min="15621" max="15621" width="15.25" style="206" customWidth="1"/>
    <col min="15622" max="15622" width="14.875" style="206" customWidth="1"/>
    <col min="15623" max="15623" width="15.125" style="206" customWidth="1"/>
    <col min="15624" max="15871" width="9" style="206"/>
    <col min="15872" max="15872" width="20.125" style="206" customWidth="1"/>
    <col min="15873" max="15873" width="31.5" style="206" customWidth="1"/>
    <col min="15874" max="15874" width="15.125" style="206" customWidth="1"/>
    <col min="15875" max="15875" width="0" style="206" hidden="1" customWidth="1"/>
    <col min="15876" max="15876" width="15.5" style="206" customWidth="1"/>
    <col min="15877" max="15877" width="15.25" style="206" customWidth="1"/>
    <col min="15878" max="15878" width="14.875" style="206" customWidth="1"/>
    <col min="15879" max="15879" width="15.125" style="206" customWidth="1"/>
    <col min="15880" max="16127" width="9" style="206"/>
    <col min="16128" max="16128" width="20.125" style="206" customWidth="1"/>
    <col min="16129" max="16129" width="31.5" style="206" customWidth="1"/>
    <col min="16130" max="16130" width="15.125" style="206" customWidth="1"/>
    <col min="16131" max="16131" width="0" style="206" hidden="1" customWidth="1"/>
    <col min="16132" max="16132" width="15.5" style="206" customWidth="1"/>
    <col min="16133" max="16133" width="15.25" style="206" customWidth="1"/>
    <col min="16134" max="16134" width="14.875" style="206" customWidth="1"/>
    <col min="16135" max="16135" width="15.125" style="206" customWidth="1"/>
    <col min="16136" max="16384" width="9" style="206"/>
  </cols>
  <sheetData>
    <row r="1" spans="1:7" s="152" customFormat="1" ht="33" customHeight="1">
      <c r="A1" s="3236" t="s">
        <v>380</v>
      </c>
      <c r="B1" s="3236"/>
      <c r="C1" s="3236"/>
      <c r="D1" s="3236"/>
      <c r="E1" s="3236"/>
      <c r="F1" s="3236"/>
      <c r="G1" s="3236"/>
    </row>
    <row r="2" spans="1:7" s="152" customFormat="1" ht="12" customHeight="1" thickBot="1">
      <c r="A2" s="153"/>
      <c r="B2" s="153"/>
      <c r="C2" s="154"/>
      <c r="D2" s="155"/>
      <c r="E2" s="153"/>
      <c r="F2" s="155"/>
      <c r="G2" s="156"/>
    </row>
    <row r="3" spans="1:7" s="161" customFormat="1" ht="21" customHeight="1" thickBot="1">
      <c r="A3" s="3237" t="s">
        <v>381</v>
      </c>
      <c r="B3" s="3238"/>
      <c r="C3" s="157" t="s">
        <v>382</v>
      </c>
      <c r="D3" s="159" t="s">
        <v>383</v>
      </c>
      <c r="E3" s="159" t="s">
        <v>384</v>
      </c>
      <c r="F3" s="158" t="s">
        <v>385</v>
      </c>
      <c r="G3" s="160" t="s">
        <v>386</v>
      </c>
    </row>
    <row r="4" spans="1:7" s="167" customFormat="1" ht="21">
      <c r="A4" s="3239" t="s">
        <v>387</v>
      </c>
      <c r="B4" s="162" t="s">
        <v>388</v>
      </c>
      <c r="C4" s="163" t="s">
        <v>389</v>
      </c>
      <c r="D4" s="165">
        <v>30</v>
      </c>
      <c r="E4" s="165">
        <v>35</v>
      </c>
      <c r="F4" s="166">
        <f>D4-E4</f>
        <v>-5</v>
      </c>
      <c r="G4" s="2661" t="s">
        <v>2180</v>
      </c>
    </row>
    <row r="5" spans="1:7" s="167" customFormat="1" ht="15.75" customHeight="1">
      <c r="A5" s="3240"/>
      <c r="B5" s="168" t="s">
        <v>390</v>
      </c>
      <c r="C5" s="169" t="s">
        <v>389</v>
      </c>
      <c r="D5" s="170">
        <v>1</v>
      </c>
      <c r="E5" s="170">
        <v>1</v>
      </c>
      <c r="F5" s="171">
        <f>D5-E5</f>
        <v>0</v>
      </c>
      <c r="G5" s="172"/>
    </row>
    <row r="6" spans="1:7" s="167" customFormat="1" ht="15.75" customHeight="1">
      <c r="A6" s="3240"/>
      <c r="B6" s="173" t="s">
        <v>391</v>
      </c>
      <c r="C6" s="174" t="s">
        <v>389</v>
      </c>
      <c r="D6" s="170">
        <v>1</v>
      </c>
      <c r="E6" s="170">
        <v>1</v>
      </c>
      <c r="F6" s="171">
        <f>D6-E6</f>
        <v>0</v>
      </c>
      <c r="G6" s="172"/>
    </row>
    <row r="7" spans="1:7" s="167" customFormat="1" ht="15.75" customHeight="1" thickBot="1">
      <c r="A7" s="3240"/>
      <c r="B7" s="175" t="s">
        <v>392</v>
      </c>
      <c r="C7" s="176" t="s">
        <v>389</v>
      </c>
      <c r="D7" s="170">
        <v>2</v>
      </c>
      <c r="E7" s="170">
        <v>2</v>
      </c>
      <c r="F7" s="177">
        <f>D7-E7</f>
        <v>0</v>
      </c>
      <c r="G7" s="184" t="s">
        <v>393</v>
      </c>
    </row>
    <row r="8" spans="1:7" s="167" customFormat="1" ht="15.75" customHeight="1">
      <c r="A8" s="3239" t="s">
        <v>394</v>
      </c>
      <c r="B8" s="162" t="s">
        <v>395</v>
      </c>
      <c r="C8" s="164" t="s">
        <v>396</v>
      </c>
      <c r="D8" s="165" t="s">
        <v>2256</v>
      </c>
      <c r="E8" s="165" t="s">
        <v>2255</v>
      </c>
      <c r="F8" s="178"/>
      <c r="G8" s="179"/>
    </row>
    <row r="9" spans="1:7" s="167" customFormat="1" ht="15.75" customHeight="1">
      <c r="A9" s="3240"/>
      <c r="B9" s="168" t="s">
        <v>397</v>
      </c>
      <c r="C9" s="174" t="s">
        <v>398</v>
      </c>
      <c r="D9" s="180">
        <v>1400</v>
      </c>
      <c r="E9" s="180">
        <v>1350</v>
      </c>
      <c r="F9" s="181">
        <f t="shared" ref="F9:F14" si="0">D9-E9</f>
        <v>50</v>
      </c>
      <c r="G9" s="182"/>
    </row>
    <row r="10" spans="1:7" s="167" customFormat="1" ht="15.75" customHeight="1">
      <c r="A10" s="3240"/>
      <c r="B10" s="168" t="s">
        <v>399</v>
      </c>
      <c r="C10" s="174" t="s">
        <v>398</v>
      </c>
      <c r="D10" s="180">
        <v>380</v>
      </c>
      <c r="E10" s="180">
        <v>345</v>
      </c>
      <c r="F10" s="181">
        <f t="shared" si="0"/>
        <v>35</v>
      </c>
      <c r="G10" s="183"/>
    </row>
    <row r="11" spans="1:7" s="167" customFormat="1" ht="15.75" customHeight="1">
      <c r="A11" s="3240"/>
      <c r="B11" s="168" t="s">
        <v>2182</v>
      </c>
      <c r="C11" s="174" t="s">
        <v>398</v>
      </c>
      <c r="D11" s="180">
        <v>7100</v>
      </c>
      <c r="E11" s="180">
        <v>7000</v>
      </c>
      <c r="F11" s="181">
        <f t="shared" si="0"/>
        <v>100</v>
      </c>
      <c r="G11" s="184"/>
    </row>
    <row r="12" spans="1:7" s="167" customFormat="1" ht="15.75" customHeight="1">
      <c r="A12" s="3240"/>
      <c r="B12" s="168" t="s">
        <v>400</v>
      </c>
      <c r="C12" s="174" t="s">
        <v>398</v>
      </c>
      <c r="D12" s="180">
        <v>1150</v>
      </c>
      <c r="E12" s="180">
        <v>1100</v>
      </c>
      <c r="F12" s="181">
        <f t="shared" si="0"/>
        <v>50</v>
      </c>
      <c r="G12" s="184"/>
    </row>
    <row r="13" spans="1:7" s="167" customFormat="1" ht="15.75" customHeight="1" thickBot="1">
      <c r="A13" s="3241"/>
      <c r="B13" s="175" t="s">
        <v>2181</v>
      </c>
      <c r="C13" s="185" t="s">
        <v>398</v>
      </c>
      <c r="D13" s="186">
        <v>5</v>
      </c>
      <c r="E13" s="186">
        <v>5</v>
      </c>
      <c r="F13" s="187">
        <f t="shared" si="0"/>
        <v>0</v>
      </c>
      <c r="G13" s="188"/>
    </row>
    <row r="14" spans="1:7" s="167" customFormat="1" ht="15.75" customHeight="1">
      <c r="A14" s="3242" t="s">
        <v>401</v>
      </c>
      <c r="B14" s="162" t="s">
        <v>2169</v>
      </c>
      <c r="C14" s="163" t="s">
        <v>398</v>
      </c>
      <c r="D14" s="189">
        <f>'가. 수입예산(사업수익+자본적수입)'!E10+'가. 수입예산(사업수익+자본적수입)'!E30</f>
        <v>1194643</v>
      </c>
      <c r="E14" s="189">
        <f>'가. 수입예산(사업수익+자본적수입)'!F10+'가. 수입예산(사업수익+자본적수입)'!F30</f>
        <v>1041879</v>
      </c>
      <c r="F14" s="2660">
        <f t="shared" si="0"/>
        <v>152764</v>
      </c>
      <c r="G14" s="179"/>
    </row>
    <row r="15" spans="1:7" s="167" customFormat="1" ht="15.75" customHeight="1">
      <c r="A15" s="3243"/>
      <c r="B15" s="168" t="s">
        <v>2170</v>
      </c>
      <c r="C15" s="174" t="s">
        <v>398</v>
      </c>
      <c r="D15" s="191">
        <f>'가. 수입예산(사업수익+자본적수입)'!J11+'가. 수입예산(사업수익+자본적수입)'!J31</f>
        <v>230888</v>
      </c>
      <c r="E15" s="191">
        <f>'가. 수입예산(사업수익+자본적수입)'!F11+'가. 수입예산(사업수익+자본적수입)'!F31</f>
        <v>235317.08</v>
      </c>
      <c r="F15" s="192">
        <f t="shared" ref="F15:F30" si="1">D15-E15</f>
        <v>-4429.0799999999872</v>
      </c>
      <c r="G15" s="193"/>
    </row>
    <row r="16" spans="1:7" s="167" customFormat="1" ht="15.75" customHeight="1">
      <c r="A16" s="3243"/>
      <c r="B16" s="168" t="s">
        <v>2171</v>
      </c>
      <c r="C16" s="174" t="s">
        <v>398</v>
      </c>
      <c r="D16" s="191">
        <f>'가. 수입예산(사업수익+자본적수입)'!J12+'가. 수입예산(사업수익+자본적수입)'!J32</f>
        <v>299424</v>
      </c>
      <c r="E16" s="191">
        <f>'가. 수입예산(사업수익+자본적수입)'!F12+'가. 수입예산(사업수익+자본적수입)'!F32</f>
        <v>275261</v>
      </c>
      <c r="F16" s="192">
        <f t="shared" si="1"/>
        <v>24163</v>
      </c>
      <c r="G16" s="193"/>
    </row>
    <row r="17" spans="1:7" s="167" customFormat="1" ht="15.75" customHeight="1">
      <c r="A17" s="3243"/>
      <c r="B17" s="168" t="s">
        <v>2172</v>
      </c>
      <c r="C17" s="174" t="s">
        <v>398</v>
      </c>
      <c r="D17" s="191">
        <f>'가. 수입예산(사업수익+자본적수입)'!J13+'가. 수입예산(사업수익+자본적수입)'!J33</f>
        <v>20837466</v>
      </c>
      <c r="E17" s="191">
        <f>'가. 수입예산(사업수익+자본적수입)'!F13+'가. 수입예산(사업수익+자본적수입)'!F33</f>
        <v>21866242</v>
      </c>
      <c r="F17" s="192">
        <f t="shared" si="1"/>
        <v>-1028776</v>
      </c>
      <c r="G17" s="193"/>
    </row>
    <row r="18" spans="1:7" s="167" customFormat="1" ht="15.75" customHeight="1">
      <c r="A18" s="3243"/>
      <c r="B18" s="168" t="s">
        <v>2173</v>
      </c>
      <c r="C18" s="174" t="s">
        <v>398</v>
      </c>
      <c r="D18" s="191">
        <f>'가. 수입예산(사업수익+자본적수입)'!J14+'가. 수입예산(사업수익+자본적수입)'!J34</f>
        <v>106284</v>
      </c>
      <c r="E18" s="191">
        <f>'가. 수입예산(사업수익+자본적수입)'!F14+'가. 수입예산(사업수익+자본적수입)'!F34</f>
        <v>98805</v>
      </c>
      <c r="F18" s="192">
        <f t="shared" si="1"/>
        <v>7479</v>
      </c>
      <c r="G18" s="193"/>
    </row>
    <row r="19" spans="1:7" s="167" customFormat="1" ht="15.75" customHeight="1">
      <c r="A19" s="3243"/>
      <c r="B19" s="175" t="s">
        <v>2174</v>
      </c>
      <c r="C19" s="174" t="s">
        <v>398</v>
      </c>
      <c r="D19" s="191">
        <f>'가. 수입예산(사업수익+자본적수입)'!J15+'가. 수입예산(사업수익+자본적수입)'!J35</f>
        <v>1277344</v>
      </c>
      <c r="E19" s="191">
        <f>'가. 수입예산(사업수익+자본적수입)'!F15+'가. 수입예산(사업수익+자본적수입)'!F35</f>
        <v>1213754</v>
      </c>
      <c r="F19" s="192">
        <f t="shared" si="1"/>
        <v>63590</v>
      </c>
      <c r="G19" s="194"/>
    </row>
    <row r="20" spans="1:7" s="167" customFormat="1" ht="15.75" customHeight="1">
      <c r="A20" s="3243"/>
      <c r="B20" s="175" t="s">
        <v>2175</v>
      </c>
      <c r="C20" s="174" t="s">
        <v>398</v>
      </c>
      <c r="D20" s="191">
        <f>'가. 수입예산(사업수익+자본적수입)'!J16+'가. 수입예산(사업수익+자본적수입)'!J36</f>
        <v>1121894</v>
      </c>
      <c r="E20" s="191">
        <f>'가. 수입예산(사업수익+자본적수입)'!F16+'가. 수입예산(사업수익+자본적수입)'!F36</f>
        <v>1059263</v>
      </c>
      <c r="F20" s="192">
        <f t="shared" si="1"/>
        <v>62631</v>
      </c>
      <c r="G20" s="194"/>
    </row>
    <row r="21" spans="1:7" s="167" customFormat="1" ht="15.75" customHeight="1">
      <c r="A21" s="3243"/>
      <c r="B21" s="175" t="s">
        <v>2176</v>
      </c>
      <c r="C21" s="174" t="s">
        <v>398</v>
      </c>
      <c r="D21" s="191">
        <f>'가. 수입예산(사업수익+자본적수입)'!J17+'가. 수입예산(사업수익+자본적수입)'!J37</f>
        <v>224410</v>
      </c>
      <c r="E21" s="191">
        <f>'가. 수입예산(사업수익+자본적수입)'!F17+'가. 수입예산(사업수익+자본적수입)'!F37</f>
        <v>161678</v>
      </c>
      <c r="F21" s="195">
        <f t="shared" si="1"/>
        <v>62732</v>
      </c>
      <c r="G21" s="194"/>
    </row>
    <row r="22" spans="1:7" s="167" customFormat="1" ht="15.75" customHeight="1" thickBot="1">
      <c r="A22" s="3244"/>
      <c r="B22" s="196" t="s">
        <v>2177</v>
      </c>
      <c r="C22" s="174" t="s">
        <v>398</v>
      </c>
      <c r="D22" s="191">
        <f>'가. 수입예산(사업수익+자본적수입)'!J18+'가. 수입예산(사업수익+자본적수입)'!J38</f>
        <v>5770937.0999999996</v>
      </c>
      <c r="E22" s="191">
        <f>'가. 수입예산(사업수익+자본적수입)'!F18+'가. 수입예산(사업수익+자본적수입)'!F38</f>
        <v>4476345</v>
      </c>
      <c r="F22" s="198">
        <f t="shared" si="1"/>
        <v>1294592.0999999996</v>
      </c>
      <c r="G22" s="199"/>
    </row>
    <row r="23" spans="1:7" s="167" customFormat="1" ht="14.25" customHeight="1">
      <c r="A23" s="3233" t="s">
        <v>402</v>
      </c>
      <c r="B23" s="163" t="s">
        <v>403</v>
      </c>
      <c r="C23" s="164" t="s">
        <v>404</v>
      </c>
      <c r="D23" s="200">
        <f>SUM(D24:D30)</f>
        <v>429</v>
      </c>
      <c r="E23" s="200">
        <f>SUM(E24:E30)</f>
        <v>424</v>
      </c>
      <c r="F23" s="190">
        <f t="shared" si="1"/>
        <v>5</v>
      </c>
      <c r="G23" s="201"/>
    </row>
    <row r="24" spans="1:7" s="167" customFormat="1" ht="14.25" customHeight="1">
      <c r="A24" s="3234"/>
      <c r="B24" s="202" t="s">
        <v>405</v>
      </c>
      <c r="C24" s="174" t="s">
        <v>404</v>
      </c>
      <c r="D24" s="203">
        <v>3</v>
      </c>
      <c r="E24" s="203">
        <v>3</v>
      </c>
      <c r="F24" s="204">
        <f t="shared" si="1"/>
        <v>0</v>
      </c>
      <c r="G24" s="205" t="s">
        <v>406</v>
      </c>
    </row>
    <row r="25" spans="1:7" s="167" customFormat="1" ht="14.25" customHeight="1">
      <c r="A25" s="3234"/>
      <c r="B25" s="202" t="s">
        <v>407</v>
      </c>
      <c r="C25" s="174" t="s">
        <v>404</v>
      </c>
      <c r="D25" s="203">
        <v>44</v>
      </c>
      <c r="E25" s="203">
        <v>42</v>
      </c>
      <c r="F25" s="204">
        <f t="shared" si="1"/>
        <v>2</v>
      </c>
      <c r="G25" s="184"/>
    </row>
    <row r="26" spans="1:7" ht="14.25" customHeight="1">
      <c r="A26" s="3234"/>
      <c r="B26" s="202" t="s">
        <v>408</v>
      </c>
      <c r="C26" s="174" t="s">
        <v>404</v>
      </c>
      <c r="D26" s="203">
        <v>30</v>
      </c>
      <c r="E26" s="203">
        <v>29</v>
      </c>
      <c r="F26" s="204">
        <f t="shared" si="1"/>
        <v>1</v>
      </c>
      <c r="G26" s="184"/>
    </row>
    <row r="27" spans="1:7" ht="14.25" customHeight="1">
      <c r="A27" s="3234"/>
      <c r="B27" s="202" t="s">
        <v>409</v>
      </c>
      <c r="C27" s="174" t="s">
        <v>404</v>
      </c>
      <c r="D27" s="203">
        <v>274</v>
      </c>
      <c r="E27" s="203">
        <v>272</v>
      </c>
      <c r="F27" s="204">
        <f t="shared" si="1"/>
        <v>2</v>
      </c>
      <c r="G27" s="184" t="s">
        <v>410</v>
      </c>
    </row>
    <row r="28" spans="1:7" ht="14.25" customHeight="1">
      <c r="A28" s="3234"/>
      <c r="B28" s="202" t="s">
        <v>411</v>
      </c>
      <c r="C28" s="174" t="s">
        <v>404</v>
      </c>
      <c r="D28" s="203">
        <v>75</v>
      </c>
      <c r="E28" s="203">
        <v>75</v>
      </c>
      <c r="F28" s="204">
        <f t="shared" si="1"/>
        <v>0</v>
      </c>
      <c r="G28" s="184" t="s">
        <v>412</v>
      </c>
    </row>
    <row r="29" spans="1:7" ht="14.25" customHeight="1">
      <c r="A29" s="3234"/>
      <c r="B29" s="202" t="s">
        <v>413</v>
      </c>
      <c r="C29" s="174" t="s">
        <v>404</v>
      </c>
      <c r="D29" s="203">
        <v>3</v>
      </c>
      <c r="E29" s="203">
        <v>3</v>
      </c>
      <c r="F29" s="204">
        <f t="shared" si="1"/>
        <v>0</v>
      </c>
      <c r="G29" s="184" t="s">
        <v>414</v>
      </c>
    </row>
    <row r="30" spans="1:7" ht="14.25" customHeight="1" thickBot="1">
      <c r="A30" s="3235"/>
      <c r="B30" s="207" t="s">
        <v>415</v>
      </c>
      <c r="C30" s="197" t="s">
        <v>404</v>
      </c>
      <c r="D30" s="208" t="s">
        <v>1420</v>
      </c>
      <c r="E30" s="208" t="s">
        <v>2183</v>
      </c>
      <c r="F30" s="209">
        <f t="shared" si="1"/>
        <v>2</v>
      </c>
      <c r="G30" s="210" t="s">
        <v>416</v>
      </c>
    </row>
    <row r="31" spans="1:7" ht="21" customHeight="1" thickBot="1">
      <c r="A31" s="394" t="s">
        <v>417</v>
      </c>
      <c r="B31" s="211" t="s">
        <v>418</v>
      </c>
      <c r="C31" s="212" t="s">
        <v>398</v>
      </c>
      <c r="D31" s="213" t="s">
        <v>419</v>
      </c>
      <c r="E31" s="213" t="s">
        <v>419</v>
      </c>
      <c r="F31" s="212" t="s">
        <v>420</v>
      </c>
      <c r="G31" s="214"/>
    </row>
    <row r="32" spans="1:7" ht="18" customHeight="1"/>
    <row r="33" ht="18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</sheetData>
  <mergeCells count="6">
    <mergeCell ref="A23:A30"/>
    <mergeCell ref="A1:G1"/>
    <mergeCell ref="A3:B3"/>
    <mergeCell ref="A4:A7"/>
    <mergeCell ref="A8:A13"/>
    <mergeCell ref="A14:A22"/>
  </mergeCells>
  <phoneticPr fontId="15" type="noConversion"/>
  <pageMargins left="0.74803149606299213" right="0.47244094488188981" top="0.62992125984251968" bottom="0.5" header="0.51181102362204722" footer="0.33"/>
  <pageSetup paperSize="9" firstPageNumber="2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I14" sqref="I14"/>
    </sheetView>
  </sheetViews>
  <sheetFormatPr defaultRowHeight="13.5"/>
  <cols>
    <col min="1" max="1" width="26.875" style="150" customWidth="1"/>
    <col min="2" max="2" width="8.25" style="150" customWidth="1"/>
    <col min="3" max="256" width="9" style="150"/>
    <col min="257" max="257" width="26.875" style="150" customWidth="1"/>
    <col min="258" max="258" width="8.25" style="150" customWidth="1"/>
    <col min="259" max="512" width="9" style="150"/>
    <col min="513" max="513" width="26.875" style="150" customWidth="1"/>
    <col min="514" max="514" width="8.25" style="150" customWidth="1"/>
    <col min="515" max="768" width="9" style="150"/>
    <col min="769" max="769" width="26.875" style="150" customWidth="1"/>
    <col min="770" max="770" width="8.25" style="150" customWidth="1"/>
    <col min="771" max="1024" width="9" style="150"/>
    <col min="1025" max="1025" width="26.875" style="150" customWidth="1"/>
    <col min="1026" max="1026" width="8.25" style="150" customWidth="1"/>
    <col min="1027" max="1280" width="9" style="150"/>
    <col min="1281" max="1281" width="26.875" style="150" customWidth="1"/>
    <col min="1282" max="1282" width="8.25" style="150" customWidth="1"/>
    <col min="1283" max="1536" width="9" style="150"/>
    <col min="1537" max="1537" width="26.875" style="150" customWidth="1"/>
    <col min="1538" max="1538" width="8.25" style="150" customWidth="1"/>
    <col min="1539" max="1792" width="9" style="150"/>
    <col min="1793" max="1793" width="26.875" style="150" customWidth="1"/>
    <col min="1794" max="1794" width="8.25" style="150" customWidth="1"/>
    <col min="1795" max="2048" width="9" style="150"/>
    <col min="2049" max="2049" width="26.875" style="150" customWidth="1"/>
    <col min="2050" max="2050" width="8.25" style="150" customWidth="1"/>
    <col min="2051" max="2304" width="9" style="150"/>
    <col min="2305" max="2305" width="26.875" style="150" customWidth="1"/>
    <col min="2306" max="2306" width="8.25" style="150" customWidth="1"/>
    <col min="2307" max="2560" width="9" style="150"/>
    <col min="2561" max="2561" width="26.875" style="150" customWidth="1"/>
    <col min="2562" max="2562" width="8.25" style="150" customWidth="1"/>
    <col min="2563" max="2816" width="9" style="150"/>
    <col min="2817" max="2817" width="26.875" style="150" customWidth="1"/>
    <col min="2818" max="2818" width="8.25" style="150" customWidth="1"/>
    <col min="2819" max="3072" width="9" style="150"/>
    <col min="3073" max="3073" width="26.875" style="150" customWidth="1"/>
    <col min="3074" max="3074" width="8.25" style="150" customWidth="1"/>
    <col min="3075" max="3328" width="9" style="150"/>
    <col min="3329" max="3329" width="26.875" style="150" customWidth="1"/>
    <col min="3330" max="3330" width="8.25" style="150" customWidth="1"/>
    <col min="3331" max="3584" width="9" style="150"/>
    <col min="3585" max="3585" width="26.875" style="150" customWidth="1"/>
    <col min="3586" max="3586" width="8.25" style="150" customWidth="1"/>
    <col min="3587" max="3840" width="9" style="150"/>
    <col min="3841" max="3841" width="26.875" style="150" customWidth="1"/>
    <col min="3842" max="3842" width="8.25" style="150" customWidth="1"/>
    <col min="3843" max="4096" width="9" style="150"/>
    <col min="4097" max="4097" width="26.875" style="150" customWidth="1"/>
    <col min="4098" max="4098" width="8.25" style="150" customWidth="1"/>
    <col min="4099" max="4352" width="9" style="150"/>
    <col min="4353" max="4353" width="26.875" style="150" customWidth="1"/>
    <col min="4354" max="4354" width="8.25" style="150" customWidth="1"/>
    <col min="4355" max="4608" width="9" style="150"/>
    <col min="4609" max="4609" width="26.875" style="150" customWidth="1"/>
    <col min="4610" max="4610" width="8.25" style="150" customWidth="1"/>
    <col min="4611" max="4864" width="9" style="150"/>
    <col min="4865" max="4865" width="26.875" style="150" customWidth="1"/>
    <col min="4866" max="4866" width="8.25" style="150" customWidth="1"/>
    <col min="4867" max="5120" width="9" style="150"/>
    <col min="5121" max="5121" width="26.875" style="150" customWidth="1"/>
    <col min="5122" max="5122" width="8.25" style="150" customWidth="1"/>
    <col min="5123" max="5376" width="9" style="150"/>
    <col min="5377" max="5377" width="26.875" style="150" customWidth="1"/>
    <col min="5378" max="5378" width="8.25" style="150" customWidth="1"/>
    <col min="5379" max="5632" width="9" style="150"/>
    <col min="5633" max="5633" width="26.875" style="150" customWidth="1"/>
    <col min="5634" max="5634" width="8.25" style="150" customWidth="1"/>
    <col min="5635" max="5888" width="9" style="150"/>
    <col min="5889" max="5889" width="26.875" style="150" customWidth="1"/>
    <col min="5890" max="5890" width="8.25" style="150" customWidth="1"/>
    <col min="5891" max="6144" width="9" style="150"/>
    <col min="6145" max="6145" width="26.875" style="150" customWidth="1"/>
    <col min="6146" max="6146" width="8.25" style="150" customWidth="1"/>
    <col min="6147" max="6400" width="9" style="150"/>
    <col min="6401" max="6401" width="26.875" style="150" customWidth="1"/>
    <col min="6402" max="6402" width="8.25" style="150" customWidth="1"/>
    <col min="6403" max="6656" width="9" style="150"/>
    <col min="6657" max="6657" width="26.875" style="150" customWidth="1"/>
    <col min="6658" max="6658" width="8.25" style="150" customWidth="1"/>
    <col min="6659" max="6912" width="9" style="150"/>
    <col min="6913" max="6913" width="26.875" style="150" customWidth="1"/>
    <col min="6914" max="6914" width="8.25" style="150" customWidth="1"/>
    <col min="6915" max="7168" width="9" style="150"/>
    <col min="7169" max="7169" width="26.875" style="150" customWidth="1"/>
    <col min="7170" max="7170" width="8.25" style="150" customWidth="1"/>
    <col min="7171" max="7424" width="9" style="150"/>
    <col min="7425" max="7425" width="26.875" style="150" customWidth="1"/>
    <col min="7426" max="7426" width="8.25" style="150" customWidth="1"/>
    <col min="7427" max="7680" width="9" style="150"/>
    <col min="7681" max="7681" width="26.875" style="150" customWidth="1"/>
    <col min="7682" max="7682" width="8.25" style="150" customWidth="1"/>
    <col min="7683" max="7936" width="9" style="150"/>
    <col min="7937" max="7937" width="26.875" style="150" customWidth="1"/>
    <col min="7938" max="7938" width="8.25" style="150" customWidth="1"/>
    <col min="7939" max="8192" width="9" style="150"/>
    <col min="8193" max="8193" width="26.875" style="150" customWidth="1"/>
    <col min="8194" max="8194" width="8.25" style="150" customWidth="1"/>
    <col min="8195" max="8448" width="9" style="150"/>
    <col min="8449" max="8449" width="26.875" style="150" customWidth="1"/>
    <col min="8450" max="8450" width="8.25" style="150" customWidth="1"/>
    <col min="8451" max="8704" width="9" style="150"/>
    <col min="8705" max="8705" width="26.875" style="150" customWidth="1"/>
    <col min="8706" max="8706" width="8.25" style="150" customWidth="1"/>
    <col min="8707" max="8960" width="9" style="150"/>
    <col min="8961" max="8961" width="26.875" style="150" customWidth="1"/>
    <col min="8962" max="8962" width="8.25" style="150" customWidth="1"/>
    <col min="8963" max="9216" width="9" style="150"/>
    <col min="9217" max="9217" width="26.875" style="150" customWidth="1"/>
    <col min="9218" max="9218" width="8.25" style="150" customWidth="1"/>
    <col min="9219" max="9472" width="9" style="150"/>
    <col min="9473" max="9473" width="26.875" style="150" customWidth="1"/>
    <col min="9474" max="9474" width="8.25" style="150" customWidth="1"/>
    <col min="9475" max="9728" width="9" style="150"/>
    <col min="9729" max="9729" width="26.875" style="150" customWidth="1"/>
    <col min="9730" max="9730" width="8.25" style="150" customWidth="1"/>
    <col min="9731" max="9984" width="9" style="150"/>
    <col min="9985" max="9985" width="26.875" style="150" customWidth="1"/>
    <col min="9986" max="9986" width="8.25" style="150" customWidth="1"/>
    <col min="9987" max="10240" width="9" style="150"/>
    <col min="10241" max="10241" width="26.875" style="150" customWidth="1"/>
    <col min="10242" max="10242" width="8.25" style="150" customWidth="1"/>
    <col min="10243" max="10496" width="9" style="150"/>
    <col min="10497" max="10497" width="26.875" style="150" customWidth="1"/>
    <col min="10498" max="10498" width="8.25" style="150" customWidth="1"/>
    <col min="10499" max="10752" width="9" style="150"/>
    <col min="10753" max="10753" width="26.875" style="150" customWidth="1"/>
    <col min="10754" max="10754" width="8.25" style="150" customWidth="1"/>
    <col min="10755" max="11008" width="9" style="150"/>
    <col min="11009" max="11009" width="26.875" style="150" customWidth="1"/>
    <col min="11010" max="11010" width="8.25" style="150" customWidth="1"/>
    <col min="11011" max="11264" width="9" style="150"/>
    <col min="11265" max="11265" width="26.875" style="150" customWidth="1"/>
    <col min="11266" max="11266" width="8.25" style="150" customWidth="1"/>
    <col min="11267" max="11520" width="9" style="150"/>
    <col min="11521" max="11521" width="26.875" style="150" customWidth="1"/>
    <col min="11522" max="11522" width="8.25" style="150" customWidth="1"/>
    <col min="11523" max="11776" width="9" style="150"/>
    <col min="11777" max="11777" width="26.875" style="150" customWidth="1"/>
    <col min="11778" max="11778" width="8.25" style="150" customWidth="1"/>
    <col min="11779" max="12032" width="9" style="150"/>
    <col min="12033" max="12033" width="26.875" style="150" customWidth="1"/>
    <col min="12034" max="12034" width="8.25" style="150" customWidth="1"/>
    <col min="12035" max="12288" width="9" style="150"/>
    <col min="12289" max="12289" width="26.875" style="150" customWidth="1"/>
    <col min="12290" max="12290" width="8.25" style="150" customWidth="1"/>
    <col min="12291" max="12544" width="9" style="150"/>
    <col min="12545" max="12545" width="26.875" style="150" customWidth="1"/>
    <col min="12546" max="12546" width="8.25" style="150" customWidth="1"/>
    <col min="12547" max="12800" width="9" style="150"/>
    <col min="12801" max="12801" width="26.875" style="150" customWidth="1"/>
    <col min="12802" max="12802" width="8.25" style="150" customWidth="1"/>
    <col min="12803" max="13056" width="9" style="150"/>
    <col min="13057" max="13057" width="26.875" style="150" customWidth="1"/>
    <col min="13058" max="13058" width="8.25" style="150" customWidth="1"/>
    <col min="13059" max="13312" width="9" style="150"/>
    <col min="13313" max="13313" width="26.875" style="150" customWidth="1"/>
    <col min="13314" max="13314" width="8.25" style="150" customWidth="1"/>
    <col min="13315" max="13568" width="9" style="150"/>
    <col min="13569" max="13569" width="26.875" style="150" customWidth="1"/>
    <col min="13570" max="13570" width="8.25" style="150" customWidth="1"/>
    <col min="13571" max="13824" width="9" style="150"/>
    <col min="13825" max="13825" width="26.875" style="150" customWidth="1"/>
    <col min="13826" max="13826" width="8.25" style="150" customWidth="1"/>
    <col min="13827" max="14080" width="9" style="150"/>
    <col min="14081" max="14081" width="26.875" style="150" customWidth="1"/>
    <col min="14082" max="14082" width="8.25" style="150" customWidth="1"/>
    <col min="14083" max="14336" width="9" style="150"/>
    <col min="14337" max="14337" width="26.875" style="150" customWidth="1"/>
    <col min="14338" max="14338" width="8.25" style="150" customWidth="1"/>
    <col min="14339" max="14592" width="9" style="150"/>
    <col min="14593" max="14593" width="26.875" style="150" customWidth="1"/>
    <col min="14594" max="14594" width="8.25" style="150" customWidth="1"/>
    <col min="14595" max="14848" width="9" style="150"/>
    <col min="14849" max="14849" width="26.875" style="150" customWidth="1"/>
    <col min="14850" max="14850" width="8.25" style="150" customWidth="1"/>
    <col min="14851" max="15104" width="9" style="150"/>
    <col min="15105" max="15105" width="26.875" style="150" customWidth="1"/>
    <col min="15106" max="15106" width="8.25" style="150" customWidth="1"/>
    <col min="15107" max="15360" width="9" style="150"/>
    <col min="15361" max="15361" width="26.875" style="150" customWidth="1"/>
    <col min="15362" max="15362" width="8.25" style="150" customWidth="1"/>
    <col min="15363" max="15616" width="9" style="150"/>
    <col min="15617" max="15617" width="26.875" style="150" customWidth="1"/>
    <col min="15618" max="15618" width="8.25" style="150" customWidth="1"/>
    <col min="15619" max="15872" width="9" style="150"/>
    <col min="15873" max="15873" width="26.875" style="150" customWidth="1"/>
    <col min="15874" max="15874" width="8.25" style="150" customWidth="1"/>
    <col min="15875" max="16128" width="9" style="150"/>
    <col min="16129" max="16129" width="26.875" style="150" customWidth="1"/>
    <col min="16130" max="16130" width="8.25" style="150" customWidth="1"/>
    <col min="16131" max="16384" width="9" style="150"/>
  </cols>
  <sheetData>
    <row r="1" spans="1:1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ht="43.5" customHeight="1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1:13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</row>
    <row r="7" spans="1:13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</row>
    <row r="8" spans="1:13">
      <c r="A8" s="136"/>
      <c r="B8" s="136"/>
      <c r="I8" s="136"/>
      <c r="J8" s="136"/>
      <c r="K8" s="136"/>
      <c r="L8" s="136"/>
      <c r="M8" s="136"/>
    </row>
    <row r="9" spans="1:13" ht="46.5">
      <c r="A9" s="136"/>
      <c r="B9" s="136"/>
      <c r="C9" s="3232" t="s">
        <v>421</v>
      </c>
      <c r="D9" s="3232"/>
      <c r="E9" s="3232"/>
      <c r="F9" s="3232"/>
      <c r="G9" s="3232"/>
      <c r="H9" s="3232"/>
      <c r="I9" s="217"/>
      <c r="J9" s="136"/>
      <c r="K9" s="136"/>
      <c r="L9" s="136"/>
      <c r="M9" s="136"/>
    </row>
    <row r="10" spans="1:13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</row>
    <row r="11" spans="1:13">
      <c r="A11" s="218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</row>
    <row r="12" spans="1:13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</row>
    <row r="13" spans="1:13" ht="46.5">
      <c r="A13" s="136"/>
      <c r="B13" s="136"/>
      <c r="I13" s="217"/>
      <c r="J13" s="217"/>
      <c r="K13" s="217"/>
      <c r="L13" s="136"/>
      <c r="M13" s="136"/>
    </row>
    <row r="14" spans="1:13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</row>
    <row r="15" spans="1:13" ht="29.25" customHeight="1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</row>
    <row r="16" spans="1:13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</row>
    <row r="17" spans="1:13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</row>
    <row r="18" spans="1:13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</row>
    <row r="19" spans="1:13" ht="30" customHeight="1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</row>
    <row r="20" spans="1:13" ht="50.25" customHeight="1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</row>
    <row r="21" spans="1:13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</row>
    <row r="22" spans="1:13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</row>
    <row r="23" spans="1:13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</row>
    <row r="24" spans="1:13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</row>
    <row r="25" spans="1:13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</row>
    <row r="26" spans="1:13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</row>
    <row r="27" spans="1:13">
      <c r="A27" s="136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</row>
    <row r="28" spans="1:13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</row>
    <row r="29" spans="1:13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</row>
    <row r="30" spans="1:13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</row>
    <row r="31" spans="1:13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</row>
    <row r="32" spans="1:13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</row>
    <row r="33" spans="1:13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</row>
    <row r="34" spans="1:13">
      <c r="A34" s="136"/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</row>
    <row r="35" spans="1:13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</row>
    <row r="36" spans="1:13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</row>
    <row r="37" spans="1:13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</row>
    <row r="38" spans="1:13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</row>
    <row r="39" spans="1:13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</row>
    <row r="40" spans="1:13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</row>
    <row r="41" spans="1:13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</row>
    <row r="42" spans="1:13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</row>
    <row r="43" spans="1:13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</row>
    <row r="44" spans="1:13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</row>
    <row r="45" spans="1:13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</row>
    <row r="46" spans="1:13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</row>
    <row r="47" spans="1:13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</row>
    <row r="48" spans="1:13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</row>
    <row r="49" spans="1:13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</row>
    <row r="50" spans="1:13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</row>
    <row r="51" spans="1:13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</row>
    <row r="52" spans="1:13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</row>
    <row r="53" spans="1:13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</row>
    <row r="54" spans="1:13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</row>
    <row r="55" spans="1:13">
      <c r="A55" s="136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</row>
    <row r="56" spans="1:13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</row>
    <row r="57" spans="1:13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</row>
    <row r="58" spans="1:13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</row>
  </sheetData>
  <mergeCells count="1">
    <mergeCell ref="C9:H9"/>
  </mergeCells>
  <phoneticPr fontId="15" type="noConversion"/>
  <pageMargins left="0.74803149606299213" right="0.74803149606299213" top="1.4173228346456694" bottom="1.1811023622047245" header="0.51181102362204722" footer="0.51181102362204722"/>
  <pageSetup paperSize="9" firstPageNumber="3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2"/>
  <sheetViews>
    <sheetView tabSelected="1" topLeftCell="A19" workbookViewId="0">
      <selection activeCell="E42" sqref="E41:E42"/>
    </sheetView>
  </sheetViews>
  <sheetFormatPr defaultRowHeight="13.5"/>
  <cols>
    <col min="1" max="1" width="31.75" style="206" customWidth="1"/>
    <col min="2" max="2" width="29.5" style="219" customWidth="1"/>
    <col min="3" max="3" width="32.375" style="206" customWidth="1"/>
    <col min="4" max="4" width="30" style="219" customWidth="1"/>
    <col min="5" max="5" width="12.75" style="206" bestFit="1" customWidth="1"/>
    <col min="6" max="256" width="9" style="206"/>
    <col min="257" max="257" width="31.75" style="206" customWidth="1"/>
    <col min="258" max="258" width="29.5" style="206" customWidth="1"/>
    <col min="259" max="259" width="32.375" style="206" customWidth="1"/>
    <col min="260" max="260" width="30" style="206" customWidth="1"/>
    <col min="261" max="261" width="12.75" style="206" bestFit="1" customWidth="1"/>
    <col min="262" max="512" width="9" style="206"/>
    <col min="513" max="513" width="31.75" style="206" customWidth="1"/>
    <col min="514" max="514" width="29.5" style="206" customWidth="1"/>
    <col min="515" max="515" width="32.375" style="206" customWidth="1"/>
    <col min="516" max="516" width="30" style="206" customWidth="1"/>
    <col min="517" max="517" width="12.75" style="206" bestFit="1" customWidth="1"/>
    <col min="518" max="768" width="9" style="206"/>
    <col min="769" max="769" width="31.75" style="206" customWidth="1"/>
    <col min="770" max="770" width="29.5" style="206" customWidth="1"/>
    <col min="771" max="771" width="32.375" style="206" customWidth="1"/>
    <col min="772" max="772" width="30" style="206" customWidth="1"/>
    <col min="773" max="773" width="12.75" style="206" bestFit="1" customWidth="1"/>
    <col min="774" max="1024" width="9" style="206"/>
    <col min="1025" max="1025" width="31.75" style="206" customWidth="1"/>
    <col min="1026" max="1026" width="29.5" style="206" customWidth="1"/>
    <col min="1027" max="1027" width="32.375" style="206" customWidth="1"/>
    <col min="1028" max="1028" width="30" style="206" customWidth="1"/>
    <col min="1029" max="1029" width="12.75" style="206" bestFit="1" customWidth="1"/>
    <col min="1030" max="1280" width="9" style="206"/>
    <col min="1281" max="1281" width="31.75" style="206" customWidth="1"/>
    <col min="1282" max="1282" width="29.5" style="206" customWidth="1"/>
    <col min="1283" max="1283" width="32.375" style="206" customWidth="1"/>
    <col min="1284" max="1284" width="30" style="206" customWidth="1"/>
    <col min="1285" max="1285" width="12.75" style="206" bestFit="1" customWidth="1"/>
    <col min="1286" max="1536" width="9" style="206"/>
    <col min="1537" max="1537" width="31.75" style="206" customWidth="1"/>
    <col min="1538" max="1538" width="29.5" style="206" customWidth="1"/>
    <col min="1539" max="1539" width="32.375" style="206" customWidth="1"/>
    <col min="1540" max="1540" width="30" style="206" customWidth="1"/>
    <col min="1541" max="1541" width="12.75" style="206" bestFit="1" customWidth="1"/>
    <col min="1542" max="1792" width="9" style="206"/>
    <col min="1793" max="1793" width="31.75" style="206" customWidth="1"/>
    <col min="1794" max="1794" width="29.5" style="206" customWidth="1"/>
    <col min="1795" max="1795" width="32.375" style="206" customWidth="1"/>
    <col min="1796" max="1796" width="30" style="206" customWidth="1"/>
    <col min="1797" max="1797" width="12.75" style="206" bestFit="1" customWidth="1"/>
    <col min="1798" max="2048" width="9" style="206"/>
    <col min="2049" max="2049" width="31.75" style="206" customWidth="1"/>
    <col min="2050" max="2050" width="29.5" style="206" customWidth="1"/>
    <col min="2051" max="2051" width="32.375" style="206" customWidth="1"/>
    <col min="2052" max="2052" width="30" style="206" customWidth="1"/>
    <col min="2053" max="2053" width="12.75" style="206" bestFit="1" customWidth="1"/>
    <col min="2054" max="2304" width="9" style="206"/>
    <col min="2305" max="2305" width="31.75" style="206" customWidth="1"/>
    <col min="2306" max="2306" width="29.5" style="206" customWidth="1"/>
    <col min="2307" max="2307" width="32.375" style="206" customWidth="1"/>
    <col min="2308" max="2308" width="30" style="206" customWidth="1"/>
    <col min="2309" max="2309" width="12.75" style="206" bestFit="1" customWidth="1"/>
    <col min="2310" max="2560" width="9" style="206"/>
    <col min="2561" max="2561" width="31.75" style="206" customWidth="1"/>
    <col min="2562" max="2562" width="29.5" style="206" customWidth="1"/>
    <col min="2563" max="2563" width="32.375" style="206" customWidth="1"/>
    <col min="2564" max="2564" width="30" style="206" customWidth="1"/>
    <col min="2565" max="2565" width="12.75" style="206" bestFit="1" customWidth="1"/>
    <col min="2566" max="2816" width="9" style="206"/>
    <col min="2817" max="2817" width="31.75" style="206" customWidth="1"/>
    <col min="2818" max="2818" width="29.5" style="206" customWidth="1"/>
    <col min="2819" max="2819" width="32.375" style="206" customWidth="1"/>
    <col min="2820" max="2820" width="30" style="206" customWidth="1"/>
    <col min="2821" max="2821" width="12.75" style="206" bestFit="1" customWidth="1"/>
    <col min="2822" max="3072" width="9" style="206"/>
    <col min="3073" max="3073" width="31.75" style="206" customWidth="1"/>
    <col min="3074" max="3074" width="29.5" style="206" customWidth="1"/>
    <col min="3075" max="3075" width="32.375" style="206" customWidth="1"/>
    <col min="3076" max="3076" width="30" style="206" customWidth="1"/>
    <col min="3077" max="3077" width="12.75" style="206" bestFit="1" customWidth="1"/>
    <col min="3078" max="3328" width="9" style="206"/>
    <col min="3329" max="3329" width="31.75" style="206" customWidth="1"/>
    <col min="3330" max="3330" width="29.5" style="206" customWidth="1"/>
    <col min="3331" max="3331" width="32.375" style="206" customWidth="1"/>
    <col min="3332" max="3332" width="30" style="206" customWidth="1"/>
    <col min="3333" max="3333" width="12.75" style="206" bestFit="1" customWidth="1"/>
    <col min="3334" max="3584" width="9" style="206"/>
    <col min="3585" max="3585" width="31.75" style="206" customWidth="1"/>
    <col min="3586" max="3586" width="29.5" style="206" customWidth="1"/>
    <col min="3587" max="3587" width="32.375" style="206" customWidth="1"/>
    <col min="3588" max="3588" width="30" style="206" customWidth="1"/>
    <col min="3589" max="3589" width="12.75" style="206" bestFit="1" customWidth="1"/>
    <col min="3590" max="3840" width="9" style="206"/>
    <col min="3841" max="3841" width="31.75" style="206" customWidth="1"/>
    <col min="3842" max="3842" width="29.5" style="206" customWidth="1"/>
    <col min="3843" max="3843" width="32.375" style="206" customWidth="1"/>
    <col min="3844" max="3844" width="30" style="206" customWidth="1"/>
    <col min="3845" max="3845" width="12.75" style="206" bestFit="1" customWidth="1"/>
    <col min="3846" max="4096" width="9" style="206"/>
    <col min="4097" max="4097" width="31.75" style="206" customWidth="1"/>
    <col min="4098" max="4098" width="29.5" style="206" customWidth="1"/>
    <col min="4099" max="4099" width="32.375" style="206" customWidth="1"/>
    <col min="4100" max="4100" width="30" style="206" customWidth="1"/>
    <col min="4101" max="4101" width="12.75" style="206" bestFit="1" customWidth="1"/>
    <col min="4102" max="4352" width="9" style="206"/>
    <col min="4353" max="4353" width="31.75" style="206" customWidth="1"/>
    <col min="4354" max="4354" width="29.5" style="206" customWidth="1"/>
    <col min="4355" max="4355" width="32.375" style="206" customWidth="1"/>
    <col min="4356" max="4356" width="30" style="206" customWidth="1"/>
    <col min="4357" max="4357" width="12.75" style="206" bestFit="1" customWidth="1"/>
    <col min="4358" max="4608" width="9" style="206"/>
    <col min="4609" max="4609" width="31.75" style="206" customWidth="1"/>
    <col min="4610" max="4610" width="29.5" style="206" customWidth="1"/>
    <col min="4611" max="4611" width="32.375" style="206" customWidth="1"/>
    <col min="4612" max="4612" width="30" style="206" customWidth="1"/>
    <col min="4613" max="4613" width="12.75" style="206" bestFit="1" customWidth="1"/>
    <col min="4614" max="4864" width="9" style="206"/>
    <col min="4865" max="4865" width="31.75" style="206" customWidth="1"/>
    <col min="4866" max="4866" width="29.5" style="206" customWidth="1"/>
    <col min="4867" max="4867" width="32.375" style="206" customWidth="1"/>
    <col min="4868" max="4868" width="30" style="206" customWidth="1"/>
    <col min="4869" max="4869" width="12.75" style="206" bestFit="1" customWidth="1"/>
    <col min="4870" max="5120" width="9" style="206"/>
    <col min="5121" max="5121" width="31.75" style="206" customWidth="1"/>
    <col min="5122" max="5122" width="29.5" style="206" customWidth="1"/>
    <col min="5123" max="5123" width="32.375" style="206" customWidth="1"/>
    <col min="5124" max="5124" width="30" style="206" customWidth="1"/>
    <col min="5125" max="5125" width="12.75" style="206" bestFit="1" customWidth="1"/>
    <col min="5126" max="5376" width="9" style="206"/>
    <col min="5377" max="5377" width="31.75" style="206" customWidth="1"/>
    <col min="5378" max="5378" width="29.5" style="206" customWidth="1"/>
    <col min="5379" max="5379" width="32.375" style="206" customWidth="1"/>
    <col min="5380" max="5380" width="30" style="206" customWidth="1"/>
    <col min="5381" max="5381" width="12.75" style="206" bestFit="1" customWidth="1"/>
    <col min="5382" max="5632" width="9" style="206"/>
    <col min="5633" max="5633" width="31.75" style="206" customWidth="1"/>
    <col min="5634" max="5634" width="29.5" style="206" customWidth="1"/>
    <col min="5635" max="5635" width="32.375" style="206" customWidth="1"/>
    <col min="5636" max="5636" width="30" style="206" customWidth="1"/>
    <col min="5637" max="5637" width="12.75" style="206" bestFit="1" customWidth="1"/>
    <col min="5638" max="5888" width="9" style="206"/>
    <col min="5889" max="5889" width="31.75" style="206" customWidth="1"/>
    <col min="5890" max="5890" width="29.5" style="206" customWidth="1"/>
    <col min="5891" max="5891" width="32.375" style="206" customWidth="1"/>
    <col min="5892" max="5892" width="30" style="206" customWidth="1"/>
    <col min="5893" max="5893" width="12.75" style="206" bestFit="1" customWidth="1"/>
    <col min="5894" max="6144" width="9" style="206"/>
    <col min="6145" max="6145" width="31.75" style="206" customWidth="1"/>
    <col min="6146" max="6146" width="29.5" style="206" customWidth="1"/>
    <col min="6147" max="6147" width="32.375" style="206" customWidth="1"/>
    <col min="6148" max="6148" width="30" style="206" customWidth="1"/>
    <col min="6149" max="6149" width="12.75" style="206" bestFit="1" customWidth="1"/>
    <col min="6150" max="6400" width="9" style="206"/>
    <col min="6401" max="6401" width="31.75" style="206" customWidth="1"/>
    <col min="6402" max="6402" width="29.5" style="206" customWidth="1"/>
    <col min="6403" max="6403" width="32.375" style="206" customWidth="1"/>
    <col min="6404" max="6404" width="30" style="206" customWidth="1"/>
    <col min="6405" max="6405" width="12.75" style="206" bestFit="1" customWidth="1"/>
    <col min="6406" max="6656" width="9" style="206"/>
    <col min="6657" max="6657" width="31.75" style="206" customWidth="1"/>
    <col min="6658" max="6658" width="29.5" style="206" customWidth="1"/>
    <col min="6659" max="6659" width="32.375" style="206" customWidth="1"/>
    <col min="6660" max="6660" width="30" style="206" customWidth="1"/>
    <col min="6661" max="6661" width="12.75" style="206" bestFit="1" customWidth="1"/>
    <col min="6662" max="6912" width="9" style="206"/>
    <col min="6913" max="6913" width="31.75" style="206" customWidth="1"/>
    <col min="6914" max="6914" width="29.5" style="206" customWidth="1"/>
    <col min="6915" max="6915" width="32.375" style="206" customWidth="1"/>
    <col min="6916" max="6916" width="30" style="206" customWidth="1"/>
    <col min="6917" max="6917" width="12.75" style="206" bestFit="1" customWidth="1"/>
    <col min="6918" max="7168" width="9" style="206"/>
    <col min="7169" max="7169" width="31.75" style="206" customWidth="1"/>
    <col min="7170" max="7170" width="29.5" style="206" customWidth="1"/>
    <col min="7171" max="7171" width="32.375" style="206" customWidth="1"/>
    <col min="7172" max="7172" width="30" style="206" customWidth="1"/>
    <col min="7173" max="7173" width="12.75" style="206" bestFit="1" customWidth="1"/>
    <col min="7174" max="7424" width="9" style="206"/>
    <col min="7425" max="7425" width="31.75" style="206" customWidth="1"/>
    <col min="7426" max="7426" width="29.5" style="206" customWidth="1"/>
    <col min="7427" max="7427" width="32.375" style="206" customWidth="1"/>
    <col min="7428" max="7428" width="30" style="206" customWidth="1"/>
    <col min="7429" max="7429" width="12.75" style="206" bestFit="1" customWidth="1"/>
    <col min="7430" max="7680" width="9" style="206"/>
    <col min="7681" max="7681" width="31.75" style="206" customWidth="1"/>
    <col min="7682" max="7682" width="29.5" style="206" customWidth="1"/>
    <col min="7683" max="7683" width="32.375" style="206" customWidth="1"/>
    <col min="7684" max="7684" width="30" style="206" customWidth="1"/>
    <col min="7685" max="7685" width="12.75" style="206" bestFit="1" customWidth="1"/>
    <col min="7686" max="7936" width="9" style="206"/>
    <col min="7937" max="7937" width="31.75" style="206" customWidth="1"/>
    <col min="7938" max="7938" width="29.5" style="206" customWidth="1"/>
    <col min="7939" max="7939" width="32.375" style="206" customWidth="1"/>
    <col min="7940" max="7940" width="30" style="206" customWidth="1"/>
    <col min="7941" max="7941" width="12.75" style="206" bestFit="1" customWidth="1"/>
    <col min="7942" max="8192" width="9" style="206"/>
    <col min="8193" max="8193" width="31.75" style="206" customWidth="1"/>
    <col min="8194" max="8194" width="29.5" style="206" customWidth="1"/>
    <col min="8195" max="8195" width="32.375" style="206" customWidth="1"/>
    <col min="8196" max="8196" width="30" style="206" customWidth="1"/>
    <col min="8197" max="8197" width="12.75" style="206" bestFit="1" customWidth="1"/>
    <col min="8198" max="8448" width="9" style="206"/>
    <col min="8449" max="8449" width="31.75" style="206" customWidth="1"/>
    <col min="8450" max="8450" width="29.5" style="206" customWidth="1"/>
    <col min="8451" max="8451" width="32.375" style="206" customWidth="1"/>
    <col min="8452" max="8452" width="30" style="206" customWidth="1"/>
    <col min="8453" max="8453" width="12.75" style="206" bestFit="1" customWidth="1"/>
    <col min="8454" max="8704" width="9" style="206"/>
    <col min="8705" max="8705" width="31.75" style="206" customWidth="1"/>
    <col min="8706" max="8706" width="29.5" style="206" customWidth="1"/>
    <col min="8707" max="8707" width="32.375" style="206" customWidth="1"/>
    <col min="8708" max="8708" width="30" style="206" customWidth="1"/>
    <col min="8709" max="8709" width="12.75" style="206" bestFit="1" customWidth="1"/>
    <col min="8710" max="8960" width="9" style="206"/>
    <col min="8961" max="8961" width="31.75" style="206" customWidth="1"/>
    <col min="8962" max="8962" width="29.5" style="206" customWidth="1"/>
    <col min="8963" max="8963" width="32.375" style="206" customWidth="1"/>
    <col min="8964" max="8964" width="30" style="206" customWidth="1"/>
    <col min="8965" max="8965" width="12.75" style="206" bestFit="1" customWidth="1"/>
    <col min="8966" max="9216" width="9" style="206"/>
    <col min="9217" max="9217" width="31.75" style="206" customWidth="1"/>
    <col min="9218" max="9218" width="29.5" style="206" customWidth="1"/>
    <col min="9219" max="9219" width="32.375" style="206" customWidth="1"/>
    <col min="9220" max="9220" width="30" style="206" customWidth="1"/>
    <col min="9221" max="9221" width="12.75" style="206" bestFit="1" customWidth="1"/>
    <col min="9222" max="9472" width="9" style="206"/>
    <col min="9473" max="9473" width="31.75" style="206" customWidth="1"/>
    <col min="9474" max="9474" width="29.5" style="206" customWidth="1"/>
    <col min="9475" max="9475" width="32.375" style="206" customWidth="1"/>
    <col min="9476" max="9476" width="30" style="206" customWidth="1"/>
    <col min="9477" max="9477" width="12.75" style="206" bestFit="1" customWidth="1"/>
    <col min="9478" max="9728" width="9" style="206"/>
    <col min="9729" max="9729" width="31.75" style="206" customWidth="1"/>
    <col min="9730" max="9730" width="29.5" style="206" customWidth="1"/>
    <col min="9731" max="9731" width="32.375" style="206" customWidth="1"/>
    <col min="9732" max="9732" width="30" style="206" customWidth="1"/>
    <col min="9733" max="9733" width="12.75" style="206" bestFit="1" customWidth="1"/>
    <col min="9734" max="9984" width="9" style="206"/>
    <col min="9985" max="9985" width="31.75" style="206" customWidth="1"/>
    <col min="9986" max="9986" width="29.5" style="206" customWidth="1"/>
    <col min="9987" max="9987" width="32.375" style="206" customWidth="1"/>
    <col min="9988" max="9988" width="30" style="206" customWidth="1"/>
    <col min="9989" max="9989" width="12.75" style="206" bestFit="1" customWidth="1"/>
    <col min="9990" max="10240" width="9" style="206"/>
    <col min="10241" max="10241" width="31.75" style="206" customWidth="1"/>
    <col min="10242" max="10242" width="29.5" style="206" customWidth="1"/>
    <col min="10243" max="10243" width="32.375" style="206" customWidth="1"/>
    <col min="10244" max="10244" width="30" style="206" customWidth="1"/>
    <col min="10245" max="10245" width="12.75" style="206" bestFit="1" customWidth="1"/>
    <col min="10246" max="10496" width="9" style="206"/>
    <col min="10497" max="10497" width="31.75" style="206" customWidth="1"/>
    <col min="10498" max="10498" width="29.5" style="206" customWidth="1"/>
    <col min="10499" max="10499" width="32.375" style="206" customWidth="1"/>
    <col min="10500" max="10500" width="30" style="206" customWidth="1"/>
    <col min="10501" max="10501" width="12.75" style="206" bestFit="1" customWidth="1"/>
    <col min="10502" max="10752" width="9" style="206"/>
    <col min="10753" max="10753" width="31.75" style="206" customWidth="1"/>
    <col min="10754" max="10754" width="29.5" style="206" customWidth="1"/>
    <col min="10755" max="10755" width="32.375" style="206" customWidth="1"/>
    <col min="10756" max="10756" width="30" style="206" customWidth="1"/>
    <col min="10757" max="10757" width="12.75" style="206" bestFit="1" customWidth="1"/>
    <col min="10758" max="11008" width="9" style="206"/>
    <col min="11009" max="11009" width="31.75" style="206" customWidth="1"/>
    <col min="11010" max="11010" width="29.5" style="206" customWidth="1"/>
    <col min="11011" max="11011" width="32.375" style="206" customWidth="1"/>
    <col min="11012" max="11012" width="30" style="206" customWidth="1"/>
    <col min="11013" max="11013" width="12.75" style="206" bestFit="1" customWidth="1"/>
    <col min="11014" max="11264" width="9" style="206"/>
    <col min="11265" max="11265" width="31.75" style="206" customWidth="1"/>
    <col min="11266" max="11266" width="29.5" style="206" customWidth="1"/>
    <col min="11267" max="11267" width="32.375" style="206" customWidth="1"/>
    <col min="11268" max="11268" width="30" style="206" customWidth="1"/>
    <col min="11269" max="11269" width="12.75" style="206" bestFit="1" customWidth="1"/>
    <col min="11270" max="11520" width="9" style="206"/>
    <col min="11521" max="11521" width="31.75" style="206" customWidth="1"/>
    <col min="11522" max="11522" width="29.5" style="206" customWidth="1"/>
    <col min="11523" max="11523" width="32.375" style="206" customWidth="1"/>
    <col min="11524" max="11524" width="30" style="206" customWidth="1"/>
    <col min="11525" max="11525" width="12.75" style="206" bestFit="1" customWidth="1"/>
    <col min="11526" max="11776" width="9" style="206"/>
    <col min="11777" max="11777" width="31.75" style="206" customWidth="1"/>
    <col min="11778" max="11778" width="29.5" style="206" customWidth="1"/>
    <col min="11779" max="11779" width="32.375" style="206" customWidth="1"/>
    <col min="11780" max="11780" width="30" style="206" customWidth="1"/>
    <col min="11781" max="11781" width="12.75" style="206" bestFit="1" customWidth="1"/>
    <col min="11782" max="12032" width="9" style="206"/>
    <col min="12033" max="12033" width="31.75" style="206" customWidth="1"/>
    <col min="12034" max="12034" width="29.5" style="206" customWidth="1"/>
    <col min="12035" max="12035" width="32.375" style="206" customWidth="1"/>
    <col min="12036" max="12036" width="30" style="206" customWidth="1"/>
    <col min="12037" max="12037" width="12.75" style="206" bestFit="1" customWidth="1"/>
    <col min="12038" max="12288" width="9" style="206"/>
    <col min="12289" max="12289" width="31.75" style="206" customWidth="1"/>
    <col min="12290" max="12290" width="29.5" style="206" customWidth="1"/>
    <col min="12291" max="12291" width="32.375" style="206" customWidth="1"/>
    <col min="12292" max="12292" width="30" style="206" customWidth="1"/>
    <col min="12293" max="12293" width="12.75" style="206" bestFit="1" customWidth="1"/>
    <col min="12294" max="12544" width="9" style="206"/>
    <col min="12545" max="12545" width="31.75" style="206" customWidth="1"/>
    <col min="12546" max="12546" width="29.5" style="206" customWidth="1"/>
    <col min="12547" max="12547" width="32.375" style="206" customWidth="1"/>
    <col min="12548" max="12548" width="30" style="206" customWidth="1"/>
    <col min="12549" max="12549" width="12.75" style="206" bestFit="1" customWidth="1"/>
    <col min="12550" max="12800" width="9" style="206"/>
    <col min="12801" max="12801" width="31.75" style="206" customWidth="1"/>
    <col min="12802" max="12802" width="29.5" style="206" customWidth="1"/>
    <col min="12803" max="12803" width="32.375" style="206" customWidth="1"/>
    <col min="12804" max="12804" width="30" style="206" customWidth="1"/>
    <col min="12805" max="12805" width="12.75" style="206" bestFit="1" customWidth="1"/>
    <col min="12806" max="13056" width="9" style="206"/>
    <col min="13057" max="13057" width="31.75" style="206" customWidth="1"/>
    <col min="13058" max="13058" width="29.5" style="206" customWidth="1"/>
    <col min="13059" max="13059" width="32.375" style="206" customWidth="1"/>
    <col min="13060" max="13060" width="30" style="206" customWidth="1"/>
    <col min="13061" max="13061" width="12.75" style="206" bestFit="1" customWidth="1"/>
    <col min="13062" max="13312" width="9" style="206"/>
    <col min="13313" max="13313" width="31.75" style="206" customWidth="1"/>
    <col min="13314" max="13314" width="29.5" style="206" customWidth="1"/>
    <col min="13315" max="13315" width="32.375" style="206" customWidth="1"/>
    <col min="13316" max="13316" width="30" style="206" customWidth="1"/>
    <col min="13317" max="13317" width="12.75" style="206" bestFit="1" customWidth="1"/>
    <col min="13318" max="13568" width="9" style="206"/>
    <col min="13569" max="13569" width="31.75" style="206" customWidth="1"/>
    <col min="13570" max="13570" width="29.5" style="206" customWidth="1"/>
    <col min="13571" max="13571" width="32.375" style="206" customWidth="1"/>
    <col min="13572" max="13572" width="30" style="206" customWidth="1"/>
    <col min="13573" max="13573" width="12.75" style="206" bestFit="1" customWidth="1"/>
    <col min="13574" max="13824" width="9" style="206"/>
    <col min="13825" max="13825" width="31.75" style="206" customWidth="1"/>
    <col min="13826" max="13826" width="29.5" style="206" customWidth="1"/>
    <col min="13827" max="13827" width="32.375" style="206" customWidth="1"/>
    <col min="13828" max="13828" width="30" style="206" customWidth="1"/>
    <col min="13829" max="13829" width="12.75" style="206" bestFit="1" customWidth="1"/>
    <col min="13830" max="14080" width="9" style="206"/>
    <col min="14081" max="14081" width="31.75" style="206" customWidth="1"/>
    <col min="14082" max="14082" width="29.5" style="206" customWidth="1"/>
    <col min="14083" max="14083" width="32.375" style="206" customWidth="1"/>
    <col min="14084" max="14084" width="30" style="206" customWidth="1"/>
    <col min="14085" max="14085" width="12.75" style="206" bestFit="1" customWidth="1"/>
    <col min="14086" max="14336" width="9" style="206"/>
    <col min="14337" max="14337" width="31.75" style="206" customWidth="1"/>
    <col min="14338" max="14338" width="29.5" style="206" customWidth="1"/>
    <col min="14339" max="14339" width="32.375" style="206" customWidth="1"/>
    <col min="14340" max="14340" width="30" style="206" customWidth="1"/>
    <col min="14341" max="14341" width="12.75" style="206" bestFit="1" customWidth="1"/>
    <col min="14342" max="14592" width="9" style="206"/>
    <col min="14593" max="14593" width="31.75" style="206" customWidth="1"/>
    <col min="14594" max="14594" width="29.5" style="206" customWidth="1"/>
    <col min="14595" max="14595" width="32.375" style="206" customWidth="1"/>
    <col min="14596" max="14596" width="30" style="206" customWidth="1"/>
    <col min="14597" max="14597" width="12.75" style="206" bestFit="1" customWidth="1"/>
    <col min="14598" max="14848" width="9" style="206"/>
    <col min="14849" max="14849" width="31.75" style="206" customWidth="1"/>
    <col min="14850" max="14850" width="29.5" style="206" customWidth="1"/>
    <col min="14851" max="14851" width="32.375" style="206" customWidth="1"/>
    <col min="14852" max="14852" width="30" style="206" customWidth="1"/>
    <col min="14853" max="14853" width="12.75" style="206" bestFit="1" customWidth="1"/>
    <col min="14854" max="15104" width="9" style="206"/>
    <col min="15105" max="15105" width="31.75" style="206" customWidth="1"/>
    <col min="15106" max="15106" width="29.5" style="206" customWidth="1"/>
    <col min="15107" max="15107" width="32.375" style="206" customWidth="1"/>
    <col min="15108" max="15108" width="30" style="206" customWidth="1"/>
    <col min="15109" max="15109" width="12.75" style="206" bestFit="1" customWidth="1"/>
    <col min="15110" max="15360" width="9" style="206"/>
    <col min="15361" max="15361" width="31.75" style="206" customWidth="1"/>
    <col min="15362" max="15362" width="29.5" style="206" customWidth="1"/>
    <col min="15363" max="15363" width="32.375" style="206" customWidth="1"/>
    <col min="15364" max="15364" width="30" style="206" customWidth="1"/>
    <col min="15365" max="15365" width="12.75" style="206" bestFit="1" customWidth="1"/>
    <col min="15366" max="15616" width="9" style="206"/>
    <col min="15617" max="15617" width="31.75" style="206" customWidth="1"/>
    <col min="15618" max="15618" width="29.5" style="206" customWidth="1"/>
    <col min="15619" max="15619" width="32.375" style="206" customWidth="1"/>
    <col min="15620" max="15620" width="30" style="206" customWidth="1"/>
    <col min="15621" max="15621" width="12.75" style="206" bestFit="1" customWidth="1"/>
    <col min="15622" max="15872" width="9" style="206"/>
    <col min="15873" max="15873" width="31.75" style="206" customWidth="1"/>
    <col min="15874" max="15874" width="29.5" style="206" customWidth="1"/>
    <col min="15875" max="15875" width="32.375" style="206" customWidth="1"/>
    <col min="15876" max="15876" width="30" style="206" customWidth="1"/>
    <col min="15877" max="15877" width="12.75" style="206" bestFit="1" customWidth="1"/>
    <col min="15878" max="16128" width="9" style="206"/>
    <col min="16129" max="16129" width="31.75" style="206" customWidth="1"/>
    <col min="16130" max="16130" width="29.5" style="206" customWidth="1"/>
    <col min="16131" max="16131" width="32.375" style="206" customWidth="1"/>
    <col min="16132" max="16132" width="30" style="206" customWidth="1"/>
    <col min="16133" max="16133" width="12.75" style="206" bestFit="1" customWidth="1"/>
    <col min="16134" max="16384" width="9" style="206"/>
  </cols>
  <sheetData>
    <row r="1" spans="1:5" ht="25.5">
      <c r="A1" s="3249" t="s">
        <v>422</v>
      </c>
      <c r="B1" s="3249"/>
      <c r="C1" s="3249"/>
      <c r="D1" s="3249"/>
    </row>
    <row r="2" spans="1:5" ht="8.25" customHeight="1"/>
    <row r="3" spans="1:5" s="152" customFormat="1" ht="23.25" customHeight="1">
      <c r="A3" s="152" t="s">
        <v>600</v>
      </c>
      <c r="B3" s="220"/>
      <c r="D3" s="220"/>
    </row>
    <row r="4" spans="1:5" s="152" customFormat="1" ht="24.75" customHeight="1">
      <c r="A4" s="152" t="s">
        <v>423</v>
      </c>
      <c r="B4" s="220"/>
      <c r="D4" s="220"/>
    </row>
    <row r="5" spans="1:5" ht="14.25" thickBot="1">
      <c r="D5" s="221" t="s">
        <v>424</v>
      </c>
    </row>
    <row r="6" spans="1:5" ht="19.7" customHeight="1" thickBot="1">
      <c r="A6" s="3250" t="s">
        <v>425</v>
      </c>
      <c r="B6" s="3251"/>
      <c r="C6" s="3252" t="s">
        <v>426</v>
      </c>
      <c r="D6" s="3253"/>
    </row>
    <row r="7" spans="1:5" ht="19.7" customHeight="1">
      <c r="A7" s="222" t="s">
        <v>427</v>
      </c>
      <c r="B7" s="223" t="s">
        <v>428</v>
      </c>
      <c r="C7" s="224" t="s">
        <v>427</v>
      </c>
      <c r="D7" s="225" t="s">
        <v>428</v>
      </c>
    </row>
    <row r="8" spans="1:5" ht="19.7" customHeight="1">
      <c r="A8" s="226" t="s">
        <v>429</v>
      </c>
      <c r="B8" s="227">
        <f>B9+B16+B26</f>
        <v>49581723.302607819</v>
      </c>
      <c r="C8" s="228" t="s">
        <v>429</v>
      </c>
      <c r="D8" s="229">
        <f>D9+D16+D26</f>
        <v>49581723.302607819</v>
      </c>
      <c r="E8" s="230"/>
    </row>
    <row r="9" spans="1:5" ht="19.7" customHeight="1">
      <c r="A9" s="231" t="s">
        <v>430</v>
      </c>
      <c r="B9" s="232">
        <f>B10</f>
        <v>46804453.302607819</v>
      </c>
      <c r="C9" s="233" t="s">
        <v>430</v>
      </c>
      <c r="D9" s="234">
        <f>SUM(D10:D15)</f>
        <v>46804453.302607819</v>
      </c>
    </row>
    <row r="10" spans="1:5" ht="19.7" customHeight="1">
      <c r="A10" s="235" t="s">
        <v>431</v>
      </c>
      <c r="B10" s="236">
        <f>SUM(B11:B13)</f>
        <v>46804453.302607819</v>
      </c>
      <c r="C10" s="237" t="s">
        <v>432</v>
      </c>
      <c r="D10" s="238">
        <v>0</v>
      </c>
    </row>
    <row r="11" spans="1:5" ht="19.7" customHeight="1">
      <c r="A11" s="235" t="s">
        <v>433</v>
      </c>
      <c r="B11" s="236">
        <f>예산총괄표3장!C7</f>
        <v>46799453.302607819</v>
      </c>
      <c r="C11" s="237" t="s">
        <v>434</v>
      </c>
      <c r="D11" s="238">
        <f>예산총괄표3장!G13</f>
        <v>46799453.302607819</v>
      </c>
    </row>
    <row r="12" spans="1:5" ht="19.7" customHeight="1">
      <c r="A12" s="235" t="s">
        <v>435</v>
      </c>
      <c r="B12" s="236">
        <f>예산총괄표3장!C8</f>
        <v>5000</v>
      </c>
      <c r="C12" s="237" t="s">
        <v>436</v>
      </c>
      <c r="D12" s="239">
        <f>예산총괄표3장!G14</f>
        <v>5000</v>
      </c>
    </row>
    <row r="13" spans="1:5" ht="19.7" customHeight="1">
      <c r="A13" s="235" t="s">
        <v>437</v>
      </c>
      <c r="B13" s="236">
        <v>0</v>
      </c>
      <c r="C13" s="237" t="s">
        <v>438</v>
      </c>
      <c r="D13" s="238">
        <f>'3-1.사업예산총괄표'!F15</f>
        <v>0</v>
      </c>
    </row>
    <row r="14" spans="1:5" ht="19.7" customHeight="1">
      <c r="A14" s="235"/>
      <c r="B14" s="236"/>
      <c r="C14" s="237" t="s">
        <v>439</v>
      </c>
      <c r="D14" s="238">
        <f>예산총괄표3장!C18</f>
        <v>0</v>
      </c>
    </row>
    <row r="15" spans="1:5" ht="19.7" customHeight="1">
      <c r="A15" s="235"/>
      <c r="B15" s="236"/>
      <c r="C15" s="237" t="s">
        <v>440</v>
      </c>
      <c r="D15" s="238">
        <f>'3-1.사업예산총괄표'!F19</f>
        <v>0</v>
      </c>
    </row>
    <row r="16" spans="1:5" ht="19.7" customHeight="1">
      <c r="A16" s="231" t="s">
        <v>430</v>
      </c>
      <c r="B16" s="232">
        <f>B17</f>
        <v>2777270</v>
      </c>
      <c r="C16" s="233" t="s">
        <v>430</v>
      </c>
      <c r="D16" s="234">
        <f>D17</f>
        <v>2777270</v>
      </c>
    </row>
    <row r="17" spans="1:4" ht="19.7" customHeight="1">
      <c r="A17" s="235" t="s">
        <v>441</v>
      </c>
      <c r="B17" s="236">
        <f>SUM(B18:B25)</f>
        <v>2777270</v>
      </c>
      <c r="C17" s="237" t="s">
        <v>442</v>
      </c>
      <c r="D17" s="238">
        <f>SUM(D18:D25)</f>
        <v>2777270</v>
      </c>
    </row>
    <row r="18" spans="1:4" ht="19.7" customHeight="1">
      <c r="A18" s="235" t="s">
        <v>443</v>
      </c>
      <c r="B18" s="236">
        <v>0</v>
      </c>
      <c r="C18" s="237" t="s">
        <v>444</v>
      </c>
      <c r="D18" s="238">
        <f>예산총괄표3장!G16</f>
        <v>2277270</v>
      </c>
    </row>
    <row r="19" spans="1:4" ht="19.7" customHeight="1">
      <c r="A19" s="235" t="s">
        <v>445</v>
      </c>
      <c r="B19" s="236">
        <v>0</v>
      </c>
      <c r="C19" s="237" t="s">
        <v>446</v>
      </c>
      <c r="D19" s="238">
        <v>0</v>
      </c>
    </row>
    <row r="20" spans="1:4" ht="19.7" customHeight="1">
      <c r="A20" s="235" t="s">
        <v>447</v>
      </c>
      <c r="B20" s="236">
        <v>0</v>
      </c>
      <c r="C20" s="237" t="s">
        <v>448</v>
      </c>
      <c r="D20" s="238">
        <f>예산총괄표3장!G19</f>
        <v>500000</v>
      </c>
    </row>
    <row r="21" spans="1:4" ht="19.7" customHeight="1">
      <c r="A21" s="235" t="s">
        <v>449</v>
      </c>
      <c r="B21" s="236">
        <v>0</v>
      </c>
      <c r="C21" s="237" t="s">
        <v>450</v>
      </c>
      <c r="D21" s="238">
        <v>0</v>
      </c>
    </row>
    <row r="22" spans="1:4" ht="19.7" customHeight="1">
      <c r="A22" s="235" t="s">
        <v>451</v>
      </c>
      <c r="B22" s="236">
        <v>0</v>
      </c>
      <c r="C22" s="237" t="s">
        <v>452</v>
      </c>
      <c r="D22" s="238">
        <v>0</v>
      </c>
    </row>
    <row r="23" spans="1:4" ht="19.7" customHeight="1">
      <c r="A23" s="235" t="s">
        <v>453</v>
      </c>
      <c r="B23" s="236">
        <f>'3-2.자본예산총괄표'!C17</f>
        <v>2277270</v>
      </c>
      <c r="C23" s="237" t="s">
        <v>454</v>
      </c>
      <c r="D23" s="238">
        <v>0</v>
      </c>
    </row>
    <row r="24" spans="1:4" ht="19.7" customHeight="1">
      <c r="A24" s="235" t="s">
        <v>455</v>
      </c>
      <c r="B24" s="236">
        <f>'3-2.자본예산총괄표'!C21</f>
        <v>500000</v>
      </c>
      <c r="C24" s="237"/>
      <c r="D24" s="238"/>
    </row>
    <row r="25" spans="1:4" ht="19.7" customHeight="1" thickBot="1">
      <c r="A25" s="240" t="s">
        <v>456</v>
      </c>
      <c r="B25" s="241">
        <v>0</v>
      </c>
      <c r="C25" s="242"/>
      <c r="D25" s="243"/>
    </row>
    <row r="26" spans="1:4" ht="17.25" hidden="1" customHeight="1">
      <c r="A26" s="244" t="s">
        <v>430</v>
      </c>
      <c r="B26" s="245">
        <f>B27</f>
        <v>0</v>
      </c>
      <c r="C26" s="246" t="s">
        <v>430</v>
      </c>
      <c r="D26" s="247">
        <f>D28</f>
        <v>0</v>
      </c>
    </row>
    <row r="27" spans="1:4" ht="17.25" hidden="1" customHeight="1">
      <c r="A27" s="235" t="s">
        <v>457</v>
      </c>
      <c r="B27" s="248">
        <f>SUM(B28:B29)</f>
        <v>0</v>
      </c>
      <c r="C27" s="237"/>
      <c r="D27" s="249"/>
    </row>
    <row r="28" spans="1:4" ht="17.25" hidden="1" customHeight="1">
      <c r="A28" s="235" t="s">
        <v>458</v>
      </c>
      <c r="B28" s="248"/>
      <c r="C28" s="237"/>
      <c r="D28" s="249"/>
    </row>
    <row r="29" spans="1:4" ht="13.5" hidden="1" customHeight="1" thickBot="1">
      <c r="A29" s="240" t="s">
        <v>459</v>
      </c>
      <c r="B29" s="241">
        <v>0</v>
      </c>
      <c r="C29" s="250"/>
      <c r="D29" s="251"/>
    </row>
    <row r="30" spans="1:4" s="152" customFormat="1" ht="33" customHeight="1" thickBot="1">
      <c r="A30" s="147" t="s">
        <v>460</v>
      </c>
      <c r="B30" s="220"/>
      <c r="D30" s="220"/>
    </row>
    <row r="31" spans="1:4" s="152" customFormat="1" ht="32.25" customHeight="1" thickBot="1">
      <c r="A31" s="3254" t="s">
        <v>461</v>
      </c>
      <c r="B31" s="3255"/>
      <c r="C31" s="3256" t="s">
        <v>462</v>
      </c>
      <c r="D31" s="3257"/>
    </row>
    <row r="32" spans="1:4" s="152" customFormat="1" ht="32.25" customHeight="1">
      <c r="A32" s="252" t="s">
        <v>463</v>
      </c>
      <c r="B32" s="253" t="s">
        <v>464</v>
      </c>
      <c r="C32" s="254" t="s">
        <v>465</v>
      </c>
      <c r="D32" s="255" t="s">
        <v>466</v>
      </c>
    </row>
    <row r="33" spans="1:4" s="152" customFormat="1" ht="32.25" customHeight="1" thickBot="1">
      <c r="A33" s="256" t="s">
        <v>2272</v>
      </c>
      <c r="B33" s="257" t="s">
        <v>2273</v>
      </c>
      <c r="C33" s="256" t="s">
        <v>2274</v>
      </c>
      <c r="D33" s="258" t="s">
        <v>2275</v>
      </c>
    </row>
    <row r="34" spans="1:4" ht="17.25" customHeight="1">
      <c r="A34" s="152"/>
      <c r="B34" s="259"/>
      <c r="C34" s="152"/>
      <c r="D34" s="259"/>
    </row>
    <row r="35" spans="1:4" ht="16.5" customHeight="1">
      <c r="A35" s="206" t="s">
        <v>467</v>
      </c>
    </row>
    <row r="36" spans="1:4" ht="16.5" customHeight="1">
      <c r="A36" s="206" t="s">
        <v>468</v>
      </c>
    </row>
    <row r="37" spans="1:4" ht="16.5" customHeight="1">
      <c r="A37" s="206" t="s">
        <v>469</v>
      </c>
    </row>
    <row r="38" spans="1:4" ht="16.5" customHeight="1">
      <c r="A38" s="206" t="s">
        <v>470</v>
      </c>
    </row>
    <row r="39" spans="1:4" ht="18.75" customHeight="1">
      <c r="A39" s="3258" t="s">
        <v>471</v>
      </c>
      <c r="B39" s="3258"/>
      <c r="C39" s="3258"/>
      <c r="D39" s="3258"/>
    </row>
    <row r="40" spans="1:4" ht="18.75" customHeight="1">
      <c r="A40" s="3258"/>
      <c r="B40" s="3258"/>
      <c r="C40" s="3258"/>
      <c r="D40" s="3258"/>
    </row>
    <row r="41" spans="1:4" ht="16.5" customHeight="1">
      <c r="A41" s="3245"/>
      <c r="B41" s="3245"/>
      <c r="C41" s="3245"/>
      <c r="D41" s="3245"/>
    </row>
    <row r="42" spans="1:4" ht="16.5" customHeight="1">
      <c r="A42" s="260"/>
      <c r="B42" s="260"/>
      <c r="C42" s="260"/>
      <c r="D42" s="260"/>
    </row>
    <row r="43" spans="1:4" ht="16.5" customHeight="1">
      <c r="A43" s="260"/>
      <c r="B43" s="260"/>
      <c r="C43" s="260"/>
      <c r="D43" s="260"/>
    </row>
    <row r="44" spans="1:4" ht="16.5" customHeight="1"/>
    <row r="45" spans="1:4" s="261" customFormat="1" ht="16.5" customHeight="1">
      <c r="B45" s="262"/>
      <c r="C45" s="3246" t="s">
        <v>601</v>
      </c>
      <c r="D45" s="3246"/>
    </row>
    <row r="46" spans="1:4" ht="18.75" customHeight="1"/>
    <row r="47" spans="1:4" ht="20.25">
      <c r="B47" s="3247" t="s">
        <v>2184</v>
      </c>
      <c r="C47" s="3247"/>
      <c r="D47" s="3247"/>
    </row>
    <row r="50" spans="1:4" ht="13.5" customHeight="1">
      <c r="A50" s="3248"/>
      <c r="B50" s="3248"/>
      <c r="C50" s="3248"/>
      <c r="D50" s="3248"/>
    </row>
    <row r="51" spans="1:4">
      <c r="A51" s="3248"/>
      <c r="B51" s="3248"/>
      <c r="C51" s="3248"/>
      <c r="D51" s="3248"/>
    </row>
    <row r="52" spans="1:4">
      <c r="B52" s="263"/>
      <c r="C52" s="263"/>
    </row>
  </sheetData>
  <mergeCells count="10">
    <mergeCell ref="A41:D41"/>
    <mergeCell ref="C45:D45"/>
    <mergeCell ref="B47:D47"/>
    <mergeCell ref="A50:D51"/>
    <mergeCell ref="A1:D1"/>
    <mergeCell ref="A6:B6"/>
    <mergeCell ref="C6:D6"/>
    <mergeCell ref="A31:B31"/>
    <mergeCell ref="C31:D31"/>
    <mergeCell ref="A39:D40"/>
  </mergeCells>
  <phoneticPr fontId="15" type="noConversion"/>
  <pageMargins left="0.86614173228346458" right="0.74803149606299213" top="0.62992125984251968" bottom="0.70866141732283472" header="0.51181102362204722" footer="0.51181102362204722"/>
  <pageSetup paperSize="9" scale="95" firstPageNumber="4" fitToHeight="0" orientation="landscape" useFirstPageNumber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58"/>
  <sheetViews>
    <sheetView workbookViewId="0">
      <selection activeCell="I14" sqref="I14"/>
    </sheetView>
  </sheetViews>
  <sheetFormatPr defaultRowHeight="13.5"/>
  <cols>
    <col min="1" max="1" width="26.875" style="143" customWidth="1"/>
    <col min="2" max="2" width="8.25" style="143" customWidth="1"/>
    <col min="3" max="256" width="9" style="143"/>
    <col min="257" max="257" width="26.875" style="143" customWidth="1"/>
    <col min="258" max="258" width="8.25" style="143" customWidth="1"/>
    <col min="259" max="512" width="9" style="143"/>
    <col min="513" max="513" width="26.875" style="143" customWidth="1"/>
    <col min="514" max="514" width="8.25" style="143" customWidth="1"/>
    <col min="515" max="768" width="9" style="143"/>
    <col min="769" max="769" width="26.875" style="143" customWidth="1"/>
    <col min="770" max="770" width="8.25" style="143" customWidth="1"/>
    <col min="771" max="1024" width="9" style="143"/>
    <col min="1025" max="1025" width="26.875" style="143" customWidth="1"/>
    <col min="1026" max="1026" width="8.25" style="143" customWidth="1"/>
    <col min="1027" max="1280" width="9" style="143"/>
    <col min="1281" max="1281" width="26.875" style="143" customWidth="1"/>
    <col min="1282" max="1282" width="8.25" style="143" customWidth="1"/>
    <col min="1283" max="1536" width="9" style="143"/>
    <col min="1537" max="1537" width="26.875" style="143" customWidth="1"/>
    <col min="1538" max="1538" width="8.25" style="143" customWidth="1"/>
    <col min="1539" max="1792" width="9" style="143"/>
    <col min="1793" max="1793" width="26.875" style="143" customWidth="1"/>
    <col min="1794" max="1794" width="8.25" style="143" customWidth="1"/>
    <col min="1795" max="2048" width="9" style="143"/>
    <col min="2049" max="2049" width="26.875" style="143" customWidth="1"/>
    <col min="2050" max="2050" width="8.25" style="143" customWidth="1"/>
    <col min="2051" max="2304" width="9" style="143"/>
    <col min="2305" max="2305" width="26.875" style="143" customWidth="1"/>
    <col min="2306" max="2306" width="8.25" style="143" customWidth="1"/>
    <col min="2307" max="2560" width="9" style="143"/>
    <col min="2561" max="2561" width="26.875" style="143" customWidth="1"/>
    <col min="2562" max="2562" width="8.25" style="143" customWidth="1"/>
    <col min="2563" max="2816" width="9" style="143"/>
    <col min="2817" max="2817" width="26.875" style="143" customWidth="1"/>
    <col min="2818" max="2818" width="8.25" style="143" customWidth="1"/>
    <col min="2819" max="3072" width="9" style="143"/>
    <col min="3073" max="3073" width="26.875" style="143" customWidth="1"/>
    <col min="3074" max="3074" width="8.25" style="143" customWidth="1"/>
    <col min="3075" max="3328" width="9" style="143"/>
    <col min="3329" max="3329" width="26.875" style="143" customWidth="1"/>
    <col min="3330" max="3330" width="8.25" style="143" customWidth="1"/>
    <col min="3331" max="3584" width="9" style="143"/>
    <col min="3585" max="3585" width="26.875" style="143" customWidth="1"/>
    <col min="3586" max="3586" width="8.25" style="143" customWidth="1"/>
    <col min="3587" max="3840" width="9" style="143"/>
    <col min="3841" max="3841" width="26.875" style="143" customWidth="1"/>
    <col min="3842" max="3842" width="8.25" style="143" customWidth="1"/>
    <col min="3843" max="4096" width="9" style="143"/>
    <col min="4097" max="4097" width="26.875" style="143" customWidth="1"/>
    <col min="4098" max="4098" width="8.25" style="143" customWidth="1"/>
    <col min="4099" max="4352" width="9" style="143"/>
    <col min="4353" max="4353" width="26.875" style="143" customWidth="1"/>
    <col min="4354" max="4354" width="8.25" style="143" customWidth="1"/>
    <col min="4355" max="4608" width="9" style="143"/>
    <col min="4609" max="4609" width="26.875" style="143" customWidth="1"/>
    <col min="4610" max="4610" width="8.25" style="143" customWidth="1"/>
    <col min="4611" max="4864" width="9" style="143"/>
    <col min="4865" max="4865" width="26.875" style="143" customWidth="1"/>
    <col min="4866" max="4866" width="8.25" style="143" customWidth="1"/>
    <col min="4867" max="5120" width="9" style="143"/>
    <col min="5121" max="5121" width="26.875" style="143" customWidth="1"/>
    <col min="5122" max="5122" width="8.25" style="143" customWidth="1"/>
    <col min="5123" max="5376" width="9" style="143"/>
    <col min="5377" max="5377" width="26.875" style="143" customWidth="1"/>
    <col min="5378" max="5378" width="8.25" style="143" customWidth="1"/>
    <col min="5379" max="5632" width="9" style="143"/>
    <col min="5633" max="5633" width="26.875" style="143" customWidth="1"/>
    <col min="5634" max="5634" width="8.25" style="143" customWidth="1"/>
    <col min="5635" max="5888" width="9" style="143"/>
    <col min="5889" max="5889" width="26.875" style="143" customWidth="1"/>
    <col min="5890" max="5890" width="8.25" style="143" customWidth="1"/>
    <col min="5891" max="6144" width="9" style="143"/>
    <col min="6145" max="6145" width="26.875" style="143" customWidth="1"/>
    <col min="6146" max="6146" width="8.25" style="143" customWidth="1"/>
    <col min="6147" max="6400" width="9" style="143"/>
    <col min="6401" max="6401" width="26.875" style="143" customWidth="1"/>
    <col min="6402" max="6402" width="8.25" style="143" customWidth="1"/>
    <col min="6403" max="6656" width="9" style="143"/>
    <col min="6657" max="6657" width="26.875" style="143" customWidth="1"/>
    <col min="6658" max="6658" width="8.25" style="143" customWidth="1"/>
    <col min="6659" max="6912" width="9" style="143"/>
    <col min="6913" max="6913" width="26.875" style="143" customWidth="1"/>
    <col min="6914" max="6914" width="8.25" style="143" customWidth="1"/>
    <col min="6915" max="7168" width="9" style="143"/>
    <col min="7169" max="7169" width="26.875" style="143" customWidth="1"/>
    <col min="7170" max="7170" width="8.25" style="143" customWidth="1"/>
    <col min="7171" max="7424" width="9" style="143"/>
    <col min="7425" max="7425" width="26.875" style="143" customWidth="1"/>
    <col min="7426" max="7426" width="8.25" style="143" customWidth="1"/>
    <col min="7427" max="7680" width="9" style="143"/>
    <col min="7681" max="7681" width="26.875" style="143" customWidth="1"/>
    <col min="7682" max="7682" width="8.25" style="143" customWidth="1"/>
    <col min="7683" max="7936" width="9" style="143"/>
    <col min="7937" max="7937" width="26.875" style="143" customWidth="1"/>
    <col min="7938" max="7938" width="8.25" style="143" customWidth="1"/>
    <col min="7939" max="8192" width="9" style="143"/>
    <col min="8193" max="8193" width="26.875" style="143" customWidth="1"/>
    <col min="8194" max="8194" width="8.25" style="143" customWidth="1"/>
    <col min="8195" max="8448" width="9" style="143"/>
    <col min="8449" max="8449" width="26.875" style="143" customWidth="1"/>
    <col min="8450" max="8450" width="8.25" style="143" customWidth="1"/>
    <col min="8451" max="8704" width="9" style="143"/>
    <col min="8705" max="8705" width="26.875" style="143" customWidth="1"/>
    <col min="8706" max="8706" width="8.25" style="143" customWidth="1"/>
    <col min="8707" max="8960" width="9" style="143"/>
    <col min="8961" max="8961" width="26.875" style="143" customWidth="1"/>
    <col min="8962" max="8962" width="8.25" style="143" customWidth="1"/>
    <col min="8963" max="9216" width="9" style="143"/>
    <col min="9217" max="9217" width="26.875" style="143" customWidth="1"/>
    <col min="9218" max="9218" width="8.25" style="143" customWidth="1"/>
    <col min="9219" max="9472" width="9" style="143"/>
    <col min="9473" max="9473" width="26.875" style="143" customWidth="1"/>
    <col min="9474" max="9474" width="8.25" style="143" customWidth="1"/>
    <col min="9475" max="9728" width="9" style="143"/>
    <col min="9729" max="9729" width="26.875" style="143" customWidth="1"/>
    <col min="9730" max="9730" width="8.25" style="143" customWidth="1"/>
    <col min="9731" max="9984" width="9" style="143"/>
    <col min="9985" max="9985" width="26.875" style="143" customWidth="1"/>
    <col min="9986" max="9986" width="8.25" style="143" customWidth="1"/>
    <col min="9987" max="10240" width="9" style="143"/>
    <col min="10241" max="10241" width="26.875" style="143" customWidth="1"/>
    <col min="10242" max="10242" width="8.25" style="143" customWidth="1"/>
    <col min="10243" max="10496" width="9" style="143"/>
    <col min="10497" max="10497" width="26.875" style="143" customWidth="1"/>
    <col min="10498" max="10498" width="8.25" style="143" customWidth="1"/>
    <col min="10499" max="10752" width="9" style="143"/>
    <col min="10753" max="10753" width="26.875" style="143" customWidth="1"/>
    <col min="10754" max="10754" width="8.25" style="143" customWidth="1"/>
    <col min="10755" max="11008" width="9" style="143"/>
    <col min="11009" max="11009" width="26.875" style="143" customWidth="1"/>
    <col min="11010" max="11010" width="8.25" style="143" customWidth="1"/>
    <col min="11011" max="11264" width="9" style="143"/>
    <col min="11265" max="11265" width="26.875" style="143" customWidth="1"/>
    <col min="11266" max="11266" width="8.25" style="143" customWidth="1"/>
    <col min="11267" max="11520" width="9" style="143"/>
    <col min="11521" max="11521" width="26.875" style="143" customWidth="1"/>
    <col min="11522" max="11522" width="8.25" style="143" customWidth="1"/>
    <col min="11523" max="11776" width="9" style="143"/>
    <col min="11777" max="11777" width="26.875" style="143" customWidth="1"/>
    <col min="11778" max="11778" width="8.25" style="143" customWidth="1"/>
    <col min="11779" max="12032" width="9" style="143"/>
    <col min="12033" max="12033" width="26.875" style="143" customWidth="1"/>
    <col min="12034" max="12034" width="8.25" style="143" customWidth="1"/>
    <col min="12035" max="12288" width="9" style="143"/>
    <col min="12289" max="12289" width="26.875" style="143" customWidth="1"/>
    <col min="12290" max="12290" width="8.25" style="143" customWidth="1"/>
    <col min="12291" max="12544" width="9" style="143"/>
    <col min="12545" max="12545" width="26.875" style="143" customWidth="1"/>
    <col min="12546" max="12546" width="8.25" style="143" customWidth="1"/>
    <col min="12547" max="12800" width="9" style="143"/>
    <col min="12801" max="12801" width="26.875" style="143" customWidth="1"/>
    <col min="12802" max="12802" width="8.25" style="143" customWidth="1"/>
    <col min="12803" max="13056" width="9" style="143"/>
    <col min="13057" max="13057" width="26.875" style="143" customWidth="1"/>
    <col min="13058" max="13058" width="8.25" style="143" customWidth="1"/>
    <col min="13059" max="13312" width="9" style="143"/>
    <col min="13313" max="13313" width="26.875" style="143" customWidth="1"/>
    <col min="13314" max="13314" width="8.25" style="143" customWidth="1"/>
    <col min="13315" max="13568" width="9" style="143"/>
    <col min="13569" max="13569" width="26.875" style="143" customWidth="1"/>
    <col min="13570" max="13570" width="8.25" style="143" customWidth="1"/>
    <col min="13571" max="13824" width="9" style="143"/>
    <col min="13825" max="13825" width="26.875" style="143" customWidth="1"/>
    <col min="13826" max="13826" width="8.25" style="143" customWidth="1"/>
    <col min="13827" max="14080" width="9" style="143"/>
    <col min="14081" max="14081" width="26.875" style="143" customWidth="1"/>
    <col min="14082" max="14082" width="8.25" style="143" customWidth="1"/>
    <col min="14083" max="14336" width="9" style="143"/>
    <col min="14337" max="14337" width="26.875" style="143" customWidth="1"/>
    <col min="14338" max="14338" width="8.25" style="143" customWidth="1"/>
    <col min="14339" max="14592" width="9" style="143"/>
    <col min="14593" max="14593" width="26.875" style="143" customWidth="1"/>
    <col min="14594" max="14594" width="8.25" style="143" customWidth="1"/>
    <col min="14595" max="14848" width="9" style="143"/>
    <col min="14849" max="14849" width="26.875" style="143" customWidth="1"/>
    <col min="14850" max="14850" width="8.25" style="143" customWidth="1"/>
    <col min="14851" max="15104" width="9" style="143"/>
    <col min="15105" max="15105" width="26.875" style="143" customWidth="1"/>
    <col min="15106" max="15106" width="8.25" style="143" customWidth="1"/>
    <col min="15107" max="15360" width="9" style="143"/>
    <col min="15361" max="15361" width="26.875" style="143" customWidth="1"/>
    <col min="15362" max="15362" width="8.25" style="143" customWidth="1"/>
    <col min="15363" max="15616" width="9" style="143"/>
    <col min="15617" max="15617" width="26.875" style="143" customWidth="1"/>
    <col min="15618" max="15618" width="8.25" style="143" customWidth="1"/>
    <col min="15619" max="15872" width="9" style="143"/>
    <col min="15873" max="15873" width="26.875" style="143" customWidth="1"/>
    <col min="15874" max="15874" width="8.25" style="143" customWidth="1"/>
    <col min="15875" max="16128" width="9" style="143"/>
    <col min="16129" max="16129" width="26.875" style="143" customWidth="1"/>
    <col min="16130" max="16130" width="8.25" style="143" customWidth="1"/>
    <col min="16131" max="16384" width="9" style="143"/>
  </cols>
  <sheetData>
    <row r="1" spans="1:13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43.5" customHeight="1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13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</row>
    <row r="6" spans="1:13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</row>
    <row r="7" spans="1:13">
      <c r="A7" s="142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</row>
    <row r="8" spans="1:13">
      <c r="A8" s="142"/>
      <c r="B8" s="142"/>
      <c r="K8" s="142"/>
      <c r="L8" s="142"/>
      <c r="M8" s="142"/>
    </row>
    <row r="9" spans="1:13" ht="46.5">
      <c r="A9" s="142"/>
      <c r="B9" s="3232" t="s">
        <v>472</v>
      </c>
      <c r="C9" s="3232"/>
      <c r="D9" s="3232"/>
      <c r="E9" s="3232"/>
      <c r="F9" s="3232"/>
      <c r="G9" s="3232"/>
      <c r="H9" s="3232"/>
      <c r="I9" s="3232"/>
      <c r="J9" s="148"/>
      <c r="K9" s="142"/>
      <c r="L9" s="142"/>
      <c r="M9" s="142"/>
    </row>
    <row r="10" spans="1:13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</row>
    <row r="11" spans="1:13">
      <c r="A11" s="142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</row>
    <row r="12" spans="1:13" ht="46.5">
      <c r="A12" s="142"/>
      <c r="B12" s="142"/>
      <c r="K12" s="148"/>
      <c r="L12" s="142"/>
      <c r="M12" s="142"/>
    </row>
    <row r="13" spans="1:13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</row>
    <row r="14" spans="1:13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</row>
    <row r="15" spans="1:13" ht="29.25" customHeight="1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</row>
    <row r="16" spans="1:13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3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</row>
    <row r="18" spans="1:13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</row>
    <row r="19" spans="1:13" ht="30" customHeight="1">
      <c r="A19" s="142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</row>
    <row r="20" spans="1:13" ht="50.25" customHeight="1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</row>
    <row r="21" spans="1:13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</row>
    <row r="22" spans="1:13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</row>
    <row r="23" spans="1:13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</row>
    <row r="24" spans="1:13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</row>
    <row r="25" spans="1:13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</row>
    <row r="26" spans="1:13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</row>
    <row r="27" spans="1:13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</row>
    <row r="28" spans="1:13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13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13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13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13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</row>
    <row r="33" spans="1:13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</row>
    <row r="34" spans="1:13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</row>
    <row r="35" spans="1:13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</row>
    <row r="36" spans="1:13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</row>
    <row r="37" spans="1:13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</row>
    <row r="38" spans="1:13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</row>
    <row r="39" spans="1:13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</row>
    <row r="40" spans="1:13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</row>
    <row r="41" spans="1:13">
      <c r="A41" s="142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</row>
    <row r="42" spans="1:13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</row>
    <row r="43" spans="1:13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</row>
    <row r="44" spans="1:13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</row>
    <row r="45" spans="1:13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</row>
    <row r="46" spans="1:13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</row>
    <row r="47" spans="1:13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</row>
    <row r="48" spans="1:13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</row>
    <row r="49" spans="1:13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</row>
    <row r="50" spans="1:13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</row>
    <row r="51" spans="1:13">
      <c r="A51" s="142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</row>
    <row r="52" spans="1:13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</row>
    <row r="53" spans="1:13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</row>
    <row r="54" spans="1:13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</row>
    <row r="55" spans="1:13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</row>
    <row r="56" spans="1:13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</row>
    <row r="57" spans="1:13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</row>
    <row r="58" spans="1:13">
      <c r="A58" s="142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</row>
  </sheetData>
  <mergeCells count="1">
    <mergeCell ref="B9:I9"/>
  </mergeCells>
  <phoneticPr fontId="15" type="noConversion"/>
  <pageMargins left="0.74803149606299213" right="0.74803149606299213" top="1.4173228346456694" bottom="1.1811023622047245" header="0.51181102362204722" footer="0.51181102362204722"/>
  <pageSetup paperSize="9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23"/>
  <sheetViews>
    <sheetView workbookViewId="0">
      <selection activeCell="I14" sqref="I14"/>
    </sheetView>
  </sheetViews>
  <sheetFormatPr defaultRowHeight="13.5"/>
  <cols>
    <col min="1" max="1" width="9" style="206"/>
    <col min="2" max="2" width="21.25" style="206" customWidth="1"/>
    <col min="3" max="3" width="21.25" style="219" customWidth="1"/>
    <col min="4" max="4" width="21.25" style="206" customWidth="1"/>
    <col min="5" max="7" width="21.25" style="219" customWidth="1"/>
    <col min="8" max="257" width="9" style="206"/>
    <col min="258" max="263" width="21.25" style="206" customWidth="1"/>
    <col min="264" max="513" width="9" style="206"/>
    <col min="514" max="519" width="21.25" style="206" customWidth="1"/>
    <col min="520" max="769" width="9" style="206"/>
    <col min="770" max="775" width="21.25" style="206" customWidth="1"/>
    <col min="776" max="1025" width="9" style="206"/>
    <col min="1026" max="1031" width="21.25" style="206" customWidth="1"/>
    <col min="1032" max="1281" width="9" style="206"/>
    <col min="1282" max="1287" width="21.25" style="206" customWidth="1"/>
    <col min="1288" max="1537" width="9" style="206"/>
    <col min="1538" max="1543" width="21.25" style="206" customWidth="1"/>
    <col min="1544" max="1793" width="9" style="206"/>
    <col min="1794" max="1799" width="21.25" style="206" customWidth="1"/>
    <col min="1800" max="2049" width="9" style="206"/>
    <col min="2050" max="2055" width="21.25" style="206" customWidth="1"/>
    <col min="2056" max="2305" width="9" style="206"/>
    <col min="2306" max="2311" width="21.25" style="206" customWidth="1"/>
    <col min="2312" max="2561" width="9" style="206"/>
    <col min="2562" max="2567" width="21.25" style="206" customWidth="1"/>
    <col min="2568" max="2817" width="9" style="206"/>
    <col min="2818" max="2823" width="21.25" style="206" customWidth="1"/>
    <col min="2824" max="3073" width="9" style="206"/>
    <col min="3074" max="3079" width="21.25" style="206" customWidth="1"/>
    <col min="3080" max="3329" width="9" style="206"/>
    <col min="3330" max="3335" width="21.25" style="206" customWidth="1"/>
    <col min="3336" max="3585" width="9" style="206"/>
    <col min="3586" max="3591" width="21.25" style="206" customWidth="1"/>
    <col min="3592" max="3841" width="9" style="206"/>
    <col min="3842" max="3847" width="21.25" style="206" customWidth="1"/>
    <col min="3848" max="4097" width="9" style="206"/>
    <col min="4098" max="4103" width="21.25" style="206" customWidth="1"/>
    <col min="4104" max="4353" width="9" style="206"/>
    <col min="4354" max="4359" width="21.25" style="206" customWidth="1"/>
    <col min="4360" max="4609" width="9" style="206"/>
    <col min="4610" max="4615" width="21.25" style="206" customWidth="1"/>
    <col min="4616" max="4865" width="9" style="206"/>
    <col min="4866" max="4871" width="21.25" style="206" customWidth="1"/>
    <col min="4872" max="5121" width="9" style="206"/>
    <col min="5122" max="5127" width="21.25" style="206" customWidth="1"/>
    <col min="5128" max="5377" width="9" style="206"/>
    <col min="5378" max="5383" width="21.25" style="206" customWidth="1"/>
    <col min="5384" max="5633" width="9" style="206"/>
    <col min="5634" max="5639" width="21.25" style="206" customWidth="1"/>
    <col min="5640" max="5889" width="9" style="206"/>
    <col min="5890" max="5895" width="21.25" style="206" customWidth="1"/>
    <col min="5896" max="6145" width="9" style="206"/>
    <col min="6146" max="6151" width="21.25" style="206" customWidth="1"/>
    <col min="6152" max="6401" width="9" style="206"/>
    <col min="6402" max="6407" width="21.25" style="206" customWidth="1"/>
    <col min="6408" max="6657" width="9" style="206"/>
    <col min="6658" max="6663" width="21.25" style="206" customWidth="1"/>
    <col min="6664" max="6913" width="9" style="206"/>
    <col min="6914" max="6919" width="21.25" style="206" customWidth="1"/>
    <col min="6920" max="7169" width="9" style="206"/>
    <col min="7170" max="7175" width="21.25" style="206" customWidth="1"/>
    <col min="7176" max="7425" width="9" style="206"/>
    <col min="7426" max="7431" width="21.25" style="206" customWidth="1"/>
    <col min="7432" max="7681" width="9" style="206"/>
    <col min="7682" max="7687" width="21.25" style="206" customWidth="1"/>
    <col min="7688" max="7937" width="9" style="206"/>
    <col min="7938" max="7943" width="21.25" style="206" customWidth="1"/>
    <col min="7944" max="8193" width="9" style="206"/>
    <col min="8194" max="8199" width="21.25" style="206" customWidth="1"/>
    <col min="8200" max="8449" width="9" style="206"/>
    <col min="8450" max="8455" width="21.25" style="206" customWidth="1"/>
    <col min="8456" max="8705" width="9" style="206"/>
    <col min="8706" max="8711" width="21.25" style="206" customWidth="1"/>
    <col min="8712" max="8961" width="9" style="206"/>
    <col min="8962" max="8967" width="21.25" style="206" customWidth="1"/>
    <col min="8968" max="9217" width="9" style="206"/>
    <col min="9218" max="9223" width="21.25" style="206" customWidth="1"/>
    <col min="9224" max="9473" width="9" style="206"/>
    <col min="9474" max="9479" width="21.25" style="206" customWidth="1"/>
    <col min="9480" max="9729" width="9" style="206"/>
    <col min="9730" max="9735" width="21.25" style="206" customWidth="1"/>
    <col min="9736" max="9985" width="9" style="206"/>
    <col min="9986" max="9991" width="21.25" style="206" customWidth="1"/>
    <col min="9992" max="10241" width="9" style="206"/>
    <col min="10242" max="10247" width="21.25" style="206" customWidth="1"/>
    <col min="10248" max="10497" width="9" style="206"/>
    <col min="10498" max="10503" width="21.25" style="206" customWidth="1"/>
    <col min="10504" max="10753" width="9" style="206"/>
    <col min="10754" max="10759" width="21.25" style="206" customWidth="1"/>
    <col min="10760" max="11009" width="9" style="206"/>
    <col min="11010" max="11015" width="21.25" style="206" customWidth="1"/>
    <col min="11016" max="11265" width="9" style="206"/>
    <col min="11266" max="11271" width="21.25" style="206" customWidth="1"/>
    <col min="11272" max="11521" width="9" style="206"/>
    <col min="11522" max="11527" width="21.25" style="206" customWidth="1"/>
    <col min="11528" max="11777" width="9" style="206"/>
    <col min="11778" max="11783" width="21.25" style="206" customWidth="1"/>
    <col min="11784" max="12033" width="9" style="206"/>
    <col min="12034" max="12039" width="21.25" style="206" customWidth="1"/>
    <col min="12040" max="12289" width="9" style="206"/>
    <col min="12290" max="12295" width="21.25" style="206" customWidth="1"/>
    <col min="12296" max="12545" width="9" style="206"/>
    <col min="12546" max="12551" width="21.25" style="206" customWidth="1"/>
    <col min="12552" max="12801" width="9" style="206"/>
    <col min="12802" max="12807" width="21.25" style="206" customWidth="1"/>
    <col min="12808" max="13057" width="9" style="206"/>
    <col min="13058" max="13063" width="21.25" style="206" customWidth="1"/>
    <col min="13064" max="13313" width="9" style="206"/>
    <col min="13314" max="13319" width="21.25" style="206" customWidth="1"/>
    <col min="13320" max="13569" width="9" style="206"/>
    <col min="13570" max="13575" width="21.25" style="206" customWidth="1"/>
    <col min="13576" max="13825" width="9" style="206"/>
    <col min="13826" max="13831" width="21.25" style="206" customWidth="1"/>
    <col min="13832" max="14081" width="9" style="206"/>
    <col min="14082" max="14087" width="21.25" style="206" customWidth="1"/>
    <col min="14088" max="14337" width="9" style="206"/>
    <col min="14338" max="14343" width="21.25" style="206" customWidth="1"/>
    <col min="14344" max="14593" width="9" style="206"/>
    <col min="14594" max="14599" width="21.25" style="206" customWidth="1"/>
    <col min="14600" max="14849" width="9" style="206"/>
    <col min="14850" max="14855" width="21.25" style="206" customWidth="1"/>
    <col min="14856" max="15105" width="9" style="206"/>
    <col min="15106" max="15111" width="21.25" style="206" customWidth="1"/>
    <col min="15112" max="15361" width="9" style="206"/>
    <col min="15362" max="15367" width="21.25" style="206" customWidth="1"/>
    <col min="15368" max="15617" width="9" style="206"/>
    <col min="15618" max="15623" width="21.25" style="206" customWidth="1"/>
    <col min="15624" max="15873" width="9" style="206"/>
    <col min="15874" max="15879" width="21.25" style="206" customWidth="1"/>
    <col min="15880" max="16129" width="9" style="206"/>
    <col min="16130" max="16135" width="21.25" style="206" customWidth="1"/>
    <col min="16136" max="16384" width="9" style="206"/>
  </cols>
  <sheetData>
    <row r="1" spans="1:7" ht="25.5">
      <c r="A1" s="264" t="s">
        <v>473</v>
      </c>
      <c r="B1" s="264"/>
      <c r="C1" s="264"/>
      <c r="D1" s="264"/>
      <c r="E1" s="264"/>
      <c r="F1" s="264"/>
      <c r="G1" s="264"/>
    </row>
    <row r="4" spans="1:7" ht="14.25" thickBot="1">
      <c r="A4" s="265" t="s">
        <v>474</v>
      </c>
      <c r="C4" s="266"/>
      <c r="D4" s="3261" t="s">
        <v>475</v>
      </c>
      <c r="E4" s="3261"/>
      <c r="F4" s="266"/>
      <c r="G4" s="221" t="s">
        <v>424</v>
      </c>
    </row>
    <row r="5" spans="1:7" s="152" customFormat="1" ht="24" customHeight="1" thickBot="1">
      <c r="A5" s="267" t="s">
        <v>476</v>
      </c>
      <c r="B5" s="3262" t="s">
        <v>477</v>
      </c>
      <c r="C5" s="3263"/>
      <c r="D5" s="3264" t="s">
        <v>478</v>
      </c>
      <c r="E5" s="3265"/>
      <c r="F5" s="3266" t="s">
        <v>479</v>
      </c>
      <c r="G5" s="3267"/>
    </row>
    <row r="6" spans="1:7" s="152" customFormat="1" ht="24" customHeight="1" thickBot="1">
      <c r="A6" s="3259" t="s">
        <v>480</v>
      </c>
      <c r="B6" s="268" t="s">
        <v>481</v>
      </c>
      <c r="C6" s="269">
        <f>SUM(C7:C10)</f>
        <v>46804453.302607819</v>
      </c>
      <c r="D6" s="270" t="s">
        <v>482</v>
      </c>
      <c r="E6" s="271">
        <f>SUM(E7:E11)</f>
        <v>2777270</v>
      </c>
      <c r="F6" s="272" t="s">
        <v>483</v>
      </c>
      <c r="G6" s="271">
        <f>SUM(G7:G11)</f>
        <v>49581723.302607819</v>
      </c>
    </row>
    <row r="7" spans="1:7" s="152" customFormat="1" ht="24" customHeight="1" thickBot="1">
      <c r="A7" s="3260"/>
      <c r="B7" s="273" t="s">
        <v>484</v>
      </c>
      <c r="C7" s="274">
        <f>'3-1.사업예산총괄표'!C6</f>
        <v>46799453.302607819</v>
      </c>
      <c r="D7" s="275" t="s">
        <v>485</v>
      </c>
      <c r="E7" s="276"/>
      <c r="F7" s="277" t="s">
        <v>484</v>
      </c>
      <c r="G7" s="276">
        <f>C7+E7</f>
        <v>46799453.302607819</v>
      </c>
    </row>
    <row r="8" spans="1:7" s="152" customFormat="1" ht="24" customHeight="1" thickBot="1">
      <c r="A8" s="3260"/>
      <c r="B8" s="278" t="s">
        <v>486</v>
      </c>
      <c r="C8" s="279">
        <f>'3-1.사업예산총괄표'!C13</f>
        <v>5000</v>
      </c>
      <c r="D8" s="280" t="s">
        <v>487</v>
      </c>
      <c r="E8" s="281">
        <f>[1]자본예산총괄표!C10</f>
        <v>0</v>
      </c>
      <c r="F8" s="282" t="s">
        <v>488</v>
      </c>
      <c r="G8" s="281">
        <f>C8+E8</f>
        <v>5000</v>
      </c>
    </row>
    <row r="9" spans="1:7" s="152" customFormat="1" ht="24" customHeight="1" thickBot="1">
      <c r="A9" s="3260"/>
      <c r="B9" s="278"/>
      <c r="C9" s="279"/>
      <c r="D9" s="280" t="s">
        <v>489</v>
      </c>
      <c r="E9" s="281">
        <f>[1]자본예산총괄표!C14</f>
        <v>0</v>
      </c>
      <c r="F9" s="282" t="s">
        <v>489</v>
      </c>
      <c r="G9" s="281">
        <f>C9+E9</f>
        <v>0</v>
      </c>
    </row>
    <row r="10" spans="1:7" s="152" customFormat="1" ht="24" customHeight="1">
      <c r="A10" s="3268"/>
      <c r="B10" s="278"/>
      <c r="C10" s="279"/>
      <c r="D10" s="280" t="s">
        <v>490</v>
      </c>
      <c r="E10" s="281">
        <f>'3-2.자본예산총괄표'!C17</f>
        <v>2277270</v>
      </c>
      <c r="F10" s="282" t="s">
        <v>490</v>
      </c>
      <c r="G10" s="281">
        <f>C10+E10</f>
        <v>2277270</v>
      </c>
    </row>
    <row r="11" spans="1:7" s="152" customFormat="1" ht="24" customHeight="1" thickBot="1">
      <c r="A11" s="283"/>
      <c r="B11" s="284"/>
      <c r="C11" s="285"/>
      <c r="D11" s="286" t="s">
        <v>491</v>
      </c>
      <c r="E11" s="287">
        <f>[1]자본예산총괄표!C21</f>
        <v>500000</v>
      </c>
      <c r="F11" s="288" t="s">
        <v>492</v>
      </c>
      <c r="G11" s="281">
        <f>[1]이월금예산총괄표!C5</f>
        <v>500000</v>
      </c>
    </row>
    <row r="12" spans="1:7" s="152" customFormat="1" ht="24" customHeight="1" thickBot="1">
      <c r="A12" s="3259" t="s">
        <v>493</v>
      </c>
      <c r="B12" s="268" t="s">
        <v>494</v>
      </c>
      <c r="C12" s="269">
        <f>SUM(C13:C21)</f>
        <v>46804453.302607819</v>
      </c>
      <c r="D12" s="270" t="s">
        <v>495</v>
      </c>
      <c r="E12" s="271">
        <f>SUM(E13:E22)</f>
        <v>2777270</v>
      </c>
      <c r="F12" s="272" t="s">
        <v>496</v>
      </c>
      <c r="G12" s="271">
        <f>SUM(G13:G22)</f>
        <v>49581723.302607819</v>
      </c>
    </row>
    <row r="13" spans="1:7" s="152" customFormat="1" ht="24" customHeight="1" thickBot="1">
      <c r="A13" s="3260"/>
      <c r="B13" s="273" t="s">
        <v>497</v>
      </c>
      <c r="C13" s="274">
        <f>'3-1.사업예산총괄표'!F6</f>
        <v>46799453.302607819</v>
      </c>
      <c r="D13" s="275"/>
      <c r="E13" s="276"/>
      <c r="F13" s="277" t="s">
        <v>497</v>
      </c>
      <c r="G13" s="276">
        <f>C13+E13</f>
        <v>46799453.302607819</v>
      </c>
    </row>
    <row r="14" spans="1:7" s="152" customFormat="1" ht="24" customHeight="1" thickBot="1">
      <c r="A14" s="3260"/>
      <c r="B14" s="278" t="s">
        <v>498</v>
      </c>
      <c r="C14" s="289">
        <v>5000</v>
      </c>
      <c r="D14" s="280"/>
      <c r="E14" s="281"/>
      <c r="F14" s="282" t="s">
        <v>498</v>
      </c>
      <c r="G14" s="281">
        <f>C14+E14</f>
        <v>5000</v>
      </c>
    </row>
    <row r="15" spans="1:7" s="152" customFormat="1" ht="24" customHeight="1" thickBot="1">
      <c r="A15" s="3260"/>
      <c r="B15" s="278" t="s">
        <v>499</v>
      </c>
      <c r="C15" s="290">
        <f>'3-1.사업예산총괄표'!F15</f>
        <v>0</v>
      </c>
      <c r="D15" s="280"/>
      <c r="E15" s="281"/>
      <c r="F15" s="282" t="s">
        <v>499</v>
      </c>
      <c r="G15" s="281">
        <f>C15+E15</f>
        <v>0</v>
      </c>
    </row>
    <row r="16" spans="1:7" s="152" customFormat="1" ht="24" customHeight="1" thickBot="1">
      <c r="A16" s="3260"/>
      <c r="B16" s="278"/>
      <c r="C16" s="279"/>
      <c r="D16" s="280" t="s">
        <v>500</v>
      </c>
      <c r="E16" s="281">
        <f>'3-2.자본예산총괄표'!F10</f>
        <v>2277270</v>
      </c>
      <c r="F16" s="282" t="s">
        <v>500</v>
      </c>
      <c r="G16" s="281">
        <f t="shared" ref="G16:G22" si="0">C16+E16</f>
        <v>2277270</v>
      </c>
    </row>
    <row r="17" spans="1:7" s="152" customFormat="1" ht="30" customHeight="1" thickBot="1">
      <c r="A17" s="3260"/>
      <c r="B17" s="278"/>
      <c r="C17" s="279"/>
      <c r="D17" s="280" t="s">
        <v>501</v>
      </c>
      <c r="E17" s="281">
        <f>[1]자본예산총괄표!F15</f>
        <v>0</v>
      </c>
      <c r="F17" s="291" t="s">
        <v>502</v>
      </c>
      <c r="G17" s="281">
        <f t="shared" si="0"/>
        <v>0</v>
      </c>
    </row>
    <row r="18" spans="1:7" s="152" customFormat="1" ht="24" customHeight="1" thickBot="1">
      <c r="A18" s="3260"/>
      <c r="B18" s="278" t="s">
        <v>503</v>
      </c>
      <c r="C18" s="279">
        <f>'3-1.사업예산총괄표'!F17</f>
        <v>0</v>
      </c>
      <c r="D18" s="280"/>
      <c r="E18" s="281"/>
      <c r="F18" s="282" t="s">
        <v>503</v>
      </c>
      <c r="G18" s="281">
        <f t="shared" si="0"/>
        <v>0</v>
      </c>
    </row>
    <row r="19" spans="1:7" s="152" customFormat="1" ht="24" customHeight="1" thickBot="1">
      <c r="A19" s="3260"/>
      <c r="B19" s="278" t="s">
        <v>504</v>
      </c>
      <c r="C19" s="279">
        <f>'3-1.사업예산총괄표'!F19</f>
        <v>0</v>
      </c>
      <c r="D19" s="280" t="s">
        <v>504</v>
      </c>
      <c r="E19" s="281">
        <f>[1]자본예산총괄표!F25</f>
        <v>500000</v>
      </c>
      <c r="F19" s="282" t="s">
        <v>504</v>
      </c>
      <c r="G19" s="281">
        <f t="shared" si="0"/>
        <v>500000</v>
      </c>
    </row>
    <row r="20" spans="1:7" s="152" customFormat="1" ht="24" customHeight="1" thickBot="1">
      <c r="A20" s="3260"/>
      <c r="B20" s="278" t="s">
        <v>505</v>
      </c>
      <c r="C20" s="279"/>
      <c r="D20" s="280" t="s">
        <v>485</v>
      </c>
      <c r="E20" s="292">
        <f>[1]자본예산총괄표!F17</f>
        <v>0</v>
      </c>
      <c r="F20" s="282" t="s">
        <v>485</v>
      </c>
      <c r="G20" s="281">
        <f t="shared" si="0"/>
        <v>0</v>
      </c>
    </row>
    <row r="21" spans="1:7" s="152" customFormat="1" ht="24" customHeight="1" thickBot="1">
      <c r="A21" s="3260"/>
      <c r="B21" s="278"/>
      <c r="C21" s="279"/>
      <c r="D21" s="280" t="s">
        <v>506</v>
      </c>
      <c r="E21" s="281">
        <f>[1]자본예산총괄표!F21</f>
        <v>0</v>
      </c>
      <c r="F21" s="282" t="s">
        <v>506</v>
      </c>
      <c r="G21" s="281">
        <f t="shared" si="0"/>
        <v>0</v>
      </c>
    </row>
    <row r="22" spans="1:7" s="152" customFormat="1" ht="24" customHeight="1" thickBot="1">
      <c r="A22" s="3260"/>
      <c r="B22" s="284"/>
      <c r="C22" s="285"/>
      <c r="D22" s="286" t="s">
        <v>507</v>
      </c>
      <c r="E22" s="287">
        <f>'3-2.자본예산총괄표'!F24</f>
        <v>0</v>
      </c>
      <c r="F22" s="288" t="s">
        <v>507</v>
      </c>
      <c r="G22" s="287">
        <f t="shared" si="0"/>
        <v>0</v>
      </c>
    </row>
    <row r="23" spans="1:7" s="300" customFormat="1" ht="24" customHeight="1" thickBot="1">
      <c r="A23" s="293"/>
      <c r="B23" s="294" t="s">
        <v>508</v>
      </c>
      <c r="C23" s="295">
        <f>SUM(C6-C12)</f>
        <v>0</v>
      </c>
      <c r="D23" s="296" t="s">
        <v>509</v>
      </c>
      <c r="E23" s="297">
        <f>SUM(E6-E12)</f>
        <v>0</v>
      </c>
      <c r="F23" s="298" t="s">
        <v>510</v>
      </c>
      <c r="G23" s="299">
        <f>SUM(G6-G12)</f>
        <v>0</v>
      </c>
    </row>
  </sheetData>
  <mergeCells count="6">
    <mergeCell ref="A12:A22"/>
    <mergeCell ref="D4:E4"/>
    <mergeCell ref="B5:C5"/>
    <mergeCell ref="D5:E5"/>
    <mergeCell ref="F5:G5"/>
    <mergeCell ref="A6:A10"/>
  </mergeCells>
  <phoneticPr fontId="15" type="noConversion"/>
  <pageMargins left="0.74803149606299213" right="0.39370078740157483" top="0.55118110236220474" bottom="0.70866141732283472" header="0.43307086614173229" footer="0.51181102362204722"/>
  <pageSetup paperSize="9" scale="91" firstPageNumber="7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4"/>
  <sheetViews>
    <sheetView workbookViewId="0">
      <selection activeCell="I14" sqref="I14"/>
    </sheetView>
  </sheetViews>
  <sheetFormatPr defaultRowHeight="13.5"/>
  <cols>
    <col min="1" max="2" width="21.125" style="152" customWidth="1"/>
    <col min="3" max="3" width="21.125" style="220" customWidth="1"/>
    <col min="4" max="4" width="21.75" style="152" customWidth="1"/>
    <col min="5" max="6" width="21.125" style="220" customWidth="1"/>
    <col min="7" max="7" width="9" style="152"/>
    <col min="8" max="8" width="11" style="152" bestFit="1" customWidth="1"/>
    <col min="9" max="256" width="9" style="152"/>
    <col min="257" max="259" width="21.125" style="152" customWidth="1"/>
    <col min="260" max="260" width="21.75" style="152" customWidth="1"/>
    <col min="261" max="262" width="21.125" style="152" customWidth="1"/>
    <col min="263" max="263" width="9" style="152"/>
    <col min="264" max="264" width="11" style="152" bestFit="1" customWidth="1"/>
    <col min="265" max="512" width="9" style="152"/>
    <col min="513" max="515" width="21.125" style="152" customWidth="1"/>
    <col min="516" max="516" width="21.75" style="152" customWidth="1"/>
    <col min="517" max="518" width="21.125" style="152" customWidth="1"/>
    <col min="519" max="519" width="9" style="152"/>
    <col min="520" max="520" width="11" style="152" bestFit="1" customWidth="1"/>
    <col min="521" max="768" width="9" style="152"/>
    <col min="769" max="771" width="21.125" style="152" customWidth="1"/>
    <col min="772" max="772" width="21.75" style="152" customWidth="1"/>
    <col min="773" max="774" width="21.125" style="152" customWidth="1"/>
    <col min="775" max="775" width="9" style="152"/>
    <col min="776" max="776" width="11" style="152" bestFit="1" customWidth="1"/>
    <col min="777" max="1024" width="9" style="152"/>
    <col min="1025" max="1027" width="21.125" style="152" customWidth="1"/>
    <col min="1028" max="1028" width="21.75" style="152" customWidth="1"/>
    <col min="1029" max="1030" width="21.125" style="152" customWidth="1"/>
    <col min="1031" max="1031" width="9" style="152"/>
    <col min="1032" max="1032" width="11" style="152" bestFit="1" customWidth="1"/>
    <col min="1033" max="1280" width="9" style="152"/>
    <col min="1281" max="1283" width="21.125" style="152" customWidth="1"/>
    <col min="1284" max="1284" width="21.75" style="152" customWidth="1"/>
    <col min="1285" max="1286" width="21.125" style="152" customWidth="1"/>
    <col min="1287" max="1287" width="9" style="152"/>
    <col min="1288" max="1288" width="11" style="152" bestFit="1" customWidth="1"/>
    <col min="1289" max="1536" width="9" style="152"/>
    <col min="1537" max="1539" width="21.125" style="152" customWidth="1"/>
    <col min="1540" max="1540" width="21.75" style="152" customWidth="1"/>
    <col min="1541" max="1542" width="21.125" style="152" customWidth="1"/>
    <col min="1543" max="1543" width="9" style="152"/>
    <col min="1544" max="1544" width="11" style="152" bestFit="1" customWidth="1"/>
    <col min="1545" max="1792" width="9" style="152"/>
    <col min="1793" max="1795" width="21.125" style="152" customWidth="1"/>
    <col min="1796" max="1796" width="21.75" style="152" customWidth="1"/>
    <col min="1797" max="1798" width="21.125" style="152" customWidth="1"/>
    <col min="1799" max="1799" width="9" style="152"/>
    <col min="1800" max="1800" width="11" style="152" bestFit="1" customWidth="1"/>
    <col min="1801" max="2048" width="9" style="152"/>
    <col min="2049" max="2051" width="21.125" style="152" customWidth="1"/>
    <col min="2052" max="2052" width="21.75" style="152" customWidth="1"/>
    <col min="2053" max="2054" width="21.125" style="152" customWidth="1"/>
    <col min="2055" max="2055" width="9" style="152"/>
    <col min="2056" max="2056" width="11" style="152" bestFit="1" customWidth="1"/>
    <col min="2057" max="2304" width="9" style="152"/>
    <col min="2305" max="2307" width="21.125" style="152" customWidth="1"/>
    <col min="2308" max="2308" width="21.75" style="152" customWidth="1"/>
    <col min="2309" max="2310" width="21.125" style="152" customWidth="1"/>
    <col min="2311" max="2311" width="9" style="152"/>
    <col min="2312" max="2312" width="11" style="152" bestFit="1" customWidth="1"/>
    <col min="2313" max="2560" width="9" style="152"/>
    <col min="2561" max="2563" width="21.125" style="152" customWidth="1"/>
    <col min="2564" max="2564" width="21.75" style="152" customWidth="1"/>
    <col min="2565" max="2566" width="21.125" style="152" customWidth="1"/>
    <col min="2567" max="2567" width="9" style="152"/>
    <col min="2568" max="2568" width="11" style="152" bestFit="1" customWidth="1"/>
    <col min="2569" max="2816" width="9" style="152"/>
    <col min="2817" max="2819" width="21.125" style="152" customWidth="1"/>
    <col min="2820" max="2820" width="21.75" style="152" customWidth="1"/>
    <col min="2821" max="2822" width="21.125" style="152" customWidth="1"/>
    <col min="2823" max="2823" width="9" style="152"/>
    <col min="2824" max="2824" width="11" style="152" bestFit="1" customWidth="1"/>
    <col min="2825" max="3072" width="9" style="152"/>
    <col min="3073" max="3075" width="21.125" style="152" customWidth="1"/>
    <col min="3076" max="3076" width="21.75" style="152" customWidth="1"/>
    <col min="3077" max="3078" width="21.125" style="152" customWidth="1"/>
    <col min="3079" max="3079" width="9" style="152"/>
    <col min="3080" max="3080" width="11" style="152" bestFit="1" customWidth="1"/>
    <col min="3081" max="3328" width="9" style="152"/>
    <col min="3329" max="3331" width="21.125" style="152" customWidth="1"/>
    <col min="3332" max="3332" width="21.75" style="152" customWidth="1"/>
    <col min="3333" max="3334" width="21.125" style="152" customWidth="1"/>
    <col min="3335" max="3335" width="9" style="152"/>
    <col min="3336" max="3336" width="11" style="152" bestFit="1" customWidth="1"/>
    <col min="3337" max="3584" width="9" style="152"/>
    <col min="3585" max="3587" width="21.125" style="152" customWidth="1"/>
    <col min="3588" max="3588" width="21.75" style="152" customWidth="1"/>
    <col min="3589" max="3590" width="21.125" style="152" customWidth="1"/>
    <col min="3591" max="3591" width="9" style="152"/>
    <col min="3592" max="3592" width="11" style="152" bestFit="1" customWidth="1"/>
    <col min="3593" max="3840" width="9" style="152"/>
    <col min="3841" max="3843" width="21.125" style="152" customWidth="1"/>
    <col min="3844" max="3844" width="21.75" style="152" customWidth="1"/>
    <col min="3845" max="3846" width="21.125" style="152" customWidth="1"/>
    <col min="3847" max="3847" width="9" style="152"/>
    <col min="3848" max="3848" width="11" style="152" bestFit="1" customWidth="1"/>
    <col min="3849" max="4096" width="9" style="152"/>
    <col min="4097" max="4099" width="21.125" style="152" customWidth="1"/>
    <col min="4100" max="4100" width="21.75" style="152" customWidth="1"/>
    <col min="4101" max="4102" width="21.125" style="152" customWidth="1"/>
    <col min="4103" max="4103" width="9" style="152"/>
    <col min="4104" max="4104" width="11" style="152" bestFit="1" customWidth="1"/>
    <col min="4105" max="4352" width="9" style="152"/>
    <col min="4353" max="4355" width="21.125" style="152" customWidth="1"/>
    <col min="4356" max="4356" width="21.75" style="152" customWidth="1"/>
    <col min="4357" max="4358" width="21.125" style="152" customWidth="1"/>
    <col min="4359" max="4359" width="9" style="152"/>
    <col min="4360" max="4360" width="11" style="152" bestFit="1" customWidth="1"/>
    <col min="4361" max="4608" width="9" style="152"/>
    <col min="4609" max="4611" width="21.125" style="152" customWidth="1"/>
    <col min="4612" max="4612" width="21.75" style="152" customWidth="1"/>
    <col min="4613" max="4614" width="21.125" style="152" customWidth="1"/>
    <col min="4615" max="4615" width="9" style="152"/>
    <col min="4616" max="4616" width="11" style="152" bestFit="1" customWidth="1"/>
    <col min="4617" max="4864" width="9" style="152"/>
    <col min="4865" max="4867" width="21.125" style="152" customWidth="1"/>
    <col min="4868" max="4868" width="21.75" style="152" customWidth="1"/>
    <col min="4869" max="4870" width="21.125" style="152" customWidth="1"/>
    <col min="4871" max="4871" width="9" style="152"/>
    <col min="4872" max="4872" width="11" style="152" bestFit="1" customWidth="1"/>
    <col min="4873" max="5120" width="9" style="152"/>
    <col min="5121" max="5123" width="21.125" style="152" customWidth="1"/>
    <col min="5124" max="5124" width="21.75" style="152" customWidth="1"/>
    <col min="5125" max="5126" width="21.125" style="152" customWidth="1"/>
    <col min="5127" max="5127" width="9" style="152"/>
    <col min="5128" max="5128" width="11" style="152" bestFit="1" customWidth="1"/>
    <col min="5129" max="5376" width="9" style="152"/>
    <col min="5377" max="5379" width="21.125" style="152" customWidth="1"/>
    <col min="5380" max="5380" width="21.75" style="152" customWidth="1"/>
    <col min="5381" max="5382" width="21.125" style="152" customWidth="1"/>
    <col min="5383" max="5383" width="9" style="152"/>
    <col min="5384" max="5384" width="11" style="152" bestFit="1" customWidth="1"/>
    <col min="5385" max="5632" width="9" style="152"/>
    <col min="5633" max="5635" width="21.125" style="152" customWidth="1"/>
    <col min="5636" max="5636" width="21.75" style="152" customWidth="1"/>
    <col min="5637" max="5638" width="21.125" style="152" customWidth="1"/>
    <col min="5639" max="5639" width="9" style="152"/>
    <col min="5640" max="5640" width="11" style="152" bestFit="1" customWidth="1"/>
    <col min="5641" max="5888" width="9" style="152"/>
    <col min="5889" max="5891" width="21.125" style="152" customWidth="1"/>
    <col min="5892" max="5892" width="21.75" style="152" customWidth="1"/>
    <col min="5893" max="5894" width="21.125" style="152" customWidth="1"/>
    <col min="5895" max="5895" width="9" style="152"/>
    <col min="5896" max="5896" width="11" style="152" bestFit="1" customWidth="1"/>
    <col min="5897" max="6144" width="9" style="152"/>
    <col min="6145" max="6147" width="21.125" style="152" customWidth="1"/>
    <col min="6148" max="6148" width="21.75" style="152" customWidth="1"/>
    <col min="6149" max="6150" width="21.125" style="152" customWidth="1"/>
    <col min="6151" max="6151" width="9" style="152"/>
    <col min="6152" max="6152" width="11" style="152" bestFit="1" customWidth="1"/>
    <col min="6153" max="6400" width="9" style="152"/>
    <col min="6401" max="6403" width="21.125" style="152" customWidth="1"/>
    <col min="6404" max="6404" width="21.75" style="152" customWidth="1"/>
    <col min="6405" max="6406" width="21.125" style="152" customWidth="1"/>
    <col min="6407" max="6407" width="9" style="152"/>
    <col min="6408" max="6408" width="11" style="152" bestFit="1" customWidth="1"/>
    <col min="6409" max="6656" width="9" style="152"/>
    <col min="6657" max="6659" width="21.125" style="152" customWidth="1"/>
    <col min="6660" max="6660" width="21.75" style="152" customWidth="1"/>
    <col min="6661" max="6662" width="21.125" style="152" customWidth="1"/>
    <col min="6663" max="6663" width="9" style="152"/>
    <col min="6664" max="6664" width="11" style="152" bestFit="1" customWidth="1"/>
    <col min="6665" max="6912" width="9" style="152"/>
    <col min="6913" max="6915" width="21.125" style="152" customWidth="1"/>
    <col min="6916" max="6916" width="21.75" style="152" customWidth="1"/>
    <col min="6917" max="6918" width="21.125" style="152" customWidth="1"/>
    <col min="6919" max="6919" width="9" style="152"/>
    <col min="6920" max="6920" width="11" style="152" bestFit="1" customWidth="1"/>
    <col min="6921" max="7168" width="9" style="152"/>
    <col min="7169" max="7171" width="21.125" style="152" customWidth="1"/>
    <col min="7172" max="7172" width="21.75" style="152" customWidth="1"/>
    <col min="7173" max="7174" width="21.125" style="152" customWidth="1"/>
    <col min="7175" max="7175" width="9" style="152"/>
    <col min="7176" max="7176" width="11" style="152" bestFit="1" customWidth="1"/>
    <col min="7177" max="7424" width="9" style="152"/>
    <col min="7425" max="7427" width="21.125" style="152" customWidth="1"/>
    <col min="7428" max="7428" width="21.75" style="152" customWidth="1"/>
    <col min="7429" max="7430" width="21.125" style="152" customWidth="1"/>
    <col min="7431" max="7431" width="9" style="152"/>
    <col min="7432" max="7432" width="11" style="152" bestFit="1" customWidth="1"/>
    <col min="7433" max="7680" width="9" style="152"/>
    <col min="7681" max="7683" width="21.125" style="152" customWidth="1"/>
    <col min="7684" max="7684" width="21.75" style="152" customWidth="1"/>
    <col min="7685" max="7686" width="21.125" style="152" customWidth="1"/>
    <col min="7687" max="7687" width="9" style="152"/>
    <col min="7688" max="7688" width="11" style="152" bestFit="1" customWidth="1"/>
    <col min="7689" max="7936" width="9" style="152"/>
    <col min="7937" max="7939" width="21.125" style="152" customWidth="1"/>
    <col min="7940" max="7940" width="21.75" style="152" customWidth="1"/>
    <col min="7941" max="7942" width="21.125" style="152" customWidth="1"/>
    <col min="7943" max="7943" width="9" style="152"/>
    <col min="7944" max="7944" width="11" style="152" bestFit="1" customWidth="1"/>
    <col min="7945" max="8192" width="9" style="152"/>
    <col min="8193" max="8195" width="21.125" style="152" customWidth="1"/>
    <col min="8196" max="8196" width="21.75" style="152" customWidth="1"/>
    <col min="8197" max="8198" width="21.125" style="152" customWidth="1"/>
    <col min="8199" max="8199" width="9" style="152"/>
    <col min="8200" max="8200" width="11" style="152" bestFit="1" customWidth="1"/>
    <col min="8201" max="8448" width="9" style="152"/>
    <col min="8449" max="8451" width="21.125" style="152" customWidth="1"/>
    <col min="8452" max="8452" width="21.75" style="152" customWidth="1"/>
    <col min="8453" max="8454" width="21.125" style="152" customWidth="1"/>
    <col min="8455" max="8455" width="9" style="152"/>
    <col min="8456" max="8456" width="11" style="152" bestFit="1" customWidth="1"/>
    <col min="8457" max="8704" width="9" style="152"/>
    <col min="8705" max="8707" width="21.125" style="152" customWidth="1"/>
    <col min="8708" max="8708" width="21.75" style="152" customWidth="1"/>
    <col min="8709" max="8710" width="21.125" style="152" customWidth="1"/>
    <col min="8711" max="8711" width="9" style="152"/>
    <col min="8712" max="8712" width="11" style="152" bestFit="1" customWidth="1"/>
    <col min="8713" max="8960" width="9" style="152"/>
    <col min="8961" max="8963" width="21.125" style="152" customWidth="1"/>
    <col min="8964" max="8964" width="21.75" style="152" customWidth="1"/>
    <col min="8965" max="8966" width="21.125" style="152" customWidth="1"/>
    <col min="8967" max="8967" width="9" style="152"/>
    <col min="8968" max="8968" width="11" style="152" bestFit="1" customWidth="1"/>
    <col min="8969" max="9216" width="9" style="152"/>
    <col min="9217" max="9219" width="21.125" style="152" customWidth="1"/>
    <col min="9220" max="9220" width="21.75" style="152" customWidth="1"/>
    <col min="9221" max="9222" width="21.125" style="152" customWidth="1"/>
    <col min="9223" max="9223" width="9" style="152"/>
    <col min="9224" max="9224" width="11" style="152" bestFit="1" customWidth="1"/>
    <col min="9225" max="9472" width="9" style="152"/>
    <col min="9473" max="9475" width="21.125" style="152" customWidth="1"/>
    <col min="9476" max="9476" width="21.75" style="152" customWidth="1"/>
    <col min="9477" max="9478" width="21.125" style="152" customWidth="1"/>
    <col min="9479" max="9479" width="9" style="152"/>
    <col min="9480" max="9480" width="11" style="152" bestFit="1" customWidth="1"/>
    <col min="9481" max="9728" width="9" style="152"/>
    <col min="9729" max="9731" width="21.125" style="152" customWidth="1"/>
    <col min="9732" max="9732" width="21.75" style="152" customWidth="1"/>
    <col min="9733" max="9734" width="21.125" style="152" customWidth="1"/>
    <col min="9735" max="9735" width="9" style="152"/>
    <col min="9736" max="9736" width="11" style="152" bestFit="1" customWidth="1"/>
    <col min="9737" max="9984" width="9" style="152"/>
    <col min="9985" max="9987" width="21.125" style="152" customWidth="1"/>
    <col min="9988" max="9988" width="21.75" style="152" customWidth="1"/>
    <col min="9989" max="9990" width="21.125" style="152" customWidth="1"/>
    <col min="9991" max="9991" width="9" style="152"/>
    <col min="9992" max="9992" width="11" style="152" bestFit="1" customWidth="1"/>
    <col min="9993" max="10240" width="9" style="152"/>
    <col min="10241" max="10243" width="21.125" style="152" customWidth="1"/>
    <col min="10244" max="10244" width="21.75" style="152" customWidth="1"/>
    <col min="10245" max="10246" width="21.125" style="152" customWidth="1"/>
    <col min="10247" max="10247" width="9" style="152"/>
    <col min="10248" max="10248" width="11" style="152" bestFit="1" customWidth="1"/>
    <col min="10249" max="10496" width="9" style="152"/>
    <col min="10497" max="10499" width="21.125" style="152" customWidth="1"/>
    <col min="10500" max="10500" width="21.75" style="152" customWidth="1"/>
    <col min="10501" max="10502" width="21.125" style="152" customWidth="1"/>
    <col min="10503" max="10503" width="9" style="152"/>
    <col min="10504" max="10504" width="11" style="152" bestFit="1" customWidth="1"/>
    <col min="10505" max="10752" width="9" style="152"/>
    <col min="10753" max="10755" width="21.125" style="152" customWidth="1"/>
    <col min="10756" max="10756" width="21.75" style="152" customWidth="1"/>
    <col min="10757" max="10758" width="21.125" style="152" customWidth="1"/>
    <col min="10759" max="10759" width="9" style="152"/>
    <col min="10760" max="10760" width="11" style="152" bestFit="1" customWidth="1"/>
    <col min="10761" max="11008" width="9" style="152"/>
    <col min="11009" max="11011" width="21.125" style="152" customWidth="1"/>
    <col min="11012" max="11012" width="21.75" style="152" customWidth="1"/>
    <col min="11013" max="11014" width="21.125" style="152" customWidth="1"/>
    <col min="11015" max="11015" width="9" style="152"/>
    <col min="11016" max="11016" width="11" style="152" bestFit="1" customWidth="1"/>
    <col min="11017" max="11264" width="9" style="152"/>
    <col min="11265" max="11267" width="21.125" style="152" customWidth="1"/>
    <col min="11268" max="11268" width="21.75" style="152" customWidth="1"/>
    <col min="11269" max="11270" width="21.125" style="152" customWidth="1"/>
    <col min="11271" max="11271" width="9" style="152"/>
    <col min="11272" max="11272" width="11" style="152" bestFit="1" customWidth="1"/>
    <col min="11273" max="11520" width="9" style="152"/>
    <col min="11521" max="11523" width="21.125" style="152" customWidth="1"/>
    <col min="11524" max="11524" width="21.75" style="152" customWidth="1"/>
    <col min="11525" max="11526" width="21.125" style="152" customWidth="1"/>
    <col min="11527" max="11527" width="9" style="152"/>
    <col min="11528" max="11528" width="11" style="152" bestFit="1" customWidth="1"/>
    <col min="11529" max="11776" width="9" style="152"/>
    <col min="11777" max="11779" width="21.125" style="152" customWidth="1"/>
    <col min="11780" max="11780" width="21.75" style="152" customWidth="1"/>
    <col min="11781" max="11782" width="21.125" style="152" customWidth="1"/>
    <col min="11783" max="11783" width="9" style="152"/>
    <col min="11784" max="11784" width="11" style="152" bestFit="1" customWidth="1"/>
    <col min="11785" max="12032" width="9" style="152"/>
    <col min="12033" max="12035" width="21.125" style="152" customWidth="1"/>
    <col min="12036" max="12036" width="21.75" style="152" customWidth="1"/>
    <col min="12037" max="12038" width="21.125" style="152" customWidth="1"/>
    <col min="12039" max="12039" width="9" style="152"/>
    <col min="12040" max="12040" width="11" style="152" bestFit="1" customWidth="1"/>
    <col min="12041" max="12288" width="9" style="152"/>
    <col min="12289" max="12291" width="21.125" style="152" customWidth="1"/>
    <col min="12292" max="12292" width="21.75" style="152" customWidth="1"/>
    <col min="12293" max="12294" width="21.125" style="152" customWidth="1"/>
    <col min="12295" max="12295" width="9" style="152"/>
    <col min="12296" max="12296" width="11" style="152" bestFit="1" customWidth="1"/>
    <col min="12297" max="12544" width="9" style="152"/>
    <col min="12545" max="12547" width="21.125" style="152" customWidth="1"/>
    <col min="12548" max="12548" width="21.75" style="152" customWidth="1"/>
    <col min="12549" max="12550" width="21.125" style="152" customWidth="1"/>
    <col min="12551" max="12551" width="9" style="152"/>
    <col min="12552" max="12552" width="11" style="152" bestFit="1" customWidth="1"/>
    <col min="12553" max="12800" width="9" style="152"/>
    <col min="12801" max="12803" width="21.125" style="152" customWidth="1"/>
    <col min="12804" max="12804" width="21.75" style="152" customWidth="1"/>
    <col min="12805" max="12806" width="21.125" style="152" customWidth="1"/>
    <col min="12807" max="12807" width="9" style="152"/>
    <col min="12808" max="12808" width="11" style="152" bestFit="1" customWidth="1"/>
    <col min="12809" max="13056" width="9" style="152"/>
    <col min="13057" max="13059" width="21.125" style="152" customWidth="1"/>
    <col min="13060" max="13060" width="21.75" style="152" customWidth="1"/>
    <col min="13061" max="13062" width="21.125" style="152" customWidth="1"/>
    <col min="13063" max="13063" width="9" style="152"/>
    <col min="13064" max="13064" width="11" style="152" bestFit="1" customWidth="1"/>
    <col min="13065" max="13312" width="9" style="152"/>
    <col min="13313" max="13315" width="21.125" style="152" customWidth="1"/>
    <col min="13316" max="13316" width="21.75" style="152" customWidth="1"/>
    <col min="13317" max="13318" width="21.125" style="152" customWidth="1"/>
    <col min="13319" max="13319" width="9" style="152"/>
    <col min="13320" max="13320" width="11" style="152" bestFit="1" customWidth="1"/>
    <col min="13321" max="13568" width="9" style="152"/>
    <col min="13569" max="13571" width="21.125" style="152" customWidth="1"/>
    <col min="13572" max="13572" width="21.75" style="152" customWidth="1"/>
    <col min="13573" max="13574" width="21.125" style="152" customWidth="1"/>
    <col min="13575" max="13575" width="9" style="152"/>
    <col min="13576" max="13576" width="11" style="152" bestFit="1" customWidth="1"/>
    <col min="13577" max="13824" width="9" style="152"/>
    <col min="13825" max="13827" width="21.125" style="152" customWidth="1"/>
    <col min="13828" max="13828" width="21.75" style="152" customWidth="1"/>
    <col min="13829" max="13830" width="21.125" style="152" customWidth="1"/>
    <col min="13831" max="13831" width="9" style="152"/>
    <col min="13832" max="13832" width="11" style="152" bestFit="1" customWidth="1"/>
    <col min="13833" max="14080" width="9" style="152"/>
    <col min="14081" max="14083" width="21.125" style="152" customWidth="1"/>
    <col min="14084" max="14084" width="21.75" style="152" customWidth="1"/>
    <col min="14085" max="14086" width="21.125" style="152" customWidth="1"/>
    <col min="14087" max="14087" width="9" style="152"/>
    <col min="14088" max="14088" width="11" style="152" bestFit="1" customWidth="1"/>
    <col min="14089" max="14336" width="9" style="152"/>
    <col min="14337" max="14339" width="21.125" style="152" customWidth="1"/>
    <col min="14340" max="14340" width="21.75" style="152" customWidth="1"/>
    <col min="14341" max="14342" width="21.125" style="152" customWidth="1"/>
    <col min="14343" max="14343" width="9" style="152"/>
    <col min="14344" max="14344" width="11" style="152" bestFit="1" customWidth="1"/>
    <col min="14345" max="14592" width="9" style="152"/>
    <col min="14593" max="14595" width="21.125" style="152" customWidth="1"/>
    <col min="14596" max="14596" width="21.75" style="152" customWidth="1"/>
    <col min="14597" max="14598" width="21.125" style="152" customWidth="1"/>
    <col min="14599" max="14599" width="9" style="152"/>
    <col min="14600" max="14600" width="11" style="152" bestFit="1" customWidth="1"/>
    <col min="14601" max="14848" width="9" style="152"/>
    <col min="14849" max="14851" width="21.125" style="152" customWidth="1"/>
    <col min="14852" max="14852" width="21.75" style="152" customWidth="1"/>
    <col min="14853" max="14854" width="21.125" style="152" customWidth="1"/>
    <col min="14855" max="14855" width="9" style="152"/>
    <col min="14856" max="14856" width="11" style="152" bestFit="1" customWidth="1"/>
    <col min="14857" max="15104" width="9" style="152"/>
    <col min="15105" max="15107" width="21.125" style="152" customWidth="1"/>
    <col min="15108" max="15108" width="21.75" style="152" customWidth="1"/>
    <col min="15109" max="15110" width="21.125" style="152" customWidth="1"/>
    <col min="15111" max="15111" width="9" style="152"/>
    <col min="15112" max="15112" width="11" style="152" bestFit="1" customWidth="1"/>
    <col min="15113" max="15360" width="9" style="152"/>
    <col min="15361" max="15363" width="21.125" style="152" customWidth="1"/>
    <col min="15364" max="15364" width="21.75" style="152" customWidth="1"/>
    <col min="15365" max="15366" width="21.125" style="152" customWidth="1"/>
    <col min="15367" max="15367" width="9" style="152"/>
    <col min="15368" max="15368" width="11" style="152" bestFit="1" customWidth="1"/>
    <col min="15369" max="15616" width="9" style="152"/>
    <col min="15617" max="15619" width="21.125" style="152" customWidth="1"/>
    <col min="15620" max="15620" width="21.75" style="152" customWidth="1"/>
    <col min="15621" max="15622" width="21.125" style="152" customWidth="1"/>
    <col min="15623" max="15623" width="9" style="152"/>
    <col min="15624" max="15624" width="11" style="152" bestFit="1" customWidth="1"/>
    <col min="15625" max="15872" width="9" style="152"/>
    <col min="15873" max="15875" width="21.125" style="152" customWidth="1"/>
    <col min="15876" max="15876" width="21.75" style="152" customWidth="1"/>
    <col min="15877" max="15878" width="21.125" style="152" customWidth="1"/>
    <col min="15879" max="15879" width="9" style="152"/>
    <col min="15880" max="15880" width="11" style="152" bestFit="1" customWidth="1"/>
    <col min="15881" max="16128" width="9" style="152"/>
    <col min="16129" max="16131" width="21.125" style="152" customWidth="1"/>
    <col min="16132" max="16132" width="21.75" style="152" customWidth="1"/>
    <col min="16133" max="16134" width="21.125" style="152" customWidth="1"/>
    <col min="16135" max="16135" width="9" style="152"/>
    <col min="16136" max="16136" width="11" style="152" bestFit="1" customWidth="1"/>
    <col min="16137" max="16384" width="9" style="152"/>
  </cols>
  <sheetData>
    <row r="1" spans="1:8" ht="37.5" customHeight="1">
      <c r="A1" s="301" t="s">
        <v>511</v>
      </c>
      <c r="E1" s="152"/>
    </row>
    <row r="2" spans="1:8" ht="20.100000000000001" customHeight="1" thickBot="1">
      <c r="A2" s="3275"/>
      <c r="B2" s="3275"/>
      <c r="C2" s="302"/>
      <c r="D2" s="303"/>
      <c r="E2" s="303"/>
      <c r="F2" s="304" t="s">
        <v>424</v>
      </c>
    </row>
    <row r="3" spans="1:8" ht="24.95" customHeight="1" thickBot="1">
      <c r="A3" s="3276" t="s">
        <v>512</v>
      </c>
      <c r="B3" s="3277"/>
      <c r="C3" s="3278"/>
      <c r="D3" s="3279" t="s">
        <v>513</v>
      </c>
      <c r="E3" s="3277"/>
      <c r="F3" s="3280"/>
    </row>
    <row r="4" spans="1:8" ht="24.95" customHeight="1">
      <c r="A4" s="3281" t="s">
        <v>514</v>
      </c>
      <c r="B4" s="3282"/>
      <c r="C4" s="305" t="s">
        <v>515</v>
      </c>
      <c r="D4" s="3283" t="s">
        <v>514</v>
      </c>
      <c r="E4" s="3284"/>
      <c r="F4" s="306" t="s">
        <v>515</v>
      </c>
    </row>
    <row r="5" spans="1:8" ht="24.95" customHeight="1">
      <c r="A5" s="3285" t="s">
        <v>516</v>
      </c>
      <c r="B5" s="3286"/>
      <c r="C5" s="307">
        <f>SUM(C6+C13)</f>
        <v>46804453.302607819</v>
      </c>
      <c r="D5" s="3287" t="s">
        <v>517</v>
      </c>
      <c r="E5" s="3286"/>
      <c r="F5" s="308">
        <f>SUM(F6,F13,F15,F17,F19)</f>
        <v>46804453.302607819</v>
      </c>
    </row>
    <row r="6" spans="1:8" ht="24.95" customHeight="1">
      <c r="A6" s="309" t="s">
        <v>484</v>
      </c>
      <c r="B6" s="310" t="s">
        <v>518</v>
      </c>
      <c r="C6" s="311">
        <f>SUM(C7:C12)</f>
        <v>46799453.302607819</v>
      </c>
      <c r="D6" s="312" t="s">
        <v>497</v>
      </c>
      <c r="E6" s="313" t="s">
        <v>518</v>
      </c>
      <c r="F6" s="314">
        <f>F7+F8+F9+F10</f>
        <v>46799453.302607819</v>
      </c>
    </row>
    <row r="7" spans="1:8" ht="24.95" customHeight="1">
      <c r="A7" s="315"/>
      <c r="B7" s="316" t="s">
        <v>519</v>
      </c>
      <c r="C7" s="317">
        <v>0</v>
      </c>
      <c r="D7" s="318"/>
      <c r="E7" s="319" t="s">
        <v>520</v>
      </c>
      <c r="F7" s="320">
        <v>0</v>
      </c>
    </row>
    <row r="8" spans="1:8" ht="24.95" customHeight="1">
      <c r="A8" s="315"/>
      <c r="B8" s="316" t="s">
        <v>521</v>
      </c>
      <c r="C8" s="317">
        <f>+C29+C51</f>
        <v>0</v>
      </c>
      <c r="D8" s="318"/>
      <c r="E8" s="319" t="s">
        <v>522</v>
      </c>
      <c r="F8" s="320">
        <v>0</v>
      </c>
    </row>
    <row r="9" spans="1:8" ht="24.95" customHeight="1">
      <c r="A9" s="315"/>
      <c r="B9" s="321" t="s">
        <v>523</v>
      </c>
      <c r="C9" s="317">
        <f>'가. 수입예산(사업수익+자본적수입)'!E9</f>
        <v>28808790.100000001</v>
      </c>
      <c r="D9" s="318"/>
      <c r="E9" s="319" t="s">
        <v>524</v>
      </c>
      <c r="F9" s="320">
        <f>'가. 수입예산(사업수익+자본적수입)'!E9</f>
        <v>28808790.100000001</v>
      </c>
      <c r="H9" s="322"/>
    </row>
    <row r="10" spans="1:8" ht="24.95" customHeight="1">
      <c r="A10" s="315"/>
      <c r="B10" s="321" t="s">
        <v>525</v>
      </c>
      <c r="C10" s="323">
        <f>'가. 수입예산(사업수익+자본적수입)'!E19</f>
        <v>17990663.202607818</v>
      </c>
      <c r="D10" s="318"/>
      <c r="E10" s="319" t="s">
        <v>526</v>
      </c>
      <c r="F10" s="320">
        <f>'가. 수입예산(사업수익+자본적수입)'!E19</f>
        <v>17990663.202607818</v>
      </c>
    </row>
    <row r="11" spans="1:8" ht="24.95" customHeight="1">
      <c r="A11" s="315"/>
      <c r="B11" s="324"/>
      <c r="C11" s="323"/>
      <c r="D11" s="318"/>
      <c r="E11" s="325"/>
      <c r="F11" s="326"/>
    </row>
    <row r="12" spans="1:8" ht="24.95" customHeight="1">
      <c r="A12" s="327"/>
      <c r="B12" s="328"/>
      <c r="C12" s="329"/>
      <c r="D12" s="330"/>
      <c r="E12" s="328"/>
      <c r="F12" s="331"/>
    </row>
    <row r="13" spans="1:8" ht="24.95" customHeight="1">
      <c r="A13" s="309" t="s">
        <v>488</v>
      </c>
      <c r="B13" s="332" t="s">
        <v>518</v>
      </c>
      <c r="C13" s="333">
        <f>SUM(C14:C18)</f>
        <v>5000</v>
      </c>
      <c r="D13" s="312" t="s">
        <v>498</v>
      </c>
      <c r="E13" s="332" t="s">
        <v>518</v>
      </c>
      <c r="F13" s="334">
        <f>SUM(F14)</f>
        <v>5000</v>
      </c>
    </row>
    <row r="14" spans="1:8" ht="24.95" customHeight="1">
      <c r="A14" s="315"/>
      <c r="B14" s="316" t="s">
        <v>527</v>
      </c>
      <c r="C14" s="317">
        <v>0</v>
      </c>
      <c r="D14" s="335"/>
      <c r="E14" s="321" t="s">
        <v>528</v>
      </c>
      <c r="F14" s="336">
        <f>'가. 수입예산(사업수익+자본적수입)'!E22</f>
        <v>5000</v>
      </c>
    </row>
    <row r="15" spans="1:8" ht="24.95" customHeight="1">
      <c r="A15" s="315"/>
      <c r="B15" s="316" t="s">
        <v>529</v>
      </c>
      <c r="C15" s="317">
        <f>'가. 수입예산(사업수익+자본적수입)'!E22</f>
        <v>5000</v>
      </c>
      <c r="D15" s="312" t="s">
        <v>499</v>
      </c>
      <c r="E15" s="337" t="s">
        <v>518</v>
      </c>
      <c r="F15" s="338">
        <f>F16</f>
        <v>0</v>
      </c>
    </row>
    <row r="16" spans="1:8" ht="24.95" customHeight="1">
      <c r="A16" s="315"/>
      <c r="B16" s="339"/>
      <c r="C16" s="340"/>
      <c r="D16" s="335"/>
      <c r="E16" s="328" t="s">
        <v>499</v>
      </c>
      <c r="F16" s="331"/>
    </row>
    <row r="17" spans="1:6" ht="24.95" customHeight="1">
      <c r="A17" s="315"/>
      <c r="B17" s="316"/>
      <c r="C17" s="317"/>
      <c r="D17" s="312" t="s">
        <v>503</v>
      </c>
      <c r="E17" s="337" t="s">
        <v>518</v>
      </c>
      <c r="F17" s="338">
        <f>SUM(F18)</f>
        <v>0</v>
      </c>
    </row>
    <row r="18" spans="1:6" ht="24.95" customHeight="1">
      <c r="A18" s="315"/>
      <c r="B18" s="316"/>
      <c r="C18" s="317"/>
      <c r="D18" s="335"/>
      <c r="E18" s="328" t="s">
        <v>503</v>
      </c>
      <c r="F18" s="331">
        <v>0</v>
      </c>
    </row>
    <row r="19" spans="1:6" ht="24.95" customHeight="1">
      <c r="A19" s="315"/>
      <c r="B19" s="316"/>
      <c r="C19" s="152"/>
      <c r="D19" s="312" t="s">
        <v>530</v>
      </c>
      <c r="E19" s="341" t="s">
        <v>531</v>
      </c>
      <c r="F19" s="338">
        <v>0</v>
      </c>
    </row>
    <row r="20" spans="1:6" ht="24.95" customHeight="1">
      <c r="A20" s="342"/>
      <c r="B20" s="343"/>
      <c r="C20" s="344"/>
      <c r="D20" s="330"/>
      <c r="E20" s="345"/>
      <c r="F20" s="346"/>
    </row>
    <row r="21" spans="1:6" ht="24.95" customHeight="1" thickBot="1">
      <c r="A21" s="3269" t="s">
        <v>532</v>
      </c>
      <c r="B21" s="3270"/>
      <c r="C21" s="3271"/>
      <c r="D21" s="3272">
        <f>C5-F5</f>
        <v>0</v>
      </c>
      <c r="E21" s="3273"/>
      <c r="F21" s="3274"/>
    </row>
    <row r="22" spans="1:6" ht="20.100000000000001" customHeight="1">
      <c r="C22" s="347"/>
      <c r="E22" s="347"/>
      <c r="F22" s="347"/>
    </row>
    <row r="23" spans="1:6" ht="20.100000000000001" customHeight="1">
      <c r="C23" s="347"/>
      <c r="E23" s="347"/>
      <c r="F23" s="347"/>
    </row>
    <row r="24" spans="1:6" ht="20.100000000000001" customHeight="1">
      <c r="C24" s="347"/>
      <c r="E24" s="347"/>
      <c r="F24" s="347"/>
    </row>
    <row r="25" spans="1:6" ht="20.100000000000001" customHeight="1">
      <c r="C25" s="347"/>
      <c r="E25" s="347"/>
      <c r="F25" s="347"/>
    </row>
    <row r="26" spans="1:6" ht="24.75" customHeight="1">
      <c r="C26" s="347"/>
      <c r="E26" s="347"/>
      <c r="F26" s="347"/>
    </row>
    <row r="27" spans="1:6" ht="24.75" customHeight="1">
      <c r="C27" s="347"/>
      <c r="E27" s="347"/>
      <c r="F27" s="347"/>
    </row>
    <row r="28" spans="1:6" ht="24.75" customHeight="1">
      <c r="C28" s="347"/>
      <c r="E28" s="347"/>
      <c r="F28" s="347"/>
    </row>
    <row r="29" spans="1:6" ht="24.75" customHeight="1">
      <c r="C29" s="347"/>
      <c r="E29" s="347"/>
      <c r="F29" s="347"/>
    </row>
    <row r="30" spans="1:6" ht="24.75" customHeight="1">
      <c r="C30" s="347"/>
      <c r="E30" s="347"/>
      <c r="F30" s="347"/>
    </row>
    <row r="31" spans="1:6" ht="24.75" customHeight="1"/>
    <row r="32" spans="1:6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</sheetData>
  <mergeCells count="9">
    <mergeCell ref="A21:C21"/>
    <mergeCell ref="D21:F21"/>
    <mergeCell ref="A2:B2"/>
    <mergeCell ref="A3:C3"/>
    <mergeCell ref="D3:F3"/>
    <mergeCell ref="A4:B4"/>
    <mergeCell ref="D4:E4"/>
    <mergeCell ref="A5:B5"/>
    <mergeCell ref="D5:E5"/>
  </mergeCells>
  <phoneticPr fontId="15" type="noConversion"/>
  <pageMargins left="1.1023622047244095" right="0.23622047244094491" top="0.6692913385826772" bottom="0.70866141732283472" header="0.51181102362204722" footer="0.51181102362204722"/>
  <pageSetup paperSize="9" scale="92" firstPageNumber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</vt:i4>
      </vt:variant>
      <vt:variant>
        <vt:lpstr>이름이 지정된 범위</vt:lpstr>
      </vt:variant>
      <vt:variant>
        <vt:i4>35</vt:i4>
      </vt:variant>
    </vt:vector>
  </HeadingPairs>
  <TitlesOfParts>
    <vt:vector size="59" baseType="lpstr">
      <vt:lpstr>표지</vt:lpstr>
      <vt:lpstr>목차</vt:lpstr>
      <vt:lpstr>1.사업운영계획</vt:lpstr>
      <vt:lpstr>사업운영계획1장</vt:lpstr>
      <vt:lpstr>2.예산총칙</vt:lpstr>
      <vt:lpstr>예산총칙</vt:lpstr>
      <vt:lpstr>3.예산총괄표</vt:lpstr>
      <vt:lpstr>예산총괄표3장</vt:lpstr>
      <vt:lpstr>3-1.사업예산총괄표</vt:lpstr>
      <vt:lpstr>3-2.자본예산총괄표</vt:lpstr>
      <vt:lpstr>가. 수입예산(사업수익+자본적수입)</vt:lpstr>
      <vt:lpstr>(경영본부-기획예산과)지출예산</vt:lpstr>
      <vt:lpstr>(공영주차장-교통과)지출예산</vt:lpstr>
      <vt:lpstr>(돌산주차장-공원과)지출예산</vt:lpstr>
      <vt:lpstr>(봉황산휴양림-산림과)지출예산</vt:lpstr>
      <vt:lpstr>(생활폐기물 운반-도시미화과)지출예산</vt:lpstr>
      <vt:lpstr>(종량제공급-도시미화과)지출예산</vt:lpstr>
      <vt:lpstr>(진남수영장-체육지원과)지출예산</vt:lpstr>
      <vt:lpstr>(망마-체육지원과)지출예산</vt:lpstr>
      <vt:lpstr>(장애인-체육지원과)지출예산</vt:lpstr>
      <vt:lpstr>(도시형폐기물종합처리-도시미화과)지출예산</vt:lpstr>
      <vt:lpstr>4.자금운영계획</vt:lpstr>
      <vt:lpstr>자금운용수입4장</vt:lpstr>
      <vt:lpstr>자금운용지출5장</vt:lpstr>
      <vt:lpstr>'(경영본부-기획예산과)지출예산'!Print_Area</vt:lpstr>
      <vt:lpstr>'(공영주차장-교통과)지출예산'!Print_Area</vt:lpstr>
      <vt:lpstr>'(도시형폐기물종합처리-도시미화과)지출예산'!Print_Area</vt:lpstr>
      <vt:lpstr>'(돌산주차장-공원과)지출예산'!Print_Area</vt:lpstr>
      <vt:lpstr>'(망마-체육지원과)지출예산'!Print_Area</vt:lpstr>
      <vt:lpstr>'(봉황산휴양림-산림과)지출예산'!Print_Area</vt:lpstr>
      <vt:lpstr>'(생활폐기물 운반-도시미화과)지출예산'!Print_Area</vt:lpstr>
      <vt:lpstr>'(장애인-체육지원과)지출예산'!Print_Area</vt:lpstr>
      <vt:lpstr>'(종량제공급-도시미화과)지출예산'!Print_Area</vt:lpstr>
      <vt:lpstr>'(진남수영장-체육지원과)지출예산'!Print_Area</vt:lpstr>
      <vt:lpstr>'1.사업운영계획'!Print_Area</vt:lpstr>
      <vt:lpstr>'2.예산총칙'!Print_Area</vt:lpstr>
      <vt:lpstr>'3.예산총괄표'!Print_Area</vt:lpstr>
      <vt:lpstr>'3-1.사업예산총괄표'!Print_Area</vt:lpstr>
      <vt:lpstr>'3-2.자본예산총괄표'!Print_Area</vt:lpstr>
      <vt:lpstr>'4.자금운영계획'!Print_Area</vt:lpstr>
      <vt:lpstr>목차!Print_Area</vt:lpstr>
      <vt:lpstr>사업운영계획1장!Print_Area</vt:lpstr>
      <vt:lpstr>예산총괄표3장!Print_Area</vt:lpstr>
      <vt:lpstr>예산총칙!Print_Area</vt:lpstr>
      <vt:lpstr>자금운용수입4장!Print_Area</vt:lpstr>
      <vt:lpstr>자금운용지출5장!Print_Area</vt:lpstr>
      <vt:lpstr>표지!Print_Area</vt:lpstr>
      <vt:lpstr>'(경영본부-기획예산과)지출예산'!Print_Titles</vt:lpstr>
      <vt:lpstr>'(공영주차장-교통과)지출예산'!Print_Titles</vt:lpstr>
      <vt:lpstr>'(도시형폐기물종합처리-도시미화과)지출예산'!Print_Titles</vt:lpstr>
      <vt:lpstr>'(돌산주차장-공원과)지출예산'!Print_Titles</vt:lpstr>
      <vt:lpstr>'(망마-체육지원과)지출예산'!Print_Titles</vt:lpstr>
      <vt:lpstr>'(봉황산휴양림-산림과)지출예산'!Print_Titles</vt:lpstr>
      <vt:lpstr>'(생활폐기물 운반-도시미화과)지출예산'!Print_Titles</vt:lpstr>
      <vt:lpstr>'(장애인-체육지원과)지출예산'!Print_Titles</vt:lpstr>
      <vt:lpstr>'(종량제공급-도시미화과)지출예산'!Print_Titles</vt:lpstr>
      <vt:lpstr>'(진남수영장-체육지원과)지출예산'!Print_Titles</vt:lpstr>
      <vt:lpstr>자금운용수입4장!Print_Titles</vt:lpstr>
      <vt:lpstr>자금운용지출5장!Print_Titles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LG</cp:lastModifiedBy>
  <cp:revision>14</cp:revision>
  <cp:lastPrinted>2022-12-27T04:29:30Z</cp:lastPrinted>
  <dcterms:created xsi:type="dcterms:W3CDTF">2022-08-16T06:55:23Z</dcterms:created>
  <dcterms:modified xsi:type="dcterms:W3CDTF">2022-12-29T23:33:44Z</dcterms:modified>
  <cp:version>0906.0100.01</cp:version>
</cp:coreProperties>
</file>